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heets/sheet2.xml" ContentType="application/vnd.openxmlformats-officedocument.spreadsheetml.chart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231"/>
  <workbookPr codeName="ThisWorkbook" defaultThemeVersion="124226"/>
  <mc:AlternateContent xmlns:mc="http://schemas.openxmlformats.org/markup-compatibility/2006">
    <mc:Choice Requires="x15">
      <x15ac:absPath xmlns:x15ac="http://schemas.microsoft.com/office/spreadsheetml/2010/11/ac" url="H:\Mortgage Spreadsheet\New Version XLSX\"/>
    </mc:Choice>
  </mc:AlternateContent>
  <xr:revisionPtr revIDLastSave="0" documentId="13_ncr:1_{ADE72C69-930C-4328-A91B-828345EFD1CF}" xr6:coauthVersionLast="40" xr6:coauthVersionMax="40" xr10:uidLastSave="{00000000-0000-0000-0000-000000000000}"/>
  <workbookProtection workbookPassword="E9A2" lockStructure="1"/>
  <bookViews>
    <workbookView xWindow="-108" yWindow="-108" windowWidth="23256" windowHeight="12576" tabRatio="816" xr2:uid="{00000000-000D-0000-FFFF-FFFF00000000}"/>
  </bookViews>
  <sheets>
    <sheet name="Spreadsheet Information" sheetId="21" r:id="rId1"/>
    <sheet name="Mortgage 1 Info and Key Figures" sheetId="29" r:id="rId2"/>
    <sheet name="Mortgage 1 Monthly Table" sheetId="30" r:id="rId3"/>
    <sheet name="Mortgage 1 Info Calcs" sheetId="9" state="veryHidden" r:id="rId4"/>
    <sheet name="Mortgage 1 Monthly Calcs" sheetId="2" state="veryHidden" r:id="rId5"/>
    <sheet name="Mortgage 1 Repayment Chart" sheetId="13" r:id="rId6"/>
    <sheet name="Mortgage 1 Other Charts" sheetId="20" r:id="rId7"/>
    <sheet name="Mortgage 1 Variables" sheetId="3" state="veryHidden" r:id="rId8"/>
    <sheet name="-Comparison-" sheetId="26" r:id="rId9"/>
    <sheet name="Mortgage 2 Info and Key Figures" sheetId="31" r:id="rId10"/>
    <sheet name="Mortgage 2 Info Calcs" sheetId="23" state="veryHidden" r:id="rId11"/>
    <sheet name="Mortgage 2 Monthly Table" sheetId="32" r:id="rId12"/>
    <sheet name="Mortgage 2 Monthly calcs" sheetId="24" state="veryHidden" r:id="rId13"/>
    <sheet name="Mortgage 2 Repayment Chart" sheetId="27" r:id="rId14"/>
    <sheet name="Mortgage 2 Other Charts" sheetId="28" r:id="rId15"/>
    <sheet name="Mortgage 2 Variables" sheetId="25" state="veryHidden" r:id="rId16"/>
  </sheets>
  <definedNames>
    <definedName name="_Example" localSheetId="15" hidden="1">'Mortgage 2 Variables'!$B$1</definedName>
    <definedName name="_Example" hidden="1">'Mortgage 1 Variables'!$B$1</definedName>
    <definedName name="_Look" localSheetId="15" hidden="1">'Mortgage 2 Variables'!$B$4</definedName>
    <definedName name="_Look" hidden="1">'Mortgage 1 Variables'!$B$4</definedName>
    <definedName name="_Order1" hidden="1">0</definedName>
    <definedName name="_Series" localSheetId="15" hidden="1">'Mortgage 2 Variables'!$B$3</definedName>
    <definedName name="_Series" hidden="1">'Mortgage 1 Variables'!$B$3</definedName>
    <definedName name="_Shading" localSheetId="15" hidden="1">'Mortgage 2 Variables'!$B$2</definedName>
    <definedName name="_Shading" hidden="1">'Mortgage 1 Variables'!$B$2</definedName>
    <definedName name="DATA_01" localSheetId="10" hidden="1">'Mortgage 2 Info Calcs'!$F$4:$F$11</definedName>
    <definedName name="DATA_01" hidden="1">'Mortgage 1 Info Calcs'!$F$4:$F$11</definedName>
    <definedName name="IntroPrintArea" localSheetId="10" hidden="1">#REF!</definedName>
    <definedName name="IntroPrintArea" localSheetId="12" hidden="1">#REF!</definedName>
    <definedName name="IntroPrintArea" localSheetId="14" hidden="1">#REF!</definedName>
    <definedName name="IntroPrintArea" localSheetId="15" hidden="1">#REF!</definedName>
    <definedName name="IntroPrintArea" hidden="1">#REF!</definedName>
    <definedName name="Look1Area" localSheetId="10">#REF!</definedName>
    <definedName name="Look1Area" localSheetId="12">#REF!</definedName>
    <definedName name="Look1Area" localSheetId="14">#REF!</definedName>
    <definedName name="Look1Area" localSheetId="15">#REF!</definedName>
    <definedName name="Look1Area">#REF!</definedName>
    <definedName name="Look2Area" localSheetId="10">#REF!</definedName>
    <definedName name="Look2Area" localSheetId="12">#REF!</definedName>
    <definedName name="Look2Area" localSheetId="14">#REF!</definedName>
    <definedName name="Look2Area" localSheetId="15">#REF!</definedName>
    <definedName name="Look2Area">#REF!</definedName>
    <definedName name="Look3Area" localSheetId="10">#REF!</definedName>
    <definedName name="Look3Area" localSheetId="12">#REF!</definedName>
    <definedName name="Look3Area" localSheetId="14">#REF!</definedName>
    <definedName name="Look3Area" localSheetId="15">#REF!</definedName>
    <definedName name="Look3Area">#REF!</definedName>
    <definedName name="Look4Area" localSheetId="10">#REF!</definedName>
    <definedName name="Look4Area" localSheetId="12">#REF!</definedName>
    <definedName name="Look4Area" localSheetId="14">#REF!</definedName>
    <definedName name="Look4Area" localSheetId="15">#REF!</definedName>
    <definedName name="Look4Area">#REF!</definedName>
    <definedName name="Look5Area" localSheetId="10">#REF!</definedName>
    <definedName name="Look5Area" localSheetId="12">#REF!</definedName>
    <definedName name="Look5Area" localSheetId="14">#REF!</definedName>
    <definedName name="Look5Area" localSheetId="15">#REF!</definedName>
    <definedName name="Look5Area">#REF!</definedName>
    <definedName name="_xlnm.Print_Area" localSheetId="4">'Mortgage 1 Monthly Calcs'!$C$1:$F$644</definedName>
    <definedName name="_xlnm.Print_Area" localSheetId="12">'Mortgage 2 Monthly calcs'!$C$1:$F$644</definedName>
    <definedName name="TemplatePrintArea" localSheetId="12">'Mortgage 2 Monthly calcs'!$C$1:$F$644</definedName>
    <definedName name="TemplatePrintArea">'Mortgage 1 Monthly Calcs'!$C$1:$F$644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3" i="24" l="1"/>
  <c r="K14" i="24"/>
  <c r="M14" i="32" s="1"/>
  <c r="K15" i="24"/>
  <c r="M15" i="32" s="1"/>
  <c r="K16" i="24"/>
  <c r="M16" i="32" s="1"/>
  <c r="K17" i="24"/>
  <c r="M17" i="32" s="1"/>
  <c r="K18" i="24"/>
  <c r="M18" i="32"/>
  <c r="K19" i="24"/>
  <c r="K20" i="24"/>
  <c r="M20" i="32" s="1"/>
  <c r="K21" i="24"/>
  <c r="K22" i="24"/>
  <c r="M22" i="32" s="1"/>
  <c r="K23" i="24"/>
  <c r="K24" i="24"/>
  <c r="M24" i="32" s="1"/>
  <c r="K25" i="24"/>
  <c r="M25" i="32" s="1"/>
  <c r="K26" i="24"/>
  <c r="M26" i="32"/>
  <c r="K27" i="24"/>
  <c r="K28" i="24"/>
  <c r="M28" i="32" s="1"/>
  <c r="K29" i="24"/>
  <c r="K30" i="24"/>
  <c r="M30" i="32" s="1"/>
  <c r="K31" i="24"/>
  <c r="M31" i="32" s="1"/>
  <c r="K32" i="24"/>
  <c r="M32" i="32" s="1"/>
  <c r="K33" i="24"/>
  <c r="M33" i="32" s="1"/>
  <c r="K34" i="24"/>
  <c r="M34" i="32"/>
  <c r="K35" i="24"/>
  <c r="K36" i="24"/>
  <c r="M36" i="32" s="1"/>
  <c r="K37" i="24"/>
  <c r="K38" i="24"/>
  <c r="M38" i="32" s="1"/>
  <c r="K39" i="24"/>
  <c r="K40" i="24"/>
  <c r="M40" i="32" s="1"/>
  <c r="K41" i="24"/>
  <c r="M41" i="32" s="1"/>
  <c r="K42" i="24"/>
  <c r="M42" i="32"/>
  <c r="K43" i="24"/>
  <c r="K44" i="24"/>
  <c r="M44" i="32" s="1"/>
  <c r="K45" i="24"/>
  <c r="K46" i="24"/>
  <c r="M46" i="32" s="1"/>
  <c r="K47" i="24"/>
  <c r="K48" i="24"/>
  <c r="M48" i="32" s="1"/>
  <c r="K49" i="24"/>
  <c r="M49" i="32" s="1"/>
  <c r="K50" i="24"/>
  <c r="M50" i="32"/>
  <c r="K51" i="24"/>
  <c r="K52" i="24"/>
  <c r="M52" i="32" s="1"/>
  <c r="K53" i="24"/>
  <c r="K54" i="24"/>
  <c r="M54" i="32" s="1"/>
  <c r="K55" i="24"/>
  <c r="K56" i="24"/>
  <c r="M56" i="32" s="1"/>
  <c r="K57" i="24"/>
  <c r="K58" i="24"/>
  <c r="M58" i="32"/>
  <c r="K59" i="24"/>
  <c r="K60" i="24"/>
  <c r="M60" i="32" s="1"/>
  <c r="K61" i="24"/>
  <c r="K62" i="24"/>
  <c r="M62" i="32" s="1"/>
  <c r="K63" i="24"/>
  <c r="M63" i="32" s="1"/>
  <c r="K64" i="24"/>
  <c r="M64" i="32" s="1"/>
  <c r="K65" i="24"/>
  <c r="M65" i="32" s="1"/>
  <c r="K66" i="24"/>
  <c r="M66" i="32"/>
  <c r="K67" i="24"/>
  <c r="K68" i="24"/>
  <c r="M68" i="32" s="1"/>
  <c r="K69" i="24"/>
  <c r="K70" i="24"/>
  <c r="M70" i="32" s="1"/>
  <c r="K71" i="24"/>
  <c r="K72" i="24"/>
  <c r="M72" i="32" s="1"/>
  <c r="K73" i="24"/>
  <c r="M73" i="32" s="1"/>
  <c r="K74" i="24"/>
  <c r="M74" i="32"/>
  <c r="K75" i="24"/>
  <c r="K76" i="24"/>
  <c r="M76" i="32" s="1"/>
  <c r="K77" i="24"/>
  <c r="K78" i="24"/>
  <c r="M78" i="32" s="1"/>
  <c r="K79" i="24"/>
  <c r="M79" i="32" s="1"/>
  <c r="K80" i="24"/>
  <c r="M80" i="32" s="1"/>
  <c r="K81" i="24"/>
  <c r="M81" i="32" s="1"/>
  <c r="K82" i="24"/>
  <c r="M82" i="32"/>
  <c r="K83" i="24"/>
  <c r="K84" i="24"/>
  <c r="M84" i="32" s="1"/>
  <c r="K85" i="24"/>
  <c r="K86" i="24"/>
  <c r="M86" i="32" s="1"/>
  <c r="K87" i="24"/>
  <c r="K88" i="24"/>
  <c r="M88" i="32" s="1"/>
  <c r="K89" i="24"/>
  <c r="M89" i="32" s="1"/>
  <c r="K90" i="24"/>
  <c r="M90" i="32"/>
  <c r="K91" i="24"/>
  <c r="K92" i="24"/>
  <c r="M92" i="32" s="1"/>
  <c r="K93" i="24"/>
  <c r="K94" i="24"/>
  <c r="M94" i="32" s="1"/>
  <c r="K95" i="24"/>
  <c r="M95" i="32" s="1"/>
  <c r="K96" i="24"/>
  <c r="M96" i="32" s="1"/>
  <c r="K97" i="24"/>
  <c r="M97" i="32" s="1"/>
  <c r="K98" i="24"/>
  <c r="M98" i="32"/>
  <c r="K99" i="24"/>
  <c r="K100" i="24"/>
  <c r="M100" i="32" s="1"/>
  <c r="K101" i="24"/>
  <c r="K102" i="24"/>
  <c r="M102" i="32" s="1"/>
  <c r="K103" i="24"/>
  <c r="K104" i="24"/>
  <c r="M104" i="32"/>
  <c r="K105" i="24"/>
  <c r="K106" i="24"/>
  <c r="M106" i="32" s="1"/>
  <c r="K107" i="24"/>
  <c r="M107" i="32" s="1"/>
  <c r="K108" i="24"/>
  <c r="M108" i="32" s="1"/>
  <c r="K109" i="24"/>
  <c r="K110" i="24"/>
  <c r="M110" i="32"/>
  <c r="K111" i="24"/>
  <c r="K112" i="24"/>
  <c r="M112" i="32" s="1"/>
  <c r="K113" i="24"/>
  <c r="M113" i="32" s="1"/>
  <c r="K114" i="24"/>
  <c r="M114" i="32" s="1"/>
  <c r="K115" i="24"/>
  <c r="K116" i="24"/>
  <c r="M116" i="32" s="1"/>
  <c r="K117" i="24"/>
  <c r="M117" i="32" s="1"/>
  <c r="K118" i="24"/>
  <c r="M118" i="32"/>
  <c r="K119" i="24"/>
  <c r="K120" i="24"/>
  <c r="M120" i="32" s="1"/>
  <c r="K121" i="24"/>
  <c r="M121" i="32" s="1"/>
  <c r="K122" i="24"/>
  <c r="M122" i="32" s="1"/>
  <c r="K123" i="24"/>
  <c r="M123" i="32" s="1"/>
  <c r="K124" i="24"/>
  <c r="M124" i="32" s="1"/>
  <c r="K125" i="24"/>
  <c r="K126" i="24"/>
  <c r="M126" i="32"/>
  <c r="K127" i="24"/>
  <c r="K128" i="24"/>
  <c r="M128" i="32" s="1"/>
  <c r="K129" i="24"/>
  <c r="K130" i="24"/>
  <c r="M130" i="32"/>
  <c r="K131" i="24"/>
  <c r="K132" i="24"/>
  <c r="M132" i="32" s="1"/>
  <c r="K133" i="24"/>
  <c r="K134" i="24"/>
  <c r="M134" i="32" s="1"/>
  <c r="K135" i="24"/>
  <c r="M135" i="32" s="1"/>
  <c r="K136" i="24"/>
  <c r="M136" i="32"/>
  <c r="K137" i="24"/>
  <c r="K138" i="24"/>
  <c r="M138" i="32" s="1"/>
  <c r="K139" i="24"/>
  <c r="K140" i="24"/>
  <c r="M140" i="32" s="1"/>
  <c r="K141" i="24"/>
  <c r="M141" i="32" s="1"/>
  <c r="K142" i="24"/>
  <c r="M142" i="32"/>
  <c r="K143" i="24"/>
  <c r="K144" i="24"/>
  <c r="M144" i="32" s="1"/>
  <c r="K145" i="24"/>
  <c r="M145" i="32" s="1"/>
  <c r="K146" i="24"/>
  <c r="M146" i="32" s="1"/>
  <c r="K147" i="24"/>
  <c r="K148" i="24"/>
  <c r="M148" i="32" s="1"/>
  <c r="K149" i="24"/>
  <c r="K150" i="24"/>
  <c r="M150" i="32"/>
  <c r="K151" i="24"/>
  <c r="K152" i="24"/>
  <c r="M152" i="32" s="1"/>
  <c r="K153" i="24"/>
  <c r="M153" i="32" s="1"/>
  <c r="K154" i="24"/>
  <c r="M154" i="32" s="1"/>
  <c r="K155" i="24"/>
  <c r="K156" i="24"/>
  <c r="M156" i="32" s="1"/>
  <c r="K157" i="24"/>
  <c r="M157" i="32" s="1"/>
  <c r="K158" i="24"/>
  <c r="M158" i="32"/>
  <c r="K159" i="24"/>
  <c r="K160" i="24"/>
  <c r="M160" i="32" s="1"/>
  <c r="K161" i="24"/>
  <c r="M161" i="32" s="1"/>
  <c r="K162" i="24"/>
  <c r="M162" i="32" s="1"/>
  <c r="K163" i="24"/>
  <c r="M163" i="32" s="1"/>
  <c r="K164" i="24"/>
  <c r="M164" i="32" s="1"/>
  <c r="K165" i="24"/>
  <c r="K166" i="24"/>
  <c r="M166" i="32"/>
  <c r="K167" i="24"/>
  <c r="K168" i="24"/>
  <c r="M168" i="32" s="1"/>
  <c r="K169" i="24"/>
  <c r="M169" i="32" s="1"/>
  <c r="K170" i="24"/>
  <c r="M170" i="32" s="1"/>
  <c r="K171" i="24"/>
  <c r="K172" i="24"/>
  <c r="M172" i="32" s="1"/>
  <c r="K173" i="24"/>
  <c r="K174" i="24"/>
  <c r="M174" i="32"/>
  <c r="K175" i="24"/>
  <c r="K176" i="24"/>
  <c r="M176" i="32" s="1"/>
  <c r="K177" i="24"/>
  <c r="M177" i="32" s="1"/>
  <c r="K178" i="24"/>
  <c r="M178" i="32" s="1"/>
  <c r="K179" i="24"/>
  <c r="M179" i="32" s="1"/>
  <c r="K180" i="24"/>
  <c r="M180" i="32" s="1"/>
  <c r="K181" i="24"/>
  <c r="K182" i="24"/>
  <c r="M182" i="32"/>
  <c r="K183" i="24"/>
  <c r="K184" i="24"/>
  <c r="M184" i="32" s="1"/>
  <c r="K185" i="24"/>
  <c r="M185" i="32" s="1"/>
  <c r="K186" i="24"/>
  <c r="M186" i="32" s="1"/>
  <c r="K187" i="24"/>
  <c r="K188" i="24"/>
  <c r="M188" i="32" s="1"/>
  <c r="K189" i="24"/>
  <c r="M189" i="32" s="1"/>
  <c r="K190" i="24"/>
  <c r="M190" i="32" s="1"/>
  <c r="K191" i="24"/>
  <c r="K192" i="24"/>
  <c r="M192" i="32" s="1"/>
  <c r="K193" i="24"/>
  <c r="M193" i="32" s="1"/>
  <c r="K194" i="24"/>
  <c r="M194" i="32" s="1"/>
  <c r="K195" i="24"/>
  <c r="M195" i="32" s="1"/>
  <c r="K196" i="24"/>
  <c r="M196" i="32" s="1"/>
  <c r="K197" i="24"/>
  <c r="K198" i="24"/>
  <c r="M198" i="32"/>
  <c r="K199" i="24"/>
  <c r="K200" i="24"/>
  <c r="M200" i="32" s="1"/>
  <c r="K201" i="24"/>
  <c r="K202" i="24"/>
  <c r="M202" i="32"/>
  <c r="K203" i="24"/>
  <c r="K204" i="24"/>
  <c r="M204" i="32" s="1"/>
  <c r="K205" i="24"/>
  <c r="M205" i="32"/>
  <c r="K206" i="24"/>
  <c r="M206" i="32" s="1"/>
  <c r="K207" i="24"/>
  <c r="M207" i="32" s="1"/>
  <c r="K208" i="24"/>
  <c r="M208" i="32"/>
  <c r="K209" i="24"/>
  <c r="K210" i="24"/>
  <c r="M210" i="32" s="1"/>
  <c r="K211" i="24"/>
  <c r="M211" i="32" s="1"/>
  <c r="K212" i="24"/>
  <c r="M212" i="32"/>
  <c r="K213" i="24"/>
  <c r="M213" i="32"/>
  <c r="K214" i="24"/>
  <c r="M214" i="32"/>
  <c r="K215" i="24"/>
  <c r="K216" i="24"/>
  <c r="M216" i="32" s="1"/>
  <c r="K217" i="24"/>
  <c r="K218" i="24"/>
  <c r="M218" i="32" s="1"/>
  <c r="K219" i="24"/>
  <c r="K220" i="24"/>
  <c r="M220" i="32"/>
  <c r="K221" i="24"/>
  <c r="M221" i="32" s="1"/>
  <c r="K222" i="24"/>
  <c r="M222" i="32" s="1"/>
  <c r="K223" i="24"/>
  <c r="M223" i="32" s="1"/>
  <c r="K224" i="24"/>
  <c r="M224" i="32" s="1"/>
  <c r="K225" i="24"/>
  <c r="K226" i="24"/>
  <c r="M226" i="32" s="1"/>
  <c r="K227" i="24"/>
  <c r="M227" i="32" s="1"/>
  <c r="K228" i="24"/>
  <c r="M228" i="32"/>
  <c r="K229" i="24"/>
  <c r="M229" i="32" s="1"/>
  <c r="K230" i="24"/>
  <c r="M230" i="32" s="1"/>
  <c r="K231" i="24"/>
  <c r="K232" i="24"/>
  <c r="M232" i="32"/>
  <c r="K233" i="24"/>
  <c r="K234" i="24"/>
  <c r="M234" i="32" s="1"/>
  <c r="K235" i="24"/>
  <c r="K236" i="24"/>
  <c r="M236" i="32" s="1"/>
  <c r="K237" i="24"/>
  <c r="M237" i="32"/>
  <c r="K238" i="24"/>
  <c r="M238" i="32" s="1"/>
  <c r="K239" i="24"/>
  <c r="M239" i="32" s="1"/>
  <c r="K240" i="24"/>
  <c r="M240" i="32"/>
  <c r="K241" i="24"/>
  <c r="K242" i="24"/>
  <c r="M242" i="32" s="1"/>
  <c r="K243" i="24"/>
  <c r="M243" i="32" s="1"/>
  <c r="K244" i="24"/>
  <c r="M244" i="32"/>
  <c r="K245" i="24"/>
  <c r="M245" i="32"/>
  <c r="K246" i="24"/>
  <c r="M246" i="32" s="1"/>
  <c r="K247" i="24"/>
  <c r="M247" i="32" s="1"/>
  <c r="K248" i="24"/>
  <c r="M248" i="32" s="1"/>
  <c r="K249" i="24"/>
  <c r="K250" i="24"/>
  <c r="M250" i="32"/>
  <c r="K251" i="24"/>
  <c r="K252" i="24"/>
  <c r="M252" i="32" s="1"/>
  <c r="K253" i="24"/>
  <c r="M253" i="32" s="1"/>
  <c r="K254" i="24"/>
  <c r="M254" i="32"/>
  <c r="K255" i="24"/>
  <c r="K256" i="24"/>
  <c r="M256" i="32" s="1"/>
  <c r="K257" i="24"/>
  <c r="K258" i="24"/>
  <c r="M258" i="32" s="1"/>
  <c r="K259" i="24"/>
  <c r="K260" i="24"/>
  <c r="M260" i="32" s="1"/>
  <c r="K261" i="24"/>
  <c r="M261" i="32" s="1"/>
  <c r="K262" i="24"/>
  <c r="M262" i="32" s="1"/>
  <c r="K263" i="24"/>
  <c r="K264" i="24"/>
  <c r="M264" i="32"/>
  <c r="K265" i="24"/>
  <c r="K266" i="24"/>
  <c r="M266" i="32" s="1"/>
  <c r="K267" i="24"/>
  <c r="M267" i="32" s="1"/>
  <c r="K268" i="24"/>
  <c r="M268" i="32" s="1"/>
  <c r="K269" i="24"/>
  <c r="M269" i="32" s="1"/>
  <c r="K270" i="24"/>
  <c r="M270" i="32" s="1"/>
  <c r="K271" i="24"/>
  <c r="M271" i="32" s="1"/>
  <c r="K272" i="24"/>
  <c r="M272" i="32" s="1"/>
  <c r="K273" i="24"/>
  <c r="K274" i="24"/>
  <c r="M274" i="32"/>
  <c r="K275" i="24"/>
  <c r="K276" i="24"/>
  <c r="M276" i="32" s="1"/>
  <c r="K277" i="24"/>
  <c r="M277" i="32" s="1"/>
  <c r="K278" i="24"/>
  <c r="M278" i="32"/>
  <c r="K279" i="24"/>
  <c r="K280" i="24"/>
  <c r="M280" i="32" s="1"/>
  <c r="K281" i="24"/>
  <c r="K282" i="24"/>
  <c r="M282" i="32" s="1"/>
  <c r="K283" i="24"/>
  <c r="M283" i="32"/>
  <c r="K284" i="24"/>
  <c r="M284" i="32" s="1"/>
  <c r="K285" i="24"/>
  <c r="M285" i="32" s="1"/>
  <c r="K286" i="24"/>
  <c r="M286" i="32" s="1"/>
  <c r="K287" i="24"/>
  <c r="K288" i="24"/>
  <c r="M288" i="32" s="1"/>
  <c r="K289" i="24"/>
  <c r="M289" i="32" s="1"/>
  <c r="K290" i="24"/>
  <c r="M290" i="32"/>
  <c r="K291" i="24"/>
  <c r="M291" i="32" s="1"/>
  <c r="K292" i="24"/>
  <c r="M292" i="32" s="1"/>
  <c r="K293" i="24"/>
  <c r="K294" i="24"/>
  <c r="M294" i="32"/>
  <c r="K295" i="24"/>
  <c r="K296" i="24"/>
  <c r="M296" i="32" s="1"/>
  <c r="K297" i="24"/>
  <c r="M297" i="32" s="1"/>
  <c r="K298" i="24"/>
  <c r="M298" i="32" s="1"/>
  <c r="K299" i="24"/>
  <c r="M299" i="32" s="1"/>
  <c r="K300" i="24"/>
  <c r="M300" i="32" s="1"/>
  <c r="K301" i="24"/>
  <c r="M301" i="32" s="1"/>
  <c r="K302" i="24"/>
  <c r="M302" i="32" s="1"/>
  <c r="K303" i="24"/>
  <c r="M303" i="32" s="1"/>
  <c r="K304" i="24"/>
  <c r="M304" i="32" s="1"/>
  <c r="K305" i="24"/>
  <c r="M305" i="32" s="1"/>
  <c r="K306" i="24"/>
  <c r="M306" i="32" s="1"/>
  <c r="K307" i="24"/>
  <c r="M307" i="32"/>
  <c r="K308" i="24"/>
  <c r="M308" i="32" s="1"/>
  <c r="K309" i="24"/>
  <c r="K310" i="24"/>
  <c r="M310" i="32"/>
  <c r="K311" i="24"/>
  <c r="K312" i="24"/>
  <c r="M312" i="32" s="1"/>
  <c r="K313" i="24"/>
  <c r="M313" i="32" s="1"/>
  <c r="K314" i="24"/>
  <c r="M314" i="32"/>
  <c r="K315" i="24"/>
  <c r="M315" i="32" s="1"/>
  <c r="K316" i="24"/>
  <c r="M316" i="32" s="1"/>
  <c r="K317" i="24"/>
  <c r="M317" i="32" s="1"/>
  <c r="K318" i="24"/>
  <c r="M318" i="32"/>
  <c r="K319" i="24"/>
  <c r="K320" i="24"/>
  <c r="M320" i="32" s="1"/>
  <c r="K321" i="24"/>
  <c r="M321" i="32"/>
  <c r="K322" i="24"/>
  <c r="M322" i="32" s="1"/>
  <c r="K323" i="24"/>
  <c r="M323" i="32" s="1"/>
  <c r="K324" i="24"/>
  <c r="M324" i="32" s="1"/>
  <c r="K325" i="24"/>
  <c r="K326" i="24"/>
  <c r="M326" i="32" s="1"/>
  <c r="K327" i="24"/>
  <c r="K328" i="24"/>
  <c r="M328" i="32" s="1"/>
  <c r="K329" i="24"/>
  <c r="M329" i="32" s="1"/>
  <c r="K330" i="24"/>
  <c r="M330" i="32"/>
  <c r="K331" i="24"/>
  <c r="M331" i="32" s="1"/>
  <c r="K332" i="24"/>
  <c r="M332" i="32" s="1"/>
  <c r="K333" i="24"/>
  <c r="M333" i="32" s="1"/>
  <c r="K334" i="24"/>
  <c r="M334" i="32"/>
  <c r="K335" i="24"/>
  <c r="K336" i="24"/>
  <c r="M336" i="32" s="1"/>
  <c r="K337" i="24"/>
  <c r="M337" i="32" s="1"/>
  <c r="K338" i="24"/>
  <c r="M338" i="32"/>
  <c r="K339" i="24"/>
  <c r="M339" i="32" s="1"/>
  <c r="K340" i="24"/>
  <c r="M340" i="32" s="1"/>
  <c r="K341" i="24"/>
  <c r="M341" i="32" s="1"/>
  <c r="K342" i="24"/>
  <c r="M342" i="32" s="1"/>
  <c r="K343" i="24"/>
  <c r="M343" i="32" s="1"/>
  <c r="K344" i="24"/>
  <c r="M344" i="32" s="1"/>
  <c r="K345" i="24"/>
  <c r="M345" i="32" s="1"/>
  <c r="K346" i="24"/>
  <c r="M346" i="32" s="1"/>
  <c r="K347" i="24"/>
  <c r="M347" i="32"/>
  <c r="K348" i="24"/>
  <c r="M348" i="32" s="1"/>
  <c r="K349" i="24"/>
  <c r="M349" i="32" s="1"/>
  <c r="K350" i="24"/>
  <c r="M350" i="32" s="1"/>
  <c r="K351" i="24"/>
  <c r="K352" i="24"/>
  <c r="M352" i="32" s="1"/>
  <c r="K353" i="24"/>
  <c r="M353" i="32" s="1"/>
  <c r="K354" i="24"/>
  <c r="M354" i="32"/>
  <c r="K355" i="24"/>
  <c r="M355" i="32" s="1"/>
  <c r="K356" i="24"/>
  <c r="M356" i="32" s="1"/>
  <c r="K357" i="24"/>
  <c r="M357" i="32" s="1"/>
  <c r="K358" i="24"/>
  <c r="M358" i="32"/>
  <c r="K359" i="24"/>
  <c r="K360" i="24"/>
  <c r="M360" i="32" s="1"/>
  <c r="K361" i="24"/>
  <c r="M361" i="32" s="1"/>
  <c r="K362" i="24"/>
  <c r="M362" i="32"/>
  <c r="K363" i="24"/>
  <c r="M363" i="32" s="1"/>
  <c r="K364" i="24"/>
  <c r="M364" i="32" s="1"/>
  <c r="K365" i="24"/>
  <c r="M365" i="32" s="1"/>
  <c r="K366" i="24"/>
  <c r="M366" i="32"/>
  <c r="K367" i="24"/>
  <c r="K368" i="24"/>
  <c r="M368" i="32" s="1"/>
  <c r="K369" i="24"/>
  <c r="M369" i="32"/>
  <c r="K370" i="24"/>
  <c r="M370" i="32"/>
  <c r="K371" i="24"/>
  <c r="M371" i="32"/>
  <c r="K372" i="24"/>
  <c r="M372" i="32"/>
  <c r="K373" i="24"/>
  <c r="M373" i="32"/>
  <c r="K374" i="24"/>
  <c r="M374" i="32"/>
  <c r="K375" i="24"/>
  <c r="K376" i="24"/>
  <c r="M376" i="32" s="1"/>
  <c r="K377" i="24"/>
  <c r="M377" i="32"/>
  <c r="K378" i="24"/>
  <c r="M378" i="32" s="1"/>
  <c r="K379" i="24"/>
  <c r="M379" i="32" s="1"/>
  <c r="K380" i="24"/>
  <c r="M380" i="32" s="1"/>
  <c r="K381" i="24"/>
  <c r="M381" i="32"/>
  <c r="K382" i="24"/>
  <c r="M382" i="32" s="1"/>
  <c r="K383" i="24"/>
  <c r="M383" i="32" s="1"/>
  <c r="K384" i="24"/>
  <c r="M384" i="32"/>
  <c r="K385" i="24"/>
  <c r="M385" i="32"/>
  <c r="K386" i="24"/>
  <c r="M386" i="32"/>
  <c r="K387" i="24"/>
  <c r="M387" i="32" s="1"/>
  <c r="K388" i="24"/>
  <c r="M388" i="32" s="1"/>
  <c r="K389" i="24"/>
  <c r="M389" i="32" s="1"/>
  <c r="K390" i="24"/>
  <c r="M390" i="32"/>
  <c r="K391" i="24"/>
  <c r="K392" i="24"/>
  <c r="M392" i="32" s="1"/>
  <c r="K393" i="24"/>
  <c r="M393" i="32" s="1"/>
  <c r="K394" i="24"/>
  <c r="M394" i="32"/>
  <c r="K395" i="24"/>
  <c r="M395" i="32" s="1"/>
  <c r="K396" i="24"/>
  <c r="M396" i="32" s="1"/>
  <c r="K397" i="24"/>
  <c r="M397" i="32" s="1"/>
  <c r="K398" i="24"/>
  <c r="M398" i="32"/>
  <c r="K399" i="24"/>
  <c r="K400" i="24"/>
  <c r="M400" i="32" s="1"/>
  <c r="K401" i="24"/>
  <c r="M401" i="32"/>
  <c r="K402" i="24"/>
  <c r="M402" i="32" s="1"/>
  <c r="K403" i="24"/>
  <c r="M403" i="32" s="1"/>
  <c r="K404" i="24"/>
  <c r="M404" i="32" s="1"/>
  <c r="K405" i="24"/>
  <c r="M405" i="32"/>
  <c r="K406" i="24"/>
  <c r="M406" i="32" s="1"/>
  <c r="K407" i="24"/>
  <c r="M407" i="32" s="1"/>
  <c r="K408" i="24"/>
  <c r="M408" i="32" s="1"/>
  <c r="K409" i="24"/>
  <c r="M409" i="32" s="1"/>
  <c r="K410" i="24"/>
  <c r="M410" i="32" s="1"/>
  <c r="K411" i="24"/>
  <c r="M411" i="32"/>
  <c r="K412" i="24"/>
  <c r="M412" i="32" s="1"/>
  <c r="K413" i="24"/>
  <c r="M413" i="32" s="1"/>
  <c r="K414" i="24"/>
  <c r="M414" i="32" s="1"/>
  <c r="K415" i="24"/>
  <c r="K416" i="24"/>
  <c r="M416" i="32" s="1"/>
  <c r="K417" i="24"/>
  <c r="M417" i="32" s="1"/>
  <c r="K418" i="24"/>
  <c r="M418" i="32"/>
  <c r="K419" i="24"/>
  <c r="M419" i="32" s="1"/>
  <c r="K420" i="24"/>
  <c r="M420" i="32" s="1"/>
  <c r="K421" i="24"/>
  <c r="M421" i="32" s="1"/>
  <c r="K422" i="24"/>
  <c r="M422" i="32"/>
  <c r="K423" i="24"/>
  <c r="K424" i="24"/>
  <c r="M424" i="32" s="1"/>
  <c r="K425" i="24"/>
  <c r="M425" i="32" s="1"/>
  <c r="K426" i="24"/>
  <c r="M426" i="32"/>
  <c r="K427" i="24"/>
  <c r="M427" i="32" s="1"/>
  <c r="K428" i="24"/>
  <c r="M428" i="32" s="1"/>
  <c r="K429" i="24"/>
  <c r="M429" i="32" s="1"/>
  <c r="K430" i="24"/>
  <c r="M430" i="32"/>
  <c r="K431" i="24"/>
  <c r="K432" i="24"/>
  <c r="M432" i="32" s="1"/>
  <c r="K433" i="24"/>
  <c r="M433" i="32" s="1"/>
  <c r="K434" i="24"/>
  <c r="M434" i="32" s="1"/>
  <c r="K435" i="24"/>
  <c r="M435" i="32" s="1"/>
  <c r="K436" i="24"/>
  <c r="M436" i="32" s="1"/>
  <c r="K437" i="24"/>
  <c r="M437" i="32" s="1"/>
  <c r="K438" i="24"/>
  <c r="M438" i="32" s="1"/>
  <c r="K439" i="24"/>
  <c r="K440" i="24"/>
  <c r="M440" i="32" s="1"/>
  <c r="K441" i="24"/>
  <c r="M441" i="32" s="1"/>
  <c r="K442" i="24"/>
  <c r="M442" i="32" s="1"/>
  <c r="K443" i="24"/>
  <c r="M443" i="32"/>
  <c r="K444" i="24"/>
  <c r="M444" i="32" s="1"/>
  <c r="K445" i="24"/>
  <c r="M445" i="32" s="1"/>
  <c r="K446" i="24"/>
  <c r="M446" i="32" s="1"/>
  <c r="K447" i="24"/>
  <c r="K448" i="24"/>
  <c r="M448" i="32" s="1"/>
  <c r="K449" i="24"/>
  <c r="M449" i="32" s="1"/>
  <c r="K450" i="24"/>
  <c r="M450" i="32"/>
  <c r="K451" i="24"/>
  <c r="M451" i="32" s="1"/>
  <c r="K452" i="24"/>
  <c r="M452" i="32" s="1"/>
  <c r="K453" i="24"/>
  <c r="M453" i="32" s="1"/>
  <c r="K454" i="24"/>
  <c r="M454" i="32"/>
  <c r="K455" i="24"/>
  <c r="K456" i="24"/>
  <c r="M456" i="32" s="1"/>
  <c r="K457" i="24"/>
  <c r="M457" i="32" s="1"/>
  <c r="K458" i="24"/>
  <c r="M458" i="32"/>
  <c r="K459" i="24"/>
  <c r="M459" i="32" s="1"/>
  <c r="K460" i="24"/>
  <c r="M460" i="32" s="1"/>
  <c r="K461" i="24"/>
  <c r="M461" i="32" s="1"/>
  <c r="K462" i="24"/>
  <c r="M462" i="32"/>
  <c r="K463" i="24"/>
  <c r="K464" i="24"/>
  <c r="M464" i="32" s="1"/>
  <c r="K465" i="24"/>
  <c r="M465" i="32" s="1"/>
  <c r="K466" i="24"/>
  <c r="M466" i="32" s="1"/>
  <c r="K467" i="24"/>
  <c r="M467" i="32" s="1"/>
  <c r="K468" i="24"/>
  <c r="M468" i="32" s="1"/>
  <c r="K469" i="24"/>
  <c r="M469" i="32" s="1"/>
  <c r="K470" i="24"/>
  <c r="M470" i="32" s="1"/>
  <c r="K471" i="24"/>
  <c r="M471" i="32" s="1"/>
  <c r="K472" i="24"/>
  <c r="M472" i="32" s="1"/>
  <c r="K473" i="24"/>
  <c r="M473" i="32" s="1"/>
  <c r="K474" i="24"/>
  <c r="M474" i="32" s="1"/>
  <c r="K475" i="24"/>
  <c r="M475" i="32"/>
  <c r="K476" i="24"/>
  <c r="M476" i="32" s="1"/>
  <c r="K477" i="24"/>
  <c r="M477" i="32" s="1"/>
  <c r="K478" i="24"/>
  <c r="M478" i="32" s="1"/>
  <c r="K479" i="24"/>
  <c r="K480" i="24"/>
  <c r="M480" i="32" s="1"/>
  <c r="K481" i="24"/>
  <c r="M481" i="32" s="1"/>
  <c r="K482" i="24"/>
  <c r="M482" i="32" s="1"/>
  <c r="K483" i="24"/>
  <c r="M483" i="32" s="1"/>
  <c r="K484" i="24"/>
  <c r="M484" i="32" s="1"/>
  <c r="K485" i="24"/>
  <c r="M485" i="32" s="1"/>
  <c r="K486" i="24"/>
  <c r="M486" i="32" s="1"/>
  <c r="K487" i="24"/>
  <c r="K488" i="24"/>
  <c r="M488" i="32"/>
  <c r="K489" i="24"/>
  <c r="M489" i="32" s="1"/>
  <c r="K490" i="24"/>
  <c r="M490" i="32" s="1"/>
  <c r="K491" i="24"/>
  <c r="M491" i="32" s="1"/>
  <c r="K492" i="24"/>
  <c r="M492" i="32"/>
  <c r="K493" i="24"/>
  <c r="M493" i="32" s="1"/>
  <c r="K494" i="24"/>
  <c r="M494" i="32" s="1"/>
  <c r="K495" i="24"/>
  <c r="M495" i="32" s="1"/>
  <c r="K496" i="24"/>
  <c r="M496" i="32"/>
  <c r="K497" i="24"/>
  <c r="K498" i="24"/>
  <c r="M498" i="32" s="1"/>
  <c r="K499" i="24"/>
  <c r="K500" i="24"/>
  <c r="M500" i="32" s="1"/>
  <c r="K501" i="24"/>
  <c r="M501" i="32" s="1"/>
  <c r="K502" i="24"/>
  <c r="M502" i="32" s="1"/>
  <c r="K503" i="24"/>
  <c r="K504" i="24"/>
  <c r="M504" i="32"/>
  <c r="K505" i="24"/>
  <c r="M505" i="32" s="1"/>
  <c r="K506" i="24"/>
  <c r="M506" i="32" s="1"/>
  <c r="K507" i="24"/>
  <c r="M507" i="32" s="1"/>
  <c r="K508" i="24"/>
  <c r="M508" i="32" s="1"/>
  <c r="K509" i="24"/>
  <c r="M509" i="32" s="1"/>
  <c r="K510" i="24"/>
  <c r="M510" i="32" s="1"/>
  <c r="K511" i="24"/>
  <c r="M511" i="32" s="1"/>
  <c r="K512" i="24"/>
  <c r="M512" i="32" s="1"/>
  <c r="K513" i="24"/>
  <c r="K514" i="24"/>
  <c r="M514" i="32"/>
  <c r="K515" i="24"/>
  <c r="K516" i="24"/>
  <c r="M516" i="32" s="1"/>
  <c r="K517" i="24"/>
  <c r="M517" i="32" s="1"/>
  <c r="K518" i="24"/>
  <c r="K519" i="24"/>
  <c r="M519" i="32" s="1"/>
  <c r="K520" i="24"/>
  <c r="K521" i="24"/>
  <c r="M521" i="32"/>
  <c r="K522" i="24"/>
  <c r="K523" i="24"/>
  <c r="M523" i="32" s="1"/>
  <c r="K524" i="24"/>
  <c r="K525" i="24"/>
  <c r="M525" i="32" s="1"/>
  <c r="K526" i="24"/>
  <c r="K527" i="24"/>
  <c r="M527" i="32" s="1"/>
  <c r="K528" i="24"/>
  <c r="K529" i="24"/>
  <c r="M529" i="32"/>
  <c r="K530" i="24"/>
  <c r="K531" i="24"/>
  <c r="K532" i="24"/>
  <c r="K533" i="24"/>
  <c r="K534" i="24"/>
  <c r="K535" i="24"/>
  <c r="K536" i="24"/>
  <c r="K537" i="24"/>
  <c r="K538" i="24"/>
  <c r="K539" i="24"/>
  <c r="K540" i="24"/>
  <c r="K541" i="24"/>
  <c r="K542" i="24"/>
  <c r="K543" i="24"/>
  <c r="K544" i="24"/>
  <c r="K545" i="24"/>
  <c r="K546" i="24"/>
  <c r="K547" i="24"/>
  <c r="K548" i="24"/>
  <c r="K549" i="24"/>
  <c r="K550" i="24"/>
  <c r="K551" i="24"/>
  <c r="K552" i="24"/>
  <c r="K553" i="24"/>
  <c r="K554" i="24"/>
  <c r="K555" i="24"/>
  <c r="K556" i="24"/>
  <c r="K557" i="24"/>
  <c r="K558" i="24"/>
  <c r="K559" i="24"/>
  <c r="K560" i="24"/>
  <c r="K561" i="24"/>
  <c r="K562" i="24"/>
  <c r="K563" i="24"/>
  <c r="K564" i="24"/>
  <c r="K565" i="24"/>
  <c r="K566" i="24"/>
  <c r="K567" i="24"/>
  <c r="K568" i="24"/>
  <c r="K569" i="24"/>
  <c r="K570" i="24"/>
  <c r="K571" i="24"/>
  <c r="K572" i="24"/>
  <c r="K573" i="24"/>
  <c r="K574" i="24"/>
  <c r="K575" i="24"/>
  <c r="K576" i="24"/>
  <c r="K577" i="24"/>
  <c r="K578" i="24"/>
  <c r="K579" i="24"/>
  <c r="K580" i="24"/>
  <c r="K581" i="24"/>
  <c r="K582" i="24"/>
  <c r="K583" i="24"/>
  <c r="K584" i="24"/>
  <c r="K585" i="24"/>
  <c r="K586" i="24"/>
  <c r="K587" i="24"/>
  <c r="K588" i="24"/>
  <c r="K589" i="24"/>
  <c r="K590" i="24"/>
  <c r="K591" i="24"/>
  <c r="K592" i="24"/>
  <c r="K593" i="24"/>
  <c r="K594" i="24"/>
  <c r="K595" i="24"/>
  <c r="K596" i="24"/>
  <c r="K597" i="24"/>
  <c r="K598" i="24"/>
  <c r="K599" i="24"/>
  <c r="K600" i="24"/>
  <c r="K601" i="24"/>
  <c r="K602" i="24"/>
  <c r="K603" i="24"/>
  <c r="K604" i="24"/>
  <c r="K605" i="24"/>
  <c r="K606" i="24"/>
  <c r="K607" i="24"/>
  <c r="K608" i="24"/>
  <c r="K609" i="24"/>
  <c r="K610" i="24"/>
  <c r="K611" i="24"/>
  <c r="K12" i="24"/>
  <c r="M12" i="32"/>
  <c r="M13" i="32"/>
  <c r="M19" i="32"/>
  <c r="M21" i="32"/>
  <c r="M23" i="32"/>
  <c r="M27" i="32"/>
  <c r="M29" i="32"/>
  <c r="M35" i="32"/>
  <c r="M37" i="32"/>
  <c r="M39" i="32"/>
  <c r="M43" i="32"/>
  <c r="M45" i="32"/>
  <c r="M47" i="32"/>
  <c r="M51" i="32"/>
  <c r="M53" i="32"/>
  <c r="M55" i="32"/>
  <c r="M57" i="32"/>
  <c r="M59" i="32"/>
  <c r="M61" i="32"/>
  <c r="M67" i="32"/>
  <c r="M69" i="32"/>
  <c r="M71" i="32"/>
  <c r="M75" i="32"/>
  <c r="M77" i="32"/>
  <c r="M83" i="32"/>
  <c r="M85" i="32"/>
  <c r="M87" i="32"/>
  <c r="M91" i="32"/>
  <c r="M93" i="32"/>
  <c r="M99" i="32"/>
  <c r="M101" i="32"/>
  <c r="M103" i="32"/>
  <c r="M105" i="32"/>
  <c r="M109" i="32"/>
  <c r="M111" i="32"/>
  <c r="M115" i="32"/>
  <c r="M119" i="32"/>
  <c r="M125" i="32"/>
  <c r="M127" i="32"/>
  <c r="M129" i="32"/>
  <c r="M131" i="32"/>
  <c r="M133" i="32"/>
  <c r="M137" i="32"/>
  <c r="M139" i="32"/>
  <c r="M143" i="32"/>
  <c r="M147" i="32"/>
  <c r="M149" i="32"/>
  <c r="M151" i="32"/>
  <c r="M155" i="32"/>
  <c r="M159" i="32"/>
  <c r="M165" i="32"/>
  <c r="M167" i="32"/>
  <c r="M171" i="32"/>
  <c r="M173" i="32"/>
  <c r="M175" i="32"/>
  <c r="M181" i="32"/>
  <c r="M183" i="32"/>
  <c r="M187" i="32"/>
  <c r="M191" i="32"/>
  <c r="M197" i="32"/>
  <c r="M199" i="32"/>
  <c r="M201" i="32"/>
  <c r="M203" i="32"/>
  <c r="M209" i="32"/>
  <c r="M215" i="32"/>
  <c r="M217" i="32"/>
  <c r="M219" i="32"/>
  <c r="M225" i="32"/>
  <c r="M231" i="32"/>
  <c r="M233" i="32"/>
  <c r="M235" i="32"/>
  <c r="M241" i="32"/>
  <c r="M249" i="32"/>
  <c r="M251" i="32"/>
  <c r="M255" i="32"/>
  <c r="M257" i="32"/>
  <c r="M259" i="32"/>
  <c r="M263" i="32"/>
  <c r="M265" i="32"/>
  <c r="M273" i="32"/>
  <c r="M275" i="32"/>
  <c r="M279" i="32"/>
  <c r="M281" i="32"/>
  <c r="M287" i="32"/>
  <c r="M293" i="32"/>
  <c r="M295" i="32"/>
  <c r="M309" i="32"/>
  <c r="M311" i="32"/>
  <c r="M319" i="32"/>
  <c r="M325" i="32"/>
  <c r="M327" i="32"/>
  <c r="M335" i="32"/>
  <c r="M351" i="32"/>
  <c r="M359" i="32"/>
  <c r="M367" i="32"/>
  <c r="M375" i="32"/>
  <c r="M391" i="32"/>
  <c r="M399" i="32"/>
  <c r="M415" i="32"/>
  <c r="M423" i="32"/>
  <c r="M431" i="32"/>
  <c r="M439" i="32"/>
  <c r="M447" i="32"/>
  <c r="M455" i="32"/>
  <c r="M463" i="32"/>
  <c r="M479" i="32"/>
  <c r="M487" i="32"/>
  <c r="M497" i="32"/>
  <c r="M499" i="32"/>
  <c r="M503" i="32"/>
  <c r="M513" i="32"/>
  <c r="M515" i="32"/>
  <c r="M518" i="32"/>
  <c r="M520" i="32"/>
  <c r="M522" i="32"/>
  <c r="M524" i="32"/>
  <c r="M526" i="32"/>
  <c r="M528" i="32"/>
  <c r="M530" i="32"/>
  <c r="M531" i="32"/>
  <c r="M532" i="32"/>
  <c r="M533" i="32"/>
  <c r="M534" i="32"/>
  <c r="M535" i="32"/>
  <c r="M536" i="32"/>
  <c r="M537" i="32"/>
  <c r="M538" i="32"/>
  <c r="M539" i="32"/>
  <c r="M540" i="32"/>
  <c r="M541" i="32"/>
  <c r="M542" i="32"/>
  <c r="M543" i="32"/>
  <c r="M544" i="32"/>
  <c r="M545" i="32"/>
  <c r="M546" i="32"/>
  <c r="M547" i="32"/>
  <c r="M548" i="32"/>
  <c r="M549" i="32"/>
  <c r="M550" i="32"/>
  <c r="M551" i="32"/>
  <c r="M552" i="32"/>
  <c r="M553" i="32"/>
  <c r="M554" i="32"/>
  <c r="M555" i="32"/>
  <c r="M556" i="32"/>
  <c r="M557" i="32"/>
  <c r="M558" i="32"/>
  <c r="M559" i="32"/>
  <c r="M560" i="32"/>
  <c r="M561" i="32"/>
  <c r="M562" i="32"/>
  <c r="M563" i="32"/>
  <c r="M564" i="32"/>
  <c r="M565" i="32"/>
  <c r="M566" i="32"/>
  <c r="M567" i="32"/>
  <c r="M568" i="32"/>
  <c r="M569" i="32"/>
  <c r="M570" i="32"/>
  <c r="M571" i="32"/>
  <c r="M572" i="32"/>
  <c r="M573" i="32"/>
  <c r="M574" i="32"/>
  <c r="M575" i="32"/>
  <c r="M576" i="32"/>
  <c r="M577" i="32"/>
  <c r="M578" i="32"/>
  <c r="M579" i="32"/>
  <c r="M580" i="32"/>
  <c r="M581" i="32"/>
  <c r="M582" i="32"/>
  <c r="M583" i="32"/>
  <c r="M584" i="32"/>
  <c r="M585" i="32"/>
  <c r="M586" i="32"/>
  <c r="M587" i="32"/>
  <c r="M588" i="32"/>
  <c r="M589" i="32"/>
  <c r="M590" i="32"/>
  <c r="M591" i="32"/>
  <c r="M592" i="32"/>
  <c r="M593" i="32"/>
  <c r="M594" i="32"/>
  <c r="M595" i="32"/>
  <c r="M596" i="32"/>
  <c r="M597" i="32"/>
  <c r="M598" i="32"/>
  <c r="M599" i="32"/>
  <c r="M600" i="32"/>
  <c r="M601" i="32"/>
  <c r="M602" i="32"/>
  <c r="M603" i="32"/>
  <c r="M604" i="32"/>
  <c r="M605" i="32"/>
  <c r="M606" i="32"/>
  <c r="M607" i="32"/>
  <c r="M608" i="32"/>
  <c r="M609" i="32"/>
  <c r="M610" i="32"/>
  <c r="M611" i="32"/>
  <c r="F5" i="23"/>
  <c r="F6" i="23"/>
  <c r="F7" i="23"/>
  <c r="F8" i="23"/>
  <c r="G7" i="26" s="1"/>
  <c r="F9" i="23"/>
  <c r="F24" i="25" s="1"/>
  <c r="F10" i="23"/>
  <c r="E11" i="24"/>
  <c r="F11" i="23"/>
  <c r="D8" i="25"/>
  <c r="F12" i="23"/>
  <c r="E43" i="25" s="1"/>
  <c r="F13" i="23"/>
  <c r="F15" i="23"/>
  <c r="F16" i="23"/>
  <c r="F17" i="23"/>
  <c r="F18" i="23"/>
  <c r="F19" i="23"/>
  <c r="F20" i="23"/>
  <c r="F21" i="23"/>
  <c r="F22" i="23"/>
  <c r="G20" i="26" s="1"/>
  <c r="F23" i="23"/>
  <c r="F24" i="23"/>
  <c r="F25" i="23"/>
  <c r="F26" i="23"/>
  <c r="G24" i="26" s="1"/>
  <c r="F4" i="23"/>
  <c r="F36" i="25" s="1"/>
  <c r="K12" i="31"/>
  <c r="H14" i="31"/>
  <c r="F14" i="31"/>
  <c r="F14" i="23" s="1"/>
  <c r="G12" i="26" s="1"/>
  <c r="H13" i="31"/>
  <c r="D610" i="32"/>
  <c r="D609" i="32"/>
  <c r="D608" i="32"/>
  <c r="D607" i="32"/>
  <c r="D606" i="32"/>
  <c r="D605" i="32"/>
  <c r="D604" i="32"/>
  <c r="D603" i="32"/>
  <c r="D586" i="32"/>
  <c r="D585" i="32"/>
  <c r="D584" i="32"/>
  <c r="D583" i="32"/>
  <c r="D582" i="32"/>
  <c r="D581" i="32"/>
  <c r="D580" i="32"/>
  <c r="D579" i="32"/>
  <c r="D562" i="32"/>
  <c r="D561" i="32"/>
  <c r="D560" i="32"/>
  <c r="D559" i="32"/>
  <c r="D558" i="32"/>
  <c r="D557" i="32"/>
  <c r="D556" i="32"/>
  <c r="D555" i="32"/>
  <c r="D538" i="32"/>
  <c r="D537" i="32"/>
  <c r="D536" i="32"/>
  <c r="D535" i="32"/>
  <c r="D534" i="32"/>
  <c r="D533" i="32"/>
  <c r="D532" i="32"/>
  <c r="D531" i="32"/>
  <c r="D514" i="32"/>
  <c r="D513" i="32"/>
  <c r="D512" i="32"/>
  <c r="D511" i="32"/>
  <c r="D510" i="32"/>
  <c r="D509" i="32"/>
  <c r="D508" i="32"/>
  <c r="D507" i="32"/>
  <c r="D490" i="32"/>
  <c r="D489" i="32"/>
  <c r="D488" i="32"/>
  <c r="D487" i="32"/>
  <c r="D486" i="32"/>
  <c r="D485" i="32"/>
  <c r="D484" i="32"/>
  <c r="D483" i="32"/>
  <c r="D466" i="32"/>
  <c r="D465" i="32"/>
  <c r="D464" i="32"/>
  <c r="D463" i="32"/>
  <c r="D462" i="32"/>
  <c r="D461" i="32"/>
  <c r="D460" i="32"/>
  <c r="D459" i="32"/>
  <c r="D442" i="32"/>
  <c r="D441" i="32"/>
  <c r="D440" i="32"/>
  <c r="D439" i="32"/>
  <c r="D438" i="32"/>
  <c r="D437" i="32"/>
  <c r="D436" i="32"/>
  <c r="D435" i="32"/>
  <c r="D418" i="32"/>
  <c r="D417" i="32"/>
  <c r="D416" i="32"/>
  <c r="D415" i="32"/>
  <c r="D414" i="32"/>
  <c r="D413" i="32"/>
  <c r="D412" i="32"/>
  <c r="D411" i="32"/>
  <c r="D394" i="32"/>
  <c r="D393" i="32"/>
  <c r="D392" i="32"/>
  <c r="D391" i="32"/>
  <c r="D390" i="32"/>
  <c r="D389" i="32"/>
  <c r="D388" i="32"/>
  <c r="D387" i="32"/>
  <c r="D370" i="32"/>
  <c r="D369" i="32"/>
  <c r="D368" i="32"/>
  <c r="D367" i="32"/>
  <c r="D366" i="32"/>
  <c r="D365" i="32"/>
  <c r="D364" i="32"/>
  <c r="D363" i="32"/>
  <c r="D346" i="32"/>
  <c r="D345" i="32"/>
  <c r="D344" i="32"/>
  <c r="D343" i="32"/>
  <c r="D342" i="32"/>
  <c r="D341" i="32"/>
  <c r="D340" i="32"/>
  <c r="D339" i="32"/>
  <c r="D322" i="32"/>
  <c r="D321" i="32"/>
  <c r="D320" i="32"/>
  <c r="D319" i="32"/>
  <c r="D318" i="32"/>
  <c r="D317" i="32"/>
  <c r="D316" i="32"/>
  <c r="D315" i="32"/>
  <c r="D298" i="32"/>
  <c r="D297" i="32"/>
  <c r="D296" i="32"/>
  <c r="D295" i="32"/>
  <c r="D294" i="32"/>
  <c r="D293" i="32"/>
  <c r="D292" i="32"/>
  <c r="D291" i="32"/>
  <c r="D274" i="32"/>
  <c r="D273" i="32"/>
  <c r="D272" i="32"/>
  <c r="D271" i="32"/>
  <c r="D270" i="32"/>
  <c r="D269" i="32"/>
  <c r="D268" i="32"/>
  <c r="D267" i="32"/>
  <c r="D250" i="32"/>
  <c r="D249" i="32"/>
  <c r="D248" i="32"/>
  <c r="D247" i="32"/>
  <c r="D246" i="32"/>
  <c r="D245" i="32"/>
  <c r="D244" i="32"/>
  <c r="D243" i="32"/>
  <c r="D226" i="32"/>
  <c r="D225" i="32"/>
  <c r="D224" i="32"/>
  <c r="D223" i="32"/>
  <c r="D222" i="32"/>
  <c r="D221" i="32"/>
  <c r="D220" i="32"/>
  <c r="D219" i="32"/>
  <c r="D202" i="32"/>
  <c r="D201" i="32"/>
  <c r="D200" i="32"/>
  <c r="D199" i="32"/>
  <c r="D198" i="32"/>
  <c r="D197" i="32"/>
  <c r="D196" i="32"/>
  <c r="D195" i="32"/>
  <c r="D178" i="32"/>
  <c r="D177" i="32"/>
  <c r="D176" i="32"/>
  <c r="D175" i="32"/>
  <c r="D174" i="32"/>
  <c r="D173" i="32"/>
  <c r="D172" i="32"/>
  <c r="D171" i="32"/>
  <c r="D154" i="32"/>
  <c r="D153" i="32"/>
  <c r="D152" i="32"/>
  <c r="D151" i="32"/>
  <c r="D150" i="32"/>
  <c r="D149" i="32"/>
  <c r="D148" i="32"/>
  <c r="D147" i="32"/>
  <c r="D130" i="32"/>
  <c r="D129" i="32"/>
  <c r="D128" i="32"/>
  <c r="D127" i="32"/>
  <c r="D126" i="32"/>
  <c r="D125" i="32"/>
  <c r="D124" i="32"/>
  <c r="D123" i="32"/>
  <c r="D106" i="32"/>
  <c r="D105" i="32"/>
  <c r="D104" i="32"/>
  <c r="D103" i="32"/>
  <c r="D102" i="32"/>
  <c r="D101" i="32"/>
  <c r="D100" i="32"/>
  <c r="D99" i="32"/>
  <c r="D82" i="32"/>
  <c r="D81" i="32"/>
  <c r="D80" i="32"/>
  <c r="D79" i="32"/>
  <c r="D78" i="32"/>
  <c r="D77" i="32"/>
  <c r="D76" i="32"/>
  <c r="D75" i="32"/>
  <c r="D58" i="32"/>
  <c r="D57" i="32"/>
  <c r="D56" i="32"/>
  <c r="D55" i="32"/>
  <c r="D35" i="32"/>
  <c r="D47" i="32" s="1"/>
  <c r="D59" i="32" s="1"/>
  <c r="D71" i="32" s="1"/>
  <c r="D83" i="32" s="1"/>
  <c r="D95" i="32" s="1"/>
  <c r="D107" i="32" s="1"/>
  <c r="D119" i="32" s="1"/>
  <c r="D131" i="32" s="1"/>
  <c r="D143" i="32" s="1"/>
  <c r="D155" i="32" s="1"/>
  <c r="D167" i="32" s="1"/>
  <c r="D179" i="32" s="1"/>
  <c r="D191" i="32" s="1"/>
  <c r="D203" i="32" s="1"/>
  <c r="D215" i="32" s="1"/>
  <c r="D227" i="32" s="1"/>
  <c r="D239" i="32" s="1"/>
  <c r="D251" i="32" s="1"/>
  <c r="D263" i="32" s="1"/>
  <c r="D275" i="32" s="1"/>
  <c r="D287" i="32" s="1"/>
  <c r="D299" i="32" s="1"/>
  <c r="D311" i="32" s="1"/>
  <c r="D323" i="32" s="1"/>
  <c r="D335" i="32" s="1"/>
  <c r="D347" i="32" s="1"/>
  <c r="D359" i="32" s="1"/>
  <c r="D371" i="32" s="1"/>
  <c r="D383" i="32" s="1"/>
  <c r="D395" i="32" s="1"/>
  <c r="D407" i="32" s="1"/>
  <c r="D419" i="32" s="1"/>
  <c r="D431" i="32" s="1"/>
  <c r="D443" i="32" s="1"/>
  <c r="D455" i="32" s="1"/>
  <c r="D467" i="32" s="1"/>
  <c r="D479" i="32" s="1"/>
  <c r="D491" i="32" s="1"/>
  <c r="D503" i="32" s="1"/>
  <c r="D515" i="32" s="1"/>
  <c r="D527" i="32" s="1"/>
  <c r="D539" i="32" s="1"/>
  <c r="D551" i="32" s="1"/>
  <c r="D563" i="32" s="1"/>
  <c r="D575" i="32" s="1"/>
  <c r="D587" i="32" s="1"/>
  <c r="D599" i="32" s="1"/>
  <c r="D611" i="32" s="1"/>
  <c r="K13" i="2"/>
  <c r="K14" i="2"/>
  <c r="K15" i="2"/>
  <c r="M15" i="30" s="1"/>
  <c r="K16" i="2"/>
  <c r="M16" i="30" s="1"/>
  <c r="K17" i="2"/>
  <c r="K18" i="2"/>
  <c r="K19" i="2"/>
  <c r="K20" i="2"/>
  <c r="M20" i="30" s="1"/>
  <c r="K21" i="2"/>
  <c r="K22" i="2"/>
  <c r="K23" i="2"/>
  <c r="M23" i="30" s="1"/>
  <c r="K24" i="2"/>
  <c r="M24" i="30" s="1"/>
  <c r="K25" i="2"/>
  <c r="K26" i="2"/>
  <c r="K27" i="2"/>
  <c r="M27" i="30" s="1"/>
  <c r="K28" i="2"/>
  <c r="M28" i="30" s="1"/>
  <c r="K29" i="2"/>
  <c r="K30" i="2"/>
  <c r="K31" i="2"/>
  <c r="K32" i="2"/>
  <c r="M32" i="30" s="1"/>
  <c r="K33" i="2"/>
  <c r="K34" i="2"/>
  <c r="K35" i="2"/>
  <c r="K36" i="2"/>
  <c r="M36" i="30" s="1"/>
  <c r="K37" i="2"/>
  <c r="K38" i="2"/>
  <c r="K39" i="2"/>
  <c r="M39" i="30" s="1"/>
  <c r="K40" i="2"/>
  <c r="M40" i="30" s="1"/>
  <c r="K41" i="2"/>
  <c r="K42" i="2"/>
  <c r="K43" i="2"/>
  <c r="M43" i="30" s="1"/>
  <c r="K44" i="2"/>
  <c r="M44" i="30" s="1"/>
  <c r="K45" i="2"/>
  <c r="K46" i="2"/>
  <c r="K47" i="2"/>
  <c r="K48" i="2"/>
  <c r="M48" i="30" s="1"/>
  <c r="K49" i="2"/>
  <c r="K50" i="2"/>
  <c r="K51" i="2"/>
  <c r="K52" i="2"/>
  <c r="M52" i="30" s="1"/>
  <c r="K53" i="2"/>
  <c r="K54" i="2"/>
  <c r="K55" i="2"/>
  <c r="M55" i="30" s="1"/>
  <c r="K56" i="2"/>
  <c r="M56" i="30" s="1"/>
  <c r="K57" i="2"/>
  <c r="K58" i="2"/>
  <c r="K59" i="2"/>
  <c r="M59" i="30" s="1"/>
  <c r="K60" i="2"/>
  <c r="M60" i="30" s="1"/>
  <c r="K61" i="2"/>
  <c r="K62" i="2"/>
  <c r="K63" i="2"/>
  <c r="K64" i="2"/>
  <c r="M64" i="30" s="1"/>
  <c r="K65" i="2"/>
  <c r="K66" i="2"/>
  <c r="K67" i="2"/>
  <c r="K68" i="2"/>
  <c r="M68" i="30" s="1"/>
  <c r="K69" i="2"/>
  <c r="K70" i="2"/>
  <c r="K71" i="2"/>
  <c r="M71" i="30" s="1"/>
  <c r="K72" i="2"/>
  <c r="M72" i="30" s="1"/>
  <c r="K73" i="2"/>
  <c r="K74" i="2"/>
  <c r="K75" i="2"/>
  <c r="M75" i="30" s="1"/>
  <c r="K76" i="2"/>
  <c r="M76" i="30" s="1"/>
  <c r="K77" i="2"/>
  <c r="K78" i="2"/>
  <c r="K79" i="2"/>
  <c r="K80" i="2"/>
  <c r="M80" i="30" s="1"/>
  <c r="K81" i="2"/>
  <c r="K82" i="2"/>
  <c r="K83" i="2"/>
  <c r="K84" i="2"/>
  <c r="M84" i="30" s="1"/>
  <c r="K85" i="2"/>
  <c r="K86" i="2"/>
  <c r="K87" i="2"/>
  <c r="M87" i="30" s="1"/>
  <c r="K88" i="2"/>
  <c r="M88" i="30" s="1"/>
  <c r="K89" i="2"/>
  <c r="K90" i="2"/>
  <c r="K91" i="2"/>
  <c r="M91" i="30" s="1"/>
  <c r="K92" i="2"/>
  <c r="M92" i="30" s="1"/>
  <c r="K93" i="2"/>
  <c r="K94" i="2"/>
  <c r="K95" i="2"/>
  <c r="K96" i="2"/>
  <c r="M96" i="30" s="1"/>
  <c r="K97" i="2"/>
  <c r="K98" i="2"/>
  <c r="K99" i="2"/>
  <c r="K100" i="2"/>
  <c r="M100" i="30" s="1"/>
  <c r="K101" i="2"/>
  <c r="K102" i="2"/>
  <c r="K103" i="2"/>
  <c r="M103" i="30" s="1"/>
  <c r="K104" i="2"/>
  <c r="M104" i="30" s="1"/>
  <c r="K105" i="2"/>
  <c r="K106" i="2"/>
  <c r="K107" i="2"/>
  <c r="M107" i="30" s="1"/>
  <c r="K108" i="2"/>
  <c r="M108" i="30" s="1"/>
  <c r="K109" i="2"/>
  <c r="K110" i="2"/>
  <c r="K111" i="2"/>
  <c r="K112" i="2"/>
  <c r="M112" i="30" s="1"/>
  <c r="K113" i="2"/>
  <c r="K114" i="2"/>
  <c r="K115" i="2"/>
  <c r="K116" i="2"/>
  <c r="M116" i="30" s="1"/>
  <c r="K117" i="2"/>
  <c r="K118" i="2"/>
  <c r="K119" i="2"/>
  <c r="M119" i="30" s="1"/>
  <c r="K120" i="2"/>
  <c r="M120" i="30" s="1"/>
  <c r="K121" i="2"/>
  <c r="K122" i="2"/>
  <c r="K123" i="2"/>
  <c r="M123" i="30" s="1"/>
  <c r="K124" i="2"/>
  <c r="M124" i="30" s="1"/>
  <c r="K125" i="2"/>
  <c r="K126" i="2"/>
  <c r="K127" i="2"/>
  <c r="M127" i="30" s="1"/>
  <c r="K128" i="2"/>
  <c r="M128" i="30" s="1"/>
  <c r="K129" i="2"/>
  <c r="K130" i="2"/>
  <c r="K131" i="2"/>
  <c r="M131" i="30" s="1"/>
  <c r="K132" i="2"/>
  <c r="M132" i="30" s="1"/>
  <c r="K133" i="2"/>
  <c r="K134" i="2"/>
  <c r="K135" i="2"/>
  <c r="M135" i="30" s="1"/>
  <c r="K136" i="2"/>
  <c r="M136" i="30" s="1"/>
  <c r="K137" i="2"/>
  <c r="K138" i="2"/>
  <c r="K139" i="2"/>
  <c r="M139" i="30" s="1"/>
  <c r="K140" i="2"/>
  <c r="M140" i="30" s="1"/>
  <c r="K141" i="2"/>
  <c r="K142" i="2"/>
  <c r="K143" i="2"/>
  <c r="K144" i="2"/>
  <c r="M144" i="30" s="1"/>
  <c r="K145" i="2"/>
  <c r="K146" i="2"/>
  <c r="K147" i="2"/>
  <c r="K148" i="2"/>
  <c r="M148" i="30" s="1"/>
  <c r="K149" i="2"/>
  <c r="K150" i="2"/>
  <c r="K151" i="2"/>
  <c r="M151" i="30" s="1"/>
  <c r="K152" i="2"/>
  <c r="M152" i="30" s="1"/>
  <c r="K153" i="2"/>
  <c r="K154" i="2"/>
  <c r="K155" i="2"/>
  <c r="M155" i="30" s="1"/>
  <c r="K156" i="2"/>
  <c r="M156" i="30" s="1"/>
  <c r="K157" i="2"/>
  <c r="K158" i="2"/>
  <c r="K159" i="2"/>
  <c r="M159" i="30" s="1"/>
  <c r="K160" i="2"/>
  <c r="M160" i="30" s="1"/>
  <c r="K161" i="2"/>
  <c r="K162" i="2"/>
  <c r="K163" i="2"/>
  <c r="M163" i="30" s="1"/>
  <c r="K164" i="2"/>
  <c r="M164" i="30" s="1"/>
  <c r="K165" i="2"/>
  <c r="K166" i="2"/>
  <c r="K167" i="2"/>
  <c r="M167" i="30" s="1"/>
  <c r="K168" i="2"/>
  <c r="M168" i="30" s="1"/>
  <c r="K169" i="2"/>
  <c r="K170" i="2"/>
  <c r="K171" i="2"/>
  <c r="M171" i="30" s="1"/>
  <c r="K172" i="2"/>
  <c r="M172" i="30" s="1"/>
  <c r="K173" i="2"/>
  <c r="K174" i="2"/>
  <c r="K175" i="2"/>
  <c r="K176" i="2"/>
  <c r="M176" i="30" s="1"/>
  <c r="K177" i="2"/>
  <c r="K178" i="2"/>
  <c r="K179" i="2"/>
  <c r="K180" i="2"/>
  <c r="M180" i="30" s="1"/>
  <c r="K181" i="2"/>
  <c r="K182" i="2"/>
  <c r="K183" i="2"/>
  <c r="M183" i="30" s="1"/>
  <c r="K184" i="2"/>
  <c r="M184" i="30" s="1"/>
  <c r="K185" i="2"/>
  <c r="K186" i="2"/>
  <c r="K187" i="2"/>
  <c r="M187" i="30" s="1"/>
  <c r="K188" i="2"/>
  <c r="M188" i="30" s="1"/>
  <c r="K189" i="2"/>
  <c r="K190" i="2"/>
  <c r="K191" i="2"/>
  <c r="M191" i="30" s="1"/>
  <c r="K192" i="2"/>
  <c r="M192" i="30" s="1"/>
  <c r="K193" i="2"/>
  <c r="K194" i="2"/>
  <c r="K195" i="2"/>
  <c r="M195" i="30" s="1"/>
  <c r="K196" i="2"/>
  <c r="M196" i="30" s="1"/>
  <c r="K197" i="2"/>
  <c r="K198" i="2"/>
  <c r="K199" i="2"/>
  <c r="K200" i="2"/>
  <c r="M200" i="30" s="1"/>
  <c r="K201" i="2"/>
  <c r="K202" i="2"/>
  <c r="K203" i="2"/>
  <c r="K204" i="2"/>
  <c r="M204" i="30" s="1"/>
  <c r="K205" i="2"/>
  <c r="K206" i="2"/>
  <c r="K207" i="2"/>
  <c r="M207" i="30" s="1"/>
  <c r="K208" i="2"/>
  <c r="M208" i="30" s="1"/>
  <c r="K209" i="2"/>
  <c r="K210" i="2"/>
  <c r="K211" i="2"/>
  <c r="M211" i="30" s="1"/>
  <c r="K212" i="2"/>
  <c r="M212" i="30" s="1"/>
  <c r="K213" i="2"/>
  <c r="K214" i="2"/>
  <c r="K215" i="2"/>
  <c r="K216" i="2"/>
  <c r="M216" i="30" s="1"/>
  <c r="K217" i="2"/>
  <c r="K218" i="2"/>
  <c r="K219" i="2"/>
  <c r="K220" i="2"/>
  <c r="M220" i="30" s="1"/>
  <c r="K221" i="2"/>
  <c r="K222" i="2"/>
  <c r="K223" i="2"/>
  <c r="M223" i="30" s="1"/>
  <c r="K224" i="2"/>
  <c r="M224" i="30" s="1"/>
  <c r="K225" i="2"/>
  <c r="K226" i="2"/>
  <c r="K227" i="2"/>
  <c r="M227" i="30" s="1"/>
  <c r="K228" i="2"/>
  <c r="K229" i="2"/>
  <c r="K230" i="2"/>
  <c r="K231" i="2"/>
  <c r="M231" i="30" s="1"/>
  <c r="K232" i="2"/>
  <c r="K233" i="2"/>
  <c r="K234" i="2"/>
  <c r="K235" i="2"/>
  <c r="M235" i="30" s="1"/>
  <c r="K236" i="2"/>
  <c r="K237" i="2"/>
  <c r="K238" i="2"/>
  <c r="K239" i="2"/>
  <c r="M239" i="30" s="1"/>
  <c r="K240" i="2"/>
  <c r="K241" i="2"/>
  <c r="K242" i="2"/>
  <c r="K243" i="2"/>
  <c r="M243" i="30" s="1"/>
  <c r="K244" i="2"/>
  <c r="K245" i="2"/>
  <c r="K246" i="2"/>
  <c r="K247" i="2"/>
  <c r="M247" i="30" s="1"/>
  <c r="K248" i="2"/>
  <c r="K249" i="2"/>
  <c r="K250" i="2"/>
  <c r="K251" i="2"/>
  <c r="M251" i="30" s="1"/>
  <c r="K252" i="2"/>
  <c r="K253" i="2"/>
  <c r="K254" i="2"/>
  <c r="K255" i="2"/>
  <c r="M255" i="30" s="1"/>
  <c r="K256" i="2"/>
  <c r="K257" i="2"/>
  <c r="K258" i="2"/>
  <c r="K259" i="2"/>
  <c r="M259" i="30" s="1"/>
  <c r="K260" i="2"/>
  <c r="K261" i="2"/>
  <c r="K262" i="2"/>
  <c r="K263" i="2"/>
  <c r="M263" i="30" s="1"/>
  <c r="K264" i="2"/>
  <c r="K265" i="2"/>
  <c r="K266" i="2"/>
  <c r="K267" i="2"/>
  <c r="M267" i="30" s="1"/>
  <c r="K268" i="2"/>
  <c r="K269" i="2"/>
  <c r="K270" i="2"/>
  <c r="K271" i="2"/>
  <c r="M271" i="30" s="1"/>
  <c r="K272" i="2"/>
  <c r="K273" i="2"/>
  <c r="K274" i="2"/>
  <c r="K275" i="2"/>
  <c r="M275" i="30" s="1"/>
  <c r="K276" i="2"/>
  <c r="K277" i="2"/>
  <c r="K278" i="2"/>
  <c r="K279" i="2"/>
  <c r="M279" i="30" s="1"/>
  <c r="K280" i="2"/>
  <c r="K281" i="2"/>
  <c r="K282" i="2"/>
  <c r="K283" i="2"/>
  <c r="M283" i="30" s="1"/>
  <c r="K284" i="2"/>
  <c r="K285" i="2"/>
  <c r="K286" i="2"/>
  <c r="K287" i="2"/>
  <c r="M287" i="30" s="1"/>
  <c r="K288" i="2"/>
  <c r="K289" i="2"/>
  <c r="K290" i="2"/>
  <c r="K291" i="2"/>
  <c r="M291" i="30" s="1"/>
  <c r="K292" i="2"/>
  <c r="K293" i="2"/>
  <c r="K294" i="2"/>
  <c r="K295" i="2"/>
  <c r="M295" i="30" s="1"/>
  <c r="K296" i="2"/>
  <c r="K297" i="2"/>
  <c r="K298" i="2"/>
  <c r="K299" i="2"/>
  <c r="M299" i="30" s="1"/>
  <c r="K300" i="2"/>
  <c r="K301" i="2"/>
  <c r="K302" i="2"/>
  <c r="K303" i="2"/>
  <c r="M303" i="30" s="1"/>
  <c r="K304" i="2"/>
  <c r="K305" i="2"/>
  <c r="K306" i="2"/>
  <c r="K307" i="2"/>
  <c r="M307" i="30" s="1"/>
  <c r="K308" i="2"/>
  <c r="K309" i="2"/>
  <c r="K310" i="2"/>
  <c r="K311" i="2"/>
  <c r="M311" i="30" s="1"/>
  <c r="K312" i="2"/>
  <c r="K313" i="2"/>
  <c r="K314" i="2"/>
  <c r="K315" i="2"/>
  <c r="M315" i="30" s="1"/>
  <c r="K316" i="2"/>
  <c r="K317" i="2"/>
  <c r="K318" i="2"/>
  <c r="K319" i="2"/>
  <c r="M319" i="30" s="1"/>
  <c r="K320" i="2"/>
  <c r="K321" i="2"/>
  <c r="K322" i="2"/>
  <c r="K323" i="2"/>
  <c r="M323" i="30" s="1"/>
  <c r="K324" i="2"/>
  <c r="K325" i="2"/>
  <c r="K326" i="2"/>
  <c r="K327" i="2"/>
  <c r="M327" i="30" s="1"/>
  <c r="K328" i="2"/>
  <c r="K329" i="2"/>
  <c r="K330" i="2"/>
  <c r="K331" i="2"/>
  <c r="M331" i="30" s="1"/>
  <c r="K332" i="2"/>
  <c r="K333" i="2"/>
  <c r="K334" i="2"/>
  <c r="K335" i="2"/>
  <c r="M335" i="30" s="1"/>
  <c r="K336" i="2"/>
  <c r="K337" i="2"/>
  <c r="K338" i="2"/>
  <c r="K339" i="2"/>
  <c r="M339" i="30" s="1"/>
  <c r="K340" i="2"/>
  <c r="K341" i="2"/>
  <c r="K342" i="2"/>
  <c r="K343" i="2"/>
  <c r="M343" i="30" s="1"/>
  <c r="K344" i="2"/>
  <c r="K345" i="2"/>
  <c r="K346" i="2"/>
  <c r="K347" i="2"/>
  <c r="M347" i="30" s="1"/>
  <c r="K348" i="2"/>
  <c r="K349" i="2"/>
  <c r="K350" i="2"/>
  <c r="K351" i="2"/>
  <c r="M351" i="30" s="1"/>
  <c r="K352" i="2"/>
  <c r="K353" i="2"/>
  <c r="K354" i="2"/>
  <c r="K355" i="2"/>
  <c r="M355" i="30" s="1"/>
  <c r="K356" i="2"/>
  <c r="K357" i="2"/>
  <c r="K358" i="2"/>
  <c r="K359" i="2"/>
  <c r="M359" i="30" s="1"/>
  <c r="K360" i="2"/>
  <c r="K361" i="2"/>
  <c r="K362" i="2"/>
  <c r="K363" i="2"/>
  <c r="M363" i="30" s="1"/>
  <c r="K364" i="2"/>
  <c r="K365" i="2"/>
  <c r="K366" i="2"/>
  <c r="K367" i="2"/>
  <c r="M367" i="30" s="1"/>
  <c r="K368" i="2"/>
  <c r="K369" i="2"/>
  <c r="K370" i="2"/>
  <c r="K371" i="2"/>
  <c r="M371" i="30" s="1"/>
  <c r="K372" i="2"/>
  <c r="K373" i="2"/>
  <c r="K374" i="2"/>
  <c r="K375" i="2"/>
  <c r="M375" i="30" s="1"/>
  <c r="K376" i="2"/>
  <c r="K377" i="2"/>
  <c r="K378" i="2"/>
  <c r="K379" i="2"/>
  <c r="M379" i="30" s="1"/>
  <c r="K380" i="2"/>
  <c r="K381" i="2"/>
  <c r="K382" i="2"/>
  <c r="K383" i="2"/>
  <c r="M383" i="30" s="1"/>
  <c r="K384" i="2"/>
  <c r="K385" i="2"/>
  <c r="K386" i="2"/>
  <c r="K387" i="2"/>
  <c r="M387" i="30" s="1"/>
  <c r="K388" i="2"/>
  <c r="K389" i="2"/>
  <c r="K390" i="2"/>
  <c r="K391" i="2"/>
  <c r="M391" i="30" s="1"/>
  <c r="K392" i="2"/>
  <c r="K393" i="2"/>
  <c r="K394" i="2"/>
  <c r="K395" i="2"/>
  <c r="M395" i="30" s="1"/>
  <c r="K396" i="2"/>
  <c r="K397" i="2"/>
  <c r="K398" i="2"/>
  <c r="K399" i="2"/>
  <c r="M399" i="30" s="1"/>
  <c r="K400" i="2"/>
  <c r="K401" i="2"/>
  <c r="K402" i="2"/>
  <c r="K403" i="2"/>
  <c r="M403" i="30" s="1"/>
  <c r="K404" i="2"/>
  <c r="K405" i="2"/>
  <c r="K406" i="2"/>
  <c r="K407" i="2"/>
  <c r="M407" i="30" s="1"/>
  <c r="K408" i="2"/>
  <c r="K409" i="2"/>
  <c r="K410" i="2"/>
  <c r="K411" i="2"/>
  <c r="M411" i="30" s="1"/>
  <c r="K412" i="2"/>
  <c r="K413" i="2"/>
  <c r="K414" i="2"/>
  <c r="K415" i="2"/>
  <c r="M415" i="30" s="1"/>
  <c r="K416" i="2"/>
  <c r="K417" i="2"/>
  <c r="K418" i="2"/>
  <c r="K419" i="2"/>
  <c r="M419" i="30" s="1"/>
  <c r="K420" i="2"/>
  <c r="K421" i="2"/>
  <c r="K422" i="2"/>
  <c r="K423" i="2"/>
  <c r="M423" i="30" s="1"/>
  <c r="K424" i="2"/>
  <c r="K425" i="2"/>
  <c r="K426" i="2"/>
  <c r="K427" i="2"/>
  <c r="M427" i="30" s="1"/>
  <c r="K428" i="2"/>
  <c r="K429" i="2"/>
  <c r="K430" i="2"/>
  <c r="K431" i="2"/>
  <c r="M431" i="30" s="1"/>
  <c r="K432" i="2"/>
  <c r="K433" i="2"/>
  <c r="K434" i="2"/>
  <c r="K435" i="2"/>
  <c r="M435" i="30" s="1"/>
  <c r="K436" i="2"/>
  <c r="K437" i="2"/>
  <c r="K438" i="2"/>
  <c r="K439" i="2"/>
  <c r="M439" i="30" s="1"/>
  <c r="K440" i="2"/>
  <c r="K441" i="2"/>
  <c r="K442" i="2"/>
  <c r="K443" i="2"/>
  <c r="M443" i="30" s="1"/>
  <c r="K444" i="2"/>
  <c r="K445" i="2"/>
  <c r="K446" i="2"/>
  <c r="K447" i="2"/>
  <c r="M447" i="30" s="1"/>
  <c r="K448" i="2"/>
  <c r="K449" i="2"/>
  <c r="K450" i="2"/>
  <c r="K451" i="2"/>
  <c r="M451" i="30" s="1"/>
  <c r="K452" i="2"/>
  <c r="K453" i="2"/>
  <c r="K454" i="2"/>
  <c r="K455" i="2"/>
  <c r="M455" i="30" s="1"/>
  <c r="K456" i="2"/>
  <c r="K457" i="2"/>
  <c r="K458" i="2"/>
  <c r="K459" i="2"/>
  <c r="M459" i="30" s="1"/>
  <c r="K460" i="2"/>
  <c r="K461" i="2"/>
  <c r="K462" i="2"/>
  <c r="K463" i="2"/>
  <c r="M463" i="30" s="1"/>
  <c r="K464" i="2"/>
  <c r="K465" i="2"/>
  <c r="K466" i="2"/>
  <c r="K467" i="2"/>
  <c r="M467" i="30" s="1"/>
  <c r="K468" i="2"/>
  <c r="K469" i="2"/>
  <c r="K470" i="2"/>
  <c r="K471" i="2"/>
  <c r="M471" i="30" s="1"/>
  <c r="K472" i="2"/>
  <c r="K473" i="2"/>
  <c r="K474" i="2"/>
  <c r="K475" i="2"/>
  <c r="M475" i="30" s="1"/>
  <c r="K476" i="2"/>
  <c r="K477" i="2"/>
  <c r="K478" i="2"/>
  <c r="K479" i="2"/>
  <c r="M479" i="30" s="1"/>
  <c r="K480" i="2"/>
  <c r="K481" i="2"/>
  <c r="K482" i="2"/>
  <c r="K483" i="2"/>
  <c r="M483" i="30" s="1"/>
  <c r="K484" i="2"/>
  <c r="K485" i="2"/>
  <c r="K486" i="2"/>
  <c r="K487" i="2"/>
  <c r="M487" i="30" s="1"/>
  <c r="K488" i="2"/>
  <c r="K489" i="2"/>
  <c r="K490" i="2"/>
  <c r="K491" i="2"/>
  <c r="M491" i="30" s="1"/>
  <c r="K492" i="2"/>
  <c r="K493" i="2"/>
  <c r="K494" i="2"/>
  <c r="K495" i="2"/>
  <c r="M495" i="30" s="1"/>
  <c r="K496" i="2"/>
  <c r="K497" i="2"/>
  <c r="K498" i="2"/>
  <c r="K499" i="2"/>
  <c r="M499" i="30" s="1"/>
  <c r="K500" i="2"/>
  <c r="K501" i="2"/>
  <c r="K502" i="2"/>
  <c r="K503" i="2"/>
  <c r="M503" i="30" s="1"/>
  <c r="K504" i="2"/>
  <c r="K505" i="2"/>
  <c r="K506" i="2"/>
  <c r="K507" i="2"/>
  <c r="M507" i="30" s="1"/>
  <c r="K508" i="2"/>
  <c r="K509" i="2"/>
  <c r="K510" i="2"/>
  <c r="K511" i="2"/>
  <c r="M511" i="30" s="1"/>
  <c r="K512" i="2"/>
  <c r="K513" i="2"/>
  <c r="K514" i="2"/>
  <c r="K515" i="2"/>
  <c r="M515" i="30" s="1"/>
  <c r="K516" i="2"/>
  <c r="K517" i="2"/>
  <c r="K518" i="2"/>
  <c r="K519" i="2"/>
  <c r="M519" i="30" s="1"/>
  <c r="K520" i="2"/>
  <c r="K521" i="2"/>
  <c r="K522" i="2"/>
  <c r="K523" i="2"/>
  <c r="M523" i="30" s="1"/>
  <c r="K524" i="2"/>
  <c r="K525" i="2"/>
  <c r="K526" i="2"/>
  <c r="K527" i="2"/>
  <c r="M527" i="30" s="1"/>
  <c r="K528" i="2"/>
  <c r="K529" i="2"/>
  <c r="K530" i="2"/>
  <c r="K531" i="2"/>
  <c r="M531" i="30" s="1"/>
  <c r="K532" i="2"/>
  <c r="K533" i="2"/>
  <c r="K534" i="2"/>
  <c r="K535" i="2"/>
  <c r="M535" i="30" s="1"/>
  <c r="K536" i="2"/>
  <c r="K537" i="2"/>
  <c r="K538" i="2"/>
  <c r="K539" i="2"/>
  <c r="M539" i="30" s="1"/>
  <c r="K540" i="2"/>
  <c r="K541" i="2"/>
  <c r="K542" i="2"/>
  <c r="K543" i="2"/>
  <c r="M543" i="30" s="1"/>
  <c r="K544" i="2"/>
  <c r="K545" i="2"/>
  <c r="K546" i="2"/>
  <c r="K547" i="2"/>
  <c r="M547" i="30" s="1"/>
  <c r="K548" i="2"/>
  <c r="K549" i="2"/>
  <c r="K550" i="2"/>
  <c r="K551" i="2"/>
  <c r="M551" i="30" s="1"/>
  <c r="K552" i="2"/>
  <c r="K553" i="2"/>
  <c r="K554" i="2"/>
  <c r="K555" i="2"/>
  <c r="M555" i="30" s="1"/>
  <c r="K556" i="2"/>
  <c r="K557" i="2"/>
  <c r="K558" i="2"/>
  <c r="K559" i="2"/>
  <c r="M559" i="30" s="1"/>
  <c r="K560" i="2"/>
  <c r="K561" i="2"/>
  <c r="K562" i="2"/>
  <c r="K563" i="2"/>
  <c r="M563" i="30" s="1"/>
  <c r="K564" i="2"/>
  <c r="K565" i="2"/>
  <c r="K566" i="2"/>
  <c r="K567" i="2"/>
  <c r="M567" i="30" s="1"/>
  <c r="K568" i="2"/>
  <c r="K569" i="2"/>
  <c r="K570" i="2"/>
  <c r="K571" i="2"/>
  <c r="M571" i="30" s="1"/>
  <c r="K572" i="2"/>
  <c r="K573" i="2"/>
  <c r="K574" i="2"/>
  <c r="K575" i="2"/>
  <c r="M575" i="30" s="1"/>
  <c r="K576" i="2"/>
  <c r="K577" i="2"/>
  <c r="K578" i="2"/>
  <c r="K579" i="2"/>
  <c r="M579" i="30" s="1"/>
  <c r="K580" i="2"/>
  <c r="K581" i="2"/>
  <c r="K582" i="2"/>
  <c r="K583" i="2"/>
  <c r="M583" i="30" s="1"/>
  <c r="K584" i="2"/>
  <c r="K585" i="2"/>
  <c r="K586" i="2"/>
  <c r="K587" i="2"/>
  <c r="M587" i="30" s="1"/>
  <c r="K588" i="2"/>
  <c r="K589" i="2"/>
  <c r="K590" i="2"/>
  <c r="K591" i="2"/>
  <c r="M591" i="30" s="1"/>
  <c r="K592" i="2"/>
  <c r="K593" i="2"/>
  <c r="K594" i="2"/>
  <c r="K595" i="2"/>
  <c r="M595" i="30" s="1"/>
  <c r="K596" i="2"/>
  <c r="K597" i="2"/>
  <c r="K598" i="2"/>
  <c r="K599" i="2"/>
  <c r="M599" i="30" s="1"/>
  <c r="K600" i="2"/>
  <c r="K601" i="2"/>
  <c r="K602" i="2"/>
  <c r="K603" i="2"/>
  <c r="M603" i="30" s="1"/>
  <c r="K604" i="2"/>
  <c r="K605" i="2"/>
  <c r="K606" i="2"/>
  <c r="K607" i="2"/>
  <c r="M607" i="30" s="1"/>
  <c r="K608" i="2"/>
  <c r="K609" i="2"/>
  <c r="K610" i="2"/>
  <c r="K611" i="2"/>
  <c r="M611" i="30" s="1"/>
  <c r="K12" i="2"/>
  <c r="M12" i="30" s="1"/>
  <c r="K12" i="29"/>
  <c r="M13" i="30"/>
  <c r="M14" i="30"/>
  <c r="M17" i="30"/>
  <c r="M18" i="30"/>
  <c r="M19" i="30"/>
  <c r="M21" i="30"/>
  <c r="M22" i="30"/>
  <c r="M25" i="30"/>
  <c r="M26" i="30"/>
  <c r="M29" i="30"/>
  <c r="M30" i="30"/>
  <c r="M31" i="30"/>
  <c r="M33" i="30"/>
  <c r="M34" i="30"/>
  <c r="M35" i="30"/>
  <c r="M37" i="30"/>
  <c r="M38" i="30"/>
  <c r="M41" i="30"/>
  <c r="M42" i="30"/>
  <c r="M45" i="30"/>
  <c r="M46" i="30"/>
  <c r="M47" i="30"/>
  <c r="M49" i="30"/>
  <c r="M50" i="30"/>
  <c r="M51" i="30"/>
  <c r="M53" i="30"/>
  <c r="M54" i="30"/>
  <c r="M57" i="30"/>
  <c r="M58" i="30"/>
  <c r="M61" i="30"/>
  <c r="M62" i="30"/>
  <c r="M63" i="30"/>
  <c r="M65" i="30"/>
  <c r="M66" i="30"/>
  <c r="M67" i="30"/>
  <c r="M69" i="30"/>
  <c r="M70" i="30"/>
  <c r="M73" i="30"/>
  <c r="M74" i="30"/>
  <c r="M77" i="30"/>
  <c r="M78" i="30"/>
  <c r="M79" i="30"/>
  <c r="M81" i="30"/>
  <c r="M82" i="30"/>
  <c r="M83" i="30"/>
  <c r="M85" i="30"/>
  <c r="M86" i="30"/>
  <c r="M89" i="30"/>
  <c r="M90" i="30"/>
  <c r="M93" i="30"/>
  <c r="M94" i="30"/>
  <c r="M95" i="30"/>
  <c r="M97" i="30"/>
  <c r="M98" i="30"/>
  <c r="M99" i="30"/>
  <c r="M101" i="30"/>
  <c r="M102" i="30"/>
  <c r="M105" i="30"/>
  <c r="M106" i="30"/>
  <c r="M109" i="30"/>
  <c r="M110" i="30"/>
  <c r="M111" i="30"/>
  <c r="M113" i="30"/>
  <c r="M114" i="30"/>
  <c r="M115" i="30"/>
  <c r="M117" i="30"/>
  <c r="M118" i="30"/>
  <c r="M121" i="30"/>
  <c r="M122" i="30"/>
  <c r="M125" i="30"/>
  <c r="M126" i="30"/>
  <c r="M129" i="30"/>
  <c r="M130" i="30"/>
  <c r="M133" i="30"/>
  <c r="M134" i="30"/>
  <c r="M137" i="30"/>
  <c r="M138" i="30"/>
  <c r="M141" i="30"/>
  <c r="M142" i="30"/>
  <c r="M143" i="30"/>
  <c r="M145" i="30"/>
  <c r="M146" i="30"/>
  <c r="M147" i="30"/>
  <c r="M149" i="30"/>
  <c r="M150" i="30"/>
  <c r="M153" i="30"/>
  <c r="M154" i="30"/>
  <c r="M157" i="30"/>
  <c r="M158" i="30"/>
  <c r="M161" i="30"/>
  <c r="M162" i="30"/>
  <c r="M165" i="30"/>
  <c r="M166" i="30"/>
  <c r="M169" i="30"/>
  <c r="M170" i="30"/>
  <c r="M173" i="30"/>
  <c r="M174" i="30"/>
  <c r="M175" i="30"/>
  <c r="M177" i="30"/>
  <c r="M178" i="30"/>
  <c r="M179" i="30"/>
  <c r="M181" i="30"/>
  <c r="M182" i="30"/>
  <c r="M185" i="30"/>
  <c r="M186" i="30"/>
  <c r="M189" i="30"/>
  <c r="M190" i="30"/>
  <c r="M193" i="30"/>
  <c r="M194" i="30"/>
  <c r="M197" i="30"/>
  <c r="M198" i="30"/>
  <c r="M199" i="30"/>
  <c r="M201" i="30"/>
  <c r="M202" i="30"/>
  <c r="M203" i="30"/>
  <c r="M205" i="30"/>
  <c r="M206" i="30"/>
  <c r="M209" i="30"/>
  <c r="M210" i="30"/>
  <c r="M213" i="30"/>
  <c r="M214" i="30"/>
  <c r="M215" i="30"/>
  <c r="M217" i="30"/>
  <c r="M218" i="30"/>
  <c r="M219" i="30"/>
  <c r="M221" i="30"/>
  <c r="M222" i="30"/>
  <c r="M225" i="30"/>
  <c r="M226" i="30"/>
  <c r="M228" i="30"/>
  <c r="M229" i="30"/>
  <c r="M230" i="30"/>
  <c r="M232" i="30"/>
  <c r="M233" i="30"/>
  <c r="M234" i="30"/>
  <c r="M236" i="30"/>
  <c r="M237" i="30"/>
  <c r="M238" i="30"/>
  <c r="M240" i="30"/>
  <c r="M241" i="30"/>
  <c r="M242" i="30"/>
  <c r="M244" i="30"/>
  <c r="M245" i="30"/>
  <c r="M246" i="30"/>
  <c r="M248" i="30"/>
  <c r="M249" i="30"/>
  <c r="M250" i="30"/>
  <c r="M252" i="30"/>
  <c r="M253" i="30"/>
  <c r="M254" i="30"/>
  <c r="M256" i="30"/>
  <c r="M257" i="30"/>
  <c r="M258" i="30"/>
  <c r="M260" i="30"/>
  <c r="M261" i="30"/>
  <c r="M262" i="30"/>
  <c r="M264" i="30"/>
  <c r="M265" i="30"/>
  <c r="M266" i="30"/>
  <c r="M268" i="30"/>
  <c r="M269" i="30"/>
  <c r="M270" i="30"/>
  <c r="M272" i="30"/>
  <c r="M273" i="30"/>
  <c r="M274" i="30"/>
  <c r="M276" i="30"/>
  <c r="M277" i="30"/>
  <c r="M278" i="30"/>
  <c r="M280" i="30"/>
  <c r="M281" i="30"/>
  <c r="M282" i="30"/>
  <c r="M284" i="30"/>
  <c r="M285" i="30"/>
  <c r="M286" i="30"/>
  <c r="M288" i="30"/>
  <c r="M289" i="30"/>
  <c r="M290" i="30"/>
  <c r="M292" i="30"/>
  <c r="M293" i="30"/>
  <c r="M294" i="30"/>
  <c r="M296" i="30"/>
  <c r="M297" i="30"/>
  <c r="M298" i="30"/>
  <c r="M300" i="30"/>
  <c r="M301" i="30"/>
  <c r="M302" i="30"/>
  <c r="M304" i="30"/>
  <c r="M305" i="30"/>
  <c r="M306" i="30"/>
  <c r="M308" i="30"/>
  <c r="M309" i="30"/>
  <c r="M310" i="30"/>
  <c r="M312" i="30"/>
  <c r="M313" i="30"/>
  <c r="M314" i="30"/>
  <c r="M316" i="30"/>
  <c r="M317" i="30"/>
  <c r="M318" i="30"/>
  <c r="M320" i="30"/>
  <c r="M321" i="30"/>
  <c r="M322" i="30"/>
  <c r="M324" i="30"/>
  <c r="M325" i="30"/>
  <c r="M326" i="30"/>
  <c r="M328" i="30"/>
  <c r="M329" i="30"/>
  <c r="M330" i="30"/>
  <c r="M332" i="30"/>
  <c r="M333" i="30"/>
  <c r="M334" i="30"/>
  <c r="M336" i="30"/>
  <c r="M337" i="30"/>
  <c r="M338" i="30"/>
  <c r="M340" i="30"/>
  <c r="M341" i="30"/>
  <c r="M342" i="30"/>
  <c r="M344" i="30"/>
  <c r="M345" i="30"/>
  <c r="M346" i="30"/>
  <c r="M348" i="30"/>
  <c r="M349" i="30"/>
  <c r="M350" i="30"/>
  <c r="M352" i="30"/>
  <c r="M353" i="30"/>
  <c r="M354" i="30"/>
  <c r="M356" i="30"/>
  <c r="M357" i="30"/>
  <c r="M358" i="30"/>
  <c r="M360" i="30"/>
  <c r="M361" i="30"/>
  <c r="M362" i="30"/>
  <c r="M364" i="30"/>
  <c r="M365" i="30"/>
  <c r="M366" i="30"/>
  <c r="M368" i="30"/>
  <c r="M369" i="30"/>
  <c r="M370" i="30"/>
  <c r="M372" i="30"/>
  <c r="M373" i="30"/>
  <c r="M374" i="30"/>
  <c r="M376" i="30"/>
  <c r="M377" i="30"/>
  <c r="M378" i="30"/>
  <c r="M380" i="30"/>
  <c r="M381" i="30"/>
  <c r="M382" i="30"/>
  <c r="M384" i="30"/>
  <c r="M385" i="30"/>
  <c r="M386" i="30"/>
  <c r="M388" i="30"/>
  <c r="M389" i="30"/>
  <c r="M390" i="30"/>
  <c r="M392" i="30"/>
  <c r="M393" i="30"/>
  <c r="M394" i="30"/>
  <c r="M396" i="30"/>
  <c r="M397" i="30"/>
  <c r="M398" i="30"/>
  <c r="M400" i="30"/>
  <c r="M401" i="30"/>
  <c r="M402" i="30"/>
  <c r="M404" i="30"/>
  <c r="M405" i="30"/>
  <c r="M406" i="30"/>
  <c r="M408" i="30"/>
  <c r="M409" i="30"/>
  <c r="M410" i="30"/>
  <c r="M412" i="30"/>
  <c r="M413" i="30"/>
  <c r="M414" i="30"/>
  <c r="M416" i="30"/>
  <c r="M417" i="30"/>
  <c r="M418" i="30"/>
  <c r="M420" i="30"/>
  <c r="M421" i="30"/>
  <c r="M422" i="30"/>
  <c r="M424" i="30"/>
  <c r="M425" i="30"/>
  <c r="M426" i="30"/>
  <c r="M428" i="30"/>
  <c r="M429" i="30"/>
  <c r="M430" i="30"/>
  <c r="M432" i="30"/>
  <c r="M433" i="30"/>
  <c r="M434" i="30"/>
  <c r="M436" i="30"/>
  <c r="M437" i="30"/>
  <c r="M438" i="30"/>
  <c r="M440" i="30"/>
  <c r="M441" i="30"/>
  <c r="M442" i="30"/>
  <c r="M444" i="30"/>
  <c r="M445" i="30"/>
  <c r="M446" i="30"/>
  <c r="M448" i="30"/>
  <c r="M449" i="30"/>
  <c r="M450" i="30"/>
  <c r="M452" i="30"/>
  <c r="M453" i="30"/>
  <c r="M454" i="30"/>
  <c r="M456" i="30"/>
  <c r="M457" i="30"/>
  <c r="M458" i="30"/>
  <c r="M460" i="30"/>
  <c r="M461" i="30"/>
  <c r="M462" i="30"/>
  <c r="M464" i="30"/>
  <c r="M465" i="30"/>
  <c r="M466" i="30"/>
  <c r="M468" i="30"/>
  <c r="M469" i="30"/>
  <c r="M470" i="30"/>
  <c r="M472" i="30"/>
  <c r="M473" i="30"/>
  <c r="M474" i="30"/>
  <c r="M476" i="30"/>
  <c r="M477" i="30"/>
  <c r="M478" i="30"/>
  <c r="M480" i="30"/>
  <c r="M481" i="30"/>
  <c r="M482" i="30"/>
  <c r="M484" i="30"/>
  <c r="M485" i="30"/>
  <c r="M486" i="30"/>
  <c r="M488" i="30"/>
  <c r="M489" i="30"/>
  <c r="M490" i="30"/>
  <c r="M492" i="30"/>
  <c r="M493" i="30"/>
  <c r="M494" i="30"/>
  <c r="M496" i="30"/>
  <c r="M497" i="30"/>
  <c r="M498" i="30"/>
  <c r="M500" i="30"/>
  <c r="M501" i="30"/>
  <c r="M502" i="30"/>
  <c r="M504" i="30"/>
  <c r="M505" i="30"/>
  <c r="M506" i="30"/>
  <c r="M508" i="30"/>
  <c r="M509" i="30"/>
  <c r="M510" i="30"/>
  <c r="M512" i="30"/>
  <c r="M513" i="30"/>
  <c r="M514" i="30"/>
  <c r="M516" i="30"/>
  <c r="M517" i="30"/>
  <c r="M518" i="30"/>
  <c r="M520" i="30"/>
  <c r="M521" i="30"/>
  <c r="M522" i="30"/>
  <c r="M524" i="30"/>
  <c r="M525" i="30"/>
  <c r="M526" i="30"/>
  <c r="M528" i="30"/>
  <c r="M529" i="30"/>
  <c r="M530" i="30"/>
  <c r="M532" i="30"/>
  <c r="M533" i="30"/>
  <c r="M534" i="30"/>
  <c r="M536" i="30"/>
  <c r="M537" i="30"/>
  <c r="M538" i="30"/>
  <c r="M540" i="30"/>
  <c r="M541" i="30"/>
  <c r="M542" i="30"/>
  <c r="M544" i="30"/>
  <c r="M545" i="30"/>
  <c r="M546" i="30"/>
  <c r="M548" i="30"/>
  <c r="M549" i="30"/>
  <c r="M550" i="30"/>
  <c r="M552" i="30"/>
  <c r="M553" i="30"/>
  <c r="M554" i="30"/>
  <c r="M556" i="30"/>
  <c r="M557" i="30"/>
  <c r="M558" i="30"/>
  <c r="M560" i="30"/>
  <c r="M561" i="30"/>
  <c r="M562" i="30"/>
  <c r="M564" i="30"/>
  <c r="M565" i="30"/>
  <c r="M566" i="30"/>
  <c r="M568" i="30"/>
  <c r="M569" i="30"/>
  <c r="M570" i="30"/>
  <c r="M572" i="30"/>
  <c r="M573" i="30"/>
  <c r="M574" i="30"/>
  <c r="M576" i="30"/>
  <c r="M577" i="30"/>
  <c r="M578" i="30"/>
  <c r="M580" i="30"/>
  <c r="M581" i="30"/>
  <c r="M582" i="30"/>
  <c r="M584" i="30"/>
  <c r="M585" i="30"/>
  <c r="M586" i="30"/>
  <c r="M588" i="30"/>
  <c r="M589" i="30"/>
  <c r="M590" i="30"/>
  <c r="M592" i="30"/>
  <c r="M593" i="30"/>
  <c r="M594" i="30"/>
  <c r="M596" i="30"/>
  <c r="M597" i="30"/>
  <c r="M598" i="30"/>
  <c r="M600" i="30"/>
  <c r="M601" i="30"/>
  <c r="M602" i="30"/>
  <c r="M604" i="30"/>
  <c r="M605" i="30"/>
  <c r="M606" i="30"/>
  <c r="M608" i="30"/>
  <c r="M609" i="30"/>
  <c r="M610" i="30"/>
  <c r="D35" i="30"/>
  <c r="D47" i="30" s="1"/>
  <c r="D59" i="30" s="1"/>
  <c r="D71" i="30" s="1"/>
  <c r="D83" i="30" s="1"/>
  <c r="D95" i="30" s="1"/>
  <c r="D107" i="30" s="1"/>
  <c r="D119" i="30" s="1"/>
  <c r="D131" i="30" s="1"/>
  <c r="D143" i="30" s="1"/>
  <c r="D155" i="30" s="1"/>
  <c r="D167" i="30" s="1"/>
  <c r="D179" i="30" s="1"/>
  <c r="D191" i="30" s="1"/>
  <c r="D203" i="30" s="1"/>
  <c r="D215" i="30" s="1"/>
  <c r="D227" i="30" s="1"/>
  <c r="D239" i="30" s="1"/>
  <c r="D251" i="30" s="1"/>
  <c r="D263" i="30" s="1"/>
  <c r="D275" i="30" s="1"/>
  <c r="D287" i="30" s="1"/>
  <c r="D299" i="30" s="1"/>
  <c r="D311" i="30" s="1"/>
  <c r="D323" i="30" s="1"/>
  <c r="D335" i="30" s="1"/>
  <c r="D347" i="30" s="1"/>
  <c r="D359" i="30" s="1"/>
  <c r="D371" i="30" s="1"/>
  <c r="D383" i="30" s="1"/>
  <c r="D395" i="30" s="1"/>
  <c r="D407" i="30" s="1"/>
  <c r="D419" i="30" s="1"/>
  <c r="D431" i="30" s="1"/>
  <c r="D443" i="30" s="1"/>
  <c r="D455" i="30" s="1"/>
  <c r="D467" i="30" s="1"/>
  <c r="D479" i="30" s="1"/>
  <c r="D491" i="30" s="1"/>
  <c r="D503" i="30" s="1"/>
  <c r="D515" i="30" s="1"/>
  <c r="D527" i="30" s="1"/>
  <c r="D539" i="30" s="1"/>
  <c r="D551" i="30" s="1"/>
  <c r="D563" i="30" s="1"/>
  <c r="D575" i="30" s="1"/>
  <c r="D587" i="30" s="1"/>
  <c r="D599" i="30" s="1"/>
  <c r="D611" i="30" s="1"/>
  <c r="D55" i="30"/>
  <c r="D56" i="30"/>
  <c r="D57" i="30"/>
  <c r="D58" i="30"/>
  <c r="D75" i="30"/>
  <c r="D76" i="30"/>
  <c r="D77" i="30"/>
  <c r="D78" i="30"/>
  <c r="D79" i="30"/>
  <c r="D80" i="30"/>
  <c r="D81" i="30"/>
  <c r="D82" i="30"/>
  <c r="D99" i="30"/>
  <c r="D100" i="30"/>
  <c r="D101" i="30"/>
  <c r="D102" i="30"/>
  <c r="D103" i="30"/>
  <c r="D104" i="30"/>
  <c r="D105" i="30"/>
  <c r="D106" i="30"/>
  <c r="D123" i="30"/>
  <c r="D124" i="30"/>
  <c r="D125" i="30"/>
  <c r="D126" i="30"/>
  <c r="D127" i="30"/>
  <c r="D128" i="30"/>
  <c r="D129" i="30"/>
  <c r="D130" i="30"/>
  <c r="D147" i="30"/>
  <c r="D148" i="30"/>
  <c r="D149" i="30"/>
  <c r="D150" i="30"/>
  <c r="D151" i="30"/>
  <c r="D152" i="30"/>
  <c r="D153" i="30"/>
  <c r="D154" i="30"/>
  <c r="D171" i="30"/>
  <c r="D172" i="30"/>
  <c r="D173" i="30"/>
  <c r="D174" i="30"/>
  <c r="D175" i="30"/>
  <c r="D176" i="30"/>
  <c r="D177" i="30"/>
  <c r="D178" i="30"/>
  <c r="D195" i="30"/>
  <c r="D196" i="30"/>
  <c r="D197" i="30"/>
  <c r="D198" i="30"/>
  <c r="D199" i="30"/>
  <c r="D200" i="30"/>
  <c r="D201" i="30"/>
  <c r="D202" i="30"/>
  <c r="D219" i="30"/>
  <c r="D220" i="30"/>
  <c r="D221" i="30"/>
  <c r="D222" i="30"/>
  <c r="D223" i="30"/>
  <c r="D224" i="30"/>
  <c r="D225" i="30"/>
  <c r="D226" i="30"/>
  <c r="D243" i="30"/>
  <c r="D244" i="30"/>
  <c r="D245" i="30"/>
  <c r="D246" i="30"/>
  <c r="D247" i="30"/>
  <c r="D248" i="30"/>
  <c r="D249" i="30"/>
  <c r="D250" i="30"/>
  <c r="D267" i="30"/>
  <c r="D268" i="30"/>
  <c r="D269" i="30"/>
  <c r="D270" i="30"/>
  <c r="D271" i="30"/>
  <c r="D272" i="30"/>
  <c r="D273" i="30"/>
  <c r="D274" i="30"/>
  <c r="D291" i="30"/>
  <c r="D292" i="30"/>
  <c r="D293" i="30"/>
  <c r="D294" i="30"/>
  <c r="D295" i="30"/>
  <c r="D296" i="30"/>
  <c r="D297" i="30"/>
  <c r="D298" i="30"/>
  <c r="D315" i="30"/>
  <c r="D316" i="30"/>
  <c r="D317" i="30"/>
  <c r="D318" i="30"/>
  <c r="D319" i="30"/>
  <c r="D320" i="30"/>
  <c r="D321" i="30"/>
  <c r="D322" i="30"/>
  <c r="D339" i="30"/>
  <c r="D340" i="30"/>
  <c r="D341" i="30"/>
  <c r="D342" i="30"/>
  <c r="D343" i="30"/>
  <c r="D344" i="30"/>
  <c r="D345" i="30"/>
  <c r="D346" i="30"/>
  <c r="D363" i="30"/>
  <c r="D364" i="30"/>
  <c r="D365" i="30"/>
  <c r="D366" i="30"/>
  <c r="D367" i="30"/>
  <c r="D368" i="30"/>
  <c r="D369" i="30"/>
  <c r="D370" i="30"/>
  <c r="D387" i="30"/>
  <c r="D388" i="30"/>
  <c r="D389" i="30"/>
  <c r="D390" i="30"/>
  <c r="D391" i="30"/>
  <c r="D392" i="30"/>
  <c r="D393" i="30"/>
  <c r="D394" i="30"/>
  <c r="D411" i="30"/>
  <c r="D412" i="30"/>
  <c r="D413" i="30"/>
  <c r="D414" i="30"/>
  <c r="D415" i="30"/>
  <c r="D416" i="30"/>
  <c r="D417" i="30"/>
  <c r="D418" i="30"/>
  <c r="D435" i="30"/>
  <c r="D436" i="30"/>
  <c r="D437" i="30"/>
  <c r="D438" i="30"/>
  <c r="D439" i="30"/>
  <c r="D440" i="30"/>
  <c r="D441" i="30"/>
  <c r="D442" i="30"/>
  <c r="D459" i="30"/>
  <c r="D460" i="30"/>
  <c r="D461" i="30"/>
  <c r="D462" i="30"/>
  <c r="D463" i="30"/>
  <c r="D464" i="30"/>
  <c r="D465" i="30"/>
  <c r="D466" i="30"/>
  <c r="D483" i="30"/>
  <c r="D484" i="30"/>
  <c r="D485" i="30"/>
  <c r="D486" i="30"/>
  <c r="D487" i="30"/>
  <c r="D488" i="30"/>
  <c r="D489" i="30"/>
  <c r="D490" i="30"/>
  <c r="D507" i="30"/>
  <c r="D508" i="30"/>
  <c r="D509" i="30"/>
  <c r="D510" i="30"/>
  <c r="D511" i="30"/>
  <c r="D512" i="30"/>
  <c r="D513" i="30"/>
  <c r="D514" i="30"/>
  <c r="D531" i="30"/>
  <c r="D532" i="30"/>
  <c r="D533" i="30"/>
  <c r="D534" i="30"/>
  <c r="D535" i="30"/>
  <c r="D536" i="30"/>
  <c r="D537" i="30"/>
  <c r="D538" i="30"/>
  <c r="D555" i="30"/>
  <c r="D556" i="30"/>
  <c r="D557" i="30"/>
  <c r="D558" i="30"/>
  <c r="D559" i="30"/>
  <c r="D560" i="30"/>
  <c r="D561" i="30"/>
  <c r="D562" i="30"/>
  <c r="D579" i="30"/>
  <c r="D580" i="30"/>
  <c r="D581" i="30"/>
  <c r="D582" i="30"/>
  <c r="D583" i="30"/>
  <c r="D584" i="30"/>
  <c r="D585" i="30"/>
  <c r="D586" i="30"/>
  <c r="D603" i="30"/>
  <c r="D604" i="30"/>
  <c r="D605" i="30"/>
  <c r="D606" i="30"/>
  <c r="D607" i="30"/>
  <c r="D608" i="30"/>
  <c r="D609" i="30"/>
  <c r="D610" i="30"/>
  <c r="F14" i="29"/>
  <c r="F5" i="9"/>
  <c r="F4" i="26" s="1"/>
  <c r="F6" i="9"/>
  <c r="F7" i="9"/>
  <c r="F8" i="9"/>
  <c r="F9" i="9"/>
  <c r="F10" i="9"/>
  <c r="F11" i="9"/>
  <c r="F12" i="9"/>
  <c r="F13" i="9"/>
  <c r="F15" i="9"/>
  <c r="F13" i="26" s="1"/>
  <c r="F16" i="9"/>
  <c r="F14" i="26" s="1"/>
  <c r="F17" i="9"/>
  <c r="F18" i="9"/>
  <c r="F16" i="26" s="1"/>
  <c r="F19" i="9"/>
  <c r="F17" i="26" s="1"/>
  <c r="F20" i="9"/>
  <c r="F21" i="9"/>
  <c r="F19" i="26" s="1"/>
  <c r="F22" i="9"/>
  <c r="F20" i="26" s="1"/>
  <c r="F23" i="9"/>
  <c r="F24" i="9"/>
  <c r="F22" i="26"/>
  <c r="F25" i="9"/>
  <c r="F26" i="9"/>
  <c r="F24" i="26" s="1"/>
  <c r="F27" i="9"/>
  <c r="F28" i="9"/>
  <c r="F29" i="9"/>
  <c r="F4" i="9"/>
  <c r="G29" i="29"/>
  <c r="H15" i="29"/>
  <c r="H14" i="29"/>
  <c r="F14" i="9"/>
  <c r="H13" i="29"/>
  <c r="B12" i="24"/>
  <c r="AB12" i="24"/>
  <c r="B13" i="24"/>
  <c r="AB13" i="24"/>
  <c r="B14" i="24"/>
  <c r="AB14" i="24"/>
  <c r="B15" i="24"/>
  <c r="AB15" i="24"/>
  <c r="B16" i="24"/>
  <c r="AB16" i="24"/>
  <c r="B17" i="24"/>
  <c r="AB17" i="24"/>
  <c r="B18" i="24"/>
  <c r="AB18" i="24"/>
  <c r="B19" i="24"/>
  <c r="AB19" i="24"/>
  <c r="B20" i="24"/>
  <c r="AB20" i="24"/>
  <c r="B21" i="24"/>
  <c r="AB21" i="24"/>
  <c r="B22" i="24"/>
  <c r="AB22" i="24"/>
  <c r="B23" i="24"/>
  <c r="AB23" i="24"/>
  <c r="B24" i="24"/>
  <c r="AB24" i="24"/>
  <c r="B25" i="24"/>
  <c r="AB25" i="24"/>
  <c r="B26" i="24"/>
  <c r="AB26" i="24"/>
  <c r="B27" i="24"/>
  <c r="AB27" i="24"/>
  <c r="B28" i="24"/>
  <c r="AB28" i="24"/>
  <c r="B29" i="24"/>
  <c r="AB29" i="24"/>
  <c r="B30" i="24"/>
  <c r="AB30" i="24"/>
  <c r="B31" i="24"/>
  <c r="AB31" i="24"/>
  <c r="B32" i="24"/>
  <c r="AB32" i="24"/>
  <c r="B33" i="24"/>
  <c r="AB33" i="24"/>
  <c r="B34" i="24"/>
  <c r="AB34" i="24"/>
  <c r="B35" i="24"/>
  <c r="D35" i="24"/>
  <c r="D47" i="24"/>
  <c r="D59" i="24" s="1"/>
  <c r="D71" i="24" s="1"/>
  <c r="D83" i="24" s="1"/>
  <c r="D95" i="24" s="1"/>
  <c r="D107" i="24" s="1"/>
  <c r="D119" i="24" s="1"/>
  <c r="D131" i="24" s="1"/>
  <c r="D143" i="24" s="1"/>
  <c r="D155" i="24" s="1"/>
  <c r="D167" i="24" s="1"/>
  <c r="D179" i="24" s="1"/>
  <c r="D191" i="24" s="1"/>
  <c r="D203" i="24" s="1"/>
  <c r="D215" i="24" s="1"/>
  <c r="D227" i="24" s="1"/>
  <c r="D239" i="24" s="1"/>
  <c r="D251" i="24" s="1"/>
  <c r="D263" i="24" s="1"/>
  <c r="D275" i="24" s="1"/>
  <c r="D287" i="24" s="1"/>
  <c r="D299" i="24" s="1"/>
  <c r="D311" i="24" s="1"/>
  <c r="D323" i="24" s="1"/>
  <c r="D335" i="24" s="1"/>
  <c r="D347" i="24" s="1"/>
  <c r="D359" i="24" s="1"/>
  <c r="D371" i="24" s="1"/>
  <c r="D383" i="24" s="1"/>
  <c r="D395" i="24" s="1"/>
  <c r="D407" i="24" s="1"/>
  <c r="D419" i="24" s="1"/>
  <c r="D431" i="24" s="1"/>
  <c r="D443" i="24" s="1"/>
  <c r="D455" i="24" s="1"/>
  <c r="D467" i="24" s="1"/>
  <c r="D479" i="24" s="1"/>
  <c r="D491" i="24" s="1"/>
  <c r="D503" i="24" s="1"/>
  <c r="D515" i="24" s="1"/>
  <c r="D527" i="24" s="1"/>
  <c r="D539" i="24" s="1"/>
  <c r="D551" i="24" s="1"/>
  <c r="D563" i="24" s="1"/>
  <c r="D575" i="24" s="1"/>
  <c r="D587" i="24" s="1"/>
  <c r="D599" i="24" s="1"/>
  <c r="D611" i="24" s="1"/>
  <c r="AB35" i="24"/>
  <c r="B36" i="24"/>
  <c r="AB36" i="24"/>
  <c r="B37" i="24"/>
  <c r="AB37" i="24"/>
  <c r="B38" i="24"/>
  <c r="AB38" i="24"/>
  <c r="B39" i="24"/>
  <c r="AB39" i="24"/>
  <c r="B40" i="24"/>
  <c r="AB40" i="24"/>
  <c r="B41" i="24"/>
  <c r="AB41" i="24"/>
  <c r="B42" i="24"/>
  <c r="AB42" i="24"/>
  <c r="B43" i="24"/>
  <c r="AB43" i="24"/>
  <c r="B44" i="24"/>
  <c r="AB44" i="24"/>
  <c r="B45" i="24"/>
  <c r="AB45" i="24"/>
  <c r="B46" i="24"/>
  <c r="AB46" i="24"/>
  <c r="B47" i="24"/>
  <c r="AB47" i="24"/>
  <c r="B48" i="24"/>
  <c r="AB48" i="24"/>
  <c r="B49" i="24"/>
  <c r="AB49" i="24"/>
  <c r="B50" i="24"/>
  <c r="AB50" i="24"/>
  <c r="B51" i="24"/>
  <c r="AB51" i="24"/>
  <c r="B52" i="24"/>
  <c r="AB52" i="24"/>
  <c r="B53" i="24"/>
  <c r="AB53" i="24"/>
  <c r="B54" i="24"/>
  <c r="AB54" i="24"/>
  <c r="B55" i="24"/>
  <c r="D55" i="24"/>
  <c r="AB55" i="24"/>
  <c r="B56" i="24"/>
  <c r="D56" i="24"/>
  <c r="AB56" i="24"/>
  <c r="B57" i="24"/>
  <c r="D57" i="24"/>
  <c r="AB57" i="24"/>
  <c r="B58" i="24"/>
  <c r="D58" i="24"/>
  <c r="AB58" i="24"/>
  <c r="B59" i="24"/>
  <c r="AB59" i="24"/>
  <c r="B60" i="24"/>
  <c r="AB60" i="24"/>
  <c r="B61" i="24"/>
  <c r="AB61" i="24"/>
  <c r="B62" i="24"/>
  <c r="AB62" i="24"/>
  <c r="B63" i="24"/>
  <c r="AB63" i="24"/>
  <c r="B64" i="24"/>
  <c r="AB64" i="24"/>
  <c r="B65" i="24"/>
  <c r="AB65" i="24"/>
  <c r="B66" i="24"/>
  <c r="AB66" i="24"/>
  <c r="B67" i="24"/>
  <c r="AB67" i="24"/>
  <c r="B68" i="24"/>
  <c r="AB68" i="24"/>
  <c r="B69" i="24"/>
  <c r="AB69" i="24"/>
  <c r="B70" i="24"/>
  <c r="AB70" i="24"/>
  <c r="B71" i="24"/>
  <c r="AB71" i="24"/>
  <c r="B72" i="24"/>
  <c r="AB72" i="24"/>
  <c r="B73" i="24"/>
  <c r="AB73" i="24"/>
  <c r="B74" i="24"/>
  <c r="AB74" i="24"/>
  <c r="B75" i="24"/>
  <c r="D75" i="24"/>
  <c r="AB75" i="24"/>
  <c r="B76" i="24"/>
  <c r="D76" i="24"/>
  <c r="AB76" i="24"/>
  <c r="B77" i="24"/>
  <c r="D77" i="24"/>
  <c r="AB77" i="24"/>
  <c r="B78" i="24"/>
  <c r="D78" i="24"/>
  <c r="AB78" i="24"/>
  <c r="B79" i="24"/>
  <c r="D79" i="24"/>
  <c r="AB79" i="24"/>
  <c r="B80" i="24"/>
  <c r="D80" i="24"/>
  <c r="AB80" i="24"/>
  <c r="B81" i="24"/>
  <c r="D81" i="24"/>
  <c r="AB81" i="24"/>
  <c r="B82" i="24"/>
  <c r="D82" i="24"/>
  <c r="AB82" i="24"/>
  <c r="B83" i="24"/>
  <c r="AB83" i="24"/>
  <c r="B84" i="24"/>
  <c r="AB84" i="24"/>
  <c r="B85" i="24"/>
  <c r="AB85" i="24"/>
  <c r="B86" i="24"/>
  <c r="AB86" i="24"/>
  <c r="B87" i="24"/>
  <c r="AB87" i="24"/>
  <c r="B88" i="24"/>
  <c r="AB88" i="24"/>
  <c r="B89" i="24"/>
  <c r="AB89" i="24"/>
  <c r="B90" i="24"/>
  <c r="AB90" i="24"/>
  <c r="B91" i="24"/>
  <c r="AB91" i="24"/>
  <c r="B92" i="24"/>
  <c r="AB92" i="24"/>
  <c r="B93" i="24"/>
  <c r="AB93" i="24"/>
  <c r="B94" i="24"/>
  <c r="AB94" i="24"/>
  <c r="B95" i="24"/>
  <c r="AB95" i="24"/>
  <c r="B96" i="24"/>
  <c r="AB96" i="24"/>
  <c r="B97" i="24"/>
  <c r="AB97" i="24"/>
  <c r="B98" i="24"/>
  <c r="AB98" i="24"/>
  <c r="B99" i="24"/>
  <c r="D99" i="24"/>
  <c r="AB99" i="24"/>
  <c r="B100" i="24"/>
  <c r="D100" i="24"/>
  <c r="AB100" i="24"/>
  <c r="B101" i="24"/>
  <c r="D101" i="24"/>
  <c r="AB101" i="24"/>
  <c r="B102" i="24"/>
  <c r="D102" i="24"/>
  <c r="AB102" i="24"/>
  <c r="B103" i="24"/>
  <c r="D103" i="24"/>
  <c r="AB103" i="24"/>
  <c r="B104" i="24"/>
  <c r="D104" i="24"/>
  <c r="AB104" i="24"/>
  <c r="B105" i="24"/>
  <c r="D105" i="24"/>
  <c r="AB105" i="24"/>
  <c r="B106" i="24"/>
  <c r="D106" i="24"/>
  <c r="AB106" i="24"/>
  <c r="B107" i="24"/>
  <c r="AB107" i="24"/>
  <c r="B108" i="24"/>
  <c r="AB108" i="24"/>
  <c r="B109" i="24"/>
  <c r="AB109" i="24"/>
  <c r="B110" i="24"/>
  <c r="AB110" i="24"/>
  <c r="B111" i="24"/>
  <c r="AB111" i="24"/>
  <c r="B112" i="24"/>
  <c r="AB112" i="24"/>
  <c r="B113" i="24"/>
  <c r="AB113" i="24"/>
  <c r="B114" i="24"/>
  <c r="AB114" i="24"/>
  <c r="B115" i="24"/>
  <c r="AB115" i="24"/>
  <c r="B116" i="24"/>
  <c r="AB116" i="24"/>
  <c r="B117" i="24"/>
  <c r="AB117" i="24"/>
  <c r="B118" i="24"/>
  <c r="AB118" i="24"/>
  <c r="B119" i="24"/>
  <c r="AB119" i="24"/>
  <c r="B120" i="24"/>
  <c r="AB120" i="24"/>
  <c r="B121" i="24"/>
  <c r="AB121" i="24"/>
  <c r="B122" i="24"/>
  <c r="AB122" i="24"/>
  <c r="B123" i="24"/>
  <c r="D123" i="24"/>
  <c r="AB123" i="24"/>
  <c r="B124" i="24"/>
  <c r="D124" i="24"/>
  <c r="AB124" i="24"/>
  <c r="B125" i="24"/>
  <c r="D125" i="24"/>
  <c r="AB125" i="24"/>
  <c r="B126" i="24"/>
  <c r="D126" i="24"/>
  <c r="AB126" i="24"/>
  <c r="B127" i="24"/>
  <c r="D127" i="24"/>
  <c r="AB127" i="24"/>
  <c r="B128" i="24"/>
  <c r="D128" i="24"/>
  <c r="AB128" i="24"/>
  <c r="B129" i="24"/>
  <c r="D129" i="24"/>
  <c r="AB129" i="24"/>
  <c r="B130" i="24"/>
  <c r="D130" i="24"/>
  <c r="AB130" i="24"/>
  <c r="B131" i="24"/>
  <c r="AB131" i="24"/>
  <c r="B132" i="24"/>
  <c r="AB132" i="24"/>
  <c r="B133" i="24"/>
  <c r="AB133" i="24"/>
  <c r="B134" i="24"/>
  <c r="AB134" i="24"/>
  <c r="B135" i="24"/>
  <c r="AB135" i="24"/>
  <c r="B136" i="24"/>
  <c r="AB136" i="24"/>
  <c r="B137" i="24"/>
  <c r="AB137" i="24"/>
  <c r="B138" i="24"/>
  <c r="AB138" i="24"/>
  <c r="B139" i="24"/>
  <c r="AB139" i="24"/>
  <c r="B140" i="24"/>
  <c r="AB140" i="24"/>
  <c r="B141" i="24"/>
  <c r="AB141" i="24"/>
  <c r="B142" i="24"/>
  <c r="AB142" i="24"/>
  <c r="B143" i="24"/>
  <c r="AB143" i="24"/>
  <c r="B144" i="24"/>
  <c r="AB144" i="24"/>
  <c r="B145" i="24"/>
  <c r="AB145" i="24"/>
  <c r="B146" i="24"/>
  <c r="AB146" i="24"/>
  <c r="B147" i="24"/>
  <c r="D147" i="24"/>
  <c r="AB147" i="24"/>
  <c r="B148" i="24"/>
  <c r="D148" i="24"/>
  <c r="AB148" i="24"/>
  <c r="B149" i="24"/>
  <c r="D149" i="24"/>
  <c r="AB149" i="24"/>
  <c r="B150" i="24"/>
  <c r="D150" i="24"/>
  <c r="AB150" i="24"/>
  <c r="B151" i="24"/>
  <c r="D151" i="24"/>
  <c r="AB151" i="24"/>
  <c r="B152" i="24"/>
  <c r="D152" i="24"/>
  <c r="AB152" i="24"/>
  <c r="B153" i="24"/>
  <c r="D153" i="24"/>
  <c r="AB153" i="24"/>
  <c r="B154" i="24"/>
  <c r="D154" i="24"/>
  <c r="AB154" i="24"/>
  <c r="B155" i="24"/>
  <c r="AB155" i="24"/>
  <c r="B156" i="24"/>
  <c r="AB156" i="24"/>
  <c r="B157" i="24"/>
  <c r="AB157" i="24"/>
  <c r="B158" i="24"/>
  <c r="AB158" i="24"/>
  <c r="B159" i="24"/>
  <c r="AB159" i="24"/>
  <c r="B160" i="24"/>
  <c r="AB160" i="24"/>
  <c r="B161" i="24"/>
  <c r="AB161" i="24"/>
  <c r="B162" i="24"/>
  <c r="AB162" i="24"/>
  <c r="B163" i="24"/>
  <c r="AB163" i="24"/>
  <c r="B164" i="24"/>
  <c r="AB164" i="24"/>
  <c r="B165" i="24"/>
  <c r="AB165" i="24"/>
  <c r="B166" i="24"/>
  <c r="AB166" i="24"/>
  <c r="B167" i="24"/>
  <c r="AB167" i="24"/>
  <c r="B168" i="24"/>
  <c r="AB168" i="24"/>
  <c r="B169" i="24"/>
  <c r="AB169" i="24"/>
  <c r="B170" i="24"/>
  <c r="AB170" i="24"/>
  <c r="B171" i="24"/>
  <c r="D171" i="24"/>
  <c r="AB171" i="24"/>
  <c r="B172" i="24"/>
  <c r="D172" i="24"/>
  <c r="AB172" i="24"/>
  <c r="B173" i="24"/>
  <c r="D173" i="24"/>
  <c r="AB173" i="24"/>
  <c r="B174" i="24"/>
  <c r="D174" i="24"/>
  <c r="AB174" i="24"/>
  <c r="B175" i="24"/>
  <c r="D175" i="24"/>
  <c r="AB175" i="24"/>
  <c r="B176" i="24"/>
  <c r="D176" i="24"/>
  <c r="AB176" i="24"/>
  <c r="B177" i="24"/>
  <c r="D177" i="24"/>
  <c r="AB177" i="24"/>
  <c r="B178" i="24"/>
  <c r="D178" i="24"/>
  <c r="AB178" i="24"/>
  <c r="B179" i="24"/>
  <c r="AB179" i="24"/>
  <c r="B180" i="24"/>
  <c r="AB180" i="24"/>
  <c r="B181" i="24"/>
  <c r="AB181" i="24"/>
  <c r="B182" i="24"/>
  <c r="AB182" i="24"/>
  <c r="B183" i="24"/>
  <c r="AB183" i="24"/>
  <c r="B184" i="24"/>
  <c r="AB184" i="24"/>
  <c r="B185" i="24"/>
  <c r="AB185" i="24"/>
  <c r="B186" i="24"/>
  <c r="AB186" i="24"/>
  <c r="B187" i="24"/>
  <c r="AB187" i="24"/>
  <c r="B188" i="24"/>
  <c r="AB188" i="24"/>
  <c r="B189" i="24"/>
  <c r="AB189" i="24"/>
  <c r="B190" i="24"/>
  <c r="AB190" i="24"/>
  <c r="B191" i="24"/>
  <c r="AB191" i="24"/>
  <c r="B192" i="24"/>
  <c r="AB192" i="24"/>
  <c r="B193" i="24"/>
  <c r="AB193" i="24"/>
  <c r="B194" i="24"/>
  <c r="AB194" i="24"/>
  <c r="B195" i="24"/>
  <c r="D195" i="24"/>
  <c r="AB195" i="24"/>
  <c r="B196" i="24"/>
  <c r="D196" i="24"/>
  <c r="AB196" i="24"/>
  <c r="B197" i="24"/>
  <c r="D197" i="24"/>
  <c r="AB197" i="24"/>
  <c r="B198" i="24"/>
  <c r="D198" i="24"/>
  <c r="AB198" i="24"/>
  <c r="B199" i="24"/>
  <c r="D199" i="24"/>
  <c r="AB199" i="24"/>
  <c r="B200" i="24"/>
  <c r="D200" i="24"/>
  <c r="AB200" i="24"/>
  <c r="B201" i="24"/>
  <c r="D201" i="24"/>
  <c r="AB201" i="24"/>
  <c r="B202" i="24"/>
  <c r="D202" i="24"/>
  <c r="AB202" i="24"/>
  <c r="B203" i="24"/>
  <c r="AB203" i="24"/>
  <c r="B204" i="24"/>
  <c r="AB204" i="24"/>
  <c r="B205" i="24"/>
  <c r="AB205" i="24"/>
  <c r="B206" i="24"/>
  <c r="AB206" i="24"/>
  <c r="B207" i="24"/>
  <c r="AB207" i="24"/>
  <c r="B208" i="24"/>
  <c r="AB208" i="24"/>
  <c r="B209" i="24"/>
  <c r="AB209" i="24"/>
  <c r="B210" i="24"/>
  <c r="AB210" i="24"/>
  <c r="B211" i="24"/>
  <c r="AB211" i="24"/>
  <c r="B212" i="24"/>
  <c r="AB212" i="24"/>
  <c r="B213" i="24"/>
  <c r="AB213" i="24"/>
  <c r="B214" i="24"/>
  <c r="AB214" i="24"/>
  <c r="B215" i="24"/>
  <c r="AB215" i="24"/>
  <c r="B216" i="24"/>
  <c r="AB216" i="24"/>
  <c r="B217" i="24"/>
  <c r="AB217" i="24"/>
  <c r="B218" i="24"/>
  <c r="AB218" i="24"/>
  <c r="B219" i="24"/>
  <c r="D219" i="24"/>
  <c r="AB219" i="24"/>
  <c r="B220" i="24"/>
  <c r="D220" i="24"/>
  <c r="AB220" i="24"/>
  <c r="B221" i="24"/>
  <c r="D221" i="24"/>
  <c r="AB221" i="24"/>
  <c r="B222" i="24"/>
  <c r="D222" i="24"/>
  <c r="AB222" i="24"/>
  <c r="B223" i="24"/>
  <c r="D223" i="24"/>
  <c r="AB223" i="24"/>
  <c r="B224" i="24"/>
  <c r="D224" i="24"/>
  <c r="AB224" i="24"/>
  <c r="B225" i="24"/>
  <c r="D225" i="24"/>
  <c r="AB225" i="24"/>
  <c r="B226" i="24"/>
  <c r="D226" i="24"/>
  <c r="AB226" i="24"/>
  <c r="B227" i="24"/>
  <c r="AB227" i="24"/>
  <c r="B228" i="24"/>
  <c r="AB228" i="24"/>
  <c r="B229" i="24"/>
  <c r="AB229" i="24"/>
  <c r="B230" i="24"/>
  <c r="AB230" i="24"/>
  <c r="B231" i="24"/>
  <c r="AB231" i="24"/>
  <c r="B232" i="24"/>
  <c r="AB232" i="24"/>
  <c r="B233" i="24"/>
  <c r="AB233" i="24"/>
  <c r="B234" i="24"/>
  <c r="AB234" i="24"/>
  <c r="B235" i="24"/>
  <c r="AB235" i="24"/>
  <c r="B236" i="24"/>
  <c r="AB236" i="24"/>
  <c r="B237" i="24"/>
  <c r="AB237" i="24"/>
  <c r="B238" i="24"/>
  <c r="AB238" i="24"/>
  <c r="B239" i="24"/>
  <c r="AB239" i="24"/>
  <c r="B240" i="24"/>
  <c r="AB240" i="24"/>
  <c r="B241" i="24"/>
  <c r="AB241" i="24"/>
  <c r="B242" i="24"/>
  <c r="AB242" i="24"/>
  <c r="B243" i="24"/>
  <c r="D243" i="24"/>
  <c r="AB243" i="24"/>
  <c r="B244" i="24"/>
  <c r="D244" i="24"/>
  <c r="AB244" i="24"/>
  <c r="B245" i="24"/>
  <c r="D245" i="24"/>
  <c r="AB245" i="24"/>
  <c r="B246" i="24"/>
  <c r="D246" i="24"/>
  <c r="AB246" i="24"/>
  <c r="B247" i="24"/>
  <c r="D247" i="24"/>
  <c r="AB247" i="24"/>
  <c r="B248" i="24"/>
  <c r="D248" i="24"/>
  <c r="AB248" i="24"/>
  <c r="B249" i="24"/>
  <c r="D249" i="24"/>
  <c r="AB249" i="24"/>
  <c r="B250" i="24"/>
  <c r="D250" i="24"/>
  <c r="AB250" i="24"/>
  <c r="B251" i="24"/>
  <c r="AB251" i="24"/>
  <c r="B252" i="24"/>
  <c r="AB252" i="24"/>
  <c r="B253" i="24"/>
  <c r="AB253" i="24"/>
  <c r="B254" i="24"/>
  <c r="AB254" i="24"/>
  <c r="B255" i="24"/>
  <c r="AB255" i="24"/>
  <c r="B256" i="24"/>
  <c r="AB256" i="24"/>
  <c r="B257" i="24"/>
  <c r="AB257" i="24"/>
  <c r="B258" i="24"/>
  <c r="AB258" i="24"/>
  <c r="B259" i="24"/>
  <c r="AB259" i="24"/>
  <c r="B260" i="24"/>
  <c r="AB260" i="24"/>
  <c r="B261" i="24"/>
  <c r="AB261" i="24"/>
  <c r="B262" i="24"/>
  <c r="AB262" i="24"/>
  <c r="B263" i="24"/>
  <c r="AB263" i="24"/>
  <c r="B264" i="24"/>
  <c r="AB264" i="24"/>
  <c r="B265" i="24"/>
  <c r="AB265" i="24"/>
  <c r="B266" i="24"/>
  <c r="AB266" i="24"/>
  <c r="B267" i="24"/>
  <c r="D267" i="24"/>
  <c r="AB267" i="24"/>
  <c r="B268" i="24"/>
  <c r="D268" i="24"/>
  <c r="AB268" i="24"/>
  <c r="B269" i="24"/>
  <c r="D269" i="24"/>
  <c r="AB269" i="24"/>
  <c r="B270" i="24"/>
  <c r="D270" i="24"/>
  <c r="AB270" i="24"/>
  <c r="B271" i="24"/>
  <c r="D271" i="24"/>
  <c r="AB271" i="24"/>
  <c r="B272" i="24"/>
  <c r="D272" i="24"/>
  <c r="AB272" i="24"/>
  <c r="B273" i="24"/>
  <c r="D273" i="24"/>
  <c r="AB273" i="24"/>
  <c r="B274" i="24"/>
  <c r="D274" i="24"/>
  <c r="AB274" i="24"/>
  <c r="B275" i="24"/>
  <c r="AB275" i="24"/>
  <c r="B276" i="24"/>
  <c r="AB276" i="24"/>
  <c r="B277" i="24"/>
  <c r="AB277" i="24"/>
  <c r="B278" i="24"/>
  <c r="AB278" i="24"/>
  <c r="B279" i="24"/>
  <c r="AB279" i="24"/>
  <c r="B280" i="24"/>
  <c r="AB280" i="24"/>
  <c r="B281" i="24"/>
  <c r="AB281" i="24"/>
  <c r="B282" i="24"/>
  <c r="AB282" i="24"/>
  <c r="B283" i="24"/>
  <c r="AB283" i="24"/>
  <c r="B284" i="24"/>
  <c r="AB284" i="24"/>
  <c r="B285" i="24"/>
  <c r="AB285" i="24"/>
  <c r="B286" i="24"/>
  <c r="AB286" i="24"/>
  <c r="B287" i="24"/>
  <c r="AB287" i="24"/>
  <c r="B288" i="24"/>
  <c r="AB288" i="24"/>
  <c r="B289" i="24"/>
  <c r="AB289" i="24"/>
  <c r="B290" i="24"/>
  <c r="AB290" i="24"/>
  <c r="B291" i="24"/>
  <c r="D291" i="24"/>
  <c r="AB291" i="24"/>
  <c r="B292" i="24"/>
  <c r="D292" i="24"/>
  <c r="AB292" i="24"/>
  <c r="B293" i="24"/>
  <c r="D293" i="24"/>
  <c r="AB293" i="24"/>
  <c r="B294" i="24"/>
  <c r="D294" i="24"/>
  <c r="AB294" i="24"/>
  <c r="B295" i="24"/>
  <c r="D295" i="24"/>
  <c r="AB295" i="24"/>
  <c r="B296" i="24"/>
  <c r="D296" i="24"/>
  <c r="AB296" i="24"/>
  <c r="B297" i="24"/>
  <c r="D297" i="24"/>
  <c r="AB297" i="24"/>
  <c r="B298" i="24"/>
  <c r="D298" i="24"/>
  <c r="AB298" i="24"/>
  <c r="B299" i="24"/>
  <c r="AB299" i="24"/>
  <c r="B300" i="24"/>
  <c r="AB300" i="24"/>
  <c r="B301" i="24"/>
  <c r="AB301" i="24"/>
  <c r="B302" i="24"/>
  <c r="AB302" i="24"/>
  <c r="B303" i="24"/>
  <c r="AB303" i="24"/>
  <c r="B304" i="24"/>
  <c r="AB304" i="24"/>
  <c r="B305" i="24"/>
  <c r="AB305" i="24"/>
  <c r="B306" i="24"/>
  <c r="AB306" i="24"/>
  <c r="B307" i="24"/>
  <c r="AB307" i="24"/>
  <c r="B308" i="24"/>
  <c r="AB308" i="24"/>
  <c r="B309" i="24"/>
  <c r="AB309" i="24"/>
  <c r="B310" i="24"/>
  <c r="AB310" i="24"/>
  <c r="B311" i="24"/>
  <c r="AB311" i="24"/>
  <c r="B312" i="24"/>
  <c r="Z312" i="24"/>
  <c r="AB312" i="24"/>
  <c r="B313" i="24"/>
  <c r="AB313" i="24"/>
  <c r="B314" i="24"/>
  <c r="Z314" i="24"/>
  <c r="AB314" i="24"/>
  <c r="B315" i="24"/>
  <c r="D315" i="24"/>
  <c r="Z315" i="24"/>
  <c r="AB315" i="24"/>
  <c r="B316" i="24"/>
  <c r="D316" i="24"/>
  <c r="Z316" i="24"/>
  <c r="AB316" i="24"/>
  <c r="B317" i="24"/>
  <c r="D317" i="24"/>
  <c r="Z317" i="24"/>
  <c r="AB317" i="24"/>
  <c r="B318" i="24"/>
  <c r="D318" i="24"/>
  <c r="Z318" i="24"/>
  <c r="AB318" i="24"/>
  <c r="B319" i="24"/>
  <c r="D319" i="24"/>
  <c r="Z319" i="24"/>
  <c r="AB319" i="24"/>
  <c r="B320" i="24"/>
  <c r="D320" i="24"/>
  <c r="Z320" i="24"/>
  <c r="AB320" i="24"/>
  <c r="B321" i="24"/>
  <c r="D321" i="24"/>
  <c r="Z321" i="24"/>
  <c r="AB321" i="24"/>
  <c r="B322" i="24"/>
  <c r="D322" i="24"/>
  <c r="Z322" i="24"/>
  <c r="AB322" i="24"/>
  <c r="B323" i="24"/>
  <c r="AB323" i="24"/>
  <c r="B324" i="24"/>
  <c r="Z324" i="24"/>
  <c r="AB324" i="24"/>
  <c r="B325" i="24"/>
  <c r="AB325" i="24"/>
  <c r="B326" i="24"/>
  <c r="Z326" i="24"/>
  <c r="AB326" i="24"/>
  <c r="B327" i="24"/>
  <c r="AB327" i="24"/>
  <c r="B328" i="24"/>
  <c r="Z328" i="24"/>
  <c r="AB328" i="24"/>
  <c r="B329" i="24"/>
  <c r="AB329" i="24"/>
  <c r="B330" i="24"/>
  <c r="Z330" i="24"/>
  <c r="AB330" i="24"/>
  <c r="B331" i="24"/>
  <c r="AB331" i="24"/>
  <c r="B332" i="24"/>
  <c r="Z332" i="24"/>
  <c r="AB332" i="24"/>
  <c r="B333" i="24"/>
  <c r="AB333" i="24"/>
  <c r="B334" i="24"/>
  <c r="Z334" i="24"/>
  <c r="AB334" i="24"/>
  <c r="B335" i="24"/>
  <c r="AB335" i="24"/>
  <c r="B336" i="24"/>
  <c r="Z336" i="24"/>
  <c r="AB336" i="24"/>
  <c r="B337" i="24"/>
  <c r="AB337" i="24"/>
  <c r="B338" i="24"/>
  <c r="Z338" i="24"/>
  <c r="AB338" i="24"/>
  <c r="B339" i="24"/>
  <c r="D339" i="24"/>
  <c r="Z339" i="24"/>
  <c r="AB339" i="24"/>
  <c r="B340" i="24"/>
  <c r="D340" i="24"/>
  <c r="Z340" i="24"/>
  <c r="AB340" i="24"/>
  <c r="B341" i="24"/>
  <c r="D341" i="24"/>
  <c r="Z341" i="24"/>
  <c r="AB341" i="24"/>
  <c r="B342" i="24"/>
  <c r="D342" i="24"/>
  <c r="Z342" i="24"/>
  <c r="AB342" i="24"/>
  <c r="B343" i="24"/>
  <c r="D343" i="24"/>
  <c r="Z343" i="24"/>
  <c r="AB343" i="24"/>
  <c r="B344" i="24"/>
  <c r="D344" i="24"/>
  <c r="Z344" i="24"/>
  <c r="AB344" i="24"/>
  <c r="B345" i="24"/>
  <c r="D345" i="24"/>
  <c r="Z345" i="24"/>
  <c r="AB345" i="24"/>
  <c r="B346" i="24"/>
  <c r="D346" i="24"/>
  <c r="Z346" i="24"/>
  <c r="AB346" i="24"/>
  <c r="B347" i="24"/>
  <c r="AB347" i="24"/>
  <c r="B348" i="24"/>
  <c r="Z348" i="24"/>
  <c r="AB348" i="24"/>
  <c r="B349" i="24"/>
  <c r="AB349" i="24"/>
  <c r="B350" i="24"/>
  <c r="Z350" i="24"/>
  <c r="AB350" i="24"/>
  <c r="B351" i="24"/>
  <c r="AB351" i="24"/>
  <c r="B352" i="24"/>
  <c r="Z352" i="24"/>
  <c r="AB352" i="24"/>
  <c r="B353" i="24"/>
  <c r="AB353" i="24"/>
  <c r="B354" i="24"/>
  <c r="Z354" i="24"/>
  <c r="AB354" i="24"/>
  <c r="B355" i="24"/>
  <c r="AB355" i="24"/>
  <c r="B356" i="24"/>
  <c r="Z356" i="24"/>
  <c r="AB356" i="24"/>
  <c r="B357" i="24"/>
  <c r="AB357" i="24"/>
  <c r="B358" i="24"/>
  <c r="Z358" i="24"/>
  <c r="AB358" i="24"/>
  <c r="B359" i="24"/>
  <c r="AB359" i="24"/>
  <c r="B360" i="24"/>
  <c r="Z360" i="24"/>
  <c r="AB360" i="24"/>
  <c r="B361" i="24"/>
  <c r="AB361" i="24"/>
  <c r="B362" i="24"/>
  <c r="Z362" i="24"/>
  <c r="AB362" i="24"/>
  <c r="B363" i="24"/>
  <c r="D363" i="24"/>
  <c r="Z363" i="24"/>
  <c r="AB363" i="24"/>
  <c r="B364" i="24"/>
  <c r="D364" i="24"/>
  <c r="Z364" i="24"/>
  <c r="AB364" i="24"/>
  <c r="B365" i="24"/>
  <c r="D365" i="24"/>
  <c r="Z365" i="24"/>
  <c r="AB365" i="24"/>
  <c r="B366" i="24"/>
  <c r="D366" i="24"/>
  <c r="Z366" i="24"/>
  <c r="AB366" i="24"/>
  <c r="B367" i="24"/>
  <c r="D367" i="24"/>
  <c r="Z367" i="24"/>
  <c r="AB367" i="24"/>
  <c r="B368" i="24"/>
  <c r="D368" i="24"/>
  <c r="Z368" i="24"/>
  <c r="AB368" i="24"/>
  <c r="B369" i="24"/>
  <c r="D369" i="24"/>
  <c r="Z369" i="24"/>
  <c r="AB369" i="24"/>
  <c r="B370" i="24"/>
  <c r="D370" i="24"/>
  <c r="Z370" i="24"/>
  <c r="AB370" i="24"/>
  <c r="B371" i="24"/>
  <c r="AB371" i="24"/>
  <c r="B372" i="24"/>
  <c r="Z372" i="24"/>
  <c r="AB372" i="24"/>
  <c r="B373" i="24"/>
  <c r="AB373" i="24"/>
  <c r="B374" i="24"/>
  <c r="Z374" i="24"/>
  <c r="AB374" i="24"/>
  <c r="B375" i="24"/>
  <c r="AB375" i="24"/>
  <c r="B376" i="24"/>
  <c r="Z376" i="24"/>
  <c r="AB376" i="24"/>
  <c r="B377" i="24"/>
  <c r="AB377" i="24"/>
  <c r="B378" i="24"/>
  <c r="Z378" i="24"/>
  <c r="AB378" i="24"/>
  <c r="B379" i="24"/>
  <c r="AB379" i="24"/>
  <c r="B380" i="24"/>
  <c r="Z380" i="24"/>
  <c r="AB380" i="24"/>
  <c r="B381" i="24"/>
  <c r="AB381" i="24"/>
  <c r="B382" i="24"/>
  <c r="Z382" i="24"/>
  <c r="AB382" i="24"/>
  <c r="B383" i="24"/>
  <c r="AB383" i="24"/>
  <c r="B384" i="24"/>
  <c r="Z384" i="24"/>
  <c r="AB384" i="24"/>
  <c r="B385" i="24"/>
  <c r="AB385" i="24"/>
  <c r="B386" i="24"/>
  <c r="Z386" i="24"/>
  <c r="AB386" i="24"/>
  <c r="B387" i="24"/>
  <c r="D387" i="24"/>
  <c r="Z387" i="24"/>
  <c r="AB387" i="24"/>
  <c r="B388" i="24"/>
  <c r="D388" i="24"/>
  <c r="Z388" i="24"/>
  <c r="AB388" i="24"/>
  <c r="B389" i="24"/>
  <c r="D389" i="24"/>
  <c r="Z389" i="24"/>
  <c r="AB389" i="24"/>
  <c r="B390" i="24"/>
  <c r="D390" i="24"/>
  <c r="Z390" i="24"/>
  <c r="AB390" i="24"/>
  <c r="B391" i="24"/>
  <c r="D391" i="24"/>
  <c r="Z391" i="24"/>
  <c r="AB391" i="24"/>
  <c r="B392" i="24"/>
  <c r="D392" i="24"/>
  <c r="Z392" i="24"/>
  <c r="AB392" i="24"/>
  <c r="B393" i="24"/>
  <c r="D393" i="24"/>
  <c r="Z393" i="24"/>
  <c r="AB393" i="24"/>
  <c r="B394" i="24"/>
  <c r="D394" i="24"/>
  <c r="Z394" i="24"/>
  <c r="AB394" i="24"/>
  <c r="B395" i="24"/>
  <c r="AB395" i="24"/>
  <c r="B396" i="24"/>
  <c r="Z396" i="24"/>
  <c r="AB396" i="24"/>
  <c r="B397" i="24"/>
  <c r="AB397" i="24"/>
  <c r="B398" i="24"/>
  <c r="Z398" i="24"/>
  <c r="AB398" i="24"/>
  <c r="B399" i="24"/>
  <c r="AB399" i="24"/>
  <c r="B400" i="24"/>
  <c r="Z400" i="24"/>
  <c r="AB400" i="24"/>
  <c r="B401" i="24"/>
  <c r="AB401" i="24"/>
  <c r="B402" i="24"/>
  <c r="Z402" i="24"/>
  <c r="AB402" i="24"/>
  <c r="B403" i="24"/>
  <c r="AB403" i="24"/>
  <c r="B404" i="24"/>
  <c r="Z404" i="24"/>
  <c r="AB404" i="24"/>
  <c r="B405" i="24"/>
  <c r="AB405" i="24"/>
  <c r="B406" i="24"/>
  <c r="Z406" i="24"/>
  <c r="AB406" i="24"/>
  <c r="B407" i="24"/>
  <c r="AB407" i="24"/>
  <c r="B408" i="24"/>
  <c r="Z408" i="24"/>
  <c r="AB408" i="24"/>
  <c r="B409" i="24"/>
  <c r="AB409" i="24"/>
  <c r="B410" i="24"/>
  <c r="Z410" i="24"/>
  <c r="AB410" i="24"/>
  <c r="B411" i="24"/>
  <c r="D411" i="24"/>
  <c r="Z411" i="24"/>
  <c r="AB411" i="24"/>
  <c r="B412" i="24"/>
  <c r="D412" i="24"/>
  <c r="Z412" i="24"/>
  <c r="AB412" i="24"/>
  <c r="B413" i="24"/>
  <c r="D413" i="24"/>
  <c r="Z413" i="24"/>
  <c r="AB413" i="24"/>
  <c r="B414" i="24"/>
  <c r="D414" i="24"/>
  <c r="Z414" i="24"/>
  <c r="AB414" i="24"/>
  <c r="B415" i="24"/>
  <c r="D415" i="24"/>
  <c r="Z415" i="24"/>
  <c r="AB415" i="24"/>
  <c r="B416" i="24"/>
  <c r="D416" i="24"/>
  <c r="Z416" i="24"/>
  <c r="AB416" i="24"/>
  <c r="B417" i="24"/>
  <c r="D417" i="24"/>
  <c r="Z417" i="24"/>
  <c r="AB417" i="24"/>
  <c r="B418" i="24"/>
  <c r="D418" i="24"/>
  <c r="Z418" i="24"/>
  <c r="AB418" i="24"/>
  <c r="B419" i="24"/>
  <c r="AB419" i="24"/>
  <c r="B420" i="24"/>
  <c r="Z420" i="24"/>
  <c r="AB420" i="24"/>
  <c r="B421" i="24"/>
  <c r="AB421" i="24"/>
  <c r="B422" i="24"/>
  <c r="Z422" i="24"/>
  <c r="AB422" i="24"/>
  <c r="B423" i="24"/>
  <c r="AB423" i="24"/>
  <c r="B424" i="24"/>
  <c r="Z424" i="24"/>
  <c r="AB424" i="24"/>
  <c r="B425" i="24"/>
  <c r="AB425" i="24"/>
  <c r="B426" i="24"/>
  <c r="Z426" i="24"/>
  <c r="AB426" i="24"/>
  <c r="B427" i="24"/>
  <c r="AB427" i="24"/>
  <c r="B428" i="24"/>
  <c r="Z428" i="24"/>
  <c r="AB428" i="24"/>
  <c r="B429" i="24"/>
  <c r="AB429" i="24"/>
  <c r="B430" i="24"/>
  <c r="Z430" i="24"/>
  <c r="AB430" i="24"/>
  <c r="B431" i="24"/>
  <c r="AB431" i="24"/>
  <c r="B432" i="24"/>
  <c r="Z432" i="24"/>
  <c r="AB432" i="24"/>
  <c r="B433" i="24"/>
  <c r="AB433" i="24"/>
  <c r="B434" i="24"/>
  <c r="Z434" i="24"/>
  <c r="AB434" i="24"/>
  <c r="B435" i="24"/>
  <c r="D435" i="24"/>
  <c r="Z435" i="24"/>
  <c r="AB435" i="24"/>
  <c r="B436" i="24"/>
  <c r="D436" i="24"/>
  <c r="Z436" i="24"/>
  <c r="AB436" i="24"/>
  <c r="B437" i="24"/>
  <c r="D437" i="24"/>
  <c r="Z437" i="24"/>
  <c r="AB437" i="24"/>
  <c r="B438" i="24"/>
  <c r="D438" i="24"/>
  <c r="Z438" i="24"/>
  <c r="AB438" i="24"/>
  <c r="B439" i="24"/>
  <c r="D439" i="24"/>
  <c r="Z439" i="24"/>
  <c r="AB439" i="24"/>
  <c r="B440" i="24"/>
  <c r="D440" i="24"/>
  <c r="Z440" i="24"/>
  <c r="AB440" i="24"/>
  <c r="B441" i="24"/>
  <c r="D441" i="24"/>
  <c r="Z441" i="24"/>
  <c r="AB441" i="24"/>
  <c r="B442" i="24"/>
  <c r="D442" i="24"/>
  <c r="Z442" i="24"/>
  <c r="AB442" i="24"/>
  <c r="B443" i="24"/>
  <c r="AB443" i="24"/>
  <c r="B444" i="24"/>
  <c r="Z444" i="24"/>
  <c r="AB444" i="24"/>
  <c r="B445" i="24"/>
  <c r="AB445" i="24"/>
  <c r="B446" i="24"/>
  <c r="Z446" i="24"/>
  <c r="AB446" i="24"/>
  <c r="B447" i="24"/>
  <c r="AB447" i="24"/>
  <c r="B448" i="24"/>
  <c r="Z448" i="24"/>
  <c r="AB448" i="24"/>
  <c r="B449" i="24"/>
  <c r="AB449" i="24"/>
  <c r="B450" i="24"/>
  <c r="Z450" i="24"/>
  <c r="AB450" i="24"/>
  <c r="B451" i="24"/>
  <c r="AB451" i="24"/>
  <c r="B452" i="24"/>
  <c r="Z452" i="24"/>
  <c r="AB452" i="24"/>
  <c r="B453" i="24"/>
  <c r="AB453" i="24"/>
  <c r="B454" i="24"/>
  <c r="Z454" i="24"/>
  <c r="AB454" i="24"/>
  <c r="B455" i="24"/>
  <c r="AB455" i="24"/>
  <c r="B456" i="24"/>
  <c r="Z456" i="24"/>
  <c r="AB456" i="24"/>
  <c r="B457" i="24"/>
  <c r="AB457" i="24"/>
  <c r="B458" i="24"/>
  <c r="Z458" i="24"/>
  <c r="AB458" i="24"/>
  <c r="B459" i="24"/>
  <c r="D459" i="24"/>
  <c r="Z459" i="24"/>
  <c r="AB459" i="24"/>
  <c r="B460" i="24"/>
  <c r="D460" i="24"/>
  <c r="Z460" i="24"/>
  <c r="AB460" i="24"/>
  <c r="B461" i="24"/>
  <c r="D461" i="24"/>
  <c r="Z461" i="24"/>
  <c r="AB461" i="24"/>
  <c r="B462" i="24"/>
  <c r="D462" i="24"/>
  <c r="Z462" i="24"/>
  <c r="AB462" i="24"/>
  <c r="B463" i="24"/>
  <c r="D463" i="24"/>
  <c r="Z463" i="24"/>
  <c r="AB463" i="24"/>
  <c r="B464" i="24"/>
  <c r="D464" i="24"/>
  <c r="Z464" i="24"/>
  <c r="AB464" i="24"/>
  <c r="B465" i="24"/>
  <c r="D465" i="24"/>
  <c r="Z465" i="24"/>
  <c r="AB465" i="24"/>
  <c r="B466" i="24"/>
  <c r="D466" i="24"/>
  <c r="Z466" i="24"/>
  <c r="AB466" i="24"/>
  <c r="B467" i="24"/>
  <c r="AB467" i="24"/>
  <c r="B468" i="24"/>
  <c r="Z468" i="24"/>
  <c r="AB468" i="24"/>
  <c r="B469" i="24"/>
  <c r="AB469" i="24"/>
  <c r="B470" i="24"/>
  <c r="Z470" i="24"/>
  <c r="AB470" i="24"/>
  <c r="B471" i="24"/>
  <c r="AB471" i="24"/>
  <c r="B472" i="24"/>
  <c r="Z472" i="24"/>
  <c r="AB472" i="24"/>
  <c r="B473" i="24"/>
  <c r="AB473" i="24"/>
  <c r="B474" i="24"/>
  <c r="Z474" i="24"/>
  <c r="AB474" i="24"/>
  <c r="B475" i="24"/>
  <c r="AB475" i="24"/>
  <c r="B476" i="24"/>
  <c r="Z476" i="24"/>
  <c r="AB476" i="24"/>
  <c r="B477" i="24"/>
  <c r="AB477" i="24"/>
  <c r="B478" i="24"/>
  <c r="Z478" i="24"/>
  <c r="AB478" i="24"/>
  <c r="B479" i="24"/>
  <c r="AB479" i="24"/>
  <c r="B480" i="24"/>
  <c r="Z480" i="24"/>
  <c r="AB480" i="24"/>
  <c r="B481" i="24"/>
  <c r="AB481" i="24"/>
  <c r="B482" i="24"/>
  <c r="Z482" i="24"/>
  <c r="AB482" i="24"/>
  <c r="B483" i="24"/>
  <c r="D483" i="24"/>
  <c r="Z483" i="24"/>
  <c r="AB483" i="24"/>
  <c r="B484" i="24"/>
  <c r="D484" i="24"/>
  <c r="Z484" i="24"/>
  <c r="AB484" i="24"/>
  <c r="B485" i="24"/>
  <c r="D485" i="24"/>
  <c r="Z485" i="24"/>
  <c r="AB485" i="24"/>
  <c r="B486" i="24"/>
  <c r="D486" i="24"/>
  <c r="Z486" i="24"/>
  <c r="AB486" i="24"/>
  <c r="B487" i="24"/>
  <c r="D487" i="24"/>
  <c r="Z487" i="24"/>
  <c r="AB487" i="24"/>
  <c r="B488" i="24"/>
  <c r="D488" i="24"/>
  <c r="Z488" i="24"/>
  <c r="AB488" i="24"/>
  <c r="B489" i="24"/>
  <c r="D489" i="24"/>
  <c r="Z489" i="24"/>
  <c r="AB489" i="24"/>
  <c r="B490" i="24"/>
  <c r="D490" i="24"/>
  <c r="Z490" i="24"/>
  <c r="AB490" i="24"/>
  <c r="B491" i="24"/>
  <c r="AB491" i="24"/>
  <c r="B492" i="24"/>
  <c r="Z492" i="24"/>
  <c r="AB492" i="24"/>
  <c r="B493" i="24"/>
  <c r="AB493" i="24"/>
  <c r="B494" i="24"/>
  <c r="Z494" i="24"/>
  <c r="AB494" i="24"/>
  <c r="B495" i="24"/>
  <c r="AB495" i="24"/>
  <c r="B496" i="24"/>
  <c r="Z496" i="24"/>
  <c r="AB496" i="24"/>
  <c r="B497" i="24"/>
  <c r="AB497" i="24"/>
  <c r="B498" i="24"/>
  <c r="Z498" i="24"/>
  <c r="AB498" i="24"/>
  <c r="B499" i="24"/>
  <c r="AB499" i="24"/>
  <c r="B500" i="24"/>
  <c r="Z500" i="24"/>
  <c r="AB500" i="24"/>
  <c r="B501" i="24"/>
  <c r="AB501" i="24"/>
  <c r="B502" i="24"/>
  <c r="Z502" i="24"/>
  <c r="AB502" i="24"/>
  <c r="B503" i="24"/>
  <c r="AB503" i="24"/>
  <c r="B504" i="24"/>
  <c r="Z504" i="24"/>
  <c r="AB504" i="24"/>
  <c r="B505" i="24"/>
  <c r="AB505" i="24"/>
  <c r="B506" i="24"/>
  <c r="Z506" i="24"/>
  <c r="AB506" i="24"/>
  <c r="B507" i="24"/>
  <c r="D507" i="24"/>
  <c r="Z507" i="24"/>
  <c r="AB507" i="24"/>
  <c r="B508" i="24"/>
  <c r="D508" i="24"/>
  <c r="Z508" i="24"/>
  <c r="AB508" i="24"/>
  <c r="B509" i="24"/>
  <c r="D509" i="24"/>
  <c r="Z509" i="24"/>
  <c r="AB509" i="24"/>
  <c r="B510" i="24"/>
  <c r="D510" i="24"/>
  <c r="Z510" i="24"/>
  <c r="AB510" i="24"/>
  <c r="B511" i="24"/>
  <c r="D511" i="24"/>
  <c r="Z511" i="24"/>
  <c r="AB511" i="24"/>
  <c r="B512" i="24"/>
  <c r="D512" i="24"/>
  <c r="Z512" i="24"/>
  <c r="AB512" i="24"/>
  <c r="B513" i="24"/>
  <c r="D513" i="24"/>
  <c r="Z513" i="24"/>
  <c r="AB513" i="24"/>
  <c r="B514" i="24"/>
  <c r="D514" i="24"/>
  <c r="Z514" i="24"/>
  <c r="AB514" i="24"/>
  <c r="B515" i="24"/>
  <c r="AB515" i="24"/>
  <c r="B516" i="24"/>
  <c r="Z516" i="24"/>
  <c r="AB516" i="24"/>
  <c r="B517" i="24"/>
  <c r="AB517" i="24"/>
  <c r="B518" i="24"/>
  <c r="Z518" i="24"/>
  <c r="AB518" i="24"/>
  <c r="B519" i="24"/>
  <c r="AB519" i="24"/>
  <c r="B520" i="24"/>
  <c r="Z520" i="24"/>
  <c r="AB520" i="24"/>
  <c r="B521" i="24"/>
  <c r="AB521" i="24"/>
  <c r="B522" i="24"/>
  <c r="Z522" i="24"/>
  <c r="AB522" i="24"/>
  <c r="B523" i="24"/>
  <c r="AB523" i="24"/>
  <c r="B524" i="24"/>
  <c r="Z524" i="24"/>
  <c r="AB524" i="24"/>
  <c r="B525" i="24"/>
  <c r="AB525" i="24"/>
  <c r="B526" i="24"/>
  <c r="Z526" i="24"/>
  <c r="AB526" i="24"/>
  <c r="B527" i="24"/>
  <c r="AB527" i="24"/>
  <c r="B528" i="24"/>
  <c r="Z528" i="24"/>
  <c r="AB528" i="24"/>
  <c r="B529" i="24"/>
  <c r="AB529" i="24"/>
  <c r="B530" i="24"/>
  <c r="Z530" i="24"/>
  <c r="AB530" i="24"/>
  <c r="B531" i="24"/>
  <c r="D531" i="24"/>
  <c r="Z531" i="24"/>
  <c r="AB531" i="24"/>
  <c r="B532" i="24"/>
  <c r="D532" i="24"/>
  <c r="Z532" i="24"/>
  <c r="AB532" i="24"/>
  <c r="B533" i="24"/>
  <c r="D533" i="24"/>
  <c r="Z533" i="24"/>
  <c r="AB533" i="24"/>
  <c r="B534" i="24"/>
  <c r="D534" i="24"/>
  <c r="Z534" i="24"/>
  <c r="AB534" i="24"/>
  <c r="B535" i="24"/>
  <c r="D535" i="24"/>
  <c r="Z535" i="24"/>
  <c r="AB535" i="24"/>
  <c r="B536" i="24"/>
  <c r="D536" i="24"/>
  <c r="Z536" i="24"/>
  <c r="AB536" i="24"/>
  <c r="B537" i="24"/>
  <c r="D537" i="24"/>
  <c r="Z537" i="24"/>
  <c r="AB537" i="24"/>
  <c r="B538" i="24"/>
  <c r="D538" i="24"/>
  <c r="Z538" i="24"/>
  <c r="AB538" i="24"/>
  <c r="B539" i="24"/>
  <c r="AB539" i="24"/>
  <c r="B540" i="24"/>
  <c r="Z540" i="24"/>
  <c r="AB540" i="24"/>
  <c r="B541" i="24"/>
  <c r="AB541" i="24"/>
  <c r="B542" i="24"/>
  <c r="Z542" i="24"/>
  <c r="AB542" i="24"/>
  <c r="B543" i="24"/>
  <c r="AB543" i="24"/>
  <c r="B544" i="24"/>
  <c r="Z544" i="24"/>
  <c r="AB544" i="24"/>
  <c r="B545" i="24"/>
  <c r="AB545" i="24"/>
  <c r="B546" i="24"/>
  <c r="Z546" i="24"/>
  <c r="AB546" i="24"/>
  <c r="B547" i="24"/>
  <c r="AB547" i="24"/>
  <c r="B548" i="24"/>
  <c r="Z548" i="24"/>
  <c r="AB548" i="24"/>
  <c r="B549" i="24"/>
  <c r="AB549" i="24"/>
  <c r="B550" i="24"/>
  <c r="Z550" i="24"/>
  <c r="AB550" i="24"/>
  <c r="B551" i="24"/>
  <c r="AB551" i="24"/>
  <c r="B552" i="24"/>
  <c r="Z552" i="24"/>
  <c r="AB552" i="24"/>
  <c r="B553" i="24"/>
  <c r="AB553" i="24"/>
  <c r="B554" i="24"/>
  <c r="Z554" i="24"/>
  <c r="AB554" i="24"/>
  <c r="B555" i="24"/>
  <c r="D555" i="24"/>
  <c r="Z555" i="24"/>
  <c r="AB555" i="24"/>
  <c r="B556" i="24"/>
  <c r="D556" i="24"/>
  <c r="Z556" i="24"/>
  <c r="AB556" i="24"/>
  <c r="B557" i="24"/>
  <c r="D557" i="24"/>
  <c r="Z557" i="24"/>
  <c r="AB557" i="24"/>
  <c r="B558" i="24"/>
  <c r="D558" i="24"/>
  <c r="Z558" i="24"/>
  <c r="AB558" i="24"/>
  <c r="B559" i="24"/>
  <c r="D559" i="24"/>
  <c r="Z559" i="24"/>
  <c r="AB559" i="24"/>
  <c r="B560" i="24"/>
  <c r="D560" i="24"/>
  <c r="Z560" i="24"/>
  <c r="AB560" i="24"/>
  <c r="B561" i="24"/>
  <c r="D561" i="24"/>
  <c r="Z561" i="24"/>
  <c r="AB561" i="24"/>
  <c r="B562" i="24"/>
  <c r="D562" i="24"/>
  <c r="Z562" i="24"/>
  <c r="AB562" i="24"/>
  <c r="B563" i="24"/>
  <c r="AB563" i="24"/>
  <c r="B564" i="24"/>
  <c r="Z564" i="24"/>
  <c r="AB564" i="24"/>
  <c r="B565" i="24"/>
  <c r="AB565" i="24"/>
  <c r="B566" i="24"/>
  <c r="Z566" i="24"/>
  <c r="AB566" i="24"/>
  <c r="B567" i="24"/>
  <c r="AB567" i="24"/>
  <c r="B568" i="24"/>
  <c r="Z568" i="24"/>
  <c r="AB568" i="24"/>
  <c r="B569" i="24"/>
  <c r="AB569" i="24"/>
  <c r="B570" i="24"/>
  <c r="Z570" i="24"/>
  <c r="AB570" i="24"/>
  <c r="B571" i="24"/>
  <c r="AB571" i="24"/>
  <c r="B572" i="24"/>
  <c r="Z572" i="24"/>
  <c r="AB572" i="24"/>
  <c r="B573" i="24"/>
  <c r="AB573" i="24"/>
  <c r="B574" i="24"/>
  <c r="Z574" i="24"/>
  <c r="AB574" i="24"/>
  <c r="B575" i="24"/>
  <c r="AB575" i="24"/>
  <c r="B576" i="24"/>
  <c r="Z576" i="24"/>
  <c r="AB576" i="24"/>
  <c r="B577" i="24"/>
  <c r="AB577" i="24"/>
  <c r="B578" i="24"/>
  <c r="Z578" i="24"/>
  <c r="AB578" i="24"/>
  <c r="B579" i="24"/>
  <c r="D579" i="24"/>
  <c r="Z579" i="24"/>
  <c r="AB579" i="24"/>
  <c r="B580" i="24"/>
  <c r="D580" i="24"/>
  <c r="Z580" i="24"/>
  <c r="AB580" i="24"/>
  <c r="B581" i="24"/>
  <c r="D581" i="24"/>
  <c r="Z581" i="24"/>
  <c r="AB581" i="24"/>
  <c r="B582" i="24"/>
  <c r="D582" i="24"/>
  <c r="Z582" i="24"/>
  <c r="AB582" i="24"/>
  <c r="B583" i="24"/>
  <c r="D583" i="24"/>
  <c r="Z583" i="24"/>
  <c r="AB583" i="24"/>
  <c r="B584" i="24"/>
  <c r="D584" i="24"/>
  <c r="Z584" i="24"/>
  <c r="AB584" i="24"/>
  <c r="B585" i="24"/>
  <c r="D585" i="24"/>
  <c r="Z585" i="24"/>
  <c r="AB585" i="24"/>
  <c r="B586" i="24"/>
  <c r="D586" i="24"/>
  <c r="Z586" i="24"/>
  <c r="AB586" i="24"/>
  <c r="B587" i="24"/>
  <c r="Z587" i="24"/>
  <c r="AB587" i="24"/>
  <c r="B588" i="24"/>
  <c r="Z588" i="24"/>
  <c r="AB588" i="24"/>
  <c r="B589" i="24"/>
  <c r="Z589" i="24"/>
  <c r="AB589" i="24"/>
  <c r="B590" i="24"/>
  <c r="Z590" i="24"/>
  <c r="AB590" i="24"/>
  <c r="B591" i="24"/>
  <c r="Z591" i="24"/>
  <c r="AB591" i="24"/>
  <c r="B592" i="24"/>
  <c r="Z592" i="24"/>
  <c r="AB592" i="24"/>
  <c r="B593" i="24"/>
  <c r="Z593" i="24"/>
  <c r="AB593" i="24"/>
  <c r="B594" i="24"/>
  <c r="Z594" i="24"/>
  <c r="AB594" i="24"/>
  <c r="B595" i="24"/>
  <c r="Z595" i="24"/>
  <c r="AB595" i="24"/>
  <c r="B596" i="24"/>
  <c r="Z596" i="24"/>
  <c r="AB596" i="24"/>
  <c r="B597" i="24"/>
  <c r="Z597" i="24"/>
  <c r="AB597" i="24"/>
  <c r="B598" i="24"/>
  <c r="Z598" i="24"/>
  <c r="AB598" i="24"/>
  <c r="B599" i="24"/>
  <c r="Z599" i="24"/>
  <c r="AB599" i="24"/>
  <c r="B600" i="24"/>
  <c r="Z600" i="24"/>
  <c r="AB600" i="24"/>
  <c r="B601" i="24"/>
  <c r="Z601" i="24"/>
  <c r="AB601" i="24"/>
  <c r="B602" i="24"/>
  <c r="Z602" i="24"/>
  <c r="AB602" i="24"/>
  <c r="B603" i="24"/>
  <c r="D603" i="24"/>
  <c r="Z603" i="24"/>
  <c r="AB603" i="24"/>
  <c r="B604" i="24"/>
  <c r="D604" i="24"/>
  <c r="Z604" i="24"/>
  <c r="AB604" i="24"/>
  <c r="B605" i="24"/>
  <c r="D605" i="24"/>
  <c r="Z605" i="24"/>
  <c r="AB605" i="24"/>
  <c r="B606" i="24"/>
  <c r="D606" i="24"/>
  <c r="Z606" i="24"/>
  <c r="AB606" i="24"/>
  <c r="B607" i="24"/>
  <c r="D607" i="24"/>
  <c r="Z607" i="24"/>
  <c r="AB607" i="24"/>
  <c r="B608" i="24"/>
  <c r="D608" i="24"/>
  <c r="Z608" i="24"/>
  <c r="AB608" i="24"/>
  <c r="B609" i="24"/>
  <c r="D609" i="24"/>
  <c r="Z609" i="24"/>
  <c r="AB609" i="24"/>
  <c r="B610" i="24"/>
  <c r="D610" i="24"/>
  <c r="Z610" i="24"/>
  <c r="AB610" i="24"/>
  <c r="B611" i="24"/>
  <c r="Z611" i="24"/>
  <c r="AB611" i="24"/>
  <c r="H13" i="23"/>
  <c r="H14" i="23"/>
  <c r="F3" i="26"/>
  <c r="G3" i="26"/>
  <c r="G4" i="26"/>
  <c r="G6" i="26"/>
  <c r="F7" i="26"/>
  <c r="F8" i="26"/>
  <c r="G8" i="26"/>
  <c r="F10" i="26"/>
  <c r="G10" i="26"/>
  <c r="F11" i="26"/>
  <c r="G11" i="26"/>
  <c r="G13" i="26"/>
  <c r="F15" i="26"/>
  <c r="G15" i="26"/>
  <c r="G16" i="26"/>
  <c r="G17" i="26"/>
  <c r="G19" i="26"/>
  <c r="G22" i="26"/>
  <c r="F23" i="26"/>
  <c r="G23" i="26"/>
  <c r="F24" i="3"/>
  <c r="F26" i="3" s="1"/>
  <c r="F36" i="3"/>
  <c r="E43" i="3"/>
  <c r="B12" i="2"/>
  <c r="J12" i="2"/>
  <c r="AD12" i="2"/>
  <c r="B13" i="2"/>
  <c r="AD13" i="2"/>
  <c r="B14" i="2"/>
  <c r="AD14" i="2"/>
  <c r="B15" i="2"/>
  <c r="AD15" i="2"/>
  <c r="B16" i="2"/>
  <c r="AD16" i="2"/>
  <c r="B17" i="2"/>
  <c r="AD17" i="2"/>
  <c r="B18" i="2"/>
  <c r="AD18" i="2"/>
  <c r="B19" i="2"/>
  <c r="AD19" i="2"/>
  <c r="B20" i="2"/>
  <c r="AD20" i="2"/>
  <c r="B21" i="2"/>
  <c r="AD21" i="2"/>
  <c r="B22" i="2"/>
  <c r="AD22" i="2"/>
  <c r="B23" i="2"/>
  <c r="AD23" i="2"/>
  <c r="B24" i="2"/>
  <c r="AD24" i="2"/>
  <c r="B25" i="2"/>
  <c r="AD25" i="2"/>
  <c r="B26" i="2"/>
  <c r="AD26" i="2"/>
  <c r="B27" i="2"/>
  <c r="AD27" i="2"/>
  <c r="B28" i="2"/>
  <c r="AD28" i="2"/>
  <c r="B29" i="2"/>
  <c r="AD29" i="2"/>
  <c r="B30" i="2"/>
  <c r="AD30" i="2"/>
  <c r="B31" i="2"/>
  <c r="AD31" i="2"/>
  <c r="B32" i="2"/>
  <c r="AD32" i="2"/>
  <c r="B33" i="2"/>
  <c r="AD33" i="2"/>
  <c r="B34" i="2"/>
  <c r="AD34" i="2"/>
  <c r="B35" i="2"/>
  <c r="D35" i="2"/>
  <c r="D47" i="2"/>
  <c r="D59" i="2"/>
  <c r="D71" i="2" s="1"/>
  <c r="D83" i="2" s="1"/>
  <c r="D95" i="2" s="1"/>
  <c r="D107" i="2" s="1"/>
  <c r="D119" i="2" s="1"/>
  <c r="D131" i="2" s="1"/>
  <c r="D143" i="2" s="1"/>
  <c r="D155" i="2" s="1"/>
  <c r="D167" i="2" s="1"/>
  <c r="D179" i="2" s="1"/>
  <c r="D191" i="2" s="1"/>
  <c r="D203" i="2" s="1"/>
  <c r="D215" i="2" s="1"/>
  <c r="D227" i="2" s="1"/>
  <c r="D239" i="2" s="1"/>
  <c r="D251" i="2" s="1"/>
  <c r="D263" i="2" s="1"/>
  <c r="D275" i="2" s="1"/>
  <c r="D287" i="2" s="1"/>
  <c r="D299" i="2" s="1"/>
  <c r="D311" i="2" s="1"/>
  <c r="D323" i="2" s="1"/>
  <c r="D335" i="2" s="1"/>
  <c r="D347" i="2" s="1"/>
  <c r="D359" i="2" s="1"/>
  <c r="D371" i="2" s="1"/>
  <c r="D383" i="2" s="1"/>
  <c r="D395" i="2" s="1"/>
  <c r="D407" i="2" s="1"/>
  <c r="D419" i="2" s="1"/>
  <c r="D431" i="2" s="1"/>
  <c r="D443" i="2" s="1"/>
  <c r="D455" i="2" s="1"/>
  <c r="D467" i="2" s="1"/>
  <c r="D479" i="2" s="1"/>
  <c r="D491" i="2" s="1"/>
  <c r="D503" i="2" s="1"/>
  <c r="D515" i="2" s="1"/>
  <c r="D527" i="2" s="1"/>
  <c r="D539" i="2" s="1"/>
  <c r="D551" i="2" s="1"/>
  <c r="D563" i="2" s="1"/>
  <c r="D575" i="2" s="1"/>
  <c r="D587" i="2" s="1"/>
  <c r="D599" i="2" s="1"/>
  <c r="D611" i="2" s="1"/>
  <c r="AD35" i="2"/>
  <c r="B36" i="2"/>
  <c r="AD36" i="2"/>
  <c r="B37" i="2"/>
  <c r="AD37" i="2"/>
  <c r="B38" i="2"/>
  <c r="AD38" i="2"/>
  <c r="B39" i="2"/>
  <c r="AD39" i="2"/>
  <c r="B40" i="2"/>
  <c r="AD40" i="2"/>
  <c r="B41" i="2"/>
  <c r="AD41" i="2"/>
  <c r="B42" i="2"/>
  <c r="AD42" i="2"/>
  <c r="B43" i="2"/>
  <c r="AD43" i="2"/>
  <c r="B44" i="2"/>
  <c r="AD44" i="2"/>
  <c r="B45" i="2"/>
  <c r="AD45" i="2"/>
  <c r="B46" i="2"/>
  <c r="AD46" i="2"/>
  <c r="B47" i="2"/>
  <c r="AD47" i="2"/>
  <c r="B48" i="2"/>
  <c r="AD48" i="2"/>
  <c r="B49" i="2"/>
  <c r="AD49" i="2"/>
  <c r="B50" i="2"/>
  <c r="AD50" i="2"/>
  <c r="B51" i="2"/>
  <c r="AD51" i="2"/>
  <c r="B52" i="2"/>
  <c r="AD52" i="2"/>
  <c r="B53" i="2"/>
  <c r="AD53" i="2"/>
  <c r="B54" i="2"/>
  <c r="AD54" i="2"/>
  <c r="B55" i="2"/>
  <c r="D55" i="2"/>
  <c r="AD55" i="2"/>
  <c r="B56" i="2"/>
  <c r="D56" i="2"/>
  <c r="AD56" i="2"/>
  <c r="B57" i="2"/>
  <c r="D57" i="2"/>
  <c r="AD57" i="2"/>
  <c r="B58" i="2"/>
  <c r="D58" i="2"/>
  <c r="AD58" i="2"/>
  <c r="B59" i="2"/>
  <c r="AD59" i="2"/>
  <c r="B60" i="2"/>
  <c r="AD60" i="2"/>
  <c r="B61" i="2"/>
  <c r="AD61" i="2"/>
  <c r="B62" i="2"/>
  <c r="AD62" i="2"/>
  <c r="B63" i="2"/>
  <c r="AD63" i="2"/>
  <c r="B64" i="2"/>
  <c r="AD64" i="2"/>
  <c r="B65" i="2"/>
  <c r="AD65" i="2"/>
  <c r="B66" i="2"/>
  <c r="AD66" i="2"/>
  <c r="B67" i="2"/>
  <c r="AD67" i="2"/>
  <c r="B68" i="2"/>
  <c r="AD68" i="2"/>
  <c r="B69" i="2"/>
  <c r="AD69" i="2"/>
  <c r="B70" i="2"/>
  <c r="AD70" i="2"/>
  <c r="B71" i="2"/>
  <c r="AD71" i="2"/>
  <c r="B72" i="2"/>
  <c r="AD72" i="2"/>
  <c r="B73" i="2"/>
  <c r="AD73" i="2"/>
  <c r="B74" i="2"/>
  <c r="AD74" i="2"/>
  <c r="B75" i="2"/>
  <c r="D75" i="2"/>
  <c r="AD75" i="2"/>
  <c r="B76" i="2"/>
  <c r="D76" i="2"/>
  <c r="AD76" i="2"/>
  <c r="B77" i="2"/>
  <c r="D77" i="2"/>
  <c r="AD77" i="2"/>
  <c r="B78" i="2"/>
  <c r="D78" i="2"/>
  <c r="AD78" i="2"/>
  <c r="B79" i="2"/>
  <c r="D79" i="2"/>
  <c r="AD79" i="2"/>
  <c r="B80" i="2"/>
  <c r="D80" i="2"/>
  <c r="AD80" i="2"/>
  <c r="B81" i="2"/>
  <c r="D81" i="2"/>
  <c r="AD81" i="2"/>
  <c r="B82" i="2"/>
  <c r="D82" i="2"/>
  <c r="AD82" i="2"/>
  <c r="B83" i="2"/>
  <c r="AD83" i="2"/>
  <c r="B84" i="2"/>
  <c r="AD84" i="2"/>
  <c r="B85" i="2"/>
  <c r="AD85" i="2"/>
  <c r="B86" i="2"/>
  <c r="AD86" i="2"/>
  <c r="B87" i="2"/>
  <c r="AD87" i="2"/>
  <c r="B88" i="2"/>
  <c r="AD88" i="2"/>
  <c r="B89" i="2"/>
  <c r="AD89" i="2"/>
  <c r="B90" i="2"/>
  <c r="AD90" i="2"/>
  <c r="B91" i="2"/>
  <c r="AD91" i="2"/>
  <c r="B92" i="2"/>
  <c r="AD92" i="2"/>
  <c r="B93" i="2"/>
  <c r="AD93" i="2"/>
  <c r="B94" i="2"/>
  <c r="AD94" i="2"/>
  <c r="B95" i="2"/>
  <c r="AD95" i="2"/>
  <c r="B96" i="2"/>
  <c r="AD96" i="2"/>
  <c r="B97" i="2"/>
  <c r="AD97" i="2"/>
  <c r="B98" i="2"/>
  <c r="AD98" i="2"/>
  <c r="B99" i="2"/>
  <c r="D99" i="2"/>
  <c r="AD99" i="2"/>
  <c r="B100" i="2"/>
  <c r="D100" i="2"/>
  <c r="AD100" i="2"/>
  <c r="B101" i="2"/>
  <c r="D101" i="2"/>
  <c r="AD101" i="2"/>
  <c r="B102" i="2"/>
  <c r="D102" i="2"/>
  <c r="AD102" i="2"/>
  <c r="B103" i="2"/>
  <c r="D103" i="2"/>
  <c r="AD103" i="2"/>
  <c r="B104" i="2"/>
  <c r="D104" i="2"/>
  <c r="AD104" i="2"/>
  <c r="B105" i="2"/>
  <c r="D105" i="2"/>
  <c r="AD105" i="2"/>
  <c r="B106" i="2"/>
  <c r="D106" i="2"/>
  <c r="AD106" i="2"/>
  <c r="B107" i="2"/>
  <c r="AD107" i="2"/>
  <c r="B108" i="2"/>
  <c r="AD108" i="2"/>
  <c r="B109" i="2"/>
  <c r="AD109" i="2"/>
  <c r="B110" i="2"/>
  <c r="AD110" i="2"/>
  <c r="B111" i="2"/>
  <c r="AD111" i="2"/>
  <c r="B112" i="2"/>
  <c r="AD112" i="2"/>
  <c r="B113" i="2"/>
  <c r="AD113" i="2"/>
  <c r="B114" i="2"/>
  <c r="AD114" i="2"/>
  <c r="B115" i="2"/>
  <c r="AD115" i="2"/>
  <c r="B116" i="2"/>
  <c r="AD116" i="2"/>
  <c r="B117" i="2"/>
  <c r="AD117" i="2"/>
  <c r="B118" i="2"/>
  <c r="AD118" i="2"/>
  <c r="B119" i="2"/>
  <c r="AD119" i="2"/>
  <c r="B120" i="2"/>
  <c r="AD120" i="2"/>
  <c r="B121" i="2"/>
  <c r="AD121" i="2"/>
  <c r="B122" i="2"/>
  <c r="AD122" i="2"/>
  <c r="B123" i="2"/>
  <c r="D123" i="2"/>
  <c r="AD123" i="2"/>
  <c r="B124" i="2"/>
  <c r="D124" i="2"/>
  <c r="AD124" i="2"/>
  <c r="B125" i="2"/>
  <c r="D125" i="2"/>
  <c r="AD125" i="2"/>
  <c r="B126" i="2"/>
  <c r="D126" i="2"/>
  <c r="AD126" i="2"/>
  <c r="B127" i="2"/>
  <c r="D127" i="2"/>
  <c r="AD127" i="2"/>
  <c r="B128" i="2"/>
  <c r="D128" i="2"/>
  <c r="AD128" i="2"/>
  <c r="B129" i="2"/>
  <c r="D129" i="2"/>
  <c r="AD129" i="2"/>
  <c r="B130" i="2"/>
  <c r="D130" i="2"/>
  <c r="AD130" i="2"/>
  <c r="B131" i="2"/>
  <c r="AD131" i="2"/>
  <c r="B132" i="2"/>
  <c r="AD132" i="2"/>
  <c r="B133" i="2"/>
  <c r="AD133" i="2"/>
  <c r="B134" i="2"/>
  <c r="AD134" i="2"/>
  <c r="B135" i="2"/>
  <c r="AD135" i="2"/>
  <c r="B136" i="2"/>
  <c r="AD136" i="2"/>
  <c r="B137" i="2"/>
  <c r="AD137" i="2"/>
  <c r="B138" i="2"/>
  <c r="AD138" i="2"/>
  <c r="B139" i="2"/>
  <c r="AD139" i="2"/>
  <c r="B140" i="2"/>
  <c r="AD140" i="2"/>
  <c r="B141" i="2"/>
  <c r="AD141" i="2"/>
  <c r="B142" i="2"/>
  <c r="AD142" i="2"/>
  <c r="B143" i="2"/>
  <c r="AD143" i="2"/>
  <c r="B144" i="2"/>
  <c r="AD144" i="2"/>
  <c r="B145" i="2"/>
  <c r="AD145" i="2"/>
  <c r="B146" i="2"/>
  <c r="AD146" i="2"/>
  <c r="B147" i="2"/>
  <c r="D147" i="2"/>
  <c r="AD147" i="2"/>
  <c r="B148" i="2"/>
  <c r="D148" i="2"/>
  <c r="AD148" i="2"/>
  <c r="B149" i="2"/>
  <c r="D149" i="2"/>
  <c r="AD149" i="2"/>
  <c r="B150" i="2"/>
  <c r="D150" i="2"/>
  <c r="AD150" i="2"/>
  <c r="B151" i="2"/>
  <c r="D151" i="2"/>
  <c r="AD151" i="2"/>
  <c r="B152" i="2"/>
  <c r="D152" i="2"/>
  <c r="AD152" i="2"/>
  <c r="B153" i="2"/>
  <c r="D153" i="2"/>
  <c r="AD153" i="2"/>
  <c r="B154" i="2"/>
  <c r="D154" i="2"/>
  <c r="AD154" i="2"/>
  <c r="B155" i="2"/>
  <c r="AD155" i="2"/>
  <c r="B156" i="2"/>
  <c r="AD156" i="2"/>
  <c r="B157" i="2"/>
  <c r="AD157" i="2"/>
  <c r="B158" i="2"/>
  <c r="AD158" i="2"/>
  <c r="B159" i="2"/>
  <c r="AD159" i="2"/>
  <c r="B160" i="2"/>
  <c r="AD160" i="2"/>
  <c r="B161" i="2"/>
  <c r="AD161" i="2"/>
  <c r="B162" i="2"/>
  <c r="AD162" i="2"/>
  <c r="B163" i="2"/>
  <c r="AD163" i="2"/>
  <c r="B164" i="2"/>
  <c r="AD164" i="2"/>
  <c r="B165" i="2"/>
  <c r="AD165" i="2"/>
  <c r="B166" i="2"/>
  <c r="AD166" i="2"/>
  <c r="B167" i="2"/>
  <c r="AD167" i="2"/>
  <c r="B168" i="2"/>
  <c r="AD168" i="2"/>
  <c r="B169" i="2"/>
  <c r="AD169" i="2"/>
  <c r="B170" i="2"/>
  <c r="AD170" i="2"/>
  <c r="B171" i="2"/>
  <c r="D171" i="2"/>
  <c r="AD171" i="2"/>
  <c r="B172" i="2"/>
  <c r="D172" i="2"/>
  <c r="AD172" i="2"/>
  <c r="B173" i="2"/>
  <c r="D173" i="2"/>
  <c r="AD173" i="2"/>
  <c r="B174" i="2"/>
  <c r="D174" i="2"/>
  <c r="AD174" i="2"/>
  <c r="B175" i="2"/>
  <c r="D175" i="2"/>
  <c r="AD175" i="2"/>
  <c r="B176" i="2"/>
  <c r="D176" i="2"/>
  <c r="AD176" i="2"/>
  <c r="B177" i="2"/>
  <c r="D177" i="2"/>
  <c r="AD177" i="2"/>
  <c r="B178" i="2"/>
  <c r="D178" i="2"/>
  <c r="AD178" i="2"/>
  <c r="B179" i="2"/>
  <c r="AD179" i="2"/>
  <c r="B180" i="2"/>
  <c r="AD180" i="2"/>
  <c r="B181" i="2"/>
  <c r="AD181" i="2"/>
  <c r="B182" i="2"/>
  <c r="AD182" i="2"/>
  <c r="B183" i="2"/>
  <c r="AD183" i="2"/>
  <c r="B184" i="2"/>
  <c r="AD184" i="2"/>
  <c r="B185" i="2"/>
  <c r="AD185" i="2"/>
  <c r="B186" i="2"/>
  <c r="AD186" i="2"/>
  <c r="B187" i="2"/>
  <c r="AD187" i="2"/>
  <c r="B188" i="2"/>
  <c r="AD188" i="2"/>
  <c r="B189" i="2"/>
  <c r="AD189" i="2"/>
  <c r="B190" i="2"/>
  <c r="AD190" i="2"/>
  <c r="B191" i="2"/>
  <c r="AD191" i="2"/>
  <c r="B192" i="2"/>
  <c r="AD192" i="2"/>
  <c r="B193" i="2"/>
  <c r="AD193" i="2"/>
  <c r="B194" i="2"/>
  <c r="AD194" i="2"/>
  <c r="B195" i="2"/>
  <c r="D195" i="2"/>
  <c r="AD195" i="2"/>
  <c r="B196" i="2"/>
  <c r="D196" i="2"/>
  <c r="AD196" i="2"/>
  <c r="B197" i="2"/>
  <c r="D197" i="2"/>
  <c r="AD197" i="2"/>
  <c r="B198" i="2"/>
  <c r="D198" i="2"/>
  <c r="AD198" i="2"/>
  <c r="B199" i="2"/>
  <c r="D199" i="2"/>
  <c r="AD199" i="2"/>
  <c r="B200" i="2"/>
  <c r="D200" i="2"/>
  <c r="AD200" i="2"/>
  <c r="B201" i="2"/>
  <c r="D201" i="2"/>
  <c r="AD201" i="2"/>
  <c r="B202" i="2"/>
  <c r="D202" i="2"/>
  <c r="AD202" i="2"/>
  <c r="B203" i="2"/>
  <c r="AD203" i="2"/>
  <c r="B204" i="2"/>
  <c r="AD204" i="2"/>
  <c r="B205" i="2"/>
  <c r="AD205" i="2"/>
  <c r="B206" i="2"/>
  <c r="AD206" i="2"/>
  <c r="B207" i="2"/>
  <c r="AD207" i="2"/>
  <c r="B208" i="2"/>
  <c r="AD208" i="2"/>
  <c r="B209" i="2"/>
  <c r="AD209" i="2"/>
  <c r="B210" i="2"/>
  <c r="AD210" i="2"/>
  <c r="B211" i="2"/>
  <c r="AD211" i="2"/>
  <c r="B212" i="2"/>
  <c r="AD212" i="2"/>
  <c r="B213" i="2"/>
  <c r="AD213" i="2"/>
  <c r="B214" i="2"/>
  <c r="AD214" i="2"/>
  <c r="B215" i="2"/>
  <c r="AD215" i="2"/>
  <c r="B216" i="2"/>
  <c r="AD216" i="2"/>
  <c r="B217" i="2"/>
  <c r="AD217" i="2"/>
  <c r="B218" i="2"/>
  <c r="AD218" i="2"/>
  <c r="B219" i="2"/>
  <c r="D219" i="2"/>
  <c r="AD219" i="2"/>
  <c r="B220" i="2"/>
  <c r="D220" i="2"/>
  <c r="AD220" i="2"/>
  <c r="B221" i="2"/>
  <c r="D221" i="2"/>
  <c r="AD221" i="2"/>
  <c r="B222" i="2"/>
  <c r="D222" i="2"/>
  <c r="AD222" i="2"/>
  <c r="B223" i="2"/>
  <c r="D223" i="2"/>
  <c r="AD223" i="2"/>
  <c r="B224" i="2"/>
  <c r="D224" i="2"/>
  <c r="AD224" i="2"/>
  <c r="B225" i="2"/>
  <c r="D225" i="2"/>
  <c r="AD225" i="2"/>
  <c r="B226" i="2"/>
  <c r="D226" i="2"/>
  <c r="AD226" i="2"/>
  <c r="B227" i="2"/>
  <c r="AD227" i="2"/>
  <c r="B228" i="2"/>
  <c r="AD228" i="2"/>
  <c r="B229" i="2"/>
  <c r="AD229" i="2"/>
  <c r="B230" i="2"/>
  <c r="AD230" i="2"/>
  <c r="B231" i="2"/>
  <c r="AD231" i="2"/>
  <c r="B232" i="2"/>
  <c r="AD232" i="2"/>
  <c r="B233" i="2"/>
  <c r="AD233" i="2"/>
  <c r="B234" i="2"/>
  <c r="AD234" i="2"/>
  <c r="B235" i="2"/>
  <c r="AD235" i="2"/>
  <c r="B236" i="2"/>
  <c r="AD236" i="2"/>
  <c r="B237" i="2"/>
  <c r="AD237" i="2"/>
  <c r="B238" i="2"/>
  <c r="AD238" i="2"/>
  <c r="B239" i="2"/>
  <c r="AD239" i="2"/>
  <c r="B240" i="2"/>
  <c r="AD240" i="2"/>
  <c r="B241" i="2"/>
  <c r="AD241" i="2"/>
  <c r="B242" i="2"/>
  <c r="AD242" i="2"/>
  <c r="B243" i="2"/>
  <c r="D243" i="2"/>
  <c r="AD243" i="2"/>
  <c r="B244" i="2"/>
  <c r="D244" i="2"/>
  <c r="AD244" i="2"/>
  <c r="B245" i="2"/>
  <c r="D245" i="2"/>
  <c r="AD245" i="2"/>
  <c r="B246" i="2"/>
  <c r="D246" i="2"/>
  <c r="AD246" i="2"/>
  <c r="B247" i="2"/>
  <c r="D247" i="2"/>
  <c r="AD247" i="2"/>
  <c r="B248" i="2"/>
  <c r="D248" i="2"/>
  <c r="AD248" i="2"/>
  <c r="B249" i="2"/>
  <c r="D249" i="2"/>
  <c r="AD249" i="2"/>
  <c r="B250" i="2"/>
  <c r="D250" i="2"/>
  <c r="AD250" i="2"/>
  <c r="B251" i="2"/>
  <c r="AD251" i="2"/>
  <c r="B252" i="2"/>
  <c r="AD252" i="2"/>
  <c r="B253" i="2"/>
  <c r="AD253" i="2"/>
  <c r="B254" i="2"/>
  <c r="AD254" i="2"/>
  <c r="B255" i="2"/>
  <c r="AD255" i="2"/>
  <c r="B256" i="2"/>
  <c r="AD256" i="2"/>
  <c r="B257" i="2"/>
  <c r="AD257" i="2"/>
  <c r="B258" i="2"/>
  <c r="AD258" i="2"/>
  <c r="B259" i="2"/>
  <c r="AD259" i="2"/>
  <c r="B260" i="2"/>
  <c r="AD260" i="2"/>
  <c r="B261" i="2"/>
  <c r="AD261" i="2"/>
  <c r="B262" i="2"/>
  <c r="AD262" i="2"/>
  <c r="B263" i="2"/>
  <c r="AD263" i="2"/>
  <c r="B264" i="2"/>
  <c r="AD264" i="2"/>
  <c r="B265" i="2"/>
  <c r="AD265" i="2"/>
  <c r="B266" i="2"/>
  <c r="AD266" i="2"/>
  <c r="B267" i="2"/>
  <c r="D267" i="2"/>
  <c r="AD267" i="2"/>
  <c r="B268" i="2"/>
  <c r="D268" i="2"/>
  <c r="AD268" i="2"/>
  <c r="B269" i="2"/>
  <c r="D269" i="2"/>
  <c r="AD269" i="2"/>
  <c r="B270" i="2"/>
  <c r="D270" i="2"/>
  <c r="AD270" i="2"/>
  <c r="B271" i="2"/>
  <c r="D271" i="2"/>
  <c r="AD271" i="2"/>
  <c r="B272" i="2"/>
  <c r="D272" i="2"/>
  <c r="AD272" i="2"/>
  <c r="B273" i="2"/>
  <c r="D273" i="2"/>
  <c r="AD273" i="2"/>
  <c r="B274" i="2"/>
  <c r="D274" i="2"/>
  <c r="AD274" i="2"/>
  <c r="B275" i="2"/>
  <c r="AD275" i="2"/>
  <c r="B276" i="2"/>
  <c r="AD276" i="2"/>
  <c r="B277" i="2"/>
  <c r="AD277" i="2"/>
  <c r="B278" i="2"/>
  <c r="AD278" i="2"/>
  <c r="B279" i="2"/>
  <c r="AD279" i="2"/>
  <c r="B280" i="2"/>
  <c r="AD280" i="2"/>
  <c r="B281" i="2"/>
  <c r="AD281" i="2"/>
  <c r="B282" i="2"/>
  <c r="AD282" i="2"/>
  <c r="B283" i="2"/>
  <c r="AD283" i="2"/>
  <c r="B284" i="2"/>
  <c r="AD284" i="2"/>
  <c r="B285" i="2"/>
  <c r="AD285" i="2"/>
  <c r="B286" i="2"/>
  <c r="AD286" i="2"/>
  <c r="B287" i="2"/>
  <c r="AD287" i="2"/>
  <c r="B288" i="2"/>
  <c r="AD288" i="2"/>
  <c r="B289" i="2"/>
  <c r="AD289" i="2"/>
  <c r="B290" i="2"/>
  <c r="AD290" i="2"/>
  <c r="B291" i="2"/>
  <c r="D291" i="2"/>
  <c r="AD291" i="2"/>
  <c r="B292" i="2"/>
  <c r="D292" i="2"/>
  <c r="AD292" i="2"/>
  <c r="B293" i="2"/>
  <c r="D293" i="2"/>
  <c r="AD293" i="2"/>
  <c r="B294" i="2"/>
  <c r="D294" i="2"/>
  <c r="AD294" i="2"/>
  <c r="B295" i="2"/>
  <c r="D295" i="2"/>
  <c r="AD295" i="2"/>
  <c r="B296" i="2"/>
  <c r="D296" i="2"/>
  <c r="AD296" i="2"/>
  <c r="B297" i="2"/>
  <c r="D297" i="2"/>
  <c r="AD297" i="2"/>
  <c r="B298" i="2"/>
  <c r="D298" i="2"/>
  <c r="AD298" i="2"/>
  <c r="B299" i="2"/>
  <c r="AD299" i="2"/>
  <c r="B300" i="2"/>
  <c r="AD300" i="2"/>
  <c r="B301" i="2"/>
  <c r="AD301" i="2"/>
  <c r="B302" i="2"/>
  <c r="AD302" i="2"/>
  <c r="B303" i="2"/>
  <c r="AD303" i="2"/>
  <c r="B304" i="2"/>
  <c r="AD304" i="2"/>
  <c r="B305" i="2"/>
  <c r="AD305" i="2"/>
  <c r="B306" i="2"/>
  <c r="AD306" i="2"/>
  <c r="B307" i="2"/>
  <c r="AD307" i="2"/>
  <c r="B308" i="2"/>
  <c r="AD308" i="2"/>
  <c r="B309" i="2"/>
  <c r="AD309" i="2"/>
  <c r="B310" i="2"/>
  <c r="AD310" i="2"/>
  <c r="B311" i="2"/>
  <c r="AB311" i="2"/>
  <c r="AD311" i="2"/>
  <c r="B312" i="2"/>
  <c r="AD312" i="2"/>
  <c r="B313" i="2"/>
  <c r="AB313" i="2"/>
  <c r="AD313" i="2"/>
  <c r="B314" i="2"/>
  <c r="AD314" i="2"/>
  <c r="B315" i="2"/>
  <c r="D315" i="2"/>
  <c r="AD315" i="2"/>
  <c r="B316" i="2"/>
  <c r="D316" i="2"/>
  <c r="AD316" i="2"/>
  <c r="B317" i="2"/>
  <c r="D317" i="2"/>
  <c r="AD317" i="2"/>
  <c r="B318" i="2"/>
  <c r="D318" i="2"/>
  <c r="AD318" i="2"/>
  <c r="B319" i="2"/>
  <c r="D319" i="2"/>
  <c r="AD319" i="2"/>
  <c r="B320" i="2"/>
  <c r="D320" i="2"/>
  <c r="AD320" i="2"/>
  <c r="B321" i="2"/>
  <c r="D321" i="2"/>
  <c r="AD321" i="2"/>
  <c r="B322" i="2"/>
  <c r="D322" i="2"/>
  <c r="AD322" i="2"/>
  <c r="B323" i="2"/>
  <c r="AB323" i="2"/>
  <c r="AD323" i="2"/>
  <c r="B324" i="2"/>
  <c r="AD324" i="2"/>
  <c r="B325" i="2"/>
  <c r="AB325" i="2"/>
  <c r="AD325" i="2"/>
  <c r="B326" i="2"/>
  <c r="AD326" i="2"/>
  <c r="B327" i="2"/>
  <c r="AB327" i="2"/>
  <c r="AD327" i="2"/>
  <c r="B328" i="2"/>
  <c r="AD328" i="2"/>
  <c r="B329" i="2"/>
  <c r="AB329" i="2"/>
  <c r="AD329" i="2"/>
  <c r="B330" i="2"/>
  <c r="AD330" i="2"/>
  <c r="B331" i="2"/>
  <c r="AB331" i="2"/>
  <c r="AD331" i="2"/>
  <c r="B332" i="2"/>
  <c r="AD332" i="2"/>
  <c r="B333" i="2"/>
  <c r="AB333" i="2"/>
  <c r="AD333" i="2"/>
  <c r="B334" i="2"/>
  <c r="AD334" i="2"/>
  <c r="B335" i="2"/>
  <c r="AB335" i="2"/>
  <c r="AD335" i="2"/>
  <c r="B336" i="2"/>
  <c r="AD336" i="2"/>
  <c r="B337" i="2"/>
  <c r="AB337" i="2"/>
  <c r="AD337" i="2"/>
  <c r="B338" i="2"/>
  <c r="AD338" i="2"/>
  <c r="B339" i="2"/>
  <c r="D339" i="2"/>
  <c r="AD339" i="2"/>
  <c r="B340" i="2"/>
  <c r="D340" i="2"/>
  <c r="AD340" i="2"/>
  <c r="B341" i="2"/>
  <c r="D341" i="2"/>
  <c r="AD341" i="2"/>
  <c r="B342" i="2"/>
  <c r="D342" i="2"/>
  <c r="AD342" i="2"/>
  <c r="B343" i="2"/>
  <c r="D343" i="2"/>
  <c r="AD343" i="2"/>
  <c r="B344" i="2"/>
  <c r="D344" i="2"/>
  <c r="AD344" i="2"/>
  <c r="B345" i="2"/>
  <c r="D345" i="2"/>
  <c r="AD345" i="2"/>
  <c r="B346" i="2"/>
  <c r="D346" i="2"/>
  <c r="AD346" i="2"/>
  <c r="B347" i="2"/>
  <c r="AB347" i="2"/>
  <c r="AD347" i="2"/>
  <c r="B348" i="2"/>
  <c r="AD348" i="2"/>
  <c r="B349" i="2"/>
  <c r="AB349" i="2"/>
  <c r="AD349" i="2"/>
  <c r="B350" i="2"/>
  <c r="AD350" i="2"/>
  <c r="B351" i="2"/>
  <c r="AB351" i="2"/>
  <c r="AD351" i="2"/>
  <c r="B352" i="2"/>
  <c r="AD352" i="2"/>
  <c r="B353" i="2"/>
  <c r="AB353" i="2"/>
  <c r="AD353" i="2"/>
  <c r="B354" i="2"/>
  <c r="AD354" i="2"/>
  <c r="B355" i="2"/>
  <c r="AB355" i="2"/>
  <c r="AD355" i="2"/>
  <c r="B356" i="2"/>
  <c r="AD356" i="2"/>
  <c r="B357" i="2"/>
  <c r="AB357" i="2"/>
  <c r="AD357" i="2"/>
  <c r="B358" i="2"/>
  <c r="AD358" i="2"/>
  <c r="B359" i="2"/>
  <c r="AB359" i="2"/>
  <c r="AD359" i="2"/>
  <c r="B360" i="2"/>
  <c r="AD360" i="2"/>
  <c r="B361" i="2"/>
  <c r="AB361" i="2"/>
  <c r="AD361" i="2"/>
  <c r="B362" i="2"/>
  <c r="AD362" i="2"/>
  <c r="B363" i="2"/>
  <c r="D363" i="2"/>
  <c r="AD363" i="2"/>
  <c r="B364" i="2"/>
  <c r="D364" i="2"/>
  <c r="AD364" i="2"/>
  <c r="B365" i="2"/>
  <c r="D365" i="2"/>
  <c r="AD365" i="2"/>
  <c r="B366" i="2"/>
  <c r="D366" i="2"/>
  <c r="AD366" i="2"/>
  <c r="B367" i="2"/>
  <c r="D367" i="2"/>
  <c r="AD367" i="2"/>
  <c r="B368" i="2"/>
  <c r="D368" i="2"/>
  <c r="AD368" i="2"/>
  <c r="B369" i="2"/>
  <c r="D369" i="2"/>
  <c r="AD369" i="2"/>
  <c r="B370" i="2"/>
  <c r="D370" i="2"/>
  <c r="AD370" i="2"/>
  <c r="B371" i="2"/>
  <c r="AB371" i="2"/>
  <c r="AD371" i="2"/>
  <c r="B372" i="2"/>
  <c r="AD372" i="2"/>
  <c r="B373" i="2"/>
  <c r="AB373" i="2"/>
  <c r="AD373" i="2"/>
  <c r="B374" i="2"/>
  <c r="AD374" i="2"/>
  <c r="B375" i="2"/>
  <c r="AB375" i="2"/>
  <c r="AD375" i="2"/>
  <c r="B376" i="2"/>
  <c r="AD376" i="2"/>
  <c r="B377" i="2"/>
  <c r="AB377" i="2"/>
  <c r="AD377" i="2"/>
  <c r="B378" i="2"/>
  <c r="AD378" i="2"/>
  <c r="B379" i="2"/>
  <c r="AB379" i="2"/>
  <c r="AD379" i="2"/>
  <c r="B380" i="2"/>
  <c r="AD380" i="2"/>
  <c r="B381" i="2"/>
  <c r="AB381" i="2"/>
  <c r="AD381" i="2"/>
  <c r="B382" i="2"/>
  <c r="AD382" i="2"/>
  <c r="B383" i="2"/>
  <c r="AB383" i="2"/>
  <c r="AD383" i="2"/>
  <c r="B384" i="2"/>
  <c r="AD384" i="2"/>
  <c r="B385" i="2"/>
  <c r="AB385" i="2"/>
  <c r="AD385" i="2"/>
  <c r="B386" i="2"/>
  <c r="AD386" i="2"/>
  <c r="B387" i="2"/>
  <c r="D387" i="2"/>
  <c r="AD387" i="2"/>
  <c r="B388" i="2"/>
  <c r="D388" i="2"/>
  <c r="AD388" i="2"/>
  <c r="B389" i="2"/>
  <c r="D389" i="2"/>
  <c r="AD389" i="2"/>
  <c r="B390" i="2"/>
  <c r="D390" i="2"/>
  <c r="AD390" i="2"/>
  <c r="B391" i="2"/>
  <c r="D391" i="2"/>
  <c r="AD391" i="2"/>
  <c r="B392" i="2"/>
  <c r="D392" i="2"/>
  <c r="AD392" i="2"/>
  <c r="B393" i="2"/>
  <c r="D393" i="2"/>
  <c r="AD393" i="2"/>
  <c r="B394" i="2"/>
  <c r="D394" i="2"/>
  <c r="AD394" i="2"/>
  <c r="B395" i="2"/>
  <c r="AB395" i="2"/>
  <c r="AD395" i="2"/>
  <c r="B396" i="2"/>
  <c r="AD396" i="2"/>
  <c r="B397" i="2"/>
  <c r="AB397" i="2"/>
  <c r="AD397" i="2"/>
  <c r="B398" i="2"/>
  <c r="AD398" i="2"/>
  <c r="B399" i="2"/>
  <c r="AB399" i="2"/>
  <c r="AD399" i="2"/>
  <c r="B400" i="2"/>
  <c r="AD400" i="2"/>
  <c r="B401" i="2"/>
  <c r="AB401" i="2"/>
  <c r="AD401" i="2"/>
  <c r="B402" i="2"/>
  <c r="AD402" i="2"/>
  <c r="B403" i="2"/>
  <c r="AB403" i="2"/>
  <c r="AD403" i="2"/>
  <c r="B404" i="2"/>
  <c r="AD404" i="2"/>
  <c r="B405" i="2"/>
  <c r="AB405" i="2"/>
  <c r="AD405" i="2"/>
  <c r="B406" i="2"/>
  <c r="AD406" i="2"/>
  <c r="B407" i="2"/>
  <c r="AB407" i="2"/>
  <c r="AD407" i="2"/>
  <c r="B408" i="2"/>
  <c r="AD408" i="2"/>
  <c r="B409" i="2"/>
  <c r="AB409" i="2"/>
  <c r="AD409" i="2"/>
  <c r="B410" i="2"/>
  <c r="AD410" i="2"/>
  <c r="B411" i="2"/>
  <c r="D411" i="2"/>
  <c r="AD411" i="2"/>
  <c r="B412" i="2"/>
  <c r="D412" i="2"/>
  <c r="AD412" i="2"/>
  <c r="B413" i="2"/>
  <c r="D413" i="2"/>
  <c r="AD413" i="2"/>
  <c r="B414" i="2"/>
  <c r="D414" i="2"/>
  <c r="AD414" i="2"/>
  <c r="B415" i="2"/>
  <c r="D415" i="2"/>
  <c r="AD415" i="2"/>
  <c r="B416" i="2"/>
  <c r="D416" i="2"/>
  <c r="AD416" i="2"/>
  <c r="B417" i="2"/>
  <c r="D417" i="2"/>
  <c r="AD417" i="2"/>
  <c r="B418" i="2"/>
  <c r="D418" i="2"/>
  <c r="AD418" i="2"/>
  <c r="B419" i="2"/>
  <c r="AB419" i="2"/>
  <c r="AD419" i="2"/>
  <c r="B420" i="2"/>
  <c r="AD420" i="2"/>
  <c r="B421" i="2"/>
  <c r="AB421" i="2"/>
  <c r="AD421" i="2"/>
  <c r="B422" i="2"/>
  <c r="AD422" i="2"/>
  <c r="B423" i="2"/>
  <c r="AB423" i="2"/>
  <c r="AD423" i="2"/>
  <c r="B424" i="2"/>
  <c r="AD424" i="2"/>
  <c r="B425" i="2"/>
  <c r="AB425" i="2"/>
  <c r="AD425" i="2"/>
  <c r="B426" i="2"/>
  <c r="AD426" i="2"/>
  <c r="B427" i="2"/>
  <c r="AB427" i="2"/>
  <c r="AD427" i="2"/>
  <c r="B428" i="2"/>
  <c r="AD428" i="2"/>
  <c r="B429" i="2"/>
  <c r="AB429" i="2"/>
  <c r="AD429" i="2"/>
  <c r="B430" i="2"/>
  <c r="AD430" i="2"/>
  <c r="B431" i="2"/>
  <c r="AB431" i="2"/>
  <c r="AD431" i="2"/>
  <c r="B432" i="2"/>
  <c r="AD432" i="2"/>
  <c r="B433" i="2"/>
  <c r="AB433" i="2"/>
  <c r="AD433" i="2"/>
  <c r="B434" i="2"/>
  <c r="AD434" i="2"/>
  <c r="B435" i="2"/>
  <c r="D435" i="2"/>
  <c r="AD435" i="2"/>
  <c r="B436" i="2"/>
  <c r="D436" i="2"/>
  <c r="AD436" i="2"/>
  <c r="B437" i="2"/>
  <c r="D437" i="2"/>
  <c r="AD437" i="2"/>
  <c r="B438" i="2"/>
  <c r="D438" i="2"/>
  <c r="AD438" i="2"/>
  <c r="B439" i="2"/>
  <c r="D439" i="2"/>
  <c r="AD439" i="2"/>
  <c r="B440" i="2"/>
  <c r="D440" i="2"/>
  <c r="AD440" i="2"/>
  <c r="B441" i="2"/>
  <c r="D441" i="2"/>
  <c r="AD441" i="2"/>
  <c r="B442" i="2"/>
  <c r="D442" i="2"/>
  <c r="AD442" i="2"/>
  <c r="B443" i="2"/>
  <c r="AB443" i="2"/>
  <c r="AD443" i="2"/>
  <c r="B444" i="2"/>
  <c r="AD444" i="2"/>
  <c r="B445" i="2"/>
  <c r="AB445" i="2"/>
  <c r="AD445" i="2"/>
  <c r="B446" i="2"/>
  <c r="AD446" i="2"/>
  <c r="B447" i="2"/>
  <c r="AB447" i="2"/>
  <c r="AD447" i="2"/>
  <c r="B448" i="2"/>
  <c r="AD448" i="2"/>
  <c r="B449" i="2"/>
  <c r="AB449" i="2"/>
  <c r="AD449" i="2"/>
  <c r="B450" i="2"/>
  <c r="AD450" i="2"/>
  <c r="B451" i="2"/>
  <c r="AB451" i="2"/>
  <c r="AD451" i="2"/>
  <c r="B452" i="2"/>
  <c r="AD452" i="2"/>
  <c r="B453" i="2"/>
  <c r="AB453" i="2"/>
  <c r="AD453" i="2"/>
  <c r="B454" i="2"/>
  <c r="AD454" i="2"/>
  <c r="B455" i="2"/>
  <c r="AB455" i="2"/>
  <c r="AD455" i="2"/>
  <c r="B456" i="2"/>
  <c r="AD456" i="2"/>
  <c r="B457" i="2"/>
  <c r="AB457" i="2"/>
  <c r="AD457" i="2"/>
  <c r="B458" i="2"/>
  <c r="AD458" i="2"/>
  <c r="B459" i="2"/>
  <c r="D459" i="2"/>
  <c r="AD459" i="2"/>
  <c r="B460" i="2"/>
  <c r="D460" i="2"/>
  <c r="AD460" i="2"/>
  <c r="B461" i="2"/>
  <c r="D461" i="2"/>
  <c r="AD461" i="2"/>
  <c r="B462" i="2"/>
  <c r="D462" i="2"/>
  <c r="AD462" i="2"/>
  <c r="B463" i="2"/>
  <c r="D463" i="2"/>
  <c r="AD463" i="2"/>
  <c r="B464" i="2"/>
  <c r="D464" i="2"/>
  <c r="AD464" i="2"/>
  <c r="B465" i="2"/>
  <c r="D465" i="2"/>
  <c r="AD465" i="2"/>
  <c r="B466" i="2"/>
  <c r="D466" i="2"/>
  <c r="AD466" i="2"/>
  <c r="B467" i="2"/>
  <c r="AB467" i="2"/>
  <c r="AD467" i="2"/>
  <c r="B468" i="2"/>
  <c r="AD468" i="2"/>
  <c r="B469" i="2"/>
  <c r="AB469" i="2"/>
  <c r="AD469" i="2"/>
  <c r="B470" i="2"/>
  <c r="AD470" i="2"/>
  <c r="B471" i="2"/>
  <c r="AB471" i="2"/>
  <c r="AD471" i="2"/>
  <c r="B472" i="2"/>
  <c r="AD472" i="2"/>
  <c r="B473" i="2"/>
  <c r="AB473" i="2"/>
  <c r="AD473" i="2"/>
  <c r="B474" i="2"/>
  <c r="AD474" i="2"/>
  <c r="B475" i="2"/>
  <c r="AB475" i="2"/>
  <c r="AD475" i="2"/>
  <c r="B476" i="2"/>
  <c r="AD476" i="2"/>
  <c r="B477" i="2"/>
  <c r="AB477" i="2"/>
  <c r="AD477" i="2"/>
  <c r="B478" i="2"/>
  <c r="AD478" i="2"/>
  <c r="B479" i="2"/>
  <c r="AB479" i="2"/>
  <c r="AD479" i="2"/>
  <c r="B480" i="2"/>
  <c r="AD480" i="2"/>
  <c r="B481" i="2"/>
  <c r="AB481" i="2"/>
  <c r="AD481" i="2"/>
  <c r="B482" i="2"/>
  <c r="AD482" i="2"/>
  <c r="B483" i="2"/>
  <c r="D483" i="2"/>
  <c r="AD483" i="2"/>
  <c r="B484" i="2"/>
  <c r="D484" i="2"/>
  <c r="AD484" i="2"/>
  <c r="B485" i="2"/>
  <c r="D485" i="2"/>
  <c r="AD485" i="2"/>
  <c r="B486" i="2"/>
  <c r="D486" i="2"/>
  <c r="AD486" i="2"/>
  <c r="B487" i="2"/>
  <c r="D487" i="2"/>
  <c r="AD487" i="2"/>
  <c r="B488" i="2"/>
  <c r="D488" i="2"/>
  <c r="AD488" i="2"/>
  <c r="B489" i="2"/>
  <c r="D489" i="2"/>
  <c r="AD489" i="2"/>
  <c r="B490" i="2"/>
  <c r="D490" i="2"/>
  <c r="AD490" i="2"/>
  <c r="B491" i="2"/>
  <c r="AB491" i="2"/>
  <c r="AD491" i="2"/>
  <c r="B492" i="2"/>
  <c r="AD492" i="2"/>
  <c r="B493" i="2"/>
  <c r="AB493" i="2"/>
  <c r="AD493" i="2"/>
  <c r="B494" i="2"/>
  <c r="AD494" i="2"/>
  <c r="B495" i="2"/>
  <c r="AB495" i="2"/>
  <c r="AD495" i="2"/>
  <c r="B496" i="2"/>
  <c r="AD496" i="2"/>
  <c r="B497" i="2"/>
  <c r="AB497" i="2"/>
  <c r="AD497" i="2"/>
  <c r="B498" i="2"/>
  <c r="AD498" i="2"/>
  <c r="B499" i="2"/>
  <c r="AB499" i="2"/>
  <c r="AD499" i="2"/>
  <c r="B500" i="2"/>
  <c r="AD500" i="2"/>
  <c r="B501" i="2"/>
  <c r="AB501" i="2"/>
  <c r="AD501" i="2"/>
  <c r="B502" i="2"/>
  <c r="AD502" i="2"/>
  <c r="B503" i="2"/>
  <c r="AB503" i="2"/>
  <c r="AD503" i="2"/>
  <c r="B504" i="2"/>
  <c r="AD504" i="2"/>
  <c r="B505" i="2"/>
  <c r="AB505" i="2"/>
  <c r="AD505" i="2"/>
  <c r="B506" i="2"/>
  <c r="AD506" i="2"/>
  <c r="B507" i="2"/>
  <c r="D507" i="2"/>
  <c r="AD507" i="2"/>
  <c r="B508" i="2"/>
  <c r="D508" i="2"/>
  <c r="AD508" i="2"/>
  <c r="B509" i="2"/>
  <c r="D509" i="2"/>
  <c r="AD509" i="2"/>
  <c r="B510" i="2"/>
  <c r="D510" i="2"/>
  <c r="AD510" i="2"/>
  <c r="B511" i="2"/>
  <c r="D511" i="2"/>
  <c r="AD511" i="2"/>
  <c r="B512" i="2"/>
  <c r="D512" i="2"/>
  <c r="AD512" i="2"/>
  <c r="B513" i="2"/>
  <c r="D513" i="2"/>
  <c r="AD513" i="2"/>
  <c r="B514" i="2"/>
  <c r="D514" i="2"/>
  <c r="AD514" i="2"/>
  <c r="B515" i="2"/>
  <c r="AB515" i="2"/>
  <c r="AD515" i="2"/>
  <c r="B516" i="2"/>
  <c r="AD516" i="2"/>
  <c r="B517" i="2"/>
  <c r="AB517" i="2"/>
  <c r="AD517" i="2"/>
  <c r="B518" i="2"/>
  <c r="AD518" i="2"/>
  <c r="B519" i="2"/>
  <c r="AB519" i="2"/>
  <c r="AD519" i="2"/>
  <c r="B520" i="2"/>
  <c r="AD520" i="2"/>
  <c r="B521" i="2"/>
  <c r="AB521" i="2"/>
  <c r="AD521" i="2"/>
  <c r="B522" i="2"/>
  <c r="AD522" i="2"/>
  <c r="B523" i="2"/>
  <c r="AB523" i="2"/>
  <c r="AD523" i="2"/>
  <c r="B524" i="2"/>
  <c r="AD524" i="2"/>
  <c r="B525" i="2"/>
  <c r="AB525" i="2"/>
  <c r="AD525" i="2"/>
  <c r="B526" i="2"/>
  <c r="AD526" i="2"/>
  <c r="B527" i="2"/>
  <c r="AB527" i="2"/>
  <c r="AD527" i="2"/>
  <c r="B528" i="2"/>
  <c r="AD528" i="2"/>
  <c r="B529" i="2"/>
  <c r="AB529" i="2"/>
  <c r="AD529" i="2"/>
  <c r="B530" i="2"/>
  <c r="AD530" i="2"/>
  <c r="B531" i="2"/>
  <c r="D531" i="2"/>
  <c r="AD531" i="2"/>
  <c r="B532" i="2"/>
  <c r="D532" i="2"/>
  <c r="AD532" i="2"/>
  <c r="B533" i="2"/>
  <c r="D533" i="2"/>
  <c r="AD533" i="2"/>
  <c r="B534" i="2"/>
  <c r="D534" i="2"/>
  <c r="AD534" i="2"/>
  <c r="B535" i="2"/>
  <c r="D535" i="2"/>
  <c r="AD535" i="2"/>
  <c r="B536" i="2"/>
  <c r="D536" i="2"/>
  <c r="AD536" i="2"/>
  <c r="B537" i="2"/>
  <c r="D537" i="2"/>
  <c r="AD537" i="2"/>
  <c r="B538" i="2"/>
  <c r="D538" i="2"/>
  <c r="AD538" i="2"/>
  <c r="B539" i="2"/>
  <c r="AB539" i="2"/>
  <c r="AD539" i="2"/>
  <c r="B540" i="2"/>
  <c r="AD540" i="2"/>
  <c r="B541" i="2"/>
  <c r="AB541" i="2"/>
  <c r="AD541" i="2"/>
  <c r="B542" i="2"/>
  <c r="AD542" i="2"/>
  <c r="B543" i="2"/>
  <c r="AB543" i="2"/>
  <c r="AD543" i="2"/>
  <c r="B544" i="2"/>
  <c r="AD544" i="2"/>
  <c r="B545" i="2"/>
  <c r="AB545" i="2"/>
  <c r="AD545" i="2"/>
  <c r="B546" i="2"/>
  <c r="AD546" i="2"/>
  <c r="B547" i="2"/>
  <c r="AB547" i="2"/>
  <c r="AD547" i="2"/>
  <c r="B548" i="2"/>
  <c r="AD548" i="2"/>
  <c r="B549" i="2"/>
  <c r="AB549" i="2"/>
  <c r="AD549" i="2"/>
  <c r="B550" i="2"/>
  <c r="AD550" i="2"/>
  <c r="B551" i="2"/>
  <c r="AB551" i="2"/>
  <c r="AD551" i="2"/>
  <c r="B552" i="2"/>
  <c r="AD552" i="2"/>
  <c r="B553" i="2"/>
  <c r="AB553" i="2"/>
  <c r="AD553" i="2"/>
  <c r="B554" i="2"/>
  <c r="AD554" i="2"/>
  <c r="B555" i="2"/>
  <c r="D555" i="2"/>
  <c r="AD555" i="2"/>
  <c r="B556" i="2"/>
  <c r="D556" i="2"/>
  <c r="AD556" i="2"/>
  <c r="B557" i="2"/>
  <c r="D557" i="2"/>
  <c r="AD557" i="2"/>
  <c r="B558" i="2"/>
  <c r="D558" i="2"/>
  <c r="AD558" i="2"/>
  <c r="B559" i="2"/>
  <c r="D559" i="2"/>
  <c r="AD559" i="2"/>
  <c r="B560" i="2"/>
  <c r="D560" i="2"/>
  <c r="AD560" i="2"/>
  <c r="B561" i="2"/>
  <c r="D561" i="2"/>
  <c r="AD561" i="2"/>
  <c r="B562" i="2"/>
  <c r="D562" i="2"/>
  <c r="AD562" i="2"/>
  <c r="B563" i="2"/>
  <c r="AB563" i="2"/>
  <c r="AD563" i="2"/>
  <c r="B564" i="2"/>
  <c r="AD564" i="2"/>
  <c r="B565" i="2"/>
  <c r="AB565" i="2"/>
  <c r="AD565" i="2"/>
  <c r="B566" i="2"/>
  <c r="AD566" i="2"/>
  <c r="B567" i="2"/>
  <c r="AB567" i="2"/>
  <c r="AD567" i="2"/>
  <c r="B568" i="2"/>
  <c r="AD568" i="2"/>
  <c r="B569" i="2"/>
  <c r="AB569" i="2"/>
  <c r="AD569" i="2"/>
  <c r="B570" i="2"/>
  <c r="AD570" i="2"/>
  <c r="B571" i="2"/>
  <c r="AB571" i="2"/>
  <c r="AD571" i="2"/>
  <c r="B572" i="2"/>
  <c r="AD572" i="2"/>
  <c r="B573" i="2"/>
  <c r="AB573" i="2"/>
  <c r="AD573" i="2"/>
  <c r="B574" i="2"/>
  <c r="AD574" i="2"/>
  <c r="B575" i="2"/>
  <c r="AB575" i="2"/>
  <c r="AD575" i="2"/>
  <c r="B576" i="2"/>
  <c r="AD576" i="2"/>
  <c r="B577" i="2"/>
  <c r="AB577" i="2"/>
  <c r="AD577" i="2"/>
  <c r="B578" i="2"/>
  <c r="AD578" i="2"/>
  <c r="B579" i="2"/>
  <c r="D579" i="2"/>
  <c r="AD579" i="2"/>
  <c r="B580" i="2"/>
  <c r="D580" i="2"/>
  <c r="AD580" i="2"/>
  <c r="B581" i="2"/>
  <c r="D581" i="2"/>
  <c r="AD581" i="2"/>
  <c r="B582" i="2"/>
  <c r="D582" i="2"/>
  <c r="AD582" i="2"/>
  <c r="B583" i="2"/>
  <c r="D583" i="2"/>
  <c r="AD583" i="2"/>
  <c r="B584" i="2"/>
  <c r="D584" i="2"/>
  <c r="AD584" i="2"/>
  <c r="B585" i="2"/>
  <c r="D585" i="2"/>
  <c r="AD585" i="2"/>
  <c r="B586" i="2"/>
  <c r="D586" i="2"/>
  <c r="AD586" i="2"/>
  <c r="B587" i="2"/>
  <c r="AB587" i="2"/>
  <c r="AD587" i="2"/>
  <c r="B588" i="2"/>
  <c r="AD588" i="2"/>
  <c r="B589" i="2"/>
  <c r="AB589" i="2"/>
  <c r="AD589" i="2"/>
  <c r="B590" i="2"/>
  <c r="AD590" i="2"/>
  <c r="B591" i="2"/>
  <c r="AB591" i="2"/>
  <c r="AD591" i="2"/>
  <c r="B592" i="2"/>
  <c r="AD592" i="2"/>
  <c r="B593" i="2"/>
  <c r="AB593" i="2"/>
  <c r="AD593" i="2"/>
  <c r="B594" i="2"/>
  <c r="AD594" i="2"/>
  <c r="B595" i="2"/>
  <c r="AB595" i="2"/>
  <c r="AD595" i="2"/>
  <c r="B596" i="2"/>
  <c r="AD596" i="2"/>
  <c r="B597" i="2"/>
  <c r="AB597" i="2"/>
  <c r="AD597" i="2"/>
  <c r="B598" i="2"/>
  <c r="AD598" i="2"/>
  <c r="B599" i="2"/>
  <c r="AB599" i="2"/>
  <c r="AD599" i="2"/>
  <c r="B600" i="2"/>
  <c r="AD600" i="2"/>
  <c r="B601" i="2"/>
  <c r="AB601" i="2"/>
  <c r="AD601" i="2"/>
  <c r="B602" i="2"/>
  <c r="AD602" i="2"/>
  <c r="B603" i="2"/>
  <c r="D603" i="2"/>
  <c r="AD603" i="2"/>
  <c r="B604" i="2"/>
  <c r="D604" i="2"/>
  <c r="AD604" i="2"/>
  <c r="B605" i="2"/>
  <c r="D605" i="2"/>
  <c r="AD605" i="2"/>
  <c r="B606" i="2"/>
  <c r="D606" i="2"/>
  <c r="AD606" i="2"/>
  <c r="B607" i="2"/>
  <c r="D607" i="2"/>
  <c r="AD607" i="2"/>
  <c r="B608" i="2"/>
  <c r="D608" i="2"/>
  <c r="AD608" i="2"/>
  <c r="B609" i="2"/>
  <c r="D609" i="2"/>
  <c r="AD609" i="2"/>
  <c r="B610" i="2"/>
  <c r="D610" i="2"/>
  <c r="AD610" i="2"/>
  <c r="B611" i="2"/>
  <c r="AB611" i="2"/>
  <c r="AD611" i="2"/>
  <c r="H15" i="9"/>
  <c r="G29" i="9"/>
  <c r="F12" i="26"/>
  <c r="G12" i="24"/>
  <c r="Y12" i="24"/>
  <c r="Z12" i="24" s="1"/>
  <c r="G12" i="2"/>
  <c r="K12" i="30"/>
  <c r="D8" i="3"/>
  <c r="F276" i="2" s="1"/>
  <c r="F276" i="30" s="1"/>
  <c r="AB312" i="2"/>
  <c r="AB314" i="2"/>
  <c r="AB315" i="2"/>
  <c r="AB316" i="2"/>
  <c r="AB317" i="2"/>
  <c r="AB318" i="2"/>
  <c r="AB319" i="2"/>
  <c r="AB320" i="2"/>
  <c r="AB321" i="2"/>
  <c r="AB322" i="2"/>
  <c r="AB324" i="2"/>
  <c r="AB326" i="2"/>
  <c r="AB328" i="2"/>
  <c r="AB330" i="2"/>
  <c r="AB332" i="2"/>
  <c r="AB334" i="2"/>
  <c r="AB336" i="2"/>
  <c r="AB338" i="2"/>
  <c r="AB339" i="2"/>
  <c r="AB340" i="2"/>
  <c r="AB341" i="2"/>
  <c r="AB342" i="2"/>
  <c r="AB343" i="2"/>
  <c r="AB344" i="2"/>
  <c r="AB345" i="2"/>
  <c r="AB346" i="2"/>
  <c r="AB348" i="2"/>
  <c r="AB350" i="2"/>
  <c r="AB352" i="2"/>
  <c r="AB354" i="2"/>
  <c r="AB356" i="2"/>
  <c r="AB358" i="2"/>
  <c r="AB360" i="2"/>
  <c r="AB362" i="2"/>
  <c r="AB363" i="2"/>
  <c r="AB364" i="2"/>
  <c r="AB365" i="2"/>
  <c r="AB366" i="2"/>
  <c r="AB367" i="2"/>
  <c r="AB368" i="2"/>
  <c r="AB369" i="2"/>
  <c r="AB370" i="2"/>
  <c r="AB372" i="2"/>
  <c r="AB374" i="2"/>
  <c r="AB376" i="2"/>
  <c r="AB378" i="2"/>
  <c r="AB380" i="2"/>
  <c r="AB382" i="2"/>
  <c r="AB384" i="2"/>
  <c r="AB386" i="2"/>
  <c r="AB387" i="2"/>
  <c r="AB388" i="2"/>
  <c r="AB389" i="2"/>
  <c r="AB390" i="2"/>
  <c r="AB391" i="2"/>
  <c r="AB392" i="2"/>
  <c r="AB393" i="2"/>
  <c r="AB394" i="2"/>
  <c r="AB396" i="2"/>
  <c r="AB398" i="2"/>
  <c r="AB400" i="2"/>
  <c r="AB402" i="2"/>
  <c r="AB404" i="2"/>
  <c r="AB406" i="2"/>
  <c r="AB408" i="2"/>
  <c r="AB410" i="2"/>
  <c r="AB411" i="2"/>
  <c r="AB412" i="2"/>
  <c r="AB413" i="2"/>
  <c r="AB414" i="2"/>
  <c r="AB415" i="2"/>
  <c r="AB416" i="2"/>
  <c r="AB417" i="2"/>
  <c r="AB418" i="2"/>
  <c r="AB420" i="2"/>
  <c r="AB422" i="2"/>
  <c r="AB424" i="2"/>
  <c r="AB426" i="2"/>
  <c r="AB428" i="2"/>
  <c r="AB430" i="2"/>
  <c r="AB432" i="2"/>
  <c r="AB434" i="2"/>
  <c r="AB435" i="2"/>
  <c r="AB436" i="2"/>
  <c r="AB437" i="2"/>
  <c r="AB438" i="2"/>
  <c r="AB439" i="2"/>
  <c r="AB440" i="2"/>
  <c r="AB441" i="2"/>
  <c r="AB442" i="2"/>
  <c r="AB444" i="2"/>
  <c r="AB446" i="2"/>
  <c r="AB448" i="2"/>
  <c r="AB450" i="2"/>
  <c r="AB452" i="2"/>
  <c r="AB454" i="2"/>
  <c r="AB456" i="2"/>
  <c r="AB458" i="2"/>
  <c r="AB459" i="2"/>
  <c r="AB460" i="2"/>
  <c r="AB461" i="2"/>
  <c r="AB462" i="2"/>
  <c r="AB463" i="2"/>
  <c r="AB464" i="2"/>
  <c r="AB465" i="2"/>
  <c r="AB466" i="2"/>
  <c r="AB468" i="2"/>
  <c r="AB470" i="2"/>
  <c r="AB472" i="2"/>
  <c r="AB474" i="2"/>
  <c r="AB476" i="2"/>
  <c r="AB478" i="2"/>
  <c r="AB480" i="2"/>
  <c r="AB482" i="2"/>
  <c r="AB483" i="2"/>
  <c r="AB484" i="2"/>
  <c r="AB485" i="2"/>
  <c r="AB486" i="2"/>
  <c r="AB487" i="2"/>
  <c r="AB488" i="2"/>
  <c r="AB489" i="2"/>
  <c r="AB490" i="2"/>
  <c r="AB492" i="2"/>
  <c r="AB494" i="2"/>
  <c r="AB496" i="2"/>
  <c r="AB498" i="2"/>
  <c r="AB500" i="2"/>
  <c r="AB502" i="2"/>
  <c r="AB504" i="2"/>
  <c r="AB506" i="2"/>
  <c r="AB507" i="2"/>
  <c r="AB508" i="2"/>
  <c r="AB509" i="2"/>
  <c r="AB510" i="2"/>
  <c r="AB511" i="2"/>
  <c r="AB512" i="2"/>
  <c r="AB513" i="2"/>
  <c r="AB514" i="2"/>
  <c r="AB516" i="2"/>
  <c r="AB518" i="2"/>
  <c r="AB520" i="2"/>
  <c r="AB522" i="2"/>
  <c r="AB524" i="2"/>
  <c r="AB526" i="2"/>
  <c r="AB528" i="2"/>
  <c r="AB530" i="2"/>
  <c r="AB531" i="2"/>
  <c r="AB532" i="2"/>
  <c r="AB533" i="2"/>
  <c r="AB534" i="2"/>
  <c r="AB535" i="2"/>
  <c r="AB536" i="2"/>
  <c r="AB537" i="2"/>
  <c r="AB538" i="2"/>
  <c r="AB540" i="2"/>
  <c r="AB542" i="2"/>
  <c r="AB544" i="2"/>
  <c r="AB546" i="2"/>
  <c r="AB548" i="2"/>
  <c r="AB550" i="2"/>
  <c r="AB552" i="2"/>
  <c r="AB554" i="2"/>
  <c r="AB555" i="2"/>
  <c r="AB556" i="2"/>
  <c r="AB557" i="2"/>
  <c r="AB558" i="2"/>
  <c r="AB559" i="2"/>
  <c r="AB560" i="2"/>
  <c r="AB561" i="2"/>
  <c r="AB562" i="2"/>
  <c r="AB564" i="2"/>
  <c r="AB566" i="2"/>
  <c r="AB568" i="2"/>
  <c r="AB570" i="2"/>
  <c r="AB572" i="2"/>
  <c r="AB574" i="2"/>
  <c r="AB576" i="2"/>
  <c r="AB578" i="2"/>
  <c r="AB579" i="2"/>
  <c r="AB580" i="2"/>
  <c r="AB581" i="2"/>
  <c r="AB582" i="2"/>
  <c r="AB583" i="2"/>
  <c r="AB584" i="2"/>
  <c r="AB585" i="2"/>
  <c r="AB586" i="2"/>
  <c r="AB588" i="2"/>
  <c r="AB590" i="2"/>
  <c r="AB592" i="2"/>
  <c r="AB594" i="2"/>
  <c r="AB596" i="2"/>
  <c r="AB598" i="2"/>
  <c r="AB600" i="2"/>
  <c r="AB602" i="2"/>
  <c r="AB603" i="2"/>
  <c r="AB604" i="2"/>
  <c r="AB605" i="2"/>
  <c r="AB606" i="2"/>
  <c r="AB607" i="2"/>
  <c r="AB608" i="2"/>
  <c r="AB609" i="2"/>
  <c r="AB610" i="2"/>
  <c r="E11" i="32"/>
  <c r="G9" i="26"/>
  <c r="F26" i="25"/>
  <c r="H12" i="30"/>
  <c r="H12" i="32"/>
  <c r="F25" i="25"/>
  <c r="F27" i="25" s="1"/>
  <c r="F60" i="24"/>
  <c r="F60" i="32"/>
  <c r="F96" i="24"/>
  <c r="F96" i="32" s="1"/>
  <c r="F144" i="24"/>
  <c r="F144" i="32" s="1"/>
  <c r="F192" i="24"/>
  <c r="F192" i="32" s="1"/>
  <c r="F252" i="24"/>
  <c r="F252" i="32"/>
  <c r="F12" i="24"/>
  <c r="D9" i="25"/>
  <c r="F552" i="24"/>
  <c r="F552" i="32"/>
  <c r="F576" i="24"/>
  <c r="F576" i="32" s="1"/>
  <c r="F600" i="24"/>
  <c r="F600" i="32" s="1"/>
  <c r="F240" i="24"/>
  <c r="F240" i="32" s="1"/>
  <c r="F156" i="24"/>
  <c r="F156" i="32"/>
  <c r="F48" i="24"/>
  <c r="F48" i="32" s="1"/>
  <c r="F312" i="24"/>
  <c r="F312" i="32" s="1"/>
  <c r="F336" i="24"/>
  <c r="F336" i="32" s="1"/>
  <c r="F360" i="24"/>
  <c r="F360" i="32"/>
  <c r="F384" i="24"/>
  <c r="F384" i="32" s="1"/>
  <c r="F408" i="24"/>
  <c r="F408" i="32" s="1"/>
  <c r="F432" i="24"/>
  <c r="F432" i="32" s="1"/>
  <c r="F456" i="24"/>
  <c r="F456" i="32"/>
  <c r="F480" i="24"/>
  <c r="F480" i="32" s="1"/>
  <c r="F504" i="24"/>
  <c r="F504" i="32" s="1"/>
  <c r="F300" i="24"/>
  <c r="F300" i="32" s="1"/>
  <c r="F132" i="24"/>
  <c r="F132" i="32"/>
  <c r="F180" i="24"/>
  <c r="F180" i="32" s="1"/>
  <c r="F84" i="24"/>
  <c r="F84" i="32" s="1"/>
  <c r="F72" i="24"/>
  <c r="F72" i="32" s="1"/>
  <c r="F120" i="24"/>
  <c r="F120" i="32"/>
  <c r="F168" i="24"/>
  <c r="F168" i="32" s="1"/>
  <c r="F216" i="24"/>
  <c r="F216" i="32" s="1"/>
  <c r="F264" i="24"/>
  <c r="F264" i="32" s="1"/>
  <c r="E12" i="24"/>
  <c r="E12" i="32"/>
  <c r="F528" i="24"/>
  <c r="F528" i="32" s="1"/>
  <c r="F564" i="24"/>
  <c r="F564" i="32" s="1"/>
  <c r="F588" i="24"/>
  <c r="F588" i="32" s="1"/>
  <c r="F288" i="24"/>
  <c r="F288" i="32"/>
  <c r="F204" i="24"/>
  <c r="F204" i="32" s="1"/>
  <c r="F108" i="24"/>
  <c r="F108" i="32" s="1"/>
  <c r="F24" i="24"/>
  <c r="F24" i="32" s="1"/>
  <c r="F324" i="24"/>
  <c r="F324" i="32"/>
  <c r="F348" i="24"/>
  <c r="F348" i="32" s="1"/>
  <c r="F372" i="24"/>
  <c r="F372" i="32" s="1"/>
  <c r="F396" i="24"/>
  <c r="F396" i="32" s="1"/>
  <c r="F420" i="24"/>
  <c r="F420" i="32"/>
  <c r="F444" i="24"/>
  <c r="F444" i="32" s="1"/>
  <c r="F468" i="24"/>
  <c r="F468" i="32" s="1"/>
  <c r="F492" i="24"/>
  <c r="F492" i="32" s="1"/>
  <c r="F516" i="24"/>
  <c r="F516" i="32"/>
  <c r="F228" i="24"/>
  <c r="F228" i="32" s="1"/>
  <c r="F36" i="24"/>
  <c r="F36" i="32" s="1"/>
  <c r="F540" i="24"/>
  <c r="F540" i="32" s="1"/>
  <c r="F276" i="24"/>
  <c r="F276" i="32"/>
  <c r="D10" i="25"/>
  <c r="F362" i="24" s="1"/>
  <c r="F362" i="32" s="1"/>
  <c r="F589" i="24"/>
  <c r="F589" i="32" s="1"/>
  <c r="F565" i="24"/>
  <c r="F565" i="32"/>
  <c r="F505" i="24"/>
  <c r="F505" i="32" s="1"/>
  <c r="F481" i="24"/>
  <c r="F481" i="32" s="1"/>
  <c r="F457" i="24"/>
  <c r="F457" i="32" s="1"/>
  <c r="F433" i="24"/>
  <c r="F433" i="32"/>
  <c r="F409" i="24"/>
  <c r="F409" i="32" s="1"/>
  <c r="F385" i="24"/>
  <c r="F385" i="32" s="1"/>
  <c r="F361" i="24"/>
  <c r="F361" i="32" s="1"/>
  <c r="F337" i="24"/>
  <c r="F337" i="32"/>
  <c r="F313" i="24"/>
  <c r="F313" i="32" s="1"/>
  <c r="F158" i="24"/>
  <c r="F158" i="32" s="1"/>
  <c r="F482" i="24"/>
  <c r="F482" i="32"/>
  <c r="F590" i="24"/>
  <c r="F590" i="32" s="1"/>
  <c r="F374" i="24"/>
  <c r="F374" i="32" s="1"/>
  <c r="F182" i="24"/>
  <c r="F182" i="32" s="1"/>
  <c r="F194" i="24"/>
  <c r="F194" i="32"/>
  <c r="E24" i="24"/>
  <c r="E24" i="32" s="1"/>
  <c r="H14" i="9"/>
  <c r="F6" i="26"/>
  <c r="H13" i="9"/>
  <c r="J12" i="24"/>
  <c r="H12" i="24" s="1"/>
  <c r="G14" i="26"/>
  <c r="F120" i="2"/>
  <c r="F120" i="30" s="1"/>
  <c r="Z311" i="24"/>
  <c r="Z313" i="24"/>
  <c r="Z323" i="24"/>
  <c r="Z325" i="24"/>
  <c r="Z327" i="24"/>
  <c r="Z329" i="24"/>
  <c r="Z331" i="24"/>
  <c r="Z333" i="24"/>
  <c r="Z335" i="24"/>
  <c r="Z337" i="24"/>
  <c r="Z347" i="24"/>
  <c r="Z349" i="24"/>
  <c r="Z351" i="24"/>
  <c r="Z353" i="24"/>
  <c r="Z355" i="24"/>
  <c r="Z357" i="24"/>
  <c r="Z359" i="24"/>
  <c r="Z361" i="24"/>
  <c r="Z371" i="24"/>
  <c r="Z373" i="24"/>
  <c r="Z375" i="24"/>
  <c r="Z377" i="24"/>
  <c r="Z379" i="24"/>
  <c r="Z381" i="24"/>
  <c r="Z383" i="24"/>
  <c r="Z385" i="24"/>
  <c r="Z395" i="24"/>
  <c r="Z397" i="24"/>
  <c r="Z399" i="24"/>
  <c r="Z401" i="24"/>
  <c r="Z403" i="24"/>
  <c r="Z405" i="24"/>
  <c r="Z407" i="24"/>
  <c r="Z409" i="24"/>
  <c r="Z419" i="24"/>
  <c r="Z421" i="24"/>
  <c r="Z423" i="24"/>
  <c r="Z425" i="24"/>
  <c r="Z427" i="24"/>
  <c r="Z429" i="24"/>
  <c r="Z431" i="24"/>
  <c r="Z433" i="24"/>
  <c r="Z443" i="24"/>
  <c r="Z445" i="24"/>
  <c r="Z447" i="24"/>
  <c r="Z449" i="24"/>
  <c r="Z451" i="24"/>
  <c r="Z453" i="24"/>
  <c r="Z455" i="24"/>
  <c r="Z457" i="24"/>
  <c r="Z467" i="24"/>
  <c r="Z469" i="24"/>
  <c r="Z471" i="24"/>
  <c r="Z473" i="24"/>
  <c r="Z475" i="24"/>
  <c r="Z477" i="24"/>
  <c r="Z479" i="24"/>
  <c r="Z481" i="24"/>
  <c r="Z491" i="24"/>
  <c r="Z493" i="24"/>
  <c r="Z495" i="24"/>
  <c r="Z497" i="24"/>
  <c r="Z499" i="24"/>
  <c r="Z501" i="24"/>
  <c r="Z503" i="24"/>
  <c r="Z505" i="24"/>
  <c r="Z515" i="24"/>
  <c r="Z517" i="24"/>
  <c r="Z519" i="24"/>
  <c r="Z521" i="24"/>
  <c r="Z523" i="24"/>
  <c r="Z525" i="24"/>
  <c r="Z527" i="24"/>
  <c r="Z529" i="24"/>
  <c r="Z539" i="24"/>
  <c r="Z541" i="24"/>
  <c r="Z543" i="24"/>
  <c r="Z545" i="24"/>
  <c r="Z547" i="24"/>
  <c r="Z549" i="24"/>
  <c r="Z551" i="24"/>
  <c r="Z553" i="24"/>
  <c r="Z563" i="24"/>
  <c r="Z565" i="24"/>
  <c r="Z567" i="24"/>
  <c r="Z569" i="24"/>
  <c r="Z571" i="24"/>
  <c r="Z573" i="24"/>
  <c r="Z575" i="24"/>
  <c r="Z577" i="24"/>
  <c r="F12" i="32"/>
  <c r="F289" i="24"/>
  <c r="F289" i="32" s="1"/>
  <c r="F277" i="24"/>
  <c r="F277" i="32" s="1"/>
  <c r="F325" i="24"/>
  <c r="F325" i="32" s="1"/>
  <c r="F373" i="24"/>
  <c r="F373" i="32" s="1"/>
  <c r="F421" i="24"/>
  <c r="F421" i="32" s="1"/>
  <c r="F469" i="24"/>
  <c r="F469" i="32" s="1"/>
  <c r="F553" i="24"/>
  <c r="F553" i="32" s="1"/>
  <c r="F601" i="24"/>
  <c r="F601" i="32" s="1"/>
  <c r="F37" i="24"/>
  <c r="F37" i="32" s="1"/>
  <c r="F109" i="24"/>
  <c r="F109" i="32" s="1"/>
  <c r="F205" i="24"/>
  <c r="F205" i="32" s="1"/>
  <c r="F97" i="24"/>
  <c r="F97" i="32" s="1"/>
  <c r="F193" i="24"/>
  <c r="F193" i="32" s="1"/>
  <c r="F517" i="24"/>
  <c r="F517" i="32" s="1"/>
  <c r="F49" i="24"/>
  <c r="F49" i="32" s="1"/>
  <c r="F229" i="24"/>
  <c r="F229" i="32" s="1"/>
  <c r="F169" i="24"/>
  <c r="F169" i="32" s="1"/>
  <c r="F181" i="24"/>
  <c r="F181" i="32" s="1"/>
  <c r="F529" i="24"/>
  <c r="F529" i="32" s="1"/>
  <c r="F217" i="24"/>
  <c r="F217" i="32" s="1"/>
  <c r="F301" i="24"/>
  <c r="F301" i="32" s="1"/>
  <c r="F349" i="24"/>
  <c r="F349" i="32" s="1"/>
  <c r="F397" i="24"/>
  <c r="F397" i="32" s="1"/>
  <c r="F445" i="24"/>
  <c r="F445" i="32" s="1"/>
  <c r="F493" i="24"/>
  <c r="F493" i="32" s="1"/>
  <c r="F577" i="24"/>
  <c r="F577" i="32" s="1"/>
  <c r="F25" i="24"/>
  <c r="F25" i="32" s="1"/>
  <c r="F61" i="24"/>
  <c r="F61" i="32" s="1"/>
  <c r="F157" i="24"/>
  <c r="F157" i="32" s="1"/>
  <c r="F241" i="24"/>
  <c r="F241" i="32" s="1"/>
  <c r="F145" i="24"/>
  <c r="F145" i="32" s="1"/>
  <c r="F253" i="24"/>
  <c r="F253" i="32" s="1"/>
  <c r="F541" i="24"/>
  <c r="F541" i="32" s="1"/>
  <c r="F133" i="24"/>
  <c r="F133" i="32" s="1"/>
  <c r="F73" i="24"/>
  <c r="F73" i="32" s="1"/>
  <c r="F265" i="24"/>
  <c r="F265" i="32" s="1"/>
  <c r="F121" i="24"/>
  <c r="F121" i="32" s="1"/>
  <c r="F85" i="24"/>
  <c r="F85" i="32" s="1"/>
  <c r="F13" i="24"/>
  <c r="F146" i="24"/>
  <c r="F146" i="32" s="1"/>
  <c r="D11" i="25"/>
  <c r="F86" i="24"/>
  <c r="F86" i="32" s="1"/>
  <c r="F278" i="24"/>
  <c r="F278" i="32" s="1"/>
  <c r="F326" i="24"/>
  <c r="F326" i="32" s="1"/>
  <c r="F422" i="24"/>
  <c r="F422" i="32" s="1"/>
  <c r="F266" i="24"/>
  <c r="F266" i="32" s="1"/>
  <c r="F206" i="24"/>
  <c r="F206" i="32" s="1"/>
  <c r="F386" i="24"/>
  <c r="F386" i="32" s="1"/>
  <c r="F602" i="24"/>
  <c r="F602" i="32" s="1"/>
  <c r="F410" i="24"/>
  <c r="F410" i="32" s="1"/>
  <c r="F14" i="24"/>
  <c r="F122" i="24"/>
  <c r="F122" i="32"/>
  <c r="F218" i="24"/>
  <c r="F218" i="32"/>
  <c r="F38" i="24"/>
  <c r="F38" i="32"/>
  <c r="F230" i="24"/>
  <c r="F230" i="32"/>
  <c r="F254" i="24"/>
  <c r="F254" i="32"/>
  <c r="F398" i="24"/>
  <c r="F398" i="32"/>
  <c r="F494" i="24"/>
  <c r="F494" i="32"/>
  <c r="F110" i="24"/>
  <c r="F110" i="32"/>
  <c r="F338" i="24"/>
  <c r="F338" i="32"/>
  <c r="F554" i="24"/>
  <c r="F554" i="32"/>
  <c r="F314" i="24"/>
  <c r="F314" i="32"/>
  <c r="F518" i="24"/>
  <c r="F518" i="32"/>
  <c r="F74" i="24"/>
  <c r="F74" i="32"/>
  <c r="F170" i="24"/>
  <c r="F170" i="32"/>
  <c r="F26" i="24"/>
  <c r="F26" i="32"/>
  <c r="F134" i="24"/>
  <c r="F134" i="32"/>
  <c r="F302" i="24"/>
  <c r="F302" i="32"/>
  <c r="F350" i="24"/>
  <c r="F350" i="32"/>
  <c r="F446" i="24"/>
  <c r="F446" i="32"/>
  <c r="F566" i="24"/>
  <c r="F566" i="32"/>
  <c r="F290" i="24"/>
  <c r="F290" i="32"/>
  <c r="F434" i="24"/>
  <c r="F434" i="32"/>
  <c r="F62" i="24"/>
  <c r="F62" i="32"/>
  <c r="F506" i="24"/>
  <c r="F506" i="32"/>
  <c r="F458" i="24"/>
  <c r="F458" i="32"/>
  <c r="E36" i="24"/>
  <c r="F291" i="24"/>
  <c r="F291" i="32" s="1"/>
  <c r="F387" i="24"/>
  <c r="F387" i="32" s="1"/>
  <c r="F483" i="24"/>
  <c r="F483" i="32" s="1"/>
  <c r="F279" i="24"/>
  <c r="F279" i="32" s="1"/>
  <c r="F375" i="24"/>
  <c r="F375" i="32" s="1"/>
  <c r="F471" i="24"/>
  <c r="F471" i="32" s="1"/>
  <c r="F579" i="24"/>
  <c r="F579" i="32" s="1"/>
  <c r="F591" i="24"/>
  <c r="F591" i="32" s="1"/>
  <c r="F63" i="24"/>
  <c r="F63" i="32" s="1"/>
  <c r="F111" i="24"/>
  <c r="F111" i="32" s="1"/>
  <c r="F159" i="24"/>
  <c r="F159" i="32" s="1"/>
  <c r="F207" i="24"/>
  <c r="F207" i="32" s="1"/>
  <c r="F27" i="24"/>
  <c r="F27" i="32" s="1"/>
  <c r="F123" i="24"/>
  <c r="F123" i="32" s="1"/>
  <c r="F219" i="24"/>
  <c r="F219" i="32" s="1"/>
  <c r="F195" i="24"/>
  <c r="F195" i="32" s="1"/>
  <c r="F147" i="24"/>
  <c r="F147" i="32" s="1"/>
  <c r="D12" i="25"/>
  <c r="F496" i="24" s="1"/>
  <c r="F496" i="32" s="1"/>
  <c r="K12" i="32"/>
  <c r="N19" i="26"/>
  <c r="I19" i="26"/>
  <c r="I12" i="26"/>
  <c r="I11" i="26"/>
  <c r="K5" i="23"/>
  <c r="I12" i="32"/>
  <c r="F13" i="32"/>
  <c r="E13" i="24"/>
  <c r="E14" i="24"/>
  <c r="E14" i="32" s="1"/>
  <c r="F14" i="32"/>
  <c r="F436" i="24"/>
  <c r="F436" i="32" s="1"/>
  <c r="F520" i="24"/>
  <c r="F520" i="32" s="1"/>
  <c r="F448" i="24"/>
  <c r="F448" i="32" s="1"/>
  <c r="F196" i="24"/>
  <c r="F196" i="32" s="1"/>
  <c r="F280" i="24"/>
  <c r="F280" i="32" s="1"/>
  <c r="F532" i="24"/>
  <c r="F532" i="32" s="1"/>
  <c r="F412" i="24"/>
  <c r="F412" i="32" s="1"/>
  <c r="F76" i="24"/>
  <c r="F76" i="32" s="1"/>
  <c r="F124" i="24"/>
  <c r="F124" i="32" s="1"/>
  <c r="F136" i="24"/>
  <c r="F136" i="32" s="1"/>
  <c r="F328" i="24"/>
  <c r="F328" i="32" s="1"/>
  <c r="F424" i="24"/>
  <c r="F424" i="32" s="1"/>
  <c r="F568" i="24"/>
  <c r="F568" i="32" s="1"/>
  <c r="E48" i="24"/>
  <c r="E36" i="32"/>
  <c r="K4" i="23"/>
  <c r="K5" i="31"/>
  <c r="M4" i="26"/>
  <c r="E25" i="24"/>
  <c r="E37" i="24" s="1"/>
  <c r="E13" i="32"/>
  <c r="P12" i="24"/>
  <c r="Q12" i="24" s="1"/>
  <c r="U12" i="32"/>
  <c r="M12" i="24"/>
  <c r="O12" i="24" s="1"/>
  <c r="S12" i="32" s="1"/>
  <c r="M3" i="26"/>
  <c r="L12" i="24"/>
  <c r="O12" i="32" s="1"/>
  <c r="K4" i="31"/>
  <c r="Q12" i="32"/>
  <c r="B21" i="25"/>
  <c r="C21" i="25" s="1"/>
  <c r="E37" i="32"/>
  <c r="E49" i="24"/>
  <c r="B22" i="25" l="1"/>
  <c r="S12" i="24"/>
  <c r="U12" i="24" s="1"/>
  <c r="Z12" i="32" s="1"/>
  <c r="V12" i="32"/>
  <c r="I12" i="24"/>
  <c r="F32" i="25" s="1"/>
  <c r="F460" i="24"/>
  <c r="F460" i="32" s="1"/>
  <c r="F52" i="24"/>
  <c r="F52" i="32" s="1"/>
  <c r="F316" i="24"/>
  <c r="F316" i="32" s="1"/>
  <c r="F100" i="24"/>
  <c r="F100" i="32" s="1"/>
  <c r="E61" i="24"/>
  <c r="E49" i="32"/>
  <c r="E26" i="24"/>
  <c r="F112" i="24"/>
  <c r="F112" i="32" s="1"/>
  <c r="F400" i="24"/>
  <c r="F400" i="32" s="1"/>
  <c r="F556" i="24"/>
  <c r="F556" i="32" s="1"/>
  <c r="F244" i="24"/>
  <c r="F244" i="32" s="1"/>
  <c r="F268" i="24"/>
  <c r="F268" i="32" s="1"/>
  <c r="F28" i="24"/>
  <c r="F28" i="32" s="1"/>
  <c r="D13" i="25"/>
  <c r="F292" i="24"/>
  <c r="F292" i="32" s="1"/>
  <c r="F340" i="24"/>
  <c r="F340" i="32" s="1"/>
  <c r="F40" i="24"/>
  <c r="F40" i="32" s="1"/>
  <c r="F352" i="24"/>
  <c r="F352" i="32" s="1"/>
  <c r="F484" i="24"/>
  <c r="F484" i="32" s="1"/>
  <c r="F148" i="24"/>
  <c r="F148" i="32" s="1"/>
  <c r="F64" i="24"/>
  <c r="F64" i="32" s="1"/>
  <c r="F208" i="24"/>
  <c r="F208" i="32" s="1"/>
  <c r="F604" i="24"/>
  <c r="F604" i="32" s="1"/>
  <c r="F388" i="24"/>
  <c r="F388" i="32" s="1"/>
  <c r="F88" i="24"/>
  <c r="F88" i="32" s="1"/>
  <c r="F376" i="24"/>
  <c r="F376" i="32" s="1"/>
  <c r="F508" i="24"/>
  <c r="F508" i="32" s="1"/>
  <c r="F172" i="24"/>
  <c r="F172" i="32" s="1"/>
  <c r="F232" i="24"/>
  <c r="F232" i="32" s="1"/>
  <c r="F256" i="24"/>
  <c r="F256" i="32" s="1"/>
  <c r="F16" i="24"/>
  <c r="F544" i="24"/>
  <c r="F544" i="32" s="1"/>
  <c r="F160" i="24"/>
  <c r="F160" i="32" s="1"/>
  <c r="F580" i="24"/>
  <c r="F580" i="32" s="1"/>
  <c r="F184" i="24"/>
  <c r="F184" i="32" s="1"/>
  <c r="F472" i="24"/>
  <c r="F472" i="32" s="1"/>
  <c r="F592" i="24"/>
  <c r="F592" i="32" s="1"/>
  <c r="F220" i="24"/>
  <c r="F220" i="32" s="1"/>
  <c r="F304" i="24"/>
  <c r="F304" i="32" s="1"/>
  <c r="F364" i="24"/>
  <c r="F364" i="32" s="1"/>
  <c r="E60" i="24"/>
  <c r="E48" i="32"/>
  <c r="E12" i="2"/>
  <c r="F36" i="2"/>
  <c r="F36" i="30" s="1"/>
  <c r="F324" i="2"/>
  <c r="F324" i="30" s="1"/>
  <c r="F348" i="2"/>
  <c r="F348" i="30" s="1"/>
  <c r="F372" i="2"/>
  <c r="F372" i="30" s="1"/>
  <c r="F396" i="2"/>
  <c r="F396" i="30" s="1"/>
  <c r="F420" i="2"/>
  <c r="F420" i="30" s="1"/>
  <c r="F444" i="2"/>
  <c r="F444" i="30" s="1"/>
  <c r="F468" i="2"/>
  <c r="F468" i="30" s="1"/>
  <c r="F492" i="2"/>
  <c r="F492" i="30" s="1"/>
  <c r="F516" i="2"/>
  <c r="F516" i="30" s="1"/>
  <c r="F540" i="2"/>
  <c r="F540" i="30" s="1"/>
  <c r="F564" i="2"/>
  <c r="F564" i="30" s="1"/>
  <c r="F588" i="2"/>
  <c r="F588" i="30" s="1"/>
  <c r="D9" i="3"/>
  <c r="F84" i="2"/>
  <c r="F84" i="30" s="1"/>
  <c r="F156" i="2"/>
  <c r="F156" i="30" s="1"/>
  <c r="F192" i="2"/>
  <c r="F192" i="30" s="1"/>
  <c r="F252" i="2"/>
  <c r="F252" i="30" s="1"/>
  <c r="F288" i="2"/>
  <c r="F288" i="30" s="1"/>
  <c r="F48" i="2"/>
  <c r="F48" i="30" s="1"/>
  <c r="F96" i="2"/>
  <c r="F96" i="30" s="1"/>
  <c r="F132" i="2"/>
  <c r="F132" i="30" s="1"/>
  <c r="F168" i="2"/>
  <c r="F168" i="30" s="1"/>
  <c r="F228" i="2"/>
  <c r="F228" i="30" s="1"/>
  <c r="F264" i="2"/>
  <c r="F264" i="30" s="1"/>
  <c r="F12" i="2"/>
  <c r="F24" i="2"/>
  <c r="F24" i="30" s="1"/>
  <c r="F312" i="2"/>
  <c r="F312" i="30" s="1"/>
  <c r="F336" i="2"/>
  <c r="F336" i="30" s="1"/>
  <c r="F360" i="2"/>
  <c r="F360" i="30" s="1"/>
  <c r="F384" i="2"/>
  <c r="F384" i="30" s="1"/>
  <c r="F408" i="2"/>
  <c r="F408" i="30" s="1"/>
  <c r="F432" i="2"/>
  <c r="F432" i="30" s="1"/>
  <c r="F456" i="2"/>
  <c r="F456" i="30" s="1"/>
  <c r="F480" i="2"/>
  <c r="F480" i="30" s="1"/>
  <c r="F504" i="2"/>
  <c r="F504" i="30" s="1"/>
  <c r="F528" i="2"/>
  <c r="F528" i="30" s="1"/>
  <c r="F552" i="2"/>
  <c r="F552" i="30" s="1"/>
  <c r="F576" i="2"/>
  <c r="F576" i="30" s="1"/>
  <c r="F600" i="2"/>
  <c r="F600" i="30" s="1"/>
  <c r="F108" i="2"/>
  <c r="F108" i="30" s="1"/>
  <c r="F144" i="2"/>
  <c r="F144" i="30" s="1"/>
  <c r="F204" i="2"/>
  <c r="F204" i="30" s="1"/>
  <c r="F240" i="2"/>
  <c r="F240" i="30" s="1"/>
  <c r="F300" i="2"/>
  <c r="F300" i="30" s="1"/>
  <c r="F180" i="2"/>
  <c r="F180" i="30" s="1"/>
  <c r="F60" i="2"/>
  <c r="F60" i="30" s="1"/>
  <c r="F72" i="2"/>
  <c r="F72" i="30" s="1"/>
  <c r="F216" i="2"/>
  <c r="F216" i="30" s="1"/>
  <c r="H12" i="2"/>
  <c r="AA12" i="2"/>
  <c r="AB12" i="2" s="1"/>
  <c r="E11" i="2"/>
  <c r="F9" i="26"/>
  <c r="F25" i="3"/>
  <c r="F31" i="3"/>
  <c r="F5" i="26"/>
  <c r="F315" i="24"/>
  <c r="F315" i="32" s="1"/>
  <c r="F411" i="24"/>
  <c r="F411" i="32" s="1"/>
  <c r="F507" i="24"/>
  <c r="F507" i="32" s="1"/>
  <c r="F303" i="24"/>
  <c r="F303" i="32" s="1"/>
  <c r="F399" i="24"/>
  <c r="F399" i="32" s="1"/>
  <c r="F495" i="24"/>
  <c r="F495" i="32" s="1"/>
  <c r="F603" i="24"/>
  <c r="F603" i="32" s="1"/>
  <c r="F39" i="24"/>
  <c r="F39" i="32" s="1"/>
  <c r="F135" i="24"/>
  <c r="F135" i="32" s="1"/>
  <c r="F231" i="24"/>
  <c r="F231" i="32" s="1"/>
  <c r="F171" i="24"/>
  <c r="F171" i="32" s="1"/>
  <c r="F51" i="24"/>
  <c r="F51" i="32" s="1"/>
  <c r="F243" i="24"/>
  <c r="F243" i="32" s="1"/>
  <c r="F339" i="24"/>
  <c r="F339" i="32" s="1"/>
  <c r="F435" i="24"/>
  <c r="F435" i="32" s="1"/>
  <c r="F519" i="24"/>
  <c r="F519" i="32" s="1"/>
  <c r="F327" i="24"/>
  <c r="F327" i="32" s="1"/>
  <c r="F423" i="24"/>
  <c r="F423" i="32" s="1"/>
  <c r="F531" i="24"/>
  <c r="F531" i="32" s="1"/>
  <c r="F267" i="24"/>
  <c r="F267" i="32" s="1"/>
  <c r="F255" i="24"/>
  <c r="F255" i="32" s="1"/>
  <c r="F363" i="24"/>
  <c r="F363" i="32" s="1"/>
  <c r="F459" i="24"/>
  <c r="F459" i="32" s="1"/>
  <c r="F543" i="24"/>
  <c r="F543" i="32" s="1"/>
  <c r="F351" i="24"/>
  <c r="F351" i="32" s="1"/>
  <c r="F447" i="24"/>
  <c r="F447" i="32" s="1"/>
  <c r="F555" i="24"/>
  <c r="F555" i="32" s="1"/>
  <c r="F567" i="24"/>
  <c r="F567" i="32" s="1"/>
  <c r="F87" i="24"/>
  <c r="F87" i="32" s="1"/>
  <c r="F183" i="24"/>
  <c r="F183" i="32" s="1"/>
  <c r="F75" i="24"/>
  <c r="F75" i="32" s="1"/>
  <c r="F99" i="24"/>
  <c r="F99" i="32" s="1"/>
  <c r="F15" i="24"/>
  <c r="F31" i="25"/>
  <c r="G5" i="26"/>
  <c r="J12" i="32"/>
  <c r="R12" i="24"/>
  <c r="E25" i="32"/>
  <c r="X12" i="32"/>
  <c r="N12" i="24"/>
  <c r="K5" i="9"/>
  <c r="I12" i="30"/>
  <c r="F98" i="24"/>
  <c r="F98" i="32" s="1"/>
  <c r="F50" i="24"/>
  <c r="F50" i="32" s="1"/>
  <c r="F530" i="24"/>
  <c r="F530" i="32" s="1"/>
  <c r="F470" i="24"/>
  <c r="F470" i="32" s="1"/>
  <c r="F542" i="24"/>
  <c r="F542" i="32" s="1"/>
  <c r="F242" i="24"/>
  <c r="F242" i="32" s="1"/>
  <c r="F578" i="24"/>
  <c r="F578" i="32" s="1"/>
  <c r="X12" i="24"/>
  <c r="E24" i="2" l="1"/>
  <c r="E12" i="30"/>
  <c r="F16" i="32"/>
  <c r="E16" i="24"/>
  <c r="E38" i="24"/>
  <c r="E26" i="32"/>
  <c r="F113" i="24"/>
  <c r="F113" i="32" s="1"/>
  <c r="F209" i="24"/>
  <c r="F209" i="32" s="1"/>
  <c r="F341" i="24"/>
  <c r="F341" i="32" s="1"/>
  <c r="F521" i="24"/>
  <c r="F521" i="32" s="1"/>
  <c r="F473" i="24"/>
  <c r="F473" i="32" s="1"/>
  <c r="F533" i="24"/>
  <c r="F533" i="32" s="1"/>
  <c r="F581" i="24"/>
  <c r="F581" i="32" s="1"/>
  <c r="F41" i="24"/>
  <c r="F41" i="32" s="1"/>
  <c r="F137" i="24"/>
  <c r="F137" i="32" s="1"/>
  <c r="F233" i="24"/>
  <c r="F233" i="32" s="1"/>
  <c r="F389" i="24"/>
  <c r="F389" i="32" s="1"/>
  <c r="F329" i="24"/>
  <c r="F329" i="32" s="1"/>
  <c r="F557" i="24"/>
  <c r="F557" i="32" s="1"/>
  <c r="F593" i="24"/>
  <c r="F593" i="32" s="1"/>
  <c r="F77" i="24"/>
  <c r="F77" i="32" s="1"/>
  <c r="F125" i="24"/>
  <c r="F125" i="32" s="1"/>
  <c r="F173" i="24"/>
  <c r="F173" i="32" s="1"/>
  <c r="F29" i="24"/>
  <c r="F29" i="32" s="1"/>
  <c r="F317" i="24"/>
  <c r="F317" i="32" s="1"/>
  <c r="F413" i="24"/>
  <c r="F413" i="32" s="1"/>
  <c r="F545" i="24"/>
  <c r="F545" i="32" s="1"/>
  <c r="F401" i="24"/>
  <c r="F401" i="32" s="1"/>
  <c r="F497" i="24"/>
  <c r="F497" i="32" s="1"/>
  <c r="F305" i="24"/>
  <c r="F305" i="32" s="1"/>
  <c r="F17" i="24"/>
  <c r="F65" i="24"/>
  <c r="F65" i="32" s="1"/>
  <c r="F245" i="24"/>
  <c r="F245" i="32" s="1"/>
  <c r="F377" i="24"/>
  <c r="F377" i="32" s="1"/>
  <c r="D14" i="25"/>
  <c r="F365" i="24"/>
  <c r="F365" i="32" s="1"/>
  <c r="F89" i="24"/>
  <c r="F89" i="32" s="1"/>
  <c r="F293" i="24"/>
  <c r="F293" i="32" s="1"/>
  <c r="F425" i="24"/>
  <c r="F425" i="32" s="1"/>
  <c r="F53" i="24"/>
  <c r="F53" i="32" s="1"/>
  <c r="F149" i="24"/>
  <c r="F149" i="32" s="1"/>
  <c r="F257" i="24"/>
  <c r="F257" i="32" s="1"/>
  <c r="F461" i="24"/>
  <c r="F461" i="32" s="1"/>
  <c r="F449" i="24"/>
  <c r="F449" i="32" s="1"/>
  <c r="F569" i="24"/>
  <c r="F569" i="32" s="1"/>
  <c r="F485" i="24"/>
  <c r="F485" i="32" s="1"/>
  <c r="F101" i="24"/>
  <c r="F101" i="32" s="1"/>
  <c r="F353" i="24"/>
  <c r="F353" i="32" s="1"/>
  <c r="F509" i="24"/>
  <c r="F509" i="32" s="1"/>
  <c r="F161" i="24"/>
  <c r="F161" i="32" s="1"/>
  <c r="F437" i="24"/>
  <c r="F437" i="32" s="1"/>
  <c r="F605" i="24"/>
  <c r="F605" i="32" s="1"/>
  <c r="F221" i="24"/>
  <c r="F221" i="32" s="1"/>
  <c r="F185" i="24"/>
  <c r="F185" i="32" s="1"/>
  <c r="F281" i="24"/>
  <c r="F281" i="32" s="1"/>
  <c r="F197" i="24"/>
  <c r="F197" i="32" s="1"/>
  <c r="F269" i="24"/>
  <c r="F269" i="32" s="1"/>
  <c r="F15" i="32"/>
  <c r="E15" i="24"/>
  <c r="F27" i="3"/>
  <c r="F12" i="30"/>
  <c r="F25" i="2"/>
  <c r="F25" i="30" s="1"/>
  <c r="F13" i="2"/>
  <c r="F457" i="2"/>
  <c r="F457" i="30" s="1"/>
  <c r="F97" i="2"/>
  <c r="F97" i="30" s="1"/>
  <c r="F289" i="2"/>
  <c r="F289" i="30" s="1"/>
  <c r="F109" i="2"/>
  <c r="F109" i="30" s="1"/>
  <c r="F133" i="2"/>
  <c r="F133" i="30" s="1"/>
  <c r="F313" i="2"/>
  <c r="F313" i="30" s="1"/>
  <c r="F529" i="2"/>
  <c r="F529" i="30" s="1"/>
  <c r="F169" i="2"/>
  <c r="F169" i="30" s="1"/>
  <c r="F397" i="2"/>
  <c r="F397" i="30" s="1"/>
  <c r="F253" i="2"/>
  <c r="F253" i="30" s="1"/>
  <c r="F85" i="2"/>
  <c r="F85" i="30" s="1"/>
  <c r="F49" i="2"/>
  <c r="F49" i="30" s="1"/>
  <c r="F361" i="2"/>
  <c r="F361" i="30" s="1"/>
  <c r="F553" i="2"/>
  <c r="F553" i="30" s="1"/>
  <c r="F193" i="2"/>
  <c r="F193" i="30" s="1"/>
  <c r="F445" i="2"/>
  <c r="F445" i="30" s="1"/>
  <c r="F301" i="2"/>
  <c r="F301" i="30" s="1"/>
  <c r="F181" i="2"/>
  <c r="F181" i="30" s="1"/>
  <c r="F433" i="2"/>
  <c r="F433" i="30" s="1"/>
  <c r="F73" i="2"/>
  <c r="F73" i="30" s="1"/>
  <c r="F265" i="2"/>
  <c r="F265" i="30" s="1"/>
  <c r="F589" i="2"/>
  <c r="F589" i="30" s="1"/>
  <c r="F565" i="2"/>
  <c r="F565" i="30" s="1"/>
  <c r="F517" i="2"/>
  <c r="F517" i="30" s="1"/>
  <c r="F37" i="2"/>
  <c r="F37" i="30" s="1"/>
  <c r="F601" i="2"/>
  <c r="F601" i="30" s="1"/>
  <c r="F541" i="2"/>
  <c r="F541" i="30" s="1"/>
  <c r="F337" i="2"/>
  <c r="F337" i="30" s="1"/>
  <c r="F121" i="2"/>
  <c r="F121" i="30" s="1"/>
  <c r="F157" i="2"/>
  <c r="F157" i="30" s="1"/>
  <c r="D10" i="3"/>
  <c r="F145" i="2"/>
  <c r="F145" i="30" s="1"/>
  <c r="F205" i="2"/>
  <c r="F205" i="30" s="1"/>
  <c r="F385" i="2"/>
  <c r="F385" i="30" s="1"/>
  <c r="F217" i="2"/>
  <c r="F217" i="30" s="1"/>
  <c r="F373" i="2"/>
  <c r="F373" i="30" s="1"/>
  <c r="F241" i="2"/>
  <c r="F241" i="30" s="1"/>
  <c r="F481" i="2"/>
  <c r="F481" i="30" s="1"/>
  <c r="F229" i="2"/>
  <c r="F229" i="30" s="1"/>
  <c r="F421" i="2"/>
  <c r="F421" i="30" s="1"/>
  <c r="F61" i="2"/>
  <c r="F61" i="30" s="1"/>
  <c r="F349" i="2"/>
  <c r="F349" i="30" s="1"/>
  <c r="F577" i="2"/>
  <c r="F577" i="30" s="1"/>
  <c r="F277" i="2"/>
  <c r="F277" i="30" s="1"/>
  <c r="F493" i="2"/>
  <c r="F493" i="30" s="1"/>
  <c r="F409" i="2"/>
  <c r="F409" i="30" s="1"/>
  <c r="F469" i="2"/>
  <c r="F469" i="30" s="1"/>
  <c r="F325" i="2"/>
  <c r="F325" i="30" s="1"/>
  <c r="F505" i="2"/>
  <c r="F505" i="30" s="1"/>
  <c r="E60" i="32"/>
  <c r="E72" i="24"/>
  <c r="E73" i="24"/>
  <c r="E61" i="32"/>
  <c r="C22" i="25"/>
  <c r="B23" i="25"/>
  <c r="L4" i="26"/>
  <c r="N4" i="26" s="1"/>
  <c r="K4" i="9"/>
  <c r="K5" i="29"/>
  <c r="W12" i="32"/>
  <c r="T12" i="24"/>
  <c r="W12" i="24"/>
  <c r="R12" i="32"/>
  <c r="E73" i="32" l="1"/>
  <c r="E85" i="24"/>
  <c r="E28" i="24"/>
  <c r="E16" i="32"/>
  <c r="B24" i="25"/>
  <c r="C23" i="25"/>
  <c r="E72" i="32"/>
  <c r="E84" i="24"/>
  <c r="F38" i="2"/>
  <c r="F38" i="30" s="1"/>
  <c r="F86" i="2"/>
  <c r="F86" i="30" s="1"/>
  <c r="F398" i="2"/>
  <c r="F398" i="30" s="1"/>
  <c r="F494" i="2"/>
  <c r="F494" i="30" s="1"/>
  <c r="F590" i="2"/>
  <c r="F590" i="30" s="1"/>
  <c r="F314" i="2"/>
  <c r="F314" i="30" s="1"/>
  <c r="F386" i="2"/>
  <c r="F386" i="30" s="1"/>
  <c r="F434" i="2"/>
  <c r="F434" i="30" s="1"/>
  <c r="F482" i="2"/>
  <c r="F482" i="30" s="1"/>
  <c r="F530" i="2"/>
  <c r="F530" i="30" s="1"/>
  <c r="F578" i="2"/>
  <c r="F578" i="30" s="1"/>
  <c r="F50" i="2"/>
  <c r="F50" i="30" s="1"/>
  <c r="F98" i="2"/>
  <c r="F98" i="30" s="1"/>
  <c r="F122" i="2"/>
  <c r="F122" i="30" s="1"/>
  <c r="F146" i="2"/>
  <c r="F146" i="30" s="1"/>
  <c r="F170" i="2"/>
  <c r="F170" i="30" s="1"/>
  <c r="F206" i="2"/>
  <c r="F206" i="30" s="1"/>
  <c r="F230" i="2"/>
  <c r="F230" i="30" s="1"/>
  <c r="F254" i="2"/>
  <c r="F254" i="30" s="1"/>
  <c r="F278" i="2"/>
  <c r="F278" i="30" s="1"/>
  <c r="F302" i="2"/>
  <c r="F302" i="30" s="1"/>
  <c r="F338" i="2"/>
  <c r="F338" i="30" s="1"/>
  <c r="F14" i="2"/>
  <c r="F422" i="2"/>
  <c r="F422" i="30" s="1"/>
  <c r="F518" i="2"/>
  <c r="F518" i="30" s="1"/>
  <c r="D11" i="3"/>
  <c r="F110" i="2"/>
  <c r="F110" i="30" s="1"/>
  <c r="F158" i="2"/>
  <c r="F158" i="30" s="1"/>
  <c r="F218" i="2"/>
  <c r="F218" i="30" s="1"/>
  <c r="F266" i="2"/>
  <c r="F266" i="30" s="1"/>
  <c r="F326" i="2"/>
  <c r="F326" i="30" s="1"/>
  <c r="F374" i="2"/>
  <c r="F374" i="30" s="1"/>
  <c r="F566" i="2"/>
  <c r="F566" i="30" s="1"/>
  <c r="F350" i="2"/>
  <c r="F350" i="30" s="1"/>
  <c r="F62" i="2"/>
  <c r="F62" i="30" s="1"/>
  <c r="F446" i="2"/>
  <c r="F446" i="30" s="1"/>
  <c r="F194" i="2"/>
  <c r="F194" i="30" s="1"/>
  <c r="F410" i="2"/>
  <c r="F410" i="30" s="1"/>
  <c r="F506" i="2"/>
  <c r="F506" i="30" s="1"/>
  <c r="F602" i="2"/>
  <c r="F602" i="30" s="1"/>
  <c r="F362" i="2"/>
  <c r="F362" i="30" s="1"/>
  <c r="F554" i="2"/>
  <c r="F554" i="30" s="1"/>
  <c r="F74" i="2"/>
  <c r="F74" i="30" s="1"/>
  <c r="F134" i="2"/>
  <c r="F134" i="30" s="1"/>
  <c r="F182" i="2"/>
  <c r="F182" i="30" s="1"/>
  <c r="F242" i="2"/>
  <c r="F242" i="30" s="1"/>
  <c r="F290" i="2"/>
  <c r="F290" i="30" s="1"/>
  <c r="F26" i="2"/>
  <c r="F26" i="30" s="1"/>
  <c r="F470" i="2"/>
  <c r="F470" i="30" s="1"/>
  <c r="F542" i="2"/>
  <c r="F542" i="30" s="1"/>
  <c r="F458" i="2"/>
  <c r="F458" i="30" s="1"/>
  <c r="E27" i="24"/>
  <c r="E15" i="32"/>
  <c r="F54" i="24"/>
  <c r="F54" i="32" s="1"/>
  <c r="F126" i="24"/>
  <c r="F126" i="32" s="1"/>
  <c r="F294" i="24"/>
  <c r="F294" i="32" s="1"/>
  <c r="F438" i="24"/>
  <c r="F438" i="32" s="1"/>
  <c r="D15" i="25"/>
  <c r="F306" i="24"/>
  <c r="F306" i="32" s="1"/>
  <c r="F450" i="24"/>
  <c r="F450" i="32" s="1"/>
  <c r="F18" i="24"/>
  <c r="F162" i="24"/>
  <c r="F162" i="32" s="1"/>
  <c r="F366" i="24"/>
  <c r="F366" i="32" s="1"/>
  <c r="F582" i="24"/>
  <c r="F582" i="32" s="1"/>
  <c r="F186" i="24"/>
  <c r="F186" i="32" s="1"/>
  <c r="F378" i="24"/>
  <c r="F378" i="32" s="1"/>
  <c r="F594" i="24"/>
  <c r="F594" i="32" s="1"/>
  <c r="F42" i="24"/>
  <c r="F42" i="32" s="1"/>
  <c r="F546" i="24"/>
  <c r="F546" i="32" s="1"/>
  <c r="F486" i="24"/>
  <c r="F486" i="32" s="1"/>
  <c r="F174" i="24"/>
  <c r="F174" i="32" s="1"/>
  <c r="F246" i="24"/>
  <c r="F246" i="32" s="1"/>
  <c r="F414" i="24"/>
  <c r="F414" i="32" s="1"/>
  <c r="F150" i="24"/>
  <c r="F150" i="32" s="1"/>
  <c r="F282" i="24"/>
  <c r="F282" i="32" s="1"/>
  <c r="F426" i="24"/>
  <c r="F426" i="32" s="1"/>
  <c r="F198" i="24"/>
  <c r="F198" i="32" s="1"/>
  <c r="F114" i="24"/>
  <c r="F114" i="32" s="1"/>
  <c r="F558" i="24"/>
  <c r="F558" i="32" s="1"/>
  <c r="F354" i="24"/>
  <c r="F354" i="32" s="1"/>
  <c r="F222" i="24"/>
  <c r="F222" i="32" s="1"/>
  <c r="F462" i="24"/>
  <c r="F462" i="32" s="1"/>
  <c r="F534" i="24"/>
  <c r="F534" i="32" s="1"/>
  <c r="F90" i="24"/>
  <c r="F90" i="32" s="1"/>
  <c r="F210" i="24"/>
  <c r="F210" i="32" s="1"/>
  <c r="F606" i="24"/>
  <c r="F606" i="32" s="1"/>
  <c r="F66" i="24"/>
  <c r="F66" i="32" s="1"/>
  <c r="F510" i="24"/>
  <c r="F510" i="32" s="1"/>
  <c r="F330" i="24"/>
  <c r="F330" i="32" s="1"/>
  <c r="F390" i="24"/>
  <c r="F390" i="32" s="1"/>
  <c r="F270" i="24"/>
  <c r="F270" i="32" s="1"/>
  <c r="F342" i="24"/>
  <c r="F342" i="32" s="1"/>
  <c r="F138" i="24"/>
  <c r="F138" i="32" s="1"/>
  <c r="F570" i="24"/>
  <c r="F570" i="32" s="1"/>
  <c r="F522" i="24"/>
  <c r="F522" i="32" s="1"/>
  <c r="F30" i="24"/>
  <c r="F30" i="32" s="1"/>
  <c r="F474" i="24"/>
  <c r="F474" i="32" s="1"/>
  <c r="F78" i="24"/>
  <c r="F78" i="32" s="1"/>
  <c r="F318" i="24"/>
  <c r="F318" i="32" s="1"/>
  <c r="F402" i="24"/>
  <c r="F402" i="32" s="1"/>
  <c r="F498" i="24"/>
  <c r="F498" i="32" s="1"/>
  <c r="F258" i="24"/>
  <c r="F258" i="32" s="1"/>
  <c r="F234" i="24"/>
  <c r="F234" i="32" s="1"/>
  <c r="F102" i="24"/>
  <c r="F102" i="32" s="1"/>
  <c r="F17" i="32"/>
  <c r="E17" i="24"/>
  <c r="E13" i="2"/>
  <c r="F13" i="30"/>
  <c r="B21" i="3"/>
  <c r="E38" i="32"/>
  <c r="E50" i="24"/>
  <c r="E36" i="2"/>
  <c r="E24" i="30"/>
  <c r="J13" i="24"/>
  <c r="AB12" i="32"/>
  <c r="V12" i="24"/>
  <c r="AA12" i="32" s="1"/>
  <c r="P12" i="2"/>
  <c r="U12" i="30" s="1"/>
  <c r="L3" i="26"/>
  <c r="N3" i="26" s="1"/>
  <c r="M12" i="2"/>
  <c r="O12" i="2"/>
  <c r="K4" i="29"/>
  <c r="L12" i="2"/>
  <c r="Y12" i="32"/>
  <c r="E36" i="30" l="1"/>
  <c r="E48" i="2"/>
  <c r="E27" i="32"/>
  <c r="E39" i="24"/>
  <c r="E96" i="24"/>
  <c r="E84" i="32"/>
  <c r="E50" i="32"/>
  <c r="E62" i="24"/>
  <c r="E13" i="30"/>
  <c r="E25" i="2"/>
  <c r="E14" i="2"/>
  <c r="F14" i="30"/>
  <c r="E40" i="24"/>
  <c r="E28" i="32"/>
  <c r="Q12" i="2"/>
  <c r="E29" i="24"/>
  <c r="E17" i="32"/>
  <c r="F103" i="24"/>
  <c r="F103" i="32" s="1"/>
  <c r="F427" i="24"/>
  <c r="F427" i="32" s="1"/>
  <c r="F139" i="24"/>
  <c r="F139" i="32" s="1"/>
  <c r="F259" i="24"/>
  <c r="F259" i="32" s="1"/>
  <c r="F55" i="24"/>
  <c r="F55" i="32" s="1"/>
  <c r="F583" i="24"/>
  <c r="F583" i="32" s="1"/>
  <c r="D16" i="25"/>
  <c r="F571" i="24"/>
  <c r="F571" i="32" s="1"/>
  <c r="F523" i="24"/>
  <c r="F523" i="32" s="1"/>
  <c r="F223" i="24"/>
  <c r="F223" i="32" s="1"/>
  <c r="F31" i="24"/>
  <c r="F31" i="32" s="1"/>
  <c r="F163" i="24"/>
  <c r="F163" i="32" s="1"/>
  <c r="F355" i="24"/>
  <c r="F355" i="32" s="1"/>
  <c r="F307" i="24"/>
  <c r="F307" i="32" s="1"/>
  <c r="F247" i="24"/>
  <c r="F247" i="32" s="1"/>
  <c r="F175" i="24"/>
  <c r="F175" i="32" s="1"/>
  <c r="F511" i="24"/>
  <c r="F511" i="32" s="1"/>
  <c r="F283" i="24"/>
  <c r="F283" i="32" s="1"/>
  <c r="F271" i="24"/>
  <c r="F271" i="32" s="1"/>
  <c r="F43" i="24"/>
  <c r="F43" i="32" s="1"/>
  <c r="F67" i="24"/>
  <c r="F67" i="32" s="1"/>
  <c r="F559" i="24"/>
  <c r="F559" i="32" s="1"/>
  <c r="F331" i="24"/>
  <c r="F331" i="32" s="1"/>
  <c r="F415" i="24"/>
  <c r="F415" i="32" s="1"/>
  <c r="F367" i="24"/>
  <c r="F367" i="32" s="1"/>
  <c r="F79" i="24"/>
  <c r="F79" i="32" s="1"/>
  <c r="F115" i="24"/>
  <c r="F115" i="32" s="1"/>
  <c r="F319" i="24"/>
  <c r="F319" i="32" s="1"/>
  <c r="F535" i="24"/>
  <c r="F535" i="32" s="1"/>
  <c r="F499" i="24"/>
  <c r="F499" i="32" s="1"/>
  <c r="F607" i="24"/>
  <c r="F607" i="32" s="1"/>
  <c r="F379" i="24"/>
  <c r="F379" i="32" s="1"/>
  <c r="F547" i="24"/>
  <c r="F547" i="32" s="1"/>
  <c r="F211" i="24"/>
  <c r="F211" i="32" s="1"/>
  <c r="F295" i="24"/>
  <c r="F295" i="32" s="1"/>
  <c r="F19" i="24"/>
  <c r="F235" i="24"/>
  <c r="F235" i="32" s="1"/>
  <c r="F595" i="24"/>
  <c r="F595" i="32" s="1"/>
  <c r="F127" i="24"/>
  <c r="F127" i="32" s="1"/>
  <c r="F343" i="24"/>
  <c r="F343" i="32" s="1"/>
  <c r="F487" i="24"/>
  <c r="F487" i="32" s="1"/>
  <c r="F91" i="24"/>
  <c r="F91" i="32" s="1"/>
  <c r="F439" i="24"/>
  <c r="F439" i="32" s="1"/>
  <c r="F187" i="24"/>
  <c r="F187" i="32" s="1"/>
  <c r="F199" i="24"/>
  <c r="F199" i="32" s="1"/>
  <c r="F391" i="24"/>
  <c r="F391" i="32" s="1"/>
  <c r="F403" i="24"/>
  <c r="F403" i="32" s="1"/>
  <c r="F475" i="24"/>
  <c r="F475" i="32" s="1"/>
  <c r="F451" i="24"/>
  <c r="F451" i="32" s="1"/>
  <c r="F463" i="24"/>
  <c r="F463" i="32" s="1"/>
  <c r="F151" i="24"/>
  <c r="F151" i="32" s="1"/>
  <c r="F195" i="2"/>
  <c r="F195" i="30" s="1"/>
  <c r="F99" i="2"/>
  <c r="F99" i="30" s="1"/>
  <c r="F87" i="2"/>
  <c r="F87" i="30" s="1"/>
  <c r="F483" i="2"/>
  <c r="F483" i="30" s="1"/>
  <c r="F243" i="2"/>
  <c r="F243" i="30" s="1"/>
  <c r="F39" i="2"/>
  <c r="F39" i="30" s="1"/>
  <c r="F183" i="2"/>
  <c r="F183" i="30" s="1"/>
  <c r="F51" i="2"/>
  <c r="F51" i="30" s="1"/>
  <c r="F303" i="2"/>
  <c r="F303" i="30" s="1"/>
  <c r="F315" i="2"/>
  <c r="F315" i="30" s="1"/>
  <c r="F207" i="2"/>
  <c r="F207" i="30" s="1"/>
  <c r="F15" i="2"/>
  <c r="F591" i="2"/>
  <c r="F591" i="30" s="1"/>
  <c r="F531" i="2"/>
  <c r="F531" i="30" s="1"/>
  <c r="F411" i="2"/>
  <c r="F411" i="30" s="1"/>
  <c r="F519" i="2"/>
  <c r="F519" i="30" s="1"/>
  <c r="F255" i="2"/>
  <c r="F255" i="30" s="1"/>
  <c r="F567" i="2"/>
  <c r="F567" i="30" s="1"/>
  <c r="F435" i="2"/>
  <c r="F435" i="30" s="1"/>
  <c r="F447" i="2"/>
  <c r="F447" i="30" s="1"/>
  <c r="F579" i="2"/>
  <c r="F579" i="30" s="1"/>
  <c r="F351" i="2"/>
  <c r="F351" i="30" s="1"/>
  <c r="F159" i="2"/>
  <c r="F159" i="30" s="1"/>
  <c r="F495" i="2"/>
  <c r="F495" i="30" s="1"/>
  <c r="F231" i="2"/>
  <c r="F231" i="30" s="1"/>
  <c r="F75" i="2"/>
  <c r="F75" i="30" s="1"/>
  <c r="F219" i="2"/>
  <c r="F219" i="30" s="1"/>
  <c r="F111" i="2"/>
  <c r="F111" i="30" s="1"/>
  <c r="F507" i="2"/>
  <c r="F507" i="30" s="1"/>
  <c r="F135" i="2"/>
  <c r="F135" i="30" s="1"/>
  <c r="F603" i="2"/>
  <c r="F603" i="30" s="1"/>
  <c r="F399" i="2"/>
  <c r="F399" i="30" s="1"/>
  <c r="F387" i="2"/>
  <c r="F387" i="30" s="1"/>
  <c r="F291" i="2"/>
  <c r="F291" i="30" s="1"/>
  <c r="F555" i="2"/>
  <c r="F555" i="30" s="1"/>
  <c r="F363" i="2"/>
  <c r="F363" i="30" s="1"/>
  <c r="F339" i="2"/>
  <c r="F339" i="30" s="1"/>
  <c r="F171" i="2"/>
  <c r="F171" i="30" s="1"/>
  <c r="F375" i="2"/>
  <c r="F375" i="30" s="1"/>
  <c r="D12" i="3"/>
  <c r="F279" i="2"/>
  <c r="F279" i="30" s="1"/>
  <c r="F267" i="2"/>
  <c r="F267" i="30" s="1"/>
  <c r="F63" i="2"/>
  <c r="F63" i="30" s="1"/>
  <c r="F423" i="2"/>
  <c r="F423" i="30" s="1"/>
  <c r="F459" i="2"/>
  <c r="F459" i="30" s="1"/>
  <c r="F327" i="2"/>
  <c r="F327" i="30" s="1"/>
  <c r="F27" i="2"/>
  <c r="F27" i="30" s="1"/>
  <c r="F471" i="2"/>
  <c r="F471" i="30" s="1"/>
  <c r="F147" i="2"/>
  <c r="F147" i="30" s="1"/>
  <c r="F543" i="2"/>
  <c r="F543" i="30" s="1"/>
  <c r="F123" i="2"/>
  <c r="F123" i="30" s="1"/>
  <c r="D27" i="32"/>
  <c r="D27" i="24"/>
  <c r="E97" i="24"/>
  <c r="E85" i="32"/>
  <c r="B22" i="3"/>
  <c r="C21" i="3"/>
  <c r="F18" i="32"/>
  <c r="E18" i="24"/>
  <c r="B25" i="25"/>
  <c r="C24" i="25"/>
  <c r="S12" i="2"/>
  <c r="V12" i="30"/>
  <c r="I12" i="2"/>
  <c r="S12" i="30"/>
  <c r="V12" i="2"/>
  <c r="Q12" i="30"/>
  <c r="N12" i="2"/>
  <c r="O12" i="30"/>
  <c r="Z12" i="2"/>
  <c r="P13" i="24"/>
  <c r="U13" i="32" s="1"/>
  <c r="K13" i="32"/>
  <c r="M13" i="24"/>
  <c r="C25" i="25" l="1"/>
  <c r="B26" i="25"/>
  <c r="C22" i="3"/>
  <c r="B23" i="3"/>
  <c r="F172" i="2"/>
  <c r="F172" i="30" s="1"/>
  <c r="F400" i="2"/>
  <c r="F400" i="30" s="1"/>
  <c r="F472" i="2"/>
  <c r="F472" i="30" s="1"/>
  <c r="F280" i="2"/>
  <c r="F280" i="30" s="1"/>
  <c r="F52" i="2"/>
  <c r="F52" i="30" s="1"/>
  <c r="F244" i="2"/>
  <c r="F244" i="30" s="1"/>
  <c r="F532" i="2"/>
  <c r="F532" i="30" s="1"/>
  <c r="F40" i="2"/>
  <c r="F40" i="30" s="1"/>
  <c r="F508" i="2"/>
  <c r="F508" i="30" s="1"/>
  <c r="F304" i="2"/>
  <c r="F304" i="30" s="1"/>
  <c r="F364" i="2"/>
  <c r="F364" i="30" s="1"/>
  <c r="F64" i="2"/>
  <c r="F64" i="30" s="1"/>
  <c r="F340" i="2"/>
  <c r="F340" i="30" s="1"/>
  <c r="F28" i="2"/>
  <c r="F28" i="30" s="1"/>
  <c r="F220" i="2"/>
  <c r="F220" i="30" s="1"/>
  <c r="F496" i="2"/>
  <c r="F496" i="30" s="1"/>
  <c r="F568" i="2"/>
  <c r="F568" i="30" s="1"/>
  <c r="F412" i="2"/>
  <c r="F412" i="30" s="1"/>
  <c r="F100" i="2"/>
  <c r="F100" i="30" s="1"/>
  <c r="F292" i="2"/>
  <c r="F292" i="30" s="1"/>
  <c r="F604" i="2"/>
  <c r="F604" i="30" s="1"/>
  <c r="F136" i="2"/>
  <c r="F136" i="30" s="1"/>
  <c r="F388" i="2"/>
  <c r="F388" i="30" s="1"/>
  <c r="F352" i="2"/>
  <c r="F352" i="30" s="1"/>
  <c r="F436" i="2"/>
  <c r="F436" i="30" s="1"/>
  <c r="F208" i="2"/>
  <c r="F208" i="30" s="1"/>
  <c r="F376" i="2"/>
  <c r="F376" i="30" s="1"/>
  <c r="F484" i="2"/>
  <c r="F484" i="30" s="1"/>
  <c r="F520" i="2"/>
  <c r="F520" i="30" s="1"/>
  <c r="F160" i="2"/>
  <c r="F160" i="30" s="1"/>
  <c r="F76" i="2"/>
  <c r="F76" i="30" s="1"/>
  <c r="F268" i="2"/>
  <c r="F268" i="30" s="1"/>
  <c r="F580" i="2"/>
  <c r="F580" i="30" s="1"/>
  <c r="F88" i="2"/>
  <c r="F88" i="30" s="1"/>
  <c r="F592" i="2"/>
  <c r="F592" i="30" s="1"/>
  <c r="F148" i="2"/>
  <c r="F148" i="30" s="1"/>
  <c r="F316" i="2"/>
  <c r="F316" i="30" s="1"/>
  <c r="F424" i="2"/>
  <c r="F424" i="30" s="1"/>
  <c r="F232" i="2"/>
  <c r="F232" i="30" s="1"/>
  <c r="F16" i="2"/>
  <c r="D13" i="3"/>
  <c r="F256" i="2"/>
  <c r="F256" i="30" s="1"/>
  <c r="F556" i="2"/>
  <c r="F556" i="30" s="1"/>
  <c r="F124" i="2"/>
  <c r="F124" i="30" s="1"/>
  <c r="F328" i="2"/>
  <c r="F328" i="30" s="1"/>
  <c r="F184" i="2"/>
  <c r="F184" i="30" s="1"/>
  <c r="F196" i="2"/>
  <c r="F196" i="30" s="1"/>
  <c r="F112" i="2"/>
  <c r="F112" i="30" s="1"/>
  <c r="F460" i="2"/>
  <c r="F460" i="30" s="1"/>
  <c r="F544" i="2"/>
  <c r="F544" i="30" s="1"/>
  <c r="F448" i="2"/>
  <c r="F448" i="30" s="1"/>
  <c r="F15" i="30"/>
  <c r="E15" i="2"/>
  <c r="F464" i="24"/>
  <c r="F464" i="32" s="1"/>
  <c r="F404" i="24"/>
  <c r="F404" i="32" s="1"/>
  <c r="F560" i="24"/>
  <c r="F560" i="32" s="1"/>
  <c r="F200" i="24"/>
  <c r="F200" i="32" s="1"/>
  <c r="F236" i="24"/>
  <c r="F236" i="32" s="1"/>
  <c r="F428" i="24"/>
  <c r="F428" i="32" s="1"/>
  <c r="F416" i="24"/>
  <c r="F416" i="32" s="1"/>
  <c r="F20" i="24"/>
  <c r="F212" i="24"/>
  <c r="F212" i="32" s="1"/>
  <c r="F500" i="24"/>
  <c r="F500" i="32" s="1"/>
  <c r="F56" i="24"/>
  <c r="F56" i="32" s="1"/>
  <c r="F284" i="24"/>
  <c r="F284" i="32" s="1"/>
  <c r="F512" i="24"/>
  <c r="F512" i="32" s="1"/>
  <c r="F128" i="24"/>
  <c r="F128" i="32" s="1"/>
  <c r="F44" i="24"/>
  <c r="F44" i="32" s="1"/>
  <c r="F476" i="24"/>
  <c r="F476" i="32" s="1"/>
  <c r="F80" i="24"/>
  <c r="F80" i="32" s="1"/>
  <c r="F116" i="24"/>
  <c r="F116" i="32" s="1"/>
  <c r="F440" i="24"/>
  <c r="F440" i="32" s="1"/>
  <c r="F140" i="24"/>
  <c r="F140" i="32" s="1"/>
  <c r="F368" i="24"/>
  <c r="F368" i="32" s="1"/>
  <c r="F260" i="24"/>
  <c r="F260" i="32" s="1"/>
  <c r="F92" i="24"/>
  <c r="F92" i="32" s="1"/>
  <c r="F608" i="24"/>
  <c r="F608" i="32" s="1"/>
  <c r="F308" i="24"/>
  <c r="F308" i="32" s="1"/>
  <c r="F572" i="24"/>
  <c r="F572" i="32" s="1"/>
  <c r="F548" i="24"/>
  <c r="F548" i="32" s="1"/>
  <c r="F332" i="24"/>
  <c r="F332" i="32" s="1"/>
  <c r="F164" i="24"/>
  <c r="F164" i="32" s="1"/>
  <c r="F452" i="24"/>
  <c r="F452" i="32" s="1"/>
  <c r="F584" i="24"/>
  <c r="F584" i="32" s="1"/>
  <c r="F320" i="24"/>
  <c r="F320" i="32" s="1"/>
  <c r="F344" i="24"/>
  <c r="F344" i="32" s="1"/>
  <c r="F68" i="24"/>
  <c r="F68" i="32" s="1"/>
  <c r="F488" i="24"/>
  <c r="F488" i="32" s="1"/>
  <c r="F104" i="24"/>
  <c r="F104" i="32" s="1"/>
  <c r="F248" i="24"/>
  <c r="F248" i="32" s="1"/>
  <c r="F272" i="24"/>
  <c r="F272" i="32" s="1"/>
  <c r="F32" i="24"/>
  <c r="F32" i="32" s="1"/>
  <c r="F380" i="24"/>
  <c r="F380" i="32" s="1"/>
  <c r="F296" i="24"/>
  <c r="F296" i="32" s="1"/>
  <c r="F356" i="24"/>
  <c r="F356" i="32" s="1"/>
  <c r="D17" i="25"/>
  <c r="F596" i="24"/>
  <c r="F596" i="32" s="1"/>
  <c r="F224" i="24"/>
  <c r="F224" i="32" s="1"/>
  <c r="F524" i="24"/>
  <c r="F524" i="32" s="1"/>
  <c r="F392" i="24"/>
  <c r="F392" i="32" s="1"/>
  <c r="F152" i="24"/>
  <c r="F152" i="32" s="1"/>
  <c r="F176" i="24"/>
  <c r="F176" i="32" s="1"/>
  <c r="F188" i="24"/>
  <c r="F188" i="32" s="1"/>
  <c r="F536" i="24"/>
  <c r="F536" i="32" s="1"/>
  <c r="E41" i="24"/>
  <c r="E29" i="32"/>
  <c r="E62" i="32"/>
  <c r="E74" i="24"/>
  <c r="E39" i="32"/>
  <c r="E51" i="24"/>
  <c r="E30" i="24"/>
  <c r="E18" i="32"/>
  <c r="E26" i="2"/>
  <c r="E14" i="30"/>
  <c r="E109" i="24"/>
  <c r="E97" i="32"/>
  <c r="E25" i="30"/>
  <c r="E37" i="2"/>
  <c r="E60" i="2"/>
  <c r="E48" i="30"/>
  <c r="D28" i="32"/>
  <c r="D28" i="24"/>
  <c r="E19" i="24"/>
  <c r="F19" i="32"/>
  <c r="E52" i="24"/>
  <c r="E40" i="32"/>
  <c r="E108" i="24"/>
  <c r="E96" i="32"/>
  <c r="X12" i="30"/>
  <c r="U12" i="2"/>
  <c r="R12" i="30"/>
  <c r="W12" i="2"/>
  <c r="AB12" i="30" s="1"/>
  <c r="AP44" i="2"/>
  <c r="L69" i="9" s="1"/>
  <c r="L69" i="29" s="1"/>
  <c r="AP36" i="2"/>
  <c r="L61" i="9" s="1"/>
  <c r="L61" i="29" s="1"/>
  <c r="AP26" i="2"/>
  <c r="L51" i="9" s="1"/>
  <c r="L51" i="29" s="1"/>
  <c r="AP29" i="2"/>
  <c r="L54" i="9" s="1"/>
  <c r="L54" i="29" s="1"/>
  <c r="AP17" i="2"/>
  <c r="L42" i="9" s="1"/>
  <c r="L42" i="29" s="1"/>
  <c r="AP33" i="2"/>
  <c r="L58" i="9" s="1"/>
  <c r="L58" i="29" s="1"/>
  <c r="AP40" i="2"/>
  <c r="L65" i="9" s="1"/>
  <c r="L65" i="29" s="1"/>
  <c r="AP30" i="2"/>
  <c r="L55" i="9" s="1"/>
  <c r="L55" i="29" s="1"/>
  <c r="AA12" i="30"/>
  <c r="AP13" i="2"/>
  <c r="L38" i="9" s="1"/>
  <c r="AP27" i="2"/>
  <c r="L52" i="9" s="1"/>
  <c r="L52" i="29" s="1"/>
  <c r="AP41" i="2"/>
  <c r="L66" i="9" s="1"/>
  <c r="L66" i="29" s="1"/>
  <c r="AP37" i="2"/>
  <c r="L62" i="9" s="1"/>
  <c r="L62" i="29" s="1"/>
  <c r="AP51" i="2"/>
  <c r="L76" i="9" s="1"/>
  <c r="L76" i="29" s="1"/>
  <c r="AP14" i="2"/>
  <c r="L39" i="9" s="1"/>
  <c r="L39" i="29" s="1"/>
  <c r="AP39" i="2"/>
  <c r="L64" i="9" s="1"/>
  <c r="L64" i="29" s="1"/>
  <c r="AP46" i="2"/>
  <c r="L71" i="9" s="1"/>
  <c r="L71" i="29" s="1"/>
  <c r="AP24" i="2"/>
  <c r="L49" i="9" s="1"/>
  <c r="L49" i="29" s="1"/>
  <c r="AP38" i="2"/>
  <c r="L63" i="9" s="1"/>
  <c r="L63" i="29" s="1"/>
  <c r="AP55" i="2"/>
  <c r="L80" i="9" s="1"/>
  <c r="L80" i="29" s="1"/>
  <c r="AP43" i="2"/>
  <c r="L68" i="9" s="1"/>
  <c r="L68" i="29" s="1"/>
  <c r="AP42" i="2"/>
  <c r="L67" i="9" s="1"/>
  <c r="L67" i="29" s="1"/>
  <c r="AP25" i="2"/>
  <c r="L50" i="9" s="1"/>
  <c r="L50" i="29" s="1"/>
  <c r="AP28" i="2"/>
  <c r="L53" i="9" s="1"/>
  <c r="L53" i="29" s="1"/>
  <c r="AP57" i="2"/>
  <c r="L82" i="9" s="1"/>
  <c r="L82" i="29" s="1"/>
  <c r="AP22" i="2"/>
  <c r="L47" i="9" s="1"/>
  <c r="L47" i="29" s="1"/>
  <c r="AP58" i="2"/>
  <c r="L83" i="9" s="1"/>
  <c r="L83" i="29" s="1"/>
  <c r="AP59" i="2"/>
  <c r="L84" i="9" s="1"/>
  <c r="L84" i="29" s="1"/>
  <c r="AP31" i="2"/>
  <c r="L56" i="9" s="1"/>
  <c r="L56" i="29" s="1"/>
  <c r="AP48" i="2"/>
  <c r="L73" i="9" s="1"/>
  <c r="L73" i="29" s="1"/>
  <c r="AP19" i="2"/>
  <c r="L44" i="9" s="1"/>
  <c r="L44" i="29" s="1"/>
  <c r="AP49" i="2"/>
  <c r="L74" i="9" s="1"/>
  <c r="L74" i="29" s="1"/>
  <c r="AP16" i="2"/>
  <c r="L41" i="9" s="1"/>
  <c r="L41" i="29" s="1"/>
  <c r="AP61" i="2"/>
  <c r="L86" i="9" s="1"/>
  <c r="L86" i="29" s="1"/>
  <c r="AP60" i="2"/>
  <c r="L85" i="9" s="1"/>
  <c r="L85" i="29" s="1"/>
  <c r="AP12" i="2"/>
  <c r="L37" i="9" s="1"/>
  <c r="L37" i="29" s="1"/>
  <c r="AP45" i="2"/>
  <c r="L70" i="9" s="1"/>
  <c r="L70" i="29" s="1"/>
  <c r="AP15" i="2"/>
  <c r="L40" i="9" s="1"/>
  <c r="L40" i="29" s="1"/>
  <c r="AP18" i="2"/>
  <c r="L43" i="9" s="1"/>
  <c r="L43" i="29" s="1"/>
  <c r="AP53" i="2"/>
  <c r="L78" i="9" s="1"/>
  <c r="L78" i="29" s="1"/>
  <c r="AP23" i="2"/>
  <c r="L48" i="9" s="1"/>
  <c r="L48" i="29" s="1"/>
  <c r="AP56" i="2"/>
  <c r="L81" i="9" s="1"/>
  <c r="L81" i="29" s="1"/>
  <c r="AP34" i="2"/>
  <c r="L59" i="9" s="1"/>
  <c r="L59" i="29" s="1"/>
  <c r="AP20" i="2"/>
  <c r="L45" i="9" s="1"/>
  <c r="L45" i="29" s="1"/>
  <c r="AP50" i="2"/>
  <c r="L75" i="9" s="1"/>
  <c r="L75" i="29" s="1"/>
  <c r="AP21" i="2"/>
  <c r="L46" i="9" s="1"/>
  <c r="L46" i="29" s="1"/>
  <c r="AP35" i="2"/>
  <c r="L60" i="9" s="1"/>
  <c r="L60" i="29" s="1"/>
  <c r="AP54" i="2"/>
  <c r="L79" i="9" s="1"/>
  <c r="L79" i="29" s="1"/>
  <c r="AP52" i="2"/>
  <c r="L77" i="9" s="1"/>
  <c r="L77" i="29" s="1"/>
  <c r="AP47" i="2"/>
  <c r="L72" i="9" s="1"/>
  <c r="L72" i="29" s="1"/>
  <c r="AP32" i="2"/>
  <c r="L57" i="9" s="1"/>
  <c r="L57" i="29" s="1"/>
  <c r="F32" i="3"/>
  <c r="J12" i="30"/>
  <c r="Q13" i="32"/>
  <c r="O13" i="24"/>
  <c r="R12" i="2"/>
  <c r="E74" i="32" l="1"/>
  <c r="E86" i="24"/>
  <c r="F513" i="24"/>
  <c r="F513" i="32" s="1"/>
  <c r="F153" i="24"/>
  <c r="F153" i="32" s="1"/>
  <c r="F165" i="24"/>
  <c r="F165" i="32" s="1"/>
  <c r="F189" i="24"/>
  <c r="F189" i="32" s="1"/>
  <c r="F309" i="24"/>
  <c r="F309" i="32" s="1"/>
  <c r="F393" i="24"/>
  <c r="F393" i="32" s="1"/>
  <c r="F321" i="24"/>
  <c r="F321" i="32" s="1"/>
  <c r="F129" i="24"/>
  <c r="F129" i="32" s="1"/>
  <c r="F405" i="24"/>
  <c r="F405" i="32" s="1"/>
  <c r="F273" i="24"/>
  <c r="F273" i="32" s="1"/>
  <c r="F201" i="24"/>
  <c r="F201" i="32" s="1"/>
  <c r="F81" i="24"/>
  <c r="F81" i="32" s="1"/>
  <c r="F537" i="24"/>
  <c r="F537" i="32" s="1"/>
  <c r="F501" i="24"/>
  <c r="F501" i="32" s="1"/>
  <c r="F489" i="24"/>
  <c r="F489" i="32" s="1"/>
  <c r="F261" i="24"/>
  <c r="F261" i="32" s="1"/>
  <c r="F369" i="24"/>
  <c r="F369" i="32" s="1"/>
  <c r="F225" i="24"/>
  <c r="F225" i="32" s="1"/>
  <c r="F477" i="24"/>
  <c r="F477" i="32" s="1"/>
  <c r="F609" i="24"/>
  <c r="F609" i="32" s="1"/>
  <c r="F561" i="24"/>
  <c r="F561" i="32" s="1"/>
  <c r="F345" i="24"/>
  <c r="F345" i="32" s="1"/>
  <c r="F381" i="24"/>
  <c r="F381" i="32" s="1"/>
  <c r="F21" i="24"/>
  <c r="F573" i="24"/>
  <c r="F573" i="32" s="1"/>
  <c r="F213" i="24"/>
  <c r="F213" i="32" s="1"/>
  <c r="F45" i="24"/>
  <c r="F45" i="32" s="1"/>
  <c r="F453" i="24"/>
  <c r="F453" i="32" s="1"/>
  <c r="F105" i="24"/>
  <c r="F105" i="32" s="1"/>
  <c r="F357" i="24"/>
  <c r="F357" i="32" s="1"/>
  <c r="F93" i="24"/>
  <c r="F93" i="32" s="1"/>
  <c r="F429" i="24"/>
  <c r="F429" i="32" s="1"/>
  <c r="D18" i="25"/>
  <c r="F177" i="24"/>
  <c r="F177" i="32" s="1"/>
  <c r="F33" i="24"/>
  <c r="F33" i="32" s="1"/>
  <c r="F285" i="24"/>
  <c r="F285" i="32" s="1"/>
  <c r="F549" i="24"/>
  <c r="F549" i="32" s="1"/>
  <c r="F333" i="24"/>
  <c r="F333" i="32" s="1"/>
  <c r="F69" i="24"/>
  <c r="F69" i="32" s="1"/>
  <c r="F237" i="24"/>
  <c r="F237" i="32" s="1"/>
  <c r="F249" i="24"/>
  <c r="F249" i="32" s="1"/>
  <c r="F297" i="24"/>
  <c r="F297" i="32" s="1"/>
  <c r="F141" i="24"/>
  <c r="F141" i="32" s="1"/>
  <c r="F417" i="24"/>
  <c r="F417" i="32" s="1"/>
  <c r="F465" i="24"/>
  <c r="F465" i="32" s="1"/>
  <c r="F525" i="24"/>
  <c r="F525" i="32" s="1"/>
  <c r="F57" i="24"/>
  <c r="F57" i="32" s="1"/>
  <c r="F597" i="24"/>
  <c r="F597" i="32" s="1"/>
  <c r="F117" i="24"/>
  <c r="F117" i="32" s="1"/>
  <c r="F441" i="24"/>
  <c r="F441" i="32" s="1"/>
  <c r="F585" i="24"/>
  <c r="F585" i="32" s="1"/>
  <c r="E16" i="2"/>
  <c r="F16" i="30"/>
  <c r="C23" i="3"/>
  <c r="B24" i="3"/>
  <c r="E120" i="24"/>
  <c r="E108" i="32"/>
  <c r="E31" i="24"/>
  <c r="E19" i="32"/>
  <c r="E72" i="2"/>
  <c r="E60" i="30"/>
  <c r="E109" i="32"/>
  <c r="E121" i="24"/>
  <c r="E30" i="32"/>
  <c r="E42" i="24"/>
  <c r="E49" i="2"/>
  <c r="E37" i="30"/>
  <c r="E63" i="24"/>
  <c r="E51" i="32"/>
  <c r="C26" i="25"/>
  <c r="B27" i="25"/>
  <c r="E64" i="24"/>
  <c r="E52" i="32"/>
  <c r="E38" i="2"/>
  <c r="E26" i="30"/>
  <c r="E53" i="24"/>
  <c r="E41" i="32"/>
  <c r="F20" i="32"/>
  <c r="E20" i="24"/>
  <c r="E27" i="2"/>
  <c r="E15" i="30"/>
  <c r="F125" i="2"/>
  <c r="F125" i="30" s="1"/>
  <c r="F137" i="2"/>
  <c r="F137" i="30" s="1"/>
  <c r="F581" i="2"/>
  <c r="F581" i="30" s="1"/>
  <c r="F161" i="2"/>
  <c r="F161" i="30" s="1"/>
  <c r="F593" i="2"/>
  <c r="F593" i="30" s="1"/>
  <c r="F533" i="2"/>
  <c r="F533" i="30" s="1"/>
  <c r="F413" i="2"/>
  <c r="F413" i="30" s="1"/>
  <c r="F293" i="2"/>
  <c r="F293" i="30" s="1"/>
  <c r="F497" i="2"/>
  <c r="F497" i="30" s="1"/>
  <c r="F461" i="2"/>
  <c r="F461" i="30" s="1"/>
  <c r="F101" i="2"/>
  <c r="F101" i="30" s="1"/>
  <c r="F557" i="2"/>
  <c r="F557" i="30" s="1"/>
  <c r="F317" i="2"/>
  <c r="F317" i="30" s="1"/>
  <c r="F173" i="2"/>
  <c r="F173" i="30" s="1"/>
  <c r="F341" i="2"/>
  <c r="F341" i="30" s="1"/>
  <c r="F29" i="2"/>
  <c r="F29" i="30" s="1"/>
  <c r="F365" i="2"/>
  <c r="F365" i="30" s="1"/>
  <c r="F425" i="2"/>
  <c r="F425" i="30" s="1"/>
  <c r="F197" i="2"/>
  <c r="F197" i="30" s="1"/>
  <c r="F449" i="2"/>
  <c r="F449" i="30" s="1"/>
  <c r="F389" i="2"/>
  <c r="F389" i="30" s="1"/>
  <c r="F89" i="2"/>
  <c r="F89" i="30" s="1"/>
  <c r="F185" i="2"/>
  <c r="F185" i="30" s="1"/>
  <c r="F113" i="2"/>
  <c r="F113" i="30" s="1"/>
  <c r="F569" i="2"/>
  <c r="F569" i="30" s="1"/>
  <c r="F377" i="2"/>
  <c r="F377" i="30" s="1"/>
  <c r="F221" i="2"/>
  <c r="F221" i="30" s="1"/>
  <c r="F473" i="2"/>
  <c r="F473" i="30" s="1"/>
  <c r="F245" i="2"/>
  <c r="F245" i="30" s="1"/>
  <c r="F605" i="2"/>
  <c r="F605" i="30" s="1"/>
  <c r="F509" i="2"/>
  <c r="F509" i="30" s="1"/>
  <c r="F65" i="2"/>
  <c r="F65" i="30" s="1"/>
  <c r="F545" i="2"/>
  <c r="F545" i="30" s="1"/>
  <c r="F149" i="2"/>
  <c r="F149" i="30" s="1"/>
  <c r="D14" i="3"/>
  <c r="F437" i="2"/>
  <c r="F437" i="30" s="1"/>
  <c r="F401" i="2"/>
  <c r="F401" i="30" s="1"/>
  <c r="F17" i="2"/>
  <c r="F77" i="2"/>
  <c r="F77" i="30" s="1"/>
  <c r="F269" i="2"/>
  <c r="F269" i="30" s="1"/>
  <c r="F485" i="2"/>
  <c r="F485" i="30" s="1"/>
  <c r="F41" i="2"/>
  <c r="F41" i="30" s="1"/>
  <c r="F521" i="2"/>
  <c r="F521" i="30" s="1"/>
  <c r="F53" i="2"/>
  <c r="F53" i="30" s="1"/>
  <c r="F305" i="2"/>
  <c r="F305" i="30" s="1"/>
  <c r="F281" i="2"/>
  <c r="F281" i="30" s="1"/>
  <c r="F209" i="2"/>
  <c r="F209" i="30" s="1"/>
  <c r="F257" i="2"/>
  <c r="F257" i="30" s="1"/>
  <c r="F233" i="2"/>
  <c r="F233" i="30" s="1"/>
  <c r="F353" i="2"/>
  <c r="F353" i="30" s="1"/>
  <c r="F329" i="2"/>
  <c r="F329" i="30" s="1"/>
  <c r="D29" i="24"/>
  <c r="D29" i="32"/>
  <c r="Y12" i="2"/>
  <c r="W12" i="30"/>
  <c r="T12" i="2"/>
  <c r="S13" i="32"/>
  <c r="Q13" i="24"/>
  <c r="L38" i="29"/>
  <c r="K15" i="9"/>
  <c r="K15" i="29" s="1"/>
  <c r="Z12" i="30"/>
  <c r="E50" i="2" l="1"/>
  <c r="E38" i="30"/>
  <c r="D30" i="32"/>
  <c r="D30" i="24"/>
  <c r="E49" i="30"/>
  <c r="E61" i="2"/>
  <c r="E43" i="24"/>
  <c r="E31" i="32"/>
  <c r="D27" i="2"/>
  <c r="D27" i="30"/>
  <c r="E42" i="32"/>
  <c r="E54" i="24"/>
  <c r="F190" i="24"/>
  <c r="F190" i="32" s="1"/>
  <c r="F466" i="24"/>
  <c r="F466" i="32" s="1"/>
  <c r="F118" i="24"/>
  <c r="F118" i="32" s="1"/>
  <c r="F598" i="24"/>
  <c r="F598" i="32" s="1"/>
  <c r="F334" i="24"/>
  <c r="F334" i="32" s="1"/>
  <c r="F106" i="24"/>
  <c r="F106" i="32" s="1"/>
  <c r="F562" i="24"/>
  <c r="F562" i="32" s="1"/>
  <c r="F238" i="24"/>
  <c r="F238" i="32" s="1"/>
  <c r="F250" i="24"/>
  <c r="F250" i="32" s="1"/>
  <c r="F94" i="24"/>
  <c r="F94" i="32" s="1"/>
  <c r="F154" i="24"/>
  <c r="F154" i="32" s="1"/>
  <c r="F586" i="24"/>
  <c r="F586" i="32" s="1"/>
  <c r="F430" i="24"/>
  <c r="F430" i="32" s="1"/>
  <c r="F178" i="24"/>
  <c r="F178" i="32" s="1"/>
  <c r="F538" i="24"/>
  <c r="F538" i="32" s="1"/>
  <c r="F298" i="24"/>
  <c r="F298" i="32" s="1"/>
  <c r="F166" i="24"/>
  <c r="F166" i="32" s="1"/>
  <c r="F550" i="24"/>
  <c r="F550" i="32" s="1"/>
  <c r="F322" i="24"/>
  <c r="F322" i="32" s="1"/>
  <c r="F406" i="24"/>
  <c r="F406" i="32" s="1"/>
  <c r="F358" i="24"/>
  <c r="F358" i="32" s="1"/>
  <c r="F418" i="24"/>
  <c r="F418" i="32" s="1"/>
  <c r="F202" i="24"/>
  <c r="F202" i="32" s="1"/>
  <c r="F262" i="24"/>
  <c r="F262" i="32" s="1"/>
  <c r="F610" i="24"/>
  <c r="F610" i="32" s="1"/>
  <c r="F526" i="24"/>
  <c r="F526" i="32" s="1"/>
  <c r="D19" i="25"/>
  <c r="F214" i="24"/>
  <c r="F214" i="32" s="1"/>
  <c r="F130" i="24"/>
  <c r="F130" i="32" s="1"/>
  <c r="F382" i="24"/>
  <c r="F382" i="32" s="1"/>
  <c r="F346" i="24"/>
  <c r="F346" i="32" s="1"/>
  <c r="F82" i="24"/>
  <c r="F82" i="32" s="1"/>
  <c r="F490" i="24"/>
  <c r="F490" i="32" s="1"/>
  <c r="F514" i="24"/>
  <c r="F514" i="32" s="1"/>
  <c r="F46" i="24"/>
  <c r="F46" i="32" s="1"/>
  <c r="F286" i="24"/>
  <c r="F286" i="32" s="1"/>
  <c r="F370" i="24"/>
  <c r="F370" i="32" s="1"/>
  <c r="F310" i="24"/>
  <c r="F310" i="32" s="1"/>
  <c r="F34" i="24"/>
  <c r="F34" i="32" s="1"/>
  <c r="F574" i="24"/>
  <c r="F574" i="32" s="1"/>
  <c r="F142" i="24"/>
  <c r="F142" i="32" s="1"/>
  <c r="F442" i="24"/>
  <c r="F442" i="32" s="1"/>
  <c r="F226" i="24"/>
  <c r="F226" i="32" s="1"/>
  <c r="F22" i="24"/>
  <c r="F454" i="24"/>
  <c r="F454" i="32" s="1"/>
  <c r="F70" i="24"/>
  <c r="F70" i="32" s="1"/>
  <c r="F394" i="24"/>
  <c r="F394" i="32" s="1"/>
  <c r="F502" i="24"/>
  <c r="F502" i="32" s="1"/>
  <c r="F58" i="24"/>
  <c r="F58" i="32" s="1"/>
  <c r="F478" i="24"/>
  <c r="F478" i="32" s="1"/>
  <c r="F274" i="24"/>
  <c r="F274" i="32" s="1"/>
  <c r="F78" i="2"/>
  <c r="F78" i="30" s="1"/>
  <c r="F606" i="2"/>
  <c r="F606" i="30" s="1"/>
  <c r="F222" i="2"/>
  <c r="F222" i="30" s="1"/>
  <c r="F582" i="2"/>
  <c r="F582" i="30" s="1"/>
  <c r="F210" i="2"/>
  <c r="F210" i="30" s="1"/>
  <c r="F498" i="2"/>
  <c r="F498" i="30" s="1"/>
  <c r="F558" i="2"/>
  <c r="F558" i="30" s="1"/>
  <c r="F462" i="2"/>
  <c r="F462" i="30" s="1"/>
  <c r="F234" i="2"/>
  <c r="F234" i="30" s="1"/>
  <c r="F18" i="2"/>
  <c r="F318" i="2"/>
  <c r="F318" i="30" s="1"/>
  <c r="F534" i="2"/>
  <c r="F534" i="30" s="1"/>
  <c r="F174" i="2"/>
  <c r="F174" i="30" s="1"/>
  <c r="F150" i="2"/>
  <c r="F150" i="30" s="1"/>
  <c r="F258" i="2"/>
  <c r="F258" i="30" s="1"/>
  <c r="F390" i="2"/>
  <c r="F390" i="30" s="1"/>
  <c r="F198" i="2"/>
  <c r="F198" i="30" s="1"/>
  <c r="F186" i="2"/>
  <c r="F186" i="30" s="1"/>
  <c r="F294" i="2"/>
  <c r="F294" i="30" s="1"/>
  <c r="F594" i="2"/>
  <c r="F594" i="30" s="1"/>
  <c r="F342" i="2"/>
  <c r="F342" i="30" s="1"/>
  <c r="F570" i="2"/>
  <c r="F570" i="30" s="1"/>
  <c r="F270" i="2"/>
  <c r="F270" i="30" s="1"/>
  <c r="F30" i="2"/>
  <c r="F30" i="30" s="1"/>
  <c r="F522" i="2"/>
  <c r="F522" i="30" s="1"/>
  <c r="F114" i="2"/>
  <c r="F114" i="30" s="1"/>
  <c r="F306" i="2"/>
  <c r="F306" i="30" s="1"/>
  <c r="F378" i="2"/>
  <c r="F378" i="30" s="1"/>
  <c r="F414" i="2"/>
  <c r="F414" i="30" s="1"/>
  <c r="F42" i="2"/>
  <c r="F42" i="30" s="1"/>
  <c r="F546" i="2"/>
  <c r="F546" i="30" s="1"/>
  <c r="F90" i="2"/>
  <c r="F90" i="30" s="1"/>
  <c r="F486" i="2"/>
  <c r="F486" i="30" s="1"/>
  <c r="F450" i="2"/>
  <c r="F450" i="30" s="1"/>
  <c r="D15" i="3"/>
  <c r="F354" i="2"/>
  <c r="F354" i="30" s="1"/>
  <c r="F102" i="2"/>
  <c r="F102" i="30" s="1"/>
  <c r="F366" i="2"/>
  <c r="F366" i="30" s="1"/>
  <c r="F162" i="2"/>
  <c r="F162" i="30" s="1"/>
  <c r="F402" i="2"/>
  <c r="F402" i="30" s="1"/>
  <c r="F474" i="2"/>
  <c r="F474" i="30" s="1"/>
  <c r="F126" i="2"/>
  <c r="F126" i="30" s="1"/>
  <c r="F138" i="2"/>
  <c r="F138" i="30" s="1"/>
  <c r="F426" i="2"/>
  <c r="F426" i="30" s="1"/>
  <c r="F282" i="2"/>
  <c r="F282" i="30" s="1"/>
  <c r="F330" i="2"/>
  <c r="F330" i="30" s="1"/>
  <c r="F510" i="2"/>
  <c r="F510" i="30" s="1"/>
  <c r="F438" i="2"/>
  <c r="F438" i="30" s="1"/>
  <c r="F66" i="2"/>
  <c r="F66" i="30" s="1"/>
  <c r="F246" i="2"/>
  <c r="F246" i="30" s="1"/>
  <c r="F54" i="2"/>
  <c r="F54" i="30" s="1"/>
  <c r="E27" i="30"/>
  <c r="E39" i="2"/>
  <c r="E65" i="24"/>
  <c r="E53" i="32"/>
  <c r="E76" i="24"/>
  <c r="E64" i="32"/>
  <c r="E63" i="32"/>
  <c r="E75" i="24"/>
  <c r="E72" i="30"/>
  <c r="E84" i="2"/>
  <c r="E120" i="32"/>
  <c r="E132" i="24"/>
  <c r="E16" i="30"/>
  <c r="E28" i="2"/>
  <c r="F21" i="32"/>
  <c r="E21" i="24"/>
  <c r="E86" i="32"/>
  <c r="E98" i="24"/>
  <c r="E17" i="2"/>
  <c r="F17" i="30"/>
  <c r="E20" i="32"/>
  <c r="E32" i="24"/>
  <c r="B28" i="25"/>
  <c r="C27" i="25"/>
  <c r="E133" i="24"/>
  <c r="E121" i="32"/>
  <c r="B25" i="3"/>
  <c r="C24" i="3"/>
  <c r="Y12" i="30"/>
  <c r="V13" i="32"/>
  <c r="G13" i="24"/>
  <c r="S13" i="24" s="1"/>
  <c r="V13" i="24"/>
  <c r="AA13" i="32" s="1"/>
  <c r="J13" i="2"/>
  <c r="AD12" i="30"/>
  <c r="X12" i="2"/>
  <c r="AC12" i="30" s="1"/>
  <c r="E44" i="24" l="1"/>
  <c r="E32" i="32"/>
  <c r="E110" i="24"/>
  <c r="E98" i="32"/>
  <c r="E40" i="2"/>
  <c r="E28" i="30"/>
  <c r="E96" i="2"/>
  <c r="E84" i="30"/>
  <c r="E39" i="30"/>
  <c r="E51" i="2"/>
  <c r="E22" i="24"/>
  <c r="F22" i="32"/>
  <c r="E54" i="32"/>
  <c r="E66" i="24"/>
  <c r="E145" i="24"/>
  <c r="E133" i="32"/>
  <c r="E76" i="32"/>
  <c r="E88" i="24"/>
  <c r="F71" i="24"/>
  <c r="F71" i="32" s="1"/>
  <c r="F311" i="24"/>
  <c r="F311" i="32" s="1"/>
  <c r="F575" i="24"/>
  <c r="F575" i="32" s="1"/>
  <c r="F251" i="24"/>
  <c r="F251" i="32" s="1"/>
  <c r="F395" i="24"/>
  <c r="F395" i="32" s="1"/>
  <c r="F83" i="24"/>
  <c r="F83" i="32" s="1"/>
  <c r="F191" i="24"/>
  <c r="F191" i="32" s="1"/>
  <c r="F527" i="24"/>
  <c r="F527" i="32" s="1"/>
  <c r="F563" i="24"/>
  <c r="F563" i="32" s="1"/>
  <c r="F215" i="24"/>
  <c r="F215" i="32" s="1"/>
  <c r="F335" i="24"/>
  <c r="F335" i="32" s="1"/>
  <c r="F275" i="24"/>
  <c r="F275" i="32" s="1"/>
  <c r="F419" i="24"/>
  <c r="F419" i="32" s="1"/>
  <c r="F239" i="24"/>
  <c r="F239" i="32" s="1"/>
  <c r="F167" i="24"/>
  <c r="F167" i="32" s="1"/>
  <c r="F359" i="24"/>
  <c r="F359" i="32" s="1"/>
  <c r="F131" i="24"/>
  <c r="F131" i="32" s="1"/>
  <c r="F539" i="24"/>
  <c r="F539" i="32" s="1"/>
  <c r="F443" i="24"/>
  <c r="F443" i="32" s="1"/>
  <c r="F28" i="25"/>
  <c r="F455" i="24"/>
  <c r="F455" i="32" s="1"/>
  <c r="F203" i="24"/>
  <c r="F203" i="32" s="1"/>
  <c r="F515" i="24"/>
  <c r="F515" i="32" s="1"/>
  <c r="F407" i="24"/>
  <c r="F407" i="32" s="1"/>
  <c r="F263" i="24"/>
  <c r="F263" i="32" s="1"/>
  <c r="F431" i="24"/>
  <c r="F431" i="32" s="1"/>
  <c r="F59" i="24"/>
  <c r="F59" i="32" s="1"/>
  <c r="F299" i="24"/>
  <c r="F299" i="32" s="1"/>
  <c r="F491" i="24"/>
  <c r="F491" i="32" s="1"/>
  <c r="F287" i="24"/>
  <c r="F287" i="32" s="1"/>
  <c r="F611" i="24"/>
  <c r="F611" i="32" s="1"/>
  <c r="F95" i="24"/>
  <c r="F95" i="32" s="1"/>
  <c r="F155" i="24"/>
  <c r="F155" i="32" s="1"/>
  <c r="F467" i="24"/>
  <c r="F467" i="32" s="1"/>
  <c r="F179" i="24"/>
  <c r="F179" i="32" s="1"/>
  <c r="F119" i="24"/>
  <c r="F119" i="32" s="1"/>
  <c r="F227" i="24"/>
  <c r="F227" i="32" s="1"/>
  <c r="F551" i="24"/>
  <c r="F551" i="32" s="1"/>
  <c r="F479" i="24"/>
  <c r="F479" i="32" s="1"/>
  <c r="F143" i="24"/>
  <c r="F143" i="32" s="1"/>
  <c r="F347" i="24"/>
  <c r="F347" i="32" s="1"/>
  <c r="F587" i="24"/>
  <c r="F587" i="32" s="1"/>
  <c r="F503" i="24"/>
  <c r="F503" i="32" s="1"/>
  <c r="F35" i="24"/>
  <c r="F35" i="32" s="1"/>
  <c r="F323" i="24"/>
  <c r="F323" i="32" s="1"/>
  <c r="F107" i="24"/>
  <c r="F107" i="32" s="1"/>
  <c r="F47" i="24"/>
  <c r="F47" i="32" s="1"/>
  <c r="F383" i="24"/>
  <c r="F383" i="32" s="1"/>
  <c r="F599" i="24"/>
  <c r="F599" i="32" s="1"/>
  <c r="F371" i="24"/>
  <c r="F371" i="32" s="1"/>
  <c r="F23" i="24"/>
  <c r="E43" i="32"/>
  <c r="E55" i="24"/>
  <c r="D28" i="30"/>
  <c r="D28" i="2"/>
  <c r="D31" i="24"/>
  <c r="D31" i="32"/>
  <c r="E33" i="24"/>
  <c r="E21" i="32"/>
  <c r="E144" i="24"/>
  <c r="E132" i="32"/>
  <c r="E75" i="32"/>
  <c r="E87" i="24"/>
  <c r="F91" i="2"/>
  <c r="F91" i="30" s="1"/>
  <c r="F427" i="2"/>
  <c r="F427" i="30" s="1"/>
  <c r="F559" i="2"/>
  <c r="F559" i="30" s="1"/>
  <c r="F211" i="2"/>
  <c r="F211" i="30" s="1"/>
  <c r="F247" i="2"/>
  <c r="F247" i="30" s="1"/>
  <c r="F259" i="2"/>
  <c r="F259" i="30" s="1"/>
  <c r="F523" i="2"/>
  <c r="F523" i="30" s="1"/>
  <c r="F127" i="2"/>
  <c r="F127" i="30" s="1"/>
  <c r="F391" i="2"/>
  <c r="F391" i="30" s="1"/>
  <c r="F67" i="2"/>
  <c r="F67" i="30" s="1"/>
  <c r="F331" i="2"/>
  <c r="F331" i="30" s="1"/>
  <c r="F139" i="2"/>
  <c r="F139" i="30" s="1"/>
  <c r="F451" i="2"/>
  <c r="F451" i="30" s="1"/>
  <c r="F595" i="2"/>
  <c r="F595" i="30" s="1"/>
  <c r="F343" i="2"/>
  <c r="F343" i="30" s="1"/>
  <c r="F547" i="2"/>
  <c r="F547" i="30" s="1"/>
  <c r="F487" i="2"/>
  <c r="F487" i="30" s="1"/>
  <c r="F79" i="2"/>
  <c r="F79" i="30" s="1"/>
  <c r="F187" i="2"/>
  <c r="F187" i="30" s="1"/>
  <c r="F295" i="2"/>
  <c r="F295" i="30" s="1"/>
  <c r="F103" i="2"/>
  <c r="F103" i="30" s="1"/>
  <c r="F463" i="2"/>
  <c r="F463" i="30" s="1"/>
  <c r="F355" i="2"/>
  <c r="F355" i="30" s="1"/>
  <c r="F403" i="2"/>
  <c r="F403" i="30" s="1"/>
  <c r="F163" i="2"/>
  <c r="F163" i="30" s="1"/>
  <c r="F43" i="2"/>
  <c r="F43" i="30" s="1"/>
  <c r="F535" i="2"/>
  <c r="F535" i="30" s="1"/>
  <c r="F223" i="2"/>
  <c r="F223" i="30" s="1"/>
  <c r="F607" i="2"/>
  <c r="F607" i="30" s="1"/>
  <c r="F475" i="2"/>
  <c r="F475" i="30" s="1"/>
  <c r="F283" i="2"/>
  <c r="F283" i="30" s="1"/>
  <c r="D16" i="3"/>
  <c r="F19" i="2"/>
  <c r="F199" i="2"/>
  <c r="F199" i="30" s="1"/>
  <c r="F583" i="2"/>
  <c r="F583" i="30" s="1"/>
  <c r="F55" i="2"/>
  <c r="F55" i="30" s="1"/>
  <c r="F31" i="2"/>
  <c r="F31" i="30" s="1"/>
  <c r="F175" i="2"/>
  <c r="F175" i="30" s="1"/>
  <c r="F439" i="2"/>
  <c r="F439" i="30" s="1"/>
  <c r="F499" i="2"/>
  <c r="F499" i="30" s="1"/>
  <c r="F235" i="2"/>
  <c r="F235" i="30" s="1"/>
  <c r="F271" i="2"/>
  <c r="F271" i="30" s="1"/>
  <c r="F319" i="2"/>
  <c r="F319" i="30" s="1"/>
  <c r="F511" i="2"/>
  <c r="F511" i="30" s="1"/>
  <c r="F307" i="2"/>
  <c r="F307" i="30" s="1"/>
  <c r="F571" i="2"/>
  <c r="F571" i="30" s="1"/>
  <c r="F151" i="2"/>
  <c r="F151" i="30" s="1"/>
  <c r="F367" i="2"/>
  <c r="F367" i="30" s="1"/>
  <c r="F415" i="2"/>
  <c r="F415" i="30" s="1"/>
  <c r="F379" i="2"/>
  <c r="F379" i="30" s="1"/>
  <c r="F115" i="2"/>
  <c r="F115" i="30" s="1"/>
  <c r="E61" i="30"/>
  <c r="E73" i="2"/>
  <c r="B26" i="3"/>
  <c r="C25" i="3"/>
  <c r="B29" i="25"/>
  <c r="C28" i="25"/>
  <c r="E29" i="2"/>
  <c r="E17" i="30"/>
  <c r="E65" i="32"/>
  <c r="E77" i="24"/>
  <c r="E18" i="2"/>
  <c r="F18" i="30"/>
  <c r="E62" i="2"/>
  <c r="E50" i="30"/>
  <c r="X13" i="32"/>
  <c r="U13" i="24"/>
  <c r="P13" i="2"/>
  <c r="U13" i="30" s="1"/>
  <c r="K13" i="30"/>
  <c r="M13" i="2"/>
  <c r="AE12" i="2"/>
  <c r="X13" i="24"/>
  <c r="Y13" i="24" s="1"/>
  <c r="H13" i="32"/>
  <c r="H13" i="24"/>
  <c r="I13" i="24"/>
  <c r="D29" i="2" l="1"/>
  <c r="D29" i="30"/>
  <c r="E45" i="24"/>
  <c r="E33" i="32"/>
  <c r="E30" i="2"/>
  <c r="E18" i="30"/>
  <c r="E29" i="30"/>
  <c r="E41" i="2"/>
  <c r="C26" i="3"/>
  <c r="B27" i="3"/>
  <c r="E67" i="24"/>
  <c r="E55" i="32"/>
  <c r="E157" i="24"/>
  <c r="E145" i="32"/>
  <c r="E34" i="24"/>
  <c r="E22" i="32"/>
  <c r="E96" i="30"/>
  <c r="E108" i="2"/>
  <c r="E110" i="32"/>
  <c r="E122" i="24"/>
  <c r="E89" i="24"/>
  <c r="E77" i="32"/>
  <c r="D32" i="32"/>
  <c r="D32" i="24"/>
  <c r="E73" i="30"/>
  <c r="E85" i="2"/>
  <c r="F19" i="30"/>
  <c r="E19" i="2"/>
  <c r="E156" i="24"/>
  <c r="E144" i="32"/>
  <c r="E100" i="24"/>
  <c r="E88" i="32"/>
  <c r="E78" i="24"/>
  <c r="E66" i="32"/>
  <c r="E51" i="30"/>
  <c r="E63" i="2"/>
  <c r="E62" i="30"/>
  <c r="E74" i="2"/>
  <c r="C29" i="25"/>
  <c r="B30" i="25"/>
  <c r="F152" i="2"/>
  <c r="F152" i="30" s="1"/>
  <c r="F356" i="2"/>
  <c r="F356" i="30" s="1"/>
  <c r="F440" i="2"/>
  <c r="F440" i="30" s="1"/>
  <c r="F236" i="2"/>
  <c r="F236" i="30" s="1"/>
  <c r="F68" i="2"/>
  <c r="F68" i="30" s="1"/>
  <c r="F116" i="2"/>
  <c r="F116" i="30" s="1"/>
  <c r="F416" i="2"/>
  <c r="F416" i="30" s="1"/>
  <c r="F32" i="2"/>
  <c r="F32" i="30" s="1"/>
  <c r="F392" i="2"/>
  <c r="F392" i="30" s="1"/>
  <c r="F92" i="2"/>
  <c r="F92" i="30" s="1"/>
  <c r="F500" i="2"/>
  <c r="F500" i="30" s="1"/>
  <c r="F20" i="2"/>
  <c r="F404" i="2"/>
  <c r="F404" i="30" s="1"/>
  <c r="F200" i="2"/>
  <c r="F200" i="30" s="1"/>
  <c r="F464" i="2"/>
  <c r="F464" i="30" s="1"/>
  <c r="F536" i="2"/>
  <c r="F536" i="30" s="1"/>
  <c r="F344" i="2"/>
  <c r="F344" i="30" s="1"/>
  <c r="F260" i="2"/>
  <c r="F260" i="30" s="1"/>
  <c r="F308" i="2"/>
  <c r="F308" i="30" s="1"/>
  <c r="F488" i="2"/>
  <c r="F488" i="30" s="1"/>
  <c r="F212" i="2"/>
  <c r="F212" i="30" s="1"/>
  <c r="F188" i="2"/>
  <c r="F188" i="30" s="1"/>
  <c r="F476" i="2"/>
  <c r="F476" i="30" s="1"/>
  <c r="F80" i="2"/>
  <c r="F80" i="30" s="1"/>
  <c r="F560" i="2"/>
  <c r="F560" i="30" s="1"/>
  <c r="F44" i="2"/>
  <c r="F44" i="30" s="1"/>
  <c r="F380" i="2"/>
  <c r="F380" i="30" s="1"/>
  <c r="F128" i="2"/>
  <c r="F128" i="30" s="1"/>
  <c r="F512" i="2"/>
  <c r="F512" i="30" s="1"/>
  <c r="F608" i="2"/>
  <c r="F608" i="30" s="1"/>
  <c r="F224" i="2"/>
  <c r="F224" i="30" s="1"/>
  <c r="F56" i="2"/>
  <c r="F56" i="30" s="1"/>
  <c r="F248" i="2"/>
  <c r="F248" i="30" s="1"/>
  <c r="F572" i="2"/>
  <c r="F572" i="30" s="1"/>
  <c r="F548" i="2"/>
  <c r="F548" i="30" s="1"/>
  <c r="F596" i="2"/>
  <c r="F596" i="30" s="1"/>
  <c r="F284" i="2"/>
  <c r="F284" i="30" s="1"/>
  <c r="F524" i="2"/>
  <c r="F524" i="30" s="1"/>
  <c r="F104" i="2"/>
  <c r="F104" i="30" s="1"/>
  <c r="F296" i="2"/>
  <c r="F296" i="30" s="1"/>
  <c r="F368" i="2"/>
  <c r="F368" i="30" s="1"/>
  <c r="F140" i="2"/>
  <c r="F140" i="30" s="1"/>
  <c r="F428" i="2"/>
  <c r="F428" i="30" s="1"/>
  <c r="D17" i="3"/>
  <c r="F176" i="2"/>
  <c r="F176" i="30" s="1"/>
  <c r="F164" i="2"/>
  <c r="F164" i="30" s="1"/>
  <c r="F332" i="2"/>
  <c r="F332" i="30" s="1"/>
  <c r="F272" i="2"/>
  <c r="F272" i="30" s="1"/>
  <c r="F452" i="2"/>
  <c r="F452" i="30" s="1"/>
  <c r="F320" i="2"/>
  <c r="F320" i="30" s="1"/>
  <c r="F584" i="2"/>
  <c r="F584" i="30" s="1"/>
  <c r="E99" i="24"/>
  <c r="E87" i="32"/>
  <c r="E23" i="24"/>
  <c r="F23" i="32"/>
  <c r="E52" i="2"/>
  <c r="E40" i="30"/>
  <c r="E44" i="32"/>
  <c r="E56" i="24"/>
  <c r="J13" i="32"/>
  <c r="Q13" i="30"/>
  <c r="O13" i="2"/>
  <c r="Z13" i="24"/>
  <c r="L13" i="24"/>
  <c r="I13" i="32"/>
  <c r="Z13" i="32"/>
  <c r="E64" i="2" l="1"/>
  <c r="E52" i="30"/>
  <c r="E111" i="24"/>
  <c r="E99" i="32"/>
  <c r="F81" i="2"/>
  <c r="F81" i="30" s="1"/>
  <c r="F273" i="2"/>
  <c r="F273" i="30" s="1"/>
  <c r="F489" i="2"/>
  <c r="F489" i="30" s="1"/>
  <c r="F465" i="2"/>
  <c r="F465" i="30" s="1"/>
  <c r="F513" i="2"/>
  <c r="F513" i="30" s="1"/>
  <c r="F93" i="2"/>
  <c r="F93" i="30" s="1"/>
  <c r="F525" i="2"/>
  <c r="F525" i="30" s="1"/>
  <c r="F381" i="2"/>
  <c r="F381" i="30" s="1"/>
  <c r="F501" i="2"/>
  <c r="F501" i="30" s="1"/>
  <c r="F309" i="2"/>
  <c r="F309" i="30" s="1"/>
  <c r="F333" i="2"/>
  <c r="F333" i="30" s="1"/>
  <c r="F57" i="2"/>
  <c r="F57" i="30" s="1"/>
  <c r="F441" i="2"/>
  <c r="F441" i="30" s="1"/>
  <c r="F129" i="2"/>
  <c r="F129" i="30" s="1"/>
  <c r="F237" i="2"/>
  <c r="F237" i="30" s="1"/>
  <c r="F153" i="2"/>
  <c r="F153" i="30" s="1"/>
  <c r="F405" i="2"/>
  <c r="F405" i="30" s="1"/>
  <c r="F537" i="2"/>
  <c r="F537" i="30" s="1"/>
  <c r="F165" i="2"/>
  <c r="F165" i="30" s="1"/>
  <c r="F597" i="2"/>
  <c r="F597" i="30" s="1"/>
  <c r="F201" i="2"/>
  <c r="F201" i="30" s="1"/>
  <c r="F189" i="2"/>
  <c r="F189" i="30" s="1"/>
  <c r="F549" i="2"/>
  <c r="F549" i="30" s="1"/>
  <c r="F429" i="2"/>
  <c r="F429" i="30" s="1"/>
  <c r="F45" i="2"/>
  <c r="F45" i="30" s="1"/>
  <c r="F585" i="2"/>
  <c r="F585" i="30" s="1"/>
  <c r="F177" i="2"/>
  <c r="F177" i="30" s="1"/>
  <c r="F393" i="2"/>
  <c r="F393" i="30" s="1"/>
  <c r="F141" i="2"/>
  <c r="F141" i="30" s="1"/>
  <c r="F573" i="2"/>
  <c r="F573" i="30" s="1"/>
  <c r="F105" i="2"/>
  <c r="F105" i="30" s="1"/>
  <c r="F369" i="2"/>
  <c r="F369" i="30" s="1"/>
  <c r="F297" i="2"/>
  <c r="F297" i="30" s="1"/>
  <c r="F69" i="2"/>
  <c r="F69" i="30" s="1"/>
  <c r="F249" i="2"/>
  <c r="F249" i="30" s="1"/>
  <c r="F321" i="2"/>
  <c r="F321" i="30" s="1"/>
  <c r="F21" i="2"/>
  <c r="F417" i="2"/>
  <c r="F417" i="30" s="1"/>
  <c r="F33" i="2"/>
  <c r="F33" i="30" s="1"/>
  <c r="F225" i="2"/>
  <c r="F225" i="30" s="1"/>
  <c r="F345" i="2"/>
  <c r="F345" i="30" s="1"/>
  <c r="F261" i="2"/>
  <c r="F261" i="30" s="1"/>
  <c r="F285" i="2"/>
  <c r="F285" i="30" s="1"/>
  <c r="D18" i="3"/>
  <c r="F609" i="2"/>
  <c r="F609" i="30" s="1"/>
  <c r="F561" i="2"/>
  <c r="F561" i="30" s="1"/>
  <c r="F213" i="2"/>
  <c r="F213" i="30" s="1"/>
  <c r="F117" i="2"/>
  <c r="F117" i="30" s="1"/>
  <c r="F357" i="2"/>
  <c r="F357" i="30" s="1"/>
  <c r="F477" i="2"/>
  <c r="F477" i="30" s="1"/>
  <c r="F453" i="2"/>
  <c r="F453" i="30" s="1"/>
  <c r="F20" i="30"/>
  <c r="E20" i="2"/>
  <c r="B31" i="25"/>
  <c r="C30" i="25"/>
  <c r="E75" i="2"/>
  <c r="E63" i="30"/>
  <c r="E19" i="30"/>
  <c r="E31" i="2"/>
  <c r="E134" i="24"/>
  <c r="E122" i="32"/>
  <c r="E41" i="30"/>
  <c r="E53" i="2"/>
  <c r="E68" i="24"/>
  <c r="E56" i="32"/>
  <c r="D33" i="24"/>
  <c r="D33" i="32"/>
  <c r="E112" i="24"/>
  <c r="E100" i="32"/>
  <c r="E46" i="24"/>
  <c r="E34" i="32"/>
  <c r="E79" i="24"/>
  <c r="E67" i="32"/>
  <c r="E45" i="32"/>
  <c r="E57" i="24"/>
  <c r="E23" i="32"/>
  <c r="E35" i="24"/>
  <c r="E86" i="2"/>
  <c r="E74" i="30"/>
  <c r="E85" i="30"/>
  <c r="E97" i="2"/>
  <c r="E108" i="30"/>
  <c r="E120" i="2"/>
  <c r="C27" i="3"/>
  <c r="B28" i="3"/>
  <c r="E90" i="24"/>
  <c r="E78" i="32"/>
  <c r="E156" i="32"/>
  <c r="E168" i="24"/>
  <c r="E101" i="24"/>
  <c r="E89" i="32"/>
  <c r="E157" i="32"/>
  <c r="E169" i="24"/>
  <c r="D30" i="2"/>
  <c r="D30" i="30"/>
  <c r="E42" i="2"/>
  <c r="E30" i="30"/>
  <c r="O13" i="32"/>
  <c r="R13" i="24"/>
  <c r="N13" i="24"/>
  <c r="S13" i="30"/>
  <c r="Q13" i="2"/>
  <c r="E42" i="30" l="1"/>
  <c r="E54" i="2"/>
  <c r="D31" i="30"/>
  <c r="D31" i="2"/>
  <c r="E91" i="24"/>
  <c r="E79" i="32"/>
  <c r="E124" i="24"/>
  <c r="E112" i="32"/>
  <c r="E80" i="24"/>
  <c r="E68" i="32"/>
  <c r="E146" i="24"/>
  <c r="E134" i="32"/>
  <c r="E87" i="2"/>
  <c r="E75" i="30"/>
  <c r="F106" i="2"/>
  <c r="F106" i="30" s="1"/>
  <c r="F298" i="2"/>
  <c r="F298" i="30" s="1"/>
  <c r="F502" i="2"/>
  <c r="F502" i="30" s="1"/>
  <c r="F382" i="2"/>
  <c r="F382" i="30" s="1"/>
  <c r="F562" i="2"/>
  <c r="F562" i="30" s="1"/>
  <c r="F466" i="2"/>
  <c r="F466" i="30" s="1"/>
  <c r="F94" i="2"/>
  <c r="F94" i="30" s="1"/>
  <c r="F610" i="2"/>
  <c r="F610" i="30" s="1"/>
  <c r="F190" i="2"/>
  <c r="F190" i="30" s="1"/>
  <c r="F262" i="2"/>
  <c r="F262" i="30" s="1"/>
  <c r="F574" i="2"/>
  <c r="F574" i="30" s="1"/>
  <c r="F394" i="2"/>
  <c r="F394" i="30" s="1"/>
  <c r="F442" i="2"/>
  <c r="F442" i="30" s="1"/>
  <c r="F154" i="2"/>
  <c r="F154" i="30" s="1"/>
  <c r="F346" i="2"/>
  <c r="F346" i="30" s="1"/>
  <c r="F550" i="2"/>
  <c r="F550" i="30" s="1"/>
  <c r="F430" i="2"/>
  <c r="F430" i="30" s="1"/>
  <c r="F22" i="2"/>
  <c r="F370" i="2"/>
  <c r="F370" i="30" s="1"/>
  <c r="F46" i="2"/>
  <c r="F46" i="30" s="1"/>
  <c r="F490" i="2"/>
  <c r="F490" i="30" s="1"/>
  <c r="F130" i="2"/>
  <c r="F130" i="30" s="1"/>
  <c r="F286" i="2"/>
  <c r="F286" i="30" s="1"/>
  <c r="F34" i="2"/>
  <c r="F34" i="30" s="1"/>
  <c r="F118" i="2"/>
  <c r="F118" i="30" s="1"/>
  <c r="F214" i="2"/>
  <c r="F214" i="30" s="1"/>
  <c r="F202" i="2"/>
  <c r="F202" i="30" s="1"/>
  <c r="F406" i="2"/>
  <c r="F406" i="30" s="1"/>
  <c r="F598" i="2"/>
  <c r="F598" i="30" s="1"/>
  <c r="F478" i="2"/>
  <c r="F478" i="30" s="1"/>
  <c r="F82" i="2"/>
  <c r="F82" i="30" s="1"/>
  <c r="F538" i="2"/>
  <c r="F538" i="30" s="1"/>
  <c r="F226" i="2"/>
  <c r="F226" i="30" s="1"/>
  <c r="F70" i="2"/>
  <c r="F70" i="30" s="1"/>
  <c r="F526" i="2"/>
  <c r="F526" i="30" s="1"/>
  <c r="D19" i="3"/>
  <c r="F142" i="2"/>
  <c r="F142" i="30" s="1"/>
  <c r="F238" i="2"/>
  <c r="F238" i="30" s="1"/>
  <c r="F58" i="2"/>
  <c r="F58" i="30" s="1"/>
  <c r="F250" i="2"/>
  <c r="F250" i="30" s="1"/>
  <c r="F454" i="2"/>
  <c r="F454" i="30" s="1"/>
  <c r="F322" i="2"/>
  <c r="F322" i="30" s="1"/>
  <c r="F514" i="2"/>
  <c r="F514" i="30" s="1"/>
  <c r="F274" i="2"/>
  <c r="F274" i="30" s="1"/>
  <c r="F166" i="2"/>
  <c r="F166" i="30" s="1"/>
  <c r="F418" i="2"/>
  <c r="F418" i="30" s="1"/>
  <c r="F310" i="2"/>
  <c r="F310" i="30" s="1"/>
  <c r="F586" i="2"/>
  <c r="F586" i="30" s="1"/>
  <c r="F178" i="2"/>
  <c r="F178" i="30" s="1"/>
  <c r="F334" i="2"/>
  <c r="F334" i="30" s="1"/>
  <c r="F358" i="2"/>
  <c r="F358" i="30" s="1"/>
  <c r="E132" i="2"/>
  <c r="E120" i="30"/>
  <c r="E69" i="24"/>
  <c r="E57" i="32"/>
  <c r="E65" i="2"/>
  <c r="E53" i="30"/>
  <c r="E43" i="2"/>
  <c r="E31" i="30"/>
  <c r="D34" i="32"/>
  <c r="D34" i="24"/>
  <c r="E111" i="32"/>
  <c r="E123" i="24"/>
  <c r="E101" i="32"/>
  <c r="E113" i="24"/>
  <c r="E102" i="24"/>
  <c r="E90" i="32"/>
  <c r="E86" i="30"/>
  <c r="E98" i="2"/>
  <c r="E46" i="32"/>
  <c r="E58" i="24"/>
  <c r="C31" i="25"/>
  <c r="B32" i="25"/>
  <c r="E181" i="24"/>
  <c r="E169" i="32"/>
  <c r="E168" i="32"/>
  <c r="E180" i="24"/>
  <c r="C28" i="3"/>
  <c r="B29" i="3"/>
  <c r="E109" i="2"/>
  <c r="E97" i="30"/>
  <c r="E35" i="32"/>
  <c r="E47" i="24"/>
  <c r="E32" i="2"/>
  <c r="E20" i="30"/>
  <c r="E21" i="2"/>
  <c r="F21" i="30"/>
  <c r="E76" i="2"/>
  <c r="E64" i="30"/>
  <c r="V13" i="30"/>
  <c r="G13" i="2"/>
  <c r="X13" i="2"/>
  <c r="AC13" i="30" s="1"/>
  <c r="W13" i="32"/>
  <c r="T13" i="24"/>
  <c r="W13" i="24"/>
  <c r="V13" i="2"/>
  <c r="R13" i="32"/>
  <c r="E33" i="2" l="1"/>
  <c r="E21" i="30"/>
  <c r="D32" i="30"/>
  <c r="D32" i="2"/>
  <c r="E193" i="24"/>
  <c r="E181" i="32"/>
  <c r="E102" i="32"/>
  <c r="E114" i="24"/>
  <c r="E55" i="2"/>
  <c r="E43" i="30"/>
  <c r="E69" i="32"/>
  <c r="E81" i="24"/>
  <c r="E22" i="2"/>
  <c r="F22" i="30"/>
  <c r="E192" i="24"/>
  <c r="E180" i="32"/>
  <c r="B33" i="25"/>
  <c r="C32" i="25"/>
  <c r="E110" i="2"/>
  <c r="E98" i="30"/>
  <c r="E125" i="24"/>
  <c r="E113" i="32"/>
  <c r="E146" i="32"/>
  <c r="E158" i="24"/>
  <c r="E124" i="32"/>
  <c r="E136" i="24"/>
  <c r="E88" i="2"/>
  <c r="E76" i="30"/>
  <c r="E32" i="30"/>
  <c r="E44" i="2"/>
  <c r="E109" i="30"/>
  <c r="E121" i="2"/>
  <c r="E65" i="30"/>
  <c r="E77" i="2"/>
  <c r="E144" i="2"/>
  <c r="E132" i="30"/>
  <c r="F383" i="2"/>
  <c r="F383" i="30" s="1"/>
  <c r="F455" i="2"/>
  <c r="F455" i="30" s="1"/>
  <c r="F347" i="2"/>
  <c r="F347" i="30" s="1"/>
  <c r="F575" i="2"/>
  <c r="F575" i="30" s="1"/>
  <c r="F287" i="2"/>
  <c r="F287" i="30" s="1"/>
  <c r="F467" i="2"/>
  <c r="F467" i="30" s="1"/>
  <c r="F527" i="2"/>
  <c r="F527" i="30" s="1"/>
  <c r="F95" i="2"/>
  <c r="F95" i="30" s="1"/>
  <c r="F143" i="2"/>
  <c r="F143" i="30" s="1"/>
  <c r="F83" i="2"/>
  <c r="F83" i="30" s="1"/>
  <c r="F323" i="2"/>
  <c r="F323" i="30" s="1"/>
  <c r="F35" i="2"/>
  <c r="F35" i="30" s="1"/>
  <c r="F107" i="2"/>
  <c r="F107" i="30" s="1"/>
  <c r="F515" i="2"/>
  <c r="F515" i="30" s="1"/>
  <c r="F47" i="2"/>
  <c r="F47" i="30" s="1"/>
  <c r="F551" i="2"/>
  <c r="F551" i="30" s="1"/>
  <c r="F23" i="2"/>
  <c r="F71" i="2"/>
  <c r="F71" i="30" s="1"/>
  <c r="F335" i="2"/>
  <c r="F335" i="30" s="1"/>
  <c r="F215" i="2"/>
  <c r="F215" i="30" s="1"/>
  <c r="F419" i="2"/>
  <c r="F419" i="30" s="1"/>
  <c r="F503" i="2"/>
  <c r="F503" i="30" s="1"/>
  <c r="F167" i="2"/>
  <c r="F167" i="30" s="1"/>
  <c r="F611" i="2"/>
  <c r="F611" i="30" s="1"/>
  <c r="F431" i="2"/>
  <c r="F431" i="30" s="1"/>
  <c r="F191" i="2"/>
  <c r="F191" i="30" s="1"/>
  <c r="F131" i="2"/>
  <c r="F131" i="30" s="1"/>
  <c r="F119" i="2"/>
  <c r="F119" i="30" s="1"/>
  <c r="F443" i="2"/>
  <c r="F443" i="30" s="1"/>
  <c r="F599" i="2"/>
  <c r="F599" i="30" s="1"/>
  <c r="F203" i="2"/>
  <c r="F203" i="30" s="1"/>
  <c r="F587" i="2"/>
  <c r="F587" i="30" s="1"/>
  <c r="F179" i="2"/>
  <c r="F179" i="30" s="1"/>
  <c r="F395" i="2"/>
  <c r="F395" i="30" s="1"/>
  <c r="F491" i="2"/>
  <c r="F491" i="30" s="1"/>
  <c r="F299" i="2"/>
  <c r="F299" i="30" s="1"/>
  <c r="F479" i="2"/>
  <c r="F479" i="30" s="1"/>
  <c r="F539" i="2"/>
  <c r="F539" i="30" s="1"/>
  <c r="F155" i="2"/>
  <c r="F155" i="30" s="1"/>
  <c r="F359" i="2"/>
  <c r="F359" i="30" s="1"/>
  <c r="F251" i="2"/>
  <c r="F251" i="30" s="1"/>
  <c r="F28" i="3"/>
  <c r="F563" i="2"/>
  <c r="F563" i="30" s="1"/>
  <c r="F275" i="2"/>
  <c r="F275" i="30" s="1"/>
  <c r="F263" i="2"/>
  <c r="F263" i="30" s="1"/>
  <c r="F407" i="2"/>
  <c r="F407" i="30" s="1"/>
  <c r="F311" i="2"/>
  <c r="F311" i="30" s="1"/>
  <c r="F59" i="2"/>
  <c r="F59" i="30" s="1"/>
  <c r="F227" i="2"/>
  <c r="F227" i="30" s="1"/>
  <c r="F371" i="2"/>
  <c r="F371" i="30" s="1"/>
  <c r="F239" i="2"/>
  <c r="F239" i="30" s="1"/>
  <c r="E54" i="30"/>
  <c r="E66" i="2"/>
  <c r="E59" i="24"/>
  <c r="E47" i="32"/>
  <c r="C29" i="3"/>
  <c r="B30" i="3"/>
  <c r="E58" i="32"/>
  <c r="E70" i="24"/>
  <c r="E123" i="32"/>
  <c r="E135" i="24"/>
  <c r="E87" i="30"/>
  <c r="E99" i="2"/>
  <c r="E92" i="24"/>
  <c r="E80" i="32"/>
  <c r="E91" i="32"/>
  <c r="E103" i="24"/>
  <c r="J14" i="24"/>
  <c r="AB13" i="32"/>
  <c r="Z13" i="2"/>
  <c r="AA13" i="2" s="1"/>
  <c r="H13" i="30"/>
  <c r="I13" i="2"/>
  <c r="H13" i="2"/>
  <c r="W13" i="2"/>
  <c r="AB13" i="30" s="1"/>
  <c r="AA13" i="30"/>
  <c r="Y13" i="32"/>
  <c r="S13" i="2"/>
  <c r="E92" i="32" l="1"/>
  <c r="E104" i="24"/>
  <c r="D33" i="30"/>
  <c r="D33" i="2"/>
  <c r="E133" i="2"/>
  <c r="E121" i="30"/>
  <c r="E170" i="24"/>
  <c r="E158" i="32"/>
  <c r="E93" i="24"/>
  <c r="E81" i="32"/>
  <c r="E114" i="32"/>
  <c r="E126" i="24"/>
  <c r="E103" i="32"/>
  <c r="E115" i="24"/>
  <c r="E99" i="30"/>
  <c r="E111" i="2"/>
  <c r="E70" i="32"/>
  <c r="E82" i="24"/>
  <c r="E156" i="2"/>
  <c r="E144" i="30"/>
  <c r="E100" i="2"/>
  <c r="E88" i="30"/>
  <c r="E110" i="30"/>
  <c r="E122" i="2"/>
  <c r="E192" i="32"/>
  <c r="E204" i="24"/>
  <c r="E71" i="24"/>
  <c r="E59" i="32"/>
  <c r="E77" i="30"/>
  <c r="E89" i="2"/>
  <c r="E44" i="30"/>
  <c r="E56" i="2"/>
  <c r="E148" i="24"/>
  <c r="E136" i="32"/>
  <c r="E147" i="24"/>
  <c r="E135" i="32"/>
  <c r="C30" i="3"/>
  <c r="B31" i="3"/>
  <c r="E78" i="2"/>
  <c r="E66" i="30"/>
  <c r="F23" i="30"/>
  <c r="E23" i="2"/>
  <c r="E125" i="32"/>
  <c r="E137" i="24"/>
  <c r="B34" i="25"/>
  <c r="C33" i="25"/>
  <c r="E34" i="2"/>
  <c r="E22" i="30"/>
  <c r="E67" i="2"/>
  <c r="E55" i="30"/>
  <c r="E193" i="32"/>
  <c r="E205" i="24"/>
  <c r="E45" i="2"/>
  <c r="E33" i="30"/>
  <c r="J13" i="30"/>
  <c r="X13" i="30"/>
  <c r="U13" i="2"/>
  <c r="AB13" i="2"/>
  <c r="L13" i="2"/>
  <c r="I13" i="30"/>
  <c r="K14" i="32"/>
  <c r="P14" i="24"/>
  <c r="U14" i="32" s="1"/>
  <c r="M14" i="24"/>
  <c r="E205" i="32" l="1"/>
  <c r="E217" i="24"/>
  <c r="E149" i="24"/>
  <c r="E137" i="32"/>
  <c r="E56" i="30"/>
  <c r="E68" i="2"/>
  <c r="E134" i="2"/>
  <c r="E122" i="30"/>
  <c r="E123" i="2"/>
  <c r="E111" i="30"/>
  <c r="E138" i="24"/>
  <c r="E126" i="32"/>
  <c r="E34" i="30"/>
  <c r="E46" i="2"/>
  <c r="E78" i="30"/>
  <c r="E90" i="2"/>
  <c r="E159" i="24"/>
  <c r="E147" i="32"/>
  <c r="E83" i="24"/>
  <c r="E71" i="32"/>
  <c r="E156" i="30"/>
  <c r="E168" i="2"/>
  <c r="E170" i="32"/>
  <c r="E182" i="24"/>
  <c r="E23" i="30"/>
  <c r="E35" i="2"/>
  <c r="B32" i="3"/>
  <c r="C31" i="3"/>
  <c r="E101" i="2"/>
  <c r="E89" i="30"/>
  <c r="E216" i="24"/>
  <c r="E204" i="32"/>
  <c r="E82" i="32"/>
  <c r="E94" i="24"/>
  <c r="E127" i="24"/>
  <c r="E115" i="32"/>
  <c r="E104" i="32"/>
  <c r="E116" i="24"/>
  <c r="E45" i="30"/>
  <c r="E57" i="2"/>
  <c r="E67" i="30"/>
  <c r="E79" i="2"/>
  <c r="B35" i="25"/>
  <c r="C34" i="25"/>
  <c r="D34" i="30"/>
  <c r="D34" i="2"/>
  <c r="E148" i="32"/>
  <c r="E160" i="24"/>
  <c r="E112" i="2"/>
  <c r="E100" i="30"/>
  <c r="E105" i="24"/>
  <c r="E93" i="32"/>
  <c r="E145" i="2"/>
  <c r="E133" i="30"/>
  <c r="Z13" i="30"/>
  <c r="O13" i="30"/>
  <c r="R13" i="2"/>
  <c r="N13" i="2"/>
  <c r="Q14" i="32"/>
  <c r="O14" i="24"/>
  <c r="E145" i="30" l="1"/>
  <c r="E157" i="2"/>
  <c r="E124" i="2"/>
  <c r="E112" i="30"/>
  <c r="E172" i="24"/>
  <c r="E160" i="32"/>
  <c r="E69" i="2"/>
  <c r="E57" i="30"/>
  <c r="E194" i="24"/>
  <c r="E182" i="32"/>
  <c r="E102" i="2"/>
  <c r="E90" i="30"/>
  <c r="E105" i="32"/>
  <c r="E117" i="24"/>
  <c r="C35" i="25"/>
  <c r="B36" i="25"/>
  <c r="E139" i="24"/>
  <c r="E127" i="32"/>
  <c r="E228" i="24"/>
  <c r="E216" i="32"/>
  <c r="C32" i="3"/>
  <c r="B33" i="3"/>
  <c r="E95" i="24"/>
  <c r="E83" i="32"/>
  <c r="E150" i="24"/>
  <c r="E138" i="32"/>
  <c r="E134" i="30"/>
  <c r="E146" i="2"/>
  <c r="E149" i="32"/>
  <c r="E161" i="24"/>
  <c r="E91" i="2"/>
  <c r="E79" i="30"/>
  <c r="E116" i="32"/>
  <c r="E128" i="24"/>
  <c r="E106" i="24"/>
  <c r="E94" i="32"/>
  <c r="E47" i="2"/>
  <c r="E35" i="30"/>
  <c r="E180" i="2"/>
  <c r="E168" i="30"/>
  <c r="E58" i="2"/>
  <c r="E46" i="30"/>
  <c r="E80" i="2"/>
  <c r="E68" i="30"/>
  <c r="E229" i="24"/>
  <c r="E217" i="32"/>
  <c r="E113" i="2"/>
  <c r="E101" i="30"/>
  <c r="E159" i="32"/>
  <c r="E171" i="24"/>
  <c r="E123" i="30"/>
  <c r="E135" i="2"/>
  <c r="S14" i="32"/>
  <c r="Q14" i="24"/>
  <c r="R13" i="30"/>
  <c r="W13" i="30"/>
  <c r="T13" i="2"/>
  <c r="Y13" i="2"/>
  <c r="E147" i="2" l="1"/>
  <c r="E135" i="30"/>
  <c r="E146" i="30"/>
  <c r="E158" i="2"/>
  <c r="C36" i="25"/>
  <c r="B37" i="25"/>
  <c r="E125" i="2"/>
  <c r="E113" i="30"/>
  <c r="E92" i="2"/>
  <c r="E80" i="30"/>
  <c r="E180" i="30"/>
  <c r="E192" i="2"/>
  <c r="E118" i="24"/>
  <c r="E106" i="32"/>
  <c r="E91" i="30"/>
  <c r="E103" i="2"/>
  <c r="E95" i="32"/>
  <c r="E107" i="24"/>
  <c r="E240" i="24"/>
  <c r="E228" i="32"/>
  <c r="E114" i="2"/>
  <c r="E102" i="30"/>
  <c r="E69" i="30"/>
  <c r="E81" i="2"/>
  <c r="E124" i="30"/>
  <c r="E136" i="2"/>
  <c r="E183" i="24"/>
  <c r="E171" i="32"/>
  <c r="E128" i="32"/>
  <c r="E140" i="24"/>
  <c r="E173" i="24"/>
  <c r="E161" i="32"/>
  <c r="B34" i="3"/>
  <c r="C33" i="3"/>
  <c r="E129" i="24"/>
  <c r="E117" i="32"/>
  <c r="E169" i="2"/>
  <c r="E157" i="30"/>
  <c r="E241" i="24"/>
  <c r="E229" i="32"/>
  <c r="E70" i="2"/>
  <c r="E58" i="30"/>
  <c r="E47" i="30"/>
  <c r="E59" i="2"/>
  <c r="E150" i="32"/>
  <c r="E162" i="24"/>
  <c r="E151" i="24"/>
  <c r="E139" i="32"/>
  <c r="E194" i="32"/>
  <c r="E206" i="24"/>
  <c r="E184" i="24"/>
  <c r="E172" i="32"/>
  <c r="Y13" i="30"/>
  <c r="V14" i="32"/>
  <c r="V14" i="24"/>
  <c r="AA14" i="32" s="1"/>
  <c r="G14" i="24"/>
  <c r="AE13" i="2"/>
  <c r="AD13" i="30"/>
  <c r="J14" i="2"/>
  <c r="E59" i="30" l="1"/>
  <c r="E71" i="2"/>
  <c r="E93" i="2"/>
  <c r="E81" i="30"/>
  <c r="E103" i="30"/>
  <c r="E115" i="2"/>
  <c r="E204" i="2"/>
  <c r="E192" i="30"/>
  <c r="E170" i="2"/>
  <c r="E158" i="30"/>
  <c r="E184" i="32"/>
  <c r="E196" i="24"/>
  <c r="E151" i="32"/>
  <c r="E163" i="24"/>
  <c r="E241" i="32"/>
  <c r="E253" i="24"/>
  <c r="E141" i="24"/>
  <c r="E129" i="32"/>
  <c r="E173" i="32"/>
  <c r="E185" i="24"/>
  <c r="E183" i="32"/>
  <c r="E195" i="24"/>
  <c r="E252" i="24"/>
  <c r="E240" i="32"/>
  <c r="E137" i="2"/>
  <c r="E125" i="30"/>
  <c r="E206" i="32"/>
  <c r="E218" i="24"/>
  <c r="E162" i="32"/>
  <c r="E174" i="24"/>
  <c r="E152" i="24"/>
  <c r="E140" i="32"/>
  <c r="E148" i="2"/>
  <c r="E136" i="30"/>
  <c r="E107" i="32"/>
  <c r="E119" i="24"/>
  <c r="B38" i="25"/>
  <c r="C37" i="25"/>
  <c r="E70" i="30"/>
  <c r="E82" i="2"/>
  <c r="E169" i="30"/>
  <c r="E181" i="2"/>
  <c r="B35" i="3"/>
  <c r="C34" i="3"/>
  <c r="E114" i="30"/>
  <c r="E126" i="2"/>
  <c r="E118" i="32"/>
  <c r="E130" i="24"/>
  <c r="E92" i="30"/>
  <c r="E104" i="2"/>
  <c r="E147" i="30"/>
  <c r="E159" i="2"/>
  <c r="H14" i="24"/>
  <c r="I14" i="24"/>
  <c r="H14" i="32"/>
  <c r="X14" i="24"/>
  <c r="Y14" i="24" s="1"/>
  <c r="S14" i="24"/>
  <c r="K14" i="30"/>
  <c r="P14" i="2"/>
  <c r="U14" i="30" s="1"/>
  <c r="M14" i="2"/>
  <c r="E159" i="30" l="1"/>
  <c r="E171" i="2"/>
  <c r="E130" i="32"/>
  <c r="E142" i="24"/>
  <c r="E82" i="30"/>
  <c r="E94" i="2"/>
  <c r="E119" i="32"/>
  <c r="E131" i="24"/>
  <c r="E218" i="32"/>
  <c r="E230" i="24"/>
  <c r="E185" i="32"/>
  <c r="E197" i="24"/>
  <c r="E253" i="32"/>
  <c r="E265" i="24"/>
  <c r="E208" i="24"/>
  <c r="E196" i="32"/>
  <c r="B36" i="3"/>
  <c r="C35" i="3"/>
  <c r="E164" i="24"/>
  <c r="E152" i="32"/>
  <c r="E264" i="24"/>
  <c r="E252" i="32"/>
  <c r="E216" i="2"/>
  <c r="E204" i="30"/>
  <c r="E105" i="2"/>
  <c r="E93" i="30"/>
  <c r="E116" i="2"/>
  <c r="E104" i="30"/>
  <c r="E138" i="2"/>
  <c r="E126" i="30"/>
  <c r="E181" i="30"/>
  <c r="E193" i="2"/>
  <c r="E186" i="24"/>
  <c r="E174" i="32"/>
  <c r="E207" i="24"/>
  <c r="E195" i="32"/>
  <c r="E163" i="32"/>
  <c r="E175" i="24"/>
  <c r="E115" i="30"/>
  <c r="E127" i="2"/>
  <c r="E71" i="30"/>
  <c r="E83" i="2"/>
  <c r="C38" i="25"/>
  <c r="B39" i="25"/>
  <c r="E160" i="2"/>
  <c r="E148" i="30"/>
  <c r="E137" i="30"/>
  <c r="E149" i="2"/>
  <c r="E141" i="32"/>
  <c r="E153" i="24"/>
  <c r="E170" i="30"/>
  <c r="E182" i="2"/>
  <c r="Z14" i="24"/>
  <c r="Q14" i="30"/>
  <c r="O14" i="2"/>
  <c r="J14" i="32"/>
  <c r="X14" i="32"/>
  <c r="U14" i="24"/>
  <c r="L14" i="24"/>
  <c r="I14" i="32"/>
  <c r="E194" i="2" l="1"/>
  <c r="E182" i="30"/>
  <c r="E149" i="30"/>
  <c r="E161" i="2"/>
  <c r="B40" i="25"/>
  <c r="C39" i="25"/>
  <c r="E139" i="2"/>
  <c r="E127" i="30"/>
  <c r="E193" i="30"/>
  <c r="E205" i="2"/>
  <c r="E209" i="24"/>
  <c r="E197" i="32"/>
  <c r="E143" i="24"/>
  <c r="E131" i="32"/>
  <c r="E154" i="24"/>
  <c r="E142" i="32"/>
  <c r="E207" i="32"/>
  <c r="E219" i="24"/>
  <c r="E116" i="30"/>
  <c r="E128" i="2"/>
  <c r="E216" i="30"/>
  <c r="E228" i="2"/>
  <c r="E164" i="32"/>
  <c r="E176" i="24"/>
  <c r="E220" i="24"/>
  <c r="E208" i="32"/>
  <c r="E165" i="24"/>
  <c r="E153" i="32"/>
  <c r="E95" i="2"/>
  <c r="E83" i="30"/>
  <c r="E175" i="32"/>
  <c r="E187" i="24"/>
  <c r="E265" i="32"/>
  <c r="E277" i="24"/>
  <c r="E242" i="24"/>
  <c r="E230" i="32"/>
  <c r="E106" i="2"/>
  <c r="E94" i="30"/>
  <c r="E171" i="30"/>
  <c r="E183" i="2"/>
  <c r="E160" i="30"/>
  <c r="E172" i="2"/>
  <c r="E186" i="32"/>
  <c r="E198" i="24"/>
  <c r="E150" i="2"/>
  <c r="E138" i="30"/>
  <c r="E105" i="30"/>
  <c r="E117" i="2"/>
  <c r="E264" i="32"/>
  <c r="E276" i="24"/>
  <c r="B37" i="3"/>
  <c r="C36" i="3"/>
  <c r="O14" i="32"/>
  <c r="R14" i="24"/>
  <c r="N14" i="24"/>
  <c r="Z14" i="32"/>
  <c r="S14" i="30"/>
  <c r="Q14" i="2"/>
  <c r="V14" i="2" s="1"/>
  <c r="E129" i="2" l="1"/>
  <c r="E117" i="30"/>
  <c r="E210" i="24"/>
  <c r="E198" i="32"/>
  <c r="E195" i="2"/>
  <c r="E183" i="30"/>
  <c r="E199" i="24"/>
  <c r="E187" i="32"/>
  <c r="E176" i="32"/>
  <c r="E188" i="24"/>
  <c r="E140" i="2"/>
  <c r="E128" i="30"/>
  <c r="E173" i="2"/>
  <c r="E161" i="30"/>
  <c r="B38" i="3"/>
  <c r="C37" i="3"/>
  <c r="E254" i="24"/>
  <c r="E242" i="32"/>
  <c r="E165" i="32"/>
  <c r="E177" i="24"/>
  <c r="E166" i="24"/>
  <c r="E154" i="32"/>
  <c r="E209" i="32"/>
  <c r="E221" i="24"/>
  <c r="E151" i="2"/>
  <c r="E139" i="30"/>
  <c r="E288" i="24"/>
  <c r="E276" i="32"/>
  <c r="E184" i="2"/>
  <c r="E172" i="30"/>
  <c r="E277" i="32"/>
  <c r="E289" i="24"/>
  <c r="E240" i="2"/>
  <c r="E228" i="30"/>
  <c r="E219" i="32"/>
  <c r="E231" i="24"/>
  <c r="E217" i="2"/>
  <c r="E205" i="30"/>
  <c r="E162" i="2"/>
  <c r="E150" i="30"/>
  <c r="E106" i="30"/>
  <c r="E118" i="2"/>
  <c r="E95" i="30"/>
  <c r="E107" i="2"/>
  <c r="E220" i="32"/>
  <c r="E232" i="24"/>
  <c r="E143" i="32"/>
  <c r="E155" i="24"/>
  <c r="C40" i="25"/>
  <c r="B41" i="25"/>
  <c r="E206" i="2"/>
  <c r="E194" i="30"/>
  <c r="AA14" i="30"/>
  <c r="W14" i="2"/>
  <c r="AB14" i="30" s="1"/>
  <c r="R14" i="32"/>
  <c r="V14" i="30"/>
  <c r="X14" i="2"/>
  <c r="AC14" i="30" s="1"/>
  <c r="G14" i="2"/>
  <c r="S14" i="2" s="1"/>
  <c r="W14" i="32"/>
  <c r="T14" i="24"/>
  <c r="W14" i="24"/>
  <c r="E155" i="32" l="1"/>
  <c r="E167" i="24"/>
  <c r="E107" i="30"/>
  <c r="E119" i="2"/>
  <c r="E243" i="24"/>
  <c r="E231" i="32"/>
  <c r="E289" i="32"/>
  <c r="E301" i="24"/>
  <c r="E233" i="24"/>
  <c r="E221" i="32"/>
  <c r="E177" i="32"/>
  <c r="E189" i="24"/>
  <c r="E206" i="30"/>
  <c r="E218" i="2"/>
  <c r="E174" i="2"/>
  <c r="E162" i="30"/>
  <c r="E300" i="24"/>
  <c r="E288" i="32"/>
  <c r="B39" i="3"/>
  <c r="C38" i="3"/>
  <c r="E140" i="30"/>
  <c r="E152" i="2"/>
  <c r="E211" i="24"/>
  <c r="E199" i="32"/>
  <c r="E210" i="32"/>
  <c r="E222" i="24"/>
  <c r="C41" i="25"/>
  <c r="B42" i="25"/>
  <c r="E244" i="24"/>
  <c r="E232" i="32"/>
  <c r="E130" i="2"/>
  <c r="E118" i="30"/>
  <c r="E200" i="24"/>
  <c r="E188" i="32"/>
  <c r="E229" i="2"/>
  <c r="E217" i="30"/>
  <c r="E252" i="2"/>
  <c r="E240" i="30"/>
  <c r="E196" i="2"/>
  <c r="E184" i="30"/>
  <c r="E151" i="30"/>
  <c r="E163" i="2"/>
  <c r="E166" i="32"/>
  <c r="E178" i="24"/>
  <c r="E266" i="24"/>
  <c r="E254" i="32"/>
  <c r="E173" i="30"/>
  <c r="E185" i="2"/>
  <c r="E195" i="30"/>
  <c r="E207" i="2"/>
  <c r="E129" i="30"/>
  <c r="E141" i="2"/>
  <c r="J15" i="24"/>
  <c r="AB14" i="32"/>
  <c r="H14" i="30"/>
  <c r="I14" i="2"/>
  <c r="Z14" i="2"/>
  <c r="AA14" i="2" s="1"/>
  <c r="H14" i="2"/>
  <c r="X14" i="30"/>
  <c r="U14" i="2"/>
  <c r="Y14" i="32"/>
  <c r="E153" i="2" l="1"/>
  <c r="E141" i="30"/>
  <c r="E185" i="30"/>
  <c r="E197" i="2"/>
  <c r="E190" i="24"/>
  <c r="E178" i="32"/>
  <c r="C42" i="25"/>
  <c r="B43" i="25"/>
  <c r="E201" i="24"/>
  <c r="E189" i="32"/>
  <c r="E301" i="32"/>
  <c r="E313" i="24"/>
  <c r="E119" i="30"/>
  <c r="E131" i="2"/>
  <c r="E196" i="30"/>
  <c r="E208" i="2"/>
  <c r="E241" i="2"/>
  <c r="E229" i="30"/>
  <c r="E130" i="30"/>
  <c r="E142" i="2"/>
  <c r="E211" i="32"/>
  <c r="E223" i="24"/>
  <c r="C39" i="3"/>
  <c r="B40" i="3"/>
  <c r="E186" i="2"/>
  <c r="E174" i="30"/>
  <c r="E207" i="30"/>
  <c r="E219" i="2"/>
  <c r="E163" i="30"/>
  <c r="E175" i="2"/>
  <c r="E222" i="32"/>
  <c r="E234" i="24"/>
  <c r="E164" i="2"/>
  <c r="E152" i="30"/>
  <c r="E230" i="2"/>
  <c r="E218" i="30"/>
  <c r="E179" i="24"/>
  <c r="E167" i="32"/>
  <c r="E278" i="24"/>
  <c r="E266" i="32"/>
  <c r="E252" i="30"/>
  <c r="E264" i="2"/>
  <c r="E200" i="32"/>
  <c r="E212" i="24"/>
  <c r="E244" i="32"/>
  <c r="E256" i="24"/>
  <c r="E300" i="32"/>
  <c r="E312" i="24"/>
  <c r="E233" i="32"/>
  <c r="E245" i="24"/>
  <c r="E243" i="32"/>
  <c r="E255" i="24"/>
  <c r="AB14" i="2"/>
  <c r="J14" i="30"/>
  <c r="Z14" i="30"/>
  <c r="L14" i="2"/>
  <c r="I14" i="30"/>
  <c r="P15" i="24"/>
  <c r="U15" i="32" s="1"/>
  <c r="K15" i="32"/>
  <c r="M15" i="24"/>
  <c r="E267" i="24" l="1"/>
  <c r="E255" i="32"/>
  <c r="E312" i="32"/>
  <c r="E324" i="24"/>
  <c r="E212" i="32"/>
  <c r="E224" i="24"/>
  <c r="E234" i="32"/>
  <c r="E246" i="24"/>
  <c r="E219" i="30"/>
  <c r="E231" i="2"/>
  <c r="B41" i="3"/>
  <c r="C40" i="3"/>
  <c r="E154" i="2"/>
  <c r="E142" i="30"/>
  <c r="E220" i="2"/>
  <c r="E208" i="30"/>
  <c r="E325" i="24"/>
  <c r="E313" i="32"/>
  <c r="B44" i="25"/>
  <c r="C43" i="25"/>
  <c r="E197" i="30"/>
  <c r="E209" i="2"/>
  <c r="E290" i="24"/>
  <c r="E278" i="32"/>
  <c r="E242" i="2"/>
  <c r="E230" i="30"/>
  <c r="E257" i="24"/>
  <c r="E245" i="32"/>
  <c r="E268" i="24"/>
  <c r="E256" i="32"/>
  <c r="E276" i="2"/>
  <c r="E264" i="30"/>
  <c r="E175" i="30"/>
  <c r="E187" i="2"/>
  <c r="E235" i="24"/>
  <c r="E223" i="32"/>
  <c r="E131" i="30"/>
  <c r="E143" i="2"/>
  <c r="E191" i="24"/>
  <c r="E179" i="32"/>
  <c r="E176" i="2"/>
  <c r="E164" i="30"/>
  <c r="E186" i="30"/>
  <c r="E198" i="2"/>
  <c r="E253" i="2"/>
  <c r="E241" i="30"/>
  <c r="E213" i="24"/>
  <c r="E201" i="32"/>
  <c r="E202" i="24"/>
  <c r="E190" i="32"/>
  <c r="E165" i="2"/>
  <c r="E153" i="30"/>
  <c r="Q15" i="32"/>
  <c r="O15" i="24"/>
  <c r="R14" i="2"/>
  <c r="O14" i="30"/>
  <c r="N14" i="2"/>
  <c r="E198" i="30" l="1"/>
  <c r="E210" i="2"/>
  <c r="E246" i="32"/>
  <c r="E258" i="24"/>
  <c r="E324" i="32"/>
  <c r="E336" i="24"/>
  <c r="E177" i="2"/>
  <c r="E165" i="30"/>
  <c r="E225" i="24"/>
  <c r="E213" i="32"/>
  <c r="E203" i="24"/>
  <c r="E191" i="32"/>
  <c r="E247" i="24"/>
  <c r="E235" i="32"/>
  <c r="E288" i="2"/>
  <c r="E276" i="30"/>
  <c r="E257" i="32"/>
  <c r="E269" i="24"/>
  <c r="E290" i="32"/>
  <c r="E302" i="24"/>
  <c r="C44" i="25"/>
  <c r="B45" i="25"/>
  <c r="E232" i="2"/>
  <c r="E220" i="30"/>
  <c r="C41" i="3"/>
  <c r="B42" i="3"/>
  <c r="E155" i="2"/>
  <c r="E143" i="30"/>
  <c r="E199" i="2"/>
  <c r="E187" i="30"/>
  <c r="E221" i="2"/>
  <c r="E209" i="30"/>
  <c r="E243" i="2"/>
  <c r="E231" i="30"/>
  <c r="E224" i="32"/>
  <c r="E236" i="24"/>
  <c r="E202" i="32"/>
  <c r="E214" i="24"/>
  <c r="E253" i="30"/>
  <c r="E265" i="2"/>
  <c r="E176" i="30"/>
  <c r="E188" i="2"/>
  <c r="E268" i="32"/>
  <c r="E280" i="24"/>
  <c r="E242" i="30"/>
  <c r="E254" i="2"/>
  <c r="E325" i="32"/>
  <c r="E337" i="24"/>
  <c r="E154" i="30"/>
  <c r="E166" i="2"/>
  <c r="E267" i="32"/>
  <c r="E279" i="24"/>
  <c r="W14" i="30"/>
  <c r="T14" i="2"/>
  <c r="Y14" i="2"/>
  <c r="S15" i="32"/>
  <c r="Q15" i="24"/>
  <c r="R14" i="30"/>
  <c r="E279" i="32" l="1"/>
  <c r="E291" i="24"/>
  <c r="E337" i="32"/>
  <c r="E349" i="24"/>
  <c r="E280" i="32"/>
  <c r="E292" i="24"/>
  <c r="E265" i="30"/>
  <c r="E277" i="2"/>
  <c r="E236" i="32"/>
  <c r="E248" i="24"/>
  <c r="E302" i="32"/>
  <c r="E314" i="24"/>
  <c r="E258" i="32"/>
  <c r="E270" i="24"/>
  <c r="E233" i="2"/>
  <c r="E221" i="30"/>
  <c r="E155" i="30"/>
  <c r="E167" i="2"/>
  <c r="E232" i="30"/>
  <c r="E244" i="2"/>
  <c r="E288" i="30"/>
  <c r="E300" i="2"/>
  <c r="E203" i="32"/>
  <c r="E215" i="24"/>
  <c r="E177" i="30"/>
  <c r="E189" i="2"/>
  <c r="E178" i="2"/>
  <c r="E166" i="30"/>
  <c r="E254" i="30"/>
  <c r="E266" i="2"/>
  <c r="E200" i="2"/>
  <c r="E188" i="30"/>
  <c r="E214" i="32"/>
  <c r="E226" i="24"/>
  <c r="C42" i="3"/>
  <c r="B43" i="3"/>
  <c r="C45" i="25"/>
  <c r="B46" i="25"/>
  <c r="E269" i="32"/>
  <c r="E281" i="24"/>
  <c r="E336" i="32"/>
  <c r="E348" i="24"/>
  <c r="E222" i="2"/>
  <c r="E210" i="30"/>
  <c r="E255" i="2"/>
  <c r="E243" i="30"/>
  <c r="E199" i="30"/>
  <c r="E211" i="2"/>
  <c r="E259" i="24"/>
  <c r="E247" i="32"/>
  <c r="E225" i="32"/>
  <c r="E237" i="24"/>
  <c r="V15" i="32"/>
  <c r="G15" i="24"/>
  <c r="S15" i="24" s="1"/>
  <c r="V15" i="24"/>
  <c r="AA15" i="32" s="1"/>
  <c r="AE14" i="2"/>
  <c r="AD14" i="30"/>
  <c r="J15" i="2"/>
  <c r="Y14" i="30"/>
  <c r="E249" i="24" l="1"/>
  <c r="E237" i="32"/>
  <c r="E223" i="2"/>
  <c r="E211" i="30"/>
  <c r="E281" i="32"/>
  <c r="E293" i="24"/>
  <c r="C43" i="3"/>
  <c r="B44" i="3"/>
  <c r="E215" i="32"/>
  <c r="E227" i="24"/>
  <c r="E256" i="2"/>
  <c r="E244" i="30"/>
  <c r="E326" i="24"/>
  <c r="E314" i="32"/>
  <c r="E289" i="2"/>
  <c r="E277" i="30"/>
  <c r="E361" i="24"/>
  <c r="E349" i="32"/>
  <c r="E222" i="30"/>
  <c r="E234" i="2"/>
  <c r="E200" i="30"/>
  <c r="E212" i="2"/>
  <c r="E178" i="30"/>
  <c r="E190" i="2"/>
  <c r="E233" i="30"/>
  <c r="E245" i="2"/>
  <c r="E360" i="24"/>
  <c r="E348" i="32"/>
  <c r="B47" i="25"/>
  <c r="C46" i="25"/>
  <c r="E226" i="32"/>
  <c r="E238" i="24"/>
  <c r="E278" i="2"/>
  <c r="E266" i="30"/>
  <c r="E189" i="30"/>
  <c r="E201" i="2"/>
  <c r="E312" i="2"/>
  <c r="E300" i="30"/>
  <c r="E179" i="2"/>
  <c r="E167" i="30"/>
  <c r="E270" i="32"/>
  <c r="E282" i="24"/>
  <c r="E260" i="24"/>
  <c r="E248" i="32"/>
  <c r="E304" i="24"/>
  <c r="E292" i="32"/>
  <c r="E291" i="32"/>
  <c r="E303" i="24"/>
  <c r="E271" i="24"/>
  <c r="E259" i="32"/>
  <c r="E255" i="30"/>
  <c r="E267" i="2"/>
  <c r="X15" i="32"/>
  <c r="U15" i="24"/>
  <c r="K15" i="30"/>
  <c r="P15" i="2"/>
  <c r="U15" i="30" s="1"/>
  <c r="M15" i="2"/>
  <c r="H15" i="24"/>
  <c r="H15" i="32"/>
  <c r="I15" i="24"/>
  <c r="X15" i="24"/>
  <c r="Y15" i="24" s="1"/>
  <c r="E279" i="2" l="1"/>
  <c r="E267" i="30"/>
  <c r="E315" i="24"/>
  <c r="E303" i="32"/>
  <c r="E201" i="30"/>
  <c r="E213" i="2"/>
  <c r="E250" i="24"/>
  <c r="E238" i="32"/>
  <c r="E202" i="2"/>
  <c r="E190" i="30"/>
  <c r="E246" i="2"/>
  <c r="E234" i="30"/>
  <c r="B45" i="3"/>
  <c r="C44" i="3"/>
  <c r="E260" i="32"/>
  <c r="E272" i="24"/>
  <c r="E191" i="2"/>
  <c r="E179" i="30"/>
  <c r="E372" i="24"/>
  <c r="E360" i="32"/>
  <c r="E301" i="2"/>
  <c r="E289" i="30"/>
  <c r="E256" i="30"/>
  <c r="E268" i="2"/>
  <c r="E235" i="2"/>
  <c r="E223" i="30"/>
  <c r="E294" i="24"/>
  <c r="E282" i="32"/>
  <c r="E257" i="2"/>
  <c r="E245" i="30"/>
  <c r="E224" i="2"/>
  <c r="E212" i="30"/>
  <c r="E239" i="24"/>
  <c r="E227" i="32"/>
  <c r="E305" i="24"/>
  <c r="E293" i="32"/>
  <c r="E271" i="32"/>
  <c r="E283" i="24"/>
  <c r="E316" i="24"/>
  <c r="E304" i="32"/>
  <c r="E324" i="2"/>
  <c r="E312" i="30"/>
  <c r="E290" i="2"/>
  <c r="E278" i="30"/>
  <c r="B48" i="25"/>
  <c r="C47" i="25"/>
  <c r="E361" i="32"/>
  <c r="E373" i="24"/>
  <c r="E338" i="24"/>
  <c r="E326" i="32"/>
  <c r="E261" i="24"/>
  <c r="E249" i="32"/>
  <c r="J15" i="32"/>
  <c r="Q15" i="30"/>
  <c r="O15" i="2"/>
  <c r="Z15" i="32"/>
  <c r="L15" i="24"/>
  <c r="I15" i="32"/>
  <c r="Z15" i="24"/>
  <c r="E385" i="24" l="1"/>
  <c r="E373" i="32"/>
  <c r="E268" i="30"/>
  <c r="E280" i="2"/>
  <c r="E272" i="32"/>
  <c r="E284" i="24"/>
  <c r="E273" i="24"/>
  <c r="E261" i="32"/>
  <c r="E290" i="30"/>
  <c r="E302" i="2"/>
  <c r="E328" i="24"/>
  <c r="E316" i="32"/>
  <c r="E317" i="24"/>
  <c r="E305" i="32"/>
  <c r="E224" i="30"/>
  <c r="E236" i="2"/>
  <c r="E306" i="24"/>
  <c r="E294" i="32"/>
  <c r="E384" i="24"/>
  <c r="E372" i="32"/>
  <c r="E258" i="2"/>
  <c r="E246" i="30"/>
  <c r="E250" i="32"/>
  <c r="E262" i="24"/>
  <c r="E327" i="24"/>
  <c r="E315" i="32"/>
  <c r="D51" i="24"/>
  <c r="D51" i="32"/>
  <c r="E283" i="32"/>
  <c r="E295" i="24"/>
  <c r="E213" i="30"/>
  <c r="E225" i="2"/>
  <c r="E338" i="32"/>
  <c r="E350" i="24"/>
  <c r="B49" i="25"/>
  <c r="C48" i="25"/>
  <c r="E324" i="30"/>
  <c r="E336" i="2"/>
  <c r="E251" i="24"/>
  <c r="E239" i="32"/>
  <c r="E257" i="30"/>
  <c r="E269" i="2"/>
  <c r="E247" i="2"/>
  <c r="E235" i="30"/>
  <c r="E313" i="2"/>
  <c r="E301" i="30"/>
  <c r="E203" i="2"/>
  <c r="E191" i="30"/>
  <c r="C45" i="3"/>
  <c r="B46" i="3"/>
  <c r="E214" i="2"/>
  <c r="E202" i="30"/>
  <c r="E279" i="30"/>
  <c r="E291" i="2"/>
  <c r="O15" i="32"/>
  <c r="R15" i="24"/>
  <c r="N15" i="24"/>
  <c r="S15" i="30"/>
  <c r="Q15" i="2"/>
  <c r="D52" i="24" l="1"/>
  <c r="D52" i="32"/>
  <c r="E225" i="30"/>
  <c r="E237" i="2"/>
  <c r="E274" i="24"/>
  <c r="E262" i="32"/>
  <c r="E236" i="30"/>
  <c r="E248" i="2"/>
  <c r="E292" i="2"/>
  <c r="E280" i="30"/>
  <c r="E226" i="2"/>
  <c r="E214" i="30"/>
  <c r="E203" i="30"/>
  <c r="E215" i="2"/>
  <c r="E247" i="30"/>
  <c r="E259" i="2"/>
  <c r="E263" i="24"/>
  <c r="E251" i="32"/>
  <c r="B50" i="25"/>
  <c r="C50" i="25" s="1"/>
  <c r="C49" i="25"/>
  <c r="E384" i="32"/>
  <c r="E396" i="24"/>
  <c r="E328" i="32"/>
  <c r="E340" i="24"/>
  <c r="E285" i="24"/>
  <c r="E273" i="32"/>
  <c r="E303" i="2"/>
  <c r="E291" i="30"/>
  <c r="B47" i="3"/>
  <c r="C46" i="3"/>
  <c r="E281" i="2"/>
  <c r="E269" i="30"/>
  <c r="E336" i="30"/>
  <c r="E348" i="2"/>
  <c r="E350" i="32"/>
  <c r="E362" i="24"/>
  <c r="E295" i="32"/>
  <c r="E307" i="24"/>
  <c r="E302" i="30"/>
  <c r="E314" i="2"/>
  <c r="E284" i="32"/>
  <c r="E296" i="24"/>
  <c r="E325" i="2"/>
  <c r="E313" i="30"/>
  <c r="E327" i="32"/>
  <c r="E339" i="24"/>
  <c r="E270" i="2"/>
  <c r="E258" i="30"/>
  <c r="E318" i="24"/>
  <c r="E306" i="32"/>
  <c r="E317" i="32"/>
  <c r="E329" i="24"/>
  <c r="E385" i="32"/>
  <c r="E397" i="24"/>
  <c r="R15" i="32"/>
  <c r="V15" i="30"/>
  <c r="G15" i="2"/>
  <c r="S15" i="2"/>
  <c r="X15" i="2"/>
  <c r="AC15" i="30" s="1"/>
  <c r="V15" i="2"/>
  <c r="W15" i="32"/>
  <c r="T15" i="24"/>
  <c r="W15" i="24"/>
  <c r="E329" i="32" l="1"/>
  <c r="E341" i="24"/>
  <c r="E326" i="2"/>
  <c r="E314" i="30"/>
  <c r="E374" i="24"/>
  <c r="E362" i="32"/>
  <c r="E340" i="32"/>
  <c r="E352" i="24"/>
  <c r="D53" i="24"/>
  <c r="D53" i="32"/>
  <c r="E259" i="30"/>
  <c r="E271" i="2"/>
  <c r="E260" i="2"/>
  <c r="E248" i="30"/>
  <c r="E237" i="30"/>
  <c r="E249" i="2"/>
  <c r="E282" i="2"/>
  <c r="E270" i="30"/>
  <c r="E325" i="30"/>
  <c r="E337" i="2"/>
  <c r="E281" i="30"/>
  <c r="E293" i="2"/>
  <c r="E303" i="30"/>
  <c r="E315" i="2"/>
  <c r="D54" i="32"/>
  <c r="D54" i="24"/>
  <c r="E226" i="30"/>
  <c r="E238" i="2"/>
  <c r="E409" i="24"/>
  <c r="E397" i="32"/>
  <c r="E351" i="24"/>
  <c r="E339" i="32"/>
  <c r="E308" i="24"/>
  <c r="E296" i="32"/>
  <c r="E307" i="32"/>
  <c r="E319" i="24"/>
  <c r="E360" i="2"/>
  <c r="E348" i="30"/>
  <c r="E408" i="24"/>
  <c r="E396" i="32"/>
  <c r="E215" i="30"/>
  <c r="E227" i="2"/>
  <c r="E318" i="32"/>
  <c r="E330" i="24"/>
  <c r="B48" i="3"/>
  <c r="C47" i="3"/>
  <c r="E297" i="24"/>
  <c r="E285" i="32"/>
  <c r="E263" i="32"/>
  <c r="E275" i="24"/>
  <c r="E292" i="30"/>
  <c r="E304" i="2"/>
  <c r="E274" i="32"/>
  <c r="E286" i="24"/>
  <c r="X15" i="30"/>
  <c r="U15" i="2"/>
  <c r="Y15" i="32"/>
  <c r="H15" i="2"/>
  <c r="Z15" i="2"/>
  <c r="AA15" i="2" s="1"/>
  <c r="H15" i="30"/>
  <c r="I15" i="2"/>
  <c r="J16" i="24"/>
  <c r="AB15" i="32"/>
  <c r="AA15" i="30"/>
  <c r="W15" i="2"/>
  <c r="AB15" i="30" s="1"/>
  <c r="E304" i="30" l="1"/>
  <c r="E316" i="2"/>
  <c r="E330" i="32"/>
  <c r="E342" i="24"/>
  <c r="E331" i="24"/>
  <c r="E319" i="32"/>
  <c r="E250" i="2"/>
  <c r="E238" i="30"/>
  <c r="E315" i="30"/>
  <c r="E327" i="2"/>
  <c r="E337" i="30"/>
  <c r="E349" i="2"/>
  <c r="E249" i="30"/>
  <c r="E261" i="2"/>
  <c r="E271" i="30"/>
  <c r="E283" i="2"/>
  <c r="E364" i="24"/>
  <c r="E352" i="32"/>
  <c r="E297" i="32"/>
  <c r="E309" i="24"/>
  <c r="E420" i="24"/>
  <c r="E408" i="32"/>
  <c r="E351" i="32"/>
  <c r="E363" i="24"/>
  <c r="E338" i="2"/>
  <c r="E326" i="30"/>
  <c r="E286" i="32"/>
  <c r="E298" i="24"/>
  <c r="E287" i="24"/>
  <c r="E275" i="32"/>
  <c r="D51" i="30"/>
  <c r="D51" i="2"/>
  <c r="E239" i="2"/>
  <c r="E227" i="30"/>
  <c r="E305" i="2"/>
  <c r="E293" i="30"/>
  <c r="E341" i="32"/>
  <c r="E353" i="24"/>
  <c r="B49" i="3"/>
  <c r="C48" i="3"/>
  <c r="E360" i="30"/>
  <c r="E372" i="2"/>
  <c r="E320" i="24"/>
  <c r="E308" i="32"/>
  <c r="E409" i="32"/>
  <c r="E421" i="24"/>
  <c r="E294" i="2"/>
  <c r="E282" i="30"/>
  <c r="E272" i="2"/>
  <c r="E260" i="30"/>
  <c r="E374" i="32"/>
  <c r="E386" i="24"/>
  <c r="Z15" i="30"/>
  <c r="J15" i="30"/>
  <c r="AB15" i="2"/>
  <c r="P16" i="24"/>
  <c r="U16" i="32" s="1"/>
  <c r="K16" i="32"/>
  <c r="M16" i="24"/>
  <c r="L15" i="2"/>
  <c r="I15" i="30"/>
  <c r="E398" i="24" l="1"/>
  <c r="E386" i="32"/>
  <c r="D52" i="2"/>
  <c r="D52" i="30"/>
  <c r="E310" i="24"/>
  <c r="E298" i="32"/>
  <c r="E363" i="32"/>
  <c r="E375" i="24"/>
  <c r="E309" i="32"/>
  <c r="E321" i="24"/>
  <c r="E295" i="2"/>
  <c r="E283" i="30"/>
  <c r="E349" i="30"/>
  <c r="E361" i="2"/>
  <c r="E342" i="32"/>
  <c r="E354" i="24"/>
  <c r="E306" i="2"/>
  <c r="E294" i="30"/>
  <c r="E332" i="24"/>
  <c r="E320" i="32"/>
  <c r="C49" i="3"/>
  <c r="B50" i="3"/>
  <c r="C50" i="3" s="1"/>
  <c r="E305" i="30"/>
  <c r="E317" i="2"/>
  <c r="E250" i="30"/>
  <c r="E262" i="2"/>
  <c r="E421" i="32"/>
  <c r="E433" i="24"/>
  <c r="E384" i="2"/>
  <c r="E372" i="30"/>
  <c r="E353" i="32"/>
  <c r="E365" i="24"/>
  <c r="E273" i="2"/>
  <c r="E261" i="30"/>
  <c r="E339" i="2"/>
  <c r="E327" i="30"/>
  <c r="E328" i="2"/>
  <c r="E316" i="30"/>
  <c r="E272" i="30"/>
  <c r="E284" i="2"/>
  <c r="E239" i="30"/>
  <c r="E251" i="2"/>
  <c r="E299" i="24"/>
  <c r="E287" i="32"/>
  <c r="E350" i="2"/>
  <c r="E338" i="30"/>
  <c r="E420" i="32"/>
  <c r="E432" i="24"/>
  <c r="E364" i="32"/>
  <c r="E376" i="24"/>
  <c r="E343" i="24"/>
  <c r="E331" i="32"/>
  <c r="R15" i="2"/>
  <c r="O15" i="30"/>
  <c r="N15" i="2"/>
  <c r="Q16" i="32"/>
  <c r="O16" i="24"/>
  <c r="E432" i="32" l="1"/>
  <c r="E444" i="24"/>
  <c r="E296" i="2"/>
  <c r="E284" i="30"/>
  <c r="E377" i="24"/>
  <c r="E365" i="32"/>
  <c r="E433" i="32"/>
  <c r="E445" i="24"/>
  <c r="E329" i="2"/>
  <c r="E317" i="30"/>
  <c r="E354" i="32"/>
  <c r="E366" i="24"/>
  <c r="E387" i="24"/>
  <c r="E375" i="32"/>
  <c r="E355" i="24"/>
  <c r="E343" i="32"/>
  <c r="E311" i="24"/>
  <c r="E299" i="32"/>
  <c r="E351" i="2"/>
  <c r="E339" i="30"/>
  <c r="E332" i="32"/>
  <c r="E344" i="24"/>
  <c r="E295" i="30"/>
  <c r="E307" i="2"/>
  <c r="E376" i="32"/>
  <c r="E388" i="24"/>
  <c r="E263" i="2"/>
  <c r="E251" i="30"/>
  <c r="E274" i="2"/>
  <c r="E262" i="30"/>
  <c r="D54" i="2"/>
  <c r="D54" i="30"/>
  <c r="E361" i="30"/>
  <c r="E373" i="2"/>
  <c r="E333" i="24"/>
  <c r="E321" i="32"/>
  <c r="E362" i="2"/>
  <c r="E350" i="30"/>
  <c r="E328" i="30"/>
  <c r="E340" i="2"/>
  <c r="E273" i="30"/>
  <c r="E285" i="2"/>
  <c r="E384" i="30"/>
  <c r="E396" i="2"/>
  <c r="D53" i="2"/>
  <c r="D53" i="30"/>
  <c r="E318" i="2"/>
  <c r="E306" i="30"/>
  <c r="E310" i="32"/>
  <c r="E322" i="24"/>
  <c r="E398" i="32"/>
  <c r="E410" i="24"/>
  <c r="R15" i="30"/>
  <c r="S16" i="32"/>
  <c r="Q16" i="24"/>
  <c r="W15" i="30"/>
  <c r="T15" i="2"/>
  <c r="Y15" i="2"/>
  <c r="E422" i="24" l="1"/>
  <c r="E410" i="32"/>
  <c r="E408" i="2"/>
  <c r="E396" i="30"/>
  <c r="E340" i="30"/>
  <c r="E352" i="2"/>
  <c r="E307" i="30"/>
  <c r="E319" i="2"/>
  <c r="E378" i="24"/>
  <c r="E366" i="32"/>
  <c r="E445" i="32"/>
  <c r="E457" i="24"/>
  <c r="E330" i="2"/>
  <c r="E318" i="30"/>
  <c r="E345" i="24"/>
  <c r="E333" i="32"/>
  <c r="E263" i="30"/>
  <c r="E275" i="2"/>
  <c r="E363" i="2"/>
  <c r="E351" i="30"/>
  <c r="E367" i="24"/>
  <c r="E355" i="32"/>
  <c r="E296" i="30"/>
  <c r="E308" i="2"/>
  <c r="E334" i="24"/>
  <c r="E322" i="32"/>
  <c r="E285" i="30"/>
  <c r="E297" i="2"/>
  <c r="E373" i="30"/>
  <c r="E385" i="2"/>
  <c r="E388" i="32"/>
  <c r="E400" i="24"/>
  <c r="E356" i="24"/>
  <c r="E344" i="32"/>
  <c r="E444" i="32"/>
  <c r="E456" i="24"/>
  <c r="E362" i="30"/>
  <c r="E374" i="2"/>
  <c r="E286" i="2"/>
  <c r="E274" i="30"/>
  <c r="E323" i="24"/>
  <c r="E311" i="32"/>
  <c r="E399" i="24"/>
  <c r="E387" i="32"/>
  <c r="E341" i="2"/>
  <c r="E329" i="30"/>
  <c r="E389" i="24"/>
  <c r="E377" i="32"/>
  <c r="V16" i="32"/>
  <c r="G16" i="24"/>
  <c r="S16" i="24" s="1"/>
  <c r="V16" i="24"/>
  <c r="AA16" i="32" s="1"/>
  <c r="AE15" i="2"/>
  <c r="AD15" i="30"/>
  <c r="J16" i="2"/>
  <c r="Y15" i="30"/>
  <c r="E456" i="32" l="1"/>
  <c r="E468" i="24"/>
  <c r="E309" i="2"/>
  <c r="E297" i="30"/>
  <c r="E389" i="32"/>
  <c r="E401" i="24"/>
  <c r="E399" i="32"/>
  <c r="E411" i="24"/>
  <c r="E298" i="2"/>
  <c r="E286" i="30"/>
  <c r="E375" i="2"/>
  <c r="E363" i="30"/>
  <c r="E345" i="32"/>
  <c r="E357" i="24"/>
  <c r="E408" i="30"/>
  <c r="E420" i="2"/>
  <c r="E412" i="24"/>
  <c r="E400" i="32"/>
  <c r="E457" i="32"/>
  <c r="E469" i="24"/>
  <c r="E319" i="30"/>
  <c r="E331" i="2"/>
  <c r="E386" i="2"/>
  <c r="E374" i="30"/>
  <c r="E385" i="30"/>
  <c r="E397" i="2"/>
  <c r="E287" i="2"/>
  <c r="E275" i="30"/>
  <c r="E364" i="2"/>
  <c r="E352" i="30"/>
  <c r="E320" i="2"/>
  <c r="E308" i="30"/>
  <c r="E353" i="2"/>
  <c r="E341" i="30"/>
  <c r="E335" i="24"/>
  <c r="E323" i="32"/>
  <c r="E356" i="32"/>
  <c r="E368" i="24"/>
  <c r="E346" i="24"/>
  <c r="E334" i="32"/>
  <c r="E367" i="32"/>
  <c r="E379" i="24"/>
  <c r="E330" i="30"/>
  <c r="E342" i="2"/>
  <c r="E390" i="24"/>
  <c r="E378" i="32"/>
  <c r="E434" i="24"/>
  <c r="E422" i="32"/>
  <c r="X16" i="32"/>
  <c r="U16" i="24"/>
  <c r="K16" i="30"/>
  <c r="P16" i="2"/>
  <c r="U16" i="30" s="1"/>
  <c r="M16" i="2"/>
  <c r="H16" i="24"/>
  <c r="H16" i="32"/>
  <c r="I16" i="24"/>
  <c r="X16" i="24"/>
  <c r="Y16" i="24" s="1"/>
  <c r="E354" i="2" l="1"/>
  <c r="E342" i="30"/>
  <c r="E481" i="24"/>
  <c r="E469" i="32"/>
  <c r="E420" i="30"/>
  <c r="E432" i="2"/>
  <c r="E423" i="24"/>
  <c r="E411" i="32"/>
  <c r="E446" i="24"/>
  <c r="E434" i="32"/>
  <c r="E346" i="32"/>
  <c r="E358" i="24"/>
  <c r="E335" i="32"/>
  <c r="E347" i="24"/>
  <c r="E332" i="2"/>
  <c r="E320" i="30"/>
  <c r="E299" i="2"/>
  <c r="E287" i="30"/>
  <c r="E398" i="2"/>
  <c r="E386" i="30"/>
  <c r="E387" i="2"/>
  <c r="E375" i="30"/>
  <c r="E309" i="30"/>
  <c r="E321" i="2"/>
  <c r="E379" i="32"/>
  <c r="E391" i="24"/>
  <c r="E368" i="32"/>
  <c r="E380" i="24"/>
  <c r="E409" i="2"/>
  <c r="E397" i="30"/>
  <c r="E343" i="2"/>
  <c r="E331" i="30"/>
  <c r="E369" i="24"/>
  <c r="E357" i="32"/>
  <c r="E401" i="32"/>
  <c r="E413" i="24"/>
  <c r="E468" i="32"/>
  <c r="E480" i="24"/>
  <c r="E390" i="32"/>
  <c r="E402" i="24"/>
  <c r="E365" i="2"/>
  <c r="E353" i="30"/>
  <c r="E376" i="2"/>
  <c r="E364" i="30"/>
  <c r="E412" i="32"/>
  <c r="E424" i="24"/>
  <c r="E298" i="30"/>
  <c r="E310" i="2"/>
  <c r="L16" i="24"/>
  <c r="I16" i="32"/>
  <c r="Q16" i="30"/>
  <c r="O16" i="2"/>
  <c r="Z16" i="24"/>
  <c r="J16" i="32"/>
  <c r="Z16" i="32"/>
  <c r="E310" i="30" l="1"/>
  <c r="E322" i="2"/>
  <c r="E402" i="32"/>
  <c r="E414" i="24"/>
  <c r="E425" i="24"/>
  <c r="E413" i="32"/>
  <c r="E380" i="32"/>
  <c r="E392" i="24"/>
  <c r="E333" i="2"/>
  <c r="E321" i="30"/>
  <c r="E370" i="24"/>
  <c r="E358" i="32"/>
  <c r="E388" i="2"/>
  <c r="E376" i="30"/>
  <c r="E343" i="30"/>
  <c r="E355" i="2"/>
  <c r="E398" i="30"/>
  <c r="E410" i="2"/>
  <c r="E344" i="2"/>
  <c r="E332" i="30"/>
  <c r="E423" i="32"/>
  <c r="E435" i="24"/>
  <c r="E493" i="24"/>
  <c r="E481" i="32"/>
  <c r="E424" i="32"/>
  <c r="E436" i="24"/>
  <c r="E480" i="32"/>
  <c r="E492" i="24"/>
  <c r="E391" i="32"/>
  <c r="E403" i="24"/>
  <c r="E347" i="32"/>
  <c r="E359" i="24"/>
  <c r="E444" i="2"/>
  <c r="E432" i="30"/>
  <c r="E377" i="2"/>
  <c r="E365" i="30"/>
  <c r="E381" i="24"/>
  <c r="E369" i="32"/>
  <c r="E409" i="30"/>
  <c r="E421" i="2"/>
  <c r="E387" i="30"/>
  <c r="E399" i="2"/>
  <c r="E299" i="30"/>
  <c r="E311" i="2"/>
  <c r="E458" i="24"/>
  <c r="E446" i="32"/>
  <c r="E366" i="2"/>
  <c r="E354" i="30"/>
  <c r="S16" i="30"/>
  <c r="Q16" i="2"/>
  <c r="V16" i="2" s="1"/>
  <c r="O16" i="32"/>
  <c r="R16" i="24"/>
  <c r="N16" i="24"/>
  <c r="E323" i="2" l="1"/>
  <c r="E311" i="30"/>
  <c r="E433" i="2"/>
  <c r="E421" i="30"/>
  <c r="E359" i="32"/>
  <c r="E371" i="24"/>
  <c r="E492" i="32"/>
  <c r="E504" i="24"/>
  <c r="E367" i="2"/>
  <c r="E355" i="30"/>
  <c r="E404" i="24"/>
  <c r="E392" i="32"/>
  <c r="E426" i="24"/>
  <c r="E414" i="32"/>
  <c r="E366" i="30"/>
  <c r="E378" i="2"/>
  <c r="E389" i="2"/>
  <c r="E377" i="30"/>
  <c r="E493" i="32"/>
  <c r="E505" i="24"/>
  <c r="E356" i="2"/>
  <c r="E344" i="30"/>
  <c r="E370" i="32"/>
  <c r="E382" i="24"/>
  <c r="E411" i="2"/>
  <c r="E399" i="30"/>
  <c r="E403" i="32"/>
  <c r="E415" i="24"/>
  <c r="E436" i="32"/>
  <c r="E448" i="24"/>
  <c r="E447" i="24"/>
  <c r="E435" i="32"/>
  <c r="E422" i="2"/>
  <c r="E410" i="30"/>
  <c r="E334" i="2"/>
  <c r="E322" i="30"/>
  <c r="E470" i="24"/>
  <c r="E458" i="32"/>
  <c r="E381" i="32"/>
  <c r="E393" i="24"/>
  <c r="E444" i="30"/>
  <c r="E456" i="2"/>
  <c r="E400" i="2"/>
  <c r="E388" i="30"/>
  <c r="E345" i="2"/>
  <c r="E333" i="30"/>
  <c r="E437" i="24"/>
  <c r="E425" i="32"/>
  <c r="AA16" i="30"/>
  <c r="W16" i="2"/>
  <c r="AB16" i="30" s="1"/>
  <c r="R16" i="32"/>
  <c r="W16" i="32"/>
  <c r="T16" i="24"/>
  <c r="W16" i="24"/>
  <c r="V16" i="30"/>
  <c r="G16" i="2"/>
  <c r="X16" i="2"/>
  <c r="AC16" i="30" s="1"/>
  <c r="E517" i="24" l="1"/>
  <c r="E505" i="32"/>
  <c r="E390" i="2"/>
  <c r="E378" i="30"/>
  <c r="E437" i="32"/>
  <c r="E449" i="24"/>
  <c r="E400" i="30"/>
  <c r="E412" i="2"/>
  <c r="E334" i="30"/>
  <c r="E346" i="2"/>
  <c r="E459" i="24"/>
  <c r="E447" i="32"/>
  <c r="E416" i="24"/>
  <c r="E404" i="32"/>
  <c r="E433" i="30"/>
  <c r="E445" i="2"/>
  <c r="E405" i="24"/>
  <c r="E393" i="32"/>
  <c r="E382" i="32"/>
  <c r="E394" i="24"/>
  <c r="E504" i="32"/>
  <c r="E516" i="24"/>
  <c r="E456" i="30"/>
  <c r="E468" i="2"/>
  <c r="E460" i="24"/>
  <c r="E448" i="32"/>
  <c r="E371" i="32"/>
  <c r="E383" i="24"/>
  <c r="E415" i="32"/>
  <c r="E427" i="24"/>
  <c r="E357" i="2"/>
  <c r="E345" i="30"/>
  <c r="E470" i="32"/>
  <c r="E482" i="24"/>
  <c r="E434" i="2"/>
  <c r="E422" i="30"/>
  <c r="E423" i="2"/>
  <c r="E411" i="30"/>
  <c r="E368" i="2"/>
  <c r="E356" i="30"/>
  <c r="E389" i="30"/>
  <c r="E401" i="2"/>
  <c r="E426" i="32"/>
  <c r="E438" i="24"/>
  <c r="E379" i="2"/>
  <c r="E367" i="30"/>
  <c r="E323" i="30"/>
  <c r="E335" i="2"/>
  <c r="H16" i="30"/>
  <c r="Z16" i="2"/>
  <c r="AA16" i="2" s="1"/>
  <c r="H16" i="2"/>
  <c r="I16" i="2"/>
  <c r="AB16" i="32"/>
  <c r="J17" i="24"/>
  <c r="S16" i="2"/>
  <c r="Y16" i="32"/>
  <c r="E335" i="30" l="1"/>
  <c r="E347" i="2"/>
  <c r="E438" i="32"/>
  <c r="E450" i="24"/>
  <c r="E395" i="24"/>
  <c r="E383" i="32"/>
  <c r="E468" i="30"/>
  <c r="E480" i="2"/>
  <c r="E406" i="24"/>
  <c r="E394" i="32"/>
  <c r="E445" i="30"/>
  <c r="E457" i="2"/>
  <c r="E424" i="2"/>
  <c r="E412" i="30"/>
  <c r="E380" i="2"/>
  <c r="E368" i="30"/>
  <c r="E434" i="30"/>
  <c r="E446" i="2"/>
  <c r="E357" i="30"/>
  <c r="E369" i="2"/>
  <c r="E471" i="24"/>
  <c r="E459" i="32"/>
  <c r="E402" i="2"/>
  <c r="E390" i="30"/>
  <c r="E401" i="30"/>
  <c r="E413" i="2"/>
  <c r="E482" i="32"/>
  <c r="E494" i="24"/>
  <c r="E439" i="24"/>
  <c r="E427" i="32"/>
  <c r="E528" i="24"/>
  <c r="E516" i="32"/>
  <c r="E346" i="30"/>
  <c r="E358" i="2"/>
  <c r="E449" i="32"/>
  <c r="E461" i="24"/>
  <c r="E379" i="30"/>
  <c r="E391" i="2"/>
  <c r="E435" i="2"/>
  <c r="E423" i="30"/>
  <c r="E472" i="24"/>
  <c r="E460" i="32"/>
  <c r="E417" i="24"/>
  <c r="E405" i="32"/>
  <c r="E416" i="32"/>
  <c r="E428" i="24"/>
  <c r="E517" i="32"/>
  <c r="E529" i="24"/>
  <c r="J16" i="30"/>
  <c r="L16" i="2"/>
  <c r="I16" i="30"/>
  <c r="X16" i="30"/>
  <c r="U16" i="2"/>
  <c r="K17" i="32"/>
  <c r="P17" i="24"/>
  <c r="U17" i="32" s="1"/>
  <c r="M17" i="24"/>
  <c r="AB16" i="2"/>
  <c r="E529" i="32" l="1"/>
  <c r="E541" i="24"/>
  <c r="E461" i="32"/>
  <c r="E473" i="24"/>
  <c r="E494" i="32"/>
  <c r="E506" i="24"/>
  <c r="E369" i="30"/>
  <c r="E381" i="2"/>
  <c r="E457" i="30"/>
  <c r="E469" i="2"/>
  <c r="E480" i="30"/>
  <c r="E492" i="2"/>
  <c r="E450" i="32"/>
  <c r="E462" i="24"/>
  <c r="E429" i="24"/>
  <c r="E417" i="32"/>
  <c r="E435" i="30"/>
  <c r="E447" i="2"/>
  <c r="E540" i="24"/>
  <c r="E528" i="32"/>
  <c r="E414" i="2"/>
  <c r="E402" i="30"/>
  <c r="E380" i="30"/>
  <c r="E392" i="2"/>
  <c r="E428" i="32"/>
  <c r="E440" i="24"/>
  <c r="E403" i="2"/>
  <c r="E391" i="30"/>
  <c r="E370" i="2"/>
  <c r="E358" i="30"/>
  <c r="E413" i="30"/>
  <c r="E425" i="2"/>
  <c r="E458" i="2"/>
  <c r="E446" i="30"/>
  <c r="E347" i="30"/>
  <c r="E359" i="2"/>
  <c r="E484" i="24"/>
  <c r="E472" i="32"/>
  <c r="E439" i="32"/>
  <c r="E451" i="24"/>
  <c r="E471" i="32"/>
  <c r="E483" i="24"/>
  <c r="E424" i="30"/>
  <c r="E436" i="2"/>
  <c r="E406" i="32"/>
  <c r="E418" i="24"/>
  <c r="E407" i="24"/>
  <c r="E395" i="32"/>
  <c r="Z16" i="30"/>
  <c r="O16" i="30"/>
  <c r="R16" i="2"/>
  <c r="N16" i="2"/>
  <c r="Q17" i="32"/>
  <c r="O17" i="24"/>
  <c r="E448" i="2" l="1"/>
  <c r="E436" i="30"/>
  <c r="E451" i="32"/>
  <c r="E463" i="24"/>
  <c r="E359" i="30"/>
  <c r="E371" i="2"/>
  <c r="E437" i="2"/>
  <c r="E425" i="30"/>
  <c r="E392" i="30"/>
  <c r="E404" i="2"/>
  <c r="E492" i="30"/>
  <c r="E504" i="2"/>
  <c r="E393" i="2"/>
  <c r="E381" i="30"/>
  <c r="E473" i="32"/>
  <c r="E485" i="24"/>
  <c r="E419" i="24"/>
  <c r="E407" i="32"/>
  <c r="E415" i="2"/>
  <c r="E403" i="30"/>
  <c r="E552" i="24"/>
  <c r="E540" i="32"/>
  <c r="E429" i="32"/>
  <c r="E441" i="24"/>
  <c r="E430" i="24"/>
  <c r="E418" i="32"/>
  <c r="E495" i="24"/>
  <c r="E483" i="32"/>
  <c r="E440" i="32"/>
  <c r="E452" i="24"/>
  <c r="E447" i="30"/>
  <c r="E459" i="2"/>
  <c r="E474" i="24"/>
  <c r="E462" i="32"/>
  <c r="E481" i="2"/>
  <c r="E469" i="30"/>
  <c r="E518" i="24"/>
  <c r="E506" i="32"/>
  <c r="E541" i="32"/>
  <c r="E553" i="24"/>
  <c r="E496" i="24"/>
  <c r="E484" i="32"/>
  <c r="E470" i="2"/>
  <c r="E458" i="30"/>
  <c r="E370" i="30"/>
  <c r="E382" i="2"/>
  <c r="E426" i="2"/>
  <c r="E414" i="30"/>
  <c r="S17" i="32"/>
  <c r="Q17" i="24"/>
  <c r="R16" i="30"/>
  <c r="W16" i="30"/>
  <c r="T16" i="2"/>
  <c r="Y16" i="2"/>
  <c r="E553" i="32" l="1"/>
  <c r="E565" i="24"/>
  <c r="E459" i="30"/>
  <c r="E471" i="2"/>
  <c r="E453" i="24"/>
  <c r="E441" i="32"/>
  <c r="E497" i="24"/>
  <c r="E485" i="32"/>
  <c r="E516" i="2"/>
  <c r="E504" i="30"/>
  <c r="E475" i="24"/>
  <c r="E463" i="32"/>
  <c r="E426" i="30"/>
  <c r="E438" i="2"/>
  <c r="E470" i="30"/>
  <c r="E482" i="2"/>
  <c r="E493" i="2"/>
  <c r="E481" i="30"/>
  <c r="E507" i="24"/>
  <c r="E495" i="32"/>
  <c r="E415" i="30"/>
  <c r="E427" i="2"/>
  <c r="E449" i="2"/>
  <c r="E437" i="30"/>
  <c r="E382" i="30"/>
  <c r="E394" i="2"/>
  <c r="E464" i="24"/>
  <c r="E452" i="32"/>
  <c r="E404" i="30"/>
  <c r="E416" i="2"/>
  <c r="E371" i="30"/>
  <c r="E383" i="2"/>
  <c r="E496" i="32"/>
  <c r="E508" i="24"/>
  <c r="E530" i="24"/>
  <c r="E518" i="32"/>
  <c r="E486" i="24"/>
  <c r="E474" i="32"/>
  <c r="E430" i="32"/>
  <c r="E442" i="24"/>
  <c r="E552" i="32"/>
  <c r="E564" i="24"/>
  <c r="E431" i="24"/>
  <c r="E419" i="32"/>
  <c r="E393" i="30"/>
  <c r="E405" i="2"/>
  <c r="E460" i="2"/>
  <c r="E448" i="30"/>
  <c r="Y16" i="30"/>
  <c r="J17" i="2"/>
  <c r="AE16" i="2"/>
  <c r="AD16" i="30"/>
  <c r="V17" i="32"/>
  <c r="G17" i="24"/>
  <c r="V17" i="24"/>
  <c r="AA17" i="32" s="1"/>
  <c r="E454" i="24" l="1"/>
  <c r="E442" i="32"/>
  <c r="E395" i="2"/>
  <c r="E383" i="30"/>
  <c r="E482" i="30"/>
  <c r="E494" i="2"/>
  <c r="E471" i="30"/>
  <c r="E483" i="2"/>
  <c r="E472" i="2"/>
  <c r="E460" i="30"/>
  <c r="E443" i="24"/>
  <c r="E431" i="32"/>
  <c r="E530" i="32"/>
  <c r="E542" i="24"/>
  <c r="E476" i="24"/>
  <c r="E464" i="32"/>
  <c r="E449" i="30"/>
  <c r="E461" i="2"/>
  <c r="E507" i="32"/>
  <c r="E519" i="24"/>
  <c r="E475" i="32"/>
  <c r="E487" i="24"/>
  <c r="E509" i="24"/>
  <c r="E497" i="32"/>
  <c r="E417" i="2"/>
  <c r="E405" i="30"/>
  <c r="E576" i="24"/>
  <c r="E564" i="32"/>
  <c r="E508" i="32"/>
  <c r="E520" i="24"/>
  <c r="E416" i="30"/>
  <c r="E428" i="2"/>
  <c r="E406" i="2"/>
  <c r="E394" i="30"/>
  <c r="E439" i="2"/>
  <c r="E427" i="30"/>
  <c r="E438" i="30"/>
  <c r="E450" i="2"/>
  <c r="E565" i="32"/>
  <c r="E577" i="24"/>
  <c r="E498" i="24"/>
  <c r="E486" i="32"/>
  <c r="E493" i="30"/>
  <c r="E505" i="2"/>
  <c r="E528" i="2"/>
  <c r="E516" i="30"/>
  <c r="E465" i="24"/>
  <c r="E453" i="32"/>
  <c r="H17" i="32"/>
  <c r="I17" i="24"/>
  <c r="J17" i="32" s="1"/>
  <c r="H17" i="24"/>
  <c r="X17" i="24"/>
  <c r="Y17" i="24" s="1"/>
  <c r="S17" i="24"/>
  <c r="K17" i="30"/>
  <c r="P17" i="2"/>
  <c r="U17" i="30" s="1"/>
  <c r="M17" i="2"/>
  <c r="E505" i="30" l="1"/>
  <c r="E517" i="2"/>
  <c r="E589" i="24"/>
  <c r="E577" i="32"/>
  <c r="E440" i="2"/>
  <c r="E428" i="30"/>
  <c r="E519" i="32"/>
  <c r="E531" i="24"/>
  <c r="E483" i="30"/>
  <c r="E495" i="2"/>
  <c r="E465" i="32"/>
  <c r="E477" i="24"/>
  <c r="E451" i="2"/>
  <c r="E439" i="30"/>
  <c r="E576" i="32"/>
  <c r="E588" i="24"/>
  <c r="E521" i="24"/>
  <c r="E509" i="32"/>
  <c r="E488" i="24"/>
  <c r="E476" i="32"/>
  <c r="E443" i="32"/>
  <c r="E455" i="24"/>
  <c r="E407" i="2"/>
  <c r="E395" i="30"/>
  <c r="E450" i="30"/>
  <c r="E462" i="2"/>
  <c r="E532" i="24"/>
  <c r="E520" i="32"/>
  <c r="E487" i="32"/>
  <c r="E499" i="24"/>
  <c r="E461" i="30"/>
  <c r="E473" i="2"/>
  <c r="E554" i="24"/>
  <c r="E542" i="32"/>
  <c r="E494" i="30"/>
  <c r="E506" i="2"/>
  <c r="E540" i="2"/>
  <c r="E528" i="30"/>
  <c r="E498" i="32"/>
  <c r="E510" i="24"/>
  <c r="E406" i="30"/>
  <c r="E418" i="2"/>
  <c r="E429" i="2"/>
  <c r="E417" i="30"/>
  <c r="E472" i="30"/>
  <c r="E484" i="2"/>
  <c r="E454" i="32"/>
  <c r="E466" i="24"/>
  <c r="Z17" i="24"/>
  <c r="X17" i="32"/>
  <c r="U17" i="24"/>
  <c r="L17" i="24"/>
  <c r="I17" i="32"/>
  <c r="Q17" i="30"/>
  <c r="O17" i="2"/>
  <c r="E478" i="24" l="1"/>
  <c r="E466" i="32"/>
  <c r="E510" i="32"/>
  <c r="E522" i="24"/>
  <c r="E518" i="2"/>
  <c r="E506" i="30"/>
  <c r="E485" i="2"/>
  <c r="E473" i="30"/>
  <c r="E588" i="32"/>
  <c r="E600" i="24"/>
  <c r="E600" i="32" s="1"/>
  <c r="E489" i="24"/>
  <c r="E477" i="32"/>
  <c r="E543" i="24"/>
  <c r="E531" i="32"/>
  <c r="E429" i="30"/>
  <c r="E441" i="2"/>
  <c r="E532" i="32"/>
  <c r="E544" i="24"/>
  <c r="E407" i="30"/>
  <c r="E419" i="2"/>
  <c r="E488" i="32"/>
  <c r="E500" i="24"/>
  <c r="E589" i="32"/>
  <c r="E601" i="24"/>
  <c r="E601" i="32" s="1"/>
  <c r="E496" i="2"/>
  <c r="E484" i="30"/>
  <c r="E418" i="30"/>
  <c r="E430" i="2"/>
  <c r="E511" i="24"/>
  <c r="E499" i="32"/>
  <c r="E474" i="2"/>
  <c r="E462" i="30"/>
  <c r="E467" i="24"/>
  <c r="E455" i="32"/>
  <c r="E495" i="30"/>
  <c r="E507" i="2"/>
  <c r="E529" i="2"/>
  <c r="E517" i="30"/>
  <c r="E540" i="30"/>
  <c r="E552" i="2"/>
  <c r="E566" i="24"/>
  <c r="E554" i="32"/>
  <c r="E533" i="24"/>
  <c r="E521" i="32"/>
  <c r="E451" i="30"/>
  <c r="E463" i="2"/>
  <c r="E452" i="2"/>
  <c r="E440" i="30"/>
  <c r="Z17" i="32"/>
  <c r="O17" i="32"/>
  <c r="R17" i="24"/>
  <c r="N17" i="24"/>
  <c r="S17" i="30"/>
  <c r="Q17" i="2"/>
  <c r="V17" i="2" s="1"/>
  <c r="E564" i="2" l="1"/>
  <c r="E552" i="30"/>
  <c r="E519" i="2"/>
  <c r="E507" i="30"/>
  <c r="E442" i="2"/>
  <c r="E430" i="30"/>
  <c r="E419" i="30"/>
  <c r="E431" i="2"/>
  <c r="E453" i="2"/>
  <c r="E441" i="30"/>
  <c r="E522" i="32"/>
  <c r="E534" i="24"/>
  <c r="E464" i="2"/>
  <c r="E452" i="30"/>
  <c r="E533" i="32"/>
  <c r="E545" i="24"/>
  <c r="E474" i="30"/>
  <c r="E486" i="2"/>
  <c r="E489" i="32"/>
  <c r="E501" i="24"/>
  <c r="E497" i="2"/>
  <c r="E485" i="30"/>
  <c r="E475" i="2"/>
  <c r="E463" i="30"/>
  <c r="E512" i="24"/>
  <c r="E500" i="32"/>
  <c r="E556" i="24"/>
  <c r="E544" i="32"/>
  <c r="E578" i="24"/>
  <c r="E566" i="32"/>
  <c r="E529" i="30"/>
  <c r="E541" i="2"/>
  <c r="E467" i="32"/>
  <c r="E479" i="24"/>
  <c r="E523" i="24"/>
  <c r="E511" i="32"/>
  <c r="E508" i="2"/>
  <c r="E496" i="30"/>
  <c r="E555" i="24"/>
  <c r="E543" i="32"/>
  <c r="E518" i="30"/>
  <c r="E530" i="2"/>
  <c r="E490" i="24"/>
  <c r="E478" i="32"/>
  <c r="R17" i="32"/>
  <c r="V17" i="30"/>
  <c r="X17" i="2"/>
  <c r="AC17" i="30" s="1"/>
  <c r="G17" i="2"/>
  <c r="W17" i="32"/>
  <c r="T17" i="24"/>
  <c r="W17" i="24"/>
  <c r="W17" i="2"/>
  <c r="AB17" i="30" s="1"/>
  <c r="AA17" i="30"/>
  <c r="E553" i="2" l="1"/>
  <c r="E541" i="30"/>
  <c r="E513" i="24"/>
  <c r="E501" i="32"/>
  <c r="E557" i="24"/>
  <c r="E545" i="32"/>
  <c r="E546" i="24"/>
  <c r="E534" i="32"/>
  <c r="E443" i="2"/>
  <c r="E431" i="30"/>
  <c r="E502" i="24"/>
  <c r="E490" i="32"/>
  <c r="E555" i="32"/>
  <c r="E567" i="24"/>
  <c r="E535" i="24"/>
  <c r="E523" i="32"/>
  <c r="E556" i="32"/>
  <c r="E568" i="24"/>
  <c r="E475" i="30"/>
  <c r="E487" i="2"/>
  <c r="E531" i="2"/>
  <c r="E519" i="30"/>
  <c r="E542" i="2"/>
  <c r="E530" i="30"/>
  <c r="E479" i="32"/>
  <c r="E491" i="24"/>
  <c r="E498" i="2"/>
  <c r="E486" i="30"/>
  <c r="E520" i="2"/>
  <c r="E508" i="30"/>
  <c r="E578" i="32"/>
  <c r="E590" i="24"/>
  <c r="E524" i="24"/>
  <c r="E512" i="32"/>
  <c r="E509" i="2"/>
  <c r="E497" i="30"/>
  <c r="E464" i="30"/>
  <c r="E476" i="2"/>
  <c r="E453" i="30"/>
  <c r="E465" i="2"/>
  <c r="E454" i="2"/>
  <c r="E442" i="30"/>
  <c r="E576" i="2"/>
  <c r="E564" i="30"/>
  <c r="Y17" i="32"/>
  <c r="H17" i="2"/>
  <c r="I17" i="2"/>
  <c r="J17" i="30" s="1"/>
  <c r="Z17" i="2"/>
  <c r="AA17" i="2" s="1"/>
  <c r="H17" i="30"/>
  <c r="S17" i="2"/>
  <c r="J18" i="24"/>
  <c r="AB17" i="32"/>
  <c r="E466" i="2" l="1"/>
  <c r="E454" i="30"/>
  <c r="E455" i="2"/>
  <c r="E443" i="30"/>
  <c r="E477" i="2"/>
  <c r="E465" i="30"/>
  <c r="E590" i="32"/>
  <c r="E602" i="24"/>
  <c r="E602" i="32" s="1"/>
  <c r="E487" i="30"/>
  <c r="E499" i="2"/>
  <c r="E532" i="2"/>
  <c r="E520" i="30"/>
  <c r="E576" i="30"/>
  <c r="E588" i="2"/>
  <c r="E509" i="30"/>
  <c r="E521" i="2"/>
  <c r="E510" i="2"/>
  <c r="E498" i="30"/>
  <c r="E542" i="30"/>
  <c r="E554" i="2"/>
  <c r="E547" i="24"/>
  <c r="E535" i="32"/>
  <c r="E502" i="32"/>
  <c r="E514" i="24"/>
  <c r="E558" i="24"/>
  <c r="E546" i="32"/>
  <c r="E513" i="32"/>
  <c r="E525" i="24"/>
  <c r="E536" i="24"/>
  <c r="E524" i="32"/>
  <c r="E488" i="2"/>
  <c r="E476" i="30"/>
  <c r="E491" i="32"/>
  <c r="E503" i="24"/>
  <c r="E580" i="24"/>
  <c r="E568" i="32"/>
  <c r="E567" i="32"/>
  <c r="E579" i="24"/>
  <c r="E531" i="30"/>
  <c r="E543" i="2"/>
  <c r="E557" i="32"/>
  <c r="E569" i="24"/>
  <c r="E565" i="2"/>
  <c r="E553" i="30"/>
  <c r="AB17" i="2"/>
  <c r="K18" i="32"/>
  <c r="P18" i="24"/>
  <c r="U18" i="32" s="1"/>
  <c r="M18" i="24"/>
  <c r="X17" i="30"/>
  <c r="U17" i="2"/>
  <c r="Z17" i="30" s="1"/>
  <c r="I17" i="30"/>
  <c r="L17" i="2"/>
  <c r="E566" i="2" l="1"/>
  <c r="E554" i="30"/>
  <c r="E565" i="30"/>
  <c r="E577" i="2"/>
  <c r="E580" i="32"/>
  <c r="E592" i="24"/>
  <c r="E500" i="2"/>
  <c r="E488" i="30"/>
  <c r="E532" i="30"/>
  <c r="E544" i="2"/>
  <c r="E467" i="2"/>
  <c r="E455" i="30"/>
  <c r="E543" i="30"/>
  <c r="E555" i="2"/>
  <c r="E537" i="24"/>
  <c r="E525" i="32"/>
  <c r="E521" i="30"/>
  <c r="E533" i="2"/>
  <c r="E581" i="24"/>
  <c r="E569" i="32"/>
  <c r="E579" i="32"/>
  <c r="E591" i="24"/>
  <c r="E515" i="24"/>
  <c r="E503" i="32"/>
  <c r="E588" i="30"/>
  <c r="E600" i="2"/>
  <c r="E600" i="30" s="1"/>
  <c r="E511" i="2"/>
  <c r="E499" i="30"/>
  <c r="E526" i="24"/>
  <c r="E514" i="32"/>
  <c r="E536" i="32"/>
  <c r="E548" i="24"/>
  <c r="E570" i="24"/>
  <c r="E558" i="32"/>
  <c r="E547" i="32"/>
  <c r="E559" i="24"/>
  <c r="E522" i="2"/>
  <c r="E510" i="30"/>
  <c r="E489" i="2"/>
  <c r="E477" i="30"/>
  <c r="E466" i="30"/>
  <c r="E478" i="2"/>
  <c r="Q18" i="32"/>
  <c r="O18" i="24"/>
  <c r="R17" i="2"/>
  <c r="O17" i="30"/>
  <c r="N17" i="2"/>
  <c r="E560" i="24" l="1"/>
  <c r="E548" i="32"/>
  <c r="E501" i="2"/>
  <c r="E489" i="30"/>
  <c r="E511" i="30"/>
  <c r="E523" i="2"/>
  <c r="E515" i="32"/>
  <c r="E527" i="24"/>
  <c r="E593" i="24"/>
  <c r="E581" i="32"/>
  <c r="E549" i="24"/>
  <c r="E537" i="32"/>
  <c r="E467" i="30"/>
  <c r="E479" i="2"/>
  <c r="E500" i="30"/>
  <c r="E512" i="2"/>
  <c r="E559" i="32"/>
  <c r="E571" i="24"/>
  <c r="E589" i="2"/>
  <c r="E577" i="30"/>
  <c r="E478" i="30"/>
  <c r="E490" i="2"/>
  <c r="E603" i="24"/>
  <c r="E603" i="32" s="1"/>
  <c r="E591" i="32"/>
  <c r="E533" i="30"/>
  <c r="E545" i="2"/>
  <c r="E555" i="30"/>
  <c r="E567" i="2"/>
  <c r="E544" i="30"/>
  <c r="E556" i="2"/>
  <c r="E592" i="32"/>
  <c r="E604" i="24"/>
  <c r="E604" i="32" s="1"/>
  <c r="E534" i="2"/>
  <c r="E522" i="30"/>
  <c r="E582" i="24"/>
  <c r="E570" i="32"/>
  <c r="E526" i="32"/>
  <c r="E538" i="24"/>
  <c r="E578" i="2"/>
  <c r="E566" i="30"/>
  <c r="R17" i="30"/>
  <c r="S18" i="32"/>
  <c r="Q18" i="24"/>
  <c r="W17" i="30"/>
  <c r="T17" i="2"/>
  <c r="Y17" i="2"/>
  <c r="E512" i="30" l="1"/>
  <c r="E524" i="2"/>
  <c r="E590" i="2"/>
  <c r="E578" i="30"/>
  <c r="E594" i="24"/>
  <c r="E582" i="32"/>
  <c r="E589" i="30"/>
  <c r="E601" i="2"/>
  <c r="E601" i="30" s="1"/>
  <c r="E549" i="32"/>
  <c r="E561" i="24"/>
  <c r="E513" i="2"/>
  <c r="E501" i="30"/>
  <c r="E579" i="2"/>
  <c r="E567" i="30"/>
  <c r="E527" i="32"/>
  <c r="E539" i="24"/>
  <c r="E538" i="32"/>
  <c r="E550" i="24"/>
  <c r="E568" i="2"/>
  <c r="E556" i="30"/>
  <c r="E557" i="2"/>
  <c r="E545" i="30"/>
  <c r="E490" i="30"/>
  <c r="E502" i="2"/>
  <c r="E583" i="24"/>
  <c r="E571" i="32"/>
  <c r="E479" i="30"/>
  <c r="E491" i="2"/>
  <c r="E523" i="30"/>
  <c r="E535" i="2"/>
  <c r="E534" i="30"/>
  <c r="E546" i="2"/>
  <c r="E605" i="24"/>
  <c r="E605" i="32" s="1"/>
  <c r="E593" i="32"/>
  <c r="E572" i="24"/>
  <c r="E560" i="32"/>
  <c r="V18" i="32"/>
  <c r="G18" i="24"/>
  <c r="S18" i="24" s="1"/>
  <c r="V18" i="24"/>
  <c r="AA18" i="32" s="1"/>
  <c r="AE17" i="2"/>
  <c r="AD17" i="30"/>
  <c r="J18" i="2"/>
  <c r="Y17" i="30"/>
  <c r="E491" i="30" l="1"/>
  <c r="E503" i="2"/>
  <c r="E572" i="32"/>
  <c r="E584" i="24"/>
  <c r="E568" i="30"/>
  <c r="E580" i="2"/>
  <c r="E525" i="2"/>
  <c r="E513" i="30"/>
  <c r="E602" i="2"/>
  <c r="E602" i="30" s="1"/>
  <c r="E590" i="30"/>
  <c r="E502" i="30"/>
  <c r="E514" i="2"/>
  <c r="E535" i="30"/>
  <c r="E547" i="2"/>
  <c r="E562" i="24"/>
  <c r="E550" i="32"/>
  <c r="E561" i="32"/>
  <c r="E573" i="24"/>
  <c r="E536" i="2"/>
  <c r="E524" i="30"/>
  <c r="E558" i="2"/>
  <c r="E546" i="30"/>
  <c r="E551" i="24"/>
  <c r="E539" i="32"/>
  <c r="E595" i="24"/>
  <c r="E583" i="32"/>
  <c r="E557" i="30"/>
  <c r="E569" i="2"/>
  <c r="E591" i="2"/>
  <c r="E579" i="30"/>
  <c r="E606" i="24"/>
  <c r="E606" i="32" s="1"/>
  <c r="E594" i="32"/>
  <c r="X18" i="32"/>
  <c r="U18" i="24"/>
  <c r="Z18" i="32" s="1"/>
  <c r="P18" i="2"/>
  <c r="U18" i="30" s="1"/>
  <c r="K18" i="30"/>
  <c r="M18" i="2"/>
  <c r="I18" i="24"/>
  <c r="J18" i="32" s="1"/>
  <c r="H18" i="32"/>
  <c r="H18" i="24"/>
  <c r="X18" i="24"/>
  <c r="Y18" i="24" s="1"/>
  <c r="Z18" i="24" s="1"/>
  <c r="E581" i="2" l="1"/>
  <c r="E569" i="30"/>
  <c r="E526" i="2"/>
  <c r="E514" i="30"/>
  <c r="E596" i="24"/>
  <c r="E584" i="32"/>
  <c r="E563" i="24"/>
  <c r="E551" i="32"/>
  <c r="E536" i="30"/>
  <c r="E548" i="2"/>
  <c r="E574" i="24"/>
  <c r="E562" i="32"/>
  <c r="E537" i="2"/>
  <c r="E525" i="30"/>
  <c r="E573" i="32"/>
  <c r="E585" i="24"/>
  <c r="E559" i="2"/>
  <c r="E547" i="30"/>
  <c r="E592" i="2"/>
  <c r="E580" i="30"/>
  <c r="E503" i="30"/>
  <c r="E515" i="2"/>
  <c r="E603" i="2"/>
  <c r="E603" i="30" s="1"/>
  <c r="E591" i="30"/>
  <c r="E607" i="24"/>
  <c r="E607" i="32" s="1"/>
  <c r="E595" i="32"/>
  <c r="E558" i="30"/>
  <c r="E570" i="2"/>
  <c r="I18" i="32"/>
  <c r="L18" i="24"/>
  <c r="Q18" i="30"/>
  <c r="O18" i="2"/>
  <c r="E582" i="2" l="1"/>
  <c r="E570" i="30"/>
  <c r="E585" i="32"/>
  <c r="E597" i="24"/>
  <c r="E604" i="2"/>
  <c r="E604" i="30" s="1"/>
  <c r="E592" i="30"/>
  <c r="E586" i="24"/>
  <c r="E574" i="32"/>
  <c r="E563" i="32"/>
  <c r="E575" i="24"/>
  <c r="E538" i="2"/>
  <c r="E526" i="30"/>
  <c r="E515" i="30"/>
  <c r="E527" i="2"/>
  <c r="E548" i="30"/>
  <c r="E560" i="2"/>
  <c r="E571" i="2"/>
  <c r="E559" i="30"/>
  <c r="E537" i="30"/>
  <c r="E549" i="2"/>
  <c r="E608" i="24"/>
  <c r="E608" i="32" s="1"/>
  <c r="E596" i="32"/>
  <c r="E593" i="2"/>
  <c r="E581" i="30"/>
  <c r="R18" i="24"/>
  <c r="O18" i="32"/>
  <c r="N18" i="24"/>
  <c r="S18" i="30"/>
  <c r="Q18" i="2"/>
  <c r="E561" i="2" l="1"/>
  <c r="E549" i="30"/>
  <c r="E560" i="30"/>
  <c r="E572" i="2"/>
  <c r="E609" i="24"/>
  <c r="E609" i="32" s="1"/>
  <c r="E597" i="32"/>
  <c r="E605" i="2"/>
  <c r="E605" i="30" s="1"/>
  <c r="E593" i="30"/>
  <c r="E538" i="30"/>
  <c r="E550" i="2"/>
  <c r="E586" i="32"/>
  <c r="E598" i="24"/>
  <c r="E527" i="30"/>
  <c r="E539" i="2"/>
  <c r="E587" i="24"/>
  <c r="E575" i="32"/>
  <c r="E583" i="2"/>
  <c r="E571" i="30"/>
  <c r="E594" i="2"/>
  <c r="E582" i="30"/>
  <c r="W18" i="32"/>
  <c r="T18" i="24"/>
  <c r="W18" i="24"/>
  <c r="V18" i="30"/>
  <c r="G18" i="2"/>
  <c r="S18" i="2" s="1"/>
  <c r="X18" i="2"/>
  <c r="AC18" i="30" s="1"/>
  <c r="V18" i="2"/>
  <c r="R18" i="32"/>
  <c r="E610" i="24" l="1"/>
  <c r="E610" i="32" s="1"/>
  <c r="E598" i="32"/>
  <c r="E584" i="2"/>
  <c r="E572" i="30"/>
  <c r="E606" i="2"/>
  <c r="E606" i="30" s="1"/>
  <c r="E594" i="30"/>
  <c r="E599" i="24"/>
  <c r="E587" i="32"/>
  <c r="E551" i="2"/>
  <c r="E539" i="30"/>
  <c r="E550" i="30"/>
  <c r="E562" i="2"/>
  <c r="E595" i="2"/>
  <c r="E583" i="30"/>
  <c r="E561" i="30"/>
  <c r="E573" i="2"/>
  <c r="X18" i="30"/>
  <c r="U18" i="2"/>
  <c r="Z18" i="30" s="1"/>
  <c r="Y18" i="32"/>
  <c r="I18" i="2"/>
  <c r="J18" i="30" s="1"/>
  <c r="Z18" i="2"/>
  <c r="AA18" i="2" s="1"/>
  <c r="AB18" i="2" s="1"/>
  <c r="H18" i="2"/>
  <c r="H18" i="30"/>
  <c r="W18" i="2"/>
  <c r="AB18" i="30" s="1"/>
  <c r="AA18" i="30"/>
  <c r="AB18" i="32"/>
  <c r="J19" i="24"/>
  <c r="E585" i="2" l="1"/>
  <c r="E573" i="30"/>
  <c r="E562" i="30"/>
  <c r="E574" i="2"/>
  <c r="E599" i="32"/>
  <c r="E611" i="24"/>
  <c r="E611" i="32" s="1"/>
  <c r="E584" i="30"/>
  <c r="E596" i="2"/>
  <c r="E595" i="30"/>
  <c r="E607" i="2"/>
  <c r="E607" i="30" s="1"/>
  <c r="E563" i="2"/>
  <c r="E551" i="30"/>
  <c r="K19" i="32"/>
  <c r="P19" i="24"/>
  <c r="U19" i="32" s="1"/>
  <c r="M19" i="24"/>
  <c r="I18" i="30"/>
  <c r="L18" i="2"/>
  <c r="E596" i="30" l="1"/>
  <c r="E608" i="2"/>
  <c r="E608" i="30" s="1"/>
  <c r="E586" i="2"/>
  <c r="E574" i="30"/>
  <c r="E575" i="2"/>
  <c r="E563" i="30"/>
  <c r="E597" i="2"/>
  <c r="E585" i="30"/>
  <c r="R18" i="2"/>
  <c r="O18" i="30"/>
  <c r="N18" i="2"/>
  <c r="Q19" i="32"/>
  <c r="O19" i="24"/>
  <c r="E609" i="2" l="1"/>
  <c r="E609" i="30" s="1"/>
  <c r="E597" i="30"/>
  <c r="E586" i="30"/>
  <c r="E598" i="2"/>
  <c r="E587" i="2"/>
  <c r="E575" i="30"/>
  <c r="S19" i="32"/>
  <c r="Q19" i="24"/>
  <c r="W18" i="30"/>
  <c r="T18" i="2"/>
  <c r="Y18" i="2"/>
  <c r="R18" i="30"/>
  <c r="E610" i="2" l="1"/>
  <c r="E610" i="30" s="1"/>
  <c r="E598" i="30"/>
  <c r="E587" i="30"/>
  <c r="E599" i="2"/>
  <c r="Y18" i="30"/>
  <c r="V19" i="32"/>
  <c r="V19" i="24"/>
  <c r="AA19" i="32" s="1"/>
  <c r="G19" i="24"/>
  <c r="S19" i="24" s="1"/>
  <c r="J19" i="2"/>
  <c r="AD18" i="30"/>
  <c r="AE18" i="2"/>
  <c r="E599" i="30" l="1"/>
  <c r="E611" i="2"/>
  <c r="E611" i="30" s="1"/>
  <c r="X19" i="32"/>
  <c r="U19" i="24"/>
  <c r="Z19" i="32" s="1"/>
  <c r="P19" i="2"/>
  <c r="U19" i="30" s="1"/>
  <c r="K19" i="30"/>
  <c r="M19" i="2"/>
  <c r="H19" i="24"/>
  <c r="H19" i="32"/>
  <c r="I19" i="24"/>
  <c r="J19" i="32" s="1"/>
  <c r="X19" i="24"/>
  <c r="Y19" i="24" s="1"/>
  <c r="Z19" i="24" s="1"/>
  <c r="I19" i="32" l="1"/>
  <c r="L19" i="24"/>
  <c r="Q19" i="30"/>
  <c r="O19" i="2"/>
  <c r="O19" i="32" l="1"/>
  <c r="R19" i="24"/>
  <c r="N19" i="24"/>
  <c r="S19" i="30"/>
  <c r="Q19" i="2"/>
  <c r="V19" i="2" s="1"/>
  <c r="AA19" i="30" l="1"/>
  <c r="W19" i="2"/>
  <c r="AB19" i="30" s="1"/>
  <c r="R19" i="32"/>
  <c r="V19" i="30"/>
  <c r="X19" i="2"/>
  <c r="AC19" i="30" s="1"/>
  <c r="G19" i="2"/>
  <c r="W19" i="32"/>
  <c r="T19" i="24"/>
  <c r="W19" i="24"/>
  <c r="H19" i="30" l="1"/>
  <c r="Z19" i="2"/>
  <c r="AA19" i="2" s="1"/>
  <c r="AB19" i="2" s="1"/>
  <c r="H19" i="2"/>
  <c r="I19" i="2"/>
  <c r="J19" i="30" s="1"/>
  <c r="AB19" i="32"/>
  <c r="J20" i="24"/>
  <c r="S19" i="2"/>
  <c r="Y19" i="32"/>
  <c r="L19" i="2" l="1"/>
  <c r="I19" i="30"/>
  <c r="K20" i="32"/>
  <c r="P20" i="24"/>
  <c r="U20" i="32" s="1"/>
  <c r="M20" i="24"/>
  <c r="X19" i="30"/>
  <c r="U19" i="2"/>
  <c r="Z19" i="30" s="1"/>
  <c r="Q20" i="32" l="1"/>
  <c r="O20" i="24"/>
  <c r="R19" i="2"/>
  <c r="O19" i="30"/>
  <c r="N19" i="2"/>
  <c r="W19" i="30" l="1"/>
  <c r="T19" i="2"/>
  <c r="Y19" i="2"/>
  <c r="S20" i="32"/>
  <c r="Q20" i="24"/>
  <c r="R19" i="30"/>
  <c r="J20" i="2" l="1"/>
  <c r="AE19" i="2"/>
  <c r="AD19" i="30"/>
  <c r="Y19" i="30"/>
  <c r="V20" i="32"/>
  <c r="V20" i="24"/>
  <c r="AA20" i="32" s="1"/>
  <c r="G20" i="24"/>
  <c r="H20" i="24" l="1"/>
  <c r="I20" i="24"/>
  <c r="J20" i="32" s="1"/>
  <c r="H20" i="32"/>
  <c r="X20" i="24"/>
  <c r="Y20" i="24" s="1"/>
  <c r="Z20" i="24" s="1"/>
  <c r="S20" i="24"/>
  <c r="K20" i="30"/>
  <c r="P20" i="2"/>
  <c r="U20" i="30" s="1"/>
  <c r="M20" i="2"/>
  <c r="Q20" i="30" l="1"/>
  <c r="O20" i="2"/>
  <c r="X20" i="32"/>
  <c r="U20" i="24"/>
  <c r="Z20" i="32" s="1"/>
  <c r="L20" i="24"/>
  <c r="I20" i="32"/>
  <c r="S20" i="30" l="1"/>
  <c r="Q20" i="2"/>
  <c r="R20" i="24"/>
  <c r="O20" i="32"/>
  <c r="N20" i="24"/>
  <c r="W20" i="32" l="1"/>
  <c r="T20" i="24"/>
  <c r="W20" i="24"/>
  <c r="V20" i="30"/>
  <c r="G20" i="2"/>
  <c r="X20" i="2"/>
  <c r="AC20" i="30" s="1"/>
  <c r="S20" i="2"/>
  <c r="R20" i="32"/>
  <c r="V20" i="2"/>
  <c r="W20" i="2" l="1"/>
  <c r="AB20" i="30" s="1"/>
  <c r="AA20" i="30"/>
  <c r="J21" i="24"/>
  <c r="AB20" i="32"/>
  <c r="Y20" i="32"/>
  <c r="X20" i="30"/>
  <c r="U20" i="2"/>
  <c r="Z20" i="30" s="1"/>
  <c r="H20" i="2"/>
  <c r="I20" i="2"/>
  <c r="J20" i="30" s="1"/>
  <c r="H20" i="30"/>
  <c r="Z20" i="2"/>
  <c r="AA20" i="2" s="1"/>
  <c r="AB20" i="2" s="1"/>
  <c r="L20" i="2" l="1"/>
  <c r="I20" i="30"/>
  <c r="K21" i="32"/>
  <c r="P21" i="24"/>
  <c r="U21" i="32" s="1"/>
  <c r="M21" i="24"/>
  <c r="Q21" i="32" l="1"/>
  <c r="O21" i="24"/>
  <c r="O20" i="30"/>
  <c r="R20" i="2"/>
  <c r="N20" i="2"/>
  <c r="S21" i="32" l="1"/>
  <c r="Q21" i="24"/>
  <c r="R20" i="30"/>
  <c r="W20" i="30"/>
  <c r="T20" i="2"/>
  <c r="Y20" i="2"/>
  <c r="AE20" i="2" l="1"/>
  <c r="J21" i="2"/>
  <c r="AD20" i="30"/>
  <c r="V21" i="32"/>
  <c r="V21" i="24"/>
  <c r="AA21" i="32" s="1"/>
  <c r="G21" i="24"/>
  <c r="S21" i="24" s="1"/>
  <c r="Y20" i="30"/>
  <c r="X21" i="32" l="1"/>
  <c r="U21" i="24"/>
  <c r="Z21" i="32" s="1"/>
  <c r="P21" i="2"/>
  <c r="U21" i="30" s="1"/>
  <c r="K21" i="30"/>
  <c r="M21" i="2"/>
  <c r="I21" i="24"/>
  <c r="J21" i="32" s="1"/>
  <c r="H21" i="24"/>
  <c r="H21" i="32"/>
  <c r="X21" i="24"/>
  <c r="Y21" i="24" s="1"/>
  <c r="Z21" i="24" s="1"/>
  <c r="I21" i="32" l="1"/>
  <c r="L21" i="24"/>
  <c r="Q21" i="30"/>
  <c r="O21" i="2"/>
  <c r="R21" i="24" l="1"/>
  <c r="O21" i="32"/>
  <c r="N21" i="24"/>
  <c r="S21" i="30"/>
  <c r="Q21" i="2"/>
  <c r="R21" i="32" l="1"/>
  <c r="V21" i="30"/>
  <c r="G21" i="2"/>
  <c r="X21" i="2"/>
  <c r="AC21" i="30" s="1"/>
  <c r="V21" i="2"/>
  <c r="W21" i="32"/>
  <c r="T21" i="24"/>
  <c r="W21" i="24"/>
  <c r="I21" i="2" l="1"/>
  <c r="J21" i="30" s="1"/>
  <c r="H21" i="2"/>
  <c r="Z21" i="2"/>
  <c r="AA21" i="2" s="1"/>
  <c r="AB21" i="2" s="1"/>
  <c r="H21" i="30"/>
  <c r="W21" i="2"/>
  <c r="AB21" i="30" s="1"/>
  <c r="AA21" i="30"/>
  <c r="J22" i="24"/>
  <c r="AB21" i="32"/>
  <c r="Y21" i="32"/>
  <c r="S21" i="2"/>
  <c r="X21" i="30" l="1"/>
  <c r="U21" i="2"/>
  <c r="Z21" i="30" s="1"/>
  <c r="K22" i="32"/>
  <c r="P22" i="24"/>
  <c r="U22" i="32" s="1"/>
  <c r="M22" i="24"/>
  <c r="L21" i="2"/>
  <c r="I21" i="30"/>
  <c r="R21" i="2" l="1"/>
  <c r="O21" i="30"/>
  <c r="N21" i="2"/>
  <c r="Q22" i="32"/>
  <c r="O22" i="24"/>
  <c r="R21" i="30" l="1"/>
  <c r="S22" i="32"/>
  <c r="Q22" i="24"/>
  <c r="W21" i="30"/>
  <c r="T21" i="2"/>
  <c r="Y21" i="2"/>
  <c r="V22" i="32" l="1"/>
  <c r="V22" i="24"/>
  <c r="AA22" i="32" s="1"/>
  <c r="G22" i="24"/>
  <c r="AD21" i="30"/>
  <c r="AE21" i="2"/>
  <c r="J22" i="2"/>
  <c r="Y21" i="30"/>
  <c r="K22" i="30" l="1"/>
  <c r="P22" i="2"/>
  <c r="U22" i="30" s="1"/>
  <c r="M22" i="2"/>
  <c r="I22" i="24"/>
  <c r="J22" i="32" s="1"/>
  <c r="H22" i="32"/>
  <c r="H22" i="24"/>
  <c r="X22" i="24"/>
  <c r="Y22" i="24" s="1"/>
  <c r="Z22" i="24" s="1"/>
  <c r="S22" i="24"/>
  <c r="Q22" i="30" l="1"/>
  <c r="O22" i="2"/>
  <c r="X22" i="32"/>
  <c r="U22" i="24"/>
  <c r="Z22" i="32" s="1"/>
  <c r="L22" i="24"/>
  <c r="I22" i="32"/>
  <c r="S22" i="30" l="1"/>
  <c r="Q22" i="2"/>
  <c r="R22" i="24"/>
  <c r="O22" i="32"/>
  <c r="N22" i="24"/>
  <c r="W22" i="32" l="1"/>
  <c r="T22" i="24"/>
  <c r="W22" i="24"/>
  <c r="V22" i="30"/>
  <c r="X22" i="2"/>
  <c r="AC22" i="30" s="1"/>
  <c r="G22" i="2"/>
  <c r="R22" i="32"/>
  <c r="V22" i="2"/>
  <c r="I22" i="2" l="1"/>
  <c r="J22" i="30" s="1"/>
  <c r="H22" i="30"/>
  <c r="H22" i="2"/>
  <c r="Z22" i="2"/>
  <c r="AA22" i="2" s="1"/>
  <c r="AB22" i="2" s="1"/>
  <c r="AB22" i="32"/>
  <c r="J23" i="24"/>
  <c r="AA22" i="30"/>
  <c r="W22" i="2"/>
  <c r="AB22" i="30" s="1"/>
  <c r="S22" i="2"/>
  <c r="Y22" i="32"/>
  <c r="X22" i="30" l="1"/>
  <c r="U22" i="2"/>
  <c r="Z22" i="30" s="1"/>
  <c r="I22" i="30"/>
  <c r="L22" i="2"/>
  <c r="K23" i="32"/>
  <c r="P23" i="24"/>
  <c r="U23" i="32" s="1"/>
  <c r="M23" i="24"/>
  <c r="O22" i="30" l="1"/>
  <c r="R22" i="2"/>
  <c r="N22" i="2"/>
  <c r="Q23" i="32"/>
  <c r="O23" i="24"/>
  <c r="R22" i="30" l="1"/>
  <c r="W22" i="30"/>
  <c r="T22" i="2"/>
  <c r="Y22" i="2"/>
  <c r="S23" i="32"/>
  <c r="Q23" i="24"/>
  <c r="Y22" i="30" l="1"/>
  <c r="V23" i="32"/>
  <c r="G23" i="24"/>
  <c r="S23" i="24" s="1"/>
  <c r="V23" i="24"/>
  <c r="AA23" i="32" s="1"/>
  <c r="AD22" i="30"/>
  <c r="AE22" i="2"/>
  <c r="J23" i="2"/>
  <c r="K23" i="30" l="1"/>
  <c r="P23" i="2"/>
  <c r="U23" i="30" s="1"/>
  <c r="M23" i="2"/>
  <c r="H23" i="24"/>
  <c r="H23" i="32"/>
  <c r="I23" i="24"/>
  <c r="X23" i="24"/>
  <c r="Y23" i="24" s="1"/>
  <c r="Z23" i="24" s="1"/>
  <c r="X23" i="32"/>
  <c r="U23" i="24"/>
  <c r="Z23" i="32" s="1"/>
  <c r="I23" i="32" l="1"/>
  <c r="L23" i="24"/>
  <c r="Q23" i="30"/>
  <c r="O23" i="2"/>
  <c r="J23" i="32"/>
  <c r="K7" i="23"/>
  <c r="K7" i="31" l="1"/>
  <c r="M6" i="26"/>
  <c r="R23" i="24"/>
  <c r="O23" i="32"/>
  <c r="N23" i="24"/>
  <c r="S23" i="30"/>
  <c r="Q23" i="2"/>
  <c r="W23" i="32" l="1"/>
  <c r="T23" i="24"/>
  <c r="W23" i="24"/>
  <c r="V23" i="30"/>
  <c r="G23" i="2"/>
  <c r="S23" i="2"/>
  <c r="X23" i="2"/>
  <c r="AC23" i="30" s="1"/>
  <c r="V23" i="2"/>
  <c r="R23" i="32"/>
  <c r="W23" i="2" l="1"/>
  <c r="AB23" i="30" s="1"/>
  <c r="AA23" i="30"/>
  <c r="AB23" i="32"/>
  <c r="J24" i="24"/>
  <c r="Y23" i="32"/>
  <c r="X23" i="30"/>
  <c r="U23" i="2"/>
  <c r="Z23" i="30" s="1"/>
  <c r="I23" i="2"/>
  <c r="H23" i="2"/>
  <c r="Z23" i="2"/>
  <c r="AA23" i="2" s="1"/>
  <c r="AB23" i="2" s="1"/>
  <c r="H23" i="30"/>
  <c r="L23" i="2" l="1"/>
  <c r="I23" i="30"/>
  <c r="J23" i="30"/>
  <c r="K7" i="9"/>
  <c r="K24" i="32"/>
  <c r="P24" i="24"/>
  <c r="U24" i="32" s="1"/>
  <c r="M24" i="24"/>
  <c r="L6" i="26" l="1"/>
  <c r="N6" i="26" s="1"/>
  <c r="K7" i="29"/>
  <c r="Q24" i="32"/>
  <c r="O24" i="24"/>
  <c r="R23" i="2"/>
  <c r="O23" i="30"/>
  <c r="N23" i="2"/>
  <c r="S24" i="32" l="1"/>
  <c r="Q24" i="24"/>
  <c r="R23" i="30"/>
  <c r="W23" i="30"/>
  <c r="T23" i="2"/>
  <c r="Y23" i="2"/>
  <c r="J24" i="2" l="1"/>
  <c r="AD23" i="30"/>
  <c r="AE23" i="2"/>
  <c r="V24" i="32"/>
  <c r="G24" i="24"/>
  <c r="V24" i="24"/>
  <c r="AA24" i="32" s="1"/>
  <c r="Y23" i="30"/>
  <c r="I24" i="24" l="1"/>
  <c r="J24" i="32" s="1"/>
  <c r="H24" i="24"/>
  <c r="H24" i="32"/>
  <c r="X24" i="24"/>
  <c r="Y24" i="24" s="1"/>
  <c r="Z24" i="24" s="1"/>
  <c r="S24" i="24"/>
  <c r="P24" i="2"/>
  <c r="U24" i="30" s="1"/>
  <c r="K24" i="30"/>
  <c r="M24" i="2"/>
  <c r="X24" i="32" l="1"/>
  <c r="U24" i="24"/>
  <c r="Z24" i="32" s="1"/>
  <c r="Q24" i="30"/>
  <c r="O24" i="2"/>
  <c r="I24" i="32"/>
  <c r="L24" i="24"/>
  <c r="O24" i="32" l="1"/>
  <c r="R24" i="24"/>
  <c r="N24" i="24"/>
  <c r="S24" i="30"/>
  <c r="Q24" i="2"/>
  <c r="V24" i="2" s="1"/>
  <c r="AA24" i="30" l="1"/>
  <c r="W24" i="2"/>
  <c r="AB24" i="30" s="1"/>
  <c r="R24" i="32"/>
  <c r="W24" i="32"/>
  <c r="T24" i="24"/>
  <c r="W24" i="24"/>
  <c r="V24" i="30"/>
  <c r="G24" i="2"/>
  <c r="X24" i="2"/>
  <c r="AC24" i="30" s="1"/>
  <c r="AB24" i="32" l="1"/>
  <c r="J25" i="24"/>
  <c r="H24" i="30"/>
  <c r="Z24" i="2"/>
  <c r="AA24" i="2" s="1"/>
  <c r="AB24" i="2" s="1"/>
  <c r="I24" i="2"/>
  <c r="J24" i="30" s="1"/>
  <c r="H24" i="2"/>
  <c r="Y24" i="32"/>
  <c r="S24" i="2"/>
  <c r="X24" i="30" l="1"/>
  <c r="U24" i="2"/>
  <c r="Z24" i="30" s="1"/>
  <c r="K25" i="32"/>
  <c r="P25" i="24"/>
  <c r="U25" i="32" s="1"/>
  <c r="M25" i="24"/>
  <c r="L24" i="2"/>
  <c r="I24" i="30"/>
  <c r="O24" i="30" l="1"/>
  <c r="R24" i="2"/>
  <c r="N24" i="2"/>
  <c r="Q25" i="32"/>
  <c r="O25" i="24"/>
  <c r="R24" i="30" l="1"/>
  <c r="S25" i="32"/>
  <c r="Q25" i="24"/>
  <c r="W24" i="30"/>
  <c r="T24" i="2"/>
  <c r="Y24" i="2"/>
  <c r="AD24" i="30" l="1"/>
  <c r="AE24" i="2"/>
  <c r="J25" i="2"/>
  <c r="V25" i="32"/>
  <c r="G25" i="24"/>
  <c r="V25" i="24"/>
  <c r="AA25" i="32" s="1"/>
  <c r="Y24" i="30"/>
  <c r="H25" i="24" l="1"/>
  <c r="H25" i="32"/>
  <c r="I25" i="24"/>
  <c r="J25" i="32" s="1"/>
  <c r="X25" i="24"/>
  <c r="Y25" i="24" s="1"/>
  <c r="Z25" i="24" s="1"/>
  <c r="K25" i="30"/>
  <c r="P25" i="2"/>
  <c r="U25" i="30" s="1"/>
  <c r="M25" i="2"/>
  <c r="S25" i="24"/>
  <c r="X25" i="32" l="1"/>
  <c r="U25" i="24"/>
  <c r="Z25" i="32" s="1"/>
  <c r="Q25" i="30"/>
  <c r="O25" i="2"/>
  <c r="I25" i="32"/>
  <c r="L25" i="24"/>
  <c r="R25" i="24" l="1"/>
  <c r="O25" i="32"/>
  <c r="N25" i="24"/>
  <c r="S25" i="30"/>
  <c r="Q25" i="2"/>
  <c r="R25" i="32" l="1"/>
  <c r="V25" i="30"/>
  <c r="X25" i="2"/>
  <c r="AC25" i="30" s="1"/>
  <c r="G25" i="2"/>
  <c r="V25" i="2"/>
  <c r="W25" i="32"/>
  <c r="T25" i="24"/>
  <c r="W25" i="24"/>
  <c r="AA25" i="30" l="1"/>
  <c r="W25" i="2"/>
  <c r="AB25" i="30" s="1"/>
  <c r="H25" i="30"/>
  <c r="Z25" i="2"/>
  <c r="AA25" i="2" s="1"/>
  <c r="AB25" i="2" s="1"/>
  <c r="I25" i="2"/>
  <c r="J25" i="30" s="1"/>
  <c r="H25" i="2"/>
  <c r="AB25" i="32"/>
  <c r="J26" i="24"/>
  <c r="Y25" i="32"/>
  <c r="S25" i="2"/>
  <c r="K26" i="32" l="1"/>
  <c r="P26" i="24"/>
  <c r="U26" i="32" s="1"/>
  <c r="M26" i="24"/>
  <c r="L25" i="2"/>
  <c r="I25" i="30"/>
  <c r="X25" i="30"/>
  <c r="U25" i="2"/>
  <c r="Z25" i="30" s="1"/>
  <c r="Q26" i="32" l="1"/>
  <c r="O26" i="24"/>
  <c r="O25" i="30"/>
  <c r="R25" i="2"/>
  <c r="N25" i="2"/>
  <c r="S26" i="32" l="1"/>
  <c r="Q26" i="24"/>
  <c r="R25" i="30"/>
  <c r="W25" i="30"/>
  <c r="T25" i="2"/>
  <c r="Y25" i="2"/>
  <c r="AE25" i="2" l="1"/>
  <c r="AD25" i="30"/>
  <c r="J26" i="2"/>
  <c r="V26" i="32"/>
  <c r="G26" i="24"/>
  <c r="S26" i="24" s="1"/>
  <c r="V26" i="24"/>
  <c r="AA26" i="32" s="1"/>
  <c r="Y25" i="30"/>
  <c r="P26" i="2" l="1"/>
  <c r="U26" i="30" s="1"/>
  <c r="K26" i="30"/>
  <c r="M26" i="2"/>
  <c r="I26" i="24"/>
  <c r="J26" i="32" s="1"/>
  <c r="H26" i="32"/>
  <c r="H26" i="24"/>
  <c r="X26" i="24"/>
  <c r="Y26" i="24" s="1"/>
  <c r="Z26" i="24" s="1"/>
  <c r="X26" i="32"/>
  <c r="U26" i="24"/>
  <c r="Z26" i="32" s="1"/>
  <c r="Q26" i="30" l="1"/>
  <c r="O26" i="2"/>
  <c r="L26" i="24"/>
  <c r="I26" i="32"/>
  <c r="S26" i="30" l="1"/>
  <c r="Q26" i="2"/>
  <c r="O26" i="32"/>
  <c r="R26" i="24"/>
  <c r="N26" i="24"/>
  <c r="V26" i="30" l="1"/>
  <c r="X26" i="2"/>
  <c r="AC26" i="30" s="1"/>
  <c r="G26" i="2"/>
  <c r="S26" i="2"/>
  <c r="R26" i="32"/>
  <c r="W26" i="32"/>
  <c r="T26" i="24"/>
  <c r="W26" i="24"/>
  <c r="V26" i="2"/>
  <c r="X26" i="30" l="1"/>
  <c r="U26" i="2"/>
  <c r="Z26" i="30" s="1"/>
  <c r="I26" i="2"/>
  <c r="J26" i="30" s="1"/>
  <c r="H26" i="30"/>
  <c r="Z26" i="2"/>
  <c r="AA26" i="2" s="1"/>
  <c r="AB26" i="2" s="1"/>
  <c r="H26" i="2"/>
  <c r="Y26" i="32"/>
  <c r="AA26" i="30"/>
  <c r="W26" i="2"/>
  <c r="AB26" i="30" s="1"/>
  <c r="AB26" i="32"/>
  <c r="J27" i="24"/>
  <c r="L26" i="2" l="1"/>
  <c r="I26" i="30"/>
  <c r="K27" i="32"/>
  <c r="P27" i="24"/>
  <c r="U27" i="32" s="1"/>
  <c r="M27" i="24"/>
  <c r="Q27" i="32" l="1"/>
  <c r="O27" i="24"/>
  <c r="O26" i="30"/>
  <c r="R26" i="2"/>
  <c r="N26" i="2"/>
  <c r="S27" i="32" l="1"/>
  <c r="Q27" i="24"/>
  <c r="R26" i="30"/>
  <c r="W26" i="30"/>
  <c r="T26" i="2"/>
  <c r="Y26" i="2"/>
  <c r="AD26" i="30" l="1"/>
  <c r="AE26" i="2"/>
  <c r="J27" i="2"/>
  <c r="V27" i="32"/>
  <c r="V27" i="24"/>
  <c r="AA27" i="32" s="1"/>
  <c r="G27" i="24"/>
  <c r="S27" i="24" s="1"/>
  <c r="Y26" i="30"/>
  <c r="X27" i="32" l="1"/>
  <c r="U27" i="24"/>
  <c r="Z27" i="32" s="1"/>
  <c r="K27" i="30"/>
  <c r="P27" i="2"/>
  <c r="U27" i="30" s="1"/>
  <c r="M27" i="2"/>
  <c r="H27" i="24"/>
  <c r="I27" i="24"/>
  <c r="J27" i="32" s="1"/>
  <c r="H27" i="32"/>
  <c r="X27" i="24"/>
  <c r="Y27" i="24" s="1"/>
  <c r="Z27" i="24" s="1"/>
  <c r="I27" i="32" l="1"/>
  <c r="L27" i="24"/>
  <c r="Q27" i="30"/>
  <c r="O27" i="2"/>
  <c r="O27" i="32" l="1"/>
  <c r="R27" i="24"/>
  <c r="N27" i="24"/>
  <c r="S27" i="30"/>
  <c r="Q27" i="2"/>
  <c r="R27" i="32" l="1"/>
  <c r="V27" i="30"/>
  <c r="X27" i="2"/>
  <c r="AC27" i="30" s="1"/>
  <c r="G27" i="2"/>
  <c r="S27" i="2" s="1"/>
  <c r="W27" i="32"/>
  <c r="T27" i="24"/>
  <c r="W27" i="24"/>
  <c r="V27" i="2"/>
  <c r="X27" i="30" l="1"/>
  <c r="U27" i="2"/>
  <c r="Z27" i="30" s="1"/>
  <c r="Y27" i="32"/>
  <c r="W27" i="2"/>
  <c r="AB27" i="30" s="1"/>
  <c r="AA27" i="30"/>
  <c r="J28" i="24"/>
  <c r="AB27" i="32"/>
  <c r="I27" i="2"/>
  <c r="J27" i="30" s="1"/>
  <c r="H27" i="2"/>
  <c r="H27" i="30"/>
  <c r="Z27" i="2"/>
  <c r="AA27" i="2" s="1"/>
  <c r="AB27" i="2" s="1"/>
  <c r="L27" i="2" l="1"/>
  <c r="I27" i="30"/>
  <c r="K28" i="32"/>
  <c r="P28" i="24"/>
  <c r="U28" i="32" s="1"/>
  <c r="M28" i="24"/>
  <c r="Q28" i="32" l="1"/>
  <c r="O28" i="24"/>
  <c r="O27" i="30"/>
  <c r="R27" i="2"/>
  <c r="N27" i="2"/>
  <c r="S28" i="32" l="1"/>
  <c r="Q28" i="24"/>
  <c r="R27" i="30"/>
  <c r="W27" i="30"/>
  <c r="T27" i="2"/>
  <c r="Y27" i="2"/>
  <c r="J28" i="2" l="1"/>
  <c r="AE27" i="2"/>
  <c r="AD27" i="30"/>
  <c r="V28" i="32"/>
  <c r="V28" i="24"/>
  <c r="AA28" i="32" s="1"/>
  <c r="G28" i="24"/>
  <c r="S28" i="24" s="1"/>
  <c r="Y27" i="30"/>
  <c r="X28" i="32" l="1"/>
  <c r="U28" i="24"/>
  <c r="Z28" i="32" s="1"/>
  <c r="H28" i="32"/>
  <c r="H28" i="24"/>
  <c r="I28" i="24"/>
  <c r="J28" i="32" s="1"/>
  <c r="X28" i="24"/>
  <c r="Y28" i="24" s="1"/>
  <c r="Z28" i="24" s="1"/>
  <c r="K28" i="30"/>
  <c r="P28" i="2"/>
  <c r="U28" i="30" s="1"/>
  <c r="M28" i="2"/>
  <c r="L28" i="24" l="1"/>
  <c r="I28" i="32"/>
  <c r="Q28" i="30"/>
  <c r="O28" i="2"/>
  <c r="S28" i="30" l="1"/>
  <c r="Q28" i="2"/>
  <c r="R28" i="24"/>
  <c r="O28" i="32"/>
  <c r="N28" i="24"/>
  <c r="W28" i="32" l="1"/>
  <c r="T28" i="24"/>
  <c r="W28" i="24"/>
  <c r="V28" i="30"/>
  <c r="G28" i="2"/>
  <c r="X28" i="2"/>
  <c r="AC28" i="30" s="1"/>
  <c r="S28" i="2"/>
  <c r="R28" i="32"/>
  <c r="V28" i="2"/>
  <c r="X28" i="30" l="1"/>
  <c r="U28" i="2"/>
  <c r="Z28" i="30" s="1"/>
  <c r="AB28" i="32"/>
  <c r="J29" i="24"/>
  <c r="AA28" i="30"/>
  <c r="W28" i="2"/>
  <c r="AB28" i="30" s="1"/>
  <c r="Y28" i="32"/>
  <c r="I28" i="2"/>
  <c r="J28" i="30" s="1"/>
  <c r="H28" i="2"/>
  <c r="H28" i="30"/>
  <c r="Z28" i="2"/>
  <c r="AA28" i="2" s="1"/>
  <c r="AB28" i="2" s="1"/>
  <c r="I28" i="30" l="1"/>
  <c r="L28" i="2"/>
  <c r="K29" i="32"/>
  <c r="P29" i="24"/>
  <c r="U29" i="32" s="1"/>
  <c r="M29" i="24"/>
  <c r="Q29" i="32" l="1"/>
  <c r="O29" i="24"/>
  <c r="O28" i="30"/>
  <c r="R28" i="2"/>
  <c r="N28" i="2"/>
  <c r="S29" i="32" l="1"/>
  <c r="Q29" i="24"/>
  <c r="R28" i="30"/>
  <c r="W28" i="30"/>
  <c r="T28" i="2"/>
  <c r="Y28" i="2"/>
  <c r="Y28" i="30" l="1"/>
  <c r="AD28" i="30"/>
  <c r="J29" i="2"/>
  <c r="AE28" i="2"/>
  <c r="V29" i="32"/>
  <c r="G29" i="24"/>
  <c r="S29" i="24" s="1"/>
  <c r="V29" i="24"/>
  <c r="AA29" i="32" s="1"/>
  <c r="X29" i="32" l="1"/>
  <c r="U29" i="24"/>
  <c r="Z29" i="32" s="1"/>
  <c r="I29" i="24"/>
  <c r="J29" i="32" s="1"/>
  <c r="H29" i="32"/>
  <c r="H29" i="24"/>
  <c r="X29" i="24"/>
  <c r="Y29" i="24" s="1"/>
  <c r="Z29" i="24" s="1"/>
  <c r="P29" i="2"/>
  <c r="U29" i="30" s="1"/>
  <c r="K29" i="30"/>
  <c r="M29" i="2"/>
  <c r="Q29" i="30" l="1"/>
  <c r="O29" i="2"/>
  <c r="L29" i="24"/>
  <c r="I29" i="32"/>
  <c r="S29" i="30" l="1"/>
  <c r="Q29" i="2"/>
  <c r="O29" i="32"/>
  <c r="R29" i="24"/>
  <c r="N29" i="24"/>
  <c r="V29" i="30" l="1"/>
  <c r="G29" i="2"/>
  <c r="X29" i="2"/>
  <c r="AC29" i="30" s="1"/>
  <c r="S29" i="2"/>
  <c r="W29" i="32"/>
  <c r="T29" i="24"/>
  <c r="W29" i="24"/>
  <c r="R29" i="32"/>
  <c r="V29" i="2"/>
  <c r="J30" i="24" l="1"/>
  <c r="AB29" i="32"/>
  <c r="W29" i="2"/>
  <c r="AB29" i="30" s="1"/>
  <c r="AA29" i="30"/>
  <c r="Y29" i="32"/>
  <c r="H29" i="30"/>
  <c r="I29" i="2"/>
  <c r="J29" i="30" s="1"/>
  <c r="H29" i="2"/>
  <c r="Z29" i="2"/>
  <c r="AA29" i="2" s="1"/>
  <c r="AB29" i="2" s="1"/>
  <c r="X29" i="30"/>
  <c r="U29" i="2"/>
  <c r="Z29" i="30" s="1"/>
  <c r="I29" i="30" l="1"/>
  <c r="L29" i="2"/>
  <c r="K30" i="32"/>
  <c r="P30" i="24"/>
  <c r="U30" i="32" s="1"/>
  <c r="M30" i="24"/>
  <c r="Q30" i="32" l="1"/>
  <c r="O30" i="24"/>
  <c r="O29" i="30"/>
  <c r="R29" i="2"/>
  <c r="N29" i="2"/>
  <c r="S30" i="32" l="1"/>
  <c r="Q30" i="24"/>
  <c r="R29" i="30"/>
  <c r="W29" i="30"/>
  <c r="T29" i="2"/>
  <c r="Y29" i="2"/>
  <c r="AE29" i="2" l="1"/>
  <c r="J30" i="2"/>
  <c r="AD29" i="30"/>
  <c r="V30" i="32"/>
  <c r="G30" i="24"/>
  <c r="V30" i="24"/>
  <c r="AA30" i="32" s="1"/>
  <c r="Y29" i="30"/>
  <c r="I30" i="24" l="1"/>
  <c r="J30" i="32" s="1"/>
  <c r="H30" i="32"/>
  <c r="H30" i="24"/>
  <c r="X30" i="24"/>
  <c r="Y30" i="24" s="1"/>
  <c r="Z30" i="24" s="1"/>
  <c r="K30" i="30"/>
  <c r="P30" i="2"/>
  <c r="U30" i="30" s="1"/>
  <c r="M30" i="2"/>
  <c r="S30" i="24"/>
  <c r="X30" i="32" l="1"/>
  <c r="U30" i="24"/>
  <c r="Z30" i="32" s="1"/>
  <c r="Q30" i="30"/>
  <c r="O30" i="2"/>
  <c r="L30" i="24"/>
  <c r="I30" i="32"/>
  <c r="R30" i="24" l="1"/>
  <c r="O30" i="32"/>
  <c r="N30" i="24"/>
  <c r="S30" i="30"/>
  <c r="Q30" i="2"/>
  <c r="R30" i="32" l="1"/>
  <c r="V30" i="30"/>
  <c r="G30" i="2"/>
  <c r="X30" i="2"/>
  <c r="AC30" i="30" s="1"/>
  <c r="V30" i="2"/>
  <c r="W30" i="32"/>
  <c r="T30" i="24"/>
  <c r="W30" i="24"/>
  <c r="I30" i="2" l="1"/>
  <c r="J30" i="30" s="1"/>
  <c r="H30" i="30"/>
  <c r="H30" i="2"/>
  <c r="Z30" i="2"/>
  <c r="AA30" i="2" s="1"/>
  <c r="AB30" i="2" s="1"/>
  <c r="W30" i="2"/>
  <c r="AB30" i="30" s="1"/>
  <c r="AA30" i="30"/>
  <c r="AB30" i="32"/>
  <c r="J31" i="24"/>
  <c r="S30" i="2"/>
  <c r="Y30" i="32"/>
  <c r="X30" i="30" l="1"/>
  <c r="U30" i="2"/>
  <c r="Z30" i="30" s="1"/>
  <c r="L30" i="2"/>
  <c r="I30" i="30"/>
  <c r="K31" i="32"/>
  <c r="P31" i="24"/>
  <c r="U31" i="32" s="1"/>
  <c r="M31" i="24"/>
  <c r="Q31" i="32" l="1"/>
  <c r="O31" i="24"/>
  <c r="O30" i="30"/>
  <c r="R30" i="2"/>
  <c r="N30" i="2"/>
  <c r="S31" i="32" l="1"/>
  <c r="Q31" i="24"/>
  <c r="R30" i="30"/>
  <c r="W30" i="30"/>
  <c r="T30" i="2"/>
  <c r="Y30" i="2"/>
  <c r="Y30" i="30" l="1"/>
  <c r="V31" i="32"/>
  <c r="G31" i="24"/>
  <c r="V31" i="24"/>
  <c r="AA31" i="32" s="1"/>
  <c r="AD30" i="30"/>
  <c r="AE30" i="2"/>
  <c r="J31" i="2"/>
  <c r="H31" i="24" l="1"/>
  <c r="H31" i="32"/>
  <c r="I31" i="24"/>
  <c r="J31" i="32" s="1"/>
  <c r="X31" i="24"/>
  <c r="Y31" i="24" s="1"/>
  <c r="Z31" i="24" s="1"/>
  <c r="K31" i="30"/>
  <c r="P31" i="2"/>
  <c r="U31" i="30" s="1"/>
  <c r="M31" i="2"/>
  <c r="S31" i="24"/>
  <c r="X31" i="32" l="1"/>
  <c r="U31" i="24"/>
  <c r="Z31" i="32" s="1"/>
  <c r="Q31" i="30"/>
  <c r="O31" i="2"/>
  <c r="I31" i="32"/>
  <c r="L31" i="24"/>
  <c r="O31" i="32" l="1"/>
  <c r="R31" i="24"/>
  <c r="N31" i="24"/>
  <c r="S31" i="30"/>
  <c r="Q31" i="2"/>
  <c r="V31" i="2" s="1"/>
  <c r="W31" i="2" l="1"/>
  <c r="AB31" i="30" s="1"/>
  <c r="AA31" i="30"/>
  <c r="R31" i="32"/>
  <c r="W31" i="32"/>
  <c r="T31" i="24"/>
  <c r="W31" i="24"/>
  <c r="V31" i="30"/>
  <c r="X31" i="2"/>
  <c r="AC31" i="30" s="1"/>
  <c r="G31" i="2"/>
  <c r="I31" i="2" l="1"/>
  <c r="J31" i="30" s="1"/>
  <c r="H31" i="2"/>
  <c r="H31" i="30"/>
  <c r="Z31" i="2"/>
  <c r="AA31" i="2" s="1"/>
  <c r="AB31" i="2" s="1"/>
  <c r="S31" i="2"/>
  <c r="J32" i="24"/>
  <c r="AB31" i="32"/>
  <c r="Y31" i="32"/>
  <c r="X31" i="30" l="1"/>
  <c r="U31" i="2"/>
  <c r="Z31" i="30" s="1"/>
  <c r="K32" i="32"/>
  <c r="P32" i="24"/>
  <c r="U32" i="32" s="1"/>
  <c r="M32" i="24"/>
  <c r="L31" i="2"/>
  <c r="I31" i="30"/>
  <c r="O31" i="30" l="1"/>
  <c r="R31" i="2"/>
  <c r="N31" i="2"/>
  <c r="Q32" i="32"/>
  <c r="O32" i="24"/>
  <c r="R31" i="30" l="1"/>
  <c r="S32" i="32"/>
  <c r="Q32" i="24"/>
  <c r="W31" i="30"/>
  <c r="T31" i="2"/>
  <c r="Y31" i="2"/>
  <c r="V32" i="32" l="1"/>
  <c r="V32" i="24"/>
  <c r="AA32" i="32" s="1"/>
  <c r="G32" i="24"/>
  <c r="AD31" i="30"/>
  <c r="J32" i="2"/>
  <c r="AE31" i="2"/>
  <c r="Y31" i="30"/>
  <c r="I32" i="24" l="1"/>
  <c r="J32" i="32" s="1"/>
  <c r="H32" i="24"/>
  <c r="H32" i="32"/>
  <c r="X32" i="24"/>
  <c r="Y32" i="24" s="1"/>
  <c r="Z32" i="24" s="1"/>
  <c r="S32" i="24"/>
  <c r="P32" i="2"/>
  <c r="U32" i="30" s="1"/>
  <c r="K32" i="30"/>
  <c r="M32" i="2"/>
  <c r="X32" i="32" l="1"/>
  <c r="U32" i="24"/>
  <c r="Z32" i="32" s="1"/>
  <c r="Q32" i="30"/>
  <c r="O32" i="2"/>
  <c r="L32" i="24"/>
  <c r="I32" i="32"/>
  <c r="R32" i="24" l="1"/>
  <c r="O32" i="32"/>
  <c r="N32" i="24"/>
  <c r="S32" i="30"/>
  <c r="Q32" i="2"/>
  <c r="V32" i="2" s="1"/>
  <c r="R32" i="32" l="1"/>
  <c r="V32" i="30"/>
  <c r="G32" i="2"/>
  <c r="S32" i="2" s="1"/>
  <c r="X32" i="2"/>
  <c r="AC32" i="30" s="1"/>
  <c r="W32" i="2"/>
  <c r="AB32" i="30" s="1"/>
  <c r="AA32" i="30"/>
  <c r="W32" i="32"/>
  <c r="T32" i="24"/>
  <c r="W32" i="24"/>
  <c r="X32" i="30" l="1"/>
  <c r="U32" i="2"/>
  <c r="Z32" i="30" s="1"/>
  <c r="J33" i="24"/>
  <c r="AB32" i="32"/>
  <c r="Y32" i="32"/>
  <c r="H32" i="30"/>
  <c r="Z32" i="2"/>
  <c r="AA32" i="2" s="1"/>
  <c r="AB32" i="2" s="1"/>
  <c r="I32" i="2"/>
  <c r="J32" i="30" s="1"/>
  <c r="H32" i="2"/>
  <c r="I32" i="30" l="1"/>
  <c r="L32" i="2"/>
  <c r="K33" i="32"/>
  <c r="P33" i="24"/>
  <c r="U33" i="32" s="1"/>
  <c r="M33" i="24"/>
  <c r="O32" i="30" l="1"/>
  <c r="R32" i="2"/>
  <c r="N32" i="2"/>
  <c r="Q33" i="32"/>
  <c r="O33" i="24"/>
  <c r="R32" i="30" l="1"/>
  <c r="S33" i="32"/>
  <c r="Q33" i="24"/>
  <c r="W32" i="30"/>
  <c r="T32" i="2"/>
  <c r="Y32" i="2"/>
  <c r="V33" i="32" l="1"/>
  <c r="G33" i="24"/>
  <c r="V33" i="24"/>
  <c r="AA33" i="32" s="1"/>
  <c r="Y32" i="30"/>
  <c r="AD32" i="30"/>
  <c r="AE32" i="2"/>
  <c r="J33" i="2"/>
  <c r="I33" i="24" l="1"/>
  <c r="J33" i="32" s="1"/>
  <c r="H33" i="32"/>
  <c r="H33" i="24"/>
  <c r="X33" i="24"/>
  <c r="Y33" i="24" s="1"/>
  <c r="Z33" i="24" s="1"/>
  <c r="K33" i="30"/>
  <c r="P33" i="2"/>
  <c r="U33" i="30" s="1"/>
  <c r="M33" i="2"/>
  <c r="S33" i="24"/>
  <c r="Q33" i="30" l="1"/>
  <c r="O33" i="2"/>
  <c r="I33" i="32"/>
  <c r="L33" i="24"/>
  <c r="X33" i="32"/>
  <c r="U33" i="24"/>
  <c r="Z33" i="32" s="1"/>
  <c r="S33" i="30" l="1"/>
  <c r="Q33" i="2"/>
  <c r="O33" i="32"/>
  <c r="R33" i="24"/>
  <c r="N33" i="24"/>
  <c r="V33" i="30" l="1"/>
  <c r="X33" i="2"/>
  <c r="AC33" i="30" s="1"/>
  <c r="G33" i="2"/>
  <c r="R33" i="32"/>
  <c r="V33" i="2"/>
  <c r="W33" i="32"/>
  <c r="T33" i="24"/>
  <c r="W33" i="24"/>
  <c r="H33" i="2" l="1"/>
  <c r="Z33" i="2"/>
  <c r="AA33" i="2" s="1"/>
  <c r="AB33" i="2" s="1"/>
  <c r="I33" i="2"/>
  <c r="J33" i="30" s="1"/>
  <c r="H33" i="30"/>
  <c r="AA33" i="30"/>
  <c r="W33" i="2"/>
  <c r="AB33" i="30" s="1"/>
  <c r="S33" i="2"/>
  <c r="J34" i="24"/>
  <c r="AB33" i="32"/>
  <c r="Y33" i="32"/>
  <c r="K34" i="32" l="1"/>
  <c r="P34" i="24"/>
  <c r="U34" i="32" s="1"/>
  <c r="M34" i="24"/>
  <c r="X33" i="30"/>
  <c r="U33" i="2"/>
  <c r="Z33" i="30" s="1"/>
  <c r="I33" i="30"/>
  <c r="L33" i="2"/>
  <c r="R33" i="2" l="1"/>
  <c r="O33" i="30"/>
  <c r="N33" i="2"/>
  <c r="Q34" i="32"/>
  <c r="O34" i="24"/>
  <c r="R33" i="30" l="1"/>
  <c r="S34" i="32"/>
  <c r="Q34" i="24"/>
  <c r="W33" i="30"/>
  <c r="T33" i="2"/>
  <c r="Y33" i="2"/>
  <c r="V34" i="32" l="1"/>
  <c r="V34" i="24"/>
  <c r="AA34" i="32" s="1"/>
  <c r="G34" i="24"/>
  <c r="S34" i="24" s="1"/>
  <c r="Y33" i="30"/>
  <c r="AD33" i="30"/>
  <c r="AE33" i="2"/>
  <c r="J34" i="2"/>
  <c r="X34" i="32" l="1"/>
  <c r="U34" i="24"/>
  <c r="Z34" i="32" s="1"/>
  <c r="K34" i="30"/>
  <c r="P34" i="2"/>
  <c r="U34" i="30" s="1"/>
  <c r="M34" i="2"/>
  <c r="H34" i="24"/>
  <c r="H34" i="32"/>
  <c r="I34" i="24"/>
  <c r="J34" i="32" s="1"/>
  <c r="X34" i="24"/>
  <c r="Y34" i="24" s="1"/>
  <c r="Z34" i="24" s="1"/>
  <c r="I34" i="32" l="1"/>
  <c r="L34" i="24"/>
  <c r="Q34" i="30"/>
  <c r="O34" i="2"/>
  <c r="R34" i="24" l="1"/>
  <c r="O34" i="32"/>
  <c r="N34" i="24"/>
  <c r="S34" i="30"/>
  <c r="Q34" i="2"/>
  <c r="V34" i="2" s="1"/>
  <c r="W34" i="2" l="1"/>
  <c r="AB34" i="30" s="1"/>
  <c r="AA34" i="30"/>
  <c r="R34" i="32"/>
  <c r="V34" i="30"/>
  <c r="X34" i="2"/>
  <c r="AC34" i="30" s="1"/>
  <c r="G34" i="2"/>
  <c r="W34" i="32"/>
  <c r="T34" i="24"/>
  <c r="W34" i="24"/>
  <c r="H34" i="30" l="1"/>
  <c r="H34" i="2"/>
  <c r="Z34" i="2"/>
  <c r="AA34" i="2" s="1"/>
  <c r="AB34" i="2" s="1"/>
  <c r="I34" i="2"/>
  <c r="J34" i="30" s="1"/>
  <c r="Y34" i="32"/>
  <c r="AB34" i="32"/>
  <c r="J35" i="24"/>
  <c r="S34" i="2"/>
  <c r="X34" i="30" l="1"/>
  <c r="U34" i="2"/>
  <c r="Z34" i="30" s="1"/>
  <c r="I34" i="30"/>
  <c r="L34" i="2"/>
  <c r="K35" i="32"/>
  <c r="P35" i="24"/>
  <c r="U35" i="32" s="1"/>
  <c r="M35" i="24"/>
  <c r="R34" i="2" l="1"/>
  <c r="O34" i="30"/>
  <c r="N34" i="2"/>
  <c r="Q35" i="32"/>
  <c r="O35" i="24"/>
  <c r="R34" i="30" l="1"/>
  <c r="S35" i="32"/>
  <c r="Q35" i="24"/>
  <c r="W34" i="30"/>
  <c r="T34" i="2"/>
  <c r="Y34" i="2"/>
  <c r="V35" i="32" l="1"/>
  <c r="G35" i="24"/>
  <c r="S35" i="24" s="1"/>
  <c r="V35" i="24"/>
  <c r="AA35" i="32" s="1"/>
  <c r="Y34" i="30"/>
  <c r="AD34" i="30"/>
  <c r="J35" i="2"/>
  <c r="AE34" i="2"/>
  <c r="X35" i="32" l="1"/>
  <c r="U35" i="24"/>
  <c r="Z35" i="32" s="1"/>
  <c r="K35" i="30"/>
  <c r="P35" i="2"/>
  <c r="U35" i="30" s="1"/>
  <c r="M35" i="2"/>
  <c r="I35" i="24"/>
  <c r="J35" i="32" s="1"/>
  <c r="H35" i="32"/>
  <c r="H35" i="24"/>
  <c r="X35" i="24"/>
  <c r="Y35" i="24" s="1"/>
  <c r="Z35" i="24" s="1"/>
  <c r="L35" i="24" l="1"/>
  <c r="I35" i="32"/>
  <c r="Q35" i="30"/>
  <c r="O35" i="2"/>
  <c r="S35" i="30" l="1"/>
  <c r="Q35" i="2"/>
  <c r="O35" i="32"/>
  <c r="R35" i="24"/>
  <c r="N35" i="24"/>
  <c r="V35" i="30" l="1"/>
  <c r="G35" i="2"/>
  <c r="S35" i="2" s="1"/>
  <c r="X35" i="2"/>
  <c r="AC35" i="30" s="1"/>
  <c r="R35" i="32"/>
  <c r="V35" i="2"/>
  <c r="W35" i="32"/>
  <c r="T35" i="24"/>
  <c r="W35" i="24"/>
  <c r="X35" i="30" l="1"/>
  <c r="U35" i="2"/>
  <c r="Z35" i="30" s="1"/>
  <c r="W35" i="2"/>
  <c r="AB35" i="30" s="1"/>
  <c r="AA35" i="30"/>
  <c r="AB35" i="32"/>
  <c r="J36" i="24"/>
  <c r="H35" i="2"/>
  <c r="Z35" i="2"/>
  <c r="AA35" i="2" s="1"/>
  <c r="AB35" i="2" s="1"/>
  <c r="I35" i="2"/>
  <c r="J35" i="30" s="1"/>
  <c r="H35" i="30"/>
  <c r="Y35" i="32"/>
  <c r="K36" i="32" l="1"/>
  <c r="P36" i="24"/>
  <c r="U36" i="32" s="1"/>
  <c r="M36" i="24"/>
  <c r="I35" i="30"/>
  <c r="L35" i="2"/>
  <c r="Q36" i="32" l="1"/>
  <c r="O36" i="24"/>
  <c r="R35" i="2"/>
  <c r="O35" i="30"/>
  <c r="N35" i="2"/>
  <c r="W35" i="30" l="1"/>
  <c r="T35" i="2"/>
  <c r="Y35" i="2"/>
  <c r="S36" i="32"/>
  <c r="Q36" i="24"/>
  <c r="R35" i="30"/>
  <c r="AE35" i="2" l="1"/>
  <c r="AD35" i="30"/>
  <c r="J36" i="2"/>
  <c r="Y35" i="30"/>
  <c r="V36" i="32"/>
  <c r="V36" i="24"/>
  <c r="AA36" i="32" s="1"/>
  <c r="G36" i="24"/>
  <c r="S36" i="24" s="1"/>
  <c r="X36" i="32" l="1"/>
  <c r="U36" i="24"/>
  <c r="Z36" i="32" s="1"/>
  <c r="K36" i="30"/>
  <c r="P36" i="2"/>
  <c r="U36" i="30" s="1"/>
  <c r="M36" i="2"/>
  <c r="H36" i="32"/>
  <c r="H36" i="24"/>
  <c r="I36" i="24"/>
  <c r="J36" i="32" s="1"/>
  <c r="X36" i="24"/>
  <c r="Y36" i="24" s="1"/>
  <c r="Z36" i="24" s="1"/>
  <c r="I36" i="32" l="1"/>
  <c r="L36" i="24"/>
  <c r="Q36" i="30"/>
  <c r="O36" i="2"/>
  <c r="O36" i="32" l="1"/>
  <c r="R36" i="24"/>
  <c r="N36" i="24"/>
  <c r="S36" i="30"/>
  <c r="Q36" i="2"/>
  <c r="R36" i="32" l="1"/>
  <c r="W36" i="32"/>
  <c r="T36" i="24"/>
  <c r="W36" i="24"/>
  <c r="V36" i="30"/>
  <c r="G36" i="2"/>
  <c r="X36" i="2"/>
  <c r="AC36" i="30" s="1"/>
  <c r="S36" i="2"/>
  <c r="V36" i="2"/>
  <c r="X36" i="30" l="1"/>
  <c r="U36" i="2"/>
  <c r="Z36" i="30" s="1"/>
  <c r="Y36" i="32"/>
  <c r="I36" i="2"/>
  <c r="J36" i="30" s="1"/>
  <c r="Z36" i="2"/>
  <c r="AA36" i="2" s="1"/>
  <c r="AB36" i="2" s="1"/>
  <c r="H36" i="2"/>
  <c r="H36" i="30"/>
  <c r="AA36" i="30"/>
  <c r="W36" i="2"/>
  <c r="AB36" i="30" s="1"/>
  <c r="J37" i="24"/>
  <c r="AB36" i="32"/>
  <c r="P37" i="24" l="1"/>
  <c r="U37" i="32" s="1"/>
  <c r="K37" i="32"/>
  <c r="M37" i="24"/>
  <c r="L36" i="2"/>
  <c r="I36" i="30"/>
  <c r="O36" i="30" l="1"/>
  <c r="R36" i="2"/>
  <c r="N36" i="2"/>
  <c r="Q37" i="32"/>
  <c r="O37" i="24"/>
  <c r="R36" i="30" l="1"/>
  <c r="W36" i="30"/>
  <c r="T36" i="2"/>
  <c r="Y36" i="2"/>
  <c r="S37" i="32"/>
  <c r="Q37" i="24"/>
  <c r="Y36" i="30" l="1"/>
  <c r="V37" i="32"/>
  <c r="G37" i="24"/>
  <c r="V37" i="24"/>
  <c r="AA37" i="32" s="1"/>
  <c r="J37" i="2"/>
  <c r="AE36" i="2"/>
  <c r="AD36" i="30"/>
  <c r="H37" i="24" l="1"/>
  <c r="I37" i="24"/>
  <c r="J37" i="32" s="1"/>
  <c r="H37" i="32"/>
  <c r="X37" i="24"/>
  <c r="Y37" i="24" s="1"/>
  <c r="Z37" i="24" s="1"/>
  <c r="K37" i="30"/>
  <c r="P37" i="2"/>
  <c r="U37" i="30" s="1"/>
  <c r="M37" i="2"/>
  <c r="S37" i="24"/>
  <c r="X37" i="32" l="1"/>
  <c r="U37" i="24"/>
  <c r="Z37" i="32" s="1"/>
  <c r="Q37" i="30"/>
  <c r="O37" i="2"/>
  <c r="I37" i="32"/>
  <c r="L37" i="24"/>
  <c r="R37" i="24" l="1"/>
  <c r="O37" i="32"/>
  <c r="N37" i="24"/>
  <c r="S37" i="30"/>
  <c r="Q37" i="2"/>
  <c r="R37" i="32" l="1"/>
  <c r="V37" i="30"/>
  <c r="X37" i="2"/>
  <c r="AC37" i="30" s="1"/>
  <c r="G37" i="2"/>
  <c r="S37" i="2" s="1"/>
  <c r="V37" i="2"/>
  <c r="W37" i="32"/>
  <c r="T37" i="24"/>
  <c r="W37" i="24"/>
  <c r="X37" i="30" l="1"/>
  <c r="U37" i="2"/>
  <c r="Z37" i="30" s="1"/>
  <c r="Y37" i="32"/>
  <c r="W37" i="2"/>
  <c r="AB37" i="30" s="1"/>
  <c r="AA37" i="30"/>
  <c r="AB37" i="32"/>
  <c r="J38" i="24"/>
  <c r="I37" i="2"/>
  <c r="J37" i="30" s="1"/>
  <c r="H37" i="30"/>
  <c r="H37" i="2"/>
  <c r="Z37" i="2"/>
  <c r="AA37" i="2" s="1"/>
  <c r="AB37" i="2" s="1"/>
  <c r="P38" i="24" l="1"/>
  <c r="U38" i="32" s="1"/>
  <c r="K38" i="32"/>
  <c r="M38" i="24"/>
  <c r="I37" i="30"/>
  <c r="L37" i="2"/>
  <c r="Q38" i="32" l="1"/>
  <c r="O38" i="24"/>
  <c r="R37" i="2"/>
  <c r="O37" i="30"/>
  <c r="N37" i="2"/>
  <c r="W37" i="30" l="1"/>
  <c r="T37" i="2"/>
  <c r="Y37" i="2"/>
  <c r="S38" i="32"/>
  <c r="Q38" i="24"/>
  <c r="R37" i="30"/>
  <c r="AE37" i="2" l="1"/>
  <c r="AD37" i="30"/>
  <c r="J38" i="2"/>
  <c r="Y37" i="30"/>
  <c r="V38" i="32"/>
  <c r="V38" i="24"/>
  <c r="AA38" i="32" s="1"/>
  <c r="G38" i="24"/>
  <c r="K38" i="30" l="1"/>
  <c r="P38" i="2"/>
  <c r="U38" i="30" s="1"/>
  <c r="M38" i="2"/>
  <c r="H38" i="32"/>
  <c r="H38" i="24"/>
  <c r="I38" i="24"/>
  <c r="J38" i="32" s="1"/>
  <c r="X38" i="24"/>
  <c r="Y38" i="24" s="1"/>
  <c r="Z38" i="24" s="1"/>
  <c r="S38" i="24"/>
  <c r="X38" i="32" l="1"/>
  <c r="U38" i="24"/>
  <c r="Z38" i="32" s="1"/>
  <c r="Q38" i="30"/>
  <c r="O38" i="2"/>
  <c r="I38" i="32"/>
  <c r="L38" i="24"/>
  <c r="R38" i="24" l="1"/>
  <c r="O38" i="32"/>
  <c r="N38" i="24"/>
  <c r="S38" i="30"/>
  <c r="Q38" i="2"/>
  <c r="R38" i="32" l="1"/>
  <c r="V38" i="30"/>
  <c r="X38" i="2"/>
  <c r="AC38" i="30" s="1"/>
  <c r="G38" i="2"/>
  <c r="V38" i="2"/>
  <c r="W38" i="32"/>
  <c r="T38" i="24"/>
  <c r="W38" i="24"/>
  <c r="AA38" i="30" l="1"/>
  <c r="W38" i="2"/>
  <c r="AB38" i="30" s="1"/>
  <c r="H38" i="2"/>
  <c r="Z38" i="2"/>
  <c r="AA38" i="2" s="1"/>
  <c r="AB38" i="2" s="1"/>
  <c r="I38" i="2"/>
  <c r="J38" i="30" s="1"/>
  <c r="H38" i="30"/>
  <c r="J39" i="24"/>
  <c r="AB38" i="32"/>
  <c r="Y38" i="32"/>
  <c r="S38" i="2"/>
  <c r="I38" i="30" l="1"/>
  <c r="L38" i="2"/>
  <c r="X38" i="30"/>
  <c r="U38" i="2"/>
  <c r="Z38" i="30" s="1"/>
  <c r="K39" i="32"/>
  <c r="P39" i="24"/>
  <c r="U39" i="32" s="1"/>
  <c r="M39" i="24"/>
  <c r="Q39" i="32" l="1"/>
  <c r="O39" i="24"/>
  <c r="O38" i="30"/>
  <c r="R38" i="2"/>
  <c r="N38" i="2"/>
  <c r="S39" i="32" l="1"/>
  <c r="Q39" i="24"/>
  <c r="R38" i="30"/>
  <c r="W38" i="30"/>
  <c r="T38" i="2"/>
  <c r="Y38" i="2"/>
  <c r="Y38" i="30" l="1"/>
  <c r="V39" i="32"/>
  <c r="V39" i="24"/>
  <c r="AA39" i="32" s="1"/>
  <c r="G39" i="24"/>
  <c r="S39" i="24" s="1"/>
  <c r="AD38" i="30"/>
  <c r="AE38" i="2"/>
  <c r="J39" i="2"/>
  <c r="X39" i="32" l="1"/>
  <c r="U39" i="24"/>
  <c r="Z39" i="32" s="1"/>
  <c r="K39" i="30"/>
  <c r="P39" i="2"/>
  <c r="U39" i="30" s="1"/>
  <c r="M39" i="2"/>
  <c r="I39" i="24"/>
  <c r="J39" i="32" s="1"/>
  <c r="H39" i="24"/>
  <c r="H39" i="32"/>
  <c r="X39" i="24"/>
  <c r="Y39" i="24" s="1"/>
  <c r="Z39" i="24" s="1"/>
  <c r="L39" i="24" l="1"/>
  <c r="I39" i="32"/>
  <c r="Q39" i="30"/>
  <c r="O39" i="2"/>
  <c r="S39" i="30" l="1"/>
  <c r="Q39" i="2"/>
  <c r="R39" i="24"/>
  <c r="O39" i="32"/>
  <c r="N39" i="24"/>
  <c r="W39" i="32" l="1"/>
  <c r="T39" i="24"/>
  <c r="W39" i="24"/>
  <c r="V39" i="30"/>
  <c r="G39" i="2"/>
  <c r="X39" i="2"/>
  <c r="AC39" i="30" s="1"/>
  <c r="S39" i="2"/>
  <c r="R39" i="32"/>
  <c r="V39" i="2"/>
  <c r="X39" i="30" l="1"/>
  <c r="U39" i="2"/>
  <c r="Z39" i="30" s="1"/>
  <c r="J40" i="24"/>
  <c r="AB39" i="32"/>
  <c r="Y39" i="32"/>
  <c r="W39" i="2"/>
  <c r="AB39" i="30" s="1"/>
  <c r="AA39" i="30"/>
  <c r="I39" i="2"/>
  <c r="J39" i="30" s="1"/>
  <c r="H39" i="30"/>
  <c r="H39" i="2"/>
  <c r="Z39" i="2"/>
  <c r="AA39" i="2" s="1"/>
  <c r="AB39" i="2" s="1"/>
  <c r="P40" i="24" l="1"/>
  <c r="U40" i="32" s="1"/>
  <c r="K40" i="32"/>
  <c r="M40" i="24"/>
  <c r="I39" i="30"/>
  <c r="L39" i="2"/>
  <c r="R39" i="2" l="1"/>
  <c r="O39" i="30"/>
  <c r="N39" i="2"/>
  <c r="Q40" i="32"/>
  <c r="O40" i="24"/>
  <c r="R39" i="30" l="1"/>
  <c r="S40" i="32"/>
  <c r="Q40" i="24"/>
  <c r="W39" i="30"/>
  <c r="T39" i="2"/>
  <c r="Y39" i="2"/>
  <c r="V40" i="32" l="1"/>
  <c r="G40" i="24"/>
  <c r="S40" i="24" s="1"/>
  <c r="V40" i="24"/>
  <c r="AA40" i="32" s="1"/>
  <c r="Y39" i="30"/>
  <c r="J40" i="2"/>
  <c r="AE39" i="2"/>
  <c r="AD39" i="30"/>
  <c r="X40" i="32" l="1"/>
  <c r="U40" i="24"/>
  <c r="Z40" i="32" s="1"/>
  <c r="K40" i="30"/>
  <c r="P40" i="2"/>
  <c r="U40" i="30" s="1"/>
  <c r="M40" i="2"/>
  <c r="H40" i="24"/>
  <c r="I40" i="24"/>
  <c r="J40" i="32" s="1"/>
  <c r="H40" i="32"/>
  <c r="X40" i="24"/>
  <c r="Y40" i="24" s="1"/>
  <c r="Z40" i="24" s="1"/>
  <c r="L40" i="24" l="1"/>
  <c r="I40" i="32"/>
  <c r="Q40" i="30"/>
  <c r="O40" i="2"/>
  <c r="S40" i="30" l="1"/>
  <c r="Q40" i="2"/>
  <c r="O40" i="32"/>
  <c r="R40" i="24"/>
  <c r="N40" i="24"/>
  <c r="V40" i="30" l="1"/>
  <c r="G40" i="2"/>
  <c r="S40" i="2" s="1"/>
  <c r="X40" i="2"/>
  <c r="AC40" i="30" s="1"/>
  <c r="R40" i="32"/>
  <c r="W40" i="32"/>
  <c r="T40" i="24"/>
  <c r="W40" i="24"/>
  <c r="V40" i="2"/>
  <c r="X40" i="30" l="1"/>
  <c r="U40" i="2"/>
  <c r="Z40" i="30" s="1"/>
  <c r="Y40" i="32"/>
  <c r="W40" i="2"/>
  <c r="AB40" i="30" s="1"/>
  <c r="AA40" i="30"/>
  <c r="H40" i="30"/>
  <c r="H40" i="2"/>
  <c r="Z40" i="2"/>
  <c r="AA40" i="2" s="1"/>
  <c r="AB40" i="2" s="1"/>
  <c r="I40" i="2"/>
  <c r="J40" i="30" s="1"/>
  <c r="AB40" i="32"/>
  <c r="J41" i="24"/>
  <c r="P41" i="24" l="1"/>
  <c r="U41" i="32" s="1"/>
  <c r="K41" i="32"/>
  <c r="M41" i="24"/>
  <c r="I40" i="30"/>
  <c r="L40" i="2"/>
  <c r="Q41" i="32" l="1"/>
  <c r="O41" i="24"/>
  <c r="R40" i="2"/>
  <c r="O40" i="30"/>
  <c r="N40" i="2"/>
  <c r="W40" i="30" l="1"/>
  <c r="T40" i="2"/>
  <c r="Y40" i="2"/>
  <c r="S41" i="32"/>
  <c r="Q41" i="24"/>
  <c r="R40" i="30"/>
  <c r="AD40" i="30" l="1"/>
  <c r="J41" i="2"/>
  <c r="AE40" i="2"/>
  <c r="Y40" i="30"/>
  <c r="V41" i="32"/>
  <c r="V41" i="24"/>
  <c r="AA41" i="32" s="1"/>
  <c r="G41" i="24"/>
  <c r="S41" i="24" s="1"/>
  <c r="X41" i="32" l="1"/>
  <c r="U41" i="24"/>
  <c r="Z41" i="32" s="1"/>
  <c r="K41" i="30"/>
  <c r="P41" i="2"/>
  <c r="U41" i="30" s="1"/>
  <c r="M41" i="2"/>
  <c r="H41" i="24"/>
  <c r="I41" i="24"/>
  <c r="J41" i="32" s="1"/>
  <c r="H41" i="32"/>
  <c r="X41" i="24"/>
  <c r="Y41" i="24" s="1"/>
  <c r="Z41" i="24" s="1"/>
  <c r="I41" i="32" l="1"/>
  <c r="L41" i="24"/>
  <c r="Q41" i="30"/>
  <c r="O41" i="2"/>
  <c r="R41" i="24" l="1"/>
  <c r="O41" i="32"/>
  <c r="N41" i="24"/>
  <c r="S41" i="30"/>
  <c r="Q41" i="2"/>
  <c r="R41" i="32" l="1"/>
  <c r="V41" i="30"/>
  <c r="G41" i="2"/>
  <c r="X41" i="2"/>
  <c r="AC41" i="30" s="1"/>
  <c r="V41" i="2"/>
  <c r="W41" i="32"/>
  <c r="T41" i="24"/>
  <c r="W41" i="24"/>
  <c r="H41" i="2" l="1"/>
  <c r="I41" i="2"/>
  <c r="J41" i="30" s="1"/>
  <c r="H41" i="30"/>
  <c r="Z41" i="2"/>
  <c r="AA41" i="2" s="1"/>
  <c r="AB41" i="2" s="1"/>
  <c r="W41" i="2"/>
  <c r="AB41" i="30" s="1"/>
  <c r="AA41" i="30"/>
  <c r="J42" i="24"/>
  <c r="AB41" i="32"/>
  <c r="S41" i="2"/>
  <c r="Y41" i="32"/>
  <c r="X41" i="30" l="1"/>
  <c r="U41" i="2"/>
  <c r="Z41" i="30" s="1"/>
  <c r="K42" i="32"/>
  <c r="P42" i="24"/>
  <c r="U42" i="32" s="1"/>
  <c r="M42" i="24"/>
  <c r="I41" i="30"/>
  <c r="L41" i="2"/>
  <c r="O41" i="30" l="1"/>
  <c r="R41" i="2"/>
  <c r="N41" i="2"/>
  <c r="Q42" i="32"/>
  <c r="O42" i="24"/>
  <c r="S42" i="32" l="1"/>
  <c r="Q42" i="24"/>
  <c r="R41" i="30"/>
  <c r="W41" i="30"/>
  <c r="T41" i="2"/>
  <c r="Y41" i="2"/>
  <c r="J42" i="2" l="1"/>
  <c r="AE41" i="2"/>
  <c r="AD41" i="30"/>
  <c r="Y41" i="30"/>
  <c r="V42" i="32"/>
  <c r="V42" i="24"/>
  <c r="AA42" i="32" s="1"/>
  <c r="G42" i="24"/>
  <c r="I42" i="24" l="1"/>
  <c r="J42" i="32" s="1"/>
  <c r="H42" i="32"/>
  <c r="H42" i="24"/>
  <c r="X42" i="24"/>
  <c r="Y42" i="24" s="1"/>
  <c r="Z42" i="24" s="1"/>
  <c r="S42" i="24"/>
  <c r="K42" i="30"/>
  <c r="P42" i="2"/>
  <c r="U42" i="30" s="1"/>
  <c r="M42" i="2"/>
  <c r="I42" i="32" l="1"/>
  <c r="L42" i="24"/>
  <c r="X42" i="32"/>
  <c r="U42" i="24"/>
  <c r="Z42" i="32" s="1"/>
  <c r="Q42" i="30"/>
  <c r="O42" i="2"/>
  <c r="S42" i="30" l="1"/>
  <c r="Q42" i="2"/>
  <c r="R42" i="24"/>
  <c r="O42" i="32"/>
  <c r="N42" i="24"/>
  <c r="W42" i="32" l="1"/>
  <c r="T42" i="24"/>
  <c r="W42" i="24"/>
  <c r="V42" i="30"/>
  <c r="G42" i="2"/>
  <c r="S42" i="2"/>
  <c r="X42" i="2"/>
  <c r="AC42" i="30" s="1"/>
  <c r="R42" i="32"/>
  <c r="V42" i="2"/>
  <c r="AA42" i="30" l="1"/>
  <c r="W42" i="2"/>
  <c r="AB42" i="30" s="1"/>
  <c r="J43" i="24"/>
  <c r="AB42" i="32"/>
  <c r="X42" i="30"/>
  <c r="U42" i="2"/>
  <c r="Z42" i="30" s="1"/>
  <c r="Y42" i="32"/>
  <c r="I42" i="2"/>
  <c r="J42" i="30" s="1"/>
  <c r="H42" i="2"/>
  <c r="H42" i="30"/>
  <c r="Z42" i="2"/>
  <c r="AA42" i="2" s="1"/>
  <c r="AB42" i="2" s="1"/>
  <c r="L42" i="2" l="1"/>
  <c r="I42" i="30"/>
  <c r="K43" i="32"/>
  <c r="P43" i="24"/>
  <c r="U43" i="32" s="1"/>
  <c r="M43" i="24"/>
  <c r="Q43" i="32" l="1"/>
  <c r="O43" i="24"/>
  <c r="O42" i="30"/>
  <c r="R42" i="2"/>
  <c r="N42" i="2"/>
  <c r="S43" i="32" l="1"/>
  <c r="Q43" i="24"/>
  <c r="R42" i="30"/>
  <c r="W42" i="30"/>
  <c r="T42" i="2"/>
  <c r="Y42" i="2"/>
  <c r="J43" i="2" l="1"/>
  <c r="AE42" i="2"/>
  <c r="AD42" i="30"/>
  <c r="V43" i="32"/>
  <c r="V43" i="24"/>
  <c r="AA43" i="32" s="1"/>
  <c r="G43" i="24"/>
  <c r="S43" i="24" s="1"/>
  <c r="Y42" i="30"/>
  <c r="X43" i="32" l="1"/>
  <c r="U43" i="24"/>
  <c r="Z43" i="32" s="1"/>
  <c r="H43" i="24"/>
  <c r="I43" i="24"/>
  <c r="J43" i="32" s="1"/>
  <c r="H43" i="32"/>
  <c r="X43" i="24"/>
  <c r="Y43" i="24" s="1"/>
  <c r="Z43" i="24" s="1"/>
  <c r="K43" i="30"/>
  <c r="P43" i="2"/>
  <c r="U43" i="30" s="1"/>
  <c r="M43" i="2"/>
  <c r="I43" i="32" l="1"/>
  <c r="L43" i="24"/>
  <c r="Q43" i="30"/>
  <c r="O43" i="2"/>
  <c r="O43" i="32" l="1"/>
  <c r="R43" i="24"/>
  <c r="N43" i="24"/>
  <c r="S43" i="30"/>
  <c r="Q43" i="2"/>
  <c r="V43" i="30" l="1"/>
  <c r="X43" i="2"/>
  <c r="AC43" i="30" s="1"/>
  <c r="G43" i="2"/>
  <c r="S43" i="2" s="1"/>
  <c r="R43" i="32"/>
  <c r="W43" i="32"/>
  <c r="T43" i="24"/>
  <c r="W43" i="24"/>
  <c r="V43" i="2"/>
  <c r="X43" i="30" l="1"/>
  <c r="U43" i="2"/>
  <c r="Z43" i="30" s="1"/>
  <c r="Y43" i="32"/>
  <c r="H43" i="2"/>
  <c r="I43" i="2"/>
  <c r="J43" i="30" s="1"/>
  <c r="H43" i="30"/>
  <c r="Z43" i="2"/>
  <c r="AA43" i="2" s="1"/>
  <c r="AB43" i="2" s="1"/>
  <c r="AA43" i="30"/>
  <c r="W43" i="2"/>
  <c r="AB43" i="30" s="1"/>
  <c r="J44" i="24"/>
  <c r="AB43" i="32"/>
  <c r="K44" i="32" l="1"/>
  <c r="P44" i="24"/>
  <c r="U44" i="32" s="1"/>
  <c r="M44" i="24"/>
  <c r="I43" i="30"/>
  <c r="L43" i="2"/>
  <c r="Q44" i="32" l="1"/>
  <c r="O44" i="24"/>
  <c r="O43" i="30"/>
  <c r="R43" i="2"/>
  <c r="N43" i="2"/>
  <c r="S44" i="32" l="1"/>
  <c r="Q44" i="24"/>
  <c r="R43" i="30"/>
  <c r="W43" i="30"/>
  <c r="T43" i="2"/>
  <c r="Y43" i="2"/>
  <c r="AD43" i="30" l="1"/>
  <c r="J44" i="2"/>
  <c r="AE43" i="2"/>
  <c r="Y43" i="30"/>
  <c r="V44" i="32"/>
  <c r="V44" i="24"/>
  <c r="AA44" i="32" s="1"/>
  <c r="G44" i="24"/>
  <c r="S44" i="24" s="1"/>
  <c r="X44" i="32" l="1"/>
  <c r="U44" i="24"/>
  <c r="Z44" i="32" s="1"/>
  <c r="K44" i="30"/>
  <c r="P44" i="2"/>
  <c r="U44" i="30" s="1"/>
  <c r="M44" i="2"/>
  <c r="H44" i="24"/>
  <c r="I44" i="24"/>
  <c r="J44" i="32" s="1"/>
  <c r="H44" i="32"/>
  <c r="X44" i="24"/>
  <c r="Y44" i="24" s="1"/>
  <c r="Z44" i="24" s="1"/>
  <c r="I44" i="32" l="1"/>
  <c r="L44" i="24"/>
  <c r="Q44" i="30"/>
  <c r="O44" i="2"/>
  <c r="R44" i="24" l="1"/>
  <c r="O44" i="32"/>
  <c r="N44" i="24"/>
  <c r="S44" i="30"/>
  <c r="Q44" i="2"/>
  <c r="R44" i="32" l="1"/>
  <c r="V44" i="30"/>
  <c r="X44" i="2"/>
  <c r="AC44" i="30" s="1"/>
  <c r="G44" i="2"/>
  <c r="S44" i="2" s="1"/>
  <c r="V44" i="2"/>
  <c r="W44" i="32"/>
  <c r="T44" i="24"/>
  <c r="W44" i="24"/>
  <c r="X44" i="30" l="1"/>
  <c r="U44" i="2"/>
  <c r="Z44" i="30" s="1"/>
  <c r="W44" i="2"/>
  <c r="AB44" i="30" s="1"/>
  <c r="AA44" i="30"/>
  <c r="AB44" i="32"/>
  <c r="J45" i="24"/>
  <c r="Y44" i="32"/>
  <c r="I44" i="2"/>
  <c r="J44" i="30" s="1"/>
  <c r="H44" i="30"/>
  <c r="Z44" i="2"/>
  <c r="AA44" i="2" s="1"/>
  <c r="AB44" i="2" s="1"/>
  <c r="H44" i="2"/>
  <c r="L44" i="2" l="1"/>
  <c r="I44" i="30"/>
  <c r="P45" i="24"/>
  <c r="U45" i="32" s="1"/>
  <c r="K45" i="32"/>
  <c r="M45" i="24"/>
  <c r="Q45" i="32" l="1"/>
  <c r="O45" i="24"/>
  <c r="R44" i="2"/>
  <c r="O44" i="30"/>
  <c r="N44" i="2"/>
  <c r="W44" i="30" l="1"/>
  <c r="T44" i="2"/>
  <c r="Y44" i="2"/>
  <c r="S45" i="32"/>
  <c r="Q45" i="24"/>
  <c r="R44" i="30"/>
  <c r="J45" i="2" l="1"/>
  <c r="AE44" i="2"/>
  <c r="AD44" i="30"/>
  <c r="Y44" i="30"/>
  <c r="V45" i="32"/>
  <c r="V45" i="24"/>
  <c r="AA45" i="32" s="1"/>
  <c r="G45" i="24"/>
  <c r="I45" i="24" l="1"/>
  <c r="J45" i="32" s="1"/>
  <c r="H45" i="32"/>
  <c r="H45" i="24"/>
  <c r="X45" i="24"/>
  <c r="Y45" i="24" s="1"/>
  <c r="Z45" i="24" s="1"/>
  <c r="S45" i="24"/>
  <c r="K45" i="30"/>
  <c r="P45" i="2"/>
  <c r="U45" i="30" s="1"/>
  <c r="M45" i="2"/>
  <c r="L45" i="24" l="1"/>
  <c r="I45" i="32"/>
  <c r="X45" i="32"/>
  <c r="U45" i="24"/>
  <c r="Z45" i="32" s="1"/>
  <c r="Q45" i="30"/>
  <c r="O45" i="2"/>
  <c r="S45" i="30" l="1"/>
  <c r="Q45" i="2"/>
  <c r="O45" i="32"/>
  <c r="R45" i="24"/>
  <c r="N45" i="24"/>
  <c r="V45" i="30" l="1"/>
  <c r="G45" i="2"/>
  <c r="S45" i="2" s="1"/>
  <c r="X45" i="2"/>
  <c r="AC45" i="30" s="1"/>
  <c r="R45" i="32"/>
  <c r="V45" i="2"/>
  <c r="W45" i="32"/>
  <c r="T45" i="24"/>
  <c r="W45" i="24"/>
  <c r="X45" i="30" l="1"/>
  <c r="U45" i="2"/>
  <c r="Z45" i="30" s="1"/>
  <c r="AA45" i="30"/>
  <c r="W45" i="2"/>
  <c r="AB45" i="30" s="1"/>
  <c r="J46" i="24"/>
  <c r="AB45" i="32"/>
  <c r="H45" i="2"/>
  <c r="I45" i="2"/>
  <c r="J45" i="30" s="1"/>
  <c r="H45" i="30"/>
  <c r="Z45" i="2"/>
  <c r="AA45" i="2" s="1"/>
  <c r="AB45" i="2" s="1"/>
  <c r="Y45" i="32"/>
  <c r="L45" i="2" l="1"/>
  <c r="I45" i="30"/>
  <c r="K46" i="32"/>
  <c r="P46" i="24"/>
  <c r="U46" i="32" s="1"/>
  <c r="M46" i="24"/>
  <c r="Q46" i="32" l="1"/>
  <c r="O46" i="24"/>
  <c r="O45" i="30"/>
  <c r="R45" i="2"/>
  <c r="N45" i="2"/>
  <c r="S46" i="32" l="1"/>
  <c r="Q46" i="24"/>
  <c r="R45" i="30"/>
  <c r="W45" i="30"/>
  <c r="T45" i="2"/>
  <c r="Y45" i="2"/>
  <c r="AD45" i="30" l="1"/>
  <c r="AE45" i="2"/>
  <c r="J46" i="2"/>
  <c r="Y45" i="30"/>
  <c r="V46" i="32"/>
  <c r="V46" i="24"/>
  <c r="AA46" i="32" s="1"/>
  <c r="G46" i="24"/>
  <c r="S46" i="24" s="1"/>
  <c r="X46" i="32" l="1"/>
  <c r="U46" i="24"/>
  <c r="Z46" i="32" s="1"/>
  <c r="P46" i="2"/>
  <c r="U46" i="30" s="1"/>
  <c r="K46" i="30"/>
  <c r="M46" i="2"/>
  <c r="H46" i="24"/>
  <c r="I46" i="24"/>
  <c r="J46" i="32" s="1"/>
  <c r="H46" i="32"/>
  <c r="X46" i="24"/>
  <c r="Y46" i="24" s="1"/>
  <c r="Z46" i="24" s="1"/>
  <c r="I46" i="32" l="1"/>
  <c r="L46" i="24"/>
  <c r="Q46" i="30"/>
  <c r="O46" i="2"/>
  <c r="O46" i="32" l="1"/>
  <c r="R46" i="24"/>
  <c r="N46" i="24"/>
  <c r="S46" i="30"/>
  <c r="Q46" i="2"/>
  <c r="R46" i="32" l="1"/>
  <c r="V46" i="30"/>
  <c r="G46" i="2"/>
  <c r="X46" i="2"/>
  <c r="AC46" i="30" s="1"/>
  <c r="W46" i="32"/>
  <c r="T46" i="24"/>
  <c r="W46" i="24"/>
  <c r="V46" i="2"/>
  <c r="AA46" i="30" l="1"/>
  <c r="W46" i="2"/>
  <c r="AB46" i="30" s="1"/>
  <c r="H46" i="30"/>
  <c r="Z46" i="2"/>
  <c r="AA46" i="2" s="1"/>
  <c r="AB46" i="2" s="1"/>
  <c r="I46" i="2"/>
  <c r="J46" i="30" s="1"/>
  <c r="H46" i="2"/>
  <c r="Y46" i="32"/>
  <c r="J47" i="24"/>
  <c r="AB46" i="32"/>
  <c r="S46" i="2"/>
  <c r="X46" i="30" l="1"/>
  <c r="U46" i="2"/>
  <c r="Z46" i="30" s="1"/>
  <c r="K47" i="32"/>
  <c r="P47" i="24"/>
  <c r="U47" i="32" s="1"/>
  <c r="M47" i="24"/>
  <c r="L46" i="2"/>
  <c r="I46" i="30"/>
  <c r="R46" i="2" l="1"/>
  <c r="O46" i="30"/>
  <c r="N46" i="2"/>
  <c r="Q47" i="32"/>
  <c r="O47" i="24"/>
  <c r="R46" i="30" l="1"/>
  <c r="S47" i="32"/>
  <c r="Q47" i="24"/>
  <c r="W46" i="30"/>
  <c r="T46" i="2"/>
  <c r="Y46" i="2"/>
  <c r="V47" i="32" l="1"/>
  <c r="V47" i="24"/>
  <c r="AA47" i="32" s="1"/>
  <c r="G47" i="24"/>
  <c r="S47" i="24" s="1"/>
  <c r="AD46" i="30"/>
  <c r="J47" i="2"/>
  <c r="AE46" i="2"/>
  <c r="Y46" i="30"/>
  <c r="X47" i="32" l="1"/>
  <c r="U47" i="24"/>
  <c r="Z47" i="32" s="1"/>
  <c r="K47" i="30"/>
  <c r="P47" i="2"/>
  <c r="U47" i="30" s="1"/>
  <c r="M47" i="2"/>
  <c r="H47" i="24"/>
  <c r="I47" i="24"/>
  <c r="J47" i="32" s="1"/>
  <c r="H47" i="32"/>
  <c r="X47" i="24"/>
  <c r="Y47" i="24" s="1"/>
  <c r="Z47" i="24" s="1"/>
  <c r="I47" i="32" l="1"/>
  <c r="L47" i="24"/>
  <c r="Q47" i="30"/>
  <c r="O47" i="2"/>
  <c r="O47" i="32" l="1"/>
  <c r="R47" i="24"/>
  <c r="N47" i="24"/>
  <c r="S47" i="30"/>
  <c r="Q47" i="2"/>
  <c r="V47" i="2" s="1"/>
  <c r="AA47" i="30" l="1"/>
  <c r="W47" i="2"/>
  <c r="AB47" i="30" s="1"/>
  <c r="R47" i="32"/>
  <c r="W47" i="32"/>
  <c r="T47" i="24"/>
  <c r="W47" i="24"/>
  <c r="V47" i="30"/>
  <c r="X47" i="2"/>
  <c r="AC47" i="30" s="1"/>
  <c r="G47" i="2"/>
  <c r="S47" i="2" s="1"/>
  <c r="H47" i="2" l="1"/>
  <c r="Z47" i="2"/>
  <c r="AA47" i="2" s="1"/>
  <c r="AB47" i="2" s="1"/>
  <c r="H47" i="30"/>
  <c r="I47" i="2"/>
  <c r="J47" i="30" s="1"/>
  <c r="J48" i="24"/>
  <c r="AB47" i="32"/>
  <c r="Y47" i="32"/>
  <c r="X47" i="30"/>
  <c r="U47" i="2"/>
  <c r="Z47" i="30" s="1"/>
  <c r="K48" i="32" l="1"/>
  <c r="P48" i="24"/>
  <c r="U48" i="32" s="1"/>
  <c r="M48" i="24"/>
  <c r="I47" i="30"/>
  <c r="L47" i="2"/>
  <c r="Q48" i="32" l="1"/>
  <c r="O48" i="24"/>
  <c r="O47" i="30"/>
  <c r="R47" i="2"/>
  <c r="N47" i="2"/>
  <c r="S48" i="32" l="1"/>
  <c r="Q48" i="24"/>
  <c r="R47" i="30"/>
  <c r="W47" i="30"/>
  <c r="T47" i="2"/>
  <c r="Y47" i="2"/>
  <c r="AD47" i="30" l="1"/>
  <c r="AE47" i="2"/>
  <c r="J48" i="2"/>
  <c r="V48" i="32"/>
  <c r="G48" i="24"/>
  <c r="V48" i="24"/>
  <c r="AA48" i="32" s="1"/>
  <c r="Y47" i="30"/>
  <c r="K48" i="30" l="1"/>
  <c r="P48" i="2"/>
  <c r="U48" i="30" s="1"/>
  <c r="M48" i="2"/>
  <c r="I48" i="24"/>
  <c r="J48" i="32" s="1"/>
  <c r="H48" i="32"/>
  <c r="H48" i="24"/>
  <c r="X48" i="24"/>
  <c r="Y48" i="24" s="1"/>
  <c r="Z48" i="24" s="1"/>
  <c r="S48" i="24"/>
  <c r="Q48" i="30" l="1"/>
  <c r="O48" i="2"/>
  <c r="X48" i="32"/>
  <c r="U48" i="24"/>
  <c r="Z48" i="32" s="1"/>
  <c r="L48" i="24"/>
  <c r="I48" i="32"/>
  <c r="S48" i="30" l="1"/>
  <c r="Q48" i="2"/>
  <c r="O48" i="32"/>
  <c r="R48" i="24"/>
  <c r="N48" i="24"/>
  <c r="V48" i="30" l="1"/>
  <c r="G48" i="2"/>
  <c r="S48" i="2" s="1"/>
  <c r="X48" i="2"/>
  <c r="AC48" i="30" s="1"/>
  <c r="R48" i="32"/>
  <c r="V48" i="2"/>
  <c r="W48" i="32"/>
  <c r="T48" i="24"/>
  <c r="W48" i="24"/>
  <c r="X48" i="30" l="1"/>
  <c r="U48" i="2"/>
  <c r="Z48" i="30" s="1"/>
  <c r="W48" i="2"/>
  <c r="AB48" i="30" s="1"/>
  <c r="AA48" i="30"/>
  <c r="H48" i="30"/>
  <c r="H48" i="2"/>
  <c r="I48" i="2"/>
  <c r="J48" i="30" s="1"/>
  <c r="Z48" i="2"/>
  <c r="AA48" i="2" s="1"/>
  <c r="AB48" i="2" s="1"/>
  <c r="AB48" i="32"/>
  <c r="J49" i="24"/>
  <c r="Y48" i="32"/>
  <c r="L48" i="2" l="1"/>
  <c r="I48" i="30"/>
  <c r="P49" i="24"/>
  <c r="U49" i="32" s="1"/>
  <c r="K49" i="32"/>
  <c r="M49" i="24"/>
  <c r="Q49" i="32" l="1"/>
  <c r="O49" i="24"/>
  <c r="O48" i="30"/>
  <c r="R48" i="2"/>
  <c r="N48" i="2"/>
  <c r="S49" i="32" l="1"/>
  <c r="Q49" i="24"/>
  <c r="R48" i="30"/>
  <c r="W48" i="30"/>
  <c r="T48" i="2"/>
  <c r="Y48" i="2"/>
  <c r="J49" i="2" l="1"/>
  <c r="AD48" i="30"/>
  <c r="AE48" i="2"/>
  <c r="V49" i="32"/>
  <c r="V49" i="24"/>
  <c r="AA49" i="32" s="1"/>
  <c r="G49" i="24"/>
  <c r="S49" i="24" s="1"/>
  <c r="Y48" i="30"/>
  <c r="X49" i="32" l="1"/>
  <c r="U49" i="24"/>
  <c r="Z49" i="32" s="1"/>
  <c r="H49" i="24"/>
  <c r="I49" i="24"/>
  <c r="J49" i="32" s="1"/>
  <c r="H49" i="32"/>
  <c r="X49" i="24"/>
  <c r="Y49" i="24" s="1"/>
  <c r="Z49" i="24" s="1"/>
  <c r="K49" i="30"/>
  <c r="P49" i="2"/>
  <c r="U49" i="30" s="1"/>
  <c r="M49" i="2"/>
  <c r="L49" i="24" l="1"/>
  <c r="I49" i="32"/>
  <c r="Q49" i="30"/>
  <c r="O49" i="2"/>
  <c r="S49" i="30" l="1"/>
  <c r="Q49" i="2"/>
  <c r="R49" i="24"/>
  <c r="O49" i="32"/>
  <c r="N49" i="24"/>
  <c r="W49" i="32" l="1"/>
  <c r="T49" i="24"/>
  <c r="W49" i="24"/>
  <c r="V49" i="30"/>
  <c r="X49" i="2"/>
  <c r="AC49" i="30" s="1"/>
  <c r="G49" i="2"/>
  <c r="V49" i="2"/>
  <c r="R49" i="32"/>
  <c r="I49" i="2" l="1"/>
  <c r="J49" i="30" s="1"/>
  <c r="H49" i="30"/>
  <c r="H49" i="2"/>
  <c r="Z49" i="2"/>
  <c r="AA49" i="2" s="1"/>
  <c r="AB49" i="2" s="1"/>
  <c r="AA49" i="30"/>
  <c r="W49" i="2"/>
  <c r="AB49" i="30" s="1"/>
  <c r="J50" i="24"/>
  <c r="AB49" i="32"/>
  <c r="Y49" i="32"/>
  <c r="S49" i="2"/>
  <c r="K50" i="32" l="1"/>
  <c r="P50" i="24"/>
  <c r="U50" i="32" s="1"/>
  <c r="M50" i="24"/>
  <c r="I49" i="30"/>
  <c r="L49" i="2"/>
  <c r="X49" i="30"/>
  <c r="U49" i="2"/>
  <c r="Z49" i="30" s="1"/>
  <c r="Q50" i="32" l="1"/>
  <c r="O50" i="24"/>
  <c r="R49" i="2"/>
  <c r="O49" i="30"/>
  <c r="N49" i="2"/>
  <c r="S50" i="32" l="1"/>
  <c r="Q50" i="24"/>
  <c r="W49" i="30"/>
  <c r="T49" i="2"/>
  <c r="Y49" i="2"/>
  <c r="R49" i="30"/>
  <c r="Y49" i="30" l="1"/>
  <c r="V50" i="32"/>
  <c r="G50" i="24"/>
  <c r="V50" i="24"/>
  <c r="AA50" i="32" s="1"/>
  <c r="AE49" i="2"/>
  <c r="J50" i="2"/>
  <c r="AD49" i="30"/>
  <c r="H50" i="32" l="1"/>
  <c r="I50" i="24"/>
  <c r="J50" i="32" s="1"/>
  <c r="H50" i="24"/>
  <c r="X50" i="24"/>
  <c r="Y50" i="24" s="1"/>
  <c r="Z50" i="24" s="1"/>
  <c r="K50" i="30"/>
  <c r="P50" i="2"/>
  <c r="U50" i="30" s="1"/>
  <c r="M50" i="2"/>
  <c r="S50" i="24"/>
  <c r="X50" i="32" l="1"/>
  <c r="U50" i="24"/>
  <c r="Z50" i="32" s="1"/>
  <c r="Q50" i="30"/>
  <c r="O50" i="2"/>
  <c r="I50" i="32"/>
  <c r="L50" i="24"/>
  <c r="O50" i="32" l="1"/>
  <c r="R50" i="24"/>
  <c r="N50" i="24"/>
  <c r="S50" i="30"/>
  <c r="Q50" i="2"/>
  <c r="V50" i="2" s="1"/>
  <c r="AA50" i="30" l="1"/>
  <c r="W50" i="2"/>
  <c r="AB50" i="30" s="1"/>
  <c r="V50" i="30"/>
  <c r="G50" i="2"/>
  <c r="X50" i="2"/>
  <c r="AC50" i="30" s="1"/>
  <c r="R50" i="32"/>
  <c r="W50" i="32"/>
  <c r="T50" i="24"/>
  <c r="W50" i="24"/>
  <c r="H50" i="2" l="1"/>
  <c r="H50" i="30"/>
  <c r="Z50" i="2"/>
  <c r="AA50" i="2" s="1"/>
  <c r="AB50" i="2" s="1"/>
  <c r="I50" i="2"/>
  <c r="J50" i="30" s="1"/>
  <c r="J51" i="24"/>
  <c r="AB50" i="32"/>
  <c r="Y50" i="32"/>
  <c r="S50" i="2"/>
  <c r="K51" i="32" l="1"/>
  <c r="P51" i="24"/>
  <c r="U51" i="32" s="1"/>
  <c r="M51" i="24"/>
  <c r="X50" i="30"/>
  <c r="U50" i="2"/>
  <c r="Z50" i="30" s="1"/>
  <c r="L50" i="2"/>
  <c r="I50" i="30"/>
  <c r="Q51" i="32" l="1"/>
  <c r="O51" i="24"/>
  <c r="R50" i="2"/>
  <c r="O50" i="30"/>
  <c r="N50" i="2"/>
  <c r="W50" i="30" l="1"/>
  <c r="T50" i="2"/>
  <c r="Y50" i="2"/>
  <c r="S51" i="32"/>
  <c r="Q51" i="24"/>
  <c r="R50" i="30"/>
  <c r="J51" i="2" l="1"/>
  <c r="AE50" i="2"/>
  <c r="AD50" i="30"/>
  <c r="Y50" i="30"/>
  <c r="V51" i="32"/>
  <c r="G51" i="24"/>
  <c r="V51" i="24"/>
  <c r="AA51" i="32" s="1"/>
  <c r="H51" i="24" l="1"/>
  <c r="I51" i="24"/>
  <c r="J51" i="32" s="1"/>
  <c r="H51" i="32"/>
  <c r="X51" i="24"/>
  <c r="Y51" i="24" s="1"/>
  <c r="Z51" i="24" s="1"/>
  <c r="S51" i="24"/>
  <c r="P51" i="2"/>
  <c r="U51" i="30" s="1"/>
  <c r="K51" i="30"/>
  <c r="M51" i="2"/>
  <c r="Q51" i="30" l="1"/>
  <c r="O51" i="2"/>
  <c r="X51" i="32"/>
  <c r="U51" i="24"/>
  <c r="Z51" i="32" s="1"/>
  <c r="L51" i="24"/>
  <c r="I51" i="32"/>
  <c r="S51" i="30" l="1"/>
  <c r="Q51" i="2"/>
  <c r="R51" i="24"/>
  <c r="O51" i="32"/>
  <c r="N51" i="24"/>
  <c r="W51" i="32" l="1"/>
  <c r="T51" i="24"/>
  <c r="W51" i="24"/>
  <c r="V51" i="30"/>
  <c r="G51" i="2"/>
  <c r="X51" i="2"/>
  <c r="AC51" i="30" s="1"/>
  <c r="S51" i="2"/>
  <c r="R51" i="32"/>
  <c r="V51" i="2"/>
  <c r="X51" i="30" l="1"/>
  <c r="U51" i="2"/>
  <c r="Z51" i="30" s="1"/>
  <c r="J52" i="24"/>
  <c r="AB51" i="32"/>
  <c r="W51" i="2"/>
  <c r="AB51" i="30" s="1"/>
  <c r="AA51" i="30"/>
  <c r="Y51" i="32"/>
  <c r="I51" i="2"/>
  <c r="J51" i="30" s="1"/>
  <c r="H51" i="30"/>
  <c r="H51" i="2"/>
  <c r="Z51" i="2"/>
  <c r="AA51" i="2" s="1"/>
  <c r="AB51" i="2" s="1"/>
  <c r="K52" i="32" l="1"/>
  <c r="P52" i="24"/>
  <c r="U52" i="32" s="1"/>
  <c r="M52" i="24"/>
  <c r="I51" i="30"/>
  <c r="L51" i="2"/>
  <c r="Q52" i="32" l="1"/>
  <c r="O52" i="24"/>
  <c r="R51" i="2"/>
  <c r="O51" i="30"/>
  <c r="N51" i="2"/>
  <c r="S52" i="32" l="1"/>
  <c r="Q52" i="24"/>
  <c r="W51" i="30"/>
  <c r="T51" i="2"/>
  <c r="Y51" i="2"/>
  <c r="R51" i="30"/>
  <c r="Y51" i="30" l="1"/>
  <c r="V52" i="32"/>
  <c r="V52" i="24"/>
  <c r="AA52" i="32" s="1"/>
  <c r="G52" i="24"/>
  <c r="S52" i="24" s="1"/>
  <c r="AD51" i="30"/>
  <c r="AE51" i="2"/>
  <c r="J52" i="2"/>
  <c r="X52" i="32" l="1"/>
  <c r="U52" i="24"/>
  <c r="Z52" i="32" s="1"/>
  <c r="P52" i="2"/>
  <c r="U52" i="30" s="1"/>
  <c r="K52" i="30"/>
  <c r="M52" i="2"/>
  <c r="H52" i="24"/>
  <c r="I52" i="24"/>
  <c r="J52" i="32" s="1"/>
  <c r="H52" i="32"/>
  <c r="X52" i="24"/>
  <c r="Y52" i="24" s="1"/>
  <c r="Z52" i="24" s="1"/>
  <c r="I52" i="32" l="1"/>
  <c r="L52" i="24"/>
  <c r="Q52" i="30"/>
  <c r="O52" i="2"/>
  <c r="R52" i="24" l="1"/>
  <c r="O52" i="32"/>
  <c r="N52" i="24"/>
  <c r="S52" i="30"/>
  <c r="Q52" i="2"/>
  <c r="R52" i="32" l="1"/>
  <c r="V52" i="30"/>
  <c r="G52" i="2"/>
  <c r="X52" i="2"/>
  <c r="AC52" i="30" s="1"/>
  <c r="V52" i="2"/>
  <c r="W52" i="32"/>
  <c r="T52" i="24"/>
  <c r="W52" i="24"/>
  <c r="I52" i="2" l="1"/>
  <c r="J52" i="30" s="1"/>
  <c r="H52" i="30"/>
  <c r="H52" i="2"/>
  <c r="Z52" i="2"/>
  <c r="AA52" i="2" s="1"/>
  <c r="AB52" i="2" s="1"/>
  <c r="W52" i="2"/>
  <c r="AB52" i="30" s="1"/>
  <c r="AA52" i="30"/>
  <c r="J53" i="24"/>
  <c r="AB52" i="32"/>
  <c r="Y52" i="32"/>
  <c r="S52" i="2"/>
  <c r="P53" i="24" l="1"/>
  <c r="U53" i="32" s="1"/>
  <c r="K53" i="32"/>
  <c r="M53" i="24"/>
  <c r="I52" i="30"/>
  <c r="L52" i="2"/>
  <c r="X52" i="30"/>
  <c r="U52" i="2"/>
  <c r="Z52" i="30" s="1"/>
  <c r="Q53" i="32" l="1"/>
  <c r="O53" i="24"/>
  <c r="R52" i="2"/>
  <c r="O52" i="30"/>
  <c r="N52" i="2"/>
  <c r="S53" i="32" l="1"/>
  <c r="Q53" i="24"/>
  <c r="W52" i="30"/>
  <c r="T52" i="2"/>
  <c r="Y52" i="2"/>
  <c r="R52" i="30"/>
  <c r="Y52" i="30" l="1"/>
  <c r="V53" i="32"/>
  <c r="G53" i="24"/>
  <c r="V53" i="24"/>
  <c r="AA53" i="32" s="1"/>
  <c r="AD52" i="30"/>
  <c r="AE52" i="2"/>
  <c r="J53" i="2"/>
  <c r="I53" i="24" l="1"/>
  <c r="J53" i="32" s="1"/>
  <c r="H53" i="32"/>
  <c r="H53" i="24"/>
  <c r="X53" i="24"/>
  <c r="Y53" i="24" s="1"/>
  <c r="Z53" i="24" s="1"/>
  <c r="K53" i="30"/>
  <c r="P53" i="2"/>
  <c r="U53" i="30" s="1"/>
  <c r="M53" i="2"/>
  <c r="S53" i="24"/>
  <c r="Q53" i="30" l="1"/>
  <c r="O53" i="2"/>
  <c r="L53" i="24"/>
  <c r="I53" i="32"/>
  <c r="X53" i="32"/>
  <c r="U53" i="24"/>
  <c r="Z53" i="32" s="1"/>
  <c r="S53" i="30" l="1"/>
  <c r="Q53" i="2"/>
  <c r="R53" i="24"/>
  <c r="O53" i="32"/>
  <c r="N53" i="24"/>
  <c r="V53" i="30" l="1"/>
  <c r="G53" i="2"/>
  <c r="X53" i="2"/>
  <c r="AC53" i="30" s="1"/>
  <c r="S53" i="2"/>
  <c r="R53" i="32"/>
  <c r="W53" i="32"/>
  <c r="T53" i="24"/>
  <c r="W53" i="24"/>
  <c r="V53" i="2"/>
  <c r="X53" i="30" l="1"/>
  <c r="U53" i="2"/>
  <c r="Z53" i="30" s="1"/>
  <c r="Y53" i="32"/>
  <c r="W53" i="2"/>
  <c r="AB53" i="30" s="1"/>
  <c r="AA53" i="30"/>
  <c r="I53" i="2"/>
  <c r="J53" i="30" s="1"/>
  <c r="H53" i="30"/>
  <c r="H53" i="2"/>
  <c r="Z53" i="2"/>
  <c r="AA53" i="2" s="1"/>
  <c r="AB53" i="2" s="1"/>
  <c r="AB53" i="32"/>
  <c r="J54" i="24"/>
  <c r="K54" i="32" l="1"/>
  <c r="P54" i="24"/>
  <c r="U54" i="32" s="1"/>
  <c r="M54" i="24"/>
  <c r="L53" i="2"/>
  <c r="I53" i="30"/>
  <c r="R53" i="2" l="1"/>
  <c r="O53" i="30"/>
  <c r="N53" i="2"/>
  <c r="Q54" i="32"/>
  <c r="O54" i="24"/>
  <c r="R53" i="30" l="1"/>
  <c r="S54" i="32"/>
  <c r="Q54" i="24"/>
  <c r="W53" i="30"/>
  <c r="T53" i="2"/>
  <c r="Y53" i="2"/>
  <c r="AD53" i="30" l="1"/>
  <c r="J54" i="2"/>
  <c r="AE53" i="2"/>
  <c r="V54" i="32"/>
  <c r="G54" i="24"/>
  <c r="S54" i="24" s="1"/>
  <c r="V54" i="24"/>
  <c r="AA54" i="32" s="1"/>
  <c r="Y53" i="30"/>
  <c r="X54" i="32" l="1"/>
  <c r="U54" i="24"/>
  <c r="Z54" i="32" s="1"/>
  <c r="I54" i="24"/>
  <c r="J54" i="32" s="1"/>
  <c r="H54" i="24"/>
  <c r="H54" i="32"/>
  <c r="X54" i="24"/>
  <c r="Y54" i="24" s="1"/>
  <c r="Z54" i="24" s="1"/>
  <c r="P54" i="2"/>
  <c r="U54" i="30" s="1"/>
  <c r="K54" i="30"/>
  <c r="M54" i="2"/>
  <c r="L54" i="24" l="1"/>
  <c r="I54" i="32"/>
  <c r="Q54" i="30"/>
  <c r="O54" i="2"/>
  <c r="S54" i="30" l="1"/>
  <c r="Q54" i="2"/>
  <c r="O54" i="32"/>
  <c r="R54" i="24"/>
  <c r="N54" i="24"/>
  <c r="V54" i="30" l="1"/>
  <c r="G54" i="2"/>
  <c r="S54" i="2" s="1"/>
  <c r="X54" i="2"/>
  <c r="AC54" i="30" s="1"/>
  <c r="R54" i="32"/>
  <c r="V54" i="2"/>
  <c r="W54" i="32"/>
  <c r="T54" i="24"/>
  <c r="W54" i="24"/>
  <c r="X54" i="30" l="1"/>
  <c r="U54" i="2"/>
  <c r="Z54" i="30" s="1"/>
  <c r="W54" i="2"/>
  <c r="AB54" i="30" s="1"/>
  <c r="AA54" i="30"/>
  <c r="J55" i="24"/>
  <c r="AB54" i="32"/>
  <c r="I54" i="2"/>
  <c r="J54" i="30" s="1"/>
  <c r="H54" i="2"/>
  <c r="H54" i="30"/>
  <c r="Z54" i="2"/>
  <c r="AA54" i="2" s="1"/>
  <c r="AB54" i="2" s="1"/>
  <c r="Y54" i="32"/>
  <c r="I54" i="30" l="1"/>
  <c r="L54" i="2"/>
  <c r="K55" i="32"/>
  <c r="P55" i="24"/>
  <c r="U55" i="32" s="1"/>
  <c r="M55" i="24"/>
  <c r="R54" i="2" l="1"/>
  <c r="O54" i="30"/>
  <c r="N54" i="2"/>
  <c r="Q55" i="32"/>
  <c r="O55" i="24"/>
  <c r="R54" i="30" l="1"/>
  <c r="S55" i="32"/>
  <c r="Q55" i="24"/>
  <c r="W54" i="30"/>
  <c r="T54" i="2"/>
  <c r="Y54" i="2"/>
  <c r="J55" i="2" l="1"/>
  <c r="AE54" i="2"/>
  <c r="AD54" i="30"/>
  <c r="V55" i="32"/>
  <c r="V55" i="24"/>
  <c r="AA55" i="32" s="1"/>
  <c r="G55" i="24"/>
  <c r="Y54" i="30"/>
  <c r="I55" i="24" l="1"/>
  <c r="J55" i="32" s="1"/>
  <c r="H55" i="32"/>
  <c r="H55" i="24"/>
  <c r="X55" i="24"/>
  <c r="Y55" i="24" s="1"/>
  <c r="Z55" i="24" s="1"/>
  <c r="S55" i="24"/>
  <c r="P55" i="2"/>
  <c r="U55" i="30" s="1"/>
  <c r="K55" i="30"/>
  <c r="M55" i="2"/>
  <c r="L55" i="24" l="1"/>
  <c r="I55" i="32"/>
  <c r="Q55" i="30"/>
  <c r="O55" i="2"/>
  <c r="X55" i="32"/>
  <c r="U55" i="24"/>
  <c r="Z55" i="32" s="1"/>
  <c r="S55" i="30" l="1"/>
  <c r="Q55" i="2"/>
  <c r="R55" i="24"/>
  <c r="O55" i="32"/>
  <c r="N55" i="24"/>
  <c r="V55" i="30" l="1"/>
  <c r="X55" i="2"/>
  <c r="AC55" i="30" s="1"/>
  <c r="G55" i="2"/>
  <c r="S55" i="2"/>
  <c r="W55" i="32"/>
  <c r="T55" i="24"/>
  <c r="W55" i="24"/>
  <c r="R55" i="32"/>
  <c r="V55" i="2"/>
  <c r="AB55" i="32" l="1"/>
  <c r="J56" i="24"/>
  <c r="H55" i="30"/>
  <c r="Z55" i="2"/>
  <c r="AA55" i="2" s="1"/>
  <c r="AB55" i="2" s="1"/>
  <c r="H55" i="2"/>
  <c r="I55" i="2"/>
  <c r="J55" i="30" s="1"/>
  <c r="X55" i="30"/>
  <c r="U55" i="2"/>
  <c r="Z55" i="30" s="1"/>
  <c r="Y55" i="32"/>
  <c r="AA55" i="30"/>
  <c r="W55" i="2"/>
  <c r="AB55" i="30" s="1"/>
  <c r="K56" i="32" l="1"/>
  <c r="P56" i="24"/>
  <c r="U56" i="32" s="1"/>
  <c r="M56" i="24"/>
  <c r="I55" i="30"/>
  <c r="L55" i="2"/>
  <c r="Q56" i="32" l="1"/>
  <c r="O56" i="24"/>
  <c r="O55" i="30"/>
  <c r="R55" i="2"/>
  <c r="N55" i="2"/>
  <c r="S56" i="32" l="1"/>
  <c r="Q56" i="24"/>
  <c r="R55" i="30"/>
  <c r="W55" i="30"/>
  <c r="T55" i="2"/>
  <c r="Y55" i="2"/>
  <c r="AE55" i="2" l="1"/>
  <c r="AD55" i="30"/>
  <c r="J56" i="2"/>
  <c r="V56" i="32"/>
  <c r="G56" i="24"/>
  <c r="V56" i="24"/>
  <c r="AA56" i="32" s="1"/>
  <c r="Y55" i="30"/>
  <c r="K56" i="30" l="1"/>
  <c r="P56" i="2"/>
  <c r="U56" i="30" s="1"/>
  <c r="M56" i="2"/>
  <c r="I56" i="24"/>
  <c r="J56" i="32" s="1"/>
  <c r="H56" i="32"/>
  <c r="H56" i="24"/>
  <c r="X56" i="24"/>
  <c r="Y56" i="24" s="1"/>
  <c r="Z56" i="24" s="1"/>
  <c r="S56" i="24"/>
  <c r="Q56" i="30" l="1"/>
  <c r="O56" i="2"/>
  <c r="X56" i="32"/>
  <c r="U56" i="24"/>
  <c r="Z56" i="32" s="1"/>
  <c r="I56" i="32"/>
  <c r="L56" i="24"/>
  <c r="O56" i="32" l="1"/>
  <c r="R56" i="24"/>
  <c r="N56" i="24"/>
  <c r="S56" i="30"/>
  <c r="Q56" i="2"/>
  <c r="R56" i="32" l="1"/>
  <c r="W56" i="32"/>
  <c r="T56" i="24"/>
  <c r="W56" i="24"/>
  <c r="V56" i="30"/>
  <c r="X56" i="2"/>
  <c r="AC56" i="30" s="1"/>
  <c r="G56" i="2"/>
  <c r="V56" i="2"/>
  <c r="I56" i="2" l="1"/>
  <c r="J56" i="30" s="1"/>
  <c r="H56" i="2"/>
  <c r="H56" i="30"/>
  <c r="Z56" i="2"/>
  <c r="AA56" i="2" s="1"/>
  <c r="AB56" i="2" s="1"/>
  <c r="S56" i="2"/>
  <c r="Y56" i="32"/>
  <c r="W56" i="2"/>
  <c r="AB56" i="30" s="1"/>
  <c r="AA56" i="30"/>
  <c r="AB56" i="32"/>
  <c r="J57" i="24"/>
  <c r="P57" i="24" l="1"/>
  <c r="U57" i="32" s="1"/>
  <c r="K57" i="32"/>
  <c r="M57" i="24"/>
  <c r="I56" i="30"/>
  <c r="L56" i="2"/>
  <c r="X56" i="30"/>
  <c r="U56" i="2"/>
  <c r="Z56" i="30" s="1"/>
  <c r="Q57" i="32" l="1"/>
  <c r="O57" i="24"/>
  <c r="R56" i="2"/>
  <c r="O56" i="30"/>
  <c r="N56" i="2"/>
  <c r="S57" i="32" l="1"/>
  <c r="Q57" i="24"/>
  <c r="W56" i="30"/>
  <c r="T56" i="2"/>
  <c r="Y56" i="2"/>
  <c r="R56" i="30"/>
  <c r="Y56" i="30" l="1"/>
  <c r="V57" i="32"/>
  <c r="V57" i="24"/>
  <c r="AA57" i="32" s="1"/>
  <c r="G57" i="24"/>
  <c r="S57" i="24" s="1"/>
  <c r="AE56" i="2"/>
  <c r="J57" i="2"/>
  <c r="AD56" i="30"/>
  <c r="X57" i="32" l="1"/>
  <c r="U57" i="24"/>
  <c r="Z57" i="32" s="1"/>
  <c r="P57" i="2"/>
  <c r="U57" i="30" s="1"/>
  <c r="K57" i="30"/>
  <c r="M57" i="2"/>
  <c r="H57" i="24"/>
  <c r="I57" i="24"/>
  <c r="J57" i="32" s="1"/>
  <c r="H57" i="32"/>
  <c r="X57" i="24"/>
  <c r="Y57" i="24" s="1"/>
  <c r="Z57" i="24" s="1"/>
  <c r="I57" i="32" l="1"/>
  <c r="L57" i="24"/>
  <c r="Q57" i="30"/>
  <c r="O57" i="2"/>
  <c r="R57" i="24" l="1"/>
  <c r="O57" i="32"/>
  <c r="N57" i="24"/>
  <c r="S57" i="30"/>
  <c r="Q57" i="2"/>
  <c r="R57" i="32" l="1"/>
  <c r="V57" i="30"/>
  <c r="G57" i="2"/>
  <c r="X57" i="2"/>
  <c r="AC57" i="30" s="1"/>
  <c r="V57" i="2"/>
  <c r="W57" i="32"/>
  <c r="T57" i="24"/>
  <c r="W57" i="24"/>
  <c r="I57" i="2" l="1"/>
  <c r="J57" i="30" s="1"/>
  <c r="H57" i="2"/>
  <c r="H57" i="30"/>
  <c r="Z57" i="2"/>
  <c r="AA57" i="2" s="1"/>
  <c r="AB57" i="2" s="1"/>
  <c r="W57" i="2"/>
  <c r="AB57" i="30" s="1"/>
  <c r="AA57" i="30"/>
  <c r="J58" i="24"/>
  <c r="AB57" i="32"/>
  <c r="Y57" i="32"/>
  <c r="S57" i="2"/>
  <c r="K58" i="32" l="1"/>
  <c r="P58" i="24"/>
  <c r="U58" i="32" s="1"/>
  <c r="M58" i="24"/>
  <c r="L57" i="2"/>
  <c r="I57" i="30"/>
  <c r="X57" i="30"/>
  <c r="U57" i="2"/>
  <c r="Z57" i="30" s="1"/>
  <c r="O57" i="30" l="1"/>
  <c r="R57" i="2"/>
  <c r="N57" i="2"/>
  <c r="Q58" i="32"/>
  <c r="O58" i="24"/>
  <c r="W57" i="30" l="1"/>
  <c r="T57" i="2"/>
  <c r="Y57" i="2"/>
  <c r="R57" i="30"/>
  <c r="S58" i="32"/>
  <c r="Q58" i="24"/>
  <c r="V58" i="32" l="1"/>
  <c r="V58" i="24"/>
  <c r="AA58" i="32" s="1"/>
  <c r="G58" i="24"/>
  <c r="S58" i="24"/>
  <c r="Y57" i="30"/>
  <c r="J58" i="2"/>
  <c r="AE57" i="2"/>
  <c r="AD57" i="30"/>
  <c r="X58" i="32" l="1"/>
  <c r="U58" i="24"/>
  <c r="Z58" i="32" s="1"/>
  <c r="I58" i="24"/>
  <c r="J58" i="32" s="1"/>
  <c r="H58" i="32"/>
  <c r="H58" i="24"/>
  <c r="X58" i="24"/>
  <c r="Y58" i="24" s="1"/>
  <c r="Z58" i="24" s="1"/>
  <c r="P58" i="2"/>
  <c r="U58" i="30" s="1"/>
  <c r="K58" i="30"/>
  <c r="M58" i="2"/>
  <c r="Q58" i="30" l="1"/>
  <c r="O58" i="2"/>
  <c r="I58" i="32"/>
  <c r="L58" i="24"/>
  <c r="S58" i="30" l="1"/>
  <c r="Q58" i="2"/>
  <c r="V58" i="2" s="1"/>
  <c r="O58" i="32"/>
  <c r="R58" i="24"/>
  <c r="N58" i="24"/>
  <c r="AA58" i="30" l="1"/>
  <c r="W58" i="2"/>
  <c r="AB58" i="30" s="1"/>
  <c r="R58" i="32"/>
  <c r="V58" i="30"/>
  <c r="X58" i="2"/>
  <c r="AC58" i="30" s="1"/>
  <c r="G58" i="2"/>
  <c r="W58" i="32"/>
  <c r="T58" i="24"/>
  <c r="W58" i="24"/>
  <c r="H58" i="30" l="1"/>
  <c r="H58" i="2"/>
  <c r="I58" i="2"/>
  <c r="J58" i="30" s="1"/>
  <c r="Z58" i="2"/>
  <c r="AA58" i="2" s="1"/>
  <c r="AB58" i="2" s="1"/>
  <c r="Y58" i="32"/>
  <c r="J59" i="24"/>
  <c r="AB58" i="32"/>
  <c r="S58" i="2"/>
  <c r="K59" i="32" l="1"/>
  <c r="P59" i="24"/>
  <c r="U59" i="32" s="1"/>
  <c r="M59" i="24"/>
  <c r="X58" i="30"/>
  <c r="U58" i="2"/>
  <c r="Z58" i="30" s="1"/>
  <c r="I58" i="30"/>
  <c r="L58" i="2"/>
  <c r="O58" i="30" l="1"/>
  <c r="R58" i="2"/>
  <c r="N58" i="2"/>
  <c r="Q59" i="32"/>
  <c r="O59" i="24"/>
  <c r="R58" i="30" l="1"/>
  <c r="W58" i="30"/>
  <c r="T58" i="2"/>
  <c r="Y58" i="2"/>
  <c r="S59" i="32"/>
  <c r="Q59" i="24"/>
  <c r="V59" i="32" l="1"/>
  <c r="G59" i="24"/>
  <c r="V59" i="24"/>
  <c r="AA59" i="32" s="1"/>
  <c r="S59" i="24"/>
  <c r="Y58" i="30"/>
  <c r="AE58" i="2"/>
  <c r="AD58" i="30"/>
  <c r="J59" i="2"/>
  <c r="H59" i="32" l="1"/>
  <c r="I59" i="24"/>
  <c r="J59" i="32" s="1"/>
  <c r="H59" i="24"/>
  <c r="X59" i="24"/>
  <c r="Y59" i="24" s="1"/>
  <c r="Z59" i="24" s="1"/>
  <c r="X59" i="32"/>
  <c r="U59" i="24"/>
  <c r="Z59" i="32" s="1"/>
  <c r="K59" i="30"/>
  <c r="P59" i="2"/>
  <c r="U59" i="30" s="1"/>
  <c r="M59" i="2"/>
  <c r="L59" i="24" l="1"/>
  <c r="I59" i="32"/>
  <c r="Q59" i="30"/>
  <c r="O59" i="2"/>
  <c r="S59" i="30" l="1"/>
  <c r="Q59" i="2"/>
  <c r="V59" i="2" s="1"/>
  <c r="O59" i="32"/>
  <c r="R59" i="24"/>
  <c r="N59" i="24"/>
  <c r="W59" i="2" l="1"/>
  <c r="AB59" i="30" s="1"/>
  <c r="AA59" i="30"/>
  <c r="R59" i="32"/>
  <c r="V59" i="30"/>
  <c r="G59" i="2"/>
  <c r="X59" i="2"/>
  <c r="AC59" i="30" s="1"/>
  <c r="S59" i="2"/>
  <c r="W59" i="32"/>
  <c r="T59" i="24"/>
  <c r="W59" i="24"/>
  <c r="X59" i="30" l="1"/>
  <c r="U59" i="2"/>
  <c r="Z59" i="30" s="1"/>
  <c r="I59" i="2"/>
  <c r="J59" i="30" s="1"/>
  <c r="Z59" i="2"/>
  <c r="AA59" i="2" s="1"/>
  <c r="AB59" i="2" s="1"/>
  <c r="H59" i="2"/>
  <c r="H59" i="30"/>
  <c r="AB59" i="32"/>
  <c r="J60" i="24"/>
  <c r="Y59" i="32"/>
  <c r="K60" i="32" l="1"/>
  <c r="P60" i="24"/>
  <c r="U60" i="32" s="1"/>
  <c r="M60" i="24"/>
  <c r="L59" i="2"/>
  <c r="I59" i="30"/>
  <c r="O59" i="30" l="1"/>
  <c r="R59" i="2"/>
  <c r="N59" i="2"/>
  <c r="Q60" i="32"/>
  <c r="O60" i="24"/>
  <c r="R59" i="30" l="1"/>
  <c r="W59" i="30"/>
  <c r="T59" i="2"/>
  <c r="Y59" i="2"/>
  <c r="S60" i="32"/>
  <c r="Q60" i="24"/>
  <c r="V60" i="32" l="1"/>
  <c r="G60" i="24"/>
  <c r="S60" i="24" s="1"/>
  <c r="V60" i="24"/>
  <c r="AA60" i="32" s="1"/>
  <c r="Y59" i="30"/>
  <c r="J60" i="2"/>
  <c r="AE59" i="2"/>
  <c r="AD59" i="30"/>
  <c r="X60" i="32" l="1"/>
  <c r="U60" i="24"/>
  <c r="Z60" i="32" s="1"/>
  <c r="K60" i="30"/>
  <c r="P60" i="2"/>
  <c r="U60" i="30" s="1"/>
  <c r="M60" i="2"/>
  <c r="I60" i="24"/>
  <c r="J60" i="32" s="1"/>
  <c r="H60" i="24"/>
  <c r="H60" i="32"/>
  <c r="X60" i="24"/>
  <c r="Y60" i="24" s="1"/>
  <c r="Z60" i="24" s="1"/>
  <c r="L60" i="24" l="1"/>
  <c r="I60" i="32"/>
  <c r="Q60" i="30"/>
  <c r="O60" i="2"/>
  <c r="S60" i="30" l="1"/>
  <c r="Q60" i="2"/>
  <c r="O60" i="32"/>
  <c r="R60" i="24"/>
  <c r="N60" i="24"/>
  <c r="V60" i="30" l="1"/>
  <c r="G60" i="2"/>
  <c r="X60" i="2"/>
  <c r="AC60" i="30" s="1"/>
  <c r="R60" i="32"/>
  <c r="W60" i="32"/>
  <c r="T60" i="24"/>
  <c r="W60" i="24"/>
  <c r="V60" i="2"/>
  <c r="I60" i="2" l="1"/>
  <c r="J60" i="30" s="1"/>
  <c r="H60" i="2"/>
  <c r="Z60" i="2"/>
  <c r="AA60" i="2" s="1"/>
  <c r="AB60" i="2" s="1"/>
  <c r="H60" i="30"/>
  <c r="Y60" i="32"/>
  <c r="W60" i="2"/>
  <c r="AB60" i="30" s="1"/>
  <c r="AA60" i="30"/>
  <c r="S60" i="2"/>
  <c r="AB60" i="32"/>
  <c r="J61" i="24"/>
  <c r="K61" i="32" l="1"/>
  <c r="P61" i="24"/>
  <c r="U61" i="32" s="1"/>
  <c r="M61" i="24"/>
  <c r="L60" i="2"/>
  <c r="I60" i="30"/>
  <c r="X60" i="30"/>
  <c r="U60" i="2"/>
  <c r="Z60" i="30" s="1"/>
  <c r="O60" i="30" l="1"/>
  <c r="R60" i="2"/>
  <c r="N60" i="2"/>
  <c r="Q61" i="32"/>
  <c r="O61" i="24"/>
  <c r="S61" i="32" l="1"/>
  <c r="Q61" i="24"/>
  <c r="W60" i="30"/>
  <c r="T60" i="2"/>
  <c r="Y60" i="2"/>
  <c r="R60" i="30"/>
  <c r="Y60" i="30" l="1"/>
  <c r="V61" i="32"/>
  <c r="V61" i="24"/>
  <c r="AA61" i="32" s="1"/>
  <c r="G61" i="24"/>
  <c r="S61" i="24" s="1"/>
  <c r="AD60" i="30"/>
  <c r="J61" i="2"/>
  <c r="AE60" i="2"/>
  <c r="X61" i="32" l="1"/>
  <c r="U61" i="24"/>
  <c r="Z61" i="32" s="1"/>
  <c r="K61" i="30"/>
  <c r="P61" i="2"/>
  <c r="U61" i="30" s="1"/>
  <c r="M61" i="2"/>
  <c r="H61" i="24"/>
  <c r="I61" i="24"/>
  <c r="J61" i="32" s="1"/>
  <c r="H61" i="32"/>
  <c r="X61" i="24"/>
  <c r="Y61" i="24" s="1"/>
  <c r="Z61" i="24" s="1"/>
  <c r="I61" i="32" l="1"/>
  <c r="L61" i="24"/>
  <c r="Q61" i="30"/>
  <c r="O61" i="2"/>
  <c r="O61" i="32" l="1"/>
  <c r="R61" i="24"/>
  <c r="N61" i="24"/>
  <c r="S61" i="30"/>
  <c r="Q61" i="2"/>
  <c r="R61" i="32" l="1"/>
  <c r="W61" i="32"/>
  <c r="T61" i="24"/>
  <c r="W61" i="24"/>
  <c r="V61" i="30"/>
  <c r="G61" i="2"/>
  <c r="X61" i="2"/>
  <c r="AC61" i="30" s="1"/>
  <c r="S61" i="2"/>
  <c r="V61" i="2"/>
  <c r="Y61" i="32" l="1"/>
  <c r="H61" i="30"/>
  <c r="I61" i="2"/>
  <c r="J61" i="30" s="1"/>
  <c r="H61" i="2"/>
  <c r="Z61" i="2"/>
  <c r="AA61" i="2" s="1"/>
  <c r="AB61" i="2" s="1"/>
  <c r="W61" i="2"/>
  <c r="AB61" i="30" s="1"/>
  <c r="AA61" i="30"/>
  <c r="X61" i="30"/>
  <c r="U61" i="2"/>
  <c r="Z61" i="30" s="1"/>
  <c r="AB61" i="32"/>
  <c r="J62" i="24"/>
  <c r="K62" i="32" l="1"/>
  <c r="P62" i="24"/>
  <c r="U62" i="32" s="1"/>
  <c r="M62" i="24"/>
  <c r="I61" i="30"/>
  <c r="L61" i="2"/>
  <c r="Q62" i="32" l="1"/>
  <c r="O62" i="24"/>
  <c r="O61" i="30"/>
  <c r="R61" i="2"/>
  <c r="N61" i="2"/>
  <c r="S62" i="32" l="1"/>
  <c r="Q62" i="24"/>
  <c r="R61" i="30"/>
  <c r="W61" i="30"/>
  <c r="T61" i="2"/>
  <c r="Y61" i="2"/>
  <c r="AD61" i="30" l="1"/>
  <c r="J62" i="2"/>
  <c r="AE61" i="2"/>
  <c r="Y61" i="30"/>
  <c r="V62" i="32"/>
  <c r="G62" i="24"/>
  <c r="S62" i="24" s="1"/>
  <c r="V62" i="24"/>
  <c r="AA62" i="32" s="1"/>
  <c r="K62" i="30" l="1"/>
  <c r="P62" i="2"/>
  <c r="U62" i="30" s="1"/>
  <c r="M62" i="2"/>
  <c r="X62" i="32"/>
  <c r="U62" i="24"/>
  <c r="Z62" i="32" s="1"/>
  <c r="H62" i="32"/>
  <c r="I62" i="24"/>
  <c r="J62" i="32" s="1"/>
  <c r="H62" i="24"/>
  <c r="X62" i="24"/>
  <c r="Y62" i="24" s="1"/>
  <c r="Z62" i="24" s="1"/>
  <c r="Q62" i="30" l="1"/>
  <c r="O62" i="2"/>
  <c r="L62" i="24"/>
  <c r="I62" i="32"/>
  <c r="S62" i="30" l="1"/>
  <c r="Q62" i="2"/>
  <c r="R62" i="24"/>
  <c r="O62" i="32"/>
  <c r="N62" i="24"/>
  <c r="V62" i="30" l="1"/>
  <c r="G62" i="2"/>
  <c r="S62" i="2" s="1"/>
  <c r="X62" i="2"/>
  <c r="AC62" i="30" s="1"/>
  <c r="W62" i="32"/>
  <c r="T62" i="24"/>
  <c r="W62" i="24"/>
  <c r="R62" i="32"/>
  <c r="V62" i="2"/>
  <c r="X62" i="30" l="1"/>
  <c r="U62" i="2"/>
  <c r="Z62" i="30" s="1"/>
  <c r="AB62" i="32"/>
  <c r="J63" i="24"/>
  <c r="AA62" i="30"/>
  <c r="W62" i="2"/>
  <c r="AB62" i="30" s="1"/>
  <c r="H62" i="2"/>
  <c r="Z62" i="2"/>
  <c r="AA62" i="2" s="1"/>
  <c r="AB62" i="2" s="1"/>
  <c r="I62" i="2"/>
  <c r="J62" i="30" s="1"/>
  <c r="H62" i="30"/>
  <c r="Y62" i="32"/>
  <c r="I62" i="30" l="1"/>
  <c r="L62" i="2"/>
  <c r="K63" i="32"/>
  <c r="P63" i="24"/>
  <c r="U63" i="32" s="1"/>
  <c r="M63" i="24"/>
  <c r="Q63" i="32" l="1"/>
  <c r="O63" i="24"/>
  <c r="O62" i="30"/>
  <c r="R62" i="2"/>
  <c r="N62" i="2"/>
  <c r="S63" i="32" l="1"/>
  <c r="Q63" i="24"/>
  <c r="R62" i="30"/>
  <c r="W62" i="30"/>
  <c r="T62" i="2"/>
  <c r="Y62" i="2"/>
  <c r="J63" i="2" l="1"/>
  <c r="AE62" i="2"/>
  <c r="AD62" i="30"/>
  <c r="V63" i="32"/>
  <c r="V63" i="24"/>
  <c r="AA63" i="32" s="1"/>
  <c r="G63" i="24"/>
  <c r="S63" i="24" s="1"/>
  <c r="Y62" i="30"/>
  <c r="X63" i="32" l="1"/>
  <c r="U63" i="24"/>
  <c r="Z63" i="32" s="1"/>
  <c r="H63" i="32"/>
  <c r="I63" i="24"/>
  <c r="J63" i="32" s="1"/>
  <c r="H63" i="24"/>
  <c r="X63" i="24"/>
  <c r="Y63" i="24" s="1"/>
  <c r="Z63" i="24" s="1"/>
  <c r="K63" i="30"/>
  <c r="P63" i="2"/>
  <c r="U63" i="30" s="1"/>
  <c r="M63" i="2"/>
  <c r="Q63" i="30" l="1"/>
  <c r="O63" i="2"/>
  <c r="I63" i="32"/>
  <c r="L63" i="24"/>
  <c r="S63" i="30" l="1"/>
  <c r="Q63" i="2"/>
  <c r="R63" i="24"/>
  <c r="O63" i="32"/>
  <c r="N63" i="24"/>
  <c r="W63" i="32" l="1"/>
  <c r="T63" i="24"/>
  <c r="W63" i="24"/>
  <c r="V63" i="30"/>
  <c r="X63" i="2"/>
  <c r="AC63" i="30" s="1"/>
  <c r="G63" i="2"/>
  <c r="R63" i="32"/>
  <c r="V63" i="2"/>
  <c r="H63" i="2" l="1"/>
  <c r="H63" i="30"/>
  <c r="I63" i="2"/>
  <c r="J63" i="30" s="1"/>
  <c r="Z63" i="2"/>
  <c r="AA63" i="2" s="1"/>
  <c r="AB63" i="2" s="1"/>
  <c r="AA63" i="30"/>
  <c r="W63" i="2"/>
  <c r="AB63" i="30" s="1"/>
  <c r="S63" i="2"/>
  <c r="AB63" i="32"/>
  <c r="J64" i="24"/>
  <c r="Y63" i="32"/>
  <c r="K64" i="32" l="1"/>
  <c r="P64" i="24"/>
  <c r="U64" i="32" s="1"/>
  <c r="M64" i="24"/>
  <c r="X63" i="30"/>
  <c r="U63" i="2"/>
  <c r="Z63" i="30" s="1"/>
  <c r="I63" i="30"/>
  <c r="L63" i="2"/>
  <c r="Q64" i="32" l="1"/>
  <c r="O64" i="24"/>
  <c r="O63" i="30"/>
  <c r="R63" i="2"/>
  <c r="N63" i="2"/>
  <c r="S64" i="32" l="1"/>
  <c r="Q64" i="24"/>
  <c r="R63" i="30"/>
  <c r="W63" i="30"/>
  <c r="T63" i="2"/>
  <c r="Y63" i="2"/>
  <c r="AD63" i="30" l="1"/>
  <c r="J64" i="2"/>
  <c r="AE63" i="2"/>
  <c r="V64" i="32"/>
  <c r="G64" i="24"/>
  <c r="S64" i="24" s="1"/>
  <c r="V64" i="24"/>
  <c r="AA64" i="32" s="1"/>
  <c r="Y63" i="30"/>
  <c r="X64" i="32" l="1"/>
  <c r="U64" i="24"/>
  <c r="Z64" i="32" s="1"/>
  <c r="I64" i="24"/>
  <c r="J64" i="32" s="1"/>
  <c r="H64" i="24"/>
  <c r="H64" i="32"/>
  <c r="X64" i="24"/>
  <c r="Y64" i="24" s="1"/>
  <c r="Z64" i="24" s="1"/>
  <c r="K64" i="30"/>
  <c r="P64" i="2"/>
  <c r="U64" i="30" s="1"/>
  <c r="M64" i="2"/>
  <c r="I64" i="32" l="1"/>
  <c r="L64" i="24"/>
  <c r="Q64" i="30"/>
  <c r="O64" i="2"/>
  <c r="O64" i="32" l="1"/>
  <c r="R64" i="24"/>
  <c r="N64" i="24"/>
  <c r="S64" i="30"/>
  <c r="Q64" i="2"/>
  <c r="R64" i="32" l="1"/>
  <c r="V64" i="30"/>
  <c r="G64" i="2"/>
  <c r="X64" i="2"/>
  <c r="AC64" i="30" s="1"/>
  <c r="W64" i="32"/>
  <c r="T64" i="24"/>
  <c r="W64" i="24"/>
  <c r="V64" i="2"/>
  <c r="H64" i="2" l="1"/>
  <c r="H64" i="30"/>
  <c r="I64" i="2"/>
  <c r="J64" i="30" s="1"/>
  <c r="Z64" i="2"/>
  <c r="AA64" i="2" s="1"/>
  <c r="AB64" i="2" s="1"/>
  <c r="Y64" i="32"/>
  <c r="W64" i="2"/>
  <c r="AB64" i="30" s="1"/>
  <c r="AA64" i="30"/>
  <c r="S64" i="2"/>
  <c r="AB64" i="32"/>
  <c r="J65" i="24"/>
  <c r="P65" i="24" l="1"/>
  <c r="U65" i="32" s="1"/>
  <c r="K65" i="32"/>
  <c r="M65" i="24"/>
  <c r="X64" i="30"/>
  <c r="U64" i="2"/>
  <c r="Z64" i="30" s="1"/>
  <c r="L64" i="2"/>
  <c r="I64" i="30"/>
  <c r="Q65" i="32" l="1"/>
  <c r="O65" i="24"/>
  <c r="O64" i="30"/>
  <c r="R64" i="2"/>
  <c r="N64" i="2"/>
  <c r="S65" i="32" l="1"/>
  <c r="Q65" i="24"/>
  <c r="R64" i="30"/>
  <c r="W64" i="30"/>
  <c r="T64" i="2"/>
  <c r="Y64" i="2"/>
  <c r="J65" i="2" l="1"/>
  <c r="AE64" i="2"/>
  <c r="AD64" i="30"/>
  <c r="V65" i="32"/>
  <c r="V65" i="24"/>
  <c r="AA65" i="32" s="1"/>
  <c r="G65" i="24"/>
  <c r="S65" i="24" s="1"/>
  <c r="Y64" i="30"/>
  <c r="X65" i="32" l="1"/>
  <c r="U65" i="24"/>
  <c r="Z65" i="32" s="1"/>
  <c r="I65" i="24"/>
  <c r="J65" i="32" s="1"/>
  <c r="H65" i="24"/>
  <c r="H65" i="32"/>
  <c r="X65" i="24"/>
  <c r="Y65" i="24" s="1"/>
  <c r="Z65" i="24" s="1"/>
  <c r="P65" i="2"/>
  <c r="U65" i="30" s="1"/>
  <c r="K65" i="30"/>
  <c r="M65" i="2"/>
  <c r="I65" i="32" l="1"/>
  <c r="L65" i="24"/>
  <c r="Q65" i="30"/>
  <c r="O65" i="2"/>
  <c r="O65" i="32" l="1"/>
  <c r="R65" i="24"/>
  <c r="N65" i="24"/>
  <c r="S65" i="30"/>
  <c r="Q65" i="2"/>
  <c r="R65" i="32" l="1"/>
  <c r="W65" i="32"/>
  <c r="T65" i="24"/>
  <c r="W65" i="24"/>
  <c r="V65" i="30"/>
  <c r="G65" i="2"/>
  <c r="X65" i="2"/>
  <c r="AC65" i="30" s="1"/>
  <c r="S65" i="2"/>
  <c r="V65" i="2"/>
  <c r="Y65" i="32" l="1"/>
  <c r="H65" i="2"/>
  <c r="Z65" i="2"/>
  <c r="AA65" i="2" s="1"/>
  <c r="AB65" i="2" s="1"/>
  <c r="H65" i="30"/>
  <c r="I65" i="2"/>
  <c r="J65" i="30" s="1"/>
  <c r="AA65" i="30"/>
  <c r="W65" i="2"/>
  <c r="AB65" i="30" s="1"/>
  <c r="X65" i="30"/>
  <c r="U65" i="2"/>
  <c r="Z65" i="30" s="1"/>
  <c r="AB65" i="32"/>
  <c r="J66" i="24"/>
  <c r="L65" i="2" l="1"/>
  <c r="I65" i="30"/>
  <c r="K66" i="32"/>
  <c r="P66" i="24"/>
  <c r="U66" i="32" s="1"/>
  <c r="M66" i="24"/>
  <c r="Q66" i="32" l="1"/>
  <c r="O66" i="24"/>
  <c r="O65" i="30"/>
  <c r="R65" i="2"/>
  <c r="N65" i="2"/>
  <c r="S66" i="32" l="1"/>
  <c r="Q66" i="24"/>
  <c r="R65" i="30"/>
  <c r="W65" i="30"/>
  <c r="T65" i="2"/>
  <c r="Y65" i="2"/>
  <c r="AD65" i="30" l="1"/>
  <c r="J66" i="2"/>
  <c r="AE65" i="2"/>
  <c r="V66" i="32"/>
  <c r="V66" i="24"/>
  <c r="AA66" i="32" s="1"/>
  <c r="G66" i="24"/>
  <c r="Y65" i="30"/>
  <c r="K66" i="30" l="1"/>
  <c r="P66" i="2"/>
  <c r="U66" i="30" s="1"/>
  <c r="M66" i="2"/>
  <c r="H66" i="32"/>
  <c r="I66" i="24"/>
  <c r="J66" i="32" s="1"/>
  <c r="H66" i="24"/>
  <c r="X66" i="24"/>
  <c r="Y66" i="24" s="1"/>
  <c r="Z66" i="24" s="1"/>
  <c r="S66" i="24"/>
  <c r="X66" i="32" l="1"/>
  <c r="U66" i="24"/>
  <c r="Z66" i="32" s="1"/>
  <c r="Q66" i="30"/>
  <c r="O66" i="2"/>
  <c r="L66" i="24"/>
  <c r="I66" i="32"/>
  <c r="O66" i="32" l="1"/>
  <c r="R66" i="24"/>
  <c r="N66" i="24"/>
  <c r="S66" i="30"/>
  <c r="Q66" i="2"/>
  <c r="V66" i="2" s="1"/>
  <c r="AA66" i="30" l="1"/>
  <c r="W66" i="2"/>
  <c r="AB66" i="30" s="1"/>
  <c r="R66" i="32"/>
  <c r="W66" i="32"/>
  <c r="T66" i="24"/>
  <c r="W66" i="24"/>
  <c r="V66" i="30"/>
  <c r="G66" i="2"/>
  <c r="S66" i="2"/>
  <c r="X66" i="2"/>
  <c r="AC66" i="30" s="1"/>
  <c r="X66" i="30" l="1"/>
  <c r="U66" i="2"/>
  <c r="Z66" i="30" s="1"/>
  <c r="J67" i="24"/>
  <c r="AB66" i="32"/>
  <c r="Y66" i="32"/>
  <c r="I66" i="2"/>
  <c r="J66" i="30" s="1"/>
  <c r="Z66" i="2"/>
  <c r="AA66" i="2" s="1"/>
  <c r="AB66" i="2" s="1"/>
  <c r="H66" i="30"/>
  <c r="H66" i="2"/>
  <c r="I66" i="30" l="1"/>
  <c r="L66" i="2"/>
  <c r="K67" i="32"/>
  <c r="P67" i="24"/>
  <c r="U67" i="32" s="1"/>
  <c r="M67" i="24"/>
  <c r="O66" i="30" l="1"/>
  <c r="R66" i="2"/>
  <c r="N66" i="2"/>
  <c r="Q67" i="32"/>
  <c r="O67" i="24"/>
  <c r="R66" i="30" l="1"/>
  <c r="W66" i="30"/>
  <c r="T66" i="2"/>
  <c r="Y66" i="2"/>
  <c r="S67" i="32"/>
  <c r="Q67" i="24"/>
  <c r="Y66" i="30" l="1"/>
  <c r="V67" i="32"/>
  <c r="G67" i="24"/>
  <c r="S67" i="24" s="1"/>
  <c r="V67" i="24"/>
  <c r="AA67" i="32" s="1"/>
  <c r="J67" i="2"/>
  <c r="AE66" i="2"/>
  <c r="AD66" i="30"/>
  <c r="X67" i="32" l="1"/>
  <c r="U67" i="24"/>
  <c r="Z67" i="32" s="1"/>
  <c r="K67" i="30"/>
  <c r="P67" i="2"/>
  <c r="U67" i="30" s="1"/>
  <c r="M67" i="2"/>
  <c r="I67" i="24"/>
  <c r="J67" i="32" s="1"/>
  <c r="H67" i="24"/>
  <c r="H67" i="32"/>
  <c r="X67" i="24"/>
  <c r="Y67" i="24" s="1"/>
  <c r="Z67" i="24" s="1"/>
  <c r="L67" i="24" l="1"/>
  <c r="I67" i="32"/>
  <c r="Q67" i="30"/>
  <c r="O67" i="2"/>
  <c r="S67" i="30" l="1"/>
  <c r="Q67" i="2"/>
  <c r="O67" i="32"/>
  <c r="R67" i="24"/>
  <c r="N67" i="24"/>
  <c r="V67" i="30" l="1"/>
  <c r="G67" i="2"/>
  <c r="S67" i="2" s="1"/>
  <c r="X67" i="2"/>
  <c r="AC67" i="30" s="1"/>
  <c r="R67" i="32"/>
  <c r="V67" i="2"/>
  <c r="W67" i="32"/>
  <c r="T67" i="24"/>
  <c r="W67" i="24"/>
  <c r="X67" i="30" l="1"/>
  <c r="U67" i="2"/>
  <c r="Z67" i="30" s="1"/>
  <c r="W67" i="2"/>
  <c r="AB67" i="30" s="1"/>
  <c r="AA67" i="30"/>
  <c r="J68" i="24"/>
  <c r="AB67" i="32"/>
  <c r="I67" i="2"/>
  <c r="J67" i="30" s="1"/>
  <c r="H67" i="2"/>
  <c r="H67" i="30"/>
  <c r="Z67" i="2"/>
  <c r="AA67" i="2" s="1"/>
  <c r="AB67" i="2" s="1"/>
  <c r="Y67" i="32"/>
  <c r="I67" i="30" l="1"/>
  <c r="L67" i="2"/>
  <c r="P68" i="24"/>
  <c r="U68" i="32" s="1"/>
  <c r="K68" i="32"/>
  <c r="M68" i="24"/>
  <c r="O67" i="30" l="1"/>
  <c r="R67" i="2"/>
  <c r="N67" i="2"/>
  <c r="Q68" i="32"/>
  <c r="O68" i="24"/>
  <c r="R67" i="30" l="1"/>
  <c r="W67" i="30"/>
  <c r="T67" i="2"/>
  <c r="Y67" i="2"/>
  <c r="S68" i="32"/>
  <c r="Q68" i="24"/>
  <c r="Y67" i="30" l="1"/>
  <c r="V68" i="32"/>
  <c r="V68" i="24"/>
  <c r="AA68" i="32" s="1"/>
  <c r="G68" i="24"/>
  <c r="J68" i="2"/>
  <c r="AD67" i="30"/>
  <c r="AE67" i="2"/>
  <c r="K68" i="30" l="1"/>
  <c r="P68" i="2"/>
  <c r="U68" i="30" s="1"/>
  <c r="M68" i="2"/>
  <c r="I68" i="24"/>
  <c r="J68" i="32" s="1"/>
  <c r="H68" i="24"/>
  <c r="H68" i="32"/>
  <c r="X68" i="24"/>
  <c r="Y68" i="24" s="1"/>
  <c r="Z68" i="24" s="1"/>
  <c r="S68" i="24"/>
  <c r="X68" i="32" l="1"/>
  <c r="U68" i="24"/>
  <c r="Z68" i="32" s="1"/>
  <c r="Q68" i="30"/>
  <c r="O68" i="2"/>
  <c r="L68" i="24"/>
  <c r="I68" i="32"/>
  <c r="R68" i="24" l="1"/>
  <c r="O68" i="32"/>
  <c r="N68" i="24"/>
  <c r="S68" i="30"/>
  <c r="Q68" i="2"/>
  <c r="V68" i="2" s="1"/>
  <c r="W68" i="2" l="1"/>
  <c r="AB68" i="30" s="1"/>
  <c r="AA68" i="30"/>
  <c r="R68" i="32"/>
  <c r="V68" i="30"/>
  <c r="X68" i="2"/>
  <c r="AC68" i="30" s="1"/>
  <c r="G68" i="2"/>
  <c r="W68" i="32"/>
  <c r="T68" i="24"/>
  <c r="W68" i="24"/>
  <c r="I68" i="2" l="1"/>
  <c r="J68" i="30" s="1"/>
  <c r="H68" i="2"/>
  <c r="Z68" i="2"/>
  <c r="AA68" i="2" s="1"/>
  <c r="AB68" i="2" s="1"/>
  <c r="H68" i="30"/>
  <c r="J69" i="24"/>
  <c r="AB68" i="32"/>
  <c r="S68" i="2"/>
  <c r="Y68" i="32"/>
  <c r="X68" i="30" l="1"/>
  <c r="U68" i="2"/>
  <c r="Z68" i="30" s="1"/>
  <c r="K69" i="32"/>
  <c r="P69" i="24"/>
  <c r="U69" i="32" s="1"/>
  <c r="M69" i="24"/>
  <c r="L68" i="2"/>
  <c r="I68" i="30"/>
  <c r="O68" i="30" l="1"/>
  <c r="R68" i="2"/>
  <c r="N68" i="2"/>
  <c r="Q69" i="32"/>
  <c r="O69" i="24"/>
  <c r="R68" i="30" l="1"/>
  <c r="S69" i="32"/>
  <c r="Q69" i="24"/>
  <c r="W68" i="30"/>
  <c r="T68" i="2"/>
  <c r="Y68" i="2"/>
  <c r="V69" i="32" l="1"/>
  <c r="V69" i="24"/>
  <c r="AA69" i="32" s="1"/>
  <c r="G69" i="24"/>
  <c r="S69" i="24" s="1"/>
  <c r="J69" i="2"/>
  <c r="AE68" i="2"/>
  <c r="AD68" i="30"/>
  <c r="Y68" i="30"/>
  <c r="X69" i="32" l="1"/>
  <c r="U69" i="24"/>
  <c r="Z69" i="32" s="1"/>
  <c r="H69" i="32"/>
  <c r="I69" i="24"/>
  <c r="J69" i="32" s="1"/>
  <c r="H69" i="24"/>
  <c r="X69" i="24"/>
  <c r="Y69" i="24" s="1"/>
  <c r="Z69" i="24" s="1"/>
  <c r="K69" i="30"/>
  <c r="P69" i="2"/>
  <c r="U69" i="30" s="1"/>
  <c r="M69" i="2"/>
  <c r="Q69" i="30" l="1"/>
  <c r="O69" i="2"/>
  <c r="I69" i="32"/>
  <c r="L69" i="24"/>
  <c r="S69" i="30" l="1"/>
  <c r="Q69" i="2"/>
  <c r="O69" i="32"/>
  <c r="R69" i="24"/>
  <c r="N69" i="24"/>
  <c r="V69" i="30" l="1"/>
  <c r="X69" i="2"/>
  <c r="AC69" i="30" s="1"/>
  <c r="G69" i="2"/>
  <c r="S69" i="2" s="1"/>
  <c r="V69" i="2"/>
  <c r="R69" i="32"/>
  <c r="W69" i="32"/>
  <c r="T69" i="24"/>
  <c r="W69" i="24"/>
  <c r="X69" i="30" l="1"/>
  <c r="U69" i="2"/>
  <c r="Z69" i="30" s="1"/>
  <c r="AB69" i="32"/>
  <c r="J70" i="24"/>
  <c r="H69" i="30"/>
  <c r="I69" i="2"/>
  <c r="J69" i="30" s="1"/>
  <c r="H69" i="2"/>
  <c r="Z69" i="2"/>
  <c r="AA69" i="2" s="1"/>
  <c r="AB69" i="2" s="1"/>
  <c r="Y69" i="32"/>
  <c r="AA69" i="30"/>
  <c r="W69" i="2"/>
  <c r="AB69" i="30" s="1"/>
  <c r="K70" i="32" l="1"/>
  <c r="P70" i="24"/>
  <c r="U70" i="32" s="1"/>
  <c r="M70" i="24"/>
  <c r="L69" i="2"/>
  <c r="I69" i="30"/>
  <c r="Q70" i="32" l="1"/>
  <c r="O70" i="24"/>
  <c r="O69" i="30"/>
  <c r="R69" i="2"/>
  <c r="N69" i="2"/>
  <c r="S70" i="32" l="1"/>
  <c r="Q70" i="24"/>
  <c r="R69" i="30"/>
  <c r="W69" i="30"/>
  <c r="T69" i="2"/>
  <c r="Y69" i="2"/>
  <c r="AE69" i="2" l="1"/>
  <c r="J70" i="2"/>
  <c r="AD69" i="30"/>
  <c r="V70" i="32"/>
  <c r="G70" i="24"/>
  <c r="V70" i="24"/>
  <c r="AA70" i="32" s="1"/>
  <c r="Y69" i="30"/>
  <c r="I70" i="24" l="1"/>
  <c r="J70" i="32" s="1"/>
  <c r="H70" i="24"/>
  <c r="H70" i="32"/>
  <c r="X70" i="24"/>
  <c r="Y70" i="24" s="1"/>
  <c r="Z70" i="24" s="1"/>
  <c r="K70" i="30"/>
  <c r="P70" i="2"/>
  <c r="U70" i="30" s="1"/>
  <c r="M70" i="2"/>
  <c r="S70" i="24"/>
  <c r="X70" i="32" l="1"/>
  <c r="U70" i="24"/>
  <c r="Z70" i="32" s="1"/>
  <c r="Q70" i="30"/>
  <c r="O70" i="2"/>
  <c r="I70" i="32"/>
  <c r="L70" i="24"/>
  <c r="R70" i="24" l="1"/>
  <c r="O70" i="32"/>
  <c r="N70" i="24"/>
  <c r="S70" i="30"/>
  <c r="Q70" i="2"/>
  <c r="R70" i="32" l="1"/>
  <c r="V70" i="30"/>
  <c r="X70" i="2"/>
  <c r="AC70" i="30" s="1"/>
  <c r="G70" i="2"/>
  <c r="S70" i="2" s="1"/>
  <c r="V70" i="2"/>
  <c r="W70" i="32"/>
  <c r="T70" i="24"/>
  <c r="W70" i="24"/>
  <c r="X70" i="30" l="1"/>
  <c r="U70" i="2"/>
  <c r="Z70" i="30" s="1"/>
  <c r="W70" i="2"/>
  <c r="AB70" i="30" s="1"/>
  <c r="AA70" i="30"/>
  <c r="J71" i="24"/>
  <c r="AB70" i="32"/>
  <c r="Y70" i="32"/>
  <c r="I70" i="2"/>
  <c r="J70" i="30" s="1"/>
  <c r="H70" i="2"/>
  <c r="H70" i="30"/>
  <c r="Z70" i="2"/>
  <c r="AA70" i="2" s="1"/>
  <c r="AB70" i="2" s="1"/>
  <c r="L70" i="2" l="1"/>
  <c r="I70" i="30"/>
  <c r="K71" i="32"/>
  <c r="P71" i="24"/>
  <c r="U71" i="32" s="1"/>
  <c r="M71" i="24"/>
  <c r="Q71" i="32" l="1"/>
  <c r="O71" i="24"/>
  <c r="R70" i="2"/>
  <c r="O70" i="30"/>
  <c r="N70" i="2"/>
  <c r="W70" i="30" l="1"/>
  <c r="T70" i="2"/>
  <c r="Y70" i="2"/>
  <c r="S71" i="32"/>
  <c r="Q71" i="24"/>
  <c r="R70" i="30"/>
  <c r="AE70" i="2" l="1"/>
  <c r="AD70" i="30"/>
  <c r="J71" i="2"/>
  <c r="Y70" i="30"/>
  <c r="V71" i="32"/>
  <c r="V71" i="24"/>
  <c r="AA71" i="32" s="1"/>
  <c r="G71" i="24"/>
  <c r="K71" i="30" l="1"/>
  <c r="P71" i="2"/>
  <c r="U71" i="30" s="1"/>
  <c r="M71" i="2"/>
  <c r="H71" i="32"/>
  <c r="I71" i="24"/>
  <c r="J71" i="32" s="1"/>
  <c r="H71" i="24"/>
  <c r="X71" i="24"/>
  <c r="Y71" i="24" s="1"/>
  <c r="Z71" i="24" s="1"/>
  <c r="S71" i="24"/>
  <c r="X71" i="32" l="1"/>
  <c r="U71" i="24"/>
  <c r="Z71" i="32" s="1"/>
  <c r="Q71" i="30"/>
  <c r="O71" i="2"/>
  <c r="I71" i="32"/>
  <c r="L71" i="24"/>
  <c r="R71" i="24" l="1"/>
  <c r="O71" i="32"/>
  <c r="N71" i="24"/>
  <c r="S71" i="30"/>
  <c r="Q71" i="2"/>
  <c r="R71" i="32" l="1"/>
  <c r="V71" i="30"/>
  <c r="X71" i="2"/>
  <c r="AC71" i="30" s="1"/>
  <c r="G71" i="2"/>
  <c r="V71" i="2"/>
  <c r="W71" i="32"/>
  <c r="T71" i="24"/>
  <c r="W71" i="24"/>
  <c r="AB71" i="32" l="1"/>
  <c r="J72" i="24"/>
  <c r="W71" i="2"/>
  <c r="AB71" i="30" s="1"/>
  <c r="AA71" i="30"/>
  <c r="H71" i="30"/>
  <c r="I71" i="2"/>
  <c r="J71" i="30" s="1"/>
  <c r="H71" i="2"/>
  <c r="Z71" i="2"/>
  <c r="AA71" i="2" s="1"/>
  <c r="AB71" i="2" s="1"/>
  <c r="Y71" i="32"/>
  <c r="S71" i="2"/>
  <c r="P72" i="24" l="1"/>
  <c r="U72" i="32" s="1"/>
  <c r="K72" i="32"/>
  <c r="M72" i="24"/>
  <c r="X71" i="30"/>
  <c r="U71" i="2"/>
  <c r="Z71" i="30" s="1"/>
  <c r="I71" i="30"/>
  <c r="L71" i="2"/>
  <c r="Q72" i="32" l="1"/>
  <c r="O72" i="24"/>
  <c r="O71" i="30"/>
  <c r="R71" i="2"/>
  <c r="N71" i="2"/>
  <c r="S72" i="32" l="1"/>
  <c r="Q72" i="24"/>
  <c r="R71" i="30"/>
  <c r="W71" i="30"/>
  <c r="T71" i="2"/>
  <c r="Y71" i="2"/>
  <c r="Y71" i="30" l="1"/>
  <c r="AD71" i="30"/>
  <c r="AE71" i="2"/>
  <c r="J72" i="2"/>
  <c r="V72" i="32"/>
  <c r="G72" i="24"/>
  <c r="S72" i="24" s="1"/>
  <c r="V72" i="24"/>
  <c r="AA72" i="32" s="1"/>
  <c r="X72" i="32" l="1"/>
  <c r="U72" i="24"/>
  <c r="Z72" i="32" s="1"/>
  <c r="K72" i="30"/>
  <c r="P72" i="2"/>
  <c r="U72" i="30" s="1"/>
  <c r="M72" i="2"/>
  <c r="H72" i="32"/>
  <c r="I72" i="24"/>
  <c r="J72" i="32" s="1"/>
  <c r="H72" i="24"/>
  <c r="X72" i="24"/>
  <c r="Y72" i="24" s="1"/>
  <c r="Z72" i="24" s="1"/>
  <c r="L72" i="24" l="1"/>
  <c r="I72" i="32"/>
  <c r="Q72" i="30"/>
  <c r="O72" i="2"/>
  <c r="S72" i="30" l="1"/>
  <c r="Q72" i="2"/>
  <c r="O72" i="32"/>
  <c r="R72" i="24"/>
  <c r="N72" i="24"/>
  <c r="V72" i="30" l="1"/>
  <c r="G72" i="2"/>
  <c r="S72" i="2" s="1"/>
  <c r="X72" i="2"/>
  <c r="AC72" i="30" s="1"/>
  <c r="R72" i="32"/>
  <c r="V72" i="2"/>
  <c r="W72" i="32"/>
  <c r="T72" i="24"/>
  <c r="W72" i="24"/>
  <c r="X72" i="30" l="1"/>
  <c r="U72" i="2"/>
  <c r="Z72" i="30" s="1"/>
  <c r="J73" i="24"/>
  <c r="AB72" i="32"/>
  <c r="W72" i="2"/>
  <c r="AB72" i="30" s="1"/>
  <c r="AA72" i="30"/>
  <c r="H72" i="2"/>
  <c r="Z72" i="2"/>
  <c r="AA72" i="2" s="1"/>
  <c r="AB72" i="2" s="1"/>
  <c r="I72" i="2"/>
  <c r="J72" i="30" s="1"/>
  <c r="H72" i="30"/>
  <c r="Y72" i="32"/>
  <c r="P73" i="24" l="1"/>
  <c r="U73" i="32" s="1"/>
  <c r="K73" i="32"/>
  <c r="M73" i="24"/>
  <c r="L72" i="2"/>
  <c r="I72" i="30"/>
  <c r="O72" i="30" l="1"/>
  <c r="R72" i="2"/>
  <c r="N72" i="2"/>
  <c r="Q73" i="32"/>
  <c r="O73" i="24"/>
  <c r="R72" i="30" l="1"/>
  <c r="W72" i="30"/>
  <c r="T72" i="2"/>
  <c r="Y72" i="2"/>
  <c r="S73" i="32"/>
  <c r="Q73" i="24"/>
  <c r="Y72" i="30" l="1"/>
  <c r="V73" i="32"/>
  <c r="V73" i="24"/>
  <c r="AA73" i="32" s="1"/>
  <c r="G73" i="24"/>
  <c r="S73" i="24" s="1"/>
  <c r="J73" i="2"/>
  <c r="AE72" i="2"/>
  <c r="AD72" i="30"/>
  <c r="X73" i="32" l="1"/>
  <c r="U73" i="24"/>
  <c r="Z73" i="32" s="1"/>
  <c r="K73" i="30"/>
  <c r="P73" i="2"/>
  <c r="U73" i="30" s="1"/>
  <c r="M73" i="2"/>
  <c r="H73" i="32"/>
  <c r="I73" i="24"/>
  <c r="J73" i="32" s="1"/>
  <c r="H73" i="24"/>
  <c r="X73" i="24"/>
  <c r="Y73" i="24" s="1"/>
  <c r="Z73" i="24" s="1"/>
  <c r="L73" i="24" l="1"/>
  <c r="I73" i="32"/>
  <c r="Q73" i="30"/>
  <c r="O73" i="2"/>
  <c r="S73" i="30" l="1"/>
  <c r="Q73" i="2"/>
  <c r="O73" i="32"/>
  <c r="R73" i="24"/>
  <c r="N73" i="24"/>
  <c r="V73" i="30" l="1"/>
  <c r="G73" i="2"/>
  <c r="X73" i="2"/>
  <c r="AC73" i="30" s="1"/>
  <c r="R73" i="32"/>
  <c r="W73" i="32"/>
  <c r="T73" i="24"/>
  <c r="W73" i="24"/>
  <c r="V73" i="2"/>
  <c r="Y73" i="32" l="1"/>
  <c r="H73" i="2"/>
  <c r="Z73" i="2"/>
  <c r="AA73" i="2" s="1"/>
  <c r="AB73" i="2" s="1"/>
  <c r="I73" i="2"/>
  <c r="J73" i="30" s="1"/>
  <c r="H73" i="30"/>
  <c r="W73" i="2"/>
  <c r="AB73" i="30" s="1"/>
  <c r="AA73" i="30"/>
  <c r="S73" i="2"/>
  <c r="J74" i="24"/>
  <c r="AB73" i="32"/>
  <c r="L73" i="2" l="1"/>
  <c r="I73" i="30"/>
  <c r="K74" i="32"/>
  <c r="P74" i="24"/>
  <c r="U74" i="32" s="1"/>
  <c r="M74" i="24"/>
  <c r="X73" i="30"/>
  <c r="U73" i="2"/>
  <c r="Z73" i="30" s="1"/>
  <c r="Q74" i="32" l="1"/>
  <c r="O74" i="24"/>
  <c r="O73" i="30"/>
  <c r="R73" i="2"/>
  <c r="N73" i="2"/>
  <c r="S74" i="32" l="1"/>
  <c r="Q74" i="24"/>
  <c r="R73" i="30"/>
  <c r="W73" i="30"/>
  <c r="T73" i="2"/>
  <c r="Y73" i="2"/>
  <c r="J74" i="2" l="1"/>
  <c r="AD73" i="30"/>
  <c r="AE73" i="2"/>
  <c r="V74" i="32"/>
  <c r="V74" i="24"/>
  <c r="AA74" i="32" s="1"/>
  <c r="G74" i="24"/>
  <c r="S74" i="24" s="1"/>
  <c r="Y73" i="30"/>
  <c r="X74" i="32" l="1"/>
  <c r="U74" i="24"/>
  <c r="Z74" i="32" s="1"/>
  <c r="H74" i="24"/>
  <c r="I74" i="24"/>
  <c r="J74" i="32" s="1"/>
  <c r="H74" i="32"/>
  <c r="X74" i="24"/>
  <c r="Y74" i="24" s="1"/>
  <c r="Z74" i="24" s="1"/>
  <c r="P74" i="2"/>
  <c r="U74" i="30" s="1"/>
  <c r="K74" i="30"/>
  <c r="M74" i="2"/>
  <c r="I74" i="32" l="1"/>
  <c r="L74" i="24"/>
  <c r="Q74" i="30"/>
  <c r="O74" i="2"/>
  <c r="R74" i="24" l="1"/>
  <c r="O74" i="32"/>
  <c r="N74" i="24"/>
  <c r="S74" i="30"/>
  <c r="Q74" i="2"/>
  <c r="R74" i="32" l="1"/>
  <c r="V74" i="30"/>
  <c r="X74" i="2"/>
  <c r="AC74" i="30" s="1"/>
  <c r="G74" i="2"/>
  <c r="S74" i="2" s="1"/>
  <c r="V74" i="2"/>
  <c r="W74" i="32"/>
  <c r="T74" i="24"/>
  <c r="W74" i="24"/>
  <c r="X74" i="30" l="1"/>
  <c r="U74" i="2"/>
  <c r="Z74" i="30" s="1"/>
  <c r="W74" i="2"/>
  <c r="AB74" i="30" s="1"/>
  <c r="AA74" i="30"/>
  <c r="AB74" i="32"/>
  <c r="J75" i="24"/>
  <c r="Y74" i="32"/>
  <c r="H74" i="2"/>
  <c r="H74" i="30"/>
  <c r="I74" i="2"/>
  <c r="J74" i="30" s="1"/>
  <c r="Z74" i="2"/>
  <c r="AA74" i="2" s="1"/>
  <c r="AB74" i="2" s="1"/>
  <c r="L74" i="2" l="1"/>
  <c r="I74" i="30"/>
  <c r="K75" i="32"/>
  <c r="P75" i="24"/>
  <c r="U75" i="32" s="1"/>
  <c r="M75" i="24"/>
  <c r="Q75" i="32" l="1"/>
  <c r="O75" i="24"/>
  <c r="R74" i="2"/>
  <c r="O74" i="30"/>
  <c r="N74" i="2"/>
  <c r="S75" i="32" l="1"/>
  <c r="Q75" i="24"/>
  <c r="W74" i="30"/>
  <c r="T74" i="2"/>
  <c r="Y74" i="2"/>
  <c r="R74" i="30"/>
  <c r="Y74" i="30" l="1"/>
  <c r="V75" i="32"/>
  <c r="V75" i="24"/>
  <c r="AA75" i="32" s="1"/>
  <c r="G75" i="24"/>
  <c r="S75" i="24" s="1"/>
  <c r="AE74" i="2"/>
  <c r="AD74" i="30"/>
  <c r="J75" i="2"/>
  <c r="K75" i="30" l="1"/>
  <c r="P75" i="2"/>
  <c r="U75" i="30" s="1"/>
  <c r="M75" i="2"/>
  <c r="I75" i="24"/>
  <c r="J75" i="32" s="1"/>
  <c r="H75" i="24"/>
  <c r="H75" i="32"/>
  <c r="X75" i="24"/>
  <c r="Y75" i="24" s="1"/>
  <c r="Z75" i="24" s="1"/>
  <c r="X75" i="32"/>
  <c r="U75" i="24"/>
  <c r="Z75" i="32" s="1"/>
  <c r="Q75" i="30" l="1"/>
  <c r="O75" i="2"/>
  <c r="L75" i="24"/>
  <c r="I75" i="32"/>
  <c r="R75" i="24" l="1"/>
  <c r="O75" i="32"/>
  <c r="N75" i="24"/>
  <c r="S75" i="30"/>
  <c r="Q75" i="2"/>
  <c r="R75" i="32" l="1"/>
  <c r="V75" i="30"/>
  <c r="X75" i="2"/>
  <c r="AC75" i="30" s="1"/>
  <c r="G75" i="2"/>
  <c r="S75" i="2" s="1"/>
  <c r="V75" i="2"/>
  <c r="W75" i="32"/>
  <c r="T75" i="24"/>
  <c r="W75" i="24"/>
  <c r="X75" i="30" l="1"/>
  <c r="U75" i="2"/>
  <c r="Z75" i="30" s="1"/>
  <c r="AA75" i="30"/>
  <c r="W75" i="2"/>
  <c r="AB75" i="30" s="1"/>
  <c r="AB75" i="32"/>
  <c r="J76" i="24"/>
  <c r="Y75" i="32"/>
  <c r="I75" i="2"/>
  <c r="J75" i="30" s="1"/>
  <c r="H75" i="30"/>
  <c r="Z75" i="2"/>
  <c r="AA75" i="2" s="1"/>
  <c r="AB75" i="2" s="1"/>
  <c r="H75" i="2"/>
  <c r="L75" i="2" l="1"/>
  <c r="I75" i="30"/>
  <c r="K76" i="32"/>
  <c r="P76" i="24"/>
  <c r="U76" i="32" s="1"/>
  <c r="M76" i="24"/>
  <c r="Q76" i="32" l="1"/>
  <c r="O76" i="24"/>
  <c r="O75" i="30"/>
  <c r="R75" i="2"/>
  <c r="N75" i="2"/>
  <c r="S76" i="32" l="1"/>
  <c r="Q76" i="24"/>
  <c r="R75" i="30"/>
  <c r="W75" i="30"/>
  <c r="T75" i="2"/>
  <c r="Y75" i="2"/>
  <c r="AD75" i="30" l="1"/>
  <c r="J76" i="2"/>
  <c r="AE75" i="2"/>
  <c r="V76" i="32"/>
  <c r="G76" i="24"/>
  <c r="V76" i="24"/>
  <c r="AA76" i="32" s="1"/>
  <c r="Y75" i="30"/>
  <c r="H76" i="24" l="1"/>
  <c r="H76" i="32"/>
  <c r="I76" i="24"/>
  <c r="J76" i="32" s="1"/>
  <c r="X76" i="24"/>
  <c r="Y76" i="24" s="1"/>
  <c r="Z76" i="24" s="1"/>
  <c r="P76" i="2"/>
  <c r="U76" i="30" s="1"/>
  <c r="K76" i="30"/>
  <c r="M76" i="2"/>
  <c r="S76" i="24"/>
  <c r="X76" i="32" l="1"/>
  <c r="U76" i="24"/>
  <c r="Z76" i="32" s="1"/>
  <c r="Q76" i="30"/>
  <c r="O76" i="2"/>
  <c r="L76" i="24"/>
  <c r="I76" i="32"/>
  <c r="O76" i="32" l="1"/>
  <c r="R76" i="24"/>
  <c r="N76" i="24"/>
  <c r="S76" i="30"/>
  <c r="Q76" i="2"/>
  <c r="R76" i="32" l="1"/>
  <c r="V76" i="30"/>
  <c r="X76" i="2"/>
  <c r="AC76" i="30" s="1"/>
  <c r="G76" i="2"/>
  <c r="S76" i="2" s="1"/>
  <c r="W76" i="32"/>
  <c r="T76" i="24"/>
  <c r="W76" i="24"/>
  <c r="V76" i="2"/>
  <c r="Y76" i="32" l="1"/>
  <c r="X76" i="30"/>
  <c r="U76" i="2"/>
  <c r="Z76" i="30" s="1"/>
  <c r="W76" i="2"/>
  <c r="AB76" i="30" s="1"/>
  <c r="AA76" i="30"/>
  <c r="I76" i="2"/>
  <c r="J76" i="30" s="1"/>
  <c r="H76" i="30"/>
  <c r="H76" i="2"/>
  <c r="Z76" i="2"/>
  <c r="AA76" i="2" s="1"/>
  <c r="AB76" i="2" s="1"/>
  <c r="J77" i="24"/>
  <c r="AB76" i="32"/>
  <c r="K77" i="32" l="1"/>
  <c r="P77" i="24"/>
  <c r="U77" i="32" s="1"/>
  <c r="M77" i="24"/>
  <c r="I76" i="30"/>
  <c r="L76" i="2"/>
  <c r="Q77" i="32" l="1"/>
  <c r="O77" i="24"/>
  <c r="O76" i="30"/>
  <c r="R76" i="2"/>
  <c r="N76" i="2"/>
  <c r="S77" i="32" l="1"/>
  <c r="Q77" i="24"/>
  <c r="R76" i="30"/>
  <c r="W76" i="30"/>
  <c r="T76" i="2"/>
  <c r="Y76" i="2"/>
  <c r="AD76" i="30" l="1"/>
  <c r="J77" i="2"/>
  <c r="AE76" i="2"/>
  <c r="Y76" i="30"/>
  <c r="V77" i="32"/>
  <c r="V77" i="24"/>
  <c r="AA77" i="32" s="1"/>
  <c r="G77" i="24"/>
  <c r="I77" i="24" l="1"/>
  <c r="J77" i="32" s="1"/>
  <c r="H77" i="24"/>
  <c r="H77" i="32"/>
  <c r="X77" i="24"/>
  <c r="Y77" i="24" s="1"/>
  <c r="Z77" i="24" s="1"/>
  <c r="P77" i="2"/>
  <c r="U77" i="30" s="1"/>
  <c r="K77" i="30"/>
  <c r="M77" i="2"/>
  <c r="S77" i="24"/>
  <c r="Q77" i="30" l="1"/>
  <c r="O77" i="2"/>
  <c r="L77" i="24"/>
  <c r="I77" i="32"/>
  <c r="X77" i="32"/>
  <c r="U77" i="24"/>
  <c r="Z77" i="32" s="1"/>
  <c r="R77" i="24" l="1"/>
  <c r="O77" i="32"/>
  <c r="N77" i="24"/>
  <c r="S77" i="30"/>
  <c r="Q77" i="2"/>
  <c r="R77" i="32" l="1"/>
  <c r="V77" i="30"/>
  <c r="G77" i="2"/>
  <c r="S77" i="2" s="1"/>
  <c r="X77" i="2"/>
  <c r="AC77" i="30" s="1"/>
  <c r="V77" i="2"/>
  <c r="W77" i="32"/>
  <c r="T77" i="24"/>
  <c r="W77" i="24"/>
  <c r="AA77" i="30" l="1"/>
  <c r="W77" i="2"/>
  <c r="AB77" i="30" s="1"/>
  <c r="AB77" i="32"/>
  <c r="J78" i="24"/>
  <c r="X77" i="30"/>
  <c r="U77" i="2"/>
  <c r="Z77" i="30" s="1"/>
  <c r="Y77" i="32"/>
  <c r="I77" i="2"/>
  <c r="J77" i="30" s="1"/>
  <c r="H77" i="30"/>
  <c r="H77" i="2"/>
  <c r="Z77" i="2"/>
  <c r="AA77" i="2" s="1"/>
  <c r="AB77" i="2" s="1"/>
  <c r="K78" i="32" l="1"/>
  <c r="P78" i="24"/>
  <c r="U78" i="32" s="1"/>
  <c r="M78" i="24"/>
  <c r="L77" i="2"/>
  <c r="I77" i="30"/>
  <c r="R77" i="2" l="1"/>
  <c r="O77" i="30"/>
  <c r="N77" i="2"/>
  <c r="Q78" i="32"/>
  <c r="O78" i="24"/>
  <c r="R77" i="30" l="1"/>
  <c r="S78" i="32"/>
  <c r="Q78" i="24"/>
  <c r="W77" i="30"/>
  <c r="T77" i="2"/>
  <c r="Y77" i="2"/>
  <c r="J78" i="2" l="1"/>
  <c r="AD77" i="30"/>
  <c r="AE77" i="2"/>
  <c r="V78" i="32"/>
  <c r="G78" i="24"/>
  <c r="V78" i="24"/>
  <c r="AA78" i="32" s="1"/>
  <c r="Y77" i="30"/>
  <c r="H78" i="32" l="1"/>
  <c r="H78" i="24"/>
  <c r="I78" i="24"/>
  <c r="J78" i="32" s="1"/>
  <c r="X78" i="24"/>
  <c r="Y78" i="24" s="1"/>
  <c r="Z78" i="24" s="1"/>
  <c r="S78" i="24"/>
  <c r="K78" i="30"/>
  <c r="P78" i="2"/>
  <c r="U78" i="30" s="1"/>
  <c r="M78" i="2"/>
  <c r="Q78" i="30" l="1"/>
  <c r="O78" i="2"/>
  <c r="L78" i="24"/>
  <c r="I78" i="32"/>
  <c r="X78" i="32"/>
  <c r="U78" i="24"/>
  <c r="Z78" i="32" s="1"/>
  <c r="O78" i="32" l="1"/>
  <c r="R78" i="24"/>
  <c r="N78" i="24"/>
  <c r="S78" i="30"/>
  <c r="Q78" i="2"/>
  <c r="W78" i="32" l="1"/>
  <c r="T78" i="24"/>
  <c r="W78" i="24"/>
  <c r="R78" i="32"/>
  <c r="V78" i="30"/>
  <c r="G78" i="2"/>
  <c r="X78" i="2"/>
  <c r="AC78" i="30" s="1"/>
  <c r="V78" i="2"/>
  <c r="J79" i="24" l="1"/>
  <c r="AB78" i="32"/>
  <c r="Y78" i="32"/>
  <c r="H78" i="30"/>
  <c r="H78" i="2"/>
  <c r="Z78" i="2"/>
  <c r="AA78" i="2" s="1"/>
  <c r="AB78" i="2" s="1"/>
  <c r="I78" i="2"/>
  <c r="J78" i="30" s="1"/>
  <c r="AA78" i="30"/>
  <c r="W78" i="2"/>
  <c r="AB78" i="30" s="1"/>
  <c r="S78" i="2"/>
  <c r="I78" i="30" l="1"/>
  <c r="L78" i="2"/>
  <c r="X78" i="30"/>
  <c r="U78" i="2"/>
  <c r="Z78" i="30" s="1"/>
  <c r="K79" i="32"/>
  <c r="P79" i="24"/>
  <c r="U79" i="32" s="1"/>
  <c r="M79" i="24"/>
  <c r="Q79" i="32" l="1"/>
  <c r="O79" i="24"/>
  <c r="R78" i="2"/>
  <c r="O78" i="30"/>
  <c r="N78" i="2"/>
  <c r="S79" i="32" l="1"/>
  <c r="Q79" i="24"/>
  <c r="W78" i="30"/>
  <c r="T78" i="2"/>
  <c r="Y78" i="2"/>
  <c r="R78" i="30"/>
  <c r="Y78" i="30" l="1"/>
  <c r="J79" i="2"/>
  <c r="AD78" i="30"/>
  <c r="AE78" i="2"/>
  <c r="V79" i="32"/>
  <c r="G79" i="24"/>
  <c r="S79" i="24" s="1"/>
  <c r="V79" i="24"/>
  <c r="AA79" i="32" s="1"/>
  <c r="X79" i="32" l="1"/>
  <c r="U79" i="24"/>
  <c r="Z79" i="32" s="1"/>
  <c r="K79" i="30"/>
  <c r="P79" i="2"/>
  <c r="U79" i="30" s="1"/>
  <c r="M79" i="2"/>
  <c r="I79" i="24"/>
  <c r="J79" i="32" s="1"/>
  <c r="H79" i="24"/>
  <c r="H79" i="32"/>
  <c r="X79" i="24"/>
  <c r="Y79" i="24" s="1"/>
  <c r="Z79" i="24" s="1"/>
  <c r="I79" i="32" l="1"/>
  <c r="L79" i="24"/>
  <c r="Q79" i="30"/>
  <c r="O79" i="2"/>
  <c r="R79" i="24" l="1"/>
  <c r="O79" i="32"/>
  <c r="N79" i="24"/>
  <c r="S79" i="30"/>
  <c r="Q79" i="2"/>
  <c r="V79" i="2" s="1"/>
  <c r="W79" i="2" l="1"/>
  <c r="AB79" i="30" s="1"/>
  <c r="AA79" i="30"/>
  <c r="R79" i="32"/>
  <c r="V79" i="30"/>
  <c r="X79" i="2"/>
  <c r="AC79" i="30" s="1"/>
  <c r="G79" i="2"/>
  <c r="W79" i="32"/>
  <c r="T79" i="24"/>
  <c r="W79" i="24"/>
  <c r="I79" i="2" l="1"/>
  <c r="J79" i="30" s="1"/>
  <c r="Z79" i="2"/>
  <c r="AA79" i="2" s="1"/>
  <c r="AB79" i="2" s="1"/>
  <c r="H79" i="30"/>
  <c r="H79" i="2"/>
  <c r="AB79" i="32"/>
  <c r="J80" i="24"/>
  <c r="S79" i="2"/>
  <c r="Y79" i="32"/>
  <c r="X79" i="30" l="1"/>
  <c r="U79" i="2"/>
  <c r="Z79" i="30" s="1"/>
  <c r="I79" i="30"/>
  <c r="L79" i="2"/>
  <c r="K80" i="32"/>
  <c r="P80" i="24"/>
  <c r="U80" i="32" s="1"/>
  <c r="M80" i="24"/>
  <c r="O79" i="30" l="1"/>
  <c r="R79" i="2"/>
  <c r="N79" i="2"/>
  <c r="Q80" i="32"/>
  <c r="O80" i="24"/>
  <c r="R79" i="30" l="1"/>
  <c r="S80" i="32"/>
  <c r="Q80" i="24"/>
  <c r="W79" i="30"/>
  <c r="T79" i="2"/>
  <c r="Y79" i="2"/>
  <c r="J80" i="2" l="1"/>
  <c r="AE79" i="2"/>
  <c r="AD79" i="30"/>
  <c r="V80" i="32"/>
  <c r="G80" i="24"/>
  <c r="V80" i="24"/>
  <c r="AA80" i="32" s="1"/>
  <c r="Y79" i="30"/>
  <c r="I80" i="24" l="1"/>
  <c r="J80" i="32" s="1"/>
  <c r="H80" i="32"/>
  <c r="H80" i="24"/>
  <c r="X80" i="24"/>
  <c r="Y80" i="24" s="1"/>
  <c r="Z80" i="24" s="1"/>
  <c r="S80" i="24"/>
  <c r="K80" i="30"/>
  <c r="P80" i="2"/>
  <c r="U80" i="30" s="1"/>
  <c r="M80" i="2"/>
  <c r="I80" i="32" l="1"/>
  <c r="L80" i="24"/>
  <c r="Q80" i="30"/>
  <c r="O80" i="2"/>
  <c r="X80" i="32"/>
  <c r="U80" i="24"/>
  <c r="Z80" i="32" s="1"/>
  <c r="O80" i="32" l="1"/>
  <c r="R80" i="24"/>
  <c r="N80" i="24"/>
  <c r="S80" i="30"/>
  <c r="Q80" i="2"/>
  <c r="V80" i="2" s="1"/>
  <c r="R80" i="32" l="1"/>
  <c r="V80" i="30"/>
  <c r="X80" i="2"/>
  <c r="AC80" i="30" s="1"/>
  <c r="G80" i="2"/>
  <c r="W80" i="32"/>
  <c r="T80" i="24"/>
  <c r="W80" i="24"/>
  <c r="AA80" i="30"/>
  <c r="W80" i="2"/>
  <c r="AB80" i="30" s="1"/>
  <c r="Y80" i="32" l="1"/>
  <c r="H80" i="2"/>
  <c r="I80" i="2"/>
  <c r="J80" i="30" s="1"/>
  <c r="H80" i="30"/>
  <c r="Z80" i="2"/>
  <c r="AA80" i="2" s="1"/>
  <c r="AB80" i="2" s="1"/>
  <c r="AB80" i="32"/>
  <c r="J81" i="24"/>
  <c r="S80" i="2"/>
  <c r="K81" i="32" l="1"/>
  <c r="P81" i="24"/>
  <c r="U81" i="32" s="1"/>
  <c r="M81" i="24"/>
  <c r="X80" i="30"/>
  <c r="U80" i="2"/>
  <c r="Z80" i="30" s="1"/>
  <c r="L80" i="2"/>
  <c r="I80" i="30"/>
  <c r="R80" i="2" l="1"/>
  <c r="O80" i="30"/>
  <c r="N80" i="2"/>
  <c r="Q81" i="32"/>
  <c r="O81" i="24"/>
  <c r="R80" i="30" l="1"/>
  <c r="S81" i="32"/>
  <c r="Q81" i="24"/>
  <c r="W80" i="30"/>
  <c r="T80" i="2"/>
  <c r="Y80" i="2"/>
  <c r="V81" i="32" l="1"/>
  <c r="V81" i="24"/>
  <c r="AA81" i="32" s="1"/>
  <c r="G81" i="24"/>
  <c r="S81" i="24" s="1"/>
  <c r="Y80" i="30"/>
  <c r="AE80" i="2"/>
  <c r="J81" i="2"/>
  <c r="AD80" i="30"/>
  <c r="X81" i="32" l="1"/>
  <c r="U81" i="24"/>
  <c r="Z81" i="32" s="1"/>
  <c r="H81" i="32"/>
  <c r="H81" i="24"/>
  <c r="I81" i="24"/>
  <c r="J81" i="32" s="1"/>
  <c r="X81" i="24"/>
  <c r="Y81" i="24" s="1"/>
  <c r="Z81" i="24" s="1"/>
  <c r="K81" i="30"/>
  <c r="P81" i="2"/>
  <c r="U81" i="30" s="1"/>
  <c r="M81" i="2"/>
  <c r="L81" i="24" l="1"/>
  <c r="I81" i="32"/>
  <c r="Q81" i="30"/>
  <c r="O81" i="2"/>
  <c r="S81" i="30" l="1"/>
  <c r="Q81" i="2"/>
  <c r="R81" i="24"/>
  <c r="O81" i="32"/>
  <c r="N81" i="24"/>
  <c r="V81" i="30" l="1"/>
  <c r="X81" i="2"/>
  <c r="AC81" i="30" s="1"/>
  <c r="G81" i="2"/>
  <c r="W81" i="32"/>
  <c r="T81" i="24"/>
  <c r="W81" i="24"/>
  <c r="V81" i="2"/>
  <c r="R81" i="32"/>
  <c r="I81" i="2" l="1"/>
  <c r="J81" i="30" s="1"/>
  <c r="H81" i="2"/>
  <c r="Z81" i="2"/>
  <c r="AA81" i="2" s="1"/>
  <c r="AB81" i="2" s="1"/>
  <c r="H81" i="30"/>
  <c r="W81" i="2"/>
  <c r="AB81" i="30" s="1"/>
  <c r="AA81" i="30"/>
  <c r="Y81" i="32"/>
  <c r="S81" i="2"/>
  <c r="AB81" i="32"/>
  <c r="J82" i="24"/>
  <c r="K82" i="32" l="1"/>
  <c r="P82" i="24"/>
  <c r="U82" i="32" s="1"/>
  <c r="M82" i="24"/>
  <c r="L81" i="2"/>
  <c r="I81" i="30"/>
  <c r="X81" i="30"/>
  <c r="U81" i="2"/>
  <c r="Z81" i="30" s="1"/>
  <c r="Q82" i="32" l="1"/>
  <c r="O82" i="24"/>
  <c r="O81" i="30"/>
  <c r="R81" i="2"/>
  <c r="N81" i="2"/>
  <c r="S82" i="32" l="1"/>
  <c r="Q82" i="24"/>
  <c r="R81" i="30"/>
  <c r="W81" i="30"/>
  <c r="T81" i="2"/>
  <c r="Y81" i="2"/>
  <c r="J82" i="2" l="1"/>
  <c r="AE81" i="2"/>
  <c r="AD81" i="30"/>
  <c r="V82" i="32"/>
  <c r="G82" i="24"/>
  <c r="V82" i="24"/>
  <c r="AA82" i="32" s="1"/>
  <c r="Y81" i="30"/>
  <c r="I82" i="24" l="1"/>
  <c r="J82" i="32" s="1"/>
  <c r="H82" i="32"/>
  <c r="H82" i="24"/>
  <c r="X82" i="24"/>
  <c r="Y82" i="24" s="1"/>
  <c r="Z82" i="24" s="1"/>
  <c r="S82" i="24"/>
  <c r="K82" i="30"/>
  <c r="P82" i="2"/>
  <c r="U82" i="30" s="1"/>
  <c r="M82" i="2"/>
  <c r="L82" i="24" l="1"/>
  <c r="I82" i="32"/>
  <c r="Q82" i="30"/>
  <c r="O82" i="2"/>
  <c r="X82" i="32"/>
  <c r="U82" i="24"/>
  <c r="Z82" i="32" s="1"/>
  <c r="S82" i="30" l="1"/>
  <c r="Q82" i="2"/>
  <c r="R82" i="24"/>
  <c r="O82" i="32"/>
  <c r="N82" i="24"/>
  <c r="W82" i="32" l="1"/>
  <c r="T82" i="24"/>
  <c r="W82" i="24"/>
  <c r="R82" i="32"/>
  <c r="V82" i="30"/>
  <c r="X82" i="2"/>
  <c r="AC82" i="30" s="1"/>
  <c r="S82" i="2"/>
  <c r="G82" i="2"/>
  <c r="V82" i="2"/>
  <c r="X82" i="30" l="1"/>
  <c r="U82" i="2"/>
  <c r="Z82" i="30" s="1"/>
  <c r="J83" i="24"/>
  <c r="AB82" i="32"/>
  <c r="W82" i="2"/>
  <c r="AB82" i="30" s="1"/>
  <c r="AA82" i="30"/>
  <c r="Y82" i="32"/>
  <c r="I82" i="2"/>
  <c r="J82" i="30" s="1"/>
  <c r="H82" i="2"/>
  <c r="H82" i="30"/>
  <c r="Z82" i="2"/>
  <c r="AA82" i="2" s="1"/>
  <c r="AB82" i="2" s="1"/>
  <c r="K83" i="32" l="1"/>
  <c r="P83" i="24"/>
  <c r="U83" i="32" s="1"/>
  <c r="M83" i="24"/>
  <c r="I82" i="30"/>
  <c r="L82" i="2"/>
  <c r="Q83" i="32" l="1"/>
  <c r="O83" i="24"/>
  <c r="R82" i="2"/>
  <c r="O82" i="30"/>
  <c r="N82" i="2"/>
  <c r="S83" i="32" l="1"/>
  <c r="Q83" i="24"/>
  <c r="W82" i="30"/>
  <c r="T82" i="2"/>
  <c r="Y82" i="2"/>
  <c r="R82" i="30"/>
  <c r="V83" i="32" l="1"/>
  <c r="G83" i="24"/>
  <c r="S83" i="24" s="1"/>
  <c r="V83" i="24"/>
  <c r="AA83" i="32" s="1"/>
  <c r="Y82" i="30"/>
  <c r="J83" i="2"/>
  <c r="AE82" i="2"/>
  <c r="AD82" i="30"/>
  <c r="X83" i="32" l="1"/>
  <c r="U83" i="24"/>
  <c r="Z83" i="32" s="1"/>
  <c r="K83" i="30"/>
  <c r="P83" i="2"/>
  <c r="U83" i="30" s="1"/>
  <c r="M83" i="2"/>
  <c r="H83" i="32"/>
  <c r="H83" i="24"/>
  <c r="I83" i="24"/>
  <c r="J83" i="32" s="1"/>
  <c r="X83" i="24"/>
  <c r="Y83" i="24" s="1"/>
  <c r="Z83" i="24" s="1"/>
  <c r="L83" i="24" l="1"/>
  <c r="I83" i="32"/>
  <c r="Q83" i="30"/>
  <c r="O83" i="2"/>
  <c r="S83" i="30" l="1"/>
  <c r="Q83" i="2"/>
  <c r="R83" i="24"/>
  <c r="O83" i="32"/>
  <c r="N83" i="24"/>
  <c r="V83" i="30" l="1"/>
  <c r="X83" i="2"/>
  <c r="AC83" i="30" s="1"/>
  <c r="G83" i="2"/>
  <c r="S83" i="2" s="1"/>
  <c r="W83" i="32"/>
  <c r="T83" i="24"/>
  <c r="W83" i="24"/>
  <c r="R83" i="32"/>
  <c r="V83" i="2"/>
  <c r="J84" i="24" l="1"/>
  <c r="AB83" i="32"/>
  <c r="I83" i="2"/>
  <c r="J83" i="30" s="1"/>
  <c r="Z83" i="2"/>
  <c r="AA83" i="2" s="1"/>
  <c r="AB83" i="2" s="1"/>
  <c r="H83" i="30"/>
  <c r="H83" i="2"/>
  <c r="X83" i="30"/>
  <c r="U83" i="2"/>
  <c r="Z83" i="30" s="1"/>
  <c r="AA83" i="30"/>
  <c r="W83" i="2"/>
  <c r="AB83" i="30" s="1"/>
  <c r="Y83" i="32"/>
  <c r="L83" i="2" l="1"/>
  <c r="I83" i="30"/>
  <c r="K84" i="32"/>
  <c r="P84" i="24"/>
  <c r="U84" i="32" s="1"/>
  <c r="M84" i="24"/>
  <c r="Q84" i="32" l="1"/>
  <c r="O84" i="24"/>
  <c r="R83" i="2"/>
  <c r="O83" i="30"/>
  <c r="N83" i="2"/>
  <c r="S84" i="32" l="1"/>
  <c r="Q84" i="24"/>
  <c r="R83" i="30"/>
  <c r="W83" i="30"/>
  <c r="T83" i="2"/>
  <c r="Y83" i="2"/>
  <c r="AD83" i="30" l="1"/>
  <c r="AE83" i="2"/>
  <c r="J84" i="2"/>
  <c r="Y83" i="30"/>
  <c r="V84" i="32"/>
  <c r="G84" i="24"/>
  <c r="V84" i="24"/>
  <c r="AA84" i="32" s="1"/>
  <c r="I84" i="24" l="1"/>
  <c r="J84" i="32" s="1"/>
  <c r="H84" i="32"/>
  <c r="H84" i="24"/>
  <c r="X84" i="24"/>
  <c r="Y84" i="24" s="1"/>
  <c r="Z84" i="24" s="1"/>
  <c r="S84" i="24"/>
  <c r="K84" i="30"/>
  <c r="P84" i="2"/>
  <c r="U84" i="30" s="1"/>
  <c r="M84" i="2"/>
  <c r="I84" i="32" l="1"/>
  <c r="L84" i="24"/>
  <c r="Q84" i="30"/>
  <c r="O84" i="2"/>
  <c r="X84" i="32"/>
  <c r="U84" i="24"/>
  <c r="Z84" i="32" s="1"/>
  <c r="R84" i="24" l="1"/>
  <c r="O84" i="32"/>
  <c r="N84" i="24"/>
  <c r="S84" i="30"/>
  <c r="Q84" i="2"/>
  <c r="V84" i="2" s="1"/>
  <c r="W84" i="2" l="1"/>
  <c r="AB84" i="30" s="1"/>
  <c r="AA84" i="30"/>
  <c r="R84" i="32"/>
  <c r="V84" i="30"/>
  <c r="G84" i="2"/>
  <c r="S84" i="2" s="1"/>
  <c r="X84" i="2"/>
  <c r="AC84" i="30" s="1"/>
  <c r="W84" i="32"/>
  <c r="T84" i="24"/>
  <c r="W84" i="24"/>
  <c r="J85" i="24" l="1"/>
  <c r="AB84" i="32"/>
  <c r="X84" i="30"/>
  <c r="U84" i="2"/>
  <c r="Z84" i="30" s="1"/>
  <c r="H84" i="2"/>
  <c r="I84" i="2"/>
  <c r="J84" i="30" s="1"/>
  <c r="H84" i="30"/>
  <c r="Z84" i="2"/>
  <c r="AA84" i="2" s="1"/>
  <c r="AB84" i="2" s="1"/>
  <c r="Y84" i="32"/>
  <c r="I84" i="30" l="1"/>
  <c r="L84" i="2"/>
  <c r="K85" i="32"/>
  <c r="P85" i="24"/>
  <c r="U85" i="32" s="1"/>
  <c r="M85" i="24"/>
  <c r="Q85" i="32" l="1"/>
  <c r="O85" i="24"/>
  <c r="O84" i="30"/>
  <c r="R84" i="2"/>
  <c r="N84" i="2"/>
  <c r="S85" i="32" l="1"/>
  <c r="Q85" i="24"/>
  <c r="R84" i="30"/>
  <c r="W84" i="30"/>
  <c r="T84" i="2"/>
  <c r="Y84" i="2"/>
  <c r="Y84" i="30" l="1"/>
  <c r="V85" i="32"/>
  <c r="G85" i="24"/>
  <c r="S85" i="24" s="1"/>
  <c r="V85" i="24"/>
  <c r="AA85" i="32" s="1"/>
  <c r="J85" i="2"/>
  <c r="AD84" i="30"/>
  <c r="AE84" i="2"/>
  <c r="K85" i="30" l="1"/>
  <c r="P85" i="2"/>
  <c r="U85" i="30" s="1"/>
  <c r="M85" i="2"/>
  <c r="X85" i="32"/>
  <c r="U85" i="24"/>
  <c r="Z85" i="32" s="1"/>
  <c r="H85" i="24"/>
  <c r="H85" i="32"/>
  <c r="I85" i="24"/>
  <c r="J85" i="32" s="1"/>
  <c r="X85" i="24"/>
  <c r="Y85" i="24" s="1"/>
  <c r="Z85" i="24" s="1"/>
  <c r="Q85" i="30" l="1"/>
  <c r="O85" i="2"/>
  <c r="I85" i="32"/>
  <c r="L85" i="24"/>
  <c r="S85" i="30" l="1"/>
  <c r="Q85" i="2"/>
  <c r="O85" i="32"/>
  <c r="R85" i="24"/>
  <c r="N85" i="24"/>
  <c r="V85" i="30" l="1"/>
  <c r="X85" i="2"/>
  <c r="AC85" i="30" s="1"/>
  <c r="G85" i="2"/>
  <c r="S85" i="2" s="1"/>
  <c r="V85" i="2"/>
  <c r="R85" i="32"/>
  <c r="W85" i="32"/>
  <c r="T85" i="24"/>
  <c r="W85" i="24"/>
  <c r="X85" i="30" l="1"/>
  <c r="U85" i="2"/>
  <c r="Z85" i="30" s="1"/>
  <c r="H85" i="2"/>
  <c r="I85" i="2"/>
  <c r="J85" i="30" s="1"/>
  <c r="Z85" i="2"/>
  <c r="AA85" i="2" s="1"/>
  <c r="AB85" i="2" s="1"/>
  <c r="H85" i="30"/>
  <c r="AB85" i="32"/>
  <c r="J86" i="24"/>
  <c r="Y85" i="32"/>
  <c r="W85" i="2"/>
  <c r="AB85" i="30" s="1"/>
  <c r="AA85" i="30"/>
  <c r="L85" i="2" l="1"/>
  <c r="I85" i="30"/>
  <c r="K86" i="32"/>
  <c r="P86" i="24"/>
  <c r="U86" i="32" s="1"/>
  <c r="M86" i="24"/>
  <c r="Q86" i="32" l="1"/>
  <c r="O86" i="24"/>
  <c r="O85" i="30"/>
  <c r="R85" i="2"/>
  <c r="N85" i="2"/>
  <c r="S86" i="32" l="1"/>
  <c r="Q86" i="24"/>
  <c r="R85" i="30"/>
  <c r="W85" i="30"/>
  <c r="T85" i="2"/>
  <c r="Y85" i="2"/>
  <c r="J86" i="2" l="1"/>
  <c r="AE85" i="2"/>
  <c r="AD85" i="30"/>
  <c r="V86" i="32"/>
  <c r="V86" i="24"/>
  <c r="AA86" i="32" s="1"/>
  <c r="G86" i="24"/>
  <c r="S86" i="24" s="1"/>
  <c r="Y85" i="30"/>
  <c r="X86" i="32" l="1"/>
  <c r="U86" i="24"/>
  <c r="Z86" i="32" s="1"/>
  <c r="I86" i="24"/>
  <c r="J86" i="32" s="1"/>
  <c r="H86" i="32"/>
  <c r="H86" i="24"/>
  <c r="X86" i="24"/>
  <c r="Y86" i="24" s="1"/>
  <c r="Z86" i="24" s="1"/>
  <c r="K86" i="30"/>
  <c r="P86" i="2"/>
  <c r="U86" i="30" s="1"/>
  <c r="M86" i="2"/>
  <c r="Q86" i="30" l="1"/>
  <c r="O86" i="2"/>
  <c r="L86" i="24"/>
  <c r="I86" i="32"/>
  <c r="S86" i="30" l="1"/>
  <c r="Q86" i="2"/>
  <c r="R86" i="24"/>
  <c r="O86" i="32"/>
  <c r="N86" i="24"/>
  <c r="V86" i="30" l="1"/>
  <c r="X86" i="2"/>
  <c r="AC86" i="30" s="1"/>
  <c r="G86" i="2"/>
  <c r="V86" i="2"/>
  <c r="W86" i="32"/>
  <c r="T86" i="24"/>
  <c r="W86" i="24"/>
  <c r="R86" i="32"/>
  <c r="H86" i="30" l="1"/>
  <c r="H86" i="2"/>
  <c r="Z86" i="2"/>
  <c r="AA86" i="2" s="1"/>
  <c r="AB86" i="2" s="1"/>
  <c r="I86" i="2"/>
  <c r="J86" i="30" s="1"/>
  <c r="Y86" i="32"/>
  <c r="S86" i="2"/>
  <c r="AB86" i="32"/>
  <c r="J87" i="24"/>
  <c r="W86" i="2"/>
  <c r="AB86" i="30" s="1"/>
  <c r="AA86" i="30"/>
  <c r="L86" i="2" l="1"/>
  <c r="I86" i="30"/>
  <c r="X86" i="30"/>
  <c r="U86" i="2"/>
  <c r="Z86" i="30" s="1"/>
  <c r="K87" i="32"/>
  <c r="P87" i="24"/>
  <c r="U87" i="32" s="1"/>
  <c r="M87" i="24"/>
  <c r="Q87" i="32" l="1"/>
  <c r="O87" i="24"/>
  <c r="O86" i="30"/>
  <c r="R86" i="2"/>
  <c r="N86" i="2"/>
  <c r="S87" i="32" l="1"/>
  <c r="Q87" i="24"/>
  <c r="R86" i="30"/>
  <c r="W86" i="30"/>
  <c r="T86" i="2"/>
  <c r="Y86" i="2"/>
  <c r="AD86" i="30" l="1"/>
  <c r="AE86" i="2"/>
  <c r="J87" i="2"/>
  <c r="Y86" i="30"/>
  <c r="V87" i="32"/>
  <c r="G87" i="24"/>
  <c r="V87" i="24"/>
  <c r="AA87" i="32" s="1"/>
  <c r="H87" i="24" l="1"/>
  <c r="H87" i="32"/>
  <c r="I87" i="24"/>
  <c r="J87" i="32" s="1"/>
  <c r="X87" i="24"/>
  <c r="Y87" i="24" s="1"/>
  <c r="Z87" i="24" s="1"/>
  <c r="S87" i="24"/>
  <c r="K87" i="30"/>
  <c r="P87" i="2"/>
  <c r="U87" i="30" s="1"/>
  <c r="M87" i="2"/>
  <c r="Q87" i="30" l="1"/>
  <c r="O87" i="2"/>
  <c r="X87" i="32"/>
  <c r="U87" i="24"/>
  <c r="Z87" i="32" s="1"/>
  <c r="I87" i="32"/>
  <c r="L87" i="24"/>
  <c r="S87" i="30" l="1"/>
  <c r="Q87" i="2"/>
  <c r="O87" i="32"/>
  <c r="R87" i="24"/>
  <c r="N87" i="24"/>
  <c r="V87" i="30" l="1"/>
  <c r="X87" i="2"/>
  <c r="AC87" i="30" s="1"/>
  <c r="G87" i="2"/>
  <c r="R87" i="32"/>
  <c r="W87" i="32"/>
  <c r="T87" i="24"/>
  <c r="W87" i="24"/>
  <c r="V87" i="2"/>
  <c r="Y87" i="32" l="1"/>
  <c r="H87" i="2"/>
  <c r="H87" i="30"/>
  <c r="Z87" i="2"/>
  <c r="AA87" i="2" s="1"/>
  <c r="AB87" i="2" s="1"/>
  <c r="I87" i="2"/>
  <c r="J87" i="30" s="1"/>
  <c r="W87" i="2"/>
  <c r="AB87" i="30" s="1"/>
  <c r="AA87" i="30"/>
  <c r="S87" i="2"/>
  <c r="J88" i="24"/>
  <c r="AB87" i="32"/>
  <c r="L87" i="2" l="1"/>
  <c r="I87" i="30"/>
  <c r="X87" i="30"/>
  <c r="U87" i="2"/>
  <c r="Z87" i="30" s="1"/>
  <c r="K88" i="32"/>
  <c r="P88" i="24"/>
  <c r="U88" i="32" s="1"/>
  <c r="M88" i="24"/>
  <c r="Q88" i="32" l="1"/>
  <c r="O88" i="24"/>
  <c r="R87" i="2"/>
  <c r="O87" i="30"/>
  <c r="N87" i="2"/>
  <c r="W87" i="30" l="1"/>
  <c r="T87" i="2"/>
  <c r="Y87" i="2"/>
  <c r="S88" i="32"/>
  <c r="Q88" i="24"/>
  <c r="R87" i="30"/>
  <c r="J88" i="2" l="1"/>
  <c r="AE87" i="2"/>
  <c r="AD87" i="30"/>
  <c r="Y87" i="30"/>
  <c r="V88" i="32"/>
  <c r="G88" i="24"/>
  <c r="S88" i="24" s="1"/>
  <c r="V88" i="24"/>
  <c r="AA88" i="32" s="1"/>
  <c r="X88" i="32" l="1"/>
  <c r="U88" i="24"/>
  <c r="Z88" i="32" s="1"/>
  <c r="I88" i="24"/>
  <c r="J88" i="32" s="1"/>
  <c r="H88" i="32"/>
  <c r="H88" i="24"/>
  <c r="X88" i="24"/>
  <c r="Y88" i="24" s="1"/>
  <c r="Z88" i="24" s="1"/>
  <c r="K88" i="30"/>
  <c r="P88" i="2"/>
  <c r="U88" i="30" s="1"/>
  <c r="M88" i="2"/>
  <c r="Q88" i="30" l="1"/>
  <c r="O88" i="2"/>
  <c r="I88" i="32"/>
  <c r="L88" i="24"/>
  <c r="S88" i="30" l="1"/>
  <c r="Q88" i="2"/>
  <c r="R88" i="24"/>
  <c r="O88" i="32"/>
  <c r="N88" i="24"/>
  <c r="V88" i="30" l="1"/>
  <c r="X88" i="2"/>
  <c r="AC88" i="30" s="1"/>
  <c r="G88" i="2"/>
  <c r="R88" i="32"/>
  <c r="V88" i="2"/>
  <c r="W88" i="32"/>
  <c r="T88" i="24"/>
  <c r="W88" i="24"/>
  <c r="H88" i="2" l="1"/>
  <c r="I88" i="2"/>
  <c r="J88" i="30" s="1"/>
  <c r="H88" i="30"/>
  <c r="Z88" i="2"/>
  <c r="AA88" i="2" s="1"/>
  <c r="AB88" i="2" s="1"/>
  <c r="W88" i="2"/>
  <c r="AB88" i="30" s="1"/>
  <c r="AA88" i="30"/>
  <c r="S88" i="2"/>
  <c r="J89" i="24"/>
  <c r="AB88" i="32"/>
  <c r="Y88" i="32"/>
  <c r="X88" i="30" l="1"/>
  <c r="U88" i="2"/>
  <c r="Z88" i="30" s="1"/>
  <c r="K89" i="32"/>
  <c r="P89" i="24"/>
  <c r="U89" i="32" s="1"/>
  <c r="M89" i="24"/>
  <c r="L88" i="2"/>
  <c r="I88" i="30"/>
  <c r="Q89" i="32" l="1"/>
  <c r="O89" i="24"/>
  <c r="O88" i="30"/>
  <c r="R88" i="2"/>
  <c r="N88" i="2"/>
  <c r="S89" i="32" l="1"/>
  <c r="Q89" i="24"/>
  <c r="R88" i="30"/>
  <c r="W88" i="30"/>
  <c r="T88" i="2"/>
  <c r="Y88" i="2"/>
  <c r="AE88" i="2" l="1"/>
  <c r="AD88" i="30"/>
  <c r="J89" i="2"/>
  <c r="V89" i="32"/>
  <c r="G89" i="24"/>
  <c r="S89" i="24" s="1"/>
  <c r="V89" i="24"/>
  <c r="AA89" i="32" s="1"/>
  <c r="Y88" i="30"/>
  <c r="X89" i="32" l="1"/>
  <c r="U89" i="24"/>
  <c r="Z89" i="32" s="1"/>
  <c r="H89" i="24"/>
  <c r="H89" i="32"/>
  <c r="I89" i="24"/>
  <c r="J89" i="32" s="1"/>
  <c r="X89" i="24"/>
  <c r="Y89" i="24" s="1"/>
  <c r="Z89" i="24" s="1"/>
  <c r="K89" i="30"/>
  <c r="P89" i="2"/>
  <c r="U89" i="30" s="1"/>
  <c r="M89" i="2"/>
  <c r="Q89" i="30" l="1"/>
  <c r="O89" i="2"/>
  <c r="I89" i="32"/>
  <c r="L89" i="24"/>
  <c r="S89" i="30" l="1"/>
  <c r="Q89" i="2"/>
  <c r="R89" i="24"/>
  <c r="O89" i="32"/>
  <c r="N89" i="24"/>
  <c r="W89" i="32" l="1"/>
  <c r="T89" i="24"/>
  <c r="W89" i="24"/>
  <c r="V89" i="30"/>
  <c r="G89" i="2"/>
  <c r="S89" i="2"/>
  <c r="X89" i="2"/>
  <c r="AC89" i="30" s="1"/>
  <c r="R89" i="32"/>
  <c r="V89" i="2"/>
  <c r="X89" i="30" l="1"/>
  <c r="U89" i="2"/>
  <c r="Z89" i="30" s="1"/>
  <c r="J90" i="24"/>
  <c r="AB89" i="32"/>
  <c r="Y89" i="32"/>
  <c r="W89" i="2"/>
  <c r="AB89" i="30" s="1"/>
  <c r="AA89" i="30"/>
  <c r="I89" i="2"/>
  <c r="J89" i="30" s="1"/>
  <c r="H89" i="2"/>
  <c r="H89" i="30"/>
  <c r="Z89" i="2"/>
  <c r="AA89" i="2" s="1"/>
  <c r="AB89" i="2" s="1"/>
  <c r="I89" i="30" l="1"/>
  <c r="L89" i="2"/>
  <c r="K90" i="32"/>
  <c r="P90" i="24"/>
  <c r="U90" i="32" s="1"/>
  <c r="M90" i="24"/>
  <c r="Q90" i="32" l="1"/>
  <c r="O90" i="24"/>
  <c r="O89" i="30"/>
  <c r="R89" i="2"/>
  <c r="N89" i="2"/>
  <c r="S90" i="32" l="1"/>
  <c r="Q90" i="24"/>
  <c r="R89" i="30"/>
  <c r="W89" i="30"/>
  <c r="T89" i="2"/>
  <c r="Y89" i="2"/>
  <c r="Y89" i="30" l="1"/>
  <c r="V90" i="32"/>
  <c r="G90" i="24"/>
  <c r="S90" i="24" s="1"/>
  <c r="V90" i="24"/>
  <c r="AA90" i="32" s="1"/>
  <c r="J90" i="2"/>
  <c r="AE89" i="2"/>
  <c r="AD89" i="30"/>
  <c r="X90" i="32" l="1"/>
  <c r="U90" i="24"/>
  <c r="Z90" i="32" s="1"/>
  <c r="K90" i="30"/>
  <c r="P90" i="2"/>
  <c r="U90" i="30" s="1"/>
  <c r="M90" i="2"/>
  <c r="I90" i="24"/>
  <c r="J90" i="32" s="1"/>
  <c r="H90" i="32"/>
  <c r="H90" i="24"/>
  <c r="X90" i="24"/>
  <c r="Y90" i="24" s="1"/>
  <c r="Z90" i="24" s="1"/>
  <c r="L90" i="24" l="1"/>
  <c r="I90" i="32"/>
  <c r="Q90" i="30"/>
  <c r="O90" i="2"/>
  <c r="S90" i="30" l="1"/>
  <c r="Q90" i="2"/>
  <c r="R90" i="24"/>
  <c r="O90" i="32"/>
  <c r="N90" i="24"/>
  <c r="W90" i="32" l="1"/>
  <c r="T90" i="24"/>
  <c r="W90" i="24"/>
  <c r="V90" i="30"/>
  <c r="G90" i="2"/>
  <c r="S90" i="2"/>
  <c r="X90" i="2"/>
  <c r="AC90" i="30" s="1"/>
  <c r="R90" i="32"/>
  <c r="V90" i="2"/>
  <c r="X90" i="30" l="1"/>
  <c r="U90" i="2"/>
  <c r="Z90" i="30" s="1"/>
  <c r="AB90" i="32"/>
  <c r="J91" i="24"/>
  <c r="Y90" i="32"/>
  <c r="W90" i="2"/>
  <c r="AB90" i="30" s="1"/>
  <c r="AA90" i="30"/>
  <c r="I90" i="2"/>
  <c r="J90" i="30" s="1"/>
  <c r="H90" i="2"/>
  <c r="H90" i="30"/>
  <c r="Z90" i="2"/>
  <c r="AA90" i="2" s="1"/>
  <c r="AB90" i="2" s="1"/>
  <c r="I90" i="30" l="1"/>
  <c r="L90" i="2"/>
  <c r="K91" i="32"/>
  <c r="P91" i="24"/>
  <c r="U91" i="32" s="1"/>
  <c r="M91" i="24"/>
  <c r="Q91" i="32" l="1"/>
  <c r="O91" i="24"/>
  <c r="O90" i="30"/>
  <c r="R90" i="2"/>
  <c r="N90" i="2"/>
  <c r="S91" i="32" l="1"/>
  <c r="Q91" i="24"/>
  <c r="R90" i="30"/>
  <c r="W90" i="30"/>
  <c r="T90" i="2"/>
  <c r="Y90" i="2"/>
  <c r="AE90" i="2" l="1"/>
  <c r="J91" i="2"/>
  <c r="AD90" i="30"/>
  <c r="V91" i="32"/>
  <c r="V91" i="24"/>
  <c r="AA91" i="32" s="1"/>
  <c r="G91" i="24"/>
  <c r="S91" i="24" s="1"/>
  <c r="Y90" i="30"/>
  <c r="X91" i="32" l="1"/>
  <c r="U91" i="24"/>
  <c r="Z91" i="32" s="1"/>
  <c r="K91" i="30"/>
  <c r="P91" i="2"/>
  <c r="U91" i="30" s="1"/>
  <c r="M91" i="2"/>
  <c r="H91" i="24"/>
  <c r="H91" i="32"/>
  <c r="I91" i="24"/>
  <c r="J91" i="32" s="1"/>
  <c r="X91" i="24"/>
  <c r="Y91" i="24" s="1"/>
  <c r="Z91" i="24" s="1"/>
  <c r="L91" i="24" l="1"/>
  <c r="I91" i="32"/>
  <c r="Q91" i="30"/>
  <c r="O91" i="2"/>
  <c r="S91" i="30" l="1"/>
  <c r="Q91" i="2"/>
  <c r="O91" i="32"/>
  <c r="R91" i="24"/>
  <c r="N91" i="24"/>
  <c r="V91" i="30" l="1"/>
  <c r="X91" i="2"/>
  <c r="AC91" i="30" s="1"/>
  <c r="G91" i="2"/>
  <c r="S91" i="2" s="1"/>
  <c r="R91" i="32"/>
  <c r="V91" i="2"/>
  <c r="W91" i="32"/>
  <c r="T91" i="24"/>
  <c r="W91" i="24"/>
  <c r="X91" i="30" l="1"/>
  <c r="U91" i="2"/>
  <c r="Z91" i="30" s="1"/>
  <c r="W91" i="2"/>
  <c r="AB91" i="30" s="1"/>
  <c r="AA91" i="30"/>
  <c r="I91" i="2"/>
  <c r="J91" i="30" s="1"/>
  <c r="H91" i="2"/>
  <c r="H91" i="30"/>
  <c r="Z91" i="2"/>
  <c r="AA91" i="2" s="1"/>
  <c r="AB91" i="2" s="1"/>
  <c r="AB91" i="32"/>
  <c r="J92" i="24"/>
  <c r="Y91" i="32"/>
  <c r="K92" i="32" l="1"/>
  <c r="P92" i="24"/>
  <c r="U92" i="32" s="1"/>
  <c r="M92" i="24"/>
  <c r="L91" i="2"/>
  <c r="I91" i="30"/>
  <c r="O91" i="30" l="1"/>
  <c r="R91" i="2"/>
  <c r="N91" i="2"/>
  <c r="Q92" i="32"/>
  <c r="O92" i="24"/>
  <c r="R91" i="30" l="1"/>
  <c r="W91" i="30"/>
  <c r="T91" i="2"/>
  <c r="Y91" i="2"/>
  <c r="S92" i="32"/>
  <c r="Q92" i="24"/>
  <c r="Y91" i="30" l="1"/>
  <c r="V92" i="32"/>
  <c r="V92" i="24"/>
  <c r="AA92" i="32" s="1"/>
  <c r="G92" i="24"/>
  <c r="S92" i="24" s="1"/>
  <c r="J92" i="2"/>
  <c r="AE91" i="2"/>
  <c r="AD91" i="30"/>
  <c r="X92" i="32" l="1"/>
  <c r="U92" i="24"/>
  <c r="Z92" i="32" s="1"/>
  <c r="K92" i="30"/>
  <c r="P92" i="2"/>
  <c r="U92" i="30" s="1"/>
  <c r="M92" i="2"/>
  <c r="I92" i="24"/>
  <c r="J92" i="32" s="1"/>
  <c r="H92" i="32"/>
  <c r="H92" i="24"/>
  <c r="X92" i="24"/>
  <c r="Y92" i="24" s="1"/>
  <c r="Z92" i="24" s="1"/>
  <c r="I92" i="32" l="1"/>
  <c r="L92" i="24"/>
  <c r="Q92" i="30"/>
  <c r="O92" i="2"/>
  <c r="O92" i="32" l="1"/>
  <c r="R92" i="24"/>
  <c r="N92" i="24"/>
  <c r="S92" i="30"/>
  <c r="Q92" i="2"/>
  <c r="R92" i="32" l="1"/>
  <c r="W92" i="32"/>
  <c r="T92" i="24"/>
  <c r="W92" i="24"/>
  <c r="V92" i="30"/>
  <c r="X92" i="2"/>
  <c r="AC92" i="30" s="1"/>
  <c r="G92" i="2"/>
  <c r="V92" i="2"/>
  <c r="Y92" i="32" l="1"/>
  <c r="H92" i="2"/>
  <c r="I92" i="2"/>
  <c r="J92" i="30" s="1"/>
  <c r="H92" i="30"/>
  <c r="Z92" i="2"/>
  <c r="AA92" i="2" s="1"/>
  <c r="AB92" i="2" s="1"/>
  <c r="W92" i="2"/>
  <c r="AB92" i="30" s="1"/>
  <c r="AA92" i="30"/>
  <c r="S92" i="2"/>
  <c r="J93" i="24"/>
  <c r="AB92" i="32"/>
  <c r="I92" i="30" l="1"/>
  <c r="L92" i="2"/>
  <c r="K93" i="32"/>
  <c r="P93" i="24"/>
  <c r="U93" i="32" s="1"/>
  <c r="M93" i="24"/>
  <c r="X92" i="30"/>
  <c r="U92" i="2"/>
  <c r="Z92" i="30" s="1"/>
  <c r="R92" i="2" l="1"/>
  <c r="O92" i="30"/>
  <c r="N92" i="2"/>
  <c r="Q93" i="32"/>
  <c r="O93" i="24"/>
  <c r="R92" i="30" l="1"/>
  <c r="S93" i="32"/>
  <c r="Q93" i="24"/>
  <c r="W92" i="30"/>
  <c r="T92" i="2"/>
  <c r="Y92" i="2"/>
  <c r="V93" i="32" l="1"/>
  <c r="G93" i="24"/>
  <c r="V93" i="24"/>
  <c r="AA93" i="32" s="1"/>
  <c r="Y92" i="30"/>
  <c r="AD92" i="30"/>
  <c r="J93" i="2"/>
  <c r="AE92" i="2"/>
  <c r="H93" i="24" l="1"/>
  <c r="H93" i="32"/>
  <c r="I93" i="24"/>
  <c r="J93" i="32" s="1"/>
  <c r="X93" i="24"/>
  <c r="Y93" i="24" s="1"/>
  <c r="Z93" i="24" s="1"/>
  <c r="S93" i="24"/>
  <c r="K93" i="30"/>
  <c r="P93" i="2"/>
  <c r="U93" i="30" s="1"/>
  <c r="M93" i="2"/>
  <c r="Q93" i="30" l="1"/>
  <c r="O93" i="2"/>
  <c r="X93" i="32"/>
  <c r="U93" i="24"/>
  <c r="Z93" i="32" s="1"/>
  <c r="I93" i="32"/>
  <c r="L93" i="24"/>
  <c r="S93" i="30" l="1"/>
  <c r="Q93" i="2"/>
  <c r="O93" i="32"/>
  <c r="R93" i="24"/>
  <c r="N93" i="24"/>
  <c r="V93" i="30" l="1"/>
  <c r="X93" i="2"/>
  <c r="AC93" i="30" s="1"/>
  <c r="G93" i="2"/>
  <c r="R93" i="32"/>
  <c r="W93" i="32"/>
  <c r="T93" i="24"/>
  <c r="W93" i="24"/>
  <c r="V93" i="2"/>
  <c r="W93" i="2" l="1"/>
  <c r="AB93" i="30" s="1"/>
  <c r="AA93" i="30"/>
  <c r="I93" i="2"/>
  <c r="J93" i="30" s="1"/>
  <c r="Z93" i="2"/>
  <c r="AA93" i="2" s="1"/>
  <c r="AB93" i="2" s="1"/>
  <c r="H93" i="30"/>
  <c r="H93" i="2"/>
  <c r="Y93" i="32"/>
  <c r="S93" i="2"/>
  <c r="AB93" i="32"/>
  <c r="J94" i="24"/>
  <c r="K94" i="32" l="1"/>
  <c r="P94" i="24"/>
  <c r="U94" i="32" s="1"/>
  <c r="M94" i="24"/>
  <c r="I93" i="30"/>
  <c r="L93" i="2"/>
  <c r="X93" i="30"/>
  <c r="U93" i="2"/>
  <c r="Z93" i="30" s="1"/>
  <c r="Q94" i="32" l="1"/>
  <c r="O94" i="24"/>
  <c r="R93" i="2"/>
  <c r="O93" i="30"/>
  <c r="N93" i="2"/>
  <c r="W93" i="30" l="1"/>
  <c r="T93" i="2"/>
  <c r="Y93" i="2"/>
  <c r="S94" i="32"/>
  <c r="Q94" i="24"/>
  <c r="R93" i="30"/>
  <c r="J94" i="2" l="1"/>
  <c r="AE93" i="2"/>
  <c r="AD93" i="30"/>
  <c r="Y93" i="30"/>
  <c r="V94" i="32"/>
  <c r="G94" i="24"/>
  <c r="V94" i="24"/>
  <c r="AA94" i="32" s="1"/>
  <c r="I94" i="24" l="1"/>
  <c r="J94" i="32" s="1"/>
  <c r="H94" i="32"/>
  <c r="H94" i="24"/>
  <c r="X94" i="24"/>
  <c r="Y94" i="24" s="1"/>
  <c r="Z94" i="24" s="1"/>
  <c r="S94" i="24"/>
  <c r="K94" i="30"/>
  <c r="P94" i="2"/>
  <c r="U94" i="30" s="1"/>
  <c r="M94" i="2"/>
  <c r="I94" i="32" l="1"/>
  <c r="L94" i="24"/>
  <c r="X94" i="32"/>
  <c r="U94" i="24"/>
  <c r="Z94" i="32" s="1"/>
  <c r="Q94" i="30"/>
  <c r="O94" i="2"/>
  <c r="S94" i="30" l="1"/>
  <c r="Q94" i="2"/>
  <c r="O94" i="32"/>
  <c r="R94" i="24"/>
  <c r="N94" i="24"/>
  <c r="V94" i="30" l="1"/>
  <c r="G94" i="2"/>
  <c r="S94" i="2" s="1"/>
  <c r="X94" i="2"/>
  <c r="AC94" i="30" s="1"/>
  <c r="R94" i="32"/>
  <c r="V94" i="2"/>
  <c r="W94" i="32"/>
  <c r="T94" i="24"/>
  <c r="W94" i="24"/>
  <c r="X94" i="30" l="1"/>
  <c r="U94" i="2"/>
  <c r="Z94" i="30" s="1"/>
  <c r="W94" i="2"/>
  <c r="AB94" i="30" s="1"/>
  <c r="AA94" i="30"/>
  <c r="AB94" i="32"/>
  <c r="J95" i="24"/>
  <c r="H94" i="30"/>
  <c r="H94" i="2"/>
  <c r="Z94" i="2"/>
  <c r="AA94" i="2" s="1"/>
  <c r="AB94" i="2" s="1"/>
  <c r="I94" i="2"/>
  <c r="J94" i="30" s="1"/>
  <c r="Y94" i="32"/>
  <c r="K95" i="32" l="1"/>
  <c r="P95" i="24"/>
  <c r="U95" i="32" s="1"/>
  <c r="M95" i="24"/>
  <c r="L94" i="2"/>
  <c r="I94" i="30"/>
  <c r="O94" i="30" l="1"/>
  <c r="R94" i="2"/>
  <c r="N94" i="2"/>
  <c r="Q95" i="32"/>
  <c r="O95" i="24"/>
  <c r="S95" i="32" l="1"/>
  <c r="Q95" i="24"/>
  <c r="R94" i="30"/>
  <c r="W94" i="30"/>
  <c r="T94" i="2"/>
  <c r="Y94" i="2"/>
  <c r="Y94" i="30" l="1"/>
  <c r="V95" i="32"/>
  <c r="G95" i="24"/>
  <c r="V95" i="24"/>
  <c r="AA95" i="32" s="1"/>
  <c r="AD94" i="30"/>
  <c r="J95" i="2"/>
  <c r="AE94" i="2"/>
  <c r="K95" i="30" l="1"/>
  <c r="P95" i="2"/>
  <c r="U95" i="30" s="1"/>
  <c r="M95" i="2"/>
  <c r="H95" i="24"/>
  <c r="H95" i="32"/>
  <c r="I95" i="24"/>
  <c r="J95" i="32" s="1"/>
  <c r="X95" i="24"/>
  <c r="Y95" i="24" s="1"/>
  <c r="Z95" i="24" s="1"/>
  <c r="S95" i="24"/>
  <c r="X95" i="32" l="1"/>
  <c r="U95" i="24"/>
  <c r="Z95" i="32" s="1"/>
  <c r="I95" i="32"/>
  <c r="L95" i="24"/>
  <c r="Q95" i="30"/>
  <c r="O95" i="2"/>
  <c r="O95" i="32" l="1"/>
  <c r="R95" i="24"/>
  <c r="N95" i="24"/>
  <c r="S95" i="30"/>
  <c r="Q95" i="2"/>
  <c r="V95" i="2" s="1"/>
  <c r="W95" i="2" l="1"/>
  <c r="AB95" i="30" s="1"/>
  <c r="AA95" i="30"/>
  <c r="V95" i="30"/>
  <c r="G95" i="2"/>
  <c r="X95" i="2"/>
  <c r="AC95" i="30" s="1"/>
  <c r="R95" i="32"/>
  <c r="W95" i="32"/>
  <c r="T95" i="24"/>
  <c r="W95" i="24"/>
  <c r="H95" i="2" l="1"/>
  <c r="Z95" i="2"/>
  <c r="AA95" i="2" s="1"/>
  <c r="AB95" i="2" s="1"/>
  <c r="I95" i="2"/>
  <c r="J95" i="30" s="1"/>
  <c r="H95" i="30"/>
  <c r="J96" i="24"/>
  <c r="AB95" i="32"/>
  <c r="Y95" i="32"/>
  <c r="S95" i="2"/>
  <c r="X95" i="30" l="1"/>
  <c r="U95" i="2"/>
  <c r="Z95" i="30" s="1"/>
  <c r="K96" i="32"/>
  <c r="P96" i="24"/>
  <c r="U96" i="32" s="1"/>
  <c r="M96" i="24"/>
  <c r="L95" i="2"/>
  <c r="I95" i="30"/>
  <c r="Q96" i="32" l="1"/>
  <c r="O96" i="24"/>
  <c r="R95" i="2"/>
  <c r="O95" i="30"/>
  <c r="N95" i="2"/>
  <c r="W95" i="30" l="1"/>
  <c r="T95" i="2"/>
  <c r="Y95" i="2"/>
  <c r="S96" i="32"/>
  <c r="Q96" i="24"/>
  <c r="R95" i="30"/>
  <c r="J96" i="2" l="1"/>
  <c r="AE95" i="2"/>
  <c r="AD95" i="30"/>
  <c r="Y95" i="30"/>
  <c r="V96" i="32"/>
  <c r="V96" i="24"/>
  <c r="AA96" i="32" s="1"/>
  <c r="G96" i="24"/>
  <c r="I96" i="24" l="1"/>
  <c r="J96" i="32" s="1"/>
  <c r="H96" i="32"/>
  <c r="H96" i="24"/>
  <c r="X96" i="24"/>
  <c r="Y96" i="24" s="1"/>
  <c r="Z96" i="24" s="1"/>
  <c r="S96" i="24"/>
  <c r="K96" i="30"/>
  <c r="P96" i="2"/>
  <c r="U96" i="30" s="1"/>
  <c r="M96" i="2"/>
  <c r="L96" i="24" l="1"/>
  <c r="I96" i="32"/>
  <c r="X96" i="32"/>
  <c r="U96" i="24"/>
  <c r="Z96" i="32" s="1"/>
  <c r="Q96" i="30"/>
  <c r="O96" i="2"/>
  <c r="S96" i="30" l="1"/>
  <c r="Q96" i="2"/>
  <c r="R96" i="24"/>
  <c r="O96" i="32"/>
  <c r="N96" i="24"/>
  <c r="W96" i="32" l="1"/>
  <c r="T96" i="24"/>
  <c r="W96" i="24"/>
  <c r="V96" i="30"/>
  <c r="X96" i="2"/>
  <c r="AC96" i="30" s="1"/>
  <c r="G96" i="2"/>
  <c r="V96" i="2"/>
  <c r="R96" i="32"/>
  <c r="I96" i="2" l="1"/>
  <c r="J96" i="30" s="1"/>
  <c r="H96" i="30"/>
  <c r="Z96" i="2"/>
  <c r="AA96" i="2" s="1"/>
  <c r="AB96" i="2" s="1"/>
  <c r="H96" i="2"/>
  <c r="W96" i="2"/>
  <c r="AB96" i="30" s="1"/>
  <c r="AA96" i="30"/>
  <c r="AB96" i="32"/>
  <c r="J97" i="24"/>
  <c r="S96" i="2"/>
  <c r="Y96" i="32"/>
  <c r="K97" i="32" l="1"/>
  <c r="P97" i="24"/>
  <c r="U97" i="32" s="1"/>
  <c r="M97" i="24"/>
  <c r="L96" i="2"/>
  <c r="I96" i="30"/>
  <c r="X96" i="30"/>
  <c r="U96" i="2"/>
  <c r="Z96" i="30" s="1"/>
  <c r="Q97" i="32" l="1"/>
  <c r="O97" i="24"/>
  <c r="O96" i="30"/>
  <c r="R96" i="2"/>
  <c r="N96" i="2"/>
  <c r="S97" i="32" l="1"/>
  <c r="Q97" i="24"/>
  <c r="R96" i="30"/>
  <c r="W96" i="30"/>
  <c r="T96" i="2"/>
  <c r="Y96" i="2"/>
  <c r="AD96" i="30" l="1"/>
  <c r="AE96" i="2"/>
  <c r="J97" i="2"/>
  <c r="V97" i="32"/>
  <c r="G97" i="24"/>
  <c r="V97" i="24"/>
  <c r="AA97" i="32" s="1"/>
  <c r="Y96" i="30"/>
  <c r="H97" i="24" l="1"/>
  <c r="H97" i="32"/>
  <c r="I97" i="24"/>
  <c r="J97" i="32" s="1"/>
  <c r="X97" i="24"/>
  <c r="Y97" i="24" s="1"/>
  <c r="Z97" i="24" s="1"/>
  <c r="S97" i="24"/>
  <c r="K97" i="30"/>
  <c r="P97" i="2"/>
  <c r="U97" i="30" s="1"/>
  <c r="M97" i="2"/>
  <c r="Q97" i="30" l="1"/>
  <c r="O97" i="2"/>
  <c r="X97" i="32"/>
  <c r="U97" i="24"/>
  <c r="Z97" i="32" s="1"/>
  <c r="I97" i="32"/>
  <c r="L97" i="24"/>
  <c r="S97" i="30" l="1"/>
  <c r="Q97" i="2"/>
  <c r="O97" i="32"/>
  <c r="R97" i="24"/>
  <c r="N97" i="24"/>
  <c r="V97" i="30" l="1"/>
  <c r="X97" i="2"/>
  <c r="AC97" i="30" s="1"/>
  <c r="G97" i="2"/>
  <c r="S97" i="2" s="1"/>
  <c r="R97" i="32"/>
  <c r="W97" i="32"/>
  <c r="T97" i="24"/>
  <c r="W97" i="24"/>
  <c r="V97" i="2"/>
  <c r="X97" i="30" l="1"/>
  <c r="U97" i="2"/>
  <c r="Z97" i="30" s="1"/>
  <c r="Y97" i="32"/>
  <c r="H97" i="30"/>
  <c r="Z97" i="2"/>
  <c r="AA97" i="2" s="1"/>
  <c r="AB97" i="2" s="1"/>
  <c r="I97" i="2"/>
  <c r="J97" i="30" s="1"/>
  <c r="H97" i="2"/>
  <c r="W97" i="2"/>
  <c r="AB97" i="30" s="1"/>
  <c r="AA97" i="30"/>
  <c r="AB97" i="32"/>
  <c r="J98" i="24"/>
  <c r="K98" i="32" l="1"/>
  <c r="P98" i="24"/>
  <c r="U98" i="32" s="1"/>
  <c r="M98" i="24"/>
  <c r="I97" i="30"/>
  <c r="L97" i="2"/>
  <c r="Q98" i="32" l="1"/>
  <c r="O98" i="24"/>
  <c r="O97" i="30"/>
  <c r="R97" i="2"/>
  <c r="N97" i="2"/>
  <c r="S98" i="32" l="1"/>
  <c r="Q98" i="24"/>
  <c r="R97" i="30"/>
  <c r="W97" i="30"/>
  <c r="T97" i="2"/>
  <c r="Y97" i="2"/>
  <c r="AE97" i="2" l="1"/>
  <c r="AD97" i="30"/>
  <c r="J98" i="2"/>
  <c r="Y97" i="30"/>
  <c r="V98" i="32"/>
  <c r="G98" i="24"/>
  <c r="V98" i="24"/>
  <c r="AA98" i="32" s="1"/>
  <c r="I98" i="24" l="1"/>
  <c r="J98" i="32" s="1"/>
  <c r="H98" i="32"/>
  <c r="H98" i="24"/>
  <c r="X98" i="24"/>
  <c r="Y98" i="24" s="1"/>
  <c r="Z98" i="24" s="1"/>
  <c r="S98" i="24"/>
  <c r="K98" i="30"/>
  <c r="P98" i="2"/>
  <c r="U98" i="30" s="1"/>
  <c r="M98" i="2"/>
  <c r="I98" i="32" l="1"/>
  <c r="L98" i="24"/>
  <c r="X98" i="32"/>
  <c r="U98" i="24"/>
  <c r="Z98" i="32" s="1"/>
  <c r="Q98" i="30"/>
  <c r="O98" i="2"/>
  <c r="S98" i="30" l="1"/>
  <c r="Q98" i="2"/>
  <c r="O98" i="32"/>
  <c r="R98" i="24"/>
  <c r="N98" i="24"/>
  <c r="V98" i="30" l="1"/>
  <c r="X98" i="2"/>
  <c r="AC98" i="30" s="1"/>
  <c r="G98" i="2"/>
  <c r="S98" i="2" s="1"/>
  <c r="R98" i="32"/>
  <c r="V98" i="2"/>
  <c r="W98" i="32"/>
  <c r="T98" i="24"/>
  <c r="W98" i="24"/>
  <c r="X98" i="30" l="1"/>
  <c r="U98" i="2"/>
  <c r="Z98" i="30" s="1"/>
  <c r="W98" i="2"/>
  <c r="AB98" i="30" s="1"/>
  <c r="AA98" i="30"/>
  <c r="Z98" i="2"/>
  <c r="AA98" i="2" s="1"/>
  <c r="AB98" i="2" s="1"/>
  <c r="I98" i="2"/>
  <c r="J98" i="30" s="1"/>
  <c r="H98" i="2"/>
  <c r="H98" i="30"/>
  <c r="AB98" i="32"/>
  <c r="J99" i="24"/>
  <c r="Y98" i="32"/>
  <c r="K99" i="32" l="1"/>
  <c r="P99" i="24"/>
  <c r="U99" i="32" s="1"/>
  <c r="M99" i="24"/>
  <c r="L98" i="2"/>
  <c r="I98" i="30"/>
  <c r="O98" i="30" l="1"/>
  <c r="R98" i="2"/>
  <c r="N98" i="2"/>
  <c r="Q99" i="32"/>
  <c r="O99" i="24"/>
  <c r="R98" i="30" l="1"/>
  <c r="W98" i="30"/>
  <c r="T98" i="2"/>
  <c r="Y98" i="2"/>
  <c r="S99" i="32"/>
  <c r="Q99" i="24"/>
  <c r="Y98" i="30" l="1"/>
  <c r="V99" i="32"/>
  <c r="G99" i="24"/>
  <c r="V99" i="24"/>
  <c r="AA99" i="32" s="1"/>
  <c r="J99" i="2"/>
  <c r="AE98" i="2"/>
  <c r="AD98" i="30"/>
  <c r="I99" i="24" l="1"/>
  <c r="J99" i="32" s="1"/>
  <c r="H99" i="24"/>
  <c r="H99" i="32"/>
  <c r="X99" i="24"/>
  <c r="Y99" i="24" s="1"/>
  <c r="Z99" i="24" s="1"/>
  <c r="K99" i="30"/>
  <c r="P99" i="2"/>
  <c r="U99" i="30" s="1"/>
  <c r="M99" i="2"/>
  <c r="S99" i="24"/>
  <c r="Q99" i="30" l="1"/>
  <c r="O99" i="2"/>
  <c r="X99" i="32"/>
  <c r="U99" i="24"/>
  <c r="Z99" i="32" s="1"/>
  <c r="I99" i="32"/>
  <c r="L99" i="24"/>
  <c r="S99" i="30" l="1"/>
  <c r="Q99" i="2"/>
  <c r="R99" i="24"/>
  <c r="O99" i="32"/>
  <c r="N99" i="24"/>
  <c r="V99" i="30" l="1"/>
  <c r="X99" i="2"/>
  <c r="AC99" i="30" s="1"/>
  <c r="G99" i="2"/>
  <c r="R99" i="32"/>
  <c r="W99" i="32"/>
  <c r="T99" i="24"/>
  <c r="W99" i="24"/>
  <c r="V99" i="2"/>
  <c r="Y99" i="32" l="1"/>
  <c r="AA99" i="30"/>
  <c r="W99" i="2"/>
  <c r="AB99" i="30" s="1"/>
  <c r="H99" i="2"/>
  <c r="Z99" i="2"/>
  <c r="AA99" i="2" s="1"/>
  <c r="AB99" i="2" s="1"/>
  <c r="I99" i="2"/>
  <c r="J99" i="30" s="1"/>
  <c r="H99" i="30"/>
  <c r="S99" i="2"/>
  <c r="AB99" i="32"/>
  <c r="J100" i="24"/>
  <c r="K100" i="32" l="1"/>
  <c r="P100" i="24"/>
  <c r="U100" i="32" s="1"/>
  <c r="M100" i="24"/>
  <c r="X99" i="30"/>
  <c r="U99" i="2"/>
  <c r="Z99" i="30" s="1"/>
  <c r="I99" i="30"/>
  <c r="L99" i="2"/>
  <c r="R99" i="2" l="1"/>
  <c r="O99" i="30"/>
  <c r="N99" i="2"/>
  <c r="Q100" i="32"/>
  <c r="O100" i="24"/>
  <c r="R99" i="30" l="1"/>
  <c r="S100" i="32"/>
  <c r="Q100" i="24"/>
  <c r="W99" i="30"/>
  <c r="T99" i="2"/>
  <c r="Y99" i="2"/>
  <c r="V100" i="32" l="1"/>
  <c r="V100" i="24"/>
  <c r="AA100" i="32" s="1"/>
  <c r="G100" i="24"/>
  <c r="S100" i="24" s="1"/>
  <c r="Y99" i="30"/>
  <c r="J100" i="2"/>
  <c r="AE99" i="2"/>
  <c r="AD99" i="30"/>
  <c r="P100" i="2" l="1"/>
  <c r="U100" i="30" s="1"/>
  <c r="K100" i="30"/>
  <c r="M100" i="2"/>
  <c r="I100" i="24"/>
  <c r="J100" i="32" s="1"/>
  <c r="H100" i="32"/>
  <c r="H100" i="24"/>
  <c r="X100" i="24"/>
  <c r="Y100" i="24" s="1"/>
  <c r="Z100" i="24" s="1"/>
  <c r="X100" i="32"/>
  <c r="U100" i="24"/>
  <c r="Z100" i="32" s="1"/>
  <c r="Q100" i="30" l="1"/>
  <c r="O100" i="2"/>
  <c r="I100" i="32"/>
  <c r="L100" i="24"/>
  <c r="S100" i="30" l="1"/>
  <c r="Q100" i="2"/>
  <c r="O100" i="32"/>
  <c r="R100" i="24"/>
  <c r="N100" i="24"/>
  <c r="V100" i="30" l="1"/>
  <c r="X100" i="2"/>
  <c r="AC100" i="30" s="1"/>
  <c r="G100" i="2"/>
  <c r="R100" i="32"/>
  <c r="V100" i="2"/>
  <c r="W100" i="32"/>
  <c r="T100" i="24"/>
  <c r="W100" i="24"/>
  <c r="I100" i="2" l="1"/>
  <c r="J100" i="30" s="1"/>
  <c r="Z100" i="2"/>
  <c r="AA100" i="2" s="1"/>
  <c r="AB100" i="2" s="1"/>
  <c r="H100" i="30"/>
  <c r="H100" i="2"/>
  <c r="W100" i="2"/>
  <c r="AB100" i="30" s="1"/>
  <c r="AA100" i="30"/>
  <c r="S100" i="2"/>
  <c r="J101" i="24"/>
  <c r="AB100" i="32"/>
  <c r="Y100" i="32"/>
  <c r="K101" i="32" l="1"/>
  <c r="P101" i="24"/>
  <c r="U101" i="32" s="1"/>
  <c r="M101" i="24"/>
  <c r="L100" i="2"/>
  <c r="I100" i="30"/>
  <c r="X100" i="30"/>
  <c r="U100" i="2"/>
  <c r="Z100" i="30" s="1"/>
  <c r="R100" i="2" l="1"/>
  <c r="O100" i="30"/>
  <c r="N100" i="2"/>
  <c r="Q101" i="32"/>
  <c r="O101" i="24"/>
  <c r="R100" i="30" l="1"/>
  <c r="S101" i="32"/>
  <c r="Q101" i="24"/>
  <c r="W100" i="30"/>
  <c r="T100" i="2"/>
  <c r="Y100" i="2"/>
  <c r="J101" i="2" l="1"/>
  <c r="AE100" i="2"/>
  <c r="AD100" i="30"/>
  <c r="V101" i="32"/>
  <c r="V101" i="24"/>
  <c r="AA101" i="32" s="1"/>
  <c r="G101" i="24"/>
  <c r="S101" i="24" s="1"/>
  <c r="Y100" i="30"/>
  <c r="X101" i="32" l="1"/>
  <c r="U101" i="24"/>
  <c r="Z101" i="32" s="1"/>
  <c r="H101" i="24"/>
  <c r="H101" i="32"/>
  <c r="I101" i="24"/>
  <c r="J101" i="32" s="1"/>
  <c r="X101" i="24"/>
  <c r="Y101" i="24" s="1"/>
  <c r="Z101" i="24" s="1"/>
  <c r="K101" i="30"/>
  <c r="P101" i="2"/>
  <c r="U101" i="30" s="1"/>
  <c r="M101" i="2"/>
  <c r="L101" i="24" l="1"/>
  <c r="I101" i="32"/>
  <c r="Q101" i="30"/>
  <c r="O101" i="2"/>
  <c r="S101" i="30" l="1"/>
  <c r="Q101" i="2"/>
  <c r="R101" i="24"/>
  <c r="O101" i="32"/>
  <c r="N101" i="24"/>
  <c r="V101" i="30" l="1"/>
  <c r="X101" i="2"/>
  <c r="AC101" i="30" s="1"/>
  <c r="G101" i="2"/>
  <c r="W101" i="32"/>
  <c r="T101" i="24"/>
  <c r="W101" i="24"/>
  <c r="R101" i="32"/>
  <c r="V101" i="2"/>
  <c r="H101" i="30" l="1"/>
  <c r="H101" i="2"/>
  <c r="Z101" i="2"/>
  <c r="AA101" i="2" s="1"/>
  <c r="AB101" i="2" s="1"/>
  <c r="I101" i="2"/>
  <c r="J101" i="30" s="1"/>
  <c r="Y101" i="32"/>
  <c r="S101" i="2"/>
  <c r="J102" i="24"/>
  <c r="AB101" i="32"/>
  <c r="AA101" i="30"/>
  <c r="W101" i="2"/>
  <c r="AB101" i="30" s="1"/>
  <c r="K102" i="32" l="1"/>
  <c r="P102" i="24"/>
  <c r="U102" i="32" s="1"/>
  <c r="M102" i="24"/>
  <c r="X101" i="30"/>
  <c r="U101" i="2"/>
  <c r="Z101" i="30" s="1"/>
  <c r="L101" i="2"/>
  <c r="I101" i="30"/>
  <c r="Q102" i="32" l="1"/>
  <c r="O102" i="24"/>
  <c r="R101" i="2"/>
  <c r="O101" i="30"/>
  <c r="N101" i="2"/>
  <c r="S102" i="32" l="1"/>
  <c r="Q102" i="24"/>
  <c r="W101" i="30"/>
  <c r="T101" i="2"/>
  <c r="Y101" i="2"/>
  <c r="R101" i="30"/>
  <c r="Y101" i="30" l="1"/>
  <c r="V102" i="32"/>
  <c r="G102" i="24"/>
  <c r="S102" i="24" s="1"/>
  <c r="V102" i="24"/>
  <c r="AA102" i="32" s="1"/>
  <c r="AD101" i="30"/>
  <c r="J102" i="2"/>
  <c r="AE101" i="2"/>
  <c r="X102" i="32" l="1"/>
  <c r="U102" i="24"/>
  <c r="Z102" i="32" s="1"/>
  <c r="P102" i="2"/>
  <c r="U102" i="30" s="1"/>
  <c r="K102" i="30"/>
  <c r="M102" i="2"/>
  <c r="H102" i="24"/>
  <c r="H102" i="32"/>
  <c r="I102" i="24"/>
  <c r="J102" i="32" s="1"/>
  <c r="X102" i="24"/>
  <c r="Y102" i="24" s="1"/>
  <c r="Z102" i="24" s="1"/>
  <c r="I102" i="32" l="1"/>
  <c r="L102" i="24"/>
  <c r="Q102" i="30"/>
  <c r="O102" i="2"/>
  <c r="O102" i="32" l="1"/>
  <c r="R102" i="24"/>
  <c r="N102" i="24"/>
  <c r="S102" i="30"/>
  <c r="Q102" i="2"/>
  <c r="R102" i="32" l="1"/>
  <c r="W102" i="32"/>
  <c r="T102" i="24"/>
  <c r="W102" i="24"/>
  <c r="V102" i="30"/>
  <c r="X102" i="2"/>
  <c r="AC102" i="30" s="1"/>
  <c r="G102" i="2"/>
  <c r="S102" i="2" s="1"/>
  <c r="V102" i="2"/>
  <c r="X102" i="30" l="1"/>
  <c r="U102" i="2"/>
  <c r="Z102" i="30" s="1"/>
  <c r="Y102" i="32"/>
  <c r="W102" i="2"/>
  <c r="AB102" i="30" s="1"/>
  <c r="AA102" i="30"/>
  <c r="I102" i="2"/>
  <c r="J102" i="30" s="1"/>
  <c r="Z102" i="2"/>
  <c r="AA102" i="2" s="1"/>
  <c r="AB102" i="2" s="1"/>
  <c r="H102" i="30"/>
  <c r="H102" i="2"/>
  <c r="J103" i="24"/>
  <c r="AB102" i="32"/>
  <c r="K103" i="32" l="1"/>
  <c r="P103" i="24"/>
  <c r="U103" i="32" s="1"/>
  <c r="M103" i="24"/>
  <c r="I102" i="30"/>
  <c r="L102" i="2"/>
  <c r="Q103" i="32" l="1"/>
  <c r="O103" i="24"/>
  <c r="R102" i="2"/>
  <c r="O102" i="30"/>
  <c r="N102" i="2"/>
  <c r="S103" i="32" l="1"/>
  <c r="Q103" i="24"/>
  <c r="R102" i="30"/>
  <c r="W102" i="30"/>
  <c r="T102" i="2"/>
  <c r="Y102" i="2"/>
  <c r="AD102" i="30" l="1"/>
  <c r="AE102" i="2"/>
  <c r="J103" i="2"/>
  <c r="V103" i="32"/>
  <c r="G103" i="24"/>
  <c r="S103" i="24" s="1"/>
  <c r="V103" i="24"/>
  <c r="AA103" i="32" s="1"/>
  <c r="Y102" i="30"/>
  <c r="X103" i="32" l="1"/>
  <c r="U103" i="24"/>
  <c r="Z103" i="32" s="1"/>
  <c r="H103" i="24"/>
  <c r="H103" i="32"/>
  <c r="I103" i="24"/>
  <c r="J103" i="32" s="1"/>
  <c r="X103" i="24"/>
  <c r="Y103" i="24" s="1"/>
  <c r="Z103" i="24" s="1"/>
  <c r="K103" i="30"/>
  <c r="P103" i="2"/>
  <c r="U103" i="30" s="1"/>
  <c r="M103" i="2"/>
  <c r="L103" i="24" l="1"/>
  <c r="I103" i="32"/>
  <c r="Q103" i="30"/>
  <c r="O103" i="2"/>
  <c r="S103" i="30" l="1"/>
  <c r="Q103" i="2"/>
  <c r="O103" i="32"/>
  <c r="R103" i="24"/>
  <c r="N103" i="24"/>
  <c r="V103" i="30" l="1"/>
  <c r="X103" i="2"/>
  <c r="AC103" i="30" s="1"/>
  <c r="G103" i="2"/>
  <c r="R103" i="32"/>
  <c r="W103" i="32"/>
  <c r="T103" i="24"/>
  <c r="W103" i="24"/>
  <c r="V103" i="2"/>
  <c r="Y103" i="32" l="1"/>
  <c r="I103" i="2"/>
  <c r="J103" i="30" s="1"/>
  <c r="H103" i="2"/>
  <c r="Z103" i="2"/>
  <c r="AA103" i="2" s="1"/>
  <c r="AB103" i="2" s="1"/>
  <c r="H103" i="30"/>
  <c r="W103" i="2"/>
  <c r="AB103" i="30" s="1"/>
  <c r="AA103" i="30"/>
  <c r="S103" i="2"/>
  <c r="J104" i="24"/>
  <c r="AB103" i="32"/>
  <c r="I103" i="30" l="1"/>
  <c r="L103" i="2"/>
  <c r="X103" i="30"/>
  <c r="U103" i="2"/>
  <c r="Z103" i="30" s="1"/>
  <c r="K104" i="32"/>
  <c r="P104" i="24"/>
  <c r="U104" i="32" s="1"/>
  <c r="M104" i="24"/>
  <c r="R103" i="2" l="1"/>
  <c r="O103" i="30"/>
  <c r="N103" i="2"/>
  <c r="Q104" i="32"/>
  <c r="O104" i="24"/>
  <c r="R103" i="30" l="1"/>
  <c r="S104" i="32"/>
  <c r="Q104" i="24"/>
  <c r="W103" i="30"/>
  <c r="T103" i="2"/>
  <c r="Y103" i="2"/>
  <c r="V104" i="32" l="1"/>
  <c r="G104" i="24"/>
  <c r="S104" i="24" s="1"/>
  <c r="V104" i="24"/>
  <c r="AA104" i="32" s="1"/>
  <c r="J104" i="2"/>
  <c r="AE103" i="2"/>
  <c r="AD103" i="30"/>
  <c r="Y103" i="30"/>
  <c r="X104" i="32" l="1"/>
  <c r="U104" i="24"/>
  <c r="Z104" i="32" s="1"/>
  <c r="I104" i="24"/>
  <c r="J104" i="32" s="1"/>
  <c r="H104" i="32"/>
  <c r="H104" i="24"/>
  <c r="X104" i="24"/>
  <c r="Y104" i="24" s="1"/>
  <c r="Z104" i="24" s="1"/>
  <c r="P104" i="2"/>
  <c r="U104" i="30" s="1"/>
  <c r="K104" i="30"/>
  <c r="M104" i="2"/>
  <c r="Q104" i="30" l="1"/>
  <c r="O104" i="2"/>
  <c r="L104" i="24"/>
  <c r="I104" i="32"/>
  <c r="O104" i="32" l="1"/>
  <c r="R104" i="24"/>
  <c r="N104" i="24"/>
  <c r="S104" i="30"/>
  <c r="Q104" i="2"/>
  <c r="R104" i="32" l="1"/>
  <c r="W104" i="32"/>
  <c r="T104" i="24"/>
  <c r="W104" i="24"/>
  <c r="V104" i="30"/>
  <c r="G104" i="2"/>
  <c r="X104" i="2"/>
  <c r="AC104" i="30" s="1"/>
  <c r="S104" i="2"/>
  <c r="V104" i="2"/>
  <c r="H104" i="2" l="1"/>
  <c r="Z104" i="2"/>
  <c r="AA104" i="2" s="1"/>
  <c r="AB104" i="2" s="1"/>
  <c r="H104" i="30"/>
  <c r="I104" i="2"/>
  <c r="J104" i="30" s="1"/>
  <c r="Y104" i="32"/>
  <c r="W104" i="2"/>
  <c r="AB104" i="30" s="1"/>
  <c r="AA104" i="30"/>
  <c r="X104" i="30"/>
  <c r="U104" i="2"/>
  <c r="Z104" i="30" s="1"/>
  <c r="AB104" i="32"/>
  <c r="J105" i="24"/>
  <c r="K105" i="32" l="1"/>
  <c r="P105" i="24"/>
  <c r="U105" i="32" s="1"/>
  <c r="M105" i="24"/>
  <c r="I104" i="30"/>
  <c r="L104" i="2"/>
  <c r="Q105" i="32" l="1"/>
  <c r="O105" i="24"/>
  <c r="O104" i="30"/>
  <c r="R104" i="2"/>
  <c r="N104" i="2"/>
  <c r="S105" i="32" l="1"/>
  <c r="Q105" i="24"/>
  <c r="R104" i="30"/>
  <c r="W104" i="30"/>
  <c r="T104" i="2"/>
  <c r="Y104" i="2"/>
  <c r="AD104" i="30" l="1"/>
  <c r="AE104" i="2"/>
  <c r="J105" i="2"/>
  <c r="V105" i="32"/>
  <c r="G105" i="24"/>
  <c r="V105" i="24"/>
  <c r="AA105" i="32" s="1"/>
  <c r="Y104" i="30"/>
  <c r="I105" i="24" l="1"/>
  <c r="J105" i="32" s="1"/>
  <c r="H105" i="24"/>
  <c r="H105" i="32"/>
  <c r="X105" i="24"/>
  <c r="Y105" i="24" s="1"/>
  <c r="Z105" i="24" s="1"/>
  <c r="S105" i="24"/>
  <c r="K105" i="30"/>
  <c r="P105" i="2"/>
  <c r="U105" i="30" s="1"/>
  <c r="M105" i="2"/>
  <c r="Q105" i="30" l="1"/>
  <c r="O105" i="2"/>
  <c r="I105" i="32"/>
  <c r="L105" i="24"/>
  <c r="X105" i="32"/>
  <c r="U105" i="24"/>
  <c r="Z105" i="32" s="1"/>
  <c r="S105" i="30" l="1"/>
  <c r="Q105" i="2"/>
  <c r="O105" i="32"/>
  <c r="R105" i="24"/>
  <c r="N105" i="24"/>
  <c r="V105" i="30" l="1"/>
  <c r="X105" i="2"/>
  <c r="AC105" i="30" s="1"/>
  <c r="G105" i="2"/>
  <c r="S105" i="2" s="1"/>
  <c r="R105" i="32"/>
  <c r="W105" i="32"/>
  <c r="T105" i="24"/>
  <c r="W105" i="24"/>
  <c r="V105" i="2"/>
  <c r="X105" i="30" l="1"/>
  <c r="U105" i="2"/>
  <c r="Z105" i="30" s="1"/>
  <c r="Y105" i="32"/>
  <c r="H105" i="30"/>
  <c r="H105" i="2"/>
  <c r="Z105" i="2"/>
  <c r="AA105" i="2" s="1"/>
  <c r="AB105" i="2" s="1"/>
  <c r="I105" i="2"/>
  <c r="J105" i="30" s="1"/>
  <c r="AA105" i="30"/>
  <c r="W105" i="2"/>
  <c r="AB105" i="30" s="1"/>
  <c r="J106" i="24"/>
  <c r="AB105" i="32"/>
  <c r="I105" i="30" l="1"/>
  <c r="L105" i="2"/>
  <c r="K106" i="32"/>
  <c r="P106" i="24"/>
  <c r="U106" i="32" s="1"/>
  <c r="M106" i="24"/>
  <c r="R105" i="2" l="1"/>
  <c r="O105" i="30"/>
  <c r="N105" i="2"/>
  <c r="Q106" i="32"/>
  <c r="O106" i="24"/>
  <c r="R105" i="30" l="1"/>
  <c r="S106" i="32"/>
  <c r="Q106" i="24"/>
  <c r="W105" i="30"/>
  <c r="T105" i="2"/>
  <c r="Y105" i="2"/>
  <c r="V106" i="32" l="1"/>
  <c r="G106" i="24"/>
  <c r="V106" i="24"/>
  <c r="AA106" i="32" s="1"/>
  <c r="J106" i="2"/>
  <c r="AE105" i="2"/>
  <c r="AD105" i="30"/>
  <c r="Y105" i="30"/>
  <c r="I106" i="24" l="1"/>
  <c r="J106" i="32" s="1"/>
  <c r="H106" i="32"/>
  <c r="H106" i="24"/>
  <c r="X106" i="24"/>
  <c r="Y106" i="24" s="1"/>
  <c r="Z106" i="24" s="1"/>
  <c r="S106" i="24"/>
  <c r="P106" i="2"/>
  <c r="U106" i="30" s="1"/>
  <c r="K106" i="30"/>
  <c r="M106" i="2"/>
  <c r="X106" i="32" l="1"/>
  <c r="U106" i="24"/>
  <c r="Z106" i="32" s="1"/>
  <c r="Q106" i="30"/>
  <c r="O106" i="2"/>
  <c r="L106" i="24"/>
  <c r="I106" i="32"/>
  <c r="O106" i="32" l="1"/>
  <c r="R106" i="24"/>
  <c r="N106" i="24"/>
  <c r="S106" i="30"/>
  <c r="Q106" i="2"/>
  <c r="V106" i="30" l="1"/>
  <c r="G106" i="2"/>
  <c r="S106" i="2" s="1"/>
  <c r="X106" i="2"/>
  <c r="AC106" i="30" s="1"/>
  <c r="R106" i="32"/>
  <c r="W106" i="32"/>
  <c r="T106" i="24"/>
  <c r="W106" i="24"/>
  <c r="V106" i="2"/>
  <c r="X106" i="30" l="1"/>
  <c r="U106" i="2"/>
  <c r="Z106" i="30" s="1"/>
  <c r="Y106" i="32"/>
  <c r="W106" i="2"/>
  <c r="AB106" i="30" s="1"/>
  <c r="AA106" i="30"/>
  <c r="H106" i="30"/>
  <c r="Z106" i="2"/>
  <c r="AA106" i="2" s="1"/>
  <c r="AB106" i="2" s="1"/>
  <c r="H106" i="2"/>
  <c r="I106" i="2"/>
  <c r="J106" i="30" s="1"/>
  <c r="AB106" i="32"/>
  <c r="J107" i="24"/>
  <c r="K107" i="32" l="1"/>
  <c r="P107" i="24"/>
  <c r="U107" i="32" s="1"/>
  <c r="M107" i="24"/>
  <c r="L106" i="2"/>
  <c r="I106" i="30"/>
  <c r="R106" i="2" l="1"/>
  <c r="O106" i="30"/>
  <c r="N106" i="2"/>
  <c r="Q107" i="32"/>
  <c r="O107" i="24"/>
  <c r="R106" i="30" l="1"/>
  <c r="S107" i="32"/>
  <c r="Q107" i="24"/>
  <c r="W106" i="30"/>
  <c r="T106" i="2"/>
  <c r="Y106" i="2"/>
  <c r="J107" i="2" l="1"/>
  <c r="AE106" i="2"/>
  <c r="AD106" i="30"/>
  <c r="V107" i="32"/>
  <c r="V107" i="24"/>
  <c r="AA107" i="32" s="1"/>
  <c r="G107" i="24"/>
  <c r="Y106" i="30"/>
  <c r="I107" i="24" l="1"/>
  <c r="J107" i="32" s="1"/>
  <c r="H107" i="24"/>
  <c r="H107" i="32"/>
  <c r="X107" i="24"/>
  <c r="Y107" i="24" s="1"/>
  <c r="Z107" i="24" s="1"/>
  <c r="S107" i="24"/>
  <c r="K107" i="30"/>
  <c r="P107" i="2"/>
  <c r="U107" i="30" s="1"/>
  <c r="M107" i="2"/>
  <c r="X107" i="32" l="1"/>
  <c r="U107" i="24"/>
  <c r="Z107" i="32" s="1"/>
  <c r="Q107" i="30"/>
  <c r="O107" i="2"/>
  <c r="I107" i="32"/>
  <c r="L107" i="24"/>
  <c r="R107" i="24" l="1"/>
  <c r="O107" i="32"/>
  <c r="N107" i="24"/>
  <c r="S107" i="30"/>
  <c r="Q107" i="2"/>
  <c r="V107" i="2" s="1"/>
  <c r="W107" i="2" l="1"/>
  <c r="AB107" i="30" s="1"/>
  <c r="AA107" i="30"/>
  <c r="R107" i="32"/>
  <c r="V107" i="30"/>
  <c r="X107" i="2"/>
  <c r="AC107" i="30" s="1"/>
  <c r="G107" i="2"/>
  <c r="S107" i="2" s="1"/>
  <c r="W107" i="32"/>
  <c r="T107" i="24"/>
  <c r="W107" i="24"/>
  <c r="X107" i="30" l="1"/>
  <c r="U107" i="2"/>
  <c r="Z107" i="30" s="1"/>
  <c r="Y107" i="32"/>
  <c r="I107" i="2"/>
  <c r="J107" i="30" s="1"/>
  <c r="Z107" i="2"/>
  <c r="AA107" i="2" s="1"/>
  <c r="AB107" i="2" s="1"/>
  <c r="H107" i="30"/>
  <c r="H107" i="2"/>
  <c r="J108" i="24"/>
  <c r="AB107" i="32"/>
  <c r="L107" i="2" l="1"/>
  <c r="I107" i="30"/>
  <c r="K108" i="32"/>
  <c r="P108" i="24"/>
  <c r="U108" i="32" s="1"/>
  <c r="M108" i="24"/>
  <c r="Q108" i="32" l="1"/>
  <c r="O108" i="24"/>
  <c r="O107" i="30"/>
  <c r="R107" i="2"/>
  <c r="N107" i="2"/>
  <c r="S108" i="32" l="1"/>
  <c r="Q108" i="24"/>
  <c r="R107" i="30"/>
  <c r="W107" i="30"/>
  <c r="T107" i="2"/>
  <c r="Y107" i="2"/>
  <c r="J108" i="2" l="1"/>
  <c r="AE107" i="2"/>
  <c r="AD107" i="30"/>
  <c r="V108" i="32"/>
  <c r="V108" i="24"/>
  <c r="AA108" i="32" s="1"/>
  <c r="G108" i="24"/>
  <c r="S108" i="24" s="1"/>
  <c r="Y107" i="30"/>
  <c r="X108" i="32" l="1"/>
  <c r="U108" i="24"/>
  <c r="Z108" i="32" s="1"/>
  <c r="I108" i="24"/>
  <c r="J108" i="32" s="1"/>
  <c r="H108" i="32"/>
  <c r="H108" i="24"/>
  <c r="X108" i="24"/>
  <c r="Y108" i="24" s="1"/>
  <c r="Z108" i="24" s="1"/>
  <c r="P108" i="2"/>
  <c r="U108" i="30" s="1"/>
  <c r="K108" i="30"/>
  <c r="M108" i="2"/>
  <c r="Q108" i="30" l="1"/>
  <c r="O108" i="2"/>
  <c r="I108" i="32"/>
  <c r="L108" i="24"/>
  <c r="S108" i="30" l="1"/>
  <c r="Q108" i="2"/>
  <c r="O108" i="32"/>
  <c r="R108" i="24"/>
  <c r="N108" i="24"/>
  <c r="V108" i="30" l="1"/>
  <c r="G108" i="2"/>
  <c r="S108" i="2" s="1"/>
  <c r="X108" i="2"/>
  <c r="AC108" i="30" s="1"/>
  <c r="R108" i="32"/>
  <c r="W108" i="32"/>
  <c r="T108" i="24"/>
  <c r="W108" i="24"/>
  <c r="V108" i="2"/>
  <c r="X108" i="30" l="1"/>
  <c r="U108" i="2"/>
  <c r="Z108" i="30" s="1"/>
  <c r="Y108" i="32"/>
  <c r="AA108" i="30"/>
  <c r="W108" i="2"/>
  <c r="AB108" i="30" s="1"/>
  <c r="I108" i="2"/>
  <c r="J108" i="30" s="1"/>
  <c r="Z108" i="2"/>
  <c r="AA108" i="2" s="1"/>
  <c r="AB108" i="2" s="1"/>
  <c r="H108" i="2"/>
  <c r="H108" i="30"/>
  <c r="J109" i="24"/>
  <c r="AB108" i="32"/>
  <c r="P109" i="24" l="1"/>
  <c r="U109" i="32" s="1"/>
  <c r="K109" i="32"/>
  <c r="M109" i="24"/>
  <c r="L108" i="2"/>
  <c r="I108" i="30"/>
  <c r="Q109" i="32" l="1"/>
  <c r="O109" i="24"/>
  <c r="O108" i="30"/>
  <c r="R108" i="2"/>
  <c r="N108" i="2"/>
  <c r="S109" i="32" l="1"/>
  <c r="Q109" i="24"/>
  <c r="R108" i="30"/>
  <c r="W108" i="30"/>
  <c r="T108" i="2"/>
  <c r="Y108" i="2"/>
  <c r="AE108" i="2" l="1"/>
  <c r="J109" i="2"/>
  <c r="AD108" i="30"/>
  <c r="V109" i="32"/>
  <c r="G109" i="24"/>
  <c r="V109" i="24"/>
  <c r="AA109" i="32" s="1"/>
  <c r="Y108" i="30"/>
  <c r="K109" i="30" l="1"/>
  <c r="P109" i="2"/>
  <c r="U109" i="30" s="1"/>
  <c r="M109" i="2"/>
  <c r="H109" i="32"/>
  <c r="I109" i="24"/>
  <c r="J109" i="32" s="1"/>
  <c r="H109" i="24"/>
  <c r="X109" i="24"/>
  <c r="Y109" i="24" s="1"/>
  <c r="Z109" i="24" s="1"/>
  <c r="S109" i="24"/>
  <c r="Q109" i="30" l="1"/>
  <c r="O109" i="2"/>
  <c r="X109" i="32"/>
  <c r="U109" i="24"/>
  <c r="Z109" i="32" s="1"/>
  <c r="I109" i="32"/>
  <c r="L109" i="24"/>
  <c r="S109" i="30" l="1"/>
  <c r="Q109" i="2"/>
  <c r="O109" i="32"/>
  <c r="R109" i="24"/>
  <c r="N109" i="24"/>
  <c r="V109" i="30" l="1"/>
  <c r="X109" i="2"/>
  <c r="AC109" i="30" s="1"/>
  <c r="G109" i="2"/>
  <c r="S109" i="2" s="1"/>
  <c r="R109" i="32"/>
  <c r="W109" i="32"/>
  <c r="T109" i="24"/>
  <c r="W109" i="24"/>
  <c r="V109" i="2"/>
  <c r="X109" i="30" l="1"/>
  <c r="U109" i="2"/>
  <c r="Z109" i="30" s="1"/>
  <c r="Y109" i="32"/>
  <c r="H109" i="30"/>
  <c r="I109" i="2"/>
  <c r="J109" i="30" s="1"/>
  <c r="Z109" i="2"/>
  <c r="AA109" i="2" s="1"/>
  <c r="AB109" i="2" s="1"/>
  <c r="H109" i="2"/>
  <c r="AB109" i="32"/>
  <c r="J110" i="24"/>
  <c r="W109" i="2"/>
  <c r="AB109" i="30" s="1"/>
  <c r="AA109" i="30"/>
  <c r="I109" i="30" l="1"/>
  <c r="L109" i="2"/>
  <c r="P110" i="24"/>
  <c r="U110" i="32" s="1"/>
  <c r="K110" i="32"/>
  <c r="M110" i="24"/>
  <c r="R109" i="2" l="1"/>
  <c r="O109" i="30"/>
  <c r="N109" i="2"/>
  <c r="Q110" i="32"/>
  <c r="O110" i="24"/>
  <c r="R109" i="30" l="1"/>
  <c r="S110" i="32"/>
  <c r="Q110" i="24"/>
  <c r="W109" i="30"/>
  <c r="T109" i="2"/>
  <c r="Y109" i="2"/>
  <c r="V110" i="32" l="1"/>
  <c r="V110" i="24"/>
  <c r="AA110" i="32" s="1"/>
  <c r="G110" i="24"/>
  <c r="S110" i="24" s="1"/>
  <c r="Y109" i="30"/>
  <c r="AD109" i="30"/>
  <c r="J110" i="2"/>
  <c r="AE109" i="2"/>
  <c r="X110" i="32" l="1"/>
  <c r="U110" i="24"/>
  <c r="Z110" i="32" s="1"/>
  <c r="H110" i="24"/>
  <c r="I110" i="24"/>
  <c r="J110" i="32" s="1"/>
  <c r="H110" i="32"/>
  <c r="X110" i="24"/>
  <c r="Y110" i="24" s="1"/>
  <c r="Z110" i="24" s="1"/>
  <c r="P110" i="2"/>
  <c r="U110" i="30" s="1"/>
  <c r="K110" i="30"/>
  <c r="M110" i="2"/>
  <c r="I110" i="32" l="1"/>
  <c r="L110" i="24"/>
  <c r="Q110" i="30"/>
  <c r="O110" i="2"/>
  <c r="O110" i="32" l="1"/>
  <c r="R110" i="24"/>
  <c r="N110" i="24"/>
  <c r="S110" i="30"/>
  <c r="Q110" i="2"/>
  <c r="R110" i="32" l="1"/>
  <c r="W110" i="32"/>
  <c r="T110" i="24"/>
  <c r="W110" i="24"/>
  <c r="V110" i="30"/>
  <c r="X110" i="2"/>
  <c r="AC110" i="30" s="1"/>
  <c r="G110" i="2"/>
  <c r="S110" i="2" s="1"/>
  <c r="V110" i="2"/>
  <c r="X110" i="30" l="1"/>
  <c r="U110" i="2"/>
  <c r="Z110" i="30" s="1"/>
  <c r="Y110" i="32"/>
  <c r="W110" i="2"/>
  <c r="AB110" i="30" s="1"/>
  <c r="AA110" i="30"/>
  <c r="I110" i="2"/>
  <c r="J110" i="30" s="1"/>
  <c r="H110" i="30"/>
  <c r="H110" i="2"/>
  <c r="Z110" i="2"/>
  <c r="AA110" i="2" s="1"/>
  <c r="AB110" i="2" s="1"/>
  <c r="AB110" i="32"/>
  <c r="J111" i="24"/>
  <c r="K111" i="32" l="1"/>
  <c r="P111" i="24"/>
  <c r="U111" i="32" s="1"/>
  <c r="M111" i="24"/>
  <c r="I110" i="30"/>
  <c r="L110" i="2"/>
  <c r="Q111" i="32" l="1"/>
  <c r="O111" i="24"/>
  <c r="O110" i="30"/>
  <c r="R110" i="2"/>
  <c r="N110" i="2"/>
  <c r="S111" i="32" l="1"/>
  <c r="Q111" i="24"/>
  <c r="R110" i="30"/>
  <c r="W110" i="30"/>
  <c r="T110" i="2"/>
  <c r="Y110" i="2"/>
  <c r="Y110" i="30" l="1"/>
  <c r="J111" i="2"/>
  <c r="AE110" i="2"/>
  <c r="AD110" i="30"/>
  <c r="V111" i="32"/>
  <c r="G111" i="24"/>
  <c r="V111" i="24"/>
  <c r="AA111" i="32" s="1"/>
  <c r="H111" i="32" l="1"/>
  <c r="I111" i="24"/>
  <c r="J111" i="32" s="1"/>
  <c r="H111" i="24"/>
  <c r="X111" i="24"/>
  <c r="Y111" i="24" s="1"/>
  <c r="Z111" i="24" s="1"/>
  <c r="P111" i="2"/>
  <c r="U111" i="30" s="1"/>
  <c r="K111" i="30"/>
  <c r="M111" i="2"/>
  <c r="S111" i="24"/>
  <c r="X111" i="32" l="1"/>
  <c r="U111" i="24"/>
  <c r="Z111" i="32" s="1"/>
  <c r="Q111" i="30"/>
  <c r="O111" i="2"/>
  <c r="L111" i="24"/>
  <c r="I111" i="32"/>
  <c r="O111" i="32" l="1"/>
  <c r="R111" i="24"/>
  <c r="N111" i="24"/>
  <c r="S111" i="30"/>
  <c r="Q111" i="2"/>
  <c r="V111" i="2" s="1"/>
  <c r="W111" i="2" l="1"/>
  <c r="AB111" i="30" s="1"/>
  <c r="AA111" i="30"/>
  <c r="R111" i="32"/>
  <c r="V111" i="30"/>
  <c r="X111" i="2"/>
  <c r="AC111" i="30" s="1"/>
  <c r="G111" i="2"/>
  <c r="W111" i="32"/>
  <c r="T111" i="24"/>
  <c r="W111" i="24"/>
  <c r="H111" i="2" l="1"/>
  <c r="Z111" i="2"/>
  <c r="AA111" i="2" s="1"/>
  <c r="AB111" i="2" s="1"/>
  <c r="I111" i="2"/>
  <c r="J111" i="30" s="1"/>
  <c r="H111" i="30"/>
  <c r="Y111" i="32"/>
  <c r="S111" i="2"/>
  <c r="AB111" i="32"/>
  <c r="J112" i="24"/>
  <c r="X111" i="30" l="1"/>
  <c r="U111" i="2"/>
  <c r="Z111" i="30" s="1"/>
  <c r="P112" i="24"/>
  <c r="U112" i="32" s="1"/>
  <c r="K112" i="32"/>
  <c r="M112" i="24"/>
  <c r="L111" i="2"/>
  <c r="I111" i="30"/>
  <c r="O111" i="30" l="1"/>
  <c r="R111" i="2"/>
  <c r="N111" i="2"/>
  <c r="Q112" i="32"/>
  <c r="O112" i="24"/>
  <c r="R111" i="30" l="1"/>
  <c r="S112" i="32"/>
  <c r="Q112" i="24"/>
  <c r="W111" i="30"/>
  <c r="T111" i="2"/>
  <c r="Y111" i="2"/>
  <c r="V112" i="32" l="1"/>
  <c r="G112" i="24"/>
  <c r="S112" i="24" s="1"/>
  <c r="V112" i="24"/>
  <c r="AA112" i="32" s="1"/>
  <c r="AD111" i="30"/>
  <c r="J112" i="2"/>
  <c r="AE111" i="2"/>
  <c r="Y111" i="30"/>
  <c r="X112" i="32" l="1"/>
  <c r="U112" i="24"/>
  <c r="Z112" i="32" s="1"/>
  <c r="P112" i="2"/>
  <c r="U112" i="30" s="1"/>
  <c r="K112" i="30"/>
  <c r="M112" i="2"/>
  <c r="H112" i="24"/>
  <c r="I112" i="24"/>
  <c r="J112" i="32" s="1"/>
  <c r="H112" i="32"/>
  <c r="X112" i="24"/>
  <c r="Y112" i="24" s="1"/>
  <c r="Z112" i="24" s="1"/>
  <c r="L112" i="24" l="1"/>
  <c r="I112" i="32"/>
  <c r="Q112" i="30"/>
  <c r="O112" i="2"/>
  <c r="S112" i="30" l="1"/>
  <c r="Q112" i="2"/>
  <c r="R112" i="24"/>
  <c r="O112" i="32"/>
  <c r="N112" i="24"/>
  <c r="W112" i="32" l="1"/>
  <c r="T112" i="24"/>
  <c r="W112" i="24"/>
  <c r="V112" i="30"/>
  <c r="G112" i="2"/>
  <c r="X112" i="2"/>
  <c r="AC112" i="30" s="1"/>
  <c r="S112" i="2"/>
  <c r="R112" i="32"/>
  <c r="V112" i="2"/>
  <c r="X112" i="30" l="1"/>
  <c r="U112" i="2"/>
  <c r="Z112" i="30" s="1"/>
  <c r="AB112" i="32"/>
  <c r="J113" i="24"/>
  <c r="Y112" i="32"/>
  <c r="W112" i="2"/>
  <c r="AB112" i="30" s="1"/>
  <c r="AA112" i="30"/>
  <c r="I112" i="2"/>
  <c r="J112" i="30" s="1"/>
  <c r="Z112" i="2"/>
  <c r="AA112" i="2" s="1"/>
  <c r="AB112" i="2" s="1"/>
  <c r="H112" i="30"/>
  <c r="H112" i="2"/>
  <c r="L112" i="2" l="1"/>
  <c r="I112" i="30"/>
  <c r="K113" i="32"/>
  <c r="P113" i="24"/>
  <c r="U113" i="32" s="1"/>
  <c r="M113" i="24"/>
  <c r="Q113" i="32" l="1"/>
  <c r="O113" i="24"/>
  <c r="O112" i="30"/>
  <c r="R112" i="2"/>
  <c r="N112" i="2"/>
  <c r="S113" i="32" l="1"/>
  <c r="Q113" i="24"/>
  <c r="R112" i="30"/>
  <c r="W112" i="30"/>
  <c r="T112" i="2"/>
  <c r="Y112" i="2"/>
  <c r="AE112" i="2" l="1"/>
  <c r="AD112" i="30"/>
  <c r="J113" i="2"/>
  <c r="Y112" i="30"/>
  <c r="V113" i="32"/>
  <c r="V113" i="24"/>
  <c r="AA113" i="32" s="1"/>
  <c r="G113" i="24"/>
  <c r="H113" i="24" l="1"/>
  <c r="H113" i="32"/>
  <c r="I113" i="24"/>
  <c r="J113" i="32" s="1"/>
  <c r="X113" i="24"/>
  <c r="Y113" i="24" s="1"/>
  <c r="Z113" i="24" s="1"/>
  <c r="S113" i="24"/>
  <c r="K113" i="30"/>
  <c r="P113" i="2"/>
  <c r="U113" i="30" s="1"/>
  <c r="M113" i="2"/>
  <c r="Q113" i="30" l="1"/>
  <c r="O113" i="2"/>
  <c r="X113" i="32"/>
  <c r="U113" i="24"/>
  <c r="Z113" i="32" s="1"/>
  <c r="I113" i="32"/>
  <c r="L113" i="24"/>
  <c r="R113" i="24" l="1"/>
  <c r="O113" i="32"/>
  <c r="N113" i="24"/>
  <c r="S113" i="30"/>
  <c r="Q113" i="2"/>
  <c r="V113" i="2" s="1"/>
  <c r="W113" i="2" l="1"/>
  <c r="AB113" i="30" s="1"/>
  <c r="AA113" i="30"/>
  <c r="R113" i="32"/>
  <c r="V113" i="30"/>
  <c r="X113" i="2"/>
  <c r="AC113" i="30" s="1"/>
  <c r="G113" i="2"/>
  <c r="S113" i="2" s="1"/>
  <c r="W113" i="32"/>
  <c r="T113" i="24"/>
  <c r="W113" i="24"/>
  <c r="X113" i="30" l="1"/>
  <c r="U113" i="2"/>
  <c r="Z113" i="30" s="1"/>
  <c r="Y113" i="32"/>
  <c r="I113" i="2"/>
  <c r="J113" i="30" s="1"/>
  <c r="H113" i="2"/>
  <c r="Z113" i="2"/>
  <c r="AA113" i="2" s="1"/>
  <c r="AB113" i="2" s="1"/>
  <c r="H113" i="30"/>
  <c r="J114" i="24"/>
  <c r="AB113" i="32"/>
  <c r="K114" i="32" l="1"/>
  <c r="P114" i="24"/>
  <c r="U114" i="32" s="1"/>
  <c r="M114" i="24"/>
  <c r="I113" i="30"/>
  <c r="L113" i="2"/>
  <c r="O113" i="30" l="1"/>
  <c r="R113" i="2"/>
  <c r="N113" i="2"/>
  <c r="Q114" i="32"/>
  <c r="O114" i="24"/>
  <c r="R113" i="30" l="1"/>
  <c r="W113" i="30"/>
  <c r="T113" i="2"/>
  <c r="Y113" i="2"/>
  <c r="S114" i="32"/>
  <c r="Q114" i="24"/>
  <c r="Y113" i="30" l="1"/>
  <c r="V114" i="32"/>
  <c r="V114" i="24"/>
  <c r="AA114" i="32" s="1"/>
  <c r="G114" i="24"/>
  <c r="AD113" i="30"/>
  <c r="AE113" i="2"/>
  <c r="J114" i="2"/>
  <c r="P114" i="2" l="1"/>
  <c r="U114" i="30" s="1"/>
  <c r="K114" i="30"/>
  <c r="M114" i="2"/>
  <c r="H114" i="24"/>
  <c r="I114" i="24"/>
  <c r="J114" i="32" s="1"/>
  <c r="H114" i="32"/>
  <c r="X114" i="24"/>
  <c r="Y114" i="24" s="1"/>
  <c r="Z114" i="24" s="1"/>
  <c r="S114" i="24"/>
  <c r="I114" i="32" l="1"/>
  <c r="L114" i="24"/>
  <c r="Q114" i="30"/>
  <c r="O114" i="2"/>
  <c r="X114" i="32"/>
  <c r="U114" i="24"/>
  <c r="Z114" i="32" s="1"/>
  <c r="O114" i="32" l="1"/>
  <c r="R114" i="24"/>
  <c r="N114" i="24"/>
  <c r="S114" i="30"/>
  <c r="Q114" i="2"/>
  <c r="R114" i="32" l="1"/>
  <c r="W114" i="32"/>
  <c r="T114" i="24"/>
  <c r="W114" i="24"/>
  <c r="V114" i="30"/>
  <c r="G114" i="2"/>
  <c r="X114" i="2"/>
  <c r="AC114" i="30" s="1"/>
  <c r="S114" i="2"/>
  <c r="V114" i="2"/>
  <c r="Y114" i="32" l="1"/>
  <c r="X114" i="30"/>
  <c r="U114" i="2"/>
  <c r="Z114" i="30" s="1"/>
  <c r="I114" i="2"/>
  <c r="J114" i="30" s="1"/>
  <c r="H114" i="30"/>
  <c r="H114" i="2"/>
  <c r="Z114" i="2"/>
  <c r="AA114" i="2" s="1"/>
  <c r="AB114" i="2" s="1"/>
  <c r="W114" i="2"/>
  <c r="AB114" i="30" s="1"/>
  <c r="AA114" i="30"/>
  <c r="J115" i="24"/>
  <c r="AB114" i="32"/>
  <c r="K115" i="32" l="1"/>
  <c r="P115" i="24"/>
  <c r="U115" i="32" s="1"/>
  <c r="M115" i="24"/>
  <c r="I114" i="30"/>
  <c r="L114" i="2"/>
  <c r="Q115" i="32" l="1"/>
  <c r="O115" i="24"/>
  <c r="R114" i="2"/>
  <c r="O114" i="30"/>
  <c r="N114" i="2"/>
  <c r="W114" i="30" l="1"/>
  <c r="T114" i="2"/>
  <c r="Y114" i="2"/>
  <c r="S115" i="32"/>
  <c r="Q115" i="24"/>
  <c r="R114" i="30"/>
  <c r="J115" i="2" l="1"/>
  <c r="AE114" i="2"/>
  <c r="AD114" i="30"/>
  <c r="Y114" i="30"/>
  <c r="V115" i="32"/>
  <c r="G115" i="24"/>
  <c r="S115" i="24" s="1"/>
  <c r="V115" i="24"/>
  <c r="AA115" i="32" s="1"/>
  <c r="X115" i="32" l="1"/>
  <c r="U115" i="24"/>
  <c r="Z115" i="32" s="1"/>
  <c r="H115" i="24"/>
  <c r="H115" i="32"/>
  <c r="I115" i="24"/>
  <c r="J115" i="32" s="1"/>
  <c r="X115" i="24"/>
  <c r="Y115" i="24" s="1"/>
  <c r="Z115" i="24" s="1"/>
  <c r="K115" i="30"/>
  <c r="P115" i="2"/>
  <c r="U115" i="30" s="1"/>
  <c r="M115" i="2"/>
  <c r="Q115" i="30" l="1"/>
  <c r="O115" i="2"/>
  <c r="L115" i="24"/>
  <c r="I115" i="32"/>
  <c r="S115" i="30" l="1"/>
  <c r="Q115" i="2"/>
  <c r="R115" i="24"/>
  <c r="O115" i="32"/>
  <c r="N115" i="24"/>
  <c r="W115" i="32" l="1"/>
  <c r="T115" i="24"/>
  <c r="W115" i="24"/>
  <c r="V115" i="30"/>
  <c r="X115" i="2"/>
  <c r="AC115" i="30" s="1"/>
  <c r="G115" i="2"/>
  <c r="R115" i="32"/>
  <c r="V115" i="2"/>
  <c r="I115" i="2" l="1"/>
  <c r="J115" i="30" s="1"/>
  <c r="H115" i="30"/>
  <c r="Z115" i="2"/>
  <c r="AA115" i="2" s="1"/>
  <c r="AB115" i="2" s="1"/>
  <c r="H115" i="2"/>
  <c r="S115" i="2"/>
  <c r="AB115" i="32"/>
  <c r="J116" i="24"/>
  <c r="Y115" i="32"/>
  <c r="W115" i="2"/>
  <c r="AB115" i="30" s="1"/>
  <c r="AA115" i="30"/>
  <c r="P116" i="24" l="1"/>
  <c r="U116" i="32" s="1"/>
  <c r="K116" i="32"/>
  <c r="M116" i="24"/>
  <c r="L115" i="2"/>
  <c r="I115" i="30"/>
  <c r="X115" i="30"/>
  <c r="U115" i="2"/>
  <c r="Z115" i="30" s="1"/>
  <c r="Q116" i="32" l="1"/>
  <c r="O116" i="24"/>
  <c r="O115" i="30"/>
  <c r="R115" i="2"/>
  <c r="N115" i="2"/>
  <c r="S116" i="32" l="1"/>
  <c r="Q116" i="24"/>
  <c r="R115" i="30"/>
  <c r="W115" i="30"/>
  <c r="T115" i="2"/>
  <c r="Y115" i="2"/>
  <c r="AD115" i="30" l="1"/>
  <c r="J116" i="2"/>
  <c r="AE115" i="2"/>
  <c r="V116" i="32"/>
  <c r="G116" i="24"/>
  <c r="V116" i="24"/>
  <c r="AA116" i="32" s="1"/>
  <c r="Y115" i="30"/>
  <c r="H116" i="32" l="1"/>
  <c r="I116" i="24"/>
  <c r="J116" i="32" s="1"/>
  <c r="H116" i="24"/>
  <c r="X116" i="24"/>
  <c r="Y116" i="24" s="1"/>
  <c r="Z116" i="24" s="1"/>
  <c r="P116" i="2"/>
  <c r="U116" i="30" s="1"/>
  <c r="K116" i="30"/>
  <c r="M116" i="2"/>
  <c r="S116" i="24"/>
  <c r="I116" i="32" l="1"/>
  <c r="L116" i="24"/>
  <c r="X116" i="32"/>
  <c r="U116" i="24"/>
  <c r="Z116" i="32" s="1"/>
  <c r="Q116" i="30"/>
  <c r="O116" i="2"/>
  <c r="S116" i="30" l="1"/>
  <c r="Q116" i="2"/>
  <c r="R116" i="24"/>
  <c r="O116" i="32"/>
  <c r="N116" i="24"/>
  <c r="W116" i="32" l="1"/>
  <c r="T116" i="24"/>
  <c r="W116" i="24"/>
  <c r="V116" i="30"/>
  <c r="G116" i="2"/>
  <c r="S116" i="2"/>
  <c r="X116" i="2"/>
  <c r="AC116" i="30" s="1"/>
  <c r="R116" i="32"/>
  <c r="V116" i="2"/>
  <c r="W116" i="2" l="1"/>
  <c r="AB116" i="30" s="1"/>
  <c r="AA116" i="30"/>
  <c r="AB116" i="32"/>
  <c r="J117" i="24"/>
  <c r="Y116" i="32"/>
  <c r="X116" i="30"/>
  <c r="U116" i="2"/>
  <c r="Z116" i="30" s="1"/>
  <c r="I116" i="2"/>
  <c r="J116" i="30" s="1"/>
  <c r="H116" i="2"/>
  <c r="H116" i="30"/>
  <c r="Z116" i="2"/>
  <c r="AA116" i="2" s="1"/>
  <c r="AB116" i="2" s="1"/>
  <c r="I116" i="30" l="1"/>
  <c r="L116" i="2"/>
  <c r="K117" i="32"/>
  <c r="P117" i="24"/>
  <c r="U117" i="32" s="1"/>
  <c r="M117" i="24"/>
  <c r="R116" i="2" l="1"/>
  <c r="O116" i="30"/>
  <c r="N116" i="2"/>
  <c r="Q117" i="32"/>
  <c r="O117" i="24"/>
  <c r="R116" i="30" l="1"/>
  <c r="S117" i="32"/>
  <c r="Q117" i="24"/>
  <c r="W116" i="30"/>
  <c r="T116" i="2"/>
  <c r="Y116" i="2"/>
  <c r="V117" i="32" l="1"/>
  <c r="V117" i="24"/>
  <c r="AA117" i="32" s="1"/>
  <c r="G117" i="24"/>
  <c r="S117" i="24" s="1"/>
  <c r="J117" i="2"/>
  <c r="AE116" i="2"/>
  <c r="AD116" i="30"/>
  <c r="Y116" i="30"/>
  <c r="X117" i="32" l="1"/>
  <c r="U117" i="24"/>
  <c r="Z117" i="32" s="1"/>
  <c r="H117" i="24"/>
  <c r="H117" i="32"/>
  <c r="I117" i="24"/>
  <c r="J117" i="32" s="1"/>
  <c r="X117" i="24"/>
  <c r="Y117" i="24" s="1"/>
  <c r="Z117" i="24" s="1"/>
  <c r="K117" i="30"/>
  <c r="P117" i="2"/>
  <c r="U117" i="30" s="1"/>
  <c r="M117" i="2"/>
  <c r="Q117" i="30" l="1"/>
  <c r="O117" i="2"/>
  <c r="I117" i="32"/>
  <c r="L117" i="24"/>
  <c r="S117" i="30" l="1"/>
  <c r="Q117" i="2"/>
  <c r="R117" i="24"/>
  <c r="O117" i="32"/>
  <c r="N117" i="24"/>
  <c r="V117" i="30" l="1"/>
  <c r="G117" i="2"/>
  <c r="S117" i="2" s="1"/>
  <c r="X117" i="2"/>
  <c r="AC117" i="30" s="1"/>
  <c r="R117" i="32"/>
  <c r="W117" i="32"/>
  <c r="T117" i="24"/>
  <c r="W117" i="24"/>
  <c r="V117" i="2"/>
  <c r="X117" i="30" l="1"/>
  <c r="U117" i="2"/>
  <c r="Z117" i="30" s="1"/>
  <c r="Y117" i="32"/>
  <c r="AA117" i="30"/>
  <c r="W117" i="2"/>
  <c r="AB117" i="30" s="1"/>
  <c r="H117" i="2"/>
  <c r="Z117" i="2"/>
  <c r="AA117" i="2" s="1"/>
  <c r="AB117" i="2" s="1"/>
  <c r="I117" i="2"/>
  <c r="J117" i="30" s="1"/>
  <c r="H117" i="30"/>
  <c r="J118" i="24"/>
  <c r="AB117" i="32"/>
  <c r="K118" i="32" l="1"/>
  <c r="P118" i="24"/>
  <c r="U118" i="32" s="1"/>
  <c r="M118" i="24"/>
  <c r="I117" i="30"/>
  <c r="L117" i="2"/>
  <c r="Q118" i="32" l="1"/>
  <c r="O118" i="24"/>
  <c r="O117" i="30"/>
  <c r="R117" i="2"/>
  <c r="N117" i="2"/>
  <c r="S118" i="32" l="1"/>
  <c r="Q118" i="24"/>
  <c r="R117" i="30"/>
  <c r="W117" i="30"/>
  <c r="T117" i="2"/>
  <c r="Y117" i="2"/>
  <c r="J118" i="2" l="1"/>
  <c r="AD117" i="30"/>
  <c r="AE117" i="2"/>
  <c r="Y117" i="30"/>
  <c r="V118" i="32"/>
  <c r="V118" i="24"/>
  <c r="AA118" i="32" s="1"/>
  <c r="G118" i="24"/>
  <c r="S118" i="24" s="1"/>
  <c r="X118" i="32" l="1"/>
  <c r="U118" i="24"/>
  <c r="Z118" i="32" s="1"/>
  <c r="I118" i="24"/>
  <c r="J118" i="32" s="1"/>
  <c r="H118" i="24"/>
  <c r="H118" i="32"/>
  <c r="X118" i="24"/>
  <c r="Y118" i="24" s="1"/>
  <c r="Z118" i="24" s="1"/>
  <c r="P118" i="2"/>
  <c r="U118" i="30" s="1"/>
  <c r="K118" i="30"/>
  <c r="M118" i="2"/>
  <c r="I118" i="32" l="1"/>
  <c r="L118" i="24"/>
  <c r="Q118" i="30"/>
  <c r="O118" i="2"/>
  <c r="O118" i="32" l="1"/>
  <c r="R118" i="24"/>
  <c r="N118" i="24"/>
  <c r="S118" i="30"/>
  <c r="Q118" i="2"/>
  <c r="V118" i="2" s="1"/>
  <c r="W118" i="2" l="1"/>
  <c r="AB118" i="30" s="1"/>
  <c r="AA118" i="30"/>
  <c r="R118" i="32"/>
  <c r="W118" i="32"/>
  <c r="T118" i="24"/>
  <c r="W118" i="24"/>
  <c r="V118" i="30"/>
  <c r="G118" i="2"/>
  <c r="X118" i="2"/>
  <c r="AC118" i="30" s="1"/>
  <c r="S118" i="2"/>
  <c r="J119" i="24" l="1"/>
  <c r="AB118" i="32"/>
  <c r="Y118" i="32"/>
  <c r="X118" i="30"/>
  <c r="U118" i="2"/>
  <c r="Z118" i="30" s="1"/>
  <c r="I118" i="2"/>
  <c r="J118" i="30" s="1"/>
  <c r="H118" i="2"/>
  <c r="H118" i="30"/>
  <c r="Z118" i="2"/>
  <c r="AA118" i="2" s="1"/>
  <c r="AB118" i="2" s="1"/>
  <c r="I118" i="30" l="1"/>
  <c r="L118" i="2"/>
  <c r="K119" i="32"/>
  <c r="P119" i="24"/>
  <c r="U119" i="32" s="1"/>
  <c r="M119" i="24"/>
  <c r="R118" i="2" l="1"/>
  <c r="O118" i="30"/>
  <c r="N118" i="2"/>
  <c r="Q119" i="32"/>
  <c r="O119" i="24"/>
  <c r="R118" i="30" l="1"/>
  <c r="S119" i="32"/>
  <c r="Q119" i="24"/>
  <c r="W118" i="30"/>
  <c r="T118" i="2"/>
  <c r="Y118" i="2"/>
  <c r="V119" i="32" l="1"/>
  <c r="G119" i="24"/>
  <c r="S119" i="24" s="1"/>
  <c r="V119" i="24"/>
  <c r="AA119" i="32" s="1"/>
  <c r="J119" i="2"/>
  <c r="AD118" i="30"/>
  <c r="AE118" i="2"/>
  <c r="Y118" i="30"/>
  <c r="X119" i="32" l="1"/>
  <c r="U119" i="24"/>
  <c r="Z119" i="32" s="1"/>
  <c r="H119" i="24"/>
  <c r="H119" i="32"/>
  <c r="I119" i="24"/>
  <c r="J119" i="32" s="1"/>
  <c r="X119" i="24"/>
  <c r="Y119" i="24" s="1"/>
  <c r="Z119" i="24" s="1"/>
  <c r="K119" i="30"/>
  <c r="P119" i="2"/>
  <c r="U119" i="30" s="1"/>
  <c r="M119" i="2"/>
  <c r="I119" i="32" l="1"/>
  <c r="L119" i="24"/>
  <c r="Q119" i="30"/>
  <c r="O119" i="2"/>
  <c r="R119" i="24" l="1"/>
  <c r="O119" i="32"/>
  <c r="N119" i="24"/>
  <c r="S119" i="30"/>
  <c r="Q119" i="2"/>
  <c r="V119" i="2" s="1"/>
  <c r="W119" i="2" l="1"/>
  <c r="AB119" i="30" s="1"/>
  <c r="AA119" i="30"/>
  <c r="R119" i="32"/>
  <c r="V119" i="30"/>
  <c r="G119" i="2"/>
  <c r="X119" i="2"/>
  <c r="AC119" i="30" s="1"/>
  <c r="W119" i="32"/>
  <c r="T119" i="24"/>
  <c r="W119" i="24"/>
  <c r="H119" i="30" l="1"/>
  <c r="Z119" i="2"/>
  <c r="AA119" i="2" s="1"/>
  <c r="AB119" i="2" s="1"/>
  <c r="I119" i="2"/>
  <c r="J119" i="30" s="1"/>
  <c r="H119" i="2"/>
  <c r="Y119" i="32"/>
  <c r="S119" i="2"/>
  <c r="J120" i="24"/>
  <c r="AB119" i="32"/>
  <c r="P120" i="24" l="1"/>
  <c r="U120" i="32" s="1"/>
  <c r="K120" i="32"/>
  <c r="M120" i="24"/>
  <c r="I119" i="30"/>
  <c r="L119" i="2"/>
  <c r="X119" i="30"/>
  <c r="U119" i="2"/>
  <c r="Z119" i="30" s="1"/>
  <c r="Q120" i="32" l="1"/>
  <c r="O120" i="24"/>
  <c r="O119" i="30"/>
  <c r="R119" i="2"/>
  <c r="N119" i="2"/>
  <c r="S120" i="32" l="1"/>
  <c r="Q120" i="24"/>
  <c r="R119" i="30"/>
  <c r="W119" i="30"/>
  <c r="T119" i="2"/>
  <c r="Y119" i="2"/>
  <c r="Y119" i="30" l="1"/>
  <c r="V120" i="32"/>
  <c r="G120" i="24"/>
  <c r="S120" i="24" s="1"/>
  <c r="V120" i="24"/>
  <c r="AA120" i="32" s="1"/>
  <c r="AD119" i="30"/>
  <c r="AE119" i="2"/>
  <c r="J120" i="2"/>
  <c r="X120" i="32" l="1"/>
  <c r="U120" i="24"/>
  <c r="Z120" i="32" s="1"/>
  <c r="P120" i="2"/>
  <c r="U120" i="30" s="1"/>
  <c r="K120" i="30"/>
  <c r="M120" i="2"/>
  <c r="H120" i="24"/>
  <c r="I120" i="24"/>
  <c r="J120" i="32" s="1"/>
  <c r="H120" i="32"/>
  <c r="X120" i="24"/>
  <c r="Y120" i="24" s="1"/>
  <c r="Z120" i="24" s="1"/>
  <c r="I120" i="32" l="1"/>
  <c r="L120" i="24"/>
  <c r="Q120" i="30"/>
  <c r="O120" i="2"/>
  <c r="R120" i="24" l="1"/>
  <c r="O120" i="32"/>
  <c r="N120" i="24"/>
  <c r="S120" i="30"/>
  <c r="Q120" i="2"/>
  <c r="R120" i="32" l="1"/>
  <c r="V120" i="30"/>
  <c r="G120" i="2"/>
  <c r="S120" i="2" s="1"/>
  <c r="X120" i="2"/>
  <c r="AC120" i="30" s="1"/>
  <c r="V120" i="2"/>
  <c r="W120" i="32"/>
  <c r="T120" i="24"/>
  <c r="W120" i="24"/>
  <c r="X120" i="30" l="1"/>
  <c r="U120" i="2"/>
  <c r="Z120" i="30" s="1"/>
  <c r="Y120" i="32"/>
  <c r="W120" i="2"/>
  <c r="AB120" i="30" s="1"/>
  <c r="AA120" i="30"/>
  <c r="J121" i="24"/>
  <c r="AB120" i="32"/>
  <c r="I120" i="2"/>
  <c r="J120" i="30" s="1"/>
  <c r="H120" i="2"/>
  <c r="H120" i="30"/>
  <c r="Z120" i="2"/>
  <c r="AA120" i="2" s="1"/>
  <c r="AB120" i="2" s="1"/>
  <c r="L120" i="2" l="1"/>
  <c r="I120" i="30"/>
  <c r="K121" i="32"/>
  <c r="P121" i="24"/>
  <c r="U121" i="32" s="1"/>
  <c r="M121" i="24"/>
  <c r="Q121" i="32" l="1"/>
  <c r="O121" i="24"/>
  <c r="R120" i="2"/>
  <c r="O120" i="30"/>
  <c r="N120" i="2"/>
  <c r="W120" i="30" l="1"/>
  <c r="T120" i="2"/>
  <c r="Y120" i="2"/>
  <c r="S121" i="32"/>
  <c r="Q121" i="24"/>
  <c r="R120" i="30"/>
  <c r="AD120" i="30" l="1"/>
  <c r="J121" i="2"/>
  <c r="AE120" i="2"/>
  <c r="Y120" i="30"/>
  <c r="V121" i="32"/>
  <c r="V121" i="24"/>
  <c r="AA121" i="32" s="1"/>
  <c r="G121" i="24"/>
  <c r="K121" i="30" l="1"/>
  <c r="P121" i="2"/>
  <c r="U121" i="30" s="1"/>
  <c r="M121" i="2"/>
  <c r="H121" i="24"/>
  <c r="H121" i="32"/>
  <c r="I121" i="24"/>
  <c r="J121" i="32" s="1"/>
  <c r="X121" i="24"/>
  <c r="Y121" i="24" s="1"/>
  <c r="Z121" i="24" s="1"/>
  <c r="S121" i="24"/>
  <c r="X121" i="32" l="1"/>
  <c r="U121" i="24"/>
  <c r="Z121" i="32" s="1"/>
  <c r="I121" i="32"/>
  <c r="L121" i="24"/>
  <c r="Q121" i="30"/>
  <c r="O121" i="2"/>
  <c r="O121" i="32" l="1"/>
  <c r="R121" i="24"/>
  <c r="N121" i="24"/>
  <c r="S121" i="30"/>
  <c r="Q121" i="2"/>
  <c r="V121" i="2" s="1"/>
  <c r="W121" i="2" l="1"/>
  <c r="AB121" i="30" s="1"/>
  <c r="AA121" i="30"/>
  <c r="W121" i="32"/>
  <c r="T121" i="24"/>
  <c r="W121" i="24"/>
  <c r="R121" i="32"/>
  <c r="V121" i="30"/>
  <c r="G121" i="2"/>
  <c r="S121" i="2" s="1"/>
  <c r="X121" i="2"/>
  <c r="AC121" i="30" s="1"/>
  <c r="X121" i="30" l="1"/>
  <c r="U121" i="2"/>
  <c r="Z121" i="30" s="1"/>
  <c r="Y121" i="32"/>
  <c r="I121" i="2"/>
  <c r="J121" i="30" s="1"/>
  <c r="Z121" i="2"/>
  <c r="AA121" i="2" s="1"/>
  <c r="AB121" i="2" s="1"/>
  <c r="H121" i="30"/>
  <c r="H121" i="2"/>
  <c r="J122" i="24"/>
  <c r="AB121" i="32"/>
  <c r="L121" i="2" l="1"/>
  <c r="I121" i="30"/>
  <c r="K122" i="32"/>
  <c r="P122" i="24"/>
  <c r="U122" i="32" s="1"/>
  <c r="M122" i="24"/>
  <c r="Q122" i="32" l="1"/>
  <c r="O122" i="24"/>
  <c r="R121" i="2"/>
  <c r="O121" i="30"/>
  <c r="N121" i="2"/>
  <c r="S122" i="32" l="1"/>
  <c r="Q122" i="24"/>
  <c r="R121" i="30"/>
  <c r="W121" i="30"/>
  <c r="T121" i="2"/>
  <c r="Y121" i="2"/>
  <c r="AD121" i="30" l="1"/>
  <c r="AE121" i="2"/>
  <c r="J122" i="2"/>
  <c r="V122" i="32"/>
  <c r="V122" i="24"/>
  <c r="AA122" i="32" s="1"/>
  <c r="G122" i="24"/>
  <c r="Y121" i="30"/>
  <c r="I122" i="24" l="1"/>
  <c r="J122" i="32" s="1"/>
  <c r="H122" i="24"/>
  <c r="H122" i="32"/>
  <c r="X122" i="24"/>
  <c r="Y122" i="24" s="1"/>
  <c r="Z122" i="24" s="1"/>
  <c r="S122" i="24"/>
  <c r="P122" i="2"/>
  <c r="U122" i="30" s="1"/>
  <c r="K122" i="30"/>
  <c r="M122" i="2"/>
  <c r="Q122" i="30" l="1"/>
  <c r="O122" i="2"/>
  <c r="L122" i="24"/>
  <c r="I122" i="32"/>
  <c r="X122" i="32"/>
  <c r="U122" i="24"/>
  <c r="Z122" i="32" s="1"/>
  <c r="S122" i="30" l="1"/>
  <c r="Q122" i="2"/>
  <c r="R122" i="24"/>
  <c r="O122" i="32"/>
  <c r="N122" i="24"/>
  <c r="V122" i="30" l="1"/>
  <c r="X122" i="2"/>
  <c r="AC122" i="30" s="1"/>
  <c r="G122" i="2"/>
  <c r="S122" i="2" s="1"/>
  <c r="V122" i="2"/>
  <c r="W122" i="32"/>
  <c r="T122" i="24"/>
  <c r="W122" i="24"/>
  <c r="R122" i="32"/>
  <c r="X122" i="30" l="1"/>
  <c r="U122" i="2"/>
  <c r="Z122" i="30" s="1"/>
  <c r="Y122" i="32"/>
  <c r="J123" i="24"/>
  <c r="AB122" i="32"/>
  <c r="I122" i="2"/>
  <c r="J122" i="30" s="1"/>
  <c r="Z122" i="2"/>
  <c r="AA122" i="2" s="1"/>
  <c r="AB122" i="2" s="1"/>
  <c r="H122" i="2"/>
  <c r="H122" i="30"/>
  <c r="W122" i="2"/>
  <c r="AB122" i="30" s="1"/>
  <c r="AA122" i="30"/>
  <c r="L122" i="2" l="1"/>
  <c r="I122" i="30"/>
  <c r="K123" i="32"/>
  <c r="P123" i="24"/>
  <c r="U123" i="32" s="1"/>
  <c r="M123" i="24"/>
  <c r="Q123" i="32" l="1"/>
  <c r="O123" i="24"/>
  <c r="R122" i="2"/>
  <c r="O122" i="30"/>
  <c r="N122" i="2"/>
  <c r="S123" i="32" l="1"/>
  <c r="Q123" i="24"/>
  <c r="W122" i="30"/>
  <c r="T122" i="2"/>
  <c r="Y122" i="2"/>
  <c r="R122" i="30"/>
  <c r="Y122" i="30" l="1"/>
  <c r="AD122" i="30"/>
  <c r="J123" i="2"/>
  <c r="AE122" i="2"/>
  <c r="V123" i="32"/>
  <c r="V123" i="24"/>
  <c r="AA123" i="32" s="1"/>
  <c r="G123" i="24"/>
  <c r="H123" i="32" l="1"/>
  <c r="I123" i="24"/>
  <c r="J123" i="32" s="1"/>
  <c r="H123" i="24"/>
  <c r="X123" i="24"/>
  <c r="Y123" i="24" s="1"/>
  <c r="Z123" i="24" s="1"/>
  <c r="K123" i="30"/>
  <c r="P123" i="2"/>
  <c r="U123" i="30" s="1"/>
  <c r="M123" i="2"/>
  <c r="S123" i="24"/>
  <c r="X123" i="32" l="1"/>
  <c r="U123" i="24"/>
  <c r="Z123" i="32" s="1"/>
  <c r="Q123" i="30"/>
  <c r="O123" i="2"/>
  <c r="I123" i="32"/>
  <c r="L123" i="24"/>
  <c r="O123" i="32" l="1"/>
  <c r="R123" i="24"/>
  <c r="N123" i="24"/>
  <c r="S123" i="30"/>
  <c r="Q123" i="2"/>
  <c r="V123" i="2" s="1"/>
  <c r="W123" i="2" l="1"/>
  <c r="AB123" i="30" s="1"/>
  <c r="AA123" i="30"/>
  <c r="R123" i="32"/>
  <c r="W123" i="32"/>
  <c r="T123" i="24"/>
  <c r="W123" i="24"/>
  <c r="V123" i="30"/>
  <c r="G123" i="2"/>
  <c r="X123" i="2"/>
  <c r="AC123" i="30" s="1"/>
  <c r="S123" i="2"/>
  <c r="J124" i="24" l="1"/>
  <c r="AB123" i="32"/>
  <c r="Y123" i="32"/>
  <c r="X123" i="30"/>
  <c r="U123" i="2"/>
  <c r="Z123" i="30" s="1"/>
  <c r="I123" i="2"/>
  <c r="J123" i="30" s="1"/>
  <c r="Z123" i="2"/>
  <c r="AA123" i="2" s="1"/>
  <c r="AB123" i="2" s="1"/>
  <c r="H123" i="30"/>
  <c r="H123" i="2"/>
  <c r="L123" i="2" l="1"/>
  <c r="I123" i="30"/>
  <c r="K124" i="32"/>
  <c r="P124" i="24"/>
  <c r="U124" i="32" s="1"/>
  <c r="M124" i="24"/>
  <c r="Q124" i="32" l="1"/>
  <c r="O124" i="24"/>
  <c r="R123" i="2"/>
  <c r="O123" i="30"/>
  <c r="N123" i="2"/>
  <c r="W123" i="30" l="1"/>
  <c r="T123" i="2"/>
  <c r="Y123" i="2"/>
  <c r="S124" i="32"/>
  <c r="Q124" i="24"/>
  <c r="R123" i="30"/>
  <c r="AD123" i="30" l="1"/>
  <c r="AE123" i="2"/>
  <c r="J124" i="2"/>
  <c r="Y123" i="30"/>
  <c r="V124" i="32"/>
  <c r="G124" i="24"/>
  <c r="S124" i="24" s="1"/>
  <c r="V124" i="24"/>
  <c r="AA124" i="32" s="1"/>
  <c r="X124" i="32" l="1"/>
  <c r="U124" i="24"/>
  <c r="Z124" i="32" s="1"/>
  <c r="I124" i="24"/>
  <c r="J124" i="32" s="1"/>
  <c r="H124" i="24"/>
  <c r="H124" i="32"/>
  <c r="X124" i="24"/>
  <c r="Y124" i="24" s="1"/>
  <c r="Z124" i="24" s="1"/>
  <c r="P124" i="2"/>
  <c r="U124" i="30" s="1"/>
  <c r="K124" i="30"/>
  <c r="M124" i="2"/>
  <c r="I124" i="32" l="1"/>
  <c r="L124" i="24"/>
  <c r="Q124" i="30"/>
  <c r="O124" i="2"/>
  <c r="R124" i="24" l="1"/>
  <c r="O124" i="32"/>
  <c r="N124" i="24"/>
  <c r="S124" i="30"/>
  <c r="Q124" i="2"/>
  <c r="V124" i="2" s="1"/>
  <c r="W124" i="2" l="1"/>
  <c r="AB124" i="30" s="1"/>
  <c r="AA124" i="30"/>
  <c r="R124" i="32"/>
  <c r="V124" i="30"/>
  <c r="G124" i="2"/>
  <c r="S124" i="2" s="1"/>
  <c r="X124" i="2"/>
  <c r="AC124" i="30" s="1"/>
  <c r="W124" i="32"/>
  <c r="T124" i="24"/>
  <c r="W124" i="24"/>
  <c r="X124" i="30" l="1"/>
  <c r="U124" i="2"/>
  <c r="Z124" i="30" s="1"/>
  <c r="Y124" i="32"/>
  <c r="J125" i="24"/>
  <c r="AB124" i="32"/>
  <c r="I124" i="2"/>
  <c r="J124" i="30" s="1"/>
  <c r="H124" i="2"/>
  <c r="H124" i="30"/>
  <c r="Z124" i="2"/>
  <c r="AA124" i="2" s="1"/>
  <c r="AB124" i="2" s="1"/>
  <c r="L124" i="2" l="1"/>
  <c r="I124" i="30"/>
  <c r="K125" i="32"/>
  <c r="P125" i="24"/>
  <c r="U125" i="32" s="1"/>
  <c r="M125" i="24"/>
  <c r="Q125" i="32" l="1"/>
  <c r="O125" i="24"/>
  <c r="R124" i="2"/>
  <c r="O124" i="30"/>
  <c r="N124" i="2"/>
  <c r="W124" i="30" l="1"/>
  <c r="T124" i="2"/>
  <c r="Y124" i="2"/>
  <c r="R124" i="30"/>
  <c r="S125" i="32"/>
  <c r="Q125" i="24"/>
  <c r="AE124" i="2" l="1"/>
  <c r="J125" i="2"/>
  <c r="AD124" i="30"/>
  <c r="Y124" i="30"/>
  <c r="V125" i="32"/>
  <c r="V125" i="24"/>
  <c r="AA125" i="32" s="1"/>
  <c r="G125" i="24"/>
  <c r="S125" i="24"/>
  <c r="I125" i="24" l="1"/>
  <c r="J125" i="32" s="1"/>
  <c r="H125" i="32"/>
  <c r="H125" i="24"/>
  <c r="X125" i="24"/>
  <c r="Y125" i="24" s="1"/>
  <c r="Z125" i="24" s="1"/>
  <c r="K125" i="30"/>
  <c r="P125" i="2"/>
  <c r="U125" i="30" s="1"/>
  <c r="M125" i="2"/>
  <c r="X125" i="32"/>
  <c r="U125" i="24"/>
  <c r="Z125" i="32" s="1"/>
  <c r="Q125" i="30" l="1"/>
  <c r="O125" i="2"/>
  <c r="L125" i="24"/>
  <c r="I125" i="32"/>
  <c r="R125" i="24" l="1"/>
  <c r="O125" i="32"/>
  <c r="N125" i="24"/>
  <c r="S125" i="30"/>
  <c r="Q125" i="2"/>
  <c r="V125" i="2" s="1"/>
  <c r="W125" i="2" l="1"/>
  <c r="AB125" i="30" s="1"/>
  <c r="AA125" i="30"/>
  <c r="R125" i="32"/>
  <c r="V125" i="30"/>
  <c r="G125" i="2"/>
  <c r="S125" i="2" s="1"/>
  <c r="X125" i="2"/>
  <c r="AC125" i="30" s="1"/>
  <c r="W125" i="32"/>
  <c r="T125" i="24"/>
  <c r="W125" i="24"/>
  <c r="X125" i="30" l="1"/>
  <c r="U125" i="2"/>
  <c r="Z125" i="30" s="1"/>
  <c r="AB125" i="32"/>
  <c r="J126" i="24"/>
  <c r="I125" i="2"/>
  <c r="J125" i="30" s="1"/>
  <c r="H125" i="2"/>
  <c r="Z125" i="2"/>
  <c r="AA125" i="2" s="1"/>
  <c r="AB125" i="2" s="1"/>
  <c r="H125" i="30"/>
  <c r="Y125" i="32"/>
  <c r="L125" i="2" l="1"/>
  <c r="I125" i="30"/>
  <c r="P126" i="24"/>
  <c r="U126" i="32" s="1"/>
  <c r="K126" i="32"/>
  <c r="M126" i="24"/>
  <c r="Q126" i="32" l="1"/>
  <c r="O126" i="24"/>
  <c r="O125" i="30"/>
  <c r="R125" i="2"/>
  <c r="N125" i="2"/>
  <c r="S126" i="32" l="1"/>
  <c r="Q126" i="24"/>
  <c r="R125" i="30"/>
  <c r="W125" i="30"/>
  <c r="T125" i="2"/>
  <c r="Y125" i="2"/>
  <c r="J126" i="2" l="1"/>
  <c r="AE125" i="2"/>
  <c r="AD125" i="30"/>
  <c r="V126" i="32"/>
  <c r="G126" i="24"/>
  <c r="V126" i="24"/>
  <c r="AA126" i="32" s="1"/>
  <c r="Y125" i="30"/>
  <c r="H126" i="24" l="1"/>
  <c r="I126" i="24"/>
  <c r="J126" i="32" s="1"/>
  <c r="H126" i="32"/>
  <c r="X126" i="24"/>
  <c r="Y126" i="24" s="1"/>
  <c r="Z126" i="24" s="1"/>
  <c r="S126" i="24"/>
  <c r="P126" i="2"/>
  <c r="U126" i="30" s="1"/>
  <c r="K126" i="30"/>
  <c r="M126" i="2"/>
  <c r="Q126" i="30" l="1"/>
  <c r="O126" i="2"/>
  <c r="X126" i="32"/>
  <c r="U126" i="24"/>
  <c r="Z126" i="32" s="1"/>
  <c r="I126" i="32"/>
  <c r="L126" i="24"/>
  <c r="S126" i="30" l="1"/>
  <c r="Q126" i="2"/>
  <c r="R126" i="24"/>
  <c r="O126" i="32"/>
  <c r="N126" i="24"/>
  <c r="W126" i="32" l="1"/>
  <c r="T126" i="24"/>
  <c r="W126" i="24"/>
  <c r="V126" i="30"/>
  <c r="X126" i="2"/>
  <c r="AC126" i="30" s="1"/>
  <c r="G126" i="2"/>
  <c r="S126" i="2" s="1"/>
  <c r="R126" i="32"/>
  <c r="V126" i="2"/>
  <c r="X126" i="30" l="1"/>
  <c r="U126" i="2"/>
  <c r="Z126" i="30" s="1"/>
  <c r="W126" i="2"/>
  <c r="AB126" i="30" s="1"/>
  <c r="AA126" i="30"/>
  <c r="J127" i="24"/>
  <c r="AB126" i="32"/>
  <c r="Y126" i="32"/>
  <c r="I126" i="2"/>
  <c r="J126" i="30" s="1"/>
  <c r="H126" i="2"/>
  <c r="H126" i="30"/>
  <c r="Z126" i="2"/>
  <c r="AA126" i="2" s="1"/>
  <c r="AB126" i="2" s="1"/>
  <c r="L126" i="2" l="1"/>
  <c r="I126" i="30"/>
  <c r="K127" i="32"/>
  <c r="P127" i="24"/>
  <c r="U127" i="32" s="1"/>
  <c r="M127" i="24"/>
  <c r="Q127" i="32" l="1"/>
  <c r="O127" i="24"/>
  <c r="O126" i="30"/>
  <c r="R126" i="2"/>
  <c r="N126" i="2"/>
  <c r="S127" i="32" l="1"/>
  <c r="Q127" i="24"/>
  <c r="R126" i="30"/>
  <c r="W126" i="30"/>
  <c r="T126" i="2"/>
  <c r="Y126" i="2"/>
  <c r="J127" i="2" l="1"/>
  <c r="AE126" i="2"/>
  <c r="AD126" i="30"/>
  <c r="V127" i="32"/>
  <c r="V127" i="24"/>
  <c r="AA127" i="32" s="1"/>
  <c r="G127" i="24"/>
  <c r="S127" i="24" s="1"/>
  <c r="Y126" i="30"/>
  <c r="X127" i="32" l="1"/>
  <c r="U127" i="24"/>
  <c r="Z127" i="32" s="1"/>
  <c r="H127" i="24"/>
  <c r="H127" i="32"/>
  <c r="I127" i="24"/>
  <c r="J127" i="32" s="1"/>
  <c r="X127" i="24"/>
  <c r="Y127" i="24" s="1"/>
  <c r="Z127" i="24" s="1"/>
  <c r="K127" i="30"/>
  <c r="P127" i="2"/>
  <c r="U127" i="30" s="1"/>
  <c r="M127" i="2"/>
  <c r="Q127" i="30" l="1"/>
  <c r="O127" i="2"/>
  <c r="L127" i="24"/>
  <c r="I127" i="32"/>
  <c r="S127" i="30" l="1"/>
  <c r="Q127" i="2"/>
  <c r="O127" i="32"/>
  <c r="R127" i="24"/>
  <c r="N127" i="24"/>
  <c r="V127" i="30" l="1"/>
  <c r="X127" i="2"/>
  <c r="AC127" i="30" s="1"/>
  <c r="G127" i="2"/>
  <c r="S127" i="2" s="1"/>
  <c r="R127" i="32"/>
  <c r="W127" i="32"/>
  <c r="T127" i="24"/>
  <c r="W127" i="24"/>
  <c r="V127" i="2"/>
  <c r="X127" i="30" l="1"/>
  <c r="U127" i="2"/>
  <c r="Z127" i="30" s="1"/>
  <c r="Y127" i="32"/>
  <c r="H127" i="30"/>
  <c r="I127" i="2"/>
  <c r="J127" i="30" s="1"/>
  <c r="Z127" i="2"/>
  <c r="AA127" i="2" s="1"/>
  <c r="AB127" i="2" s="1"/>
  <c r="H127" i="2"/>
  <c r="W127" i="2"/>
  <c r="AB127" i="30" s="1"/>
  <c r="AA127" i="30"/>
  <c r="J128" i="24"/>
  <c r="AB127" i="32"/>
  <c r="P128" i="24" l="1"/>
  <c r="U128" i="32" s="1"/>
  <c r="K128" i="32"/>
  <c r="M128" i="24"/>
  <c r="L127" i="2"/>
  <c r="I127" i="30"/>
  <c r="O127" i="30" l="1"/>
  <c r="R127" i="2"/>
  <c r="N127" i="2"/>
  <c r="Q128" i="32"/>
  <c r="O128" i="24"/>
  <c r="R127" i="30" l="1"/>
  <c r="S128" i="32"/>
  <c r="Q128" i="24"/>
  <c r="W127" i="30"/>
  <c r="T127" i="2"/>
  <c r="Y127" i="2"/>
  <c r="V128" i="32" l="1"/>
  <c r="G128" i="24"/>
  <c r="S128" i="24" s="1"/>
  <c r="V128" i="24"/>
  <c r="AA128" i="32" s="1"/>
  <c r="J128" i="2"/>
  <c r="AE127" i="2"/>
  <c r="AD127" i="30"/>
  <c r="Y127" i="30"/>
  <c r="X128" i="32" l="1"/>
  <c r="U128" i="24"/>
  <c r="Z128" i="32" s="1"/>
  <c r="H128" i="24"/>
  <c r="I128" i="24"/>
  <c r="J128" i="32" s="1"/>
  <c r="H128" i="32"/>
  <c r="X128" i="24"/>
  <c r="Y128" i="24" s="1"/>
  <c r="Z128" i="24" s="1"/>
  <c r="P128" i="2"/>
  <c r="U128" i="30" s="1"/>
  <c r="K128" i="30"/>
  <c r="M128" i="2"/>
  <c r="L128" i="24" l="1"/>
  <c r="I128" i="32"/>
  <c r="Q128" i="30"/>
  <c r="O128" i="2"/>
  <c r="S128" i="30" l="1"/>
  <c r="Q128" i="2"/>
  <c r="O128" i="32"/>
  <c r="R128" i="24"/>
  <c r="N128" i="24"/>
  <c r="V128" i="30" l="1"/>
  <c r="X128" i="2"/>
  <c r="AC128" i="30" s="1"/>
  <c r="G128" i="2"/>
  <c r="R128" i="32"/>
  <c r="V128" i="2"/>
  <c r="W128" i="32"/>
  <c r="T128" i="24"/>
  <c r="W128" i="24"/>
  <c r="I128" i="2" l="1"/>
  <c r="J128" i="30" s="1"/>
  <c r="Z128" i="2"/>
  <c r="AA128" i="2" s="1"/>
  <c r="AB128" i="2" s="1"/>
  <c r="H128" i="2"/>
  <c r="H128" i="30"/>
  <c r="W128" i="2"/>
  <c r="AB128" i="30" s="1"/>
  <c r="AA128" i="30"/>
  <c r="S128" i="2"/>
  <c r="AB128" i="32"/>
  <c r="J129" i="24"/>
  <c r="Y128" i="32"/>
  <c r="K129" i="32" l="1"/>
  <c r="P129" i="24"/>
  <c r="U129" i="32" s="1"/>
  <c r="M129" i="24"/>
  <c r="X128" i="30"/>
  <c r="U128" i="2"/>
  <c r="Z128" i="30" s="1"/>
  <c r="I128" i="30"/>
  <c r="L128" i="2"/>
  <c r="Q129" i="32" l="1"/>
  <c r="O129" i="24"/>
  <c r="O128" i="30"/>
  <c r="R128" i="2"/>
  <c r="N128" i="2"/>
  <c r="R128" i="30" l="1"/>
  <c r="S129" i="32"/>
  <c r="Q129" i="24"/>
  <c r="W128" i="30"/>
  <c r="T128" i="2"/>
  <c r="Y128" i="2"/>
  <c r="V129" i="32" l="1"/>
  <c r="G129" i="24"/>
  <c r="S129" i="24" s="1"/>
  <c r="V129" i="24"/>
  <c r="AA129" i="32" s="1"/>
  <c r="AD128" i="30"/>
  <c r="AE128" i="2"/>
  <c r="J129" i="2"/>
  <c r="Y128" i="30"/>
  <c r="X129" i="32" l="1"/>
  <c r="U129" i="24"/>
  <c r="Z129" i="32" s="1"/>
  <c r="H129" i="24"/>
  <c r="H129" i="32"/>
  <c r="I129" i="24"/>
  <c r="J129" i="32" s="1"/>
  <c r="X129" i="24"/>
  <c r="Y129" i="24" s="1"/>
  <c r="Z129" i="24" s="1"/>
  <c r="K129" i="30"/>
  <c r="P129" i="2"/>
  <c r="U129" i="30" s="1"/>
  <c r="M129" i="2"/>
  <c r="Q129" i="30" l="1"/>
  <c r="O129" i="2"/>
  <c r="I129" i="32"/>
  <c r="L129" i="24"/>
  <c r="S129" i="30" l="1"/>
  <c r="Q129" i="2"/>
  <c r="R129" i="24"/>
  <c r="O129" i="32"/>
  <c r="N129" i="24"/>
  <c r="W129" i="32" l="1"/>
  <c r="T129" i="24"/>
  <c r="W129" i="24"/>
  <c r="V129" i="30"/>
  <c r="X129" i="2"/>
  <c r="AC129" i="30" s="1"/>
  <c r="G129" i="2"/>
  <c r="S129" i="2" s="1"/>
  <c r="R129" i="32"/>
  <c r="V129" i="2"/>
  <c r="X129" i="30" l="1"/>
  <c r="U129" i="2"/>
  <c r="Z129" i="30" s="1"/>
  <c r="W129" i="2"/>
  <c r="AB129" i="30" s="1"/>
  <c r="AA129" i="30"/>
  <c r="AB129" i="32"/>
  <c r="J130" i="24"/>
  <c r="Y129" i="32"/>
  <c r="H129" i="2"/>
  <c r="Z129" i="2"/>
  <c r="AA129" i="2" s="1"/>
  <c r="AB129" i="2" s="1"/>
  <c r="I129" i="2"/>
  <c r="J129" i="30" s="1"/>
  <c r="H129" i="30"/>
  <c r="L129" i="2" l="1"/>
  <c r="I129" i="30"/>
  <c r="K130" i="32"/>
  <c r="P130" i="24"/>
  <c r="U130" i="32" s="1"/>
  <c r="M130" i="24"/>
  <c r="Q130" i="32" l="1"/>
  <c r="O130" i="24"/>
  <c r="O129" i="30"/>
  <c r="R129" i="2"/>
  <c r="N129" i="2"/>
  <c r="S130" i="32" l="1"/>
  <c r="Q130" i="24"/>
  <c r="R129" i="30"/>
  <c r="W129" i="30"/>
  <c r="T129" i="2"/>
  <c r="Y129" i="2"/>
  <c r="AD129" i="30" l="1"/>
  <c r="J130" i="2"/>
  <c r="AE129" i="2"/>
  <c r="V130" i="32"/>
  <c r="V130" i="24"/>
  <c r="AA130" i="32" s="1"/>
  <c r="G130" i="24"/>
  <c r="S130" i="24" s="1"/>
  <c r="Y129" i="30"/>
  <c r="X130" i="32" l="1"/>
  <c r="U130" i="24"/>
  <c r="Z130" i="32" s="1"/>
  <c r="P130" i="2"/>
  <c r="U130" i="30" s="1"/>
  <c r="K130" i="30"/>
  <c r="M130" i="2"/>
  <c r="I130" i="24"/>
  <c r="J130" i="32" s="1"/>
  <c r="H130" i="24"/>
  <c r="H130" i="32"/>
  <c r="X130" i="24"/>
  <c r="Y130" i="24" s="1"/>
  <c r="Z130" i="24" s="1"/>
  <c r="Q130" i="30" l="1"/>
  <c r="O130" i="2"/>
  <c r="I130" i="32"/>
  <c r="L130" i="24"/>
  <c r="S130" i="30" l="1"/>
  <c r="Q130" i="2"/>
  <c r="O130" i="32"/>
  <c r="R130" i="24"/>
  <c r="N130" i="24"/>
  <c r="V130" i="30" l="1"/>
  <c r="X130" i="2"/>
  <c r="AC130" i="30" s="1"/>
  <c r="G130" i="2"/>
  <c r="R130" i="32"/>
  <c r="V130" i="2"/>
  <c r="W130" i="32"/>
  <c r="T130" i="24"/>
  <c r="W130" i="24"/>
  <c r="J131" i="24" l="1"/>
  <c r="AB130" i="32"/>
  <c r="Z130" i="2"/>
  <c r="AA130" i="2" s="1"/>
  <c r="AB130" i="2" s="1"/>
  <c r="I130" i="2"/>
  <c r="J130" i="30" s="1"/>
  <c r="H130" i="2"/>
  <c r="H130" i="30"/>
  <c r="W130" i="2"/>
  <c r="AB130" i="30" s="1"/>
  <c r="AA130" i="30"/>
  <c r="S130" i="2"/>
  <c r="Y130" i="32"/>
  <c r="X130" i="30" l="1"/>
  <c r="U130" i="2"/>
  <c r="Z130" i="30" s="1"/>
  <c r="I130" i="30"/>
  <c r="L130" i="2"/>
  <c r="K131" i="32"/>
  <c r="P131" i="24"/>
  <c r="U131" i="32" s="1"/>
  <c r="M131" i="24"/>
  <c r="R130" i="2" l="1"/>
  <c r="O130" i="30"/>
  <c r="N130" i="2"/>
  <c r="Q131" i="32"/>
  <c r="O131" i="24"/>
  <c r="R130" i="30" l="1"/>
  <c r="S131" i="32"/>
  <c r="Q131" i="24"/>
  <c r="W130" i="30"/>
  <c r="T130" i="2"/>
  <c r="Y130" i="2"/>
  <c r="V131" i="32" l="1"/>
  <c r="V131" i="24"/>
  <c r="AA131" i="32" s="1"/>
  <c r="G131" i="24"/>
  <c r="AD130" i="30"/>
  <c r="AE130" i="2"/>
  <c r="J131" i="2"/>
  <c r="Y130" i="30"/>
  <c r="H131" i="24" l="1"/>
  <c r="H131" i="32"/>
  <c r="I131" i="24"/>
  <c r="J131" i="32" s="1"/>
  <c r="X131" i="24"/>
  <c r="Y131" i="24" s="1"/>
  <c r="Z131" i="24" s="1"/>
  <c r="S131" i="24"/>
  <c r="K131" i="30"/>
  <c r="P131" i="2"/>
  <c r="U131" i="30" s="1"/>
  <c r="M131" i="2"/>
  <c r="Q131" i="30" l="1"/>
  <c r="O131" i="2"/>
  <c r="X131" i="32"/>
  <c r="U131" i="24"/>
  <c r="Z131" i="32" s="1"/>
  <c r="L131" i="24"/>
  <c r="I131" i="32"/>
  <c r="S131" i="30" l="1"/>
  <c r="Q131" i="2"/>
  <c r="R131" i="24"/>
  <c r="O131" i="32"/>
  <c r="N131" i="24"/>
  <c r="W131" i="32" l="1"/>
  <c r="T131" i="24"/>
  <c r="W131" i="24"/>
  <c r="V131" i="30"/>
  <c r="X131" i="2"/>
  <c r="AC131" i="30" s="1"/>
  <c r="G131" i="2"/>
  <c r="R131" i="32"/>
  <c r="V131" i="2"/>
  <c r="W131" i="2" l="1"/>
  <c r="AB131" i="30" s="1"/>
  <c r="AA131" i="30"/>
  <c r="AB131" i="32"/>
  <c r="J132" i="24"/>
  <c r="Y131" i="32"/>
  <c r="I131" i="2"/>
  <c r="J131" i="30" s="1"/>
  <c r="Z131" i="2"/>
  <c r="AA131" i="2" s="1"/>
  <c r="AB131" i="2" s="1"/>
  <c r="H131" i="30"/>
  <c r="H131" i="2"/>
  <c r="S131" i="2"/>
  <c r="X131" i="30" l="1"/>
  <c r="U131" i="2"/>
  <c r="Z131" i="30" s="1"/>
  <c r="I131" i="30"/>
  <c r="L131" i="2"/>
  <c r="P132" i="24"/>
  <c r="U132" i="32" s="1"/>
  <c r="K132" i="32"/>
  <c r="M132" i="24"/>
  <c r="O131" i="30" l="1"/>
  <c r="R131" i="2"/>
  <c r="N131" i="2"/>
  <c r="Q132" i="32"/>
  <c r="O132" i="24"/>
  <c r="R131" i="30" l="1"/>
  <c r="W131" i="30"/>
  <c r="T131" i="2"/>
  <c r="Y131" i="2"/>
  <c r="S132" i="32"/>
  <c r="Q132" i="24"/>
  <c r="Y131" i="30" l="1"/>
  <c r="V132" i="32"/>
  <c r="G132" i="24"/>
  <c r="V132" i="24"/>
  <c r="AA132" i="32" s="1"/>
  <c r="J132" i="2"/>
  <c r="AE131" i="2"/>
  <c r="AD131" i="30"/>
  <c r="H132" i="32" l="1"/>
  <c r="H132" i="24"/>
  <c r="I132" i="24"/>
  <c r="J132" i="32" s="1"/>
  <c r="X132" i="24"/>
  <c r="Y132" i="24" s="1"/>
  <c r="Z132" i="24" s="1"/>
  <c r="P132" i="2"/>
  <c r="U132" i="30" s="1"/>
  <c r="K132" i="30"/>
  <c r="M132" i="2"/>
  <c r="S132" i="24"/>
  <c r="Q132" i="30" l="1"/>
  <c r="O132" i="2"/>
  <c r="I132" i="32"/>
  <c r="L132" i="24"/>
  <c r="X132" i="32"/>
  <c r="U132" i="24"/>
  <c r="Z132" i="32" s="1"/>
  <c r="S132" i="30" l="1"/>
  <c r="Q132" i="2"/>
  <c r="R132" i="24"/>
  <c r="O132" i="32"/>
  <c r="N132" i="24"/>
  <c r="W132" i="32" l="1"/>
  <c r="T132" i="24"/>
  <c r="W132" i="24"/>
  <c r="V132" i="30"/>
  <c r="X132" i="2"/>
  <c r="AC132" i="30" s="1"/>
  <c r="G132" i="2"/>
  <c r="R132" i="32"/>
  <c r="V132" i="2"/>
  <c r="I132" i="2" l="1"/>
  <c r="J132" i="30" s="1"/>
  <c r="H132" i="30"/>
  <c r="H132" i="2"/>
  <c r="Z132" i="2"/>
  <c r="AA132" i="2" s="1"/>
  <c r="AB132" i="2" s="1"/>
  <c r="AB132" i="32"/>
  <c r="J133" i="24"/>
  <c r="Y132" i="32"/>
  <c r="W132" i="2"/>
  <c r="AB132" i="30" s="1"/>
  <c r="AA132" i="30"/>
  <c r="S132" i="2"/>
  <c r="K133" i="32" l="1"/>
  <c r="P133" i="24"/>
  <c r="U133" i="32" s="1"/>
  <c r="M133" i="24"/>
  <c r="L132" i="2"/>
  <c r="I132" i="30"/>
  <c r="X132" i="30"/>
  <c r="U132" i="2"/>
  <c r="Z132" i="30" s="1"/>
  <c r="O132" i="30" l="1"/>
  <c r="R132" i="2"/>
  <c r="N132" i="2"/>
  <c r="Q133" i="32"/>
  <c r="O133" i="24"/>
  <c r="R132" i="30" l="1"/>
  <c r="W132" i="30"/>
  <c r="T132" i="2"/>
  <c r="Y132" i="2"/>
  <c r="S133" i="32"/>
  <c r="Q133" i="24"/>
  <c r="Y132" i="30" l="1"/>
  <c r="V133" i="32"/>
  <c r="G133" i="24"/>
  <c r="V133" i="24"/>
  <c r="AA133" i="32" s="1"/>
  <c r="AD132" i="30"/>
  <c r="AE132" i="2"/>
  <c r="J133" i="2"/>
  <c r="H133" i="24" l="1"/>
  <c r="H133" i="32"/>
  <c r="I133" i="24"/>
  <c r="J133" i="32" s="1"/>
  <c r="X133" i="24"/>
  <c r="Y133" i="24" s="1"/>
  <c r="Z133" i="24" s="1"/>
  <c r="K133" i="30"/>
  <c r="P133" i="2"/>
  <c r="U133" i="30" s="1"/>
  <c r="M133" i="2"/>
  <c r="S133" i="24"/>
  <c r="X133" i="32" l="1"/>
  <c r="U133" i="24"/>
  <c r="Z133" i="32" s="1"/>
  <c r="Q133" i="30"/>
  <c r="O133" i="2"/>
  <c r="L133" i="24"/>
  <c r="I133" i="32"/>
  <c r="O133" i="32" l="1"/>
  <c r="R133" i="24"/>
  <c r="N133" i="24"/>
  <c r="S133" i="30"/>
  <c r="Q133" i="2"/>
  <c r="V133" i="2" s="1"/>
  <c r="W133" i="2" l="1"/>
  <c r="AB133" i="30" s="1"/>
  <c r="AA133" i="30"/>
  <c r="R133" i="32"/>
  <c r="W133" i="32"/>
  <c r="T133" i="24"/>
  <c r="W133" i="24"/>
  <c r="V133" i="30"/>
  <c r="G133" i="2"/>
  <c r="X133" i="2"/>
  <c r="AC133" i="30" s="1"/>
  <c r="S133" i="2"/>
  <c r="J134" i="24" l="1"/>
  <c r="AB133" i="32"/>
  <c r="Y133" i="32"/>
  <c r="X133" i="30"/>
  <c r="U133" i="2"/>
  <c r="Z133" i="30" s="1"/>
  <c r="H133" i="30"/>
  <c r="Z133" i="2"/>
  <c r="AA133" i="2" s="1"/>
  <c r="AB133" i="2" s="1"/>
  <c r="I133" i="2"/>
  <c r="J133" i="30" s="1"/>
  <c r="H133" i="2"/>
  <c r="L133" i="2" l="1"/>
  <c r="I133" i="30"/>
  <c r="K134" i="32"/>
  <c r="P134" i="24"/>
  <c r="U134" i="32" s="1"/>
  <c r="M134" i="24"/>
  <c r="Q134" i="32" l="1"/>
  <c r="O134" i="24"/>
  <c r="O133" i="30"/>
  <c r="R133" i="2"/>
  <c r="N133" i="2"/>
  <c r="S134" i="32" l="1"/>
  <c r="Q134" i="24"/>
  <c r="R133" i="30"/>
  <c r="W133" i="30"/>
  <c r="T133" i="2"/>
  <c r="Y133" i="2"/>
  <c r="AE133" i="2" l="1"/>
  <c r="AD133" i="30"/>
  <c r="J134" i="2"/>
  <c r="V134" i="32"/>
  <c r="V134" i="24"/>
  <c r="AA134" i="32" s="1"/>
  <c r="G134" i="24"/>
  <c r="Y133" i="30"/>
  <c r="H134" i="24" l="1"/>
  <c r="I134" i="24"/>
  <c r="J134" i="32" s="1"/>
  <c r="H134" i="32"/>
  <c r="X134" i="24"/>
  <c r="Y134" i="24" s="1"/>
  <c r="Z134" i="24" s="1"/>
  <c r="S134" i="24"/>
  <c r="P134" i="2"/>
  <c r="U134" i="30" s="1"/>
  <c r="K134" i="30"/>
  <c r="M134" i="2"/>
  <c r="Q134" i="30" l="1"/>
  <c r="O134" i="2"/>
  <c r="X134" i="32"/>
  <c r="U134" i="24"/>
  <c r="Z134" i="32" s="1"/>
  <c r="L134" i="24"/>
  <c r="I134" i="32"/>
  <c r="S134" i="30" l="1"/>
  <c r="Q134" i="2"/>
  <c r="O134" i="32"/>
  <c r="R134" i="24"/>
  <c r="N134" i="24"/>
  <c r="V134" i="30" l="1"/>
  <c r="X134" i="2"/>
  <c r="AC134" i="30" s="1"/>
  <c r="G134" i="2"/>
  <c r="R134" i="32"/>
  <c r="V134" i="2"/>
  <c r="W134" i="32"/>
  <c r="T134" i="24"/>
  <c r="W134" i="24"/>
  <c r="Z134" i="2" l="1"/>
  <c r="AA134" i="2" s="1"/>
  <c r="AB134" i="2" s="1"/>
  <c r="I134" i="2"/>
  <c r="J134" i="30" s="1"/>
  <c r="H134" i="2"/>
  <c r="H134" i="30"/>
  <c r="W134" i="2"/>
  <c r="AB134" i="30" s="1"/>
  <c r="AA134" i="30"/>
  <c r="S134" i="2"/>
  <c r="J135" i="24"/>
  <c r="AB134" i="32"/>
  <c r="Y134" i="32"/>
  <c r="K135" i="32" l="1"/>
  <c r="P135" i="24"/>
  <c r="U135" i="32" s="1"/>
  <c r="M135" i="24"/>
  <c r="X134" i="30"/>
  <c r="U134" i="2"/>
  <c r="Z134" i="30" s="1"/>
  <c r="L134" i="2"/>
  <c r="I134" i="30"/>
  <c r="Q135" i="32" l="1"/>
  <c r="O135" i="24"/>
  <c r="O134" i="30"/>
  <c r="R134" i="2"/>
  <c r="N134" i="2"/>
  <c r="S135" i="32" l="1"/>
  <c r="Q135" i="24"/>
  <c r="R134" i="30"/>
  <c r="W134" i="30"/>
  <c r="T134" i="2"/>
  <c r="Y134" i="2"/>
  <c r="AD134" i="30" l="1"/>
  <c r="J135" i="2"/>
  <c r="AE134" i="2"/>
  <c r="V135" i="32"/>
  <c r="V135" i="24"/>
  <c r="AA135" i="32" s="1"/>
  <c r="G135" i="24"/>
  <c r="S135" i="24" s="1"/>
  <c r="Y134" i="30"/>
  <c r="X135" i="32" l="1"/>
  <c r="U135" i="24"/>
  <c r="Z135" i="32" s="1"/>
  <c r="K135" i="30"/>
  <c r="P135" i="2"/>
  <c r="U135" i="30" s="1"/>
  <c r="M135" i="2"/>
  <c r="H135" i="24"/>
  <c r="H135" i="32"/>
  <c r="I135" i="24"/>
  <c r="J135" i="32" s="1"/>
  <c r="X135" i="24"/>
  <c r="Y135" i="24" s="1"/>
  <c r="Z135" i="24" s="1"/>
  <c r="I135" i="32" l="1"/>
  <c r="L135" i="24"/>
  <c r="Q135" i="30"/>
  <c r="O135" i="2"/>
  <c r="O135" i="32" l="1"/>
  <c r="R135" i="24"/>
  <c r="N135" i="24"/>
  <c r="S135" i="30"/>
  <c r="Q135" i="2"/>
  <c r="V135" i="2" s="1"/>
  <c r="W135" i="2" l="1"/>
  <c r="AB135" i="30" s="1"/>
  <c r="AA135" i="30"/>
  <c r="V135" i="30"/>
  <c r="G135" i="2"/>
  <c r="X135" i="2"/>
  <c r="AC135" i="30" s="1"/>
  <c r="R135" i="32"/>
  <c r="W135" i="32"/>
  <c r="T135" i="24"/>
  <c r="W135" i="24"/>
  <c r="H135" i="30" l="1"/>
  <c r="Z135" i="2"/>
  <c r="AA135" i="2" s="1"/>
  <c r="AB135" i="2" s="1"/>
  <c r="H135" i="2"/>
  <c r="I135" i="2"/>
  <c r="J135" i="30" s="1"/>
  <c r="AB135" i="32"/>
  <c r="J136" i="24"/>
  <c r="Y135" i="32"/>
  <c r="S135" i="2"/>
  <c r="X135" i="30" l="1"/>
  <c r="U135" i="2"/>
  <c r="Z135" i="30" s="1"/>
  <c r="P136" i="24"/>
  <c r="U136" i="32" s="1"/>
  <c r="K136" i="32"/>
  <c r="M136" i="24"/>
  <c r="L135" i="2"/>
  <c r="I135" i="30"/>
  <c r="O135" i="30" l="1"/>
  <c r="R135" i="2"/>
  <c r="N135" i="2"/>
  <c r="Q136" i="32"/>
  <c r="O136" i="24"/>
  <c r="R135" i="30" l="1"/>
  <c r="W135" i="30"/>
  <c r="T135" i="2"/>
  <c r="Y135" i="2"/>
  <c r="S136" i="32"/>
  <c r="Q136" i="24"/>
  <c r="Y135" i="30" l="1"/>
  <c r="V136" i="32"/>
  <c r="G136" i="24"/>
  <c r="V136" i="24"/>
  <c r="AA136" i="32" s="1"/>
  <c r="J136" i="2"/>
  <c r="AE135" i="2"/>
  <c r="AD135" i="30"/>
  <c r="H136" i="24" l="1"/>
  <c r="I136" i="24"/>
  <c r="J136" i="32" s="1"/>
  <c r="H136" i="32"/>
  <c r="X136" i="24"/>
  <c r="Y136" i="24" s="1"/>
  <c r="Z136" i="24" s="1"/>
  <c r="P136" i="2"/>
  <c r="U136" i="30" s="1"/>
  <c r="K136" i="30"/>
  <c r="M136" i="2"/>
  <c r="S136" i="24"/>
  <c r="X136" i="32" l="1"/>
  <c r="U136" i="24"/>
  <c r="Z136" i="32" s="1"/>
  <c r="Q136" i="30"/>
  <c r="O136" i="2"/>
  <c r="L136" i="24"/>
  <c r="I136" i="32"/>
  <c r="O136" i="32" l="1"/>
  <c r="R136" i="24"/>
  <c r="N136" i="24"/>
  <c r="S136" i="30"/>
  <c r="Q136" i="2"/>
  <c r="R136" i="32" l="1"/>
  <c r="W136" i="32"/>
  <c r="T136" i="24"/>
  <c r="W136" i="24"/>
  <c r="V136" i="30"/>
  <c r="X136" i="2"/>
  <c r="AC136" i="30" s="1"/>
  <c r="G136" i="2"/>
  <c r="S136" i="2" s="1"/>
  <c r="V136" i="2"/>
  <c r="X136" i="30" l="1"/>
  <c r="U136" i="2"/>
  <c r="Z136" i="30" s="1"/>
  <c r="Y136" i="32"/>
  <c r="W136" i="2"/>
  <c r="AB136" i="30" s="1"/>
  <c r="AA136" i="30"/>
  <c r="I136" i="2"/>
  <c r="J136" i="30" s="1"/>
  <c r="Z136" i="2"/>
  <c r="AA136" i="2" s="1"/>
  <c r="AB136" i="2" s="1"/>
  <c r="H136" i="30"/>
  <c r="H136" i="2"/>
  <c r="AB136" i="32"/>
  <c r="J137" i="24"/>
  <c r="L136" i="2" l="1"/>
  <c r="I136" i="30"/>
  <c r="K137" i="32"/>
  <c r="P137" i="24"/>
  <c r="U137" i="32" s="1"/>
  <c r="M137" i="24"/>
  <c r="Q137" i="32" l="1"/>
  <c r="O137" i="24"/>
  <c r="O136" i="30"/>
  <c r="R136" i="2"/>
  <c r="N136" i="2"/>
  <c r="S137" i="32" l="1"/>
  <c r="Q137" i="24"/>
  <c r="R136" i="30"/>
  <c r="W136" i="30"/>
  <c r="T136" i="2"/>
  <c r="Y136" i="2"/>
  <c r="AE136" i="2" l="1"/>
  <c r="J137" i="2"/>
  <c r="AD136" i="30"/>
  <c r="V137" i="32"/>
  <c r="G137" i="24"/>
  <c r="V137" i="24"/>
  <c r="AA137" i="32" s="1"/>
  <c r="Y136" i="30"/>
  <c r="K137" i="30" l="1"/>
  <c r="P137" i="2"/>
  <c r="U137" i="30" s="1"/>
  <c r="M137" i="2"/>
  <c r="H137" i="24"/>
  <c r="H137" i="32"/>
  <c r="I137" i="24"/>
  <c r="J137" i="32" s="1"/>
  <c r="X137" i="24"/>
  <c r="Y137" i="24" s="1"/>
  <c r="Z137" i="24" s="1"/>
  <c r="S137" i="24"/>
  <c r="X137" i="32" l="1"/>
  <c r="U137" i="24"/>
  <c r="Z137" i="32" s="1"/>
  <c r="I137" i="32"/>
  <c r="L137" i="24"/>
  <c r="Q137" i="30"/>
  <c r="O137" i="2"/>
  <c r="O137" i="32" l="1"/>
  <c r="R137" i="24"/>
  <c r="N137" i="24"/>
  <c r="S137" i="30"/>
  <c r="Q137" i="2"/>
  <c r="V137" i="2" s="1"/>
  <c r="AA137" i="30" l="1"/>
  <c r="W137" i="2"/>
  <c r="AB137" i="30" s="1"/>
  <c r="R137" i="32"/>
  <c r="W137" i="32"/>
  <c r="T137" i="24"/>
  <c r="W137" i="24"/>
  <c r="V137" i="30"/>
  <c r="G137" i="2"/>
  <c r="S137" i="2" s="1"/>
  <c r="X137" i="2"/>
  <c r="AC137" i="30" s="1"/>
  <c r="Y137" i="32" l="1"/>
  <c r="AB137" i="32"/>
  <c r="J138" i="24"/>
  <c r="X137" i="30"/>
  <c r="U137" i="2"/>
  <c r="Z137" i="30" s="1"/>
  <c r="H137" i="30"/>
  <c r="Z137" i="2"/>
  <c r="AA137" i="2" s="1"/>
  <c r="AB137" i="2" s="1"/>
  <c r="I137" i="2"/>
  <c r="J137" i="30" s="1"/>
  <c r="H137" i="2"/>
  <c r="L137" i="2" l="1"/>
  <c r="I137" i="30"/>
  <c r="K138" i="32"/>
  <c r="P138" i="24"/>
  <c r="U138" i="32" s="1"/>
  <c r="M138" i="24"/>
  <c r="Q138" i="32" l="1"/>
  <c r="O138" i="24"/>
  <c r="O137" i="30"/>
  <c r="R137" i="2"/>
  <c r="N137" i="2"/>
  <c r="S138" i="32" l="1"/>
  <c r="Q138" i="24"/>
  <c r="R137" i="30"/>
  <c r="W137" i="30"/>
  <c r="T137" i="2"/>
  <c r="Y137" i="2"/>
  <c r="J138" i="2" l="1"/>
  <c r="AE137" i="2"/>
  <c r="AD137" i="30"/>
  <c r="V138" i="32"/>
  <c r="V138" i="24"/>
  <c r="AA138" i="32" s="1"/>
  <c r="G138" i="24"/>
  <c r="Y137" i="30"/>
  <c r="H138" i="24" l="1"/>
  <c r="I138" i="24"/>
  <c r="J138" i="32" s="1"/>
  <c r="H138" i="32"/>
  <c r="X138" i="24"/>
  <c r="Y138" i="24" s="1"/>
  <c r="Z138" i="24" s="1"/>
  <c r="S138" i="24"/>
  <c r="P138" i="2"/>
  <c r="U138" i="30" s="1"/>
  <c r="K138" i="30"/>
  <c r="M138" i="2"/>
  <c r="Q138" i="30" l="1"/>
  <c r="O138" i="2"/>
  <c r="X138" i="32"/>
  <c r="U138" i="24"/>
  <c r="Z138" i="32" s="1"/>
  <c r="L138" i="24"/>
  <c r="I138" i="32"/>
  <c r="S138" i="30" l="1"/>
  <c r="Q138" i="2"/>
  <c r="O138" i="32"/>
  <c r="R138" i="24"/>
  <c r="N138" i="24"/>
  <c r="V138" i="30" l="1"/>
  <c r="G138" i="2"/>
  <c r="X138" i="2"/>
  <c r="AC138" i="30" s="1"/>
  <c r="R138" i="32"/>
  <c r="V138" i="2"/>
  <c r="W138" i="32"/>
  <c r="T138" i="24"/>
  <c r="W138" i="24"/>
  <c r="W138" i="2" l="1"/>
  <c r="AB138" i="30" s="1"/>
  <c r="AA138" i="30"/>
  <c r="Z138" i="2"/>
  <c r="AA138" i="2" s="1"/>
  <c r="AB138" i="2" s="1"/>
  <c r="I138" i="2"/>
  <c r="J138" i="30" s="1"/>
  <c r="H138" i="2"/>
  <c r="H138" i="30"/>
  <c r="J139" i="24"/>
  <c r="AB138" i="32"/>
  <c r="S138" i="2"/>
  <c r="Y138" i="32"/>
  <c r="K139" i="32" l="1"/>
  <c r="P139" i="24"/>
  <c r="U139" i="32" s="1"/>
  <c r="M139" i="24"/>
  <c r="X138" i="30"/>
  <c r="U138" i="2"/>
  <c r="Z138" i="30" s="1"/>
  <c r="I138" i="30"/>
  <c r="L138" i="2"/>
  <c r="Q139" i="32" l="1"/>
  <c r="O139" i="24"/>
  <c r="R138" i="2"/>
  <c r="O138" i="30"/>
  <c r="N138" i="2"/>
  <c r="W138" i="30" l="1"/>
  <c r="T138" i="2"/>
  <c r="Y138" i="2"/>
  <c r="S139" i="32"/>
  <c r="Q139" i="24"/>
  <c r="R138" i="30"/>
  <c r="AD138" i="30" l="1"/>
  <c r="J139" i="2"/>
  <c r="AE138" i="2"/>
  <c r="Y138" i="30"/>
  <c r="V139" i="32"/>
  <c r="V139" i="24"/>
  <c r="AA139" i="32" s="1"/>
  <c r="G139" i="24"/>
  <c r="S139" i="24" s="1"/>
  <c r="X139" i="32" l="1"/>
  <c r="U139" i="24"/>
  <c r="Z139" i="32" s="1"/>
  <c r="K139" i="30"/>
  <c r="P139" i="2"/>
  <c r="U139" i="30" s="1"/>
  <c r="M139" i="2"/>
  <c r="H139" i="24"/>
  <c r="H139" i="32"/>
  <c r="I139" i="24"/>
  <c r="J139" i="32" s="1"/>
  <c r="X139" i="24"/>
  <c r="Y139" i="24" s="1"/>
  <c r="Z139" i="24" s="1"/>
  <c r="L139" i="24" l="1"/>
  <c r="I139" i="32"/>
  <c r="Q139" i="30"/>
  <c r="O139" i="2"/>
  <c r="S139" i="30" l="1"/>
  <c r="Q139" i="2"/>
  <c r="R139" i="24"/>
  <c r="O139" i="32"/>
  <c r="N139" i="24"/>
  <c r="W139" i="32" l="1"/>
  <c r="T139" i="24"/>
  <c r="W139" i="24"/>
  <c r="V139" i="30"/>
  <c r="G139" i="2"/>
  <c r="X139" i="2"/>
  <c r="AC139" i="30" s="1"/>
  <c r="S139" i="2"/>
  <c r="R139" i="32"/>
  <c r="V139" i="2"/>
  <c r="X139" i="30" l="1"/>
  <c r="U139" i="2"/>
  <c r="Z139" i="30" s="1"/>
  <c r="J140" i="24"/>
  <c r="AB139" i="32"/>
  <c r="Y139" i="32"/>
  <c r="W139" i="2"/>
  <c r="AB139" i="30" s="1"/>
  <c r="AA139" i="30"/>
  <c r="I139" i="2"/>
  <c r="J139" i="30" s="1"/>
  <c r="H139" i="2"/>
  <c r="Z139" i="2"/>
  <c r="AA139" i="2" s="1"/>
  <c r="AB139" i="2" s="1"/>
  <c r="H139" i="30"/>
  <c r="I139" i="30" l="1"/>
  <c r="L139" i="2"/>
  <c r="K140" i="32"/>
  <c r="P140" i="24"/>
  <c r="U140" i="32" s="1"/>
  <c r="M140" i="24"/>
  <c r="R139" i="2" l="1"/>
  <c r="O139" i="30"/>
  <c r="N139" i="2"/>
  <c r="Q140" i="32"/>
  <c r="O140" i="24"/>
  <c r="S140" i="32" l="1"/>
  <c r="Q140" i="24"/>
  <c r="R139" i="30"/>
  <c r="W139" i="30"/>
  <c r="T139" i="2"/>
  <c r="Y139" i="2"/>
  <c r="J140" i="2" l="1"/>
  <c r="AE139" i="2"/>
  <c r="AD139" i="30"/>
  <c r="V140" i="32"/>
  <c r="V140" i="24"/>
  <c r="AA140" i="32" s="1"/>
  <c r="G140" i="24"/>
  <c r="Y139" i="30"/>
  <c r="H140" i="32" l="1"/>
  <c r="H140" i="24"/>
  <c r="I140" i="24"/>
  <c r="J140" i="32" s="1"/>
  <c r="X140" i="24"/>
  <c r="Y140" i="24" s="1"/>
  <c r="Z140" i="24" s="1"/>
  <c r="S140" i="24"/>
  <c r="P140" i="2"/>
  <c r="U140" i="30" s="1"/>
  <c r="K140" i="30"/>
  <c r="M140" i="2"/>
  <c r="Q140" i="30" l="1"/>
  <c r="O140" i="2"/>
  <c r="L140" i="24"/>
  <c r="I140" i="32"/>
  <c r="X140" i="32"/>
  <c r="U140" i="24"/>
  <c r="Z140" i="32" s="1"/>
  <c r="R140" i="24" l="1"/>
  <c r="O140" i="32"/>
  <c r="N140" i="24"/>
  <c r="S140" i="30"/>
  <c r="Q140" i="2"/>
  <c r="R140" i="32" l="1"/>
  <c r="V140" i="30"/>
  <c r="G140" i="2"/>
  <c r="S140" i="2" s="1"/>
  <c r="X140" i="2"/>
  <c r="AC140" i="30" s="1"/>
  <c r="V140" i="2"/>
  <c r="W140" i="32"/>
  <c r="T140" i="24"/>
  <c r="W140" i="24"/>
  <c r="X140" i="30" l="1"/>
  <c r="U140" i="2"/>
  <c r="Z140" i="30" s="1"/>
  <c r="W140" i="2"/>
  <c r="AB140" i="30" s="1"/>
  <c r="AA140" i="30"/>
  <c r="AB140" i="32"/>
  <c r="J141" i="24"/>
  <c r="Y140" i="32"/>
  <c r="I140" i="2"/>
  <c r="J140" i="30" s="1"/>
  <c r="H140" i="30"/>
  <c r="H140" i="2"/>
  <c r="Z140" i="2"/>
  <c r="AA140" i="2" s="1"/>
  <c r="AB140" i="2" s="1"/>
  <c r="K141" i="32" l="1"/>
  <c r="P141" i="24"/>
  <c r="U141" i="32" s="1"/>
  <c r="M141" i="24"/>
  <c r="I140" i="30"/>
  <c r="L140" i="2"/>
  <c r="Q141" i="32" l="1"/>
  <c r="O141" i="24"/>
  <c r="O140" i="30"/>
  <c r="R140" i="2"/>
  <c r="N140" i="2"/>
  <c r="S141" i="32" l="1"/>
  <c r="Q141" i="24"/>
  <c r="R140" i="30"/>
  <c r="W140" i="30"/>
  <c r="T140" i="2"/>
  <c r="Y140" i="2"/>
  <c r="J141" i="2" l="1"/>
  <c r="AE140" i="2"/>
  <c r="AD140" i="30"/>
  <c r="V141" i="32"/>
  <c r="V141" i="24"/>
  <c r="AA141" i="32" s="1"/>
  <c r="G141" i="24"/>
  <c r="S141" i="24" s="1"/>
  <c r="Y140" i="30"/>
  <c r="X141" i="32" l="1"/>
  <c r="U141" i="24"/>
  <c r="Z141" i="32" s="1"/>
  <c r="H141" i="24"/>
  <c r="H141" i="32"/>
  <c r="I141" i="24"/>
  <c r="J141" i="32" s="1"/>
  <c r="X141" i="24"/>
  <c r="Y141" i="24" s="1"/>
  <c r="Z141" i="24" s="1"/>
  <c r="K141" i="30"/>
  <c r="P141" i="2"/>
  <c r="U141" i="30" s="1"/>
  <c r="M141" i="2"/>
  <c r="L141" i="24" l="1"/>
  <c r="I141" i="32"/>
  <c r="Q141" i="30"/>
  <c r="O141" i="2"/>
  <c r="S141" i="30" l="1"/>
  <c r="Q141" i="2"/>
  <c r="R141" i="24"/>
  <c r="O141" i="32"/>
  <c r="N141" i="24"/>
  <c r="V141" i="30" l="1"/>
  <c r="G141" i="2"/>
  <c r="S141" i="2" s="1"/>
  <c r="X141" i="2"/>
  <c r="AC141" i="30" s="1"/>
  <c r="W141" i="32"/>
  <c r="T141" i="24"/>
  <c r="W141" i="24"/>
  <c r="R141" i="32"/>
  <c r="V141" i="2"/>
  <c r="AB141" i="32" l="1"/>
  <c r="J142" i="24"/>
  <c r="X141" i="30"/>
  <c r="U141" i="2"/>
  <c r="Z141" i="30" s="1"/>
  <c r="W141" i="2"/>
  <c r="AB141" i="30" s="1"/>
  <c r="AA141" i="30"/>
  <c r="H141" i="30"/>
  <c r="Z141" i="2"/>
  <c r="AA141" i="2" s="1"/>
  <c r="AB141" i="2" s="1"/>
  <c r="I141" i="2"/>
  <c r="J141" i="30" s="1"/>
  <c r="H141" i="2"/>
  <c r="Y141" i="32"/>
  <c r="I141" i="30" l="1"/>
  <c r="L141" i="2"/>
  <c r="K142" i="32"/>
  <c r="P142" i="24"/>
  <c r="U142" i="32" s="1"/>
  <c r="M142" i="24"/>
  <c r="O141" i="30" l="1"/>
  <c r="R141" i="2"/>
  <c r="N141" i="2"/>
  <c r="Q142" i="32"/>
  <c r="O142" i="24"/>
  <c r="R141" i="30" l="1"/>
  <c r="W141" i="30"/>
  <c r="T141" i="2"/>
  <c r="Y141" i="2"/>
  <c r="S142" i="32"/>
  <c r="Q142" i="24"/>
  <c r="Y141" i="30" l="1"/>
  <c r="V142" i="32"/>
  <c r="G142" i="24"/>
  <c r="S142" i="24" s="1"/>
  <c r="V142" i="24"/>
  <c r="AA142" i="32" s="1"/>
  <c r="J142" i="2"/>
  <c r="AE141" i="2"/>
  <c r="AD141" i="30"/>
  <c r="I142" i="24" l="1"/>
  <c r="J142" i="32" s="1"/>
  <c r="H142" i="24"/>
  <c r="H142" i="32"/>
  <c r="X142" i="24"/>
  <c r="Y142" i="24" s="1"/>
  <c r="Z142" i="24" s="1"/>
  <c r="P142" i="2"/>
  <c r="U142" i="30" s="1"/>
  <c r="K142" i="30"/>
  <c r="M142" i="2"/>
  <c r="X142" i="32"/>
  <c r="U142" i="24"/>
  <c r="Z142" i="32" s="1"/>
  <c r="Q142" i="30" l="1"/>
  <c r="O142" i="2"/>
  <c r="L142" i="24"/>
  <c r="I142" i="32"/>
  <c r="O142" i="32" l="1"/>
  <c r="R142" i="24"/>
  <c r="N142" i="24"/>
  <c r="S142" i="30"/>
  <c r="Q142" i="2"/>
  <c r="V142" i="30" l="1"/>
  <c r="X142" i="2"/>
  <c r="AC142" i="30" s="1"/>
  <c r="G142" i="2"/>
  <c r="R142" i="32"/>
  <c r="W142" i="32"/>
  <c r="T142" i="24"/>
  <c r="W142" i="24"/>
  <c r="V142" i="2"/>
  <c r="I142" i="2" l="1"/>
  <c r="J142" i="30" s="1"/>
  <c r="Z142" i="2"/>
  <c r="AA142" i="2" s="1"/>
  <c r="AB142" i="2" s="1"/>
  <c r="H142" i="2"/>
  <c r="H142" i="30"/>
  <c r="Y142" i="32"/>
  <c r="S142" i="2"/>
  <c r="W142" i="2"/>
  <c r="AB142" i="30" s="1"/>
  <c r="AA142" i="30"/>
  <c r="J143" i="24"/>
  <c r="AB142" i="32"/>
  <c r="K143" i="32" l="1"/>
  <c r="P143" i="24"/>
  <c r="U143" i="32" s="1"/>
  <c r="M143" i="24"/>
  <c r="X142" i="30"/>
  <c r="U142" i="2"/>
  <c r="Z142" i="30" s="1"/>
  <c r="I142" i="30"/>
  <c r="L142" i="2"/>
  <c r="R142" i="2" l="1"/>
  <c r="O142" i="30"/>
  <c r="N142" i="2"/>
  <c r="Q143" i="32"/>
  <c r="O143" i="24"/>
  <c r="R142" i="30" l="1"/>
  <c r="S143" i="32"/>
  <c r="Q143" i="24"/>
  <c r="W142" i="30"/>
  <c r="T142" i="2"/>
  <c r="Y142" i="2"/>
  <c r="V143" i="32" l="1"/>
  <c r="V143" i="24"/>
  <c r="AA143" i="32" s="1"/>
  <c r="G143" i="24"/>
  <c r="J143" i="2"/>
  <c r="AE142" i="2"/>
  <c r="AD142" i="30"/>
  <c r="Y142" i="30"/>
  <c r="H143" i="24" l="1"/>
  <c r="I143" i="24"/>
  <c r="J143" i="32" s="1"/>
  <c r="H143" i="32"/>
  <c r="X143" i="24"/>
  <c r="Y143" i="24" s="1"/>
  <c r="Z143" i="24" s="1"/>
  <c r="S143" i="24"/>
  <c r="K143" i="30"/>
  <c r="P143" i="2"/>
  <c r="U143" i="30" s="1"/>
  <c r="M143" i="2"/>
  <c r="Q143" i="30" l="1"/>
  <c r="O143" i="2"/>
  <c r="X143" i="32"/>
  <c r="U143" i="24"/>
  <c r="Z143" i="32" s="1"/>
  <c r="I143" i="32"/>
  <c r="L143" i="24"/>
  <c r="O143" i="32" l="1"/>
  <c r="R143" i="24"/>
  <c r="N143" i="24"/>
  <c r="S143" i="30"/>
  <c r="Q143" i="2"/>
  <c r="V143" i="2" s="1"/>
  <c r="W143" i="2" l="1"/>
  <c r="AB143" i="30" s="1"/>
  <c r="AA143" i="30"/>
  <c r="R143" i="32"/>
  <c r="W143" i="32"/>
  <c r="T143" i="24"/>
  <c r="W143" i="24"/>
  <c r="V143" i="30"/>
  <c r="G143" i="2"/>
  <c r="S143" i="2" s="1"/>
  <c r="X143" i="2"/>
  <c r="AC143" i="30" s="1"/>
  <c r="AB143" i="32" l="1"/>
  <c r="J144" i="24"/>
  <c r="Y143" i="32"/>
  <c r="X143" i="30"/>
  <c r="U143" i="2"/>
  <c r="Z143" i="30" s="1"/>
  <c r="H143" i="30"/>
  <c r="Z143" i="2"/>
  <c r="AA143" i="2" s="1"/>
  <c r="AB143" i="2" s="1"/>
  <c r="H143" i="2"/>
  <c r="I143" i="2"/>
  <c r="J143" i="30" s="1"/>
  <c r="I143" i="30" l="1"/>
  <c r="L143" i="2"/>
  <c r="P144" i="24"/>
  <c r="U144" i="32" s="1"/>
  <c r="K144" i="32"/>
  <c r="M144" i="24"/>
  <c r="O143" i="30" l="1"/>
  <c r="R143" i="2"/>
  <c r="N143" i="2"/>
  <c r="Q144" i="32"/>
  <c r="O144" i="24"/>
  <c r="R143" i="30" l="1"/>
  <c r="W143" i="30"/>
  <c r="T143" i="2"/>
  <c r="Y143" i="2"/>
  <c r="S144" i="32"/>
  <c r="Q144" i="24"/>
  <c r="Y143" i="30" l="1"/>
  <c r="V144" i="32"/>
  <c r="V144" i="24"/>
  <c r="AA144" i="32" s="1"/>
  <c r="G144" i="24"/>
  <c r="J144" i="2"/>
  <c r="AD143" i="30"/>
  <c r="AE143" i="2"/>
  <c r="P144" i="2" l="1"/>
  <c r="U144" i="30" s="1"/>
  <c r="K144" i="30"/>
  <c r="M144" i="2"/>
  <c r="H144" i="24"/>
  <c r="I144" i="24"/>
  <c r="J144" i="32" s="1"/>
  <c r="H144" i="32"/>
  <c r="X144" i="24"/>
  <c r="Y144" i="24" s="1"/>
  <c r="Z144" i="24" s="1"/>
  <c r="S144" i="24"/>
  <c r="X144" i="32" l="1"/>
  <c r="U144" i="24"/>
  <c r="Z144" i="32" s="1"/>
  <c r="I144" i="32"/>
  <c r="L144" i="24"/>
  <c r="Q144" i="30"/>
  <c r="O144" i="2"/>
  <c r="O144" i="32" l="1"/>
  <c r="R144" i="24"/>
  <c r="N144" i="24"/>
  <c r="S144" i="30"/>
  <c r="Q144" i="2"/>
  <c r="R144" i="32" l="1"/>
  <c r="W144" i="32"/>
  <c r="T144" i="24"/>
  <c r="W144" i="24"/>
  <c r="V144" i="30"/>
  <c r="X144" i="2"/>
  <c r="AC144" i="30" s="1"/>
  <c r="G144" i="2"/>
  <c r="S144" i="2" s="1"/>
  <c r="V144" i="2"/>
  <c r="X144" i="30" l="1"/>
  <c r="U144" i="2"/>
  <c r="Z144" i="30" s="1"/>
  <c r="Y144" i="32"/>
  <c r="W144" i="2"/>
  <c r="AB144" i="30" s="1"/>
  <c r="AA144" i="30"/>
  <c r="Z144" i="2"/>
  <c r="AA144" i="2" s="1"/>
  <c r="AB144" i="2" s="1"/>
  <c r="I144" i="2"/>
  <c r="J144" i="30" s="1"/>
  <c r="H144" i="30"/>
  <c r="H144" i="2"/>
  <c r="J145" i="24"/>
  <c r="AB144" i="32"/>
  <c r="K145" i="32" l="1"/>
  <c r="P145" i="24"/>
  <c r="U145" i="32" s="1"/>
  <c r="M145" i="24"/>
  <c r="I144" i="30"/>
  <c r="L144" i="2"/>
  <c r="Q145" i="32" l="1"/>
  <c r="O145" i="24"/>
  <c r="R144" i="2"/>
  <c r="O144" i="30"/>
  <c r="N144" i="2"/>
  <c r="W144" i="30" l="1"/>
  <c r="T144" i="2"/>
  <c r="Y144" i="2"/>
  <c r="S145" i="32"/>
  <c r="Q145" i="24"/>
  <c r="R144" i="30"/>
  <c r="AE144" i="2" l="1"/>
  <c r="AD144" i="30"/>
  <c r="J145" i="2"/>
  <c r="Y144" i="30"/>
  <c r="V145" i="32"/>
  <c r="G145" i="24"/>
  <c r="V145" i="24"/>
  <c r="AA145" i="32" s="1"/>
  <c r="H145" i="24" l="1"/>
  <c r="H145" i="32"/>
  <c r="I145" i="24"/>
  <c r="J145" i="32" s="1"/>
  <c r="X145" i="24"/>
  <c r="Y145" i="24" s="1"/>
  <c r="Z145" i="24" s="1"/>
  <c r="S145" i="24"/>
  <c r="K145" i="30"/>
  <c r="P145" i="2"/>
  <c r="U145" i="30" s="1"/>
  <c r="M145" i="2"/>
  <c r="Q145" i="30" l="1"/>
  <c r="O145" i="2"/>
  <c r="X145" i="32"/>
  <c r="U145" i="24"/>
  <c r="Z145" i="32" s="1"/>
  <c r="L145" i="24"/>
  <c r="I145" i="32"/>
  <c r="S145" i="30" l="1"/>
  <c r="Q145" i="2"/>
  <c r="R145" i="24"/>
  <c r="O145" i="32"/>
  <c r="N145" i="24"/>
  <c r="W145" i="32" l="1"/>
  <c r="T145" i="24"/>
  <c r="W145" i="24"/>
  <c r="V145" i="30"/>
  <c r="X145" i="2"/>
  <c r="AC145" i="30" s="1"/>
  <c r="G145" i="2"/>
  <c r="R145" i="32"/>
  <c r="V145" i="2"/>
  <c r="H145" i="30" l="1"/>
  <c r="Z145" i="2"/>
  <c r="AA145" i="2" s="1"/>
  <c r="AB145" i="2" s="1"/>
  <c r="I145" i="2"/>
  <c r="J145" i="30" s="1"/>
  <c r="H145" i="2"/>
  <c r="S145" i="2"/>
  <c r="J146" i="24"/>
  <c r="AB145" i="32"/>
  <c r="Y145" i="32"/>
  <c r="W145" i="2"/>
  <c r="AB145" i="30" s="1"/>
  <c r="AA145" i="30"/>
  <c r="I145" i="30" l="1"/>
  <c r="L145" i="2"/>
  <c r="K146" i="32"/>
  <c r="P146" i="24"/>
  <c r="U146" i="32" s="1"/>
  <c r="M146" i="24"/>
  <c r="X145" i="30"/>
  <c r="U145" i="2"/>
  <c r="Z145" i="30" s="1"/>
  <c r="O145" i="30" l="1"/>
  <c r="R145" i="2"/>
  <c r="N145" i="2"/>
  <c r="Q146" i="32"/>
  <c r="O146" i="24"/>
  <c r="R145" i="30" l="1"/>
  <c r="W145" i="30"/>
  <c r="T145" i="2"/>
  <c r="Y145" i="2"/>
  <c r="S146" i="32"/>
  <c r="Q146" i="24"/>
  <c r="Y145" i="30" l="1"/>
  <c r="V146" i="32"/>
  <c r="V146" i="24"/>
  <c r="AA146" i="32" s="1"/>
  <c r="G146" i="24"/>
  <c r="AD145" i="30"/>
  <c r="J146" i="2"/>
  <c r="AE145" i="2"/>
  <c r="I146" i="24" l="1"/>
  <c r="J146" i="32" s="1"/>
  <c r="H146" i="24"/>
  <c r="H146" i="32"/>
  <c r="X146" i="24"/>
  <c r="Y146" i="24" s="1"/>
  <c r="Z146" i="24" s="1"/>
  <c r="S146" i="24"/>
  <c r="P146" i="2"/>
  <c r="U146" i="30" s="1"/>
  <c r="K146" i="30"/>
  <c r="M146" i="2"/>
  <c r="X146" i="32" l="1"/>
  <c r="U146" i="24"/>
  <c r="Z146" i="32" s="1"/>
  <c r="Q146" i="30"/>
  <c r="O146" i="2"/>
  <c r="I146" i="32"/>
  <c r="L146" i="24"/>
  <c r="O146" i="32" l="1"/>
  <c r="R146" i="24"/>
  <c r="N146" i="24"/>
  <c r="S146" i="30"/>
  <c r="Q146" i="2"/>
  <c r="R146" i="32" l="1"/>
  <c r="W146" i="32"/>
  <c r="T146" i="24"/>
  <c r="W146" i="24"/>
  <c r="V146" i="30"/>
  <c r="G146" i="2"/>
  <c r="S146" i="2"/>
  <c r="X146" i="2"/>
  <c r="AC146" i="30" s="1"/>
  <c r="V146" i="2"/>
  <c r="Y146" i="32" l="1"/>
  <c r="X146" i="30"/>
  <c r="U146" i="2"/>
  <c r="Z146" i="30" s="1"/>
  <c r="I146" i="2"/>
  <c r="J146" i="30" s="1"/>
  <c r="H146" i="30"/>
  <c r="H146" i="2"/>
  <c r="Z146" i="2"/>
  <c r="AA146" i="2" s="1"/>
  <c r="AB146" i="2" s="1"/>
  <c r="W146" i="2"/>
  <c r="AB146" i="30" s="1"/>
  <c r="AA146" i="30"/>
  <c r="J147" i="24"/>
  <c r="AB146" i="32"/>
  <c r="K147" i="32" l="1"/>
  <c r="P147" i="24"/>
  <c r="U147" i="32" s="1"/>
  <c r="M147" i="24"/>
  <c r="L146" i="2"/>
  <c r="I146" i="30"/>
  <c r="Q147" i="32" l="1"/>
  <c r="O147" i="24"/>
  <c r="R146" i="2"/>
  <c r="O146" i="30"/>
  <c r="N146" i="2"/>
  <c r="W146" i="30" l="1"/>
  <c r="T146" i="2"/>
  <c r="Y146" i="2"/>
  <c r="S147" i="32"/>
  <c r="Q147" i="24"/>
  <c r="R146" i="30"/>
  <c r="AE146" i="2" l="1"/>
  <c r="AD146" i="30"/>
  <c r="J147" i="2"/>
  <c r="Y146" i="30"/>
  <c r="V147" i="32"/>
  <c r="V147" i="24"/>
  <c r="AA147" i="32" s="1"/>
  <c r="G147" i="24"/>
  <c r="I147" i="24" l="1"/>
  <c r="J147" i="32" s="1"/>
  <c r="H147" i="24"/>
  <c r="H147" i="32"/>
  <c r="X147" i="24"/>
  <c r="Y147" i="24" s="1"/>
  <c r="Z147" i="24" s="1"/>
  <c r="S147" i="24"/>
  <c r="K147" i="30"/>
  <c r="P147" i="2"/>
  <c r="U147" i="30" s="1"/>
  <c r="M147" i="2"/>
  <c r="X147" i="32" l="1"/>
  <c r="U147" i="24"/>
  <c r="Z147" i="32" s="1"/>
  <c r="Q147" i="30"/>
  <c r="O147" i="2"/>
  <c r="L147" i="24"/>
  <c r="I147" i="32"/>
  <c r="R147" i="24" l="1"/>
  <c r="O147" i="32"/>
  <c r="N147" i="24"/>
  <c r="S147" i="30"/>
  <c r="Q147" i="2"/>
  <c r="V147" i="2" s="1"/>
  <c r="W147" i="2" l="1"/>
  <c r="AB147" i="30" s="1"/>
  <c r="AA147" i="30"/>
  <c r="V147" i="30"/>
  <c r="X147" i="2"/>
  <c r="AC147" i="30" s="1"/>
  <c r="G147" i="2"/>
  <c r="S147" i="2" s="1"/>
  <c r="R147" i="32"/>
  <c r="W147" i="32"/>
  <c r="T147" i="24"/>
  <c r="W147" i="24"/>
  <c r="X147" i="30" l="1"/>
  <c r="U147" i="2"/>
  <c r="Z147" i="30" s="1"/>
  <c r="AB147" i="32"/>
  <c r="J148" i="24"/>
  <c r="Y147" i="32"/>
  <c r="H147" i="2"/>
  <c r="Z147" i="2"/>
  <c r="AA147" i="2" s="1"/>
  <c r="AB147" i="2" s="1"/>
  <c r="H147" i="30"/>
  <c r="I147" i="2"/>
  <c r="J147" i="30" s="1"/>
  <c r="L147" i="2" l="1"/>
  <c r="I147" i="30"/>
  <c r="K148" i="32"/>
  <c r="P148" i="24"/>
  <c r="U148" i="32" s="1"/>
  <c r="M148" i="24"/>
  <c r="Q148" i="32" l="1"/>
  <c r="O148" i="24"/>
  <c r="R147" i="2"/>
  <c r="O147" i="30"/>
  <c r="N147" i="2"/>
  <c r="W147" i="30" l="1"/>
  <c r="T147" i="2"/>
  <c r="Y147" i="2"/>
  <c r="S148" i="32"/>
  <c r="Q148" i="24"/>
  <c r="R147" i="30"/>
  <c r="Y147" i="30" l="1"/>
  <c r="J148" i="2"/>
  <c r="AD147" i="30"/>
  <c r="AE147" i="2"/>
  <c r="V148" i="32"/>
  <c r="V148" i="24"/>
  <c r="AA148" i="32" s="1"/>
  <c r="G148" i="24"/>
  <c r="S148" i="24" s="1"/>
  <c r="P148" i="2" l="1"/>
  <c r="U148" i="30" s="1"/>
  <c r="K148" i="30"/>
  <c r="M148" i="2"/>
  <c r="X148" i="32"/>
  <c r="U148" i="24"/>
  <c r="Z148" i="32" s="1"/>
  <c r="H148" i="24"/>
  <c r="I148" i="24"/>
  <c r="J148" i="32" s="1"/>
  <c r="H148" i="32"/>
  <c r="X148" i="24"/>
  <c r="Y148" i="24" s="1"/>
  <c r="Z148" i="24" s="1"/>
  <c r="Q148" i="30" l="1"/>
  <c r="O148" i="2"/>
  <c r="L148" i="24"/>
  <c r="I148" i="32"/>
  <c r="R148" i="24" l="1"/>
  <c r="O148" i="32"/>
  <c r="N148" i="24"/>
  <c r="S148" i="30"/>
  <c r="Q148" i="2"/>
  <c r="V148" i="30" l="1"/>
  <c r="X148" i="2"/>
  <c r="AC148" i="30" s="1"/>
  <c r="G148" i="2"/>
  <c r="R148" i="32"/>
  <c r="V148" i="2"/>
  <c r="W148" i="32"/>
  <c r="T148" i="24"/>
  <c r="W148" i="24"/>
  <c r="J149" i="24" l="1"/>
  <c r="AB148" i="32"/>
  <c r="H148" i="30"/>
  <c r="Z148" i="2"/>
  <c r="AA148" i="2" s="1"/>
  <c r="AB148" i="2" s="1"/>
  <c r="I148" i="2"/>
  <c r="J148" i="30" s="1"/>
  <c r="H148" i="2"/>
  <c r="W148" i="2"/>
  <c r="AB148" i="30" s="1"/>
  <c r="AA148" i="30"/>
  <c r="S148" i="2"/>
  <c r="Y148" i="32"/>
  <c r="I148" i="30" l="1"/>
  <c r="L148" i="2"/>
  <c r="X148" i="30"/>
  <c r="U148" i="2"/>
  <c r="Z148" i="30" s="1"/>
  <c r="P149" i="24"/>
  <c r="U149" i="32" s="1"/>
  <c r="K149" i="32"/>
  <c r="M149" i="24"/>
  <c r="Q149" i="32" l="1"/>
  <c r="O149" i="24"/>
  <c r="O148" i="30"/>
  <c r="R148" i="2"/>
  <c r="N148" i="2"/>
  <c r="S149" i="32" l="1"/>
  <c r="Q149" i="24"/>
  <c r="R148" i="30"/>
  <c r="W148" i="30"/>
  <c r="T148" i="2"/>
  <c r="Y148" i="2"/>
  <c r="J149" i="2" l="1"/>
  <c r="AE148" i="2"/>
  <c r="AD148" i="30"/>
  <c r="V149" i="32"/>
  <c r="G149" i="24"/>
  <c r="V149" i="24"/>
  <c r="AA149" i="32" s="1"/>
  <c r="Y148" i="30"/>
  <c r="H149" i="24" l="1"/>
  <c r="H149" i="32"/>
  <c r="I149" i="24"/>
  <c r="J149" i="32" s="1"/>
  <c r="X149" i="24"/>
  <c r="Y149" i="24" s="1"/>
  <c r="Z149" i="24" s="1"/>
  <c r="S149" i="24"/>
  <c r="K149" i="30"/>
  <c r="P149" i="2"/>
  <c r="U149" i="30" s="1"/>
  <c r="M149" i="2"/>
  <c r="Q149" i="30" l="1"/>
  <c r="O149" i="2"/>
  <c r="X149" i="32"/>
  <c r="U149" i="24"/>
  <c r="Z149" i="32" s="1"/>
  <c r="I149" i="32"/>
  <c r="L149" i="24"/>
  <c r="O149" i="32" l="1"/>
  <c r="R149" i="24"/>
  <c r="N149" i="24"/>
  <c r="S149" i="30"/>
  <c r="Q149" i="2"/>
  <c r="V149" i="2" s="1"/>
  <c r="AA149" i="30" l="1"/>
  <c r="W149" i="2"/>
  <c r="AB149" i="30" s="1"/>
  <c r="R149" i="32"/>
  <c r="W149" i="32"/>
  <c r="T149" i="24"/>
  <c r="W149" i="24"/>
  <c r="V149" i="30"/>
  <c r="X149" i="2"/>
  <c r="AC149" i="30" s="1"/>
  <c r="G149" i="2"/>
  <c r="Y149" i="32" l="1"/>
  <c r="J150" i="24"/>
  <c r="AB149" i="32"/>
  <c r="H149" i="2"/>
  <c r="H149" i="30"/>
  <c r="Z149" i="2"/>
  <c r="AA149" i="2" s="1"/>
  <c r="AB149" i="2" s="1"/>
  <c r="I149" i="2"/>
  <c r="J149" i="30" s="1"/>
  <c r="S149" i="2"/>
  <c r="X149" i="30" l="1"/>
  <c r="U149" i="2"/>
  <c r="Z149" i="30" s="1"/>
  <c r="L149" i="2"/>
  <c r="I149" i="30"/>
  <c r="K150" i="32"/>
  <c r="P150" i="24"/>
  <c r="U150" i="32" s="1"/>
  <c r="M150" i="24"/>
  <c r="R149" i="2" l="1"/>
  <c r="O149" i="30"/>
  <c r="N149" i="2"/>
  <c r="Q150" i="32"/>
  <c r="O150" i="24"/>
  <c r="R149" i="30" l="1"/>
  <c r="S150" i="32"/>
  <c r="Q150" i="24"/>
  <c r="W149" i="30"/>
  <c r="T149" i="2"/>
  <c r="Y149" i="2"/>
  <c r="V150" i="32" l="1"/>
  <c r="V150" i="24"/>
  <c r="AA150" i="32" s="1"/>
  <c r="G150" i="24"/>
  <c r="S150" i="24" s="1"/>
  <c r="AD149" i="30"/>
  <c r="AE149" i="2"/>
  <c r="J150" i="2"/>
  <c r="Y149" i="30"/>
  <c r="X150" i="32" l="1"/>
  <c r="U150" i="24"/>
  <c r="Z150" i="32" s="1"/>
  <c r="I150" i="24"/>
  <c r="J150" i="32" s="1"/>
  <c r="H150" i="24"/>
  <c r="H150" i="32"/>
  <c r="X150" i="24"/>
  <c r="Y150" i="24" s="1"/>
  <c r="Z150" i="24" s="1"/>
  <c r="P150" i="2"/>
  <c r="U150" i="30" s="1"/>
  <c r="K150" i="30"/>
  <c r="M150" i="2"/>
  <c r="I150" i="32" l="1"/>
  <c r="L150" i="24"/>
  <c r="Q150" i="30"/>
  <c r="O150" i="2"/>
  <c r="R150" i="24" l="1"/>
  <c r="O150" i="32"/>
  <c r="N150" i="24"/>
  <c r="S150" i="30"/>
  <c r="Q150" i="2"/>
  <c r="V150" i="2" s="1"/>
  <c r="W150" i="2" l="1"/>
  <c r="AB150" i="30" s="1"/>
  <c r="AA150" i="30"/>
  <c r="V150" i="30"/>
  <c r="G150" i="2"/>
  <c r="S150" i="2" s="1"/>
  <c r="X150" i="2"/>
  <c r="AC150" i="30" s="1"/>
  <c r="R150" i="32"/>
  <c r="W150" i="32"/>
  <c r="T150" i="24"/>
  <c r="W150" i="24"/>
  <c r="I150" i="2" l="1"/>
  <c r="J150" i="30" s="1"/>
  <c r="H150" i="2"/>
  <c r="H150" i="30"/>
  <c r="Z150" i="2"/>
  <c r="AA150" i="2" s="1"/>
  <c r="AB150" i="2" s="1"/>
  <c r="J151" i="24"/>
  <c r="AB150" i="32"/>
  <c r="X150" i="30"/>
  <c r="U150" i="2"/>
  <c r="Z150" i="30" s="1"/>
  <c r="Y150" i="32"/>
  <c r="L150" i="2" l="1"/>
  <c r="I150" i="30"/>
  <c r="K151" i="32"/>
  <c r="P151" i="24"/>
  <c r="U151" i="32" s="1"/>
  <c r="M151" i="24"/>
  <c r="Q151" i="32" l="1"/>
  <c r="O151" i="24"/>
  <c r="O150" i="30"/>
  <c r="R150" i="2"/>
  <c r="N150" i="2"/>
  <c r="S151" i="32" l="1"/>
  <c r="Q151" i="24"/>
  <c r="R150" i="30"/>
  <c r="W150" i="30"/>
  <c r="T150" i="2"/>
  <c r="Y150" i="2"/>
  <c r="AE150" i="2" l="1"/>
  <c r="J151" i="2"/>
  <c r="AD150" i="30"/>
  <c r="V151" i="32"/>
  <c r="G151" i="24"/>
  <c r="V151" i="24"/>
  <c r="AA151" i="32" s="1"/>
  <c r="Y150" i="30"/>
  <c r="H151" i="24" l="1"/>
  <c r="H151" i="32"/>
  <c r="I151" i="24"/>
  <c r="J151" i="32" s="1"/>
  <c r="X151" i="24"/>
  <c r="Y151" i="24" s="1"/>
  <c r="Z151" i="24" s="1"/>
  <c r="P151" i="2"/>
  <c r="U151" i="30" s="1"/>
  <c r="K151" i="30"/>
  <c r="M151" i="2"/>
  <c r="S151" i="24"/>
  <c r="X151" i="32" l="1"/>
  <c r="U151" i="24"/>
  <c r="Z151" i="32" s="1"/>
  <c r="Q151" i="30"/>
  <c r="O151" i="2"/>
  <c r="I151" i="32"/>
  <c r="L151" i="24"/>
  <c r="O151" i="32" l="1"/>
  <c r="R151" i="24"/>
  <c r="N151" i="24"/>
  <c r="S151" i="30"/>
  <c r="Q151" i="2"/>
  <c r="V151" i="2" s="1"/>
  <c r="W151" i="2" l="1"/>
  <c r="AB151" i="30" s="1"/>
  <c r="AA151" i="30"/>
  <c r="R151" i="32"/>
  <c r="W151" i="32"/>
  <c r="T151" i="24"/>
  <c r="W151" i="24"/>
  <c r="V151" i="30"/>
  <c r="G151" i="2"/>
  <c r="X151" i="2"/>
  <c r="AC151" i="30" s="1"/>
  <c r="S151" i="2"/>
  <c r="X151" i="30" l="1"/>
  <c r="U151" i="2"/>
  <c r="Z151" i="30" s="1"/>
  <c r="H151" i="2"/>
  <c r="Z151" i="2"/>
  <c r="AA151" i="2" s="1"/>
  <c r="AB151" i="2" s="1"/>
  <c r="I151" i="2"/>
  <c r="J151" i="30" s="1"/>
  <c r="H151" i="30"/>
  <c r="J152" i="24"/>
  <c r="AB151" i="32"/>
  <c r="Y151" i="32"/>
  <c r="K152" i="32" l="1"/>
  <c r="P152" i="24"/>
  <c r="U152" i="32" s="1"/>
  <c r="M152" i="24"/>
  <c r="L151" i="2"/>
  <c r="I151" i="30"/>
  <c r="O151" i="30" l="1"/>
  <c r="R151" i="2"/>
  <c r="N151" i="2"/>
  <c r="Q152" i="32"/>
  <c r="O152" i="24"/>
  <c r="R151" i="30" l="1"/>
  <c r="W151" i="30"/>
  <c r="T151" i="2"/>
  <c r="Y151" i="2"/>
  <c r="S152" i="32"/>
  <c r="Q152" i="24"/>
  <c r="Y151" i="30" l="1"/>
  <c r="V152" i="32"/>
  <c r="V152" i="24"/>
  <c r="AA152" i="32" s="1"/>
  <c r="G152" i="24"/>
  <c r="S152" i="24" s="1"/>
  <c r="AD151" i="30"/>
  <c r="J152" i="2"/>
  <c r="AE151" i="2"/>
  <c r="X152" i="32" l="1"/>
  <c r="U152" i="24"/>
  <c r="Z152" i="32" s="1"/>
  <c r="P152" i="2"/>
  <c r="U152" i="30" s="1"/>
  <c r="K152" i="30"/>
  <c r="M152" i="2"/>
  <c r="H152" i="24"/>
  <c r="H152" i="32"/>
  <c r="I152" i="24"/>
  <c r="J152" i="32" s="1"/>
  <c r="X152" i="24"/>
  <c r="Y152" i="24" s="1"/>
  <c r="Z152" i="24" s="1"/>
  <c r="I152" i="32" l="1"/>
  <c r="L152" i="24"/>
  <c r="Q152" i="30"/>
  <c r="O152" i="2"/>
  <c r="R152" i="24" l="1"/>
  <c r="O152" i="32"/>
  <c r="N152" i="24"/>
  <c r="S152" i="30"/>
  <c r="Q152" i="2"/>
  <c r="R152" i="32" l="1"/>
  <c r="V152" i="30"/>
  <c r="X152" i="2"/>
  <c r="AC152" i="30" s="1"/>
  <c r="G152" i="2"/>
  <c r="V152" i="2"/>
  <c r="W152" i="32"/>
  <c r="T152" i="24"/>
  <c r="W152" i="24"/>
  <c r="W152" i="2" l="1"/>
  <c r="AB152" i="30" s="1"/>
  <c r="AA152" i="30"/>
  <c r="AB152" i="32"/>
  <c r="J153" i="24"/>
  <c r="I152" i="2"/>
  <c r="J152" i="30" s="1"/>
  <c r="Z152" i="2"/>
  <c r="AA152" i="2" s="1"/>
  <c r="AB152" i="2" s="1"/>
  <c r="H152" i="30"/>
  <c r="H152" i="2"/>
  <c r="Y152" i="32"/>
  <c r="S152" i="2"/>
  <c r="K153" i="32" l="1"/>
  <c r="P153" i="24"/>
  <c r="U153" i="32" s="1"/>
  <c r="M153" i="24"/>
  <c r="I152" i="30"/>
  <c r="L152" i="2"/>
  <c r="X152" i="30"/>
  <c r="U152" i="2"/>
  <c r="Z152" i="30" s="1"/>
  <c r="Q153" i="32" l="1"/>
  <c r="O153" i="24"/>
  <c r="O152" i="30"/>
  <c r="R152" i="2"/>
  <c r="N152" i="2"/>
  <c r="S153" i="32" l="1"/>
  <c r="Q153" i="24"/>
  <c r="R152" i="30"/>
  <c r="W152" i="30"/>
  <c r="T152" i="2"/>
  <c r="Y152" i="2"/>
  <c r="J153" i="2" l="1"/>
  <c r="AE152" i="2"/>
  <c r="AD152" i="30"/>
  <c r="V153" i="32"/>
  <c r="G153" i="24"/>
  <c r="V153" i="24"/>
  <c r="AA153" i="32" s="1"/>
  <c r="Y152" i="30"/>
  <c r="I153" i="24" l="1"/>
  <c r="J153" i="32" s="1"/>
  <c r="H153" i="24"/>
  <c r="H153" i="32"/>
  <c r="X153" i="24"/>
  <c r="Y153" i="24" s="1"/>
  <c r="Z153" i="24" s="1"/>
  <c r="S153" i="24"/>
  <c r="K153" i="30"/>
  <c r="P153" i="2"/>
  <c r="U153" i="30" s="1"/>
  <c r="M153" i="2"/>
  <c r="X153" i="32" l="1"/>
  <c r="U153" i="24"/>
  <c r="Z153" i="32" s="1"/>
  <c r="Q153" i="30"/>
  <c r="O153" i="2"/>
  <c r="I153" i="32"/>
  <c r="L153" i="24"/>
  <c r="O153" i="32" l="1"/>
  <c r="R153" i="24"/>
  <c r="N153" i="24"/>
  <c r="S153" i="30"/>
  <c r="Q153" i="2"/>
  <c r="V153" i="2" s="1"/>
  <c r="W153" i="2" l="1"/>
  <c r="AB153" i="30" s="1"/>
  <c r="AA153" i="30"/>
  <c r="R153" i="32"/>
  <c r="W153" i="32"/>
  <c r="T153" i="24"/>
  <c r="W153" i="24"/>
  <c r="V153" i="30"/>
  <c r="X153" i="2"/>
  <c r="AC153" i="30" s="1"/>
  <c r="G153" i="2"/>
  <c r="AB153" i="32" l="1"/>
  <c r="J154" i="24"/>
  <c r="Y153" i="32"/>
  <c r="H153" i="2"/>
  <c r="Z153" i="2"/>
  <c r="AA153" i="2" s="1"/>
  <c r="AB153" i="2" s="1"/>
  <c r="I153" i="2"/>
  <c r="J153" i="30" s="1"/>
  <c r="H153" i="30"/>
  <c r="S153" i="2"/>
  <c r="L153" i="2" l="1"/>
  <c r="I153" i="30"/>
  <c r="X153" i="30"/>
  <c r="U153" i="2"/>
  <c r="Z153" i="30" s="1"/>
  <c r="K154" i="32"/>
  <c r="P154" i="24"/>
  <c r="U154" i="32" s="1"/>
  <c r="M154" i="24"/>
  <c r="Q154" i="32" l="1"/>
  <c r="O154" i="24"/>
  <c r="O153" i="30"/>
  <c r="R153" i="2"/>
  <c r="N153" i="2"/>
  <c r="S154" i="32" l="1"/>
  <c r="Q154" i="24"/>
  <c r="R153" i="30"/>
  <c r="W153" i="30"/>
  <c r="T153" i="2"/>
  <c r="Y153" i="2"/>
  <c r="J154" i="2" l="1"/>
  <c r="AE153" i="2"/>
  <c r="AD153" i="30"/>
  <c r="V154" i="32"/>
  <c r="V154" i="24"/>
  <c r="AA154" i="32" s="1"/>
  <c r="G154" i="24"/>
  <c r="S154" i="24" s="1"/>
  <c r="Y153" i="30"/>
  <c r="X154" i="32" l="1"/>
  <c r="U154" i="24"/>
  <c r="Z154" i="32" s="1"/>
  <c r="H154" i="24"/>
  <c r="H154" i="32"/>
  <c r="I154" i="24"/>
  <c r="J154" i="32" s="1"/>
  <c r="X154" i="24"/>
  <c r="Y154" i="24" s="1"/>
  <c r="Z154" i="24" s="1"/>
  <c r="P154" i="2"/>
  <c r="U154" i="30" s="1"/>
  <c r="K154" i="30"/>
  <c r="M154" i="2"/>
  <c r="Q154" i="30" l="1"/>
  <c r="O154" i="2"/>
  <c r="I154" i="32"/>
  <c r="L154" i="24"/>
  <c r="S154" i="30" l="1"/>
  <c r="Q154" i="2"/>
  <c r="R154" i="24"/>
  <c r="O154" i="32"/>
  <c r="N154" i="24"/>
  <c r="W154" i="32" l="1"/>
  <c r="T154" i="24"/>
  <c r="W154" i="24"/>
  <c r="V154" i="30"/>
  <c r="X154" i="2"/>
  <c r="AC154" i="30" s="1"/>
  <c r="G154" i="2"/>
  <c r="R154" i="32"/>
  <c r="V154" i="2"/>
  <c r="W154" i="2" l="1"/>
  <c r="AB154" i="30" s="1"/>
  <c r="AA154" i="30"/>
  <c r="J155" i="24"/>
  <c r="AB154" i="32"/>
  <c r="Y154" i="32"/>
  <c r="H154" i="2"/>
  <c r="H154" i="30"/>
  <c r="I154" i="2"/>
  <c r="J154" i="30" s="1"/>
  <c r="Z154" i="2"/>
  <c r="AA154" i="2" s="1"/>
  <c r="AB154" i="2" s="1"/>
  <c r="S154" i="2"/>
  <c r="X154" i="30" l="1"/>
  <c r="U154" i="2"/>
  <c r="Z154" i="30" s="1"/>
  <c r="K155" i="32"/>
  <c r="P155" i="24"/>
  <c r="U155" i="32" s="1"/>
  <c r="M155" i="24"/>
  <c r="L154" i="2"/>
  <c r="I154" i="30"/>
  <c r="Q155" i="32" l="1"/>
  <c r="O155" i="24"/>
  <c r="R154" i="2"/>
  <c r="O154" i="30"/>
  <c r="N154" i="2"/>
  <c r="W154" i="30" l="1"/>
  <c r="T154" i="2"/>
  <c r="Y154" i="2"/>
  <c r="S155" i="32"/>
  <c r="Q155" i="24"/>
  <c r="R154" i="30"/>
  <c r="J155" i="2" l="1"/>
  <c r="AD154" i="30"/>
  <c r="AE154" i="2"/>
  <c r="Y154" i="30"/>
  <c r="V155" i="32"/>
  <c r="G155" i="24"/>
  <c r="S155" i="24" s="1"/>
  <c r="V155" i="24"/>
  <c r="AA155" i="32" s="1"/>
  <c r="X155" i="32" l="1"/>
  <c r="U155" i="24"/>
  <c r="Z155" i="32" s="1"/>
  <c r="H155" i="24"/>
  <c r="H155" i="32"/>
  <c r="I155" i="24"/>
  <c r="J155" i="32" s="1"/>
  <c r="X155" i="24"/>
  <c r="Y155" i="24" s="1"/>
  <c r="Z155" i="24" s="1"/>
  <c r="K155" i="30"/>
  <c r="P155" i="2"/>
  <c r="U155" i="30" s="1"/>
  <c r="M155" i="2"/>
  <c r="Q155" i="30" l="1"/>
  <c r="O155" i="2"/>
  <c r="I155" i="32"/>
  <c r="L155" i="24"/>
  <c r="S155" i="30" l="1"/>
  <c r="Q155" i="2"/>
  <c r="O155" i="32"/>
  <c r="R155" i="24"/>
  <c r="N155" i="24"/>
  <c r="V155" i="30" l="1"/>
  <c r="G155" i="2"/>
  <c r="S155" i="2" s="1"/>
  <c r="X155" i="2"/>
  <c r="AC155" i="30" s="1"/>
  <c r="R155" i="32"/>
  <c r="W155" i="32"/>
  <c r="T155" i="24"/>
  <c r="W155" i="24"/>
  <c r="V155" i="2"/>
  <c r="X155" i="30" l="1"/>
  <c r="U155" i="2"/>
  <c r="Z155" i="30" s="1"/>
  <c r="Y155" i="32"/>
  <c r="W155" i="2"/>
  <c r="AB155" i="30" s="1"/>
  <c r="AA155" i="30"/>
  <c r="I155" i="2"/>
  <c r="J155" i="30" s="1"/>
  <c r="H155" i="30"/>
  <c r="Z155" i="2"/>
  <c r="AA155" i="2" s="1"/>
  <c r="AB155" i="2" s="1"/>
  <c r="H155" i="2"/>
  <c r="AB155" i="32"/>
  <c r="J156" i="24"/>
  <c r="I155" i="30" l="1"/>
  <c r="L155" i="2"/>
  <c r="K156" i="32"/>
  <c r="P156" i="24"/>
  <c r="U156" i="32" s="1"/>
  <c r="M156" i="24"/>
  <c r="Q156" i="32" l="1"/>
  <c r="O156" i="24"/>
  <c r="R155" i="2"/>
  <c r="O155" i="30"/>
  <c r="N155" i="2"/>
  <c r="W155" i="30" l="1"/>
  <c r="T155" i="2"/>
  <c r="Y155" i="2"/>
  <c r="S156" i="32"/>
  <c r="Q156" i="24"/>
  <c r="R155" i="30"/>
  <c r="J156" i="2" l="1"/>
  <c r="AE155" i="2"/>
  <c r="AD155" i="30"/>
  <c r="Y155" i="30"/>
  <c r="V156" i="32"/>
  <c r="V156" i="24"/>
  <c r="AA156" i="32" s="1"/>
  <c r="G156" i="24"/>
  <c r="S156" i="24" s="1"/>
  <c r="X156" i="32" l="1"/>
  <c r="U156" i="24"/>
  <c r="Z156" i="32" s="1"/>
  <c r="H156" i="24"/>
  <c r="H156" i="32"/>
  <c r="I156" i="24"/>
  <c r="J156" i="32" s="1"/>
  <c r="X156" i="24"/>
  <c r="Y156" i="24" s="1"/>
  <c r="Z156" i="24" s="1"/>
  <c r="P156" i="2"/>
  <c r="U156" i="30" s="1"/>
  <c r="K156" i="30"/>
  <c r="M156" i="2"/>
  <c r="Q156" i="30" l="1"/>
  <c r="O156" i="2"/>
  <c r="L156" i="24"/>
  <c r="I156" i="32"/>
  <c r="R156" i="24" l="1"/>
  <c r="O156" i="32"/>
  <c r="N156" i="24"/>
  <c r="S156" i="30"/>
  <c r="Q156" i="2"/>
  <c r="R156" i="32" l="1"/>
  <c r="V156" i="30"/>
  <c r="X156" i="2"/>
  <c r="AC156" i="30" s="1"/>
  <c r="G156" i="2"/>
  <c r="V156" i="2"/>
  <c r="W156" i="32"/>
  <c r="T156" i="24"/>
  <c r="W156" i="24"/>
  <c r="W156" i="2" l="1"/>
  <c r="AB156" i="30" s="1"/>
  <c r="AA156" i="30"/>
  <c r="AB156" i="32"/>
  <c r="J157" i="24"/>
  <c r="I156" i="2"/>
  <c r="J156" i="30" s="1"/>
  <c r="Z156" i="2"/>
  <c r="AA156" i="2" s="1"/>
  <c r="AB156" i="2" s="1"/>
  <c r="H156" i="2"/>
  <c r="H156" i="30"/>
  <c r="Y156" i="32"/>
  <c r="S156" i="2"/>
  <c r="X156" i="30" l="1"/>
  <c r="U156" i="2"/>
  <c r="Z156" i="30" s="1"/>
  <c r="L156" i="2"/>
  <c r="I156" i="30"/>
  <c r="K157" i="32"/>
  <c r="P157" i="24"/>
  <c r="U157" i="32" s="1"/>
  <c r="M157" i="24"/>
  <c r="Q157" i="32" l="1"/>
  <c r="O157" i="24"/>
  <c r="R156" i="2"/>
  <c r="O156" i="30"/>
  <c r="N156" i="2"/>
  <c r="W156" i="30" l="1"/>
  <c r="T156" i="2"/>
  <c r="Y156" i="2"/>
  <c r="S157" i="32"/>
  <c r="Q157" i="24"/>
  <c r="R156" i="30"/>
  <c r="AD156" i="30" l="1"/>
  <c r="J157" i="2"/>
  <c r="AE156" i="2"/>
  <c r="Y156" i="30"/>
  <c r="V157" i="32"/>
  <c r="G157" i="24"/>
  <c r="S157" i="24" s="1"/>
  <c r="V157" i="24"/>
  <c r="AA157" i="32" s="1"/>
  <c r="X157" i="32" l="1"/>
  <c r="U157" i="24"/>
  <c r="Z157" i="32" s="1"/>
  <c r="K157" i="30"/>
  <c r="P157" i="2"/>
  <c r="U157" i="30" s="1"/>
  <c r="M157" i="2"/>
  <c r="H157" i="24"/>
  <c r="H157" i="32"/>
  <c r="I157" i="24"/>
  <c r="J157" i="32" s="1"/>
  <c r="X157" i="24"/>
  <c r="Y157" i="24" s="1"/>
  <c r="Z157" i="24" s="1"/>
  <c r="L157" i="24" l="1"/>
  <c r="I157" i="32"/>
  <c r="Q157" i="30"/>
  <c r="O157" i="2"/>
  <c r="S157" i="30" l="1"/>
  <c r="Q157" i="2"/>
  <c r="O157" i="32"/>
  <c r="R157" i="24"/>
  <c r="N157" i="24"/>
  <c r="V157" i="30" l="1"/>
  <c r="X157" i="2"/>
  <c r="AC157" i="30" s="1"/>
  <c r="G157" i="2"/>
  <c r="R157" i="32"/>
  <c r="W157" i="32"/>
  <c r="T157" i="24"/>
  <c r="W157" i="24"/>
  <c r="V157" i="2"/>
  <c r="Y157" i="32" l="1"/>
  <c r="H157" i="30"/>
  <c r="Z157" i="2"/>
  <c r="AA157" i="2" s="1"/>
  <c r="AB157" i="2" s="1"/>
  <c r="H157" i="2"/>
  <c r="I157" i="2"/>
  <c r="J157" i="30" s="1"/>
  <c r="W157" i="2"/>
  <c r="AB157" i="30" s="1"/>
  <c r="AA157" i="30"/>
  <c r="S157" i="2"/>
  <c r="AB157" i="32"/>
  <c r="J158" i="24"/>
  <c r="K158" i="32" l="1"/>
  <c r="P158" i="24"/>
  <c r="U158" i="32" s="1"/>
  <c r="M158" i="24"/>
  <c r="X157" i="30"/>
  <c r="U157" i="2"/>
  <c r="Z157" i="30" s="1"/>
  <c r="I157" i="30"/>
  <c r="L157" i="2"/>
  <c r="Q158" i="32" l="1"/>
  <c r="O158" i="24"/>
  <c r="O157" i="30"/>
  <c r="R157" i="2"/>
  <c r="N157" i="2"/>
  <c r="S158" i="32" l="1"/>
  <c r="Q158" i="24"/>
  <c r="R157" i="30"/>
  <c r="W157" i="30"/>
  <c r="T157" i="2"/>
  <c r="Y157" i="2"/>
  <c r="J158" i="2" l="1"/>
  <c r="AD157" i="30"/>
  <c r="AE157" i="2"/>
  <c r="V158" i="32"/>
  <c r="V158" i="24"/>
  <c r="AA158" i="32" s="1"/>
  <c r="G158" i="24"/>
  <c r="S158" i="24" s="1"/>
  <c r="Y157" i="30"/>
  <c r="X158" i="32" l="1"/>
  <c r="U158" i="24"/>
  <c r="Z158" i="32" s="1"/>
  <c r="H158" i="24"/>
  <c r="H158" i="32"/>
  <c r="I158" i="24"/>
  <c r="J158" i="32" s="1"/>
  <c r="X158" i="24"/>
  <c r="Y158" i="24" s="1"/>
  <c r="Z158" i="24" s="1"/>
  <c r="P158" i="2"/>
  <c r="U158" i="30" s="1"/>
  <c r="K158" i="30"/>
  <c r="M158" i="2"/>
  <c r="Q158" i="30" l="1"/>
  <c r="O158" i="2"/>
  <c r="I158" i="32"/>
  <c r="L158" i="24"/>
  <c r="S158" i="30" l="1"/>
  <c r="Q158" i="2"/>
  <c r="O158" i="32"/>
  <c r="R158" i="24"/>
  <c r="N158" i="24"/>
  <c r="V158" i="30" l="1"/>
  <c r="X158" i="2"/>
  <c r="AC158" i="30" s="1"/>
  <c r="G158" i="2"/>
  <c r="S158" i="2" s="1"/>
  <c r="R158" i="32"/>
  <c r="W158" i="32"/>
  <c r="T158" i="24"/>
  <c r="W158" i="24"/>
  <c r="V158" i="2"/>
  <c r="X158" i="30" l="1"/>
  <c r="U158" i="2"/>
  <c r="Z158" i="30" s="1"/>
  <c r="Y158" i="32"/>
  <c r="W158" i="2"/>
  <c r="AB158" i="30" s="1"/>
  <c r="AA158" i="30"/>
  <c r="H158" i="2"/>
  <c r="Z158" i="2"/>
  <c r="AA158" i="2" s="1"/>
  <c r="AB158" i="2" s="1"/>
  <c r="I158" i="2"/>
  <c r="J158" i="30" s="1"/>
  <c r="H158" i="30"/>
  <c r="AB158" i="32"/>
  <c r="J159" i="24"/>
  <c r="K159" i="32" l="1"/>
  <c r="P159" i="24"/>
  <c r="U159" i="32" s="1"/>
  <c r="M159" i="24"/>
  <c r="L158" i="2"/>
  <c r="I158" i="30"/>
  <c r="Q159" i="32" l="1"/>
  <c r="O159" i="24"/>
  <c r="O158" i="30"/>
  <c r="R158" i="2"/>
  <c r="N158" i="2"/>
  <c r="S159" i="32" l="1"/>
  <c r="Q159" i="24"/>
  <c r="R158" i="30"/>
  <c r="W158" i="30"/>
  <c r="T158" i="2"/>
  <c r="Y158" i="2"/>
  <c r="AE158" i="2" l="1"/>
  <c r="AD158" i="30"/>
  <c r="J159" i="2"/>
  <c r="V159" i="32"/>
  <c r="G159" i="24"/>
  <c r="V159" i="24"/>
  <c r="AA159" i="32" s="1"/>
  <c r="Y158" i="30"/>
  <c r="I159" i="24" l="1"/>
  <c r="J159" i="32" s="1"/>
  <c r="H159" i="24"/>
  <c r="H159" i="32"/>
  <c r="X159" i="24"/>
  <c r="Y159" i="24" s="1"/>
  <c r="Z159" i="24" s="1"/>
  <c r="S159" i="24"/>
  <c r="K159" i="30"/>
  <c r="P159" i="2"/>
  <c r="U159" i="30" s="1"/>
  <c r="M159" i="2"/>
  <c r="X159" i="32" l="1"/>
  <c r="U159" i="24"/>
  <c r="Z159" i="32" s="1"/>
  <c r="Q159" i="30"/>
  <c r="O159" i="2"/>
  <c r="I159" i="32"/>
  <c r="L159" i="24"/>
  <c r="R159" i="24" l="1"/>
  <c r="O159" i="32"/>
  <c r="N159" i="24"/>
  <c r="S159" i="30"/>
  <c r="Q159" i="2"/>
  <c r="V159" i="30" l="1"/>
  <c r="X159" i="2"/>
  <c r="AC159" i="30" s="1"/>
  <c r="G159" i="2"/>
  <c r="R159" i="32"/>
  <c r="V159" i="2"/>
  <c r="W159" i="32"/>
  <c r="T159" i="24"/>
  <c r="W159" i="24"/>
  <c r="J160" i="24" l="1"/>
  <c r="AB159" i="32"/>
  <c r="I159" i="2"/>
  <c r="J159" i="30" s="1"/>
  <c r="H159" i="2"/>
  <c r="H159" i="30"/>
  <c r="Z159" i="2"/>
  <c r="AA159" i="2" s="1"/>
  <c r="AB159" i="2" s="1"/>
  <c r="W159" i="2"/>
  <c r="AB159" i="30" s="1"/>
  <c r="AA159" i="30"/>
  <c r="S159" i="2"/>
  <c r="Y159" i="32"/>
  <c r="X159" i="30" l="1"/>
  <c r="U159" i="2"/>
  <c r="Z159" i="30" s="1"/>
  <c r="L159" i="2"/>
  <c r="I159" i="30"/>
  <c r="K160" i="32"/>
  <c r="P160" i="24"/>
  <c r="U160" i="32" s="1"/>
  <c r="M160" i="24"/>
  <c r="O159" i="30" l="1"/>
  <c r="R159" i="2"/>
  <c r="N159" i="2"/>
  <c r="Q160" i="32"/>
  <c r="O160" i="24"/>
  <c r="S160" i="32" l="1"/>
  <c r="Q160" i="24"/>
  <c r="R159" i="30"/>
  <c r="W159" i="30"/>
  <c r="T159" i="2"/>
  <c r="Y159" i="2"/>
  <c r="AD159" i="30" l="1"/>
  <c r="J160" i="2"/>
  <c r="AE159" i="2"/>
  <c r="V160" i="32"/>
  <c r="G160" i="24"/>
  <c r="S160" i="24" s="1"/>
  <c r="V160" i="24"/>
  <c r="AA160" i="32" s="1"/>
  <c r="Y159" i="30"/>
  <c r="X160" i="32" l="1"/>
  <c r="U160" i="24"/>
  <c r="Z160" i="32" s="1"/>
  <c r="H160" i="24"/>
  <c r="H160" i="32"/>
  <c r="I160" i="24"/>
  <c r="J160" i="32" s="1"/>
  <c r="X160" i="24"/>
  <c r="Y160" i="24" s="1"/>
  <c r="Z160" i="24" s="1"/>
  <c r="K160" i="30"/>
  <c r="P160" i="2"/>
  <c r="U160" i="30" s="1"/>
  <c r="M160" i="2"/>
  <c r="Q160" i="30" l="1"/>
  <c r="O160" i="2"/>
  <c r="L160" i="24"/>
  <c r="I160" i="32"/>
  <c r="R160" i="24" l="1"/>
  <c r="O160" i="32"/>
  <c r="N160" i="24"/>
  <c r="S160" i="30"/>
  <c r="Q160" i="2"/>
  <c r="R160" i="32" l="1"/>
  <c r="V160" i="30"/>
  <c r="G160" i="2"/>
  <c r="X160" i="2"/>
  <c r="AC160" i="30" s="1"/>
  <c r="V160" i="2"/>
  <c r="W160" i="32"/>
  <c r="T160" i="24"/>
  <c r="W160" i="24"/>
  <c r="J161" i="24" l="1"/>
  <c r="AB160" i="32"/>
  <c r="I160" i="2"/>
  <c r="J160" i="30" s="1"/>
  <c r="H160" i="30"/>
  <c r="Z160" i="2"/>
  <c r="AA160" i="2" s="1"/>
  <c r="AB160" i="2" s="1"/>
  <c r="H160" i="2"/>
  <c r="W160" i="2"/>
  <c r="AB160" i="30" s="1"/>
  <c r="AA160" i="30"/>
  <c r="Y160" i="32"/>
  <c r="S160" i="2"/>
  <c r="L160" i="2" l="1"/>
  <c r="I160" i="30"/>
  <c r="X160" i="30"/>
  <c r="U160" i="2"/>
  <c r="Z160" i="30" s="1"/>
  <c r="K161" i="32"/>
  <c r="P161" i="24"/>
  <c r="U161" i="32" s="1"/>
  <c r="M161" i="24"/>
  <c r="Q161" i="32" l="1"/>
  <c r="O161" i="24"/>
  <c r="R160" i="2"/>
  <c r="O160" i="30"/>
  <c r="N160" i="2"/>
  <c r="W160" i="30" l="1"/>
  <c r="T160" i="2"/>
  <c r="Y160" i="2"/>
  <c r="S161" i="32"/>
  <c r="Q161" i="24"/>
  <c r="R160" i="30"/>
  <c r="AE160" i="2" l="1"/>
  <c r="AD160" i="30"/>
  <c r="J161" i="2"/>
  <c r="Y160" i="30"/>
  <c r="V161" i="32"/>
  <c r="G161" i="24"/>
  <c r="S161" i="24" s="1"/>
  <c r="V161" i="24"/>
  <c r="AA161" i="32" s="1"/>
  <c r="X161" i="32" l="1"/>
  <c r="U161" i="24"/>
  <c r="Z161" i="32" s="1"/>
  <c r="K161" i="30"/>
  <c r="P161" i="2"/>
  <c r="U161" i="30" s="1"/>
  <c r="M161" i="2"/>
  <c r="H161" i="24"/>
  <c r="H161" i="32"/>
  <c r="I161" i="24"/>
  <c r="J161" i="32" s="1"/>
  <c r="X161" i="24"/>
  <c r="Y161" i="24" s="1"/>
  <c r="Z161" i="24" s="1"/>
  <c r="L161" i="24" l="1"/>
  <c r="I161" i="32"/>
  <c r="Q161" i="30"/>
  <c r="O161" i="2"/>
  <c r="S161" i="30" l="1"/>
  <c r="Q161" i="2"/>
  <c r="R161" i="24"/>
  <c r="O161" i="32"/>
  <c r="N161" i="24"/>
  <c r="W161" i="32" l="1"/>
  <c r="T161" i="24"/>
  <c r="W161" i="24"/>
  <c r="V161" i="30"/>
  <c r="G161" i="2"/>
  <c r="X161" i="2"/>
  <c r="AC161" i="30" s="1"/>
  <c r="S161" i="2"/>
  <c r="V161" i="2"/>
  <c r="R161" i="32"/>
  <c r="X161" i="30" l="1"/>
  <c r="U161" i="2"/>
  <c r="Z161" i="30" s="1"/>
  <c r="W161" i="2"/>
  <c r="AB161" i="30" s="1"/>
  <c r="AA161" i="30"/>
  <c r="AB161" i="32"/>
  <c r="J162" i="24"/>
  <c r="Y161" i="32"/>
  <c r="H161" i="2"/>
  <c r="I161" i="2"/>
  <c r="J161" i="30" s="1"/>
  <c r="Z161" i="2"/>
  <c r="AA161" i="2" s="1"/>
  <c r="AB161" i="2" s="1"/>
  <c r="H161" i="30"/>
  <c r="I161" i="30" l="1"/>
  <c r="L161" i="2"/>
  <c r="K162" i="32"/>
  <c r="P162" i="24"/>
  <c r="U162" i="32" s="1"/>
  <c r="M162" i="24"/>
  <c r="Q162" i="32" l="1"/>
  <c r="O162" i="24"/>
  <c r="O161" i="30"/>
  <c r="R161" i="2"/>
  <c r="N161" i="2"/>
  <c r="S162" i="32" l="1"/>
  <c r="Q162" i="24"/>
  <c r="R161" i="30"/>
  <c r="W161" i="30"/>
  <c r="T161" i="2"/>
  <c r="Y161" i="2"/>
  <c r="AD161" i="30" l="1"/>
  <c r="J162" i="2"/>
  <c r="AE161" i="2"/>
  <c r="V162" i="32"/>
  <c r="V162" i="24"/>
  <c r="AA162" i="32" s="1"/>
  <c r="G162" i="24"/>
  <c r="S162" i="24" s="1"/>
  <c r="Y161" i="30"/>
  <c r="X162" i="32" l="1"/>
  <c r="U162" i="24"/>
  <c r="Z162" i="32" s="1"/>
  <c r="K162" i="30"/>
  <c r="P162" i="2"/>
  <c r="U162" i="30" s="1"/>
  <c r="M162" i="2"/>
  <c r="H162" i="24"/>
  <c r="H162" i="32"/>
  <c r="I162" i="24"/>
  <c r="J162" i="32" s="1"/>
  <c r="X162" i="24"/>
  <c r="Y162" i="24" s="1"/>
  <c r="Z162" i="24" s="1"/>
  <c r="I162" i="32" l="1"/>
  <c r="L162" i="24"/>
  <c r="Q162" i="30"/>
  <c r="O162" i="2"/>
  <c r="R162" i="24" l="1"/>
  <c r="O162" i="32"/>
  <c r="N162" i="24"/>
  <c r="S162" i="30"/>
  <c r="Q162" i="2"/>
  <c r="R162" i="32" l="1"/>
  <c r="V162" i="30"/>
  <c r="G162" i="2"/>
  <c r="X162" i="2"/>
  <c r="AC162" i="30" s="1"/>
  <c r="V162" i="2"/>
  <c r="W162" i="32"/>
  <c r="T162" i="24"/>
  <c r="W162" i="24"/>
  <c r="I162" i="2" l="1"/>
  <c r="J162" i="30" s="1"/>
  <c r="H162" i="2"/>
  <c r="H162" i="30"/>
  <c r="Z162" i="2"/>
  <c r="AA162" i="2" s="1"/>
  <c r="AB162" i="2" s="1"/>
  <c r="W162" i="2"/>
  <c r="AB162" i="30" s="1"/>
  <c r="AA162" i="30"/>
  <c r="AB162" i="32"/>
  <c r="J163" i="24"/>
  <c r="Y162" i="32"/>
  <c r="S162" i="2"/>
  <c r="X162" i="30" l="1"/>
  <c r="U162" i="2"/>
  <c r="Z162" i="30" s="1"/>
  <c r="L162" i="2"/>
  <c r="I162" i="30"/>
  <c r="K163" i="32"/>
  <c r="P163" i="24"/>
  <c r="U163" i="32" s="1"/>
  <c r="M163" i="24"/>
  <c r="R162" i="2" l="1"/>
  <c r="O162" i="30"/>
  <c r="N162" i="2"/>
  <c r="Q163" i="32"/>
  <c r="O163" i="24"/>
  <c r="R162" i="30" l="1"/>
  <c r="S163" i="32"/>
  <c r="Q163" i="24"/>
  <c r="W162" i="30"/>
  <c r="T162" i="2"/>
  <c r="Y162" i="2"/>
  <c r="V163" i="32" l="1"/>
  <c r="G163" i="24"/>
  <c r="V163" i="24"/>
  <c r="AA163" i="32" s="1"/>
  <c r="J163" i="2"/>
  <c r="AE162" i="2"/>
  <c r="AD162" i="30"/>
  <c r="Y162" i="30"/>
  <c r="I163" i="24" l="1"/>
  <c r="J163" i="32" s="1"/>
  <c r="H163" i="24"/>
  <c r="H163" i="32"/>
  <c r="X163" i="24"/>
  <c r="Y163" i="24" s="1"/>
  <c r="Z163" i="24" s="1"/>
  <c r="S163" i="24"/>
  <c r="K163" i="30"/>
  <c r="P163" i="2"/>
  <c r="U163" i="30" s="1"/>
  <c r="M163" i="2"/>
  <c r="X163" i="32" l="1"/>
  <c r="U163" i="24"/>
  <c r="Z163" i="32" s="1"/>
  <c r="Q163" i="30"/>
  <c r="O163" i="2"/>
  <c r="L163" i="24"/>
  <c r="I163" i="32"/>
  <c r="R163" i="24" l="1"/>
  <c r="O163" i="32"/>
  <c r="N163" i="24"/>
  <c r="S163" i="30"/>
  <c r="Q163" i="2"/>
  <c r="R163" i="32" l="1"/>
  <c r="V163" i="30"/>
  <c r="X163" i="2"/>
  <c r="AC163" i="30" s="1"/>
  <c r="G163" i="2"/>
  <c r="V163" i="2"/>
  <c r="W163" i="32"/>
  <c r="T163" i="24"/>
  <c r="W163" i="24"/>
  <c r="AB163" i="32" l="1"/>
  <c r="J164" i="24"/>
  <c r="W163" i="2"/>
  <c r="AB163" i="30" s="1"/>
  <c r="AA163" i="30"/>
  <c r="H163" i="2"/>
  <c r="I163" i="2"/>
  <c r="J163" i="30" s="1"/>
  <c r="H163" i="30"/>
  <c r="Z163" i="2"/>
  <c r="AA163" i="2" s="1"/>
  <c r="AB163" i="2" s="1"/>
  <c r="Y163" i="32"/>
  <c r="S163" i="2"/>
  <c r="I163" i="30" l="1"/>
  <c r="L163" i="2"/>
  <c r="K164" i="32"/>
  <c r="P164" i="24"/>
  <c r="U164" i="32" s="1"/>
  <c r="M164" i="24"/>
  <c r="X163" i="30"/>
  <c r="U163" i="2"/>
  <c r="Z163" i="30" s="1"/>
  <c r="O163" i="30" l="1"/>
  <c r="R163" i="2"/>
  <c r="N163" i="2"/>
  <c r="Q164" i="32"/>
  <c r="O164" i="24"/>
  <c r="R163" i="30" l="1"/>
  <c r="W163" i="30"/>
  <c r="T163" i="2"/>
  <c r="Y163" i="2"/>
  <c r="S164" i="32"/>
  <c r="Q164" i="24"/>
  <c r="Y163" i="30" l="1"/>
  <c r="V164" i="32"/>
  <c r="V164" i="24"/>
  <c r="AA164" i="32" s="1"/>
  <c r="G164" i="24"/>
  <c r="S164" i="24" s="1"/>
  <c r="AD163" i="30"/>
  <c r="AE163" i="2"/>
  <c r="J164" i="2"/>
  <c r="X164" i="32" l="1"/>
  <c r="U164" i="24"/>
  <c r="Z164" i="32" s="1"/>
  <c r="K164" i="30"/>
  <c r="P164" i="2"/>
  <c r="U164" i="30" s="1"/>
  <c r="M164" i="2"/>
  <c r="H164" i="24"/>
  <c r="H164" i="32"/>
  <c r="I164" i="24"/>
  <c r="J164" i="32" s="1"/>
  <c r="X164" i="24"/>
  <c r="Y164" i="24" s="1"/>
  <c r="Z164" i="24" s="1"/>
  <c r="I164" i="32" l="1"/>
  <c r="L164" i="24"/>
  <c r="Q164" i="30"/>
  <c r="O164" i="2"/>
  <c r="O164" i="32" l="1"/>
  <c r="R164" i="24"/>
  <c r="N164" i="24"/>
  <c r="S164" i="30"/>
  <c r="Q164" i="2"/>
  <c r="R164" i="32" l="1"/>
  <c r="W164" i="32"/>
  <c r="T164" i="24"/>
  <c r="W164" i="24"/>
  <c r="V164" i="30"/>
  <c r="X164" i="2"/>
  <c r="AC164" i="30" s="1"/>
  <c r="G164" i="2"/>
  <c r="S164" i="2" s="1"/>
  <c r="V164" i="2"/>
  <c r="X164" i="30" l="1"/>
  <c r="U164" i="2"/>
  <c r="Z164" i="30" s="1"/>
  <c r="Y164" i="32"/>
  <c r="I164" i="2"/>
  <c r="J164" i="30" s="1"/>
  <c r="H164" i="2"/>
  <c r="Z164" i="2"/>
  <c r="AA164" i="2" s="1"/>
  <c r="AB164" i="2" s="1"/>
  <c r="H164" i="30"/>
  <c r="W164" i="2"/>
  <c r="AB164" i="30" s="1"/>
  <c r="AA164" i="30"/>
  <c r="AB164" i="32"/>
  <c r="J165" i="24"/>
  <c r="K165" i="32" l="1"/>
  <c r="P165" i="24"/>
  <c r="U165" i="32" s="1"/>
  <c r="M165" i="24"/>
  <c r="L164" i="2"/>
  <c r="I164" i="30"/>
  <c r="R164" i="2" l="1"/>
  <c r="O164" i="30"/>
  <c r="N164" i="2"/>
  <c r="Q165" i="32"/>
  <c r="O165" i="24"/>
  <c r="S165" i="32" l="1"/>
  <c r="Q165" i="24"/>
  <c r="R164" i="30"/>
  <c r="W164" i="30"/>
  <c r="T164" i="2"/>
  <c r="Y164" i="2"/>
  <c r="J165" i="2" l="1"/>
  <c r="AE164" i="2"/>
  <c r="AD164" i="30"/>
  <c r="V165" i="32"/>
  <c r="G165" i="24"/>
  <c r="V165" i="24"/>
  <c r="AA165" i="32" s="1"/>
  <c r="Y164" i="30"/>
  <c r="H165" i="24" l="1"/>
  <c r="H165" i="32"/>
  <c r="I165" i="24"/>
  <c r="J165" i="32" s="1"/>
  <c r="X165" i="24"/>
  <c r="Y165" i="24" s="1"/>
  <c r="Z165" i="24" s="1"/>
  <c r="S165" i="24"/>
  <c r="K165" i="30"/>
  <c r="P165" i="2"/>
  <c r="U165" i="30" s="1"/>
  <c r="M165" i="2"/>
  <c r="Q165" i="30" l="1"/>
  <c r="O165" i="2"/>
  <c r="X165" i="32"/>
  <c r="U165" i="24"/>
  <c r="Z165" i="32" s="1"/>
  <c r="L165" i="24"/>
  <c r="I165" i="32"/>
  <c r="S165" i="30" l="1"/>
  <c r="Q165" i="2"/>
  <c r="R165" i="24"/>
  <c r="O165" i="32"/>
  <c r="N165" i="24"/>
  <c r="W165" i="32" l="1"/>
  <c r="T165" i="24"/>
  <c r="W165" i="24"/>
  <c r="V165" i="30"/>
  <c r="X165" i="2"/>
  <c r="AC165" i="30" s="1"/>
  <c r="G165" i="2"/>
  <c r="V165" i="2"/>
  <c r="R165" i="32"/>
  <c r="H165" i="2" l="1"/>
  <c r="H165" i="30"/>
  <c r="Z165" i="2"/>
  <c r="AA165" i="2" s="1"/>
  <c r="AB165" i="2" s="1"/>
  <c r="I165" i="2"/>
  <c r="J165" i="30" s="1"/>
  <c r="S165" i="2"/>
  <c r="W165" i="2"/>
  <c r="AB165" i="30" s="1"/>
  <c r="AA165" i="30"/>
  <c r="AB165" i="32"/>
  <c r="J166" i="24"/>
  <c r="Y165" i="32"/>
  <c r="K166" i="32" l="1"/>
  <c r="P166" i="24"/>
  <c r="U166" i="32" s="1"/>
  <c r="M166" i="24"/>
  <c r="X165" i="30"/>
  <c r="U165" i="2"/>
  <c r="Z165" i="30" s="1"/>
  <c r="I165" i="30"/>
  <c r="L165" i="2"/>
  <c r="Q166" i="32" l="1"/>
  <c r="O166" i="24"/>
  <c r="R165" i="2"/>
  <c r="O165" i="30"/>
  <c r="N165" i="2"/>
  <c r="W165" i="30" l="1"/>
  <c r="T165" i="2"/>
  <c r="Y165" i="2"/>
  <c r="S166" i="32"/>
  <c r="Q166" i="24"/>
  <c r="R165" i="30"/>
  <c r="J166" i="2" l="1"/>
  <c r="AD165" i="30"/>
  <c r="AE165" i="2"/>
  <c r="Y165" i="30"/>
  <c r="V166" i="32"/>
  <c r="V166" i="24"/>
  <c r="AA166" i="32" s="1"/>
  <c r="G166" i="24"/>
  <c r="H166" i="24" l="1"/>
  <c r="H166" i="32"/>
  <c r="I166" i="24"/>
  <c r="J166" i="32" s="1"/>
  <c r="X166" i="24"/>
  <c r="Y166" i="24" s="1"/>
  <c r="Z166" i="24" s="1"/>
  <c r="S166" i="24"/>
  <c r="K166" i="30"/>
  <c r="P166" i="2"/>
  <c r="U166" i="30" s="1"/>
  <c r="M166" i="2"/>
  <c r="Q166" i="30" l="1"/>
  <c r="O166" i="2"/>
  <c r="X166" i="32"/>
  <c r="U166" i="24"/>
  <c r="Z166" i="32" s="1"/>
  <c r="I166" i="32"/>
  <c r="L166" i="24"/>
  <c r="R166" i="24" l="1"/>
  <c r="O166" i="32"/>
  <c r="N166" i="24"/>
  <c r="S166" i="30"/>
  <c r="Q166" i="2"/>
  <c r="R166" i="32" l="1"/>
  <c r="V166" i="30"/>
  <c r="G166" i="2"/>
  <c r="S166" i="2" s="1"/>
  <c r="X166" i="2"/>
  <c r="AC166" i="30" s="1"/>
  <c r="V166" i="2"/>
  <c r="W166" i="32"/>
  <c r="T166" i="24"/>
  <c r="W166" i="24"/>
  <c r="X166" i="30" l="1"/>
  <c r="U166" i="2"/>
  <c r="Z166" i="30" s="1"/>
  <c r="AB166" i="32"/>
  <c r="J167" i="24"/>
  <c r="AA166" i="30"/>
  <c r="W166" i="2"/>
  <c r="AB166" i="30" s="1"/>
  <c r="Y166" i="32"/>
  <c r="H166" i="2"/>
  <c r="Z166" i="2"/>
  <c r="AA166" i="2" s="1"/>
  <c r="AB166" i="2" s="1"/>
  <c r="I166" i="2"/>
  <c r="J166" i="30" s="1"/>
  <c r="H166" i="30"/>
  <c r="I166" i="30" l="1"/>
  <c r="L166" i="2"/>
  <c r="K167" i="32"/>
  <c r="P167" i="24"/>
  <c r="U167" i="32" s="1"/>
  <c r="M167" i="24"/>
  <c r="Q167" i="32" l="1"/>
  <c r="O167" i="24"/>
  <c r="R166" i="2"/>
  <c r="O166" i="30"/>
  <c r="N166" i="2"/>
  <c r="W166" i="30" l="1"/>
  <c r="T166" i="2"/>
  <c r="Y166" i="2"/>
  <c r="S167" i="32"/>
  <c r="Q167" i="24"/>
  <c r="R166" i="30"/>
  <c r="AD166" i="30" l="1"/>
  <c r="J167" i="2"/>
  <c r="AE166" i="2"/>
  <c r="Y166" i="30"/>
  <c r="V167" i="32"/>
  <c r="V167" i="24"/>
  <c r="AA167" i="32" s="1"/>
  <c r="G167" i="24"/>
  <c r="I167" i="24" l="1"/>
  <c r="J167" i="32" s="1"/>
  <c r="H167" i="24"/>
  <c r="H167" i="32"/>
  <c r="X167" i="24"/>
  <c r="Y167" i="24" s="1"/>
  <c r="Z167" i="24" s="1"/>
  <c r="K167" i="30"/>
  <c r="P167" i="2"/>
  <c r="U167" i="30" s="1"/>
  <c r="M167" i="2"/>
  <c r="S167" i="24"/>
  <c r="Q167" i="30" l="1"/>
  <c r="O167" i="2"/>
  <c r="X167" i="32"/>
  <c r="U167" i="24"/>
  <c r="Z167" i="32" s="1"/>
  <c r="L167" i="24"/>
  <c r="I167" i="32"/>
  <c r="S167" i="30" l="1"/>
  <c r="Q167" i="2"/>
  <c r="O167" i="32"/>
  <c r="R167" i="24"/>
  <c r="N167" i="24"/>
  <c r="V167" i="30" l="1"/>
  <c r="G167" i="2"/>
  <c r="S167" i="2" s="1"/>
  <c r="X167" i="2"/>
  <c r="AC167" i="30" s="1"/>
  <c r="R167" i="32"/>
  <c r="V167" i="2"/>
  <c r="W167" i="32"/>
  <c r="T167" i="24"/>
  <c r="W167" i="24"/>
  <c r="X167" i="30" l="1"/>
  <c r="U167" i="2"/>
  <c r="Z167" i="30" s="1"/>
  <c r="J168" i="24"/>
  <c r="AB167" i="32"/>
  <c r="W167" i="2"/>
  <c r="AB167" i="30" s="1"/>
  <c r="AA167" i="30"/>
  <c r="H167" i="2"/>
  <c r="I167" i="2"/>
  <c r="J167" i="30" s="1"/>
  <c r="Z167" i="2"/>
  <c r="AA167" i="2" s="1"/>
  <c r="AB167" i="2" s="1"/>
  <c r="H167" i="30"/>
  <c r="Y167" i="32"/>
  <c r="K168" i="32" l="1"/>
  <c r="P168" i="24"/>
  <c r="U168" i="32" s="1"/>
  <c r="M168" i="24"/>
  <c r="L167" i="2"/>
  <c r="I167" i="30"/>
  <c r="Q168" i="32" l="1"/>
  <c r="O168" i="24"/>
  <c r="R167" i="2"/>
  <c r="O167" i="30"/>
  <c r="N167" i="2"/>
  <c r="W167" i="30" l="1"/>
  <c r="T167" i="2"/>
  <c r="Y167" i="2"/>
  <c r="S168" i="32"/>
  <c r="Q168" i="24"/>
  <c r="R167" i="30"/>
  <c r="AD167" i="30" l="1"/>
  <c r="AE167" i="2"/>
  <c r="J168" i="2"/>
  <c r="Y167" i="30"/>
  <c r="V168" i="32"/>
  <c r="G168" i="24"/>
  <c r="V168" i="24"/>
  <c r="AA168" i="32" s="1"/>
  <c r="K168" i="30" l="1"/>
  <c r="P168" i="2"/>
  <c r="U168" i="30" s="1"/>
  <c r="M168" i="2"/>
  <c r="H168" i="24"/>
  <c r="H168" i="32"/>
  <c r="I168" i="24"/>
  <c r="J168" i="32" s="1"/>
  <c r="X168" i="24"/>
  <c r="Y168" i="24" s="1"/>
  <c r="Z168" i="24" s="1"/>
  <c r="S168" i="24"/>
  <c r="X168" i="32" l="1"/>
  <c r="U168" i="24"/>
  <c r="Z168" i="32" s="1"/>
  <c r="I168" i="32"/>
  <c r="L168" i="24"/>
  <c r="Q168" i="30"/>
  <c r="O168" i="2"/>
  <c r="O168" i="32" l="1"/>
  <c r="R168" i="24"/>
  <c r="N168" i="24"/>
  <c r="S168" i="30"/>
  <c r="Q168" i="2"/>
  <c r="R168" i="32" l="1"/>
  <c r="W168" i="32"/>
  <c r="T168" i="24"/>
  <c r="W168" i="24"/>
  <c r="V168" i="30"/>
  <c r="X168" i="2"/>
  <c r="AC168" i="30" s="1"/>
  <c r="G168" i="2"/>
  <c r="V168" i="2"/>
  <c r="Y168" i="32" l="1"/>
  <c r="H168" i="30"/>
  <c r="Z168" i="2"/>
  <c r="AA168" i="2" s="1"/>
  <c r="AB168" i="2" s="1"/>
  <c r="I168" i="2"/>
  <c r="J168" i="30" s="1"/>
  <c r="H168" i="2"/>
  <c r="AA168" i="30"/>
  <c r="W168" i="2"/>
  <c r="AB168" i="30" s="1"/>
  <c r="S168" i="2"/>
  <c r="J169" i="24"/>
  <c r="AB168" i="32"/>
  <c r="X168" i="30" l="1"/>
  <c r="U168" i="2"/>
  <c r="Z168" i="30" s="1"/>
  <c r="K169" i="32"/>
  <c r="P169" i="24"/>
  <c r="U169" i="32" s="1"/>
  <c r="M169" i="24"/>
  <c r="L168" i="2"/>
  <c r="I168" i="30"/>
  <c r="Q169" i="32" l="1"/>
  <c r="O169" i="24"/>
  <c r="R168" i="2"/>
  <c r="O168" i="30"/>
  <c r="N168" i="2"/>
  <c r="W168" i="30" l="1"/>
  <c r="T168" i="2"/>
  <c r="Y168" i="2"/>
  <c r="S169" i="32"/>
  <c r="Q169" i="24"/>
  <c r="R168" i="30"/>
  <c r="J169" i="2" l="1"/>
  <c r="AE168" i="2"/>
  <c r="AD168" i="30"/>
  <c r="Y168" i="30"/>
  <c r="V169" i="32"/>
  <c r="G169" i="24"/>
  <c r="V169" i="24"/>
  <c r="AA169" i="32" s="1"/>
  <c r="H169" i="24" l="1"/>
  <c r="H169" i="32"/>
  <c r="I169" i="24"/>
  <c r="J169" i="32" s="1"/>
  <c r="X169" i="24"/>
  <c r="Y169" i="24" s="1"/>
  <c r="Z169" i="24" s="1"/>
  <c r="S169" i="24"/>
  <c r="K169" i="30"/>
  <c r="P169" i="2"/>
  <c r="U169" i="30" s="1"/>
  <c r="M169" i="2"/>
  <c r="Q169" i="30" l="1"/>
  <c r="O169" i="2"/>
  <c r="X169" i="32"/>
  <c r="U169" i="24"/>
  <c r="Z169" i="32" s="1"/>
  <c r="L169" i="24"/>
  <c r="I169" i="32"/>
  <c r="S169" i="30" l="1"/>
  <c r="Q169" i="2"/>
  <c r="O169" i="32"/>
  <c r="R169" i="24"/>
  <c r="N169" i="24"/>
  <c r="V169" i="30" l="1"/>
  <c r="X169" i="2"/>
  <c r="AC169" i="30" s="1"/>
  <c r="G169" i="2"/>
  <c r="S169" i="2" s="1"/>
  <c r="R169" i="32"/>
  <c r="V169" i="2"/>
  <c r="W169" i="32"/>
  <c r="T169" i="24"/>
  <c r="W169" i="24"/>
  <c r="X169" i="30" l="1"/>
  <c r="U169" i="2"/>
  <c r="Z169" i="30" s="1"/>
  <c r="AB169" i="32"/>
  <c r="J170" i="24"/>
  <c r="W169" i="2"/>
  <c r="AB169" i="30" s="1"/>
  <c r="AA169" i="30"/>
  <c r="I169" i="2"/>
  <c r="J169" i="30" s="1"/>
  <c r="H169" i="30"/>
  <c r="Z169" i="2"/>
  <c r="AA169" i="2" s="1"/>
  <c r="AB169" i="2" s="1"/>
  <c r="H169" i="2"/>
  <c r="Y169" i="32"/>
  <c r="L169" i="2" l="1"/>
  <c r="I169" i="30"/>
  <c r="K170" i="32"/>
  <c r="P170" i="24"/>
  <c r="U170" i="32" s="1"/>
  <c r="M170" i="24"/>
  <c r="Q170" i="32" l="1"/>
  <c r="O170" i="24"/>
  <c r="R169" i="2"/>
  <c r="O169" i="30"/>
  <c r="N169" i="2"/>
  <c r="W169" i="30" l="1"/>
  <c r="T169" i="2"/>
  <c r="Y169" i="2"/>
  <c r="S170" i="32"/>
  <c r="Q170" i="24"/>
  <c r="R169" i="30"/>
  <c r="AD169" i="30" l="1"/>
  <c r="AE169" i="2"/>
  <c r="J170" i="2"/>
  <c r="Y169" i="30"/>
  <c r="V170" i="32"/>
  <c r="V170" i="24"/>
  <c r="AA170" i="32" s="1"/>
  <c r="G170" i="24"/>
  <c r="H170" i="24" l="1"/>
  <c r="H170" i="32"/>
  <c r="I170" i="24"/>
  <c r="J170" i="32" s="1"/>
  <c r="X170" i="24"/>
  <c r="Y170" i="24" s="1"/>
  <c r="Z170" i="24" s="1"/>
  <c r="K170" i="30"/>
  <c r="P170" i="2"/>
  <c r="U170" i="30" s="1"/>
  <c r="M170" i="2"/>
  <c r="S170" i="24"/>
  <c r="X170" i="32" l="1"/>
  <c r="U170" i="24"/>
  <c r="Z170" i="32" s="1"/>
  <c r="Q170" i="30"/>
  <c r="O170" i="2"/>
  <c r="L170" i="24"/>
  <c r="I170" i="32"/>
  <c r="O170" i="32" l="1"/>
  <c r="R170" i="24"/>
  <c r="N170" i="24"/>
  <c r="S170" i="30"/>
  <c r="Q170" i="2"/>
  <c r="V170" i="30" l="1"/>
  <c r="X170" i="2"/>
  <c r="AC170" i="30" s="1"/>
  <c r="G170" i="2"/>
  <c r="S170" i="2" s="1"/>
  <c r="R170" i="32"/>
  <c r="W170" i="32"/>
  <c r="T170" i="24"/>
  <c r="W170" i="24"/>
  <c r="V170" i="2"/>
  <c r="X170" i="30" l="1"/>
  <c r="U170" i="2"/>
  <c r="Z170" i="30" s="1"/>
  <c r="Y170" i="32"/>
  <c r="AA170" i="30"/>
  <c r="W170" i="2"/>
  <c r="AB170" i="30" s="1"/>
  <c r="H170" i="30"/>
  <c r="Z170" i="2"/>
  <c r="AA170" i="2" s="1"/>
  <c r="AB170" i="2" s="1"/>
  <c r="H170" i="2"/>
  <c r="I170" i="2"/>
  <c r="J170" i="30" s="1"/>
  <c r="AB170" i="32"/>
  <c r="J171" i="24"/>
  <c r="K171" i="32" l="1"/>
  <c r="P171" i="24"/>
  <c r="U171" i="32" s="1"/>
  <c r="M171" i="24"/>
  <c r="L170" i="2"/>
  <c r="I170" i="30"/>
  <c r="O170" i="30" l="1"/>
  <c r="R170" i="2"/>
  <c r="N170" i="2"/>
  <c r="Q171" i="32"/>
  <c r="O171" i="24"/>
  <c r="S171" i="32" l="1"/>
  <c r="Q171" i="24"/>
  <c r="R170" i="30"/>
  <c r="W170" i="30"/>
  <c r="T170" i="2"/>
  <c r="Y170" i="2"/>
  <c r="AD170" i="30" l="1"/>
  <c r="AE170" i="2"/>
  <c r="J171" i="2"/>
  <c r="V171" i="32"/>
  <c r="G171" i="24"/>
  <c r="V171" i="24"/>
  <c r="AA171" i="32" s="1"/>
  <c r="Y170" i="30"/>
  <c r="K171" i="30" l="1"/>
  <c r="P171" i="2"/>
  <c r="U171" i="30" s="1"/>
  <c r="M171" i="2"/>
  <c r="H171" i="24"/>
  <c r="H171" i="32"/>
  <c r="I171" i="24"/>
  <c r="J171" i="32" s="1"/>
  <c r="X171" i="24"/>
  <c r="Y171" i="24" s="1"/>
  <c r="Z171" i="24" s="1"/>
  <c r="S171" i="24"/>
  <c r="X171" i="32" l="1"/>
  <c r="U171" i="24"/>
  <c r="Z171" i="32" s="1"/>
  <c r="I171" i="32"/>
  <c r="L171" i="24"/>
  <c r="Q171" i="30"/>
  <c r="O171" i="2"/>
  <c r="R171" i="24" l="1"/>
  <c r="O171" i="32"/>
  <c r="N171" i="24"/>
  <c r="S171" i="30"/>
  <c r="Q171" i="2"/>
  <c r="R171" i="32" l="1"/>
  <c r="V171" i="30"/>
  <c r="G171" i="2"/>
  <c r="X171" i="2"/>
  <c r="AC171" i="30" s="1"/>
  <c r="V171" i="2"/>
  <c r="W171" i="32"/>
  <c r="T171" i="24"/>
  <c r="W171" i="24"/>
  <c r="I171" i="2" l="1"/>
  <c r="J171" i="30" s="1"/>
  <c r="H171" i="2"/>
  <c r="Z171" i="2"/>
  <c r="AA171" i="2" s="1"/>
  <c r="AB171" i="2" s="1"/>
  <c r="H171" i="30"/>
  <c r="W171" i="2"/>
  <c r="AB171" i="30" s="1"/>
  <c r="AA171" i="30"/>
  <c r="J172" i="24"/>
  <c r="AB171" i="32"/>
  <c r="S171" i="2"/>
  <c r="Y171" i="32"/>
  <c r="X171" i="30" l="1"/>
  <c r="U171" i="2"/>
  <c r="Z171" i="30" s="1"/>
  <c r="K172" i="32"/>
  <c r="P172" i="24"/>
  <c r="U172" i="32" s="1"/>
  <c r="M172" i="24"/>
  <c r="L171" i="2"/>
  <c r="I171" i="30"/>
  <c r="O171" i="30" l="1"/>
  <c r="R171" i="2"/>
  <c r="N171" i="2"/>
  <c r="Q172" i="32"/>
  <c r="O172" i="24"/>
  <c r="R171" i="30" l="1"/>
  <c r="W171" i="30"/>
  <c r="T171" i="2"/>
  <c r="Y171" i="2"/>
  <c r="S172" i="32"/>
  <c r="Q172" i="24"/>
  <c r="Y171" i="30" l="1"/>
  <c r="V172" i="32"/>
  <c r="G172" i="24"/>
  <c r="S172" i="24" s="1"/>
  <c r="V172" i="24"/>
  <c r="AA172" i="32" s="1"/>
  <c r="AE171" i="2"/>
  <c r="J172" i="2"/>
  <c r="AD171" i="30"/>
  <c r="X172" i="32" l="1"/>
  <c r="U172" i="24"/>
  <c r="Z172" i="32" s="1"/>
  <c r="K172" i="30"/>
  <c r="P172" i="2"/>
  <c r="U172" i="30" s="1"/>
  <c r="M172" i="2"/>
  <c r="I172" i="24"/>
  <c r="J172" i="32" s="1"/>
  <c r="H172" i="24"/>
  <c r="H172" i="32"/>
  <c r="X172" i="24"/>
  <c r="Y172" i="24" s="1"/>
  <c r="Z172" i="24" s="1"/>
  <c r="L172" i="24" l="1"/>
  <c r="I172" i="32"/>
  <c r="Q172" i="30"/>
  <c r="O172" i="2"/>
  <c r="S172" i="30" l="1"/>
  <c r="Q172" i="2"/>
  <c r="O172" i="32"/>
  <c r="R172" i="24"/>
  <c r="N172" i="24"/>
  <c r="R172" i="32" l="1"/>
  <c r="V172" i="30"/>
  <c r="X172" i="2"/>
  <c r="AC172" i="30" s="1"/>
  <c r="G172" i="2"/>
  <c r="S172" i="2" s="1"/>
  <c r="V172" i="2"/>
  <c r="W172" i="32"/>
  <c r="T172" i="24"/>
  <c r="W172" i="24"/>
  <c r="AB172" i="32" l="1"/>
  <c r="J173" i="24"/>
  <c r="W172" i="2"/>
  <c r="AB172" i="30" s="1"/>
  <c r="AA172" i="30"/>
  <c r="X172" i="30"/>
  <c r="U172" i="2"/>
  <c r="Z172" i="30" s="1"/>
  <c r="Y172" i="32"/>
  <c r="I172" i="2"/>
  <c r="J172" i="30" s="1"/>
  <c r="H172" i="30"/>
  <c r="H172" i="2"/>
  <c r="Z172" i="2"/>
  <c r="AA172" i="2" s="1"/>
  <c r="AB172" i="2" s="1"/>
  <c r="K173" i="32" l="1"/>
  <c r="P173" i="24"/>
  <c r="U173" i="32" s="1"/>
  <c r="M173" i="24"/>
  <c r="I172" i="30"/>
  <c r="L172" i="2"/>
  <c r="Q173" i="32" l="1"/>
  <c r="O173" i="24"/>
  <c r="O172" i="30"/>
  <c r="R172" i="2"/>
  <c r="N172" i="2"/>
  <c r="S173" i="32" l="1"/>
  <c r="Q173" i="24"/>
  <c r="R172" i="30"/>
  <c r="W172" i="30"/>
  <c r="T172" i="2"/>
  <c r="Y172" i="2"/>
  <c r="J173" i="2" l="1"/>
  <c r="AE172" i="2"/>
  <c r="AD172" i="30"/>
  <c r="V173" i="32"/>
  <c r="V173" i="24"/>
  <c r="AA173" i="32" s="1"/>
  <c r="G173" i="24"/>
  <c r="Y172" i="30"/>
  <c r="I173" i="24" l="1"/>
  <c r="J173" i="32" s="1"/>
  <c r="H173" i="24"/>
  <c r="H173" i="32"/>
  <c r="X173" i="24"/>
  <c r="Y173" i="24" s="1"/>
  <c r="Z173" i="24" s="1"/>
  <c r="S173" i="24"/>
  <c r="P173" i="2"/>
  <c r="U173" i="30" s="1"/>
  <c r="K173" i="30"/>
  <c r="M173" i="2"/>
  <c r="X173" i="32" l="1"/>
  <c r="U173" i="24"/>
  <c r="Z173" i="32" s="1"/>
  <c r="Q173" i="30"/>
  <c r="O173" i="2"/>
  <c r="L173" i="24"/>
  <c r="I173" i="32"/>
  <c r="R173" i="24" l="1"/>
  <c r="O173" i="32"/>
  <c r="N173" i="24"/>
  <c r="S173" i="30"/>
  <c r="Q173" i="2"/>
  <c r="R173" i="32" l="1"/>
  <c r="V173" i="30"/>
  <c r="G173" i="2"/>
  <c r="S173" i="2" s="1"/>
  <c r="X173" i="2"/>
  <c r="AC173" i="30" s="1"/>
  <c r="V173" i="2"/>
  <c r="W173" i="32"/>
  <c r="T173" i="24"/>
  <c r="W173" i="24"/>
  <c r="X173" i="30" l="1"/>
  <c r="U173" i="2"/>
  <c r="Z173" i="30" s="1"/>
  <c r="AB173" i="32"/>
  <c r="J174" i="24"/>
  <c r="W173" i="2"/>
  <c r="AB173" i="30" s="1"/>
  <c r="AA173" i="30"/>
  <c r="Y173" i="32"/>
  <c r="I173" i="2"/>
  <c r="J173" i="30" s="1"/>
  <c r="H173" i="2"/>
  <c r="H173" i="30"/>
  <c r="Z173" i="2"/>
  <c r="AA173" i="2" s="1"/>
  <c r="AB173" i="2" s="1"/>
  <c r="I173" i="30" l="1"/>
  <c r="L173" i="2"/>
  <c r="K174" i="32"/>
  <c r="P174" i="24"/>
  <c r="U174" i="32" s="1"/>
  <c r="M174" i="24"/>
  <c r="Q174" i="32" l="1"/>
  <c r="O174" i="24"/>
  <c r="O173" i="30"/>
  <c r="R173" i="2"/>
  <c r="N173" i="2"/>
  <c r="S174" i="32" l="1"/>
  <c r="Q174" i="24"/>
  <c r="R173" i="30"/>
  <c r="W173" i="30"/>
  <c r="T173" i="2"/>
  <c r="Y173" i="2"/>
  <c r="AE173" i="2" l="1"/>
  <c r="J174" i="2"/>
  <c r="AD173" i="30"/>
  <c r="V174" i="32"/>
  <c r="G174" i="24"/>
  <c r="S174" i="24" s="1"/>
  <c r="V174" i="24"/>
  <c r="AA174" i="32" s="1"/>
  <c r="Y173" i="30"/>
  <c r="I174" i="24" l="1"/>
  <c r="J174" i="32" s="1"/>
  <c r="H174" i="24"/>
  <c r="H174" i="32"/>
  <c r="X174" i="24"/>
  <c r="Y174" i="24" s="1"/>
  <c r="Z174" i="24" s="1"/>
  <c r="X174" i="32"/>
  <c r="U174" i="24"/>
  <c r="Z174" i="32" s="1"/>
  <c r="K174" i="30"/>
  <c r="P174" i="2"/>
  <c r="U174" i="30" s="1"/>
  <c r="M174" i="2"/>
  <c r="Q174" i="30" l="1"/>
  <c r="O174" i="2"/>
  <c r="L174" i="24"/>
  <c r="I174" i="32"/>
  <c r="O174" i="32" l="1"/>
  <c r="R174" i="24"/>
  <c r="N174" i="24"/>
  <c r="S174" i="30"/>
  <c r="Q174" i="2"/>
  <c r="R174" i="32" l="1"/>
  <c r="W174" i="32"/>
  <c r="T174" i="24"/>
  <c r="W174" i="24"/>
  <c r="V174" i="30"/>
  <c r="X174" i="2"/>
  <c r="AC174" i="30" s="1"/>
  <c r="G174" i="2"/>
  <c r="V174" i="2"/>
  <c r="Y174" i="32" l="1"/>
  <c r="H174" i="30"/>
  <c r="Z174" i="2"/>
  <c r="AA174" i="2" s="1"/>
  <c r="AB174" i="2" s="1"/>
  <c r="I174" i="2"/>
  <c r="J174" i="30" s="1"/>
  <c r="H174" i="2"/>
  <c r="AA174" i="30"/>
  <c r="W174" i="2"/>
  <c r="AB174" i="30" s="1"/>
  <c r="S174" i="2"/>
  <c r="J175" i="24"/>
  <c r="AB174" i="32"/>
  <c r="X174" i="30" l="1"/>
  <c r="U174" i="2"/>
  <c r="Z174" i="30" s="1"/>
  <c r="K175" i="32"/>
  <c r="P175" i="24"/>
  <c r="U175" i="32" s="1"/>
  <c r="M175" i="24"/>
  <c r="L174" i="2"/>
  <c r="I174" i="30"/>
  <c r="Q175" i="32" l="1"/>
  <c r="O175" i="24"/>
  <c r="R174" i="2"/>
  <c r="O174" i="30"/>
  <c r="N174" i="2"/>
  <c r="W174" i="30" l="1"/>
  <c r="T174" i="2"/>
  <c r="Y174" i="2"/>
  <c r="S175" i="32"/>
  <c r="Q175" i="24"/>
  <c r="R174" i="30"/>
  <c r="AE174" i="2" l="1"/>
  <c r="J175" i="2"/>
  <c r="AD174" i="30"/>
  <c r="Y174" i="30"/>
  <c r="V175" i="32"/>
  <c r="G175" i="24"/>
  <c r="V175" i="24"/>
  <c r="AA175" i="32" s="1"/>
  <c r="H175" i="32" l="1"/>
  <c r="H175" i="24"/>
  <c r="I175" i="24"/>
  <c r="J175" i="32" s="1"/>
  <c r="X175" i="24"/>
  <c r="Y175" i="24" s="1"/>
  <c r="Z175" i="24" s="1"/>
  <c r="K175" i="30"/>
  <c r="P175" i="2"/>
  <c r="U175" i="30" s="1"/>
  <c r="M175" i="2"/>
  <c r="S175" i="24"/>
  <c r="X175" i="32" l="1"/>
  <c r="U175" i="24"/>
  <c r="Z175" i="32" s="1"/>
  <c r="Q175" i="30"/>
  <c r="O175" i="2"/>
  <c r="I175" i="32"/>
  <c r="L175" i="24"/>
  <c r="R175" i="24" l="1"/>
  <c r="O175" i="32"/>
  <c r="N175" i="24"/>
  <c r="S175" i="30"/>
  <c r="Q175" i="2"/>
  <c r="V175" i="30" l="1"/>
  <c r="X175" i="2"/>
  <c r="AC175" i="30" s="1"/>
  <c r="G175" i="2"/>
  <c r="R175" i="32"/>
  <c r="V175" i="2"/>
  <c r="W175" i="32"/>
  <c r="T175" i="24"/>
  <c r="W175" i="24"/>
  <c r="H175" i="2" l="1"/>
  <c r="I175" i="2"/>
  <c r="J175" i="30" s="1"/>
  <c r="H175" i="30"/>
  <c r="Z175" i="2"/>
  <c r="AA175" i="2" s="1"/>
  <c r="AB175" i="2" s="1"/>
  <c r="W175" i="2"/>
  <c r="AB175" i="30" s="1"/>
  <c r="AA175" i="30"/>
  <c r="S175" i="2"/>
  <c r="AB175" i="32"/>
  <c r="J176" i="24"/>
  <c r="Y175" i="32"/>
  <c r="X175" i="30" l="1"/>
  <c r="U175" i="2"/>
  <c r="Z175" i="30" s="1"/>
  <c r="K176" i="32"/>
  <c r="P176" i="24"/>
  <c r="U176" i="32" s="1"/>
  <c r="M176" i="24"/>
  <c r="L175" i="2"/>
  <c r="I175" i="30"/>
  <c r="Q176" i="32" l="1"/>
  <c r="O176" i="24"/>
  <c r="O175" i="30"/>
  <c r="R175" i="2"/>
  <c r="N175" i="2"/>
  <c r="S176" i="32" l="1"/>
  <c r="Q176" i="24"/>
  <c r="R175" i="30"/>
  <c r="W175" i="30"/>
  <c r="T175" i="2"/>
  <c r="Y175" i="2"/>
  <c r="AE175" i="2" l="1"/>
  <c r="J176" i="2"/>
  <c r="AD175" i="30"/>
  <c r="V176" i="32"/>
  <c r="G176" i="24"/>
  <c r="V176" i="24"/>
  <c r="AA176" i="32" s="1"/>
  <c r="Y175" i="30"/>
  <c r="I176" i="24" l="1"/>
  <c r="J176" i="32" s="1"/>
  <c r="H176" i="24"/>
  <c r="H176" i="32"/>
  <c r="X176" i="24"/>
  <c r="Y176" i="24" s="1"/>
  <c r="Z176" i="24" s="1"/>
  <c r="S176" i="24"/>
  <c r="K176" i="30"/>
  <c r="P176" i="2"/>
  <c r="U176" i="30" s="1"/>
  <c r="M176" i="2"/>
  <c r="X176" i="32" l="1"/>
  <c r="U176" i="24"/>
  <c r="Z176" i="32" s="1"/>
  <c r="Q176" i="30"/>
  <c r="O176" i="2"/>
  <c r="L176" i="24"/>
  <c r="I176" i="32"/>
  <c r="R176" i="24" l="1"/>
  <c r="O176" i="32"/>
  <c r="N176" i="24"/>
  <c r="S176" i="30"/>
  <c r="Q176" i="2"/>
  <c r="V176" i="2" s="1"/>
  <c r="W176" i="2" l="1"/>
  <c r="AB176" i="30" s="1"/>
  <c r="AA176" i="30"/>
  <c r="R176" i="32"/>
  <c r="V176" i="30"/>
  <c r="G176" i="2"/>
  <c r="S176" i="2" s="1"/>
  <c r="X176" i="2"/>
  <c r="AC176" i="30" s="1"/>
  <c r="W176" i="32"/>
  <c r="T176" i="24"/>
  <c r="W176" i="24"/>
  <c r="X176" i="30" l="1"/>
  <c r="U176" i="2"/>
  <c r="Z176" i="30" s="1"/>
  <c r="J177" i="24"/>
  <c r="AB176" i="32"/>
  <c r="I176" i="2"/>
  <c r="J176" i="30" s="1"/>
  <c r="H176" i="30"/>
  <c r="Z176" i="2"/>
  <c r="AA176" i="2" s="1"/>
  <c r="AB176" i="2" s="1"/>
  <c r="H176" i="2"/>
  <c r="Y176" i="32"/>
  <c r="K177" i="32" l="1"/>
  <c r="P177" i="24"/>
  <c r="U177" i="32" s="1"/>
  <c r="M177" i="24"/>
  <c r="L176" i="2"/>
  <c r="I176" i="30"/>
  <c r="O176" i="30" l="1"/>
  <c r="R176" i="2"/>
  <c r="N176" i="2"/>
  <c r="Q177" i="32"/>
  <c r="O177" i="24"/>
  <c r="R176" i="30" l="1"/>
  <c r="W176" i="30"/>
  <c r="T176" i="2"/>
  <c r="Y176" i="2"/>
  <c r="S177" i="32"/>
  <c r="Q177" i="24"/>
  <c r="Y176" i="30" l="1"/>
  <c r="V177" i="32"/>
  <c r="G177" i="24"/>
  <c r="V177" i="24"/>
  <c r="AA177" i="32" s="1"/>
  <c r="J177" i="2"/>
  <c r="AE176" i="2"/>
  <c r="AD176" i="30"/>
  <c r="H177" i="24" l="1"/>
  <c r="H177" i="32"/>
  <c r="I177" i="24"/>
  <c r="J177" i="32" s="1"/>
  <c r="X177" i="24"/>
  <c r="Y177" i="24" s="1"/>
  <c r="Z177" i="24" s="1"/>
  <c r="P177" i="2"/>
  <c r="U177" i="30" s="1"/>
  <c r="K177" i="30"/>
  <c r="M177" i="2"/>
  <c r="S177" i="24"/>
  <c r="X177" i="32" l="1"/>
  <c r="U177" i="24"/>
  <c r="Z177" i="32" s="1"/>
  <c r="Q177" i="30"/>
  <c r="O177" i="2"/>
  <c r="I177" i="32"/>
  <c r="L177" i="24"/>
  <c r="R177" i="24" l="1"/>
  <c r="O177" i="32"/>
  <c r="N177" i="24"/>
  <c r="S177" i="30"/>
  <c r="Q177" i="2"/>
  <c r="V177" i="30" l="1"/>
  <c r="X177" i="2"/>
  <c r="AC177" i="30" s="1"/>
  <c r="G177" i="2"/>
  <c r="R177" i="32"/>
  <c r="V177" i="2"/>
  <c r="W177" i="32"/>
  <c r="T177" i="24"/>
  <c r="W177" i="24"/>
  <c r="H177" i="2" l="1"/>
  <c r="H177" i="30"/>
  <c r="Z177" i="2"/>
  <c r="AA177" i="2" s="1"/>
  <c r="AB177" i="2" s="1"/>
  <c r="I177" i="2"/>
  <c r="J177" i="30" s="1"/>
  <c r="W177" i="2"/>
  <c r="AB177" i="30" s="1"/>
  <c r="AA177" i="30"/>
  <c r="AB177" i="32"/>
  <c r="J178" i="24"/>
  <c r="S177" i="2"/>
  <c r="Y177" i="32"/>
  <c r="X177" i="30" l="1"/>
  <c r="U177" i="2"/>
  <c r="Z177" i="30" s="1"/>
  <c r="K178" i="32"/>
  <c r="P178" i="24"/>
  <c r="U178" i="32" s="1"/>
  <c r="M178" i="24"/>
  <c r="L177" i="2"/>
  <c r="I177" i="30"/>
  <c r="R177" i="2" l="1"/>
  <c r="O177" i="30"/>
  <c r="N177" i="2"/>
  <c r="Q178" i="32"/>
  <c r="O178" i="24"/>
  <c r="R177" i="30" l="1"/>
  <c r="S178" i="32"/>
  <c r="Q178" i="24"/>
  <c r="W177" i="30"/>
  <c r="T177" i="2"/>
  <c r="Y177" i="2"/>
  <c r="V178" i="32" l="1"/>
  <c r="G178" i="24"/>
  <c r="V178" i="24"/>
  <c r="AA178" i="32" s="1"/>
  <c r="AD177" i="30"/>
  <c r="J178" i="2"/>
  <c r="AE177" i="2"/>
  <c r="Y177" i="30"/>
  <c r="K178" i="30" l="1"/>
  <c r="P178" i="2"/>
  <c r="U178" i="30" s="1"/>
  <c r="M178" i="2"/>
  <c r="I178" i="24"/>
  <c r="J178" i="32" s="1"/>
  <c r="H178" i="24"/>
  <c r="H178" i="32"/>
  <c r="X178" i="24"/>
  <c r="Y178" i="24" s="1"/>
  <c r="Z178" i="24" s="1"/>
  <c r="S178" i="24"/>
  <c r="X178" i="32" l="1"/>
  <c r="U178" i="24"/>
  <c r="Z178" i="32" s="1"/>
  <c r="Q178" i="30"/>
  <c r="O178" i="2"/>
  <c r="I178" i="32"/>
  <c r="L178" i="24"/>
  <c r="O178" i="32" l="1"/>
  <c r="R178" i="24"/>
  <c r="N178" i="24"/>
  <c r="S178" i="30"/>
  <c r="Q178" i="2"/>
  <c r="V178" i="2" s="1"/>
  <c r="W178" i="2" l="1"/>
  <c r="AB178" i="30" s="1"/>
  <c r="AA178" i="30"/>
  <c r="V178" i="30"/>
  <c r="G178" i="2"/>
  <c r="S178" i="2" s="1"/>
  <c r="X178" i="2"/>
  <c r="AC178" i="30" s="1"/>
  <c r="R178" i="32"/>
  <c r="W178" i="32"/>
  <c r="T178" i="24"/>
  <c r="W178" i="24"/>
  <c r="Y178" i="32" l="1"/>
  <c r="I178" i="2"/>
  <c r="J178" i="30" s="1"/>
  <c r="H178" i="2"/>
  <c r="Z178" i="2"/>
  <c r="AA178" i="2" s="1"/>
  <c r="AB178" i="2" s="1"/>
  <c r="H178" i="30"/>
  <c r="AB178" i="32"/>
  <c r="J179" i="24"/>
  <c r="X178" i="30"/>
  <c r="U178" i="2"/>
  <c r="Z178" i="30" s="1"/>
  <c r="K179" i="32" l="1"/>
  <c r="P179" i="24"/>
  <c r="U179" i="32" s="1"/>
  <c r="M179" i="24"/>
  <c r="I178" i="30"/>
  <c r="L178" i="2"/>
  <c r="Q179" i="32" l="1"/>
  <c r="O179" i="24"/>
  <c r="O178" i="30"/>
  <c r="R178" i="2"/>
  <c r="N178" i="2"/>
  <c r="S179" i="32" l="1"/>
  <c r="Q179" i="24"/>
  <c r="R178" i="30"/>
  <c r="W178" i="30"/>
  <c r="T178" i="2"/>
  <c r="Y178" i="2"/>
  <c r="AD178" i="30" l="1"/>
  <c r="AE178" i="2"/>
  <c r="J179" i="2"/>
  <c r="V179" i="32"/>
  <c r="G179" i="24"/>
  <c r="V179" i="24"/>
  <c r="AA179" i="32" s="1"/>
  <c r="Y178" i="30"/>
  <c r="K179" i="30" l="1"/>
  <c r="P179" i="2"/>
  <c r="U179" i="30" s="1"/>
  <c r="M179" i="2"/>
  <c r="H179" i="24"/>
  <c r="H179" i="32"/>
  <c r="I179" i="24"/>
  <c r="J179" i="32" s="1"/>
  <c r="X179" i="24"/>
  <c r="Y179" i="24" s="1"/>
  <c r="Z179" i="24" s="1"/>
  <c r="S179" i="24"/>
  <c r="X179" i="32" l="1"/>
  <c r="U179" i="24"/>
  <c r="Z179" i="32" s="1"/>
  <c r="L179" i="24"/>
  <c r="I179" i="32"/>
  <c r="Q179" i="30"/>
  <c r="O179" i="2"/>
  <c r="S179" i="30" l="1"/>
  <c r="Q179" i="2"/>
  <c r="O179" i="32"/>
  <c r="R179" i="24"/>
  <c r="N179" i="24"/>
  <c r="V179" i="30" l="1"/>
  <c r="X179" i="2"/>
  <c r="AC179" i="30" s="1"/>
  <c r="G179" i="2"/>
  <c r="R179" i="32"/>
  <c r="V179" i="2"/>
  <c r="W179" i="32"/>
  <c r="T179" i="24"/>
  <c r="W179" i="24"/>
  <c r="AB179" i="32" l="1"/>
  <c r="J180" i="24"/>
  <c r="H179" i="2"/>
  <c r="I179" i="2"/>
  <c r="J179" i="30" s="1"/>
  <c r="H179" i="30"/>
  <c r="Z179" i="2"/>
  <c r="AA179" i="2" s="1"/>
  <c r="AB179" i="2" s="1"/>
  <c r="W179" i="2"/>
  <c r="AB179" i="30" s="1"/>
  <c r="AA179" i="30"/>
  <c r="S179" i="2"/>
  <c r="Y179" i="32"/>
  <c r="X179" i="30" l="1"/>
  <c r="U179" i="2"/>
  <c r="Z179" i="30" s="1"/>
  <c r="K180" i="32"/>
  <c r="P180" i="24"/>
  <c r="U180" i="32" s="1"/>
  <c r="M180" i="24"/>
  <c r="I179" i="30"/>
  <c r="L179" i="2"/>
  <c r="O179" i="30" l="1"/>
  <c r="R179" i="2"/>
  <c r="N179" i="2"/>
  <c r="Q180" i="32"/>
  <c r="O180" i="24"/>
  <c r="R179" i="30" l="1"/>
  <c r="W179" i="30"/>
  <c r="T179" i="2"/>
  <c r="Y179" i="2"/>
  <c r="S180" i="32"/>
  <c r="Q180" i="24"/>
  <c r="Y179" i="30" l="1"/>
  <c r="V180" i="32"/>
  <c r="V180" i="24"/>
  <c r="AA180" i="32" s="1"/>
  <c r="S180" i="24"/>
  <c r="G180" i="24"/>
  <c r="J180" i="2"/>
  <c r="AD179" i="30"/>
  <c r="AE179" i="2"/>
  <c r="K180" i="30" l="1"/>
  <c r="P180" i="2"/>
  <c r="U180" i="30" s="1"/>
  <c r="M180" i="2"/>
  <c r="I180" i="24"/>
  <c r="J180" i="32" s="1"/>
  <c r="H180" i="24"/>
  <c r="H180" i="32"/>
  <c r="X180" i="24"/>
  <c r="Y180" i="24" s="1"/>
  <c r="Z180" i="24" s="1"/>
  <c r="X180" i="32"/>
  <c r="U180" i="24"/>
  <c r="Z180" i="32" s="1"/>
  <c r="Q180" i="30" l="1"/>
  <c r="O180" i="2"/>
  <c r="I180" i="32"/>
  <c r="L180" i="24"/>
  <c r="S180" i="30" l="1"/>
  <c r="Q180" i="2"/>
  <c r="O180" i="32"/>
  <c r="R180" i="24"/>
  <c r="N180" i="24"/>
  <c r="V180" i="30" l="1"/>
  <c r="G180" i="2"/>
  <c r="S180" i="2" s="1"/>
  <c r="X180" i="2"/>
  <c r="AC180" i="30" s="1"/>
  <c r="R180" i="32"/>
  <c r="V180" i="2"/>
  <c r="W180" i="32"/>
  <c r="T180" i="24"/>
  <c r="W180" i="24"/>
  <c r="X180" i="30" l="1"/>
  <c r="U180" i="2"/>
  <c r="Z180" i="30" s="1"/>
  <c r="AA180" i="30"/>
  <c r="W180" i="2"/>
  <c r="AB180" i="30" s="1"/>
  <c r="J181" i="24"/>
  <c r="AB180" i="32"/>
  <c r="I180" i="2"/>
  <c r="J180" i="30" s="1"/>
  <c r="H180" i="2"/>
  <c r="Z180" i="2"/>
  <c r="AA180" i="2" s="1"/>
  <c r="AB180" i="2" s="1"/>
  <c r="H180" i="30"/>
  <c r="Y180" i="32"/>
  <c r="L180" i="2" l="1"/>
  <c r="I180" i="30"/>
  <c r="K181" i="32"/>
  <c r="P181" i="24"/>
  <c r="U181" i="32" s="1"/>
  <c r="M181" i="24"/>
  <c r="Q181" i="32" l="1"/>
  <c r="O181" i="24"/>
  <c r="R180" i="2"/>
  <c r="O180" i="30"/>
  <c r="N180" i="2"/>
  <c r="W180" i="30" l="1"/>
  <c r="T180" i="2"/>
  <c r="Y180" i="2"/>
  <c r="S181" i="32"/>
  <c r="Q181" i="24"/>
  <c r="R180" i="30"/>
  <c r="AD180" i="30" l="1"/>
  <c r="AE180" i="2"/>
  <c r="J181" i="2"/>
  <c r="Y180" i="30"/>
  <c r="V181" i="32"/>
  <c r="V181" i="24"/>
  <c r="AA181" i="32" s="1"/>
  <c r="G181" i="24"/>
  <c r="H181" i="32" l="1"/>
  <c r="H181" i="24"/>
  <c r="I181" i="24"/>
  <c r="J181" i="32" s="1"/>
  <c r="X181" i="24"/>
  <c r="Y181" i="24" s="1"/>
  <c r="Z181" i="24" s="1"/>
  <c r="K181" i="30"/>
  <c r="P181" i="2"/>
  <c r="U181" i="30" s="1"/>
  <c r="M181" i="2"/>
  <c r="S181" i="24"/>
  <c r="Q181" i="30" l="1"/>
  <c r="O181" i="2"/>
  <c r="I181" i="32"/>
  <c r="L181" i="24"/>
  <c r="X181" i="32"/>
  <c r="U181" i="24"/>
  <c r="Z181" i="32" s="1"/>
  <c r="S181" i="30" l="1"/>
  <c r="Q181" i="2"/>
  <c r="R181" i="24"/>
  <c r="O181" i="32"/>
  <c r="N181" i="24"/>
  <c r="W181" i="32" l="1"/>
  <c r="T181" i="24"/>
  <c r="W181" i="24"/>
  <c r="V181" i="30"/>
  <c r="X181" i="2"/>
  <c r="AC181" i="30" s="1"/>
  <c r="G181" i="2"/>
  <c r="S181" i="2" s="1"/>
  <c r="V181" i="2"/>
  <c r="R181" i="32"/>
  <c r="X181" i="30" l="1"/>
  <c r="U181" i="2"/>
  <c r="Z181" i="30" s="1"/>
  <c r="W181" i="2"/>
  <c r="AB181" i="30" s="1"/>
  <c r="AA181" i="30"/>
  <c r="J182" i="24"/>
  <c r="AB181" i="32"/>
  <c r="Y181" i="32"/>
  <c r="I181" i="2"/>
  <c r="J181" i="30" s="1"/>
  <c r="H181" i="30"/>
  <c r="H181" i="2"/>
  <c r="Z181" i="2"/>
  <c r="AA181" i="2" s="1"/>
  <c r="AB181" i="2" s="1"/>
  <c r="I181" i="30" l="1"/>
  <c r="L181" i="2"/>
  <c r="K182" i="32"/>
  <c r="P182" i="24"/>
  <c r="U182" i="32" s="1"/>
  <c r="M182" i="24"/>
  <c r="O181" i="30" l="1"/>
  <c r="R181" i="2"/>
  <c r="N181" i="2"/>
  <c r="Q182" i="32"/>
  <c r="O182" i="24"/>
  <c r="R181" i="30" l="1"/>
  <c r="W181" i="30"/>
  <c r="T181" i="2"/>
  <c r="Y181" i="2"/>
  <c r="S182" i="32"/>
  <c r="Q182" i="24"/>
  <c r="Y181" i="30" l="1"/>
  <c r="V182" i="32"/>
  <c r="V182" i="24"/>
  <c r="AA182" i="32" s="1"/>
  <c r="G182" i="24"/>
  <c r="S182" i="24" s="1"/>
  <c r="J182" i="2"/>
  <c r="AD181" i="30"/>
  <c r="AE181" i="2"/>
  <c r="X182" i="32" l="1"/>
  <c r="U182" i="24"/>
  <c r="Z182" i="32" s="1"/>
  <c r="K182" i="30"/>
  <c r="P182" i="2"/>
  <c r="U182" i="30" s="1"/>
  <c r="M182" i="2"/>
  <c r="I182" i="24"/>
  <c r="J182" i="32" s="1"/>
  <c r="H182" i="24"/>
  <c r="H182" i="32"/>
  <c r="X182" i="24"/>
  <c r="Y182" i="24" s="1"/>
  <c r="Z182" i="24" s="1"/>
  <c r="I182" i="32" l="1"/>
  <c r="L182" i="24"/>
  <c r="Q182" i="30"/>
  <c r="O182" i="2"/>
  <c r="O182" i="32" l="1"/>
  <c r="R182" i="24"/>
  <c r="N182" i="24"/>
  <c r="S182" i="30"/>
  <c r="Q182" i="2"/>
  <c r="V182" i="2" s="1"/>
  <c r="W182" i="2" l="1"/>
  <c r="AB182" i="30" s="1"/>
  <c r="AA182" i="30"/>
  <c r="R182" i="32"/>
  <c r="V182" i="30"/>
  <c r="G182" i="2"/>
  <c r="X182" i="2"/>
  <c r="AC182" i="30" s="1"/>
  <c r="W182" i="32"/>
  <c r="T182" i="24"/>
  <c r="W182" i="24"/>
  <c r="I182" i="2" l="1"/>
  <c r="J182" i="30" s="1"/>
  <c r="H182" i="2"/>
  <c r="Z182" i="2"/>
  <c r="AA182" i="2" s="1"/>
  <c r="AB182" i="2" s="1"/>
  <c r="H182" i="30"/>
  <c r="Y182" i="32"/>
  <c r="J183" i="24"/>
  <c r="AB182" i="32"/>
  <c r="S182" i="2"/>
  <c r="X182" i="30" l="1"/>
  <c r="U182" i="2"/>
  <c r="Z182" i="30" s="1"/>
  <c r="K183" i="32"/>
  <c r="P183" i="24"/>
  <c r="U183" i="32" s="1"/>
  <c r="M183" i="24"/>
  <c r="L182" i="2"/>
  <c r="I182" i="30"/>
  <c r="R182" i="2" l="1"/>
  <c r="O182" i="30"/>
  <c r="N182" i="2"/>
  <c r="Q183" i="32"/>
  <c r="O183" i="24"/>
  <c r="R182" i="30" l="1"/>
  <c r="S183" i="32"/>
  <c r="Q183" i="24"/>
  <c r="W182" i="30"/>
  <c r="T182" i="2"/>
  <c r="Y182" i="2"/>
  <c r="V183" i="32" l="1"/>
  <c r="G183" i="24"/>
  <c r="V183" i="24"/>
  <c r="AA183" i="32" s="1"/>
  <c r="AD182" i="30"/>
  <c r="AE182" i="2"/>
  <c r="J183" i="2"/>
  <c r="Y182" i="30"/>
  <c r="K183" i="30" l="1"/>
  <c r="P183" i="2"/>
  <c r="U183" i="30" s="1"/>
  <c r="M183" i="2"/>
  <c r="H183" i="24"/>
  <c r="H183" i="32"/>
  <c r="I183" i="24"/>
  <c r="J183" i="32" s="1"/>
  <c r="X183" i="24"/>
  <c r="Y183" i="24" s="1"/>
  <c r="Z183" i="24" s="1"/>
  <c r="S183" i="24"/>
  <c r="X183" i="32" l="1"/>
  <c r="U183" i="24"/>
  <c r="Z183" i="32" s="1"/>
  <c r="I183" i="32"/>
  <c r="L183" i="24"/>
  <c r="Q183" i="30"/>
  <c r="O183" i="2"/>
  <c r="O183" i="32" l="1"/>
  <c r="R183" i="24"/>
  <c r="N183" i="24"/>
  <c r="S183" i="30"/>
  <c r="Q183" i="2"/>
  <c r="V183" i="2" s="1"/>
  <c r="AA183" i="30" l="1"/>
  <c r="W183" i="2"/>
  <c r="AB183" i="30" s="1"/>
  <c r="R183" i="32"/>
  <c r="W183" i="32"/>
  <c r="T183" i="24"/>
  <c r="W183" i="24"/>
  <c r="V183" i="30"/>
  <c r="G183" i="2"/>
  <c r="X183" i="2"/>
  <c r="AC183" i="30" s="1"/>
  <c r="S183" i="2"/>
  <c r="Y183" i="32" l="1"/>
  <c r="J184" i="24"/>
  <c r="AB183" i="32"/>
  <c r="X183" i="30"/>
  <c r="U183" i="2"/>
  <c r="Z183" i="30" s="1"/>
  <c r="I183" i="2"/>
  <c r="J183" i="30" s="1"/>
  <c r="H183" i="30"/>
  <c r="Z183" i="2"/>
  <c r="AA183" i="2" s="1"/>
  <c r="AB183" i="2" s="1"/>
  <c r="H183" i="2"/>
  <c r="K184" i="32" l="1"/>
  <c r="P184" i="24"/>
  <c r="U184" i="32" s="1"/>
  <c r="M184" i="24"/>
  <c r="I183" i="30"/>
  <c r="L183" i="2"/>
  <c r="Q184" i="32" l="1"/>
  <c r="O184" i="24"/>
  <c r="O183" i="30"/>
  <c r="R183" i="2"/>
  <c r="N183" i="2"/>
  <c r="S184" i="32" l="1"/>
  <c r="Q184" i="24"/>
  <c r="R183" i="30"/>
  <c r="W183" i="30"/>
  <c r="T183" i="2"/>
  <c r="Y183" i="2"/>
  <c r="AE183" i="2" l="1"/>
  <c r="J184" i="2"/>
  <c r="AD183" i="30"/>
  <c r="V184" i="32"/>
  <c r="G184" i="24"/>
  <c r="V184" i="24"/>
  <c r="AA184" i="32" s="1"/>
  <c r="Y183" i="30"/>
  <c r="I184" i="24" l="1"/>
  <c r="J184" i="32" s="1"/>
  <c r="H184" i="24"/>
  <c r="H184" i="32"/>
  <c r="X184" i="24"/>
  <c r="Y184" i="24" s="1"/>
  <c r="Z184" i="24" s="1"/>
  <c r="S184" i="24"/>
  <c r="K184" i="30"/>
  <c r="P184" i="2"/>
  <c r="U184" i="30" s="1"/>
  <c r="M184" i="2"/>
  <c r="Q184" i="30" l="1"/>
  <c r="O184" i="2"/>
  <c r="X184" i="32"/>
  <c r="U184" i="24"/>
  <c r="Z184" i="32" s="1"/>
  <c r="L184" i="24"/>
  <c r="I184" i="32"/>
  <c r="S184" i="30" l="1"/>
  <c r="Q184" i="2"/>
  <c r="O184" i="32"/>
  <c r="R184" i="24"/>
  <c r="N184" i="24"/>
  <c r="V184" i="30" l="1"/>
  <c r="G184" i="2"/>
  <c r="S184" i="2" s="1"/>
  <c r="X184" i="2"/>
  <c r="AC184" i="30" s="1"/>
  <c r="R184" i="32"/>
  <c r="W184" i="32"/>
  <c r="T184" i="24"/>
  <c r="W184" i="24"/>
  <c r="V184" i="2"/>
  <c r="X184" i="30" l="1"/>
  <c r="U184" i="2"/>
  <c r="Z184" i="30" s="1"/>
  <c r="Y184" i="32"/>
  <c r="W184" i="2"/>
  <c r="AB184" i="30" s="1"/>
  <c r="AA184" i="30"/>
  <c r="I184" i="2"/>
  <c r="J184" i="30" s="1"/>
  <c r="H184" i="2"/>
  <c r="Z184" i="2"/>
  <c r="AA184" i="2" s="1"/>
  <c r="AB184" i="2" s="1"/>
  <c r="H184" i="30"/>
  <c r="J185" i="24"/>
  <c r="AB184" i="32"/>
  <c r="L184" i="2" l="1"/>
  <c r="I184" i="30"/>
  <c r="K185" i="32"/>
  <c r="P185" i="24"/>
  <c r="U185" i="32" s="1"/>
  <c r="M185" i="24"/>
  <c r="Q185" i="32" l="1"/>
  <c r="O185" i="24"/>
  <c r="R184" i="2"/>
  <c r="O184" i="30"/>
  <c r="N184" i="2"/>
  <c r="W184" i="30" l="1"/>
  <c r="T184" i="2"/>
  <c r="Y184" i="2"/>
  <c r="S185" i="32"/>
  <c r="Q185" i="24"/>
  <c r="R184" i="30"/>
  <c r="J185" i="2" l="1"/>
  <c r="AE184" i="2"/>
  <c r="AD184" i="30"/>
  <c r="Y184" i="30"/>
  <c r="V185" i="32"/>
  <c r="G185" i="24"/>
  <c r="V185" i="24"/>
  <c r="AA185" i="32" s="1"/>
  <c r="H185" i="32" l="1"/>
  <c r="H185" i="24"/>
  <c r="I185" i="24"/>
  <c r="J185" i="32" s="1"/>
  <c r="X185" i="24"/>
  <c r="Y185" i="24" s="1"/>
  <c r="Z185" i="24" s="1"/>
  <c r="S185" i="24"/>
  <c r="P185" i="2"/>
  <c r="U185" i="30" s="1"/>
  <c r="K185" i="30"/>
  <c r="M185" i="2"/>
  <c r="Q185" i="30" l="1"/>
  <c r="O185" i="2"/>
  <c r="I185" i="32"/>
  <c r="L185" i="24"/>
  <c r="X185" i="32"/>
  <c r="U185" i="24"/>
  <c r="Z185" i="32" s="1"/>
  <c r="S185" i="30" l="1"/>
  <c r="Q185" i="2"/>
  <c r="O185" i="32"/>
  <c r="R185" i="24"/>
  <c r="N185" i="24"/>
  <c r="V185" i="30" l="1"/>
  <c r="X185" i="2"/>
  <c r="AC185" i="30" s="1"/>
  <c r="G185" i="2"/>
  <c r="S185" i="2" s="1"/>
  <c r="R185" i="32"/>
  <c r="V185" i="2"/>
  <c r="W185" i="32"/>
  <c r="T185" i="24"/>
  <c r="W185" i="24"/>
  <c r="X185" i="30" l="1"/>
  <c r="U185" i="2"/>
  <c r="Z185" i="30" s="1"/>
  <c r="W185" i="2"/>
  <c r="AB185" i="30" s="1"/>
  <c r="AA185" i="30"/>
  <c r="I185" i="2"/>
  <c r="J185" i="30" s="1"/>
  <c r="H185" i="30"/>
  <c r="Z185" i="2"/>
  <c r="AA185" i="2" s="1"/>
  <c r="AB185" i="2" s="1"/>
  <c r="H185" i="2"/>
  <c r="AB185" i="32"/>
  <c r="J186" i="24"/>
  <c r="Y185" i="32"/>
  <c r="I185" i="30" l="1"/>
  <c r="L185" i="2"/>
  <c r="K186" i="32"/>
  <c r="P186" i="24"/>
  <c r="U186" i="32" s="1"/>
  <c r="M186" i="24"/>
  <c r="Q186" i="32" l="1"/>
  <c r="O186" i="24"/>
  <c r="O185" i="30"/>
  <c r="R185" i="2"/>
  <c r="N185" i="2"/>
  <c r="S186" i="32" l="1"/>
  <c r="Q186" i="24"/>
  <c r="R185" i="30"/>
  <c r="W185" i="30"/>
  <c r="T185" i="2"/>
  <c r="Y185" i="2"/>
  <c r="AD185" i="30" l="1"/>
  <c r="J186" i="2"/>
  <c r="AE185" i="2"/>
  <c r="V186" i="32"/>
  <c r="G186" i="24"/>
  <c r="V186" i="24"/>
  <c r="AA186" i="32" s="1"/>
  <c r="Y185" i="30"/>
  <c r="H186" i="24" l="1"/>
  <c r="H186" i="32"/>
  <c r="I186" i="24"/>
  <c r="J186" i="32" s="1"/>
  <c r="X186" i="24"/>
  <c r="Y186" i="24" s="1"/>
  <c r="Z186" i="24" s="1"/>
  <c r="S186" i="24"/>
  <c r="K186" i="30"/>
  <c r="P186" i="2"/>
  <c r="U186" i="30" s="1"/>
  <c r="M186" i="2"/>
  <c r="Q186" i="30" l="1"/>
  <c r="O186" i="2"/>
  <c r="X186" i="32"/>
  <c r="U186" i="24"/>
  <c r="Z186" i="32" s="1"/>
  <c r="I186" i="32"/>
  <c r="L186" i="24"/>
  <c r="R186" i="24" l="1"/>
  <c r="O186" i="32"/>
  <c r="N186" i="24"/>
  <c r="S186" i="30"/>
  <c r="Q186" i="2"/>
  <c r="V186" i="30" l="1"/>
  <c r="X186" i="2"/>
  <c r="AC186" i="30" s="1"/>
  <c r="G186" i="2"/>
  <c r="R186" i="32"/>
  <c r="V186" i="2"/>
  <c r="W186" i="32"/>
  <c r="T186" i="24"/>
  <c r="W186" i="24"/>
  <c r="H186" i="2" l="1"/>
  <c r="H186" i="30"/>
  <c r="Z186" i="2"/>
  <c r="AA186" i="2" s="1"/>
  <c r="AB186" i="2" s="1"/>
  <c r="I186" i="2"/>
  <c r="J186" i="30" s="1"/>
  <c r="W186" i="2"/>
  <c r="AB186" i="30" s="1"/>
  <c r="AA186" i="30"/>
  <c r="S186" i="2"/>
  <c r="AB186" i="32"/>
  <c r="J187" i="24"/>
  <c r="Y186" i="32"/>
  <c r="X186" i="30" l="1"/>
  <c r="U186" i="2"/>
  <c r="Z186" i="30" s="1"/>
  <c r="K187" i="32"/>
  <c r="P187" i="24"/>
  <c r="U187" i="32" s="1"/>
  <c r="M187" i="24"/>
  <c r="L186" i="2"/>
  <c r="I186" i="30"/>
  <c r="R186" i="2" l="1"/>
  <c r="O186" i="30"/>
  <c r="N186" i="2"/>
  <c r="Q187" i="32"/>
  <c r="O187" i="24"/>
  <c r="R186" i="30" l="1"/>
  <c r="S187" i="32"/>
  <c r="Q187" i="24"/>
  <c r="W186" i="30"/>
  <c r="T186" i="2"/>
  <c r="Y186" i="2"/>
  <c r="V187" i="32" l="1"/>
  <c r="G187" i="24"/>
  <c r="S187" i="24" s="1"/>
  <c r="V187" i="24"/>
  <c r="AA187" i="32" s="1"/>
  <c r="J187" i="2"/>
  <c r="AE186" i="2"/>
  <c r="AD186" i="30"/>
  <c r="Y186" i="30"/>
  <c r="X187" i="32" l="1"/>
  <c r="U187" i="24"/>
  <c r="Z187" i="32" s="1"/>
  <c r="H187" i="24"/>
  <c r="H187" i="32"/>
  <c r="I187" i="24"/>
  <c r="J187" i="32" s="1"/>
  <c r="X187" i="24"/>
  <c r="Y187" i="24" s="1"/>
  <c r="Z187" i="24" s="1"/>
  <c r="K187" i="30"/>
  <c r="P187" i="2"/>
  <c r="U187" i="30" s="1"/>
  <c r="M187" i="2"/>
  <c r="Q187" i="30" l="1"/>
  <c r="O187" i="2"/>
  <c r="L187" i="24"/>
  <c r="I187" i="32"/>
  <c r="R187" i="24" l="1"/>
  <c r="O187" i="32"/>
  <c r="N187" i="24"/>
  <c r="S187" i="30"/>
  <c r="Q187" i="2"/>
  <c r="R187" i="32" l="1"/>
  <c r="V187" i="30"/>
  <c r="G187" i="2"/>
  <c r="X187" i="2"/>
  <c r="AC187" i="30" s="1"/>
  <c r="V187" i="2"/>
  <c r="W187" i="32"/>
  <c r="T187" i="24"/>
  <c r="W187" i="24"/>
  <c r="J188" i="24" l="1"/>
  <c r="AB187" i="32"/>
  <c r="H187" i="2"/>
  <c r="H187" i="30"/>
  <c r="Z187" i="2"/>
  <c r="AA187" i="2" s="1"/>
  <c r="AB187" i="2" s="1"/>
  <c r="I187" i="2"/>
  <c r="J187" i="30" s="1"/>
  <c r="W187" i="2"/>
  <c r="AB187" i="30" s="1"/>
  <c r="AA187" i="30"/>
  <c r="Y187" i="32"/>
  <c r="S187" i="2"/>
  <c r="X187" i="30" l="1"/>
  <c r="U187" i="2"/>
  <c r="Z187" i="30" s="1"/>
  <c r="I187" i="30"/>
  <c r="L187" i="2"/>
  <c r="K188" i="32"/>
  <c r="P188" i="24"/>
  <c r="U188" i="32" s="1"/>
  <c r="M188" i="24"/>
  <c r="R187" i="2" l="1"/>
  <c r="O187" i="30"/>
  <c r="N187" i="2"/>
  <c r="Q188" i="32"/>
  <c r="O188" i="24"/>
  <c r="R187" i="30" l="1"/>
  <c r="S188" i="32"/>
  <c r="Q188" i="24"/>
  <c r="W187" i="30"/>
  <c r="T187" i="2"/>
  <c r="Y187" i="2"/>
  <c r="V188" i="32" l="1"/>
  <c r="G188" i="24"/>
  <c r="V188" i="24"/>
  <c r="AA188" i="32" s="1"/>
  <c r="AD187" i="30"/>
  <c r="AE187" i="2"/>
  <c r="J188" i="2"/>
  <c r="Y187" i="30"/>
  <c r="K188" i="30" l="1"/>
  <c r="P188" i="2"/>
  <c r="U188" i="30" s="1"/>
  <c r="M188" i="2"/>
  <c r="I188" i="24"/>
  <c r="J188" i="32" s="1"/>
  <c r="H188" i="32"/>
  <c r="H188" i="24"/>
  <c r="X188" i="24"/>
  <c r="Y188" i="24" s="1"/>
  <c r="Z188" i="24" s="1"/>
  <c r="S188" i="24"/>
  <c r="Q188" i="30" l="1"/>
  <c r="O188" i="2"/>
  <c r="L188" i="24"/>
  <c r="I188" i="32"/>
  <c r="X188" i="32"/>
  <c r="U188" i="24"/>
  <c r="Z188" i="32" s="1"/>
  <c r="O188" i="32" l="1"/>
  <c r="R188" i="24"/>
  <c r="N188" i="24"/>
  <c r="S188" i="30"/>
  <c r="Q188" i="2"/>
  <c r="V188" i="30" l="1"/>
  <c r="X188" i="2"/>
  <c r="AC188" i="30" s="1"/>
  <c r="G188" i="2"/>
  <c r="S188" i="2" s="1"/>
  <c r="R188" i="32"/>
  <c r="W188" i="32"/>
  <c r="T188" i="24"/>
  <c r="W188" i="24"/>
  <c r="V188" i="2"/>
  <c r="X188" i="30" l="1"/>
  <c r="U188" i="2"/>
  <c r="Z188" i="30" s="1"/>
  <c r="Y188" i="32"/>
  <c r="W188" i="2"/>
  <c r="AB188" i="30" s="1"/>
  <c r="AA188" i="30"/>
  <c r="I188" i="2"/>
  <c r="J188" i="30" s="1"/>
  <c r="H188" i="30"/>
  <c r="H188" i="2"/>
  <c r="Z188" i="2"/>
  <c r="AA188" i="2" s="1"/>
  <c r="AB188" i="2" s="1"/>
  <c r="AB188" i="32"/>
  <c r="J189" i="24"/>
  <c r="K189" i="32" l="1"/>
  <c r="P189" i="24"/>
  <c r="U189" i="32" s="1"/>
  <c r="M189" i="24"/>
  <c r="I188" i="30"/>
  <c r="L188" i="2"/>
  <c r="Q189" i="32" l="1"/>
  <c r="O189" i="24"/>
  <c r="R188" i="2"/>
  <c r="O188" i="30"/>
  <c r="N188" i="2"/>
  <c r="W188" i="30" l="1"/>
  <c r="T188" i="2"/>
  <c r="Y188" i="2"/>
  <c r="S189" i="32"/>
  <c r="Q189" i="24"/>
  <c r="R188" i="30"/>
  <c r="J189" i="2" l="1"/>
  <c r="AE188" i="2"/>
  <c r="AD188" i="30"/>
  <c r="Y188" i="30"/>
  <c r="V189" i="32"/>
  <c r="G189" i="24"/>
  <c r="V189" i="24"/>
  <c r="AA189" i="32" s="1"/>
  <c r="S189" i="24"/>
  <c r="X189" i="32" l="1"/>
  <c r="U189" i="24"/>
  <c r="Z189" i="32" s="1"/>
  <c r="H189" i="24"/>
  <c r="H189" i="32"/>
  <c r="I189" i="24"/>
  <c r="J189" i="32" s="1"/>
  <c r="X189" i="24"/>
  <c r="Y189" i="24" s="1"/>
  <c r="Z189" i="24" s="1"/>
  <c r="K189" i="30"/>
  <c r="P189" i="2"/>
  <c r="U189" i="30" s="1"/>
  <c r="M189" i="2"/>
  <c r="Q189" i="30" l="1"/>
  <c r="O189" i="2"/>
  <c r="I189" i="32"/>
  <c r="L189" i="24"/>
  <c r="S189" i="30" l="1"/>
  <c r="Q189" i="2"/>
  <c r="R189" i="24"/>
  <c r="O189" i="32"/>
  <c r="N189" i="24"/>
  <c r="W189" i="32" l="1"/>
  <c r="T189" i="24"/>
  <c r="W189" i="24"/>
  <c r="V189" i="30"/>
  <c r="X189" i="2"/>
  <c r="AC189" i="30" s="1"/>
  <c r="G189" i="2"/>
  <c r="V189" i="2"/>
  <c r="R189" i="32"/>
  <c r="H189" i="2" l="1"/>
  <c r="I189" i="2"/>
  <c r="J189" i="30" s="1"/>
  <c r="H189" i="30"/>
  <c r="Z189" i="2"/>
  <c r="AA189" i="2" s="1"/>
  <c r="AB189" i="2" s="1"/>
  <c r="W189" i="2"/>
  <c r="AB189" i="30" s="1"/>
  <c r="AA189" i="30"/>
  <c r="J190" i="24"/>
  <c r="AB189" i="32"/>
  <c r="Y189" i="32"/>
  <c r="S189" i="2"/>
  <c r="K190" i="32" l="1"/>
  <c r="P190" i="24"/>
  <c r="U190" i="32" s="1"/>
  <c r="M190" i="24"/>
  <c r="X189" i="30"/>
  <c r="U189" i="2"/>
  <c r="Z189" i="30" s="1"/>
  <c r="L189" i="2"/>
  <c r="I189" i="30"/>
  <c r="Q190" i="32" l="1"/>
  <c r="O190" i="24"/>
  <c r="O189" i="30"/>
  <c r="R189" i="2"/>
  <c r="N189" i="2"/>
  <c r="R189" i="30" l="1"/>
  <c r="S190" i="32"/>
  <c r="Q190" i="24"/>
  <c r="W189" i="30"/>
  <c r="T189" i="2"/>
  <c r="Y189" i="2"/>
  <c r="V190" i="32" l="1"/>
  <c r="G190" i="24"/>
  <c r="S190" i="24" s="1"/>
  <c r="V190" i="24"/>
  <c r="AA190" i="32" s="1"/>
  <c r="J190" i="2"/>
  <c r="AD189" i="30"/>
  <c r="AE189" i="2"/>
  <c r="Y189" i="30"/>
  <c r="X190" i="32" l="1"/>
  <c r="U190" i="24"/>
  <c r="Z190" i="32" s="1"/>
  <c r="I190" i="24"/>
  <c r="J190" i="32" s="1"/>
  <c r="H190" i="32"/>
  <c r="H190" i="24"/>
  <c r="X190" i="24"/>
  <c r="Y190" i="24" s="1"/>
  <c r="Z190" i="24" s="1"/>
  <c r="K190" i="30"/>
  <c r="P190" i="2"/>
  <c r="U190" i="30" s="1"/>
  <c r="M190" i="2"/>
  <c r="Q190" i="30" l="1"/>
  <c r="O190" i="2"/>
  <c r="I190" i="32"/>
  <c r="L190" i="24"/>
  <c r="S190" i="30" l="1"/>
  <c r="Q190" i="2"/>
  <c r="R190" i="24"/>
  <c r="O190" i="32"/>
  <c r="N190" i="24"/>
  <c r="W190" i="32" l="1"/>
  <c r="T190" i="24"/>
  <c r="W190" i="24"/>
  <c r="V190" i="30"/>
  <c r="X190" i="2"/>
  <c r="AC190" i="30" s="1"/>
  <c r="G190" i="2"/>
  <c r="V190" i="2"/>
  <c r="R190" i="32"/>
  <c r="I190" i="2" l="1"/>
  <c r="J190" i="30" s="1"/>
  <c r="Z190" i="2"/>
  <c r="AA190" i="2" s="1"/>
  <c r="AB190" i="2" s="1"/>
  <c r="H190" i="30"/>
  <c r="H190" i="2"/>
  <c r="AA190" i="30"/>
  <c r="W190" i="2"/>
  <c r="AB190" i="30" s="1"/>
  <c r="AB190" i="32"/>
  <c r="J191" i="24"/>
  <c r="Y190" i="32"/>
  <c r="S190" i="2"/>
  <c r="I190" i="30" l="1"/>
  <c r="L190" i="2"/>
  <c r="X190" i="30"/>
  <c r="U190" i="2"/>
  <c r="Z190" i="30" s="1"/>
  <c r="K191" i="32"/>
  <c r="P191" i="24"/>
  <c r="U191" i="32" s="1"/>
  <c r="M191" i="24"/>
  <c r="Q191" i="32" l="1"/>
  <c r="O191" i="24"/>
  <c r="R190" i="2"/>
  <c r="O190" i="30"/>
  <c r="N190" i="2"/>
  <c r="W190" i="30" l="1"/>
  <c r="T190" i="2"/>
  <c r="Y190" i="2"/>
  <c r="S191" i="32"/>
  <c r="Q191" i="24"/>
  <c r="R190" i="30"/>
  <c r="AD190" i="30" l="1"/>
  <c r="AE190" i="2"/>
  <c r="J191" i="2"/>
  <c r="Y190" i="30"/>
  <c r="V191" i="32"/>
  <c r="G191" i="24"/>
  <c r="V191" i="24"/>
  <c r="AA191" i="32" s="1"/>
  <c r="K191" i="30" l="1"/>
  <c r="P191" i="2"/>
  <c r="U191" i="30" s="1"/>
  <c r="M191" i="2"/>
  <c r="H191" i="24"/>
  <c r="H191" i="32"/>
  <c r="I191" i="24"/>
  <c r="J191" i="32" s="1"/>
  <c r="X191" i="24"/>
  <c r="Y191" i="24" s="1"/>
  <c r="Z191" i="24" s="1"/>
  <c r="S191" i="24"/>
  <c r="X191" i="32" l="1"/>
  <c r="U191" i="24"/>
  <c r="Z191" i="32" s="1"/>
  <c r="L191" i="24"/>
  <c r="I191" i="32"/>
  <c r="Q191" i="30"/>
  <c r="O191" i="2"/>
  <c r="O191" i="32" l="1"/>
  <c r="R191" i="24"/>
  <c r="N191" i="24"/>
  <c r="S191" i="30"/>
  <c r="Q191" i="2"/>
  <c r="R191" i="32" l="1"/>
  <c r="W191" i="32"/>
  <c r="T191" i="24"/>
  <c r="W191" i="24"/>
  <c r="V191" i="30"/>
  <c r="X191" i="2"/>
  <c r="AC191" i="30" s="1"/>
  <c r="G191" i="2"/>
  <c r="S191" i="2" s="1"/>
  <c r="V191" i="2"/>
  <c r="X191" i="30" l="1"/>
  <c r="U191" i="2"/>
  <c r="Z191" i="30" s="1"/>
  <c r="Y191" i="32"/>
  <c r="W191" i="2"/>
  <c r="AB191" i="30" s="1"/>
  <c r="AA191" i="30"/>
  <c r="I191" i="2"/>
  <c r="J191" i="30" s="1"/>
  <c r="H191" i="30"/>
  <c r="H191" i="2"/>
  <c r="Z191" i="2"/>
  <c r="AA191" i="2" s="1"/>
  <c r="AB191" i="2" s="1"/>
  <c r="J192" i="24"/>
  <c r="AB191" i="32"/>
  <c r="K192" i="32" l="1"/>
  <c r="P192" i="24"/>
  <c r="U192" i="32" s="1"/>
  <c r="M192" i="24"/>
  <c r="L191" i="2"/>
  <c r="I191" i="30"/>
  <c r="Q192" i="32" l="1"/>
  <c r="O192" i="24"/>
  <c r="O191" i="30"/>
  <c r="R191" i="2"/>
  <c r="N191" i="2"/>
  <c r="S192" i="32" l="1"/>
  <c r="Q192" i="24"/>
  <c r="R191" i="30"/>
  <c r="W191" i="30"/>
  <c r="T191" i="2"/>
  <c r="Y191" i="2"/>
  <c r="AD191" i="30" l="1"/>
  <c r="J192" i="2"/>
  <c r="AE191" i="2"/>
  <c r="V192" i="32"/>
  <c r="G192" i="24"/>
  <c r="V192" i="24"/>
  <c r="AA192" i="32" s="1"/>
  <c r="Y191" i="30"/>
  <c r="H192" i="24" l="1"/>
  <c r="H192" i="32"/>
  <c r="I192" i="24"/>
  <c r="J192" i="32" s="1"/>
  <c r="X192" i="24"/>
  <c r="Y192" i="24" s="1"/>
  <c r="Z192" i="24" s="1"/>
  <c r="S192" i="24"/>
  <c r="K192" i="30"/>
  <c r="P192" i="2"/>
  <c r="U192" i="30" s="1"/>
  <c r="M192" i="2"/>
  <c r="Q192" i="30" l="1"/>
  <c r="O192" i="2"/>
  <c r="X192" i="32"/>
  <c r="U192" i="24"/>
  <c r="Z192" i="32" s="1"/>
  <c r="I192" i="32"/>
  <c r="L192" i="24"/>
  <c r="R192" i="24" l="1"/>
  <c r="O192" i="32"/>
  <c r="N192" i="24"/>
  <c r="S192" i="30"/>
  <c r="Q192" i="2"/>
  <c r="V192" i="30" l="1"/>
  <c r="G192" i="2"/>
  <c r="X192" i="2"/>
  <c r="AC192" i="30" s="1"/>
  <c r="R192" i="32"/>
  <c r="V192" i="2"/>
  <c r="W192" i="32"/>
  <c r="T192" i="24"/>
  <c r="W192" i="24"/>
  <c r="W192" i="2" l="1"/>
  <c r="AB192" i="30" s="1"/>
  <c r="AA192" i="30"/>
  <c r="H192" i="2"/>
  <c r="I192" i="2"/>
  <c r="J192" i="30" s="1"/>
  <c r="H192" i="30"/>
  <c r="Z192" i="2"/>
  <c r="AA192" i="2" s="1"/>
  <c r="AB192" i="2" s="1"/>
  <c r="J193" i="24"/>
  <c r="AB192" i="32"/>
  <c r="S192" i="2"/>
  <c r="Y192" i="32"/>
  <c r="X192" i="30" l="1"/>
  <c r="U192" i="2"/>
  <c r="Z192" i="30" s="1"/>
  <c r="K193" i="32"/>
  <c r="P193" i="24"/>
  <c r="U193" i="32" s="1"/>
  <c r="M193" i="24"/>
  <c r="I192" i="30"/>
  <c r="L192" i="2"/>
  <c r="R192" i="2" l="1"/>
  <c r="O192" i="30"/>
  <c r="N192" i="2"/>
  <c r="Q193" i="32"/>
  <c r="O193" i="24"/>
  <c r="R192" i="30" l="1"/>
  <c r="S193" i="32"/>
  <c r="Q193" i="24"/>
  <c r="W192" i="30"/>
  <c r="T192" i="2"/>
  <c r="Y192" i="2"/>
  <c r="V193" i="32" l="1"/>
  <c r="G193" i="24"/>
  <c r="S193" i="24" s="1"/>
  <c r="V193" i="24"/>
  <c r="AA193" i="32" s="1"/>
  <c r="J193" i="2"/>
  <c r="AD192" i="30"/>
  <c r="AE192" i="2"/>
  <c r="Y192" i="30"/>
  <c r="X193" i="32" l="1"/>
  <c r="U193" i="24"/>
  <c r="Z193" i="32" s="1"/>
  <c r="H193" i="32"/>
  <c r="H193" i="24"/>
  <c r="I193" i="24"/>
  <c r="J193" i="32" s="1"/>
  <c r="X193" i="24"/>
  <c r="Y193" i="24" s="1"/>
  <c r="Z193" i="24" s="1"/>
  <c r="K193" i="30"/>
  <c r="P193" i="2"/>
  <c r="U193" i="30" s="1"/>
  <c r="M193" i="2"/>
  <c r="Q193" i="30" l="1"/>
  <c r="O193" i="2"/>
  <c r="I193" i="32"/>
  <c r="L193" i="24"/>
  <c r="S193" i="30" l="1"/>
  <c r="Q193" i="2"/>
  <c r="O193" i="32"/>
  <c r="R193" i="24"/>
  <c r="N193" i="24"/>
  <c r="V193" i="30" l="1"/>
  <c r="G193" i="2"/>
  <c r="S193" i="2" s="1"/>
  <c r="X193" i="2"/>
  <c r="AC193" i="30" s="1"/>
  <c r="R193" i="32"/>
  <c r="W193" i="32"/>
  <c r="T193" i="24"/>
  <c r="W193" i="24"/>
  <c r="V193" i="2"/>
  <c r="X193" i="30" l="1"/>
  <c r="U193" i="2"/>
  <c r="Z193" i="30" s="1"/>
  <c r="Y193" i="32"/>
  <c r="AA193" i="30"/>
  <c r="W193" i="2"/>
  <c r="AB193" i="30" s="1"/>
  <c r="H193" i="30"/>
  <c r="Z193" i="2"/>
  <c r="AA193" i="2" s="1"/>
  <c r="AB193" i="2" s="1"/>
  <c r="I193" i="2"/>
  <c r="J193" i="30" s="1"/>
  <c r="H193" i="2"/>
  <c r="J194" i="24"/>
  <c r="AB193" i="32"/>
  <c r="K194" i="32" l="1"/>
  <c r="P194" i="24"/>
  <c r="U194" i="32" s="1"/>
  <c r="M194" i="24"/>
  <c r="I193" i="30"/>
  <c r="L193" i="2"/>
  <c r="O193" i="30" l="1"/>
  <c r="R193" i="2"/>
  <c r="N193" i="2"/>
  <c r="Q194" i="32"/>
  <c r="O194" i="24"/>
  <c r="R193" i="30" l="1"/>
  <c r="W193" i="30"/>
  <c r="T193" i="2"/>
  <c r="Y193" i="2"/>
  <c r="S194" i="32"/>
  <c r="Q194" i="24"/>
  <c r="Y193" i="30" l="1"/>
  <c r="V194" i="32"/>
  <c r="G194" i="24"/>
  <c r="V194" i="24"/>
  <c r="AA194" i="32" s="1"/>
  <c r="AD193" i="30"/>
  <c r="J194" i="2"/>
  <c r="AE193" i="2"/>
  <c r="I194" i="24" l="1"/>
  <c r="J194" i="32" s="1"/>
  <c r="H194" i="32"/>
  <c r="H194" i="24"/>
  <c r="X194" i="24"/>
  <c r="Y194" i="24" s="1"/>
  <c r="Z194" i="24" s="1"/>
  <c r="P194" i="2"/>
  <c r="U194" i="30" s="1"/>
  <c r="K194" i="30"/>
  <c r="M194" i="2"/>
  <c r="S194" i="24"/>
  <c r="Q194" i="30" l="1"/>
  <c r="O194" i="2"/>
  <c r="I194" i="32"/>
  <c r="L194" i="24"/>
  <c r="X194" i="32"/>
  <c r="U194" i="24"/>
  <c r="Z194" i="32" s="1"/>
  <c r="S194" i="30" l="1"/>
  <c r="Q194" i="2"/>
  <c r="O194" i="32"/>
  <c r="R194" i="24"/>
  <c r="N194" i="24"/>
  <c r="V194" i="30" l="1"/>
  <c r="X194" i="2"/>
  <c r="AC194" i="30" s="1"/>
  <c r="G194" i="2"/>
  <c r="S194" i="2" s="1"/>
  <c r="R194" i="32"/>
  <c r="V194" i="2"/>
  <c r="W194" i="32"/>
  <c r="T194" i="24"/>
  <c r="W194" i="24"/>
  <c r="X194" i="30" l="1"/>
  <c r="U194" i="2"/>
  <c r="Z194" i="30" s="1"/>
  <c r="W194" i="2"/>
  <c r="AB194" i="30" s="1"/>
  <c r="AA194" i="30"/>
  <c r="H194" i="2"/>
  <c r="I194" i="2"/>
  <c r="J194" i="30" s="1"/>
  <c r="H194" i="30"/>
  <c r="Z194" i="2"/>
  <c r="AA194" i="2" s="1"/>
  <c r="AB194" i="2" s="1"/>
  <c r="J195" i="24"/>
  <c r="AB194" i="32"/>
  <c r="Y194" i="32"/>
  <c r="K195" i="32" l="1"/>
  <c r="P195" i="24"/>
  <c r="U195" i="32" s="1"/>
  <c r="M195" i="24"/>
  <c r="I194" i="30"/>
  <c r="L194" i="2"/>
  <c r="Q195" i="32" l="1"/>
  <c r="O195" i="24"/>
  <c r="R194" i="2"/>
  <c r="O194" i="30"/>
  <c r="N194" i="2"/>
  <c r="W194" i="30" l="1"/>
  <c r="T194" i="2"/>
  <c r="Y194" i="2"/>
  <c r="S195" i="32"/>
  <c r="Q195" i="24"/>
  <c r="R194" i="30"/>
  <c r="J195" i="2" l="1"/>
  <c r="AE194" i="2"/>
  <c r="AD194" i="30"/>
  <c r="Y194" i="30"/>
  <c r="V195" i="32"/>
  <c r="G195" i="24"/>
  <c r="V195" i="24"/>
  <c r="AA195" i="32" s="1"/>
  <c r="I195" i="24" l="1"/>
  <c r="J195" i="32" s="1"/>
  <c r="H195" i="32"/>
  <c r="H195" i="24"/>
  <c r="X195" i="24"/>
  <c r="Y195" i="24" s="1"/>
  <c r="Z195" i="24" s="1"/>
  <c r="S195" i="24"/>
  <c r="K195" i="30"/>
  <c r="P195" i="2"/>
  <c r="U195" i="30" s="1"/>
  <c r="M195" i="2"/>
  <c r="I195" i="32" l="1"/>
  <c r="L195" i="24"/>
  <c r="Q195" i="30"/>
  <c r="O195" i="2"/>
  <c r="X195" i="32"/>
  <c r="U195" i="24"/>
  <c r="Z195" i="32" s="1"/>
  <c r="O195" i="32" l="1"/>
  <c r="R195" i="24"/>
  <c r="N195" i="24"/>
  <c r="S195" i="30"/>
  <c r="Q195" i="2"/>
  <c r="V195" i="30" l="1"/>
  <c r="X195" i="2"/>
  <c r="AC195" i="30" s="1"/>
  <c r="G195" i="2"/>
  <c r="R195" i="32"/>
  <c r="W195" i="32"/>
  <c r="T195" i="24"/>
  <c r="W195" i="24"/>
  <c r="V195" i="2"/>
  <c r="H195" i="30" l="1"/>
  <c r="I195" i="2"/>
  <c r="J195" i="30" s="1"/>
  <c r="H195" i="2"/>
  <c r="Z195" i="2"/>
  <c r="AA195" i="2" s="1"/>
  <c r="AB195" i="2" s="1"/>
  <c r="Y195" i="32"/>
  <c r="S195" i="2"/>
  <c r="W195" i="2"/>
  <c r="AB195" i="30" s="1"/>
  <c r="AA195" i="30"/>
  <c r="J196" i="24"/>
  <c r="AB195" i="32"/>
  <c r="X195" i="30" l="1"/>
  <c r="U195" i="2"/>
  <c r="Z195" i="30" s="1"/>
  <c r="I195" i="30"/>
  <c r="L195" i="2"/>
  <c r="K196" i="32"/>
  <c r="P196" i="24"/>
  <c r="U196" i="32" s="1"/>
  <c r="M196" i="24"/>
  <c r="O195" i="30" l="1"/>
  <c r="R195" i="2"/>
  <c r="N195" i="2"/>
  <c r="Q196" i="32"/>
  <c r="O196" i="24"/>
  <c r="R195" i="30" l="1"/>
  <c r="W195" i="30"/>
  <c r="T195" i="2"/>
  <c r="Y195" i="2"/>
  <c r="S196" i="32"/>
  <c r="Q196" i="24"/>
  <c r="Y195" i="30" l="1"/>
  <c r="V196" i="32"/>
  <c r="G196" i="24"/>
  <c r="S196" i="24"/>
  <c r="V196" i="24"/>
  <c r="AA196" i="32" s="1"/>
  <c r="J196" i="2"/>
  <c r="AE195" i="2"/>
  <c r="AD195" i="30"/>
  <c r="I196" i="24" l="1"/>
  <c r="J196" i="32" s="1"/>
  <c r="H196" i="32"/>
  <c r="H196" i="24"/>
  <c r="X196" i="24"/>
  <c r="Y196" i="24" s="1"/>
  <c r="Z196" i="24" s="1"/>
  <c r="P196" i="2"/>
  <c r="U196" i="30" s="1"/>
  <c r="K196" i="30"/>
  <c r="M196" i="2"/>
  <c r="X196" i="32"/>
  <c r="U196" i="24"/>
  <c r="Z196" i="32" s="1"/>
  <c r="Q196" i="30" l="1"/>
  <c r="O196" i="2"/>
  <c r="I196" i="32"/>
  <c r="L196" i="24"/>
  <c r="S196" i="30" l="1"/>
  <c r="Q196" i="2"/>
  <c r="O196" i="32"/>
  <c r="R196" i="24"/>
  <c r="N196" i="24"/>
  <c r="V196" i="30" l="1"/>
  <c r="X196" i="2"/>
  <c r="AC196" i="30" s="1"/>
  <c r="G196" i="2"/>
  <c r="S196" i="2" s="1"/>
  <c r="R196" i="32"/>
  <c r="V196" i="2"/>
  <c r="W196" i="32"/>
  <c r="T196" i="24"/>
  <c r="W196" i="24"/>
  <c r="X196" i="30" l="1"/>
  <c r="U196" i="2"/>
  <c r="Z196" i="30" s="1"/>
  <c r="W196" i="2"/>
  <c r="AB196" i="30" s="1"/>
  <c r="AA196" i="30"/>
  <c r="I196" i="2"/>
  <c r="J196" i="30" s="1"/>
  <c r="H196" i="2"/>
  <c r="H196" i="30"/>
  <c r="Z196" i="2"/>
  <c r="AA196" i="2" s="1"/>
  <c r="AB196" i="2" s="1"/>
  <c r="AB196" i="32"/>
  <c r="J197" i="24"/>
  <c r="Y196" i="32"/>
  <c r="K197" i="32" l="1"/>
  <c r="P197" i="24"/>
  <c r="U197" i="32" s="1"/>
  <c r="M197" i="24"/>
  <c r="I196" i="30"/>
  <c r="L196" i="2"/>
  <c r="R196" i="2" l="1"/>
  <c r="O196" i="30"/>
  <c r="N196" i="2"/>
  <c r="Q197" i="32"/>
  <c r="O197" i="24"/>
  <c r="R196" i="30" l="1"/>
  <c r="S197" i="32"/>
  <c r="Q197" i="24"/>
  <c r="W196" i="30"/>
  <c r="T196" i="2"/>
  <c r="Y196" i="2"/>
  <c r="V197" i="32" l="1"/>
  <c r="V197" i="24"/>
  <c r="AA197" i="32" s="1"/>
  <c r="G197" i="24"/>
  <c r="S197" i="24" s="1"/>
  <c r="J197" i="2"/>
  <c r="AE196" i="2"/>
  <c r="AD196" i="30"/>
  <c r="Y196" i="30"/>
  <c r="X197" i="32" l="1"/>
  <c r="U197" i="24"/>
  <c r="Z197" i="32" s="1"/>
  <c r="H197" i="24"/>
  <c r="H197" i="32"/>
  <c r="I197" i="24"/>
  <c r="J197" i="32" s="1"/>
  <c r="X197" i="24"/>
  <c r="Y197" i="24" s="1"/>
  <c r="Z197" i="24" s="1"/>
  <c r="K197" i="30"/>
  <c r="P197" i="2"/>
  <c r="U197" i="30" s="1"/>
  <c r="M197" i="2"/>
  <c r="Q197" i="30" l="1"/>
  <c r="O197" i="2"/>
  <c r="I197" i="32"/>
  <c r="L197" i="24"/>
  <c r="S197" i="30" l="1"/>
  <c r="Q197" i="2"/>
  <c r="R197" i="24"/>
  <c r="O197" i="32"/>
  <c r="N197" i="24"/>
  <c r="W197" i="32" l="1"/>
  <c r="T197" i="24"/>
  <c r="W197" i="24"/>
  <c r="V197" i="30"/>
  <c r="X197" i="2"/>
  <c r="AC197" i="30" s="1"/>
  <c r="G197" i="2"/>
  <c r="V197" i="2"/>
  <c r="R197" i="32"/>
  <c r="AA197" i="30" l="1"/>
  <c r="W197" i="2"/>
  <c r="AB197" i="30" s="1"/>
  <c r="AB197" i="32"/>
  <c r="J198" i="24"/>
  <c r="Y197" i="32"/>
  <c r="I197" i="2"/>
  <c r="J197" i="30" s="1"/>
  <c r="H197" i="30"/>
  <c r="H197" i="2"/>
  <c r="Z197" i="2"/>
  <c r="AA197" i="2" s="1"/>
  <c r="AB197" i="2" s="1"/>
  <c r="S197" i="2"/>
  <c r="L197" i="2" l="1"/>
  <c r="I197" i="30"/>
  <c r="X197" i="30"/>
  <c r="U197" i="2"/>
  <c r="Z197" i="30" s="1"/>
  <c r="K198" i="32"/>
  <c r="P198" i="24"/>
  <c r="U198" i="32" s="1"/>
  <c r="M198" i="24"/>
  <c r="Q198" i="32" l="1"/>
  <c r="O198" i="24"/>
  <c r="O197" i="30"/>
  <c r="R197" i="2"/>
  <c r="N197" i="2"/>
  <c r="S198" i="32" l="1"/>
  <c r="Q198" i="24"/>
  <c r="R197" i="30"/>
  <c r="W197" i="30"/>
  <c r="T197" i="2"/>
  <c r="Y197" i="2"/>
  <c r="AD197" i="30" l="1"/>
  <c r="AE197" i="2"/>
  <c r="J198" i="2"/>
  <c r="V198" i="32"/>
  <c r="V198" i="24"/>
  <c r="AA198" i="32" s="1"/>
  <c r="G198" i="24"/>
  <c r="S198" i="24" s="1"/>
  <c r="Y197" i="30"/>
  <c r="X198" i="32" l="1"/>
  <c r="U198" i="24"/>
  <c r="Z198" i="32" s="1"/>
  <c r="K198" i="30"/>
  <c r="P198" i="2"/>
  <c r="U198" i="30" s="1"/>
  <c r="M198" i="2"/>
  <c r="H198" i="24"/>
  <c r="H198" i="32"/>
  <c r="I198" i="24"/>
  <c r="J198" i="32" s="1"/>
  <c r="X198" i="24"/>
  <c r="Y198" i="24" s="1"/>
  <c r="Z198" i="24" s="1"/>
  <c r="I198" i="32" l="1"/>
  <c r="L198" i="24"/>
  <c r="Q198" i="30"/>
  <c r="O198" i="2"/>
  <c r="O198" i="32" l="1"/>
  <c r="R198" i="24"/>
  <c r="N198" i="24"/>
  <c r="S198" i="30"/>
  <c r="Q198" i="2"/>
  <c r="R198" i="32" l="1"/>
  <c r="W198" i="32"/>
  <c r="T198" i="24"/>
  <c r="W198" i="24"/>
  <c r="V198" i="30"/>
  <c r="X198" i="2"/>
  <c r="AC198" i="30" s="1"/>
  <c r="G198" i="2"/>
  <c r="S198" i="2" s="1"/>
  <c r="V198" i="2"/>
  <c r="X198" i="30" l="1"/>
  <c r="U198" i="2"/>
  <c r="Z198" i="30" s="1"/>
  <c r="Y198" i="32"/>
  <c r="AA198" i="30"/>
  <c r="W198" i="2"/>
  <c r="AB198" i="30" s="1"/>
  <c r="H198" i="30"/>
  <c r="Z198" i="2"/>
  <c r="AA198" i="2" s="1"/>
  <c r="AB198" i="2" s="1"/>
  <c r="I198" i="2"/>
  <c r="J198" i="30" s="1"/>
  <c r="H198" i="2"/>
  <c r="J199" i="24"/>
  <c r="AB198" i="32"/>
  <c r="K199" i="32" l="1"/>
  <c r="P199" i="24"/>
  <c r="U199" i="32" s="1"/>
  <c r="M199" i="24"/>
  <c r="L198" i="2"/>
  <c r="I198" i="30"/>
  <c r="O198" i="30" l="1"/>
  <c r="R198" i="2"/>
  <c r="N198" i="2"/>
  <c r="Q199" i="32"/>
  <c r="O199" i="24"/>
  <c r="R198" i="30" l="1"/>
  <c r="W198" i="30"/>
  <c r="T198" i="2"/>
  <c r="Y198" i="2"/>
  <c r="S199" i="32"/>
  <c r="Q199" i="24"/>
  <c r="Y198" i="30" l="1"/>
  <c r="V199" i="32"/>
  <c r="G199" i="24"/>
  <c r="V199" i="24"/>
  <c r="AA199" i="32" s="1"/>
  <c r="J199" i="2"/>
  <c r="AD198" i="30"/>
  <c r="AE198" i="2"/>
  <c r="H199" i="24" l="1"/>
  <c r="H199" i="32"/>
  <c r="I199" i="24"/>
  <c r="J199" i="32" s="1"/>
  <c r="X199" i="24"/>
  <c r="Y199" i="24" s="1"/>
  <c r="Z199" i="24" s="1"/>
  <c r="K199" i="30"/>
  <c r="P199" i="2"/>
  <c r="U199" i="30" s="1"/>
  <c r="M199" i="2"/>
  <c r="S199" i="24"/>
  <c r="X199" i="32" l="1"/>
  <c r="U199" i="24"/>
  <c r="Z199" i="32" s="1"/>
  <c r="Q199" i="30"/>
  <c r="O199" i="2"/>
  <c r="L199" i="24"/>
  <c r="I199" i="32"/>
  <c r="R199" i="24" l="1"/>
  <c r="O199" i="32"/>
  <c r="N199" i="24"/>
  <c r="S199" i="30"/>
  <c r="Q199" i="2"/>
  <c r="R199" i="32" l="1"/>
  <c r="V199" i="30"/>
  <c r="G199" i="2"/>
  <c r="X199" i="2"/>
  <c r="AC199" i="30" s="1"/>
  <c r="V199" i="2"/>
  <c r="W199" i="32"/>
  <c r="T199" i="24"/>
  <c r="W199" i="24"/>
  <c r="AB199" i="32" l="1"/>
  <c r="J200" i="24"/>
  <c r="I199" i="2"/>
  <c r="J199" i="30" s="1"/>
  <c r="H199" i="30"/>
  <c r="Z199" i="2"/>
  <c r="AA199" i="2" s="1"/>
  <c r="AB199" i="2" s="1"/>
  <c r="H199" i="2"/>
  <c r="W199" i="2"/>
  <c r="AB199" i="30" s="1"/>
  <c r="AA199" i="30"/>
  <c r="Y199" i="32"/>
  <c r="S199" i="2"/>
  <c r="I199" i="30" l="1"/>
  <c r="L199" i="2"/>
  <c r="K200" i="32"/>
  <c r="P200" i="24"/>
  <c r="U200" i="32" s="1"/>
  <c r="M200" i="24"/>
  <c r="X199" i="30"/>
  <c r="U199" i="2"/>
  <c r="Z199" i="30" s="1"/>
  <c r="O199" i="30" l="1"/>
  <c r="R199" i="2"/>
  <c r="N199" i="2"/>
  <c r="Q200" i="32"/>
  <c r="O200" i="24"/>
  <c r="R199" i="30" l="1"/>
  <c r="W199" i="30"/>
  <c r="T199" i="2"/>
  <c r="Y199" i="2"/>
  <c r="S200" i="32"/>
  <c r="Q200" i="24"/>
  <c r="Y199" i="30" l="1"/>
  <c r="V200" i="32"/>
  <c r="G200" i="24"/>
  <c r="S200" i="24" s="1"/>
  <c r="V200" i="24"/>
  <c r="AA200" i="32" s="1"/>
  <c r="AD199" i="30"/>
  <c r="J200" i="2"/>
  <c r="AE199" i="2"/>
  <c r="X200" i="32" l="1"/>
  <c r="U200" i="24"/>
  <c r="Z200" i="32" s="1"/>
  <c r="H200" i="24"/>
  <c r="H200" i="32"/>
  <c r="I200" i="24"/>
  <c r="J200" i="32" s="1"/>
  <c r="X200" i="24"/>
  <c r="Y200" i="24" s="1"/>
  <c r="Z200" i="24" s="1"/>
  <c r="K200" i="30"/>
  <c r="P200" i="2"/>
  <c r="U200" i="30" s="1"/>
  <c r="M200" i="2"/>
  <c r="Q200" i="30" l="1"/>
  <c r="O200" i="2"/>
  <c r="I200" i="32"/>
  <c r="L200" i="24"/>
  <c r="S200" i="30" l="1"/>
  <c r="Q200" i="2"/>
  <c r="R200" i="24"/>
  <c r="O200" i="32"/>
  <c r="N200" i="24"/>
  <c r="W200" i="32" l="1"/>
  <c r="T200" i="24"/>
  <c r="W200" i="24"/>
  <c r="V200" i="30"/>
  <c r="G200" i="2"/>
  <c r="S200" i="2"/>
  <c r="X200" i="2"/>
  <c r="AC200" i="30" s="1"/>
  <c r="R200" i="32"/>
  <c r="V200" i="2"/>
  <c r="X200" i="30" l="1"/>
  <c r="U200" i="2"/>
  <c r="Z200" i="30" s="1"/>
  <c r="AB200" i="32"/>
  <c r="J201" i="24"/>
  <c r="Y200" i="32"/>
  <c r="AA200" i="30"/>
  <c r="W200" i="2"/>
  <c r="AB200" i="30" s="1"/>
  <c r="I200" i="2"/>
  <c r="J200" i="30" s="1"/>
  <c r="Z200" i="2"/>
  <c r="AA200" i="2" s="1"/>
  <c r="AB200" i="2" s="1"/>
  <c r="H200" i="30"/>
  <c r="H200" i="2"/>
  <c r="L200" i="2" l="1"/>
  <c r="I200" i="30"/>
  <c r="K201" i="32"/>
  <c r="P201" i="24"/>
  <c r="U201" i="32" s="1"/>
  <c r="M201" i="24"/>
  <c r="Q201" i="32" l="1"/>
  <c r="O201" i="24"/>
  <c r="O200" i="30"/>
  <c r="R200" i="2"/>
  <c r="N200" i="2"/>
  <c r="S201" i="32" l="1"/>
  <c r="Q201" i="24"/>
  <c r="R200" i="30"/>
  <c r="W200" i="30"/>
  <c r="T200" i="2"/>
  <c r="Y200" i="2"/>
  <c r="AE200" i="2" l="1"/>
  <c r="J201" i="2"/>
  <c r="AD200" i="30"/>
  <c r="V201" i="32"/>
  <c r="V201" i="24"/>
  <c r="AA201" i="32" s="1"/>
  <c r="G201" i="24"/>
  <c r="S201" i="24" s="1"/>
  <c r="Y200" i="30"/>
  <c r="X201" i="32" l="1"/>
  <c r="U201" i="24"/>
  <c r="Z201" i="32" s="1"/>
  <c r="P201" i="2"/>
  <c r="U201" i="30" s="1"/>
  <c r="K201" i="30"/>
  <c r="M201" i="2"/>
  <c r="H201" i="24"/>
  <c r="H201" i="32"/>
  <c r="I201" i="24"/>
  <c r="J201" i="32" s="1"/>
  <c r="X201" i="24"/>
  <c r="Y201" i="24" s="1"/>
  <c r="Z201" i="24" s="1"/>
  <c r="I201" i="32" l="1"/>
  <c r="L201" i="24"/>
  <c r="Q201" i="30"/>
  <c r="O201" i="2"/>
  <c r="R201" i="24" l="1"/>
  <c r="O201" i="32"/>
  <c r="N201" i="24"/>
  <c r="S201" i="30"/>
  <c r="Q201" i="2"/>
  <c r="V201" i="2" s="1"/>
  <c r="W201" i="2" l="1"/>
  <c r="AB201" i="30" s="1"/>
  <c r="AA201" i="30"/>
  <c r="R201" i="32"/>
  <c r="V201" i="30"/>
  <c r="G201" i="2"/>
  <c r="S201" i="2" s="1"/>
  <c r="X201" i="2"/>
  <c r="AC201" i="30" s="1"/>
  <c r="W201" i="32"/>
  <c r="T201" i="24"/>
  <c r="W201" i="24"/>
  <c r="X201" i="30" l="1"/>
  <c r="U201" i="2"/>
  <c r="Z201" i="30" s="1"/>
  <c r="J202" i="24"/>
  <c r="AB201" i="32"/>
  <c r="H201" i="2"/>
  <c r="I201" i="2"/>
  <c r="J201" i="30" s="1"/>
  <c r="H201" i="30"/>
  <c r="Z201" i="2"/>
  <c r="AA201" i="2" s="1"/>
  <c r="AB201" i="2" s="1"/>
  <c r="Y201" i="32"/>
  <c r="L201" i="2" l="1"/>
  <c r="I201" i="30"/>
  <c r="K202" i="32"/>
  <c r="P202" i="24"/>
  <c r="U202" i="32" s="1"/>
  <c r="M202" i="24"/>
  <c r="Q202" i="32" l="1"/>
  <c r="O202" i="24"/>
  <c r="O201" i="30"/>
  <c r="R201" i="2"/>
  <c r="N201" i="2"/>
  <c r="S202" i="32" l="1"/>
  <c r="Q202" i="24"/>
  <c r="R201" i="30"/>
  <c r="W201" i="30"/>
  <c r="T201" i="2"/>
  <c r="Y201" i="2"/>
  <c r="AE201" i="2" l="1"/>
  <c r="J202" i="2"/>
  <c r="AD201" i="30"/>
  <c r="V202" i="32"/>
  <c r="G202" i="24"/>
  <c r="V202" i="24"/>
  <c r="AA202" i="32" s="1"/>
  <c r="Y201" i="30"/>
  <c r="I202" i="24" l="1"/>
  <c r="J202" i="32" s="1"/>
  <c r="H202" i="32"/>
  <c r="H202" i="24"/>
  <c r="X202" i="24"/>
  <c r="Y202" i="24" s="1"/>
  <c r="Z202" i="24" s="1"/>
  <c r="S202" i="24"/>
  <c r="K202" i="30"/>
  <c r="P202" i="2"/>
  <c r="U202" i="30" s="1"/>
  <c r="M202" i="2"/>
  <c r="X202" i="32" l="1"/>
  <c r="U202" i="24"/>
  <c r="Z202" i="32" s="1"/>
  <c r="L202" i="24"/>
  <c r="I202" i="32"/>
  <c r="Q202" i="30"/>
  <c r="O202" i="2"/>
  <c r="S202" i="30" l="1"/>
  <c r="Q202" i="2"/>
  <c r="O202" i="32"/>
  <c r="R202" i="24"/>
  <c r="N202" i="24"/>
  <c r="V202" i="30" l="1"/>
  <c r="X202" i="2"/>
  <c r="AC202" i="30" s="1"/>
  <c r="G202" i="2"/>
  <c r="S202" i="2" s="1"/>
  <c r="R202" i="32"/>
  <c r="W202" i="32"/>
  <c r="T202" i="24"/>
  <c r="W202" i="24"/>
  <c r="V202" i="2"/>
  <c r="X202" i="30" l="1"/>
  <c r="U202" i="2"/>
  <c r="Z202" i="30" s="1"/>
  <c r="Y202" i="32"/>
  <c r="W202" i="2"/>
  <c r="AB202" i="30" s="1"/>
  <c r="AA202" i="30"/>
  <c r="H202" i="2"/>
  <c r="H202" i="30"/>
  <c r="Z202" i="2"/>
  <c r="AA202" i="2" s="1"/>
  <c r="AB202" i="2" s="1"/>
  <c r="I202" i="2"/>
  <c r="J202" i="30" s="1"/>
  <c r="J203" i="24"/>
  <c r="AB202" i="32"/>
  <c r="K203" i="32" l="1"/>
  <c r="P203" i="24"/>
  <c r="U203" i="32" s="1"/>
  <c r="M203" i="24"/>
  <c r="I202" i="30"/>
  <c r="L202" i="2"/>
  <c r="Q203" i="32" l="1"/>
  <c r="O203" i="24"/>
  <c r="O202" i="30"/>
  <c r="R202" i="2"/>
  <c r="N202" i="2"/>
  <c r="S203" i="32" l="1"/>
  <c r="Q203" i="24"/>
  <c r="R202" i="30"/>
  <c r="W202" i="30"/>
  <c r="T202" i="2"/>
  <c r="Y202" i="2"/>
  <c r="J203" i="2" l="1"/>
  <c r="AE202" i="2"/>
  <c r="AD202" i="30"/>
  <c r="V203" i="32"/>
  <c r="G203" i="24"/>
  <c r="V203" i="24"/>
  <c r="AA203" i="32" s="1"/>
  <c r="Y202" i="30"/>
  <c r="H203" i="32" l="1"/>
  <c r="H203" i="24"/>
  <c r="I203" i="24"/>
  <c r="J203" i="32" s="1"/>
  <c r="X203" i="24"/>
  <c r="Y203" i="24" s="1"/>
  <c r="Z203" i="24" s="1"/>
  <c r="S203" i="24"/>
  <c r="K203" i="30"/>
  <c r="P203" i="2"/>
  <c r="U203" i="30" s="1"/>
  <c r="M203" i="2"/>
  <c r="I203" i="32" l="1"/>
  <c r="L203" i="24"/>
  <c r="Q203" i="30"/>
  <c r="O203" i="2"/>
  <c r="X203" i="32"/>
  <c r="U203" i="24"/>
  <c r="Z203" i="32" s="1"/>
  <c r="R203" i="24" l="1"/>
  <c r="O203" i="32"/>
  <c r="N203" i="24"/>
  <c r="S203" i="30"/>
  <c r="Q203" i="2"/>
  <c r="V203" i="30" l="1"/>
  <c r="G203" i="2"/>
  <c r="S203" i="2" s="1"/>
  <c r="X203" i="2"/>
  <c r="AC203" i="30" s="1"/>
  <c r="R203" i="32"/>
  <c r="V203" i="2"/>
  <c r="W203" i="32"/>
  <c r="T203" i="24"/>
  <c r="W203" i="24"/>
  <c r="X203" i="30" l="1"/>
  <c r="U203" i="2"/>
  <c r="Z203" i="30" s="1"/>
  <c r="AB203" i="32"/>
  <c r="J204" i="24"/>
  <c r="AA203" i="30"/>
  <c r="W203" i="2"/>
  <c r="AB203" i="30" s="1"/>
  <c r="I203" i="2"/>
  <c r="J203" i="30" s="1"/>
  <c r="H203" i="30"/>
  <c r="H203" i="2"/>
  <c r="Z203" i="2"/>
  <c r="AA203" i="2" s="1"/>
  <c r="AB203" i="2" s="1"/>
  <c r="Y203" i="32"/>
  <c r="L203" i="2" l="1"/>
  <c r="I203" i="30"/>
  <c r="K204" i="32"/>
  <c r="P204" i="24"/>
  <c r="U204" i="32" s="1"/>
  <c r="M204" i="24"/>
  <c r="Q204" i="32" l="1"/>
  <c r="O204" i="24"/>
  <c r="O203" i="30"/>
  <c r="R203" i="2"/>
  <c r="N203" i="2"/>
  <c r="S204" i="32" l="1"/>
  <c r="Q204" i="24"/>
  <c r="R203" i="30"/>
  <c r="W203" i="30"/>
  <c r="T203" i="2"/>
  <c r="Y203" i="2"/>
  <c r="J204" i="2" l="1"/>
  <c r="AD203" i="30"/>
  <c r="AE203" i="2"/>
  <c r="V204" i="32"/>
  <c r="G204" i="24"/>
  <c r="S204" i="24" s="1"/>
  <c r="V204" i="24"/>
  <c r="AA204" i="32" s="1"/>
  <c r="Y203" i="30"/>
  <c r="X204" i="32" l="1"/>
  <c r="U204" i="24"/>
  <c r="Z204" i="32" s="1"/>
  <c r="H204" i="24"/>
  <c r="H204" i="32"/>
  <c r="I204" i="24"/>
  <c r="J204" i="32" s="1"/>
  <c r="X204" i="24"/>
  <c r="Y204" i="24" s="1"/>
  <c r="Z204" i="24" s="1"/>
  <c r="K204" i="30"/>
  <c r="P204" i="2"/>
  <c r="U204" i="30" s="1"/>
  <c r="M204" i="2"/>
  <c r="Q204" i="30" l="1"/>
  <c r="O204" i="2"/>
  <c r="I204" i="32"/>
  <c r="L204" i="24"/>
  <c r="S204" i="30" l="1"/>
  <c r="Q204" i="2"/>
  <c r="V204" i="2" s="1"/>
  <c r="O204" i="32"/>
  <c r="R204" i="24"/>
  <c r="N204" i="24"/>
  <c r="W204" i="2" l="1"/>
  <c r="AB204" i="30" s="1"/>
  <c r="AA204" i="30"/>
  <c r="V204" i="30"/>
  <c r="G204" i="2"/>
  <c r="X204" i="2"/>
  <c r="AC204" i="30" s="1"/>
  <c r="W204" i="32"/>
  <c r="T204" i="24"/>
  <c r="W204" i="24"/>
  <c r="R204" i="32"/>
  <c r="Y204" i="32" l="1"/>
  <c r="I204" i="2"/>
  <c r="J204" i="30" s="1"/>
  <c r="H204" i="2"/>
  <c r="Z204" i="2"/>
  <c r="AA204" i="2" s="1"/>
  <c r="AB204" i="2" s="1"/>
  <c r="H204" i="30"/>
  <c r="S204" i="2"/>
  <c r="J205" i="24"/>
  <c r="AB204" i="32"/>
  <c r="K205" i="32" l="1"/>
  <c r="P205" i="24"/>
  <c r="U205" i="32" s="1"/>
  <c r="M205" i="24"/>
  <c r="I204" i="30"/>
  <c r="L204" i="2"/>
  <c r="X204" i="30"/>
  <c r="U204" i="2"/>
  <c r="Z204" i="30" s="1"/>
  <c r="Q205" i="32" l="1"/>
  <c r="O205" i="24"/>
  <c r="R204" i="2"/>
  <c r="O204" i="30"/>
  <c r="N204" i="2"/>
  <c r="S205" i="32" l="1"/>
  <c r="Q205" i="24"/>
  <c r="R204" i="30"/>
  <c r="W204" i="30"/>
  <c r="T204" i="2"/>
  <c r="Y204" i="2"/>
  <c r="AD204" i="30" l="1"/>
  <c r="AE204" i="2"/>
  <c r="J205" i="2"/>
  <c r="V205" i="32"/>
  <c r="G205" i="24"/>
  <c r="V205" i="24"/>
  <c r="AA205" i="32" s="1"/>
  <c r="Y204" i="30"/>
  <c r="K205" i="30" l="1"/>
  <c r="P205" i="2"/>
  <c r="U205" i="30" s="1"/>
  <c r="M205" i="2"/>
  <c r="I205" i="24"/>
  <c r="J205" i="32" s="1"/>
  <c r="H205" i="24"/>
  <c r="H205" i="32"/>
  <c r="X205" i="24"/>
  <c r="Y205" i="24" s="1"/>
  <c r="Z205" i="24" s="1"/>
  <c r="S205" i="24"/>
  <c r="Q205" i="30" l="1"/>
  <c r="O205" i="2"/>
  <c r="X205" i="32"/>
  <c r="U205" i="24"/>
  <c r="Z205" i="32" s="1"/>
  <c r="L205" i="24"/>
  <c r="I205" i="32"/>
  <c r="S205" i="30" l="1"/>
  <c r="Q205" i="2"/>
  <c r="O205" i="32"/>
  <c r="R205" i="24"/>
  <c r="N205" i="24"/>
  <c r="V205" i="30" l="1"/>
  <c r="X205" i="2"/>
  <c r="AC205" i="30" s="1"/>
  <c r="G205" i="2"/>
  <c r="R205" i="32"/>
  <c r="V205" i="2"/>
  <c r="W205" i="32"/>
  <c r="T205" i="24"/>
  <c r="W205" i="24"/>
  <c r="H205" i="30" l="1"/>
  <c r="I205" i="2"/>
  <c r="J205" i="30" s="1"/>
  <c r="H205" i="2"/>
  <c r="Z205" i="2"/>
  <c r="AA205" i="2" s="1"/>
  <c r="AB205" i="2" s="1"/>
  <c r="W205" i="2"/>
  <c r="AB205" i="30" s="1"/>
  <c r="AA205" i="30"/>
  <c r="S205" i="2"/>
  <c r="J206" i="24"/>
  <c r="AB205" i="32"/>
  <c r="Y205" i="32"/>
  <c r="X205" i="30" l="1"/>
  <c r="U205" i="2"/>
  <c r="Z205" i="30" s="1"/>
  <c r="L205" i="2"/>
  <c r="I205" i="30"/>
  <c r="K206" i="32"/>
  <c r="P206" i="24"/>
  <c r="U206" i="32" s="1"/>
  <c r="M206" i="24"/>
  <c r="R205" i="2" l="1"/>
  <c r="O205" i="30"/>
  <c r="N205" i="2"/>
  <c r="Q206" i="32"/>
  <c r="O206" i="24"/>
  <c r="R205" i="30" l="1"/>
  <c r="S206" i="32"/>
  <c r="Q206" i="24"/>
  <c r="W205" i="30"/>
  <c r="T205" i="2"/>
  <c r="Y205" i="2"/>
  <c r="AD205" i="30" l="1"/>
  <c r="J206" i="2"/>
  <c r="AE205" i="2"/>
  <c r="V206" i="32"/>
  <c r="G206" i="24"/>
  <c r="V206" i="24"/>
  <c r="AA206" i="32" s="1"/>
  <c r="Y205" i="30"/>
  <c r="I206" i="24" l="1"/>
  <c r="J206" i="32" s="1"/>
  <c r="H206" i="32"/>
  <c r="H206" i="24"/>
  <c r="X206" i="24"/>
  <c r="Y206" i="24" s="1"/>
  <c r="Z206" i="24" s="1"/>
  <c r="K206" i="30"/>
  <c r="P206" i="2"/>
  <c r="U206" i="30" s="1"/>
  <c r="M206" i="2"/>
  <c r="S206" i="24"/>
  <c r="X206" i="32" l="1"/>
  <c r="U206" i="24"/>
  <c r="Z206" i="32" s="1"/>
  <c r="Q206" i="30"/>
  <c r="O206" i="2"/>
  <c r="L206" i="24"/>
  <c r="I206" i="32"/>
  <c r="R206" i="24" l="1"/>
  <c r="O206" i="32"/>
  <c r="N206" i="24"/>
  <c r="S206" i="30"/>
  <c r="Q206" i="2"/>
  <c r="R206" i="32" l="1"/>
  <c r="V206" i="30"/>
  <c r="X206" i="2"/>
  <c r="AC206" i="30" s="1"/>
  <c r="G206" i="2"/>
  <c r="V206" i="2"/>
  <c r="W206" i="32"/>
  <c r="T206" i="24"/>
  <c r="W206" i="24"/>
  <c r="W206" i="2" l="1"/>
  <c r="AB206" i="30" s="1"/>
  <c r="AA206" i="30"/>
  <c r="AB206" i="32"/>
  <c r="J207" i="24"/>
  <c r="I206" i="2"/>
  <c r="J206" i="30" s="1"/>
  <c r="H206" i="30"/>
  <c r="Z206" i="2"/>
  <c r="AA206" i="2" s="1"/>
  <c r="AB206" i="2" s="1"/>
  <c r="H206" i="2"/>
  <c r="Y206" i="32"/>
  <c r="S206" i="2"/>
  <c r="X206" i="30" l="1"/>
  <c r="U206" i="2"/>
  <c r="Z206" i="30" s="1"/>
  <c r="I206" i="30"/>
  <c r="L206" i="2"/>
  <c r="K207" i="32"/>
  <c r="P207" i="24"/>
  <c r="U207" i="32" s="1"/>
  <c r="M207" i="24"/>
  <c r="O206" i="30" l="1"/>
  <c r="R206" i="2"/>
  <c r="N206" i="2"/>
  <c r="Q207" i="32"/>
  <c r="O207" i="24"/>
  <c r="R206" i="30" l="1"/>
  <c r="W206" i="30"/>
  <c r="T206" i="2"/>
  <c r="Y206" i="2"/>
  <c r="S207" i="32"/>
  <c r="Q207" i="24"/>
  <c r="V207" i="32" l="1"/>
  <c r="V207" i="24"/>
  <c r="AA207" i="32" s="1"/>
  <c r="G207" i="24"/>
  <c r="S207" i="24" s="1"/>
  <c r="Y206" i="30"/>
  <c r="J207" i="2"/>
  <c r="AD206" i="30"/>
  <c r="AE206" i="2"/>
  <c r="X207" i="32" l="1"/>
  <c r="U207" i="24"/>
  <c r="Z207" i="32" s="1"/>
  <c r="K207" i="30"/>
  <c r="P207" i="2"/>
  <c r="U207" i="30" s="1"/>
  <c r="M207" i="2"/>
  <c r="H207" i="24"/>
  <c r="H207" i="32"/>
  <c r="I207" i="24"/>
  <c r="J207" i="32" s="1"/>
  <c r="X207" i="24"/>
  <c r="Y207" i="24" s="1"/>
  <c r="Z207" i="24" s="1"/>
  <c r="L207" i="24" l="1"/>
  <c r="I207" i="32"/>
  <c r="Q207" i="30"/>
  <c r="O207" i="2"/>
  <c r="S207" i="30" l="1"/>
  <c r="Q207" i="2"/>
  <c r="R207" i="24"/>
  <c r="O207" i="32"/>
  <c r="N207" i="24"/>
  <c r="W207" i="32" l="1"/>
  <c r="T207" i="24"/>
  <c r="W207" i="24"/>
  <c r="V207" i="30"/>
  <c r="G207" i="2"/>
  <c r="X207" i="2"/>
  <c r="AC207" i="30" s="1"/>
  <c r="S207" i="2"/>
  <c r="R207" i="32"/>
  <c r="V207" i="2"/>
  <c r="X207" i="30" l="1"/>
  <c r="U207" i="2"/>
  <c r="Z207" i="30" s="1"/>
  <c r="Y207" i="32"/>
  <c r="J208" i="24"/>
  <c r="AB207" i="32"/>
  <c r="AA207" i="30"/>
  <c r="W207" i="2"/>
  <c r="AB207" i="30" s="1"/>
  <c r="I207" i="2"/>
  <c r="J207" i="30" s="1"/>
  <c r="H207" i="30"/>
  <c r="Z207" i="2"/>
  <c r="AA207" i="2" s="1"/>
  <c r="AB207" i="2" s="1"/>
  <c r="H207" i="2"/>
  <c r="I207" i="30" l="1"/>
  <c r="L207" i="2"/>
  <c r="K208" i="32"/>
  <c r="P208" i="24"/>
  <c r="U208" i="32" s="1"/>
  <c r="M208" i="24"/>
  <c r="Q208" i="32" l="1"/>
  <c r="O208" i="24"/>
  <c r="O207" i="30"/>
  <c r="R207" i="2"/>
  <c r="N207" i="2"/>
  <c r="S208" i="32" l="1"/>
  <c r="Q208" i="24"/>
  <c r="R207" i="30"/>
  <c r="W207" i="30"/>
  <c r="T207" i="2"/>
  <c r="Y207" i="2"/>
  <c r="AE207" i="2" l="1"/>
  <c r="J208" i="2"/>
  <c r="AD207" i="30"/>
  <c r="V208" i="32"/>
  <c r="G208" i="24"/>
  <c r="V208" i="24"/>
  <c r="AA208" i="32" s="1"/>
  <c r="Y207" i="30"/>
  <c r="I208" i="24" l="1"/>
  <c r="J208" i="32" s="1"/>
  <c r="H208" i="32"/>
  <c r="H208" i="24"/>
  <c r="X208" i="24"/>
  <c r="Y208" i="24" s="1"/>
  <c r="Z208" i="24" s="1"/>
  <c r="S208" i="24"/>
  <c r="K208" i="30"/>
  <c r="P208" i="2"/>
  <c r="U208" i="30" s="1"/>
  <c r="M208" i="2"/>
  <c r="Q208" i="30" l="1"/>
  <c r="O208" i="2"/>
  <c r="I208" i="32"/>
  <c r="L208" i="24"/>
  <c r="X208" i="32"/>
  <c r="U208" i="24"/>
  <c r="Z208" i="32" s="1"/>
  <c r="S208" i="30" l="1"/>
  <c r="Q208" i="2"/>
  <c r="R208" i="24"/>
  <c r="O208" i="32"/>
  <c r="N208" i="24"/>
  <c r="V208" i="30" l="1"/>
  <c r="G208" i="2"/>
  <c r="S208" i="2" s="1"/>
  <c r="X208" i="2"/>
  <c r="AC208" i="30" s="1"/>
  <c r="W208" i="32"/>
  <c r="T208" i="24"/>
  <c r="W208" i="24"/>
  <c r="V208" i="2"/>
  <c r="R208" i="32"/>
  <c r="X208" i="30" l="1"/>
  <c r="U208" i="2"/>
  <c r="Z208" i="30" s="1"/>
  <c r="J209" i="24"/>
  <c r="AB208" i="32"/>
  <c r="W208" i="2"/>
  <c r="AB208" i="30" s="1"/>
  <c r="AA208" i="30"/>
  <c r="I208" i="2"/>
  <c r="J208" i="30" s="1"/>
  <c r="H208" i="2"/>
  <c r="H208" i="30"/>
  <c r="Z208" i="2"/>
  <c r="AA208" i="2" s="1"/>
  <c r="AB208" i="2" s="1"/>
  <c r="Y208" i="32"/>
  <c r="K209" i="32" l="1"/>
  <c r="P209" i="24"/>
  <c r="U209" i="32" s="1"/>
  <c r="M209" i="24"/>
  <c r="L208" i="2"/>
  <c r="I208" i="30"/>
  <c r="R208" i="2" l="1"/>
  <c r="O208" i="30"/>
  <c r="N208" i="2"/>
  <c r="Q209" i="32"/>
  <c r="O209" i="24"/>
  <c r="R208" i="30" l="1"/>
  <c r="S209" i="32"/>
  <c r="Q209" i="24"/>
  <c r="W208" i="30"/>
  <c r="T208" i="2"/>
  <c r="Y208" i="2"/>
  <c r="V209" i="32" l="1"/>
  <c r="G209" i="24"/>
  <c r="S209" i="24" s="1"/>
  <c r="V209" i="24"/>
  <c r="AA209" i="32" s="1"/>
  <c r="J209" i="2"/>
  <c r="AE208" i="2"/>
  <c r="AD208" i="30"/>
  <c r="Y208" i="30"/>
  <c r="X209" i="32" l="1"/>
  <c r="U209" i="24"/>
  <c r="Z209" i="32" s="1"/>
  <c r="H209" i="32"/>
  <c r="H209" i="24"/>
  <c r="I209" i="24"/>
  <c r="J209" i="32" s="1"/>
  <c r="X209" i="24"/>
  <c r="Y209" i="24" s="1"/>
  <c r="Z209" i="24" s="1"/>
  <c r="P209" i="2"/>
  <c r="U209" i="30" s="1"/>
  <c r="K209" i="30"/>
  <c r="M209" i="2"/>
  <c r="Q209" i="30" l="1"/>
  <c r="O209" i="2"/>
  <c r="I209" i="32"/>
  <c r="L209" i="24"/>
  <c r="S209" i="30" l="1"/>
  <c r="Q209" i="2"/>
  <c r="R209" i="24"/>
  <c r="O209" i="32"/>
  <c r="N209" i="24"/>
  <c r="W209" i="32" l="1"/>
  <c r="T209" i="24"/>
  <c r="W209" i="24"/>
  <c r="V209" i="30"/>
  <c r="X209" i="2"/>
  <c r="AC209" i="30" s="1"/>
  <c r="G209" i="2"/>
  <c r="S209" i="2" s="1"/>
  <c r="V209" i="2"/>
  <c r="R209" i="32"/>
  <c r="X209" i="30" l="1"/>
  <c r="U209" i="2"/>
  <c r="Z209" i="30" s="1"/>
  <c r="AA209" i="30"/>
  <c r="W209" i="2"/>
  <c r="AB209" i="30" s="1"/>
  <c r="J210" i="24"/>
  <c r="AB209" i="32"/>
  <c r="Y209" i="32"/>
  <c r="H209" i="2"/>
  <c r="Z209" i="2"/>
  <c r="AA209" i="2" s="1"/>
  <c r="AB209" i="2" s="1"/>
  <c r="H209" i="30"/>
  <c r="I209" i="2"/>
  <c r="J209" i="30" s="1"/>
  <c r="I209" i="30" l="1"/>
  <c r="L209" i="2"/>
  <c r="K210" i="32"/>
  <c r="P210" i="24"/>
  <c r="U210" i="32" s="1"/>
  <c r="M210" i="24"/>
  <c r="O209" i="30" l="1"/>
  <c r="R209" i="2"/>
  <c r="N209" i="2"/>
  <c r="Q210" i="32"/>
  <c r="O210" i="24"/>
  <c r="S210" i="32" l="1"/>
  <c r="Q210" i="24"/>
  <c r="R209" i="30"/>
  <c r="W209" i="30"/>
  <c r="T209" i="2"/>
  <c r="Y209" i="2"/>
  <c r="Y209" i="30" l="1"/>
  <c r="V210" i="32"/>
  <c r="G210" i="24"/>
  <c r="S210" i="24" s="1"/>
  <c r="V210" i="24"/>
  <c r="AA210" i="32" s="1"/>
  <c r="AD209" i="30"/>
  <c r="J210" i="2"/>
  <c r="AE209" i="2"/>
  <c r="X210" i="32" l="1"/>
  <c r="U210" i="24"/>
  <c r="Z210" i="32" s="1"/>
  <c r="K210" i="30"/>
  <c r="P210" i="2"/>
  <c r="U210" i="30" s="1"/>
  <c r="M210" i="2"/>
  <c r="I210" i="24"/>
  <c r="J210" i="32" s="1"/>
  <c r="H210" i="32"/>
  <c r="H210" i="24"/>
  <c r="X210" i="24"/>
  <c r="Y210" i="24" s="1"/>
  <c r="Z210" i="24" s="1"/>
  <c r="L210" i="24" l="1"/>
  <c r="I210" i="32"/>
  <c r="Q210" i="30"/>
  <c r="O210" i="2"/>
  <c r="S210" i="30" l="1"/>
  <c r="Q210" i="2"/>
  <c r="O210" i="32"/>
  <c r="R210" i="24"/>
  <c r="N210" i="24"/>
  <c r="V210" i="30" l="1"/>
  <c r="G210" i="2"/>
  <c r="X210" i="2"/>
  <c r="AC210" i="30" s="1"/>
  <c r="S210" i="2"/>
  <c r="W210" i="32"/>
  <c r="T210" i="24"/>
  <c r="W210" i="24"/>
  <c r="R210" i="32"/>
  <c r="V210" i="2"/>
  <c r="X210" i="30" l="1"/>
  <c r="U210" i="2"/>
  <c r="Z210" i="30" s="1"/>
  <c r="Y210" i="32"/>
  <c r="I210" i="2"/>
  <c r="J210" i="30" s="1"/>
  <c r="H210" i="2"/>
  <c r="Z210" i="2"/>
  <c r="AA210" i="2" s="1"/>
  <c r="AB210" i="2" s="1"/>
  <c r="H210" i="30"/>
  <c r="J211" i="24"/>
  <c r="AB210" i="32"/>
  <c r="W210" i="2"/>
  <c r="AB210" i="30" s="1"/>
  <c r="AA210" i="30"/>
  <c r="I210" i="30" l="1"/>
  <c r="L210" i="2"/>
  <c r="K211" i="32"/>
  <c r="P211" i="24"/>
  <c r="U211" i="32" s="1"/>
  <c r="M211" i="24"/>
  <c r="Q211" i="32" l="1"/>
  <c r="O211" i="24"/>
  <c r="R210" i="2"/>
  <c r="O210" i="30"/>
  <c r="N210" i="2"/>
  <c r="W210" i="30" l="1"/>
  <c r="T210" i="2"/>
  <c r="Y210" i="2"/>
  <c r="S211" i="32"/>
  <c r="Q211" i="24"/>
  <c r="R210" i="30"/>
  <c r="AD210" i="30" l="1"/>
  <c r="AE210" i="2"/>
  <c r="J211" i="2"/>
  <c r="Y210" i="30"/>
  <c r="V211" i="32"/>
  <c r="V211" i="24"/>
  <c r="AA211" i="32" s="1"/>
  <c r="G211" i="24"/>
  <c r="H211" i="24" l="1"/>
  <c r="H211" i="32"/>
  <c r="I211" i="24"/>
  <c r="J211" i="32" s="1"/>
  <c r="X211" i="24"/>
  <c r="Y211" i="24" s="1"/>
  <c r="Z211" i="24" s="1"/>
  <c r="K211" i="30"/>
  <c r="P211" i="2"/>
  <c r="U211" i="30" s="1"/>
  <c r="M211" i="2"/>
  <c r="S211" i="24"/>
  <c r="Q211" i="30" l="1"/>
  <c r="O211" i="2"/>
  <c r="X211" i="32"/>
  <c r="U211" i="24"/>
  <c r="Z211" i="32" s="1"/>
  <c r="L211" i="24"/>
  <c r="I211" i="32"/>
  <c r="S211" i="30" l="1"/>
  <c r="Q211" i="2"/>
  <c r="O211" i="32"/>
  <c r="R211" i="24"/>
  <c r="N211" i="24"/>
  <c r="V211" i="30" l="1"/>
  <c r="X211" i="2"/>
  <c r="AC211" i="30" s="1"/>
  <c r="G211" i="2"/>
  <c r="R211" i="32"/>
  <c r="V211" i="2"/>
  <c r="W211" i="32"/>
  <c r="T211" i="24"/>
  <c r="W211" i="24"/>
  <c r="H211" i="30" l="1"/>
  <c r="I211" i="2"/>
  <c r="J211" i="30" s="1"/>
  <c r="H211" i="2"/>
  <c r="Z211" i="2"/>
  <c r="AA211" i="2" s="1"/>
  <c r="AB211" i="2" s="1"/>
  <c r="W211" i="2"/>
  <c r="AB211" i="30" s="1"/>
  <c r="AA211" i="30"/>
  <c r="S211" i="2"/>
  <c r="AB211" i="32"/>
  <c r="J212" i="24"/>
  <c r="Y211" i="32"/>
  <c r="X211" i="30" l="1"/>
  <c r="U211" i="2"/>
  <c r="Z211" i="30" s="1"/>
  <c r="I211" i="30"/>
  <c r="L211" i="2"/>
  <c r="K212" i="32"/>
  <c r="P212" i="24"/>
  <c r="U212" i="32" s="1"/>
  <c r="M212" i="24"/>
  <c r="R211" i="2" l="1"/>
  <c r="O211" i="30"/>
  <c r="N211" i="2"/>
  <c r="Q212" i="32"/>
  <c r="O212" i="24"/>
  <c r="R211" i="30" l="1"/>
  <c r="S212" i="32"/>
  <c r="Q212" i="24"/>
  <c r="W211" i="30"/>
  <c r="T211" i="2"/>
  <c r="Y211" i="2"/>
  <c r="V212" i="32" l="1"/>
  <c r="G212" i="24"/>
  <c r="V212" i="24"/>
  <c r="AA212" i="32" s="1"/>
  <c r="S212" i="24"/>
  <c r="J212" i="2"/>
  <c r="AE211" i="2"/>
  <c r="AD211" i="30"/>
  <c r="Y211" i="30"/>
  <c r="X212" i="32" l="1"/>
  <c r="U212" i="24"/>
  <c r="Z212" i="32" s="1"/>
  <c r="I212" i="24"/>
  <c r="J212" i="32" s="1"/>
  <c r="H212" i="32"/>
  <c r="H212" i="24"/>
  <c r="X212" i="24"/>
  <c r="Y212" i="24" s="1"/>
  <c r="Z212" i="24" s="1"/>
  <c r="K212" i="30"/>
  <c r="P212" i="2"/>
  <c r="U212" i="30" s="1"/>
  <c r="M212" i="2"/>
  <c r="Q212" i="30" l="1"/>
  <c r="O212" i="2"/>
  <c r="L212" i="24"/>
  <c r="I212" i="32"/>
  <c r="R212" i="24" l="1"/>
  <c r="O212" i="32"/>
  <c r="N212" i="24"/>
  <c r="S212" i="30"/>
  <c r="Q212" i="2"/>
  <c r="V212" i="2" s="1"/>
  <c r="W212" i="2" l="1"/>
  <c r="AB212" i="30" s="1"/>
  <c r="AA212" i="30"/>
  <c r="R212" i="32"/>
  <c r="V212" i="30"/>
  <c r="X212" i="2"/>
  <c r="AC212" i="30" s="1"/>
  <c r="G212" i="2"/>
  <c r="S212" i="2" s="1"/>
  <c r="W212" i="32"/>
  <c r="T212" i="24"/>
  <c r="W212" i="24"/>
  <c r="X212" i="30" l="1"/>
  <c r="U212" i="2"/>
  <c r="Z212" i="30" s="1"/>
  <c r="Y212" i="32"/>
  <c r="J213" i="24"/>
  <c r="AB212" i="32"/>
  <c r="I212" i="2"/>
  <c r="J212" i="30" s="1"/>
  <c r="H212" i="2"/>
  <c r="H212" i="30"/>
  <c r="Z212" i="2"/>
  <c r="AA212" i="2" s="1"/>
  <c r="AB212" i="2" s="1"/>
  <c r="L212" i="2" l="1"/>
  <c r="I212" i="30"/>
  <c r="K213" i="32"/>
  <c r="P213" i="24"/>
  <c r="U213" i="32" s="1"/>
  <c r="M213" i="24"/>
  <c r="Q213" i="32" l="1"/>
  <c r="O213" i="24"/>
  <c r="O212" i="30"/>
  <c r="R212" i="2"/>
  <c r="N212" i="2"/>
  <c r="S213" i="32" l="1"/>
  <c r="Q213" i="24"/>
  <c r="R212" i="30"/>
  <c r="W212" i="30"/>
  <c r="T212" i="2"/>
  <c r="Y212" i="2"/>
  <c r="J213" i="2" l="1"/>
  <c r="AE212" i="2"/>
  <c r="AD212" i="30"/>
  <c r="Y212" i="30"/>
  <c r="V213" i="32"/>
  <c r="G213" i="24"/>
  <c r="S213" i="24" s="1"/>
  <c r="V213" i="24"/>
  <c r="AA213" i="32" s="1"/>
  <c r="X213" i="32" l="1"/>
  <c r="U213" i="24"/>
  <c r="Z213" i="32" s="1"/>
  <c r="H213" i="32"/>
  <c r="H213" i="24"/>
  <c r="I213" i="24"/>
  <c r="J213" i="32" s="1"/>
  <c r="X213" i="24"/>
  <c r="Y213" i="24" s="1"/>
  <c r="Z213" i="24" s="1"/>
  <c r="P213" i="2"/>
  <c r="U213" i="30" s="1"/>
  <c r="K213" i="30"/>
  <c r="M213" i="2"/>
  <c r="Q213" i="30" l="1"/>
  <c r="O213" i="2"/>
  <c r="L213" i="24"/>
  <c r="I213" i="32"/>
  <c r="O213" i="32" l="1"/>
  <c r="R213" i="24"/>
  <c r="N213" i="24"/>
  <c r="S213" i="30"/>
  <c r="Q213" i="2"/>
  <c r="V213" i="30" l="1"/>
  <c r="X213" i="2"/>
  <c r="AC213" i="30" s="1"/>
  <c r="G213" i="2"/>
  <c r="R213" i="32"/>
  <c r="W213" i="32"/>
  <c r="T213" i="24"/>
  <c r="W213" i="24"/>
  <c r="V213" i="2"/>
  <c r="Y213" i="32" l="1"/>
  <c r="H213" i="30"/>
  <c r="I213" i="2"/>
  <c r="J213" i="30" s="1"/>
  <c r="Z213" i="2"/>
  <c r="AA213" i="2" s="1"/>
  <c r="AB213" i="2" s="1"/>
  <c r="H213" i="2"/>
  <c r="W213" i="2"/>
  <c r="AB213" i="30" s="1"/>
  <c r="AA213" i="30"/>
  <c r="S213" i="2"/>
  <c r="AB213" i="32"/>
  <c r="J214" i="24"/>
  <c r="K214" i="32" l="1"/>
  <c r="P214" i="24"/>
  <c r="U214" i="32" s="1"/>
  <c r="M214" i="24"/>
  <c r="X213" i="30"/>
  <c r="U213" i="2"/>
  <c r="Z213" i="30" s="1"/>
  <c r="I213" i="30"/>
  <c r="L213" i="2"/>
  <c r="Q214" i="32" l="1"/>
  <c r="O214" i="24"/>
  <c r="R213" i="2"/>
  <c r="O213" i="30"/>
  <c r="N213" i="2"/>
  <c r="S214" i="32" l="1"/>
  <c r="Q214" i="24"/>
  <c r="W213" i="30"/>
  <c r="T213" i="2"/>
  <c r="Y213" i="2"/>
  <c r="R213" i="30"/>
  <c r="Y213" i="30" l="1"/>
  <c r="V214" i="32"/>
  <c r="G214" i="24"/>
  <c r="S214" i="24" s="1"/>
  <c r="V214" i="24"/>
  <c r="AA214" i="32" s="1"/>
  <c r="AD213" i="30"/>
  <c r="J214" i="2"/>
  <c r="AE213" i="2"/>
  <c r="X214" i="32" l="1"/>
  <c r="U214" i="24"/>
  <c r="Z214" i="32" s="1"/>
  <c r="I214" i="24"/>
  <c r="J214" i="32" s="1"/>
  <c r="H214" i="32"/>
  <c r="H214" i="24"/>
  <c r="X214" i="24"/>
  <c r="Y214" i="24" s="1"/>
  <c r="Z214" i="24" s="1"/>
  <c r="K214" i="30"/>
  <c r="P214" i="2"/>
  <c r="U214" i="30" s="1"/>
  <c r="M214" i="2"/>
  <c r="Q214" i="30" l="1"/>
  <c r="O214" i="2"/>
  <c r="L214" i="24"/>
  <c r="I214" i="32"/>
  <c r="R214" i="24" l="1"/>
  <c r="O214" i="32"/>
  <c r="N214" i="24"/>
  <c r="S214" i="30"/>
  <c r="Q214" i="2"/>
  <c r="V214" i="2" s="1"/>
  <c r="AA214" i="30" l="1"/>
  <c r="W214" i="2"/>
  <c r="AB214" i="30" s="1"/>
  <c r="R214" i="32"/>
  <c r="V214" i="30"/>
  <c r="X214" i="2"/>
  <c r="AC214" i="30" s="1"/>
  <c r="G214" i="2"/>
  <c r="W214" i="32"/>
  <c r="T214" i="24"/>
  <c r="W214" i="24"/>
  <c r="I214" i="2" l="1"/>
  <c r="J214" i="30" s="1"/>
  <c r="H214" i="2"/>
  <c r="Z214" i="2"/>
  <c r="AA214" i="2" s="1"/>
  <c r="AB214" i="2" s="1"/>
  <c r="H214" i="30"/>
  <c r="AB214" i="32"/>
  <c r="J215" i="24"/>
  <c r="S214" i="2"/>
  <c r="Y214" i="32"/>
  <c r="X214" i="30" l="1"/>
  <c r="U214" i="2"/>
  <c r="Z214" i="30" s="1"/>
  <c r="K215" i="32"/>
  <c r="P215" i="24"/>
  <c r="U215" i="32" s="1"/>
  <c r="M215" i="24"/>
  <c r="I214" i="30"/>
  <c r="L214" i="2"/>
  <c r="R214" i="2" l="1"/>
  <c r="O214" i="30"/>
  <c r="N214" i="2"/>
  <c r="Q215" i="32"/>
  <c r="O215" i="24"/>
  <c r="R214" i="30" l="1"/>
  <c r="S215" i="32"/>
  <c r="Q215" i="24"/>
  <c r="W214" i="30"/>
  <c r="T214" i="2"/>
  <c r="Y214" i="2"/>
  <c r="V215" i="32" l="1"/>
  <c r="G215" i="24"/>
  <c r="V215" i="24"/>
  <c r="AA215" i="32" s="1"/>
  <c r="Y214" i="30"/>
  <c r="AE214" i="2"/>
  <c r="J215" i="2"/>
  <c r="AD214" i="30"/>
  <c r="H215" i="24" l="1"/>
  <c r="H215" i="32"/>
  <c r="I215" i="24"/>
  <c r="J215" i="32" s="1"/>
  <c r="X215" i="24"/>
  <c r="Y215" i="24" s="1"/>
  <c r="Z215" i="24" s="1"/>
  <c r="K215" i="30"/>
  <c r="P215" i="2"/>
  <c r="U215" i="30" s="1"/>
  <c r="M215" i="2"/>
  <c r="S215" i="24"/>
  <c r="X215" i="32" l="1"/>
  <c r="U215" i="24"/>
  <c r="Z215" i="32" s="1"/>
  <c r="Q215" i="30"/>
  <c r="O215" i="2"/>
  <c r="L215" i="24"/>
  <c r="I215" i="32"/>
  <c r="O215" i="32" l="1"/>
  <c r="R215" i="24"/>
  <c r="N215" i="24"/>
  <c r="S215" i="30"/>
  <c r="Q215" i="2"/>
  <c r="R215" i="32" l="1"/>
  <c r="W215" i="32"/>
  <c r="T215" i="24"/>
  <c r="W215" i="24"/>
  <c r="V215" i="30"/>
  <c r="G215" i="2"/>
  <c r="X215" i="2"/>
  <c r="AC215" i="30" s="1"/>
  <c r="S215" i="2"/>
  <c r="V215" i="2"/>
  <c r="Y215" i="32" l="1"/>
  <c r="I215" i="2"/>
  <c r="J215" i="30" s="1"/>
  <c r="Z215" i="2"/>
  <c r="AA215" i="2" s="1"/>
  <c r="AB215" i="2" s="1"/>
  <c r="H215" i="30"/>
  <c r="H215" i="2"/>
  <c r="AA215" i="30"/>
  <c r="W215" i="2"/>
  <c r="AB215" i="30" s="1"/>
  <c r="X215" i="30"/>
  <c r="U215" i="2"/>
  <c r="Z215" i="30" s="1"/>
  <c r="AB215" i="32"/>
  <c r="J216" i="24"/>
  <c r="K216" i="32" l="1"/>
  <c r="P216" i="24"/>
  <c r="U216" i="32" s="1"/>
  <c r="M216" i="24"/>
  <c r="I215" i="30"/>
  <c r="L215" i="2"/>
  <c r="Q216" i="32" l="1"/>
  <c r="O216" i="24"/>
  <c r="O215" i="30"/>
  <c r="R215" i="2"/>
  <c r="N215" i="2"/>
  <c r="S216" i="32" l="1"/>
  <c r="Q216" i="24"/>
  <c r="R215" i="30"/>
  <c r="W215" i="30"/>
  <c r="T215" i="2"/>
  <c r="Y215" i="2"/>
  <c r="AE215" i="2" l="1"/>
  <c r="AD215" i="30"/>
  <c r="J216" i="2"/>
  <c r="V216" i="32"/>
  <c r="G216" i="24"/>
  <c r="V216" i="24"/>
  <c r="AA216" i="32" s="1"/>
  <c r="Y215" i="30"/>
  <c r="H216" i="24" l="1"/>
  <c r="I216" i="24"/>
  <c r="J216" i="32" s="1"/>
  <c r="H216" i="32"/>
  <c r="X216" i="24"/>
  <c r="Y216" i="24" s="1"/>
  <c r="Z216" i="24" s="1"/>
  <c r="S216" i="24"/>
  <c r="K216" i="30"/>
  <c r="P216" i="2"/>
  <c r="U216" i="30" s="1"/>
  <c r="M216" i="2"/>
  <c r="Q216" i="30" l="1"/>
  <c r="O216" i="2"/>
  <c r="X216" i="32"/>
  <c r="U216" i="24"/>
  <c r="Z216" i="32" s="1"/>
  <c r="L216" i="24"/>
  <c r="I216" i="32"/>
  <c r="S216" i="30" l="1"/>
  <c r="Q216" i="2"/>
  <c r="O216" i="32"/>
  <c r="R216" i="24"/>
  <c r="N216" i="24"/>
  <c r="V216" i="30" l="1"/>
  <c r="G216" i="2"/>
  <c r="S216" i="2" s="1"/>
  <c r="X216" i="2"/>
  <c r="AC216" i="30" s="1"/>
  <c r="R216" i="32"/>
  <c r="V216" i="2"/>
  <c r="W216" i="32"/>
  <c r="T216" i="24"/>
  <c r="W216" i="24"/>
  <c r="X216" i="30" l="1"/>
  <c r="U216" i="2"/>
  <c r="Z216" i="30" s="1"/>
  <c r="W216" i="2"/>
  <c r="AB216" i="30" s="1"/>
  <c r="AA216" i="30"/>
  <c r="AB216" i="32"/>
  <c r="J217" i="24"/>
  <c r="H216" i="30"/>
  <c r="Z216" i="2"/>
  <c r="AA216" i="2" s="1"/>
  <c r="AB216" i="2" s="1"/>
  <c r="I216" i="2"/>
  <c r="J216" i="30" s="1"/>
  <c r="H216" i="2"/>
  <c r="Y216" i="32"/>
  <c r="L216" i="2" l="1"/>
  <c r="I216" i="30"/>
  <c r="K217" i="32"/>
  <c r="P217" i="24"/>
  <c r="U217" i="32" s="1"/>
  <c r="M217" i="24"/>
  <c r="Q217" i="32" l="1"/>
  <c r="O217" i="24"/>
  <c r="R216" i="2"/>
  <c r="O216" i="30"/>
  <c r="N216" i="2"/>
  <c r="W216" i="30" l="1"/>
  <c r="T216" i="2"/>
  <c r="Y216" i="2"/>
  <c r="S217" i="32"/>
  <c r="Q217" i="24"/>
  <c r="R216" i="30"/>
  <c r="AE216" i="2" l="1"/>
  <c r="AD216" i="30"/>
  <c r="J217" i="2"/>
  <c r="Y216" i="30"/>
  <c r="V217" i="32"/>
  <c r="V217" i="24"/>
  <c r="AA217" i="32" s="1"/>
  <c r="G217" i="24"/>
  <c r="S217" i="24" s="1"/>
  <c r="X217" i="32" l="1"/>
  <c r="U217" i="24"/>
  <c r="Z217" i="32" s="1"/>
  <c r="H217" i="32"/>
  <c r="H217" i="24"/>
  <c r="I217" i="24"/>
  <c r="J217" i="32" s="1"/>
  <c r="X217" i="24"/>
  <c r="Y217" i="24" s="1"/>
  <c r="Z217" i="24" s="1"/>
  <c r="K217" i="30"/>
  <c r="P217" i="2"/>
  <c r="U217" i="30" s="1"/>
  <c r="M217" i="2"/>
  <c r="Q217" i="30" l="1"/>
  <c r="O217" i="2"/>
  <c r="I217" i="32"/>
  <c r="L217" i="24"/>
  <c r="S217" i="30" l="1"/>
  <c r="Q217" i="2"/>
  <c r="O217" i="32"/>
  <c r="R217" i="24"/>
  <c r="N217" i="24"/>
  <c r="V217" i="30" l="1"/>
  <c r="G217" i="2"/>
  <c r="S217" i="2" s="1"/>
  <c r="X217" i="2"/>
  <c r="AC217" i="30" s="1"/>
  <c r="R217" i="32"/>
  <c r="V217" i="2"/>
  <c r="W217" i="32"/>
  <c r="T217" i="24"/>
  <c r="W217" i="24"/>
  <c r="X217" i="30" l="1"/>
  <c r="U217" i="2"/>
  <c r="Z217" i="30" s="1"/>
  <c r="AA217" i="30"/>
  <c r="W217" i="2"/>
  <c r="AB217" i="30" s="1"/>
  <c r="J218" i="24"/>
  <c r="AB217" i="32"/>
  <c r="I217" i="2"/>
  <c r="J217" i="30" s="1"/>
  <c r="H217" i="2"/>
  <c r="H217" i="30"/>
  <c r="Z217" i="2"/>
  <c r="AA217" i="2" s="1"/>
  <c r="AB217" i="2" s="1"/>
  <c r="Y217" i="32"/>
  <c r="L217" i="2" l="1"/>
  <c r="I217" i="30"/>
  <c r="K218" i="32"/>
  <c r="P218" i="24"/>
  <c r="U218" i="32" s="1"/>
  <c r="M218" i="24"/>
  <c r="Q218" i="32" l="1"/>
  <c r="O218" i="24"/>
  <c r="O217" i="30"/>
  <c r="R217" i="2"/>
  <c r="N217" i="2"/>
  <c r="S218" i="32" l="1"/>
  <c r="Q218" i="24"/>
  <c r="R217" i="30"/>
  <c r="W217" i="30"/>
  <c r="T217" i="2"/>
  <c r="Y217" i="2"/>
  <c r="Y217" i="30" l="1"/>
  <c r="V218" i="32"/>
  <c r="G218" i="24"/>
  <c r="V218" i="24"/>
  <c r="AA218" i="32" s="1"/>
  <c r="J218" i="2"/>
  <c r="AD217" i="30"/>
  <c r="AE217" i="2"/>
  <c r="I218" i="24" l="1"/>
  <c r="J218" i="32" s="1"/>
  <c r="H218" i="32"/>
  <c r="H218" i="24"/>
  <c r="X218" i="24"/>
  <c r="Y218" i="24" s="1"/>
  <c r="Z218" i="24" s="1"/>
  <c r="S218" i="24"/>
  <c r="K218" i="30"/>
  <c r="P218" i="2"/>
  <c r="U218" i="30" s="1"/>
  <c r="M218" i="2"/>
  <c r="Q218" i="30" l="1"/>
  <c r="O218" i="2"/>
  <c r="L218" i="24"/>
  <c r="I218" i="32"/>
  <c r="X218" i="32"/>
  <c r="U218" i="24"/>
  <c r="Z218" i="32" s="1"/>
  <c r="O218" i="32" l="1"/>
  <c r="R218" i="24"/>
  <c r="N218" i="24"/>
  <c r="S218" i="30"/>
  <c r="Q218" i="2"/>
  <c r="R218" i="32" l="1"/>
  <c r="W218" i="32"/>
  <c r="T218" i="24"/>
  <c r="W218" i="24"/>
  <c r="V218" i="30"/>
  <c r="X218" i="2"/>
  <c r="AC218" i="30" s="1"/>
  <c r="G218" i="2"/>
  <c r="S218" i="2" s="1"/>
  <c r="V218" i="2"/>
  <c r="X218" i="30" l="1"/>
  <c r="U218" i="2"/>
  <c r="Z218" i="30" s="1"/>
  <c r="Y218" i="32"/>
  <c r="AA218" i="30"/>
  <c r="W218" i="2"/>
  <c r="AB218" i="30" s="1"/>
  <c r="I218" i="2"/>
  <c r="J218" i="30" s="1"/>
  <c r="H218" i="2"/>
  <c r="Z218" i="2"/>
  <c r="AA218" i="2" s="1"/>
  <c r="AB218" i="2" s="1"/>
  <c r="H218" i="30"/>
  <c r="J219" i="24"/>
  <c r="AB218" i="32"/>
  <c r="K219" i="32" l="1"/>
  <c r="P219" i="24"/>
  <c r="U219" i="32" s="1"/>
  <c r="M219" i="24"/>
  <c r="I218" i="30"/>
  <c r="L218" i="2"/>
  <c r="Q219" i="32" l="1"/>
  <c r="O219" i="24"/>
  <c r="O218" i="30"/>
  <c r="R218" i="2"/>
  <c r="N218" i="2"/>
  <c r="S219" i="32" l="1"/>
  <c r="Q219" i="24"/>
  <c r="R218" i="30"/>
  <c r="W218" i="30"/>
  <c r="T218" i="2"/>
  <c r="Y218" i="2"/>
  <c r="J219" i="2" l="1"/>
  <c r="AD218" i="30"/>
  <c r="AE218" i="2"/>
  <c r="V219" i="32"/>
  <c r="G219" i="24"/>
  <c r="V219" i="24"/>
  <c r="AA219" i="32" s="1"/>
  <c r="Y218" i="30"/>
  <c r="H219" i="24" l="1"/>
  <c r="H219" i="32"/>
  <c r="I219" i="24"/>
  <c r="J219" i="32" s="1"/>
  <c r="X219" i="24"/>
  <c r="Y219" i="24" s="1"/>
  <c r="Z219" i="24" s="1"/>
  <c r="S219" i="24"/>
  <c r="K219" i="30"/>
  <c r="P219" i="2"/>
  <c r="U219" i="30" s="1"/>
  <c r="M219" i="2"/>
  <c r="Q219" i="30" l="1"/>
  <c r="O219" i="2"/>
  <c r="X219" i="32"/>
  <c r="U219" i="24"/>
  <c r="Z219" i="32" s="1"/>
  <c r="L219" i="24"/>
  <c r="I219" i="32"/>
  <c r="S219" i="30" l="1"/>
  <c r="Q219" i="2"/>
  <c r="O219" i="32"/>
  <c r="R219" i="24"/>
  <c r="N219" i="24"/>
  <c r="V219" i="30" l="1"/>
  <c r="X219" i="2"/>
  <c r="AC219" i="30" s="1"/>
  <c r="G219" i="2"/>
  <c r="R219" i="32"/>
  <c r="V219" i="2"/>
  <c r="W219" i="32"/>
  <c r="T219" i="24"/>
  <c r="W219" i="24"/>
  <c r="AB219" i="32" l="1"/>
  <c r="J220" i="24"/>
  <c r="H219" i="30"/>
  <c r="H219" i="2"/>
  <c r="Z219" i="2"/>
  <c r="AA219" i="2" s="1"/>
  <c r="AB219" i="2" s="1"/>
  <c r="I219" i="2"/>
  <c r="J219" i="30" s="1"/>
  <c r="W219" i="2"/>
  <c r="AB219" i="30" s="1"/>
  <c r="AA219" i="30"/>
  <c r="S219" i="2"/>
  <c r="Y219" i="32"/>
  <c r="X219" i="30" l="1"/>
  <c r="U219" i="2"/>
  <c r="Z219" i="30" s="1"/>
  <c r="I219" i="30"/>
  <c r="L219" i="2"/>
  <c r="K220" i="32"/>
  <c r="P220" i="24"/>
  <c r="U220" i="32" s="1"/>
  <c r="M220" i="24"/>
  <c r="O219" i="30" l="1"/>
  <c r="R219" i="2"/>
  <c r="N219" i="2"/>
  <c r="Q220" i="32"/>
  <c r="O220" i="24"/>
  <c r="S220" i="32" l="1"/>
  <c r="Q220" i="24"/>
  <c r="W219" i="30"/>
  <c r="T219" i="2"/>
  <c r="Y219" i="2"/>
  <c r="R219" i="30"/>
  <c r="Y219" i="30" l="1"/>
  <c r="V220" i="32"/>
  <c r="G220" i="24"/>
  <c r="S220" i="24" s="1"/>
  <c r="V220" i="24"/>
  <c r="AA220" i="32" s="1"/>
  <c r="AD219" i="30"/>
  <c r="J220" i="2"/>
  <c r="AE219" i="2"/>
  <c r="X220" i="32" l="1"/>
  <c r="U220" i="24"/>
  <c r="Z220" i="32" s="1"/>
  <c r="K220" i="30"/>
  <c r="P220" i="2"/>
  <c r="U220" i="30" s="1"/>
  <c r="M220" i="2"/>
  <c r="H220" i="24"/>
  <c r="H220" i="32"/>
  <c r="I220" i="24"/>
  <c r="J220" i="32" s="1"/>
  <c r="X220" i="24"/>
  <c r="Y220" i="24" s="1"/>
  <c r="Z220" i="24" s="1"/>
  <c r="I220" i="32" l="1"/>
  <c r="L220" i="24"/>
  <c r="Q220" i="30"/>
  <c r="O220" i="2"/>
  <c r="R220" i="24" l="1"/>
  <c r="O220" i="32"/>
  <c r="N220" i="24"/>
  <c r="S220" i="30"/>
  <c r="Q220" i="2"/>
  <c r="R220" i="32" l="1"/>
  <c r="V220" i="30"/>
  <c r="G220" i="2"/>
  <c r="S220" i="2" s="1"/>
  <c r="X220" i="2"/>
  <c r="AC220" i="30" s="1"/>
  <c r="V220" i="2"/>
  <c r="W220" i="32"/>
  <c r="T220" i="24"/>
  <c r="W220" i="24"/>
  <c r="X220" i="30" l="1"/>
  <c r="U220" i="2"/>
  <c r="Z220" i="30" s="1"/>
  <c r="AA220" i="30"/>
  <c r="W220" i="2"/>
  <c r="AB220" i="30" s="1"/>
  <c r="AB220" i="32"/>
  <c r="J221" i="24"/>
  <c r="Y220" i="32"/>
  <c r="H220" i="2"/>
  <c r="I220" i="2"/>
  <c r="J220" i="30" s="1"/>
  <c r="H220" i="30"/>
  <c r="Z220" i="2"/>
  <c r="AA220" i="2" s="1"/>
  <c r="AB220" i="2" s="1"/>
  <c r="L220" i="2" l="1"/>
  <c r="I220" i="30"/>
  <c r="K221" i="32"/>
  <c r="P221" i="24"/>
  <c r="U221" i="32" s="1"/>
  <c r="M221" i="24"/>
  <c r="Q221" i="32" l="1"/>
  <c r="O221" i="24"/>
  <c r="O220" i="30"/>
  <c r="R220" i="2"/>
  <c r="N220" i="2"/>
  <c r="S221" i="32" l="1"/>
  <c r="Q221" i="24"/>
  <c r="R220" i="30"/>
  <c r="W220" i="30"/>
  <c r="T220" i="2"/>
  <c r="Y220" i="2"/>
  <c r="AE220" i="2" l="1"/>
  <c r="J221" i="2"/>
  <c r="AD220" i="30"/>
  <c r="V221" i="32"/>
  <c r="G221" i="24"/>
  <c r="S221" i="24" s="1"/>
  <c r="V221" i="24"/>
  <c r="AA221" i="32" s="1"/>
  <c r="Y220" i="30"/>
  <c r="X221" i="32" l="1"/>
  <c r="U221" i="24"/>
  <c r="Z221" i="32" s="1"/>
  <c r="K221" i="30"/>
  <c r="P221" i="2"/>
  <c r="U221" i="30" s="1"/>
  <c r="M221" i="2"/>
  <c r="H221" i="32"/>
  <c r="H221" i="24"/>
  <c r="I221" i="24"/>
  <c r="J221" i="32" s="1"/>
  <c r="X221" i="24"/>
  <c r="Y221" i="24" s="1"/>
  <c r="Z221" i="24" s="1"/>
  <c r="I221" i="32" l="1"/>
  <c r="L221" i="24"/>
  <c r="Q221" i="30"/>
  <c r="O221" i="2"/>
  <c r="R221" i="24" l="1"/>
  <c r="O221" i="32"/>
  <c r="N221" i="24"/>
  <c r="S221" i="30"/>
  <c r="Q221" i="2"/>
  <c r="R221" i="32" l="1"/>
  <c r="V221" i="30"/>
  <c r="X221" i="2"/>
  <c r="AC221" i="30" s="1"/>
  <c r="G221" i="2"/>
  <c r="S221" i="2" s="1"/>
  <c r="V221" i="2"/>
  <c r="W221" i="32"/>
  <c r="T221" i="24"/>
  <c r="W221" i="24"/>
  <c r="X221" i="30" l="1"/>
  <c r="U221" i="2"/>
  <c r="Z221" i="30" s="1"/>
  <c r="W221" i="2"/>
  <c r="AB221" i="30" s="1"/>
  <c r="AA221" i="30"/>
  <c r="J222" i="24"/>
  <c r="AB221" i="32"/>
  <c r="Y221" i="32"/>
  <c r="I221" i="2"/>
  <c r="J221" i="30" s="1"/>
  <c r="Z221" i="2"/>
  <c r="AA221" i="2" s="1"/>
  <c r="AB221" i="2" s="1"/>
  <c r="H221" i="2"/>
  <c r="H221" i="30"/>
  <c r="I221" i="30" l="1"/>
  <c r="L221" i="2"/>
  <c r="K222" i="32"/>
  <c r="P222" i="24"/>
  <c r="U222" i="32" s="1"/>
  <c r="M222" i="24"/>
  <c r="O221" i="30" l="1"/>
  <c r="R221" i="2"/>
  <c r="N221" i="2"/>
  <c r="Q222" i="32"/>
  <c r="O222" i="24"/>
  <c r="W221" i="30" l="1"/>
  <c r="T221" i="2"/>
  <c r="Y221" i="2"/>
  <c r="R221" i="30"/>
  <c r="S222" i="32"/>
  <c r="Q222" i="24"/>
  <c r="V222" i="32" l="1"/>
  <c r="G222" i="24"/>
  <c r="V222" i="24"/>
  <c r="AA222" i="32" s="1"/>
  <c r="J222" i="2"/>
  <c r="AD221" i="30"/>
  <c r="AE221" i="2"/>
  <c r="Y221" i="30"/>
  <c r="I222" i="24" l="1"/>
  <c r="J222" i="32" s="1"/>
  <c r="H222" i="32"/>
  <c r="H222" i="24"/>
  <c r="X222" i="24"/>
  <c r="Y222" i="24" s="1"/>
  <c r="Z222" i="24" s="1"/>
  <c r="S222" i="24"/>
  <c r="K222" i="30"/>
  <c r="P222" i="2"/>
  <c r="U222" i="30" s="1"/>
  <c r="M222" i="2"/>
  <c r="Q222" i="30" l="1"/>
  <c r="O222" i="2"/>
  <c r="L222" i="24"/>
  <c r="I222" i="32"/>
  <c r="X222" i="32"/>
  <c r="U222" i="24"/>
  <c r="Z222" i="32" s="1"/>
  <c r="O222" i="32" l="1"/>
  <c r="R222" i="24"/>
  <c r="N222" i="24"/>
  <c r="S222" i="30"/>
  <c r="Q222" i="2"/>
  <c r="V222" i="2" s="1"/>
  <c r="W222" i="2" l="1"/>
  <c r="AB222" i="30" s="1"/>
  <c r="AA222" i="30"/>
  <c r="R222" i="32"/>
  <c r="W222" i="32"/>
  <c r="T222" i="24"/>
  <c r="W222" i="24"/>
  <c r="V222" i="30"/>
  <c r="X222" i="2"/>
  <c r="AC222" i="30" s="1"/>
  <c r="G222" i="2"/>
  <c r="S222" i="2" s="1"/>
  <c r="X222" i="30" l="1"/>
  <c r="U222" i="2"/>
  <c r="Z222" i="30" s="1"/>
  <c r="AB222" i="32"/>
  <c r="J223" i="24"/>
  <c r="Y222" i="32"/>
  <c r="I222" i="2"/>
  <c r="J222" i="30" s="1"/>
  <c r="H222" i="2"/>
  <c r="Z222" i="2"/>
  <c r="AA222" i="2" s="1"/>
  <c r="AB222" i="2" s="1"/>
  <c r="H222" i="30"/>
  <c r="K223" i="32" l="1"/>
  <c r="P223" i="24"/>
  <c r="U223" i="32" s="1"/>
  <c r="M223" i="24"/>
  <c r="I222" i="30"/>
  <c r="L222" i="2"/>
  <c r="Q223" i="32" l="1"/>
  <c r="O223" i="24"/>
  <c r="O222" i="30"/>
  <c r="R222" i="2"/>
  <c r="N222" i="2"/>
  <c r="S223" i="32" l="1"/>
  <c r="Q223" i="24"/>
  <c r="R222" i="30"/>
  <c r="W222" i="30"/>
  <c r="T222" i="2"/>
  <c r="Y222" i="2"/>
  <c r="AD222" i="30" l="1"/>
  <c r="AE222" i="2"/>
  <c r="J223" i="2"/>
  <c r="V223" i="32"/>
  <c r="V223" i="24"/>
  <c r="AA223" i="32" s="1"/>
  <c r="G223" i="24"/>
  <c r="S223" i="24" s="1"/>
  <c r="Y222" i="30"/>
  <c r="X223" i="32" l="1"/>
  <c r="U223" i="24"/>
  <c r="Z223" i="32" s="1"/>
  <c r="K223" i="30"/>
  <c r="P223" i="2"/>
  <c r="U223" i="30" s="1"/>
  <c r="M223" i="2"/>
  <c r="H223" i="24"/>
  <c r="H223" i="32"/>
  <c r="I223" i="24"/>
  <c r="J223" i="32" s="1"/>
  <c r="X223" i="24"/>
  <c r="Y223" i="24" s="1"/>
  <c r="Z223" i="24" s="1"/>
  <c r="I223" i="32" l="1"/>
  <c r="L223" i="24"/>
  <c r="Q223" i="30"/>
  <c r="O223" i="2"/>
  <c r="R223" i="24" l="1"/>
  <c r="O223" i="32"/>
  <c r="N223" i="24"/>
  <c r="S223" i="30"/>
  <c r="Q223" i="2"/>
  <c r="V223" i="2" s="1"/>
  <c r="AA223" i="30" l="1"/>
  <c r="W223" i="2"/>
  <c r="AB223" i="30" s="1"/>
  <c r="R223" i="32"/>
  <c r="V223" i="30"/>
  <c r="G223" i="2"/>
  <c r="S223" i="2" s="1"/>
  <c r="X223" i="2"/>
  <c r="AC223" i="30" s="1"/>
  <c r="W223" i="32"/>
  <c r="T223" i="24"/>
  <c r="W223" i="24"/>
  <c r="X223" i="30" l="1"/>
  <c r="U223" i="2"/>
  <c r="Z223" i="30" s="1"/>
  <c r="J224" i="24"/>
  <c r="AB223" i="32"/>
  <c r="Y223" i="32"/>
  <c r="H223" i="30"/>
  <c r="H223" i="2"/>
  <c r="Z223" i="2"/>
  <c r="AA223" i="2" s="1"/>
  <c r="AB223" i="2" s="1"/>
  <c r="I223" i="2"/>
  <c r="J223" i="30" s="1"/>
  <c r="K224" i="32" l="1"/>
  <c r="P224" i="24"/>
  <c r="U224" i="32" s="1"/>
  <c r="M224" i="24"/>
  <c r="L223" i="2"/>
  <c r="I223" i="30"/>
  <c r="Q224" i="32" l="1"/>
  <c r="O224" i="24"/>
  <c r="R223" i="2"/>
  <c r="O223" i="30"/>
  <c r="N223" i="2"/>
  <c r="W223" i="30" l="1"/>
  <c r="T223" i="2"/>
  <c r="Y223" i="2"/>
  <c r="S224" i="32"/>
  <c r="Q224" i="24"/>
  <c r="R223" i="30"/>
  <c r="J224" i="2" l="1"/>
  <c r="AD223" i="30"/>
  <c r="AE223" i="2"/>
  <c r="Y223" i="30"/>
  <c r="V224" i="32"/>
  <c r="G224" i="24"/>
  <c r="V224" i="24"/>
  <c r="AA224" i="32" s="1"/>
  <c r="I224" i="24" l="1"/>
  <c r="J224" i="32" s="1"/>
  <c r="H224" i="32"/>
  <c r="H224" i="24"/>
  <c r="X224" i="24"/>
  <c r="Y224" i="24" s="1"/>
  <c r="Z224" i="24" s="1"/>
  <c r="S224" i="24"/>
  <c r="K224" i="30"/>
  <c r="P224" i="2"/>
  <c r="U224" i="30" s="1"/>
  <c r="M224" i="2"/>
  <c r="Q224" i="30" l="1"/>
  <c r="O224" i="2"/>
  <c r="I224" i="32"/>
  <c r="L224" i="24"/>
  <c r="X224" i="32"/>
  <c r="U224" i="24"/>
  <c r="Z224" i="32" s="1"/>
  <c r="S224" i="30" l="1"/>
  <c r="Q224" i="2"/>
  <c r="R224" i="24"/>
  <c r="O224" i="32"/>
  <c r="N224" i="24"/>
  <c r="W224" i="32" l="1"/>
  <c r="T224" i="24"/>
  <c r="W224" i="24"/>
  <c r="V224" i="30"/>
  <c r="X224" i="2"/>
  <c r="AC224" i="30" s="1"/>
  <c r="G224" i="2"/>
  <c r="V224" i="2"/>
  <c r="R224" i="32"/>
  <c r="AA224" i="30" l="1"/>
  <c r="W224" i="2"/>
  <c r="AB224" i="30" s="1"/>
  <c r="AB224" i="32"/>
  <c r="J225" i="24"/>
  <c r="Y224" i="32"/>
  <c r="H224" i="30"/>
  <c r="Z224" i="2"/>
  <c r="AA224" i="2" s="1"/>
  <c r="AB224" i="2" s="1"/>
  <c r="H224" i="2"/>
  <c r="I224" i="2"/>
  <c r="J224" i="30" s="1"/>
  <c r="S224" i="2"/>
  <c r="I224" i="30" l="1"/>
  <c r="L224" i="2"/>
  <c r="X224" i="30"/>
  <c r="U224" i="2"/>
  <c r="Z224" i="30" s="1"/>
  <c r="K225" i="32"/>
  <c r="P225" i="24"/>
  <c r="U225" i="32" s="1"/>
  <c r="M225" i="24"/>
  <c r="Q225" i="32" l="1"/>
  <c r="O225" i="24"/>
  <c r="O224" i="30"/>
  <c r="R224" i="2"/>
  <c r="N224" i="2"/>
  <c r="S225" i="32" l="1"/>
  <c r="Q225" i="24"/>
  <c r="R224" i="30"/>
  <c r="W224" i="30"/>
  <c r="T224" i="2"/>
  <c r="Y224" i="2"/>
  <c r="AE224" i="2" l="1"/>
  <c r="J225" i="2"/>
  <c r="AD224" i="30"/>
  <c r="V225" i="32"/>
  <c r="G225" i="24"/>
  <c r="S225" i="24" s="1"/>
  <c r="V225" i="24"/>
  <c r="AA225" i="32" s="1"/>
  <c r="Y224" i="30"/>
  <c r="X225" i="32" l="1"/>
  <c r="U225" i="24"/>
  <c r="Z225" i="32" s="1"/>
  <c r="H225" i="32"/>
  <c r="I225" i="24"/>
  <c r="J225" i="32" s="1"/>
  <c r="H225" i="24"/>
  <c r="X225" i="24"/>
  <c r="Y225" i="24" s="1"/>
  <c r="Z225" i="24" s="1"/>
  <c r="K225" i="30"/>
  <c r="P225" i="2"/>
  <c r="U225" i="30" s="1"/>
  <c r="M225" i="2"/>
  <c r="Q225" i="30" l="1"/>
  <c r="O225" i="2"/>
  <c r="I225" i="32"/>
  <c r="L225" i="24"/>
  <c r="S225" i="30" l="1"/>
  <c r="Q225" i="2"/>
  <c r="R225" i="24"/>
  <c r="O225" i="32"/>
  <c r="N225" i="24"/>
  <c r="W225" i="32" l="1"/>
  <c r="T225" i="24"/>
  <c r="W225" i="24"/>
  <c r="V225" i="30"/>
  <c r="G225" i="2"/>
  <c r="X225" i="2"/>
  <c r="AC225" i="30" s="1"/>
  <c r="S225" i="2"/>
  <c r="R225" i="32"/>
  <c r="V225" i="2"/>
  <c r="X225" i="30" l="1"/>
  <c r="U225" i="2"/>
  <c r="Z225" i="30" s="1"/>
  <c r="W225" i="2"/>
  <c r="AB225" i="30" s="1"/>
  <c r="AA225" i="30"/>
  <c r="AB225" i="32"/>
  <c r="J226" i="24"/>
  <c r="Y225" i="32"/>
  <c r="H225" i="2"/>
  <c r="H225" i="30"/>
  <c r="Z225" i="2"/>
  <c r="AA225" i="2" s="1"/>
  <c r="AB225" i="2" s="1"/>
  <c r="I225" i="2"/>
  <c r="J225" i="30" s="1"/>
  <c r="I225" i="30" l="1"/>
  <c r="L225" i="2"/>
  <c r="K226" i="32"/>
  <c r="P226" i="24"/>
  <c r="U226" i="32" s="1"/>
  <c r="M226" i="24"/>
  <c r="O225" i="30" l="1"/>
  <c r="R225" i="2"/>
  <c r="N225" i="2"/>
  <c r="Q226" i="32"/>
  <c r="O226" i="24"/>
  <c r="R225" i="30" l="1"/>
  <c r="W225" i="30"/>
  <c r="T225" i="2"/>
  <c r="Y225" i="2"/>
  <c r="S226" i="32"/>
  <c r="Q226" i="24"/>
  <c r="Y225" i="30" l="1"/>
  <c r="V226" i="32"/>
  <c r="V226" i="24"/>
  <c r="AA226" i="32" s="1"/>
  <c r="G226" i="24"/>
  <c r="S226" i="24" s="1"/>
  <c r="AD225" i="30"/>
  <c r="J226" i="2"/>
  <c r="AE225" i="2"/>
  <c r="X226" i="32" l="1"/>
  <c r="U226" i="24"/>
  <c r="Z226" i="32" s="1"/>
  <c r="P226" i="2"/>
  <c r="U226" i="30" s="1"/>
  <c r="K226" i="30"/>
  <c r="M226" i="2"/>
  <c r="H226" i="24"/>
  <c r="I226" i="24"/>
  <c r="J226" i="32" s="1"/>
  <c r="H226" i="32"/>
  <c r="X226" i="24"/>
  <c r="Y226" i="24" s="1"/>
  <c r="Z226" i="24" s="1"/>
  <c r="L226" i="24" l="1"/>
  <c r="I226" i="32"/>
  <c r="Q226" i="30"/>
  <c r="O226" i="2"/>
  <c r="S226" i="30" l="1"/>
  <c r="Q226" i="2"/>
  <c r="O226" i="32"/>
  <c r="R226" i="24"/>
  <c r="N226" i="24"/>
  <c r="R226" i="32" l="1"/>
  <c r="V226" i="30"/>
  <c r="G226" i="2"/>
  <c r="S226" i="2" s="1"/>
  <c r="X226" i="2"/>
  <c r="AC226" i="30" s="1"/>
  <c r="W226" i="32"/>
  <c r="T226" i="24"/>
  <c r="W226" i="24"/>
  <c r="V226" i="2"/>
  <c r="X226" i="30" l="1"/>
  <c r="U226" i="2"/>
  <c r="Z226" i="30" s="1"/>
  <c r="Y226" i="32"/>
  <c r="AA226" i="30"/>
  <c r="W226" i="2"/>
  <c r="AB226" i="30" s="1"/>
  <c r="AB226" i="32"/>
  <c r="J227" i="24"/>
  <c r="H226" i="2"/>
  <c r="Z226" i="2"/>
  <c r="AA226" i="2" s="1"/>
  <c r="AB226" i="2" s="1"/>
  <c r="H226" i="30"/>
  <c r="I226" i="2"/>
  <c r="J226" i="30" s="1"/>
  <c r="L226" i="2" l="1"/>
  <c r="I226" i="30"/>
  <c r="K227" i="32"/>
  <c r="P227" i="24"/>
  <c r="U227" i="32" s="1"/>
  <c r="M227" i="24"/>
  <c r="Q227" i="32" l="1"/>
  <c r="O227" i="24"/>
  <c r="O226" i="30"/>
  <c r="R226" i="2"/>
  <c r="N226" i="2"/>
  <c r="S227" i="32" l="1"/>
  <c r="Q227" i="24"/>
  <c r="R226" i="30"/>
  <c r="W226" i="30"/>
  <c r="T226" i="2"/>
  <c r="Y226" i="2"/>
  <c r="J227" i="2" l="1"/>
  <c r="AE226" i="2"/>
  <c r="AD226" i="30"/>
  <c r="V227" i="32"/>
  <c r="V227" i="24"/>
  <c r="AA227" i="32" s="1"/>
  <c r="G227" i="24"/>
  <c r="Y226" i="30"/>
  <c r="H227" i="24" l="1"/>
  <c r="H227" i="32"/>
  <c r="I227" i="24"/>
  <c r="J227" i="32" s="1"/>
  <c r="X227" i="24"/>
  <c r="Y227" i="24" s="1"/>
  <c r="Z227" i="24" s="1"/>
  <c r="S227" i="24"/>
  <c r="K227" i="30"/>
  <c r="P227" i="2"/>
  <c r="U227" i="30" s="1"/>
  <c r="M227" i="2"/>
  <c r="Q227" i="30" l="1"/>
  <c r="O227" i="2"/>
  <c r="X227" i="32"/>
  <c r="U227" i="24"/>
  <c r="Z227" i="32" s="1"/>
  <c r="I227" i="32"/>
  <c r="L227" i="24"/>
  <c r="O227" i="32" l="1"/>
  <c r="R227" i="24"/>
  <c r="N227" i="24"/>
  <c r="S227" i="30"/>
  <c r="Q227" i="2"/>
  <c r="V227" i="2" s="1"/>
  <c r="AA227" i="30" l="1"/>
  <c r="W227" i="2"/>
  <c r="AB227" i="30" s="1"/>
  <c r="V227" i="30"/>
  <c r="G227" i="2"/>
  <c r="S227" i="2" s="1"/>
  <c r="X227" i="2"/>
  <c r="AC227" i="30" s="1"/>
  <c r="R227" i="32"/>
  <c r="W227" i="32"/>
  <c r="T227" i="24"/>
  <c r="W227" i="24"/>
  <c r="Y227" i="32" l="1"/>
  <c r="H227" i="30"/>
  <c r="H227" i="2"/>
  <c r="Z227" i="2"/>
  <c r="AA227" i="2" s="1"/>
  <c r="AB227" i="2" s="1"/>
  <c r="I227" i="2"/>
  <c r="J227" i="30" s="1"/>
  <c r="AB227" i="32"/>
  <c r="J228" i="24"/>
  <c r="X227" i="30"/>
  <c r="U227" i="2"/>
  <c r="Z227" i="30" s="1"/>
  <c r="L227" i="2" l="1"/>
  <c r="I227" i="30"/>
  <c r="K228" i="32"/>
  <c r="P228" i="24"/>
  <c r="U228" i="32" s="1"/>
  <c r="M228" i="24"/>
  <c r="Q228" i="32" l="1"/>
  <c r="O228" i="24"/>
  <c r="O227" i="30"/>
  <c r="R227" i="2"/>
  <c r="N227" i="2"/>
  <c r="S228" i="32" l="1"/>
  <c r="Q228" i="24"/>
  <c r="R227" i="30"/>
  <c r="W227" i="30"/>
  <c r="T227" i="2"/>
  <c r="Y227" i="2"/>
  <c r="J228" i="2" l="1"/>
  <c r="AD227" i="30"/>
  <c r="AE227" i="2"/>
  <c r="V228" i="32"/>
  <c r="G228" i="24"/>
  <c r="S228" i="24" s="1"/>
  <c r="V228" i="24"/>
  <c r="AA228" i="32" s="1"/>
  <c r="Y227" i="30"/>
  <c r="X228" i="32" l="1"/>
  <c r="U228" i="24"/>
  <c r="Z228" i="32" s="1"/>
  <c r="I228" i="24"/>
  <c r="J228" i="32" s="1"/>
  <c r="H228" i="32"/>
  <c r="H228" i="24"/>
  <c r="X228" i="24"/>
  <c r="Y228" i="24" s="1"/>
  <c r="Z228" i="24" s="1"/>
  <c r="P228" i="2"/>
  <c r="U228" i="30" s="1"/>
  <c r="K228" i="30"/>
  <c r="M228" i="2"/>
  <c r="Q228" i="30" l="1"/>
  <c r="O228" i="2"/>
  <c r="L228" i="24"/>
  <c r="I228" i="32"/>
  <c r="O228" i="32" l="1"/>
  <c r="R228" i="24"/>
  <c r="N228" i="24"/>
  <c r="S228" i="30"/>
  <c r="Q228" i="2"/>
  <c r="V228" i="2" s="1"/>
  <c r="AA228" i="30" l="1"/>
  <c r="W228" i="2"/>
  <c r="AB228" i="30" s="1"/>
  <c r="R228" i="32"/>
  <c r="W228" i="32"/>
  <c r="T228" i="24"/>
  <c r="W228" i="24"/>
  <c r="V228" i="30"/>
  <c r="X228" i="2"/>
  <c r="AC228" i="30" s="1"/>
  <c r="G228" i="2"/>
  <c r="AB228" i="32" l="1"/>
  <c r="J229" i="24"/>
  <c r="H228" i="2"/>
  <c r="Z228" i="2"/>
  <c r="AA228" i="2" s="1"/>
  <c r="AB228" i="2" s="1"/>
  <c r="H228" i="30"/>
  <c r="I228" i="2"/>
  <c r="J228" i="30" s="1"/>
  <c r="Y228" i="32"/>
  <c r="S228" i="2"/>
  <c r="X228" i="30" l="1"/>
  <c r="U228" i="2"/>
  <c r="Z228" i="30" s="1"/>
  <c r="K229" i="32"/>
  <c r="P229" i="24"/>
  <c r="U229" i="32" s="1"/>
  <c r="M229" i="24"/>
  <c r="L228" i="2"/>
  <c r="I228" i="30"/>
  <c r="O228" i="30" l="1"/>
  <c r="R228" i="2"/>
  <c r="N228" i="2"/>
  <c r="Q229" i="32"/>
  <c r="O229" i="24"/>
  <c r="R228" i="30" l="1"/>
  <c r="W228" i="30"/>
  <c r="T228" i="2"/>
  <c r="Y228" i="2"/>
  <c r="S229" i="32"/>
  <c r="Q229" i="24"/>
  <c r="Y228" i="30" l="1"/>
  <c r="V229" i="32"/>
  <c r="V229" i="24"/>
  <c r="AA229" i="32" s="1"/>
  <c r="G229" i="24"/>
  <c r="AE228" i="2"/>
  <c r="J229" i="2"/>
  <c r="AD228" i="30"/>
  <c r="H229" i="24" l="1"/>
  <c r="H229" i="32"/>
  <c r="I229" i="24"/>
  <c r="J229" i="32" s="1"/>
  <c r="X229" i="24"/>
  <c r="Y229" i="24" s="1"/>
  <c r="Z229" i="24" s="1"/>
  <c r="S229" i="24"/>
  <c r="P229" i="2"/>
  <c r="U229" i="30" s="1"/>
  <c r="K229" i="30"/>
  <c r="M229" i="2"/>
  <c r="Q229" i="30" l="1"/>
  <c r="O229" i="2"/>
  <c r="X229" i="32"/>
  <c r="U229" i="24"/>
  <c r="Z229" i="32" s="1"/>
  <c r="L229" i="24"/>
  <c r="I229" i="32"/>
  <c r="S229" i="30" l="1"/>
  <c r="Q229" i="2"/>
  <c r="O229" i="32"/>
  <c r="R229" i="24"/>
  <c r="N229" i="24"/>
  <c r="V229" i="30" l="1"/>
  <c r="X229" i="2"/>
  <c r="AC229" i="30" s="1"/>
  <c r="G229" i="2"/>
  <c r="S229" i="2" s="1"/>
  <c r="R229" i="32"/>
  <c r="W229" i="32"/>
  <c r="T229" i="24"/>
  <c r="W229" i="24"/>
  <c r="V229" i="2"/>
  <c r="X229" i="30" l="1"/>
  <c r="U229" i="2"/>
  <c r="Z229" i="30" s="1"/>
  <c r="Y229" i="32"/>
  <c r="AA229" i="30"/>
  <c r="W229" i="2"/>
  <c r="AB229" i="30" s="1"/>
  <c r="H229" i="2"/>
  <c r="I229" i="2"/>
  <c r="J229" i="30" s="1"/>
  <c r="Z229" i="2"/>
  <c r="AA229" i="2" s="1"/>
  <c r="AB229" i="2" s="1"/>
  <c r="H229" i="30"/>
  <c r="J230" i="24"/>
  <c r="AB229" i="32"/>
  <c r="K230" i="32" l="1"/>
  <c r="P230" i="24"/>
  <c r="U230" i="32" s="1"/>
  <c r="M230" i="24"/>
  <c r="I229" i="30"/>
  <c r="L229" i="2"/>
  <c r="O229" i="30" l="1"/>
  <c r="R229" i="2"/>
  <c r="N229" i="2"/>
  <c r="Q230" i="32"/>
  <c r="O230" i="24"/>
  <c r="R229" i="30" l="1"/>
  <c r="W229" i="30"/>
  <c r="T229" i="2"/>
  <c r="Y229" i="2"/>
  <c r="S230" i="32"/>
  <c r="Q230" i="24"/>
  <c r="Y229" i="30" l="1"/>
  <c r="V230" i="32"/>
  <c r="G230" i="24"/>
  <c r="S230" i="24" s="1"/>
  <c r="V230" i="24"/>
  <c r="AA230" i="32" s="1"/>
  <c r="AD229" i="30"/>
  <c r="J230" i="2"/>
  <c r="AE229" i="2"/>
  <c r="X230" i="32" l="1"/>
  <c r="U230" i="24"/>
  <c r="Z230" i="32" s="1"/>
  <c r="I230" i="24"/>
  <c r="J230" i="32" s="1"/>
  <c r="H230" i="32"/>
  <c r="H230" i="24"/>
  <c r="X230" i="24"/>
  <c r="Y230" i="24" s="1"/>
  <c r="Z230" i="24" s="1"/>
  <c r="P230" i="2"/>
  <c r="U230" i="30" s="1"/>
  <c r="K230" i="30"/>
  <c r="M230" i="2"/>
  <c r="Q230" i="30" l="1"/>
  <c r="O230" i="2"/>
  <c r="L230" i="24"/>
  <c r="I230" i="32"/>
  <c r="S230" i="30" l="1"/>
  <c r="Q230" i="2"/>
  <c r="R230" i="24"/>
  <c r="O230" i="32"/>
  <c r="N230" i="24"/>
  <c r="W230" i="32" l="1"/>
  <c r="T230" i="24"/>
  <c r="W230" i="24"/>
  <c r="V230" i="30"/>
  <c r="X230" i="2"/>
  <c r="AC230" i="30" s="1"/>
  <c r="G230" i="2"/>
  <c r="S230" i="2" s="1"/>
  <c r="R230" i="32"/>
  <c r="V230" i="2"/>
  <c r="H230" i="2" l="1"/>
  <c r="H230" i="30"/>
  <c r="I230" i="2"/>
  <c r="J230" i="30" s="1"/>
  <c r="Z230" i="2"/>
  <c r="AA230" i="2" s="1"/>
  <c r="AB230" i="2" s="1"/>
  <c r="AB230" i="32"/>
  <c r="J231" i="24"/>
  <c r="Y230" i="32"/>
  <c r="X230" i="30"/>
  <c r="U230" i="2"/>
  <c r="Z230" i="30" s="1"/>
  <c r="AA230" i="30"/>
  <c r="W230" i="2"/>
  <c r="AB230" i="30" s="1"/>
  <c r="K231" i="32" l="1"/>
  <c r="P231" i="24"/>
  <c r="U231" i="32" s="1"/>
  <c r="M231" i="24"/>
  <c r="L230" i="2"/>
  <c r="I230" i="30"/>
  <c r="O230" i="30" l="1"/>
  <c r="R230" i="2"/>
  <c r="N230" i="2"/>
  <c r="Q231" i="32"/>
  <c r="O231" i="24"/>
  <c r="R230" i="30" l="1"/>
  <c r="S231" i="32"/>
  <c r="Q231" i="24"/>
  <c r="W230" i="30"/>
  <c r="T230" i="2"/>
  <c r="Y230" i="2"/>
  <c r="V231" i="32" l="1"/>
  <c r="G231" i="24"/>
  <c r="S231" i="24" s="1"/>
  <c r="V231" i="24"/>
  <c r="AA231" i="32" s="1"/>
  <c r="Y230" i="30"/>
  <c r="J231" i="2"/>
  <c r="AE230" i="2"/>
  <c r="AD230" i="30"/>
  <c r="X231" i="32" l="1"/>
  <c r="U231" i="24"/>
  <c r="Z231" i="32" s="1"/>
  <c r="P231" i="2"/>
  <c r="U231" i="30" s="1"/>
  <c r="K231" i="30"/>
  <c r="M231" i="2"/>
  <c r="H231" i="24"/>
  <c r="H231" i="32"/>
  <c r="I231" i="24"/>
  <c r="J231" i="32" s="1"/>
  <c r="X231" i="24"/>
  <c r="Y231" i="24" s="1"/>
  <c r="Z231" i="24" s="1"/>
  <c r="L231" i="24" l="1"/>
  <c r="I231" i="32"/>
  <c r="Q231" i="30"/>
  <c r="O231" i="2"/>
  <c r="S231" i="30" l="1"/>
  <c r="Q231" i="2"/>
  <c r="R231" i="24"/>
  <c r="O231" i="32"/>
  <c r="N231" i="24"/>
  <c r="W231" i="32" l="1"/>
  <c r="T231" i="24"/>
  <c r="W231" i="24"/>
  <c r="V231" i="30"/>
  <c r="G231" i="2"/>
  <c r="X231" i="2"/>
  <c r="AC231" i="30" s="1"/>
  <c r="S231" i="2"/>
  <c r="R231" i="32"/>
  <c r="V231" i="2"/>
  <c r="AB231" i="32" l="1"/>
  <c r="J232" i="24"/>
  <c r="Y231" i="32"/>
  <c r="X231" i="30"/>
  <c r="U231" i="2"/>
  <c r="Z231" i="30" s="1"/>
  <c r="AA231" i="30"/>
  <c r="W231" i="2"/>
  <c r="AB231" i="30" s="1"/>
  <c r="H231" i="30"/>
  <c r="I231" i="2"/>
  <c r="J231" i="30" s="1"/>
  <c r="Z231" i="2"/>
  <c r="AA231" i="2" s="1"/>
  <c r="AB231" i="2" s="1"/>
  <c r="H231" i="2"/>
  <c r="K232" i="32" l="1"/>
  <c r="P232" i="24"/>
  <c r="U232" i="32" s="1"/>
  <c r="M232" i="24"/>
  <c r="L231" i="2"/>
  <c r="I231" i="30"/>
  <c r="Q232" i="32" l="1"/>
  <c r="O232" i="24"/>
  <c r="O231" i="30"/>
  <c r="R231" i="2"/>
  <c r="N231" i="2"/>
  <c r="S232" i="32" l="1"/>
  <c r="Q232" i="24"/>
  <c r="R231" i="30"/>
  <c r="W231" i="30"/>
  <c r="T231" i="2"/>
  <c r="Y231" i="2"/>
  <c r="AD231" i="30" l="1"/>
  <c r="J232" i="2"/>
  <c r="AE231" i="2"/>
  <c r="V232" i="32"/>
  <c r="G232" i="24"/>
  <c r="V232" i="24"/>
  <c r="AA232" i="32" s="1"/>
  <c r="Y231" i="30"/>
  <c r="H232" i="24" l="1"/>
  <c r="I232" i="24"/>
  <c r="J232" i="32" s="1"/>
  <c r="H232" i="32"/>
  <c r="X232" i="24"/>
  <c r="Y232" i="24" s="1"/>
  <c r="Z232" i="24" s="1"/>
  <c r="S232" i="24"/>
  <c r="K232" i="30"/>
  <c r="P232" i="2"/>
  <c r="U232" i="30" s="1"/>
  <c r="M232" i="2"/>
  <c r="Q232" i="30" l="1"/>
  <c r="O232" i="2"/>
  <c r="X232" i="32"/>
  <c r="U232" i="24"/>
  <c r="Z232" i="32" s="1"/>
  <c r="I232" i="32"/>
  <c r="L232" i="24"/>
  <c r="S232" i="30" l="1"/>
  <c r="Q232" i="2"/>
  <c r="O232" i="32"/>
  <c r="R232" i="24"/>
  <c r="N232" i="24"/>
  <c r="V232" i="30" l="1"/>
  <c r="G232" i="2"/>
  <c r="S232" i="2" s="1"/>
  <c r="X232" i="2"/>
  <c r="AC232" i="30" s="1"/>
  <c r="R232" i="32"/>
  <c r="W232" i="32"/>
  <c r="T232" i="24"/>
  <c r="W232" i="24"/>
  <c r="V232" i="2"/>
  <c r="X232" i="30" l="1"/>
  <c r="U232" i="2"/>
  <c r="Z232" i="30" s="1"/>
  <c r="Y232" i="32"/>
  <c r="AA232" i="30"/>
  <c r="W232" i="2"/>
  <c r="AB232" i="30" s="1"/>
  <c r="H232" i="2"/>
  <c r="Z232" i="2"/>
  <c r="AA232" i="2" s="1"/>
  <c r="AB232" i="2" s="1"/>
  <c r="H232" i="30"/>
  <c r="I232" i="2"/>
  <c r="J232" i="30" s="1"/>
  <c r="J233" i="24"/>
  <c r="AB232" i="32"/>
  <c r="K233" i="32" l="1"/>
  <c r="P233" i="24"/>
  <c r="U233" i="32" s="1"/>
  <c r="M233" i="24"/>
  <c r="L232" i="2"/>
  <c r="I232" i="30"/>
  <c r="O232" i="30" l="1"/>
  <c r="R232" i="2"/>
  <c r="N232" i="2"/>
  <c r="Q233" i="32"/>
  <c r="O233" i="24"/>
  <c r="R232" i="30" l="1"/>
  <c r="S233" i="32"/>
  <c r="Q233" i="24"/>
  <c r="W232" i="30"/>
  <c r="T232" i="2"/>
  <c r="Y232" i="2"/>
  <c r="V233" i="32" l="1"/>
  <c r="G233" i="24"/>
  <c r="S233" i="24" s="1"/>
  <c r="V233" i="24"/>
  <c r="AA233" i="32" s="1"/>
  <c r="Y232" i="30"/>
  <c r="J233" i="2"/>
  <c r="AD232" i="30"/>
  <c r="AE232" i="2"/>
  <c r="X233" i="32" l="1"/>
  <c r="U233" i="24"/>
  <c r="Z233" i="32" s="1"/>
  <c r="P233" i="2"/>
  <c r="U233" i="30" s="1"/>
  <c r="K233" i="30"/>
  <c r="M233" i="2"/>
  <c r="I233" i="24"/>
  <c r="J233" i="32" s="1"/>
  <c r="H233" i="24"/>
  <c r="H233" i="32"/>
  <c r="X233" i="24"/>
  <c r="Y233" i="24" s="1"/>
  <c r="Z233" i="24" s="1"/>
  <c r="Q233" i="30" l="1"/>
  <c r="O233" i="2"/>
  <c r="L233" i="24"/>
  <c r="I233" i="32"/>
  <c r="R233" i="24" l="1"/>
  <c r="O233" i="32"/>
  <c r="N233" i="24"/>
  <c r="S233" i="30"/>
  <c r="Q233" i="2"/>
  <c r="V233" i="2" s="1"/>
  <c r="W233" i="2" l="1"/>
  <c r="AB233" i="30" s="1"/>
  <c r="AA233" i="30"/>
  <c r="R233" i="32"/>
  <c r="V233" i="30"/>
  <c r="X233" i="2"/>
  <c r="AC233" i="30" s="1"/>
  <c r="G233" i="2"/>
  <c r="W233" i="32"/>
  <c r="T233" i="24"/>
  <c r="W233" i="24"/>
  <c r="H233" i="30" l="1"/>
  <c r="H233" i="2"/>
  <c r="I233" i="2"/>
  <c r="J233" i="30" s="1"/>
  <c r="Z233" i="2"/>
  <c r="AA233" i="2" s="1"/>
  <c r="AB233" i="2" s="1"/>
  <c r="Y233" i="32"/>
  <c r="S233" i="2"/>
  <c r="AB233" i="32"/>
  <c r="J234" i="24"/>
  <c r="X233" i="30" l="1"/>
  <c r="U233" i="2"/>
  <c r="Z233" i="30" s="1"/>
  <c r="I233" i="30"/>
  <c r="L233" i="2"/>
  <c r="K234" i="32"/>
  <c r="P234" i="24"/>
  <c r="U234" i="32" s="1"/>
  <c r="M234" i="24"/>
  <c r="O233" i="30" l="1"/>
  <c r="R233" i="2"/>
  <c r="N233" i="2"/>
  <c r="Q234" i="32"/>
  <c r="O234" i="24"/>
  <c r="S234" i="32" l="1"/>
  <c r="Q234" i="24"/>
  <c r="R233" i="30"/>
  <c r="W233" i="30"/>
  <c r="T233" i="2"/>
  <c r="Y233" i="2"/>
  <c r="AD233" i="30" l="1"/>
  <c r="J234" i="2"/>
  <c r="AE233" i="2"/>
  <c r="V234" i="32"/>
  <c r="V234" i="24"/>
  <c r="AA234" i="32" s="1"/>
  <c r="G234" i="24"/>
  <c r="S234" i="24" s="1"/>
  <c r="Y233" i="30"/>
  <c r="X234" i="32" l="1"/>
  <c r="U234" i="24"/>
  <c r="Z234" i="32" s="1"/>
  <c r="P234" i="2"/>
  <c r="U234" i="30" s="1"/>
  <c r="K234" i="30"/>
  <c r="M234" i="2"/>
  <c r="I234" i="24"/>
  <c r="J234" i="32" s="1"/>
  <c r="H234" i="32"/>
  <c r="H234" i="24"/>
  <c r="X234" i="24"/>
  <c r="Y234" i="24" s="1"/>
  <c r="Z234" i="24" s="1"/>
  <c r="I234" i="32" l="1"/>
  <c r="L234" i="24"/>
  <c r="Q234" i="30"/>
  <c r="O234" i="2"/>
  <c r="O234" i="32" l="1"/>
  <c r="R234" i="24"/>
  <c r="N234" i="24"/>
  <c r="S234" i="30"/>
  <c r="Q234" i="2"/>
  <c r="V234" i="2" s="1"/>
  <c r="W234" i="2" l="1"/>
  <c r="AB234" i="30" s="1"/>
  <c r="AA234" i="30"/>
  <c r="R234" i="32"/>
  <c r="W234" i="32"/>
  <c r="T234" i="24"/>
  <c r="W234" i="24"/>
  <c r="V234" i="30"/>
  <c r="G234" i="2"/>
  <c r="X234" i="2"/>
  <c r="AC234" i="30" s="1"/>
  <c r="S234" i="2"/>
  <c r="AB234" i="32" l="1"/>
  <c r="J235" i="24"/>
  <c r="Y234" i="32"/>
  <c r="X234" i="30"/>
  <c r="U234" i="2"/>
  <c r="Z234" i="30" s="1"/>
  <c r="H234" i="2"/>
  <c r="H234" i="30"/>
  <c r="I234" i="2"/>
  <c r="J234" i="30" s="1"/>
  <c r="Z234" i="2"/>
  <c r="AA234" i="2" s="1"/>
  <c r="AB234" i="2" s="1"/>
  <c r="K235" i="32" l="1"/>
  <c r="P235" i="24"/>
  <c r="U235" i="32" s="1"/>
  <c r="M235" i="24"/>
  <c r="L234" i="2"/>
  <c r="I234" i="30"/>
  <c r="Q235" i="32" l="1"/>
  <c r="O235" i="24"/>
  <c r="O234" i="30"/>
  <c r="R234" i="2"/>
  <c r="N234" i="2"/>
  <c r="S235" i="32" l="1"/>
  <c r="Q235" i="24"/>
  <c r="R234" i="30"/>
  <c r="W234" i="30"/>
  <c r="T234" i="2"/>
  <c r="Y234" i="2"/>
  <c r="J235" i="2" l="1"/>
  <c r="AE234" i="2"/>
  <c r="AD234" i="30"/>
  <c r="V235" i="32"/>
  <c r="G235" i="24"/>
  <c r="V235" i="24"/>
  <c r="AA235" i="32" s="1"/>
  <c r="Y234" i="30"/>
  <c r="H235" i="24" l="1"/>
  <c r="H235" i="32"/>
  <c r="I235" i="24"/>
  <c r="J235" i="32" s="1"/>
  <c r="X235" i="24"/>
  <c r="Y235" i="24" s="1"/>
  <c r="Z235" i="24" s="1"/>
  <c r="S235" i="24"/>
  <c r="P235" i="2"/>
  <c r="U235" i="30" s="1"/>
  <c r="K235" i="30"/>
  <c r="M235" i="2"/>
  <c r="Q235" i="30" l="1"/>
  <c r="O235" i="2"/>
  <c r="X235" i="32"/>
  <c r="U235" i="24"/>
  <c r="Z235" i="32" s="1"/>
  <c r="I235" i="32"/>
  <c r="L235" i="24"/>
  <c r="O235" i="32" l="1"/>
  <c r="R235" i="24"/>
  <c r="N235" i="24"/>
  <c r="S235" i="30"/>
  <c r="Q235" i="2"/>
  <c r="V235" i="2" s="1"/>
  <c r="AA235" i="30" l="1"/>
  <c r="W235" i="2"/>
  <c r="AB235" i="30" s="1"/>
  <c r="R235" i="32"/>
  <c r="W235" i="32"/>
  <c r="T235" i="24"/>
  <c r="W235" i="24"/>
  <c r="V235" i="30"/>
  <c r="X235" i="2"/>
  <c r="AC235" i="30" s="1"/>
  <c r="G235" i="2"/>
  <c r="H235" i="2" l="1"/>
  <c r="H235" i="30"/>
  <c r="Z235" i="2"/>
  <c r="AA235" i="2" s="1"/>
  <c r="AB235" i="2" s="1"/>
  <c r="I235" i="2"/>
  <c r="J235" i="30" s="1"/>
  <c r="J236" i="24"/>
  <c r="AB235" i="32"/>
  <c r="Y235" i="32"/>
  <c r="S235" i="2"/>
  <c r="X235" i="30" l="1"/>
  <c r="U235" i="2"/>
  <c r="Z235" i="30" s="1"/>
  <c r="K236" i="32"/>
  <c r="P236" i="24"/>
  <c r="U236" i="32" s="1"/>
  <c r="M236" i="24"/>
  <c r="I235" i="30"/>
  <c r="L235" i="2"/>
  <c r="O235" i="30" l="1"/>
  <c r="R235" i="2"/>
  <c r="N235" i="2"/>
  <c r="Q236" i="32"/>
  <c r="O236" i="24"/>
  <c r="S236" i="32" l="1"/>
  <c r="Q236" i="24"/>
  <c r="R235" i="30"/>
  <c r="W235" i="30"/>
  <c r="T235" i="2"/>
  <c r="Y235" i="2"/>
  <c r="J236" i="2" l="1"/>
  <c r="AD235" i="30"/>
  <c r="AE235" i="2"/>
  <c r="V236" i="32"/>
  <c r="V236" i="24"/>
  <c r="AA236" i="32" s="1"/>
  <c r="G236" i="24"/>
  <c r="Y235" i="30"/>
  <c r="H236" i="24" l="1"/>
  <c r="H236" i="32"/>
  <c r="I236" i="24"/>
  <c r="J236" i="32" s="1"/>
  <c r="X236" i="24"/>
  <c r="Y236" i="24" s="1"/>
  <c r="Z236" i="24" s="1"/>
  <c r="S236" i="24"/>
  <c r="K236" i="30"/>
  <c r="P236" i="2"/>
  <c r="U236" i="30" s="1"/>
  <c r="M236" i="2"/>
  <c r="Q236" i="30" l="1"/>
  <c r="O236" i="2"/>
  <c r="X236" i="32"/>
  <c r="U236" i="24"/>
  <c r="Z236" i="32" s="1"/>
  <c r="I236" i="32"/>
  <c r="L236" i="24"/>
  <c r="R236" i="24" l="1"/>
  <c r="O236" i="32"/>
  <c r="N236" i="24"/>
  <c r="S236" i="30"/>
  <c r="Q236" i="2"/>
  <c r="V236" i="2" s="1"/>
  <c r="AA236" i="30" l="1"/>
  <c r="W236" i="2"/>
  <c r="AB236" i="30" s="1"/>
  <c r="R236" i="32"/>
  <c r="V236" i="30"/>
  <c r="G236" i="2"/>
  <c r="X236" i="2"/>
  <c r="AC236" i="30" s="1"/>
  <c r="W236" i="32"/>
  <c r="T236" i="24"/>
  <c r="W236" i="24"/>
  <c r="H236" i="2" l="1"/>
  <c r="Z236" i="2"/>
  <c r="AA236" i="2" s="1"/>
  <c r="AB236" i="2" s="1"/>
  <c r="H236" i="30"/>
  <c r="I236" i="2"/>
  <c r="J236" i="30" s="1"/>
  <c r="S236" i="2"/>
  <c r="AB236" i="32"/>
  <c r="J237" i="24"/>
  <c r="Y236" i="32"/>
  <c r="K237" i="32" l="1"/>
  <c r="P237" i="24"/>
  <c r="U237" i="32" s="1"/>
  <c r="M237" i="24"/>
  <c r="X236" i="30"/>
  <c r="U236" i="2"/>
  <c r="Z236" i="30" s="1"/>
  <c r="L236" i="2"/>
  <c r="I236" i="30"/>
  <c r="Q237" i="32" l="1"/>
  <c r="O237" i="24"/>
  <c r="O236" i="30"/>
  <c r="R236" i="2"/>
  <c r="N236" i="2"/>
  <c r="S237" i="32" l="1"/>
  <c r="Q237" i="24"/>
  <c r="R236" i="30"/>
  <c r="W236" i="30"/>
  <c r="T236" i="2"/>
  <c r="Y236" i="2"/>
  <c r="J237" i="2" l="1"/>
  <c r="AD236" i="30"/>
  <c r="AE236" i="2"/>
  <c r="V237" i="32"/>
  <c r="G237" i="24"/>
  <c r="V237" i="24"/>
  <c r="AA237" i="32" s="1"/>
  <c r="Y236" i="30"/>
  <c r="I237" i="24" l="1"/>
  <c r="J237" i="32" s="1"/>
  <c r="H237" i="24"/>
  <c r="H237" i="32"/>
  <c r="X237" i="24"/>
  <c r="Y237" i="24" s="1"/>
  <c r="Z237" i="24" s="1"/>
  <c r="S237" i="24"/>
  <c r="P237" i="2"/>
  <c r="U237" i="30" s="1"/>
  <c r="K237" i="30"/>
  <c r="M237" i="2"/>
  <c r="Q237" i="30" l="1"/>
  <c r="O237" i="2"/>
  <c r="X237" i="32"/>
  <c r="U237" i="24"/>
  <c r="Z237" i="32" s="1"/>
  <c r="I237" i="32"/>
  <c r="L237" i="24"/>
  <c r="R237" i="24" l="1"/>
  <c r="O237" i="32"/>
  <c r="N237" i="24"/>
  <c r="S237" i="30"/>
  <c r="Q237" i="2"/>
  <c r="V237" i="2" s="1"/>
  <c r="AA237" i="30" l="1"/>
  <c r="W237" i="2"/>
  <c r="AB237" i="30" s="1"/>
  <c r="R237" i="32"/>
  <c r="V237" i="30"/>
  <c r="G237" i="2"/>
  <c r="S237" i="2" s="1"/>
  <c r="X237" i="2"/>
  <c r="AC237" i="30" s="1"/>
  <c r="W237" i="32"/>
  <c r="T237" i="24"/>
  <c r="W237" i="24"/>
  <c r="X237" i="30" l="1"/>
  <c r="U237" i="2"/>
  <c r="Z237" i="30" s="1"/>
  <c r="J238" i="24"/>
  <c r="AB237" i="32"/>
  <c r="Y237" i="32"/>
  <c r="H237" i="30"/>
  <c r="H237" i="2"/>
  <c r="Z237" i="2"/>
  <c r="AA237" i="2" s="1"/>
  <c r="AB237" i="2" s="1"/>
  <c r="I237" i="2"/>
  <c r="J237" i="30" s="1"/>
  <c r="K238" i="32" l="1"/>
  <c r="P238" i="24"/>
  <c r="U238" i="32" s="1"/>
  <c r="M238" i="24"/>
  <c r="I237" i="30"/>
  <c r="L237" i="2"/>
  <c r="Q238" i="32" l="1"/>
  <c r="O238" i="24"/>
  <c r="O237" i="30"/>
  <c r="R237" i="2"/>
  <c r="N237" i="2"/>
  <c r="S238" i="32" l="1"/>
  <c r="Q238" i="24"/>
  <c r="R237" i="30"/>
  <c r="W237" i="30"/>
  <c r="T237" i="2"/>
  <c r="Y237" i="2"/>
  <c r="J238" i="2" l="1"/>
  <c r="AD237" i="30"/>
  <c r="AE237" i="2"/>
  <c r="V238" i="32"/>
  <c r="G238" i="24"/>
  <c r="V238" i="24"/>
  <c r="AA238" i="32" s="1"/>
  <c r="Y237" i="30"/>
  <c r="I238" i="24" l="1"/>
  <c r="J238" i="32" s="1"/>
  <c r="H238" i="32"/>
  <c r="H238" i="24"/>
  <c r="X238" i="24"/>
  <c r="Y238" i="24" s="1"/>
  <c r="Z238" i="24" s="1"/>
  <c r="S238" i="24"/>
  <c r="P238" i="2"/>
  <c r="U238" i="30" s="1"/>
  <c r="K238" i="30"/>
  <c r="M238" i="2"/>
  <c r="X238" i="32" l="1"/>
  <c r="U238" i="24"/>
  <c r="Z238" i="32" s="1"/>
  <c r="Q238" i="30"/>
  <c r="O238" i="2"/>
  <c r="I238" i="32"/>
  <c r="L238" i="24"/>
  <c r="R238" i="24" l="1"/>
  <c r="O238" i="32"/>
  <c r="N238" i="24"/>
  <c r="S238" i="30"/>
  <c r="Q238" i="2"/>
  <c r="V238" i="2" s="1"/>
  <c r="AA238" i="30" l="1"/>
  <c r="W238" i="2"/>
  <c r="AB238" i="30" s="1"/>
  <c r="R238" i="32"/>
  <c r="V238" i="30"/>
  <c r="X238" i="2"/>
  <c r="AC238" i="30" s="1"/>
  <c r="G238" i="2"/>
  <c r="W238" i="32"/>
  <c r="T238" i="24"/>
  <c r="W238" i="24"/>
  <c r="H238" i="30" l="1"/>
  <c r="I238" i="2"/>
  <c r="J238" i="30" s="1"/>
  <c r="Z238" i="2"/>
  <c r="AA238" i="2" s="1"/>
  <c r="AB238" i="2" s="1"/>
  <c r="H238" i="2"/>
  <c r="Y238" i="32"/>
  <c r="AB238" i="32"/>
  <c r="J239" i="24"/>
  <c r="S238" i="2"/>
  <c r="X238" i="30" l="1"/>
  <c r="U238" i="2"/>
  <c r="Z238" i="30" s="1"/>
  <c r="K239" i="32"/>
  <c r="P239" i="24"/>
  <c r="U239" i="32" s="1"/>
  <c r="M239" i="24"/>
  <c r="L238" i="2"/>
  <c r="I238" i="30"/>
  <c r="Q239" i="32" l="1"/>
  <c r="O239" i="24"/>
  <c r="O238" i="30"/>
  <c r="R238" i="2"/>
  <c r="N238" i="2"/>
  <c r="R238" i="30" l="1"/>
  <c r="S239" i="32"/>
  <c r="Q239" i="24"/>
  <c r="W238" i="30"/>
  <c r="T238" i="2"/>
  <c r="Y238" i="2"/>
  <c r="V239" i="32" l="1"/>
  <c r="G239" i="24"/>
  <c r="V239" i="24"/>
  <c r="AA239" i="32" s="1"/>
  <c r="J239" i="2"/>
  <c r="AE238" i="2"/>
  <c r="AD238" i="30"/>
  <c r="Y238" i="30"/>
  <c r="H239" i="32" l="1"/>
  <c r="H239" i="24"/>
  <c r="I239" i="24"/>
  <c r="J239" i="32" s="1"/>
  <c r="X239" i="24"/>
  <c r="Y239" i="24" s="1"/>
  <c r="Z239" i="24" s="1"/>
  <c r="S239" i="24"/>
  <c r="K239" i="30"/>
  <c r="P239" i="2"/>
  <c r="U239" i="30" s="1"/>
  <c r="M239" i="2"/>
  <c r="L239" i="24" l="1"/>
  <c r="I239" i="32"/>
  <c r="Q239" i="30"/>
  <c r="O239" i="2"/>
  <c r="X239" i="32"/>
  <c r="U239" i="24"/>
  <c r="Z239" i="32" s="1"/>
  <c r="S239" i="30" l="1"/>
  <c r="Q239" i="2"/>
  <c r="R239" i="24"/>
  <c r="O239" i="32"/>
  <c r="N239" i="24"/>
  <c r="W239" i="32" l="1"/>
  <c r="T239" i="24"/>
  <c r="W239" i="24"/>
  <c r="V239" i="30"/>
  <c r="G239" i="2"/>
  <c r="S239" i="2"/>
  <c r="X239" i="2"/>
  <c r="AC239" i="30" s="1"/>
  <c r="R239" i="32"/>
  <c r="V239" i="2"/>
  <c r="X239" i="30" l="1"/>
  <c r="U239" i="2"/>
  <c r="Z239" i="30" s="1"/>
  <c r="J240" i="24"/>
  <c r="AB239" i="32"/>
  <c r="Y239" i="32"/>
  <c r="W239" i="2"/>
  <c r="AB239" i="30" s="1"/>
  <c r="AA239" i="30"/>
  <c r="H239" i="2"/>
  <c r="H239" i="30"/>
  <c r="I239" i="2"/>
  <c r="J239" i="30" s="1"/>
  <c r="Z239" i="2"/>
  <c r="AA239" i="2" s="1"/>
  <c r="AB239" i="2" s="1"/>
  <c r="I239" i="30" l="1"/>
  <c r="L239" i="2"/>
  <c r="K240" i="32"/>
  <c r="P240" i="24"/>
  <c r="U240" i="32" s="1"/>
  <c r="M240" i="24"/>
  <c r="O239" i="30" l="1"/>
  <c r="R239" i="2"/>
  <c r="N239" i="2"/>
  <c r="Q240" i="32"/>
  <c r="O240" i="24"/>
  <c r="S240" i="32" l="1"/>
  <c r="Q240" i="24"/>
  <c r="R239" i="30"/>
  <c r="W239" i="30"/>
  <c r="T239" i="2"/>
  <c r="Y239" i="2"/>
  <c r="J240" i="2" l="1"/>
  <c r="AD239" i="30"/>
  <c r="AE239" i="2"/>
  <c r="V240" i="32"/>
  <c r="V240" i="24"/>
  <c r="AA240" i="32" s="1"/>
  <c r="G240" i="24"/>
  <c r="S240" i="24" s="1"/>
  <c r="Y239" i="30"/>
  <c r="X240" i="32" l="1"/>
  <c r="U240" i="24"/>
  <c r="Z240" i="32" s="1"/>
  <c r="H240" i="24"/>
  <c r="H240" i="32"/>
  <c r="I240" i="24"/>
  <c r="J240" i="32" s="1"/>
  <c r="X240" i="24"/>
  <c r="Y240" i="24" s="1"/>
  <c r="Z240" i="24" s="1"/>
  <c r="P240" i="2"/>
  <c r="U240" i="30" s="1"/>
  <c r="K240" i="30"/>
  <c r="M240" i="2"/>
  <c r="Q240" i="30" l="1"/>
  <c r="O240" i="2"/>
  <c r="L240" i="24"/>
  <c r="I240" i="32"/>
  <c r="O240" i="32" l="1"/>
  <c r="R240" i="24"/>
  <c r="N240" i="24"/>
  <c r="S240" i="30"/>
  <c r="Q240" i="2"/>
  <c r="V240" i="2" s="1"/>
  <c r="AA240" i="30" l="1"/>
  <c r="W240" i="2"/>
  <c r="AB240" i="30" s="1"/>
  <c r="R240" i="32"/>
  <c r="W240" i="32"/>
  <c r="T240" i="24"/>
  <c r="W240" i="24"/>
  <c r="V240" i="30"/>
  <c r="G240" i="2"/>
  <c r="S240" i="2" s="1"/>
  <c r="X240" i="2"/>
  <c r="AC240" i="30" s="1"/>
  <c r="Y240" i="32" l="1"/>
  <c r="AB240" i="32"/>
  <c r="J241" i="24"/>
  <c r="X240" i="30"/>
  <c r="U240" i="2"/>
  <c r="Z240" i="30" s="1"/>
  <c r="H240" i="2"/>
  <c r="Z240" i="2"/>
  <c r="AA240" i="2" s="1"/>
  <c r="AB240" i="2" s="1"/>
  <c r="H240" i="30"/>
  <c r="I240" i="2"/>
  <c r="J240" i="30" s="1"/>
  <c r="K241" i="32" l="1"/>
  <c r="P241" i="24"/>
  <c r="U241" i="32" s="1"/>
  <c r="M241" i="24"/>
  <c r="L240" i="2"/>
  <c r="I240" i="30"/>
  <c r="Q241" i="32" l="1"/>
  <c r="O241" i="24"/>
  <c r="O240" i="30"/>
  <c r="R240" i="2"/>
  <c r="N240" i="2"/>
  <c r="S241" i="32" l="1"/>
  <c r="Q241" i="24"/>
  <c r="R240" i="30"/>
  <c r="W240" i="30"/>
  <c r="T240" i="2"/>
  <c r="Y240" i="2"/>
  <c r="AE240" i="2" l="1"/>
  <c r="J241" i="2"/>
  <c r="AD240" i="30"/>
  <c r="V241" i="32"/>
  <c r="V241" i="24"/>
  <c r="AA241" i="32" s="1"/>
  <c r="G241" i="24"/>
  <c r="S241" i="24" s="1"/>
  <c r="Y240" i="30"/>
  <c r="X241" i="32" l="1"/>
  <c r="U241" i="24"/>
  <c r="Z241" i="32" s="1"/>
  <c r="P241" i="2"/>
  <c r="U241" i="30" s="1"/>
  <c r="K241" i="30"/>
  <c r="M241" i="2"/>
  <c r="H241" i="24"/>
  <c r="H241" i="32"/>
  <c r="I241" i="24"/>
  <c r="J241" i="32" s="1"/>
  <c r="X241" i="24"/>
  <c r="Y241" i="24" s="1"/>
  <c r="Z241" i="24" s="1"/>
  <c r="L241" i="24" l="1"/>
  <c r="I241" i="32"/>
  <c r="Q241" i="30"/>
  <c r="O241" i="2"/>
  <c r="S241" i="30" l="1"/>
  <c r="Q241" i="2"/>
  <c r="O241" i="32"/>
  <c r="R241" i="24"/>
  <c r="N241" i="24"/>
  <c r="V241" i="30" l="1"/>
  <c r="G241" i="2"/>
  <c r="X241" i="2"/>
  <c r="AC241" i="30" s="1"/>
  <c r="S241" i="2"/>
  <c r="R241" i="32"/>
  <c r="W241" i="32"/>
  <c r="T241" i="24"/>
  <c r="W241" i="24"/>
  <c r="V241" i="2"/>
  <c r="X241" i="30" l="1"/>
  <c r="U241" i="2"/>
  <c r="Z241" i="30" s="1"/>
  <c r="AA241" i="30"/>
  <c r="W241" i="2"/>
  <c r="AB241" i="30" s="1"/>
  <c r="H241" i="2"/>
  <c r="I241" i="2"/>
  <c r="J241" i="30" s="1"/>
  <c r="Z241" i="2"/>
  <c r="AA241" i="2" s="1"/>
  <c r="AB241" i="2" s="1"/>
  <c r="H241" i="30"/>
  <c r="Y241" i="32"/>
  <c r="AB241" i="32"/>
  <c r="J242" i="24"/>
  <c r="K242" i="32" l="1"/>
  <c r="P242" i="24"/>
  <c r="U242" i="32" s="1"/>
  <c r="M242" i="24"/>
  <c r="I241" i="30"/>
  <c r="L241" i="2"/>
  <c r="Q242" i="32" l="1"/>
  <c r="O242" i="24"/>
  <c r="O241" i="30"/>
  <c r="R241" i="2"/>
  <c r="N241" i="2"/>
  <c r="S242" i="32" l="1"/>
  <c r="Q242" i="24"/>
  <c r="R241" i="30"/>
  <c r="W241" i="30"/>
  <c r="T241" i="2"/>
  <c r="Y241" i="2"/>
  <c r="J242" i="2" l="1"/>
  <c r="AD241" i="30"/>
  <c r="AE241" i="2"/>
  <c r="V242" i="32"/>
  <c r="G242" i="24"/>
  <c r="V242" i="24"/>
  <c r="AA242" i="32" s="1"/>
  <c r="Y241" i="30"/>
  <c r="I242" i="24" l="1"/>
  <c r="J242" i="32" s="1"/>
  <c r="H242" i="32"/>
  <c r="H242" i="24"/>
  <c r="X242" i="24"/>
  <c r="Y242" i="24" s="1"/>
  <c r="Z242" i="24" s="1"/>
  <c r="S242" i="24"/>
  <c r="P242" i="2"/>
  <c r="U242" i="30" s="1"/>
  <c r="K242" i="30"/>
  <c r="M242" i="2"/>
  <c r="I242" i="32" l="1"/>
  <c r="L242" i="24"/>
  <c r="X242" i="32"/>
  <c r="U242" i="24"/>
  <c r="Z242" i="32" s="1"/>
  <c r="Q242" i="30"/>
  <c r="O242" i="2"/>
  <c r="S242" i="30" l="1"/>
  <c r="Q242" i="2"/>
  <c r="R242" i="24"/>
  <c r="O242" i="32"/>
  <c r="N242" i="24"/>
  <c r="W242" i="32" l="1"/>
  <c r="T242" i="24"/>
  <c r="W242" i="24"/>
  <c r="V242" i="30"/>
  <c r="G242" i="2"/>
  <c r="S242" i="2"/>
  <c r="X242" i="2"/>
  <c r="AC242" i="30" s="1"/>
  <c r="R242" i="32"/>
  <c r="V242" i="2"/>
  <c r="AA242" i="30" l="1"/>
  <c r="W242" i="2"/>
  <c r="AB242" i="30" s="1"/>
  <c r="J243" i="24"/>
  <c r="AB242" i="32"/>
  <c r="Y242" i="32"/>
  <c r="X242" i="30"/>
  <c r="U242" i="2"/>
  <c r="Z242" i="30" s="1"/>
  <c r="H242" i="30"/>
  <c r="I242" i="2"/>
  <c r="J242" i="30" s="1"/>
  <c r="Z242" i="2"/>
  <c r="AA242" i="2" s="1"/>
  <c r="AB242" i="2" s="1"/>
  <c r="H242" i="2"/>
  <c r="L242" i="2" l="1"/>
  <c r="I242" i="30"/>
  <c r="K243" i="32"/>
  <c r="P243" i="24"/>
  <c r="U243" i="32" s="1"/>
  <c r="M243" i="24"/>
  <c r="Q243" i="32" l="1"/>
  <c r="O243" i="24"/>
  <c r="O242" i="30"/>
  <c r="R242" i="2"/>
  <c r="N242" i="2"/>
  <c r="S243" i="32" l="1"/>
  <c r="Q243" i="24"/>
  <c r="R242" i="30"/>
  <c r="W242" i="30"/>
  <c r="T242" i="2"/>
  <c r="Y242" i="2"/>
  <c r="AE242" i="2" l="1"/>
  <c r="J243" i="2"/>
  <c r="AD242" i="30"/>
  <c r="V243" i="32"/>
  <c r="G243" i="24"/>
  <c r="V243" i="24"/>
  <c r="AA243" i="32" s="1"/>
  <c r="Y242" i="30"/>
  <c r="H243" i="24" l="1"/>
  <c r="H243" i="32"/>
  <c r="I243" i="24"/>
  <c r="J243" i="32" s="1"/>
  <c r="X243" i="24"/>
  <c r="Y243" i="24" s="1"/>
  <c r="Z243" i="24" s="1"/>
  <c r="S243" i="24"/>
  <c r="P243" i="2"/>
  <c r="U243" i="30" s="1"/>
  <c r="K243" i="30"/>
  <c r="M243" i="2"/>
  <c r="Q243" i="30" l="1"/>
  <c r="O243" i="2"/>
  <c r="X243" i="32"/>
  <c r="U243" i="24"/>
  <c r="Z243" i="32" s="1"/>
  <c r="I243" i="32"/>
  <c r="L243" i="24"/>
  <c r="O243" i="32" l="1"/>
  <c r="R243" i="24"/>
  <c r="N243" i="24"/>
  <c r="S243" i="30"/>
  <c r="Q243" i="2"/>
  <c r="V243" i="2" s="1"/>
  <c r="AA243" i="30" l="1"/>
  <c r="W243" i="2"/>
  <c r="AB243" i="30" s="1"/>
  <c r="R243" i="32"/>
  <c r="W243" i="32"/>
  <c r="T243" i="24"/>
  <c r="W243" i="24"/>
  <c r="V243" i="30"/>
  <c r="X243" i="2"/>
  <c r="AC243" i="30" s="1"/>
  <c r="G243" i="2"/>
  <c r="S243" i="2"/>
  <c r="X243" i="30" l="1"/>
  <c r="U243" i="2"/>
  <c r="Z243" i="30" s="1"/>
  <c r="AB243" i="32"/>
  <c r="J244" i="24"/>
  <c r="H243" i="30"/>
  <c r="I243" i="2"/>
  <c r="J243" i="30" s="1"/>
  <c r="Z243" i="2"/>
  <c r="AA243" i="2" s="1"/>
  <c r="AB243" i="2" s="1"/>
  <c r="H243" i="2"/>
  <c r="Y243" i="32"/>
  <c r="L243" i="2" l="1"/>
  <c r="I243" i="30"/>
  <c r="K244" i="32"/>
  <c r="P244" i="24"/>
  <c r="U244" i="32" s="1"/>
  <c r="M244" i="24"/>
  <c r="Q244" i="32" l="1"/>
  <c r="O244" i="24"/>
  <c r="O243" i="30"/>
  <c r="R243" i="2"/>
  <c r="N243" i="2"/>
  <c r="S244" i="32" l="1"/>
  <c r="Q244" i="24"/>
  <c r="R243" i="30"/>
  <c r="W243" i="30"/>
  <c r="T243" i="2"/>
  <c r="Y243" i="2"/>
  <c r="AD243" i="30" l="1"/>
  <c r="J244" i="2"/>
  <c r="AE243" i="2"/>
  <c r="V244" i="32"/>
  <c r="G244" i="24"/>
  <c r="V244" i="24"/>
  <c r="AA244" i="32" s="1"/>
  <c r="Y243" i="30"/>
  <c r="I244" i="24" l="1"/>
  <c r="J244" i="32" s="1"/>
  <c r="H244" i="32"/>
  <c r="H244" i="24"/>
  <c r="X244" i="24"/>
  <c r="Y244" i="24" s="1"/>
  <c r="Z244" i="24" s="1"/>
  <c r="S244" i="24"/>
  <c r="K244" i="30"/>
  <c r="P244" i="2"/>
  <c r="U244" i="30" s="1"/>
  <c r="M244" i="2"/>
  <c r="X244" i="32" l="1"/>
  <c r="U244" i="24"/>
  <c r="Z244" i="32" s="1"/>
  <c r="Q244" i="30"/>
  <c r="O244" i="2"/>
  <c r="L244" i="24"/>
  <c r="I244" i="32"/>
  <c r="R244" i="24" l="1"/>
  <c r="O244" i="32"/>
  <c r="N244" i="24"/>
  <c r="S244" i="30"/>
  <c r="Q244" i="2"/>
  <c r="V244" i="2" s="1"/>
  <c r="AA244" i="30" l="1"/>
  <c r="W244" i="2"/>
  <c r="AB244" i="30" s="1"/>
  <c r="R244" i="32"/>
  <c r="V244" i="30"/>
  <c r="G244" i="2"/>
  <c r="S244" i="2" s="1"/>
  <c r="X244" i="2"/>
  <c r="AC244" i="30" s="1"/>
  <c r="W244" i="32"/>
  <c r="T244" i="24"/>
  <c r="W244" i="24"/>
  <c r="X244" i="30" l="1"/>
  <c r="U244" i="2"/>
  <c r="Z244" i="30" s="1"/>
  <c r="AB244" i="32"/>
  <c r="J245" i="24"/>
  <c r="Y244" i="32"/>
  <c r="H244" i="2"/>
  <c r="Z244" i="2"/>
  <c r="AA244" i="2" s="1"/>
  <c r="AB244" i="2" s="1"/>
  <c r="H244" i="30"/>
  <c r="I244" i="2"/>
  <c r="J244" i="30" s="1"/>
  <c r="K245" i="32" l="1"/>
  <c r="P245" i="24"/>
  <c r="U245" i="32" s="1"/>
  <c r="M245" i="24"/>
  <c r="L244" i="2"/>
  <c r="I244" i="30"/>
  <c r="O244" i="30" l="1"/>
  <c r="R244" i="2"/>
  <c r="N244" i="2"/>
  <c r="Q245" i="32"/>
  <c r="O245" i="24"/>
  <c r="R244" i="30" l="1"/>
  <c r="W244" i="30"/>
  <c r="T244" i="2"/>
  <c r="Y244" i="2"/>
  <c r="S245" i="32"/>
  <c r="Q245" i="24"/>
  <c r="Y244" i="30" l="1"/>
  <c r="V245" i="32"/>
  <c r="G245" i="24"/>
  <c r="S245" i="24" s="1"/>
  <c r="V245" i="24"/>
  <c r="AA245" i="32" s="1"/>
  <c r="J245" i="2"/>
  <c r="AD244" i="30"/>
  <c r="AE244" i="2"/>
  <c r="H245" i="24" l="1"/>
  <c r="H245" i="32"/>
  <c r="I245" i="24"/>
  <c r="J245" i="32" s="1"/>
  <c r="X245" i="24"/>
  <c r="Y245" i="24" s="1"/>
  <c r="Z245" i="24" s="1"/>
  <c r="P245" i="2"/>
  <c r="U245" i="30" s="1"/>
  <c r="K245" i="30"/>
  <c r="M245" i="2"/>
  <c r="X245" i="32"/>
  <c r="U245" i="24"/>
  <c r="Z245" i="32" s="1"/>
  <c r="Q245" i="30" l="1"/>
  <c r="O245" i="2"/>
  <c r="L245" i="24"/>
  <c r="I245" i="32"/>
  <c r="S245" i="30" l="1"/>
  <c r="Q245" i="2"/>
  <c r="O245" i="32"/>
  <c r="R245" i="24"/>
  <c r="N245" i="24"/>
  <c r="V245" i="30" l="1"/>
  <c r="X245" i="2"/>
  <c r="AC245" i="30" s="1"/>
  <c r="G245" i="2"/>
  <c r="R245" i="32"/>
  <c r="W245" i="32"/>
  <c r="T245" i="24"/>
  <c r="W245" i="24"/>
  <c r="V245" i="2"/>
  <c r="AA245" i="30" l="1"/>
  <c r="W245" i="2"/>
  <c r="AB245" i="30" s="1"/>
  <c r="H245" i="30"/>
  <c r="H245" i="2"/>
  <c r="Z245" i="2"/>
  <c r="AA245" i="2" s="1"/>
  <c r="AB245" i="2" s="1"/>
  <c r="I245" i="2"/>
  <c r="J245" i="30" s="1"/>
  <c r="Y245" i="32"/>
  <c r="S245" i="2"/>
  <c r="J246" i="24"/>
  <c r="AB245" i="32"/>
  <c r="K246" i="32" l="1"/>
  <c r="P246" i="24"/>
  <c r="U246" i="32" s="1"/>
  <c r="M246" i="24"/>
  <c r="X245" i="30"/>
  <c r="U245" i="2"/>
  <c r="Z245" i="30" s="1"/>
  <c r="L245" i="2"/>
  <c r="I245" i="30"/>
  <c r="Q246" i="32" l="1"/>
  <c r="O246" i="24"/>
  <c r="O245" i="30"/>
  <c r="R245" i="2"/>
  <c r="N245" i="2"/>
  <c r="S246" i="32" l="1"/>
  <c r="Q246" i="24"/>
  <c r="R245" i="30"/>
  <c r="W245" i="30"/>
  <c r="T245" i="2"/>
  <c r="Y245" i="2"/>
  <c r="AD245" i="30" l="1"/>
  <c r="AE245" i="2"/>
  <c r="J246" i="2"/>
  <c r="V246" i="32"/>
  <c r="G246" i="24"/>
  <c r="V246" i="24"/>
  <c r="AA246" i="32" s="1"/>
  <c r="Y245" i="30"/>
  <c r="I246" i="24" l="1"/>
  <c r="J246" i="32" s="1"/>
  <c r="H246" i="32"/>
  <c r="H246" i="24"/>
  <c r="X246" i="24"/>
  <c r="Y246" i="24" s="1"/>
  <c r="Z246" i="24" s="1"/>
  <c r="S246" i="24"/>
  <c r="P246" i="2"/>
  <c r="U246" i="30" s="1"/>
  <c r="K246" i="30"/>
  <c r="M246" i="2"/>
  <c r="X246" i="32" l="1"/>
  <c r="U246" i="24"/>
  <c r="Z246" i="32" s="1"/>
  <c r="Q246" i="30"/>
  <c r="O246" i="2"/>
  <c r="I246" i="32"/>
  <c r="L246" i="24"/>
  <c r="R246" i="24" l="1"/>
  <c r="O246" i="32"/>
  <c r="N246" i="24"/>
  <c r="S246" i="30"/>
  <c r="Q246" i="2"/>
  <c r="V246" i="2" s="1"/>
  <c r="AA246" i="30" l="1"/>
  <c r="W246" i="2"/>
  <c r="AB246" i="30" s="1"/>
  <c r="R246" i="32"/>
  <c r="V246" i="30"/>
  <c r="G246" i="2"/>
  <c r="S246" i="2" s="1"/>
  <c r="X246" i="2"/>
  <c r="AC246" i="30" s="1"/>
  <c r="W246" i="32"/>
  <c r="T246" i="24"/>
  <c r="W246" i="24"/>
  <c r="X246" i="30" l="1"/>
  <c r="U246" i="2"/>
  <c r="Z246" i="30" s="1"/>
  <c r="Y246" i="32"/>
  <c r="J247" i="24"/>
  <c r="AB246" i="32"/>
  <c r="H246" i="2"/>
  <c r="H246" i="30"/>
  <c r="I246" i="2"/>
  <c r="J246" i="30" s="1"/>
  <c r="Z246" i="2"/>
  <c r="AA246" i="2" s="1"/>
  <c r="AB246" i="2" s="1"/>
  <c r="I246" i="30" l="1"/>
  <c r="L246" i="2"/>
  <c r="K247" i="32"/>
  <c r="P247" i="24"/>
  <c r="U247" i="32" s="1"/>
  <c r="M247" i="24"/>
  <c r="Q247" i="32" l="1"/>
  <c r="O247" i="24"/>
  <c r="O246" i="30"/>
  <c r="R246" i="2"/>
  <c r="N246" i="2"/>
  <c r="S247" i="32" l="1"/>
  <c r="Q247" i="24"/>
  <c r="R246" i="30"/>
  <c r="W246" i="30"/>
  <c r="T246" i="2"/>
  <c r="Y246" i="2"/>
  <c r="AE246" i="2" l="1"/>
  <c r="AD246" i="30"/>
  <c r="J247" i="2"/>
  <c r="V247" i="32"/>
  <c r="G247" i="24"/>
  <c r="V247" i="24"/>
  <c r="AA247" i="32" s="1"/>
  <c r="Y246" i="30"/>
  <c r="H247" i="24" l="1"/>
  <c r="H247" i="32"/>
  <c r="I247" i="24"/>
  <c r="J247" i="32" s="1"/>
  <c r="X247" i="24"/>
  <c r="Y247" i="24" s="1"/>
  <c r="Z247" i="24" s="1"/>
  <c r="S247" i="24"/>
  <c r="P247" i="2"/>
  <c r="U247" i="30" s="1"/>
  <c r="K247" i="30"/>
  <c r="M247" i="2"/>
  <c r="Q247" i="30" l="1"/>
  <c r="O247" i="2"/>
  <c r="X247" i="32"/>
  <c r="U247" i="24"/>
  <c r="Z247" i="32" s="1"/>
  <c r="L247" i="24"/>
  <c r="I247" i="32"/>
  <c r="S247" i="30" l="1"/>
  <c r="Q247" i="2"/>
  <c r="R247" i="24"/>
  <c r="O247" i="32"/>
  <c r="N247" i="24"/>
  <c r="W247" i="32" l="1"/>
  <c r="T247" i="24"/>
  <c r="W247" i="24"/>
  <c r="V247" i="30"/>
  <c r="X247" i="2"/>
  <c r="AC247" i="30" s="1"/>
  <c r="G247" i="2"/>
  <c r="S247" i="2"/>
  <c r="R247" i="32"/>
  <c r="V247" i="2"/>
  <c r="H247" i="30" l="1"/>
  <c r="I247" i="2"/>
  <c r="J247" i="30" s="1"/>
  <c r="Z247" i="2"/>
  <c r="AA247" i="2" s="1"/>
  <c r="AB247" i="2" s="1"/>
  <c r="H247" i="2"/>
  <c r="X247" i="30"/>
  <c r="U247" i="2"/>
  <c r="Z247" i="30" s="1"/>
  <c r="AB247" i="32"/>
  <c r="J248" i="24"/>
  <c r="Y247" i="32"/>
  <c r="AA247" i="30"/>
  <c r="W247" i="2"/>
  <c r="AB247" i="30" s="1"/>
  <c r="I247" i="30" l="1"/>
  <c r="L247" i="2"/>
  <c r="K248" i="32"/>
  <c r="P248" i="24"/>
  <c r="U248" i="32" s="1"/>
  <c r="M248" i="24"/>
  <c r="O247" i="30" l="1"/>
  <c r="R247" i="2"/>
  <c r="N247" i="2"/>
  <c r="Q248" i="32"/>
  <c r="O248" i="24"/>
  <c r="R247" i="30" l="1"/>
  <c r="W247" i="30"/>
  <c r="T247" i="2"/>
  <c r="Y247" i="2"/>
  <c r="S248" i="32"/>
  <c r="Q248" i="24"/>
  <c r="Y247" i="30" l="1"/>
  <c r="V248" i="32"/>
  <c r="V248" i="24"/>
  <c r="AA248" i="32" s="1"/>
  <c r="G248" i="24"/>
  <c r="AD247" i="30"/>
  <c r="J248" i="2"/>
  <c r="AE247" i="2"/>
  <c r="I248" i="24" l="1"/>
  <c r="J248" i="32" s="1"/>
  <c r="H248" i="32"/>
  <c r="H248" i="24"/>
  <c r="X248" i="24"/>
  <c r="Y248" i="24" s="1"/>
  <c r="Z248" i="24" s="1"/>
  <c r="K248" i="30"/>
  <c r="P248" i="2"/>
  <c r="U248" i="30" s="1"/>
  <c r="M248" i="2"/>
  <c r="S248" i="24"/>
  <c r="I248" i="32" l="1"/>
  <c r="L248" i="24"/>
  <c r="X248" i="32"/>
  <c r="U248" i="24"/>
  <c r="Z248" i="32" s="1"/>
  <c r="Q248" i="30"/>
  <c r="O248" i="2"/>
  <c r="S248" i="30" l="1"/>
  <c r="Q248" i="2"/>
  <c r="O248" i="32"/>
  <c r="R248" i="24"/>
  <c r="N248" i="24"/>
  <c r="V248" i="30" l="1"/>
  <c r="G248" i="2"/>
  <c r="X248" i="2"/>
  <c r="AC248" i="30" s="1"/>
  <c r="R248" i="32"/>
  <c r="W248" i="32"/>
  <c r="T248" i="24"/>
  <c r="W248" i="24"/>
  <c r="V248" i="2"/>
  <c r="Y248" i="32" l="1"/>
  <c r="H248" i="2"/>
  <c r="H248" i="30"/>
  <c r="Z248" i="2"/>
  <c r="AA248" i="2" s="1"/>
  <c r="AB248" i="2" s="1"/>
  <c r="I248" i="2"/>
  <c r="J248" i="30" s="1"/>
  <c r="AA248" i="30"/>
  <c r="W248" i="2"/>
  <c r="AB248" i="30" s="1"/>
  <c r="S248" i="2"/>
  <c r="J249" i="24"/>
  <c r="AB248" i="32"/>
  <c r="X248" i="30" l="1"/>
  <c r="U248" i="2"/>
  <c r="Z248" i="30" s="1"/>
  <c r="K249" i="32"/>
  <c r="P249" i="24"/>
  <c r="U249" i="32" s="1"/>
  <c r="M249" i="24"/>
  <c r="L248" i="2"/>
  <c r="I248" i="30"/>
  <c r="O248" i="30" l="1"/>
  <c r="R248" i="2"/>
  <c r="N248" i="2"/>
  <c r="Q249" i="32"/>
  <c r="O249" i="24"/>
  <c r="R248" i="30" l="1"/>
  <c r="W248" i="30"/>
  <c r="T248" i="2"/>
  <c r="Y248" i="2"/>
  <c r="S249" i="32"/>
  <c r="Q249" i="24"/>
  <c r="Y248" i="30" l="1"/>
  <c r="V249" i="32"/>
  <c r="G249" i="24"/>
  <c r="S249" i="24" s="1"/>
  <c r="V249" i="24"/>
  <c r="AA249" i="32" s="1"/>
  <c r="J249" i="2"/>
  <c r="AD248" i="30"/>
  <c r="AE248" i="2"/>
  <c r="X249" i="32" l="1"/>
  <c r="U249" i="24"/>
  <c r="Z249" i="32" s="1"/>
  <c r="P249" i="2"/>
  <c r="U249" i="30" s="1"/>
  <c r="K249" i="30"/>
  <c r="M249" i="2"/>
  <c r="I249" i="24"/>
  <c r="J249" i="32" s="1"/>
  <c r="H249" i="24"/>
  <c r="H249" i="32"/>
  <c r="X249" i="24"/>
  <c r="Y249" i="24" s="1"/>
  <c r="Z249" i="24" s="1"/>
  <c r="L249" i="24" l="1"/>
  <c r="I249" i="32"/>
  <c r="Q249" i="30"/>
  <c r="O249" i="2"/>
  <c r="S249" i="30" l="1"/>
  <c r="Q249" i="2"/>
  <c r="O249" i="32"/>
  <c r="R249" i="24"/>
  <c r="N249" i="24"/>
  <c r="V249" i="30" l="1"/>
  <c r="G249" i="2"/>
  <c r="S249" i="2" s="1"/>
  <c r="X249" i="2"/>
  <c r="AC249" i="30" s="1"/>
  <c r="R249" i="32"/>
  <c r="W249" i="32"/>
  <c r="T249" i="24"/>
  <c r="W249" i="24"/>
  <c r="V249" i="2"/>
  <c r="X249" i="30" l="1"/>
  <c r="U249" i="2"/>
  <c r="Z249" i="30" s="1"/>
  <c r="J250" i="24"/>
  <c r="AB249" i="32"/>
  <c r="Y249" i="32"/>
  <c r="AA249" i="30"/>
  <c r="W249" i="2"/>
  <c r="AB249" i="30" s="1"/>
  <c r="H249" i="2"/>
  <c r="I249" i="2"/>
  <c r="J249" i="30" s="1"/>
  <c r="Z249" i="2"/>
  <c r="AA249" i="2" s="1"/>
  <c r="AB249" i="2" s="1"/>
  <c r="H249" i="30"/>
  <c r="L249" i="2" l="1"/>
  <c r="I249" i="30"/>
  <c r="K250" i="32"/>
  <c r="P250" i="24"/>
  <c r="U250" i="32" s="1"/>
  <c r="M250" i="24"/>
  <c r="Q250" i="32" l="1"/>
  <c r="O250" i="24"/>
  <c r="O249" i="30"/>
  <c r="R249" i="2"/>
  <c r="N249" i="2"/>
  <c r="S250" i="32" l="1"/>
  <c r="Q250" i="24"/>
  <c r="R249" i="30"/>
  <c r="W249" i="30"/>
  <c r="T249" i="2"/>
  <c r="Y249" i="2"/>
  <c r="AD249" i="30" l="1"/>
  <c r="J250" i="2"/>
  <c r="AE249" i="2"/>
  <c r="V250" i="32"/>
  <c r="V250" i="24"/>
  <c r="AA250" i="32" s="1"/>
  <c r="G250" i="24"/>
  <c r="S250" i="24" s="1"/>
  <c r="Y249" i="30"/>
  <c r="X250" i="32" l="1"/>
  <c r="U250" i="24"/>
  <c r="Z250" i="32" s="1"/>
  <c r="P250" i="2"/>
  <c r="U250" i="30" s="1"/>
  <c r="K250" i="30"/>
  <c r="M250" i="2"/>
  <c r="H250" i="32"/>
  <c r="H250" i="24"/>
  <c r="I250" i="24"/>
  <c r="J250" i="32" s="1"/>
  <c r="X250" i="24"/>
  <c r="Y250" i="24" s="1"/>
  <c r="Z250" i="24" s="1"/>
  <c r="I250" i="32" l="1"/>
  <c r="L250" i="24"/>
  <c r="Q250" i="30"/>
  <c r="O250" i="2"/>
  <c r="R250" i="24" l="1"/>
  <c r="O250" i="32"/>
  <c r="N250" i="24"/>
  <c r="S250" i="30"/>
  <c r="Q250" i="2"/>
  <c r="V250" i="2" s="1"/>
  <c r="AA250" i="30" l="1"/>
  <c r="W250" i="2"/>
  <c r="AB250" i="30" s="1"/>
  <c r="R250" i="32"/>
  <c r="V250" i="30"/>
  <c r="G250" i="2"/>
  <c r="S250" i="2" s="1"/>
  <c r="X250" i="2"/>
  <c r="AC250" i="30" s="1"/>
  <c r="W250" i="32"/>
  <c r="T250" i="24"/>
  <c r="W250" i="24"/>
  <c r="X250" i="30" l="1"/>
  <c r="U250" i="2"/>
  <c r="Z250" i="30" s="1"/>
  <c r="Y250" i="32"/>
  <c r="J251" i="24"/>
  <c r="AB250" i="32"/>
  <c r="H250" i="30"/>
  <c r="I250" i="2"/>
  <c r="J250" i="30" s="1"/>
  <c r="Z250" i="2"/>
  <c r="AA250" i="2" s="1"/>
  <c r="AB250" i="2" s="1"/>
  <c r="H250" i="2"/>
  <c r="I250" i="30" l="1"/>
  <c r="L250" i="2"/>
  <c r="K251" i="32"/>
  <c r="P251" i="24"/>
  <c r="U251" i="32" s="1"/>
  <c r="M251" i="24"/>
  <c r="O250" i="30" l="1"/>
  <c r="R250" i="2"/>
  <c r="N250" i="2"/>
  <c r="Q251" i="32"/>
  <c r="O251" i="24"/>
  <c r="R250" i="30" l="1"/>
  <c r="W250" i="30"/>
  <c r="T250" i="2"/>
  <c r="Y250" i="2"/>
  <c r="S251" i="32"/>
  <c r="Q251" i="24"/>
  <c r="Y250" i="30" l="1"/>
  <c r="V251" i="32"/>
  <c r="G251" i="24"/>
  <c r="S251" i="24" s="1"/>
  <c r="V251" i="24"/>
  <c r="AA251" i="32" s="1"/>
  <c r="AE250" i="2"/>
  <c r="J251" i="2"/>
  <c r="AD250" i="30"/>
  <c r="X251" i="32" l="1"/>
  <c r="U251" i="24"/>
  <c r="Z251" i="32" s="1"/>
  <c r="P251" i="2"/>
  <c r="U251" i="30" s="1"/>
  <c r="K251" i="30"/>
  <c r="M251" i="2"/>
  <c r="H251" i="24"/>
  <c r="H251" i="32"/>
  <c r="I251" i="24"/>
  <c r="J251" i="32" s="1"/>
  <c r="X251" i="24"/>
  <c r="Y251" i="24" s="1"/>
  <c r="Z251" i="24" s="1"/>
  <c r="L251" i="24" l="1"/>
  <c r="I251" i="32"/>
  <c r="Q251" i="30"/>
  <c r="O251" i="2"/>
  <c r="S251" i="30" l="1"/>
  <c r="Q251" i="2"/>
  <c r="O251" i="32"/>
  <c r="R251" i="24"/>
  <c r="N251" i="24"/>
  <c r="V251" i="30" l="1"/>
  <c r="X251" i="2"/>
  <c r="AC251" i="30" s="1"/>
  <c r="G251" i="2"/>
  <c r="R251" i="32"/>
  <c r="W251" i="32"/>
  <c r="T251" i="24"/>
  <c r="W251" i="24"/>
  <c r="V251" i="2"/>
  <c r="Y251" i="32" l="1"/>
  <c r="H251" i="30"/>
  <c r="I251" i="2"/>
  <c r="J251" i="30" s="1"/>
  <c r="Z251" i="2"/>
  <c r="AA251" i="2" s="1"/>
  <c r="AB251" i="2" s="1"/>
  <c r="H251" i="2"/>
  <c r="AA251" i="30"/>
  <c r="W251" i="2"/>
  <c r="AB251" i="30" s="1"/>
  <c r="S251" i="2"/>
  <c r="AB251" i="32"/>
  <c r="J252" i="24"/>
  <c r="K252" i="32" l="1"/>
  <c r="P252" i="24"/>
  <c r="U252" i="32" s="1"/>
  <c r="M252" i="24"/>
  <c r="X251" i="30"/>
  <c r="U251" i="2"/>
  <c r="Z251" i="30" s="1"/>
  <c r="L251" i="2"/>
  <c r="I251" i="30"/>
  <c r="Q252" i="32" l="1"/>
  <c r="O252" i="24"/>
  <c r="O251" i="30"/>
  <c r="R251" i="2"/>
  <c r="N251" i="2"/>
  <c r="S252" i="32" l="1"/>
  <c r="Q252" i="24"/>
  <c r="R251" i="30"/>
  <c r="W251" i="30"/>
  <c r="T251" i="2"/>
  <c r="Y251" i="2"/>
  <c r="AD251" i="30" l="1"/>
  <c r="J252" i="2"/>
  <c r="AE251" i="2"/>
  <c r="V252" i="32"/>
  <c r="G252" i="24"/>
  <c r="V252" i="24"/>
  <c r="AA252" i="32" s="1"/>
  <c r="Y251" i="30"/>
  <c r="I252" i="24" l="1"/>
  <c r="J252" i="32" s="1"/>
  <c r="H252" i="32"/>
  <c r="H252" i="24"/>
  <c r="X252" i="24"/>
  <c r="Y252" i="24" s="1"/>
  <c r="Z252" i="24" s="1"/>
  <c r="K252" i="30"/>
  <c r="P252" i="2"/>
  <c r="U252" i="30" s="1"/>
  <c r="M252" i="2"/>
  <c r="S252" i="24"/>
  <c r="Q252" i="30" l="1"/>
  <c r="O252" i="2"/>
  <c r="I252" i="32"/>
  <c r="L252" i="24"/>
  <c r="X252" i="32"/>
  <c r="U252" i="24"/>
  <c r="Z252" i="32" s="1"/>
  <c r="S252" i="30" l="1"/>
  <c r="Q252" i="2"/>
  <c r="R252" i="24"/>
  <c r="O252" i="32"/>
  <c r="N252" i="24"/>
  <c r="W252" i="32" l="1"/>
  <c r="T252" i="24"/>
  <c r="W252" i="24"/>
  <c r="V252" i="30"/>
  <c r="X252" i="2"/>
  <c r="AC252" i="30" s="1"/>
  <c r="G252" i="2"/>
  <c r="R252" i="32"/>
  <c r="V252" i="2"/>
  <c r="AA252" i="30" l="1"/>
  <c r="W252" i="2"/>
  <c r="AB252" i="30" s="1"/>
  <c r="J253" i="24"/>
  <c r="AB252" i="32"/>
  <c r="Y252" i="32"/>
  <c r="H252" i="30"/>
  <c r="H252" i="2"/>
  <c r="Z252" i="2"/>
  <c r="AA252" i="2" s="1"/>
  <c r="AB252" i="2" s="1"/>
  <c r="I252" i="2"/>
  <c r="J252" i="30" s="1"/>
  <c r="S252" i="2"/>
  <c r="K253" i="32" l="1"/>
  <c r="P253" i="24"/>
  <c r="U253" i="32" s="1"/>
  <c r="M253" i="24"/>
  <c r="L252" i="2"/>
  <c r="I252" i="30"/>
  <c r="X252" i="30"/>
  <c r="U252" i="2"/>
  <c r="Z252" i="30" s="1"/>
  <c r="R252" i="2" l="1"/>
  <c r="O252" i="30"/>
  <c r="N252" i="2"/>
  <c r="Q253" i="32"/>
  <c r="O253" i="24"/>
  <c r="R252" i="30" l="1"/>
  <c r="S253" i="32"/>
  <c r="Q253" i="24"/>
  <c r="W252" i="30"/>
  <c r="T252" i="2"/>
  <c r="Y252" i="2"/>
  <c r="V253" i="32" l="1"/>
  <c r="V253" i="24"/>
  <c r="AA253" i="32" s="1"/>
  <c r="G253" i="24"/>
  <c r="S253" i="24" s="1"/>
  <c r="AE252" i="2"/>
  <c r="J253" i="2"/>
  <c r="AD252" i="30"/>
  <c r="Y252" i="30"/>
  <c r="X253" i="32" l="1"/>
  <c r="U253" i="24"/>
  <c r="Z253" i="32" s="1"/>
  <c r="P253" i="2"/>
  <c r="U253" i="30" s="1"/>
  <c r="K253" i="30"/>
  <c r="M253" i="2"/>
  <c r="H253" i="24"/>
  <c r="H253" i="32"/>
  <c r="I253" i="24"/>
  <c r="J253" i="32" s="1"/>
  <c r="X253" i="24"/>
  <c r="Y253" i="24" s="1"/>
  <c r="Z253" i="24" s="1"/>
  <c r="L253" i="24" l="1"/>
  <c r="I253" i="32"/>
  <c r="Q253" i="30"/>
  <c r="O253" i="2"/>
  <c r="S253" i="30" l="1"/>
  <c r="Q253" i="2"/>
  <c r="O253" i="32"/>
  <c r="R253" i="24"/>
  <c r="N253" i="24"/>
  <c r="V253" i="30" l="1"/>
  <c r="G253" i="2"/>
  <c r="S253" i="2" s="1"/>
  <c r="X253" i="2"/>
  <c r="AC253" i="30" s="1"/>
  <c r="R253" i="32"/>
  <c r="W253" i="32"/>
  <c r="T253" i="24"/>
  <c r="W253" i="24"/>
  <c r="V253" i="2"/>
  <c r="X253" i="30" l="1"/>
  <c r="U253" i="2"/>
  <c r="Z253" i="30" s="1"/>
  <c r="Y253" i="32"/>
  <c r="AA253" i="30"/>
  <c r="W253" i="2"/>
  <c r="AB253" i="30" s="1"/>
  <c r="H253" i="2"/>
  <c r="I253" i="2"/>
  <c r="J253" i="30" s="1"/>
  <c r="Z253" i="2"/>
  <c r="AA253" i="2" s="1"/>
  <c r="AB253" i="2" s="1"/>
  <c r="H253" i="30"/>
  <c r="AB253" i="32"/>
  <c r="J254" i="24"/>
  <c r="K254" i="32" l="1"/>
  <c r="P254" i="24"/>
  <c r="U254" i="32" s="1"/>
  <c r="M254" i="24"/>
  <c r="L253" i="2"/>
  <c r="I253" i="30"/>
  <c r="O253" i="30" l="1"/>
  <c r="R253" i="2"/>
  <c r="N253" i="2"/>
  <c r="Q254" i="32"/>
  <c r="O254" i="24"/>
  <c r="R253" i="30" l="1"/>
  <c r="W253" i="30"/>
  <c r="T253" i="2"/>
  <c r="Y253" i="2"/>
  <c r="S254" i="32"/>
  <c r="Q254" i="24"/>
  <c r="Y253" i="30" l="1"/>
  <c r="V254" i="32"/>
  <c r="G254" i="24"/>
  <c r="S254" i="24" s="1"/>
  <c r="V254" i="24"/>
  <c r="AA254" i="32" s="1"/>
  <c r="J254" i="2"/>
  <c r="AD253" i="30"/>
  <c r="AE253" i="2"/>
  <c r="I254" i="24" l="1"/>
  <c r="J254" i="32" s="1"/>
  <c r="H254" i="32"/>
  <c r="H254" i="24"/>
  <c r="X254" i="24"/>
  <c r="Y254" i="24" s="1"/>
  <c r="Z254" i="24" s="1"/>
  <c r="P254" i="2"/>
  <c r="U254" i="30" s="1"/>
  <c r="K254" i="30"/>
  <c r="M254" i="2"/>
  <c r="X254" i="32"/>
  <c r="U254" i="24"/>
  <c r="Z254" i="32" s="1"/>
  <c r="Q254" i="30" l="1"/>
  <c r="O254" i="2"/>
  <c r="I254" i="32"/>
  <c r="L254" i="24"/>
  <c r="S254" i="30" l="1"/>
  <c r="Q254" i="2"/>
  <c r="R254" i="24"/>
  <c r="O254" i="32"/>
  <c r="N254" i="24"/>
  <c r="W254" i="32" l="1"/>
  <c r="T254" i="24"/>
  <c r="W254" i="24"/>
  <c r="V254" i="30"/>
  <c r="G254" i="2"/>
  <c r="X254" i="2"/>
  <c r="AC254" i="30" s="1"/>
  <c r="R254" i="32"/>
  <c r="V254" i="2"/>
  <c r="AA254" i="30" l="1"/>
  <c r="W254" i="2"/>
  <c r="AB254" i="30" s="1"/>
  <c r="J255" i="24"/>
  <c r="AB254" i="32"/>
  <c r="Y254" i="32"/>
  <c r="H254" i="2"/>
  <c r="H254" i="30"/>
  <c r="Z254" i="2"/>
  <c r="AA254" i="2" s="1"/>
  <c r="AB254" i="2" s="1"/>
  <c r="I254" i="2"/>
  <c r="J254" i="30" s="1"/>
  <c r="S254" i="2"/>
  <c r="K255" i="32" l="1"/>
  <c r="P255" i="24"/>
  <c r="U255" i="32" s="1"/>
  <c r="M255" i="24"/>
  <c r="X254" i="30"/>
  <c r="U254" i="2"/>
  <c r="Z254" i="30" s="1"/>
  <c r="L254" i="2"/>
  <c r="I254" i="30"/>
  <c r="Q255" i="32" l="1"/>
  <c r="O255" i="24"/>
  <c r="O254" i="30"/>
  <c r="R254" i="2"/>
  <c r="N254" i="2"/>
  <c r="S255" i="32" l="1"/>
  <c r="Q255" i="24"/>
  <c r="R254" i="30"/>
  <c r="W254" i="30"/>
  <c r="T254" i="2"/>
  <c r="Y254" i="2"/>
  <c r="J255" i="2" l="1"/>
  <c r="AE254" i="2"/>
  <c r="AD254" i="30"/>
  <c r="V255" i="32"/>
  <c r="V255" i="24"/>
  <c r="AA255" i="32" s="1"/>
  <c r="G255" i="24"/>
  <c r="S255" i="24" s="1"/>
  <c r="Y254" i="30"/>
  <c r="X255" i="32" l="1"/>
  <c r="U255" i="24"/>
  <c r="Z255" i="32" s="1"/>
  <c r="I255" i="24"/>
  <c r="J255" i="32" s="1"/>
  <c r="H255" i="24"/>
  <c r="H255" i="32"/>
  <c r="X255" i="24"/>
  <c r="Y255" i="24" s="1"/>
  <c r="Z255" i="24" s="1"/>
  <c r="P255" i="2"/>
  <c r="U255" i="30" s="1"/>
  <c r="K255" i="30"/>
  <c r="M255" i="2"/>
  <c r="L255" i="24" l="1"/>
  <c r="I255" i="32"/>
  <c r="Q255" i="30"/>
  <c r="O255" i="2"/>
  <c r="S255" i="30" l="1"/>
  <c r="Q255" i="2"/>
  <c r="O255" i="32"/>
  <c r="R255" i="24"/>
  <c r="N255" i="24"/>
  <c r="V255" i="30" l="1"/>
  <c r="X255" i="2"/>
  <c r="AC255" i="30" s="1"/>
  <c r="G255" i="2"/>
  <c r="R255" i="32"/>
  <c r="W255" i="32"/>
  <c r="T255" i="24"/>
  <c r="W255" i="24"/>
  <c r="V255" i="2"/>
  <c r="Y255" i="32" l="1"/>
  <c r="H255" i="30"/>
  <c r="H255" i="2"/>
  <c r="Z255" i="2"/>
  <c r="AA255" i="2" s="1"/>
  <c r="AB255" i="2" s="1"/>
  <c r="I255" i="2"/>
  <c r="J255" i="30" s="1"/>
  <c r="AA255" i="30"/>
  <c r="W255" i="2"/>
  <c r="AB255" i="30" s="1"/>
  <c r="S255" i="2"/>
  <c r="J256" i="24"/>
  <c r="AB255" i="32"/>
  <c r="K256" i="32" l="1"/>
  <c r="P256" i="24"/>
  <c r="U256" i="32" s="1"/>
  <c r="M256" i="24"/>
  <c r="L255" i="2"/>
  <c r="I255" i="30"/>
  <c r="X255" i="30"/>
  <c r="U255" i="2"/>
  <c r="Z255" i="30" s="1"/>
  <c r="O255" i="30" l="1"/>
  <c r="R255" i="2"/>
  <c r="N255" i="2"/>
  <c r="Q256" i="32"/>
  <c r="O256" i="24"/>
  <c r="R255" i="30" l="1"/>
  <c r="W255" i="30"/>
  <c r="T255" i="2"/>
  <c r="Y255" i="2"/>
  <c r="S256" i="32"/>
  <c r="Q256" i="24"/>
  <c r="Y255" i="30" l="1"/>
  <c r="V256" i="32"/>
  <c r="G256" i="24"/>
  <c r="S256" i="24" s="1"/>
  <c r="V256" i="24"/>
  <c r="AA256" i="32" s="1"/>
  <c r="J256" i="2"/>
  <c r="AD255" i="30"/>
  <c r="AE255" i="2"/>
  <c r="I256" i="24" l="1"/>
  <c r="J256" i="32" s="1"/>
  <c r="H256" i="32"/>
  <c r="H256" i="24"/>
  <c r="X256" i="24"/>
  <c r="Y256" i="24" s="1"/>
  <c r="Z256" i="24" s="1"/>
  <c r="K256" i="30"/>
  <c r="P256" i="2"/>
  <c r="U256" i="30" s="1"/>
  <c r="M256" i="2"/>
  <c r="X256" i="32"/>
  <c r="U256" i="24"/>
  <c r="Z256" i="32" s="1"/>
  <c r="Q256" i="30" l="1"/>
  <c r="O256" i="2"/>
  <c r="I256" i="32"/>
  <c r="L256" i="24"/>
  <c r="S256" i="30" l="1"/>
  <c r="Q256" i="2"/>
  <c r="R256" i="24"/>
  <c r="O256" i="32"/>
  <c r="N256" i="24"/>
  <c r="W256" i="32" l="1"/>
  <c r="T256" i="24"/>
  <c r="W256" i="24"/>
  <c r="V256" i="30"/>
  <c r="X256" i="2"/>
  <c r="AC256" i="30" s="1"/>
  <c r="G256" i="2"/>
  <c r="S256" i="2"/>
  <c r="R256" i="32"/>
  <c r="V256" i="2"/>
  <c r="X256" i="30" l="1"/>
  <c r="U256" i="2"/>
  <c r="Z256" i="30" s="1"/>
  <c r="AA256" i="30"/>
  <c r="W256" i="2"/>
  <c r="AB256" i="30" s="1"/>
  <c r="J257" i="24"/>
  <c r="AB256" i="32"/>
  <c r="Y256" i="32"/>
  <c r="H256" i="30"/>
  <c r="H256" i="2"/>
  <c r="Z256" i="2"/>
  <c r="AA256" i="2" s="1"/>
  <c r="AB256" i="2" s="1"/>
  <c r="I256" i="2"/>
  <c r="J256" i="30" s="1"/>
  <c r="I256" i="30" l="1"/>
  <c r="L256" i="2"/>
  <c r="K257" i="32"/>
  <c r="P257" i="24"/>
  <c r="U257" i="32" s="1"/>
  <c r="M257" i="24"/>
  <c r="O256" i="30" l="1"/>
  <c r="R256" i="2"/>
  <c r="N256" i="2"/>
  <c r="Q257" i="32"/>
  <c r="O257" i="24"/>
  <c r="R256" i="30" l="1"/>
  <c r="W256" i="30"/>
  <c r="T256" i="2"/>
  <c r="Y256" i="2"/>
  <c r="S257" i="32"/>
  <c r="Q257" i="24"/>
  <c r="Y256" i="30" l="1"/>
  <c r="V257" i="32"/>
  <c r="V257" i="24"/>
  <c r="AA257" i="32" s="1"/>
  <c r="G257" i="24"/>
  <c r="S257" i="24" s="1"/>
  <c r="J257" i="2"/>
  <c r="AD256" i="30"/>
  <c r="AE256" i="2"/>
  <c r="P257" i="2" l="1"/>
  <c r="U257" i="30" s="1"/>
  <c r="K257" i="30"/>
  <c r="M257" i="2"/>
  <c r="X257" i="32"/>
  <c r="U257" i="24"/>
  <c r="Z257" i="32" s="1"/>
  <c r="H257" i="32"/>
  <c r="H257" i="24"/>
  <c r="I257" i="24"/>
  <c r="J257" i="32" s="1"/>
  <c r="X257" i="24"/>
  <c r="Y257" i="24" s="1"/>
  <c r="Z257" i="24" s="1"/>
  <c r="I257" i="32" l="1"/>
  <c r="L257" i="24"/>
  <c r="Q257" i="30"/>
  <c r="O257" i="2"/>
  <c r="O257" i="32" l="1"/>
  <c r="R257" i="24"/>
  <c r="N257" i="24"/>
  <c r="S257" i="30"/>
  <c r="Q257" i="2"/>
  <c r="V257" i="2" s="1"/>
  <c r="AA257" i="30" l="1"/>
  <c r="W257" i="2"/>
  <c r="AB257" i="30" s="1"/>
  <c r="R257" i="32"/>
  <c r="W257" i="32"/>
  <c r="T257" i="24"/>
  <c r="W257" i="24"/>
  <c r="V257" i="30"/>
  <c r="X257" i="2"/>
  <c r="AC257" i="30" s="1"/>
  <c r="G257" i="2"/>
  <c r="J258" i="24" l="1"/>
  <c r="AB257" i="32"/>
  <c r="H257" i="30"/>
  <c r="I257" i="2"/>
  <c r="J257" i="30" s="1"/>
  <c r="Z257" i="2"/>
  <c r="AA257" i="2" s="1"/>
  <c r="AB257" i="2" s="1"/>
  <c r="H257" i="2"/>
  <c r="Y257" i="32"/>
  <c r="S257" i="2"/>
  <c r="X257" i="30" l="1"/>
  <c r="U257" i="2"/>
  <c r="Z257" i="30" s="1"/>
  <c r="I257" i="30"/>
  <c r="L257" i="2"/>
  <c r="K258" i="32"/>
  <c r="P258" i="24"/>
  <c r="U258" i="32" s="1"/>
  <c r="M258" i="24"/>
  <c r="O257" i="30" l="1"/>
  <c r="R257" i="2"/>
  <c r="N257" i="2"/>
  <c r="Q258" i="32"/>
  <c r="O258" i="24"/>
  <c r="R257" i="30" l="1"/>
  <c r="W257" i="30"/>
  <c r="T257" i="2"/>
  <c r="Y257" i="2"/>
  <c r="S258" i="32"/>
  <c r="Q258" i="24"/>
  <c r="Y257" i="30" l="1"/>
  <c r="V258" i="32"/>
  <c r="G258" i="24"/>
  <c r="V258" i="24"/>
  <c r="AA258" i="32" s="1"/>
  <c r="J258" i="2"/>
  <c r="AD257" i="30"/>
  <c r="AE257" i="2"/>
  <c r="H258" i="24" l="1"/>
  <c r="H258" i="32"/>
  <c r="I258" i="24"/>
  <c r="J258" i="32" s="1"/>
  <c r="X258" i="24"/>
  <c r="Y258" i="24" s="1"/>
  <c r="Z258" i="24" s="1"/>
  <c r="P258" i="2"/>
  <c r="U258" i="30" s="1"/>
  <c r="K258" i="30"/>
  <c r="M258" i="2"/>
  <c r="S258" i="24"/>
  <c r="X258" i="32" l="1"/>
  <c r="U258" i="24"/>
  <c r="Z258" i="32" s="1"/>
  <c r="Q258" i="30"/>
  <c r="O258" i="2"/>
  <c r="I258" i="32"/>
  <c r="L258" i="24"/>
  <c r="R258" i="24" l="1"/>
  <c r="O258" i="32"/>
  <c r="N258" i="24"/>
  <c r="S258" i="30"/>
  <c r="Q258" i="2"/>
  <c r="V258" i="2" s="1"/>
  <c r="AA258" i="30" l="1"/>
  <c r="W258" i="2"/>
  <c r="AB258" i="30" s="1"/>
  <c r="R258" i="32"/>
  <c r="V258" i="30"/>
  <c r="G258" i="2"/>
  <c r="S258" i="2" s="1"/>
  <c r="X258" i="2"/>
  <c r="AC258" i="30" s="1"/>
  <c r="W258" i="32"/>
  <c r="T258" i="24"/>
  <c r="W258" i="24"/>
  <c r="X258" i="30" l="1"/>
  <c r="U258" i="2"/>
  <c r="Z258" i="30" s="1"/>
  <c r="Y258" i="32"/>
  <c r="J259" i="24"/>
  <c r="AB258" i="32"/>
  <c r="H258" i="2"/>
  <c r="H258" i="30"/>
  <c r="Z258" i="2"/>
  <c r="AA258" i="2" s="1"/>
  <c r="AB258" i="2" s="1"/>
  <c r="I258" i="2"/>
  <c r="J258" i="30" s="1"/>
  <c r="L258" i="2" l="1"/>
  <c r="I258" i="30"/>
  <c r="K259" i="32"/>
  <c r="P259" i="24"/>
  <c r="U259" i="32" s="1"/>
  <c r="M259" i="24"/>
  <c r="Q259" i="32" l="1"/>
  <c r="O259" i="24"/>
  <c r="O258" i="30"/>
  <c r="R258" i="2"/>
  <c r="N258" i="2"/>
  <c r="S259" i="32" l="1"/>
  <c r="Q259" i="24"/>
  <c r="R258" i="30"/>
  <c r="W258" i="30"/>
  <c r="T258" i="2"/>
  <c r="Y258" i="2"/>
  <c r="J259" i="2" l="1"/>
  <c r="AE258" i="2"/>
  <c r="AD258" i="30"/>
  <c r="V259" i="32"/>
  <c r="V259" i="24"/>
  <c r="AA259" i="32" s="1"/>
  <c r="G259" i="24"/>
  <c r="S259" i="24" s="1"/>
  <c r="Y258" i="30"/>
  <c r="X259" i="32" l="1"/>
  <c r="U259" i="24"/>
  <c r="Z259" i="32" s="1"/>
  <c r="H259" i="24"/>
  <c r="H259" i="32"/>
  <c r="I259" i="24"/>
  <c r="J259" i="32" s="1"/>
  <c r="X259" i="24"/>
  <c r="Y259" i="24" s="1"/>
  <c r="Z259" i="24" s="1"/>
  <c r="K259" i="30"/>
  <c r="P259" i="2"/>
  <c r="U259" i="30" s="1"/>
  <c r="M259" i="2"/>
  <c r="Q259" i="30" l="1"/>
  <c r="O259" i="2"/>
  <c r="I259" i="32"/>
  <c r="L259" i="24"/>
  <c r="S259" i="30" l="1"/>
  <c r="Q259" i="2"/>
  <c r="R259" i="24"/>
  <c r="O259" i="32"/>
  <c r="N259" i="24"/>
  <c r="W259" i="32" l="1"/>
  <c r="T259" i="24"/>
  <c r="W259" i="24"/>
  <c r="V259" i="30"/>
  <c r="G259" i="2"/>
  <c r="X259" i="2"/>
  <c r="AC259" i="30" s="1"/>
  <c r="S259" i="2"/>
  <c r="R259" i="32"/>
  <c r="V259" i="2"/>
  <c r="X259" i="30" l="1"/>
  <c r="U259" i="2"/>
  <c r="Z259" i="30" s="1"/>
  <c r="W259" i="2"/>
  <c r="AB259" i="30" s="1"/>
  <c r="AA259" i="30"/>
  <c r="J260" i="24"/>
  <c r="AB259" i="32"/>
  <c r="Y259" i="32"/>
  <c r="H259" i="30"/>
  <c r="H259" i="2"/>
  <c r="Z259" i="2"/>
  <c r="AA259" i="2" s="1"/>
  <c r="AB259" i="2" s="1"/>
  <c r="I259" i="2"/>
  <c r="J259" i="30" s="1"/>
  <c r="L259" i="2" l="1"/>
  <c r="I259" i="30"/>
  <c r="K260" i="32"/>
  <c r="P260" i="24"/>
  <c r="U260" i="32" s="1"/>
  <c r="M260" i="24"/>
  <c r="Q260" i="32" l="1"/>
  <c r="O260" i="24"/>
  <c r="R259" i="2"/>
  <c r="O259" i="30"/>
  <c r="N259" i="2"/>
  <c r="W259" i="30" l="1"/>
  <c r="T259" i="2"/>
  <c r="Y259" i="2"/>
  <c r="S260" i="32"/>
  <c r="Q260" i="24"/>
  <c r="R259" i="30"/>
  <c r="AD259" i="30" l="1"/>
  <c r="J260" i="2"/>
  <c r="AE259" i="2"/>
  <c r="Y259" i="30"/>
  <c r="V260" i="32"/>
  <c r="G260" i="24"/>
  <c r="V260" i="24"/>
  <c r="AA260" i="32" s="1"/>
  <c r="K260" i="30" l="1"/>
  <c r="P260" i="2"/>
  <c r="U260" i="30" s="1"/>
  <c r="M260" i="2"/>
  <c r="H260" i="32"/>
  <c r="H260" i="24"/>
  <c r="I260" i="24"/>
  <c r="J260" i="32" s="1"/>
  <c r="X260" i="24"/>
  <c r="Y260" i="24" s="1"/>
  <c r="Z260" i="24" s="1"/>
  <c r="S260" i="24"/>
  <c r="Q260" i="30" l="1"/>
  <c r="O260" i="2"/>
  <c r="X260" i="32"/>
  <c r="U260" i="24"/>
  <c r="Z260" i="32" s="1"/>
  <c r="L260" i="24"/>
  <c r="I260" i="32"/>
  <c r="S260" i="30" l="1"/>
  <c r="Q260" i="2"/>
  <c r="R260" i="24"/>
  <c r="O260" i="32"/>
  <c r="N260" i="24"/>
  <c r="W260" i="32" l="1"/>
  <c r="T260" i="24"/>
  <c r="W260" i="24"/>
  <c r="V260" i="30"/>
  <c r="G260" i="2"/>
  <c r="X260" i="2"/>
  <c r="AC260" i="30" s="1"/>
  <c r="R260" i="32"/>
  <c r="V260" i="2"/>
  <c r="AA260" i="30" l="1"/>
  <c r="W260" i="2"/>
  <c r="AB260" i="30" s="1"/>
  <c r="J261" i="24"/>
  <c r="AB260" i="32"/>
  <c r="Y260" i="32"/>
  <c r="H260" i="30"/>
  <c r="H260" i="2"/>
  <c r="Z260" i="2"/>
  <c r="AA260" i="2" s="1"/>
  <c r="AB260" i="2" s="1"/>
  <c r="I260" i="2"/>
  <c r="J260" i="30" s="1"/>
  <c r="S260" i="2"/>
  <c r="K261" i="32" l="1"/>
  <c r="P261" i="24"/>
  <c r="U261" i="32" s="1"/>
  <c r="M261" i="24"/>
  <c r="I260" i="30"/>
  <c r="L260" i="2"/>
  <c r="X260" i="30"/>
  <c r="U260" i="2"/>
  <c r="Z260" i="30" s="1"/>
  <c r="R260" i="2" l="1"/>
  <c r="O260" i="30"/>
  <c r="N260" i="2"/>
  <c r="Q261" i="32"/>
  <c r="O261" i="24"/>
  <c r="R260" i="30" l="1"/>
  <c r="S261" i="32"/>
  <c r="Q261" i="24"/>
  <c r="W260" i="30"/>
  <c r="T260" i="2"/>
  <c r="Y260" i="2"/>
  <c r="V261" i="32" l="1"/>
  <c r="V261" i="24"/>
  <c r="AA261" i="32" s="1"/>
  <c r="G261" i="24"/>
  <c r="S261" i="24" s="1"/>
  <c r="J261" i="2"/>
  <c r="AD260" i="30"/>
  <c r="AE260" i="2"/>
  <c r="Y260" i="30"/>
  <c r="X261" i="32" l="1"/>
  <c r="U261" i="24"/>
  <c r="Z261" i="32" s="1"/>
  <c r="H261" i="24"/>
  <c r="H261" i="32"/>
  <c r="I261" i="24"/>
  <c r="J261" i="32" s="1"/>
  <c r="X261" i="24"/>
  <c r="Y261" i="24" s="1"/>
  <c r="Z261" i="24" s="1"/>
  <c r="P261" i="2"/>
  <c r="U261" i="30" s="1"/>
  <c r="K261" i="30"/>
  <c r="M261" i="2"/>
  <c r="Q261" i="30" l="1"/>
  <c r="O261" i="2"/>
  <c r="I261" i="32"/>
  <c r="L261" i="24"/>
  <c r="S261" i="30" l="1"/>
  <c r="Q261" i="2"/>
  <c r="R261" i="24"/>
  <c r="O261" i="32"/>
  <c r="N261" i="24"/>
  <c r="W261" i="32" l="1"/>
  <c r="T261" i="24"/>
  <c r="W261" i="24"/>
  <c r="V261" i="30"/>
  <c r="X261" i="2"/>
  <c r="AC261" i="30" s="1"/>
  <c r="G261" i="2"/>
  <c r="R261" i="32"/>
  <c r="V261" i="2"/>
  <c r="H261" i="30" l="1"/>
  <c r="I261" i="2"/>
  <c r="J261" i="30" s="1"/>
  <c r="Z261" i="2"/>
  <c r="AA261" i="2" s="1"/>
  <c r="AB261" i="2" s="1"/>
  <c r="H261" i="2"/>
  <c r="S261" i="2"/>
  <c r="J262" i="24"/>
  <c r="AB261" i="32"/>
  <c r="Y261" i="32"/>
  <c r="AA261" i="30"/>
  <c r="W261" i="2"/>
  <c r="AB261" i="30" s="1"/>
  <c r="I261" i="30" l="1"/>
  <c r="L261" i="2"/>
  <c r="K262" i="32"/>
  <c r="P262" i="24"/>
  <c r="U262" i="32" s="1"/>
  <c r="M262" i="24"/>
  <c r="X261" i="30"/>
  <c r="U261" i="2"/>
  <c r="Z261" i="30" s="1"/>
  <c r="O261" i="30" l="1"/>
  <c r="R261" i="2"/>
  <c r="N261" i="2"/>
  <c r="Q262" i="32"/>
  <c r="O262" i="24"/>
  <c r="R261" i="30" l="1"/>
  <c r="W261" i="30"/>
  <c r="T261" i="2"/>
  <c r="Y261" i="2"/>
  <c r="S262" i="32"/>
  <c r="Q262" i="24"/>
  <c r="Y261" i="30" l="1"/>
  <c r="V262" i="32"/>
  <c r="G262" i="24"/>
  <c r="S262" i="24" s="1"/>
  <c r="V262" i="24"/>
  <c r="AA262" i="32" s="1"/>
  <c r="J262" i="2"/>
  <c r="AD261" i="30"/>
  <c r="AE261" i="2"/>
  <c r="X262" i="32" l="1"/>
  <c r="U262" i="24"/>
  <c r="Z262" i="32" s="1"/>
  <c r="P262" i="2"/>
  <c r="U262" i="30" s="1"/>
  <c r="K262" i="30"/>
  <c r="M262" i="2"/>
  <c r="H262" i="32"/>
  <c r="H262" i="24"/>
  <c r="I262" i="24"/>
  <c r="J262" i="32" s="1"/>
  <c r="X262" i="24"/>
  <c r="Y262" i="24" s="1"/>
  <c r="Z262" i="24" s="1"/>
  <c r="L262" i="24" l="1"/>
  <c r="I262" i="32"/>
  <c r="Q262" i="30"/>
  <c r="O262" i="2"/>
  <c r="S262" i="30" l="1"/>
  <c r="Q262" i="2"/>
  <c r="R262" i="24"/>
  <c r="O262" i="32"/>
  <c r="N262" i="24"/>
  <c r="W262" i="32" l="1"/>
  <c r="T262" i="24"/>
  <c r="W262" i="24"/>
  <c r="V262" i="30"/>
  <c r="G262" i="2"/>
  <c r="X262" i="2"/>
  <c r="AC262" i="30" s="1"/>
  <c r="R262" i="32"/>
  <c r="V262" i="2"/>
  <c r="AA262" i="30" l="1"/>
  <c r="W262" i="2"/>
  <c r="AB262" i="30" s="1"/>
  <c r="AB262" i="32"/>
  <c r="J263" i="24"/>
  <c r="Y262" i="32"/>
  <c r="I262" i="2"/>
  <c r="J262" i="30" s="1"/>
  <c r="H262" i="2"/>
  <c r="Z262" i="2"/>
  <c r="AA262" i="2" s="1"/>
  <c r="AB262" i="2" s="1"/>
  <c r="H262" i="30"/>
  <c r="S262" i="2"/>
  <c r="X262" i="30" l="1"/>
  <c r="U262" i="2"/>
  <c r="Z262" i="30" s="1"/>
  <c r="L262" i="2"/>
  <c r="I262" i="30"/>
  <c r="K263" i="32"/>
  <c r="P263" i="24"/>
  <c r="U263" i="32" s="1"/>
  <c r="M263" i="24"/>
  <c r="Q263" i="32" l="1"/>
  <c r="O263" i="24"/>
  <c r="O262" i="30"/>
  <c r="R262" i="2"/>
  <c r="N262" i="2"/>
  <c r="S263" i="32" l="1"/>
  <c r="Q263" i="24"/>
  <c r="R262" i="30"/>
  <c r="W262" i="30"/>
  <c r="T262" i="2"/>
  <c r="Y262" i="2"/>
  <c r="Y262" i="30" l="1"/>
  <c r="J263" i="2"/>
  <c r="AE262" i="2"/>
  <c r="AD262" i="30"/>
  <c r="V263" i="32"/>
  <c r="G263" i="24"/>
  <c r="V263" i="24"/>
  <c r="AA263" i="32" s="1"/>
  <c r="P263" i="2" l="1"/>
  <c r="U263" i="30" s="1"/>
  <c r="K263" i="30"/>
  <c r="M263" i="2"/>
  <c r="H263" i="24"/>
  <c r="H263" i="32"/>
  <c r="I263" i="24"/>
  <c r="J263" i="32" s="1"/>
  <c r="X263" i="24"/>
  <c r="Y263" i="24" s="1"/>
  <c r="Z263" i="24" s="1"/>
  <c r="S263" i="24"/>
  <c r="L263" i="24" l="1"/>
  <c r="I263" i="32"/>
  <c r="Q263" i="30"/>
  <c r="O263" i="2"/>
  <c r="X263" i="32"/>
  <c r="U263" i="24"/>
  <c r="Z263" i="32" s="1"/>
  <c r="S263" i="30" l="1"/>
  <c r="Q263" i="2"/>
  <c r="O263" i="32"/>
  <c r="R263" i="24"/>
  <c r="N263" i="24"/>
  <c r="V263" i="30" l="1"/>
  <c r="X263" i="2"/>
  <c r="AC263" i="30" s="1"/>
  <c r="G263" i="2"/>
  <c r="R263" i="32"/>
  <c r="W263" i="32"/>
  <c r="T263" i="24"/>
  <c r="W263" i="24"/>
  <c r="V263" i="2"/>
  <c r="H263" i="30" l="1"/>
  <c r="H263" i="2"/>
  <c r="Z263" i="2"/>
  <c r="AA263" i="2" s="1"/>
  <c r="AB263" i="2" s="1"/>
  <c r="I263" i="2"/>
  <c r="J263" i="30" s="1"/>
  <c r="Y263" i="32"/>
  <c r="S263" i="2"/>
  <c r="W263" i="2"/>
  <c r="AB263" i="30" s="1"/>
  <c r="AA263" i="30"/>
  <c r="J264" i="24"/>
  <c r="AB263" i="32"/>
  <c r="X263" i="30" l="1"/>
  <c r="U263" i="2"/>
  <c r="Z263" i="30" s="1"/>
  <c r="K264" i="32"/>
  <c r="P264" i="24"/>
  <c r="U264" i="32" s="1"/>
  <c r="M264" i="24"/>
  <c r="I263" i="30"/>
  <c r="L263" i="2"/>
  <c r="Q264" i="32" l="1"/>
  <c r="O264" i="24"/>
  <c r="O263" i="30"/>
  <c r="R263" i="2"/>
  <c r="N263" i="2"/>
  <c r="S264" i="32" l="1"/>
  <c r="Q264" i="24"/>
  <c r="R263" i="30"/>
  <c r="W263" i="30"/>
  <c r="T263" i="2"/>
  <c r="Y263" i="2"/>
  <c r="AD263" i="30" l="1"/>
  <c r="J264" i="2"/>
  <c r="AE263" i="2"/>
  <c r="V264" i="32"/>
  <c r="G264" i="24"/>
  <c r="V264" i="24"/>
  <c r="AA264" i="32" s="1"/>
  <c r="Y263" i="30"/>
  <c r="H264" i="32" l="1"/>
  <c r="H264" i="24"/>
  <c r="I264" i="24"/>
  <c r="J264" i="32" s="1"/>
  <c r="X264" i="24"/>
  <c r="Y264" i="24" s="1"/>
  <c r="Z264" i="24" s="1"/>
  <c r="P264" i="2"/>
  <c r="U264" i="30" s="1"/>
  <c r="K264" i="30"/>
  <c r="M264" i="2"/>
  <c r="S264" i="24"/>
  <c r="L264" i="24" l="1"/>
  <c r="I264" i="32"/>
  <c r="X264" i="32"/>
  <c r="U264" i="24"/>
  <c r="Z264" i="32" s="1"/>
  <c r="Q264" i="30"/>
  <c r="O264" i="2"/>
  <c r="S264" i="30" l="1"/>
  <c r="Q264" i="2"/>
  <c r="R264" i="24"/>
  <c r="O264" i="32"/>
  <c r="N264" i="24"/>
  <c r="W264" i="32" l="1"/>
  <c r="T264" i="24"/>
  <c r="W264" i="24"/>
  <c r="V264" i="30"/>
  <c r="G264" i="2"/>
  <c r="X264" i="2"/>
  <c r="AC264" i="30" s="1"/>
  <c r="S264" i="2"/>
  <c r="R264" i="32"/>
  <c r="V264" i="2"/>
  <c r="AA264" i="30" l="1"/>
  <c r="W264" i="2"/>
  <c r="AB264" i="30" s="1"/>
  <c r="AB264" i="32"/>
  <c r="J265" i="24"/>
  <c r="Y264" i="32"/>
  <c r="X264" i="30"/>
  <c r="U264" i="2"/>
  <c r="Z264" i="30" s="1"/>
  <c r="H264" i="30"/>
  <c r="H264" i="2"/>
  <c r="Z264" i="2"/>
  <c r="AA264" i="2" s="1"/>
  <c r="AB264" i="2" s="1"/>
  <c r="I264" i="2"/>
  <c r="J264" i="30" s="1"/>
  <c r="I264" i="30" l="1"/>
  <c r="L264" i="2"/>
  <c r="K265" i="32"/>
  <c r="P265" i="24"/>
  <c r="U265" i="32" s="1"/>
  <c r="M265" i="24"/>
  <c r="Q265" i="32" l="1"/>
  <c r="O265" i="24"/>
  <c r="R264" i="2"/>
  <c r="O264" i="30"/>
  <c r="N264" i="2"/>
  <c r="W264" i="30" l="1"/>
  <c r="T264" i="2"/>
  <c r="Y264" i="2"/>
  <c r="S265" i="32"/>
  <c r="Q265" i="24"/>
  <c r="R264" i="30"/>
  <c r="AE264" i="2" l="1"/>
  <c r="J265" i="2"/>
  <c r="AD264" i="30"/>
  <c r="Y264" i="30"/>
  <c r="V265" i="32"/>
  <c r="G265" i="24"/>
  <c r="S265" i="24" s="1"/>
  <c r="V265" i="24"/>
  <c r="AA265" i="32" s="1"/>
  <c r="X265" i="32" l="1"/>
  <c r="U265" i="24"/>
  <c r="Z265" i="32" s="1"/>
  <c r="P265" i="2"/>
  <c r="U265" i="30" s="1"/>
  <c r="K265" i="30"/>
  <c r="M265" i="2"/>
  <c r="H265" i="24"/>
  <c r="H265" i="32"/>
  <c r="I265" i="24"/>
  <c r="J265" i="32" s="1"/>
  <c r="X265" i="24"/>
  <c r="Y265" i="24" s="1"/>
  <c r="Z265" i="24" s="1"/>
  <c r="I265" i="32" l="1"/>
  <c r="L265" i="24"/>
  <c r="Q265" i="30"/>
  <c r="O265" i="2"/>
  <c r="R265" i="24" l="1"/>
  <c r="O265" i="32"/>
  <c r="N265" i="24"/>
  <c r="S265" i="30"/>
  <c r="Q265" i="2"/>
  <c r="V265" i="2" s="1"/>
  <c r="W265" i="2" l="1"/>
  <c r="AB265" i="30" s="1"/>
  <c r="AA265" i="30"/>
  <c r="R265" i="32"/>
  <c r="V265" i="30"/>
  <c r="G265" i="2"/>
  <c r="S265" i="2" s="1"/>
  <c r="X265" i="2"/>
  <c r="AC265" i="30" s="1"/>
  <c r="W265" i="32"/>
  <c r="T265" i="24"/>
  <c r="W265" i="24"/>
  <c r="X265" i="30" l="1"/>
  <c r="U265" i="2"/>
  <c r="Z265" i="30" s="1"/>
  <c r="J266" i="24"/>
  <c r="AB265" i="32"/>
  <c r="H265" i="2"/>
  <c r="H265" i="30"/>
  <c r="I265" i="2"/>
  <c r="J265" i="30" s="1"/>
  <c r="Z265" i="2"/>
  <c r="AA265" i="2" s="1"/>
  <c r="AB265" i="2" s="1"/>
  <c r="Y265" i="32"/>
  <c r="I265" i="30" l="1"/>
  <c r="L265" i="2"/>
  <c r="K266" i="32"/>
  <c r="P266" i="24"/>
  <c r="U266" i="32" s="1"/>
  <c r="M266" i="24"/>
  <c r="O265" i="30" l="1"/>
  <c r="R265" i="2"/>
  <c r="N265" i="2"/>
  <c r="Q266" i="32"/>
  <c r="O266" i="24"/>
  <c r="R265" i="30" l="1"/>
  <c r="S266" i="32"/>
  <c r="Q266" i="24"/>
  <c r="W265" i="30"/>
  <c r="T265" i="2"/>
  <c r="Y265" i="2"/>
  <c r="V266" i="32" l="1"/>
  <c r="G266" i="24"/>
  <c r="V266" i="24"/>
  <c r="AA266" i="32" s="1"/>
  <c r="J266" i="2"/>
  <c r="AD265" i="30"/>
  <c r="AE265" i="2"/>
  <c r="Y265" i="30"/>
  <c r="H266" i="24" l="1"/>
  <c r="H266" i="32"/>
  <c r="I266" i="24"/>
  <c r="J266" i="32" s="1"/>
  <c r="X266" i="24"/>
  <c r="Y266" i="24" s="1"/>
  <c r="Z266" i="24" s="1"/>
  <c r="S266" i="24"/>
  <c r="P266" i="2"/>
  <c r="U266" i="30" s="1"/>
  <c r="K266" i="30"/>
  <c r="M266" i="2"/>
  <c r="Q266" i="30" l="1"/>
  <c r="O266" i="2"/>
  <c r="X266" i="32"/>
  <c r="U266" i="24"/>
  <c r="Z266" i="32" s="1"/>
  <c r="L266" i="24"/>
  <c r="I266" i="32"/>
  <c r="O266" i="32" l="1"/>
  <c r="R266" i="24"/>
  <c r="N266" i="24"/>
  <c r="S266" i="30"/>
  <c r="Q266" i="2"/>
  <c r="V266" i="2" s="1"/>
  <c r="AA266" i="30" l="1"/>
  <c r="W266" i="2"/>
  <c r="AB266" i="30" s="1"/>
  <c r="R266" i="32"/>
  <c r="W266" i="32"/>
  <c r="T266" i="24"/>
  <c r="W266" i="24"/>
  <c r="V266" i="30"/>
  <c r="G266" i="2"/>
  <c r="S266" i="2" s="1"/>
  <c r="X266" i="2"/>
  <c r="AC266" i="30" s="1"/>
  <c r="Y266" i="32" l="1"/>
  <c r="J267" i="24"/>
  <c r="AB266" i="32"/>
  <c r="X266" i="30"/>
  <c r="U266" i="2"/>
  <c r="Z266" i="30" s="1"/>
  <c r="H266" i="2"/>
  <c r="Z266" i="2"/>
  <c r="AA266" i="2" s="1"/>
  <c r="AB266" i="2" s="1"/>
  <c r="H266" i="30"/>
  <c r="I266" i="2"/>
  <c r="J266" i="30" s="1"/>
  <c r="K267" i="32" l="1"/>
  <c r="P267" i="24"/>
  <c r="U267" i="32" s="1"/>
  <c r="M267" i="24"/>
  <c r="L266" i="2"/>
  <c r="I266" i="30"/>
  <c r="R266" i="2" l="1"/>
  <c r="O266" i="30"/>
  <c r="N266" i="2"/>
  <c r="Q267" i="32"/>
  <c r="O267" i="24"/>
  <c r="S267" i="32" l="1"/>
  <c r="Q267" i="24"/>
  <c r="R266" i="30"/>
  <c r="W266" i="30"/>
  <c r="T266" i="2"/>
  <c r="Y266" i="2"/>
  <c r="AD266" i="30" l="1"/>
  <c r="AE266" i="2"/>
  <c r="J267" i="2"/>
  <c r="V267" i="32"/>
  <c r="V267" i="24"/>
  <c r="AA267" i="32" s="1"/>
  <c r="G267" i="24"/>
  <c r="Y266" i="30"/>
  <c r="I267" i="24" l="1"/>
  <c r="J267" i="32" s="1"/>
  <c r="H267" i="24"/>
  <c r="H267" i="32"/>
  <c r="X267" i="24"/>
  <c r="Y267" i="24" s="1"/>
  <c r="Z267" i="24" s="1"/>
  <c r="S267" i="24"/>
  <c r="P267" i="2"/>
  <c r="U267" i="30" s="1"/>
  <c r="K267" i="30"/>
  <c r="M267" i="2"/>
  <c r="X267" i="32" l="1"/>
  <c r="U267" i="24"/>
  <c r="Z267" i="32" s="1"/>
  <c r="Q267" i="30"/>
  <c r="O267" i="2"/>
  <c r="I267" i="32"/>
  <c r="L267" i="24"/>
  <c r="R267" i="24" l="1"/>
  <c r="O267" i="32"/>
  <c r="N267" i="24"/>
  <c r="S267" i="30"/>
  <c r="Q267" i="2"/>
  <c r="V267" i="2" s="1"/>
  <c r="AA267" i="30" l="1"/>
  <c r="W267" i="2"/>
  <c r="AB267" i="30" s="1"/>
  <c r="R267" i="32"/>
  <c r="V267" i="30"/>
  <c r="X267" i="2"/>
  <c r="AC267" i="30" s="1"/>
  <c r="G267" i="2"/>
  <c r="W267" i="32"/>
  <c r="T267" i="24"/>
  <c r="W267" i="24"/>
  <c r="H267" i="30" l="1"/>
  <c r="H267" i="2"/>
  <c r="Z267" i="2"/>
  <c r="AA267" i="2" s="1"/>
  <c r="AB267" i="2" s="1"/>
  <c r="I267" i="2"/>
  <c r="J267" i="30" s="1"/>
  <c r="AB267" i="32"/>
  <c r="J268" i="24"/>
  <c r="S267" i="2"/>
  <c r="Y267" i="32"/>
  <c r="K268" i="32" l="1"/>
  <c r="P268" i="24"/>
  <c r="U268" i="32" s="1"/>
  <c r="M268" i="24"/>
  <c r="I267" i="30"/>
  <c r="L267" i="2"/>
  <c r="X267" i="30"/>
  <c r="U267" i="2"/>
  <c r="Z267" i="30" s="1"/>
  <c r="Q268" i="32" l="1"/>
  <c r="O268" i="24"/>
  <c r="O267" i="30"/>
  <c r="R267" i="2"/>
  <c r="N267" i="2"/>
  <c r="S268" i="32" l="1"/>
  <c r="Q268" i="24"/>
  <c r="R267" i="30"/>
  <c r="W267" i="30"/>
  <c r="T267" i="2"/>
  <c r="Y267" i="2"/>
  <c r="AE267" i="2" l="1"/>
  <c r="AD267" i="30"/>
  <c r="J268" i="2"/>
  <c r="V268" i="32"/>
  <c r="V268" i="24"/>
  <c r="AA268" i="32" s="1"/>
  <c r="G268" i="24"/>
  <c r="Y267" i="30"/>
  <c r="I268" i="24" l="1"/>
  <c r="J268" i="32" s="1"/>
  <c r="H268" i="32"/>
  <c r="H268" i="24"/>
  <c r="X268" i="24"/>
  <c r="Y268" i="24" s="1"/>
  <c r="Z268" i="24" s="1"/>
  <c r="S268" i="24"/>
  <c r="P268" i="2"/>
  <c r="U268" i="30" s="1"/>
  <c r="K268" i="30"/>
  <c r="M268" i="2"/>
  <c r="X268" i="32" l="1"/>
  <c r="U268" i="24"/>
  <c r="Z268" i="32" s="1"/>
  <c r="Q268" i="30"/>
  <c r="O268" i="2"/>
  <c r="L268" i="24"/>
  <c r="I268" i="32"/>
  <c r="R268" i="24" l="1"/>
  <c r="O268" i="32"/>
  <c r="N268" i="24"/>
  <c r="S268" i="30"/>
  <c r="Q268" i="2"/>
  <c r="V268" i="2" s="1"/>
  <c r="AA268" i="30" l="1"/>
  <c r="W268" i="2"/>
  <c r="AB268" i="30" s="1"/>
  <c r="V268" i="30"/>
  <c r="X268" i="2"/>
  <c r="AC268" i="30" s="1"/>
  <c r="G268" i="2"/>
  <c r="S268" i="2" s="1"/>
  <c r="R268" i="32"/>
  <c r="W268" i="32"/>
  <c r="T268" i="24"/>
  <c r="W268" i="24"/>
  <c r="AB268" i="32" l="1"/>
  <c r="J269" i="24"/>
  <c r="X268" i="30"/>
  <c r="U268" i="2"/>
  <c r="Z268" i="30" s="1"/>
  <c r="Y268" i="32"/>
  <c r="H268" i="30"/>
  <c r="H268" i="2"/>
  <c r="Z268" i="2"/>
  <c r="AA268" i="2" s="1"/>
  <c r="AB268" i="2" s="1"/>
  <c r="I268" i="2"/>
  <c r="J268" i="30" s="1"/>
  <c r="I268" i="30" l="1"/>
  <c r="L268" i="2"/>
  <c r="K269" i="32"/>
  <c r="P269" i="24"/>
  <c r="U269" i="32" s="1"/>
  <c r="M269" i="24"/>
  <c r="O268" i="30" l="1"/>
  <c r="R268" i="2"/>
  <c r="N268" i="2"/>
  <c r="Q269" i="32"/>
  <c r="O269" i="24"/>
  <c r="R268" i="30" l="1"/>
  <c r="W268" i="30"/>
  <c r="T268" i="2"/>
  <c r="Y268" i="2"/>
  <c r="S269" i="32"/>
  <c r="Q269" i="24"/>
  <c r="Y268" i="30" l="1"/>
  <c r="V269" i="32"/>
  <c r="V269" i="24"/>
  <c r="AA269" i="32" s="1"/>
  <c r="G269" i="24"/>
  <c r="S269" i="24" s="1"/>
  <c r="J269" i="2"/>
  <c r="AD268" i="30"/>
  <c r="AE268" i="2"/>
  <c r="P269" i="2" l="1"/>
  <c r="U269" i="30" s="1"/>
  <c r="K269" i="30"/>
  <c r="M269" i="2"/>
  <c r="X269" i="32"/>
  <c r="U269" i="24"/>
  <c r="Z269" i="32" s="1"/>
  <c r="H269" i="24"/>
  <c r="H269" i="32"/>
  <c r="I269" i="24"/>
  <c r="J269" i="32" s="1"/>
  <c r="X269" i="24"/>
  <c r="Y269" i="24" s="1"/>
  <c r="Z269" i="24" s="1"/>
  <c r="Q269" i="30" l="1"/>
  <c r="O269" i="2"/>
  <c r="L269" i="24"/>
  <c r="I269" i="32"/>
  <c r="O269" i="32" l="1"/>
  <c r="R269" i="24"/>
  <c r="N269" i="24"/>
  <c r="S269" i="30"/>
  <c r="Q269" i="2"/>
  <c r="V269" i="2" s="1"/>
  <c r="AA269" i="30" l="1"/>
  <c r="W269" i="2"/>
  <c r="AB269" i="30" s="1"/>
  <c r="R269" i="32"/>
  <c r="W269" i="32"/>
  <c r="T269" i="24"/>
  <c r="W269" i="24"/>
  <c r="V269" i="30"/>
  <c r="X269" i="2"/>
  <c r="AC269" i="30" s="1"/>
  <c r="G269" i="2"/>
  <c r="AB269" i="32" l="1"/>
  <c r="J270" i="24"/>
  <c r="H269" i="30"/>
  <c r="I269" i="2"/>
  <c r="J269" i="30" s="1"/>
  <c r="Z269" i="2"/>
  <c r="AA269" i="2" s="1"/>
  <c r="AB269" i="2" s="1"/>
  <c r="H269" i="2"/>
  <c r="Y269" i="32"/>
  <c r="S269" i="2"/>
  <c r="I269" i="30" l="1"/>
  <c r="L269" i="2"/>
  <c r="K270" i="32"/>
  <c r="P270" i="24"/>
  <c r="U270" i="32" s="1"/>
  <c r="M270" i="24"/>
  <c r="X269" i="30"/>
  <c r="U269" i="2"/>
  <c r="Z269" i="30" s="1"/>
  <c r="O269" i="30" l="1"/>
  <c r="R269" i="2"/>
  <c r="N269" i="2"/>
  <c r="Q270" i="32"/>
  <c r="O270" i="24"/>
  <c r="R269" i="30" l="1"/>
  <c r="S270" i="32"/>
  <c r="Q270" i="24"/>
  <c r="W269" i="30"/>
  <c r="T269" i="2"/>
  <c r="Y269" i="2"/>
  <c r="V270" i="32" l="1"/>
  <c r="V270" i="24"/>
  <c r="AA270" i="32" s="1"/>
  <c r="G270" i="24"/>
  <c r="S270" i="24" s="1"/>
  <c r="Y269" i="30"/>
  <c r="J270" i="2"/>
  <c r="AD269" i="30"/>
  <c r="AE269" i="2"/>
  <c r="X270" i="32" l="1"/>
  <c r="U270" i="24"/>
  <c r="Z270" i="32" s="1"/>
  <c r="P270" i="2"/>
  <c r="U270" i="30" s="1"/>
  <c r="K270" i="30"/>
  <c r="M270" i="2"/>
  <c r="H270" i="24"/>
  <c r="H270" i="32"/>
  <c r="I270" i="24"/>
  <c r="J270" i="32" s="1"/>
  <c r="X270" i="24"/>
  <c r="Y270" i="24" s="1"/>
  <c r="Z270" i="24" s="1"/>
  <c r="I270" i="32" l="1"/>
  <c r="L270" i="24"/>
  <c r="Q270" i="30"/>
  <c r="O270" i="2"/>
  <c r="O270" i="32" l="1"/>
  <c r="R270" i="24"/>
  <c r="N270" i="24"/>
  <c r="S270" i="30"/>
  <c r="Q270" i="2"/>
  <c r="V270" i="2" s="1"/>
  <c r="AA270" i="30" l="1"/>
  <c r="W270" i="2"/>
  <c r="AB270" i="30" s="1"/>
  <c r="V270" i="30"/>
  <c r="G270" i="2"/>
  <c r="X270" i="2"/>
  <c r="AC270" i="30" s="1"/>
  <c r="S270" i="2"/>
  <c r="R270" i="32"/>
  <c r="W270" i="32"/>
  <c r="T270" i="24"/>
  <c r="W270" i="24"/>
  <c r="X270" i="30" l="1"/>
  <c r="U270" i="2"/>
  <c r="Z270" i="30" s="1"/>
  <c r="H270" i="2"/>
  <c r="H270" i="30"/>
  <c r="Z270" i="2"/>
  <c r="AA270" i="2" s="1"/>
  <c r="AB270" i="2" s="1"/>
  <c r="I270" i="2"/>
  <c r="J270" i="30" s="1"/>
  <c r="J271" i="24"/>
  <c r="AB270" i="32"/>
  <c r="Y270" i="32"/>
  <c r="K271" i="32" l="1"/>
  <c r="P271" i="24"/>
  <c r="U271" i="32" s="1"/>
  <c r="M271" i="24"/>
  <c r="L270" i="2"/>
  <c r="I270" i="30"/>
  <c r="O270" i="30" l="1"/>
  <c r="R270" i="2"/>
  <c r="N270" i="2"/>
  <c r="Q271" i="32"/>
  <c r="O271" i="24"/>
  <c r="R270" i="30" l="1"/>
  <c r="S271" i="32"/>
  <c r="Q271" i="24"/>
  <c r="W270" i="30"/>
  <c r="T270" i="2"/>
  <c r="Y270" i="2"/>
  <c r="V271" i="32" l="1"/>
  <c r="V271" i="24"/>
  <c r="AA271" i="32" s="1"/>
  <c r="G271" i="24"/>
  <c r="S271" i="24" s="1"/>
  <c r="Y270" i="30"/>
  <c r="J271" i="2"/>
  <c r="AD270" i="30"/>
  <c r="AE270" i="2"/>
  <c r="X271" i="32" l="1"/>
  <c r="U271" i="24"/>
  <c r="Z271" i="32" s="1"/>
  <c r="K271" i="30"/>
  <c r="P271" i="2"/>
  <c r="U271" i="30" s="1"/>
  <c r="M271" i="2"/>
  <c r="H271" i="24"/>
  <c r="H271" i="32"/>
  <c r="I271" i="24"/>
  <c r="J271" i="32" s="1"/>
  <c r="X271" i="24"/>
  <c r="Y271" i="24" s="1"/>
  <c r="Z271" i="24" s="1"/>
  <c r="I271" i="32" l="1"/>
  <c r="L271" i="24"/>
  <c r="Q271" i="30"/>
  <c r="O271" i="2"/>
  <c r="R271" i="24" l="1"/>
  <c r="O271" i="32"/>
  <c r="N271" i="24"/>
  <c r="S271" i="30"/>
  <c r="Q271" i="2"/>
  <c r="V271" i="2" s="1"/>
  <c r="AA271" i="30" l="1"/>
  <c r="W271" i="2"/>
  <c r="AB271" i="30" s="1"/>
  <c r="R271" i="32"/>
  <c r="V271" i="30"/>
  <c r="G271" i="2"/>
  <c r="X271" i="2"/>
  <c r="AC271" i="30" s="1"/>
  <c r="W271" i="32"/>
  <c r="T271" i="24"/>
  <c r="W271" i="24"/>
  <c r="H271" i="30" l="1"/>
  <c r="H271" i="2"/>
  <c r="Z271" i="2"/>
  <c r="AA271" i="2" s="1"/>
  <c r="AB271" i="2" s="1"/>
  <c r="I271" i="2"/>
  <c r="J271" i="30" s="1"/>
  <c r="AB271" i="32"/>
  <c r="J272" i="24"/>
  <c r="S271" i="2"/>
  <c r="Y271" i="32"/>
  <c r="K272" i="32" l="1"/>
  <c r="P272" i="24"/>
  <c r="U272" i="32" s="1"/>
  <c r="M272" i="24"/>
  <c r="L271" i="2"/>
  <c r="I271" i="30"/>
  <c r="X271" i="30"/>
  <c r="U271" i="2"/>
  <c r="Z271" i="30" s="1"/>
  <c r="R271" i="2" l="1"/>
  <c r="O271" i="30"/>
  <c r="N271" i="2"/>
  <c r="Q272" i="32"/>
  <c r="O272" i="24"/>
  <c r="R271" i="30" l="1"/>
  <c r="S272" i="32"/>
  <c r="Q272" i="24"/>
  <c r="W271" i="30"/>
  <c r="T271" i="2"/>
  <c r="Y271" i="2"/>
  <c r="V272" i="32" l="1"/>
  <c r="V272" i="24"/>
  <c r="AA272" i="32" s="1"/>
  <c r="G272" i="24"/>
  <c r="S272" i="24" s="1"/>
  <c r="Y271" i="30"/>
  <c r="J272" i="2"/>
  <c r="AD271" i="30"/>
  <c r="AE271" i="2"/>
  <c r="X272" i="32" l="1"/>
  <c r="U272" i="24"/>
  <c r="Z272" i="32" s="1"/>
  <c r="I272" i="24"/>
  <c r="J272" i="32" s="1"/>
  <c r="H272" i="32"/>
  <c r="H272" i="24"/>
  <c r="X272" i="24"/>
  <c r="Y272" i="24" s="1"/>
  <c r="Z272" i="24" s="1"/>
  <c r="K272" i="30"/>
  <c r="P272" i="2"/>
  <c r="U272" i="30" s="1"/>
  <c r="M272" i="2"/>
  <c r="Q272" i="30" l="1"/>
  <c r="O272" i="2"/>
  <c r="I272" i="32"/>
  <c r="L272" i="24"/>
  <c r="S272" i="30" l="1"/>
  <c r="Q272" i="2"/>
  <c r="R272" i="24"/>
  <c r="O272" i="32"/>
  <c r="N272" i="24"/>
  <c r="V272" i="30" l="1"/>
  <c r="G272" i="2"/>
  <c r="S272" i="2" s="1"/>
  <c r="X272" i="2"/>
  <c r="AC272" i="30" s="1"/>
  <c r="W272" i="32"/>
  <c r="T272" i="24"/>
  <c r="W272" i="24"/>
  <c r="R272" i="32"/>
  <c r="V272" i="2"/>
  <c r="X272" i="30" l="1"/>
  <c r="U272" i="2"/>
  <c r="Z272" i="30" s="1"/>
  <c r="Y272" i="32"/>
  <c r="H272" i="30"/>
  <c r="H272" i="2"/>
  <c r="Z272" i="2"/>
  <c r="AA272" i="2" s="1"/>
  <c r="AB272" i="2" s="1"/>
  <c r="I272" i="2"/>
  <c r="J272" i="30" s="1"/>
  <c r="AB272" i="32"/>
  <c r="J273" i="24"/>
  <c r="AA272" i="30"/>
  <c r="W272" i="2"/>
  <c r="AB272" i="30" s="1"/>
  <c r="K273" i="32" l="1"/>
  <c r="P273" i="24"/>
  <c r="U273" i="32" s="1"/>
  <c r="M273" i="24"/>
  <c r="I272" i="30"/>
  <c r="L272" i="2"/>
  <c r="Q273" i="32" l="1"/>
  <c r="O273" i="24"/>
  <c r="R272" i="2"/>
  <c r="O272" i="30"/>
  <c r="N272" i="2"/>
  <c r="S273" i="32" l="1"/>
  <c r="Q273" i="24"/>
  <c r="R272" i="30"/>
  <c r="W272" i="30"/>
  <c r="T272" i="2"/>
  <c r="Y272" i="2"/>
  <c r="Y272" i="30" l="1"/>
  <c r="V273" i="32"/>
  <c r="V273" i="24"/>
  <c r="AA273" i="32" s="1"/>
  <c r="G273" i="24"/>
  <c r="S273" i="24" s="1"/>
  <c r="AD272" i="30"/>
  <c r="AE272" i="2"/>
  <c r="J273" i="2"/>
  <c r="X273" i="32" l="1"/>
  <c r="U273" i="24"/>
  <c r="Z273" i="32" s="1"/>
  <c r="H273" i="24"/>
  <c r="H273" i="32"/>
  <c r="I273" i="24"/>
  <c r="J273" i="32" s="1"/>
  <c r="X273" i="24"/>
  <c r="Y273" i="24" s="1"/>
  <c r="Z273" i="24" s="1"/>
  <c r="P273" i="2"/>
  <c r="U273" i="30" s="1"/>
  <c r="K273" i="30"/>
  <c r="M273" i="2"/>
  <c r="Q273" i="30" l="1"/>
  <c r="O273" i="2"/>
  <c r="I273" i="32"/>
  <c r="L273" i="24"/>
  <c r="S273" i="30" l="1"/>
  <c r="Q273" i="2"/>
  <c r="R273" i="24"/>
  <c r="O273" i="32"/>
  <c r="N273" i="24"/>
  <c r="W273" i="32" l="1"/>
  <c r="T273" i="24"/>
  <c r="W273" i="24"/>
  <c r="V273" i="30"/>
  <c r="X273" i="2"/>
  <c r="AC273" i="30" s="1"/>
  <c r="G273" i="2"/>
  <c r="S273" i="2" s="1"/>
  <c r="R273" i="32"/>
  <c r="V273" i="2"/>
  <c r="X273" i="30" l="1"/>
  <c r="U273" i="2"/>
  <c r="Z273" i="30" s="1"/>
  <c r="H273" i="30"/>
  <c r="I273" i="2"/>
  <c r="J273" i="30" s="1"/>
  <c r="Z273" i="2"/>
  <c r="AA273" i="2" s="1"/>
  <c r="AB273" i="2" s="1"/>
  <c r="H273" i="2"/>
  <c r="J274" i="24"/>
  <c r="AB273" i="32"/>
  <c r="Y273" i="32"/>
  <c r="AA273" i="30"/>
  <c r="W273" i="2"/>
  <c r="AB273" i="30" s="1"/>
  <c r="K274" i="32" l="1"/>
  <c r="P274" i="24"/>
  <c r="U274" i="32" s="1"/>
  <c r="M274" i="24"/>
  <c r="I273" i="30"/>
  <c r="L273" i="2"/>
  <c r="Q274" i="32" l="1"/>
  <c r="O274" i="24"/>
  <c r="O273" i="30"/>
  <c r="R273" i="2"/>
  <c r="N273" i="2"/>
  <c r="S274" i="32" l="1"/>
  <c r="Q274" i="24"/>
  <c r="R273" i="30"/>
  <c r="W273" i="30"/>
  <c r="T273" i="2"/>
  <c r="Y273" i="2"/>
  <c r="J274" i="2" l="1"/>
  <c r="AD273" i="30"/>
  <c r="AE273" i="2"/>
  <c r="Y273" i="30"/>
  <c r="V274" i="32"/>
  <c r="G274" i="24"/>
  <c r="S274" i="24" s="1"/>
  <c r="V274" i="24"/>
  <c r="AA274" i="32" s="1"/>
  <c r="X274" i="32" l="1"/>
  <c r="U274" i="24"/>
  <c r="Z274" i="32" s="1"/>
  <c r="I274" i="24"/>
  <c r="J274" i="32" s="1"/>
  <c r="H274" i="32"/>
  <c r="H274" i="24"/>
  <c r="X274" i="24"/>
  <c r="Y274" i="24" s="1"/>
  <c r="Z274" i="24" s="1"/>
  <c r="P274" i="2"/>
  <c r="U274" i="30" s="1"/>
  <c r="K274" i="30"/>
  <c r="M274" i="2"/>
  <c r="Q274" i="30" l="1"/>
  <c r="O274" i="2"/>
  <c r="I274" i="32"/>
  <c r="L274" i="24"/>
  <c r="S274" i="30" l="1"/>
  <c r="Q274" i="2"/>
  <c r="R274" i="24"/>
  <c r="O274" i="32"/>
  <c r="N274" i="24"/>
  <c r="W274" i="32" l="1"/>
  <c r="T274" i="24"/>
  <c r="W274" i="24"/>
  <c r="V274" i="30"/>
  <c r="X274" i="2"/>
  <c r="AC274" i="30" s="1"/>
  <c r="G274" i="2"/>
  <c r="S274" i="2" s="1"/>
  <c r="R274" i="32"/>
  <c r="V274" i="2"/>
  <c r="X274" i="30" l="1"/>
  <c r="U274" i="2"/>
  <c r="Z274" i="30" s="1"/>
  <c r="AA274" i="30"/>
  <c r="W274" i="2"/>
  <c r="AB274" i="30" s="1"/>
  <c r="AB274" i="32"/>
  <c r="J275" i="24"/>
  <c r="Y274" i="32"/>
  <c r="H274" i="2"/>
  <c r="H274" i="30"/>
  <c r="Z274" i="2"/>
  <c r="AA274" i="2" s="1"/>
  <c r="AB274" i="2" s="1"/>
  <c r="I274" i="2"/>
  <c r="J274" i="30" s="1"/>
  <c r="L274" i="2" l="1"/>
  <c r="I274" i="30"/>
  <c r="K275" i="32"/>
  <c r="P275" i="24"/>
  <c r="U275" i="32" s="1"/>
  <c r="M275" i="24"/>
  <c r="Q275" i="32" l="1"/>
  <c r="O275" i="24"/>
  <c r="O274" i="30"/>
  <c r="R274" i="2"/>
  <c r="N274" i="2"/>
  <c r="S275" i="32" l="1"/>
  <c r="Q275" i="24"/>
  <c r="R274" i="30"/>
  <c r="W274" i="30"/>
  <c r="T274" i="2"/>
  <c r="Y274" i="2"/>
  <c r="Y274" i="30" l="1"/>
  <c r="V275" i="32"/>
  <c r="G275" i="24"/>
  <c r="S275" i="24" s="1"/>
  <c r="V275" i="24"/>
  <c r="AA275" i="32" s="1"/>
  <c r="J275" i="2"/>
  <c r="AE274" i="2"/>
  <c r="AD274" i="30"/>
  <c r="X275" i="32" l="1"/>
  <c r="U275" i="24"/>
  <c r="Z275" i="32" s="1"/>
  <c r="P275" i="2"/>
  <c r="U275" i="30" s="1"/>
  <c r="K275" i="30"/>
  <c r="M275" i="2"/>
  <c r="H275" i="24"/>
  <c r="H275" i="32"/>
  <c r="I275" i="24"/>
  <c r="J275" i="32" s="1"/>
  <c r="X275" i="24"/>
  <c r="Y275" i="24" s="1"/>
  <c r="Z275" i="24" s="1"/>
  <c r="L275" i="24" l="1"/>
  <c r="I275" i="32"/>
  <c r="Q275" i="30"/>
  <c r="O275" i="2"/>
  <c r="S275" i="30" l="1"/>
  <c r="Q275" i="2"/>
  <c r="O275" i="32"/>
  <c r="R275" i="24"/>
  <c r="N275" i="24"/>
  <c r="V275" i="30" l="1"/>
  <c r="G275" i="2"/>
  <c r="S275" i="2" s="1"/>
  <c r="X275" i="2"/>
  <c r="AC275" i="30" s="1"/>
  <c r="R275" i="32"/>
  <c r="W275" i="32"/>
  <c r="T275" i="24"/>
  <c r="W275" i="24"/>
  <c r="V275" i="2"/>
  <c r="X275" i="30" l="1"/>
  <c r="U275" i="2"/>
  <c r="Z275" i="30" s="1"/>
  <c r="Y275" i="32"/>
  <c r="J276" i="24"/>
  <c r="AB275" i="32"/>
  <c r="AA275" i="30"/>
  <c r="W275" i="2"/>
  <c r="AB275" i="30" s="1"/>
  <c r="H275" i="30"/>
  <c r="I275" i="2"/>
  <c r="J275" i="30" s="1"/>
  <c r="Z275" i="2"/>
  <c r="AA275" i="2" s="1"/>
  <c r="AB275" i="2" s="1"/>
  <c r="H275" i="2"/>
  <c r="I275" i="30" l="1"/>
  <c r="L275" i="2"/>
  <c r="K276" i="32"/>
  <c r="P276" i="24"/>
  <c r="U276" i="32" s="1"/>
  <c r="M276" i="24"/>
  <c r="O275" i="30" l="1"/>
  <c r="R275" i="2"/>
  <c r="N275" i="2"/>
  <c r="Q276" i="32"/>
  <c r="O276" i="24"/>
  <c r="R275" i="30" l="1"/>
  <c r="S276" i="32"/>
  <c r="Q276" i="24"/>
  <c r="W275" i="30"/>
  <c r="T275" i="2"/>
  <c r="Y275" i="2"/>
  <c r="V276" i="32" l="1"/>
  <c r="V276" i="24"/>
  <c r="AA276" i="32" s="1"/>
  <c r="G276" i="24"/>
  <c r="AD275" i="30"/>
  <c r="J276" i="2"/>
  <c r="AE275" i="2"/>
  <c r="Y275" i="30"/>
  <c r="H276" i="24" l="1"/>
  <c r="H276" i="32"/>
  <c r="I276" i="24"/>
  <c r="J276" i="32" s="1"/>
  <c r="X276" i="24"/>
  <c r="Y276" i="24" s="1"/>
  <c r="Z276" i="24" s="1"/>
  <c r="K276" i="30"/>
  <c r="P276" i="2"/>
  <c r="U276" i="30" s="1"/>
  <c r="M276" i="2"/>
  <c r="S276" i="24"/>
  <c r="Q276" i="30" l="1"/>
  <c r="O276" i="2"/>
  <c r="X276" i="32"/>
  <c r="U276" i="24"/>
  <c r="Z276" i="32" s="1"/>
  <c r="I276" i="32"/>
  <c r="L276" i="24"/>
  <c r="O276" i="32" l="1"/>
  <c r="R276" i="24"/>
  <c r="N276" i="24"/>
  <c r="S276" i="30"/>
  <c r="Q276" i="2"/>
  <c r="V276" i="2" s="1"/>
  <c r="AA276" i="30" l="1"/>
  <c r="W276" i="2"/>
  <c r="AB276" i="30" s="1"/>
  <c r="V276" i="30"/>
  <c r="X276" i="2"/>
  <c r="AC276" i="30" s="1"/>
  <c r="G276" i="2"/>
  <c r="R276" i="32"/>
  <c r="W276" i="32"/>
  <c r="T276" i="24"/>
  <c r="W276" i="24"/>
  <c r="AB276" i="32" l="1"/>
  <c r="J277" i="24"/>
  <c r="Y276" i="32"/>
  <c r="H276" i="30"/>
  <c r="H276" i="2"/>
  <c r="Z276" i="2"/>
  <c r="AA276" i="2" s="1"/>
  <c r="AB276" i="2" s="1"/>
  <c r="I276" i="2"/>
  <c r="J276" i="30" s="1"/>
  <c r="S276" i="2"/>
  <c r="L276" i="2" l="1"/>
  <c r="I276" i="30"/>
  <c r="X276" i="30"/>
  <c r="U276" i="2"/>
  <c r="Z276" i="30" s="1"/>
  <c r="K277" i="32"/>
  <c r="P277" i="24"/>
  <c r="U277" i="32" s="1"/>
  <c r="M277" i="24"/>
  <c r="Q277" i="32" l="1"/>
  <c r="O277" i="24"/>
  <c r="O276" i="30"/>
  <c r="R276" i="2"/>
  <c r="N276" i="2"/>
  <c r="S277" i="32" l="1"/>
  <c r="Q277" i="24"/>
  <c r="R276" i="30"/>
  <c r="W276" i="30"/>
  <c r="T276" i="2"/>
  <c r="Y276" i="2"/>
  <c r="J277" i="2" l="1"/>
  <c r="AD276" i="30"/>
  <c r="AE276" i="2"/>
  <c r="V277" i="32"/>
  <c r="V277" i="24"/>
  <c r="AA277" i="32" s="1"/>
  <c r="G277" i="24"/>
  <c r="S277" i="24" s="1"/>
  <c r="Y276" i="30"/>
  <c r="X277" i="32" l="1"/>
  <c r="U277" i="24"/>
  <c r="Z277" i="32" s="1"/>
  <c r="P277" i="2"/>
  <c r="U277" i="30" s="1"/>
  <c r="K277" i="30"/>
  <c r="M277" i="2"/>
  <c r="H277" i="24"/>
  <c r="H277" i="32"/>
  <c r="I277" i="24"/>
  <c r="J277" i="32" s="1"/>
  <c r="X277" i="24"/>
  <c r="Y277" i="24" s="1"/>
  <c r="Z277" i="24" s="1"/>
  <c r="I277" i="32" l="1"/>
  <c r="L277" i="24"/>
  <c r="Q277" i="30"/>
  <c r="O277" i="2"/>
  <c r="O277" i="32" l="1"/>
  <c r="R277" i="24"/>
  <c r="N277" i="24"/>
  <c r="S277" i="30"/>
  <c r="Q277" i="2"/>
  <c r="V277" i="2" s="1"/>
  <c r="W277" i="2" l="1"/>
  <c r="AB277" i="30" s="1"/>
  <c r="AA277" i="30"/>
  <c r="R277" i="32"/>
  <c r="V277" i="30"/>
  <c r="G277" i="2"/>
  <c r="S277" i="2" s="1"/>
  <c r="X277" i="2"/>
  <c r="AC277" i="30" s="1"/>
  <c r="W277" i="32"/>
  <c r="T277" i="24"/>
  <c r="W277" i="24"/>
  <c r="X277" i="30" l="1"/>
  <c r="U277" i="2"/>
  <c r="Z277" i="30" s="1"/>
  <c r="AB277" i="32"/>
  <c r="J278" i="24"/>
  <c r="H277" i="2"/>
  <c r="H277" i="30"/>
  <c r="I277" i="2"/>
  <c r="J277" i="30" s="1"/>
  <c r="Z277" i="2"/>
  <c r="AA277" i="2" s="1"/>
  <c r="AB277" i="2" s="1"/>
  <c r="Y277" i="32"/>
  <c r="K278" i="32" l="1"/>
  <c r="P278" i="24"/>
  <c r="U278" i="32" s="1"/>
  <c r="M278" i="24"/>
  <c r="I277" i="30"/>
  <c r="L277" i="2"/>
  <c r="Q278" i="32" l="1"/>
  <c r="O278" i="24"/>
  <c r="O277" i="30"/>
  <c r="R277" i="2"/>
  <c r="N277" i="2"/>
  <c r="R277" i="30" l="1"/>
  <c r="S278" i="32"/>
  <c r="Q278" i="24"/>
  <c r="W277" i="30"/>
  <c r="T277" i="2"/>
  <c r="Y277" i="2"/>
  <c r="V278" i="32" l="1"/>
  <c r="G278" i="24"/>
  <c r="S278" i="24" s="1"/>
  <c r="V278" i="24"/>
  <c r="AA278" i="32" s="1"/>
  <c r="Y277" i="30"/>
  <c r="J278" i="2"/>
  <c r="AD277" i="30"/>
  <c r="AE277" i="2"/>
  <c r="X278" i="32" l="1"/>
  <c r="U278" i="24"/>
  <c r="Z278" i="32" s="1"/>
  <c r="P278" i="2"/>
  <c r="U278" i="30" s="1"/>
  <c r="K278" i="30"/>
  <c r="M278" i="2"/>
  <c r="I278" i="24"/>
  <c r="J278" i="32" s="1"/>
  <c r="H278" i="32"/>
  <c r="H278" i="24"/>
  <c r="X278" i="24"/>
  <c r="Y278" i="24" s="1"/>
  <c r="Z278" i="24" s="1"/>
  <c r="I278" i="32" l="1"/>
  <c r="L278" i="24"/>
  <c r="Q278" i="30"/>
  <c r="O278" i="2"/>
  <c r="R278" i="24" l="1"/>
  <c r="O278" i="32"/>
  <c r="N278" i="24"/>
  <c r="S278" i="30"/>
  <c r="Q278" i="2"/>
  <c r="V278" i="2" s="1"/>
  <c r="AA278" i="30" l="1"/>
  <c r="W278" i="2"/>
  <c r="AB278" i="30" s="1"/>
  <c r="R278" i="32"/>
  <c r="V278" i="30"/>
  <c r="G278" i="2"/>
  <c r="X278" i="2"/>
  <c r="AC278" i="30" s="1"/>
  <c r="W278" i="32"/>
  <c r="T278" i="24"/>
  <c r="W278" i="24"/>
  <c r="H278" i="2" l="1"/>
  <c r="H278" i="30"/>
  <c r="Z278" i="2"/>
  <c r="AA278" i="2" s="1"/>
  <c r="AB278" i="2" s="1"/>
  <c r="I278" i="2"/>
  <c r="J278" i="30" s="1"/>
  <c r="J279" i="24"/>
  <c r="AB278" i="32"/>
  <c r="Y278" i="32"/>
  <c r="S278" i="2"/>
  <c r="X278" i="30" l="1"/>
  <c r="U278" i="2"/>
  <c r="Z278" i="30" s="1"/>
  <c r="K279" i="32"/>
  <c r="P279" i="24"/>
  <c r="U279" i="32" s="1"/>
  <c r="M279" i="24"/>
  <c r="L278" i="2"/>
  <c r="I278" i="30"/>
  <c r="Q279" i="32" l="1"/>
  <c r="O279" i="24"/>
  <c r="O278" i="30"/>
  <c r="R278" i="2"/>
  <c r="N278" i="2"/>
  <c r="S279" i="32" l="1"/>
  <c r="Q279" i="24"/>
  <c r="R278" i="30"/>
  <c r="W278" i="30"/>
  <c r="T278" i="2"/>
  <c r="Y278" i="2"/>
  <c r="J279" i="2" l="1"/>
  <c r="AE278" i="2"/>
  <c r="AD278" i="30"/>
  <c r="Y278" i="30"/>
  <c r="V279" i="32"/>
  <c r="V279" i="24"/>
  <c r="AA279" i="32" s="1"/>
  <c r="G279" i="24"/>
  <c r="H279" i="32" l="1"/>
  <c r="H279" i="24"/>
  <c r="I279" i="24"/>
  <c r="J279" i="32" s="1"/>
  <c r="X279" i="24"/>
  <c r="Y279" i="24" s="1"/>
  <c r="Z279" i="24" s="1"/>
  <c r="S279" i="24"/>
  <c r="K279" i="30"/>
  <c r="P279" i="2"/>
  <c r="U279" i="30" s="1"/>
  <c r="M279" i="2"/>
  <c r="L279" i="24" l="1"/>
  <c r="I279" i="32"/>
  <c r="Q279" i="30"/>
  <c r="O279" i="2"/>
  <c r="X279" i="32"/>
  <c r="U279" i="24"/>
  <c r="Z279" i="32" s="1"/>
  <c r="S279" i="30" l="1"/>
  <c r="Q279" i="2"/>
  <c r="R279" i="24"/>
  <c r="O279" i="32"/>
  <c r="N279" i="24"/>
  <c r="W279" i="32" l="1"/>
  <c r="T279" i="24"/>
  <c r="W279" i="24"/>
  <c r="V279" i="30"/>
  <c r="G279" i="2"/>
  <c r="X279" i="2"/>
  <c r="AC279" i="30" s="1"/>
  <c r="S279" i="2"/>
  <c r="R279" i="32"/>
  <c r="V279" i="2"/>
  <c r="W279" i="2" l="1"/>
  <c r="AB279" i="30" s="1"/>
  <c r="AA279" i="30"/>
  <c r="X279" i="30"/>
  <c r="U279" i="2"/>
  <c r="Z279" i="30" s="1"/>
  <c r="J280" i="24"/>
  <c r="AB279" i="32"/>
  <c r="Y279" i="32"/>
  <c r="H279" i="30"/>
  <c r="H279" i="2"/>
  <c r="Z279" i="2"/>
  <c r="AA279" i="2" s="1"/>
  <c r="AB279" i="2" s="1"/>
  <c r="I279" i="2"/>
  <c r="J279" i="30" s="1"/>
  <c r="I279" i="30" l="1"/>
  <c r="L279" i="2"/>
  <c r="K280" i="32"/>
  <c r="P280" i="24"/>
  <c r="U280" i="32" s="1"/>
  <c r="M280" i="24"/>
  <c r="O279" i="30" l="1"/>
  <c r="R279" i="2"/>
  <c r="N279" i="2"/>
  <c r="Q280" i="32"/>
  <c r="O280" i="24"/>
  <c r="R279" i="30" l="1"/>
  <c r="S280" i="32"/>
  <c r="Q280" i="24"/>
  <c r="W279" i="30"/>
  <c r="T279" i="2"/>
  <c r="Y279" i="2"/>
  <c r="V280" i="32" l="1"/>
  <c r="V280" i="24"/>
  <c r="AA280" i="32" s="1"/>
  <c r="G280" i="24"/>
  <c r="Y279" i="30"/>
  <c r="AD279" i="30"/>
  <c r="J280" i="2"/>
  <c r="AE279" i="2"/>
  <c r="I280" i="24" l="1"/>
  <c r="J280" i="32" s="1"/>
  <c r="H280" i="32"/>
  <c r="H280" i="24"/>
  <c r="X280" i="24"/>
  <c r="Y280" i="24" s="1"/>
  <c r="Z280" i="24" s="1"/>
  <c r="S280" i="24"/>
  <c r="K280" i="30"/>
  <c r="P280" i="2"/>
  <c r="U280" i="30" s="1"/>
  <c r="M280" i="2"/>
  <c r="X280" i="32" l="1"/>
  <c r="U280" i="24"/>
  <c r="Z280" i="32" s="1"/>
  <c r="Q280" i="30"/>
  <c r="O280" i="2"/>
  <c r="I280" i="32"/>
  <c r="L280" i="24"/>
  <c r="O280" i="32" l="1"/>
  <c r="R280" i="24"/>
  <c r="N280" i="24"/>
  <c r="S280" i="30"/>
  <c r="Q280" i="2"/>
  <c r="V280" i="2" s="1"/>
  <c r="AA280" i="30" l="1"/>
  <c r="W280" i="2"/>
  <c r="AB280" i="30" s="1"/>
  <c r="R280" i="32"/>
  <c r="W280" i="32"/>
  <c r="T280" i="24"/>
  <c r="W280" i="24"/>
  <c r="V280" i="30"/>
  <c r="X280" i="2"/>
  <c r="AC280" i="30" s="1"/>
  <c r="G280" i="2"/>
  <c r="Y280" i="32" l="1"/>
  <c r="J281" i="24"/>
  <c r="AB280" i="32"/>
  <c r="H280" i="2"/>
  <c r="Z280" i="2"/>
  <c r="AA280" i="2" s="1"/>
  <c r="AB280" i="2" s="1"/>
  <c r="H280" i="30"/>
  <c r="I280" i="2"/>
  <c r="J280" i="30" s="1"/>
  <c r="S280" i="2"/>
  <c r="X280" i="30" l="1"/>
  <c r="U280" i="2"/>
  <c r="Z280" i="30" s="1"/>
  <c r="L280" i="2"/>
  <c r="I280" i="30"/>
  <c r="K281" i="32"/>
  <c r="P281" i="24"/>
  <c r="U281" i="32" s="1"/>
  <c r="M281" i="24"/>
  <c r="O280" i="30" l="1"/>
  <c r="R280" i="2"/>
  <c r="N280" i="2"/>
  <c r="Q281" i="32"/>
  <c r="O281" i="24"/>
  <c r="S281" i="32" l="1"/>
  <c r="Q281" i="24"/>
  <c r="R280" i="30"/>
  <c r="W280" i="30"/>
  <c r="T280" i="2"/>
  <c r="Y280" i="2"/>
  <c r="J281" i="2" l="1"/>
  <c r="AD280" i="30"/>
  <c r="AE280" i="2"/>
  <c r="V281" i="32"/>
  <c r="G281" i="24"/>
  <c r="V281" i="24"/>
  <c r="AA281" i="32" s="1"/>
  <c r="Y280" i="30"/>
  <c r="I281" i="24" l="1"/>
  <c r="J281" i="32" s="1"/>
  <c r="H281" i="24"/>
  <c r="H281" i="32"/>
  <c r="X281" i="24"/>
  <c r="Y281" i="24" s="1"/>
  <c r="Z281" i="24" s="1"/>
  <c r="S281" i="24"/>
  <c r="P281" i="2"/>
  <c r="U281" i="30" s="1"/>
  <c r="K281" i="30"/>
  <c r="M281" i="2"/>
  <c r="X281" i="32" l="1"/>
  <c r="U281" i="24"/>
  <c r="Z281" i="32" s="1"/>
  <c r="Q281" i="30"/>
  <c r="O281" i="2"/>
  <c r="I281" i="32"/>
  <c r="L281" i="24"/>
  <c r="R281" i="24" l="1"/>
  <c r="O281" i="32"/>
  <c r="N281" i="24"/>
  <c r="S281" i="30"/>
  <c r="Q281" i="2"/>
  <c r="V281" i="2" s="1"/>
  <c r="W281" i="2" l="1"/>
  <c r="AB281" i="30" s="1"/>
  <c r="AA281" i="30"/>
  <c r="R281" i="32"/>
  <c r="V281" i="30"/>
  <c r="X281" i="2"/>
  <c r="AC281" i="30" s="1"/>
  <c r="G281" i="2"/>
  <c r="W281" i="32"/>
  <c r="T281" i="24"/>
  <c r="W281" i="24"/>
  <c r="H281" i="30" l="1"/>
  <c r="H281" i="2"/>
  <c r="I281" i="2"/>
  <c r="J281" i="30" s="1"/>
  <c r="Z281" i="2"/>
  <c r="AA281" i="2" s="1"/>
  <c r="AB281" i="2" s="1"/>
  <c r="Y281" i="32"/>
  <c r="S281" i="2"/>
  <c r="AB281" i="32"/>
  <c r="J282" i="24"/>
  <c r="X281" i="30" l="1"/>
  <c r="U281" i="2"/>
  <c r="Z281" i="30" s="1"/>
  <c r="I281" i="30"/>
  <c r="L281" i="2"/>
  <c r="K282" i="32"/>
  <c r="P282" i="24"/>
  <c r="U282" i="32" s="1"/>
  <c r="M282" i="24"/>
  <c r="O281" i="30" l="1"/>
  <c r="R281" i="2"/>
  <c r="N281" i="2"/>
  <c r="Q282" i="32"/>
  <c r="O282" i="24"/>
  <c r="R281" i="30" l="1"/>
  <c r="S282" i="32"/>
  <c r="Q282" i="24"/>
  <c r="W281" i="30"/>
  <c r="T281" i="2"/>
  <c r="Y281" i="2"/>
  <c r="V282" i="32" l="1"/>
  <c r="G282" i="24"/>
  <c r="V282" i="24"/>
  <c r="AA282" i="32" s="1"/>
  <c r="Y281" i="30"/>
  <c r="J282" i="2"/>
  <c r="AD281" i="30"/>
  <c r="AE281" i="2"/>
  <c r="P282" i="2" l="1"/>
  <c r="U282" i="30" s="1"/>
  <c r="K282" i="30"/>
  <c r="M282" i="2"/>
  <c r="I282" i="24"/>
  <c r="J282" i="32" s="1"/>
  <c r="H282" i="32"/>
  <c r="H282" i="24"/>
  <c r="X282" i="24"/>
  <c r="Y282" i="24" s="1"/>
  <c r="Z282" i="24" s="1"/>
  <c r="S282" i="24"/>
  <c r="Q282" i="30" l="1"/>
  <c r="O282" i="2"/>
  <c r="I282" i="32"/>
  <c r="L282" i="24"/>
  <c r="X282" i="32"/>
  <c r="U282" i="24"/>
  <c r="Z282" i="32" s="1"/>
  <c r="S282" i="30" l="1"/>
  <c r="Q282" i="2"/>
  <c r="O282" i="32"/>
  <c r="R282" i="24"/>
  <c r="N282" i="24"/>
  <c r="V282" i="30" l="1"/>
  <c r="X282" i="2"/>
  <c r="AC282" i="30" s="1"/>
  <c r="G282" i="2"/>
  <c r="R282" i="32"/>
  <c r="W282" i="32"/>
  <c r="T282" i="24"/>
  <c r="W282" i="24"/>
  <c r="V282" i="2"/>
  <c r="Y282" i="32" l="1"/>
  <c r="H282" i="2"/>
  <c r="H282" i="30"/>
  <c r="I282" i="2"/>
  <c r="J282" i="30" s="1"/>
  <c r="Z282" i="2"/>
  <c r="AA282" i="2" s="1"/>
  <c r="AB282" i="2" s="1"/>
  <c r="S282" i="2"/>
  <c r="W282" i="2"/>
  <c r="AB282" i="30" s="1"/>
  <c r="AA282" i="30"/>
  <c r="AB282" i="32"/>
  <c r="J283" i="24"/>
  <c r="K283" i="32" l="1"/>
  <c r="P283" i="24"/>
  <c r="U283" i="32" s="1"/>
  <c r="M283" i="24"/>
  <c r="X282" i="30"/>
  <c r="U282" i="2"/>
  <c r="Z282" i="30" s="1"/>
  <c r="I282" i="30"/>
  <c r="L282" i="2"/>
  <c r="Q283" i="32" l="1"/>
  <c r="O283" i="24"/>
  <c r="O282" i="30"/>
  <c r="R282" i="2"/>
  <c r="N282" i="2"/>
  <c r="S283" i="32" l="1"/>
  <c r="Q283" i="24"/>
  <c r="R282" i="30"/>
  <c r="W282" i="30"/>
  <c r="T282" i="2"/>
  <c r="Y282" i="2"/>
  <c r="J283" i="2" l="1"/>
  <c r="AE282" i="2"/>
  <c r="AD282" i="30"/>
  <c r="Y282" i="30"/>
  <c r="V283" i="32"/>
  <c r="G283" i="24"/>
  <c r="V283" i="24"/>
  <c r="AA283" i="32" s="1"/>
  <c r="H283" i="24" l="1"/>
  <c r="H283" i="32"/>
  <c r="I283" i="24"/>
  <c r="J283" i="32" s="1"/>
  <c r="X283" i="24"/>
  <c r="Y283" i="24" s="1"/>
  <c r="Z283" i="24" s="1"/>
  <c r="S283" i="24"/>
  <c r="P283" i="2"/>
  <c r="U283" i="30" s="1"/>
  <c r="K283" i="30"/>
  <c r="M283" i="2"/>
  <c r="Q283" i="30" l="1"/>
  <c r="O283" i="2"/>
  <c r="X283" i="32"/>
  <c r="U283" i="24"/>
  <c r="Z283" i="32" s="1"/>
  <c r="L283" i="24"/>
  <c r="I283" i="32"/>
  <c r="S283" i="30" l="1"/>
  <c r="Q283" i="2"/>
  <c r="O283" i="32"/>
  <c r="R283" i="24"/>
  <c r="N283" i="24"/>
  <c r="V283" i="30" l="1"/>
  <c r="X283" i="2"/>
  <c r="AC283" i="30" s="1"/>
  <c r="G283" i="2"/>
  <c r="R283" i="32"/>
  <c r="W283" i="32"/>
  <c r="T283" i="24"/>
  <c r="W283" i="24"/>
  <c r="V283" i="2"/>
  <c r="H283" i="2" l="1"/>
  <c r="H283" i="30"/>
  <c r="Z283" i="2"/>
  <c r="AA283" i="2" s="1"/>
  <c r="AB283" i="2" s="1"/>
  <c r="I283" i="2"/>
  <c r="J283" i="30" s="1"/>
  <c r="Y283" i="32"/>
  <c r="S283" i="2"/>
  <c r="AA283" i="30"/>
  <c r="W283" i="2"/>
  <c r="AB283" i="30" s="1"/>
  <c r="AB283" i="32"/>
  <c r="J284" i="24"/>
  <c r="K284" i="32" l="1"/>
  <c r="P284" i="24"/>
  <c r="U284" i="32" s="1"/>
  <c r="M284" i="24"/>
  <c r="X283" i="30"/>
  <c r="U283" i="2"/>
  <c r="Z283" i="30" s="1"/>
  <c r="L283" i="2"/>
  <c r="I283" i="30"/>
  <c r="Q284" i="32" l="1"/>
  <c r="O284" i="24"/>
  <c r="O283" i="30"/>
  <c r="R283" i="2"/>
  <c r="N283" i="2"/>
  <c r="S284" i="32" l="1"/>
  <c r="Q284" i="24"/>
  <c r="R283" i="30"/>
  <c r="W283" i="30"/>
  <c r="T283" i="2"/>
  <c r="Y283" i="2"/>
  <c r="AD283" i="30" l="1"/>
  <c r="J284" i="2"/>
  <c r="AE283" i="2"/>
  <c r="Y283" i="30"/>
  <c r="V284" i="32"/>
  <c r="G284" i="24"/>
  <c r="S284" i="24" s="1"/>
  <c r="V284" i="24"/>
  <c r="AA284" i="32" s="1"/>
  <c r="X284" i="32" l="1"/>
  <c r="U284" i="24"/>
  <c r="Z284" i="32" s="1"/>
  <c r="K284" i="30"/>
  <c r="P284" i="2"/>
  <c r="U284" i="30" s="1"/>
  <c r="M284" i="2"/>
  <c r="I284" i="24"/>
  <c r="J284" i="32" s="1"/>
  <c r="H284" i="32"/>
  <c r="H284" i="24"/>
  <c r="X284" i="24"/>
  <c r="Y284" i="24" s="1"/>
  <c r="Z284" i="24" s="1"/>
  <c r="I284" i="32" l="1"/>
  <c r="L284" i="24"/>
  <c r="Q284" i="30"/>
  <c r="O284" i="2"/>
  <c r="O284" i="32" l="1"/>
  <c r="R284" i="24"/>
  <c r="N284" i="24"/>
  <c r="S284" i="30"/>
  <c r="Q284" i="2"/>
  <c r="V284" i="2" s="1"/>
  <c r="AA284" i="30" l="1"/>
  <c r="W284" i="2"/>
  <c r="AB284" i="30" s="1"/>
  <c r="R284" i="32"/>
  <c r="V284" i="30"/>
  <c r="G284" i="2"/>
  <c r="S284" i="2" s="1"/>
  <c r="X284" i="2"/>
  <c r="AC284" i="30" s="1"/>
  <c r="W284" i="32"/>
  <c r="T284" i="24"/>
  <c r="W284" i="24"/>
  <c r="X284" i="30" l="1"/>
  <c r="U284" i="2"/>
  <c r="Z284" i="30" s="1"/>
  <c r="Y284" i="32"/>
  <c r="AB284" i="32"/>
  <c r="J285" i="24"/>
  <c r="H284" i="2"/>
  <c r="Z284" i="2"/>
  <c r="AA284" i="2" s="1"/>
  <c r="AB284" i="2" s="1"/>
  <c r="H284" i="30"/>
  <c r="I284" i="2"/>
  <c r="J284" i="30" s="1"/>
  <c r="K285" i="32" l="1"/>
  <c r="P285" i="24"/>
  <c r="U285" i="32" s="1"/>
  <c r="M285" i="24"/>
  <c r="L284" i="2"/>
  <c r="I284" i="30"/>
  <c r="Q285" i="32" l="1"/>
  <c r="O285" i="24"/>
  <c r="O284" i="30"/>
  <c r="R284" i="2"/>
  <c r="N284" i="2"/>
  <c r="S285" i="32" l="1"/>
  <c r="Q285" i="24"/>
  <c r="R284" i="30"/>
  <c r="W284" i="30"/>
  <c r="T284" i="2"/>
  <c r="Y284" i="2"/>
  <c r="AE284" i="2" l="1"/>
  <c r="J285" i="2"/>
  <c r="AD284" i="30"/>
  <c r="V285" i="32"/>
  <c r="V285" i="24"/>
  <c r="AA285" i="32" s="1"/>
  <c r="G285" i="24"/>
  <c r="S285" i="24" s="1"/>
  <c r="Y284" i="30"/>
  <c r="X285" i="32" l="1"/>
  <c r="U285" i="24"/>
  <c r="Z285" i="32" s="1"/>
  <c r="P285" i="2"/>
  <c r="U285" i="30" s="1"/>
  <c r="K285" i="30"/>
  <c r="M285" i="2"/>
  <c r="H285" i="32"/>
  <c r="H285" i="24"/>
  <c r="I285" i="24"/>
  <c r="J285" i="32" s="1"/>
  <c r="X285" i="24"/>
  <c r="Y285" i="24" s="1"/>
  <c r="Z285" i="24" s="1"/>
  <c r="I285" i="32" l="1"/>
  <c r="L285" i="24"/>
  <c r="Q285" i="30"/>
  <c r="O285" i="2"/>
  <c r="O285" i="32" l="1"/>
  <c r="R285" i="24"/>
  <c r="N285" i="24"/>
  <c r="S285" i="30"/>
  <c r="Q285" i="2"/>
  <c r="V285" i="2" s="1"/>
  <c r="AA285" i="30" l="1"/>
  <c r="W285" i="2"/>
  <c r="AB285" i="30" s="1"/>
  <c r="V285" i="30"/>
  <c r="G285" i="2"/>
  <c r="S285" i="2" s="1"/>
  <c r="X285" i="2"/>
  <c r="AC285" i="30" s="1"/>
  <c r="R285" i="32"/>
  <c r="W285" i="32"/>
  <c r="T285" i="24"/>
  <c r="W285" i="24"/>
  <c r="X285" i="30" l="1"/>
  <c r="U285" i="2"/>
  <c r="Z285" i="30" s="1"/>
  <c r="H285" i="30"/>
  <c r="H285" i="2"/>
  <c r="Z285" i="2"/>
  <c r="AA285" i="2" s="1"/>
  <c r="AB285" i="2" s="1"/>
  <c r="I285" i="2"/>
  <c r="J285" i="30" s="1"/>
  <c r="J286" i="24"/>
  <c r="AB285" i="32"/>
  <c r="Y285" i="32"/>
  <c r="I285" i="30" l="1"/>
  <c r="L285" i="2"/>
  <c r="K286" i="32"/>
  <c r="P286" i="24"/>
  <c r="U286" i="32" s="1"/>
  <c r="M286" i="24"/>
  <c r="O285" i="30" l="1"/>
  <c r="R285" i="2"/>
  <c r="N285" i="2"/>
  <c r="Q286" i="32"/>
  <c r="O286" i="24"/>
  <c r="R285" i="30" l="1"/>
  <c r="S286" i="32"/>
  <c r="Q286" i="24"/>
  <c r="W285" i="30"/>
  <c r="T285" i="2"/>
  <c r="Y285" i="2"/>
  <c r="V286" i="32" l="1"/>
  <c r="G286" i="24"/>
  <c r="V286" i="24"/>
  <c r="AA286" i="32" s="1"/>
  <c r="Y285" i="30"/>
  <c r="AD285" i="30"/>
  <c r="J286" i="2"/>
  <c r="AE285" i="2"/>
  <c r="H286" i="24" l="1"/>
  <c r="H286" i="32"/>
  <c r="I286" i="24"/>
  <c r="J286" i="32" s="1"/>
  <c r="X286" i="24"/>
  <c r="Y286" i="24" s="1"/>
  <c r="Z286" i="24" s="1"/>
  <c r="S286" i="24"/>
  <c r="P286" i="2"/>
  <c r="U286" i="30" s="1"/>
  <c r="K286" i="30"/>
  <c r="M286" i="2"/>
  <c r="Q286" i="30" l="1"/>
  <c r="O286" i="2"/>
  <c r="X286" i="32"/>
  <c r="U286" i="24"/>
  <c r="Z286" i="32" s="1"/>
  <c r="I286" i="32"/>
  <c r="L286" i="24"/>
  <c r="R286" i="24" l="1"/>
  <c r="O286" i="32"/>
  <c r="N286" i="24"/>
  <c r="S286" i="30"/>
  <c r="Q286" i="2"/>
  <c r="V286" i="2" s="1"/>
  <c r="AA286" i="30" l="1"/>
  <c r="W286" i="2"/>
  <c r="AB286" i="30" s="1"/>
  <c r="R286" i="32"/>
  <c r="V286" i="30"/>
  <c r="X286" i="2"/>
  <c r="AC286" i="30" s="1"/>
  <c r="G286" i="2"/>
  <c r="S286" i="2" s="1"/>
  <c r="W286" i="32"/>
  <c r="T286" i="24"/>
  <c r="W286" i="24"/>
  <c r="X286" i="30" l="1"/>
  <c r="U286" i="2"/>
  <c r="Z286" i="30" s="1"/>
  <c r="J287" i="24"/>
  <c r="AB286" i="32"/>
  <c r="H286" i="2"/>
  <c r="H286" i="30"/>
  <c r="Z286" i="2"/>
  <c r="AA286" i="2" s="1"/>
  <c r="AB286" i="2" s="1"/>
  <c r="I286" i="2"/>
  <c r="J286" i="30" s="1"/>
  <c r="Y286" i="32"/>
  <c r="I286" i="30" l="1"/>
  <c r="L286" i="2"/>
  <c r="K287" i="32"/>
  <c r="P287" i="24"/>
  <c r="U287" i="32" s="1"/>
  <c r="M287" i="24"/>
  <c r="Q287" i="32" l="1"/>
  <c r="O287" i="24"/>
  <c r="O286" i="30"/>
  <c r="R286" i="2"/>
  <c r="N286" i="2"/>
  <c r="S287" i="32" l="1"/>
  <c r="Q287" i="24"/>
  <c r="R286" i="30"/>
  <c r="W286" i="30"/>
  <c r="T286" i="2"/>
  <c r="Y286" i="2"/>
  <c r="J287" i="2" l="1"/>
  <c r="AE286" i="2"/>
  <c r="AD286" i="30"/>
  <c r="Y286" i="30"/>
  <c r="V287" i="32"/>
  <c r="V287" i="24"/>
  <c r="AA287" i="32" s="1"/>
  <c r="G287" i="24"/>
  <c r="H287" i="24" l="1"/>
  <c r="H287" i="32"/>
  <c r="I287" i="24"/>
  <c r="J287" i="32" s="1"/>
  <c r="X287" i="24"/>
  <c r="Y287" i="24" s="1"/>
  <c r="Z287" i="24" s="1"/>
  <c r="S287" i="24"/>
  <c r="K287" i="30"/>
  <c r="P287" i="2"/>
  <c r="U287" i="30" s="1"/>
  <c r="M287" i="2"/>
  <c r="Q287" i="30" l="1"/>
  <c r="O287" i="2"/>
  <c r="X287" i="32"/>
  <c r="U287" i="24"/>
  <c r="Z287" i="32" s="1"/>
  <c r="I287" i="32"/>
  <c r="L287" i="24"/>
  <c r="S287" i="30" l="1"/>
  <c r="Q287" i="2"/>
  <c r="R287" i="24"/>
  <c r="O287" i="32"/>
  <c r="N287" i="24"/>
  <c r="W287" i="32" l="1"/>
  <c r="T287" i="24"/>
  <c r="W287" i="24"/>
  <c r="V287" i="30"/>
  <c r="G287" i="2"/>
  <c r="X287" i="2"/>
  <c r="AC287" i="30" s="1"/>
  <c r="S287" i="2"/>
  <c r="R287" i="32"/>
  <c r="V287" i="2"/>
  <c r="X287" i="30" l="1"/>
  <c r="U287" i="2"/>
  <c r="Z287" i="30" s="1"/>
  <c r="AB287" i="32"/>
  <c r="J288" i="24"/>
  <c r="Y287" i="32"/>
  <c r="AA287" i="30"/>
  <c r="W287" i="2"/>
  <c r="AB287" i="30" s="1"/>
  <c r="H287" i="30"/>
  <c r="H287" i="2"/>
  <c r="Z287" i="2"/>
  <c r="AA287" i="2" s="1"/>
  <c r="AB287" i="2" s="1"/>
  <c r="I287" i="2"/>
  <c r="J287" i="30" s="1"/>
  <c r="L287" i="2" l="1"/>
  <c r="I287" i="30"/>
  <c r="K288" i="32"/>
  <c r="P288" i="24"/>
  <c r="U288" i="32" s="1"/>
  <c r="M288" i="24"/>
  <c r="Q288" i="32" l="1"/>
  <c r="O288" i="24"/>
  <c r="R287" i="2"/>
  <c r="O287" i="30"/>
  <c r="N287" i="2"/>
  <c r="W287" i="30" l="1"/>
  <c r="T287" i="2"/>
  <c r="Y287" i="2"/>
  <c r="S288" i="32"/>
  <c r="Q288" i="24"/>
  <c r="R287" i="30"/>
  <c r="AD287" i="30" l="1"/>
  <c r="J288" i="2"/>
  <c r="AE287" i="2"/>
  <c r="Y287" i="30"/>
  <c r="V288" i="32"/>
  <c r="V288" i="24"/>
  <c r="AA288" i="32" s="1"/>
  <c r="G288" i="24"/>
  <c r="P288" i="2" l="1"/>
  <c r="U288" i="30" s="1"/>
  <c r="K288" i="30"/>
  <c r="M288" i="2"/>
  <c r="H288" i="32"/>
  <c r="H288" i="24"/>
  <c r="I288" i="24"/>
  <c r="J288" i="32" s="1"/>
  <c r="X288" i="24"/>
  <c r="Y288" i="24" s="1"/>
  <c r="Z288" i="24" s="1"/>
  <c r="S288" i="24"/>
  <c r="X288" i="32" l="1"/>
  <c r="U288" i="24"/>
  <c r="Z288" i="32" s="1"/>
  <c r="Q288" i="30"/>
  <c r="O288" i="2"/>
  <c r="I288" i="32"/>
  <c r="L288" i="24"/>
  <c r="R288" i="24" l="1"/>
  <c r="O288" i="32"/>
  <c r="N288" i="24"/>
  <c r="S288" i="30"/>
  <c r="Q288" i="2"/>
  <c r="V288" i="2" s="1"/>
  <c r="AA288" i="30" l="1"/>
  <c r="W288" i="2"/>
  <c r="AB288" i="30" s="1"/>
  <c r="R288" i="32"/>
  <c r="V288" i="30"/>
  <c r="G288" i="2"/>
  <c r="S288" i="2" s="1"/>
  <c r="X288" i="2"/>
  <c r="AC288" i="30" s="1"/>
  <c r="W288" i="32"/>
  <c r="T288" i="24"/>
  <c r="W288" i="24"/>
  <c r="X288" i="30" l="1"/>
  <c r="U288" i="2"/>
  <c r="Z288" i="30" s="1"/>
  <c r="Y288" i="32"/>
  <c r="H288" i="2"/>
  <c r="I288" i="2"/>
  <c r="J288" i="30" s="1"/>
  <c r="Z288" i="2"/>
  <c r="AA288" i="2" s="1"/>
  <c r="AB288" i="2" s="1"/>
  <c r="H288" i="30"/>
  <c r="J289" i="24"/>
  <c r="AB288" i="32"/>
  <c r="K289" i="32" l="1"/>
  <c r="P289" i="24"/>
  <c r="U289" i="32" s="1"/>
  <c r="M289" i="24"/>
  <c r="L288" i="2"/>
  <c r="I288" i="30"/>
  <c r="R288" i="2" l="1"/>
  <c r="O288" i="30"/>
  <c r="N288" i="2"/>
  <c r="Q289" i="32"/>
  <c r="O289" i="24"/>
  <c r="R288" i="30" l="1"/>
  <c r="S289" i="32"/>
  <c r="Q289" i="24"/>
  <c r="W288" i="30"/>
  <c r="T288" i="2"/>
  <c r="Y288" i="2"/>
  <c r="V289" i="32" l="1"/>
  <c r="V289" i="24"/>
  <c r="AA289" i="32" s="1"/>
  <c r="G289" i="24"/>
  <c r="S289" i="24" s="1"/>
  <c r="AE288" i="2"/>
  <c r="AD288" i="30"/>
  <c r="J289" i="2"/>
  <c r="Y288" i="30"/>
  <c r="X289" i="32" l="1"/>
  <c r="U289" i="24"/>
  <c r="Z289" i="32" s="1"/>
  <c r="H289" i="32"/>
  <c r="H289" i="24"/>
  <c r="I289" i="24"/>
  <c r="J289" i="32" s="1"/>
  <c r="X289" i="24"/>
  <c r="Y289" i="24" s="1"/>
  <c r="Z289" i="24" s="1"/>
  <c r="P289" i="2"/>
  <c r="U289" i="30" s="1"/>
  <c r="K289" i="30"/>
  <c r="M289" i="2"/>
  <c r="Q289" i="30" l="1"/>
  <c r="O289" i="2"/>
  <c r="L289" i="24"/>
  <c r="I289" i="32"/>
  <c r="R289" i="24" l="1"/>
  <c r="O289" i="32"/>
  <c r="N289" i="24"/>
  <c r="S289" i="30"/>
  <c r="Q289" i="2"/>
  <c r="V289" i="2" s="1"/>
  <c r="AA289" i="30" l="1"/>
  <c r="W289" i="2"/>
  <c r="AB289" i="30" s="1"/>
  <c r="V289" i="30"/>
  <c r="X289" i="2"/>
  <c r="AC289" i="30" s="1"/>
  <c r="G289" i="2"/>
  <c r="S289" i="2" s="1"/>
  <c r="R289" i="32"/>
  <c r="W289" i="32"/>
  <c r="T289" i="24"/>
  <c r="W289" i="24"/>
  <c r="X289" i="30" l="1"/>
  <c r="U289" i="2"/>
  <c r="Z289" i="30" s="1"/>
  <c r="Y289" i="32"/>
  <c r="J290" i="24"/>
  <c r="AB289" i="32"/>
  <c r="H289" i="30"/>
  <c r="H289" i="2"/>
  <c r="Z289" i="2"/>
  <c r="AA289" i="2" s="1"/>
  <c r="AB289" i="2" s="1"/>
  <c r="I289" i="2"/>
  <c r="J289" i="30" s="1"/>
  <c r="I289" i="30" l="1"/>
  <c r="L289" i="2"/>
  <c r="K290" i="32"/>
  <c r="P290" i="24"/>
  <c r="U290" i="32" s="1"/>
  <c r="M290" i="24"/>
  <c r="Q290" i="32" l="1"/>
  <c r="O290" i="24"/>
  <c r="R289" i="2"/>
  <c r="O289" i="30"/>
  <c r="N289" i="2"/>
  <c r="S290" i="32" l="1"/>
  <c r="Q290" i="24"/>
  <c r="W289" i="30"/>
  <c r="T289" i="2"/>
  <c r="Y289" i="2"/>
  <c r="R289" i="30"/>
  <c r="Y289" i="30" l="1"/>
  <c r="V290" i="32"/>
  <c r="V290" i="24"/>
  <c r="AA290" i="32" s="1"/>
  <c r="G290" i="24"/>
  <c r="S290" i="24" s="1"/>
  <c r="J290" i="2"/>
  <c r="AD289" i="30"/>
  <c r="AE289" i="2"/>
  <c r="P290" i="2" l="1"/>
  <c r="U290" i="30" s="1"/>
  <c r="K290" i="30"/>
  <c r="M290" i="2"/>
  <c r="X290" i="32"/>
  <c r="U290" i="24"/>
  <c r="Z290" i="32" s="1"/>
  <c r="H290" i="24"/>
  <c r="H290" i="32"/>
  <c r="I290" i="24"/>
  <c r="J290" i="32" s="1"/>
  <c r="X290" i="24"/>
  <c r="Y290" i="24" s="1"/>
  <c r="Z290" i="24" s="1"/>
  <c r="Q290" i="30" l="1"/>
  <c r="O290" i="2"/>
  <c r="L290" i="24"/>
  <c r="I290" i="32"/>
  <c r="R290" i="24" l="1"/>
  <c r="O290" i="32"/>
  <c r="N290" i="24"/>
  <c r="S290" i="30"/>
  <c r="Q290" i="2"/>
  <c r="V290" i="2" s="1"/>
  <c r="W290" i="2" l="1"/>
  <c r="AB290" i="30" s="1"/>
  <c r="AA290" i="30"/>
  <c r="R290" i="32"/>
  <c r="V290" i="30"/>
  <c r="X290" i="2"/>
  <c r="AC290" i="30" s="1"/>
  <c r="G290" i="2"/>
  <c r="S290" i="2" s="1"/>
  <c r="W290" i="32"/>
  <c r="T290" i="24"/>
  <c r="W290" i="24"/>
  <c r="X290" i="30" l="1"/>
  <c r="U290" i="2"/>
  <c r="Z290" i="30" s="1"/>
  <c r="Y290" i="32"/>
  <c r="H290" i="2"/>
  <c r="H290" i="30"/>
  <c r="Z290" i="2"/>
  <c r="AA290" i="2" s="1"/>
  <c r="AB290" i="2" s="1"/>
  <c r="I290" i="2"/>
  <c r="J290" i="30" s="1"/>
  <c r="J291" i="24"/>
  <c r="AB290" i="32"/>
  <c r="K291" i="32" l="1"/>
  <c r="P291" i="24"/>
  <c r="U291" i="32" s="1"/>
  <c r="M291" i="24"/>
  <c r="I290" i="30"/>
  <c r="L290" i="2"/>
  <c r="Q291" i="32" l="1"/>
  <c r="O291" i="24"/>
  <c r="O290" i="30"/>
  <c r="R290" i="2"/>
  <c r="N290" i="2"/>
  <c r="S291" i="32" l="1"/>
  <c r="Q291" i="24"/>
  <c r="R290" i="30"/>
  <c r="W290" i="30"/>
  <c r="T290" i="2"/>
  <c r="Y290" i="2"/>
  <c r="J291" i="2" l="1"/>
  <c r="AE290" i="2"/>
  <c r="AD290" i="30"/>
  <c r="V291" i="32"/>
  <c r="V291" i="24"/>
  <c r="AA291" i="32" s="1"/>
  <c r="G291" i="24"/>
  <c r="S291" i="24" s="1"/>
  <c r="Y290" i="30"/>
  <c r="X291" i="32" l="1"/>
  <c r="U291" i="24"/>
  <c r="Z291" i="32" s="1"/>
  <c r="H291" i="24"/>
  <c r="H291" i="32"/>
  <c r="I291" i="24"/>
  <c r="J291" i="32" s="1"/>
  <c r="X291" i="24"/>
  <c r="Y291" i="24" s="1"/>
  <c r="Z291" i="24" s="1"/>
  <c r="P291" i="2"/>
  <c r="U291" i="30" s="1"/>
  <c r="K291" i="30"/>
  <c r="M291" i="2"/>
  <c r="Q291" i="30" l="1"/>
  <c r="O291" i="2"/>
  <c r="L291" i="24"/>
  <c r="I291" i="32"/>
  <c r="O291" i="32" l="1"/>
  <c r="R291" i="24"/>
  <c r="N291" i="24"/>
  <c r="S291" i="30"/>
  <c r="Q291" i="2"/>
  <c r="V291" i="2" s="1"/>
  <c r="AA291" i="30" l="1"/>
  <c r="W291" i="2"/>
  <c r="AB291" i="30" s="1"/>
  <c r="R291" i="32"/>
  <c r="W291" i="32"/>
  <c r="T291" i="24"/>
  <c r="W291" i="24"/>
  <c r="V291" i="30"/>
  <c r="X291" i="2"/>
  <c r="AC291" i="30" s="1"/>
  <c r="G291" i="2"/>
  <c r="Y291" i="32" l="1"/>
  <c r="J292" i="24"/>
  <c r="AB291" i="32"/>
  <c r="H291" i="2"/>
  <c r="H291" i="30"/>
  <c r="I291" i="2"/>
  <c r="J291" i="30" s="1"/>
  <c r="Z291" i="2"/>
  <c r="AA291" i="2" s="1"/>
  <c r="AB291" i="2" s="1"/>
  <c r="S291" i="2"/>
  <c r="X291" i="30" l="1"/>
  <c r="U291" i="2"/>
  <c r="Z291" i="30" s="1"/>
  <c r="I291" i="30"/>
  <c r="L291" i="2"/>
  <c r="K292" i="32"/>
  <c r="P292" i="24"/>
  <c r="U292" i="32" s="1"/>
  <c r="M292" i="24"/>
  <c r="O291" i="30" l="1"/>
  <c r="R291" i="2"/>
  <c r="N291" i="2"/>
  <c r="Q292" i="32"/>
  <c r="O292" i="24"/>
  <c r="R291" i="30" l="1"/>
  <c r="W291" i="30"/>
  <c r="T291" i="2"/>
  <c r="Y291" i="2"/>
  <c r="S292" i="32"/>
  <c r="Q292" i="24"/>
  <c r="Y291" i="30" l="1"/>
  <c r="V292" i="32"/>
  <c r="V292" i="24"/>
  <c r="AA292" i="32" s="1"/>
  <c r="G292" i="24"/>
  <c r="S292" i="24" s="1"/>
  <c r="AD291" i="30"/>
  <c r="J292" i="2"/>
  <c r="AE291" i="2"/>
  <c r="X292" i="32" l="1"/>
  <c r="U292" i="24"/>
  <c r="Z292" i="32" s="1"/>
  <c r="P292" i="2"/>
  <c r="U292" i="30" s="1"/>
  <c r="K292" i="30"/>
  <c r="M292" i="2"/>
  <c r="I292" i="24"/>
  <c r="J292" i="32" s="1"/>
  <c r="H292" i="32"/>
  <c r="H292" i="24"/>
  <c r="X292" i="24"/>
  <c r="Y292" i="24" s="1"/>
  <c r="Z292" i="24" s="1"/>
  <c r="I292" i="32" l="1"/>
  <c r="L292" i="24"/>
  <c r="Q292" i="30"/>
  <c r="O292" i="2"/>
  <c r="R292" i="24" l="1"/>
  <c r="O292" i="32"/>
  <c r="N292" i="24"/>
  <c r="S292" i="30"/>
  <c r="Q292" i="2"/>
  <c r="V292" i="2" s="1"/>
  <c r="AA292" i="30" l="1"/>
  <c r="W292" i="2"/>
  <c r="AB292" i="30" s="1"/>
  <c r="R292" i="32"/>
  <c r="V292" i="30"/>
  <c r="G292" i="2"/>
  <c r="S292" i="2" s="1"/>
  <c r="X292" i="2"/>
  <c r="AC292" i="30" s="1"/>
  <c r="W292" i="32"/>
  <c r="T292" i="24"/>
  <c r="W292" i="24"/>
  <c r="X292" i="30" l="1"/>
  <c r="U292" i="2"/>
  <c r="Z292" i="30" s="1"/>
  <c r="Y292" i="32"/>
  <c r="H292" i="2"/>
  <c r="I292" i="2"/>
  <c r="J292" i="30" s="1"/>
  <c r="Z292" i="2"/>
  <c r="AA292" i="2" s="1"/>
  <c r="AB292" i="2" s="1"/>
  <c r="H292" i="30"/>
  <c r="J293" i="24"/>
  <c r="AB292" i="32"/>
  <c r="K293" i="32" l="1"/>
  <c r="P293" i="24"/>
  <c r="U293" i="32" s="1"/>
  <c r="M293" i="24"/>
  <c r="L292" i="2"/>
  <c r="I292" i="30"/>
  <c r="R292" i="2" l="1"/>
  <c r="O292" i="30"/>
  <c r="N292" i="2"/>
  <c r="Q293" i="32"/>
  <c r="O293" i="24"/>
  <c r="R292" i="30" l="1"/>
  <c r="S293" i="32"/>
  <c r="Q293" i="24"/>
  <c r="W292" i="30"/>
  <c r="T292" i="2"/>
  <c r="Y292" i="2"/>
  <c r="V293" i="32" l="1"/>
  <c r="V293" i="24"/>
  <c r="AA293" i="32" s="1"/>
  <c r="G293" i="24"/>
  <c r="S293" i="24" s="1"/>
  <c r="AE292" i="2"/>
  <c r="AD292" i="30"/>
  <c r="J293" i="2"/>
  <c r="Y292" i="30"/>
  <c r="X293" i="32" l="1"/>
  <c r="U293" i="24"/>
  <c r="Z293" i="32" s="1"/>
  <c r="P293" i="2"/>
  <c r="U293" i="30" s="1"/>
  <c r="K293" i="30"/>
  <c r="M293" i="2"/>
  <c r="H293" i="32"/>
  <c r="H293" i="24"/>
  <c r="I293" i="24"/>
  <c r="J293" i="32" s="1"/>
  <c r="X293" i="24"/>
  <c r="Y293" i="24" s="1"/>
  <c r="Z293" i="24" s="1"/>
  <c r="L293" i="24" l="1"/>
  <c r="I293" i="32"/>
  <c r="Q293" i="30"/>
  <c r="O293" i="2"/>
  <c r="S293" i="30" l="1"/>
  <c r="Q293" i="2"/>
  <c r="R293" i="24"/>
  <c r="O293" i="32"/>
  <c r="N293" i="24"/>
  <c r="W293" i="32" l="1"/>
  <c r="T293" i="24"/>
  <c r="W293" i="24"/>
  <c r="V293" i="30"/>
  <c r="G293" i="2"/>
  <c r="X293" i="2"/>
  <c r="AC293" i="30" s="1"/>
  <c r="S293" i="2"/>
  <c r="R293" i="32"/>
  <c r="V293" i="2"/>
  <c r="AA293" i="30" l="1"/>
  <c r="W293" i="2"/>
  <c r="AB293" i="30" s="1"/>
  <c r="X293" i="30"/>
  <c r="U293" i="2"/>
  <c r="Z293" i="30" s="1"/>
  <c r="J294" i="24"/>
  <c r="AB293" i="32"/>
  <c r="Y293" i="32"/>
  <c r="H293" i="2"/>
  <c r="Z293" i="2"/>
  <c r="AA293" i="2" s="1"/>
  <c r="AB293" i="2" s="1"/>
  <c r="H293" i="30"/>
  <c r="I293" i="2"/>
  <c r="J293" i="30" s="1"/>
  <c r="I293" i="30" l="1"/>
  <c r="L293" i="2"/>
  <c r="K294" i="32"/>
  <c r="P294" i="24"/>
  <c r="U294" i="32" s="1"/>
  <c r="M294" i="24"/>
  <c r="Q294" i="32" l="1"/>
  <c r="O294" i="24"/>
  <c r="R293" i="2"/>
  <c r="O293" i="30"/>
  <c r="N293" i="2"/>
  <c r="W293" i="30" l="1"/>
  <c r="T293" i="2"/>
  <c r="Y293" i="2"/>
  <c r="S294" i="32"/>
  <c r="Q294" i="24"/>
  <c r="R293" i="30"/>
  <c r="J294" i="2" l="1"/>
  <c r="AD293" i="30"/>
  <c r="AE293" i="2"/>
  <c r="Y293" i="30"/>
  <c r="V294" i="32"/>
  <c r="G294" i="24"/>
  <c r="V294" i="24"/>
  <c r="AA294" i="32" s="1"/>
  <c r="H294" i="24" l="1"/>
  <c r="H294" i="32"/>
  <c r="I294" i="24"/>
  <c r="J294" i="32" s="1"/>
  <c r="X294" i="24"/>
  <c r="Y294" i="24" s="1"/>
  <c r="Z294" i="24" s="1"/>
  <c r="S294" i="24"/>
  <c r="P294" i="2"/>
  <c r="U294" i="30" s="1"/>
  <c r="K294" i="30"/>
  <c r="M294" i="2"/>
  <c r="Q294" i="30" l="1"/>
  <c r="O294" i="2"/>
  <c r="X294" i="32"/>
  <c r="U294" i="24"/>
  <c r="Z294" i="32" s="1"/>
  <c r="I294" i="32"/>
  <c r="L294" i="24"/>
  <c r="R294" i="24" l="1"/>
  <c r="O294" i="32"/>
  <c r="N294" i="24"/>
  <c r="S294" i="30"/>
  <c r="Q294" i="2"/>
  <c r="V294" i="2" s="1"/>
  <c r="AA294" i="30" l="1"/>
  <c r="W294" i="2"/>
  <c r="AB294" i="30" s="1"/>
  <c r="R294" i="32"/>
  <c r="V294" i="30"/>
  <c r="X294" i="2"/>
  <c r="AC294" i="30" s="1"/>
  <c r="G294" i="2"/>
  <c r="S294" i="2" s="1"/>
  <c r="W294" i="32"/>
  <c r="T294" i="24"/>
  <c r="W294" i="24"/>
  <c r="X294" i="30" l="1"/>
  <c r="U294" i="2"/>
  <c r="Z294" i="30" s="1"/>
  <c r="Y294" i="32"/>
  <c r="H294" i="2"/>
  <c r="H294" i="30"/>
  <c r="Z294" i="2"/>
  <c r="AA294" i="2" s="1"/>
  <c r="AB294" i="2" s="1"/>
  <c r="I294" i="2"/>
  <c r="J294" i="30" s="1"/>
  <c r="J295" i="24"/>
  <c r="AB294" i="32"/>
  <c r="K295" i="32" l="1"/>
  <c r="P295" i="24"/>
  <c r="U295" i="32" s="1"/>
  <c r="M295" i="24"/>
  <c r="L294" i="2"/>
  <c r="I294" i="30"/>
  <c r="O294" i="30" l="1"/>
  <c r="R294" i="2"/>
  <c r="N294" i="2"/>
  <c r="Q295" i="32"/>
  <c r="O295" i="24"/>
  <c r="R294" i="30" l="1"/>
  <c r="S295" i="32"/>
  <c r="Q295" i="24"/>
  <c r="W294" i="30"/>
  <c r="T294" i="2"/>
  <c r="Y294" i="2"/>
  <c r="V295" i="32" l="1"/>
  <c r="V295" i="24"/>
  <c r="AA295" i="32" s="1"/>
  <c r="G295" i="24"/>
  <c r="S295" i="24" s="1"/>
  <c r="AD294" i="30"/>
  <c r="AE294" i="2"/>
  <c r="J295" i="2"/>
  <c r="Y294" i="30"/>
  <c r="X295" i="32" l="1"/>
  <c r="U295" i="24"/>
  <c r="Z295" i="32" s="1"/>
  <c r="I295" i="24"/>
  <c r="J295" i="32" s="1"/>
  <c r="H295" i="24"/>
  <c r="H295" i="32"/>
  <c r="X295" i="24"/>
  <c r="Y295" i="24" s="1"/>
  <c r="Z295" i="24" s="1"/>
  <c r="P295" i="2"/>
  <c r="U295" i="30" s="1"/>
  <c r="K295" i="30"/>
  <c r="M295" i="2"/>
  <c r="L295" i="24" l="1"/>
  <c r="I295" i="32"/>
  <c r="Q295" i="30"/>
  <c r="O295" i="2"/>
  <c r="S295" i="30" l="1"/>
  <c r="Q295" i="2"/>
  <c r="O295" i="32"/>
  <c r="R295" i="24"/>
  <c r="N295" i="24"/>
  <c r="V295" i="30" l="1"/>
  <c r="G295" i="2"/>
  <c r="S295" i="2" s="1"/>
  <c r="X295" i="2"/>
  <c r="AC295" i="30" s="1"/>
  <c r="R295" i="32"/>
  <c r="W295" i="32"/>
  <c r="T295" i="24"/>
  <c r="W295" i="24"/>
  <c r="V295" i="2"/>
  <c r="X295" i="30" l="1"/>
  <c r="U295" i="2"/>
  <c r="Z295" i="30" s="1"/>
  <c r="Y295" i="32"/>
  <c r="W295" i="2"/>
  <c r="AB295" i="30" s="1"/>
  <c r="AA295" i="30"/>
  <c r="H295" i="30"/>
  <c r="H295" i="2"/>
  <c r="Z295" i="2"/>
  <c r="AA295" i="2" s="1"/>
  <c r="AB295" i="2" s="1"/>
  <c r="I295" i="2"/>
  <c r="J295" i="30" s="1"/>
  <c r="AB295" i="32"/>
  <c r="J296" i="24"/>
  <c r="K296" i="32" l="1"/>
  <c r="P296" i="24"/>
  <c r="U296" i="32" s="1"/>
  <c r="M296" i="24"/>
  <c r="L295" i="2"/>
  <c r="I295" i="30"/>
  <c r="O295" i="30" l="1"/>
  <c r="R295" i="2"/>
  <c r="N295" i="2"/>
  <c r="Q296" i="32"/>
  <c r="O296" i="24"/>
  <c r="S296" i="32" l="1"/>
  <c r="Q296" i="24"/>
  <c r="R295" i="30"/>
  <c r="W295" i="30"/>
  <c r="T295" i="2"/>
  <c r="Y295" i="2"/>
  <c r="AE295" i="2" l="1"/>
  <c r="J296" i="2"/>
  <c r="AD295" i="30"/>
  <c r="V296" i="32"/>
  <c r="G296" i="24"/>
  <c r="V296" i="24"/>
  <c r="AA296" i="32" s="1"/>
  <c r="Y295" i="30"/>
  <c r="H296" i="24" l="1"/>
  <c r="H296" i="32"/>
  <c r="I296" i="24"/>
  <c r="J296" i="32" s="1"/>
  <c r="X296" i="24"/>
  <c r="Y296" i="24" s="1"/>
  <c r="Z296" i="24" s="1"/>
  <c r="P296" i="2"/>
  <c r="U296" i="30" s="1"/>
  <c r="K296" i="30"/>
  <c r="M296" i="2"/>
  <c r="S296" i="24"/>
  <c r="X296" i="32" l="1"/>
  <c r="U296" i="24"/>
  <c r="Z296" i="32" s="1"/>
  <c r="Q296" i="30"/>
  <c r="O296" i="2"/>
  <c r="I296" i="32"/>
  <c r="L296" i="24"/>
  <c r="R296" i="24" l="1"/>
  <c r="O296" i="32"/>
  <c r="N296" i="24"/>
  <c r="S296" i="30"/>
  <c r="Q296" i="2"/>
  <c r="V296" i="2" s="1"/>
  <c r="AA296" i="30" l="1"/>
  <c r="W296" i="2"/>
  <c r="AB296" i="30" s="1"/>
  <c r="R296" i="32"/>
  <c r="V296" i="30"/>
  <c r="G296" i="2"/>
  <c r="S296" i="2" s="1"/>
  <c r="X296" i="2"/>
  <c r="AC296" i="30" s="1"/>
  <c r="W296" i="32"/>
  <c r="T296" i="24"/>
  <c r="W296" i="24"/>
  <c r="X296" i="30" l="1"/>
  <c r="U296" i="2"/>
  <c r="Z296" i="30" s="1"/>
  <c r="AB296" i="32"/>
  <c r="J297" i="24"/>
  <c r="H296" i="30"/>
  <c r="H296" i="2"/>
  <c r="Z296" i="2"/>
  <c r="AA296" i="2" s="1"/>
  <c r="AB296" i="2" s="1"/>
  <c r="I296" i="2"/>
  <c r="J296" i="30" s="1"/>
  <c r="Y296" i="32"/>
  <c r="L296" i="2" l="1"/>
  <c r="I296" i="30"/>
  <c r="K297" i="32"/>
  <c r="P297" i="24"/>
  <c r="U297" i="32" s="1"/>
  <c r="M297" i="24"/>
  <c r="Q297" i="32" l="1"/>
  <c r="O297" i="24"/>
  <c r="R296" i="2"/>
  <c r="O296" i="30"/>
  <c r="N296" i="2"/>
  <c r="S297" i="32" l="1"/>
  <c r="Q297" i="24"/>
  <c r="W296" i="30"/>
  <c r="T296" i="2"/>
  <c r="Y296" i="2"/>
  <c r="R296" i="30"/>
  <c r="Y296" i="30" l="1"/>
  <c r="V297" i="32"/>
  <c r="V297" i="24"/>
  <c r="AA297" i="32" s="1"/>
  <c r="G297" i="24"/>
  <c r="AE296" i="2"/>
  <c r="AD296" i="30"/>
  <c r="J297" i="2"/>
  <c r="K297" i="30" l="1"/>
  <c r="P297" i="2"/>
  <c r="U297" i="30" s="1"/>
  <c r="M297" i="2"/>
  <c r="I297" i="24"/>
  <c r="J297" i="32" s="1"/>
  <c r="H297" i="24"/>
  <c r="H297" i="32"/>
  <c r="X297" i="24"/>
  <c r="Y297" i="24" s="1"/>
  <c r="Z297" i="24" s="1"/>
  <c r="S297" i="24"/>
  <c r="Q297" i="30" l="1"/>
  <c r="O297" i="2"/>
  <c r="X297" i="32"/>
  <c r="U297" i="24"/>
  <c r="Z297" i="32" s="1"/>
  <c r="I297" i="32"/>
  <c r="L297" i="24"/>
  <c r="S297" i="30" l="1"/>
  <c r="Q297" i="2"/>
  <c r="R297" i="24"/>
  <c r="O297" i="32"/>
  <c r="N297" i="24"/>
  <c r="W297" i="32" l="1"/>
  <c r="T297" i="24"/>
  <c r="W297" i="24"/>
  <c r="V297" i="30"/>
  <c r="G297" i="2"/>
  <c r="X297" i="2"/>
  <c r="AC297" i="30" s="1"/>
  <c r="S297" i="2"/>
  <c r="R297" i="32"/>
  <c r="V297" i="2"/>
  <c r="AA297" i="30" l="1"/>
  <c r="W297" i="2"/>
  <c r="AB297" i="30" s="1"/>
  <c r="X297" i="30"/>
  <c r="U297" i="2"/>
  <c r="Z297" i="30" s="1"/>
  <c r="AB297" i="32"/>
  <c r="J298" i="24"/>
  <c r="Y297" i="32"/>
  <c r="H297" i="30"/>
  <c r="I297" i="2"/>
  <c r="J297" i="30" s="1"/>
  <c r="Z297" i="2"/>
  <c r="AA297" i="2" s="1"/>
  <c r="AB297" i="2" s="1"/>
  <c r="H297" i="2"/>
  <c r="L297" i="2" l="1"/>
  <c r="I297" i="30"/>
  <c r="K298" i="32"/>
  <c r="P298" i="24"/>
  <c r="U298" i="32" s="1"/>
  <c r="M298" i="24"/>
  <c r="Q298" i="32" l="1"/>
  <c r="O298" i="24"/>
  <c r="R297" i="2"/>
  <c r="O297" i="30"/>
  <c r="N297" i="2"/>
  <c r="W297" i="30" l="1"/>
  <c r="T297" i="2"/>
  <c r="Y297" i="2"/>
  <c r="S298" i="32"/>
  <c r="Q298" i="24"/>
  <c r="R297" i="30"/>
  <c r="AD297" i="30" l="1"/>
  <c r="J298" i="2"/>
  <c r="AE297" i="2"/>
  <c r="Y297" i="30"/>
  <c r="V298" i="32"/>
  <c r="V298" i="24"/>
  <c r="AA298" i="32" s="1"/>
  <c r="G298" i="24"/>
  <c r="H298" i="24" l="1"/>
  <c r="H298" i="32"/>
  <c r="I298" i="24"/>
  <c r="J298" i="32" s="1"/>
  <c r="X298" i="24"/>
  <c r="Y298" i="24" s="1"/>
  <c r="Z298" i="24" s="1"/>
  <c r="P298" i="2"/>
  <c r="U298" i="30" s="1"/>
  <c r="K298" i="30"/>
  <c r="M298" i="2"/>
  <c r="S298" i="24"/>
  <c r="X298" i="32" l="1"/>
  <c r="U298" i="24"/>
  <c r="Z298" i="32" s="1"/>
  <c r="Q298" i="30"/>
  <c r="O298" i="2"/>
  <c r="L298" i="24"/>
  <c r="I298" i="32"/>
  <c r="O298" i="32" l="1"/>
  <c r="R298" i="24"/>
  <c r="N298" i="24"/>
  <c r="S298" i="30"/>
  <c r="Q298" i="2"/>
  <c r="V298" i="2" s="1"/>
  <c r="AA298" i="30" l="1"/>
  <c r="W298" i="2"/>
  <c r="AB298" i="30" s="1"/>
  <c r="R298" i="32"/>
  <c r="W298" i="32"/>
  <c r="T298" i="24"/>
  <c r="W298" i="24"/>
  <c r="V298" i="30"/>
  <c r="G298" i="2"/>
  <c r="S298" i="2" s="1"/>
  <c r="X298" i="2"/>
  <c r="AC298" i="30" s="1"/>
  <c r="AB298" i="32" l="1"/>
  <c r="J299" i="24"/>
  <c r="X298" i="30"/>
  <c r="U298" i="2"/>
  <c r="Z298" i="30" s="1"/>
  <c r="Y298" i="32"/>
  <c r="H298" i="30"/>
  <c r="I298" i="2"/>
  <c r="J298" i="30" s="1"/>
  <c r="Z298" i="2"/>
  <c r="AA298" i="2" s="1"/>
  <c r="AB298" i="2" s="1"/>
  <c r="H298" i="2"/>
  <c r="I298" i="30" l="1"/>
  <c r="L298" i="2"/>
  <c r="K299" i="32"/>
  <c r="P299" i="24"/>
  <c r="U299" i="32" s="1"/>
  <c r="M299" i="24"/>
  <c r="R298" i="2" l="1"/>
  <c r="O298" i="30"/>
  <c r="N298" i="2"/>
  <c r="Q299" i="32"/>
  <c r="O299" i="24"/>
  <c r="R298" i="30" l="1"/>
  <c r="S299" i="32"/>
  <c r="Q299" i="24"/>
  <c r="W298" i="30"/>
  <c r="T298" i="2"/>
  <c r="Y298" i="2"/>
  <c r="V299" i="32" l="1"/>
  <c r="G299" i="24"/>
  <c r="V299" i="24"/>
  <c r="AA299" i="32" s="1"/>
  <c r="AE298" i="2"/>
  <c r="AD298" i="30"/>
  <c r="J299" i="2"/>
  <c r="Y298" i="30"/>
  <c r="I299" i="24" l="1"/>
  <c r="J299" i="32" s="1"/>
  <c r="H299" i="24"/>
  <c r="H299" i="32"/>
  <c r="X299" i="24"/>
  <c r="Y299" i="24" s="1"/>
  <c r="Z299" i="24" s="1"/>
  <c r="S299" i="24"/>
  <c r="P299" i="2"/>
  <c r="U299" i="30" s="1"/>
  <c r="K299" i="30"/>
  <c r="M299" i="2"/>
  <c r="X299" i="32" l="1"/>
  <c r="U299" i="24"/>
  <c r="Z299" i="32" s="1"/>
  <c r="Q299" i="30"/>
  <c r="O299" i="2"/>
  <c r="I299" i="32"/>
  <c r="L299" i="24"/>
  <c r="O299" i="32" l="1"/>
  <c r="R299" i="24"/>
  <c r="N299" i="24"/>
  <c r="S299" i="30"/>
  <c r="Q299" i="2"/>
  <c r="V299" i="2" s="1"/>
  <c r="AA299" i="30" l="1"/>
  <c r="W299" i="2"/>
  <c r="AB299" i="30" s="1"/>
  <c r="V299" i="30"/>
  <c r="G299" i="2"/>
  <c r="X299" i="2"/>
  <c r="AC299" i="30" s="1"/>
  <c r="S299" i="2"/>
  <c r="R299" i="32"/>
  <c r="W299" i="32"/>
  <c r="T299" i="24"/>
  <c r="W299" i="24"/>
  <c r="Y299" i="32" l="1"/>
  <c r="H299" i="30"/>
  <c r="H299" i="2"/>
  <c r="Z299" i="2"/>
  <c r="AA299" i="2" s="1"/>
  <c r="AB299" i="2" s="1"/>
  <c r="I299" i="2"/>
  <c r="J299" i="30" s="1"/>
  <c r="J300" i="24"/>
  <c r="AB299" i="32"/>
  <c r="X299" i="30"/>
  <c r="U299" i="2"/>
  <c r="Z299" i="30" s="1"/>
  <c r="L299" i="2" l="1"/>
  <c r="I299" i="30"/>
  <c r="K300" i="32"/>
  <c r="P300" i="24"/>
  <c r="U300" i="32" s="1"/>
  <c r="M300" i="24"/>
  <c r="Q300" i="32" l="1"/>
  <c r="O300" i="24"/>
  <c r="R299" i="2"/>
  <c r="O299" i="30"/>
  <c r="N299" i="2"/>
  <c r="W299" i="30" l="1"/>
  <c r="T299" i="2"/>
  <c r="Y299" i="2"/>
  <c r="S300" i="32"/>
  <c r="Q300" i="24"/>
  <c r="R299" i="30"/>
  <c r="J300" i="2" l="1"/>
  <c r="AD299" i="30"/>
  <c r="AE299" i="2"/>
  <c r="Y299" i="30"/>
  <c r="V300" i="32"/>
  <c r="V300" i="24"/>
  <c r="AA300" i="32" s="1"/>
  <c r="G300" i="24"/>
  <c r="S300" i="24" s="1"/>
  <c r="X300" i="32" l="1"/>
  <c r="U300" i="24"/>
  <c r="Z300" i="32" s="1"/>
  <c r="H300" i="32"/>
  <c r="H300" i="24"/>
  <c r="I300" i="24"/>
  <c r="J300" i="32" s="1"/>
  <c r="X300" i="24"/>
  <c r="Y300" i="24" s="1"/>
  <c r="Z300" i="24" s="1"/>
  <c r="K300" i="30"/>
  <c r="P300" i="2"/>
  <c r="U300" i="30" s="1"/>
  <c r="M300" i="2"/>
  <c r="I300" i="32" l="1"/>
  <c r="L300" i="24"/>
  <c r="Q300" i="30"/>
  <c r="O300" i="2"/>
  <c r="O300" i="32" l="1"/>
  <c r="R300" i="24"/>
  <c r="N300" i="24"/>
  <c r="S300" i="30"/>
  <c r="Q300" i="2"/>
  <c r="V300" i="2" s="1"/>
  <c r="AA300" i="30" l="1"/>
  <c r="W300" i="2"/>
  <c r="AB300" i="30" s="1"/>
  <c r="R300" i="32"/>
  <c r="V300" i="30"/>
  <c r="G300" i="2"/>
  <c r="S300" i="2" s="1"/>
  <c r="X300" i="2"/>
  <c r="AC300" i="30" s="1"/>
  <c r="W300" i="32"/>
  <c r="T300" i="24"/>
  <c r="W300" i="24"/>
  <c r="X300" i="30" l="1"/>
  <c r="U300" i="2"/>
  <c r="Z300" i="30" s="1"/>
  <c r="AB300" i="32"/>
  <c r="J301" i="24"/>
  <c r="Y300" i="32"/>
  <c r="H300" i="2"/>
  <c r="I300" i="2"/>
  <c r="J300" i="30" s="1"/>
  <c r="Z300" i="2"/>
  <c r="AA300" i="2" s="1"/>
  <c r="AB300" i="2" s="1"/>
  <c r="H300" i="30"/>
  <c r="K301" i="32" l="1"/>
  <c r="P301" i="24"/>
  <c r="U301" i="32" s="1"/>
  <c r="M301" i="24"/>
  <c r="I300" i="30"/>
  <c r="L300" i="2"/>
  <c r="O300" i="30" l="1"/>
  <c r="R300" i="2"/>
  <c r="N300" i="2"/>
  <c r="Q301" i="32"/>
  <c r="O301" i="24"/>
  <c r="R300" i="30" l="1"/>
  <c r="S301" i="32"/>
  <c r="Q301" i="24"/>
  <c r="W300" i="30"/>
  <c r="T300" i="2"/>
  <c r="Y300" i="2"/>
  <c r="V301" i="32" l="1"/>
  <c r="V301" i="24"/>
  <c r="AA301" i="32" s="1"/>
  <c r="G301" i="24"/>
  <c r="J301" i="2"/>
  <c r="AD300" i="30"/>
  <c r="AE300" i="2"/>
  <c r="Y300" i="30"/>
  <c r="I301" i="24" l="1"/>
  <c r="J301" i="32" s="1"/>
  <c r="H301" i="24"/>
  <c r="H301" i="32"/>
  <c r="X301" i="24"/>
  <c r="Y301" i="24" s="1"/>
  <c r="Z301" i="24" s="1"/>
  <c r="S301" i="24"/>
  <c r="P301" i="2"/>
  <c r="U301" i="30" s="1"/>
  <c r="K301" i="30"/>
  <c r="M301" i="2"/>
  <c r="X301" i="32" l="1"/>
  <c r="U301" i="24"/>
  <c r="Z301" i="32" s="1"/>
  <c r="Q301" i="30"/>
  <c r="O301" i="2"/>
  <c r="I301" i="32"/>
  <c r="L301" i="24"/>
  <c r="R301" i="24" l="1"/>
  <c r="O301" i="32"/>
  <c r="N301" i="24"/>
  <c r="S301" i="30"/>
  <c r="Q301" i="2"/>
  <c r="V301" i="2" s="1"/>
  <c r="W301" i="2" l="1"/>
  <c r="AB301" i="30" s="1"/>
  <c r="AA301" i="30"/>
  <c r="R301" i="32"/>
  <c r="V301" i="30"/>
  <c r="G301" i="2"/>
  <c r="S301" i="2" s="1"/>
  <c r="X301" i="2"/>
  <c r="AC301" i="30" s="1"/>
  <c r="W301" i="32"/>
  <c r="T301" i="24"/>
  <c r="W301" i="24"/>
  <c r="X301" i="30" l="1"/>
  <c r="U301" i="2"/>
  <c r="Z301" i="30" s="1"/>
  <c r="J302" i="24"/>
  <c r="AB301" i="32"/>
  <c r="H301" i="30"/>
  <c r="H301" i="2"/>
  <c r="I301" i="2"/>
  <c r="J301" i="30" s="1"/>
  <c r="Z301" i="2"/>
  <c r="AA301" i="2" s="1"/>
  <c r="AB301" i="2" s="1"/>
  <c r="Y301" i="32"/>
  <c r="L301" i="2" l="1"/>
  <c r="I301" i="30"/>
  <c r="K302" i="32"/>
  <c r="P302" i="24"/>
  <c r="U302" i="32" s="1"/>
  <c r="M302" i="24"/>
  <c r="Q302" i="32" l="1"/>
  <c r="O302" i="24"/>
  <c r="O301" i="30"/>
  <c r="R301" i="2"/>
  <c r="N301" i="2"/>
  <c r="S302" i="32" l="1"/>
  <c r="Q302" i="24"/>
  <c r="R301" i="30"/>
  <c r="W301" i="30"/>
  <c r="T301" i="2"/>
  <c r="Y301" i="2"/>
  <c r="AE301" i="2" l="1"/>
  <c r="J302" i="2"/>
  <c r="AD301" i="30"/>
  <c r="V302" i="32"/>
  <c r="G302" i="24"/>
  <c r="V302" i="24"/>
  <c r="AA302" i="32" s="1"/>
  <c r="Y301" i="30"/>
  <c r="H302" i="24" l="1"/>
  <c r="H302" i="32"/>
  <c r="I302" i="24"/>
  <c r="J302" i="32" s="1"/>
  <c r="X302" i="24"/>
  <c r="Y302" i="24" s="1"/>
  <c r="Z302" i="24" s="1"/>
  <c r="S302" i="24"/>
  <c r="P302" i="2"/>
  <c r="U302" i="30" s="1"/>
  <c r="K302" i="30"/>
  <c r="M302" i="2"/>
  <c r="Q302" i="30" l="1"/>
  <c r="O302" i="2"/>
  <c r="X302" i="32"/>
  <c r="U302" i="24"/>
  <c r="Z302" i="32" s="1"/>
  <c r="I302" i="32"/>
  <c r="L302" i="24"/>
  <c r="O302" i="32" l="1"/>
  <c r="R302" i="24"/>
  <c r="N302" i="24"/>
  <c r="S302" i="30"/>
  <c r="Q302" i="2"/>
  <c r="V302" i="2" s="1"/>
  <c r="AA302" i="30" l="1"/>
  <c r="W302" i="2"/>
  <c r="AB302" i="30" s="1"/>
  <c r="V302" i="30"/>
  <c r="G302" i="2"/>
  <c r="S302" i="2" s="1"/>
  <c r="X302" i="2"/>
  <c r="AC302" i="30" s="1"/>
  <c r="R302" i="32"/>
  <c r="W302" i="32"/>
  <c r="T302" i="24"/>
  <c r="W302" i="24"/>
  <c r="Y302" i="32" l="1"/>
  <c r="H302" i="30"/>
  <c r="I302" i="2"/>
  <c r="J302" i="30" s="1"/>
  <c r="Z302" i="2"/>
  <c r="AA302" i="2" s="1"/>
  <c r="AB302" i="2" s="1"/>
  <c r="H302" i="2"/>
  <c r="J303" i="24"/>
  <c r="AB302" i="32"/>
  <c r="X302" i="30"/>
  <c r="U302" i="2"/>
  <c r="Z302" i="30" s="1"/>
  <c r="K303" i="32" l="1"/>
  <c r="P303" i="24"/>
  <c r="U303" i="32" s="1"/>
  <c r="M303" i="24"/>
  <c r="L302" i="2"/>
  <c r="I302" i="30"/>
  <c r="R302" i="2" l="1"/>
  <c r="O302" i="30"/>
  <c r="N302" i="2"/>
  <c r="Q303" i="32"/>
  <c r="O303" i="24"/>
  <c r="R302" i="30" l="1"/>
  <c r="S303" i="32"/>
  <c r="Q303" i="24"/>
  <c r="W302" i="30"/>
  <c r="T302" i="2"/>
  <c r="Y302" i="2"/>
  <c r="V303" i="32" l="1"/>
  <c r="G303" i="24"/>
  <c r="V303" i="24"/>
  <c r="AA303" i="32" s="1"/>
  <c r="S303" i="24"/>
  <c r="Y302" i="30"/>
  <c r="J303" i="2"/>
  <c r="AD302" i="30"/>
  <c r="AE302" i="2"/>
  <c r="X303" i="32" l="1"/>
  <c r="U303" i="24"/>
  <c r="Z303" i="32" s="1"/>
  <c r="P303" i="2"/>
  <c r="U303" i="30" s="1"/>
  <c r="K303" i="30"/>
  <c r="M303" i="2"/>
  <c r="I303" i="24"/>
  <c r="J303" i="32" s="1"/>
  <c r="H303" i="24"/>
  <c r="H303" i="32"/>
  <c r="X303" i="24"/>
  <c r="Y303" i="24" s="1"/>
  <c r="Z303" i="24" s="1"/>
  <c r="L303" i="24" l="1"/>
  <c r="I303" i="32"/>
  <c r="Q303" i="30"/>
  <c r="O303" i="2"/>
  <c r="S303" i="30" l="1"/>
  <c r="Q303" i="2"/>
  <c r="O303" i="32"/>
  <c r="R303" i="24"/>
  <c r="N303" i="24"/>
  <c r="V303" i="30" l="1"/>
  <c r="G303" i="2"/>
  <c r="S303" i="2" s="1"/>
  <c r="X303" i="2"/>
  <c r="AC303" i="30" s="1"/>
  <c r="R303" i="32"/>
  <c r="W303" i="32"/>
  <c r="T303" i="24"/>
  <c r="W303" i="24"/>
  <c r="V303" i="2"/>
  <c r="X303" i="30" l="1"/>
  <c r="U303" i="2"/>
  <c r="Z303" i="30" s="1"/>
  <c r="Y303" i="32"/>
  <c r="W303" i="2"/>
  <c r="AB303" i="30" s="1"/>
  <c r="AA303" i="30"/>
  <c r="H303" i="2"/>
  <c r="H303" i="30"/>
  <c r="I303" i="2"/>
  <c r="J303" i="30" s="1"/>
  <c r="Z303" i="2"/>
  <c r="AA303" i="2" s="1"/>
  <c r="AB303" i="2" s="1"/>
  <c r="AB303" i="32"/>
  <c r="J304" i="24"/>
  <c r="K304" i="32" l="1"/>
  <c r="P304" i="24"/>
  <c r="U304" i="32" s="1"/>
  <c r="M304" i="24"/>
  <c r="L303" i="2"/>
  <c r="I303" i="30"/>
  <c r="O303" i="30" l="1"/>
  <c r="R303" i="2"/>
  <c r="N303" i="2"/>
  <c r="Q304" i="32"/>
  <c r="O304" i="24"/>
  <c r="R303" i="30" l="1"/>
  <c r="S304" i="32"/>
  <c r="Q304" i="24"/>
  <c r="W303" i="30"/>
  <c r="T303" i="2"/>
  <c r="Y303" i="2"/>
  <c r="V304" i="32" l="1"/>
  <c r="V304" i="24"/>
  <c r="AA304" i="32" s="1"/>
  <c r="G304" i="24"/>
  <c r="S304" i="24" s="1"/>
  <c r="Y303" i="30"/>
  <c r="AD303" i="30"/>
  <c r="J304" i="2"/>
  <c r="AE303" i="2"/>
  <c r="X304" i="32" l="1"/>
  <c r="U304" i="24"/>
  <c r="Z304" i="32" s="1"/>
  <c r="H304" i="32"/>
  <c r="H304" i="24"/>
  <c r="I304" i="24"/>
  <c r="J304" i="32" s="1"/>
  <c r="X304" i="24"/>
  <c r="Y304" i="24" s="1"/>
  <c r="Z304" i="24" s="1"/>
  <c r="P304" i="2"/>
  <c r="U304" i="30" s="1"/>
  <c r="K304" i="30"/>
  <c r="M304" i="2"/>
  <c r="I304" i="32" l="1"/>
  <c r="L304" i="24"/>
  <c r="Q304" i="30"/>
  <c r="O304" i="2"/>
  <c r="R304" i="24" l="1"/>
  <c r="O304" i="32"/>
  <c r="N304" i="24"/>
  <c r="S304" i="30"/>
  <c r="Q304" i="2"/>
  <c r="V304" i="2" s="1"/>
  <c r="AA304" i="30" l="1"/>
  <c r="W304" i="2"/>
  <c r="AB304" i="30" s="1"/>
  <c r="R304" i="32"/>
  <c r="V304" i="30"/>
  <c r="G304" i="2"/>
  <c r="X304" i="2"/>
  <c r="AC304" i="30" s="1"/>
  <c r="W304" i="32"/>
  <c r="T304" i="24"/>
  <c r="W304" i="24"/>
  <c r="H304" i="2" l="1"/>
  <c r="Z304" i="2"/>
  <c r="AA304" i="2" s="1"/>
  <c r="AB304" i="2" s="1"/>
  <c r="H304" i="30"/>
  <c r="I304" i="2"/>
  <c r="J304" i="30" s="1"/>
  <c r="AB304" i="32"/>
  <c r="J305" i="24"/>
  <c r="Y304" i="32"/>
  <c r="S304" i="2"/>
  <c r="X304" i="30" l="1"/>
  <c r="U304" i="2"/>
  <c r="Z304" i="30" s="1"/>
  <c r="K305" i="32"/>
  <c r="P305" i="24"/>
  <c r="U305" i="32" s="1"/>
  <c r="M305" i="24"/>
  <c r="L304" i="2"/>
  <c r="I304" i="30"/>
  <c r="R304" i="2" l="1"/>
  <c r="O304" i="30"/>
  <c r="N304" i="2"/>
  <c r="Q305" i="32"/>
  <c r="O305" i="24"/>
  <c r="R304" i="30" l="1"/>
  <c r="S305" i="32"/>
  <c r="Q305" i="24"/>
  <c r="W304" i="30"/>
  <c r="T304" i="2"/>
  <c r="Y304" i="2"/>
  <c r="V305" i="32" l="1"/>
  <c r="V305" i="24"/>
  <c r="AA305" i="32" s="1"/>
  <c r="G305" i="24"/>
  <c r="J305" i="2"/>
  <c r="AE304" i="2"/>
  <c r="AD304" i="30"/>
  <c r="Y304" i="30"/>
  <c r="I305" i="24" l="1"/>
  <c r="J305" i="32" s="1"/>
  <c r="H305" i="24"/>
  <c r="H305" i="32"/>
  <c r="X305" i="24"/>
  <c r="Y305" i="24" s="1"/>
  <c r="Z305" i="24" s="1"/>
  <c r="S305" i="24"/>
  <c r="P305" i="2"/>
  <c r="U305" i="30" s="1"/>
  <c r="K305" i="30"/>
  <c r="M305" i="2"/>
  <c r="Q305" i="30" l="1"/>
  <c r="O305" i="2"/>
  <c r="X305" i="32"/>
  <c r="U305" i="24"/>
  <c r="Z305" i="32" s="1"/>
  <c r="L305" i="24"/>
  <c r="I305" i="32"/>
  <c r="S305" i="30" l="1"/>
  <c r="Q305" i="2"/>
  <c r="R305" i="24"/>
  <c r="O305" i="32"/>
  <c r="N305" i="24"/>
  <c r="V305" i="30" l="1"/>
  <c r="G305" i="2"/>
  <c r="X305" i="2"/>
  <c r="AC305" i="30" s="1"/>
  <c r="S305" i="2"/>
  <c r="W305" i="32"/>
  <c r="T305" i="24"/>
  <c r="W305" i="24"/>
  <c r="R305" i="32"/>
  <c r="V305" i="2"/>
  <c r="J306" i="24" l="1"/>
  <c r="AB305" i="32"/>
  <c r="X305" i="30"/>
  <c r="U305" i="2"/>
  <c r="Z305" i="30" s="1"/>
  <c r="W305" i="2"/>
  <c r="AB305" i="30" s="1"/>
  <c r="AA305" i="30"/>
  <c r="H305" i="30"/>
  <c r="H305" i="2"/>
  <c r="Z305" i="2"/>
  <c r="AA305" i="2" s="1"/>
  <c r="AB305" i="2" s="1"/>
  <c r="I305" i="2"/>
  <c r="J305" i="30" s="1"/>
  <c r="Y305" i="32"/>
  <c r="L305" i="2" l="1"/>
  <c r="I305" i="30"/>
  <c r="K306" i="32"/>
  <c r="P306" i="24"/>
  <c r="U306" i="32" s="1"/>
  <c r="M306" i="24"/>
  <c r="Q306" i="32" l="1"/>
  <c r="O306" i="24"/>
  <c r="R305" i="2"/>
  <c r="O305" i="30"/>
  <c r="N305" i="2"/>
  <c r="S306" i="32" l="1"/>
  <c r="Q306" i="24"/>
  <c r="W305" i="30"/>
  <c r="T305" i="2"/>
  <c r="Y305" i="2"/>
  <c r="R305" i="30"/>
  <c r="Y305" i="30" l="1"/>
  <c r="V306" i="32"/>
  <c r="G306" i="24"/>
  <c r="S306" i="24" s="1"/>
  <c r="V306" i="24"/>
  <c r="AA306" i="32" s="1"/>
  <c r="AE305" i="2"/>
  <c r="J306" i="2"/>
  <c r="AD305" i="30"/>
  <c r="X306" i="32" l="1"/>
  <c r="U306" i="24"/>
  <c r="Z306" i="32" s="1"/>
  <c r="K306" i="30"/>
  <c r="P306" i="2"/>
  <c r="U306" i="30" s="1"/>
  <c r="M306" i="2"/>
  <c r="I306" i="24"/>
  <c r="J306" i="32" s="1"/>
  <c r="H306" i="32"/>
  <c r="H306" i="24"/>
  <c r="X306" i="24"/>
  <c r="Y306" i="24" s="1"/>
  <c r="Z306" i="24" s="1"/>
  <c r="I306" i="32" l="1"/>
  <c r="L306" i="24"/>
  <c r="Q306" i="30"/>
  <c r="O306" i="2"/>
  <c r="O306" i="32" l="1"/>
  <c r="R306" i="24"/>
  <c r="N306" i="24"/>
  <c r="S306" i="30"/>
  <c r="Q306" i="2"/>
  <c r="R306" i="32" l="1"/>
  <c r="V306" i="30"/>
  <c r="G306" i="2"/>
  <c r="X306" i="2"/>
  <c r="AC306" i="30" s="1"/>
  <c r="W306" i="32"/>
  <c r="T306" i="24"/>
  <c r="W306" i="24"/>
  <c r="V306" i="2"/>
  <c r="Y306" i="32" l="1"/>
  <c r="H306" i="2"/>
  <c r="H306" i="30"/>
  <c r="Z306" i="2"/>
  <c r="AA306" i="2" s="1"/>
  <c r="AB306" i="2" s="1"/>
  <c r="I306" i="2"/>
  <c r="J306" i="30" s="1"/>
  <c r="W306" i="2"/>
  <c r="AB306" i="30" s="1"/>
  <c r="AA306" i="30"/>
  <c r="J307" i="24"/>
  <c r="AB306" i="32"/>
  <c r="S306" i="2"/>
  <c r="X306" i="30" l="1"/>
  <c r="U306" i="2"/>
  <c r="Z306" i="30" s="1"/>
  <c r="K307" i="32"/>
  <c r="P307" i="24"/>
  <c r="U307" i="32" s="1"/>
  <c r="M307" i="24"/>
  <c r="I306" i="30"/>
  <c r="L306" i="2"/>
  <c r="R306" i="2" l="1"/>
  <c r="O306" i="30"/>
  <c r="N306" i="2"/>
  <c r="Q307" i="32"/>
  <c r="O307" i="24"/>
  <c r="R306" i="30" l="1"/>
  <c r="S307" i="32"/>
  <c r="Q307" i="24"/>
  <c r="W306" i="30"/>
  <c r="T306" i="2"/>
  <c r="Y306" i="2"/>
  <c r="J307" i="2" l="1"/>
  <c r="AD306" i="30"/>
  <c r="AE306" i="2"/>
  <c r="Y306" i="30"/>
  <c r="V307" i="32"/>
  <c r="G307" i="24"/>
  <c r="V307" i="24"/>
  <c r="AA307" i="32" s="1"/>
  <c r="S307" i="24"/>
  <c r="X307" i="32" l="1"/>
  <c r="U307" i="24"/>
  <c r="Z307" i="32" s="1"/>
  <c r="H307" i="24"/>
  <c r="H307" i="32"/>
  <c r="I307" i="24"/>
  <c r="J307" i="32" s="1"/>
  <c r="X307" i="24"/>
  <c r="Y307" i="24" s="1"/>
  <c r="Z307" i="24" s="1"/>
  <c r="P307" i="2"/>
  <c r="U307" i="30" s="1"/>
  <c r="K307" i="30"/>
  <c r="M307" i="2"/>
  <c r="I307" i="32" l="1"/>
  <c r="L307" i="24"/>
  <c r="Q307" i="30"/>
  <c r="O307" i="2"/>
  <c r="R307" i="24" l="1"/>
  <c r="O307" i="32"/>
  <c r="N307" i="24"/>
  <c r="V307" i="2"/>
  <c r="S307" i="30"/>
  <c r="Q307" i="2"/>
  <c r="V307" i="30" l="1"/>
  <c r="G307" i="2"/>
  <c r="X307" i="2"/>
  <c r="AC307" i="30" s="1"/>
  <c r="S307" i="2"/>
  <c r="AA307" i="30"/>
  <c r="W307" i="2"/>
  <c r="AB307" i="30" s="1"/>
  <c r="R307" i="32"/>
  <c r="W307" i="32"/>
  <c r="T307" i="24"/>
  <c r="W307" i="24"/>
  <c r="Y307" i="32" l="1"/>
  <c r="H307" i="30"/>
  <c r="H307" i="2"/>
  <c r="Z307" i="2"/>
  <c r="AA307" i="2" s="1"/>
  <c r="AB307" i="2" s="1"/>
  <c r="I307" i="2"/>
  <c r="J307" i="30" s="1"/>
  <c r="X307" i="30"/>
  <c r="U307" i="2"/>
  <c r="Z307" i="30" s="1"/>
  <c r="AB307" i="32"/>
  <c r="J308" i="24"/>
  <c r="L307" i="2" l="1"/>
  <c r="I307" i="30"/>
  <c r="K308" i="32"/>
  <c r="P308" i="24"/>
  <c r="U308" i="32" s="1"/>
  <c r="M308" i="24"/>
  <c r="Q308" i="32" l="1"/>
  <c r="O308" i="24"/>
  <c r="R307" i="2"/>
  <c r="O307" i="30"/>
  <c r="N307" i="2"/>
  <c r="S308" i="32" l="1"/>
  <c r="Q308" i="24"/>
  <c r="W307" i="30"/>
  <c r="T307" i="2"/>
  <c r="Y307" i="2"/>
  <c r="R307" i="30"/>
  <c r="V308" i="32" l="1"/>
  <c r="V308" i="24"/>
  <c r="AA308" i="32" s="1"/>
  <c r="G308" i="24"/>
  <c r="Y307" i="30"/>
  <c r="J308" i="2"/>
  <c r="AD307" i="30"/>
  <c r="AE307" i="2"/>
  <c r="H308" i="32" l="1"/>
  <c r="H308" i="24"/>
  <c r="I308" i="24"/>
  <c r="J308" i="32" s="1"/>
  <c r="X308" i="24"/>
  <c r="Y308" i="24" s="1"/>
  <c r="Z308" i="24" s="1"/>
  <c r="S308" i="24"/>
  <c r="P308" i="2"/>
  <c r="U308" i="30" s="1"/>
  <c r="K308" i="30"/>
  <c r="M308" i="2"/>
  <c r="Q308" i="30" l="1"/>
  <c r="O308" i="2"/>
  <c r="I308" i="32"/>
  <c r="L308" i="24"/>
  <c r="X308" i="32"/>
  <c r="U308" i="24"/>
  <c r="Z308" i="32" s="1"/>
  <c r="S308" i="30" l="1"/>
  <c r="Q308" i="2"/>
  <c r="V308" i="2" s="1"/>
  <c r="O308" i="32"/>
  <c r="R308" i="24"/>
  <c r="N308" i="24"/>
  <c r="W308" i="32" l="1"/>
  <c r="T308" i="24"/>
  <c r="W308" i="24"/>
  <c r="V308" i="30"/>
  <c r="G308" i="2"/>
  <c r="X308" i="2"/>
  <c r="AC308" i="30" s="1"/>
  <c r="S308" i="2"/>
  <c r="AA308" i="30"/>
  <c r="W308" i="2"/>
  <c r="AB308" i="30" s="1"/>
  <c r="R308" i="32"/>
  <c r="X308" i="30" l="1"/>
  <c r="U308" i="2"/>
  <c r="Z308" i="30" s="1"/>
  <c r="J309" i="24"/>
  <c r="AB308" i="32"/>
  <c r="Y308" i="32"/>
  <c r="H308" i="2"/>
  <c r="I308" i="2"/>
  <c r="J308" i="30" s="1"/>
  <c r="Z308" i="2"/>
  <c r="AA308" i="2" s="1"/>
  <c r="AB308" i="2" s="1"/>
  <c r="H308" i="30"/>
  <c r="K309" i="32" l="1"/>
  <c r="P309" i="24"/>
  <c r="U309" i="32" s="1"/>
  <c r="M309" i="24"/>
  <c r="I308" i="30"/>
  <c r="L308" i="2"/>
  <c r="Q309" i="32" l="1"/>
  <c r="O309" i="24"/>
  <c r="R308" i="2"/>
  <c r="O308" i="30"/>
  <c r="N308" i="2"/>
  <c r="W308" i="30" l="1"/>
  <c r="T308" i="2"/>
  <c r="Y308" i="2"/>
  <c r="R308" i="30"/>
  <c r="S309" i="32"/>
  <c r="Q309" i="24"/>
  <c r="AD308" i="30" l="1"/>
  <c r="AE308" i="2"/>
  <c r="J309" i="2"/>
  <c r="Y308" i="30"/>
  <c r="V309" i="32"/>
  <c r="V309" i="24"/>
  <c r="AA309" i="32" s="1"/>
  <c r="G309" i="24"/>
  <c r="I309" i="24" l="1"/>
  <c r="J309" i="32" s="1"/>
  <c r="H309" i="24"/>
  <c r="H309" i="32"/>
  <c r="X309" i="24"/>
  <c r="Y309" i="24" s="1"/>
  <c r="Z309" i="24" s="1"/>
  <c r="S309" i="24"/>
  <c r="K309" i="30"/>
  <c r="P309" i="2"/>
  <c r="U309" i="30" s="1"/>
  <c r="M309" i="2"/>
  <c r="L309" i="24" l="1"/>
  <c r="I309" i="32"/>
  <c r="Q309" i="30"/>
  <c r="O309" i="2"/>
  <c r="X309" i="32"/>
  <c r="U309" i="24"/>
  <c r="Z309" i="32" s="1"/>
  <c r="S309" i="30" l="1"/>
  <c r="Q309" i="2"/>
  <c r="O309" i="32"/>
  <c r="R309" i="24"/>
  <c r="N309" i="24"/>
  <c r="V309" i="30" l="1"/>
  <c r="G309" i="2"/>
  <c r="X309" i="2"/>
  <c r="AC309" i="30" s="1"/>
  <c r="R309" i="32"/>
  <c r="W309" i="32"/>
  <c r="T309" i="24"/>
  <c r="W309" i="24"/>
  <c r="V309" i="2"/>
  <c r="H309" i="30" l="1"/>
  <c r="H309" i="2"/>
  <c r="I309" i="2"/>
  <c r="J309" i="30" s="1"/>
  <c r="Z309" i="2"/>
  <c r="AA309" i="2" s="1"/>
  <c r="AB309" i="2" s="1"/>
  <c r="Y309" i="32"/>
  <c r="W309" i="2"/>
  <c r="AB309" i="30" s="1"/>
  <c r="AA309" i="30"/>
  <c r="S309" i="2"/>
  <c r="J310" i="24"/>
  <c r="AB309" i="32"/>
  <c r="K310" i="32" l="1"/>
  <c r="P310" i="24"/>
  <c r="U310" i="32" s="1"/>
  <c r="M310" i="24"/>
  <c r="L309" i="2"/>
  <c r="I309" i="30"/>
  <c r="X309" i="30"/>
  <c r="U309" i="2"/>
  <c r="Z309" i="30" s="1"/>
  <c r="Q310" i="32" l="1"/>
  <c r="O310" i="24"/>
  <c r="R309" i="2"/>
  <c r="O309" i="30"/>
  <c r="N309" i="2"/>
  <c r="W309" i="30" l="1"/>
  <c r="T309" i="2"/>
  <c r="Y309" i="2"/>
  <c r="S310" i="32"/>
  <c r="Q310" i="24"/>
  <c r="R309" i="30"/>
  <c r="AE309" i="2" l="1"/>
  <c r="J310" i="2"/>
  <c r="AD309" i="30"/>
  <c r="Y309" i="30"/>
  <c r="V310" i="32"/>
  <c r="G310" i="24"/>
  <c r="S310" i="24" s="1"/>
  <c r="V310" i="24"/>
  <c r="AA310" i="32" s="1"/>
  <c r="X310" i="32" l="1"/>
  <c r="U310" i="24"/>
  <c r="Z310" i="32" s="1"/>
  <c r="P310" i="2"/>
  <c r="U310" i="30" s="1"/>
  <c r="K310" i="30"/>
  <c r="M310" i="2"/>
  <c r="H310" i="24"/>
  <c r="H310" i="32"/>
  <c r="I310" i="24"/>
  <c r="J310" i="32" s="1"/>
  <c r="X310" i="24"/>
  <c r="Y310" i="24" s="1"/>
  <c r="Z310" i="24" s="1"/>
  <c r="I310" i="32" l="1"/>
  <c r="L310" i="24"/>
  <c r="Q310" i="30"/>
  <c r="O310" i="2"/>
  <c r="O310" i="32" l="1"/>
  <c r="R310" i="24"/>
  <c r="N310" i="24"/>
  <c r="S310" i="30"/>
  <c r="Q310" i="2"/>
  <c r="V310" i="2" s="1"/>
  <c r="AA310" i="30" l="1"/>
  <c r="W310" i="2"/>
  <c r="AB310" i="30" s="1"/>
  <c r="R310" i="32"/>
  <c r="V310" i="30"/>
  <c r="X310" i="2"/>
  <c r="AC310" i="30" s="1"/>
  <c r="G310" i="2"/>
  <c r="W310" i="32"/>
  <c r="T310" i="24"/>
  <c r="W310" i="24"/>
  <c r="H310" i="30" l="1"/>
  <c r="I310" i="2"/>
  <c r="J310" i="30" s="1"/>
  <c r="Z310" i="2"/>
  <c r="AA310" i="2" s="1"/>
  <c r="AB310" i="2" s="1"/>
  <c r="H310" i="2"/>
  <c r="AB310" i="32"/>
  <c r="J311" i="24"/>
  <c r="Y310" i="32"/>
  <c r="S310" i="2"/>
  <c r="K311" i="32" l="1"/>
  <c r="P311" i="24"/>
  <c r="U311" i="32" s="1"/>
  <c r="M311" i="24"/>
  <c r="I310" i="30"/>
  <c r="L310" i="2"/>
  <c r="X310" i="30"/>
  <c r="U310" i="2"/>
  <c r="Z310" i="30" s="1"/>
  <c r="Q311" i="32" l="1"/>
  <c r="O311" i="24"/>
  <c r="R310" i="2"/>
  <c r="O310" i="30"/>
  <c r="N310" i="2"/>
  <c r="W310" i="30" l="1"/>
  <c r="T310" i="2"/>
  <c r="Y310" i="2"/>
  <c r="S311" i="32"/>
  <c r="Q311" i="24"/>
  <c r="R310" i="30"/>
  <c r="AD310" i="30" l="1"/>
  <c r="J311" i="2"/>
  <c r="AE310" i="2"/>
  <c r="Y310" i="30"/>
  <c r="V311" i="32"/>
  <c r="V311" i="24"/>
  <c r="AA311" i="32" s="1"/>
  <c r="G311" i="24"/>
  <c r="P311" i="2" l="1"/>
  <c r="U311" i="30" s="1"/>
  <c r="K311" i="30"/>
  <c r="M311" i="2"/>
  <c r="H311" i="24"/>
  <c r="I311" i="24"/>
  <c r="J311" i="32" s="1"/>
  <c r="H311" i="32"/>
  <c r="X311" i="24"/>
  <c r="Y311" i="24" s="1"/>
  <c r="S311" i="24"/>
  <c r="L311" i="24" l="1"/>
  <c r="I311" i="32"/>
  <c r="Q311" i="30"/>
  <c r="O311" i="2"/>
  <c r="X311" i="32"/>
  <c r="U311" i="24"/>
  <c r="Z311" i="32" s="1"/>
  <c r="S311" i="30" l="1"/>
  <c r="Q311" i="2"/>
  <c r="O311" i="32"/>
  <c r="R311" i="24"/>
  <c r="N311" i="24"/>
  <c r="V311" i="30" l="1"/>
  <c r="G311" i="2"/>
  <c r="S311" i="2" s="1"/>
  <c r="X311" i="2"/>
  <c r="AC311" i="30" s="1"/>
  <c r="R311" i="32"/>
  <c r="W311" i="32"/>
  <c r="T311" i="24"/>
  <c r="W311" i="24"/>
  <c r="V311" i="2"/>
  <c r="X311" i="30" l="1"/>
  <c r="U311" i="2"/>
  <c r="Z311" i="30" s="1"/>
  <c r="Y311" i="32"/>
  <c r="W311" i="2"/>
  <c r="AB311" i="30" s="1"/>
  <c r="AA311" i="30"/>
  <c r="I311" i="2"/>
  <c r="J311" i="30" s="1"/>
  <c r="H311" i="2"/>
  <c r="Z311" i="2"/>
  <c r="AA311" i="2" s="1"/>
  <c r="H311" i="30"/>
  <c r="O312" i="24"/>
  <c r="S312" i="32" s="1"/>
  <c r="J312" i="24"/>
  <c r="AB311" i="32"/>
  <c r="Q312" i="24"/>
  <c r="V312" i="32" s="1"/>
  <c r="P312" i="24" l="1"/>
  <c r="U312" i="32" s="1"/>
  <c r="K312" i="32"/>
  <c r="G312" i="24"/>
  <c r="V312" i="24"/>
  <c r="AA312" i="32" s="1"/>
  <c r="M312" i="24"/>
  <c r="I311" i="30"/>
  <c r="L311" i="2"/>
  <c r="Q312" i="32" l="1"/>
  <c r="N312" i="24"/>
  <c r="R311" i="2"/>
  <c r="O311" i="30"/>
  <c r="N311" i="2"/>
  <c r="I312" i="24"/>
  <c r="J312" i="32" s="1"/>
  <c r="H312" i="32"/>
  <c r="H312" i="24"/>
  <c r="X312" i="24"/>
  <c r="Y312" i="24" s="1"/>
  <c r="S312" i="24"/>
  <c r="I312" i="32" l="1"/>
  <c r="L312" i="24"/>
  <c r="X312" i="32"/>
  <c r="U312" i="24"/>
  <c r="Z312" i="32" s="1"/>
  <c r="W311" i="30"/>
  <c r="T311" i="2"/>
  <c r="Y311" i="2"/>
  <c r="R312" i="32"/>
  <c r="R311" i="30"/>
  <c r="AD311" i="30" l="1"/>
  <c r="AE311" i="2"/>
  <c r="O312" i="2"/>
  <c r="Q312" i="2"/>
  <c r="V312" i="30" s="1"/>
  <c r="J312" i="2"/>
  <c r="O312" i="32"/>
  <c r="R312" i="24"/>
  <c r="Y311" i="30"/>
  <c r="W312" i="32" l="1"/>
  <c r="T312" i="24"/>
  <c r="W312" i="24"/>
  <c r="V312" i="2"/>
  <c r="S312" i="30"/>
  <c r="K312" i="30"/>
  <c r="G312" i="2"/>
  <c r="S312" i="2" s="1"/>
  <c r="P312" i="2"/>
  <c r="U312" i="30" s="1"/>
  <c r="X312" i="2"/>
  <c r="AC312" i="30" s="1"/>
  <c r="M312" i="2"/>
  <c r="Q312" i="30" l="1"/>
  <c r="N312" i="2"/>
  <c r="I312" i="2"/>
  <c r="J312" i="30" s="1"/>
  <c r="Z312" i="2"/>
  <c r="AA312" i="2" s="1"/>
  <c r="H312" i="30"/>
  <c r="H312" i="2"/>
  <c r="AA312" i="30"/>
  <c r="W312" i="2"/>
  <c r="AB312" i="30" s="1"/>
  <c r="AB312" i="32"/>
  <c r="O313" i="24"/>
  <c r="S313" i="32" s="1"/>
  <c r="J313" i="24"/>
  <c r="Q313" i="24"/>
  <c r="V313" i="32" s="1"/>
  <c r="Y312" i="32"/>
  <c r="X312" i="30"/>
  <c r="U312" i="2"/>
  <c r="Z312" i="30" s="1"/>
  <c r="K313" i="32" l="1"/>
  <c r="P313" i="24"/>
  <c r="U313" i="32" s="1"/>
  <c r="V313" i="24"/>
  <c r="AA313" i="32" s="1"/>
  <c r="G313" i="24"/>
  <c r="S313" i="24" s="1"/>
  <c r="M313" i="24"/>
  <c r="L312" i="2"/>
  <c r="I312" i="30"/>
  <c r="R312" i="30"/>
  <c r="X313" i="32" l="1"/>
  <c r="U313" i="24"/>
  <c r="Z313" i="32" s="1"/>
  <c r="O312" i="30"/>
  <c r="R312" i="2"/>
  <c r="Q313" i="32"/>
  <c r="N313" i="24"/>
  <c r="H313" i="32"/>
  <c r="H313" i="24"/>
  <c r="I313" i="24"/>
  <c r="J313" i="32" s="1"/>
  <c r="X313" i="24"/>
  <c r="Y313" i="24" s="1"/>
  <c r="R313" i="32" l="1"/>
  <c r="W312" i="30"/>
  <c r="T312" i="2"/>
  <c r="Y312" i="2"/>
  <c r="L313" i="24"/>
  <c r="I313" i="32"/>
  <c r="Y312" i="30" l="1"/>
  <c r="R313" i="24"/>
  <c r="O313" i="32"/>
  <c r="O313" i="2"/>
  <c r="J313" i="2"/>
  <c r="AD312" i="30"/>
  <c r="AE312" i="2"/>
  <c r="Q313" i="2"/>
  <c r="V313" i="30" s="1"/>
  <c r="W313" i="32" l="1"/>
  <c r="T313" i="24"/>
  <c r="W313" i="24"/>
  <c r="S313" i="30"/>
  <c r="V313" i="2"/>
  <c r="G313" i="2"/>
  <c r="S313" i="2" s="1"/>
  <c r="K313" i="30"/>
  <c r="P313" i="2"/>
  <c r="U313" i="30" s="1"/>
  <c r="X313" i="2"/>
  <c r="AC313" i="30" s="1"/>
  <c r="M313" i="2"/>
  <c r="Q313" i="30" l="1"/>
  <c r="N313" i="2"/>
  <c r="H313" i="30"/>
  <c r="Z313" i="2"/>
  <c r="AA313" i="2" s="1"/>
  <c r="I313" i="2"/>
  <c r="J313" i="30" s="1"/>
  <c r="H313" i="2"/>
  <c r="Q314" i="24"/>
  <c r="V314" i="32" s="1"/>
  <c r="J314" i="24"/>
  <c r="O314" i="24"/>
  <c r="S314" i="32" s="1"/>
  <c r="AB313" i="32"/>
  <c r="Y313" i="32"/>
  <c r="X313" i="30"/>
  <c r="U313" i="2"/>
  <c r="Z313" i="30" s="1"/>
  <c r="W313" i="2"/>
  <c r="AB313" i="30" s="1"/>
  <c r="AA313" i="30"/>
  <c r="V314" i="24" l="1"/>
  <c r="AA314" i="32" s="1"/>
  <c r="P314" i="24"/>
  <c r="U314" i="32" s="1"/>
  <c r="G314" i="24"/>
  <c r="S314" i="24"/>
  <c r="K314" i="32"/>
  <c r="M314" i="24"/>
  <c r="I313" i="30"/>
  <c r="L313" i="2"/>
  <c r="R313" i="30"/>
  <c r="R313" i="2" l="1"/>
  <c r="O313" i="30"/>
  <c r="H314" i="32"/>
  <c r="I314" i="24"/>
  <c r="J314" i="32" s="1"/>
  <c r="H314" i="24"/>
  <c r="X314" i="24"/>
  <c r="Y314" i="24" s="1"/>
  <c r="N314" i="24"/>
  <c r="Q314" i="32"/>
  <c r="X314" i="32"/>
  <c r="U314" i="24"/>
  <c r="Z314" i="32" s="1"/>
  <c r="R314" i="32" l="1"/>
  <c r="L314" i="24"/>
  <c r="I314" i="32"/>
  <c r="W313" i="30"/>
  <c r="T313" i="2"/>
  <c r="Y313" i="2"/>
  <c r="R314" i="24" l="1"/>
  <c r="O314" i="32"/>
  <c r="Y313" i="30"/>
  <c r="J314" i="2"/>
  <c r="AD313" i="30"/>
  <c r="O314" i="2"/>
  <c r="AE313" i="2"/>
  <c r="Q314" i="2"/>
  <c r="V314" i="30" s="1"/>
  <c r="V314" i="2" l="1"/>
  <c r="S314" i="30"/>
  <c r="G314" i="2"/>
  <c r="K314" i="30"/>
  <c r="X314" i="2"/>
  <c r="AC314" i="30" s="1"/>
  <c r="P314" i="2"/>
  <c r="U314" i="30" s="1"/>
  <c r="M314" i="2"/>
  <c r="W314" i="32"/>
  <c r="T314" i="24"/>
  <c r="W314" i="24"/>
  <c r="AB314" i="32" l="1"/>
  <c r="Q315" i="24"/>
  <c r="V315" i="32" s="1"/>
  <c r="O315" i="24"/>
  <c r="S315" i="32" s="1"/>
  <c r="J315" i="24"/>
  <c r="H314" i="2"/>
  <c r="H314" i="30"/>
  <c r="Z314" i="2"/>
  <c r="AA314" i="2" s="1"/>
  <c r="I314" i="2"/>
  <c r="J314" i="30" s="1"/>
  <c r="Y314" i="32"/>
  <c r="S314" i="2"/>
  <c r="Q314" i="30"/>
  <c r="N314" i="2"/>
  <c r="AA314" i="30"/>
  <c r="W314" i="2"/>
  <c r="AB314" i="30" s="1"/>
  <c r="R314" i="30" l="1"/>
  <c r="G315" i="24"/>
  <c r="V315" i="24"/>
  <c r="AA315" i="32" s="1"/>
  <c r="P315" i="24"/>
  <c r="U315" i="32" s="1"/>
  <c r="K315" i="32"/>
  <c r="M315" i="24"/>
  <c r="X314" i="30"/>
  <c r="U314" i="2"/>
  <c r="Z314" i="30" s="1"/>
  <c r="L314" i="2"/>
  <c r="I314" i="30"/>
  <c r="I315" i="24" l="1"/>
  <c r="J315" i="32" s="1"/>
  <c r="H315" i="24"/>
  <c r="H315" i="32"/>
  <c r="X315" i="24"/>
  <c r="Y315" i="24" s="1"/>
  <c r="S315" i="24"/>
  <c r="O314" i="30"/>
  <c r="R314" i="2"/>
  <c r="N315" i="24"/>
  <c r="Q315" i="32"/>
  <c r="X315" i="32" l="1"/>
  <c r="U315" i="24"/>
  <c r="Z315" i="32" s="1"/>
  <c r="W314" i="30"/>
  <c r="T314" i="2"/>
  <c r="Y314" i="2"/>
  <c r="R315" i="32"/>
  <c r="I315" i="32"/>
  <c r="L315" i="24"/>
  <c r="Y314" i="30" l="1"/>
  <c r="R315" i="24"/>
  <c r="O315" i="32"/>
  <c r="Q315" i="2"/>
  <c r="V315" i="30" s="1"/>
  <c r="AE314" i="2"/>
  <c r="AD314" i="30"/>
  <c r="J315" i="2"/>
  <c r="O315" i="2"/>
  <c r="P315" i="2" l="1"/>
  <c r="U315" i="30" s="1"/>
  <c r="G315" i="2"/>
  <c r="K315" i="30"/>
  <c r="X315" i="2"/>
  <c r="AC315" i="30" s="1"/>
  <c r="S315" i="2"/>
  <c r="M315" i="2"/>
  <c r="W315" i="32"/>
  <c r="T315" i="24"/>
  <c r="W315" i="24"/>
  <c r="S315" i="30"/>
  <c r="V315" i="2"/>
  <c r="Y315" i="32" l="1"/>
  <c r="AA315" i="30"/>
  <c r="W315" i="2"/>
  <c r="AB315" i="30" s="1"/>
  <c r="N315" i="2"/>
  <c r="Q315" i="30"/>
  <c r="O316" i="24"/>
  <c r="S316" i="32" s="1"/>
  <c r="J316" i="24"/>
  <c r="Q316" i="24"/>
  <c r="V316" i="32" s="1"/>
  <c r="AB315" i="32"/>
  <c r="H315" i="2"/>
  <c r="H315" i="30"/>
  <c r="I315" i="2"/>
  <c r="J315" i="30" s="1"/>
  <c r="Z315" i="2"/>
  <c r="AA315" i="2" s="1"/>
  <c r="X315" i="30"/>
  <c r="U315" i="2"/>
  <c r="Z315" i="30" s="1"/>
  <c r="G316" i="24" l="1"/>
  <c r="S316" i="24" s="1"/>
  <c r="K316" i="32"/>
  <c r="V316" i="24"/>
  <c r="AA316" i="32" s="1"/>
  <c r="P316" i="24"/>
  <c r="U316" i="32" s="1"/>
  <c r="M316" i="24"/>
  <c r="I315" i="30"/>
  <c r="L315" i="2"/>
  <c r="R315" i="30"/>
  <c r="X316" i="32" l="1"/>
  <c r="U316" i="24"/>
  <c r="Z316" i="32" s="1"/>
  <c r="R315" i="2"/>
  <c r="O315" i="30"/>
  <c r="N316" i="24"/>
  <c r="Q316" i="32"/>
  <c r="H316" i="24"/>
  <c r="H316" i="32"/>
  <c r="I316" i="24"/>
  <c r="J316" i="32" s="1"/>
  <c r="X316" i="24"/>
  <c r="Y316" i="24" s="1"/>
  <c r="L316" i="24" l="1"/>
  <c r="I316" i="32"/>
  <c r="W315" i="30"/>
  <c r="T315" i="2"/>
  <c r="Y315" i="2"/>
  <c r="R316" i="32"/>
  <c r="Y315" i="30" l="1"/>
  <c r="J316" i="2"/>
  <c r="O316" i="2"/>
  <c r="AE315" i="2"/>
  <c r="Q316" i="2"/>
  <c r="V316" i="30" s="1"/>
  <c r="AD315" i="30"/>
  <c r="O316" i="32"/>
  <c r="R316" i="24"/>
  <c r="V316" i="2" l="1"/>
  <c r="S316" i="30"/>
  <c r="X316" i="2"/>
  <c r="AC316" i="30" s="1"/>
  <c r="P316" i="2"/>
  <c r="U316" i="30" s="1"/>
  <c r="G316" i="2"/>
  <c r="K316" i="30"/>
  <c r="M316" i="2"/>
  <c r="W316" i="32"/>
  <c r="T316" i="24"/>
  <c r="W316" i="24"/>
  <c r="Q317" i="24" l="1"/>
  <c r="V317" i="32" s="1"/>
  <c r="J317" i="24"/>
  <c r="O317" i="24"/>
  <c r="S317" i="32" s="1"/>
  <c r="AB316" i="32"/>
  <c r="H316" i="30"/>
  <c r="I316" i="2"/>
  <c r="J316" i="30" s="1"/>
  <c r="Z316" i="2"/>
  <c r="AA316" i="2" s="1"/>
  <c r="H316" i="2"/>
  <c r="S316" i="2"/>
  <c r="Y316" i="32"/>
  <c r="Q316" i="30"/>
  <c r="N316" i="2"/>
  <c r="W316" i="2"/>
  <c r="AB316" i="30" s="1"/>
  <c r="AA316" i="30"/>
  <c r="R316" i="30" l="1"/>
  <c r="L316" i="2"/>
  <c r="I316" i="30"/>
  <c r="V317" i="24"/>
  <c r="AA317" i="32" s="1"/>
  <c r="G317" i="24"/>
  <c r="S317" i="24" s="1"/>
  <c r="K317" i="32"/>
  <c r="P317" i="24"/>
  <c r="U317" i="32" s="1"/>
  <c r="M317" i="24"/>
  <c r="X316" i="30"/>
  <c r="U316" i="2"/>
  <c r="Z316" i="30" s="1"/>
  <c r="X317" i="32" l="1"/>
  <c r="U317" i="24"/>
  <c r="Z317" i="32" s="1"/>
  <c r="Q317" i="32"/>
  <c r="N317" i="24"/>
  <c r="R316" i="2"/>
  <c r="O316" i="30"/>
  <c r="H317" i="24"/>
  <c r="H317" i="32"/>
  <c r="I317" i="24"/>
  <c r="J317" i="32" s="1"/>
  <c r="X317" i="24"/>
  <c r="Y317" i="24" s="1"/>
  <c r="R317" i="32" l="1"/>
  <c r="I317" i="32"/>
  <c r="L317" i="24"/>
  <c r="W316" i="30"/>
  <c r="T316" i="2"/>
  <c r="Y316" i="2"/>
  <c r="R317" i="24" l="1"/>
  <c r="O317" i="32"/>
  <c r="Q317" i="2"/>
  <c r="V317" i="30" s="1"/>
  <c r="J317" i="2"/>
  <c r="O317" i="2"/>
  <c r="AD316" i="30"/>
  <c r="AE316" i="2"/>
  <c r="Y316" i="30"/>
  <c r="G317" i="2" l="1"/>
  <c r="S317" i="2" s="1"/>
  <c r="P317" i="2"/>
  <c r="U317" i="30" s="1"/>
  <c r="X317" i="2"/>
  <c r="AC317" i="30" s="1"/>
  <c r="K317" i="30"/>
  <c r="M317" i="2"/>
  <c r="V317" i="2"/>
  <c r="S317" i="30"/>
  <c r="W317" i="32"/>
  <c r="T317" i="24"/>
  <c r="W317" i="24"/>
  <c r="X317" i="30" l="1"/>
  <c r="U317" i="2"/>
  <c r="Z317" i="30" s="1"/>
  <c r="W317" i="2"/>
  <c r="AB317" i="30" s="1"/>
  <c r="AA317" i="30"/>
  <c r="O318" i="24"/>
  <c r="S318" i="32" s="1"/>
  <c r="J318" i="24"/>
  <c r="Q318" i="24"/>
  <c r="V318" i="32" s="1"/>
  <c r="AB317" i="32"/>
  <c r="Q317" i="30"/>
  <c r="N317" i="2"/>
  <c r="Y317" i="32"/>
  <c r="I317" i="2"/>
  <c r="J317" i="30" s="1"/>
  <c r="H317" i="30"/>
  <c r="Z317" i="2"/>
  <c r="AA317" i="2" s="1"/>
  <c r="H317" i="2"/>
  <c r="V318" i="24" l="1"/>
  <c r="AA318" i="32" s="1"/>
  <c r="P318" i="24"/>
  <c r="U318" i="32" s="1"/>
  <c r="G318" i="24"/>
  <c r="S318" i="24"/>
  <c r="K318" i="32"/>
  <c r="M318" i="24"/>
  <c r="L317" i="2"/>
  <c r="I317" i="30"/>
  <c r="R317" i="30"/>
  <c r="O317" i="30" l="1"/>
  <c r="R317" i="2"/>
  <c r="I318" i="24"/>
  <c r="J318" i="32" s="1"/>
  <c r="H318" i="24"/>
  <c r="H318" i="32"/>
  <c r="X318" i="24"/>
  <c r="Y318" i="24" s="1"/>
  <c r="Q318" i="32"/>
  <c r="N318" i="24"/>
  <c r="X318" i="32"/>
  <c r="U318" i="24"/>
  <c r="Z318" i="32" s="1"/>
  <c r="R318" i="32" l="1"/>
  <c r="L318" i="24"/>
  <c r="I318" i="32"/>
  <c r="W317" i="30"/>
  <c r="T317" i="2"/>
  <c r="Y317" i="2"/>
  <c r="AE317" i="2" l="1"/>
  <c r="O318" i="2"/>
  <c r="Q318" i="2"/>
  <c r="V318" i="30" s="1"/>
  <c r="J318" i="2"/>
  <c r="AD317" i="30"/>
  <c r="R318" i="24"/>
  <c r="O318" i="32"/>
  <c r="Y317" i="30"/>
  <c r="K318" i="30" l="1"/>
  <c r="G318" i="2"/>
  <c r="X318" i="2"/>
  <c r="AC318" i="30" s="1"/>
  <c r="P318" i="2"/>
  <c r="U318" i="30" s="1"/>
  <c r="M318" i="2"/>
  <c r="W318" i="32"/>
  <c r="T318" i="24"/>
  <c r="W318" i="24"/>
  <c r="S318" i="30"/>
  <c r="V318" i="2"/>
  <c r="AA318" i="30" l="1"/>
  <c r="W318" i="2"/>
  <c r="AB318" i="30" s="1"/>
  <c r="I318" i="2"/>
  <c r="J318" i="30" s="1"/>
  <c r="H318" i="2"/>
  <c r="Z318" i="2"/>
  <c r="AA318" i="2" s="1"/>
  <c r="H318" i="30"/>
  <c r="Q318" i="30"/>
  <c r="N318" i="2"/>
  <c r="Q319" i="24"/>
  <c r="V319" i="32" s="1"/>
  <c r="J319" i="24"/>
  <c r="O319" i="24"/>
  <c r="S319" i="32" s="1"/>
  <c r="AB318" i="32"/>
  <c r="Y318" i="32"/>
  <c r="S318" i="2"/>
  <c r="X318" i="30" l="1"/>
  <c r="U318" i="2"/>
  <c r="Z318" i="30" s="1"/>
  <c r="R318" i="30"/>
  <c r="I318" i="30"/>
  <c r="L318" i="2"/>
  <c r="V319" i="24"/>
  <c r="AA319" i="32" s="1"/>
  <c r="G319" i="24"/>
  <c r="P319" i="24"/>
  <c r="U319" i="32" s="1"/>
  <c r="K319" i="32"/>
  <c r="S319" i="24"/>
  <c r="M319" i="24"/>
  <c r="X319" i="32" l="1"/>
  <c r="U319" i="24"/>
  <c r="Z319" i="32" s="1"/>
  <c r="I319" i="24"/>
  <c r="J319" i="32" s="1"/>
  <c r="H319" i="24"/>
  <c r="H319" i="32"/>
  <c r="X319" i="24"/>
  <c r="Y319" i="24" s="1"/>
  <c r="R318" i="2"/>
  <c r="O318" i="30"/>
  <c r="N319" i="24"/>
  <c r="Q319" i="32"/>
  <c r="L319" i="24" l="1"/>
  <c r="I319" i="32"/>
  <c r="W318" i="30"/>
  <c r="T318" i="2"/>
  <c r="Y318" i="2"/>
  <c r="R319" i="32"/>
  <c r="Y318" i="30" l="1"/>
  <c r="Q319" i="2"/>
  <c r="V319" i="30" s="1"/>
  <c r="AE318" i="2"/>
  <c r="O319" i="2"/>
  <c r="J319" i="2"/>
  <c r="AD318" i="30"/>
  <c r="R319" i="24"/>
  <c r="O319" i="32"/>
  <c r="W319" i="32" l="1"/>
  <c r="T319" i="24"/>
  <c r="W319" i="24"/>
  <c r="X319" i="2"/>
  <c r="AC319" i="30" s="1"/>
  <c r="K319" i="30"/>
  <c r="P319" i="2"/>
  <c r="U319" i="30" s="1"/>
  <c r="G319" i="2"/>
  <c r="M319" i="2"/>
  <c r="S319" i="30"/>
  <c r="V319" i="2"/>
  <c r="AA319" i="30" l="1"/>
  <c r="W319" i="2"/>
  <c r="AB319" i="30" s="1"/>
  <c r="O320" i="24"/>
  <c r="S320" i="32" s="1"/>
  <c r="J320" i="24"/>
  <c r="Q320" i="24"/>
  <c r="V320" i="32" s="1"/>
  <c r="AB319" i="32"/>
  <c r="Y319" i="32"/>
  <c r="H319" i="2"/>
  <c r="H319" i="30"/>
  <c r="I319" i="2"/>
  <c r="J319" i="30" s="1"/>
  <c r="Z319" i="2"/>
  <c r="AA319" i="2" s="1"/>
  <c r="N319" i="2"/>
  <c r="Q319" i="30"/>
  <c r="S319" i="2"/>
  <c r="G320" i="24" l="1"/>
  <c r="S320" i="24" s="1"/>
  <c r="K320" i="32"/>
  <c r="V320" i="24"/>
  <c r="AA320" i="32" s="1"/>
  <c r="P320" i="24"/>
  <c r="U320" i="32" s="1"/>
  <c r="M320" i="24"/>
  <c r="X319" i="30"/>
  <c r="U319" i="2"/>
  <c r="Z319" i="30" s="1"/>
  <c r="R319" i="30"/>
  <c r="I319" i="30"/>
  <c r="L319" i="2"/>
  <c r="X320" i="32" l="1"/>
  <c r="U320" i="24"/>
  <c r="Z320" i="32" s="1"/>
  <c r="N320" i="24"/>
  <c r="Q320" i="32"/>
  <c r="R319" i="2"/>
  <c r="O319" i="30"/>
  <c r="H320" i="24"/>
  <c r="H320" i="32"/>
  <c r="I320" i="24"/>
  <c r="J320" i="32" s="1"/>
  <c r="X320" i="24"/>
  <c r="Y320" i="24" s="1"/>
  <c r="I320" i="32" l="1"/>
  <c r="L320" i="24"/>
  <c r="R320" i="32"/>
  <c r="W319" i="30"/>
  <c r="T319" i="2"/>
  <c r="Y319" i="2"/>
  <c r="Q320" i="2" l="1"/>
  <c r="V320" i="30" s="1"/>
  <c r="AE319" i="2"/>
  <c r="AD319" i="30"/>
  <c r="J320" i="2"/>
  <c r="O320" i="2"/>
  <c r="Y319" i="30"/>
  <c r="R320" i="24"/>
  <c r="O320" i="32"/>
  <c r="G320" i="2" l="1"/>
  <c r="P320" i="2"/>
  <c r="U320" i="30" s="1"/>
  <c r="X320" i="2"/>
  <c r="AC320" i="30" s="1"/>
  <c r="K320" i="30"/>
  <c r="S320" i="2"/>
  <c r="M320" i="2"/>
  <c r="W320" i="32"/>
  <c r="T320" i="24"/>
  <c r="W320" i="24"/>
  <c r="S320" i="30"/>
  <c r="V320" i="2"/>
  <c r="Q321" i="24" l="1"/>
  <c r="V321" i="32" s="1"/>
  <c r="J321" i="24"/>
  <c r="O321" i="24"/>
  <c r="S321" i="32" s="1"/>
  <c r="AB320" i="32"/>
  <c r="W320" i="2"/>
  <c r="AB320" i="30" s="1"/>
  <c r="AA320" i="30"/>
  <c r="Q320" i="30"/>
  <c r="N320" i="2"/>
  <c r="X320" i="30"/>
  <c r="U320" i="2"/>
  <c r="Z320" i="30" s="1"/>
  <c r="Y320" i="32"/>
  <c r="H320" i="30"/>
  <c r="Z320" i="2"/>
  <c r="AA320" i="2" s="1"/>
  <c r="I320" i="2"/>
  <c r="J320" i="30" s="1"/>
  <c r="H320" i="2"/>
  <c r="L320" i="2" l="1"/>
  <c r="I320" i="30"/>
  <c r="R320" i="30"/>
  <c r="V321" i="24"/>
  <c r="AA321" i="32" s="1"/>
  <c r="G321" i="24"/>
  <c r="K321" i="32"/>
  <c r="P321" i="24"/>
  <c r="U321" i="32" s="1"/>
  <c r="S321" i="24"/>
  <c r="M321" i="24"/>
  <c r="N321" i="24" l="1"/>
  <c r="Q321" i="32"/>
  <c r="X321" i="32"/>
  <c r="U321" i="24"/>
  <c r="Z321" i="32" s="1"/>
  <c r="H321" i="24"/>
  <c r="H321" i="32"/>
  <c r="I321" i="24"/>
  <c r="J321" i="32" s="1"/>
  <c r="X321" i="24"/>
  <c r="Y321" i="24" s="1"/>
  <c r="R320" i="2"/>
  <c r="O320" i="30"/>
  <c r="W320" i="30" l="1"/>
  <c r="T320" i="2"/>
  <c r="Y320" i="2"/>
  <c r="L321" i="24"/>
  <c r="I321" i="32"/>
  <c r="R321" i="32"/>
  <c r="O321" i="32" l="1"/>
  <c r="R321" i="24"/>
  <c r="AE320" i="2"/>
  <c r="J321" i="2"/>
  <c r="AD320" i="30"/>
  <c r="O321" i="2"/>
  <c r="Q321" i="2"/>
  <c r="V321" i="30" s="1"/>
  <c r="Y320" i="30"/>
  <c r="G321" i="2" l="1"/>
  <c r="X321" i="2"/>
  <c r="AC321" i="30" s="1"/>
  <c r="P321" i="2"/>
  <c r="U321" i="30" s="1"/>
  <c r="K321" i="30"/>
  <c r="M321" i="2"/>
  <c r="V321" i="2"/>
  <c r="S321" i="30"/>
  <c r="W321" i="32"/>
  <c r="T321" i="24"/>
  <c r="W321" i="24"/>
  <c r="J322" i="24" l="1"/>
  <c r="AB321" i="32"/>
  <c r="O322" i="24"/>
  <c r="S322" i="32" s="1"/>
  <c r="Q322" i="24"/>
  <c r="V322" i="32" s="1"/>
  <c r="W321" i="2"/>
  <c r="AB321" i="30" s="1"/>
  <c r="AA321" i="30"/>
  <c r="Q321" i="30"/>
  <c r="N321" i="2"/>
  <c r="I321" i="2"/>
  <c r="J321" i="30" s="1"/>
  <c r="Z321" i="2"/>
  <c r="AA321" i="2" s="1"/>
  <c r="H321" i="2"/>
  <c r="H321" i="30"/>
  <c r="Y321" i="32"/>
  <c r="S321" i="2"/>
  <c r="R321" i="30" l="1"/>
  <c r="L321" i="2"/>
  <c r="I321" i="30"/>
  <c r="X321" i="30"/>
  <c r="U321" i="2"/>
  <c r="Z321" i="30" s="1"/>
  <c r="V322" i="24"/>
  <c r="AA322" i="32" s="1"/>
  <c r="P322" i="24"/>
  <c r="U322" i="32" s="1"/>
  <c r="G322" i="24"/>
  <c r="S322" i="24" s="1"/>
  <c r="K322" i="32"/>
  <c r="M322" i="24"/>
  <c r="X322" i="32" l="1"/>
  <c r="U322" i="24"/>
  <c r="Z322" i="32" s="1"/>
  <c r="O321" i="30"/>
  <c r="R321" i="2"/>
  <c r="I322" i="24"/>
  <c r="J322" i="32" s="1"/>
  <c r="H322" i="32"/>
  <c r="H322" i="24"/>
  <c r="X322" i="24"/>
  <c r="Y322" i="24" s="1"/>
  <c r="N322" i="24"/>
  <c r="Q322" i="32"/>
  <c r="W321" i="30" l="1"/>
  <c r="T321" i="2"/>
  <c r="Y321" i="2"/>
  <c r="I322" i="32"/>
  <c r="L322" i="24"/>
  <c r="R322" i="32"/>
  <c r="J322" i="2" l="1"/>
  <c r="O322" i="2"/>
  <c r="AD321" i="30"/>
  <c r="AE321" i="2"/>
  <c r="Q322" i="2"/>
  <c r="V322" i="30" s="1"/>
  <c r="Y321" i="30"/>
  <c r="O322" i="32"/>
  <c r="R322" i="24"/>
  <c r="W322" i="32" l="1"/>
  <c r="T322" i="24"/>
  <c r="W322" i="24"/>
  <c r="V322" i="2"/>
  <c r="S322" i="30"/>
  <c r="G322" i="2"/>
  <c r="P322" i="2"/>
  <c r="U322" i="30" s="1"/>
  <c r="K322" i="30"/>
  <c r="X322" i="2"/>
  <c r="AC322" i="30" s="1"/>
  <c r="S322" i="2"/>
  <c r="M322" i="2"/>
  <c r="Q322" i="30" l="1"/>
  <c r="N322" i="2"/>
  <c r="AA322" i="30"/>
  <c r="W322" i="2"/>
  <c r="AB322" i="30" s="1"/>
  <c r="X322" i="30"/>
  <c r="U322" i="2"/>
  <c r="Z322" i="30" s="1"/>
  <c r="AB322" i="32"/>
  <c r="Q323" i="24"/>
  <c r="V323" i="32" s="1"/>
  <c r="O323" i="24"/>
  <c r="S323" i="32" s="1"/>
  <c r="J323" i="24"/>
  <c r="Y322" i="32"/>
  <c r="H322" i="2"/>
  <c r="H322" i="30"/>
  <c r="Z322" i="2"/>
  <c r="AA322" i="2" s="1"/>
  <c r="I322" i="2"/>
  <c r="J322" i="30" s="1"/>
  <c r="R322" i="30" l="1"/>
  <c r="P323" i="24"/>
  <c r="U323" i="32" s="1"/>
  <c r="K323" i="32"/>
  <c r="V323" i="24"/>
  <c r="AA323" i="32" s="1"/>
  <c r="G323" i="24"/>
  <c r="S323" i="24" s="1"/>
  <c r="M323" i="24"/>
  <c r="I322" i="30"/>
  <c r="L322" i="2"/>
  <c r="X323" i="32" l="1"/>
  <c r="U323" i="24"/>
  <c r="Z323" i="32" s="1"/>
  <c r="R322" i="2"/>
  <c r="O322" i="30"/>
  <c r="I323" i="24"/>
  <c r="J323" i="32" s="1"/>
  <c r="H323" i="24"/>
  <c r="H323" i="32"/>
  <c r="X323" i="24"/>
  <c r="Y323" i="24" s="1"/>
  <c r="N323" i="24"/>
  <c r="Q323" i="32"/>
  <c r="I323" i="32" l="1"/>
  <c r="L323" i="24"/>
  <c r="R323" i="32"/>
  <c r="W322" i="30"/>
  <c r="T322" i="2"/>
  <c r="Y322" i="2"/>
  <c r="AE322" i="2" l="1"/>
  <c r="Q323" i="2"/>
  <c r="V323" i="30" s="1"/>
  <c r="J323" i="2"/>
  <c r="O323" i="2"/>
  <c r="AD322" i="30"/>
  <c r="R323" i="24"/>
  <c r="O323" i="32"/>
  <c r="Y322" i="30"/>
  <c r="S323" i="30" l="1"/>
  <c r="V323" i="2"/>
  <c r="X323" i="2"/>
  <c r="AC323" i="30" s="1"/>
  <c r="P323" i="2"/>
  <c r="U323" i="30" s="1"/>
  <c r="G323" i="2"/>
  <c r="S323" i="2" s="1"/>
  <c r="K323" i="30"/>
  <c r="M323" i="2"/>
  <c r="W323" i="32"/>
  <c r="T323" i="24"/>
  <c r="W323" i="24"/>
  <c r="X323" i="30" l="1"/>
  <c r="U323" i="2"/>
  <c r="Z323" i="30" s="1"/>
  <c r="AB323" i="32"/>
  <c r="O324" i="24"/>
  <c r="S324" i="32" s="1"/>
  <c r="Q324" i="24"/>
  <c r="V324" i="32" s="1"/>
  <c r="J324" i="24"/>
  <c r="Y323" i="32"/>
  <c r="AA323" i="30"/>
  <c r="W323" i="2"/>
  <c r="AB323" i="30" s="1"/>
  <c r="N323" i="2"/>
  <c r="Q323" i="30"/>
  <c r="I323" i="2"/>
  <c r="J323" i="30" s="1"/>
  <c r="Z323" i="2"/>
  <c r="AA323" i="2" s="1"/>
  <c r="H323" i="2"/>
  <c r="H323" i="30"/>
  <c r="L323" i="2" l="1"/>
  <c r="I323" i="30"/>
  <c r="R323" i="30"/>
  <c r="V324" i="24"/>
  <c r="AA324" i="32" s="1"/>
  <c r="K324" i="32"/>
  <c r="G324" i="24"/>
  <c r="S324" i="24" s="1"/>
  <c r="P324" i="24"/>
  <c r="U324" i="32" s="1"/>
  <c r="M324" i="24"/>
  <c r="H324" i="24" l="1"/>
  <c r="H324" i="32"/>
  <c r="I324" i="24"/>
  <c r="J324" i="32" s="1"/>
  <c r="X324" i="24"/>
  <c r="Y324" i="24" s="1"/>
  <c r="Q324" i="32"/>
  <c r="N324" i="24"/>
  <c r="X324" i="32"/>
  <c r="U324" i="24"/>
  <c r="Z324" i="32" s="1"/>
  <c r="O323" i="30"/>
  <c r="R323" i="2"/>
  <c r="W323" i="30" l="1"/>
  <c r="T323" i="2"/>
  <c r="Y323" i="2"/>
  <c r="R324" i="32"/>
  <c r="I324" i="32"/>
  <c r="L324" i="24"/>
  <c r="O324" i="2" l="1"/>
  <c r="AD323" i="30"/>
  <c r="Q324" i="2"/>
  <c r="V324" i="30" s="1"/>
  <c r="J324" i="2"/>
  <c r="AE323" i="2"/>
  <c r="Y323" i="30"/>
  <c r="O324" i="32"/>
  <c r="R324" i="24"/>
  <c r="X324" i="2" l="1"/>
  <c r="AC324" i="30" s="1"/>
  <c r="G324" i="2"/>
  <c r="P324" i="2"/>
  <c r="U324" i="30" s="1"/>
  <c r="K324" i="30"/>
  <c r="M324" i="2"/>
  <c r="W324" i="32"/>
  <c r="T324" i="24"/>
  <c r="W324" i="24"/>
  <c r="S324" i="30"/>
  <c r="V324" i="2"/>
  <c r="W324" i="2" l="1"/>
  <c r="AB324" i="30" s="1"/>
  <c r="AA324" i="30"/>
  <c r="I324" i="2"/>
  <c r="J324" i="30" s="1"/>
  <c r="H324" i="30"/>
  <c r="Z324" i="2"/>
  <c r="AA324" i="2" s="1"/>
  <c r="H324" i="2"/>
  <c r="Q324" i="30"/>
  <c r="N324" i="2"/>
  <c r="Q325" i="24"/>
  <c r="V325" i="32" s="1"/>
  <c r="J325" i="24"/>
  <c r="O325" i="24"/>
  <c r="S325" i="32" s="1"/>
  <c r="AB324" i="32"/>
  <c r="Y324" i="32"/>
  <c r="S324" i="2"/>
  <c r="R324" i="30" l="1"/>
  <c r="X324" i="30"/>
  <c r="U324" i="2"/>
  <c r="Z324" i="30" s="1"/>
  <c r="V325" i="24"/>
  <c r="AA325" i="32" s="1"/>
  <c r="P325" i="24"/>
  <c r="U325" i="32" s="1"/>
  <c r="K325" i="32"/>
  <c r="G325" i="24"/>
  <c r="S325" i="24" s="1"/>
  <c r="M325" i="24"/>
  <c r="I324" i="30"/>
  <c r="L324" i="2"/>
  <c r="R324" i="2" l="1"/>
  <c r="O324" i="30"/>
  <c r="N325" i="24"/>
  <c r="Q325" i="32"/>
  <c r="H325" i="24"/>
  <c r="H325" i="32"/>
  <c r="I325" i="24"/>
  <c r="J325" i="32" s="1"/>
  <c r="X325" i="24"/>
  <c r="Y325" i="24" s="1"/>
  <c r="X325" i="32"/>
  <c r="U325" i="24"/>
  <c r="Z325" i="32" s="1"/>
  <c r="R325" i="32" l="1"/>
  <c r="I325" i="32"/>
  <c r="L325" i="24"/>
  <c r="W324" i="30"/>
  <c r="T324" i="2"/>
  <c r="Y324" i="2"/>
  <c r="O325" i="32" l="1"/>
  <c r="R325" i="24"/>
  <c r="O325" i="2"/>
  <c r="AE324" i="2"/>
  <c r="J325" i="2"/>
  <c r="Q325" i="2"/>
  <c r="V325" i="30" s="1"/>
  <c r="AD324" i="30"/>
  <c r="Y324" i="30"/>
  <c r="V325" i="2" l="1"/>
  <c r="S325" i="30"/>
  <c r="W325" i="32"/>
  <c r="T325" i="24"/>
  <c r="W325" i="24"/>
  <c r="X325" i="2"/>
  <c r="AC325" i="30" s="1"/>
  <c r="G325" i="2"/>
  <c r="P325" i="2"/>
  <c r="U325" i="30" s="1"/>
  <c r="S325" i="2"/>
  <c r="K325" i="30"/>
  <c r="M325" i="2"/>
  <c r="Y325" i="32" l="1"/>
  <c r="X325" i="30"/>
  <c r="U325" i="2"/>
  <c r="Z325" i="30" s="1"/>
  <c r="I325" i="2"/>
  <c r="J325" i="30" s="1"/>
  <c r="H325" i="2"/>
  <c r="Z325" i="2"/>
  <c r="AA325" i="2" s="1"/>
  <c r="H325" i="30"/>
  <c r="N325" i="2"/>
  <c r="Q325" i="30"/>
  <c r="AB325" i="32"/>
  <c r="O326" i="24"/>
  <c r="S326" i="32" s="1"/>
  <c r="Q326" i="24"/>
  <c r="V326" i="32" s="1"/>
  <c r="J326" i="24"/>
  <c r="W325" i="2"/>
  <c r="AB325" i="30" s="1"/>
  <c r="AA325" i="30"/>
  <c r="R325" i="30" l="1"/>
  <c r="G326" i="24"/>
  <c r="K326" i="32"/>
  <c r="V326" i="24"/>
  <c r="AA326" i="32" s="1"/>
  <c r="P326" i="24"/>
  <c r="U326" i="32" s="1"/>
  <c r="M326" i="24"/>
  <c r="L325" i="2"/>
  <c r="I325" i="30"/>
  <c r="H326" i="32" l="1"/>
  <c r="H326" i="24"/>
  <c r="I326" i="24"/>
  <c r="J326" i="32" s="1"/>
  <c r="X326" i="24"/>
  <c r="Y326" i="24" s="1"/>
  <c r="R325" i="2"/>
  <c r="O325" i="30"/>
  <c r="S326" i="24"/>
  <c r="Q326" i="32"/>
  <c r="N326" i="24"/>
  <c r="X326" i="32" l="1"/>
  <c r="U326" i="24"/>
  <c r="Z326" i="32" s="1"/>
  <c r="I326" i="32"/>
  <c r="L326" i="24"/>
  <c r="R326" i="32"/>
  <c r="W325" i="30"/>
  <c r="T325" i="2"/>
  <c r="Y325" i="2"/>
  <c r="Y325" i="30" l="1"/>
  <c r="R326" i="24"/>
  <c r="O326" i="32"/>
  <c r="Q326" i="2"/>
  <c r="V326" i="30" s="1"/>
  <c r="AE325" i="2"/>
  <c r="J326" i="2"/>
  <c r="O326" i="2"/>
  <c r="AD325" i="30"/>
  <c r="V326" i="2" l="1"/>
  <c r="S326" i="30"/>
  <c r="K326" i="30"/>
  <c r="P326" i="2"/>
  <c r="U326" i="30" s="1"/>
  <c r="X326" i="2"/>
  <c r="AC326" i="30" s="1"/>
  <c r="G326" i="2"/>
  <c r="S326" i="2" s="1"/>
  <c r="M326" i="2"/>
  <c r="W326" i="32"/>
  <c r="T326" i="24"/>
  <c r="W326" i="24"/>
  <c r="J327" i="24" l="1"/>
  <c r="AB326" i="32"/>
  <c r="O327" i="24"/>
  <c r="S327" i="32" s="1"/>
  <c r="Q327" i="24"/>
  <c r="V327" i="32" s="1"/>
  <c r="I326" i="2"/>
  <c r="J326" i="30" s="1"/>
  <c r="H326" i="2"/>
  <c r="H326" i="30"/>
  <c r="Z326" i="2"/>
  <c r="AA326" i="2" s="1"/>
  <c r="X326" i="30"/>
  <c r="U326" i="2"/>
  <c r="Z326" i="30" s="1"/>
  <c r="Y326" i="32"/>
  <c r="Q326" i="30"/>
  <c r="N326" i="2"/>
  <c r="AA326" i="30"/>
  <c r="W326" i="2"/>
  <c r="AB326" i="30" s="1"/>
  <c r="R326" i="30" l="1"/>
  <c r="I326" i="30"/>
  <c r="L326" i="2"/>
  <c r="V327" i="24"/>
  <c r="AA327" i="32" s="1"/>
  <c r="G327" i="24"/>
  <c r="S327" i="24" s="1"/>
  <c r="K327" i="32"/>
  <c r="P327" i="24"/>
  <c r="U327" i="32" s="1"/>
  <c r="M327" i="24"/>
  <c r="O326" i="30" l="1"/>
  <c r="R326" i="2"/>
  <c r="N327" i="24"/>
  <c r="Q327" i="32"/>
  <c r="H327" i="32"/>
  <c r="I327" i="24"/>
  <c r="J327" i="32" s="1"/>
  <c r="H327" i="24"/>
  <c r="X327" i="24"/>
  <c r="Y327" i="24" s="1"/>
  <c r="X327" i="32"/>
  <c r="U327" i="24"/>
  <c r="Z327" i="32" s="1"/>
  <c r="I327" i="32" l="1"/>
  <c r="L327" i="24"/>
  <c r="R327" i="32"/>
  <c r="W326" i="30"/>
  <c r="T326" i="2"/>
  <c r="Y326" i="2"/>
  <c r="AD326" i="30" l="1"/>
  <c r="J327" i="2"/>
  <c r="Q327" i="2"/>
  <c r="V327" i="30" s="1"/>
  <c r="AE326" i="2"/>
  <c r="O327" i="2"/>
  <c r="R327" i="24"/>
  <c r="O327" i="32"/>
  <c r="Y326" i="30"/>
  <c r="W327" i="32" l="1"/>
  <c r="T327" i="24"/>
  <c r="W327" i="24"/>
  <c r="X327" i="2"/>
  <c r="AC327" i="30" s="1"/>
  <c r="P327" i="2"/>
  <c r="U327" i="30" s="1"/>
  <c r="G327" i="2"/>
  <c r="S327" i="2" s="1"/>
  <c r="K327" i="30"/>
  <c r="M327" i="2"/>
  <c r="S327" i="30"/>
  <c r="V327" i="2"/>
  <c r="X327" i="30" l="1"/>
  <c r="U327" i="2"/>
  <c r="Z327" i="30" s="1"/>
  <c r="W327" i="2"/>
  <c r="AB327" i="30" s="1"/>
  <c r="AA327" i="30"/>
  <c r="AB327" i="32"/>
  <c r="Q328" i="24"/>
  <c r="V328" i="32" s="1"/>
  <c r="O328" i="24"/>
  <c r="S328" i="32" s="1"/>
  <c r="J328" i="24"/>
  <c r="Y327" i="32"/>
  <c r="N327" i="2"/>
  <c r="Q327" i="30"/>
  <c r="H327" i="2"/>
  <c r="I327" i="2"/>
  <c r="J327" i="30" s="1"/>
  <c r="Z327" i="2"/>
  <c r="AA327" i="2" s="1"/>
  <c r="H327" i="30"/>
  <c r="L327" i="2" l="1"/>
  <c r="I327" i="30"/>
  <c r="V328" i="24"/>
  <c r="AA328" i="32" s="1"/>
  <c r="K328" i="32"/>
  <c r="G328" i="24"/>
  <c r="S328" i="24" s="1"/>
  <c r="P328" i="24"/>
  <c r="U328" i="32" s="1"/>
  <c r="M328" i="24"/>
  <c r="R327" i="30"/>
  <c r="X328" i="32" l="1"/>
  <c r="U328" i="24"/>
  <c r="Z328" i="32" s="1"/>
  <c r="H328" i="24"/>
  <c r="H328" i="32"/>
  <c r="I328" i="24"/>
  <c r="J328" i="32" s="1"/>
  <c r="X328" i="24"/>
  <c r="Y328" i="24" s="1"/>
  <c r="Q328" i="32"/>
  <c r="N328" i="24"/>
  <c r="O327" i="30"/>
  <c r="R327" i="2"/>
  <c r="R328" i="32" l="1"/>
  <c r="W327" i="30"/>
  <c r="T327" i="2"/>
  <c r="Y327" i="2"/>
  <c r="L328" i="24"/>
  <c r="I328" i="32"/>
  <c r="Y327" i="30" l="1"/>
  <c r="R328" i="24"/>
  <c r="O328" i="32"/>
  <c r="AD327" i="30"/>
  <c r="O328" i="2"/>
  <c r="Q328" i="2"/>
  <c r="V328" i="30" s="1"/>
  <c r="J328" i="2"/>
  <c r="AE327" i="2"/>
  <c r="K328" i="30" l="1"/>
  <c r="P328" i="2"/>
  <c r="U328" i="30" s="1"/>
  <c r="X328" i="2"/>
  <c r="AC328" i="30" s="1"/>
  <c r="G328" i="2"/>
  <c r="S328" i="2" s="1"/>
  <c r="M328" i="2"/>
  <c r="W328" i="32"/>
  <c r="T328" i="24"/>
  <c r="W328" i="24"/>
  <c r="V328" i="2"/>
  <c r="S328" i="30"/>
  <c r="X328" i="30" l="1"/>
  <c r="U328" i="2"/>
  <c r="Z328" i="30" s="1"/>
  <c r="AA328" i="30"/>
  <c r="W328" i="2"/>
  <c r="AB328" i="30" s="1"/>
  <c r="N328" i="2"/>
  <c r="Q328" i="30"/>
  <c r="Q329" i="24"/>
  <c r="V329" i="32" s="1"/>
  <c r="J329" i="24"/>
  <c r="O329" i="24"/>
  <c r="S329" i="32" s="1"/>
  <c r="AB328" i="32"/>
  <c r="H328" i="30"/>
  <c r="Z328" i="2"/>
  <c r="AA328" i="2" s="1"/>
  <c r="I328" i="2"/>
  <c r="J328" i="30" s="1"/>
  <c r="H328" i="2"/>
  <c r="Y328" i="32"/>
  <c r="P329" i="24" l="1"/>
  <c r="U329" i="32" s="1"/>
  <c r="V329" i="24"/>
  <c r="AA329" i="32" s="1"/>
  <c r="G329" i="24"/>
  <c r="K329" i="32"/>
  <c r="M329" i="24"/>
  <c r="L328" i="2"/>
  <c r="I328" i="30"/>
  <c r="R328" i="30"/>
  <c r="O328" i="30" l="1"/>
  <c r="R328" i="2"/>
  <c r="I329" i="24"/>
  <c r="J329" i="32" s="1"/>
  <c r="H329" i="24"/>
  <c r="H329" i="32"/>
  <c r="X329" i="24"/>
  <c r="Y329" i="24" s="1"/>
  <c r="Q329" i="32"/>
  <c r="N329" i="24"/>
  <c r="S329" i="24"/>
  <c r="R329" i="32" l="1"/>
  <c r="L329" i="24"/>
  <c r="I329" i="32"/>
  <c r="W328" i="30"/>
  <c r="T328" i="2"/>
  <c r="Y328" i="2"/>
  <c r="X329" i="32"/>
  <c r="U329" i="24"/>
  <c r="Z329" i="32" s="1"/>
  <c r="O329" i="2" l="1"/>
  <c r="AE328" i="2"/>
  <c r="Q329" i="2"/>
  <c r="V329" i="30" s="1"/>
  <c r="AD328" i="30"/>
  <c r="J329" i="2"/>
  <c r="R329" i="24"/>
  <c r="O329" i="32"/>
  <c r="Y328" i="30"/>
  <c r="W329" i="32" l="1"/>
  <c r="T329" i="24"/>
  <c r="W329" i="24"/>
  <c r="P329" i="2"/>
  <c r="U329" i="30" s="1"/>
  <c r="K329" i="30"/>
  <c r="X329" i="2"/>
  <c r="AC329" i="30" s="1"/>
  <c r="G329" i="2"/>
  <c r="S329" i="2" s="1"/>
  <c r="M329" i="2"/>
  <c r="V329" i="2"/>
  <c r="S329" i="30"/>
  <c r="X329" i="30" l="1"/>
  <c r="U329" i="2"/>
  <c r="Z329" i="30" s="1"/>
  <c r="W329" i="2"/>
  <c r="AB329" i="30" s="1"/>
  <c r="AA329" i="30"/>
  <c r="Q329" i="30"/>
  <c r="N329" i="2"/>
  <c r="O330" i="24"/>
  <c r="S330" i="32" s="1"/>
  <c r="J330" i="24"/>
  <c r="Q330" i="24"/>
  <c r="V330" i="32" s="1"/>
  <c r="AB329" i="32"/>
  <c r="Y329" i="32"/>
  <c r="H329" i="30"/>
  <c r="Z329" i="2"/>
  <c r="AA329" i="2" s="1"/>
  <c r="H329" i="2"/>
  <c r="I329" i="2"/>
  <c r="J329" i="30" s="1"/>
  <c r="V330" i="24" l="1"/>
  <c r="AA330" i="32" s="1"/>
  <c r="P330" i="24"/>
  <c r="U330" i="32" s="1"/>
  <c r="G330" i="24"/>
  <c r="S330" i="24" s="1"/>
  <c r="K330" i="32"/>
  <c r="M330" i="24"/>
  <c r="I329" i="30"/>
  <c r="L329" i="2"/>
  <c r="R329" i="30"/>
  <c r="R329" i="2" l="1"/>
  <c r="O329" i="30"/>
  <c r="H330" i="24"/>
  <c r="H330" i="32"/>
  <c r="I330" i="24"/>
  <c r="J330" i="32" s="1"/>
  <c r="X330" i="24"/>
  <c r="Y330" i="24" s="1"/>
  <c r="Q330" i="32"/>
  <c r="N330" i="24"/>
  <c r="X330" i="32"/>
  <c r="U330" i="24"/>
  <c r="Z330" i="32" s="1"/>
  <c r="R330" i="32" l="1"/>
  <c r="L330" i="24"/>
  <c r="I330" i="32"/>
  <c r="W329" i="30"/>
  <c r="T329" i="2"/>
  <c r="Y329" i="2"/>
  <c r="AD329" i="30" l="1"/>
  <c r="J330" i="2"/>
  <c r="O330" i="2"/>
  <c r="AE329" i="2"/>
  <c r="Q330" i="2"/>
  <c r="V330" i="30" s="1"/>
  <c r="R330" i="24"/>
  <c r="O330" i="32"/>
  <c r="Y329" i="30"/>
  <c r="S330" i="30" l="1"/>
  <c r="V330" i="2"/>
  <c r="W330" i="32"/>
  <c r="T330" i="24"/>
  <c r="W330" i="24"/>
  <c r="G330" i="2"/>
  <c r="X330" i="2"/>
  <c r="AC330" i="30" s="1"/>
  <c r="S330" i="2"/>
  <c r="P330" i="2"/>
  <c r="U330" i="30" s="1"/>
  <c r="K330" i="30"/>
  <c r="M330" i="2"/>
  <c r="Y330" i="32" l="1"/>
  <c r="N330" i="2"/>
  <c r="Q330" i="30"/>
  <c r="X330" i="30"/>
  <c r="U330" i="2"/>
  <c r="Z330" i="30" s="1"/>
  <c r="H330" i="30"/>
  <c r="Z330" i="2"/>
  <c r="AA330" i="2" s="1"/>
  <c r="I330" i="2"/>
  <c r="J330" i="30" s="1"/>
  <c r="H330" i="2"/>
  <c r="AA330" i="30"/>
  <c r="W330" i="2"/>
  <c r="AB330" i="30" s="1"/>
  <c r="J331" i="24"/>
  <c r="AB330" i="32"/>
  <c r="O331" i="24"/>
  <c r="S331" i="32" s="1"/>
  <c r="Q331" i="24"/>
  <c r="V331" i="32" s="1"/>
  <c r="G331" i="24" l="1"/>
  <c r="V331" i="24"/>
  <c r="AA331" i="32" s="1"/>
  <c r="P331" i="24"/>
  <c r="U331" i="32" s="1"/>
  <c r="K331" i="32"/>
  <c r="S331" i="24"/>
  <c r="M331" i="24"/>
  <c r="R330" i="30"/>
  <c r="I330" i="30"/>
  <c r="L330" i="2"/>
  <c r="X331" i="32" l="1"/>
  <c r="U331" i="24"/>
  <c r="Z331" i="32" s="1"/>
  <c r="R330" i="2"/>
  <c r="O330" i="30"/>
  <c r="N331" i="24"/>
  <c r="Q331" i="32"/>
  <c r="I331" i="24"/>
  <c r="J331" i="32" s="1"/>
  <c r="H331" i="24"/>
  <c r="H331" i="32"/>
  <c r="X331" i="24"/>
  <c r="Y331" i="24" s="1"/>
  <c r="I331" i="32" l="1"/>
  <c r="L331" i="24"/>
  <c r="W330" i="30"/>
  <c r="T330" i="2"/>
  <c r="Y330" i="2"/>
  <c r="R331" i="32"/>
  <c r="O331" i="32" l="1"/>
  <c r="R331" i="24"/>
  <c r="Y330" i="30"/>
  <c r="O331" i="2"/>
  <c r="AE330" i="2"/>
  <c r="Q331" i="2"/>
  <c r="V331" i="30" s="1"/>
  <c r="AD330" i="30"/>
  <c r="J331" i="2"/>
  <c r="W331" i="32" l="1"/>
  <c r="T331" i="24"/>
  <c r="W331" i="24"/>
  <c r="X331" i="2"/>
  <c r="AC331" i="30" s="1"/>
  <c r="P331" i="2"/>
  <c r="U331" i="30" s="1"/>
  <c r="G331" i="2"/>
  <c r="K331" i="30"/>
  <c r="M331" i="2"/>
  <c r="V331" i="2"/>
  <c r="S331" i="30"/>
  <c r="AB331" i="32" l="1"/>
  <c r="Q332" i="24"/>
  <c r="V332" i="32" s="1"/>
  <c r="O332" i="24"/>
  <c r="S332" i="32" s="1"/>
  <c r="J332" i="24"/>
  <c r="Y331" i="32"/>
  <c r="AA331" i="30"/>
  <c r="W331" i="2"/>
  <c r="AB331" i="30" s="1"/>
  <c r="N331" i="2"/>
  <c r="Q331" i="30"/>
  <c r="I331" i="2"/>
  <c r="J331" i="30" s="1"/>
  <c r="H331" i="2"/>
  <c r="Z331" i="2"/>
  <c r="AA331" i="2" s="1"/>
  <c r="H331" i="30"/>
  <c r="S331" i="2"/>
  <c r="L331" i="2" l="1"/>
  <c r="I331" i="30"/>
  <c r="V332" i="24"/>
  <c r="AA332" i="32" s="1"/>
  <c r="K332" i="32"/>
  <c r="G332" i="24"/>
  <c r="S332" i="24" s="1"/>
  <c r="P332" i="24"/>
  <c r="U332" i="32" s="1"/>
  <c r="M332" i="24"/>
  <c r="X331" i="30"/>
  <c r="U331" i="2"/>
  <c r="Z331" i="30" s="1"/>
  <c r="R331" i="30"/>
  <c r="X332" i="32" l="1"/>
  <c r="U332" i="24"/>
  <c r="Z332" i="32" s="1"/>
  <c r="H332" i="24"/>
  <c r="H332" i="32"/>
  <c r="I332" i="24"/>
  <c r="J332" i="32" s="1"/>
  <c r="X332" i="24"/>
  <c r="Y332" i="24" s="1"/>
  <c r="Q332" i="32"/>
  <c r="N332" i="24"/>
  <c r="O331" i="30"/>
  <c r="R331" i="2"/>
  <c r="R332" i="32" l="1"/>
  <c r="I332" i="32"/>
  <c r="L332" i="24"/>
  <c r="W331" i="30"/>
  <c r="T331" i="2"/>
  <c r="Y331" i="2"/>
  <c r="Y331" i="30" l="1"/>
  <c r="O332" i="32"/>
  <c r="R332" i="24"/>
  <c r="AD331" i="30"/>
  <c r="Q332" i="2"/>
  <c r="V332" i="30" s="1"/>
  <c r="J332" i="2"/>
  <c r="AE331" i="2"/>
  <c r="O332" i="2"/>
  <c r="W332" i="32" l="1"/>
  <c r="T332" i="24"/>
  <c r="W332" i="24"/>
  <c r="K332" i="30"/>
  <c r="X332" i="2"/>
  <c r="AC332" i="30" s="1"/>
  <c r="G332" i="2"/>
  <c r="P332" i="2"/>
  <c r="U332" i="30" s="1"/>
  <c r="M332" i="2"/>
  <c r="V332" i="2"/>
  <c r="S332" i="30"/>
  <c r="H332" i="30" l="1"/>
  <c r="Z332" i="2"/>
  <c r="AA332" i="2" s="1"/>
  <c r="H332" i="2"/>
  <c r="I332" i="2"/>
  <c r="J332" i="30" s="1"/>
  <c r="S332" i="2"/>
  <c r="Q333" i="24"/>
  <c r="V333" i="32" s="1"/>
  <c r="J333" i="24"/>
  <c r="O333" i="24"/>
  <c r="S333" i="32" s="1"/>
  <c r="AB332" i="32"/>
  <c r="Y332" i="32"/>
  <c r="AA332" i="30"/>
  <c r="W332" i="2"/>
  <c r="AB332" i="30" s="1"/>
  <c r="N332" i="2"/>
  <c r="Q332" i="30"/>
  <c r="R332" i="30" l="1"/>
  <c r="P333" i="24"/>
  <c r="U333" i="32" s="1"/>
  <c r="G333" i="24"/>
  <c r="S333" i="24" s="1"/>
  <c r="V333" i="24"/>
  <c r="AA333" i="32" s="1"/>
  <c r="K333" i="32"/>
  <c r="M333" i="24"/>
  <c r="I332" i="30"/>
  <c r="L332" i="2"/>
  <c r="X332" i="30"/>
  <c r="U332" i="2"/>
  <c r="Z332" i="30" s="1"/>
  <c r="X333" i="32" l="1"/>
  <c r="U333" i="24"/>
  <c r="Z333" i="32" s="1"/>
  <c r="H333" i="24"/>
  <c r="H333" i="32"/>
  <c r="I333" i="24"/>
  <c r="J333" i="32" s="1"/>
  <c r="X333" i="24"/>
  <c r="Y333" i="24" s="1"/>
  <c r="O332" i="30"/>
  <c r="R332" i="2"/>
  <c r="N333" i="24"/>
  <c r="Q333" i="32"/>
  <c r="R333" i="32" l="1"/>
  <c r="W332" i="30"/>
  <c r="T332" i="2"/>
  <c r="Y332" i="2"/>
  <c r="I333" i="32"/>
  <c r="L333" i="24"/>
  <c r="Y332" i="30" l="1"/>
  <c r="R333" i="24"/>
  <c r="O333" i="32"/>
  <c r="AE332" i="2"/>
  <c r="O333" i="2"/>
  <c r="Q333" i="2"/>
  <c r="V333" i="30" s="1"/>
  <c r="AD332" i="30"/>
  <c r="J333" i="2"/>
  <c r="X333" i="2" l="1"/>
  <c r="AC333" i="30" s="1"/>
  <c r="G333" i="2"/>
  <c r="S333" i="2" s="1"/>
  <c r="P333" i="2"/>
  <c r="U333" i="30" s="1"/>
  <c r="K333" i="30"/>
  <c r="M333" i="2"/>
  <c r="W333" i="32"/>
  <c r="T333" i="24"/>
  <c r="W333" i="24"/>
  <c r="S333" i="30"/>
  <c r="V333" i="2"/>
  <c r="X333" i="30" l="1"/>
  <c r="U333" i="2"/>
  <c r="Z333" i="30" s="1"/>
  <c r="AA333" i="30"/>
  <c r="W333" i="2"/>
  <c r="AB333" i="30" s="1"/>
  <c r="N333" i="2"/>
  <c r="Q333" i="30"/>
  <c r="O334" i="24"/>
  <c r="S334" i="32" s="1"/>
  <c r="J334" i="24"/>
  <c r="Q334" i="24"/>
  <c r="V334" i="32" s="1"/>
  <c r="AB333" i="32"/>
  <c r="H333" i="30"/>
  <c r="Z333" i="2"/>
  <c r="AA333" i="2" s="1"/>
  <c r="I333" i="2"/>
  <c r="J333" i="30" s="1"/>
  <c r="H333" i="2"/>
  <c r="Y333" i="32"/>
  <c r="V334" i="24" l="1"/>
  <c r="AA334" i="32" s="1"/>
  <c r="P334" i="24"/>
  <c r="U334" i="32" s="1"/>
  <c r="G334" i="24"/>
  <c r="S334" i="24" s="1"/>
  <c r="K334" i="32"/>
  <c r="M334" i="24"/>
  <c r="L333" i="2"/>
  <c r="I333" i="30"/>
  <c r="R333" i="30"/>
  <c r="R333" i="2" l="1"/>
  <c r="O333" i="30"/>
  <c r="I334" i="24"/>
  <c r="J334" i="32" s="1"/>
  <c r="H334" i="24"/>
  <c r="H334" i="32"/>
  <c r="X334" i="24"/>
  <c r="Y334" i="24" s="1"/>
  <c r="Q334" i="32"/>
  <c r="N334" i="24"/>
  <c r="X334" i="32"/>
  <c r="U334" i="24"/>
  <c r="Z334" i="32" s="1"/>
  <c r="R334" i="32" l="1"/>
  <c r="I334" i="32"/>
  <c r="L334" i="24"/>
  <c r="W333" i="30"/>
  <c r="T333" i="2"/>
  <c r="Y333" i="2"/>
  <c r="R334" i="24" l="1"/>
  <c r="O334" i="32"/>
  <c r="AD333" i="30"/>
  <c r="O334" i="2"/>
  <c r="AE333" i="2"/>
  <c r="J334" i="2"/>
  <c r="Q334" i="2"/>
  <c r="V334" i="30" s="1"/>
  <c r="Y333" i="30"/>
  <c r="S334" i="30" l="1"/>
  <c r="V334" i="2"/>
  <c r="K334" i="30"/>
  <c r="P334" i="2"/>
  <c r="U334" i="30" s="1"/>
  <c r="X334" i="2"/>
  <c r="AC334" i="30" s="1"/>
  <c r="G334" i="2"/>
  <c r="S334" i="2" s="1"/>
  <c r="M334" i="2"/>
  <c r="W334" i="32"/>
  <c r="T334" i="24"/>
  <c r="W334" i="24"/>
  <c r="X334" i="30" l="1"/>
  <c r="U334" i="2"/>
  <c r="Z334" i="30" s="1"/>
  <c r="AB334" i="32"/>
  <c r="Q335" i="24"/>
  <c r="V335" i="32" s="1"/>
  <c r="O335" i="24"/>
  <c r="S335" i="32" s="1"/>
  <c r="J335" i="24"/>
  <c r="Y334" i="32"/>
  <c r="AA334" i="30"/>
  <c r="W334" i="2"/>
  <c r="AB334" i="30" s="1"/>
  <c r="H334" i="2"/>
  <c r="Z334" i="2"/>
  <c r="AA334" i="2" s="1"/>
  <c r="I334" i="2"/>
  <c r="J334" i="30" s="1"/>
  <c r="H334" i="30"/>
  <c r="N334" i="2"/>
  <c r="Q334" i="30"/>
  <c r="R334" i="30" l="1"/>
  <c r="I334" i="30"/>
  <c r="L334" i="2"/>
  <c r="V335" i="24"/>
  <c r="AA335" i="32" s="1"/>
  <c r="G335" i="24"/>
  <c r="K335" i="32"/>
  <c r="P335" i="24"/>
  <c r="U335" i="32" s="1"/>
  <c r="S335" i="24"/>
  <c r="M335" i="24"/>
  <c r="R334" i="2" l="1"/>
  <c r="O334" i="30"/>
  <c r="Q335" i="32"/>
  <c r="N335" i="24"/>
  <c r="X335" i="32"/>
  <c r="U335" i="24"/>
  <c r="Z335" i="32" s="1"/>
  <c r="I335" i="24"/>
  <c r="J335" i="32" s="1"/>
  <c r="H335" i="24"/>
  <c r="H335" i="32"/>
  <c r="X335" i="24"/>
  <c r="Y335" i="24" s="1"/>
  <c r="L335" i="24" l="1"/>
  <c r="I335" i="32"/>
  <c r="R335" i="32"/>
  <c r="W334" i="30"/>
  <c r="T334" i="2"/>
  <c r="Y334" i="2"/>
  <c r="O335" i="2" l="1"/>
  <c r="AE334" i="2"/>
  <c r="Q335" i="2"/>
  <c r="V335" i="30" s="1"/>
  <c r="AD334" i="30"/>
  <c r="J335" i="2"/>
  <c r="Y334" i="30"/>
  <c r="O335" i="32"/>
  <c r="R335" i="24"/>
  <c r="W335" i="32" l="1"/>
  <c r="T335" i="24"/>
  <c r="W335" i="24"/>
  <c r="K335" i="30"/>
  <c r="P335" i="2"/>
  <c r="U335" i="30" s="1"/>
  <c r="X335" i="2"/>
  <c r="AC335" i="30" s="1"/>
  <c r="G335" i="2"/>
  <c r="M335" i="2"/>
  <c r="S335" i="30"/>
  <c r="V335" i="2"/>
  <c r="AA335" i="30" l="1"/>
  <c r="W335" i="2"/>
  <c r="AB335" i="30" s="1"/>
  <c r="H335" i="2"/>
  <c r="I335" i="2"/>
  <c r="J335" i="30" s="1"/>
  <c r="Z335" i="2"/>
  <c r="AA335" i="2" s="1"/>
  <c r="H335" i="30"/>
  <c r="Q336" i="24"/>
  <c r="V336" i="32" s="1"/>
  <c r="J336" i="24"/>
  <c r="O336" i="24"/>
  <c r="S336" i="32" s="1"/>
  <c r="AB335" i="32"/>
  <c r="Y335" i="32"/>
  <c r="Q335" i="30"/>
  <c r="N335" i="2"/>
  <c r="S335" i="2"/>
  <c r="I335" i="30" l="1"/>
  <c r="L335" i="2"/>
  <c r="V336" i="24"/>
  <c r="AA336" i="32" s="1"/>
  <c r="P336" i="24"/>
  <c r="U336" i="32" s="1"/>
  <c r="G336" i="24"/>
  <c r="S336" i="24" s="1"/>
  <c r="K336" i="32"/>
  <c r="M336" i="24"/>
  <c r="R335" i="30"/>
  <c r="X335" i="30"/>
  <c r="U335" i="2"/>
  <c r="Z335" i="30" s="1"/>
  <c r="X336" i="32" l="1"/>
  <c r="U336" i="24"/>
  <c r="Z336" i="32" s="1"/>
  <c r="I336" i="24"/>
  <c r="J336" i="32" s="1"/>
  <c r="H336" i="32"/>
  <c r="H336" i="24"/>
  <c r="X336" i="24"/>
  <c r="Y336" i="24" s="1"/>
  <c r="O335" i="30"/>
  <c r="R335" i="2"/>
  <c r="N336" i="24"/>
  <c r="Q336" i="32"/>
  <c r="W335" i="30" l="1"/>
  <c r="T335" i="2"/>
  <c r="Y335" i="2"/>
  <c r="R336" i="32"/>
  <c r="I336" i="32"/>
  <c r="L336" i="24"/>
  <c r="J336" i="2" l="1"/>
  <c r="Q336" i="2"/>
  <c r="V336" i="30" s="1"/>
  <c r="AE335" i="2"/>
  <c r="AD335" i="30"/>
  <c r="O336" i="2"/>
  <c r="Y335" i="30"/>
  <c r="O336" i="32"/>
  <c r="R336" i="24"/>
  <c r="W336" i="32" l="1"/>
  <c r="T336" i="24"/>
  <c r="W336" i="24"/>
  <c r="V336" i="2"/>
  <c r="S336" i="30"/>
  <c r="G336" i="2"/>
  <c r="X336" i="2"/>
  <c r="AC336" i="30" s="1"/>
  <c r="P336" i="2"/>
  <c r="U336" i="30" s="1"/>
  <c r="K336" i="30"/>
  <c r="M336" i="2"/>
  <c r="Q336" i="30" l="1"/>
  <c r="N336" i="2"/>
  <c r="W336" i="2"/>
  <c r="AB336" i="30" s="1"/>
  <c r="AA336" i="30"/>
  <c r="Q337" i="24"/>
  <c r="V337" i="32" s="1"/>
  <c r="J337" i="24"/>
  <c r="O337" i="24"/>
  <c r="S337" i="32" s="1"/>
  <c r="AB336" i="32"/>
  <c r="Y336" i="32"/>
  <c r="H336" i="30"/>
  <c r="H336" i="2"/>
  <c r="Z336" i="2"/>
  <c r="AA336" i="2" s="1"/>
  <c r="I336" i="2"/>
  <c r="J336" i="30" s="1"/>
  <c r="S336" i="2"/>
  <c r="I336" i="30" l="1"/>
  <c r="L336" i="2"/>
  <c r="X336" i="30"/>
  <c r="U336" i="2"/>
  <c r="Z336" i="30" s="1"/>
  <c r="V337" i="24"/>
  <c r="AA337" i="32" s="1"/>
  <c r="G337" i="24"/>
  <c r="S337" i="24" s="1"/>
  <c r="K337" i="32"/>
  <c r="P337" i="24"/>
  <c r="U337" i="32" s="1"/>
  <c r="M337" i="24"/>
  <c r="R336" i="30"/>
  <c r="N337" i="24" l="1"/>
  <c r="Q337" i="32"/>
  <c r="H337" i="24"/>
  <c r="H337" i="32"/>
  <c r="I337" i="24"/>
  <c r="J337" i="32" s="1"/>
  <c r="X337" i="24"/>
  <c r="Y337" i="24" s="1"/>
  <c r="R336" i="2"/>
  <c r="O336" i="30"/>
  <c r="X337" i="32"/>
  <c r="U337" i="24"/>
  <c r="Z337" i="32" s="1"/>
  <c r="W336" i="30" l="1"/>
  <c r="T336" i="2"/>
  <c r="Y336" i="2"/>
  <c r="L337" i="24"/>
  <c r="I337" i="32"/>
  <c r="R337" i="32"/>
  <c r="R337" i="24" l="1"/>
  <c r="O337" i="32"/>
  <c r="O337" i="2"/>
  <c r="AE336" i="2"/>
  <c r="Q337" i="2"/>
  <c r="V337" i="30" s="1"/>
  <c r="AD336" i="30"/>
  <c r="J337" i="2"/>
  <c r="Y336" i="30"/>
  <c r="X337" i="2" l="1"/>
  <c r="AC337" i="30" s="1"/>
  <c r="G337" i="2"/>
  <c r="S337" i="2" s="1"/>
  <c r="P337" i="2"/>
  <c r="U337" i="30" s="1"/>
  <c r="K337" i="30"/>
  <c r="M337" i="2"/>
  <c r="S337" i="30"/>
  <c r="V337" i="2"/>
  <c r="W337" i="32"/>
  <c r="T337" i="24"/>
  <c r="W337" i="24"/>
  <c r="X337" i="30" l="1"/>
  <c r="U337" i="2"/>
  <c r="Z337" i="30" s="1"/>
  <c r="J338" i="24"/>
  <c r="AB337" i="32"/>
  <c r="O338" i="24"/>
  <c r="S338" i="32" s="1"/>
  <c r="Q338" i="24"/>
  <c r="V338" i="32" s="1"/>
  <c r="Q337" i="30"/>
  <c r="N337" i="2"/>
  <c r="Y337" i="32"/>
  <c r="I337" i="2"/>
  <c r="J337" i="30" s="1"/>
  <c r="Z337" i="2"/>
  <c r="AA337" i="2" s="1"/>
  <c r="H337" i="2"/>
  <c r="H337" i="30"/>
  <c r="W337" i="2"/>
  <c r="AB337" i="30" s="1"/>
  <c r="AA337" i="30"/>
  <c r="L337" i="2" l="1"/>
  <c r="I337" i="30"/>
  <c r="R337" i="30"/>
  <c r="V338" i="24"/>
  <c r="AA338" i="32" s="1"/>
  <c r="P338" i="24"/>
  <c r="U338" i="32" s="1"/>
  <c r="G338" i="24"/>
  <c r="S338" i="24" s="1"/>
  <c r="K338" i="32"/>
  <c r="M338" i="24"/>
  <c r="H338" i="24" l="1"/>
  <c r="H338" i="32"/>
  <c r="I338" i="24"/>
  <c r="J338" i="32" s="1"/>
  <c r="X338" i="24"/>
  <c r="Y338" i="24" s="1"/>
  <c r="Q338" i="32"/>
  <c r="N338" i="24"/>
  <c r="X338" i="32"/>
  <c r="U338" i="24"/>
  <c r="Z338" i="32" s="1"/>
  <c r="O337" i="30"/>
  <c r="R337" i="2"/>
  <c r="W337" i="30" l="1"/>
  <c r="T337" i="2"/>
  <c r="Y337" i="2"/>
  <c r="R338" i="32"/>
  <c r="I338" i="32"/>
  <c r="L338" i="24"/>
  <c r="R338" i="24" l="1"/>
  <c r="O338" i="32"/>
  <c r="O338" i="2"/>
  <c r="AD337" i="30"/>
  <c r="AE337" i="2"/>
  <c r="J338" i="2"/>
  <c r="Q338" i="2"/>
  <c r="V338" i="30" s="1"/>
  <c r="Y337" i="30"/>
  <c r="S338" i="30" l="1"/>
  <c r="V338" i="2"/>
  <c r="X338" i="2"/>
  <c r="AC338" i="30" s="1"/>
  <c r="P338" i="2"/>
  <c r="U338" i="30" s="1"/>
  <c r="K338" i="30"/>
  <c r="G338" i="2"/>
  <c r="M338" i="2"/>
  <c r="W338" i="32"/>
  <c r="T338" i="24"/>
  <c r="W338" i="24"/>
  <c r="AB338" i="32" l="1"/>
  <c r="Q339" i="24"/>
  <c r="V339" i="32" s="1"/>
  <c r="O339" i="24"/>
  <c r="S339" i="32" s="1"/>
  <c r="J339" i="24"/>
  <c r="I338" i="2"/>
  <c r="J338" i="30" s="1"/>
  <c r="Z338" i="2"/>
  <c r="AA338" i="2" s="1"/>
  <c r="H338" i="2"/>
  <c r="H338" i="30"/>
  <c r="Y338" i="32"/>
  <c r="AA338" i="30"/>
  <c r="W338" i="2"/>
  <c r="AB338" i="30" s="1"/>
  <c r="N338" i="2"/>
  <c r="Q338" i="30"/>
  <c r="S338" i="2"/>
  <c r="V339" i="24" l="1"/>
  <c r="AA339" i="32" s="1"/>
  <c r="G339" i="24"/>
  <c r="K339" i="32"/>
  <c r="S339" i="24"/>
  <c r="P339" i="24"/>
  <c r="U339" i="32" s="1"/>
  <c r="M339" i="24"/>
  <c r="X338" i="30"/>
  <c r="U338" i="2"/>
  <c r="Z338" i="30" s="1"/>
  <c r="L338" i="2"/>
  <c r="I338" i="30"/>
  <c r="R338" i="30"/>
  <c r="N339" i="24" l="1"/>
  <c r="Q339" i="32"/>
  <c r="R338" i="2"/>
  <c r="O338" i="30"/>
  <c r="H339" i="32"/>
  <c r="I339" i="24"/>
  <c r="J339" i="32" s="1"/>
  <c r="H339" i="24"/>
  <c r="X339" i="24"/>
  <c r="Y339" i="24" s="1"/>
  <c r="X339" i="32"/>
  <c r="U339" i="24"/>
  <c r="Z339" i="32" s="1"/>
  <c r="I339" i="32" l="1"/>
  <c r="L339" i="24"/>
  <c r="W338" i="30"/>
  <c r="T338" i="2"/>
  <c r="Y338" i="2"/>
  <c r="R339" i="32"/>
  <c r="Y338" i="30" l="1"/>
  <c r="R339" i="24"/>
  <c r="O339" i="32"/>
  <c r="AD338" i="30"/>
  <c r="J339" i="2"/>
  <c r="AE338" i="2"/>
  <c r="O339" i="2"/>
  <c r="Q339" i="2"/>
  <c r="V339" i="30" s="1"/>
  <c r="S339" i="30" l="1"/>
  <c r="V339" i="2"/>
  <c r="W339" i="32"/>
  <c r="T339" i="24"/>
  <c r="W339" i="24"/>
  <c r="P339" i="2"/>
  <c r="U339" i="30" s="1"/>
  <c r="G339" i="2"/>
  <c r="X339" i="2"/>
  <c r="AC339" i="30" s="1"/>
  <c r="S339" i="2"/>
  <c r="K339" i="30"/>
  <c r="M339" i="2"/>
  <c r="Y339" i="32" l="1"/>
  <c r="N339" i="2"/>
  <c r="Q339" i="30"/>
  <c r="H339" i="30"/>
  <c r="Z339" i="2"/>
  <c r="AA339" i="2" s="1"/>
  <c r="H339" i="2"/>
  <c r="I339" i="2"/>
  <c r="J339" i="30" s="1"/>
  <c r="W339" i="2"/>
  <c r="AB339" i="30" s="1"/>
  <c r="AA339" i="30"/>
  <c r="X339" i="30"/>
  <c r="U339" i="2"/>
  <c r="Z339" i="30" s="1"/>
  <c r="AB339" i="32"/>
  <c r="Q340" i="24"/>
  <c r="V340" i="32" s="1"/>
  <c r="O340" i="24"/>
  <c r="S340" i="32" s="1"/>
  <c r="J340" i="24"/>
  <c r="V340" i="24" l="1"/>
  <c r="AA340" i="32" s="1"/>
  <c r="K340" i="32"/>
  <c r="G340" i="24"/>
  <c r="S340" i="24" s="1"/>
  <c r="P340" i="24"/>
  <c r="U340" i="32" s="1"/>
  <c r="M340" i="24"/>
  <c r="L339" i="2"/>
  <c r="I339" i="30"/>
  <c r="R339" i="30"/>
  <c r="O339" i="30" l="1"/>
  <c r="R339" i="2"/>
  <c r="H340" i="24"/>
  <c r="H340" i="32"/>
  <c r="I340" i="24"/>
  <c r="J340" i="32" s="1"/>
  <c r="X340" i="24"/>
  <c r="Y340" i="24" s="1"/>
  <c r="Q340" i="32"/>
  <c r="N340" i="24"/>
  <c r="X340" i="32"/>
  <c r="U340" i="24"/>
  <c r="Z340" i="32" s="1"/>
  <c r="R340" i="32" l="1"/>
  <c r="L340" i="24"/>
  <c r="I340" i="32"/>
  <c r="W339" i="30"/>
  <c r="T339" i="2"/>
  <c r="Y339" i="2"/>
  <c r="Q340" i="2" l="1"/>
  <c r="V340" i="30" s="1"/>
  <c r="J340" i="2"/>
  <c r="AD339" i="30"/>
  <c r="O340" i="2"/>
  <c r="AE339" i="2"/>
  <c r="O340" i="32"/>
  <c r="R340" i="24"/>
  <c r="Y339" i="30"/>
  <c r="S340" i="30" l="1"/>
  <c r="V340" i="2"/>
  <c r="W340" i="32"/>
  <c r="T340" i="24"/>
  <c r="W340" i="24"/>
  <c r="G340" i="2"/>
  <c r="X340" i="2"/>
  <c r="AC340" i="30" s="1"/>
  <c r="P340" i="2"/>
  <c r="U340" i="30" s="1"/>
  <c r="K340" i="30"/>
  <c r="S340" i="2"/>
  <c r="M340" i="2"/>
  <c r="Y340" i="32" l="1"/>
  <c r="X340" i="30"/>
  <c r="U340" i="2"/>
  <c r="Z340" i="30" s="1"/>
  <c r="Q340" i="30"/>
  <c r="N340" i="2"/>
  <c r="H340" i="2"/>
  <c r="I340" i="2"/>
  <c r="J340" i="30" s="1"/>
  <c r="H340" i="30"/>
  <c r="Z340" i="2"/>
  <c r="AA340" i="2" s="1"/>
  <c r="W340" i="2"/>
  <c r="AB340" i="30" s="1"/>
  <c r="AA340" i="30"/>
  <c r="Q341" i="24"/>
  <c r="V341" i="32" s="1"/>
  <c r="J341" i="24"/>
  <c r="O341" i="24"/>
  <c r="S341" i="32" s="1"/>
  <c r="AB340" i="32"/>
  <c r="I340" i="30" l="1"/>
  <c r="L340" i="2"/>
  <c r="P341" i="24"/>
  <c r="U341" i="32" s="1"/>
  <c r="K341" i="32"/>
  <c r="V341" i="24"/>
  <c r="AA341" i="32" s="1"/>
  <c r="G341" i="24"/>
  <c r="S341" i="24" s="1"/>
  <c r="M341" i="24"/>
  <c r="R340" i="30"/>
  <c r="X341" i="32" l="1"/>
  <c r="U341" i="24"/>
  <c r="Z341" i="32" s="1"/>
  <c r="H341" i="24"/>
  <c r="H341" i="32"/>
  <c r="I341" i="24"/>
  <c r="J341" i="32" s="1"/>
  <c r="X341" i="24"/>
  <c r="Y341" i="24" s="1"/>
  <c r="R340" i="2"/>
  <c r="O340" i="30"/>
  <c r="N341" i="24"/>
  <c r="Q341" i="32"/>
  <c r="R341" i="32" l="1"/>
  <c r="W340" i="30"/>
  <c r="T340" i="2"/>
  <c r="Y340" i="2"/>
  <c r="L341" i="24"/>
  <c r="I341" i="32"/>
  <c r="Y340" i="30" l="1"/>
  <c r="O341" i="32"/>
  <c r="R341" i="24"/>
  <c r="Q341" i="2"/>
  <c r="V341" i="30" s="1"/>
  <c r="O341" i="2"/>
  <c r="AE340" i="2"/>
  <c r="AD340" i="30"/>
  <c r="J341" i="2"/>
  <c r="W341" i="32" l="1"/>
  <c r="T341" i="24"/>
  <c r="W341" i="24"/>
  <c r="K341" i="30"/>
  <c r="X341" i="2"/>
  <c r="AC341" i="30" s="1"/>
  <c r="P341" i="2"/>
  <c r="U341" i="30" s="1"/>
  <c r="G341" i="2"/>
  <c r="M341" i="2"/>
  <c r="V341" i="2"/>
  <c r="S341" i="30"/>
  <c r="W341" i="2" l="1"/>
  <c r="AB341" i="30" s="1"/>
  <c r="AA341" i="30"/>
  <c r="H341" i="30"/>
  <c r="I341" i="2"/>
  <c r="J341" i="30" s="1"/>
  <c r="H341" i="2"/>
  <c r="Z341" i="2"/>
  <c r="AA341" i="2" s="1"/>
  <c r="O342" i="24"/>
  <c r="S342" i="32" s="1"/>
  <c r="J342" i="24"/>
  <c r="Q342" i="24"/>
  <c r="V342" i="32" s="1"/>
  <c r="AB341" i="32"/>
  <c r="Y341" i="32"/>
  <c r="N341" i="2"/>
  <c r="Q341" i="30"/>
  <c r="S341" i="2"/>
  <c r="R341" i="30" l="1"/>
  <c r="V342" i="24"/>
  <c r="AA342" i="32" s="1"/>
  <c r="P342" i="24"/>
  <c r="U342" i="32" s="1"/>
  <c r="G342" i="24"/>
  <c r="S342" i="24" s="1"/>
  <c r="K342" i="32"/>
  <c r="M342" i="24"/>
  <c r="X341" i="30"/>
  <c r="U341" i="2"/>
  <c r="Z341" i="30" s="1"/>
  <c r="L341" i="2"/>
  <c r="I341" i="30"/>
  <c r="O341" i="30" l="1"/>
  <c r="R341" i="2"/>
  <c r="X342" i="32"/>
  <c r="U342" i="24"/>
  <c r="Z342" i="32" s="1"/>
  <c r="H342" i="24"/>
  <c r="H342" i="32"/>
  <c r="I342" i="24"/>
  <c r="J342" i="32" s="1"/>
  <c r="X342" i="24"/>
  <c r="Y342" i="24" s="1"/>
  <c r="Q342" i="32"/>
  <c r="N342" i="24"/>
  <c r="R342" i="32" l="1"/>
  <c r="W341" i="30"/>
  <c r="T341" i="2"/>
  <c r="Y341" i="2"/>
  <c r="L342" i="24"/>
  <c r="I342" i="32"/>
  <c r="Y341" i="30" l="1"/>
  <c r="R342" i="24"/>
  <c r="O342" i="32"/>
  <c r="AD341" i="30"/>
  <c r="J342" i="2"/>
  <c r="AE341" i="2"/>
  <c r="Q342" i="2"/>
  <c r="V342" i="30" s="1"/>
  <c r="O342" i="2"/>
  <c r="G342" i="2" l="1"/>
  <c r="X342" i="2"/>
  <c r="AC342" i="30" s="1"/>
  <c r="P342" i="2"/>
  <c r="U342" i="30" s="1"/>
  <c r="K342" i="30"/>
  <c r="S342" i="2"/>
  <c r="M342" i="2"/>
  <c r="W342" i="32"/>
  <c r="T342" i="24"/>
  <c r="W342" i="24"/>
  <c r="V342" i="2"/>
  <c r="S342" i="30"/>
  <c r="J343" i="24" l="1"/>
  <c r="AB342" i="32"/>
  <c r="O343" i="24"/>
  <c r="S343" i="32" s="1"/>
  <c r="Q343" i="24"/>
  <c r="V343" i="32" s="1"/>
  <c r="N342" i="2"/>
  <c r="Q342" i="30"/>
  <c r="W342" i="2"/>
  <c r="AB342" i="30" s="1"/>
  <c r="AA342" i="30"/>
  <c r="X342" i="30"/>
  <c r="U342" i="2"/>
  <c r="Z342" i="30" s="1"/>
  <c r="Y342" i="32"/>
  <c r="H342" i="30"/>
  <c r="Z342" i="2"/>
  <c r="AA342" i="2" s="1"/>
  <c r="I342" i="2"/>
  <c r="J342" i="30" s="1"/>
  <c r="H342" i="2"/>
  <c r="I342" i="30" l="1"/>
  <c r="L342" i="2"/>
  <c r="R342" i="30"/>
  <c r="G343" i="24"/>
  <c r="V343" i="24"/>
  <c r="AA343" i="32" s="1"/>
  <c r="P343" i="24"/>
  <c r="U343" i="32" s="1"/>
  <c r="K343" i="32"/>
  <c r="S343" i="24"/>
  <c r="M343" i="24"/>
  <c r="N343" i="24" l="1"/>
  <c r="Q343" i="32"/>
  <c r="R342" i="2"/>
  <c r="O342" i="30"/>
  <c r="X343" i="32"/>
  <c r="U343" i="24"/>
  <c r="Z343" i="32" s="1"/>
  <c r="I343" i="24"/>
  <c r="J343" i="32" s="1"/>
  <c r="H343" i="24"/>
  <c r="H343" i="32"/>
  <c r="X343" i="24"/>
  <c r="Y343" i="24" s="1"/>
  <c r="I343" i="32" l="1"/>
  <c r="L343" i="24"/>
  <c r="W342" i="30"/>
  <c r="T342" i="2"/>
  <c r="Y342" i="2"/>
  <c r="R343" i="32"/>
  <c r="Y342" i="30" l="1"/>
  <c r="O343" i="32"/>
  <c r="R343" i="24"/>
  <c r="O343" i="2"/>
  <c r="AE342" i="2"/>
  <c r="Q343" i="2"/>
  <c r="V343" i="30" s="1"/>
  <c r="AD342" i="30"/>
  <c r="J343" i="2"/>
  <c r="X343" i="2" l="1"/>
  <c r="AC343" i="30" s="1"/>
  <c r="P343" i="2"/>
  <c r="U343" i="30" s="1"/>
  <c r="G343" i="2"/>
  <c r="K343" i="30"/>
  <c r="S343" i="2"/>
  <c r="M343" i="2"/>
  <c r="W343" i="32"/>
  <c r="T343" i="24"/>
  <c r="W343" i="24"/>
  <c r="V343" i="2"/>
  <c r="S343" i="30"/>
  <c r="Y343" i="32" l="1"/>
  <c r="AA343" i="30"/>
  <c r="W343" i="2"/>
  <c r="AB343" i="30" s="1"/>
  <c r="Q343" i="30"/>
  <c r="N343" i="2"/>
  <c r="H343" i="30"/>
  <c r="H343" i="2"/>
  <c r="Z343" i="2"/>
  <c r="AA343" i="2" s="1"/>
  <c r="I343" i="2"/>
  <c r="J343" i="30" s="1"/>
  <c r="AB343" i="32"/>
  <c r="Q344" i="24"/>
  <c r="V344" i="32" s="1"/>
  <c r="O344" i="24"/>
  <c r="S344" i="32" s="1"/>
  <c r="J344" i="24"/>
  <c r="X343" i="30"/>
  <c r="U343" i="2"/>
  <c r="Z343" i="30" s="1"/>
  <c r="L343" i="2" l="1"/>
  <c r="I343" i="30"/>
  <c r="V344" i="24"/>
  <c r="AA344" i="32" s="1"/>
  <c r="K344" i="32"/>
  <c r="G344" i="24"/>
  <c r="S344" i="24" s="1"/>
  <c r="P344" i="24"/>
  <c r="U344" i="32" s="1"/>
  <c r="M344" i="24"/>
  <c r="R343" i="30"/>
  <c r="X344" i="32" l="1"/>
  <c r="U344" i="24"/>
  <c r="Z344" i="32" s="1"/>
  <c r="H344" i="24"/>
  <c r="H344" i="32"/>
  <c r="I344" i="24"/>
  <c r="J344" i="32" s="1"/>
  <c r="X344" i="24"/>
  <c r="Y344" i="24" s="1"/>
  <c r="Q344" i="32"/>
  <c r="N344" i="24"/>
  <c r="R343" i="2"/>
  <c r="O343" i="30"/>
  <c r="W343" i="30" l="1"/>
  <c r="T343" i="2"/>
  <c r="Y343" i="2"/>
  <c r="R344" i="32"/>
  <c r="L344" i="24"/>
  <c r="I344" i="32"/>
  <c r="O344" i="2" l="1"/>
  <c r="AD343" i="30"/>
  <c r="J344" i="2"/>
  <c r="AE343" i="2"/>
  <c r="Q344" i="2"/>
  <c r="V344" i="30" s="1"/>
  <c r="Y343" i="30"/>
  <c r="O344" i="32"/>
  <c r="R344" i="24"/>
  <c r="P344" i="2" l="1"/>
  <c r="U344" i="30" s="1"/>
  <c r="K344" i="30"/>
  <c r="G344" i="2"/>
  <c r="X344" i="2"/>
  <c r="AC344" i="30" s="1"/>
  <c r="M344" i="2"/>
  <c r="W344" i="32"/>
  <c r="T344" i="24"/>
  <c r="W344" i="24"/>
  <c r="S344" i="30"/>
  <c r="V344" i="2"/>
  <c r="W344" i="2" l="1"/>
  <c r="AB344" i="30" s="1"/>
  <c r="AA344" i="30"/>
  <c r="I344" i="2"/>
  <c r="J344" i="30" s="1"/>
  <c r="Z344" i="2"/>
  <c r="AA344" i="2" s="1"/>
  <c r="H344" i="2"/>
  <c r="H344" i="30"/>
  <c r="N344" i="2"/>
  <c r="Q344" i="30"/>
  <c r="Q345" i="24"/>
  <c r="V345" i="32" s="1"/>
  <c r="J345" i="24"/>
  <c r="O345" i="24"/>
  <c r="S345" i="32" s="1"/>
  <c r="AB344" i="32"/>
  <c r="Y344" i="32"/>
  <c r="S344" i="2"/>
  <c r="X344" i="30" l="1"/>
  <c r="U344" i="2"/>
  <c r="Z344" i="30" s="1"/>
  <c r="R344" i="30"/>
  <c r="P345" i="24"/>
  <c r="U345" i="32" s="1"/>
  <c r="G345" i="24"/>
  <c r="V345" i="24"/>
  <c r="AA345" i="32" s="1"/>
  <c r="K345" i="32"/>
  <c r="S345" i="24"/>
  <c r="M345" i="24"/>
  <c r="L344" i="2"/>
  <c r="I344" i="30"/>
  <c r="O344" i="30" l="1"/>
  <c r="R344" i="2"/>
  <c r="N345" i="24"/>
  <c r="Q345" i="32"/>
  <c r="X345" i="32"/>
  <c r="U345" i="24"/>
  <c r="Z345" i="32" s="1"/>
  <c r="H345" i="24"/>
  <c r="H345" i="32"/>
  <c r="I345" i="24"/>
  <c r="J345" i="32" s="1"/>
  <c r="X345" i="24"/>
  <c r="Y345" i="24" s="1"/>
  <c r="I345" i="32" l="1"/>
  <c r="L345" i="24"/>
  <c r="R345" i="32"/>
  <c r="W344" i="30"/>
  <c r="T344" i="2"/>
  <c r="Y344" i="2"/>
  <c r="AE344" i="2" l="1"/>
  <c r="O345" i="2"/>
  <c r="AD344" i="30"/>
  <c r="J345" i="2"/>
  <c r="Q345" i="2"/>
  <c r="V345" i="30" s="1"/>
  <c r="R345" i="24"/>
  <c r="O345" i="32"/>
  <c r="Y344" i="30"/>
  <c r="K345" i="30" l="1"/>
  <c r="P345" i="2"/>
  <c r="U345" i="30" s="1"/>
  <c r="G345" i="2"/>
  <c r="X345" i="2"/>
  <c r="AC345" i="30" s="1"/>
  <c r="M345" i="2"/>
  <c r="W345" i="32"/>
  <c r="T345" i="24"/>
  <c r="W345" i="24"/>
  <c r="S345" i="30"/>
  <c r="V345" i="2"/>
  <c r="W345" i="2" l="1"/>
  <c r="AB345" i="30" s="1"/>
  <c r="AA345" i="30"/>
  <c r="H345" i="30"/>
  <c r="Z345" i="2"/>
  <c r="AA345" i="2" s="1"/>
  <c r="I345" i="2"/>
  <c r="J345" i="30" s="1"/>
  <c r="H345" i="2"/>
  <c r="N345" i="2"/>
  <c r="Q345" i="30"/>
  <c r="S345" i="2"/>
  <c r="Q346" i="24"/>
  <c r="V346" i="32" s="1"/>
  <c r="J346" i="24"/>
  <c r="O346" i="24"/>
  <c r="S346" i="32" s="1"/>
  <c r="AB345" i="32"/>
  <c r="Y345" i="32"/>
  <c r="X345" i="30" l="1"/>
  <c r="U345" i="2"/>
  <c r="Z345" i="30" s="1"/>
  <c r="G346" i="24"/>
  <c r="P346" i="24"/>
  <c r="U346" i="32" s="1"/>
  <c r="V346" i="24"/>
  <c r="AA346" i="32" s="1"/>
  <c r="K346" i="32"/>
  <c r="M346" i="24"/>
  <c r="R345" i="30"/>
  <c r="L345" i="2"/>
  <c r="I345" i="30"/>
  <c r="H346" i="32" l="1"/>
  <c r="H346" i="24"/>
  <c r="I346" i="24"/>
  <c r="J346" i="32" s="1"/>
  <c r="X346" i="24"/>
  <c r="Y346" i="24" s="1"/>
  <c r="R345" i="2"/>
  <c r="O345" i="30"/>
  <c r="N346" i="24"/>
  <c r="Q346" i="32"/>
  <c r="S346" i="24"/>
  <c r="R346" i="32" l="1"/>
  <c r="I346" i="32"/>
  <c r="L346" i="24"/>
  <c r="X346" i="32"/>
  <c r="U346" i="24"/>
  <c r="Z346" i="32" s="1"/>
  <c r="W345" i="30"/>
  <c r="T345" i="2"/>
  <c r="Y345" i="2"/>
  <c r="R346" i="24" l="1"/>
  <c r="O346" i="32"/>
  <c r="Y345" i="30"/>
  <c r="Q346" i="2"/>
  <c r="V346" i="30" s="1"/>
  <c r="AE345" i="2"/>
  <c r="O346" i="2"/>
  <c r="AD345" i="30"/>
  <c r="J346" i="2"/>
  <c r="S346" i="30" l="1"/>
  <c r="V346" i="2"/>
  <c r="P346" i="2"/>
  <c r="U346" i="30" s="1"/>
  <c r="X346" i="2"/>
  <c r="AC346" i="30" s="1"/>
  <c r="K346" i="30"/>
  <c r="G346" i="2"/>
  <c r="S346" i="2" s="1"/>
  <c r="M346" i="2"/>
  <c r="W346" i="32"/>
  <c r="T346" i="24"/>
  <c r="W346" i="24"/>
  <c r="X346" i="30" l="1"/>
  <c r="U346" i="2"/>
  <c r="Z346" i="30" s="1"/>
  <c r="Q347" i="24"/>
  <c r="V347" i="32" s="1"/>
  <c r="J347" i="24"/>
  <c r="O347" i="24"/>
  <c r="S347" i="32" s="1"/>
  <c r="AB346" i="32"/>
  <c r="Y346" i="32"/>
  <c r="AA346" i="30"/>
  <c r="W346" i="2"/>
  <c r="AB346" i="30" s="1"/>
  <c r="H346" i="30"/>
  <c r="Z346" i="2"/>
  <c r="AA346" i="2" s="1"/>
  <c r="I346" i="2"/>
  <c r="J346" i="30" s="1"/>
  <c r="H346" i="2"/>
  <c r="Q346" i="30"/>
  <c r="N346" i="2"/>
  <c r="L346" i="2" l="1"/>
  <c r="I346" i="30"/>
  <c r="R346" i="30"/>
  <c r="V347" i="24"/>
  <c r="AA347" i="32" s="1"/>
  <c r="P347" i="24"/>
  <c r="U347" i="32" s="1"/>
  <c r="K347" i="32"/>
  <c r="G347" i="24"/>
  <c r="S347" i="24" s="1"/>
  <c r="M347" i="24"/>
  <c r="X347" i="32" l="1"/>
  <c r="U347" i="24"/>
  <c r="Z347" i="32" s="1"/>
  <c r="Q347" i="32"/>
  <c r="N347" i="24"/>
  <c r="I347" i="24"/>
  <c r="J347" i="32" s="1"/>
  <c r="H347" i="24"/>
  <c r="H347" i="32"/>
  <c r="X347" i="24"/>
  <c r="Y347" i="24" s="1"/>
  <c r="O346" i="30"/>
  <c r="R346" i="2"/>
  <c r="R347" i="32" l="1"/>
  <c r="L347" i="24"/>
  <c r="I347" i="32"/>
  <c r="W346" i="30"/>
  <c r="T346" i="2"/>
  <c r="Y346" i="2"/>
  <c r="Q347" i="2" l="1"/>
  <c r="V347" i="30" s="1"/>
  <c r="O347" i="2"/>
  <c r="AE346" i="2"/>
  <c r="AD346" i="30"/>
  <c r="J347" i="2"/>
  <c r="R347" i="24"/>
  <c r="O347" i="32"/>
  <c r="Y346" i="30"/>
  <c r="W347" i="32" l="1"/>
  <c r="T347" i="24"/>
  <c r="W347" i="24"/>
  <c r="S347" i="30"/>
  <c r="V347" i="2"/>
  <c r="G347" i="2"/>
  <c r="S347" i="2" s="1"/>
  <c r="X347" i="2"/>
  <c r="AC347" i="30" s="1"/>
  <c r="P347" i="2"/>
  <c r="U347" i="30" s="1"/>
  <c r="K347" i="30"/>
  <c r="M347" i="2"/>
  <c r="X347" i="30" l="1"/>
  <c r="U347" i="2"/>
  <c r="Z347" i="30" s="1"/>
  <c r="Q347" i="30"/>
  <c r="N347" i="2"/>
  <c r="AB347" i="32"/>
  <c r="Q348" i="24"/>
  <c r="V348" i="32" s="1"/>
  <c r="O348" i="24"/>
  <c r="S348" i="32" s="1"/>
  <c r="J348" i="24"/>
  <c r="Y347" i="32"/>
  <c r="H347" i="30"/>
  <c r="Z347" i="2"/>
  <c r="AA347" i="2" s="1"/>
  <c r="H347" i="2"/>
  <c r="I347" i="2"/>
  <c r="J347" i="30" s="1"/>
  <c r="AA347" i="30"/>
  <c r="W347" i="2"/>
  <c r="AB347" i="30" s="1"/>
  <c r="I347" i="30" l="1"/>
  <c r="L347" i="2"/>
  <c r="K348" i="32"/>
  <c r="G348" i="24"/>
  <c r="S348" i="24" s="1"/>
  <c r="V348" i="24"/>
  <c r="AA348" i="32" s="1"/>
  <c r="P348" i="24"/>
  <c r="U348" i="32" s="1"/>
  <c r="M348" i="24"/>
  <c r="R347" i="30"/>
  <c r="X348" i="32" l="1"/>
  <c r="U348" i="24"/>
  <c r="Z348" i="32" s="1"/>
  <c r="H348" i="24"/>
  <c r="H348" i="32"/>
  <c r="I348" i="24"/>
  <c r="J348" i="32" s="1"/>
  <c r="X348" i="24"/>
  <c r="Y348" i="24" s="1"/>
  <c r="O347" i="30"/>
  <c r="R347" i="2"/>
  <c r="N348" i="24"/>
  <c r="Q348" i="32"/>
  <c r="R348" i="32" l="1"/>
  <c r="W347" i="30"/>
  <c r="T347" i="2"/>
  <c r="Y347" i="2"/>
  <c r="I348" i="32"/>
  <c r="L348" i="24"/>
  <c r="Y347" i="30" l="1"/>
  <c r="R348" i="24"/>
  <c r="O348" i="32"/>
  <c r="Q348" i="2"/>
  <c r="V348" i="30" s="1"/>
  <c r="J348" i="2"/>
  <c r="AD347" i="30"/>
  <c r="O348" i="2"/>
  <c r="AE347" i="2"/>
  <c r="S348" i="30" l="1"/>
  <c r="V348" i="2"/>
  <c r="P348" i="2"/>
  <c r="U348" i="30" s="1"/>
  <c r="X348" i="2"/>
  <c r="AC348" i="30" s="1"/>
  <c r="K348" i="30"/>
  <c r="G348" i="2"/>
  <c r="S348" i="2" s="1"/>
  <c r="M348" i="2"/>
  <c r="W348" i="32"/>
  <c r="T348" i="24"/>
  <c r="W348" i="24"/>
  <c r="Y348" i="32" l="1"/>
  <c r="H348" i="2"/>
  <c r="I348" i="2"/>
  <c r="J348" i="30" s="1"/>
  <c r="H348" i="30"/>
  <c r="Z348" i="2"/>
  <c r="AA348" i="2" s="1"/>
  <c r="O349" i="24"/>
  <c r="S349" i="32" s="1"/>
  <c r="J349" i="24"/>
  <c r="Q349" i="24"/>
  <c r="V349" i="32" s="1"/>
  <c r="AB348" i="32"/>
  <c r="W348" i="2"/>
  <c r="AB348" i="30" s="1"/>
  <c r="AA348" i="30"/>
  <c r="X348" i="30"/>
  <c r="U348" i="2"/>
  <c r="Z348" i="30" s="1"/>
  <c r="Q348" i="30"/>
  <c r="N348" i="2"/>
  <c r="R348" i="30" l="1"/>
  <c r="P349" i="24"/>
  <c r="U349" i="32" s="1"/>
  <c r="V349" i="24"/>
  <c r="AA349" i="32" s="1"/>
  <c r="G349" i="24"/>
  <c r="S349" i="24" s="1"/>
  <c r="K349" i="32"/>
  <c r="M349" i="24"/>
  <c r="L348" i="2"/>
  <c r="I348" i="30"/>
  <c r="X349" i="32" l="1"/>
  <c r="U349" i="24"/>
  <c r="Z349" i="32" s="1"/>
  <c r="R348" i="2"/>
  <c r="O348" i="30"/>
  <c r="I349" i="24"/>
  <c r="J349" i="32" s="1"/>
  <c r="H349" i="24"/>
  <c r="H349" i="32"/>
  <c r="X349" i="24"/>
  <c r="Y349" i="24" s="1"/>
  <c r="Q349" i="32"/>
  <c r="N349" i="24"/>
  <c r="R349" i="32" l="1"/>
  <c r="I349" i="32"/>
  <c r="L349" i="24"/>
  <c r="W348" i="30"/>
  <c r="T348" i="2"/>
  <c r="Y348" i="2"/>
  <c r="R349" i="24" l="1"/>
  <c r="O349" i="32"/>
  <c r="Q349" i="2"/>
  <c r="V349" i="30" s="1"/>
  <c r="O349" i="2"/>
  <c r="AE348" i="2"/>
  <c r="AD348" i="30"/>
  <c r="J349" i="2"/>
  <c r="Y348" i="30"/>
  <c r="V349" i="2" l="1"/>
  <c r="S349" i="30"/>
  <c r="K349" i="30"/>
  <c r="X349" i="2"/>
  <c r="AC349" i="30" s="1"/>
  <c r="P349" i="2"/>
  <c r="U349" i="30" s="1"/>
  <c r="G349" i="2"/>
  <c r="M349" i="2"/>
  <c r="W349" i="32"/>
  <c r="T349" i="24"/>
  <c r="W349" i="24"/>
  <c r="AB349" i="32" l="1"/>
  <c r="Q350" i="24"/>
  <c r="V350" i="32" s="1"/>
  <c r="O350" i="24"/>
  <c r="S350" i="32" s="1"/>
  <c r="J350" i="24"/>
  <c r="Y349" i="32"/>
  <c r="I349" i="2"/>
  <c r="J349" i="30" s="1"/>
  <c r="Z349" i="2"/>
  <c r="AA349" i="2" s="1"/>
  <c r="H349" i="2"/>
  <c r="H349" i="30"/>
  <c r="S349" i="2"/>
  <c r="N349" i="2"/>
  <c r="Q349" i="30"/>
  <c r="AA349" i="30"/>
  <c r="W349" i="2"/>
  <c r="AB349" i="30" s="1"/>
  <c r="I349" i="30" l="1"/>
  <c r="L349" i="2"/>
  <c r="R349" i="30"/>
  <c r="K350" i="32"/>
  <c r="G350" i="24"/>
  <c r="V350" i="24"/>
  <c r="AA350" i="32" s="1"/>
  <c r="P350" i="24"/>
  <c r="U350" i="32" s="1"/>
  <c r="S350" i="24"/>
  <c r="M350" i="24"/>
  <c r="X349" i="30"/>
  <c r="U349" i="2"/>
  <c r="Z349" i="30" s="1"/>
  <c r="X350" i="32" l="1"/>
  <c r="U350" i="24"/>
  <c r="Z350" i="32" s="1"/>
  <c r="H350" i="24"/>
  <c r="H350" i="32"/>
  <c r="I350" i="24"/>
  <c r="J350" i="32" s="1"/>
  <c r="X350" i="24"/>
  <c r="Y350" i="24" s="1"/>
  <c r="O349" i="30"/>
  <c r="R349" i="2"/>
  <c r="Q350" i="32"/>
  <c r="N350" i="24"/>
  <c r="W349" i="30" l="1"/>
  <c r="T349" i="2"/>
  <c r="Y349" i="2"/>
  <c r="L350" i="24"/>
  <c r="I350" i="32"/>
  <c r="R350" i="32"/>
  <c r="R350" i="24" l="1"/>
  <c r="O350" i="32"/>
  <c r="AD349" i="30"/>
  <c r="J350" i="2"/>
  <c r="AE349" i="2"/>
  <c r="Q350" i="2"/>
  <c r="V350" i="30" s="1"/>
  <c r="O350" i="2"/>
  <c r="Y349" i="30"/>
  <c r="P350" i="2" l="1"/>
  <c r="U350" i="30" s="1"/>
  <c r="X350" i="2"/>
  <c r="AC350" i="30" s="1"/>
  <c r="K350" i="30"/>
  <c r="G350" i="2"/>
  <c r="S350" i="2" s="1"/>
  <c r="M350" i="2"/>
  <c r="V350" i="2"/>
  <c r="S350" i="30"/>
  <c r="W350" i="32"/>
  <c r="T350" i="24"/>
  <c r="W350" i="24"/>
  <c r="AA350" i="30" l="1"/>
  <c r="W350" i="2"/>
  <c r="AB350" i="30" s="1"/>
  <c r="Y350" i="32"/>
  <c r="Q350" i="30"/>
  <c r="N350" i="2"/>
  <c r="X350" i="30"/>
  <c r="U350" i="2"/>
  <c r="Z350" i="30" s="1"/>
  <c r="Q351" i="24"/>
  <c r="V351" i="32" s="1"/>
  <c r="J351" i="24"/>
  <c r="O351" i="24"/>
  <c r="S351" i="32" s="1"/>
  <c r="AB350" i="32"/>
  <c r="I350" i="2"/>
  <c r="J350" i="30" s="1"/>
  <c r="H350" i="2"/>
  <c r="H350" i="30"/>
  <c r="Z350" i="2"/>
  <c r="AA350" i="2" s="1"/>
  <c r="L350" i="2" l="1"/>
  <c r="I350" i="30"/>
  <c r="G351" i="24"/>
  <c r="V351" i="24"/>
  <c r="AA351" i="32" s="1"/>
  <c r="P351" i="24"/>
  <c r="U351" i="32" s="1"/>
  <c r="K351" i="32"/>
  <c r="S351" i="24"/>
  <c r="M351" i="24"/>
  <c r="R350" i="30"/>
  <c r="H351" i="24" l="1"/>
  <c r="H351" i="32"/>
  <c r="I351" i="24"/>
  <c r="J351" i="32" s="1"/>
  <c r="X351" i="24"/>
  <c r="Y351" i="24" s="1"/>
  <c r="X351" i="32"/>
  <c r="U351" i="24"/>
  <c r="Z351" i="32" s="1"/>
  <c r="N351" i="24"/>
  <c r="Q351" i="32"/>
  <c r="O350" i="30"/>
  <c r="R350" i="2"/>
  <c r="R351" i="32" l="1"/>
  <c r="W350" i="30"/>
  <c r="T350" i="2"/>
  <c r="Y350" i="2"/>
  <c r="L351" i="24"/>
  <c r="I351" i="32"/>
  <c r="Y350" i="30" l="1"/>
  <c r="O351" i="32"/>
  <c r="R351" i="24"/>
  <c r="Q351" i="2"/>
  <c r="V351" i="30" s="1"/>
  <c r="O351" i="2"/>
  <c r="AE350" i="2"/>
  <c r="J351" i="2"/>
  <c r="AD350" i="30"/>
  <c r="W351" i="32" l="1"/>
  <c r="T351" i="24"/>
  <c r="W351" i="24"/>
  <c r="G351" i="2"/>
  <c r="X351" i="2"/>
  <c r="AC351" i="30" s="1"/>
  <c r="P351" i="2"/>
  <c r="U351" i="30" s="1"/>
  <c r="K351" i="30"/>
  <c r="M351" i="2"/>
  <c r="S351" i="30"/>
  <c r="V351" i="2"/>
  <c r="AA351" i="30" l="1"/>
  <c r="W351" i="2"/>
  <c r="AB351" i="30" s="1"/>
  <c r="I351" i="2"/>
  <c r="J351" i="30" s="1"/>
  <c r="Z351" i="2"/>
  <c r="AA351" i="2" s="1"/>
  <c r="H351" i="2"/>
  <c r="H351" i="30"/>
  <c r="AB351" i="32"/>
  <c r="Q352" i="24"/>
  <c r="V352" i="32" s="1"/>
  <c r="O352" i="24"/>
  <c r="S352" i="32" s="1"/>
  <c r="J352" i="24"/>
  <c r="Y351" i="32"/>
  <c r="Q351" i="30"/>
  <c r="N351" i="2"/>
  <c r="S351" i="2"/>
  <c r="R351" i="30" l="1"/>
  <c r="G352" i="24"/>
  <c r="K352" i="32"/>
  <c r="V352" i="24"/>
  <c r="AA352" i="32" s="1"/>
  <c r="P352" i="24"/>
  <c r="U352" i="32" s="1"/>
  <c r="M352" i="24"/>
  <c r="X351" i="30"/>
  <c r="U351" i="2"/>
  <c r="Z351" i="30" s="1"/>
  <c r="I351" i="30"/>
  <c r="L351" i="2"/>
  <c r="H352" i="24" l="1"/>
  <c r="H352" i="32"/>
  <c r="I352" i="24"/>
  <c r="J352" i="32" s="1"/>
  <c r="X352" i="24"/>
  <c r="Y352" i="24" s="1"/>
  <c r="S352" i="24"/>
  <c r="O351" i="30"/>
  <c r="R351" i="2"/>
  <c r="N352" i="24"/>
  <c r="Q352" i="32"/>
  <c r="R352" i="32" l="1"/>
  <c r="W351" i="30"/>
  <c r="T351" i="2"/>
  <c r="Y351" i="2"/>
  <c r="X352" i="32"/>
  <c r="U352" i="24"/>
  <c r="Z352" i="32" s="1"/>
  <c r="I352" i="32"/>
  <c r="L352" i="24"/>
  <c r="Y351" i="30" l="1"/>
  <c r="R352" i="24"/>
  <c r="O352" i="32"/>
  <c r="AD351" i="30"/>
  <c r="Q352" i="2"/>
  <c r="V352" i="30" s="1"/>
  <c r="J352" i="2"/>
  <c r="O352" i="2"/>
  <c r="AE351" i="2"/>
  <c r="S352" i="30" l="1"/>
  <c r="V352" i="2"/>
  <c r="K352" i="30"/>
  <c r="P352" i="2"/>
  <c r="U352" i="30" s="1"/>
  <c r="X352" i="2"/>
  <c r="AC352" i="30" s="1"/>
  <c r="G352" i="2"/>
  <c r="S352" i="2" s="1"/>
  <c r="M352" i="2"/>
  <c r="W352" i="32"/>
  <c r="T352" i="24"/>
  <c r="W352" i="24"/>
  <c r="X352" i="30" l="1"/>
  <c r="U352" i="2"/>
  <c r="Z352" i="30" s="1"/>
  <c r="Y352" i="32"/>
  <c r="H352" i="30"/>
  <c r="I352" i="2"/>
  <c r="J352" i="30" s="1"/>
  <c r="Z352" i="2"/>
  <c r="AA352" i="2" s="1"/>
  <c r="H352" i="2"/>
  <c r="W352" i="2"/>
  <c r="AB352" i="30" s="1"/>
  <c r="AA352" i="30"/>
  <c r="O353" i="24"/>
  <c r="S353" i="32" s="1"/>
  <c r="J353" i="24"/>
  <c r="Q353" i="24"/>
  <c r="V353" i="32" s="1"/>
  <c r="AB352" i="32"/>
  <c r="Q352" i="30"/>
  <c r="N352" i="2"/>
  <c r="R352" i="30" l="1"/>
  <c r="P353" i="24"/>
  <c r="U353" i="32" s="1"/>
  <c r="V353" i="24"/>
  <c r="AA353" i="32" s="1"/>
  <c r="G353" i="24"/>
  <c r="S353" i="24" s="1"/>
  <c r="K353" i="32"/>
  <c r="M353" i="24"/>
  <c r="I352" i="30"/>
  <c r="L352" i="2"/>
  <c r="X353" i="32" l="1"/>
  <c r="U353" i="24"/>
  <c r="Z353" i="32" s="1"/>
  <c r="O352" i="30"/>
  <c r="R352" i="2"/>
  <c r="I353" i="24"/>
  <c r="J353" i="32" s="1"/>
  <c r="H353" i="24"/>
  <c r="H353" i="32"/>
  <c r="X353" i="24"/>
  <c r="Y353" i="24" s="1"/>
  <c r="Q353" i="32"/>
  <c r="N353" i="24"/>
  <c r="R353" i="32" l="1"/>
  <c r="W352" i="30"/>
  <c r="T352" i="2"/>
  <c r="Y352" i="2"/>
  <c r="I353" i="32"/>
  <c r="L353" i="24"/>
  <c r="Y352" i="30" l="1"/>
  <c r="R353" i="24"/>
  <c r="O353" i="32"/>
  <c r="Q353" i="2"/>
  <c r="V353" i="30" s="1"/>
  <c r="O353" i="2"/>
  <c r="AE352" i="2"/>
  <c r="AD352" i="30"/>
  <c r="J353" i="2"/>
  <c r="K353" i="30" l="1"/>
  <c r="P353" i="2"/>
  <c r="U353" i="30" s="1"/>
  <c r="G353" i="2"/>
  <c r="S353" i="2" s="1"/>
  <c r="X353" i="2"/>
  <c r="AC353" i="30" s="1"/>
  <c r="M353" i="2"/>
  <c r="W353" i="32"/>
  <c r="T353" i="24"/>
  <c r="W353" i="24"/>
  <c r="S353" i="30"/>
  <c r="V353" i="2"/>
  <c r="X353" i="30" l="1"/>
  <c r="U353" i="2"/>
  <c r="Z353" i="30" s="1"/>
  <c r="W353" i="2"/>
  <c r="AB353" i="30" s="1"/>
  <c r="AA353" i="30"/>
  <c r="N353" i="2"/>
  <c r="Q353" i="30"/>
  <c r="H353" i="30"/>
  <c r="I353" i="2"/>
  <c r="J353" i="30" s="1"/>
  <c r="H353" i="2"/>
  <c r="Z353" i="2"/>
  <c r="AA353" i="2" s="1"/>
  <c r="AB353" i="32"/>
  <c r="Q354" i="24"/>
  <c r="V354" i="32" s="1"/>
  <c r="O354" i="24"/>
  <c r="S354" i="32" s="1"/>
  <c r="J354" i="24"/>
  <c r="Y353" i="32"/>
  <c r="P354" i="24" l="1"/>
  <c r="U354" i="32" s="1"/>
  <c r="V354" i="24"/>
  <c r="AA354" i="32" s="1"/>
  <c r="K354" i="32"/>
  <c r="G354" i="24"/>
  <c r="M354" i="24"/>
  <c r="I353" i="30"/>
  <c r="L353" i="2"/>
  <c r="R353" i="30"/>
  <c r="H354" i="32" l="1"/>
  <c r="I354" i="24"/>
  <c r="J354" i="32" s="1"/>
  <c r="H354" i="24"/>
  <c r="X354" i="24"/>
  <c r="Y354" i="24" s="1"/>
  <c r="N354" i="24"/>
  <c r="Q354" i="32"/>
  <c r="O353" i="30"/>
  <c r="R353" i="2"/>
  <c r="S354" i="24"/>
  <c r="W353" i="30" l="1"/>
  <c r="T353" i="2"/>
  <c r="Y353" i="2"/>
  <c r="L354" i="24"/>
  <c r="I354" i="32"/>
  <c r="X354" i="32"/>
  <c r="U354" i="24"/>
  <c r="Z354" i="32" s="1"/>
  <c r="R354" i="32"/>
  <c r="O354" i="32" l="1"/>
  <c r="R354" i="24"/>
  <c r="AD353" i="30"/>
  <c r="J354" i="2"/>
  <c r="O354" i="2"/>
  <c r="AE353" i="2"/>
  <c r="Q354" i="2"/>
  <c r="V354" i="30" s="1"/>
  <c r="Y353" i="30"/>
  <c r="X354" i="2" l="1"/>
  <c r="AC354" i="30" s="1"/>
  <c r="P354" i="2"/>
  <c r="U354" i="30" s="1"/>
  <c r="K354" i="30"/>
  <c r="G354" i="2"/>
  <c r="M354" i="2"/>
  <c r="W354" i="32"/>
  <c r="T354" i="24"/>
  <c r="W354" i="24"/>
  <c r="S354" i="30"/>
  <c r="V354" i="2"/>
  <c r="J355" i="24" l="1"/>
  <c r="AB354" i="32"/>
  <c r="O355" i="24"/>
  <c r="S355" i="32" s="1"/>
  <c r="Q355" i="24"/>
  <c r="V355" i="32" s="1"/>
  <c r="AA354" i="30"/>
  <c r="W354" i="2"/>
  <c r="AB354" i="30" s="1"/>
  <c r="Q354" i="30"/>
  <c r="N354" i="2"/>
  <c r="H354" i="2"/>
  <c r="H354" i="30"/>
  <c r="Z354" i="2"/>
  <c r="AA354" i="2" s="1"/>
  <c r="I354" i="2"/>
  <c r="J354" i="30" s="1"/>
  <c r="Y354" i="32"/>
  <c r="S354" i="2"/>
  <c r="R354" i="30" l="1"/>
  <c r="X354" i="30"/>
  <c r="U354" i="2"/>
  <c r="Z354" i="30" s="1"/>
  <c r="L354" i="2"/>
  <c r="I354" i="30"/>
  <c r="V355" i="24"/>
  <c r="AA355" i="32" s="1"/>
  <c r="G355" i="24"/>
  <c r="K355" i="32"/>
  <c r="P355" i="24"/>
  <c r="U355" i="32" s="1"/>
  <c r="M355" i="24"/>
  <c r="H355" i="24" l="1"/>
  <c r="H355" i="32"/>
  <c r="I355" i="24"/>
  <c r="J355" i="32" s="1"/>
  <c r="X355" i="24"/>
  <c r="Y355" i="24" s="1"/>
  <c r="S355" i="24"/>
  <c r="N355" i="24"/>
  <c r="Q355" i="32"/>
  <c r="O354" i="30"/>
  <c r="R354" i="2"/>
  <c r="W354" i="30" l="1"/>
  <c r="T354" i="2"/>
  <c r="Y354" i="2"/>
  <c r="R355" i="32"/>
  <c r="X355" i="32"/>
  <c r="U355" i="24"/>
  <c r="Z355" i="32" s="1"/>
  <c r="L355" i="24"/>
  <c r="I355" i="32"/>
  <c r="R355" i="24" l="1"/>
  <c r="O355" i="32"/>
  <c r="AD354" i="30"/>
  <c r="Q355" i="2"/>
  <c r="V355" i="30" s="1"/>
  <c r="J355" i="2"/>
  <c r="AE354" i="2"/>
  <c r="O355" i="2"/>
  <c r="Y354" i="30"/>
  <c r="S355" i="30" l="1"/>
  <c r="V355" i="2"/>
  <c r="X355" i="2"/>
  <c r="AC355" i="30" s="1"/>
  <c r="P355" i="2"/>
  <c r="U355" i="30" s="1"/>
  <c r="G355" i="2"/>
  <c r="K355" i="30"/>
  <c r="S355" i="2"/>
  <c r="M355" i="2"/>
  <c r="W355" i="32"/>
  <c r="T355" i="24"/>
  <c r="W355" i="24"/>
  <c r="X355" i="30" l="1"/>
  <c r="U355" i="2"/>
  <c r="Z355" i="30" s="1"/>
  <c r="Y355" i="32"/>
  <c r="AA355" i="30"/>
  <c r="W355" i="2"/>
  <c r="AB355" i="30" s="1"/>
  <c r="O356" i="24"/>
  <c r="S356" i="32" s="1"/>
  <c r="J356" i="24"/>
  <c r="Q356" i="24"/>
  <c r="V356" i="32" s="1"/>
  <c r="AB355" i="32"/>
  <c r="N355" i="2"/>
  <c r="Q355" i="30"/>
  <c r="H355" i="2"/>
  <c r="H355" i="30"/>
  <c r="I355" i="2"/>
  <c r="J355" i="30" s="1"/>
  <c r="Z355" i="2"/>
  <c r="AA355" i="2" s="1"/>
  <c r="G356" i="24" l="1"/>
  <c r="S356" i="24" s="1"/>
  <c r="K356" i="32"/>
  <c r="V356" i="24"/>
  <c r="AA356" i="32" s="1"/>
  <c r="P356" i="24"/>
  <c r="U356" i="32" s="1"/>
  <c r="M356" i="24"/>
  <c r="R355" i="30"/>
  <c r="I355" i="30"/>
  <c r="L355" i="2"/>
  <c r="N356" i="24" l="1"/>
  <c r="Q356" i="32"/>
  <c r="R355" i="2"/>
  <c r="O355" i="30"/>
  <c r="X356" i="32"/>
  <c r="U356" i="24"/>
  <c r="Z356" i="32" s="1"/>
  <c r="H356" i="24"/>
  <c r="H356" i="32"/>
  <c r="I356" i="24"/>
  <c r="J356" i="32" s="1"/>
  <c r="X356" i="24"/>
  <c r="Y356" i="24" s="1"/>
  <c r="I356" i="32" l="1"/>
  <c r="L356" i="24"/>
  <c r="W355" i="30"/>
  <c r="T355" i="2"/>
  <c r="Y355" i="2"/>
  <c r="R356" i="32"/>
  <c r="Y355" i="30" l="1"/>
  <c r="R356" i="24"/>
  <c r="O356" i="32"/>
  <c r="O356" i="2"/>
  <c r="J356" i="2"/>
  <c r="AD355" i="30"/>
  <c r="AE355" i="2"/>
  <c r="Q356" i="2"/>
  <c r="V356" i="30" s="1"/>
  <c r="V356" i="2" l="1"/>
  <c r="S356" i="30"/>
  <c r="W356" i="32"/>
  <c r="T356" i="24"/>
  <c r="W356" i="24"/>
  <c r="K356" i="30"/>
  <c r="G356" i="2"/>
  <c r="S356" i="2" s="1"/>
  <c r="P356" i="2"/>
  <c r="U356" i="30" s="1"/>
  <c r="X356" i="2"/>
  <c r="AC356" i="30" s="1"/>
  <c r="M356" i="2"/>
  <c r="X356" i="30" l="1"/>
  <c r="U356" i="2"/>
  <c r="Z356" i="30" s="1"/>
  <c r="Y356" i="32"/>
  <c r="Q356" i="30"/>
  <c r="N356" i="2"/>
  <c r="H356" i="2"/>
  <c r="Z356" i="2"/>
  <c r="AA356" i="2" s="1"/>
  <c r="I356" i="2"/>
  <c r="J356" i="30" s="1"/>
  <c r="H356" i="30"/>
  <c r="J357" i="24"/>
  <c r="AB356" i="32"/>
  <c r="O357" i="24"/>
  <c r="S357" i="32" s="1"/>
  <c r="Q357" i="24"/>
  <c r="V357" i="32" s="1"/>
  <c r="W356" i="2"/>
  <c r="AB356" i="30" s="1"/>
  <c r="AA356" i="30"/>
  <c r="I356" i="30" l="1"/>
  <c r="L356" i="2"/>
  <c r="R356" i="30"/>
  <c r="V357" i="24"/>
  <c r="AA357" i="32" s="1"/>
  <c r="G357" i="24"/>
  <c r="K357" i="32"/>
  <c r="S357" i="24"/>
  <c r="P357" i="24"/>
  <c r="U357" i="32" s="1"/>
  <c r="M357" i="24"/>
  <c r="X357" i="32" l="1"/>
  <c r="U357" i="24"/>
  <c r="Z357" i="32" s="1"/>
  <c r="N357" i="24"/>
  <c r="Q357" i="32"/>
  <c r="H357" i="24"/>
  <c r="H357" i="32"/>
  <c r="I357" i="24"/>
  <c r="J357" i="32" s="1"/>
  <c r="X357" i="24"/>
  <c r="Y357" i="24" s="1"/>
  <c r="O356" i="30"/>
  <c r="R356" i="2"/>
  <c r="W356" i="30" l="1"/>
  <c r="T356" i="2"/>
  <c r="Y356" i="2"/>
  <c r="R357" i="32"/>
  <c r="I357" i="32"/>
  <c r="L357" i="24"/>
  <c r="R357" i="24" l="1"/>
  <c r="O357" i="32"/>
  <c r="J357" i="2"/>
  <c r="AE356" i="2"/>
  <c r="AD356" i="30"/>
  <c r="Q357" i="2"/>
  <c r="V357" i="30" s="1"/>
  <c r="O357" i="2"/>
  <c r="Y356" i="30"/>
  <c r="V357" i="2" l="1"/>
  <c r="S357" i="30"/>
  <c r="G357" i="2"/>
  <c r="K357" i="30"/>
  <c r="X357" i="2"/>
  <c r="AC357" i="30" s="1"/>
  <c r="P357" i="2"/>
  <c r="U357" i="30" s="1"/>
  <c r="M357" i="2"/>
  <c r="W357" i="32"/>
  <c r="T357" i="24"/>
  <c r="W357" i="24"/>
  <c r="H357" i="2" l="1"/>
  <c r="H357" i="30"/>
  <c r="Z357" i="2"/>
  <c r="AA357" i="2" s="1"/>
  <c r="I357" i="2"/>
  <c r="J357" i="30" s="1"/>
  <c r="AB357" i="32"/>
  <c r="O358" i="24"/>
  <c r="S358" i="32" s="1"/>
  <c r="Q358" i="24"/>
  <c r="V358" i="32" s="1"/>
  <c r="J358" i="24"/>
  <c r="Y357" i="32"/>
  <c r="S357" i="2"/>
  <c r="N357" i="2"/>
  <c r="Q357" i="30"/>
  <c r="AA357" i="30"/>
  <c r="W357" i="2"/>
  <c r="AB357" i="30" s="1"/>
  <c r="R357" i="30" l="1"/>
  <c r="G358" i="24"/>
  <c r="P358" i="24"/>
  <c r="U358" i="32" s="1"/>
  <c r="V358" i="24"/>
  <c r="AA358" i="32" s="1"/>
  <c r="K358" i="32"/>
  <c r="M358" i="24"/>
  <c r="X357" i="30"/>
  <c r="U357" i="2"/>
  <c r="Z357" i="30" s="1"/>
  <c r="L357" i="2"/>
  <c r="I357" i="30"/>
  <c r="R357" i="2" l="1"/>
  <c r="O357" i="30"/>
  <c r="H358" i="32"/>
  <c r="H358" i="24"/>
  <c r="I358" i="24"/>
  <c r="J358" i="32" s="1"/>
  <c r="X358" i="24"/>
  <c r="Y358" i="24" s="1"/>
  <c r="N358" i="24"/>
  <c r="Q358" i="32"/>
  <c r="S358" i="24"/>
  <c r="X358" i="32" l="1"/>
  <c r="U358" i="24"/>
  <c r="Z358" i="32" s="1"/>
  <c r="I358" i="32"/>
  <c r="L358" i="24"/>
  <c r="R358" i="32"/>
  <c r="W357" i="30"/>
  <c r="T357" i="2"/>
  <c r="Y357" i="2"/>
  <c r="Y357" i="30" l="1"/>
  <c r="R358" i="24"/>
  <c r="O358" i="32"/>
  <c r="J358" i="2"/>
  <c r="Q358" i="2"/>
  <c r="V358" i="30" s="1"/>
  <c r="AD357" i="30"/>
  <c r="AE357" i="2"/>
  <c r="O358" i="2"/>
  <c r="W358" i="32" l="1"/>
  <c r="T358" i="24"/>
  <c r="W358" i="24"/>
  <c r="S358" i="30"/>
  <c r="V358" i="2"/>
  <c r="K358" i="30"/>
  <c r="S358" i="2"/>
  <c r="G358" i="2"/>
  <c r="P358" i="2"/>
  <c r="U358" i="30" s="1"/>
  <c r="X358" i="2"/>
  <c r="AC358" i="30" s="1"/>
  <c r="M358" i="2"/>
  <c r="X358" i="30" l="1"/>
  <c r="U358" i="2"/>
  <c r="Z358" i="30" s="1"/>
  <c r="N358" i="2"/>
  <c r="Q358" i="30"/>
  <c r="H358" i="2"/>
  <c r="H358" i="30"/>
  <c r="Z358" i="2"/>
  <c r="AA358" i="2" s="1"/>
  <c r="I358" i="2"/>
  <c r="J358" i="30" s="1"/>
  <c r="Q359" i="24"/>
  <c r="V359" i="32" s="1"/>
  <c r="J359" i="24"/>
  <c r="O359" i="24"/>
  <c r="S359" i="32" s="1"/>
  <c r="AB358" i="32"/>
  <c r="Y358" i="32"/>
  <c r="W358" i="2"/>
  <c r="AB358" i="30" s="1"/>
  <c r="AA358" i="30"/>
  <c r="R358" i="30" l="1"/>
  <c r="G359" i="24"/>
  <c r="V359" i="24"/>
  <c r="AA359" i="32" s="1"/>
  <c r="P359" i="24"/>
  <c r="U359" i="32" s="1"/>
  <c r="K359" i="32"/>
  <c r="S359" i="24"/>
  <c r="M359" i="24"/>
  <c r="I358" i="30"/>
  <c r="L358" i="2"/>
  <c r="X359" i="32" l="1"/>
  <c r="U359" i="24"/>
  <c r="Z359" i="32" s="1"/>
  <c r="I359" i="24"/>
  <c r="J359" i="32" s="1"/>
  <c r="H359" i="24"/>
  <c r="H359" i="32"/>
  <c r="X359" i="24"/>
  <c r="Y359" i="24" s="1"/>
  <c r="R358" i="2"/>
  <c r="O358" i="30"/>
  <c r="N359" i="24"/>
  <c r="Q359" i="32"/>
  <c r="I359" i="32" l="1"/>
  <c r="L359" i="24"/>
  <c r="W358" i="30"/>
  <c r="T358" i="2"/>
  <c r="Y358" i="2"/>
  <c r="R359" i="32"/>
  <c r="Y358" i="30" l="1"/>
  <c r="O359" i="32"/>
  <c r="R359" i="24"/>
  <c r="O359" i="2"/>
  <c r="AE358" i="2"/>
  <c r="J359" i="2"/>
  <c r="AD358" i="30"/>
  <c r="Q359" i="2"/>
  <c r="V359" i="30" s="1"/>
  <c r="W359" i="32" l="1"/>
  <c r="T359" i="24"/>
  <c r="W359" i="24"/>
  <c r="K359" i="30"/>
  <c r="X359" i="2"/>
  <c r="AC359" i="30" s="1"/>
  <c r="P359" i="2"/>
  <c r="U359" i="30" s="1"/>
  <c r="G359" i="2"/>
  <c r="M359" i="2"/>
  <c r="V359" i="2"/>
  <c r="S359" i="30"/>
  <c r="Q359" i="30" l="1"/>
  <c r="N359" i="2"/>
  <c r="I359" i="2"/>
  <c r="J359" i="30" s="1"/>
  <c r="H359" i="2"/>
  <c r="H359" i="30"/>
  <c r="Z359" i="2"/>
  <c r="AA359" i="2" s="1"/>
  <c r="AB359" i="32"/>
  <c r="Q360" i="24"/>
  <c r="V360" i="32" s="1"/>
  <c r="O360" i="24"/>
  <c r="S360" i="32" s="1"/>
  <c r="J360" i="24"/>
  <c r="Y359" i="32"/>
  <c r="W359" i="2"/>
  <c r="AB359" i="30" s="1"/>
  <c r="AA359" i="30"/>
  <c r="S359" i="2"/>
  <c r="I359" i="30" l="1"/>
  <c r="L359" i="2"/>
  <c r="X359" i="30"/>
  <c r="U359" i="2"/>
  <c r="Z359" i="30" s="1"/>
  <c r="V360" i="24"/>
  <c r="AA360" i="32" s="1"/>
  <c r="K360" i="32"/>
  <c r="G360" i="24"/>
  <c r="P360" i="24"/>
  <c r="U360" i="32" s="1"/>
  <c r="M360" i="24"/>
  <c r="R359" i="30"/>
  <c r="Q360" i="32" l="1"/>
  <c r="N360" i="24"/>
  <c r="H360" i="32"/>
  <c r="I360" i="24"/>
  <c r="J360" i="32" s="1"/>
  <c r="H360" i="24"/>
  <c r="X360" i="24"/>
  <c r="Y360" i="24" s="1"/>
  <c r="O359" i="30"/>
  <c r="R359" i="2"/>
  <c r="S360" i="24"/>
  <c r="X360" i="32" l="1"/>
  <c r="U360" i="24"/>
  <c r="Z360" i="32" s="1"/>
  <c r="W359" i="30"/>
  <c r="T359" i="2"/>
  <c r="Y359" i="2"/>
  <c r="R360" i="32"/>
  <c r="I360" i="32"/>
  <c r="L360" i="24"/>
  <c r="Y359" i="30" l="1"/>
  <c r="R360" i="24"/>
  <c r="O360" i="32"/>
  <c r="Q360" i="2"/>
  <c r="V360" i="30" s="1"/>
  <c r="AE359" i="2"/>
  <c r="AD359" i="30"/>
  <c r="J360" i="2"/>
  <c r="O360" i="2"/>
  <c r="K360" i="30" l="1"/>
  <c r="X360" i="2"/>
  <c r="AC360" i="30" s="1"/>
  <c r="P360" i="2"/>
  <c r="U360" i="30" s="1"/>
  <c r="G360" i="2"/>
  <c r="M360" i="2"/>
  <c r="W360" i="32"/>
  <c r="T360" i="24"/>
  <c r="W360" i="24"/>
  <c r="V360" i="2"/>
  <c r="S360" i="30"/>
  <c r="AA360" i="30" l="1"/>
  <c r="W360" i="2"/>
  <c r="AB360" i="30" s="1"/>
  <c r="Q360" i="30"/>
  <c r="N360" i="2"/>
  <c r="Q361" i="24"/>
  <c r="V361" i="32" s="1"/>
  <c r="J361" i="24"/>
  <c r="O361" i="24"/>
  <c r="S361" i="32" s="1"/>
  <c r="AB360" i="32"/>
  <c r="H360" i="30"/>
  <c r="I360" i="2"/>
  <c r="J360" i="30" s="1"/>
  <c r="Z360" i="2"/>
  <c r="AA360" i="2" s="1"/>
  <c r="H360" i="2"/>
  <c r="S360" i="2"/>
  <c r="Y360" i="32"/>
  <c r="I360" i="30" l="1"/>
  <c r="L360" i="2"/>
  <c r="R360" i="30"/>
  <c r="V361" i="24"/>
  <c r="AA361" i="32" s="1"/>
  <c r="P361" i="24"/>
  <c r="U361" i="32" s="1"/>
  <c r="K361" i="32"/>
  <c r="G361" i="24"/>
  <c r="M361" i="24"/>
  <c r="X360" i="30"/>
  <c r="U360" i="2"/>
  <c r="Z360" i="30" s="1"/>
  <c r="N361" i="24" l="1"/>
  <c r="Q361" i="32"/>
  <c r="H361" i="24"/>
  <c r="H361" i="32"/>
  <c r="I361" i="24"/>
  <c r="J361" i="32" s="1"/>
  <c r="X361" i="24"/>
  <c r="Y361" i="24" s="1"/>
  <c r="O360" i="30"/>
  <c r="R360" i="2"/>
  <c r="S361" i="24"/>
  <c r="X361" i="32" l="1"/>
  <c r="U361" i="24"/>
  <c r="Z361" i="32" s="1"/>
  <c r="W360" i="30"/>
  <c r="T360" i="2"/>
  <c r="Y360" i="2"/>
  <c r="L361" i="24"/>
  <c r="I361" i="32"/>
  <c r="R361" i="32"/>
  <c r="Y360" i="30" l="1"/>
  <c r="R361" i="24"/>
  <c r="O361" i="32"/>
  <c r="J361" i="2"/>
  <c r="AD360" i="30"/>
  <c r="Q361" i="2"/>
  <c r="V361" i="30" s="1"/>
  <c r="O361" i="2"/>
  <c r="AE360" i="2"/>
  <c r="S361" i="30" l="1"/>
  <c r="V361" i="2"/>
  <c r="W361" i="32"/>
  <c r="T361" i="24"/>
  <c r="W361" i="24"/>
  <c r="P361" i="2"/>
  <c r="U361" i="30" s="1"/>
  <c r="K361" i="30"/>
  <c r="X361" i="2"/>
  <c r="AC361" i="30" s="1"/>
  <c r="G361" i="2"/>
  <c r="S361" i="2" s="1"/>
  <c r="M361" i="2"/>
  <c r="Y361" i="32" l="1"/>
  <c r="N361" i="2"/>
  <c r="Q361" i="30"/>
  <c r="H361" i="2"/>
  <c r="H361" i="30"/>
  <c r="Z361" i="2"/>
  <c r="AA361" i="2" s="1"/>
  <c r="I361" i="2"/>
  <c r="J361" i="30" s="1"/>
  <c r="W361" i="2"/>
  <c r="AB361" i="30" s="1"/>
  <c r="AA361" i="30"/>
  <c r="X361" i="30"/>
  <c r="U361" i="2"/>
  <c r="Z361" i="30" s="1"/>
  <c r="AB361" i="32"/>
  <c r="O362" i="24"/>
  <c r="S362" i="32" s="1"/>
  <c r="Q362" i="24"/>
  <c r="V362" i="32" s="1"/>
  <c r="J362" i="24"/>
  <c r="V362" i="24" l="1"/>
  <c r="AA362" i="32" s="1"/>
  <c r="K362" i="32"/>
  <c r="G362" i="24"/>
  <c r="P362" i="24"/>
  <c r="U362" i="32" s="1"/>
  <c r="M362" i="24"/>
  <c r="R361" i="30"/>
  <c r="I361" i="30"/>
  <c r="L361" i="2"/>
  <c r="H362" i="24" l="1"/>
  <c r="I362" i="24"/>
  <c r="J362" i="32" s="1"/>
  <c r="H362" i="32"/>
  <c r="X362" i="24"/>
  <c r="Y362" i="24" s="1"/>
  <c r="Q362" i="32"/>
  <c r="N362" i="24"/>
  <c r="R361" i="2"/>
  <c r="O361" i="30"/>
  <c r="S362" i="24"/>
  <c r="X362" i="32" l="1"/>
  <c r="U362" i="24"/>
  <c r="Z362" i="32" s="1"/>
  <c r="W361" i="30"/>
  <c r="T361" i="2"/>
  <c r="Y361" i="2"/>
  <c r="R362" i="32"/>
  <c r="I362" i="32"/>
  <c r="L362" i="24"/>
  <c r="Y361" i="30" l="1"/>
  <c r="R362" i="24"/>
  <c r="O362" i="32"/>
  <c r="J362" i="2"/>
  <c r="O362" i="2"/>
  <c r="AD361" i="30"/>
  <c r="Q362" i="2"/>
  <c r="V362" i="30" s="1"/>
  <c r="AE361" i="2"/>
  <c r="W362" i="32" l="1"/>
  <c r="T362" i="24"/>
  <c r="W362" i="24"/>
  <c r="V362" i="2"/>
  <c r="S362" i="30"/>
  <c r="P362" i="2"/>
  <c r="U362" i="30" s="1"/>
  <c r="G362" i="2"/>
  <c r="K362" i="30"/>
  <c r="X362" i="2"/>
  <c r="AC362" i="30" s="1"/>
  <c r="M362" i="2"/>
  <c r="H362" i="30" l="1"/>
  <c r="Z362" i="2"/>
  <c r="AA362" i="2" s="1"/>
  <c r="I362" i="2"/>
  <c r="J362" i="30" s="1"/>
  <c r="H362" i="2"/>
  <c r="Q362" i="30"/>
  <c r="N362" i="2"/>
  <c r="W362" i="2"/>
  <c r="AB362" i="30" s="1"/>
  <c r="AA362" i="30"/>
  <c r="Q363" i="24"/>
  <c r="V363" i="32" s="1"/>
  <c r="J363" i="24"/>
  <c r="O363" i="24"/>
  <c r="S363" i="32" s="1"/>
  <c r="AB362" i="32"/>
  <c r="Y362" i="32"/>
  <c r="S362" i="2"/>
  <c r="I362" i="30" l="1"/>
  <c r="L362" i="2"/>
  <c r="X362" i="30"/>
  <c r="U362" i="2"/>
  <c r="Z362" i="30" s="1"/>
  <c r="G363" i="24"/>
  <c r="V363" i="24"/>
  <c r="AA363" i="32" s="1"/>
  <c r="P363" i="24"/>
  <c r="U363" i="32" s="1"/>
  <c r="K363" i="32"/>
  <c r="S363" i="24"/>
  <c r="M363" i="24"/>
  <c r="R362" i="30"/>
  <c r="N363" i="24" l="1"/>
  <c r="Q363" i="32"/>
  <c r="X363" i="32"/>
  <c r="U363" i="24"/>
  <c r="Z363" i="32" s="1"/>
  <c r="R362" i="2"/>
  <c r="O362" i="30"/>
  <c r="I363" i="24"/>
  <c r="J363" i="32" s="1"/>
  <c r="H363" i="24"/>
  <c r="H363" i="32"/>
  <c r="X363" i="24"/>
  <c r="Y363" i="24" s="1"/>
  <c r="L363" i="24" l="1"/>
  <c r="I363" i="32"/>
  <c r="W362" i="30"/>
  <c r="T362" i="2"/>
  <c r="Y362" i="2"/>
  <c r="R363" i="32"/>
  <c r="Y362" i="30" l="1"/>
  <c r="J363" i="2"/>
  <c r="AE362" i="2"/>
  <c r="Q363" i="2"/>
  <c r="V363" i="30" s="1"/>
  <c r="AD362" i="30"/>
  <c r="O363" i="2"/>
  <c r="R363" i="24"/>
  <c r="O363" i="32"/>
  <c r="W363" i="32" l="1"/>
  <c r="T363" i="24"/>
  <c r="W363" i="24"/>
  <c r="V363" i="2"/>
  <c r="S363" i="30"/>
  <c r="P363" i="2"/>
  <c r="U363" i="30" s="1"/>
  <c r="G363" i="2"/>
  <c r="S363" i="2" s="1"/>
  <c r="X363" i="2"/>
  <c r="AC363" i="30" s="1"/>
  <c r="K363" i="30"/>
  <c r="M363" i="2"/>
  <c r="AA363" i="30" l="1"/>
  <c r="W363" i="2"/>
  <c r="AB363" i="30" s="1"/>
  <c r="X363" i="30"/>
  <c r="U363" i="2"/>
  <c r="Z363" i="30" s="1"/>
  <c r="O364" i="24"/>
  <c r="S364" i="32" s="1"/>
  <c r="J364" i="24"/>
  <c r="Q364" i="24"/>
  <c r="V364" i="32" s="1"/>
  <c r="AB363" i="32"/>
  <c r="Y363" i="32"/>
  <c r="Q363" i="30"/>
  <c r="N363" i="2"/>
  <c r="H363" i="30"/>
  <c r="I363" i="2"/>
  <c r="J363" i="30" s="1"/>
  <c r="Z363" i="2"/>
  <c r="AA363" i="2" s="1"/>
  <c r="H363" i="2"/>
  <c r="I363" i="30" l="1"/>
  <c r="L363" i="2"/>
  <c r="R363" i="30"/>
  <c r="G364" i="24"/>
  <c r="S364" i="24" s="1"/>
  <c r="P364" i="24"/>
  <c r="U364" i="32" s="1"/>
  <c r="V364" i="24"/>
  <c r="AA364" i="32" s="1"/>
  <c r="K364" i="32"/>
  <c r="M364" i="24"/>
  <c r="X364" i="32" l="1"/>
  <c r="U364" i="24"/>
  <c r="Z364" i="32" s="1"/>
  <c r="N364" i="24"/>
  <c r="Q364" i="32"/>
  <c r="R363" i="2"/>
  <c r="O363" i="30"/>
  <c r="H364" i="24"/>
  <c r="H364" i="32"/>
  <c r="I364" i="24"/>
  <c r="J364" i="32" s="1"/>
  <c r="X364" i="24"/>
  <c r="Y364" i="24" s="1"/>
  <c r="L364" i="24" l="1"/>
  <c r="I364" i="32"/>
  <c r="R364" i="32"/>
  <c r="W363" i="30"/>
  <c r="T363" i="2"/>
  <c r="Y363" i="2"/>
  <c r="Q364" i="2" l="1"/>
  <c r="V364" i="30" s="1"/>
  <c r="J364" i="2"/>
  <c r="O364" i="2"/>
  <c r="AD363" i="30"/>
  <c r="AE363" i="2"/>
  <c r="Y363" i="30"/>
  <c r="R364" i="24"/>
  <c r="O364" i="32"/>
  <c r="W364" i="32" l="1"/>
  <c r="T364" i="24"/>
  <c r="W364" i="24"/>
  <c r="S364" i="30"/>
  <c r="V364" i="2"/>
  <c r="G364" i="2"/>
  <c r="S364" i="2" s="1"/>
  <c r="P364" i="2"/>
  <c r="U364" i="30" s="1"/>
  <c r="X364" i="2"/>
  <c r="AC364" i="30" s="1"/>
  <c r="K364" i="30"/>
  <c r="M364" i="2"/>
  <c r="N364" i="2" l="1"/>
  <c r="Q364" i="30"/>
  <c r="Q365" i="24"/>
  <c r="V365" i="32" s="1"/>
  <c r="J365" i="24"/>
  <c r="O365" i="24"/>
  <c r="S365" i="32" s="1"/>
  <c r="AB364" i="32"/>
  <c r="Y364" i="32"/>
  <c r="X364" i="30"/>
  <c r="U364" i="2"/>
  <c r="Z364" i="30" s="1"/>
  <c r="H364" i="2"/>
  <c r="H364" i="30"/>
  <c r="I364" i="2"/>
  <c r="J364" i="30" s="1"/>
  <c r="Z364" i="2"/>
  <c r="AA364" i="2" s="1"/>
  <c r="W364" i="2"/>
  <c r="AB364" i="30" s="1"/>
  <c r="AA364" i="30"/>
  <c r="I364" i="30" l="1"/>
  <c r="L364" i="2"/>
  <c r="G365" i="24"/>
  <c r="S365" i="24" s="1"/>
  <c r="P365" i="24"/>
  <c r="U365" i="32" s="1"/>
  <c r="V365" i="24"/>
  <c r="AA365" i="32" s="1"/>
  <c r="K365" i="32"/>
  <c r="M365" i="24"/>
  <c r="R364" i="30"/>
  <c r="H365" i="24" l="1"/>
  <c r="H365" i="32"/>
  <c r="I365" i="24"/>
  <c r="J365" i="32" s="1"/>
  <c r="X365" i="24"/>
  <c r="Y365" i="24" s="1"/>
  <c r="X365" i="32"/>
  <c r="U365" i="24"/>
  <c r="Z365" i="32" s="1"/>
  <c r="R364" i="2"/>
  <c r="O364" i="30"/>
  <c r="N365" i="24"/>
  <c r="Q365" i="32"/>
  <c r="W364" i="30" l="1"/>
  <c r="T364" i="2"/>
  <c r="Y364" i="2"/>
  <c r="R365" i="32"/>
  <c r="I365" i="32"/>
  <c r="L365" i="24"/>
  <c r="J365" i="2" l="1"/>
  <c r="AD364" i="30"/>
  <c r="AE364" i="2"/>
  <c r="Q365" i="2"/>
  <c r="V365" i="30" s="1"/>
  <c r="O365" i="2"/>
  <c r="Y364" i="30"/>
  <c r="R365" i="24"/>
  <c r="O365" i="32"/>
  <c r="W365" i="32" l="1"/>
  <c r="T365" i="24"/>
  <c r="W365" i="24"/>
  <c r="V365" i="2"/>
  <c r="S365" i="30"/>
  <c r="X365" i="2"/>
  <c r="AC365" i="30" s="1"/>
  <c r="G365" i="2"/>
  <c r="P365" i="2"/>
  <c r="U365" i="30" s="1"/>
  <c r="K365" i="30"/>
  <c r="M365" i="2"/>
  <c r="N365" i="2" l="1"/>
  <c r="Q365" i="30"/>
  <c r="AA365" i="30"/>
  <c r="W365" i="2"/>
  <c r="AB365" i="30" s="1"/>
  <c r="H365" i="2"/>
  <c r="H365" i="30"/>
  <c r="Z365" i="2"/>
  <c r="AA365" i="2" s="1"/>
  <c r="I365" i="2"/>
  <c r="J365" i="30" s="1"/>
  <c r="O366" i="24"/>
  <c r="S366" i="32" s="1"/>
  <c r="J366" i="24"/>
  <c r="Q366" i="24"/>
  <c r="V366" i="32" s="1"/>
  <c r="AB365" i="32"/>
  <c r="Y365" i="32"/>
  <c r="S365" i="2"/>
  <c r="X365" i="30" l="1"/>
  <c r="U365" i="2"/>
  <c r="Z365" i="30" s="1"/>
  <c r="V366" i="24"/>
  <c r="AA366" i="32" s="1"/>
  <c r="P366" i="24"/>
  <c r="U366" i="32" s="1"/>
  <c r="G366" i="24"/>
  <c r="K366" i="32"/>
  <c r="M366" i="24"/>
  <c r="L365" i="2"/>
  <c r="I365" i="30"/>
  <c r="R365" i="30"/>
  <c r="H366" i="24" l="1"/>
  <c r="H366" i="32"/>
  <c r="I366" i="24"/>
  <c r="J366" i="32" s="1"/>
  <c r="X366" i="24"/>
  <c r="Y366" i="24" s="1"/>
  <c r="S366" i="24"/>
  <c r="O365" i="30"/>
  <c r="R365" i="2"/>
  <c r="Q366" i="32"/>
  <c r="N366" i="24"/>
  <c r="R366" i="32" l="1"/>
  <c r="W365" i="30"/>
  <c r="T365" i="2"/>
  <c r="Y365" i="2"/>
  <c r="X366" i="32"/>
  <c r="U366" i="24"/>
  <c r="Z366" i="32" s="1"/>
  <c r="I366" i="32"/>
  <c r="L366" i="24"/>
  <c r="Y365" i="30" l="1"/>
  <c r="O366" i="32"/>
  <c r="R366" i="24"/>
  <c r="J366" i="2"/>
  <c r="O366" i="2"/>
  <c r="AE365" i="2"/>
  <c r="Q366" i="2"/>
  <c r="V366" i="30" s="1"/>
  <c r="AD365" i="30"/>
  <c r="W366" i="32" l="1"/>
  <c r="T366" i="24"/>
  <c r="W366" i="24"/>
  <c r="S366" i="30"/>
  <c r="V366" i="2"/>
  <c r="K366" i="30"/>
  <c r="X366" i="2"/>
  <c r="AC366" i="30" s="1"/>
  <c r="P366" i="2"/>
  <c r="U366" i="30" s="1"/>
  <c r="G366" i="2"/>
  <c r="S366" i="2" s="1"/>
  <c r="M366" i="2"/>
  <c r="X366" i="30" l="1"/>
  <c r="U366" i="2"/>
  <c r="Z366" i="30" s="1"/>
  <c r="Q366" i="30"/>
  <c r="N366" i="2"/>
  <c r="AB366" i="32"/>
  <c r="Q367" i="24"/>
  <c r="V367" i="32" s="1"/>
  <c r="O367" i="24"/>
  <c r="S367" i="32" s="1"/>
  <c r="J367" i="24"/>
  <c r="Y366" i="32"/>
  <c r="H366" i="30"/>
  <c r="H366" i="2"/>
  <c r="I366" i="2"/>
  <c r="J366" i="30" s="1"/>
  <c r="Z366" i="2"/>
  <c r="AA366" i="2" s="1"/>
  <c r="AA366" i="30"/>
  <c r="W366" i="2"/>
  <c r="AB366" i="30" s="1"/>
  <c r="L366" i="2" l="1"/>
  <c r="I366" i="30"/>
  <c r="P367" i="24"/>
  <c r="U367" i="32" s="1"/>
  <c r="K367" i="32"/>
  <c r="V367" i="24"/>
  <c r="AA367" i="32" s="1"/>
  <c r="G367" i="24"/>
  <c r="S367" i="24" s="1"/>
  <c r="M367" i="24"/>
  <c r="R366" i="30"/>
  <c r="X367" i="32" l="1"/>
  <c r="U367" i="24"/>
  <c r="Z367" i="32" s="1"/>
  <c r="I367" i="24"/>
  <c r="J367" i="32" s="1"/>
  <c r="H367" i="24"/>
  <c r="H367" i="32"/>
  <c r="X367" i="24"/>
  <c r="Y367" i="24" s="1"/>
  <c r="N367" i="24"/>
  <c r="Q367" i="32"/>
  <c r="O366" i="30"/>
  <c r="R366" i="2"/>
  <c r="R367" i="32" l="1"/>
  <c r="L367" i="24"/>
  <c r="I367" i="32"/>
  <c r="W366" i="30"/>
  <c r="T366" i="2"/>
  <c r="Y366" i="2"/>
  <c r="O367" i="2" l="1"/>
  <c r="AE366" i="2"/>
  <c r="J367" i="2"/>
  <c r="AD366" i="30"/>
  <c r="Q367" i="2"/>
  <c r="V367" i="30" s="1"/>
  <c r="O367" i="32"/>
  <c r="R367" i="24"/>
  <c r="Y366" i="30"/>
  <c r="P367" i="2" l="1"/>
  <c r="U367" i="30" s="1"/>
  <c r="G367" i="2"/>
  <c r="K367" i="30"/>
  <c r="X367" i="2"/>
  <c r="AC367" i="30" s="1"/>
  <c r="M367" i="2"/>
  <c r="W367" i="32"/>
  <c r="T367" i="24"/>
  <c r="W367" i="24"/>
  <c r="S367" i="30"/>
  <c r="V367" i="2"/>
  <c r="W367" i="2" l="1"/>
  <c r="AB367" i="30" s="1"/>
  <c r="AA367" i="30"/>
  <c r="Q367" i="30"/>
  <c r="N367" i="2"/>
  <c r="H367" i="2"/>
  <c r="H367" i="30"/>
  <c r="I367" i="2"/>
  <c r="J367" i="30" s="1"/>
  <c r="Z367" i="2"/>
  <c r="AA367" i="2" s="1"/>
  <c r="AB367" i="32"/>
  <c r="Q368" i="24"/>
  <c r="V368" i="32" s="1"/>
  <c r="O368" i="24"/>
  <c r="S368" i="32" s="1"/>
  <c r="J368" i="24"/>
  <c r="Y367" i="32"/>
  <c r="S367" i="2"/>
  <c r="V368" i="24" l="1"/>
  <c r="AA368" i="32" s="1"/>
  <c r="K368" i="32"/>
  <c r="G368" i="24"/>
  <c r="S368" i="24" s="1"/>
  <c r="P368" i="24"/>
  <c r="U368" i="32" s="1"/>
  <c r="M368" i="24"/>
  <c r="R367" i="30"/>
  <c r="X367" i="30"/>
  <c r="U367" i="2"/>
  <c r="Z367" i="30" s="1"/>
  <c r="I367" i="30"/>
  <c r="L367" i="2"/>
  <c r="O367" i="30" l="1"/>
  <c r="R367" i="2"/>
  <c r="H368" i="32"/>
  <c r="I368" i="24"/>
  <c r="J368" i="32" s="1"/>
  <c r="H368" i="24"/>
  <c r="X368" i="24"/>
  <c r="Y368" i="24" s="1"/>
  <c r="Q368" i="32"/>
  <c r="N368" i="24"/>
  <c r="X368" i="32"/>
  <c r="U368" i="24"/>
  <c r="Z368" i="32" s="1"/>
  <c r="R368" i="32" l="1"/>
  <c r="W367" i="30"/>
  <c r="T367" i="2"/>
  <c r="Y367" i="2"/>
  <c r="L368" i="24"/>
  <c r="I368" i="32"/>
  <c r="Y367" i="30" l="1"/>
  <c r="R368" i="24"/>
  <c r="O368" i="32"/>
  <c r="O368" i="2"/>
  <c r="J368" i="2"/>
  <c r="AD367" i="30"/>
  <c r="AE367" i="2"/>
  <c r="Q368" i="2"/>
  <c r="V368" i="30" s="1"/>
  <c r="S368" i="30" l="1"/>
  <c r="V368" i="2"/>
  <c r="W368" i="32"/>
  <c r="T368" i="24"/>
  <c r="W368" i="24"/>
  <c r="G368" i="2"/>
  <c r="K368" i="30"/>
  <c r="S368" i="2"/>
  <c r="X368" i="2"/>
  <c r="AC368" i="30" s="1"/>
  <c r="P368" i="2"/>
  <c r="U368" i="30" s="1"/>
  <c r="M368" i="2"/>
  <c r="Y368" i="32" l="1"/>
  <c r="X368" i="30"/>
  <c r="U368" i="2"/>
  <c r="Z368" i="30" s="1"/>
  <c r="H368" i="2"/>
  <c r="H368" i="30"/>
  <c r="Z368" i="2"/>
  <c r="AA368" i="2" s="1"/>
  <c r="I368" i="2"/>
  <c r="J368" i="30" s="1"/>
  <c r="W368" i="2"/>
  <c r="AB368" i="30" s="1"/>
  <c r="AA368" i="30"/>
  <c r="N368" i="2"/>
  <c r="Q368" i="30"/>
  <c r="Q369" i="24"/>
  <c r="V369" i="32" s="1"/>
  <c r="J369" i="24"/>
  <c r="O369" i="24"/>
  <c r="S369" i="32" s="1"/>
  <c r="AB368" i="32"/>
  <c r="R368" i="30" l="1"/>
  <c r="V369" i="24"/>
  <c r="AA369" i="32" s="1"/>
  <c r="P369" i="24"/>
  <c r="U369" i="32" s="1"/>
  <c r="K369" i="32"/>
  <c r="G369" i="24"/>
  <c r="M369" i="24"/>
  <c r="I368" i="30"/>
  <c r="L368" i="2"/>
  <c r="H369" i="32" l="1"/>
  <c r="I369" i="24"/>
  <c r="J369" i="32" s="1"/>
  <c r="H369" i="24"/>
  <c r="X369" i="24"/>
  <c r="Y369" i="24" s="1"/>
  <c r="O368" i="30"/>
  <c r="R368" i="2"/>
  <c r="S369" i="24"/>
  <c r="Q369" i="32"/>
  <c r="N369" i="24"/>
  <c r="L369" i="24" l="1"/>
  <c r="I369" i="32"/>
  <c r="X369" i="32"/>
  <c r="U369" i="24"/>
  <c r="Z369" i="32" s="1"/>
  <c r="W368" i="30"/>
  <c r="T368" i="2"/>
  <c r="Y368" i="2"/>
  <c r="R369" i="32"/>
  <c r="AD368" i="30" l="1"/>
  <c r="O369" i="2"/>
  <c r="J369" i="2"/>
  <c r="AE368" i="2"/>
  <c r="Q369" i="2"/>
  <c r="V369" i="30" s="1"/>
  <c r="Y368" i="30"/>
  <c r="R369" i="24"/>
  <c r="O369" i="32"/>
  <c r="W369" i="32" l="1"/>
  <c r="T369" i="24"/>
  <c r="W369" i="24"/>
  <c r="K369" i="30"/>
  <c r="G369" i="2"/>
  <c r="S369" i="2"/>
  <c r="P369" i="2"/>
  <c r="U369" i="30" s="1"/>
  <c r="X369" i="2"/>
  <c r="AC369" i="30" s="1"/>
  <c r="M369" i="2"/>
  <c r="V369" i="2"/>
  <c r="S369" i="30"/>
  <c r="AA369" i="30" l="1"/>
  <c r="W369" i="2"/>
  <c r="AB369" i="30" s="1"/>
  <c r="N369" i="2"/>
  <c r="Q369" i="30"/>
  <c r="O370" i="24"/>
  <c r="S370" i="32" s="1"/>
  <c r="J370" i="24"/>
  <c r="Q370" i="24"/>
  <c r="V370" i="32" s="1"/>
  <c r="AB369" i="32"/>
  <c r="Y369" i="32"/>
  <c r="X369" i="30"/>
  <c r="U369" i="2"/>
  <c r="Z369" i="30" s="1"/>
  <c r="H369" i="2"/>
  <c r="H369" i="30"/>
  <c r="Z369" i="2"/>
  <c r="AA369" i="2" s="1"/>
  <c r="I369" i="2"/>
  <c r="J369" i="30" s="1"/>
  <c r="R369" i="30" l="1"/>
  <c r="L369" i="2"/>
  <c r="I369" i="30"/>
  <c r="V370" i="24"/>
  <c r="AA370" i="32" s="1"/>
  <c r="P370" i="24"/>
  <c r="U370" i="32" s="1"/>
  <c r="G370" i="24"/>
  <c r="S370" i="24" s="1"/>
  <c r="K370" i="32"/>
  <c r="M370" i="24"/>
  <c r="H370" i="24" l="1"/>
  <c r="H370" i="32"/>
  <c r="I370" i="24"/>
  <c r="J370" i="32" s="1"/>
  <c r="X370" i="24"/>
  <c r="Y370" i="24" s="1"/>
  <c r="Q370" i="32"/>
  <c r="N370" i="24"/>
  <c r="R369" i="2"/>
  <c r="O369" i="30"/>
  <c r="X370" i="32"/>
  <c r="U370" i="24"/>
  <c r="Z370" i="32" s="1"/>
  <c r="W369" i="30" l="1"/>
  <c r="T369" i="2"/>
  <c r="Y369" i="2"/>
  <c r="R370" i="32"/>
  <c r="I370" i="32"/>
  <c r="L370" i="24"/>
  <c r="R370" i="24" l="1"/>
  <c r="O370" i="32"/>
  <c r="J370" i="2"/>
  <c r="Q370" i="2"/>
  <c r="V370" i="30" s="1"/>
  <c r="AD369" i="30"/>
  <c r="AE369" i="2"/>
  <c r="O370" i="2"/>
  <c r="Y369" i="30"/>
  <c r="S370" i="30" l="1"/>
  <c r="V370" i="2"/>
  <c r="K370" i="30"/>
  <c r="G370" i="2"/>
  <c r="S370" i="2" s="1"/>
  <c r="P370" i="2"/>
  <c r="U370" i="30" s="1"/>
  <c r="X370" i="2"/>
  <c r="AC370" i="30" s="1"/>
  <c r="M370" i="2"/>
  <c r="W370" i="32"/>
  <c r="T370" i="24"/>
  <c r="W370" i="24"/>
  <c r="X370" i="30" l="1"/>
  <c r="U370" i="2"/>
  <c r="Z370" i="30" s="1"/>
  <c r="AB370" i="32"/>
  <c r="Q371" i="24"/>
  <c r="V371" i="32" s="1"/>
  <c r="O371" i="24"/>
  <c r="S371" i="32" s="1"/>
  <c r="J371" i="24"/>
  <c r="Y370" i="32"/>
  <c r="AA370" i="30"/>
  <c r="W370" i="2"/>
  <c r="AB370" i="30" s="1"/>
  <c r="N370" i="2"/>
  <c r="Q370" i="30"/>
  <c r="H370" i="2"/>
  <c r="H370" i="30"/>
  <c r="Z370" i="2"/>
  <c r="AA370" i="2" s="1"/>
  <c r="I370" i="2"/>
  <c r="J370" i="30" s="1"/>
  <c r="R370" i="30" l="1"/>
  <c r="P371" i="24"/>
  <c r="U371" i="32" s="1"/>
  <c r="K371" i="32"/>
  <c r="V371" i="24"/>
  <c r="AA371" i="32" s="1"/>
  <c r="G371" i="24"/>
  <c r="S371" i="24" s="1"/>
  <c r="M371" i="24"/>
  <c r="I370" i="30"/>
  <c r="L370" i="2"/>
  <c r="X371" i="32" l="1"/>
  <c r="U371" i="24"/>
  <c r="Z371" i="32" s="1"/>
  <c r="H371" i="24"/>
  <c r="H371" i="32"/>
  <c r="I371" i="24"/>
  <c r="J371" i="32" s="1"/>
  <c r="X371" i="24"/>
  <c r="Y371" i="24" s="1"/>
  <c r="O370" i="30"/>
  <c r="R370" i="2"/>
  <c r="N371" i="24"/>
  <c r="Q371" i="32"/>
  <c r="R371" i="32" l="1"/>
  <c r="W370" i="30"/>
  <c r="T370" i="2"/>
  <c r="Y370" i="2"/>
  <c r="L371" i="24"/>
  <c r="I371" i="32"/>
  <c r="Y370" i="30" l="1"/>
  <c r="R371" i="24"/>
  <c r="O371" i="32"/>
  <c r="O371" i="2"/>
  <c r="AE370" i="2"/>
  <c r="J371" i="2"/>
  <c r="AD370" i="30"/>
  <c r="Q371" i="2"/>
  <c r="V371" i="30" s="1"/>
  <c r="P371" i="2" l="1"/>
  <c r="U371" i="30" s="1"/>
  <c r="G371" i="2"/>
  <c r="S371" i="2" s="1"/>
  <c r="K371" i="30"/>
  <c r="X371" i="2"/>
  <c r="AC371" i="30" s="1"/>
  <c r="M371" i="2"/>
  <c r="W371" i="32"/>
  <c r="T371" i="24"/>
  <c r="W371" i="24"/>
  <c r="V371" i="2"/>
  <c r="S371" i="30"/>
  <c r="X371" i="30" l="1"/>
  <c r="U371" i="2"/>
  <c r="Z371" i="30" s="1"/>
  <c r="Q372" i="24"/>
  <c r="V372" i="32" s="1"/>
  <c r="J372" i="24"/>
  <c r="O372" i="24"/>
  <c r="S372" i="32" s="1"/>
  <c r="AB371" i="32"/>
  <c r="AA371" i="30"/>
  <c r="W371" i="2"/>
  <c r="AB371" i="30" s="1"/>
  <c r="Q371" i="30"/>
  <c r="N371" i="2"/>
  <c r="I371" i="2"/>
  <c r="J371" i="30" s="1"/>
  <c r="Z371" i="2"/>
  <c r="AA371" i="2" s="1"/>
  <c r="H371" i="2"/>
  <c r="H371" i="30"/>
  <c r="Y371" i="32"/>
  <c r="V372" i="24" l="1"/>
  <c r="AA372" i="32" s="1"/>
  <c r="P372" i="24"/>
  <c r="U372" i="32" s="1"/>
  <c r="G372" i="24"/>
  <c r="S372" i="24" s="1"/>
  <c r="K372" i="32"/>
  <c r="M372" i="24"/>
  <c r="R371" i="30"/>
  <c r="I371" i="30"/>
  <c r="L371" i="2"/>
  <c r="X372" i="32" l="1"/>
  <c r="U372" i="24"/>
  <c r="Z372" i="32" s="1"/>
  <c r="Q372" i="32"/>
  <c r="N372" i="24"/>
  <c r="O371" i="30"/>
  <c r="R371" i="2"/>
  <c r="H372" i="24"/>
  <c r="I372" i="24"/>
  <c r="J372" i="32" s="1"/>
  <c r="H372" i="32"/>
  <c r="X372" i="24"/>
  <c r="Y372" i="24" s="1"/>
  <c r="R372" i="32" l="1"/>
  <c r="I372" i="32"/>
  <c r="L372" i="24"/>
  <c r="W371" i="30"/>
  <c r="T371" i="2"/>
  <c r="Y371" i="2"/>
  <c r="O372" i="32" l="1"/>
  <c r="R372" i="24"/>
  <c r="Q372" i="2"/>
  <c r="V372" i="30" s="1"/>
  <c r="AE371" i="2"/>
  <c r="AD371" i="30"/>
  <c r="J372" i="2"/>
  <c r="O372" i="2"/>
  <c r="Y371" i="30"/>
  <c r="S372" i="30" l="1"/>
  <c r="V372" i="2"/>
  <c r="K372" i="30"/>
  <c r="X372" i="2"/>
  <c r="AC372" i="30" s="1"/>
  <c r="P372" i="2"/>
  <c r="U372" i="30" s="1"/>
  <c r="G372" i="2"/>
  <c r="M372" i="2"/>
  <c r="W372" i="32"/>
  <c r="T372" i="24"/>
  <c r="W372" i="24"/>
  <c r="AB372" i="32" l="1"/>
  <c r="Q373" i="24"/>
  <c r="V373" i="32" s="1"/>
  <c r="O373" i="24"/>
  <c r="S373" i="32" s="1"/>
  <c r="J373" i="24"/>
  <c r="H372" i="2"/>
  <c r="Z372" i="2"/>
  <c r="AA372" i="2" s="1"/>
  <c r="I372" i="2"/>
  <c r="J372" i="30" s="1"/>
  <c r="H372" i="30"/>
  <c r="S372" i="2"/>
  <c r="Y372" i="32"/>
  <c r="AA372" i="30"/>
  <c r="W372" i="2"/>
  <c r="AB372" i="30" s="1"/>
  <c r="Q372" i="30"/>
  <c r="N372" i="2"/>
  <c r="X372" i="30" l="1"/>
  <c r="U372" i="2"/>
  <c r="Z372" i="30" s="1"/>
  <c r="P373" i="24"/>
  <c r="U373" i="32" s="1"/>
  <c r="V373" i="24"/>
  <c r="AA373" i="32" s="1"/>
  <c r="G373" i="24"/>
  <c r="K373" i="32"/>
  <c r="M373" i="24"/>
  <c r="R372" i="30"/>
  <c r="I372" i="30"/>
  <c r="L372" i="2"/>
  <c r="O372" i="30" l="1"/>
  <c r="R372" i="2"/>
  <c r="H373" i="24"/>
  <c r="H373" i="32"/>
  <c r="I373" i="24"/>
  <c r="J373" i="32" s="1"/>
  <c r="X373" i="24"/>
  <c r="Y373" i="24" s="1"/>
  <c r="S373" i="24"/>
  <c r="N373" i="24"/>
  <c r="Q373" i="32"/>
  <c r="X373" i="32" l="1"/>
  <c r="U373" i="24"/>
  <c r="Z373" i="32" s="1"/>
  <c r="R373" i="32"/>
  <c r="L373" i="24"/>
  <c r="I373" i="32"/>
  <c r="W372" i="30"/>
  <c r="T372" i="2"/>
  <c r="Y372" i="2"/>
  <c r="Y372" i="30" l="1"/>
  <c r="J373" i="2"/>
  <c r="AD372" i="30"/>
  <c r="Q373" i="2"/>
  <c r="V373" i="30" s="1"/>
  <c r="O373" i="2"/>
  <c r="AE372" i="2"/>
  <c r="R373" i="24"/>
  <c r="O373" i="32"/>
  <c r="V373" i="2" l="1"/>
  <c r="S373" i="30"/>
  <c r="W373" i="32"/>
  <c r="T373" i="24"/>
  <c r="W373" i="24"/>
  <c r="K373" i="30"/>
  <c r="P373" i="2"/>
  <c r="U373" i="30" s="1"/>
  <c r="S373" i="2"/>
  <c r="X373" i="2"/>
  <c r="AC373" i="30" s="1"/>
  <c r="G373" i="2"/>
  <c r="M373" i="2"/>
  <c r="Y373" i="32" l="1"/>
  <c r="N373" i="2"/>
  <c r="Q373" i="30"/>
  <c r="I373" i="2"/>
  <c r="J373" i="30" s="1"/>
  <c r="Z373" i="2"/>
  <c r="AA373" i="2" s="1"/>
  <c r="H373" i="2"/>
  <c r="H373" i="30"/>
  <c r="X373" i="30"/>
  <c r="U373" i="2"/>
  <c r="Z373" i="30" s="1"/>
  <c r="AB373" i="32"/>
  <c r="Q374" i="24"/>
  <c r="V374" i="32" s="1"/>
  <c r="O374" i="24"/>
  <c r="S374" i="32" s="1"/>
  <c r="J374" i="24"/>
  <c r="AA373" i="30"/>
  <c r="W373" i="2"/>
  <c r="AB373" i="30" s="1"/>
  <c r="P374" i="24" l="1"/>
  <c r="U374" i="32" s="1"/>
  <c r="V374" i="24"/>
  <c r="AA374" i="32" s="1"/>
  <c r="K374" i="32"/>
  <c r="G374" i="24"/>
  <c r="M374" i="24"/>
  <c r="I373" i="30"/>
  <c r="L373" i="2"/>
  <c r="R373" i="30"/>
  <c r="H374" i="32" l="1"/>
  <c r="I374" i="24"/>
  <c r="J374" i="32" s="1"/>
  <c r="H374" i="24"/>
  <c r="X374" i="24"/>
  <c r="Y374" i="24" s="1"/>
  <c r="N374" i="24"/>
  <c r="Q374" i="32"/>
  <c r="O373" i="30"/>
  <c r="R373" i="2"/>
  <c r="S374" i="24"/>
  <c r="W373" i="30" l="1"/>
  <c r="T373" i="2"/>
  <c r="Y373" i="2"/>
  <c r="I374" i="32"/>
  <c r="L374" i="24"/>
  <c r="X374" i="32"/>
  <c r="U374" i="24"/>
  <c r="Z374" i="32" s="1"/>
  <c r="R374" i="32"/>
  <c r="O374" i="2" l="1"/>
  <c r="J374" i="2"/>
  <c r="Q374" i="2"/>
  <c r="V374" i="30" s="1"/>
  <c r="AE373" i="2"/>
  <c r="AD373" i="30"/>
  <c r="Y373" i="30"/>
  <c r="R374" i="24"/>
  <c r="O374" i="32"/>
  <c r="W374" i="32" l="1"/>
  <c r="T374" i="24"/>
  <c r="W374" i="24"/>
  <c r="P374" i="2"/>
  <c r="U374" i="30" s="1"/>
  <c r="X374" i="2"/>
  <c r="AC374" i="30" s="1"/>
  <c r="K374" i="30"/>
  <c r="G374" i="2"/>
  <c r="M374" i="2"/>
  <c r="S374" i="30"/>
  <c r="V374" i="2"/>
  <c r="N374" i="2" l="1"/>
  <c r="Q374" i="30"/>
  <c r="AA374" i="30"/>
  <c r="W374" i="2"/>
  <c r="AB374" i="30" s="1"/>
  <c r="H374" i="2"/>
  <c r="H374" i="30"/>
  <c r="Z374" i="2"/>
  <c r="AA374" i="2" s="1"/>
  <c r="I374" i="2"/>
  <c r="J374" i="30" s="1"/>
  <c r="J375" i="24"/>
  <c r="AB374" i="32"/>
  <c r="O375" i="24"/>
  <c r="S375" i="32" s="1"/>
  <c r="Q375" i="24"/>
  <c r="V375" i="32" s="1"/>
  <c r="Y374" i="32"/>
  <c r="S374" i="2"/>
  <c r="X374" i="30" l="1"/>
  <c r="U374" i="2"/>
  <c r="Z374" i="30" s="1"/>
  <c r="G375" i="24"/>
  <c r="V375" i="24"/>
  <c r="AA375" i="32" s="1"/>
  <c r="P375" i="24"/>
  <c r="U375" i="32" s="1"/>
  <c r="K375" i="32"/>
  <c r="S375" i="24"/>
  <c r="M375" i="24"/>
  <c r="I374" i="30"/>
  <c r="L374" i="2"/>
  <c r="R374" i="30"/>
  <c r="X375" i="32" l="1"/>
  <c r="U375" i="24"/>
  <c r="Z375" i="32" s="1"/>
  <c r="R374" i="2"/>
  <c r="O374" i="30"/>
  <c r="I375" i="24"/>
  <c r="J375" i="32" s="1"/>
  <c r="H375" i="24"/>
  <c r="H375" i="32"/>
  <c r="X375" i="24"/>
  <c r="Y375" i="24" s="1"/>
  <c r="N375" i="24"/>
  <c r="Q375" i="32"/>
  <c r="W374" i="30" l="1"/>
  <c r="T374" i="2"/>
  <c r="Y374" i="2"/>
  <c r="R375" i="32"/>
  <c r="I375" i="32"/>
  <c r="L375" i="24"/>
  <c r="O375" i="32" l="1"/>
  <c r="R375" i="24"/>
  <c r="J375" i="2"/>
  <c r="AE374" i="2"/>
  <c r="Q375" i="2"/>
  <c r="V375" i="30" s="1"/>
  <c r="AD374" i="30"/>
  <c r="O375" i="2"/>
  <c r="Y374" i="30"/>
  <c r="K375" i="30" l="1"/>
  <c r="X375" i="2"/>
  <c r="AC375" i="30" s="1"/>
  <c r="P375" i="2"/>
  <c r="U375" i="30" s="1"/>
  <c r="G375" i="2"/>
  <c r="S375" i="2" s="1"/>
  <c r="M375" i="2"/>
  <c r="W375" i="32"/>
  <c r="T375" i="24"/>
  <c r="W375" i="24"/>
  <c r="V375" i="2"/>
  <c r="S375" i="30"/>
  <c r="AB375" i="32" l="1"/>
  <c r="Q376" i="24"/>
  <c r="V376" i="32" s="1"/>
  <c r="O376" i="24"/>
  <c r="S376" i="32" s="1"/>
  <c r="J376" i="24"/>
  <c r="AA375" i="30"/>
  <c r="W375" i="2"/>
  <c r="AB375" i="30" s="1"/>
  <c r="Q375" i="30"/>
  <c r="N375" i="2"/>
  <c r="X375" i="30"/>
  <c r="U375" i="2"/>
  <c r="Z375" i="30" s="1"/>
  <c r="Y375" i="32"/>
  <c r="H375" i="2"/>
  <c r="H375" i="30"/>
  <c r="Z375" i="2"/>
  <c r="AA375" i="2" s="1"/>
  <c r="I375" i="2"/>
  <c r="J375" i="30" s="1"/>
  <c r="R375" i="30" l="1"/>
  <c r="G376" i="24"/>
  <c r="K376" i="32"/>
  <c r="S376" i="24"/>
  <c r="V376" i="24"/>
  <c r="AA376" i="32" s="1"/>
  <c r="P376" i="24"/>
  <c r="U376" i="32" s="1"/>
  <c r="M376" i="24"/>
  <c r="I375" i="30"/>
  <c r="L375" i="2"/>
  <c r="H376" i="24" l="1"/>
  <c r="H376" i="32"/>
  <c r="I376" i="24"/>
  <c r="J376" i="32" s="1"/>
  <c r="X376" i="24"/>
  <c r="Y376" i="24" s="1"/>
  <c r="X376" i="32"/>
  <c r="U376" i="24"/>
  <c r="Z376" i="32" s="1"/>
  <c r="R375" i="2"/>
  <c r="O375" i="30"/>
  <c r="N376" i="24"/>
  <c r="Q376" i="32"/>
  <c r="W375" i="30" l="1"/>
  <c r="T375" i="2"/>
  <c r="Y375" i="2"/>
  <c r="R376" i="32"/>
  <c r="L376" i="24"/>
  <c r="I376" i="32"/>
  <c r="Q376" i="2" l="1"/>
  <c r="V376" i="30" s="1"/>
  <c r="AE375" i="2"/>
  <c r="AD375" i="30"/>
  <c r="J376" i="2"/>
  <c r="O376" i="2"/>
  <c r="Y375" i="30"/>
  <c r="R376" i="24"/>
  <c r="O376" i="32"/>
  <c r="W376" i="32" l="1"/>
  <c r="T376" i="24"/>
  <c r="W376" i="24"/>
  <c r="G376" i="2"/>
  <c r="K376" i="30"/>
  <c r="S376" i="2"/>
  <c r="X376" i="2"/>
  <c r="AC376" i="30" s="1"/>
  <c r="P376" i="2"/>
  <c r="U376" i="30" s="1"/>
  <c r="M376" i="2"/>
  <c r="S376" i="30"/>
  <c r="V376" i="2"/>
  <c r="W376" i="2" l="1"/>
  <c r="AB376" i="30" s="1"/>
  <c r="AA376" i="30"/>
  <c r="H376" i="30"/>
  <c r="H376" i="2"/>
  <c r="Z376" i="2"/>
  <c r="AA376" i="2" s="1"/>
  <c r="I376" i="2"/>
  <c r="J376" i="30" s="1"/>
  <c r="Q376" i="30"/>
  <c r="N376" i="2"/>
  <c r="AB376" i="32"/>
  <c r="Q377" i="24"/>
  <c r="V377" i="32" s="1"/>
  <c r="O377" i="24"/>
  <c r="S377" i="32" s="1"/>
  <c r="J377" i="24"/>
  <c r="Y376" i="32"/>
  <c r="X376" i="30"/>
  <c r="U376" i="2"/>
  <c r="Z376" i="30" s="1"/>
  <c r="P377" i="24" l="1"/>
  <c r="U377" i="32" s="1"/>
  <c r="V377" i="24"/>
  <c r="AA377" i="32" s="1"/>
  <c r="G377" i="24"/>
  <c r="K377" i="32"/>
  <c r="M377" i="24"/>
  <c r="R376" i="30"/>
  <c r="I376" i="30"/>
  <c r="L376" i="2"/>
  <c r="N377" i="24" l="1"/>
  <c r="Q377" i="32"/>
  <c r="R376" i="2"/>
  <c r="O376" i="30"/>
  <c r="H377" i="24"/>
  <c r="H377" i="32"/>
  <c r="I377" i="24"/>
  <c r="J377" i="32" s="1"/>
  <c r="X377" i="24"/>
  <c r="Y377" i="24" s="1"/>
  <c r="S377" i="24"/>
  <c r="W376" i="30" l="1"/>
  <c r="T376" i="2"/>
  <c r="Y376" i="2"/>
  <c r="X377" i="32"/>
  <c r="U377" i="24"/>
  <c r="Z377" i="32" s="1"/>
  <c r="L377" i="24"/>
  <c r="I377" i="32"/>
  <c r="R377" i="32"/>
  <c r="J377" i="2" l="1"/>
  <c r="AE376" i="2"/>
  <c r="AD376" i="30"/>
  <c r="Q377" i="2"/>
  <c r="V377" i="30" s="1"/>
  <c r="O377" i="2"/>
  <c r="Y376" i="30"/>
  <c r="R377" i="24"/>
  <c r="O377" i="32"/>
  <c r="W377" i="32" l="1"/>
  <c r="T377" i="24"/>
  <c r="W377" i="24"/>
  <c r="V377" i="2"/>
  <c r="S377" i="30"/>
  <c r="X377" i="2"/>
  <c r="AC377" i="30" s="1"/>
  <c r="G377" i="2"/>
  <c r="S377" i="2" s="1"/>
  <c r="K377" i="30"/>
  <c r="P377" i="2"/>
  <c r="U377" i="30" s="1"/>
  <c r="M377" i="2"/>
  <c r="N377" i="2" l="1"/>
  <c r="Q377" i="30"/>
  <c r="H377" i="2"/>
  <c r="H377" i="30"/>
  <c r="I377" i="2"/>
  <c r="J377" i="30" s="1"/>
  <c r="Z377" i="2"/>
  <c r="AA377" i="2" s="1"/>
  <c r="W377" i="2"/>
  <c r="AB377" i="30" s="1"/>
  <c r="AA377" i="30"/>
  <c r="X377" i="30"/>
  <c r="U377" i="2"/>
  <c r="Z377" i="30" s="1"/>
  <c r="O378" i="24"/>
  <c r="S378" i="32" s="1"/>
  <c r="J378" i="24"/>
  <c r="Q378" i="24"/>
  <c r="V378" i="32" s="1"/>
  <c r="AB377" i="32"/>
  <c r="Y377" i="32"/>
  <c r="V378" i="24" l="1"/>
  <c r="AA378" i="32" s="1"/>
  <c r="P378" i="24"/>
  <c r="U378" i="32" s="1"/>
  <c r="G378" i="24"/>
  <c r="S378" i="24" s="1"/>
  <c r="K378" i="32"/>
  <c r="M378" i="24"/>
  <c r="L377" i="2"/>
  <c r="I377" i="30"/>
  <c r="R377" i="30"/>
  <c r="H378" i="24" l="1"/>
  <c r="H378" i="32"/>
  <c r="I378" i="24"/>
  <c r="J378" i="32" s="1"/>
  <c r="X378" i="24"/>
  <c r="Y378" i="24" s="1"/>
  <c r="O377" i="30"/>
  <c r="R377" i="2"/>
  <c r="Q378" i="32"/>
  <c r="N378" i="24"/>
  <c r="X378" i="32"/>
  <c r="U378" i="24"/>
  <c r="Z378" i="32" s="1"/>
  <c r="R378" i="32" l="1"/>
  <c r="W377" i="30"/>
  <c r="T377" i="2"/>
  <c r="Y377" i="2"/>
  <c r="L378" i="24"/>
  <c r="I378" i="32"/>
  <c r="Y377" i="30" l="1"/>
  <c r="R378" i="24"/>
  <c r="O378" i="32"/>
  <c r="O378" i="2"/>
  <c r="Q378" i="2"/>
  <c r="V378" i="30" s="1"/>
  <c r="AD377" i="30"/>
  <c r="AE377" i="2"/>
  <c r="J378" i="2"/>
  <c r="W378" i="32" l="1"/>
  <c r="T378" i="24"/>
  <c r="W378" i="24"/>
  <c r="P378" i="2"/>
  <c r="U378" i="30" s="1"/>
  <c r="G378" i="2"/>
  <c r="K378" i="30"/>
  <c r="X378" i="2"/>
  <c r="AC378" i="30" s="1"/>
  <c r="M378" i="2"/>
  <c r="S378" i="30"/>
  <c r="V378" i="2"/>
  <c r="W378" i="2" l="1"/>
  <c r="AB378" i="30" s="1"/>
  <c r="AA378" i="30"/>
  <c r="AB378" i="32"/>
  <c r="O379" i="24"/>
  <c r="S379" i="32" s="1"/>
  <c r="Q379" i="24"/>
  <c r="V379" i="32" s="1"/>
  <c r="J379" i="24"/>
  <c r="Y378" i="32"/>
  <c r="Q378" i="30"/>
  <c r="N378" i="2"/>
  <c r="H378" i="30"/>
  <c r="Z378" i="2"/>
  <c r="AA378" i="2" s="1"/>
  <c r="I378" i="2"/>
  <c r="J378" i="30" s="1"/>
  <c r="H378" i="2"/>
  <c r="S378" i="2"/>
  <c r="X378" i="30" l="1"/>
  <c r="U378" i="2"/>
  <c r="Z378" i="30" s="1"/>
  <c r="L378" i="2"/>
  <c r="I378" i="30"/>
  <c r="R378" i="30"/>
  <c r="G379" i="24"/>
  <c r="V379" i="24"/>
  <c r="AA379" i="32" s="1"/>
  <c r="P379" i="24"/>
  <c r="U379" i="32" s="1"/>
  <c r="K379" i="32"/>
  <c r="S379" i="24"/>
  <c r="M379" i="24"/>
  <c r="X379" i="32" l="1"/>
  <c r="U379" i="24"/>
  <c r="Z379" i="32" s="1"/>
  <c r="H379" i="24"/>
  <c r="H379" i="32"/>
  <c r="I379" i="24"/>
  <c r="J379" i="32" s="1"/>
  <c r="X379" i="24"/>
  <c r="Y379" i="24" s="1"/>
  <c r="O378" i="30"/>
  <c r="R378" i="2"/>
  <c r="N379" i="24"/>
  <c r="Q379" i="32"/>
  <c r="R379" i="32" l="1"/>
  <c r="W378" i="30"/>
  <c r="T378" i="2"/>
  <c r="Y378" i="2"/>
  <c r="L379" i="24"/>
  <c r="I379" i="32"/>
  <c r="Y378" i="30" l="1"/>
  <c r="J379" i="2"/>
  <c r="AE378" i="2"/>
  <c r="Q379" i="2"/>
  <c r="V379" i="30" s="1"/>
  <c r="AD378" i="30"/>
  <c r="O379" i="2"/>
  <c r="O379" i="32"/>
  <c r="R379" i="24"/>
  <c r="S379" i="30" l="1"/>
  <c r="V379" i="2"/>
  <c r="K379" i="30"/>
  <c r="G379" i="2"/>
  <c r="P379" i="2"/>
  <c r="U379" i="30" s="1"/>
  <c r="X379" i="2"/>
  <c r="AC379" i="30" s="1"/>
  <c r="M379" i="2"/>
  <c r="W379" i="32"/>
  <c r="T379" i="24"/>
  <c r="W379" i="24"/>
  <c r="I379" i="2" l="1"/>
  <c r="J379" i="30" s="1"/>
  <c r="Z379" i="2"/>
  <c r="AA379" i="2" s="1"/>
  <c r="H379" i="2"/>
  <c r="H379" i="30"/>
  <c r="Y379" i="32"/>
  <c r="O380" i="24"/>
  <c r="S380" i="32" s="1"/>
  <c r="J380" i="24"/>
  <c r="Q380" i="24"/>
  <c r="V380" i="32" s="1"/>
  <c r="AB379" i="32"/>
  <c r="AA379" i="30"/>
  <c r="W379" i="2"/>
  <c r="AB379" i="30" s="1"/>
  <c r="Q379" i="30"/>
  <c r="N379" i="2"/>
  <c r="S379" i="2"/>
  <c r="V380" i="24" l="1"/>
  <c r="AA380" i="32" s="1"/>
  <c r="P380" i="24"/>
  <c r="U380" i="32" s="1"/>
  <c r="G380" i="24"/>
  <c r="K380" i="32"/>
  <c r="M380" i="24"/>
  <c r="I379" i="30"/>
  <c r="L379" i="2"/>
  <c r="X379" i="30"/>
  <c r="U379" i="2"/>
  <c r="Z379" i="30" s="1"/>
  <c r="R379" i="30"/>
  <c r="H380" i="32" l="1"/>
  <c r="H380" i="24"/>
  <c r="I380" i="24"/>
  <c r="J380" i="32" s="1"/>
  <c r="X380" i="24"/>
  <c r="Y380" i="24" s="1"/>
  <c r="Q380" i="32"/>
  <c r="N380" i="24"/>
  <c r="S380" i="24"/>
  <c r="R379" i="2"/>
  <c r="O379" i="30"/>
  <c r="W379" i="30" l="1"/>
  <c r="T379" i="2"/>
  <c r="Y379" i="2"/>
  <c r="X380" i="32"/>
  <c r="U380" i="24"/>
  <c r="Z380" i="32" s="1"/>
  <c r="L380" i="24"/>
  <c r="I380" i="32"/>
  <c r="R380" i="32"/>
  <c r="R380" i="24" l="1"/>
  <c r="O380" i="32"/>
  <c r="Q380" i="2"/>
  <c r="V380" i="30" s="1"/>
  <c r="AE379" i="2"/>
  <c r="AD379" i="30"/>
  <c r="O380" i="2"/>
  <c r="J380" i="2"/>
  <c r="Y379" i="30"/>
  <c r="S380" i="30" l="1"/>
  <c r="V380" i="2"/>
  <c r="P380" i="2"/>
  <c r="U380" i="30" s="1"/>
  <c r="G380" i="2"/>
  <c r="K380" i="30"/>
  <c r="X380" i="2"/>
  <c r="AC380" i="30" s="1"/>
  <c r="S380" i="2"/>
  <c r="M380" i="2"/>
  <c r="W380" i="32"/>
  <c r="T380" i="24"/>
  <c r="W380" i="24"/>
  <c r="X380" i="30" l="1"/>
  <c r="U380" i="2"/>
  <c r="Z380" i="30" s="1"/>
  <c r="H380" i="2"/>
  <c r="Z380" i="2"/>
  <c r="AA380" i="2" s="1"/>
  <c r="I380" i="2"/>
  <c r="J380" i="30" s="1"/>
  <c r="H380" i="30"/>
  <c r="AB380" i="32"/>
  <c r="Q381" i="24"/>
  <c r="V381" i="32" s="1"/>
  <c r="O381" i="24"/>
  <c r="S381" i="32" s="1"/>
  <c r="J381" i="24"/>
  <c r="AA380" i="30"/>
  <c r="W380" i="2"/>
  <c r="AB380" i="30" s="1"/>
  <c r="Y380" i="32"/>
  <c r="N380" i="2"/>
  <c r="Q380" i="30"/>
  <c r="R380" i="30" l="1"/>
  <c r="I380" i="30"/>
  <c r="L380" i="2"/>
  <c r="P381" i="24"/>
  <c r="U381" i="32" s="1"/>
  <c r="V381" i="24"/>
  <c r="AA381" i="32" s="1"/>
  <c r="G381" i="24"/>
  <c r="K381" i="32"/>
  <c r="M381" i="24"/>
  <c r="R380" i="2" l="1"/>
  <c r="O380" i="30"/>
  <c r="N381" i="24"/>
  <c r="Q381" i="32"/>
  <c r="H381" i="24"/>
  <c r="H381" i="32"/>
  <c r="I381" i="24"/>
  <c r="J381" i="32" s="1"/>
  <c r="X381" i="24"/>
  <c r="Y381" i="24" s="1"/>
  <c r="S381" i="24"/>
  <c r="X381" i="32" l="1"/>
  <c r="U381" i="24"/>
  <c r="Z381" i="32" s="1"/>
  <c r="R381" i="32"/>
  <c r="L381" i="24"/>
  <c r="I381" i="32"/>
  <c r="W380" i="30"/>
  <c r="T380" i="2"/>
  <c r="Y380" i="2"/>
  <c r="Y380" i="30" l="1"/>
  <c r="J381" i="2"/>
  <c r="AE380" i="2"/>
  <c r="AD380" i="30"/>
  <c r="Q381" i="2"/>
  <c r="V381" i="30" s="1"/>
  <c r="O381" i="2"/>
  <c r="R381" i="24"/>
  <c r="O381" i="32"/>
  <c r="W381" i="32" l="1"/>
  <c r="T381" i="24"/>
  <c r="W381" i="24"/>
  <c r="S381" i="30"/>
  <c r="V381" i="2"/>
  <c r="X381" i="2"/>
  <c r="AC381" i="30" s="1"/>
  <c r="K381" i="30"/>
  <c r="G381" i="2"/>
  <c r="P381" i="2"/>
  <c r="U381" i="30" s="1"/>
  <c r="M381" i="2"/>
  <c r="H381" i="2" l="1"/>
  <c r="H381" i="30"/>
  <c r="I381" i="2"/>
  <c r="J381" i="30" s="1"/>
  <c r="Z381" i="2"/>
  <c r="AA381" i="2" s="1"/>
  <c r="Q381" i="30"/>
  <c r="N381" i="2"/>
  <c r="O382" i="24"/>
  <c r="S382" i="32" s="1"/>
  <c r="J382" i="24"/>
  <c r="Q382" i="24"/>
  <c r="V382" i="32" s="1"/>
  <c r="AB381" i="32"/>
  <c r="Y381" i="32"/>
  <c r="S381" i="2"/>
  <c r="AA381" i="30"/>
  <c r="W381" i="2"/>
  <c r="AB381" i="30" s="1"/>
  <c r="V382" i="24" l="1"/>
  <c r="AA382" i="32" s="1"/>
  <c r="P382" i="24"/>
  <c r="U382" i="32" s="1"/>
  <c r="G382" i="24"/>
  <c r="S382" i="24" s="1"/>
  <c r="K382" i="32"/>
  <c r="M382" i="24"/>
  <c r="R381" i="30"/>
  <c r="X381" i="30"/>
  <c r="U381" i="2"/>
  <c r="Z381" i="30" s="1"/>
  <c r="L381" i="2"/>
  <c r="I381" i="30"/>
  <c r="H382" i="24" l="1"/>
  <c r="H382" i="32"/>
  <c r="I382" i="24"/>
  <c r="J382" i="32" s="1"/>
  <c r="X382" i="24"/>
  <c r="Y382" i="24" s="1"/>
  <c r="Q382" i="32"/>
  <c r="N382" i="24"/>
  <c r="O381" i="30"/>
  <c r="R381" i="2"/>
  <c r="X382" i="32"/>
  <c r="U382" i="24"/>
  <c r="Z382" i="32" s="1"/>
  <c r="W381" i="30" l="1"/>
  <c r="T381" i="2"/>
  <c r="Y381" i="2"/>
  <c r="R382" i="32"/>
  <c r="I382" i="32"/>
  <c r="L382" i="24"/>
  <c r="J382" i="2" l="1"/>
  <c r="O382" i="2"/>
  <c r="Q382" i="2"/>
  <c r="V382" i="30" s="1"/>
  <c r="AE381" i="2"/>
  <c r="AD381" i="30"/>
  <c r="Y381" i="30"/>
  <c r="O382" i="32"/>
  <c r="R382" i="24"/>
  <c r="V382" i="2" l="1"/>
  <c r="S382" i="30"/>
  <c r="W382" i="32"/>
  <c r="T382" i="24"/>
  <c r="W382" i="24"/>
  <c r="P382" i="2"/>
  <c r="U382" i="30" s="1"/>
  <c r="G382" i="2"/>
  <c r="K382" i="30"/>
  <c r="X382" i="2"/>
  <c r="AC382" i="30" s="1"/>
  <c r="M382" i="2"/>
  <c r="Y382" i="32" l="1"/>
  <c r="N382" i="2"/>
  <c r="Q382" i="30"/>
  <c r="H382" i="2"/>
  <c r="Z382" i="2"/>
  <c r="AA382" i="2" s="1"/>
  <c r="I382" i="2"/>
  <c r="J382" i="30" s="1"/>
  <c r="H382" i="30"/>
  <c r="S382" i="2"/>
  <c r="Q383" i="24"/>
  <c r="V383" i="32" s="1"/>
  <c r="O383" i="24"/>
  <c r="S383" i="32" s="1"/>
  <c r="J383" i="24"/>
  <c r="AB382" i="32"/>
  <c r="W382" i="2"/>
  <c r="AB382" i="30" s="1"/>
  <c r="AA382" i="30"/>
  <c r="V383" i="24" l="1"/>
  <c r="AA383" i="32" s="1"/>
  <c r="G383" i="24"/>
  <c r="S383" i="24" s="1"/>
  <c r="K383" i="32"/>
  <c r="P383" i="24"/>
  <c r="U383" i="32" s="1"/>
  <c r="M383" i="24"/>
  <c r="R382" i="30"/>
  <c r="X382" i="30"/>
  <c r="U382" i="2"/>
  <c r="Z382" i="30" s="1"/>
  <c r="I382" i="30"/>
  <c r="L382" i="2"/>
  <c r="O382" i="30" l="1"/>
  <c r="R382" i="2"/>
  <c r="N383" i="24"/>
  <c r="Q383" i="32"/>
  <c r="H383" i="24"/>
  <c r="H383" i="32"/>
  <c r="I383" i="24"/>
  <c r="J383" i="32" s="1"/>
  <c r="X383" i="24"/>
  <c r="Y383" i="24" s="1"/>
  <c r="X383" i="32"/>
  <c r="U383" i="24"/>
  <c r="Z383" i="32" s="1"/>
  <c r="R383" i="32" l="1"/>
  <c r="W382" i="30"/>
  <c r="T382" i="2"/>
  <c r="Y382" i="2"/>
  <c r="I383" i="32"/>
  <c r="L383" i="24"/>
  <c r="Y382" i="30" l="1"/>
  <c r="R383" i="24"/>
  <c r="O383" i="32"/>
  <c r="AE382" i="2"/>
  <c r="Q383" i="2"/>
  <c r="V383" i="30" s="1"/>
  <c r="J383" i="2"/>
  <c r="O383" i="2"/>
  <c r="AD382" i="30"/>
  <c r="S383" i="30" l="1"/>
  <c r="V383" i="2"/>
  <c r="X383" i="2"/>
  <c r="AC383" i="30" s="1"/>
  <c r="K383" i="30"/>
  <c r="P383" i="2"/>
  <c r="U383" i="30" s="1"/>
  <c r="G383" i="2"/>
  <c r="M383" i="2"/>
  <c r="W383" i="32"/>
  <c r="T383" i="24"/>
  <c r="W383" i="24"/>
  <c r="Q384" i="24" l="1"/>
  <c r="V384" i="32" s="1"/>
  <c r="AB383" i="32"/>
  <c r="O384" i="24"/>
  <c r="S384" i="32" s="1"/>
  <c r="J384" i="24"/>
  <c r="H383" i="2"/>
  <c r="H383" i="30"/>
  <c r="Z383" i="2"/>
  <c r="AA383" i="2" s="1"/>
  <c r="I383" i="2"/>
  <c r="J383" i="30" s="1"/>
  <c r="Y383" i="32"/>
  <c r="W383" i="2"/>
  <c r="AB383" i="30" s="1"/>
  <c r="AA383" i="30"/>
  <c r="Q383" i="30"/>
  <c r="N383" i="2"/>
  <c r="S383" i="2"/>
  <c r="G384" i="24" l="1"/>
  <c r="S384" i="24" s="1"/>
  <c r="P384" i="24"/>
  <c r="U384" i="32" s="1"/>
  <c r="V384" i="24"/>
  <c r="AA384" i="32" s="1"/>
  <c r="K384" i="32"/>
  <c r="M384" i="24"/>
  <c r="X383" i="30"/>
  <c r="U383" i="2"/>
  <c r="Z383" i="30" s="1"/>
  <c r="R383" i="30"/>
  <c r="I383" i="30"/>
  <c r="L383" i="2"/>
  <c r="N384" i="24" l="1"/>
  <c r="Q384" i="32"/>
  <c r="O383" i="30"/>
  <c r="R383" i="2"/>
  <c r="X384" i="32"/>
  <c r="U384" i="24"/>
  <c r="Z384" i="32" s="1"/>
  <c r="H384" i="24"/>
  <c r="H384" i="32"/>
  <c r="I384" i="24"/>
  <c r="J384" i="32" s="1"/>
  <c r="X384" i="24"/>
  <c r="Y384" i="24" s="1"/>
  <c r="W383" i="30" l="1"/>
  <c r="T383" i="2"/>
  <c r="Y383" i="2"/>
  <c r="I384" i="32"/>
  <c r="L384" i="24"/>
  <c r="R384" i="32"/>
  <c r="AD383" i="30" l="1"/>
  <c r="AE383" i="2"/>
  <c r="J384" i="2"/>
  <c r="O384" i="2"/>
  <c r="Q384" i="2"/>
  <c r="V384" i="30" s="1"/>
  <c r="Y383" i="30"/>
  <c r="O384" i="32"/>
  <c r="R384" i="24"/>
  <c r="W384" i="32" l="1"/>
  <c r="T384" i="24"/>
  <c r="W384" i="24"/>
  <c r="V384" i="2"/>
  <c r="S384" i="30"/>
  <c r="G384" i="2"/>
  <c r="S384" i="2" s="1"/>
  <c r="K384" i="30"/>
  <c r="X384" i="2"/>
  <c r="AC384" i="30" s="1"/>
  <c r="P384" i="2"/>
  <c r="U384" i="30" s="1"/>
  <c r="M384" i="2"/>
  <c r="X384" i="30" l="1"/>
  <c r="U384" i="2"/>
  <c r="Z384" i="30" s="1"/>
  <c r="N384" i="2"/>
  <c r="Q384" i="30"/>
  <c r="AA384" i="30"/>
  <c r="W384" i="2"/>
  <c r="AB384" i="30" s="1"/>
  <c r="Q385" i="24"/>
  <c r="V385" i="32" s="1"/>
  <c r="O385" i="24"/>
  <c r="S385" i="32" s="1"/>
  <c r="J385" i="24"/>
  <c r="AB384" i="32"/>
  <c r="Y384" i="32"/>
  <c r="H384" i="30"/>
  <c r="I384" i="2"/>
  <c r="J384" i="30" s="1"/>
  <c r="Z384" i="2"/>
  <c r="AA384" i="2" s="1"/>
  <c r="H384" i="2"/>
  <c r="I384" i="30" l="1"/>
  <c r="L384" i="2"/>
  <c r="R384" i="30"/>
  <c r="V385" i="24"/>
  <c r="AA385" i="32" s="1"/>
  <c r="P385" i="24"/>
  <c r="U385" i="32" s="1"/>
  <c r="K385" i="32"/>
  <c r="G385" i="24"/>
  <c r="S385" i="24" s="1"/>
  <c r="M385" i="24"/>
  <c r="X385" i="32" l="1"/>
  <c r="U385" i="24"/>
  <c r="Z385" i="32" s="1"/>
  <c r="N385" i="24"/>
  <c r="Q385" i="32"/>
  <c r="H385" i="32"/>
  <c r="I385" i="24"/>
  <c r="J385" i="32" s="1"/>
  <c r="H385" i="24"/>
  <c r="X385" i="24"/>
  <c r="Y385" i="24" s="1"/>
  <c r="O384" i="30"/>
  <c r="R384" i="2"/>
  <c r="W384" i="30" l="1"/>
  <c r="T384" i="2"/>
  <c r="Y384" i="2"/>
  <c r="L385" i="24"/>
  <c r="I385" i="32"/>
  <c r="R385" i="32"/>
  <c r="R385" i="24" l="1"/>
  <c r="O385" i="32"/>
  <c r="AD384" i="30"/>
  <c r="O385" i="2"/>
  <c r="J385" i="2"/>
  <c r="AE384" i="2"/>
  <c r="Q385" i="2"/>
  <c r="V385" i="30" s="1"/>
  <c r="Y384" i="30"/>
  <c r="S385" i="30" l="1"/>
  <c r="V385" i="2"/>
  <c r="K385" i="30"/>
  <c r="G385" i="2"/>
  <c r="P385" i="2"/>
  <c r="U385" i="30" s="1"/>
  <c r="X385" i="2"/>
  <c r="AC385" i="30" s="1"/>
  <c r="M385" i="2"/>
  <c r="W385" i="32"/>
  <c r="T385" i="24"/>
  <c r="W385" i="24"/>
  <c r="Y385" i="32" l="1"/>
  <c r="H385" i="30"/>
  <c r="Z385" i="2"/>
  <c r="AA385" i="2" s="1"/>
  <c r="I385" i="2"/>
  <c r="J385" i="30" s="1"/>
  <c r="H385" i="2"/>
  <c r="AA385" i="30"/>
  <c r="W385" i="2"/>
  <c r="AB385" i="30" s="1"/>
  <c r="Q386" i="24"/>
  <c r="V386" i="32" s="1"/>
  <c r="O386" i="24"/>
  <c r="S386" i="32" s="1"/>
  <c r="J386" i="24"/>
  <c r="AB385" i="32"/>
  <c r="N385" i="2"/>
  <c r="Q385" i="30"/>
  <c r="S385" i="2"/>
  <c r="R385" i="30" l="1"/>
  <c r="X385" i="30"/>
  <c r="U385" i="2"/>
  <c r="Z385" i="30" s="1"/>
  <c r="G386" i="24"/>
  <c r="S386" i="24" s="1"/>
  <c r="K386" i="32"/>
  <c r="V386" i="24"/>
  <c r="AA386" i="32" s="1"/>
  <c r="P386" i="24"/>
  <c r="U386" i="32" s="1"/>
  <c r="M386" i="24"/>
  <c r="L385" i="2"/>
  <c r="I385" i="30"/>
  <c r="X386" i="32" l="1"/>
  <c r="U386" i="24"/>
  <c r="Z386" i="32" s="1"/>
  <c r="Q386" i="32"/>
  <c r="N386" i="24"/>
  <c r="R385" i="2"/>
  <c r="O385" i="30"/>
  <c r="H386" i="24"/>
  <c r="H386" i="32"/>
  <c r="I386" i="24"/>
  <c r="J386" i="32" s="1"/>
  <c r="X386" i="24"/>
  <c r="Y386" i="24" s="1"/>
  <c r="R386" i="32" l="1"/>
  <c r="L386" i="24"/>
  <c r="I386" i="32"/>
  <c r="W385" i="30"/>
  <c r="T385" i="2"/>
  <c r="Y385" i="2"/>
  <c r="Q386" i="2" l="1"/>
  <c r="V386" i="30" s="1"/>
  <c r="AE385" i="2"/>
  <c r="J386" i="2"/>
  <c r="AD385" i="30"/>
  <c r="O386" i="2"/>
  <c r="O386" i="32"/>
  <c r="R386" i="24"/>
  <c r="Y385" i="30"/>
  <c r="K386" i="30" l="1"/>
  <c r="X386" i="2"/>
  <c r="AC386" i="30" s="1"/>
  <c r="P386" i="2"/>
  <c r="U386" i="30" s="1"/>
  <c r="G386" i="2"/>
  <c r="S386" i="2" s="1"/>
  <c r="M386" i="2"/>
  <c r="W386" i="32"/>
  <c r="T386" i="24"/>
  <c r="W386" i="24"/>
  <c r="V386" i="2"/>
  <c r="S386" i="30"/>
  <c r="X386" i="30" l="1"/>
  <c r="U386" i="2"/>
  <c r="Z386" i="30" s="1"/>
  <c r="AA386" i="30"/>
  <c r="W386" i="2"/>
  <c r="AB386" i="30" s="1"/>
  <c r="Q386" i="30"/>
  <c r="N386" i="2"/>
  <c r="O387" i="24"/>
  <c r="S387" i="32" s="1"/>
  <c r="AB386" i="32"/>
  <c r="Q387" i="24"/>
  <c r="V387" i="32" s="1"/>
  <c r="J387" i="24"/>
  <c r="Y386" i="32"/>
  <c r="H386" i="30"/>
  <c r="H386" i="2"/>
  <c r="I386" i="2"/>
  <c r="J386" i="30" s="1"/>
  <c r="Z386" i="2"/>
  <c r="AA386" i="2" s="1"/>
  <c r="I386" i="30" l="1"/>
  <c r="L386" i="2"/>
  <c r="P387" i="24"/>
  <c r="U387" i="32" s="1"/>
  <c r="K387" i="32"/>
  <c r="V387" i="24"/>
  <c r="AA387" i="32" s="1"/>
  <c r="G387" i="24"/>
  <c r="S387" i="24" s="1"/>
  <c r="M387" i="24"/>
  <c r="R386" i="30"/>
  <c r="X387" i="32" l="1"/>
  <c r="U387" i="24"/>
  <c r="Z387" i="32" s="1"/>
  <c r="I387" i="24"/>
  <c r="J387" i="32" s="1"/>
  <c r="H387" i="24"/>
  <c r="H387" i="32"/>
  <c r="X387" i="24"/>
  <c r="Y387" i="24" s="1"/>
  <c r="O386" i="30"/>
  <c r="R386" i="2"/>
  <c r="N387" i="24"/>
  <c r="Q387" i="32"/>
  <c r="W386" i="30" l="1"/>
  <c r="T386" i="2"/>
  <c r="Y386" i="2"/>
  <c r="L387" i="24"/>
  <c r="I387" i="32"/>
  <c r="R387" i="32"/>
  <c r="R387" i="24" l="1"/>
  <c r="O387" i="32"/>
  <c r="AD386" i="30"/>
  <c r="AE386" i="2"/>
  <c r="O387" i="2"/>
  <c r="Q387" i="2"/>
  <c r="V387" i="30" s="1"/>
  <c r="J387" i="2"/>
  <c r="Y386" i="30"/>
  <c r="X387" i="2" l="1"/>
  <c r="AC387" i="30" s="1"/>
  <c r="P387" i="2"/>
  <c r="U387" i="30" s="1"/>
  <c r="G387" i="2"/>
  <c r="K387" i="30"/>
  <c r="S387" i="2"/>
  <c r="M387" i="2"/>
  <c r="V387" i="2"/>
  <c r="S387" i="30"/>
  <c r="W387" i="32"/>
  <c r="T387" i="24"/>
  <c r="W387" i="24"/>
  <c r="O388" i="24" l="1"/>
  <c r="S388" i="32" s="1"/>
  <c r="AB387" i="32"/>
  <c r="Q388" i="24"/>
  <c r="V388" i="32" s="1"/>
  <c r="J388" i="24"/>
  <c r="W387" i="2"/>
  <c r="AB387" i="30" s="1"/>
  <c r="AA387" i="30"/>
  <c r="Y387" i="32"/>
  <c r="N387" i="2"/>
  <c r="Q387" i="30"/>
  <c r="H387" i="30"/>
  <c r="I387" i="2"/>
  <c r="J387" i="30" s="1"/>
  <c r="Z387" i="2"/>
  <c r="AA387" i="2" s="1"/>
  <c r="H387" i="2"/>
  <c r="X387" i="30"/>
  <c r="U387" i="2"/>
  <c r="Z387" i="30" s="1"/>
  <c r="G388" i="24" l="1"/>
  <c r="S388" i="24" s="1"/>
  <c r="P388" i="24"/>
  <c r="U388" i="32" s="1"/>
  <c r="V388" i="24"/>
  <c r="AA388" i="32" s="1"/>
  <c r="K388" i="32"/>
  <c r="M388" i="24"/>
  <c r="L387" i="2"/>
  <c r="I387" i="30"/>
  <c r="R387" i="30"/>
  <c r="X388" i="32" l="1"/>
  <c r="U388" i="24"/>
  <c r="Z388" i="32" s="1"/>
  <c r="O387" i="30"/>
  <c r="R387" i="2"/>
  <c r="N388" i="24"/>
  <c r="Q388" i="32"/>
  <c r="H388" i="24"/>
  <c r="H388" i="32"/>
  <c r="I388" i="24"/>
  <c r="J388" i="32" s="1"/>
  <c r="X388" i="24"/>
  <c r="Y388" i="24" s="1"/>
  <c r="W387" i="30" l="1"/>
  <c r="T387" i="2"/>
  <c r="Y387" i="2"/>
  <c r="I388" i="32"/>
  <c r="L388" i="24"/>
  <c r="R388" i="32"/>
  <c r="J388" i="2" l="1"/>
  <c r="AD387" i="30"/>
  <c r="Q388" i="2"/>
  <c r="V388" i="30" s="1"/>
  <c r="AE387" i="2"/>
  <c r="O388" i="2"/>
  <c r="Y387" i="30"/>
  <c r="O388" i="32"/>
  <c r="R388" i="24"/>
  <c r="W388" i="32" l="1"/>
  <c r="T388" i="24"/>
  <c r="W388" i="24"/>
  <c r="V388" i="2"/>
  <c r="S388" i="30"/>
  <c r="G388" i="2"/>
  <c r="S388" i="2" s="1"/>
  <c r="X388" i="2"/>
  <c r="AC388" i="30" s="1"/>
  <c r="K388" i="30"/>
  <c r="P388" i="2"/>
  <c r="U388" i="30" s="1"/>
  <c r="M388" i="2"/>
  <c r="Q388" i="30" l="1"/>
  <c r="N388" i="2"/>
  <c r="W388" i="2"/>
  <c r="AB388" i="30" s="1"/>
  <c r="AA388" i="30"/>
  <c r="AB388" i="32"/>
  <c r="Q389" i="24"/>
  <c r="V389" i="32" s="1"/>
  <c r="O389" i="24"/>
  <c r="S389" i="32" s="1"/>
  <c r="J389" i="24"/>
  <c r="Y388" i="32"/>
  <c r="X388" i="30"/>
  <c r="U388" i="2"/>
  <c r="Z388" i="30" s="1"/>
  <c r="H388" i="30"/>
  <c r="H388" i="2"/>
  <c r="Z388" i="2"/>
  <c r="AA388" i="2" s="1"/>
  <c r="I388" i="2"/>
  <c r="J388" i="30" s="1"/>
  <c r="V389" i="24" l="1"/>
  <c r="AA389" i="32" s="1"/>
  <c r="P389" i="24"/>
  <c r="U389" i="32" s="1"/>
  <c r="K389" i="32"/>
  <c r="G389" i="24"/>
  <c r="S389" i="24" s="1"/>
  <c r="M389" i="24"/>
  <c r="I388" i="30"/>
  <c r="L388" i="2"/>
  <c r="R388" i="30"/>
  <c r="O388" i="30" l="1"/>
  <c r="R388" i="2"/>
  <c r="N389" i="24"/>
  <c r="Q389" i="32"/>
  <c r="H389" i="32"/>
  <c r="I389" i="24"/>
  <c r="J389" i="32" s="1"/>
  <c r="H389" i="24"/>
  <c r="X389" i="24"/>
  <c r="Y389" i="24" s="1"/>
  <c r="X389" i="32"/>
  <c r="U389" i="24"/>
  <c r="Z389" i="32" s="1"/>
  <c r="L389" i="24" l="1"/>
  <c r="I389" i="32"/>
  <c r="R389" i="32"/>
  <c r="W388" i="30"/>
  <c r="T388" i="2"/>
  <c r="Y388" i="2"/>
  <c r="AD388" i="30" l="1"/>
  <c r="O389" i="2"/>
  <c r="J389" i="2"/>
  <c r="AE388" i="2"/>
  <c r="Q389" i="2"/>
  <c r="V389" i="30" s="1"/>
  <c r="Y388" i="30"/>
  <c r="R389" i="24"/>
  <c r="O389" i="32"/>
  <c r="W389" i="32" l="1"/>
  <c r="T389" i="24"/>
  <c r="W389" i="24"/>
  <c r="G389" i="2"/>
  <c r="P389" i="2"/>
  <c r="U389" i="30" s="1"/>
  <c r="X389" i="2"/>
  <c r="AC389" i="30" s="1"/>
  <c r="K389" i="30"/>
  <c r="M389" i="2"/>
  <c r="V389" i="2"/>
  <c r="S389" i="30"/>
  <c r="H389" i="30" l="1"/>
  <c r="I389" i="2"/>
  <c r="J389" i="30" s="1"/>
  <c r="Z389" i="2"/>
  <c r="AA389" i="2" s="1"/>
  <c r="H389" i="2"/>
  <c r="O390" i="24"/>
  <c r="S390" i="32" s="1"/>
  <c r="J390" i="24"/>
  <c r="Q390" i="24"/>
  <c r="V390" i="32" s="1"/>
  <c r="AB389" i="32"/>
  <c r="Y389" i="32"/>
  <c r="AA389" i="30"/>
  <c r="W389" i="2"/>
  <c r="AB389" i="30" s="1"/>
  <c r="N389" i="2"/>
  <c r="Q389" i="30"/>
  <c r="S389" i="2"/>
  <c r="L389" i="2" l="1"/>
  <c r="I389" i="30"/>
  <c r="X389" i="30"/>
  <c r="U389" i="2"/>
  <c r="Z389" i="30" s="1"/>
  <c r="V390" i="24"/>
  <c r="AA390" i="32" s="1"/>
  <c r="P390" i="24"/>
  <c r="U390" i="32" s="1"/>
  <c r="G390" i="24"/>
  <c r="S390" i="24" s="1"/>
  <c r="K390" i="32"/>
  <c r="M390" i="24"/>
  <c r="R389" i="30"/>
  <c r="X390" i="32" l="1"/>
  <c r="U390" i="24"/>
  <c r="Z390" i="32" s="1"/>
  <c r="Q390" i="32"/>
  <c r="N390" i="24"/>
  <c r="H390" i="32"/>
  <c r="I390" i="24"/>
  <c r="J390" i="32" s="1"/>
  <c r="H390" i="24"/>
  <c r="X390" i="24"/>
  <c r="Y390" i="24" s="1"/>
  <c r="R389" i="2"/>
  <c r="O389" i="30"/>
  <c r="R390" i="32" l="1"/>
  <c r="I390" i="32"/>
  <c r="L390" i="24"/>
  <c r="W389" i="30"/>
  <c r="T389" i="2"/>
  <c r="Y389" i="2"/>
  <c r="O390" i="32" l="1"/>
  <c r="R390" i="24"/>
  <c r="Q390" i="2"/>
  <c r="V390" i="30" s="1"/>
  <c r="AE389" i="2"/>
  <c r="J390" i="2"/>
  <c r="AD389" i="30"/>
  <c r="O390" i="2"/>
  <c r="Y389" i="30"/>
  <c r="S390" i="30" l="1"/>
  <c r="V390" i="2"/>
  <c r="W390" i="32"/>
  <c r="T390" i="24"/>
  <c r="W390" i="24"/>
  <c r="P390" i="2"/>
  <c r="U390" i="30" s="1"/>
  <c r="G390" i="2"/>
  <c r="K390" i="30"/>
  <c r="S390" i="2"/>
  <c r="X390" i="2"/>
  <c r="AC390" i="30" s="1"/>
  <c r="M390" i="2"/>
  <c r="Y390" i="32" l="1"/>
  <c r="Q390" i="30"/>
  <c r="N390" i="2"/>
  <c r="H390" i="30"/>
  <c r="H390" i="2"/>
  <c r="I390" i="2"/>
  <c r="J390" i="30" s="1"/>
  <c r="Z390" i="2"/>
  <c r="AA390" i="2" s="1"/>
  <c r="W390" i="2"/>
  <c r="AB390" i="30" s="1"/>
  <c r="AA390" i="30"/>
  <c r="X390" i="30"/>
  <c r="U390" i="2"/>
  <c r="Z390" i="30" s="1"/>
  <c r="AB390" i="32"/>
  <c r="Q391" i="24"/>
  <c r="V391" i="32" s="1"/>
  <c r="O391" i="24"/>
  <c r="S391" i="32" s="1"/>
  <c r="J391" i="24"/>
  <c r="R390" i="30" l="1"/>
  <c r="V391" i="24"/>
  <c r="AA391" i="32" s="1"/>
  <c r="G391" i="24"/>
  <c r="S391" i="24" s="1"/>
  <c r="K391" i="32"/>
  <c r="P391" i="24"/>
  <c r="U391" i="32" s="1"/>
  <c r="M391" i="24"/>
  <c r="I390" i="30"/>
  <c r="L390" i="2"/>
  <c r="H391" i="24" l="1"/>
  <c r="H391" i="32"/>
  <c r="I391" i="24"/>
  <c r="J391" i="32" s="1"/>
  <c r="X391" i="24"/>
  <c r="Y391" i="24" s="1"/>
  <c r="R390" i="2"/>
  <c r="O390" i="30"/>
  <c r="X391" i="32"/>
  <c r="U391" i="24"/>
  <c r="Z391" i="32" s="1"/>
  <c r="N391" i="24"/>
  <c r="Q391" i="32"/>
  <c r="R391" i="32" l="1"/>
  <c r="W390" i="30"/>
  <c r="T390" i="2"/>
  <c r="Y390" i="2"/>
  <c r="I391" i="32"/>
  <c r="L391" i="24"/>
  <c r="Y390" i="30" l="1"/>
  <c r="O391" i="32"/>
  <c r="R391" i="24"/>
  <c r="AE390" i="2"/>
  <c r="Q391" i="2"/>
  <c r="V391" i="30" s="1"/>
  <c r="J391" i="2"/>
  <c r="O391" i="2"/>
  <c r="AD390" i="30"/>
  <c r="W391" i="32" l="1"/>
  <c r="T391" i="24"/>
  <c r="W391" i="24"/>
  <c r="S391" i="30"/>
  <c r="V391" i="2"/>
  <c r="P391" i="2"/>
  <c r="U391" i="30" s="1"/>
  <c r="G391" i="2"/>
  <c r="S391" i="2" s="1"/>
  <c r="X391" i="2"/>
  <c r="AC391" i="30" s="1"/>
  <c r="K391" i="30"/>
  <c r="M391" i="2"/>
  <c r="Q391" i="30" l="1"/>
  <c r="N391" i="2"/>
  <c r="H391" i="2"/>
  <c r="H391" i="30"/>
  <c r="I391" i="2"/>
  <c r="J391" i="30" s="1"/>
  <c r="Z391" i="2"/>
  <c r="AA391" i="2" s="1"/>
  <c r="J392" i="24"/>
  <c r="AB391" i="32"/>
  <c r="O392" i="24"/>
  <c r="S392" i="32" s="1"/>
  <c r="Q392" i="24"/>
  <c r="V392" i="32" s="1"/>
  <c r="Y391" i="32"/>
  <c r="X391" i="30"/>
  <c r="U391" i="2"/>
  <c r="Z391" i="30" s="1"/>
  <c r="W391" i="2"/>
  <c r="AB391" i="30" s="1"/>
  <c r="AA391" i="30"/>
  <c r="G392" i="24" l="1"/>
  <c r="S392" i="24" s="1"/>
  <c r="P392" i="24"/>
  <c r="U392" i="32" s="1"/>
  <c r="V392" i="24"/>
  <c r="AA392" i="32" s="1"/>
  <c r="K392" i="32"/>
  <c r="M392" i="24"/>
  <c r="I391" i="30"/>
  <c r="L391" i="2"/>
  <c r="R391" i="30"/>
  <c r="O391" i="30" l="1"/>
  <c r="R391" i="2"/>
  <c r="Q392" i="32"/>
  <c r="N392" i="24"/>
  <c r="X392" i="32"/>
  <c r="U392" i="24"/>
  <c r="Z392" i="32" s="1"/>
  <c r="I392" i="24"/>
  <c r="J392" i="32" s="1"/>
  <c r="H392" i="24"/>
  <c r="H392" i="32"/>
  <c r="X392" i="24"/>
  <c r="Y392" i="24" s="1"/>
  <c r="I392" i="32" l="1"/>
  <c r="L392" i="24"/>
  <c r="R392" i="32"/>
  <c r="W391" i="30"/>
  <c r="T391" i="2"/>
  <c r="Y391" i="2"/>
  <c r="AD391" i="30" l="1"/>
  <c r="AE391" i="2"/>
  <c r="O392" i="2"/>
  <c r="J392" i="2"/>
  <c r="Q392" i="2"/>
  <c r="V392" i="30" s="1"/>
  <c r="Y391" i="30"/>
  <c r="O392" i="32"/>
  <c r="R392" i="24"/>
  <c r="P392" i="2" l="1"/>
  <c r="U392" i="30" s="1"/>
  <c r="G392" i="2"/>
  <c r="K392" i="30"/>
  <c r="S392" i="2"/>
  <c r="X392" i="2"/>
  <c r="AC392" i="30" s="1"/>
  <c r="M392" i="2"/>
  <c r="S392" i="30"/>
  <c r="V392" i="2"/>
  <c r="W392" i="32"/>
  <c r="T392" i="24"/>
  <c r="W392" i="24"/>
  <c r="O393" i="24" l="1"/>
  <c r="S393" i="32" s="1"/>
  <c r="J393" i="24"/>
  <c r="Q393" i="24"/>
  <c r="V393" i="32" s="1"/>
  <c r="AB392" i="32"/>
  <c r="Y392" i="32"/>
  <c r="N392" i="2"/>
  <c r="Q392" i="30"/>
  <c r="H392" i="30"/>
  <c r="H392" i="2"/>
  <c r="I392" i="2"/>
  <c r="J392" i="30" s="1"/>
  <c r="Z392" i="2"/>
  <c r="AA392" i="2" s="1"/>
  <c r="AA392" i="30"/>
  <c r="W392" i="2"/>
  <c r="AB392" i="30" s="1"/>
  <c r="X392" i="30"/>
  <c r="U392" i="2"/>
  <c r="Z392" i="30" s="1"/>
  <c r="R392" i="30" l="1"/>
  <c r="I392" i="30"/>
  <c r="L392" i="2"/>
  <c r="P393" i="24"/>
  <c r="U393" i="32" s="1"/>
  <c r="V393" i="24"/>
  <c r="AA393" i="32" s="1"/>
  <c r="G393" i="24"/>
  <c r="K393" i="32"/>
  <c r="M393" i="24"/>
  <c r="H393" i="24" l="1"/>
  <c r="H393" i="32"/>
  <c r="I393" i="24"/>
  <c r="J393" i="32" s="1"/>
  <c r="X393" i="24"/>
  <c r="Y393" i="24" s="1"/>
  <c r="O392" i="30"/>
  <c r="R392" i="2"/>
  <c r="Q393" i="32"/>
  <c r="N393" i="24"/>
  <c r="S393" i="24"/>
  <c r="R393" i="32" l="1"/>
  <c r="W392" i="30"/>
  <c r="T392" i="2"/>
  <c r="Y392" i="2"/>
  <c r="X393" i="32"/>
  <c r="U393" i="24"/>
  <c r="Z393" i="32" s="1"/>
  <c r="L393" i="24"/>
  <c r="I393" i="32"/>
  <c r="Y392" i="30" l="1"/>
  <c r="R393" i="24"/>
  <c r="O393" i="32"/>
  <c r="AD392" i="30"/>
  <c r="O393" i="2"/>
  <c r="J393" i="2"/>
  <c r="AE392" i="2"/>
  <c r="Q393" i="2"/>
  <c r="V393" i="30" s="1"/>
  <c r="P393" i="2" l="1"/>
  <c r="U393" i="30" s="1"/>
  <c r="X393" i="2"/>
  <c r="AC393" i="30" s="1"/>
  <c r="K393" i="30"/>
  <c r="G393" i="2"/>
  <c r="S393" i="2" s="1"/>
  <c r="M393" i="2"/>
  <c r="W393" i="32"/>
  <c r="T393" i="24"/>
  <c r="W393" i="24"/>
  <c r="S393" i="30"/>
  <c r="V393" i="2"/>
  <c r="X393" i="30" l="1"/>
  <c r="U393" i="2"/>
  <c r="Z393" i="30" s="1"/>
  <c r="W393" i="2"/>
  <c r="AB393" i="30" s="1"/>
  <c r="AA393" i="30"/>
  <c r="Q393" i="30"/>
  <c r="N393" i="2"/>
  <c r="Q394" i="24"/>
  <c r="V394" i="32" s="1"/>
  <c r="AB393" i="32"/>
  <c r="O394" i="24"/>
  <c r="S394" i="32" s="1"/>
  <c r="J394" i="24"/>
  <c r="H393" i="2"/>
  <c r="H393" i="30"/>
  <c r="Z393" i="2"/>
  <c r="AA393" i="2" s="1"/>
  <c r="I393" i="2"/>
  <c r="J393" i="30" s="1"/>
  <c r="Y393" i="32"/>
  <c r="I393" i="30" l="1"/>
  <c r="L393" i="2"/>
  <c r="V394" i="24"/>
  <c r="AA394" i="32" s="1"/>
  <c r="P394" i="24"/>
  <c r="U394" i="32" s="1"/>
  <c r="G394" i="24"/>
  <c r="S394" i="24"/>
  <c r="K394" i="32"/>
  <c r="M394" i="24"/>
  <c r="R393" i="30"/>
  <c r="H394" i="24" l="1"/>
  <c r="H394" i="32"/>
  <c r="I394" i="24"/>
  <c r="J394" i="32" s="1"/>
  <c r="X394" i="24"/>
  <c r="Y394" i="24" s="1"/>
  <c r="R393" i="2"/>
  <c r="O393" i="30"/>
  <c r="X394" i="32"/>
  <c r="U394" i="24"/>
  <c r="Z394" i="32" s="1"/>
  <c r="Q394" i="32"/>
  <c r="N394" i="24"/>
  <c r="R394" i="32" l="1"/>
  <c r="W393" i="30"/>
  <c r="T393" i="2"/>
  <c r="Y393" i="2"/>
  <c r="I394" i="32"/>
  <c r="L394" i="24"/>
  <c r="Y393" i="30" l="1"/>
  <c r="O394" i="32"/>
  <c r="R394" i="24"/>
  <c r="J394" i="2"/>
  <c r="O394" i="2"/>
  <c r="Q394" i="2"/>
  <c r="V394" i="30" s="1"/>
  <c r="AE393" i="2"/>
  <c r="AD393" i="30"/>
  <c r="W394" i="32" l="1"/>
  <c r="T394" i="24"/>
  <c r="W394" i="24"/>
  <c r="V394" i="2"/>
  <c r="S394" i="30"/>
  <c r="X394" i="2"/>
  <c r="AC394" i="30" s="1"/>
  <c r="K394" i="30"/>
  <c r="G394" i="2"/>
  <c r="P394" i="2"/>
  <c r="U394" i="30" s="1"/>
  <c r="M394" i="2"/>
  <c r="Q394" i="30" l="1"/>
  <c r="N394" i="2"/>
  <c r="H394" i="30"/>
  <c r="H394" i="2"/>
  <c r="I394" i="2"/>
  <c r="J394" i="30" s="1"/>
  <c r="Z394" i="2"/>
  <c r="AA394" i="2" s="1"/>
  <c r="W394" i="2"/>
  <c r="AB394" i="30" s="1"/>
  <c r="AA394" i="30"/>
  <c r="Q395" i="24"/>
  <c r="V395" i="32" s="1"/>
  <c r="O395" i="24"/>
  <c r="S395" i="32" s="1"/>
  <c r="J395" i="24"/>
  <c r="AB394" i="32"/>
  <c r="Y394" i="32"/>
  <c r="S394" i="2"/>
  <c r="I394" i="30" l="1"/>
  <c r="L394" i="2"/>
  <c r="X394" i="30"/>
  <c r="U394" i="2"/>
  <c r="Z394" i="30" s="1"/>
  <c r="K395" i="32"/>
  <c r="P395" i="24"/>
  <c r="U395" i="32" s="1"/>
  <c r="G395" i="24"/>
  <c r="S395" i="24" s="1"/>
  <c r="V395" i="24"/>
  <c r="AA395" i="32" s="1"/>
  <c r="M395" i="24"/>
  <c r="R394" i="30"/>
  <c r="X395" i="32" l="1"/>
  <c r="U395" i="24"/>
  <c r="Z395" i="32" s="1"/>
  <c r="N395" i="24"/>
  <c r="Q395" i="32"/>
  <c r="H395" i="32"/>
  <c r="I395" i="24"/>
  <c r="J395" i="32" s="1"/>
  <c r="H395" i="24"/>
  <c r="X395" i="24"/>
  <c r="Y395" i="24" s="1"/>
  <c r="O394" i="30"/>
  <c r="R394" i="2"/>
  <c r="L395" i="24" l="1"/>
  <c r="I395" i="32"/>
  <c r="R395" i="32"/>
  <c r="W394" i="30"/>
  <c r="T394" i="2"/>
  <c r="Y394" i="2"/>
  <c r="J395" i="2" l="1"/>
  <c r="AD394" i="30"/>
  <c r="O395" i="2"/>
  <c r="AE394" i="2"/>
  <c r="Q395" i="2"/>
  <c r="V395" i="30" s="1"/>
  <c r="Y394" i="30"/>
  <c r="R395" i="24"/>
  <c r="O395" i="32"/>
  <c r="V395" i="2" l="1"/>
  <c r="S395" i="30"/>
  <c r="W395" i="32"/>
  <c r="T395" i="24"/>
  <c r="W395" i="24"/>
  <c r="P395" i="2"/>
  <c r="U395" i="30" s="1"/>
  <c r="G395" i="2"/>
  <c r="X395" i="2"/>
  <c r="AC395" i="30" s="1"/>
  <c r="K395" i="30"/>
  <c r="S395" i="2"/>
  <c r="M395" i="2"/>
  <c r="Y395" i="32" l="1"/>
  <c r="N395" i="2"/>
  <c r="Q395" i="30"/>
  <c r="X395" i="30"/>
  <c r="U395" i="2"/>
  <c r="Z395" i="30" s="1"/>
  <c r="H395" i="2"/>
  <c r="H395" i="30"/>
  <c r="Z395" i="2"/>
  <c r="AA395" i="2" s="1"/>
  <c r="I395" i="2"/>
  <c r="J395" i="30" s="1"/>
  <c r="AB395" i="32"/>
  <c r="O396" i="24"/>
  <c r="S396" i="32" s="1"/>
  <c r="J396" i="24"/>
  <c r="Q396" i="24"/>
  <c r="V396" i="32" s="1"/>
  <c r="W395" i="2"/>
  <c r="AB395" i="30" s="1"/>
  <c r="AA395" i="30"/>
  <c r="I395" i="30" l="1"/>
  <c r="L395" i="2"/>
  <c r="R395" i="30"/>
  <c r="K396" i="32"/>
  <c r="G396" i="24"/>
  <c r="P396" i="24"/>
  <c r="U396" i="32" s="1"/>
  <c r="V396" i="24"/>
  <c r="AA396" i="32" s="1"/>
  <c r="M396" i="24"/>
  <c r="Q396" i="32" l="1"/>
  <c r="N396" i="24"/>
  <c r="H396" i="24"/>
  <c r="H396" i="32"/>
  <c r="I396" i="24"/>
  <c r="J396" i="32" s="1"/>
  <c r="X396" i="24"/>
  <c r="Y396" i="24" s="1"/>
  <c r="R395" i="2"/>
  <c r="O395" i="30"/>
  <c r="S396" i="24"/>
  <c r="X396" i="32" l="1"/>
  <c r="U396" i="24"/>
  <c r="Z396" i="32" s="1"/>
  <c r="W395" i="30"/>
  <c r="T395" i="2"/>
  <c r="Y395" i="2"/>
  <c r="L396" i="24"/>
  <c r="I396" i="32"/>
  <c r="R396" i="32"/>
  <c r="Y395" i="30" l="1"/>
  <c r="R396" i="24"/>
  <c r="O396" i="32"/>
  <c r="AE395" i="2"/>
  <c r="J396" i="2"/>
  <c r="AD395" i="30"/>
  <c r="O396" i="2"/>
  <c r="Q396" i="2"/>
  <c r="V396" i="30" s="1"/>
  <c r="S396" i="30" l="1"/>
  <c r="V396" i="2"/>
  <c r="W396" i="32"/>
  <c r="T396" i="24"/>
  <c r="W396" i="24"/>
  <c r="P396" i="2"/>
  <c r="U396" i="30" s="1"/>
  <c r="G396" i="2"/>
  <c r="K396" i="30"/>
  <c r="X396" i="2"/>
  <c r="AC396" i="30" s="1"/>
  <c r="S396" i="2"/>
  <c r="M396" i="2"/>
  <c r="Q396" i="30" l="1"/>
  <c r="N396" i="2"/>
  <c r="X396" i="30"/>
  <c r="U396" i="2"/>
  <c r="Z396" i="30" s="1"/>
  <c r="H396" i="2"/>
  <c r="H396" i="30"/>
  <c r="Z396" i="2"/>
  <c r="AA396" i="2" s="1"/>
  <c r="I396" i="2"/>
  <c r="J396" i="30" s="1"/>
  <c r="W396" i="2"/>
  <c r="AB396" i="30" s="1"/>
  <c r="AA396" i="30"/>
  <c r="Y396" i="32"/>
  <c r="AB396" i="32"/>
  <c r="Q397" i="24"/>
  <c r="V397" i="32" s="1"/>
  <c r="J397" i="24"/>
  <c r="O397" i="24"/>
  <c r="S397" i="32" s="1"/>
  <c r="K397" i="32" l="1"/>
  <c r="P397" i="24"/>
  <c r="U397" i="32" s="1"/>
  <c r="V397" i="24"/>
  <c r="AA397" i="32" s="1"/>
  <c r="G397" i="24"/>
  <c r="S397" i="24" s="1"/>
  <c r="M397" i="24"/>
  <c r="R396" i="30"/>
  <c r="I396" i="30"/>
  <c r="L396" i="2"/>
  <c r="X397" i="32" l="1"/>
  <c r="U397" i="24"/>
  <c r="Z397" i="32" s="1"/>
  <c r="Q397" i="32"/>
  <c r="N397" i="24"/>
  <c r="R396" i="2"/>
  <c r="O396" i="30"/>
  <c r="H397" i="32"/>
  <c r="I397" i="24"/>
  <c r="J397" i="32" s="1"/>
  <c r="H397" i="24"/>
  <c r="X397" i="24"/>
  <c r="Y397" i="24" s="1"/>
  <c r="R397" i="32" l="1"/>
  <c r="L397" i="24"/>
  <c r="I397" i="32"/>
  <c r="W396" i="30"/>
  <c r="T396" i="2"/>
  <c r="Y396" i="2"/>
  <c r="O397" i="32" l="1"/>
  <c r="R397" i="24"/>
  <c r="Y396" i="30"/>
  <c r="AE396" i="2"/>
  <c r="O397" i="2"/>
  <c r="J397" i="2"/>
  <c r="Q397" i="2"/>
  <c r="V397" i="30" s="1"/>
  <c r="AD396" i="30"/>
  <c r="K397" i="30" l="1"/>
  <c r="P397" i="2"/>
  <c r="U397" i="30" s="1"/>
  <c r="X397" i="2"/>
  <c r="AC397" i="30" s="1"/>
  <c r="G397" i="2"/>
  <c r="S397" i="2" s="1"/>
  <c r="M397" i="2"/>
  <c r="S397" i="30"/>
  <c r="V397" i="2"/>
  <c r="W397" i="32"/>
  <c r="T397" i="24"/>
  <c r="W397" i="24"/>
  <c r="X397" i="30" l="1"/>
  <c r="U397" i="2"/>
  <c r="Z397" i="30" s="1"/>
  <c r="Q398" i="24"/>
  <c r="V398" i="32" s="1"/>
  <c r="J398" i="24"/>
  <c r="AB397" i="32"/>
  <c r="O398" i="24"/>
  <c r="S398" i="32" s="1"/>
  <c r="Q397" i="30"/>
  <c r="N397" i="2"/>
  <c r="H397" i="2"/>
  <c r="H397" i="30"/>
  <c r="Z397" i="2"/>
  <c r="AA397" i="2" s="1"/>
  <c r="I397" i="2"/>
  <c r="J397" i="30" s="1"/>
  <c r="Y397" i="32"/>
  <c r="W397" i="2"/>
  <c r="AB397" i="30" s="1"/>
  <c r="AA397" i="30"/>
  <c r="R397" i="30" l="1"/>
  <c r="G398" i="24"/>
  <c r="S398" i="24" s="1"/>
  <c r="P398" i="24"/>
  <c r="U398" i="32" s="1"/>
  <c r="V398" i="24"/>
  <c r="AA398" i="32" s="1"/>
  <c r="K398" i="32"/>
  <c r="M398" i="24"/>
  <c r="I397" i="30"/>
  <c r="L397" i="2"/>
  <c r="X398" i="32" l="1"/>
  <c r="U398" i="24"/>
  <c r="Z398" i="32" s="1"/>
  <c r="R397" i="2"/>
  <c r="O397" i="30"/>
  <c r="H398" i="24"/>
  <c r="I398" i="24"/>
  <c r="J398" i="32" s="1"/>
  <c r="H398" i="32"/>
  <c r="X398" i="24"/>
  <c r="Y398" i="24" s="1"/>
  <c r="Q398" i="32"/>
  <c r="N398" i="24"/>
  <c r="R398" i="32" l="1"/>
  <c r="W397" i="30"/>
  <c r="T397" i="2"/>
  <c r="Y397" i="2"/>
  <c r="I398" i="32"/>
  <c r="L398" i="24"/>
  <c r="Y397" i="30" l="1"/>
  <c r="O398" i="32"/>
  <c r="R398" i="24"/>
  <c r="Q398" i="2"/>
  <c r="V398" i="30" s="1"/>
  <c r="AE397" i="2"/>
  <c r="O398" i="2"/>
  <c r="AD397" i="30"/>
  <c r="J398" i="2"/>
  <c r="P398" i="2" l="1"/>
  <c r="U398" i="30" s="1"/>
  <c r="G398" i="2"/>
  <c r="X398" i="2"/>
  <c r="AC398" i="30" s="1"/>
  <c r="K398" i="30"/>
  <c r="M398" i="2"/>
  <c r="W398" i="32"/>
  <c r="T398" i="24"/>
  <c r="W398" i="24"/>
  <c r="V398" i="2"/>
  <c r="S398" i="30"/>
  <c r="W398" i="2" l="1"/>
  <c r="AB398" i="30" s="1"/>
  <c r="AA398" i="30"/>
  <c r="Q398" i="30"/>
  <c r="N398" i="2"/>
  <c r="H398" i="2"/>
  <c r="H398" i="30"/>
  <c r="I398" i="2"/>
  <c r="J398" i="30" s="1"/>
  <c r="Z398" i="2"/>
  <c r="AA398" i="2" s="1"/>
  <c r="Q399" i="24"/>
  <c r="V399" i="32" s="1"/>
  <c r="J399" i="24"/>
  <c r="AB398" i="32"/>
  <c r="O399" i="24"/>
  <c r="S399" i="32" s="1"/>
  <c r="Y398" i="32"/>
  <c r="S398" i="2"/>
  <c r="R398" i="30" l="1"/>
  <c r="X398" i="30"/>
  <c r="U398" i="2"/>
  <c r="Z398" i="30" s="1"/>
  <c r="P399" i="24"/>
  <c r="U399" i="32" s="1"/>
  <c r="K399" i="32"/>
  <c r="V399" i="24"/>
  <c r="AA399" i="32" s="1"/>
  <c r="G399" i="24"/>
  <c r="S399" i="24" s="1"/>
  <c r="M399" i="24"/>
  <c r="I398" i="30"/>
  <c r="L398" i="2"/>
  <c r="X399" i="32" l="1"/>
  <c r="U399" i="24"/>
  <c r="Z399" i="32" s="1"/>
  <c r="N399" i="24"/>
  <c r="Q399" i="32"/>
  <c r="O398" i="30"/>
  <c r="R398" i="2"/>
  <c r="H399" i="24"/>
  <c r="H399" i="32"/>
  <c r="I399" i="24"/>
  <c r="J399" i="32" s="1"/>
  <c r="X399" i="24"/>
  <c r="Y399" i="24" s="1"/>
  <c r="W398" i="30" l="1"/>
  <c r="T398" i="2"/>
  <c r="Y398" i="2"/>
  <c r="I399" i="32"/>
  <c r="L399" i="24"/>
  <c r="R399" i="32"/>
  <c r="J399" i="2" l="1"/>
  <c r="AE398" i="2"/>
  <c r="Q399" i="2"/>
  <c r="V399" i="30" s="1"/>
  <c r="AD398" i="30"/>
  <c r="O399" i="2"/>
  <c r="Y398" i="30"/>
  <c r="O399" i="32"/>
  <c r="R399" i="24"/>
  <c r="W399" i="32" l="1"/>
  <c r="T399" i="24"/>
  <c r="W399" i="24"/>
  <c r="S399" i="30"/>
  <c r="V399" i="2"/>
  <c r="G399" i="2"/>
  <c r="S399" i="2"/>
  <c r="K399" i="30"/>
  <c r="X399" i="2"/>
  <c r="AC399" i="30" s="1"/>
  <c r="P399" i="2"/>
  <c r="U399" i="30" s="1"/>
  <c r="M399" i="2"/>
  <c r="N399" i="2" l="1"/>
  <c r="Q399" i="30"/>
  <c r="O400" i="24"/>
  <c r="S400" i="32" s="1"/>
  <c r="Q400" i="24"/>
  <c r="V400" i="32" s="1"/>
  <c r="J400" i="24"/>
  <c r="AB399" i="32"/>
  <c r="Y399" i="32"/>
  <c r="X399" i="30"/>
  <c r="U399" i="2"/>
  <c r="Z399" i="30" s="1"/>
  <c r="I399" i="2"/>
  <c r="J399" i="30" s="1"/>
  <c r="H399" i="2"/>
  <c r="H399" i="30"/>
  <c r="Z399" i="2"/>
  <c r="AA399" i="2" s="1"/>
  <c r="W399" i="2"/>
  <c r="AB399" i="30" s="1"/>
  <c r="AA399" i="30"/>
  <c r="L399" i="2" l="1"/>
  <c r="I399" i="30"/>
  <c r="G400" i="24"/>
  <c r="K400" i="32"/>
  <c r="V400" i="24"/>
  <c r="AA400" i="32" s="1"/>
  <c r="P400" i="24"/>
  <c r="U400" i="32" s="1"/>
  <c r="M400" i="24"/>
  <c r="R399" i="30"/>
  <c r="N400" i="24" l="1"/>
  <c r="Q400" i="32"/>
  <c r="H400" i="32"/>
  <c r="H400" i="24"/>
  <c r="I400" i="24"/>
  <c r="J400" i="32" s="1"/>
  <c r="X400" i="24"/>
  <c r="Y400" i="24" s="1"/>
  <c r="S400" i="24"/>
  <c r="R399" i="2"/>
  <c r="O399" i="30"/>
  <c r="W399" i="30" l="1"/>
  <c r="T399" i="2"/>
  <c r="Y399" i="2"/>
  <c r="L400" i="24"/>
  <c r="I400" i="32"/>
  <c r="X400" i="32"/>
  <c r="U400" i="24"/>
  <c r="Z400" i="32" s="1"/>
  <c r="R400" i="32"/>
  <c r="R400" i="24" l="1"/>
  <c r="O400" i="32"/>
  <c r="AE399" i="2"/>
  <c r="J400" i="2"/>
  <c r="AD399" i="30"/>
  <c r="O400" i="2"/>
  <c r="Q400" i="2"/>
  <c r="V400" i="30" s="1"/>
  <c r="Y399" i="30"/>
  <c r="K400" i="30" l="1"/>
  <c r="X400" i="2"/>
  <c r="AC400" i="30" s="1"/>
  <c r="P400" i="2"/>
  <c r="U400" i="30" s="1"/>
  <c r="G400" i="2"/>
  <c r="M400" i="2"/>
  <c r="S400" i="30"/>
  <c r="V400" i="2"/>
  <c r="W400" i="32"/>
  <c r="T400" i="24"/>
  <c r="W400" i="24"/>
  <c r="AB400" i="32" l="1"/>
  <c r="Q401" i="24"/>
  <c r="V401" i="32" s="1"/>
  <c r="J401" i="24"/>
  <c r="O401" i="24"/>
  <c r="S401" i="32" s="1"/>
  <c r="Q400" i="30"/>
  <c r="N400" i="2"/>
  <c r="Y400" i="32"/>
  <c r="I400" i="2"/>
  <c r="J400" i="30" s="1"/>
  <c r="Z400" i="2"/>
  <c r="AA400" i="2" s="1"/>
  <c r="H400" i="2"/>
  <c r="H400" i="30"/>
  <c r="S400" i="2"/>
  <c r="AA400" i="30"/>
  <c r="W400" i="2"/>
  <c r="AB400" i="30" s="1"/>
  <c r="L400" i="2" l="1"/>
  <c r="I400" i="30"/>
  <c r="K401" i="32"/>
  <c r="P401" i="24"/>
  <c r="U401" i="32" s="1"/>
  <c r="V401" i="24"/>
  <c r="AA401" i="32" s="1"/>
  <c r="G401" i="24"/>
  <c r="S401" i="24" s="1"/>
  <c r="M401" i="24"/>
  <c r="R400" i="30"/>
  <c r="X400" i="30"/>
  <c r="U400" i="2"/>
  <c r="Z400" i="30" s="1"/>
  <c r="X401" i="32" l="1"/>
  <c r="U401" i="24"/>
  <c r="Z401" i="32" s="1"/>
  <c r="N401" i="24"/>
  <c r="Q401" i="32"/>
  <c r="H401" i="24"/>
  <c r="H401" i="32"/>
  <c r="I401" i="24"/>
  <c r="J401" i="32" s="1"/>
  <c r="X401" i="24"/>
  <c r="Y401" i="24" s="1"/>
  <c r="O400" i="30"/>
  <c r="R400" i="2"/>
  <c r="R401" i="32" l="1"/>
  <c r="W400" i="30"/>
  <c r="T400" i="2"/>
  <c r="Y400" i="2"/>
  <c r="L401" i="24"/>
  <c r="I401" i="32"/>
  <c r="Y400" i="30" l="1"/>
  <c r="O401" i="32"/>
  <c r="R401" i="24"/>
  <c r="Q401" i="2"/>
  <c r="V401" i="30" s="1"/>
  <c r="J401" i="2"/>
  <c r="AD400" i="30"/>
  <c r="AE400" i="2"/>
  <c r="O401" i="2"/>
  <c r="K401" i="30" l="1"/>
  <c r="G401" i="2"/>
  <c r="P401" i="2"/>
  <c r="U401" i="30" s="1"/>
  <c r="X401" i="2"/>
  <c r="AC401" i="30" s="1"/>
  <c r="M401" i="2"/>
  <c r="W401" i="32"/>
  <c r="T401" i="24"/>
  <c r="W401" i="24"/>
  <c r="S401" i="30"/>
  <c r="V401" i="2"/>
  <c r="AA401" i="30" l="1"/>
  <c r="W401" i="2"/>
  <c r="AB401" i="30" s="1"/>
  <c r="H401" i="2"/>
  <c r="H401" i="30"/>
  <c r="I401" i="2"/>
  <c r="J401" i="30" s="1"/>
  <c r="Z401" i="2"/>
  <c r="AA401" i="2" s="1"/>
  <c r="N401" i="2"/>
  <c r="Q401" i="30"/>
  <c r="S401" i="2"/>
  <c r="AB401" i="32"/>
  <c r="O402" i="24"/>
  <c r="S402" i="32" s="1"/>
  <c r="J402" i="24"/>
  <c r="Q402" i="24"/>
  <c r="V402" i="32" s="1"/>
  <c r="Y401" i="32"/>
  <c r="X401" i="30" l="1"/>
  <c r="U401" i="2"/>
  <c r="Z401" i="30" s="1"/>
  <c r="K402" i="32"/>
  <c r="G402" i="24"/>
  <c r="S402" i="24" s="1"/>
  <c r="P402" i="24"/>
  <c r="U402" i="32" s="1"/>
  <c r="V402" i="24"/>
  <c r="AA402" i="32" s="1"/>
  <c r="M402" i="24"/>
  <c r="R401" i="30"/>
  <c r="I401" i="30"/>
  <c r="L401" i="2"/>
  <c r="X402" i="32" l="1"/>
  <c r="U402" i="24"/>
  <c r="Z402" i="32" s="1"/>
  <c r="R401" i="2"/>
  <c r="O401" i="30"/>
  <c r="Q402" i="32"/>
  <c r="N402" i="24"/>
  <c r="H402" i="32"/>
  <c r="H402" i="24"/>
  <c r="I402" i="24"/>
  <c r="J402" i="32" s="1"/>
  <c r="X402" i="24"/>
  <c r="Y402" i="24" s="1"/>
  <c r="R402" i="32" l="1"/>
  <c r="I402" i="32"/>
  <c r="L402" i="24"/>
  <c r="W401" i="30"/>
  <c r="T401" i="2"/>
  <c r="Y401" i="2"/>
  <c r="O402" i="32" l="1"/>
  <c r="R402" i="24"/>
  <c r="J402" i="2"/>
  <c r="O402" i="2"/>
  <c r="AD401" i="30"/>
  <c r="Q402" i="2"/>
  <c r="V402" i="30" s="1"/>
  <c r="AE401" i="2"/>
  <c r="Y401" i="30"/>
  <c r="S402" i="30" l="1"/>
  <c r="V402" i="2"/>
  <c r="X402" i="2"/>
  <c r="AC402" i="30" s="1"/>
  <c r="K402" i="30"/>
  <c r="G402" i="2"/>
  <c r="P402" i="2"/>
  <c r="U402" i="30" s="1"/>
  <c r="S402" i="2"/>
  <c r="M402" i="2"/>
  <c r="W402" i="32"/>
  <c r="T402" i="24"/>
  <c r="W402" i="24"/>
  <c r="AB402" i="32" l="1"/>
  <c r="Q403" i="24"/>
  <c r="V403" i="32" s="1"/>
  <c r="J403" i="24"/>
  <c r="O403" i="24"/>
  <c r="S403" i="32" s="1"/>
  <c r="X402" i="30"/>
  <c r="U402" i="2"/>
  <c r="Z402" i="30" s="1"/>
  <c r="AA402" i="30"/>
  <c r="W402" i="2"/>
  <c r="AB402" i="30" s="1"/>
  <c r="Y402" i="32"/>
  <c r="N402" i="2"/>
  <c r="Q402" i="30"/>
  <c r="H402" i="2"/>
  <c r="H402" i="30"/>
  <c r="Z402" i="2"/>
  <c r="AA402" i="2" s="1"/>
  <c r="I402" i="2"/>
  <c r="J402" i="30" s="1"/>
  <c r="R402" i="30" l="1"/>
  <c r="P403" i="24"/>
  <c r="U403" i="32" s="1"/>
  <c r="K403" i="32"/>
  <c r="V403" i="24"/>
  <c r="AA403" i="32" s="1"/>
  <c r="G403" i="24"/>
  <c r="M403" i="24"/>
  <c r="L402" i="2"/>
  <c r="I402" i="30"/>
  <c r="R402" i="2" l="1"/>
  <c r="O402" i="30"/>
  <c r="H403" i="24"/>
  <c r="H403" i="32"/>
  <c r="I403" i="24"/>
  <c r="J403" i="32" s="1"/>
  <c r="X403" i="24"/>
  <c r="Y403" i="24" s="1"/>
  <c r="N403" i="24"/>
  <c r="Q403" i="32"/>
  <c r="S403" i="24"/>
  <c r="X403" i="32" l="1"/>
  <c r="U403" i="24"/>
  <c r="Z403" i="32" s="1"/>
  <c r="R403" i="32"/>
  <c r="I403" i="32"/>
  <c r="L403" i="24"/>
  <c r="W402" i="30"/>
  <c r="T402" i="2"/>
  <c r="Y402" i="2"/>
  <c r="Y402" i="30" l="1"/>
  <c r="O403" i="32"/>
  <c r="R403" i="24"/>
  <c r="J403" i="2"/>
  <c r="AE402" i="2"/>
  <c r="Q403" i="2"/>
  <c r="V403" i="30" s="1"/>
  <c r="AD402" i="30"/>
  <c r="O403" i="2"/>
  <c r="W403" i="32" l="1"/>
  <c r="T403" i="24"/>
  <c r="W403" i="24"/>
  <c r="V403" i="2"/>
  <c r="S403" i="30"/>
  <c r="G403" i="2"/>
  <c r="S403" i="2" s="1"/>
  <c r="K403" i="30"/>
  <c r="X403" i="2"/>
  <c r="AC403" i="30" s="1"/>
  <c r="P403" i="2"/>
  <c r="U403" i="30" s="1"/>
  <c r="M403" i="2"/>
  <c r="X403" i="30" l="1"/>
  <c r="U403" i="2"/>
  <c r="Z403" i="30" s="1"/>
  <c r="Q403" i="30"/>
  <c r="N403" i="2"/>
  <c r="W403" i="2"/>
  <c r="AB403" i="30" s="1"/>
  <c r="AA403" i="30"/>
  <c r="O404" i="24"/>
  <c r="S404" i="32" s="1"/>
  <c r="Q404" i="24"/>
  <c r="V404" i="32" s="1"/>
  <c r="J404" i="24"/>
  <c r="AB403" i="32"/>
  <c r="Y403" i="32"/>
  <c r="H403" i="30"/>
  <c r="I403" i="2"/>
  <c r="J403" i="30" s="1"/>
  <c r="Z403" i="2"/>
  <c r="AA403" i="2" s="1"/>
  <c r="H403" i="2"/>
  <c r="R403" i="30" l="1"/>
  <c r="L403" i="2"/>
  <c r="I403" i="30"/>
  <c r="G404" i="24"/>
  <c r="K404" i="32"/>
  <c r="S404" i="24"/>
  <c r="V404" i="24"/>
  <c r="AA404" i="32" s="1"/>
  <c r="P404" i="24"/>
  <c r="U404" i="32" s="1"/>
  <c r="M404" i="24"/>
  <c r="X404" i="32" l="1"/>
  <c r="U404" i="24"/>
  <c r="Z404" i="32" s="1"/>
  <c r="R403" i="2"/>
  <c r="O403" i="30"/>
  <c r="Q404" i="32"/>
  <c r="N404" i="24"/>
  <c r="I404" i="24"/>
  <c r="J404" i="32" s="1"/>
  <c r="H404" i="32"/>
  <c r="H404" i="24"/>
  <c r="X404" i="24"/>
  <c r="Y404" i="24" s="1"/>
  <c r="R404" i="32" l="1"/>
  <c r="W403" i="30"/>
  <c r="T403" i="2"/>
  <c r="Y403" i="2"/>
  <c r="L404" i="24"/>
  <c r="I404" i="32"/>
  <c r="Y403" i="30" l="1"/>
  <c r="R404" i="24"/>
  <c r="O404" i="32"/>
  <c r="AD403" i="30"/>
  <c r="AE403" i="2"/>
  <c r="J404" i="2"/>
  <c r="O404" i="2"/>
  <c r="Q404" i="2"/>
  <c r="V404" i="30" s="1"/>
  <c r="V404" i="2" l="1"/>
  <c r="S404" i="30"/>
  <c r="G404" i="2"/>
  <c r="S404" i="2" s="1"/>
  <c r="K404" i="30"/>
  <c r="X404" i="2"/>
  <c r="AC404" i="30" s="1"/>
  <c r="P404" i="2"/>
  <c r="U404" i="30" s="1"/>
  <c r="M404" i="2"/>
  <c r="W404" i="32"/>
  <c r="T404" i="24"/>
  <c r="W404" i="24"/>
  <c r="AB404" i="32" l="1"/>
  <c r="Q405" i="24"/>
  <c r="V405" i="32" s="1"/>
  <c r="J405" i="24"/>
  <c r="O405" i="24"/>
  <c r="S405" i="32" s="1"/>
  <c r="Q404" i="30"/>
  <c r="N404" i="2"/>
  <c r="H404" i="30"/>
  <c r="H404" i="2"/>
  <c r="I404" i="2"/>
  <c r="J404" i="30" s="1"/>
  <c r="Z404" i="2"/>
  <c r="AA404" i="2" s="1"/>
  <c r="Y404" i="32"/>
  <c r="X404" i="30"/>
  <c r="U404" i="2"/>
  <c r="Z404" i="30" s="1"/>
  <c r="W404" i="2"/>
  <c r="AB404" i="30" s="1"/>
  <c r="AA404" i="30"/>
  <c r="I404" i="30" l="1"/>
  <c r="L404" i="2"/>
  <c r="V405" i="24"/>
  <c r="AA405" i="32" s="1"/>
  <c r="G405" i="24"/>
  <c r="P405" i="24"/>
  <c r="U405" i="32" s="1"/>
  <c r="K405" i="32"/>
  <c r="M405" i="24"/>
  <c r="R404" i="30"/>
  <c r="H405" i="32" l="1"/>
  <c r="I405" i="24"/>
  <c r="J405" i="32" s="1"/>
  <c r="H405" i="24"/>
  <c r="X405" i="24"/>
  <c r="Y405" i="24" s="1"/>
  <c r="R404" i="2"/>
  <c r="O404" i="30"/>
  <c r="Q405" i="32"/>
  <c r="N405" i="24"/>
  <c r="S405" i="24"/>
  <c r="R405" i="32" l="1"/>
  <c r="I405" i="32"/>
  <c r="L405" i="24"/>
  <c r="X405" i="32"/>
  <c r="U405" i="24"/>
  <c r="Z405" i="32" s="1"/>
  <c r="W404" i="30"/>
  <c r="T404" i="2"/>
  <c r="Y404" i="2"/>
  <c r="Y404" i="30" l="1"/>
  <c r="R405" i="24"/>
  <c r="O405" i="32"/>
  <c r="Q405" i="2"/>
  <c r="V405" i="30" s="1"/>
  <c r="J405" i="2"/>
  <c r="AD404" i="30"/>
  <c r="AE404" i="2"/>
  <c r="O405" i="2"/>
  <c r="K405" i="30" l="1"/>
  <c r="P405" i="2"/>
  <c r="U405" i="30" s="1"/>
  <c r="X405" i="2"/>
  <c r="AC405" i="30" s="1"/>
  <c r="G405" i="2"/>
  <c r="M405" i="2"/>
  <c r="W405" i="32"/>
  <c r="T405" i="24"/>
  <c r="W405" i="24"/>
  <c r="V405" i="2"/>
  <c r="S405" i="30"/>
  <c r="W405" i="2" l="1"/>
  <c r="AB405" i="30" s="1"/>
  <c r="AA405" i="30"/>
  <c r="N405" i="2"/>
  <c r="Q405" i="30"/>
  <c r="AB405" i="32"/>
  <c r="Q406" i="24"/>
  <c r="V406" i="32" s="1"/>
  <c r="J406" i="24"/>
  <c r="O406" i="24"/>
  <c r="S406" i="32" s="1"/>
  <c r="H405" i="2"/>
  <c r="H405" i="30"/>
  <c r="Z405" i="2"/>
  <c r="AA405" i="2" s="1"/>
  <c r="I405" i="2"/>
  <c r="J405" i="30" s="1"/>
  <c r="S405" i="2"/>
  <c r="Y405" i="32"/>
  <c r="K406" i="32" l="1"/>
  <c r="G406" i="24"/>
  <c r="P406" i="24"/>
  <c r="U406" i="32" s="1"/>
  <c r="V406" i="24"/>
  <c r="AA406" i="32" s="1"/>
  <c r="M406" i="24"/>
  <c r="R405" i="30"/>
  <c r="X405" i="30"/>
  <c r="U405" i="2"/>
  <c r="Z405" i="30" s="1"/>
  <c r="I405" i="30"/>
  <c r="L405" i="2"/>
  <c r="H406" i="32" l="1"/>
  <c r="H406" i="24"/>
  <c r="I406" i="24"/>
  <c r="J406" i="32" s="1"/>
  <c r="X406" i="24"/>
  <c r="Y406" i="24" s="1"/>
  <c r="Q406" i="32"/>
  <c r="N406" i="24"/>
  <c r="O405" i="30"/>
  <c r="R405" i="2"/>
  <c r="S406" i="24"/>
  <c r="R406" i="32" l="1"/>
  <c r="I406" i="32"/>
  <c r="L406" i="24"/>
  <c r="W405" i="30"/>
  <c r="T405" i="2"/>
  <c r="Y405" i="2"/>
  <c r="X406" i="32"/>
  <c r="U406" i="24"/>
  <c r="Z406" i="32" s="1"/>
  <c r="R406" i="24" l="1"/>
  <c r="O406" i="32"/>
  <c r="O406" i="2"/>
  <c r="J406" i="2"/>
  <c r="AD405" i="30"/>
  <c r="Q406" i="2"/>
  <c r="V406" i="30" s="1"/>
  <c r="AE405" i="2"/>
  <c r="Y405" i="30"/>
  <c r="K406" i="30" l="1"/>
  <c r="G406" i="2"/>
  <c r="P406" i="2"/>
  <c r="U406" i="30" s="1"/>
  <c r="X406" i="2"/>
  <c r="AC406" i="30" s="1"/>
  <c r="M406" i="2"/>
  <c r="V406" i="2"/>
  <c r="S406" i="30"/>
  <c r="W406" i="32"/>
  <c r="T406" i="24"/>
  <c r="W406" i="24"/>
  <c r="W406" i="2" l="1"/>
  <c r="AB406" i="30" s="1"/>
  <c r="AA406" i="30"/>
  <c r="Y406" i="32"/>
  <c r="I406" i="2"/>
  <c r="J406" i="30" s="1"/>
  <c r="H406" i="30"/>
  <c r="H406" i="2"/>
  <c r="Z406" i="2"/>
  <c r="AA406" i="2" s="1"/>
  <c r="Q407" i="24"/>
  <c r="V407" i="32" s="1"/>
  <c r="J407" i="24"/>
  <c r="AB406" i="32"/>
  <c r="O407" i="24"/>
  <c r="S407" i="32" s="1"/>
  <c r="Q406" i="30"/>
  <c r="N406" i="2"/>
  <c r="S406" i="2"/>
  <c r="X406" i="30" l="1"/>
  <c r="U406" i="2"/>
  <c r="Z406" i="30" s="1"/>
  <c r="I406" i="30"/>
  <c r="L406" i="2"/>
  <c r="R406" i="30"/>
  <c r="P407" i="24"/>
  <c r="U407" i="32" s="1"/>
  <c r="K407" i="32"/>
  <c r="V407" i="24"/>
  <c r="AA407" i="32" s="1"/>
  <c r="G407" i="24"/>
  <c r="M407" i="24"/>
  <c r="O406" i="30" l="1"/>
  <c r="R406" i="2"/>
  <c r="H407" i="24"/>
  <c r="H407" i="32"/>
  <c r="I407" i="24"/>
  <c r="J407" i="32" s="1"/>
  <c r="X407" i="24"/>
  <c r="Y407" i="24" s="1"/>
  <c r="Q407" i="32"/>
  <c r="N407" i="24"/>
  <c r="S407" i="24"/>
  <c r="X407" i="32" l="1"/>
  <c r="U407" i="24"/>
  <c r="Z407" i="32" s="1"/>
  <c r="R407" i="32"/>
  <c r="I407" i="32"/>
  <c r="L407" i="24"/>
  <c r="W406" i="30"/>
  <c r="T406" i="2"/>
  <c r="Y406" i="2"/>
  <c r="Y406" i="30" l="1"/>
  <c r="R407" i="24"/>
  <c r="O407" i="32"/>
  <c r="J407" i="2"/>
  <c r="AE406" i="2"/>
  <c r="Q407" i="2"/>
  <c r="V407" i="30" s="1"/>
  <c r="AD406" i="30"/>
  <c r="O407" i="2"/>
  <c r="W407" i="32" l="1"/>
  <c r="T407" i="24"/>
  <c r="W407" i="24"/>
  <c r="V407" i="2"/>
  <c r="S407" i="30"/>
  <c r="X407" i="2"/>
  <c r="AC407" i="30" s="1"/>
  <c r="K407" i="30"/>
  <c r="P407" i="2"/>
  <c r="U407" i="30" s="1"/>
  <c r="G407" i="2"/>
  <c r="M407" i="2"/>
  <c r="N407" i="2" l="1"/>
  <c r="Q407" i="30"/>
  <c r="W407" i="2"/>
  <c r="AB407" i="30" s="1"/>
  <c r="AA407" i="30"/>
  <c r="AB407" i="32"/>
  <c r="Q408" i="24"/>
  <c r="V408" i="32" s="1"/>
  <c r="J408" i="24"/>
  <c r="O408" i="24"/>
  <c r="S408" i="32" s="1"/>
  <c r="Y407" i="32"/>
  <c r="H407" i="2"/>
  <c r="H407" i="30"/>
  <c r="I407" i="2"/>
  <c r="J407" i="30" s="1"/>
  <c r="Z407" i="2"/>
  <c r="AA407" i="2" s="1"/>
  <c r="S407" i="2"/>
  <c r="X407" i="30" l="1"/>
  <c r="U407" i="2"/>
  <c r="Z407" i="30" s="1"/>
  <c r="I407" i="30"/>
  <c r="L407" i="2"/>
  <c r="G408" i="24"/>
  <c r="S408" i="24"/>
  <c r="K408" i="32"/>
  <c r="V408" i="24"/>
  <c r="AA408" i="32" s="1"/>
  <c r="P408" i="24"/>
  <c r="U408" i="32" s="1"/>
  <c r="M408" i="24"/>
  <c r="R407" i="30"/>
  <c r="R407" i="2" l="1"/>
  <c r="O407" i="30"/>
  <c r="Q408" i="32"/>
  <c r="N408" i="24"/>
  <c r="X408" i="32"/>
  <c r="U408" i="24"/>
  <c r="Z408" i="32" s="1"/>
  <c r="H408" i="24"/>
  <c r="H408" i="32"/>
  <c r="I408" i="24"/>
  <c r="J408" i="32" s="1"/>
  <c r="X408" i="24"/>
  <c r="Y408" i="24" s="1"/>
  <c r="R408" i="32" l="1"/>
  <c r="L408" i="24"/>
  <c r="I408" i="32"/>
  <c r="W407" i="30"/>
  <c r="T407" i="2"/>
  <c r="Y407" i="2"/>
  <c r="R408" i="24" l="1"/>
  <c r="O408" i="32"/>
  <c r="Y407" i="30"/>
  <c r="AE407" i="2"/>
  <c r="J408" i="2"/>
  <c r="AD407" i="30"/>
  <c r="O408" i="2"/>
  <c r="Q408" i="2"/>
  <c r="V408" i="30" s="1"/>
  <c r="S408" i="30" l="1"/>
  <c r="V408" i="2"/>
  <c r="G408" i="2"/>
  <c r="S408" i="2" s="1"/>
  <c r="P408" i="2"/>
  <c r="U408" i="30" s="1"/>
  <c r="X408" i="2"/>
  <c r="AC408" i="30" s="1"/>
  <c r="K408" i="30"/>
  <c r="M408" i="2"/>
  <c r="W408" i="32"/>
  <c r="T408" i="24"/>
  <c r="W408" i="24"/>
  <c r="X408" i="30" l="1"/>
  <c r="U408" i="2"/>
  <c r="Z408" i="30" s="1"/>
  <c r="AB408" i="32"/>
  <c r="Q409" i="24"/>
  <c r="V409" i="32" s="1"/>
  <c r="J409" i="24"/>
  <c r="O409" i="24"/>
  <c r="S409" i="32" s="1"/>
  <c r="H408" i="30"/>
  <c r="H408" i="2"/>
  <c r="I408" i="2"/>
  <c r="J408" i="30" s="1"/>
  <c r="Z408" i="2"/>
  <c r="AA408" i="2" s="1"/>
  <c r="W408" i="2"/>
  <c r="AB408" i="30" s="1"/>
  <c r="AA408" i="30"/>
  <c r="Y408" i="32"/>
  <c r="N408" i="2"/>
  <c r="Q408" i="30"/>
  <c r="L408" i="2" l="1"/>
  <c r="I408" i="30"/>
  <c r="R408" i="30"/>
  <c r="P409" i="24"/>
  <c r="U409" i="32" s="1"/>
  <c r="K409" i="32"/>
  <c r="V409" i="24"/>
  <c r="AA409" i="32" s="1"/>
  <c r="G409" i="24"/>
  <c r="S409" i="24" s="1"/>
  <c r="M409" i="24"/>
  <c r="X409" i="32" l="1"/>
  <c r="U409" i="24"/>
  <c r="Z409" i="32" s="1"/>
  <c r="N409" i="24"/>
  <c r="Q409" i="32"/>
  <c r="I409" i="24"/>
  <c r="J409" i="32" s="1"/>
  <c r="H409" i="24"/>
  <c r="H409" i="32"/>
  <c r="X409" i="24"/>
  <c r="Y409" i="24" s="1"/>
  <c r="O408" i="30"/>
  <c r="R408" i="2"/>
  <c r="W408" i="30" l="1"/>
  <c r="T408" i="2"/>
  <c r="Y408" i="2"/>
  <c r="L409" i="24"/>
  <c r="I409" i="32"/>
  <c r="R409" i="32"/>
  <c r="O409" i="32" l="1"/>
  <c r="R409" i="24"/>
  <c r="Q409" i="2"/>
  <c r="V409" i="30" s="1"/>
  <c r="J409" i="2"/>
  <c r="AD408" i="30"/>
  <c r="AE408" i="2"/>
  <c r="O409" i="2"/>
  <c r="Y408" i="30"/>
  <c r="X409" i="2" l="1"/>
  <c r="AC409" i="30" s="1"/>
  <c r="G409" i="2"/>
  <c r="S409" i="2" s="1"/>
  <c r="P409" i="2"/>
  <c r="U409" i="30" s="1"/>
  <c r="K409" i="30"/>
  <c r="M409" i="2"/>
  <c r="V409" i="2"/>
  <c r="S409" i="30"/>
  <c r="W409" i="32"/>
  <c r="T409" i="24"/>
  <c r="W409" i="24"/>
  <c r="X409" i="30" l="1"/>
  <c r="U409" i="2"/>
  <c r="Z409" i="30" s="1"/>
  <c r="AB409" i="32"/>
  <c r="Q410" i="24"/>
  <c r="V410" i="32" s="1"/>
  <c r="J410" i="24"/>
  <c r="O410" i="24"/>
  <c r="S410" i="32" s="1"/>
  <c r="AA409" i="30"/>
  <c r="W409" i="2"/>
  <c r="AB409" i="30" s="1"/>
  <c r="Y409" i="32"/>
  <c r="Q409" i="30"/>
  <c r="N409" i="2"/>
  <c r="H409" i="2"/>
  <c r="H409" i="30"/>
  <c r="I409" i="2"/>
  <c r="J409" i="30" s="1"/>
  <c r="Z409" i="2"/>
  <c r="AA409" i="2" s="1"/>
  <c r="R409" i="30" l="1"/>
  <c r="L409" i="2"/>
  <c r="I409" i="30"/>
  <c r="K410" i="32"/>
  <c r="G410" i="24"/>
  <c r="P410" i="24"/>
  <c r="U410" i="32" s="1"/>
  <c r="V410" i="24"/>
  <c r="AA410" i="32" s="1"/>
  <c r="M410" i="24"/>
  <c r="H410" i="32" l="1"/>
  <c r="H410" i="24"/>
  <c r="I410" i="24"/>
  <c r="J410" i="32" s="1"/>
  <c r="X410" i="24"/>
  <c r="Y410" i="24" s="1"/>
  <c r="R409" i="2"/>
  <c r="O409" i="30"/>
  <c r="Q410" i="32"/>
  <c r="N410" i="24"/>
  <c r="S410" i="24"/>
  <c r="R410" i="32" l="1"/>
  <c r="I410" i="32"/>
  <c r="L410" i="24"/>
  <c r="X410" i="32"/>
  <c r="U410" i="24"/>
  <c r="Z410" i="32" s="1"/>
  <c r="W409" i="30"/>
  <c r="T409" i="2"/>
  <c r="Y409" i="2"/>
  <c r="O410" i="32" l="1"/>
  <c r="R410" i="24"/>
  <c r="Y409" i="30"/>
  <c r="Q410" i="2"/>
  <c r="V410" i="30" s="1"/>
  <c r="AE409" i="2"/>
  <c r="O410" i="2"/>
  <c r="AD409" i="30"/>
  <c r="J410" i="2"/>
  <c r="V410" i="2" l="1"/>
  <c r="S410" i="30"/>
  <c r="W410" i="32"/>
  <c r="T410" i="24"/>
  <c r="W410" i="24"/>
  <c r="K410" i="30"/>
  <c r="G410" i="2"/>
  <c r="P410" i="2"/>
  <c r="U410" i="30" s="1"/>
  <c r="X410" i="2"/>
  <c r="AC410" i="30" s="1"/>
  <c r="M410" i="2"/>
  <c r="N410" i="2" l="1"/>
  <c r="Q410" i="30"/>
  <c r="H410" i="30"/>
  <c r="I410" i="2"/>
  <c r="J410" i="30" s="1"/>
  <c r="Z410" i="2"/>
  <c r="AA410" i="2" s="1"/>
  <c r="H410" i="2"/>
  <c r="S410" i="2"/>
  <c r="Y410" i="32"/>
  <c r="AB410" i="32"/>
  <c r="Q411" i="24"/>
  <c r="V411" i="32" s="1"/>
  <c r="J411" i="24"/>
  <c r="O411" i="24"/>
  <c r="S411" i="32" s="1"/>
  <c r="W410" i="2"/>
  <c r="AB410" i="30" s="1"/>
  <c r="AA410" i="30"/>
  <c r="K411" i="32" l="1"/>
  <c r="G411" i="24"/>
  <c r="V411" i="24"/>
  <c r="AA411" i="32" s="1"/>
  <c r="P411" i="24"/>
  <c r="U411" i="32" s="1"/>
  <c r="M411" i="24"/>
  <c r="X410" i="30"/>
  <c r="U410" i="2"/>
  <c r="Z410" i="30" s="1"/>
  <c r="I410" i="30"/>
  <c r="L410" i="2"/>
  <c r="R410" i="30"/>
  <c r="R410" i="2" l="1"/>
  <c r="O410" i="30"/>
  <c r="Q411" i="32"/>
  <c r="N411" i="24"/>
  <c r="H411" i="32"/>
  <c r="I411" i="24"/>
  <c r="J411" i="32" s="1"/>
  <c r="H411" i="24"/>
  <c r="X411" i="24"/>
  <c r="Y411" i="24" s="1"/>
  <c r="S411" i="24"/>
  <c r="R411" i="32" l="1"/>
  <c r="I411" i="32"/>
  <c r="L411" i="24"/>
  <c r="X411" i="32"/>
  <c r="U411" i="24"/>
  <c r="Z411" i="32" s="1"/>
  <c r="W410" i="30"/>
  <c r="T410" i="2"/>
  <c r="Y410" i="2"/>
  <c r="Y410" i="30" l="1"/>
  <c r="O411" i="32"/>
  <c r="R411" i="24"/>
  <c r="Q411" i="2"/>
  <c r="V411" i="30" s="1"/>
  <c r="J411" i="2"/>
  <c r="O411" i="2"/>
  <c r="AE410" i="2"/>
  <c r="AD410" i="30"/>
  <c r="W411" i="32" l="1"/>
  <c r="T411" i="24"/>
  <c r="W411" i="24"/>
  <c r="S411" i="30"/>
  <c r="V411" i="2"/>
  <c r="P411" i="2"/>
  <c r="U411" i="30" s="1"/>
  <c r="K411" i="30"/>
  <c r="X411" i="2"/>
  <c r="AC411" i="30" s="1"/>
  <c r="G411" i="2"/>
  <c r="S411" i="2"/>
  <c r="M411" i="2"/>
  <c r="N411" i="2" l="1"/>
  <c r="Q411" i="30"/>
  <c r="Y411" i="32"/>
  <c r="O412" i="24"/>
  <c r="S412" i="32" s="1"/>
  <c r="Q412" i="24"/>
  <c r="V412" i="32" s="1"/>
  <c r="J412" i="24"/>
  <c r="AB411" i="32"/>
  <c r="X411" i="30"/>
  <c r="U411" i="2"/>
  <c r="Z411" i="30" s="1"/>
  <c r="H411" i="30"/>
  <c r="Z411" i="2"/>
  <c r="AA411" i="2" s="1"/>
  <c r="I411" i="2"/>
  <c r="J411" i="30" s="1"/>
  <c r="H411" i="2"/>
  <c r="AA411" i="30"/>
  <c r="W411" i="2"/>
  <c r="AB411" i="30" s="1"/>
  <c r="V412" i="24" l="1"/>
  <c r="AA412" i="32" s="1"/>
  <c r="P412" i="24"/>
  <c r="U412" i="32" s="1"/>
  <c r="G412" i="24"/>
  <c r="K412" i="32"/>
  <c r="M412" i="24"/>
  <c r="L411" i="2"/>
  <c r="I411" i="30"/>
  <c r="R411" i="30"/>
  <c r="Q412" i="32" l="1"/>
  <c r="N412" i="24"/>
  <c r="O411" i="30"/>
  <c r="R411" i="2"/>
  <c r="H412" i="24"/>
  <c r="I412" i="24"/>
  <c r="J412" i="32" s="1"/>
  <c r="H412" i="32"/>
  <c r="X412" i="24"/>
  <c r="Y412" i="24" s="1"/>
  <c r="S412" i="24"/>
  <c r="W411" i="30" l="1"/>
  <c r="T411" i="2"/>
  <c r="Y411" i="2"/>
  <c r="R412" i="32"/>
  <c r="X412" i="32"/>
  <c r="U412" i="24"/>
  <c r="Z412" i="32" s="1"/>
  <c r="I412" i="32"/>
  <c r="L412" i="24"/>
  <c r="AE411" i="2" l="1"/>
  <c r="O412" i="2"/>
  <c r="AD411" i="30"/>
  <c r="J412" i="2"/>
  <c r="Q412" i="2"/>
  <c r="V412" i="30" s="1"/>
  <c r="Y411" i="30"/>
  <c r="R412" i="24"/>
  <c r="O412" i="32"/>
  <c r="P412" i="2" l="1"/>
  <c r="U412" i="30" s="1"/>
  <c r="G412" i="2"/>
  <c r="K412" i="30"/>
  <c r="X412" i="2"/>
  <c r="AC412" i="30" s="1"/>
  <c r="M412" i="2"/>
  <c r="S412" i="30"/>
  <c r="V412" i="2"/>
  <c r="W412" i="32"/>
  <c r="T412" i="24"/>
  <c r="W412" i="24"/>
  <c r="Y412" i="32" l="1"/>
  <c r="Q412" i="30"/>
  <c r="N412" i="2"/>
  <c r="I412" i="2"/>
  <c r="J412" i="30" s="1"/>
  <c r="Z412" i="2"/>
  <c r="AA412" i="2" s="1"/>
  <c r="H412" i="2"/>
  <c r="H412" i="30"/>
  <c r="O413" i="24"/>
  <c r="S413" i="32" s="1"/>
  <c r="J413" i="24"/>
  <c r="AB412" i="32"/>
  <c r="Q413" i="24"/>
  <c r="V413" i="32" s="1"/>
  <c r="AA412" i="30"/>
  <c r="W412" i="2"/>
  <c r="AB412" i="30" s="1"/>
  <c r="S412" i="2"/>
  <c r="R412" i="30" l="1"/>
  <c r="X412" i="30"/>
  <c r="U412" i="2"/>
  <c r="Z412" i="30" s="1"/>
  <c r="L412" i="2"/>
  <c r="I412" i="30"/>
  <c r="V413" i="24"/>
  <c r="AA413" i="32" s="1"/>
  <c r="K413" i="32"/>
  <c r="P413" i="24"/>
  <c r="U413" i="32" s="1"/>
  <c r="G413" i="24"/>
  <c r="M413" i="24"/>
  <c r="I413" i="24" l="1"/>
  <c r="J413" i="32" s="1"/>
  <c r="H413" i="24"/>
  <c r="H413" i="32"/>
  <c r="X413" i="24"/>
  <c r="Y413" i="24" s="1"/>
  <c r="N413" i="24"/>
  <c r="Q413" i="32"/>
  <c r="S413" i="24"/>
  <c r="O412" i="30"/>
  <c r="R412" i="2"/>
  <c r="X413" i="32" l="1"/>
  <c r="U413" i="24"/>
  <c r="Z413" i="32" s="1"/>
  <c r="L413" i="24"/>
  <c r="I413" i="32"/>
  <c r="W412" i="30"/>
  <c r="T412" i="2"/>
  <c r="Y412" i="2"/>
  <c r="R413" i="32"/>
  <c r="J413" i="2" l="1"/>
  <c r="AD412" i="30"/>
  <c r="Q413" i="2"/>
  <c r="V413" i="30" s="1"/>
  <c r="O413" i="2"/>
  <c r="AE412" i="2"/>
  <c r="O413" i="32"/>
  <c r="R413" i="24"/>
  <c r="Y412" i="30"/>
  <c r="V413" i="2" l="1"/>
  <c r="S413" i="30"/>
  <c r="W413" i="32"/>
  <c r="T413" i="24"/>
  <c r="W413" i="24"/>
  <c r="K413" i="30"/>
  <c r="G413" i="2"/>
  <c r="P413" i="2"/>
  <c r="U413" i="30" s="1"/>
  <c r="X413" i="2"/>
  <c r="AC413" i="30" s="1"/>
  <c r="M413" i="2"/>
  <c r="N413" i="2" l="1"/>
  <c r="Q413" i="30"/>
  <c r="I413" i="2"/>
  <c r="J413" i="30" s="1"/>
  <c r="Z413" i="2"/>
  <c r="AA413" i="2" s="1"/>
  <c r="H413" i="2"/>
  <c r="H413" i="30"/>
  <c r="Y413" i="32"/>
  <c r="S413" i="2"/>
  <c r="AB413" i="32"/>
  <c r="O414" i="24"/>
  <c r="S414" i="32" s="1"/>
  <c r="J414" i="24"/>
  <c r="Q414" i="24"/>
  <c r="V414" i="32" s="1"/>
  <c r="AA413" i="30"/>
  <c r="W413" i="2"/>
  <c r="AB413" i="30" s="1"/>
  <c r="G414" i="24" l="1"/>
  <c r="K414" i="32"/>
  <c r="S414" i="24"/>
  <c r="V414" i="24"/>
  <c r="AA414" i="32" s="1"/>
  <c r="P414" i="24"/>
  <c r="U414" i="32" s="1"/>
  <c r="M414" i="24"/>
  <c r="X413" i="30"/>
  <c r="U413" i="2"/>
  <c r="Z413" i="30" s="1"/>
  <c r="L413" i="2"/>
  <c r="I413" i="30"/>
  <c r="R413" i="30"/>
  <c r="X414" i="32" l="1"/>
  <c r="U414" i="24"/>
  <c r="Z414" i="32" s="1"/>
  <c r="Q414" i="32"/>
  <c r="N414" i="24"/>
  <c r="R413" i="2"/>
  <c r="O413" i="30"/>
  <c r="I414" i="24"/>
  <c r="J414" i="32" s="1"/>
  <c r="H414" i="32"/>
  <c r="H414" i="24"/>
  <c r="X414" i="24"/>
  <c r="Y414" i="24" s="1"/>
  <c r="R414" i="32" l="1"/>
  <c r="I414" i="32"/>
  <c r="L414" i="24"/>
  <c r="W413" i="30"/>
  <c r="T413" i="2"/>
  <c r="Y413" i="2"/>
  <c r="Q414" i="2" l="1"/>
  <c r="V414" i="30" s="1"/>
  <c r="AE413" i="2"/>
  <c r="O414" i="2"/>
  <c r="AD413" i="30"/>
  <c r="J414" i="2"/>
  <c r="Y413" i="30"/>
  <c r="R414" i="24"/>
  <c r="O414" i="32"/>
  <c r="V414" i="2" l="1"/>
  <c r="S414" i="30"/>
  <c r="W414" i="32"/>
  <c r="T414" i="24"/>
  <c r="W414" i="24"/>
  <c r="P414" i="2"/>
  <c r="U414" i="30" s="1"/>
  <c r="G414" i="2"/>
  <c r="S414" i="2" s="1"/>
  <c r="K414" i="30"/>
  <c r="X414" i="2"/>
  <c r="AC414" i="30" s="1"/>
  <c r="M414" i="2"/>
  <c r="X414" i="30" l="1"/>
  <c r="U414" i="2"/>
  <c r="Z414" i="30" s="1"/>
  <c r="Y414" i="32"/>
  <c r="Q414" i="30"/>
  <c r="N414" i="2"/>
  <c r="H414" i="30"/>
  <c r="H414" i="2"/>
  <c r="I414" i="2"/>
  <c r="J414" i="30" s="1"/>
  <c r="Z414" i="2"/>
  <c r="AA414" i="2" s="1"/>
  <c r="Q415" i="24"/>
  <c r="V415" i="32" s="1"/>
  <c r="AB414" i="32"/>
  <c r="O415" i="24"/>
  <c r="S415" i="32" s="1"/>
  <c r="J415" i="24"/>
  <c r="W414" i="2"/>
  <c r="AB414" i="30" s="1"/>
  <c r="AA414" i="30"/>
  <c r="I414" i="30" l="1"/>
  <c r="L414" i="2"/>
  <c r="R414" i="30"/>
  <c r="V415" i="24"/>
  <c r="AA415" i="32" s="1"/>
  <c r="K415" i="32"/>
  <c r="P415" i="24"/>
  <c r="U415" i="32" s="1"/>
  <c r="G415" i="24"/>
  <c r="S415" i="24" s="1"/>
  <c r="M415" i="24"/>
  <c r="Q415" i="32" l="1"/>
  <c r="N415" i="24"/>
  <c r="O414" i="30"/>
  <c r="R414" i="2"/>
  <c r="X415" i="32"/>
  <c r="U415" i="24"/>
  <c r="Z415" i="32" s="1"/>
  <c r="H415" i="24"/>
  <c r="H415" i="32"/>
  <c r="I415" i="24"/>
  <c r="J415" i="32" s="1"/>
  <c r="X415" i="24"/>
  <c r="Y415" i="24" s="1"/>
  <c r="W414" i="30" l="1"/>
  <c r="T414" i="2"/>
  <c r="Y414" i="2"/>
  <c r="I415" i="32"/>
  <c r="L415" i="24"/>
  <c r="R415" i="32"/>
  <c r="AD414" i="30" l="1"/>
  <c r="Q415" i="2"/>
  <c r="V415" i="30" s="1"/>
  <c r="O415" i="2"/>
  <c r="J415" i="2"/>
  <c r="AE414" i="2"/>
  <c r="Y414" i="30"/>
  <c r="R415" i="24"/>
  <c r="O415" i="32"/>
  <c r="S415" i="30" l="1"/>
  <c r="V415" i="2"/>
  <c r="W415" i="32"/>
  <c r="T415" i="24"/>
  <c r="W415" i="24"/>
  <c r="G415" i="2"/>
  <c r="K415" i="30"/>
  <c r="S415" i="2"/>
  <c r="X415" i="2"/>
  <c r="AC415" i="30" s="1"/>
  <c r="P415" i="2"/>
  <c r="U415" i="30" s="1"/>
  <c r="M415" i="2"/>
  <c r="Q415" i="30" l="1"/>
  <c r="N415" i="2"/>
  <c r="X415" i="30"/>
  <c r="U415" i="2"/>
  <c r="Z415" i="30" s="1"/>
  <c r="Y415" i="32"/>
  <c r="H415" i="2"/>
  <c r="H415" i="30"/>
  <c r="I415" i="2"/>
  <c r="J415" i="30" s="1"/>
  <c r="Z415" i="2"/>
  <c r="AA415" i="2" s="1"/>
  <c r="AA415" i="30"/>
  <c r="W415" i="2"/>
  <c r="AB415" i="30" s="1"/>
  <c r="Q416" i="24"/>
  <c r="V416" i="32" s="1"/>
  <c r="AB415" i="32"/>
  <c r="O416" i="24"/>
  <c r="S416" i="32" s="1"/>
  <c r="J416" i="24"/>
  <c r="I415" i="30" l="1"/>
  <c r="L415" i="2"/>
  <c r="K416" i="32"/>
  <c r="G416" i="24"/>
  <c r="S416" i="24" s="1"/>
  <c r="P416" i="24"/>
  <c r="U416" i="32" s="1"/>
  <c r="V416" i="24"/>
  <c r="AA416" i="32" s="1"/>
  <c r="M416" i="24"/>
  <c r="R415" i="30"/>
  <c r="X416" i="32" l="1"/>
  <c r="U416" i="24"/>
  <c r="Z416" i="32" s="1"/>
  <c r="O415" i="30"/>
  <c r="R415" i="2"/>
  <c r="Q416" i="32"/>
  <c r="N416" i="24"/>
  <c r="H416" i="32"/>
  <c r="H416" i="24"/>
  <c r="I416" i="24"/>
  <c r="J416" i="32" s="1"/>
  <c r="X416" i="24"/>
  <c r="Y416" i="24" s="1"/>
  <c r="I416" i="32" l="1"/>
  <c r="L416" i="24"/>
  <c r="W415" i="30"/>
  <c r="T415" i="2"/>
  <c r="Y415" i="2"/>
  <c r="R416" i="32"/>
  <c r="Y415" i="30" l="1"/>
  <c r="R416" i="24"/>
  <c r="O416" i="32"/>
  <c r="Q416" i="2"/>
  <c r="V416" i="30" s="1"/>
  <c r="AE415" i="2"/>
  <c r="AD415" i="30"/>
  <c r="O416" i="2"/>
  <c r="J416" i="2"/>
  <c r="P416" i="2" l="1"/>
  <c r="U416" i="30" s="1"/>
  <c r="X416" i="2"/>
  <c r="AC416" i="30" s="1"/>
  <c r="K416" i="30"/>
  <c r="G416" i="2"/>
  <c r="M416" i="2"/>
  <c r="S416" i="30"/>
  <c r="V416" i="2"/>
  <c r="W416" i="32"/>
  <c r="T416" i="24"/>
  <c r="W416" i="24"/>
  <c r="Y416" i="32" l="1"/>
  <c r="Q416" i="30"/>
  <c r="N416" i="2"/>
  <c r="I416" i="2"/>
  <c r="J416" i="30" s="1"/>
  <c r="H416" i="2"/>
  <c r="H416" i="30"/>
  <c r="Z416" i="2"/>
  <c r="AA416" i="2" s="1"/>
  <c r="O417" i="24"/>
  <c r="S417" i="32" s="1"/>
  <c r="AB416" i="32"/>
  <c r="Q417" i="24"/>
  <c r="V417" i="32" s="1"/>
  <c r="J417" i="24"/>
  <c r="W416" i="2"/>
  <c r="AB416" i="30" s="1"/>
  <c r="AA416" i="30"/>
  <c r="S416" i="2"/>
  <c r="K417" i="32" l="1"/>
  <c r="P417" i="24"/>
  <c r="U417" i="32" s="1"/>
  <c r="V417" i="24"/>
  <c r="AA417" i="32" s="1"/>
  <c r="G417" i="24"/>
  <c r="S417" i="24" s="1"/>
  <c r="M417" i="24"/>
  <c r="R416" i="30"/>
  <c r="X416" i="30"/>
  <c r="U416" i="2"/>
  <c r="Z416" i="30" s="1"/>
  <c r="I416" i="30"/>
  <c r="L416" i="2"/>
  <c r="X417" i="32" l="1"/>
  <c r="U417" i="24"/>
  <c r="Z417" i="32" s="1"/>
  <c r="N417" i="24"/>
  <c r="Q417" i="32"/>
  <c r="R416" i="2"/>
  <c r="O416" i="30"/>
  <c r="H417" i="24"/>
  <c r="H417" i="32"/>
  <c r="I417" i="24"/>
  <c r="J417" i="32" s="1"/>
  <c r="X417" i="24"/>
  <c r="Y417" i="24" s="1"/>
  <c r="I417" i="32" l="1"/>
  <c r="L417" i="24"/>
  <c r="R417" i="32"/>
  <c r="W416" i="30"/>
  <c r="T416" i="2"/>
  <c r="Y416" i="2"/>
  <c r="J417" i="2" l="1"/>
  <c r="AD416" i="30"/>
  <c r="Q417" i="2"/>
  <c r="V417" i="30" s="1"/>
  <c r="O417" i="2"/>
  <c r="AE416" i="2"/>
  <c r="O417" i="32"/>
  <c r="R417" i="24"/>
  <c r="Y416" i="30"/>
  <c r="V417" i="2" l="1"/>
  <c r="S417" i="30"/>
  <c r="W417" i="32"/>
  <c r="T417" i="24"/>
  <c r="W417" i="24"/>
  <c r="G417" i="2"/>
  <c r="S417" i="2" s="1"/>
  <c r="K417" i="30"/>
  <c r="X417" i="2"/>
  <c r="AC417" i="30" s="1"/>
  <c r="P417" i="2"/>
  <c r="U417" i="30" s="1"/>
  <c r="M417" i="2"/>
  <c r="Y417" i="32" l="1"/>
  <c r="H417" i="2"/>
  <c r="H417" i="30"/>
  <c r="I417" i="2"/>
  <c r="J417" i="30" s="1"/>
  <c r="Z417" i="2"/>
  <c r="AA417" i="2" s="1"/>
  <c r="Q417" i="30"/>
  <c r="N417" i="2"/>
  <c r="X417" i="30"/>
  <c r="U417" i="2"/>
  <c r="Z417" i="30" s="1"/>
  <c r="O418" i="24"/>
  <c r="S418" i="32" s="1"/>
  <c r="AB417" i="32"/>
  <c r="Q418" i="24"/>
  <c r="V418" i="32" s="1"/>
  <c r="J418" i="24"/>
  <c r="AA417" i="30"/>
  <c r="W417" i="2"/>
  <c r="AB417" i="30" s="1"/>
  <c r="R417" i="30" l="1"/>
  <c r="L417" i="2"/>
  <c r="I417" i="30"/>
  <c r="G418" i="24"/>
  <c r="K418" i="32"/>
  <c r="S418" i="24"/>
  <c r="V418" i="24"/>
  <c r="AA418" i="32" s="1"/>
  <c r="P418" i="24"/>
  <c r="U418" i="32" s="1"/>
  <c r="M418" i="24"/>
  <c r="Q418" i="32" l="1"/>
  <c r="N418" i="24"/>
  <c r="R417" i="2"/>
  <c r="O417" i="30"/>
  <c r="X418" i="32"/>
  <c r="U418" i="24"/>
  <c r="Z418" i="32" s="1"/>
  <c r="H418" i="32"/>
  <c r="H418" i="24"/>
  <c r="I418" i="24"/>
  <c r="J418" i="32" s="1"/>
  <c r="X418" i="24"/>
  <c r="Y418" i="24" s="1"/>
  <c r="L418" i="24" l="1"/>
  <c r="I418" i="32"/>
  <c r="W417" i="30"/>
  <c r="T417" i="2"/>
  <c r="Y417" i="2"/>
  <c r="R418" i="32"/>
  <c r="Y417" i="30" l="1"/>
  <c r="J418" i="2"/>
  <c r="O418" i="2"/>
  <c r="Q418" i="2"/>
  <c r="V418" i="30" s="1"/>
  <c r="AE417" i="2"/>
  <c r="AD417" i="30"/>
  <c r="R418" i="24"/>
  <c r="O418" i="32"/>
  <c r="W418" i="32" l="1"/>
  <c r="T418" i="24"/>
  <c r="W418" i="24"/>
  <c r="V418" i="2"/>
  <c r="S418" i="30"/>
  <c r="X418" i="2"/>
  <c r="AC418" i="30" s="1"/>
  <c r="K418" i="30"/>
  <c r="G418" i="2"/>
  <c r="P418" i="2"/>
  <c r="U418" i="30" s="1"/>
  <c r="M418" i="2"/>
  <c r="AA418" i="30" l="1"/>
  <c r="W418" i="2"/>
  <c r="AB418" i="30" s="1"/>
  <c r="O419" i="24"/>
  <c r="S419" i="32" s="1"/>
  <c r="AB418" i="32"/>
  <c r="Q419" i="24"/>
  <c r="V419" i="32" s="1"/>
  <c r="J419" i="24"/>
  <c r="Y418" i="32"/>
  <c r="Q418" i="30"/>
  <c r="N418" i="2"/>
  <c r="H418" i="30"/>
  <c r="I418" i="2"/>
  <c r="J418" i="30" s="1"/>
  <c r="Z418" i="2"/>
  <c r="AA418" i="2" s="1"/>
  <c r="H418" i="2"/>
  <c r="S418" i="2"/>
  <c r="X418" i="30" l="1"/>
  <c r="U418" i="2"/>
  <c r="Z418" i="30" s="1"/>
  <c r="R418" i="30"/>
  <c r="V419" i="24"/>
  <c r="AA419" i="32" s="1"/>
  <c r="G419" i="24"/>
  <c r="S419" i="24"/>
  <c r="P419" i="24"/>
  <c r="U419" i="32" s="1"/>
  <c r="K419" i="32"/>
  <c r="M419" i="24"/>
  <c r="L418" i="2"/>
  <c r="I418" i="30"/>
  <c r="O418" i="30" l="1"/>
  <c r="R418" i="2"/>
  <c r="Q419" i="32"/>
  <c r="N419" i="24"/>
  <c r="X419" i="32"/>
  <c r="U419" i="24"/>
  <c r="Z419" i="32" s="1"/>
  <c r="H419" i="32"/>
  <c r="I419" i="24"/>
  <c r="J419" i="32" s="1"/>
  <c r="H419" i="24"/>
  <c r="X419" i="24"/>
  <c r="Y419" i="24" s="1"/>
  <c r="R419" i="32" l="1"/>
  <c r="W418" i="30"/>
  <c r="T418" i="2"/>
  <c r="Y418" i="2"/>
  <c r="I419" i="32"/>
  <c r="L419" i="24"/>
  <c r="O419" i="32" l="1"/>
  <c r="R419" i="24"/>
  <c r="Y418" i="30"/>
  <c r="Q419" i="2"/>
  <c r="V419" i="30" s="1"/>
  <c r="O419" i="2"/>
  <c r="J419" i="2"/>
  <c r="AD418" i="30"/>
  <c r="AE418" i="2"/>
  <c r="P419" i="2" l="1"/>
  <c r="U419" i="30" s="1"/>
  <c r="X419" i="2"/>
  <c r="AC419" i="30" s="1"/>
  <c r="K419" i="30"/>
  <c r="G419" i="2"/>
  <c r="S419" i="2"/>
  <c r="M419" i="2"/>
  <c r="S419" i="30"/>
  <c r="V419" i="2"/>
  <c r="W419" i="32"/>
  <c r="T419" i="24"/>
  <c r="W419" i="24"/>
  <c r="Y419" i="32" l="1"/>
  <c r="Q419" i="30"/>
  <c r="N419" i="2"/>
  <c r="X419" i="30"/>
  <c r="U419" i="2"/>
  <c r="Z419" i="30" s="1"/>
  <c r="O420" i="24"/>
  <c r="S420" i="32" s="1"/>
  <c r="AB419" i="32"/>
  <c r="Q420" i="24"/>
  <c r="V420" i="32" s="1"/>
  <c r="J420" i="24"/>
  <c r="W419" i="2"/>
  <c r="AB419" i="30" s="1"/>
  <c r="AA419" i="30"/>
  <c r="I419" i="2"/>
  <c r="J419" i="30" s="1"/>
  <c r="Z419" i="2"/>
  <c r="AA419" i="2" s="1"/>
  <c r="H419" i="2"/>
  <c r="H419" i="30"/>
  <c r="R419" i="30" l="1"/>
  <c r="I419" i="30"/>
  <c r="L419" i="2"/>
  <c r="V420" i="24"/>
  <c r="AA420" i="32" s="1"/>
  <c r="P420" i="24"/>
  <c r="U420" i="32" s="1"/>
  <c r="G420" i="24"/>
  <c r="K420" i="32"/>
  <c r="M420" i="24"/>
  <c r="N420" i="24" l="1"/>
  <c r="Q420" i="32"/>
  <c r="H420" i="24"/>
  <c r="I420" i="24"/>
  <c r="J420" i="32" s="1"/>
  <c r="H420" i="32"/>
  <c r="X420" i="24"/>
  <c r="Y420" i="24" s="1"/>
  <c r="O419" i="30"/>
  <c r="R419" i="2"/>
  <c r="S420" i="24"/>
  <c r="I420" i="32" l="1"/>
  <c r="L420" i="24"/>
  <c r="W419" i="30"/>
  <c r="T419" i="2"/>
  <c r="Y419" i="2"/>
  <c r="X420" i="32"/>
  <c r="U420" i="24"/>
  <c r="Z420" i="32" s="1"/>
  <c r="R420" i="32"/>
  <c r="Y419" i="30" l="1"/>
  <c r="R420" i="24"/>
  <c r="O420" i="32"/>
  <c r="Q420" i="2"/>
  <c r="V420" i="30" s="1"/>
  <c r="AE419" i="2"/>
  <c r="AD419" i="30"/>
  <c r="O420" i="2"/>
  <c r="J420" i="2"/>
  <c r="X420" i="2" l="1"/>
  <c r="AC420" i="30" s="1"/>
  <c r="K420" i="30"/>
  <c r="G420" i="2"/>
  <c r="P420" i="2"/>
  <c r="U420" i="30" s="1"/>
  <c r="M420" i="2"/>
  <c r="V420" i="2"/>
  <c r="S420" i="30"/>
  <c r="W420" i="32"/>
  <c r="T420" i="24"/>
  <c r="W420" i="24"/>
  <c r="Q421" i="24" l="1"/>
  <c r="V421" i="32" s="1"/>
  <c r="AB420" i="32"/>
  <c r="O421" i="24"/>
  <c r="S421" i="32" s="1"/>
  <c r="J421" i="24"/>
  <c r="H420" i="2"/>
  <c r="H420" i="30"/>
  <c r="I420" i="2"/>
  <c r="J420" i="30" s="1"/>
  <c r="Z420" i="2"/>
  <c r="AA420" i="2" s="1"/>
  <c r="Q420" i="30"/>
  <c r="N420" i="2"/>
  <c r="Y420" i="32"/>
  <c r="S420" i="2"/>
  <c r="W420" i="2"/>
  <c r="AB420" i="30" s="1"/>
  <c r="AA420" i="30"/>
  <c r="R420" i="30" l="1"/>
  <c r="V421" i="24"/>
  <c r="AA421" i="32" s="1"/>
  <c r="G421" i="24"/>
  <c r="P421" i="24"/>
  <c r="U421" i="32" s="1"/>
  <c r="K421" i="32"/>
  <c r="M421" i="24"/>
  <c r="X420" i="30"/>
  <c r="U420" i="2"/>
  <c r="Z420" i="30" s="1"/>
  <c r="L420" i="2"/>
  <c r="I420" i="30"/>
  <c r="R420" i="2" l="1"/>
  <c r="O420" i="30"/>
  <c r="H421" i="24"/>
  <c r="H421" i="32"/>
  <c r="I421" i="24"/>
  <c r="J421" i="32" s="1"/>
  <c r="X421" i="24"/>
  <c r="Y421" i="24" s="1"/>
  <c r="N421" i="24"/>
  <c r="Q421" i="32"/>
  <c r="S421" i="24"/>
  <c r="R421" i="32" l="1"/>
  <c r="L421" i="24"/>
  <c r="I421" i="32"/>
  <c r="X421" i="32"/>
  <c r="U421" i="24"/>
  <c r="Z421" i="32" s="1"/>
  <c r="W420" i="30"/>
  <c r="T420" i="2"/>
  <c r="Y420" i="2"/>
  <c r="Y420" i="30" l="1"/>
  <c r="O421" i="32"/>
  <c r="R421" i="24"/>
  <c r="J421" i="2"/>
  <c r="AE420" i="2"/>
  <c r="AD420" i="30"/>
  <c r="Q421" i="2"/>
  <c r="V421" i="30" s="1"/>
  <c r="O421" i="2"/>
  <c r="W421" i="32" l="1"/>
  <c r="T421" i="24"/>
  <c r="W421" i="24"/>
  <c r="S421" i="30"/>
  <c r="V421" i="2"/>
  <c r="K421" i="30"/>
  <c r="X421" i="2"/>
  <c r="AC421" i="30" s="1"/>
  <c r="P421" i="2"/>
  <c r="U421" i="30" s="1"/>
  <c r="G421" i="2"/>
  <c r="S421" i="2"/>
  <c r="M421" i="2"/>
  <c r="Y421" i="32" l="1"/>
  <c r="Q421" i="30"/>
  <c r="N421" i="2"/>
  <c r="X421" i="30"/>
  <c r="U421" i="2"/>
  <c r="Z421" i="30" s="1"/>
  <c r="O422" i="24"/>
  <c r="S422" i="32" s="1"/>
  <c r="J422" i="24"/>
  <c r="AB421" i="32"/>
  <c r="Q422" i="24"/>
  <c r="V422" i="32" s="1"/>
  <c r="H421" i="30"/>
  <c r="Z421" i="2"/>
  <c r="AA421" i="2" s="1"/>
  <c r="I421" i="2"/>
  <c r="J421" i="30" s="1"/>
  <c r="H421" i="2"/>
  <c r="AA421" i="30"/>
  <c r="W421" i="2"/>
  <c r="AB421" i="30" s="1"/>
  <c r="R421" i="30" l="1"/>
  <c r="P422" i="24"/>
  <c r="U422" i="32" s="1"/>
  <c r="K422" i="32"/>
  <c r="G422" i="24"/>
  <c r="S422" i="24" s="1"/>
  <c r="V422" i="24"/>
  <c r="AA422" i="32" s="1"/>
  <c r="M422" i="24"/>
  <c r="I421" i="30"/>
  <c r="L421" i="2"/>
  <c r="X422" i="32" l="1"/>
  <c r="U422" i="24"/>
  <c r="Z422" i="32" s="1"/>
  <c r="H422" i="32"/>
  <c r="I422" i="24"/>
  <c r="J422" i="32" s="1"/>
  <c r="H422" i="24"/>
  <c r="X422" i="24"/>
  <c r="Y422" i="24" s="1"/>
  <c r="O421" i="30"/>
  <c r="R421" i="2"/>
  <c r="N422" i="24"/>
  <c r="Q422" i="32"/>
  <c r="W421" i="30" l="1"/>
  <c r="T421" i="2"/>
  <c r="Y421" i="2"/>
  <c r="R422" i="32"/>
  <c r="I422" i="32"/>
  <c r="L422" i="24"/>
  <c r="Q422" i="2" l="1"/>
  <c r="V422" i="30" s="1"/>
  <c r="AE421" i="2"/>
  <c r="J422" i="2"/>
  <c r="AD421" i="30"/>
  <c r="O422" i="2"/>
  <c r="Y421" i="30"/>
  <c r="R422" i="24"/>
  <c r="O422" i="32"/>
  <c r="X422" i="2" l="1"/>
  <c r="AC422" i="30" s="1"/>
  <c r="P422" i="2"/>
  <c r="U422" i="30" s="1"/>
  <c r="G422" i="2"/>
  <c r="S422" i="2" s="1"/>
  <c r="K422" i="30"/>
  <c r="M422" i="2"/>
  <c r="W422" i="32"/>
  <c r="T422" i="24"/>
  <c r="W422" i="24"/>
  <c r="V422" i="2"/>
  <c r="S422" i="30"/>
  <c r="W422" i="2" l="1"/>
  <c r="AB422" i="30" s="1"/>
  <c r="AA422" i="30"/>
  <c r="N422" i="2"/>
  <c r="Q422" i="30"/>
  <c r="I422" i="2"/>
  <c r="J422" i="30" s="1"/>
  <c r="H422" i="30"/>
  <c r="H422" i="2"/>
  <c r="Z422" i="2"/>
  <c r="AA422" i="2" s="1"/>
  <c r="Q423" i="24"/>
  <c r="V423" i="32" s="1"/>
  <c r="AB422" i="32"/>
  <c r="O423" i="24"/>
  <c r="S423" i="32" s="1"/>
  <c r="J423" i="24"/>
  <c r="Y422" i="32"/>
  <c r="X422" i="30"/>
  <c r="U422" i="2"/>
  <c r="Z422" i="30" s="1"/>
  <c r="I422" i="30" l="1"/>
  <c r="L422" i="2"/>
  <c r="R422" i="30"/>
  <c r="G423" i="24"/>
  <c r="S423" i="24" s="1"/>
  <c r="K423" i="32"/>
  <c r="P423" i="24"/>
  <c r="U423" i="32" s="1"/>
  <c r="V423" i="24"/>
  <c r="AA423" i="32" s="1"/>
  <c r="M423" i="24"/>
  <c r="X423" i="32" l="1"/>
  <c r="U423" i="24"/>
  <c r="Z423" i="32" s="1"/>
  <c r="O422" i="30"/>
  <c r="R422" i="2"/>
  <c r="Q423" i="32"/>
  <c r="N423" i="24"/>
  <c r="H423" i="24"/>
  <c r="H423" i="32"/>
  <c r="I423" i="24"/>
  <c r="J423" i="32" s="1"/>
  <c r="X423" i="24"/>
  <c r="Y423" i="24" s="1"/>
  <c r="W422" i="30" l="1"/>
  <c r="T422" i="2"/>
  <c r="Y422" i="2"/>
  <c r="L423" i="24"/>
  <c r="I423" i="32"/>
  <c r="R423" i="32"/>
  <c r="AD422" i="30" l="1"/>
  <c r="Q423" i="2"/>
  <c r="V423" i="30" s="1"/>
  <c r="O423" i="2"/>
  <c r="J423" i="2"/>
  <c r="AE422" i="2"/>
  <c r="Y422" i="30"/>
  <c r="O423" i="32"/>
  <c r="R423" i="24"/>
  <c r="V423" i="2" l="1"/>
  <c r="S423" i="30"/>
  <c r="X423" i="2"/>
  <c r="AC423" i="30" s="1"/>
  <c r="G423" i="2"/>
  <c r="P423" i="2"/>
  <c r="U423" i="30" s="1"/>
  <c r="K423" i="30"/>
  <c r="M423" i="2"/>
  <c r="W423" i="32"/>
  <c r="T423" i="24"/>
  <c r="W423" i="24"/>
  <c r="Y423" i="32" l="1"/>
  <c r="O424" i="24"/>
  <c r="S424" i="32" s="1"/>
  <c r="J424" i="24"/>
  <c r="AB423" i="32"/>
  <c r="Q424" i="24"/>
  <c r="V424" i="32" s="1"/>
  <c r="I423" i="2"/>
  <c r="J423" i="30" s="1"/>
  <c r="Z423" i="2"/>
  <c r="AA423" i="2" s="1"/>
  <c r="H423" i="2"/>
  <c r="H423" i="30"/>
  <c r="N423" i="2"/>
  <c r="Q423" i="30"/>
  <c r="S423" i="2"/>
  <c r="AA423" i="30"/>
  <c r="W423" i="2"/>
  <c r="AB423" i="30" s="1"/>
  <c r="R423" i="30" l="1"/>
  <c r="G424" i="24"/>
  <c r="S424" i="24" s="1"/>
  <c r="K424" i="32"/>
  <c r="V424" i="24"/>
  <c r="AA424" i="32" s="1"/>
  <c r="P424" i="24"/>
  <c r="U424" i="32" s="1"/>
  <c r="M424" i="24"/>
  <c r="X423" i="30"/>
  <c r="U423" i="2"/>
  <c r="Z423" i="30" s="1"/>
  <c r="L423" i="2"/>
  <c r="I423" i="30"/>
  <c r="X424" i="32" l="1"/>
  <c r="U424" i="24"/>
  <c r="Z424" i="32" s="1"/>
  <c r="R423" i="2"/>
  <c r="O423" i="30"/>
  <c r="H424" i="32"/>
  <c r="I424" i="24"/>
  <c r="J424" i="32" s="1"/>
  <c r="H424" i="24"/>
  <c r="X424" i="24"/>
  <c r="Y424" i="24" s="1"/>
  <c r="Q424" i="32"/>
  <c r="N424" i="24"/>
  <c r="R424" i="32" l="1"/>
  <c r="L424" i="24"/>
  <c r="I424" i="32"/>
  <c r="W423" i="30"/>
  <c r="T423" i="2"/>
  <c r="Y423" i="2"/>
  <c r="AE423" i="2" l="1"/>
  <c r="O424" i="2"/>
  <c r="AD423" i="30"/>
  <c r="J424" i="2"/>
  <c r="Q424" i="2"/>
  <c r="V424" i="30" s="1"/>
  <c r="O424" i="32"/>
  <c r="R424" i="24"/>
  <c r="Y423" i="30"/>
  <c r="G424" i="2" l="1"/>
  <c r="S424" i="2" s="1"/>
  <c r="P424" i="2"/>
  <c r="U424" i="30" s="1"/>
  <c r="X424" i="2"/>
  <c r="AC424" i="30" s="1"/>
  <c r="K424" i="30"/>
  <c r="M424" i="2"/>
  <c r="W424" i="32"/>
  <c r="T424" i="24"/>
  <c r="W424" i="24"/>
  <c r="S424" i="30"/>
  <c r="V424" i="2"/>
  <c r="X424" i="30" l="1"/>
  <c r="U424" i="2"/>
  <c r="Z424" i="30" s="1"/>
  <c r="AA424" i="30"/>
  <c r="W424" i="2"/>
  <c r="AB424" i="30" s="1"/>
  <c r="Q424" i="30"/>
  <c r="N424" i="2"/>
  <c r="O425" i="24"/>
  <c r="S425" i="32" s="1"/>
  <c r="AB424" i="32"/>
  <c r="Q425" i="24"/>
  <c r="V425" i="32" s="1"/>
  <c r="J425" i="24"/>
  <c r="Y424" i="32"/>
  <c r="I424" i="2"/>
  <c r="J424" i="30" s="1"/>
  <c r="Z424" i="2"/>
  <c r="AA424" i="2" s="1"/>
  <c r="H424" i="30"/>
  <c r="H424" i="2"/>
  <c r="I424" i="30" l="1"/>
  <c r="L424" i="2"/>
  <c r="K425" i="32"/>
  <c r="G425" i="24"/>
  <c r="S425" i="24" s="1"/>
  <c r="V425" i="24"/>
  <c r="AA425" i="32" s="1"/>
  <c r="P425" i="24"/>
  <c r="U425" i="32" s="1"/>
  <c r="M425" i="24"/>
  <c r="R424" i="30"/>
  <c r="X425" i="32" l="1"/>
  <c r="U425" i="24"/>
  <c r="Z425" i="32" s="1"/>
  <c r="R424" i="2"/>
  <c r="O424" i="30"/>
  <c r="Q425" i="32"/>
  <c r="N425" i="24"/>
  <c r="H425" i="24"/>
  <c r="H425" i="32"/>
  <c r="I425" i="24"/>
  <c r="J425" i="32" s="1"/>
  <c r="X425" i="24"/>
  <c r="Y425" i="24" s="1"/>
  <c r="R425" i="32" l="1"/>
  <c r="I425" i="32"/>
  <c r="L425" i="24"/>
  <c r="W424" i="30"/>
  <c r="T424" i="2"/>
  <c r="Y424" i="2"/>
  <c r="R425" i="24" l="1"/>
  <c r="O425" i="32"/>
  <c r="AD424" i="30"/>
  <c r="O425" i="2"/>
  <c r="J425" i="2"/>
  <c r="AE424" i="2"/>
  <c r="Q425" i="2"/>
  <c r="V425" i="30" s="1"/>
  <c r="Y424" i="30"/>
  <c r="V425" i="2" l="1"/>
  <c r="S425" i="30"/>
  <c r="P425" i="2"/>
  <c r="U425" i="30" s="1"/>
  <c r="G425" i="2"/>
  <c r="S425" i="2" s="1"/>
  <c r="K425" i="30"/>
  <c r="X425" i="2"/>
  <c r="AC425" i="30" s="1"/>
  <c r="M425" i="2"/>
  <c r="W425" i="32"/>
  <c r="T425" i="24"/>
  <c r="W425" i="24"/>
  <c r="X425" i="30" l="1"/>
  <c r="U425" i="2"/>
  <c r="Z425" i="30" s="1"/>
  <c r="Y425" i="32"/>
  <c r="O426" i="24"/>
  <c r="S426" i="32" s="1"/>
  <c r="J426" i="24"/>
  <c r="AB425" i="32"/>
  <c r="Q426" i="24"/>
  <c r="V426" i="32" s="1"/>
  <c r="Q425" i="30"/>
  <c r="N425" i="2"/>
  <c r="H425" i="2"/>
  <c r="H425" i="30"/>
  <c r="I425" i="2"/>
  <c r="J425" i="30" s="1"/>
  <c r="Z425" i="2"/>
  <c r="AA425" i="2" s="1"/>
  <c r="W425" i="2"/>
  <c r="AB425" i="30" s="1"/>
  <c r="AA425" i="30"/>
  <c r="I425" i="30" l="1"/>
  <c r="L425" i="2"/>
  <c r="R425" i="30"/>
  <c r="P426" i="24"/>
  <c r="U426" i="32" s="1"/>
  <c r="K426" i="32"/>
  <c r="G426" i="24"/>
  <c r="V426" i="24"/>
  <c r="AA426" i="32" s="1"/>
  <c r="M426" i="24"/>
  <c r="N426" i="24" l="1"/>
  <c r="Q426" i="32"/>
  <c r="H426" i="32"/>
  <c r="I426" i="24"/>
  <c r="J426" i="32" s="1"/>
  <c r="H426" i="24"/>
  <c r="X426" i="24"/>
  <c r="Y426" i="24" s="1"/>
  <c r="S426" i="24"/>
  <c r="R425" i="2"/>
  <c r="O425" i="30"/>
  <c r="X426" i="32" l="1"/>
  <c r="U426" i="24"/>
  <c r="Z426" i="32" s="1"/>
  <c r="W425" i="30"/>
  <c r="T425" i="2"/>
  <c r="Y425" i="2"/>
  <c r="L426" i="24"/>
  <c r="I426" i="32"/>
  <c r="R426" i="32"/>
  <c r="Y425" i="30" l="1"/>
  <c r="O426" i="32"/>
  <c r="R426" i="24"/>
  <c r="J426" i="2"/>
  <c r="O426" i="2"/>
  <c r="Q426" i="2"/>
  <c r="V426" i="30" s="1"/>
  <c r="AE425" i="2"/>
  <c r="AD425" i="30"/>
  <c r="W426" i="32" l="1"/>
  <c r="T426" i="24"/>
  <c r="W426" i="24"/>
  <c r="V426" i="2"/>
  <c r="S426" i="30"/>
  <c r="P426" i="2"/>
  <c r="U426" i="30" s="1"/>
  <c r="S426" i="2"/>
  <c r="G426" i="2"/>
  <c r="K426" i="30"/>
  <c r="X426" i="2"/>
  <c r="AC426" i="30" s="1"/>
  <c r="M426" i="2"/>
  <c r="Q426" i="30" l="1"/>
  <c r="N426" i="2"/>
  <c r="I426" i="2"/>
  <c r="J426" i="30" s="1"/>
  <c r="Z426" i="2"/>
  <c r="AA426" i="2" s="1"/>
  <c r="H426" i="30"/>
  <c r="H426" i="2"/>
  <c r="W426" i="2"/>
  <c r="AB426" i="30" s="1"/>
  <c r="AA426" i="30"/>
  <c r="Q427" i="24"/>
  <c r="V427" i="32" s="1"/>
  <c r="AB426" i="32"/>
  <c r="O427" i="24"/>
  <c r="S427" i="32" s="1"/>
  <c r="J427" i="24"/>
  <c r="Y426" i="32"/>
  <c r="X426" i="30"/>
  <c r="U426" i="2"/>
  <c r="Z426" i="30" s="1"/>
  <c r="G427" i="24" l="1"/>
  <c r="S427" i="24" s="1"/>
  <c r="K427" i="32"/>
  <c r="P427" i="24"/>
  <c r="U427" i="32" s="1"/>
  <c r="V427" i="24"/>
  <c r="AA427" i="32" s="1"/>
  <c r="M427" i="24"/>
  <c r="I426" i="30"/>
  <c r="L426" i="2"/>
  <c r="R426" i="30"/>
  <c r="X427" i="32" l="1"/>
  <c r="U427" i="24"/>
  <c r="Z427" i="32" s="1"/>
  <c r="O426" i="30"/>
  <c r="R426" i="2"/>
  <c r="Q427" i="32"/>
  <c r="N427" i="24"/>
  <c r="H427" i="24"/>
  <c r="H427" i="32"/>
  <c r="I427" i="24"/>
  <c r="J427" i="32" s="1"/>
  <c r="X427" i="24"/>
  <c r="Y427" i="24" s="1"/>
  <c r="R427" i="32" l="1"/>
  <c r="W426" i="30"/>
  <c r="T426" i="2"/>
  <c r="Y426" i="2"/>
  <c r="L427" i="24"/>
  <c r="I427" i="32"/>
  <c r="Y426" i="30" l="1"/>
  <c r="O427" i="32"/>
  <c r="R427" i="24"/>
  <c r="AD426" i="30"/>
  <c r="Q427" i="2"/>
  <c r="V427" i="30" s="1"/>
  <c r="O427" i="2"/>
  <c r="J427" i="2"/>
  <c r="AE426" i="2"/>
  <c r="X427" i="2" l="1"/>
  <c r="AC427" i="30" s="1"/>
  <c r="G427" i="2"/>
  <c r="S427" i="2" s="1"/>
  <c r="P427" i="2"/>
  <c r="U427" i="30" s="1"/>
  <c r="K427" i="30"/>
  <c r="M427" i="2"/>
  <c r="W427" i="32"/>
  <c r="T427" i="24"/>
  <c r="W427" i="24"/>
  <c r="V427" i="2"/>
  <c r="S427" i="30"/>
  <c r="X427" i="30" l="1"/>
  <c r="U427" i="2"/>
  <c r="Z427" i="30" s="1"/>
  <c r="AA427" i="30"/>
  <c r="W427" i="2"/>
  <c r="AB427" i="30" s="1"/>
  <c r="Q427" i="30"/>
  <c r="N427" i="2"/>
  <c r="O428" i="24"/>
  <c r="S428" i="32" s="1"/>
  <c r="J428" i="24"/>
  <c r="AB427" i="32"/>
  <c r="Q428" i="24"/>
  <c r="V428" i="32" s="1"/>
  <c r="I427" i="2"/>
  <c r="J427" i="30" s="1"/>
  <c r="Z427" i="2"/>
  <c r="AA427" i="2" s="1"/>
  <c r="H427" i="2"/>
  <c r="H427" i="30"/>
  <c r="Y427" i="32"/>
  <c r="G428" i="24" l="1"/>
  <c r="S428" i="24" s="1"/>
  <c r="K428" i="32"/>
  <c r="V428" i="24"/>
  <c r="AA428" i="32" s="1"/>
  <c r="P428" i="24"/>
  <c r="U428" i="32" s="1"/>
  <c r="M428" i="24"/>
  <c r="R427" i="30"/>
  <c r="I427" i="30"/>
  <c r="L427" i="2"/>
  <c r="X428" i="32" l="1"/>
  <c r="U428" i="24"/>
  <c r="Z428" i="32" s="1"/>
  <c r="Q428" i="32"/>
  <c r="N428" i="24"/>
  <c r="R427" i="2"/>
  <c r="O427" i="30"/>
  <c r="H428" i="32"/>
  <c r="I428" i="24"/>
  <c r="J428" i="32" s="1"/>
  <c r="H428" i="24"/>
  <c r="X428" i="24"/>
  <c r="Y428" i="24" s="1"/>
  <c r="R428" i="32" l="1"/>
  <c r="L428" i="24"/>
  <c r="I428" i="32"/>
  <c r="W427" i="30"/>
  <c r="T427" i="2"/>
  <c r="Y427" i="2"/>
  <c r="AE427" i="2" l="1"/>
  <c r="O428" i="2"/>
  <c r="AD427" i="30"/>
  <c r="J428" i="2"/>
  <c r="Q428" i="2"/>
  <c r="V428" i="30" s="1"/>
  <c r="O428" i="32"/>
  <c r="R428" i="24"/>
  <c r="Y427" i="30"/>
  <c r="G428" i="2" l="1"/>
  <c r="P428" i="2"/>
  <c r="U428" i="30" s="1"/>
  <c r="X428" i="2"/>
  <c r="AC428" i="30" s="1"/>
  <c r="K428" i="30"/>
  <c r="S428" i="2"/>
  <c r="M428" i="2"/>
  <c r="W428" i="32"/>
  <c r="T428" i="24"/>
  <c r="W428" i="24"/>
  <c r="S428" i="30"/>
  <c r="V428" i="2"/>
  <c r="Q429" i="24" l="1"/>
  <c r="V429" i="32" s="1"/>
  <c r="J429" i="24"/>
  <c r="AB428" i="32"/>
  <c r="O429" i="24"/>
  <c r="S429" i="32" s="1"/>
  <c r="W428" i="2"/>
  <c r="AB428" i="30" s="1"/>
  <c r="AA428" i="30"/>
  <c r="N428" i="2"/>
  <c r="Q428" i="30"/>
  <c r="X428" i="30"/>
  <c r="U428" i="2"/>
  <c r="Z428" i="30" s="1"/>
  <c r="Y428" i="32"/>
  <c r="H428" i="2"/>
  <c r="Z428" i="2"/>
  <c r="AA428" i="2" s="1"/>
  <c r="I428" i="2"/>
  <c r="J428" i="30" s="1"/>
  <c r="H428" i="30"/>
  <c r="R428" i="30" l="1"/>
  <c r="K429" i="32"/>
  <c r="G429" i="24"/>
  <c r="S429" i="24" s="1"/>
  <c r="V429" i="24"/>
  <c r="AA429" i="32" s="1"/>
  <c r="P429" i="24"/>
  <c r="U429" i="32" s="1"/>
  <c r="M429" i="24"/>
  <c r="L428" i="2"/>
  <c r="I428" i="30"/>
  <c r="X429" i="32" l="1"/>
  <c r="U429" i="24"/>
  <c r="Z429" i="32" s="1"/>
  <c r="Q429" i="32"/>
  <c r="N429" i="24"/>
  <c r="O428" i="30"/>
  <c r="R428" i="2"/>
  <c r="H429" i="24"/>
  <c r="H429" i="32"/>
  <c r="I429" i="24"/>
  <c r="J429" i="32" s="1"/>
  <c r="X429" i="24"/>
  <c r="Y429" i="24" s="1"/>
  <c r="W428" i="30" l="1"/>
  <c r="T428" i="2"/>
  <c r="Y428" i="2"/>
  <c r="R429" i="32"/>
  <c r="L429" i="24"/>
  <c r="I429" i="32"/>
  <c r="AD428" i="30" l="1"/>
  <c r="O429" i="2"/>
  <c r="J429" i="2"/>
  <c r="AE428" i="2"/>
  <c r="Q429" i="2"/>
  <c r="V429" i="30" s="1"/>
  <c r="Y428" i="30"/>
  <c r="R429" i="24"/>
  <c r="O429" i="32"/>
  <c r="W429" i="32" l="1"/>
  <c r="T429" i="24"/>
  <c r="W429" i="24"/>
  <c r="P429" i="2"/>
  <c r="U429" i="30" s="1"/>
  <c r="G429" i="2"/>
  <c r="X429" i="2"/>
  <c r="AC429" i="30" s="1"/>
  <c r="K429" i="30"/>
  <c r="M429" i="2"/>
  <c r="V429" i="2"/>
  <c r="S429" i="30"/>
  <c r="W429" i="2" l="1"/>
  <c r="AB429" i="30" s="1"/>
  <c r="AA429" i="30"/>
  <c r="Q430" i="24"/>
  <c r="V430" i="32" s="1"/>
  <c r="J430" i="24"/>
  <c r="AB429" i="32"/>
  <c r="O430" i="24"/>
  <c r="S430" i="32" s="1"/>
  <c r="Y429" i="32"/>
  <c r="N429" i="2"/>
  <c r="Q429" i="30"/>
  <c r="H429" i="2"/>
  <c r="H429" i="30"/>
  <c r="I429" i="2"/>
  <c r="J429" i="30" s="1"/>
  <c r="Z429" i="2"/>
  <c r="AA429" i="2" s="1"/>
  <c r="S429" i="2"/>
  <c r="G430" i="24" l="1"/>
  <c r="S430" i="24" s="1"/>
  <c r="K430" i="32"/>
  <c r="V430" i="24"/>
  <c r="AA430" i="32" s="1"/>
  <c r="P430" i="24"/>
  <c r="U430" i="32" s="1"/>
  <c r="M430" i="24"/>
  <c r="X429" i="30"/>
  <c r="U429" i="2"/>
  <c r="Z429" i="30" s="1"/>
  <c r="I429" i="30"/>
  <c r="L429" i="2"/>
  <c r="R429" i="30"/>
  <c r="O429" i="30" l="1"/>
  <c r="R429" i="2"/>
  <c r="X430" i="32"/>
  <c r="U430" i="24"/>
  <c r="Z430" i="32" s="1"/>
  <c r="N430" i="24"/>
  <c r="Q430" i="32"/>
  <c r="I430" i="24"/>
  <c r="J430" i="32" s="1"/>
  <c r="H430" i="24"/>
  <c r="H430" i="32"/>
  <c r="X430" i="24"/>
  <c r="Y430" i="24" s="1"/>
  <c r="W429" i="30" l="1"/>
  <c r="T429" i="2"/>
  <c r="Y429" i="2"/>
  <c r="L430" i="24"/>
  <c r="I430" i="32"/>
  <c r="R430" i="32"/>
  <c r="O430" i="32" l="1"/>
  <c r="R430" i="24"/>
  <c r="AE429" i="2"/>
  <c r="Q430" i="2"/>
  <c r="V430" i="30" s="1"/>
  <c r="O430" i="2"/>
  <c r="J430" i="2"/>
  <c r="AD429" i="30"/>
  <c r="Y429" i="30"/>
  <c r="X430" i="2" l="1"/>
  <c r="AC430" i="30" s="1"/>
  <c r="P430" i="2"/>
  <c r="U430" i="30" s="1"/>
  <c r="G430" i="2"/>
  <c r="K430" i="30"/>
  <c r="S430" i="2"/>
  <c r="M430" i="2"/>
  <c r="W430" i="32"/>
  <c r="T430" i="24"/>
  <c r="W430" i="24"/>
  <c r="V430" i="2"/>
  <c r="S430" i="30"/>
  <c r="Y430" i="32" l="1"/>
  <c r="W430" i="2"/>
  <c r="AB430" i="30" s="1"/>
  <c r="AA430" i="30"/>
  <c r="N430" i="2"/>
  <c r="Q430" i="30"/>
  <c r="H430" i="2"/>
  <c r="I430" i="2"/>
  <c r="J430" i="30" s="1"/>
  <c r="H430" i="30"/>
  <c r="Z430" i="2"/>
  <c r="AA430" i="2" s="1"/>
  <c r="Q431" i="24"/>
  <c r="V431" i="32" s="1"/>
  <c r="AB430" i="32"/>
  <c r="O431" i="24"/>
  <c r="S431" i="32" s="1"/>
  <c r="J431" i="24"/>
  <c r="X430" i="30"/>
  <c r="U430" i="2"/>
  <c r="Z430" i="30" s="1"/>
  <c r="L430" i="2" l="1"/>
  <c r="I430" i="30"/>
  <c r="K431" i="32"/>
  <c r="G431" i="24"/>
  <c r="S431" i="24" s="1"/>
  <c r="V431" i="24"/>
  <c r="AA431" i="32" s="1"/>
  <c r="P431" i="24"/>
  <c r="U431" i="32" s="1"/>
  <c r="M431" i="24"/>
  <c r="R430" i="30"/>
  <c r="X431" i="32" l="1"/>
  <c r="U431" i="24"/>
  <c r="Z431" i="32" s="1"/>
  <c r="N431" i="24"/>
  <c r="Q431" i="32"/>
  <c r="I431" i="24"/>
  <c r="J431" i="32" s="1"/>
  <c r="H431" i="24"/>
  <c r="H431" i="32"/>
  <c r="X431" i="24"/>
  <c r="Y431" i="24" s="1"/>
  <c r="R430" i="2"/>
  <c r="O430" i="30"/>
  <c r="I431" i="32" l="1"/>
  <c r="L431" i="24"/>
  <c r="R431" i="32"/>
  <c r="W430" i="30"/>
  <c r="T430" i="2"/>
  <c r="Y430" i="2"/>
  <c r="AD430" i="30" l="1"/>
  <c r="Q431" i="2"/>
  <c r="V431" i="30" s="1"/>
  <c r="O431" i="2"/>
  <c r="J431" i="2"/>
  <c r="AE430" i="2"/>
  <c r="Y430" i="30"/>
  <c r="R431" i="24"/>
  <c r="O431" i="32"/>
  <c r="W431" i="32" l="1"/>
  <c r="T431" i="24"/>
  <c r="W431" i="24"/>
  <c r="K431" i="30"/>
  <c r="P431" i="2"/>
  <c r="U431" i="30" s="1"/>
  <c r="S431" i="2"/>
  <c r="X431" i="2"/>
  <c r="AC431" i="30" s="1"/>
  <c r="G431" i="2"/>
  <c r="M431" i="2"/>
  <c r="V431" i="2"/>
  <c r="S431" i="30"/>
  <c r="Q431" i="30" l="1"/>
  <c r="N431" i="2"/>
  <c r="W431" i="2"/>
  <c r="AB431" i="30" s="1"/>
  <c r="AA431" i="30"/>
  <c r="O432" i="24"/>
  <c r="S432" i="32" s="1"/>
  <c r="J432" i="24"/>
  <c r="AB431" i="32"/>
  <c r="Q432" i="24"/>
  <c r="V432" i="32" s="1"/>
  <c r="Y431" i="32"/>
  <c r="X431" i="30"/>
  <c r="U431" i="2"/>
  <c r="Z431" i="30" s="1"/>
  <c r="H431" i="30"/>
  <c r="I431" i="2"/>
  <c r="J431" i="30" s="1"/>
  <c r="Z431" i="2"/>
  <c r="AA431" i="2" s="1"/>
  <c r="H431" i="2"/>
  <c r="I431" i="30" l="1"/>
  <c r="L431" i="2"/>
  <c r="V432" i="24"/>
  <c r="AA432" i="32" s="1"/>
  <c r="K432" i="32"/>
  <c r="P432" i="24"/>
  <c r="U432" i="32" s="1"/>
  <c r="G432" i="24"/>
  <c r="M432" i="24"/>
  <c r="R431" i="30"/>
  <c r="R431" i="2" l="1"/>
  <c r="O431" i="30"/>
  <c r="H432" i="24"/>
  <c r="I432" i="24"/>
  <c r="J432" i="32" s="1"/>
  <c r="H432" i="32"/>
  <c r="X432" i="24"/>
  <c r="Y432" i="24" s="1"/>
  <c r="Q432" i="32"/>
  <c r="N432" i="24"/>
  <c r="S432" i="24"/>
  <c r="I432" i="32" l="1"/>
  <c r="L432" i="24"/>
  <c r="R432" i="32"/>
  <c r="X432" i="32"/>
  <c r="U432" i="24"/>
  <c r="Z432" i="32" s="1"/>
  <c r="W431" i="30"/>
  <c r="T431" i="2"/>
  <c r="Y431" i="2"/>
  <c r="Y431" i="30" l="1"/>
  <c r="R432" i="24"/>
  <c r="O432" i="32"/>
  <c r="AE431" i="2"/>
  <c r="O432" i="2"/>
  <c r="AD431" i="30"/>
  <c r="J432" i="2"/>
  <c r="Q432" i="2"/>
  <c r="V432" i="30" s="1"/>
  <c r="G432" i="2" l="1"/>
  <c r="P432" i="2"/>
  <c r="U432" i="30" s="1"/>
  <c r="X432" i="2"/>
  <c r="AC432" i="30" s="1"/>
  <c r="K432" i="30"/>
  <c r="S432" i="2"/>
  <c r="M432" i="2"/>
  <c r="W432" i="32"/>
  <c r="T432" i="24"/>
  <c r="W432" i="24"/>
  <c r="V432" i="2"/>
  <c r="S432" i="30"/>
  <c r="O433" i="24" l="1"/>
  <c r="S433" i="32" s="1"/>
  <c r="AB432" i="32"/>
  <c r="Q433" i="24"/>
  <c r="V433" i="32" s="1"/>
  <c r="J433" i="24"/>
  <c r="AA432" i="30"/>
  <c r="W432" i="2"/>
  <c r="AB432" i="30" s="1"/>
  <c r="Q432" i="30"/>
  <c r="N432" i="2"/>
  <c r="X432" i="30"/>
  <c r="U432" i="2"/>
  <c r="Z432" i="30" s="1"/>
  <c r="Y432" i="32"/>
  <c r="H432" i="30"/>
  <c r="H432" i="2"/>
  <c r="Z432" i="2"/>
  <c r="AA432" i="2" s="1"/>
  <c r="I432" i="2"/>
  <c r="J432" i="30" s="1"/>
  <c r="R432" i="30" l="1"/>
  <c r="K433" i="32"/>
  <c r="G433" i="24"/>
  <c r="S433" i="24" s="1"/>
  <c r="V433" i="24"/>
  <c r="AA433" i="32" s="1"/>
  <c r="P433" i="24"/>
  <c r="U433" i="32" s="1"/>
  <c r="M433" i="24"/>
  <c r="L432" i="2"/>
  <c r="I432" i="30"/>
  <c r="X433" i="32" l="1"/>
  <c r="U433" i="24"/>
  <c r="Z433" i="32" s="1"/>
  <c r="Q433" i="32"/>
  <c r="N433" i="24"/>
  <c r="O432" i="30"/>
  <c r="R432" i="2"/>
  <c r="H433" i="24"/>
  <c r="H433" i="32"/>
  <c r="I433" i="24"/>
  <c r="J433" i="32" s="1"/>
  <c r="X433" i="24"/>
  <c r="Y433" i="24" s="1"/>
  <c r="W432" i="30" l="1"/>
  <c r="T432" i="2"/>
  <c r="Y432" i="2"/>
  <c r="R433" i="32"/>
  <c r="L433" i="24"/>
  <c r="I433" i="32"/>
  <c r="J433" i="2" l="1"/>
  <c r="AD432" i="30"/>
  <c r="Q433" i="2"/>
  <c r="V433" i="30" s="1"/>
  <c r="O433" i="2"/>
  <c r="AE432" i="2"/>
  <c r="Y432" i="30"/>
  <c r="O433" i="32"/>
  <c r="R433" i="24"/>
  <c r="V433" i="2" l="1"/>
  <c r="S433" i="30"/>
  <c r="W433" i="32"/>
  <c r="T433" i="24"/>
  <c r="W433" i="24"/>
  <c r="G433" i="2"/>
  <c r="K433" i="30"/>
  <c r="S433" i="2"/>
  <c r="X433" i="2"/>
  <c r="AC433" i="30" s="1"/>
  <c r="P433" i="2"/>
  <c r="U433" i="30" s="1"/>
  <c r="M433" i="2"/>
  <c r="Y433" i="32" l="1"/>
  <c r="N433" i="2"/>
  <c r="Q433" i="30"/>
  <c r="I433" i="2"/>
  <c r="J433" i="30" s="1"/>
  <c r="Z433" i="2"/>
  <c r="AA433" i="2" s="1"/>
  <c r="H433" i="2"/>
  <c r="H433" i="30"/>
  <c r="X433" i="30"/>
  <c r="U433" i="2"/>
  <c r="Z433" i="30" s="1"/>
  <c r="AB433" i="32"/>
  <c r="O434" i="24"/>
  <c r="S434" i="32" s="1"/>
  <c r="Q434" i="24"/>
  <c r="V434" i="32" s="1"/>
  <c r="J434" i="24"/>
  <c r="AA433" i="30"/>
  <c r="W433" i="2"/>
  <c r="AB433" i="30" s="1"/>
  <c r="I433" i="30" l="1"/>
  <c r="L433" i="2"/>
  <c r="R433" i="30"/>
  <c r="G434" i="24"/>
  <c r="S434" i="24" s="1"/>
  <c r="K434" i="32"/>
  <c r="V434" i="24"/>
  <c r="AA434" i="32" s="1"/>
  <c r="P434" i="24"/>
  <c r="U434" i="32" s="1"/>
  <c r="M434" i="24"/>
  <c r="X434" i="32" l="1"/>
  <c r="U434" i="24"/>
  <c r="Z434" i="32" s="1"/>
  <c r="R433" i="2"/>
  <c r="O433" i="30"/>
  <c r="Q434" i="32"/>
  <c r="N434" i="24"/>
  <c r="H434" i="24"/>
  <c r="I434" i="24"/>
  <c r="J434" i="32" s="1"/>
  <c r="H434" i="32"/>
  <c r="X434" i="24"/>
  <c r="Y434" i="24" s="1"/>
  <c r="I434" i="32" l="1"/>
  <c r="L434" i="24"/>
  <c r="W433" i="30"/>
  <c r="T433" i="2"/>
  <c r="Y433" i="2"/>
  <c r="R434" i="32"/>
  <c r="Y433" i="30" l="1"/>
  <c r="R434" i="24"/>
  <c r="O434" i="32"/>
  <c r="AE433" i="2"/>
  <c r="Q434" i="2"/>
  <c r="V434" i="30" s="1"/>
  <c r="O434" i="2"/>
  <c r="J434" i="2"/>
  <c r="AD433" i="30"/>
  <c r="P434" i="2" l="1"/>
  <c r="U434" i="30" s="1"/>
  <c r="G434" i="2"/>
  <c r="S434" i="2" s="1"/>
  <c r="K434" i="30"/>
  <c r="X434" i="2"/>
  <c r="AC434" i="30" s="1"/>
  <c r="M434" i="2"/>
  <c r="V434" i="2"/>
  <c r="S434" i="30"/>
  <c r="W434" i="32"/>
  <c r="T434" i="24"/>
  <c r="W434" i="24"/>
  <c r="X434" i="30" l="1"/>
  <c r="U434" i="2"/>
  <c r="Z434" i="30" s="1"/>
  <c r="O435" i="24"/>
  <c r="S435" i="32" s="1"/>
  <c r="J435" i="24"/>
  <c r="AB434" i="32"/>
  <c r="Q435" i="24"/>
  <c r="V435" i="32" s="1"/>
  <c r="W434" i="2"/>
  <c r="AB434" i="30" s="1"/>
  <c r="AA434" i="30"/>
  <c r="Y434" i="32"/>
  <c r="N434" i="2"/>
  <c r="Q434" i="30"/>
  <c r="H434" i="30"/>
  <c r="H434" i="2"/>
  <c r="I434" i="2"/>
  <c r="J434" i="30" s="1"/>
  <c r="Z434" i="2"/>
  <c r="AA434" i="2" s="1"/>
  <c r="I434" i="30" l="1"/>
  <c r="L434" i="2"/>
  <c r="K435" i="32"/>
  <c r="G435" i="24"/>
  <c r="S435" i="24" s="1"/>
  <c r="V435" i="24"/>
  <c r="AA435" i="32" s="1"/>
  <c r="P435" i="24"/>
  <c r="U435" i="32" s="1"/>
  <c r="M435" i="24"/>
  <c r="R434" i="30"/>
  <c r="X435" i="32" l="1"/>
  <c r="U435" i="24"/>
  <c r="Z435" i="32" s="1"/>
  <c r="N435" i="24"/>
  <c r="Q435" i="32"/>
  <c r="O434" i="30"/>
  <c r="R434" i="2"/>
  <c r="I435" i="24"/>
  <c r="J435" i="32" s="1"/>
  <c r="H435" i="24"/>
  <c r="H435" i="32"/>
  <c r="X435" i="24"/>
  <c r="Y435" i="24" s="1"/>
  <c r="I435" i="32" l="1"/>
  <c r="L435" i="24"/>
  <c r="R435" i="32"/>
  <c r="W434" i="30"/>
  <c r="T434" i="2"/>
  <c r="Y434" i="2"/>
  <c r="Y434" i="30" l="1"/>
  <c r="AD434" i="30"/>
  <c r="Q435" i="2"/>
  <c r="V435" i="30" s="1"/>
  <c r="O435" i="2"/>
  <c r="J435" i="2"/>
  <c r="AE434" i="2"/>
  <c r="O435" i="32"/>
  <c r="R435" i="24"/>
  <c r="K435" i="30" l="1"/>
  <c r="P435" i="2"/>
  <c r="U435" i="30" s="1"/>
  <c r="X435" i="2"/>
  <c r="AC435" i="30" s="1"/>
  <c r="G435" i="2"/>
  <c r="S435" i="2" s="1"/>
  <c r="M435" i="2"/>
  <c r="W435" i="32"/>
  <c r="T435" i="24"/>
  <c r="W435" i="24"/>
  <c r="S435" i="30"/>
  <c r="V435" i="2"/>
  <c r="X435" i="30" l="1"/>
  <c r="U435" i="2"/>
  <c r="Z435" i="30" s="1"/>
  <c r="W435" i="2"/>
  <c r="AB435" i="30" s="1"/>
  <c r="AA435" i="30"/>
  <c r="Q435" i="30"/>
  <c r="N435" i="2"/>
  <c r="Q436" i="24"/>
  <c r="V436" i="32" s="1"/>
  <c r="J436" i="24"/>
  <c r="AB435" i="32"/>
  <c r="O436" i="24"/>
  <c r="S436" i="32" s="1"/>
  <c r="H435" i="2"/>
  <c r="H435" i="30"/>
  <c r="Z435" i="2"/>
  <c r="AA435" i="2" s="1"/>
  <c r="I435" i="2"/>
  <c r="J435" i="30" s="1"/>
  <c r="Y435" i="32"/>
  <c r="V436" i="24" l="1"/>
  <c r="AA436" i="32" s="1"/>
  <c r="P436" i="24"/>
  <c r="U436" i="32" s="1"/>
  <c r="G436" i="24"/>
  <c r="K436" i="32"/>
  <c r="M436" i="24"/>
  <c r="I435" i="30"/>
  <c r="L435" i="2"/>
  <c r="R435" i="30"/>
  <c r="H436" i="24" l="1"/>
  <c r="I436" i="24"/>
  <c r="J436" i="32" s="1"/>
  <c r="H436" i="32"/>
  <c r="X436" i="24"/>
  <c r="Y436" i="24" s="1"/>
  <c r="Q436" i="32"/>
  <c r="N436" i="24"/>
  <c r="O435" i="30"/>
  <c r="R435" i="2"/>
  <c r="S436" i="24"/>
  <c r="R436" i="32" l="1"/>
  <c r="W435" i="30"/>
  <c r="T435" i="2"/>
  <c r="Y435" i="2"/>
  <c r="X436" i="32"/>
  <c r="U436" i="24"/>
  <c r="Z436" i="32" s="1"/>
  <c r="L436" i="24"/>
  <c r="I436" i="32"/>
  <c r="Y435" i="30" l="1"/>
  <c r="O436" i="32"/>
  <c r="R436" i="24"/>
  <c r="O436" i="2"/>
  <c r="AD435" i="30"/>
  <c r="Q436" i="2"/>
  <c r="V436" i="30" s="1"/>
  <c r="AE435" i="2"/>
  <c r="J436" i="2"/>
  <c r="K436" i="30" l="1"/>
  <c r="G436" i="2"/>
  <c r="S436" i="2" s="1"/>
  <c r="P436" i="2"/>
  <c r="U436" i="30" s="1"/>
  <c r="X436" i="2"/>
  <c r="AC436" i="30" s="1"/>
  <c r="M436" i="2"/>
  <c r="W436" i="32"/>
  <c r="T436" i="24"/>
  <c r="W436" i="24"/>
  <c r="V436" i="2"/>
  <c r="S436" i="30"/>
  <c r="X436" i="30" l="1"/>
  <c r="U436" i="2"/>
  <c r="Z436" i="30" s="1"/>
  <c r="Q437" i="24"/>
  <c r="V437" i="32" s="1"/>
  <c r="J437" i="24"/>
  <c r="AB436" i="32"/>
  <c r="O437" i="24"/>
  <c r="S437" i="32" s="1"/>
  <c r="AA436" i="30"/>
  <c r="W436" i="2"/>
  <c r="AB436" i="30" s="1"/>
  <c r="Q436" i="30"/>
  <c r="N436" i="2"/>
  <c r="I436" i="2"/>
  <c r="J436" i="30" s="1"/>
  <c r="Z436" i="2"/>
  <c r="AA436" i="2" s="1"/>
  <c r="H436" i="2"/>
  <c r="H436" i="30"/>
  <c r="Y436" i="32"/>
  <c r="K437" i="32" l="1"/>
  <c r="P437" i="24"/>
  <c r="U437" i="32" s="1"/>
  <c r="V437" i="24"/>
  <c r="AA437" i="32" s="1"/>
  <c r="G437" i="24"/>
  <c r="S437" i="24" s="1"/>
  <c r="M437" i="24"/>
  <c r="R436" i="30"/>
  <c r="I436" i="30"/>
  <c r="L436" i="2"/>
  <c r="X437" i="32" l="1"/>
  <c r="U437" i="24"/>
  <c r="Z437" i="32" s="1"/>
  <c r="Q437" i="32"/>
  <c r="N437" i="24"/>
  <c r="O436" i="30"/>
  <c r="R436" i="2"/>
  <c r="H437" i="24"/>
  <c r="H437" i="32"/>
  <c r="I437" i="24"/>
  <c r="J437" i="32" s="1"/>
  <c r="X437" i="24"/>
  <c r="Y437" i="24" s="1"/>
  <c r="W436" i="30" l="1"/>
  <c r="T436" i="2"/>
  <c r="Y436" i="2"/>
  <c r="R437" i="32"/>
  <c r="I437" i="32"/>
  <c r="L437" i="24"/>
  <c r="O437" i="32" l="1"/>
  <c r="R437" i="24"/>
  <c r="J437" i="2"/>
  <c r="AE436" i="2"/>
  <c r="AD436" i="30"/>
  <c r="Q437" i="2"/>
  <c r="V437" i="30" s="1"/>
  <c r="O437" i="2"/>
  <c r="Y436" i="30"/>
  <c r="S437" i="30" l="1"/>
  <c r="V437" i="2"/>
  <c r="X437" i="2"/>
  <c r="AC437" i="30" s="1"/>
  <c r="K437" i="30"/>
  <c r="P437" i="2"/>
  <c r="U437" i="30" s="1"/>
  <c r="G437" i="2"/>
  <c r="S437" i="2" s="1"/>
  <c r="M437" i="2"/>
  <c r="W437" i="32"/>
  <c r="T437" i="24"/>
  <c r="W437" i="24"/>
  <c r="AB437" i="32" l="1"/>
  <c r="O438" i="24"/>
  <c r="S438" i="32" s="1"/>
  <c r="Q438" i="24"/>
  <c r="V438" i="32" s="1"/>
  <c r="J438" i="24"/>
  <c r="H437" i="2"/>
  <c r="H437" i="30"/>
  <c r="I437" i="2"/>
  <c r="J437" i="30" s="1"/>
  <c r="Z437" i="2"/>
  <c r="AA437" i="2" s="1"/>
  <c r="X437" i="30"/>
  <c r="U437" i="2"/>
  <c r="Z437" i="30" s="1"/>
  <c r="AA437" i="30"/>
  <c r="W437" i="2"/>
  <c r="AB437" i="30" s="1"/>
  <c r="Y437" i="32"/>
  <c r="Q437" i="30"/>
  <c r="N437" i="2"/>
  <c r="R437" i="30" l="1"/>
  <c r="G438" i="24"/>
  <c r="K438" i="32"/>
  <c r="V438" i="24"/>
  <c r="AA438" i="32" s="1"/>
  <c r="S438" i="24"/>
  <c r="P438" i="24"/>
  <c r="U438" i="32" s="1"/>
  <c r="M438" i="24"/>
  <c r="L437" i="2"/>
  <c r="I437" i="30"/>
  <c r="N438" i="24" l="1"/>
  <c r="Q438" i="32"/>
  <c r="H438" i="32"/>
  <c r="H438" i="24"/>
  <c r="I438" i="24"/>
  <c r="J438" i="32" s="1"/>
  <c r="X438" i="24"/>
  <c r="Y438" i="24" s="1"/>
  <c r="X438" i="32"/>
  <c r="U438" i="24"/>
  <c r="Z438" i="32" s="1"/>
  <c r="O437" i="30"/>
  <c r="R437" i="2"/>
  <c r="W437" i="30" l="1"/>
  <c r="T437" i="2"/>
  <c r="Y437" i="2"/>
  <c r="I438" i="32"/>
  <c r="L438" i="24"/>
  <c r="R438" i="32"/>
  <c r="AD437" i="30" l="1"/>
  <c r="AE437" i="2"/>
  <c r="O438" i="2"/>
  <c r="Q438" i="2"/>
  <c r="V438" i="30" s="1"/>
  <c r="J438" i="2"/>
  <c r="Y437" i="30"/>
  <c r="O438" i="32"/>
  <c r="R438" i="24"/>
  <c r="V438" i="2" l="1"/>
  <c r="S438" i="30"/>
  <c r="W438" i="32"/>
  <c r="T438" i="24"/>
  <c r="W438" i="24"/>
  <c r="K438" i="30"/>
  <c r="X438" i="2"/>
  <c r="AC438" i="30" s="1"/>
  <c r="P438" i="2"/>
  <c r="U438" i="30" s="1"/>
  <c r="G438" i="2"/>
  <c r="S438" i="2" s="1"/>
  <c r="M438" i="2"/>
  <c r="X438" i="30" l="1"/>
  <c r="U438" i="2"/>
  <c r="Z438" i="30" s="1"/>
  <c r="Y438" i="32"/>
  <c r="Q438" i="30"/>
  <c r="N438" i="2"/>
  <c r="H438" i="2"/>
  <c r="H438" i="30"/>
  <c r="I438" i="2"/>
  <c r="J438" i="30" s="1"/>
  <c r="Z438" i="2"/>
  <c r="AA438" i="2" s="1"/>
  <c r="O439" i="24"/>
  <c r="S439" i="32" s="1"/>
  <c r="AB438" i="32"/>
  <c r="Q439" i="24"/>
  <c r="V439" i="32" s="1"/>
  <c r="J439" i="24"/>
  <c r="W438" i="2"/>
  <c r="AB438" i="30" s="1"/>
  <c r="AA438" i="30"/>
  <c r="I438" i="30" l="1"/>
  <c r="L438" i="2"/>
  <c r="R438" i="30"/>
  <c r="V439" i="24"/>
  <c r="AA439" i="32" s="1"/>
  <c r="G439" i="24"/>
  <c r="S439" i="24" s="1"/>
  <c r="P439" i="24"/>
  <c r="U439" i="32" s="1"/>
  <c r="K439" i="32"/>
  <c r="M439" i="24"/>
  <c r="X439" i="32" l="1"/>
  <c r="U439" i="24"/>
  <c r="Z439" i="32" s="1"/>
  <c r="N439" i="24"/>
  <c r="Q439" i="32"/>
  <c r="H439" i="32"/>
  <c r="I439" i="24"/>
  <c r="J439" i="32" s="1"/>
  <c r="H439" i="24"/>
  <c r="X439" i="24"/>
  <c r="Y439" i="24" s="1"/>
  <c r="O438" i="30"/>
  <c r="R438" i="2"/>
  <c r="W438" i="30" l="1"/>
  <c r="T438" i="2"/>
  <c r="Y438" i="2"/>
  <c r="L439" i="24"/>
  <c r="I439" i="32"/>
  <c r="R439" i="32"/>
  <c r="R439" i="24" l="1"/>
  <c r="O439" i="32"/>
  <c r="J439" i="2"/>
  <c r="AE438" i="2"/>
  <c r="Q439" i="2"/>
  <c r="V439" i="30" s="1"/>
  <c r="AD438" i="30"/>
  <c r="O439" i="2"/>
  <c r="Y438" i="30"/>
  <c r="P439" i="2" l="1"/>
  <c r="U439" i="30" s="1"/>
  <c r="K439" i="30"/>
  <c r="X439" i="2"/>
  <c r="AC439" i="30" s="1"/>
  <c r="G439" i="2"/>
  <c r="S439" i="2" s="1"/>
  <c r="M439" i="2"/>
  <c r="V439" i="2"/>
  <c r="S439" i="30"/>
  <c r="W439" i="32"/>
  <c r="T439" i="24"/>
  <c r="W439" i="24"/>
  <c r="Q440" i="24" l="1"/>
  <c r="V440" i="32" s="1"/>
  <c r="J440" i="24"/>
  <c r="AB439" i="32"/>
  <c r="O440" i="24"/>
  <c r="S440" i="32" s="1"/>
  <c r="AA439" i="30"/>
  <c r="W439" i="2"/>
  <c r="AB439" i="30" s="1"/>
  <c r="H439" i="30"/>
  <c r="Z439" i="2"/>
  <c r="AA439" i="2" s="1"/>
  <c r="I439" i="2"/>
  <c r="J439" i="30" s="1"/>
  <c r="H439" i="2"/>
  <c r="Q439" i="30"/>
  <c r="N439" i="2"/>
  <c r="X439" i="30"/>
  <c r="U439" i="2"/>
  <c r="Z439" i="30" s="1"/>
  <c r="Y439" i="32"/>
  <c r="I439" i="30" l="1"/>
  <c r="L439" i="2"/>
  <c r="R439" i="30"/>
  <c r="V440" i="24"/>
  <c r="AA440" i="32" s="1"/>
  <c r="P440" i="24"/>
  <c r="U440" i="32" s="1"/>
  <c r="G440" i="24"/>
  <c r="K440" i="32"/>
  <c r="M440" i="24"/>
  <c r="H440" i="24" l="1"/>
  <c r="I440" i="24"/>
  <c r="J440" i="32" s="1"/>
  <c r="H440" i="32"/>
  <c r="X440" i="24"/>
  <c r="Y440" i="24" s="1"/>
  <c r="Q440" i="32"/>
  <c r="N440" i="24"/>
  <c r="R439" i="2"/>
  <c r="O439" i="30"/>
  <c r="S440" i="24"/>
  <c r="R440" i="32" l="1"/>
  <c r="W439" i="30"/>
  <c r="T439" i="2"/>
  <c r="Y439" i="2"/>
  <c r="X440" i="32"/>
  <c r="U440" i="24"/>
  <c r="Z440" i="32" s="1"/>
  <c r="L440" i="24"/>
  <c r="I440" i="32"/>
  <c r="Y439" i="30" l="1"/>
  <c r="O440" i="32"/>
  <c r="R440" i="24"/>
  <c r="AD439" i="30"/>
  <c r="AE439" i="2"/>
  <c r="J440" i="2"/>
  <c r="O440" i="2"/>
  <c r="Q440" i="2"/>
  <c r="V440" i="30" s="1"/>
  <c r="S440" i="30" l="1"/>
  <c r="V440" i="2"/>
  <c r="W440" i="32"/>
  <c r="T440" i="24"/>
  <c r="W440" i="24"/>
  <c r="G440" i="2"/>
  <c r="P440" i="2"/>
  <c r="U440" i="30" s="1"/>
  <c r="X440" i="2"/>
  <c r="AC440" i="30" s="1"/>
  <c r="S440" i="2"/>
  <c r="K440" i="30"/>
  <c r="M440" i="2"/>
  <c r="Y440" i="32" l="1"/>
  <c r="Q440" i="30"/>
  <c r="N440" i="2"/>
  <c r="X440" i="30"/>
  <c r="U440" i="2"/>
  <c r="Z440" i="30" s="1"/>
  <c r="I440" i="2"/>
  <c r="J440" i="30" s="1"/>
  <c r="Z440" i="2"/>
  <c r="AA440" i="2" s="1"/>
  <c r="H440" i="2"/>
  <c r="H440" i="30"/>
  <c r="AA440" i="30"/>
  <c r="W440" i="2"/>
  <c r="AB440" i="30" s="1"/>
  <c r="Q441" i="24"/>
  <c r="V441" i="32" s="1"/>
  <c r="J441" i="24"/>
  <c r="AB440" i="32"/>
  <c r="O441" i="24"/>
  <c r="S441" i="32" s="1"/>
  <c r="R440" i="30" l="1"/>
  <c r="K441" i="32"/>
  <c r="G441" i="24"/>
  <c r="S441" i="24" s="1"/>
  <c r="V441" i="24"/>
  <c r="AA441" i="32" s="1"/>
  <c r="P441" i="24"/>
  <c r="U441" i="32" s="1"/>
  <c r="M441" i="24"/>
  <c r="L440" i="2"/>
  <c r="I440" i="30"/>
  <c r="X441" i="32" l="1"/>
  <c r="U441" i="24"/>
  <c r="Z441" i="32" s="1"/>
  <c r="O440" i="30"/>
  <c r="R440" i="2"/>
  <c r="Q441" i="32"/>
  <c r="N441" i="24"/>
  <c r="H441" i="24"/>
  <c r="H441" i="32"/>
  <c r="I441" i="24"/>
  <c r="J441" i="32" s="1"/>
  <c r="X441" i="24"/>
  <c r="Y441" i="24" s="1"/>
  <c r="R441" i="32" l="1"/>
  <c r="W440" i="30"/>
  <c r="T440" i="2"/>
  <c r="Y440" i="2"/>
  <c r="L441" i="24"/>
  <c r="I441" i="32"/>
  <c r="Y440" i="30" l="1"/>
  <c r="R441" i="24"/>
  <c r="O441" i="32"/>
  <c r="J441" i="2"/>
  <c r="AD440" i="30"/>
  <c r="Q441" i="2"/>
  <c r="V441" i="30" s="1"/>
  <c r="O441" i="2"/>
  <c r="AE440" i="2"/>
  <c r="V441" i="2" l="1"/>
  <c r="S441" i="30"/>
  <c r="W441" i="32"/>
  <c r="T441" i="24"/>
  <c r="W441" i="24"/>
  <c r="X441" i="2"/>
  <c r="AC441" i="30" s="1"/>
  <c r="P441" i="2"/>
  <c r="U441" i="30" s="1"/>
  <c r="G441" i="2"/>
  <c r="S441" i="2" s="1"/>
  <c r="K441" i="30"/>
  <c r="M441" i="2"/>
  <c r="X441" i="30" l="1"/>
  <c r="U441" i="2"/>
  <c r="Z441" i="30" s="1"/>
  <c r="Y441" i="32"/>
  <c r="N441" i="2"/>
  <c r="Q441" i="30"/>
  <c r="H441" i="2"/>
  <c r="H441" i="30"/>
  <c r="Z441" i="2"/>
  <c r="AA441" i="2" s="1"/>
  <c r="I441" i="2"/>
  <c r="J441" i="30" s="1"/>
  <c r="Q442" i="24"/>
  <c r="V442" i="32" s="1"/>
  <c r="AB441" i="32"/>
  <c r="O442" i="24"/>
  <c r="S442" i="32" s="1"/>
  <c r="J442" i="24"/>
  <c r="AA441" i="30"/>
  <c r="W441" i="2"/>
  <c r="AB441" i="30" s="1"/>
  <c r="I441" i="30" l="1"/>
  <c r="L441" i="2"/>
  <c r="G442" i="24"/>
  <c r="K442" i="32"/>
  <c r="V442" i="24"/>
  <c r="AA442" i="32" s="1"/>
  <c r="P442" i="24"/>
  <c r="U442" i="32" s="1"/>
  <c r="M442" i="24"/>
  <c r="R441" i="30"/>
  <c r="H442" i="32" l="1"/>
  <c r="H442" i="24"/>
  <c r="I442" i="24"/>
  <c r="J442" i="32" s="1"/>
  <c r="X442" i="24"/>
  <c r="Y442" i="24" s="1"/>
  <c r="R441" i="2"/>
  <c r="O441" i="30"/>
  <c r="N442" i="24"/>
  <c r="Q442" i="32"/>
  <c r="S442" i="24"/>
  <c r="R442" i="32" l="1"/>
  <c r="L442" i="24"/>
  <c r="I442" i="32"/>
  <c r="X442" i="32"/>
  <c r="U442" i="24"/>
  <c r="Z442" i="32" s="1"/>
  <c r="W441" i="30"/>
  <c r="T441" i="2"/>
  <c r="Y441" i="2"/>
  <c r="Y441" i="30" l="1"/>
  <c r="R442" i="24"/>
  <c r="O442" i="32"/>
  <c r="O442" i="2"/>
  <c r="Q442" i="2"/>
  <c r="V442" i="30" s="1"/>
  <c r="AD441" i="30"/>
  <c r="AE441" i="2"/>
  <c r="J442" i="2"/>
  <c r="W442" i="32" l="1"/>
  <c r="T442" i="24"/>
  <c r="W442" i="24"/>
  <c r="X442" i="2"/>
  <c r="AC442" i="30" s="1"/>
  <c r="P442" i="2"/>
  <c r="U442" i="30" s="1"/>
  <c r="G442" i="2"/>
  <c r="S442" i="2" s="1"/>
  <c r="K442" i="30"/>
  <c r="M442" i="2"/>
  <c r="S442" i="30"/>
  <c r="V442" i="2"/>
  <c r="X442" i="30" l="1"/>
  <c r="U442" i="2"/>
  <c r="Z442" i="30" s="1"/>
  <c r="AA442" i="30"/>
  <c r="W442" i="2"/>
  <c r="AB442" i="30" s="1"/>
  <c r="O443" i="24"/>
  <c r="S443" i="32" s="1"/>
  <c r="AB442" i="32"/>
  <c r="Q443" i="24"/>
  <c r="V443" i="32" s="1"/>
  <c r="J443" i="24"/>
  <c r="Y442" i="32"/>
  <c r="N442" i="2"/>
  <c r="Q442" i="30"/>
  <c r="H442" i="2"/>
  <c r="I442" i="2"/>
  <c r="J442" i="30" s="1"/>
  <c r="Z442" i="2"/>
  <c r="AA442" i="2" s="1"/>
  <c r="H442" i="30"/>
  <c r="V443" i="24" l="1"/>
  <c r="AA443" i="32" s="1"/>
  <c r="G443" i="24"/>
  <c r="S443" i="24" s="1"/>
  <c r="P443" i="24"/>
  <c r="U443" i="32" s="1"/>
  <c r="K443" i="32"/>
  <c r="M443" i="24"/>
  <c r="R442" i="30"/>
  <c r="I442" i="30"/>
  <c r="L442" i="2"/>
  <c r="X443" i="32" l="1"/>
  <c r="U443" i="24"/>
  <c r="Z443" i="32" s="1"/>
  <c r="O442" i="30"/>
  <c r="R442" i="2"/>
  <c r="Q443" i="32"/>
  <c r="N443" i="24"/>
  <c r="H443" i="32"/>
  <c r="I443" i="24"/>
  <c r="J443" i="32" s="1"/>
  <c r="H443" i="24"/>
  <c r="X443" i="24"/>
  <c r="Y443" i="24" s="1"/>
  <c r="R443" i="32" l="1"/>
  <c r="W442" i="30"/>
  <c r="T442" i="2"/>
  <c r="Y442" i="2"/>
  <c r="I443" i="32"/>
  <c r="L443" i="24"/>
  <c r="Y442" i="30" l="1"/>
  <c r="O443" i="32"/>
  <c r="R443" i="24"/>
  <c r="Q443" i="2"/>
  <c r="V443" i="30" s="1"/>
  <c r="O443" i="2"/>
  <c r="J443" i="2"/>
  <c r="AD442" i="30"/>
  <c r="AE442" i="2"/>
  <c r="V443" i="2" l="1"/>
  <c r="S443" i="30"/>
  <c r="W443" i="32"/>
  <c r="T443" i="24"/>
  <c r="W443" i="24"/>
  <c r="X443" i="2"/>
  <c r="AC443" i="30" s="1"/>
  <c r="G443" i="2"/>
  <c r="K443" i="30"/>
  <c r="S443" i="2"/>
  <c r="P443" i="2"/>
  <c r="U443" i="30" s="1"/>
  <c r="M443" i="2"/>
  <c r="Y443" i="32" l="1"/>
  <c r="X443" i="30"/>
  <c r="U443" i="2"/>
  <c r="Z443" i="30" s="1"/>
  <c r="I443" i="2"/>
  <c r="J443" i="30" s="1"/>
  <c r="Z443" i="2"/>
  <c r="AA443" i="2" s="1"/>
  <c r="H443" i="2"/>
  <c r="H443" i="30"/>
  <c r="Q443" i="30"/>
  <c r="N443" i="2"/>
  <c r="O444" i="24"/>
  <c r="S444" i="32" s="1"/>
  <c r="AB443" i="32"/>
  <c r="Q444" i="24"/>
  <c r="V444" i="32" s="1"/>
  <c r="J444" i="24"/>
  <c r="AA443" i="30"/>
  <c r="W443" i="2"/>
  <c r="AB443" i="30" s="1"/>
  <c r="K444" i="32" l="1"/>
  <c r="G444" i="24"/>
  <c r="P444" i="24"/>
  <c r="U444" i="32" s="1"/>
  <c r="V444" i="24"/>
  <c r="AA444" i="32" s="1"/>
  <c r="M444" i="24"/>
  <c r="L443" i="2"/>
  <c r="I443" i="30"/>
  <c r="R443" i="30"/>
  <c r="O443" i="30" l="1"/>
  <c r="R443" i="2"/>
  <c r="Q444" i="32"/>
  <c r="N444" i="24"/>
  <c r="H444" i="24"/>
  <c r="I444" i="24"/>
  <c r="J444" i="32" s="1"/>
  <c r="H444" i="32"/>
  <c r="X444" i="24"/>
  <c r="Y444" i="24" s="1"/>
  <c r="S444" i="24"/>
  <c r="R444" i="32" l="1"/>
  <c r="X444" i="32"/>
  <c r="U444" i="24"/>
  <c r="Z444" i="32" s="1"/>
  <c r="W443" i="30"/>
  <c r="T443" i="2"/>
  <c r="Y443" i="2"/>
  <c r="I444" i="32"/>
  <c r="L444" i="24"/>
  <c r="AD443" i="30" l="1"/>
  <c r="AE443" i="2"/>
  <c r="J444" i="2"/>
  <c r="O444" i="2"/>
  <c r="Q444" i="2"/>
  <c r="V444" i="30" s="1"/>
  <c r="Y443" i="30"/>
  <c r="O444" i="32"/>
  <c r="R444" i="24"/>
  <c r="S444" i="30" l="1"/>
  <c r="V444" i="2"/>
  <c r="X444" i="2"/>
  <c r="AC444" i="30" s="1"/>
  <c r="K444" i="30"/>
  <c r="G444" i="2"/>
  <c r="S444" i="2" s="1"/>
  <c r="P444" i="2"/>
  <c r="U444" i="30" s="1"/>
  <c r="M444" i="2"/>
  <c r="W444" i="32"/>
  <c r="T444" i="24"/>
  <c r="W444" i="24"/>
  <c r="X444" i="30" l="1"/>
  <c r="U444" i="2"/>
  <c r="Z444" i="30" s="1"/>
  <c r="O445" i="24"/>
  <c r="S445" i="32" s="1"/>
  <c r="AB444" i="32"/>
  <c r="Q445" i="24"/>
  <c r="V445" i="32" s="1"/>
  <c r="J445" i="24"/>
  <c r="I444" i="2"/>
  <c r="J444" i="30" s="1"/>
  <c r="Z444" i="2"/>
  <c r="AA444" i="2" s="1"/>
  <c r="H444" i="2"/>
  <c r="H444" i="30"/>
  <c r="AA444" i="30"/>
  <c r="W444" i="2"/>
  <c r="AB444" i="30" s="1"/>
  <c r="Y444" i="32"/>
  <c r="Q444" i="30"/>
  <c r="N444" i="2"/>
  <c r="R444" i="30" l="1"/>
  <c r="K445" i="32"/>
  <c r="P445" i="24"/>
  <c r="U445" i="32" s="1"/>
  <c r="V445" i="24"/>
  <c r="AA445" i="32" s="1"/>
  <c r="G445" i="24"/>
  <c r="S445" i="24" s="1"/>
  <c r="M445" i="24"/>
  <c r="L444" i="2"/>
  <c r="I444" i="30"/>
  <c r="X445" i="32" l="1"/>
  <c r="U445" i="24"/>
  <c r="Z445" i="32" s="1"/>
  <c r="N445" i="24"/>
  <c r="Q445" i="32"/>
  <c r="H445" i="24"/>
  <c r="H445" i="32"/>
  <c r="I445" i="24"/>
  <c r="J445" i="32" s="1"/>
  <c r="X445" i="24"/>
  <c r="Y445" i="24" s="1"/>
  <c r="O444" i="30"/>
  <c r="R444" i="2"/>
  <c r="R445" i="32" l="1"/>
  <c r="W444" i="30"/>
  <c r="T444" i="2"/>
  <c r="Y444" i="2"/>
  <c r="L445" i="24"/>
  <c r="I445" i="32"/>
  <c r="Y444" i="30" l="1"/>
  <c r="O445" i="32"/>
  <c r="R445" i="24"/>
  <c r="O445" i="2"/>
  <c r="AE444" i="2"/>
  <c r="AD444" i="30"/>
  <c r="Q445" i="2"/>
  <c r="V445" i="30" s="1"/>
  <c r="J445" i="2"/>
  <c r="W445" i="32" l="1"/>
  <c r="T445" i="24"/>
  <c r="W445" i="24"/>
  <c r="P445" i="2"/>
  <c r="U445" i="30" s="1"/>
  <c r="G445" i="2"/>
  <c r="K445" i="30"/>
  <c r="X445" i="2"/>
  <c r="AC445" i="30" s="1"/>
  <c r="M445" i="2"/>
  <c r="V445" i="2"/>
  <c r="S445" i="30"/>
  <c r="AA445" i="30" l="1"/>
  <c r="W445" i="2"/>
  <c r="AB445" i="30" s="1"/>
  <c r="O446" i="24"/>
  <c r="S446" i="32" s="1"/>
  <c r="J446" i="24"/>
  <c r="AB445" i="32"/>
  <c r="Q446" i="24"/>
  <c r="V446" i="32" s="1"/>
  <c r="Y445" i="32"/>
  <c r="Q445" i="30"/>
  <c r="N445" i="2"/>
  <c r="H445" i="30"/>
  <c r="I445" i="2"/>
  <c r="J445" i="30" s="1"/>
  <c r="Z445" i="2"/>
  <c r="AA445" i="2" s="1"/>
  <c r="H445" i="2"/>
  <c r="S445" i="2"/>
  <c r="G446" i="24" l="1"/>
  <c r="S446" i="24" s="1"/>
  <c r="P446" i="24"/>
  <c r="U446" i="32" s="1"/>
  <c r="V446" i="24"/>
  <c r="AA446" i="32" s="1"/>
  <c r="K446" i="32"/>
  <c r="M446" i="24"/>
  <c r="X445" i="30"/>
  <c r="U445" i="2"/>
  <c r="Z445" i="30" s="1"/>
  <c r="I445" i="30"/>
  <c r="L445" i="2"/>
  <c r="R445" i="30"/>
  <c r="X446" i="32" l="1"/>
  <c r="U446" i="24"/>
  <c r="Z446" i="32" s="1"/>
  <c r="N446" i="24"/>
  <c r="Q446" i="32"/>
  <c r="R445" i="2"/>
  <c r="O445" i="30"/>
  <c r="H446" i="32"/>
  <c r="I446" i="24"/>
  <c r="J446" i="32" s="1"/>
  <c r="H446" i="24"/>
  <c r="X446" i="24"/>
  <c r="Y446" i="24" s="1"/>
  <c r="R446" i="32" l="1"/>
  <c r="L446" i="24"/>
  <c r="I446" i="32"/>
  <c r="W445" i="30"/>
  <c r="T445" i="2"/>
  <c r="Y445" i="2"/>
  <c r="Q446" i="2" l="1"/>
  <c r="V446" i="30" s="1"/>
  <c r="AE445" i="2"/>
  <c r="J446" i="2"/>
  <c r="AD445" i="30"/>
  <c r="O446" i="2"/>
  <c r="O446" i="32"/>
  <c r="R446" i="24"/>
  <c r="Y445" i="30"/>
  <c r="W446" i="32" l="1"/>
  <c r="T446" i="24"/>
  <c r="W446" i="24"/>
  <c r="X446" i="2"/>
  <c r="AC446" i="30" s="1"/>
  <c r="K446" i="30"/>
  <c r="G446" i="2"/>
  <c r="S446" i="2" s="1"/>
  <c r="P446" i="2"/>
  <c r="U446" i="30" s="1"/>
  <c r="M446" i="2"/>
  <c r="S446" i="30"/>
  <c r="V446" i="2"/>
  <c r="AA446" i="30" l="1"/>
  <c r="W446" i="2"/>
  <c r="AB446" i="30" s="1"/>
  <c r="O447" i="24"/>
  <c r="S447" i="32" s="1"/>
  <c r="AB446" i="32"/>
  <c r="Q447" i="24"/>
  <c r="V447" i="32" s="1"/>
  <c r="J447" i="24"/>
  <c r="Y446" i="32"/>
  <c r="X446" i="30"/>
  <c r="U446" i="2"/>
  <c r="Z446" i="30" s="1"/>
  <c r="N446" i="2"/>
  <c r="Q446" i="30"/>
  <c r="H446" i="2"/>
  <c r="H446" i="30"/>
  <c r="Z446" i="2"/>
  <c r="AA446" i="2" s="1"/>
  <c r="I446" i="2"/>
  <c r="J446" i="30" s="1"/>
  <c r="R446" i="30" l="1"/>
  <c r="V447" i="24"/>
  <c r="AA447" i="32" s="1"/>
  <c r="G447" i="24"/>
  <c r="P447" i="24"/>
  <c r="U447" i="32" s="1"/>
  <c r="K447" i="32"/>
  <c r="M447" i="24"/>
  <c r="L446" i="2"/>
  <c r="I446" i="30"/>
  <c r="O446" i="30" l="1"/>
  <c r="R446" i="2"/>
  <c r="I447" i="24"/>
  <c r="J447" i="32" s="1"/>
  <c r="H447" i="24"/>
  <c r="H447" i="32"/>
  <c r="X447" i="24"/>
  <c r="Y447" i="24" s="1"/>
  <c r="Q447" i="32"/>
  <c r="N447" i="24"/>
  <c r="S447" i="24"/>
  <c r="R447" i="32" l="1"/>
  <c r="I447" i="32"/>
  <c r="L447" i="24"/>
  <c r="W446" i="30"/>
  <c r="T446" i="2"/>
  <c r="Y446" i="2"/>
  <c r="X447" i="32"/>
  <c r="U447" i="24"/>
  <c r="Z447" i="32" s="1"/>
  <c r="O447" i="32" l="1"/>
  <c r="R447" i="24"/>
  <c r="Q447" i="2"/>
  <c r="V447" i="30" s="1"/>
  <c r="O447" i="2"/>
  <c r="J447" i="2"/>
  <c r="AD446" i="30"/>
  <c r="AE446" i="2"/>
  <c r="Y446" i="30"/>
  <c r="V447" i="2" l="1"/>
  <c r="S447" i="30"/>
  <c r="W447" i="32"/>
  <c r="T447" i="24"/>
  <c r="W447" i="24"/>
  <c r="P447" i="2"/>
  <c r="U447" i="30" s="1"/>
  <c r="K447" i="30"/>
  <c r="X447" i="2"/>
  <c r="AC447" i="30" s="1"/>
  <c r="G447" i="2"/>
  <c r="S447" i="2" s="1"/>
  <c r="M447" i="2"/>
  <c r="X447" i="30" l="1"/>
  <c r="U447" i="2"/>
  <c r="Z447" i="30" s="1"/>
  <c r="Y447" i="32"/>
  <c r="I447" i="2"/>
  <c r="J447" i="30" s="1"/>
  <c r="Z447" i="2"/>
  <c r="AA447" i="2" s="1"/>
  <c r="H447" i="2"/>
  <c r="H447" i="30"/>
  <c r="Q447" i="30"/>
  <c r="N447" i="2"/>
  <c r="O448" i="24"/>
  <c r="S448" i="32" s="1"/>
  <c r="J448" i="24"/>
  <c r="AB447" i="32"/>
  <c r="Q448" i="24"/>
  <c r="V448" i="32" s="1"/>
  <c r="AA447" i="30"/>
  <c r="W447" i="2"/>
  <c r="AB447" i="30" s="1"/>
  <c r="P448" i="24" l="1"/>
  <c r="U448" i="32" s="1"/>
  <c r="K448" i="32"/>
  <c r="G448" i="24"/>
  <c r="V448" i="24"/>
  <c r="AA448" i="32" s="1"/>
  <c r="M448" i="24"/>
  <c r="I447" i="30"/>
  <c r="L447" i="2"/>
  <c r="R447" i="30"/>
  <c r="O447" i="30" l="1"/>
  <c r="R447" i="2"/>
  <c r="H448" i="32"/>
  <c r="I448" i="24"/>
  <c r="J448" i="32" s="1"/>
  <c r="H448" i="24"/>
  <c r="X448" i="24"/>
  <c r="Y448" i="24" s="1"/>
  <c r="N448" i="24"/>
  <c r="Q448" i="32"/>
  <c r="S448" i="24"/>
  <c r="R448" i="32" l="1"/>
  <c r="W447" i="30"/>
  <c r="T447" i="2"/>
  <c r="Y447" i="2"/>
  <c r="X448" i="32"/>
  <c r="U448" i="24"/>
  <c r="Z448" i="32" s="1"/>
  <c r="L448" i="24"/>
  <c r="I448" i="32"/>
  <c r="Y447" i="30" l="1"/>
  <c r="R448" i="24"/>
  <c r="O448" i="32"/>
  <c r="AE447" i="2"/>
  <c r="O448" i="2"/>
  <c r="AD447" i="30"/>
  <c r="J448" i="2"/>
  <c r="Q448" i="2"/>
  <c r="V448" i="30" s="1"/>
  <c r="G448" i="2" l="1"/>
  <c r="S448" i="2" s="1"/>
  <c r="P448" i="2"/>
  <c r="U448" i="30" s="1"/>
  <c r="X448" i="2"/>
  <c r="AC448" i="30" s="1"/>
  <c r="K448" i="30"/>
  <c r="M448" i="2"/>
  <c r="W448" i="32"/>
  <c r="T448" i="24"/>
  <c r="W448" i="24"/>
  <c r="S448" i="30"/>
  <c r="V448" i="2"/>
  <c r="X448" i="30" l="1"/>
  <c r="U448" i="2"/>
  <c r="Z448" i="30" s="1"/>
  <c r="W448" i="2"/>
  <c r="AB448" i="30" s="1"/>
  <c r="AA448" i="30"/>
  <c r="Q448" i="30"/>
  <c r="N448" i="2"/>
  <c r="O449" i="24"/>
  <c r="S449" i="32" s="1"/>
  <c r="AB448" i="32"/>
  <c r="Q449" i="24"/>
  <c r="V449" i="32" s="1"/>
  <c r="J449" i="24"/>
  <c r="Y448" i="32"/>
  <c r="H448" i="30"/>
  <c r="Z448" i="2"/>
  <c r="AA448" i="2" s="1"/>
  <c r="I448" i="2"/>
  <c r="J448" i="30" s="1"/>
  <c r="H448" i="2"/>
  <c r="I448" i="30" l="1"/>
  <c r="L448" i="2"/>
  <c r="V449" i="24"/>
  <c r="AA449" i="32" s="1"/>
  <c r="G449" i="24"/>
  <c r="P449" i="24"/>
  <c r="U449" i="32" s="1"/>
  <c r="K449" i="32"/>
  <c r="M449" i="24"/>
  <c r="R448" i="30"/>
  <c r="I449" i="24" l="1"/>
  <c r="J449" i="32" s="1"/>
  <c r="H449" i="24"/>
  <c r="H449" i="32"/>
  <c r="X449" i="24"/>
  <c r="Y449" i="24" s="1"/>
  <c r="R448" i="2"/>
  <c r="O448" i="30"/>
  <c r="N449" i="24"/>
  <c r="Q449" i="32"/>
  <c r="S449" i="24"/>
  <c r="X449" i="32" l="1"/>
  <c r="U449" i="24"/>
  <c r="Z449" i="32" s="1"/>
  <c r="W448" i="30"/>
  <c r="T448" i="2"/>
  <c r="Y448" i="2"/>
  <c r="R449" i="32"/>
  <c r="L449" i="24"/>
  <c r="I449" i="32"/>
  <c r="Y448" i="30" l="1"/>
  <c r="O449" i="32"/>
  <c r="R449" i="24"/>
  <c r="J449" i="2"/>
  <c r="AD448" i="30"/>
  <c r="Q449" i="2"/>
  <c r="V449" i="30" s="1"/>
  <c r="O449" i="2"/>
  <c r="AE448" i="2"/>
  <c r="V449" i="2" l="1"/>
  <c r="S449" i="30"/>
  <c r="W449" i="32"/>
  <c r="T449" i="24"/>
  <c r="W449" i="24"/>
  <c r="X449" i="2"/>
  <c r="AC449" i="30" s="1"/>
  <c r="P449" i="2"/>
  <c r="U449" i="30" s="1"/>
  <c r="G449" i="2"/>
  <c r="K449" i="30"/>
  <c r="M449" i="2"/>
  <c r="Y449" i="32" l="1"/>
  <c r="N449" i="2"/>
  <c r="Q449" i="30"/>
  <c r="H449" i="30"/>
  <c r="Z449" i="2"/>
  <c r="AA449" i="2" s="1"/>
  <c r="I449" i="2"/>
  <c r="J449" i="30" s="1"/>
  <c r="H449" i="2"/>
  <c r="S449" i="2"/>
  <c r="Q450" i="24"/>
  <c r="V450" i="32" s="1"/>
  <c r="AB449" i="32"/>
  <c r="O450" i="24"/>
  <c r="S450" i="32" s="1"/>
  <c r="J450" i="24"/>
  <c r="W449" i="2"/>
  <c r="AB449" i="30" s="1"/>
  <c r="AA449" i="30"/>
  <c r="I449" i="30" l="1"/>
  <c r="L449" i="2"/>
  <c r="R449" i="30"/>
  <c r="V450" i="24"/>
  <c r="AA450" i="32" s="1"/>
  <c r="K450" i="32"/>
  <c r="G450" i="24"/>
  <c r="P450" i="24"/>
  <c r="U450" i="32" s="1"/>
  <c r="S450" i="24"/>
  <c r="M450" i="24"/>
  <c r="X449" i="30"/>
  <c r="U449" i="2"/>
  <c r="Z449" i="30" s="1"/>
  <c r="Q450" i="32" l="1"/>
  <c r="N450" i="24"/>
  <c r="I450" i="24"/>
  <c r="J450" i="32" s="1"/>
  <c r="H450" i="24"/>
  <c r="H450" i="32"/>
  <c r="X450" i="24"/>
  <c r="Y450" i="24" s="1"/>
  <c r="R449" i="2"/>
  <c r="O449" i="30"/>
  <c r="X450" i="32"/>
  <c r="U450" i="24"/>
  <c r="Z450" i="32" s="1"/>
  <c r="W449" i="30" l="1"/>
  <c r="T449" i="2"/>
  <c r="Y449" i="2"/>
  <c r="I450" i="32"/>
  <c r="L450" i="24"/>
  <c r="R450" i="32"/>
  <c r="O450" i="2" l="1"/>
  <c r="Q450" i="2"/>
  <c r="V450" i="30" s="1"/>
  <c r="AD449" i="30"/>
  <c r="AE449" i="2"/>
  <c r="J450" i="2"/>
  <c r="Y449" i="30"/>
  <c r="R450" i="24"/>
  <c r="O450" i="32"/>
  <c r="W450" i="32" l="1"/>
  <c r="T450" i="24"/>
  <c r="W450" i="24"/>
  <c r="P450" i="2"/>
  <c r="U450" i="30" s="1"/>
  <c r="G450" i="2"/>
  <c r="K450" i="30"/>
  <c r="X450" i="2"/>
  <c r="AC450" i="30" s="1"/>
  <c r="M450" i="2"/>
  <c r="V450" i="2"/>
  <c r="S450" i="30"/>
  <c r="O451" i="24" l="1"/>
  <c r="S451" i="32" s="1"/>
  <c r="AB450" i="32"/>
  <c r="Q451" i="24"/>
  <c r="V451" i="32" s="1"/>
  <c r="J451" i="24"/>
  <c r="Y450" i="32"/>
  <c r="W450" i="2"/>
  <c r="AB450" i="30" s="1"/>
  <c r="AA450" i="30"/>
  <c r="Q450" i="30"/>
  <c r="N450" i="2"/>
  <c r="H450" i="30"/>
  <c r="Z450" i="2"/>
  <c r="AA450" i="2" s="1"/>
  <c r="I450" i="2"/>
  <c r="J450" i="30" s="1"/>
  <c r="H450" i="2"/>
  <c r="S450" i="2"/>
  <c r="I450" i="30" l="1"/>
  <c r="L450" i="2"/>
  <c r="R450" i="30"/>
  <c r="V451" i="24"/>
  <c r="AA451" i="32" s="1"/>
  <c r="G451" i="24"/>
  <c r="S451" i="24" s="1"/>
  <c r="P451" i="24"/>
  <c r="U451" i="32" s="1"/>
  <c r="K451" i="32"/>
  <c r="M451" i="24"/>
  <c r="X450" i="30"/>
  <c r="U450" i="2"/>
  <c r="Z450" i="30" s="1"/>
  <c r="X451" i="32" l="1"/>
  <c r="U451" i="24"/>
  <c r="Z451" i="32" s="1"/>
  <c r="Q451" i="32"/>
  <c r="N451" i="24"/>
  <c r="H451" i="32"/>
  <c r="I451" i="24"/>
  <c r="J451" i="32" s="1"/>
  <c r="H451" i="24"/>
  <c r="X451" i="24"/>
  <c r="Y451" i="24" s="1"/>
  <c r="O450" i="30"/>
  <c r="R450" i="2"/>
  <c r="W450" i="30" l="1"/>
  <c r="T450" i="2"/>
  <c r="Y450" i="2"/>
  <c r="R451" i="32"/>
  <c r="I451" i="32"/>
  <c r="L451" i="24"/>
  <c r="O451" i="32" l="1"/>
  <c r="R451" i="24"/>
  <c r="AD450" i="30"/>
  <c r="AE450" i="2"/>
  <c r="O451" i="2"/>
  <c r="Q451" i="2"/>
  <c r="V451" i="30" s="1"/>
  <c r="J451" i="2"/>
  <c r="Y450" i="30"/>
  <c r="X451" i="2" l="1"/>
  <c r="AC451" i="30" s="1"/>
  <c r="K451" i="30"/>
  <c r="P451" i="2"/>
  <c r="U451" i="30" s="1"/>
  <c r="G451" i="2"/>
  <c r="M451" i="2"/>
  <c r="W451" i="32"/>
  <c r="T451" i="24"/>
  <c r="W451" i="24"/>
  <c r="S451" i="30"/>
  <c r="V451" i="2"/>
  <c r="AA451" i="30" l="1"/>
  <c r="W451" i="2"/>
  <c r="AB451" i="30" s="1"/>
  <c r="H451" i="30"/>
  <c r="Z451" i="2"/>
  <c r="AA451" i="2" s="1"/>
  <c r="I451" i="2"/>
  <c r="J451" i="30" s="1"/>
  <c r="H451" i="2"/>
  <c r="Q451" i="30"/>
  <c r="N451" i="2"/>
  <c r="O452" i="24"/>
  <c r="S452" i="32" s="1"/>
  <c r="AB451" i="32"/>
  <c r="Q452" i="24"/>
  <c r="V452" i="32" s="1"/>
  <c r="J452" i="24"/>
  <c r="Y451" i="32"/>
  <c r="S451" i="2"/>
  <c r="I451" i="30" l="1"/>
  <c r="L451" i="2"/>
  <c r="V452" i="24"/>
  <c r="AA452" i="32" s="1"/>
  <c r="K452" i="32"/>
  <c r="G452" i="24"/>
  <c r="P452" i="24"/>
  <c r="U452" i="32" s="1"/>
  <c r="S452" i="24"/>
  <c r="M452" i="24"/>
  <c r="R451" i="30"/>
  <c r="X451" i="30"/>
  <c r="U451" i="2"/>
  <c r="Z451" i="30" s="1"/>
  <c r="X452" i="32" l="1"/>
  <c r="U452" i="24"/>
  <c r="Z452" i="32" s="1"/>
  <c r="O451" i="30"/>
  <c r="R451" i="2"/>
  <c r="N452" i="24"/>
  <c r="Q452" i="32"/>
  <c r="I452" i="24"/>
  <c r="J452" i="32" s="1"/>
  <c r="H452" i="32"/>
  <c r="H452" i="24"/>
  <c r="X452" i="24"/>
  <c r="Y452" i="24" s="1"/>
  <c r="W451" i="30" l="1"/>
  <c r="T451" i="2"/>
  <c r="Y451" i="2"/>
  <c r="I452" i="32"/>
  <c r="L452" i="24"/>
  <c r="R452" i="32"/>
  <c r="AD451" i="30" l="1"/>
  <c r="J452" i="2"/>
  <c r="AE451" i="2"/>
  <c r="O452" i="2"/>
  <c r="Q452" i="2"/>
  <c r="V452" i="30" s="1"/>
  <c r="Y451" i="30"/>
  <c r="R452" i="24"/>
  <c r="O452" i="32"/>
  <c r="W452" i="32" l="1"/>
  <c r="T452" i="24"/>
  <c r="W452" i="24"/>
  <c r="V452" i="2"/>
  <c r="S452" i="30"/>
  <c r="P452" i="2"/>
  <c r="U452" i="30" s="1"/>
  <c r="X452" i="2"/>
  <c r="AC452" i="30" s="1"/>
  <c r="K452" i="30"/>
  <c r="G452" i="2"/>
  <c r="M452" i="2"/>
  <c r="N452" i="2" l="1"/>
  <c r="Q452" i="30"/>
  <c r="W452" i="2"/>
  <c r="AB452" i="30" s="1"/>
  <c r="AA452" i="30"/>
  <c r="H452" i="30"/>
  <c r="Z452" i="2"/>
  <c r="AA452" i="2" s="1"/>
  <c r="H452" i="2"/>
  <c r="I452" i="2"/>
  <c r="J452" i="30" s="1"/>
  <c r="O453" i="24"/>
  <c r="S453" i="32" s="1"/>
  <c r="AB452" i="32"/>
  <c r="Q453" i="24"/>
  <c r="V453" i="32" s="1"/>
  <c r="J453" i="24"/>
  <c r="Y452" i="32"/>
  <c r="S452" i="2"/>
  <c r="K453" i="32" l="1"/>
  <c r="G453" i="24"/>
  <c r="S453" i="24" s="1"/>
  <c r="V453" i="24"/>
  <c r="AA453" i="32" s="1"/>
  <c r="P453" i="24"/>
  <c r="U453" i="32" s="1"/>
  <c r="M453" i="24"/>
  <c r="L452" i="2"/>
  <c r="I452" i="30"/>
  <c r="X452" i="30"/>
  <c r="U452" i="2"/>
  <c r="Z452" i="30" s="1"/>
  <c r="R452" i="30"/>
  <c r="X453" i="32" l="1"/>
  <c r="U453" i="24"/>
  <c r="Z453" i="32" s="1"/>
  <c r="O452" i="30"/>
  <c r="R452" i="2"/>
  <c r="Q453" i="32"/>
  <c r="N453" i="24"/>
  <c r="H453" i="24"/>
  <c r="H453" i="32"/>
  <c r="I453" i="24"/>
  <c r="J453" i="32" s="1"/>
  <c r="X453" i="24"/>
  <c r="Y453" i="24" s="1"/>
  <c r="R453" i="32" l="1"/>
  <c r="W452" i="30"/>
  <c r="T452" i="2"/>
  <c r="Y452" i="2"/>
  <c r="I453" i="32"/>
  <c r="L453" i="24"/>
  <c r="Y452" i="30" l="1"/>
  <c r="O453" i="32"/>
  <c r="R453" i="24"/>
  <c r="AE452" i="2"/>
  <c r="O453" i="2"/>
  <c r="Q453" i="2"/>
  <c r="V453" i="30" s="1"/>
  <c r="AD452" i="30"/>
  <c r="J453" i="2"/>
  <c r="S453" i="30" l="1"/>
  <c r="V453" i="2"/>
  <c r="W453" i="32"/>
  <c r="T453" i="24"/>
  <c r="W453" i="24"/>
  <c r="P453" i="2"/>
  <c r="U453" i="30" s="1"/>
  <c r="G453" i="2"/>
  <c r="S453" i="2"/>
  <c r="X453" i="2"/>
  <c r="AC453" i="30" s="1"/>
  <c r="K453" i="30"/>
  <c r="M453" i="2"/>
  <c r="Y453" i="32" l="1"/>
  <c r="X453" i="30"/>
  <c r="U453" i="2"/>
  <c r="Z453" i="30" s="1"/>
  <c r="Q453" i="30"/>
  <c r="N453" i="2"/>
  <c r="H453" i="2"/>
  <c r="H453" i="30"/>
  <c r="I453" i="2"/>
  <c r="J453" i="30" s="1"/>
  <c r="Z453" i="2"/>
  <c r="AA453" i="2" s="1"/>
  <c r="AA453" i="30"/>
  <c r="W453" i="2"/>
  <c r="AB453" i="30" s="1"/>
  <c r="AB453" i="32"/>
  <c r="O454" i="24"/>
  <c r="S454" i="32" s="1"/>
  <c r="Q454" i="24"/>
  <c r="V454" i="32" s="1"/>
  <c r="J454" i="24"/>
  <c r="G454" i="24" l="1"/>
  <c r="S454" i="24" s="1"/>
  <c r="K454" i="32"/>
  <c r="V454" i="24"/>
  <c r="AA454" i="32" s="1"/>
  <c r="P454" i="24"/>
  <c r="U454" i="32" s="1"/>
  <c r="M454" i="24"/>
  <c r="L453" i="2"/>
  <c r="I453" i="30"/>
  <c r="R453" i="30"/>
  <c r="X454" i="32" l="1"/>
  <c r="U454" i="24"/>
  <c r="Z454" i="32" s="1"/>
  <c r="O453" i="30"/>
  <c r="R453" i="2"/>
  <c r="N454" i="24"/>
  <c r="Q454" i="32"/>
  <c r="H454" i="32"/>
  <c r="H454" i="24"/>
  <c r="I454" i="24"/>
  <c r="J454" i="32" s="1"/>
  <c r="X454" i="24"/>
  <c r="Y454" i="24" s="1"/>
  <c r="I454" i="32" l="1"/>
  <c r="L454" i="24"/>
  <c r="W453" i="30"/>
  <c r="T453" i="2"/>
  <c r="Y453" i="2"/>
  <c r="R454" i="32"/>
  <c r="Y453" i="30" l="1"/>
  <c r="O454" i="32"/>
  <c r="R454" i="24"/>
  <c r="Q454" i="2"/>
  <c r="V454" i="30" s="1"/>
  <c r="O454" i="2"/>
  <c r="AE453" i="2"/>
  <c r="J454" i="2"/>
  <c r="AD453" i="30"/>
  <c r="K454" i="30" l="1"/>
  <c r="X454" i="2"/>
  <c r="AC454" i="30" s="1"/>
  <c r="P454" i="2"/>
  <c r="U454" i="30" s="1"/>
  <c r="G454" i="2"/>
  <c r="S454" i="2" s="1"/>
  <c r="M454" i="2"/>
  <c r="W454" i="32"/>
  <c r="T454" i="24"/>
  <c r="W454" i="24"/>
  <c r="S454" i="30"/>
  <c r="V454" i="2"/>
  <c r="X454" i="30" l="1"/>
  <c r="U454" i="2"/>
  <c r="Z454" i="30" s="1"/>
  <c r="W454" i="2"/>
  <c r="AB454" i="30" s="1"/>
  <c r="AA454" i="30"/>
  <c r="N454" i="2"/>
  <c r="Q454" i="30"/>
  <c r="O455" i="24"/>
  <c r="S455" i="32" s="1"/>
  <c r="J455" i="24"/>
  <c r="AB454" i="32"/>
  <c r="Q455" i="24"/>
  <c r="V455" i="32" s="1"/>
  <c r="Y454" i="32"/>
  <c r="I454" i="2"/>
  <c r="J454" i="30" s="1"/>
  <c r="H454" i="2"/>
  <c r="Z454" i="2"/>
  <c r="AA454" i="2" s="1"/>
  <c r="H454" i="30"/>
  <c r="K455" i="32" l="1"/>
  <c r="G455" i="24"/>
  <c r="V455" i="24"/>
  <c r="AA455" i="32" s="1"/>
  <c r="P455" i="24"/>
  <c r="U455" i="32" s="1"/>
  <c r="M455" i="24"/>
  <c r="I454" i="30"/>
  <c r="L454" i="2"/>
  <c r="R454" i="30"/>
  <c r="N455" i="24" l="1"/>
  <c r="Q455" i="32"/>
  <c r="H455" i="24"/>
  <c r="H455" i="32"/>
  <c r="I455" i="24"/>
  <c r="J455" i="32" s="1"/>
  <c r="X455" i="24"/>
  <c r="Y455" i="24" s="1"/>
  <c r="S455" i="24"/>
  <c r="O454" i="30"/>
  <c r="R454" i="2"/>
  <c r="W454" i="30" l="1"/>
  <c r="T454" i="2"/>
  <c r="Y454" i="2"/>
  <c r="X455" i="32"/>
  <c r="U455" i="24"/>
  <c r="Z455" i="32" s="1"/>
  <c r="L455" i="24"/>
  <c r="I455" i="32"/>
  <c r="R455" i="32"/>
  <c r="R455" i="24" l="1"/>
  <c r="O455" i="32"/>
  <c r="AD454" i="30"/>
  <c r="Q455" i="2"/>
  <c r="V455" i="30" s="1"/>
  <c r="O455" i="2"/>
  <c r="J455" i="2"/>
  <c r="AE454" i="2"/>
  <c r="Y454" i="30"/>
  <c r="G455" i="2" l="1"/>
  <c r="K455" i="30"/>
  <c r="S455" i="2"/>
  <c r="X455" i="2"/>
  <c r="AC455" i="30" s="1"/>
  <c r="P455" i="2"/>
  <c r="U455" i="30" s="1"/>
  <c r="M455" i="2"/>
  <c r="V455" i="2"/>
  <c r="S455" i="30"/>
  <c r="W455" i="32"/>
  <c r="T455" i="24"/>
  <c r="W455" i="24"/>
  <c r="W455" i="2" l="1"/>
  <c r="AB455" i="30" s="1"/>
  <c r="AA455" i="30"/>
  <c r="X455" i="30"/>
  <c r="U455" i="2"/>
  <c r="Z455" i="30" s="1"/>
  <c r="O456" i="24"/>
  <c r="S456" i="32" s="1"/>
  <c r="J456" i="24"/>
  <c r="AB455" i="32"/>
  <c r="Q456" i="24"/>
  <c r="V456" i="32" s="1"/>
  <c r="Q455" i="30"/>
  <c r="N455" i="2"/>
  <c r="Y455" i="32"/>
  <c r="I455" i="2"/>
  <c r="J455" i="30" s="1"/>
  <c r="H455" i="2"/>
  <c r="H455" i="30"/>
  <c r="Z455" i="2"/>
  <c r="AA455" i="2" s="1"/>
  <c r="L455" i="2" l="1"/>
  <c r="I455" i="30"/>
  <c r="R455" i="30"/>
  <c r="G456" i="24"/>
  <c r="S456" i="24" s="1"/>
  <c r="K456" i="32"/>
  <c r="V456" i="24"/>
  <c r="AA456" i="32" s="1"/>
  <c r="P456" i="24"/>
  <c r="U456" i="32" s="1"/>
  <c r="M456" i="24"/>
  <c r="X456" i="32" l="1"/>
  <c r="U456" i="24"/>
  <c r="Z456" i="32" s="1"/>
  <c r="Q456" i="32"/>
  <c r="N456" i="24"/>
  <c r="H456" i="32"/>
  <c r="I456" i="24"/>
  <c r="J456" i="32" s="1"/>
  <c r="H456" i="24"/>
  <c r="X456" i="24"/>
  <c r="Y456" i="24" s="1"/>
  <c r="O455" i="30"/>
  <c r="R455" i="2"/>
  <c r="R456" i="32" l="1"/>
  <c r="L456" i="24"/>
  <c r="I456" i="32"/>
  <c r="W455" i="30"/>
  <c r="T455" i="2"/>
  <c r="Y455" i="2"/>
  <c r="O456" i="32" l="1"/>
  <c r="R456" i="24"/>
  <c r="Y455" i="30"/>
  <c r="Q456" i="2"/>
  <c r="V456" i="30" s="1"/>
  <c r="AE455" i="2"/>
  <c r="AD455" i="30"/>
  <c r="O456" i="2"/>
  <c r="J456" i="2"/>
  <c r="W456" i="32" l="1"/>
  <c r="T456" i="24"/>
  <c r="W456" i="24"/>
  <c r="V456" i="2"/>
  <c r="S456" i="30"/>
  <c r="K456" i="30"/>
  <c r="G456" i="2"/>
  <c r="P456" i="2"/>
  <c r="U456" i="30" s="1"/>
  <c r="X456" i="2"/>
  <c r="AC456" i="30" s="1"/>
  <c r="M456" i="2"/>
  <c r="Q456" i="30" l="1"/>
  <c r="N456" i="2"/>
  <c r="W456" i="2"/>
  <c r="AB456" i="30" s="1"/>
  <c r="AA456" i="30"/>
  <c r="O457" i="24"/>
  <c r="S457" i="32" s="1"/>
  <c r="J457" i="24"/>
  <c r="AB456" i="32"/>
  <c r="Q457" i="24"/>
  <c r="V457" i="32" s="1"/>
  <c r="Y456" i="32"/>
  <c r="I456" i="2"/>
  <c r="J456" i="30" s="1"/>
  <c r="Z456" i="2"/>
  <c r="AA456" i="2" s="1"/>
  <c r="H456" i="30"/>
  <c r="H456" i="2"/>
  <c r="S456" i="2"/>
  <c r="K457" i="32" l="1"/>
  <c r="P457" i="24"/>
  <c r="U457" i="32" s="1"/>
  <c r="V457" i="24"/>
  <c r="AA457" i="32" s="1"/>
  <c r="G457" i="24"/>
  <c r="S457" i="24" s="1"/>
  <c r="M457" i="24"/>
  <c r="R456" i="30"/>
  <c r="X456" i="30"/>
  <c r="U456" i="2"/>
  <c r="Z456" i="30" s="1"/>
  <c r="L456" i="2"/>
  <c r="I456" i="30"/>
  <c r="X457" i="32" l="1"/>
  <c r="U457" i="24"/>
  <c r="Z457" i="32" s="1"/>
  <c r="Q457" i="32"/>
  <c r="N457" i="24"/>
  <c r="O456" i="30"/>
  <c r="R456" i="2"/>
  <c r="H457" i="24"/>
  <c r="H457" i="32"/>
  <c r="I457" i="24"/>
  <c r="J457" i="32" s="1"/>
  <c r="X457" i="24"/>
  <c r="Y457" i="24" s="1"/>
  <c r="W456" i="30" l="1"/>
  <c r="T456" i="2"/>
  <c r="Y456" i="2"/>
  <c r="R457" i="32"/>
  <c r="I457" i="32"/>
  <c r="L457" i="24"/>
  <c r="Q457" i="2" l="1"/>
  <c r="V457" i="30" s="1"/>
  <c r="O457" i="2"/>
  <c r="AE456" i="2"/>
  <c r="AD456" i="30"/>
  <c r="J457" i="2"/>
  <c r="Y456" i="30"/>
  <c r="R457" i="24"/>
  <c r="O457" i="32"/>
  <c r="W457" i="32" l="1"/>
  <c r="T457" i="24"/>
  <c r="W457" i="24"/>
  <c r="V457" i="2"/>
  <c r="S457" i="30"/>
  <c r="X457" i="2"/>
  <c r="AC457" i="30" s="1"/>
  <c r="K457" i="30"/>
  <c r="P457" i="2"/>
  <c r="U457" i="30" s="1"/>
  <c r="G457" i="2"/>
  <c r="M457" i="2"/>
  <c r="N457" i="2" l="1"/>
  <c r="Q457" i="30"/>
  <c r="H457" i="2"/>
  <c r="H457" i="30"/>
  <c r="Z457" i="2"/>
  <c r="AA457" i="2" s="1"/>
  <c r="I457" i="2"/>
  <c r="J457" i="30" s="1"/>
  <c r="Q458" i="24"/>
  <c r="V458" i="32" s="1"/>
  <c r="AB457" i="32"/>
  <c r="O458" i="24"/>
  <c r="S458" i="32" s="1"/>
  <c r="J458" i="24"/>
  <c r="Y457" i="32"/>
  <c r="AA457" i="30"/>
  <c r="W457" i="2"/>
  <c r="AB457" i="30" s="1"/>
  <c r="S457" i="2"/>
  <c r="X457" i="30" l="1"/>
  <c r="U457" i="2"/>
  <c r="Z457" i="30" s="1"/>
  <c r="I457" i="30"/>
  <c r="L457" i="2"/>
  <c r="V458" i="24"/>
  <c r="AA458" i="32" s="1"/>
  <c r="K458" i="32"/>
  <c r="G458" i="24"/>
  <c r="P458" i="24"/>
  <c r="U458" i="32" s="1"/>
  <c r="M458" i="24"/>
  <c r="R457" i="30"/>
  <c r="N458" i="24" l="1"/>
  <c r="Q458" i="32"/>
  <c r="I458" i="24"/>
  <c r="J458" i="32" s="1"/>
  <c r="H458" i="24"/>
  <c r="H458" i="32"/>
  <c r="X458" i="24"/>
  <c r="Y458" i="24" s="1"/>
  <c r="R457" i="2"/>
  <c r="O457" i="30"/>
  <c r="S458" i="24"/>
  <c r="I458" i="32" l="1"/>
  <c r="L458" i="24"/>
  <c r="W457" i="30"/>
  <c r="T457" i="2"/>
  <c r="Y457" i="2"/>
  <c r="X458" i="32"/>
  <c r="U458" i="24"/>
  <c r="Z458" i="32" s="1"/>
  <c r="R458" i="32"/>
  <c r="Y457" i="30" l="1"/>
  <c r="R458" i="24"/>
  <c r="O458" i="32"/>
  <c r="O458" i="2"/>
  <c r="Q458" i="2"/>
  <c r="V458" i="30" s="1"/>
  <c r="AD457" i="30"/>
  <c r="AE457" i="2"/>
  <c r="J458" i="2"/>
  <c r="W458" i="32" l="1"/>
  <c r="T458" i="24"/>
  <c r="W458" i="24"/>
  <c r="P458" i="2"/>
  <c r="U458" i="30" s="1"/>
  <c r="G458" i="2"/>
  <c r="K458" i="30"/>
  <c r="X458" i="2"/>
  <c r="AC458" i="30" s="1"/>
  <c r="M458" i="2"/>
  <c r="V458" i="2"/>
  <c r="S458" i="30"/>
  <c r="W458" i="2" l="1"/>
  <c r="AB458" i="30" s="1"/>
  <c r="AA458" i="30"/>
  <c r="O459" i="24"/>
  <c r="S459" i="32" s="1"/>
  <c r="AB458" i="32"/>
  <c r="Q459" i="24"/>
  <c r="V459" i="32" s="1"/>
  <c r="J459" i="24"/>
  <c r="Y458" i="32"/>
  <c r="N458" i="2"/>
  <c r="Q458" i="30"/>
  <c r="H458" i="30"/>
  <c r="Z458" i="2"/>
  <c r="AA458" i="2" s="1"/>
  <c r="I458" i="2"/>
  <c r="J458" i="30" s="1"/>
  <c r="H458" i="2"/>
  <c r="S458" i="2"/>
  <c r="X458" i="30" l="1"/>
  <c r="U458" i="2"/>
  <c r="Z458" i="30" s="1"/>
  <c r="I458" i="30"/>
  <c r="L458" i="2"/>
  <c r="K459" i="32"/>
  <c r="P459" i="24"/>
  <c r="U459" i="32" s="1"/>
  <c r="S459" i="24"/>
  <c r="V459" i="24"/>
  <c r="AA459" i="32" s="1"/>
  <c r="G459" i="24"/>
  <c r="M459" i="24"/>
  <c r="R458" i="30"/>
  <c r="O458" i="30" l="1"/>
  <c r="R458" i="2"/>
  <c r="X459" i="32"/>
  <c r="U459" i="24"/>
  <c r="Z459" i="32" s="1"/>
  <c r="N459" i="24"/>
  <c r="Q459" i="32"/>
  <c r="I459" i="24"/>
  <c r="J459" i="32" s="1"/>
  <c r="H459" i="24"/>
  <c r="H459" i="32"/>
  <c r="X459" i="24"/>
  <c r="Y459" i="24" s="1"/>
  <c r="W458" i="30" l="1"/>
  <c r="T458" i="2"/>
  <c r="Y458" i="2"/>
  <c r="I459" i="32"/>
  <c r="L459" i="24"/>
  <c r="R459" i="32"/>
  <c r="O459" i="2" l="1"/>
  <c r="AE458" i="2"/>
  <c r="J459" i="2"/>
  <c r="AD458" i="30"/>
  <c r="Q459" i="2"/>
  <c r="V459" i="30" s="1"/>
  <c r="Y458" i="30"/>
  <c r="O459" i="32"/>
  <c r="R459" i="24"/>
  <c r="P459" i="2" l="1"/>
  <c r="U459" i="30" s="1"/>
  <c r="K459" i="30"/>
  <c r="X459" i="2"/>
  <c r="AC459" i="30" s="1"/>
  <c r="G459" i="2"/>
  <c r="M459" i="2"/>
  <c r="W459" i="32"/>
  <c r="T459" i="24"/>
  <c r="W459" i="24"/>
  <c r="V459" i="2"/>
  <c r="S459" i="30"/>
  <c r="O460" i="24" l="1"/>
  <c r="S460" i="32" s="1"/>
  <c r="AB459" i="32"/>
  <c r="Q460" i="24"/>
  <c r="V460" i="32" s="1"/>
  <c r="J460" i="24"/>
  <c r="N459" i="2"/>
  <c r="Q459" i="30"/>
  <c r="AA459" i="30"/>
  <c r="W459" i="2"/>
  <c r="AB459" i="30" s="1"/>
  <c r="H459" i="2"/>
  <c r="H459" i="30"/>
  <c r="Z459" i="2"/>
  <c r="AA459" i="2" s="1"/>
  <c r="I459" i="2"/>
  <c r="J459" i="30" s="1"/>
  <c r="Y459" i="32"/>
  <c r="S459" i="2"/>
  <c r="K460" i="32" l="1"/>
  <c r="G460" i="24"/>
  <c r="P460" i="24"/>
  <c r="U460" i="32" s="1"/>
  <c r="V460" i="24"/>
  <c r="AA460" i="32" s="1"/>
  <c r="M460" i="24"/>
  <c r="X459" i="30"/>
  <c r="U459" i="2"/>
  <c r="Z459" i="30" s="1"/>
  <c r="I459" i="30"/>
  <c r="L459" i="2"/>
  <c r="R459" i="30"/>
  <c r="Q460" i="32" l="1"/>
  <c r="N460" i="24"/>
  <c r="H460" i="32"/>
  <c r="H460" i="24"/>
  <c r="I460" i="24"/>
  <c r="J460" i="32" s="1"/>
  <c r="X460" i="24"/>
  <c r="Y460" i="24" s="1"/>
  <c r="R459" i="2"/>
  <c r="O459" i="30"/>
  <c r="S460" i="24"/>
  <c r="X460" i="32" l="1"/>
  <c r="U460" i="24"/>
  <c r="Z460" i="32" s="1"/>
  <c r="I460" i="32"/>
  <c r="L460" i="24"/>
  <c r="W459" i="30"/>
  <c r="T459" i="2"/>
  <c r="Y459" i="2"/>
  <c r="R460" i="32"/>
  <c r="R460" i="24" l="1"/>
  <c r="O460" i="32"/>
  <c r="J460" i="2"/>
  <c r="AD459" i="30"/>
  <c r="O460" i="2"/>
  <c r="AE459" i="2"/>
  <c r="Q460" i="2"/>
  <c r="V460" i="30" s="1"/>
  <c r="Y459" i="30"/>
  <c r="K460" i="30" l="1"/>
  <c r="X460" i="2"/>
  <c r="AC460" i="30" s="1"/>
  <c r="P460" i="2"/>
  <c r="U460" i="30" s="1"/>
  <c r="G460" i="2"/>
  <c r="S460" i="2" s="1"/>
  <c r="M460" i="2"/>
  <c r="S460" i="30"/>
  <c r="V460" i="2"/>
  <c r="W460" i="32"/>
  <c r="T460" i="24"/>
  <c r="W460" i="24"/>
  <c r="O461" i="24" l="1"/>
  <c r="S461" i="32" s="1"/>
  <c r="J461" i="24"/>
  <c r="AB460" i="32"/>
  <c r="Q461" i="24"/>
  <c r="V461" i="32" s="1"/>
  <c r="Y460" i="32"/>
  <c r="N460" i="2"/>
  <c r="Q460" i="30"/>
  <c r="X460" i="30"/>
  <c r="U460" i="2"/>
  <c r="Z460" i="30" s="1"/>
  <c r="W460" i="2"/>
  <c r="AB460" i="30" s="1"/>
  <c r="AA460" i="30"/>
  <c r="H460" i="30"/>
  <c r="I460" i="2"/>
  <c r="J460" i="30" s="1"/>
  <c r="Z460" i="2"/>
  <c r="AA460" i="2" s="1"/>
  <c r="H460" i="2"/>
  <c r="I460" i="30" l="1"/>
  <c r="L460" i="2"/>
  <c r="R460" i="30"/>
  <c r="V461" i="24"/>
  <c r="AA461" i="32" s="1"/>
  <c r="G461" i="24"/>
  <c r="S461" i="24" s="1"/>
  <c r="P461" i="24"/>
  <c r="U461" i="32" s="1"/>
  <c r="K461" i="32"/>
  <c r="M461" i="24"/>
  <c r="X461" i="32" l="1"/>
  <c r="U461" i="24"/>
  <c r="Z461" i="32" s="1"/>
  <c r="N461" i="24"/>
  <c r="Q461" i="32"/>
  <c r="H461" i="24"/>
  <c r="H461" i="32"/>
  <c r="I461" i="24"/>
  <c r="J461" i="32" s="1"/>
  <c r="X461" i="24"/>
  <c r="Y461" i="24" s="1"/>
  <c r="O460" i="30"/>
  <c r="R460" i="2"/>
  <c r="W460" i="30" l="1"/>
  <c r="T460" i="2"/>
  <c r="Y460" i="2"/>
  <c r="R461" i="32"/>
  <c r="I461" i="32"/>
  <c r="L461" i="24"/>
  <c r="O461" i="32" l="1"/>
  <c r="R461" i="24"/>
  <c r="J461" i="2"/>
  <c r="AE460" i="2"/>
  <c r="AD460" i="30"/>
  <c r="Q461" i="2"/>
  <c r="V461" i="30" s="1"/>
  <c r="O461" i="2"/>
  <c r="Y460" i="30"/>
  <c r="S461" i="30" l="1"/>
  <c r="V461" i="2"/>
  <c r="K461" i="30"/>
  <c r="G461" i="2"/>
  <c r="P461" i="2"/>
  <c r="U461" i="30" s="1"/>
  <c r="X461" i="2"/>
  <c r="AC461" i="30" s="1"/>
  <c r="M461" i="2"/>
  <c r="W461" i="32"/>
  <c r="T461" i="24"/>
  <c r="W461" i="24"/>
  <c r="Y461" i="32" l="1"/>
  <c r="H461" i="2"/>
  <c r="H461" i="30"/>
  <c r="Z461" i="2"/>
  <c r="AA461" i="2" s="1"/>
  <c r="I461" i="2"/>
  <c r="J461" i="30" s="1"/>
  <c r="W461" i="2"/>
  <c r="AB461" i="30" s="1"/>
  <c r="AA461" i="30"/>
  <c r="Q462" i="24"/>
  <c r="V462" i="32" s="1"/>
  <c r="AB461" i="32"/>
  <c r="O462" i="24"/>
  <c r="S462" i="32" s="1"/>
  <c r="J462" i="24"/>
  <c r="Q461" i="30"/>
  <c r="N461" i="2"/>
  <c r="S461" i="2"/>
  <c r="G462" i="24" l="1"/>
  <c r="K462" i="32"/>
  <c r="S462" i="24"/>
  <c r="V462" i="24"/>
  <c r="AA462" i="32" s="1"/>
  <c r="P462" i="24"/>
  <c r="U462" i="32" s="1"/>
  <c r="M462" i="24"/>
  <c r="I461" i="30"/>
  <c r="L461" i="2"/>
  <c r="X461" i="30"/>
  <c r="U461" i="2"/>
  <c r="Z461" i="30" s="1"/>
  <c r="R461" i="30"/>
  <c r="X462" i="32" l="1"/>
  <c r="U462" i="24"/>
  <c r="Z462" i="32" s="1"/>
  <c r="N462" i="24"/>
  <c r="Q462" i="32"/>
  <c r="O461" i="30"/>
  <c r="R461" i="2"/>
  <c r="I462" i="24"/>
  <c r="J462" i="32" s="1"/>
  <c r="H462" i="32"/>
  <c r="H462" i="24"/>
  <c r="X462" i="24"/>
  <c r="Y462" i="24" s="1"/>
  <c r="W461" i="30" l="1"/>
  <c r="T461" i="2"/>
  <c r="Y461" i="2"/>
  <c r="R462" i="32"/>
  <c r="I462" i="32"/>
  <c r="L462" i="24"/>
  <c r="O462" i="32" l="1"/>
  <c r="R462" i="24"/>
  <c r="J462" i="2"/>
  <c r="O462" i="2"/>
  <c r="Q462" i="2"/>
  <c r="V462" i="30" s="1"/>
  <c r="AE461" i="2"/>
  <c r="AD461" i="30"/>
  <c r="Y461" i="30"/>
  <c r="V462" i="2" l="1"/>
  <c r="S462" i="30"/>
  <c r="G462" i="2"/>
  <c r="X462" i="2"/>
  <c r="AC462" i="30" s="1"/>
  <c r="P462" i="2"/>
  <c r="U462" i="30" s="1"/>
  <c r="K462" i="30"/>
  <c r="M462" i="2"/>
  <c r="W462" i="32"/>
  <c r="T462" i="24"/>
  <c r="W462" i="24"/>
  <c r="O463" i="24" l="1"/>
  <c r="S463" i="32" s="1"/>
  <c r="J463" i="24"/>
  <c r="AB462" i="32"/>
  <c r="Q463" i="24"/>
  <c r="V463" i="32" s="1"/>
  <c r="Y462" i="32"/>
  <c r="H462" i="2"/>
  <c r="H462" i="30"/>
  <c r="I462" i="2"/>
  <c r="J462" i="30" s="1"/>
  <c r="Z462" i="2"/>
  <c r="AA462" i="2" s="1"/>
  <c r="N462" i="2"/>
  <c r="Q462" i="30"/>
  <c r="S462" i="2"/>
  <c r="AA462" i="30"/>
  <c r="W462" i="2"/>
  <c r="AB462" i="30" s="1"/>
  <c r="X462" i="30" l="1"/>
  <c r="U462" i="2"/>
  <c r="Z462" i="30" s="1"/>
  <c r="R462" i="30"/>
  <c r="I462" i="30"/>
  <c r="L462" i="2"/>
  <c r="K463" i="32"/>
  <c r="P463" i="24"/>
  <c r="U463" i="32" s="1"/>
  <c r="V463" i="24"/>
  <c r="AA463" i="32" s="1"/>
  <c r="G463" i="24"/>
  <c r="S463" i="24" s="1"/>
  <c r="M463" i="24"/>
  <c r="X463" i="32" l="1"/>
  <c r="U463" i="24"/>
  <c r="Z463" i="32" s="1"/>
  <c r="O462" i="30"/>
  <c r="R462" i="2"/>
  <c r="H463" i="32"/>
  <c r="I463" i="24"/>
  <c r="J463" i="32" s="1"/>
  <c r="H463" i="24"/>
  <c r="X463" i="24"/>
  <c r="Y463" i="24" s="1"/>
  <c r="N463" i="24"/>
  <c r="Q463" i="32"/>
  <c r="W462" i="30" l="1"/>
  <c r="T462" i="2"/>
  <c r="Y462" i="2"/>
  <c r="L463" i="24"/>
  <c r="I463" i="32"/>
  <c r="R463" i="32"/>
  <c r="O463" i="32" l="1"/>
  <c r="R463" i="24"/>
  <c r="J463" i="2"/>
  <c r="Q463" i="2"/>
  <c r="V463" i="30" s="1"/>
  <c r="AE462" i="2"/>
  <c r="AD462" i="30"/>
  <c r="O463" i="2"/>
  <c r="Y462" i="30"/>
  <c r="S463" i="30" l="1"/>
  <c r="V463" i="2"/>
  <c r="P463" i="2"/>
  <c r="U463" i="30" s="1"/>
  <c r="X463" i="2"/>
  <c r="AC463" i="30" s="1"/>
  <c r="K463" i="30"/>
  <c r="G463" i="2"/>
  <c r="S463" i="2"/>
  <c r="M463" i="2"/>
  <c r="W463" i="32"/>
  <c r="T463" i="24"/>
  <c r="W463" i="24"/>
  <c r="X463" i="30" l="1"/>
  <c r="U463" i="2"/>
  <c r="Z463" i="30" s="1"/>
  <c r="I463" i="2"/>
  <c r="J463" i="30" s="1"/>
  <c r="Z463" i="2"/>
  <c r="AA463" i="2" s="1"/>
  <c r="H463" i="30"/>
  <c r="H463" i="2"/>
  <c r="Y463" i="32"/>
  <c r="W463" i="2"/>
  <c r="AB463" i="30" s="1"/>
  <c r="AA463" i="30"/>
  <c r="AB463" i="32"/>
  <c r="O464" i="24"/>
  <c r="S464" i="32" s="1"/>
  <c r="Q464" i="24"/>
  <c r="V464" i="32" s="1"/>
  <c r="J464" i="24"/>
  <c r="N463" i="2"/>
  <c r="Q463" i="30"/>
  <c r="R463" i="30" l="1"/>
  <c r="I463" i="30"/>
  <c r="L463" i="2"/>
  <c r="V464" i="24"/>
  <c r="AA464" i="32" s="1"/>
  <c r="P464" i="24"/>
  <c r="U464" i="32" s="1"/>
  <c r="G464" i="24"/>
  <c r="K464" i="32"/>
  <c r="M464" i="24"/>
  <c r="H464" i="24" l="1"/>
  <c r="I464" i="24"/>
  <c r="J464" i="32" s="1"/>
  <c r="H464" i="32"/>
  <c r="X464" i="24"/>
  <c r="Y464" i="24" s="1"/>
  <c r="O463" i="30"/>
  <c r="R463" i="2"/>
  <c r="N464" i="24"/>
  <c r="Q464" i="32"/>
  <c r="S464" i="24"/>
  <c r="W463" i="30" l="1"/>
  <c r="T463" i="2"/>
  <c r="Y463" i="2"/>
  <c r="R464" i="32"/>
  <c r="X464" i="32"/>
  <c r="U464" i="24"/>
  <c r="Z464" i="32" s="1"/>
  <c r="L464" i="24"/>
  <c r="I464" i="32"/>
  <c r="O464" i="32" l="1"/>
  <c r="R464" i="24"/>
  <c r="Q464" i="2"/>
  <c r="V464" i="30" s="1"/>
  <c r="J464" i="2"/>
  <c r="O464" i="2"/>
  <c r="AD463" i="30"/>
  <c r="AE463" i="2"/>
  <c r="Y463" i="30"/>
  <c r="X464" i="2" l="1"/>
  <c r="AC464" i="30" s="1"/>
  <c r="G464" i="2"/>
  <c r="S464" i="2" s="1"/>
  <c r="P464" i="2"/>
  <c r="U464" i="30" s="1"/>
  <c r="K464" i="30"/>
  <c r="M464" i="2"/>
  <c r="W464" i="32"/>
  <c r="T464" i="24"/>
  <c r="W464" i="24"/>
  <c r="S464" i="30"/>
  <c r="V464" i="2"/>
  <c r="X464" i="30" l="1"/>
  <c r="U464" i="2"/>
  <c r="Z464" i="30" s="1"/>
  <c r="W464" i="2"/>
  <c r="AB464" i="30" s="1"/>
  <c r="AA464" i="30"/>
  <c r="Q464" i="30"/>
  <c r="N464" i="2"/>
  <c r="H464" i="30"/>
  <c r="Z464" i="2"/>
  <c r="AA464" i="2" s="1"/>
  <c r="I464" i="2"/>
  <c r="J464" i="30" s="1"/>
  <c r="H464" i="2"/>
  <c r="O465" i="24"/>
  <c r="S465" i="32" s="1"/>
  <c r="J465" i="24"/>
  <c r="Q465" i="24"/>
  <c r="V465" i="32" s="1"/>
  <c r="AB464" i="32"/>
  <c r="Y464" i="32"/>
  <c r="K465" i="32" l="1"/>
  <c r="G465" i="24"/>
  <c r="P465" i="24"/>
  <c r="U465" i="32" s="1"/>
  <c r="V465" i="24"/>
  <c r="AA465" i="32" s="1"/>
  <c r="M465" i="24"/>
  <c r="R464" i="30"/>
  <c r="I464" i="30"/>
  <c r="L464" i="2"/>
  <c r="R464" i="2" l="1"/>
  <c r="O464" i="30"/>
  <c r="Q465" i="32"/>
  <c r="N465" i="24"/>
  <c r="H465" i="32"/>
  <c r="I465" i="24"/>
  <c r="J465" i="32" s="1"/>
  <c r="H465" i="24"/>
  <c r="X465" i="24"/>
  <c r="Y465" i="24" s="1"/>
  <c r="S465" i="24"/>
  <c r="R465" i="32" l="1"/>
  <c r="I465" i="32"/>
  <c r="L465" i="24"/>
  <c r="X465" i="32"/>
  <c r="U465" i="24"/>
  <c r="Z465" i="32" s="1"/>
  <c r="W464" i="30"/>
  <c r="T464" i="2"/>
  <c r="Y464" i="2"/>
  <c r="R465" i="24" l="1"/>
  <c r="O465" i="32"/>
  <c r="Y464" i="30"/>
  <c r="J465" i="2"/>
  <c r="AD464" i="30"/>
  <c r="O465" i="2"/>
  <c r="Q465" i="2"/>
  <c r="V465" i="30" s="1"/>
  <c r="AE464" i="2"/>
  <c r="S465" i="30" l="1"/>
  <c r="V465" i="2"/>
  <c r="X465" i="2"/>
  <c r="AC465" i="30" s="1"/>
  <c r="P465" i="2"/>
  <c r="U465" i="30" s="1"/>
  <c r="G465" i="2"/>
  <c r="K465" i="30"/>
  <c r="M465" i="2"/>
  <c r="W465" i="32"/>
  <c r="T465" i="24"/>
  <c r="W465" i="24"/>
  <c r="O466" i="24" l="1"/>
  <c r="S466" i="32" s="1"/>
  <c r="AB465" i="32"/>
  <c r="J466" i="24"/>
  <c r="Q466" i="24"/>
  <c r="V466" i="32" s="1"/>
  <c r="Y465" i="32"/>
  <c r="H465" i="30"/>
  <c r="H465" i="2"/>
  <c r="I465" i="2"/>
  <c r="J465" i="30" s="1"/>
  <c r="Z465" i="2"/>
  <c r="AA465" i="2" s="1"/>
  <c r="S465" i="2"/>
  <c r="W465" i="2"/>
  <c r="AB465" i="30" s="1"/>
  <c r="AA465" i="30"/>
  <c r="N465" i="2"/>
  <c r="Q465" i="30"/>
  <c r="I465" i="30" l="1"/>
  <c r="L465" i="2"/>
  <c r="X465" i="30"/>
  <c r="U465" i="2"/>
  <c r="Z465" i="30" s="1"/>
  <c r="K466" i="32"/>
  <c r="G466" i="24"/>
  <c r="V466" i="24"/>
  <c r="AA466" i="32" s="1"/>
  <c r="P466" i="24"/>
  <c r="U466" i="32" s="1"/>
  <c r="M466" i="24"/>
  <c r="R465" i="30"/>
  <c r="Q466" i="32" l="1"/>
  <c r="N466" i="24"/>
  <c r="H466" i="32"/>
  <c r="I466" i="24"/>
  <c r="J466" i="32" s="1"/>
  <c r="X466" i="24"/>
  <c r="Y466" i="24" s="1"/>
  <c r="H466" i="24"/>
  <c r="S466" i="24"/>
  <c r="R465" i="2"/>
  <c r="O465" i="30"/>
  <c r="X466" i="32" l="1"/>
  <c r="U466" i="24"/>
  <c r="Z466" i="32" s="1"/>
  <c r="W465" i="30"/>
  <c r="T465" i="2"/>
  <c r="Y465" i="2"/>
  <c r="I466" i="32"/>
  <c r="L466" i="24"/>
  <c r="R466" i="32"/>
  <c r="Y465" i="30" l="1"/>
  <c r="R466" i="24"/>
  <c r="O466" i="32"/>
  <c r="O466" i="2"/>
  <c r="AD465" i="30"/>
  <c r="J466" i="2"/>
  <c r="Q466" i="2"/>
  <c r="V466" i="30" s="1"/>
  <c r="AE465" i="2"/>
  <c r="G466" i="2" l="1"/>
  <c r="S466" i="2" s="1"/>
  <c r="K466" i="30"/>
  <c r="X466" i="2"/>
  <c r="AC466" i="30" s="1"/>
  <c r="P466" i="2"/>
  <c r="U466" i="30" s="1"/>
  <c r="M466" i="2"/>
  <c r="W466" i="32"/>
  <c r="T466" i="24"/>
  <c r="W466" i="24"/>
  <c r="S466" i="30"/>
  <c r="V466" i="2"/>
  <c r="X466" i="30" l="1"/>
  <c r="U466" i="2"/>
  <c r="Z466" i="30" s="1"/>
  <c r="AA466" i="30"/>
  <c r="W466" i="2"/>
  <c r="AB466" i="30" s="1"/>
  <c r="N466" i="2"/>
  <c r="Q466" i="30"/>
  <c r="O467" i="24"/>
  <c r="S467" i="32" s="1"/>
  <c r="AB466" i="32"/>
  <c r="J467" i="24"/>
  <c r="Q467" i="24"/>
  <c r="V467" i="32" s="1"/>
  <c r="Y466" i="32"/>
  <c r="H466" i="2"/>
  <c r="H466" i="30"/>
  <c r="I466" i="2"/>
  <c r="J466" i="30" s="1"/>
  <c r="Z466" i="2"/>
  <c r="AA466" i="2" s="1"/>
  <c r="I466" i="30" l="1"/>
  <c r="L466" i="2"/>
  <c r="K467" i="32"/>
  <c r="V467" i="24"/>
  <c r="AA467" i="32" s="1"/>
  <c r="P467" i="24"/>
  <c r="U467" i="32" s="1"/>
  <c r="G467" i="24"/>
  <c r="M467" i="24"/>
  <c r="R466" i="30"/>
  <c r="Q467" i="32" l="1"/>
  <c r="N467" i="24"/>
  <c r="H467" i="24"/>
  <c r="I467" i="24"/>
  <c r="J467" i="32" s="1"/>
  <c r="H467" i="32"/>
  <c r="X467" i="24"/>
  <c r="Y467" i="24" s="1"/>
  <c r="S467" i="24"/>
  <c r="O466" i="30"/>
  <c r="R466" i="2"/>
  <c r="L467" i="24" l="1"/>
  <c r="I467" i="32"/>
  <c r="R467" i="32"/>
  <c r="X467" i="32"/>
  <c r="U467" i="24"/>
  <c r="Z467" i="32" s="1"/>
  <c r="W466" i="30"/>
  <c r="T466" i="2"/>
  <c r="Y466" i="2"/>
  <c r="Y466" i="30" l="1"/>
  <c r="AE466" i="2"/>
  <c r="O467" i="2"/>
  <c r="AD466" i="30"/>
  <c r="J467" i="2"/>
  <c r="Q467" i="2"/>
  <c r="V467" i="30" s="1"/>
  <c r="O467" i="32"/>
  <c r="R467" i="24"/>
  <c r="S467" i="30" l="1"/>
  <c r="V467" i="2"/>
  <c r="X467" i="2"/>
  <c r="AC467" i="30" s="1"/>
  <c r="P467" i="2"/>
  <c r="U467" i="30" s="1"/>
  <c r="G467" i="2"/>
  <c r="S467" i="2" s="1"/>
  <c r="K467" i="30"/>
  <c r="M467" i="2"/>
  <c r="W467" i="32"/>
  <c r="T467" i="24"/>
  <c r="W467" i="24"/>
  <c r="X467" i="30" l="1"/>
  <c r="U467" i="2"/>
  <c r="Z467" i="30" s="1"/>
  <c r="Q468" i="24"/>
  <c r="V468" i="32" s="1"/>
  <c r="AB467" i="32"/>
  <c r="J468" i="24"/>
  <c r="O468" i="24"/>
  <c r="S468" i="32" s="1"/>
  <c r="Y467" i="32"/>
  <c r="H467" i="30"/>
  <c r="H467" i="2"/>
  <c r="I467" i="2"/>
  <c r="J467" i="30" s="1"/>
  <c r="Z467" i="2"/>
  <c r="AA467" i="2" s="1"/>
  <c r="W467" i="2"/>
  <c r="AB467" i="30" s="1"/>
  <c r="AA467" i="30"/>
  <c r="Q467" i="30"/>
  <c r="N467" i="2"/>
  <c r="R467" i="30" l="1"/>
  <c r="I467" i="30"/>
  <c r="L467" i="2"/>
  <c r="G468" i="24"/>
  <c r="K468" i="32"/>
  <c r="P468" i="24"/>
  <c r="U468" i="32" s="1"/>
  <c r="V468" i="24"/>
  <c r="AA468" i="32" s="1"/>
  <c r="S468" i="24"/>
  <c r="M468" i="24"/>
  <c r="R467" i="2" l="1"/>
  <c r="O467" i="30"/>
  <c r="N468" i="24"/>
  <c r="Q468" i="32"/>
  <c r="X468" i="32"/>
  <c r="U468" i="24"/>
  <c r="Z468" i="32" s="1"/>
  <c r="H468" i="32"/>
  <c r="I468" i="24"/>
  <c r="J468" i="32" s="1"/>
  <c r="X468" i="24"/>
  <c r="Y468" i="24" s="1"/>
  <c r="H468" i="24"/>
  <c r="L468" i="24" l="1"/>
  <c r="I468" i="32"/>
  <c r="R468" i="32"/>
  <c r="W467" i="30"/>
  <c r="T467" i="2"/>
  <c r="Y467" i="2"/>
  <c r="Y467" i="30" l="1"/>
  <c r="AD467" i="30"/>
  <c r="J468" i="2"/>
  <c r="Q468" i="2"/>
  <c r="V468" i="30" s="1"/>
  <c r="O468" i="2"/>
  <c r="AE467" i="2"/>
  <c r="O468" i="32"/>
  <c r="R468" i="24"/>
  <c r="X468" i="2" l="1"/>
  <c r="AC468" i="30" s="1"/>
  <c r="P468" i="2"/>
  <c r="U468" i="30" s="1"/>
  <c r="K468" i="30"/>
  <c r="G468" i="2"/>
  <c r="M468" i="2"/>
  <c r="W468" i="32"/>
  <c r="T468" i="24"/>
  <c r="W468" i="24"/>
  <c r="V468" i="2"/>
  <c r="S468" i="30"/>
  <c r="AA468" i="30" l="1"/>
  <c r="W468" i="2"/>
  <c r="AB468" i="30" s="1"/>
  <c r="Q468" i="30"/>
  <c r="N468" i="2"/>
  <c r="O469" i="24"/>
  <c r="S469" i="32" s="1"/>
  <c r="AB468" i="32"/>
  <c r="J469" i="24"/>
  <c r="Q469" i="24"/>
  <c r="V469" i="32" s="1"/>
  <c r="I468" i="2"/>
  <c r="J468" i="30" s="1"/>
  <c r="Z468" i="2"/>
  <c r="AA468" i="2" s="1"/>
  <c r="H468" i="2"/>
  <c r="H468" i="30"/>
  <c r="S468" i="2"/>
  <c r="Y468" i="32"/>
  <c r="X468" i="30" l="1"/>
  <c r="U468" i="2"/>
  <c r="Z468" i="30" s="1"/>
  <c r="R468" i="30"/>
  <c r="I468" i="30"/>
  <c r="L468" i="2"/>
  <c r="V469" i="24"/>
  <c r="AA469" i="32" s="1"/>
  <c r="G469" i="24"/>
  <c r="K469" i="32"/>
  <c r="P469" i="24"/>
  <c r="U469" i="32" s="1"/>
  <c r="M469" i="24"/>
  <c r="I469" i="24" l="1"/>
  <c r="J469" i="32" s="1"/>
  <c r="H469" i="24"/>
  <c r="H469" i="32"/>
  <c r="X469" i="24"/>
  <c r="Y469" i="24" s="1"/>
  <c r="R468" i="2"/>
  <c r="O468" i="30"/>
  <c r="N469" i="24"/>
  <c r="Q469" i="32"/>
  <c r="S469" i="24"/>
  <c r="W468" i="30" l="1"/>
  <c r="T468" i="2"/>
  <c r="Y468" i="2"/>
  <c r="R469" i="32"/>
  <c r="L469" i="24"/>
  <c r="I469" i="32"/>
  <c r="X469" i="32"/>
  <c r="U469" i="24"/>
  <c r="Z469" i="32" s="1"/>
  <c r="Y468" i="30" l="1"/>
  <c r="O469" i="2"/>
  <c r="AE468" i="2"/>
  <c r="Q469" i="2"/>
  <c r="V469" i="30" s="1"/>
  <c r="AD468" i="30"/>
  <c r="J469" i="2"/>
  <c r="R469" i="24"/>
  <c r="O469" i="32"/>
  <c r="W469" i="32" l="1"/>
  <c r="T469" i="24"/>
  <c r="W469" i="24"/>
  <c r="X469" i="2"/>
  <c r="AC469" i="30" s="1"/>
  <c r="P469" i="2"/>
  <c r="U469" i="30" s="1"/>
  <c r="G469" i="2"/>
  <c r="K469" i="30"/>
  <c r="M469" i="2"/>
  <c r="V469" i="2"/>
  <c r="S469" i="30"/>
  <c r="H469" i="30" l="1"/>
  <c r="Z469" i="2"/>
  <c r="AA469" i="2" s="1"/>
  <c r="H469" i="2"/>
  <c r="I469" i="2"/>
  <c r="J469" i="30" s="1"/>
  <c r="W469" i="2"/>
  <c r="AB469" i="30" s="1"/>
  <c r="AA469" i="30"/>
  <c r="Q470" i="24"/>
  <c r="V470" i="32" s="1"/>
  <c r="J470" i="24"/>
  <c r="O470" i="24"/>
  <c r="S470" i="32" s="1"/>
  <c r="AB469" i="32"/>
  <c r="Y469" i="32"/>
  <c r="S469" i="2"/>
  <c r="Q469" i="30"/>
  <c r="N469" i="2"/>
  <c r="X469" i="30" l="1"/>
  <c r="U469" i="2"/>
  <c r="Z469" i="30" s="1"/>
  <c r="P470" i="24"/>
  <c r="U470" i="32" s="1"/>
  <c r="G470" i="24"/>
  <c r="S470" i="24" s="1"/>
  <c r="V470" i="24"/>
  <c r="AA470" i="32" s="1"/>
  <c r="K470" i="32"/>
  <c r="M470" i="24"/>
  <c r="L469" i="2"/>
  <c r="I469" i="30"/>
  <c r="R469" i="30"/>
  <c r="X470" i="32" l="1"/>
  <c r="U470" i="24"/>
  <c r="Z470" i="32" s="1"/>
  <c r="R469" i="2"/>
  <c r="O469" i="30"/>
  <c r="Q470" i="32"/>
  <c r="N470" i="24"/>
  <c r="H470" i="24"/>
  <c r="I470" i="24"/>
  <c r="J470" i="32" s="1"/>
  <c r="H470" i="32"/>
  <c r="X470" i="24"/>
  <c r="Y470" i="24" s="1"/>
  <c r="L470" i="24" l="1"/>
  <c r="I470" i="32"/>
  <c r="W469" i="30"/>
  <c r="T469" i="2"/>
  <c r="Y469" i="2"/>
  <c r="R470" i="32"/>
  <c r="Y469" i="30" l="1"/>
  <c r="AE469" i="2"/>
  <c r="J470" i="2"/>
  <c r="O470" i="2"/>
  <c r="Q470" i="2"/>
  <c r="V470" i="30" s="1"/>
  <c r="AD469" i="30"/>
  <c r="R470" i="24"/>
  <c r="O470" i="32"/>
  <c r="W470" i="32" l="1"/>
  <c r="T470" i="24"/>
  <c r="W470" i="24"/>
  <c r="P470" i="2"/>
  <c r="U470" i="30" s="1"/>
  <c r="G470" i="2"/>
  <c r="S470" i="2"/>
  <c r="X470" i="2"/>
  <c r="AC470" i="30" s="1"/>
  <c r="K470" i="30"/>
  <c r="M470" i="2"/>
  <c r="V470" i="2"/>
  <c r="S470" i="30"/>
  <c r="W470" i="2" l="1"/>
  <c r="AB470" i="30" s="1"/>
  <c r="AA470" i="30"/>
  <c r="Q470" i="30"/>
  <c r="N470" i="2"/>
  <c r="O471" i="24"/>
  <c r="S471" i="32" s="1"/>
  <c r="J471" i="24"/>
  <c r="Q471" i="24"/>
  <c r="V471" i="32" s="1"/>
  <c r="AB470" i="32"/>
  <c r="Y470" i="32"/>
  <c r="X470" i="30"/>
  <c r="U470" i="2"/>
  <c r="Z470" i="30" s="1"/>
  <c r="H470" i="2"/>
  <c r="H470" i="30"/>
  <c r="I470" i="2"/>
  <c r="J470" i="30" s="1"/>
  <c r="Z470" i="2"/>
  <c r="AA470" i="2" s="1"/>
  <c r="R470" i="30" l="1"/>
  <c r="K471" i="32"/>
  <c r="P471" i="24"/>
  <c r="U471" i="32" s="1"/>
  <c r="V471" i="24"/>
  <c r="AA471" i="32" s="1"/>
  <c r="G471" i="24"/>
  <c r="S471" i="24" s="1"/>
  <c r="M471" i="24"/>
  <c r="I470" i="30"/>
  <c r="L470" i="2"/>
  <c r="X471" i="32" l="1"/>
  <c r="U471" i="24"/>
  <c r="Z471" i="32" s="1"/>
  <c r="Q471" i="32"/>
  <c r="N471" i="24"/>
  <c r="H471" i="24"/>
  <c r="I471" i="24"/>
  <c r="J471" i="32" s="1"/>
  <c r="H471" i="32"/>
  <c r="X471" i="24"/>
  <c r="Y471" i="24" s="1"/>
  <c r="O470" i="30"/>
  <c r="R470" i="2"/>
  <c r="R471" i="32" l="1"/>
  <c r="W470" i="30"/>
  <c r="T470" i="2"/>
  <c r="Y470" i="2"/>
  <c r="I471" i="32"/>
  <c r="L471" i="24"/>
  <c r="Y470" i="30" l="1"/>
  <c r="R471" i="24"/>
  <c r="O471" i="32"/>
  <c r="J471" i="2"/>
  <c r="Q471" i="2"/>
  <c r="V471" i="30" s="1"/>
  <c r="AE470" i="2"/>
  <c r="AD470" i="30"/>
  <c r="O471" i="2"/>
  <c r="W471" i="32" l="1"/>
  <c r="T471" i="24"/>
  <c r="W471" i="24"/>
  <c r="V471" i="2"/>
  <c r="S471" i="30"/>
  <c r="G471" i="2"/>
  <c r="K471" i="30"/>
  <c r="P471" i="2"/>
  <c r="U471" i="30" s="1"/>
  <c r="X471" i="2"/>
  <c r="AC471" i="30" s="1"/>
  <c r="S471" i="2"/>
  <c r="M471" i="2"/>
  <c r="N471" i="2" l="1"/>
  <c r="Q471" i="30"/>
  <c r="AA471" i="30"/>
  <c r="W471" i="2"/>
  <c r="AB471" i="30" s="1"/>
  <c r="X471" i="30"/>
  <c r="U471" i="2"/>
  <c r="Z471" i="30" s="1"/>
  <c r="AB471" i="32"/>
  <c r="O472" i="24"/>
  <c r="S472" i="32" s="1"/>
  <c r="Q472" i="24"/>
  <c r="V472" i="32" s="1"/>
  <c r="J472" i="24"/>
  <c r="Y471" i="32"/>
  <c r="H471" i="2"/>
  <c r="Z471" i="2"/>
  <c r="AA471" i="2" s="1"/>
  <c r="I471" i="2"/>
  <c r="J471" i="30" s="1"/>
  <c r="H471" i="30"/>
  <c r="G472" i="24" l="1"/>
  <c r="S472" i="24" s="1"/>
  <c r="K472" i="32"/>
  <c r="P472" i="24"/>
  <c r="U472" i="32" s="1"/>
  <c r="V472" i="24"/>
  <c r="AA472" i="32" s="1"/>
  <c r="M472" i="24"/>
  <c r="L471" i="2"/>
  <c r="I471" i="30"/>
  <c r="R471" i="30"/>
  <c r="X472" i="32" l="1"/>
  <c r="U472" i="24"/>
  <c r="Z472" i="32" s="1"/>
  <c r="R471" i="2"/>
  <c r="O471" i="30"/>
  <c r="N472" i="24"/>
  <c r="Q472" i="32"/>
  <c r="H472" i="24"/>
  <c r="I472" i="24"/>
  <c r="J472" i="32" s="1"/>
  <c r="H472" i="32"/>
  <c r="X472" i="24"/>
  <c r="Y472" i="24" s="1"/>
  <c r="I472" i="32" l="1"/>
  <c r="L472" i="24"/>
  <c r="W471" i="30"/>
  <c r="T471" i="2"/>
  <c r="Y471" i="2"/>
  <c r="R472" i="32"/>
  <c r="Y471" i="30" l="1"/>
  <c r="O472" i="32"/>
  <c r="R472" i="24"/>
  <c r="Q472" i="2"/>
  <c r="V472" i="30" s="1"/>
  <c r="J472" i="2"/>
  <c r="O472" i="2"/>
  <c r="AD471" i="30"/>
  <c r="AE471" i="2"/>
  <c r="W472" i="32" l="1"/>
  <c r="T472" i="24"/>
  <c r="W472" i="24"/>
  <c r="V472" i="2"/>
  <c r="S472" i="30"/>
  <c r="P472" i="2"/>
  <c r="U472" i="30" s="1"/>
  <c r="K472" i="30"/>
  <c r="G472" i="2"/>
  <c r="S472" i="2" s="1"/>
  <c r="X472" i="2"/>
  <c r="AC472" i="30" s="1"/>
  <c r="M472" i="2"/>
  <c r="X472" i="30" l="1"/>
  <c r="U472" i="2"/>
  <c r="Z472" i="30" s="1"/>
  <c r="Q472" i="30"/>
  <c r="N472" i="2"/>
  <c r="AA472" i="30"/>
  <c r="W472" i="2"/>
  <c r="AB472" i="30" s="1"/>
  <c r="O473" i="24"/>
  <c r="S473" i="32" s="1"/>
  <c r="J473" i="24"/>
  <c r="Q473" i="24"/>
  <c r="V473" i="32" s="1"/>
  <c r="AB472" i="32"/>
  <c r="Y472" i="32"/>
  <c r="I472" i="2"/>
  <c r="J472" i="30" s="1"/>
  <c r="Z472" i="2"/>
  <c r="AA472" i="2" s="1"/>
  <c r="H472" i="2"/>
  <c r="H472" i="30"/>
  <c r="G473" i="24" l="1"/>
  <c r="S473" i="24" s="1"/>
  <c r="P473" i="24"/>
  <c r="U473" i="32" s="1"/>
  <c r="K473" i="32"/>
  <c r="V473" i="24"/>
  <c r="AA473" i="32" s="1"/>
  <c r="M473" i="24"/>
  <c r="R472" i="30"/>
  <c r="L472" i="2"/>
  <c r="I472" i="30"/>
  <c r="X473" i="32" l="1"/>
  <c r="U473" i="24"/>
  <c r="Z473" i="32" s="1"/>
  <c r="N473" i="24"/>
  <c r="Q473" i="32"/>
  <c r="O472" i="30"/>
  <c r="R472" i="2"/>
  <c r="I473" i="24"/>
  <c r="J473" i="32" s="1"/>
  <c r="H473" i="24"/>
  <c r="H473" i="32"/>
  <c r="X473" i="24"/>
  <c r="Y473" i="24" s="1"/>
  <c r="I473" i="32" l="1"/>
  <c r="L473" i="24"/>
  <c r="R473" i="32"/>
  <c r="W472" i="30"/>
  <c r="T472" i="2"/>
  <c r="Y472" i="2"/>
  <c r="Q473" i="2" l="1"/>
  <c r="V473" i="30" s="1"/>
  <c r="AE472" i="2"/>
  <c r="O473" i="2"/>
  <c r="AD472" i="30"/>
  <c r="J473" i="2"/>
  <c r="R473" i="24"/>
  <c r="O473" i="32"/>
  <c r="Y472" i="30"/>
  <c r="S473" i="30" l="1"/>
  <c r="V473" i="2"/>
  <c r="W473" i="32"/>
  <c r="T473" i="24"/>
  <c r="W473" i="24"/>
  <c r="X473" i="2"/>
  <c r="AC473" i="30" s="1"/>
  <c r="P473" i="2"/>
  <c r="U473" i="30" s="1"/>
  <c r="S473" i="2"/>
  <c r="G473" i="2"/>
  <c r="K473" i="30"/>
  <c r="M473" i="2"/>
  <c r="Y473" i="32" l="1"/>
  <c r="N473" i="2"/>
  <c r="Q473" i="30"/>
  <c r="H473" i="2"/>
  <c r="I473" i="2"/>
  <c r="J473" i="30" s="1"/>
  <c r="Z473" i="2"/>
  <c r="AA473" i="2" s="1"/>
  <c r="H473" i="30"/>
  <c r="AA473" i="30"/>
  <c r="W473" i="2"/>
  <c r="AB473" i="30" s="1"/>
  <c r="X473" i="30"/>
  <c r="U473" i="2"/>
  <c r="Z473" i="30" s="1"/>
  <c r="AB473" i="32"/>
  <c r="O474" i="24"/>
  <c r="S474" i="32" s="1"/>
  <c r="Q474" i="24"/>
  <c r="V474" i="32" s="1"/>
  <c r="J474" i="24"/>
  <c r="K474" i="32" l="1"/>
  <c r="P474" i="24"/>
  <c r="U474" i="32" s="1"/>
  <c r="V474" i="24"/>
  <c r="AA474" i="32" s="1"/>
  <c r="G474" i="24"/>
  <c r="M474" i="24"/>
  <c r="R473" i="30"/>
  <c r="I473" i="30"/>
  <c r="L473" i="2"/>
  <c r="N474" i="24" l="1"/>
  <c r="Q474" i="32"/>
  <c r="O473" i="30"/>
  <c r="R473" i="2"/>
  <c r="H474" i="32"/>
  <c r="I474" i="24"/>
  <c r="J474" i="32" s="1"/>
  <c r="X474" i="24"/>
  <c r="Y474" i="24" s="1"/>
  <c r="H474" i="24"/>
  <c r="S474" i="24"/>
  <c r="L474" i="24" l="1"/>
  <c r="I474" i="32"/>
  <c r="W473" i="30"/>
  <c r="T473" i="2"/>
  <c r="Y473" i="2"/>
  <c r="X474" i="32"/>
  <c r="U474" i="24"/>
  <c r="Z474" i="32" s="1"/>
  <c r="R474" i="32"/>
  <c r="Y473" i="30" l="1"/>
  <c r="Q474" i="2"/>
  <c r="V474" i="30" s="1"/>
  <c r="J474" i="2"/>
  <c r="AD473" i="30"/>
  <c r="AE473" i="2"/>
  <c r="O474" i="2"/>
  <c r="O474" i="32"/>
  <c r="R474" i="24"/>
  <c r="X474" i="2" l="1"/>
  <c r="AC474" i="30" s="1"/>
  <c r="P474" i="2"/>
  <c r="U474" i="30" s="1"/>
  <c r="K474" i="30"/>
  <c r="G474" i="2"/>
  <c r="S474" i="2" s="1"/>
  <c r="M474" i="2"/>
  <c r="V474" i="2"/>
  <c r="S474" i="30"/>
  <c r="W474" i="32"/>
  <c r="T474" i="24"/>
  <c r="W474" i="24"/>
  <c r="X474" i="30" l="1"/>
  <c r="U474" i="2"/>
  <c r="Z474" i="30" s="1"/>
  <c r="W474" i="2"/>
  <c r="AB474" i="30" s="1"/>
  <c r="AA474" i="30"/>
  <c r="O475" i="24"/>
  <c r="S475" i="32" s="1"/>
  <c r="J475" i="24"/>
  <c r="Q475" i="24"/>
  <c r="V475" i="32" s="1"/>
  <c r="AB474" i="32"/>
  <c r="Q474" i="30"/>
  <c r="N474" i="2"/>
  <c r="Y474" i="32"/>
  <c r="I474" i="2"/>
  <c r="J474" i="30" s="1"/>
  <c r="H474" i="2"/>
  <c r="H474" i="30"/>
  <c r="Z474" i="2"/>
  <c r="AA474" i="2" s="1"/>
  <c r="K475" i="32" l="1"/>
  <c r="P475" i="24"/>
  <c r="U475" i="32" s="1"/>
  <c r="V475" i="24"/>
  <c r="AA475" i="32" s="1"/>
  <c r="G475" i="24"/>
  <c r="S475" i="24" s="1"/>
  <c r="M475" i="24"/>
  <c r="I474" i="30"/>
  <c r="L474" i="2"/>
  <c r="R474" i="30"/>
  <c r="X475" i="32" l="1"/>
  <c r="U475" i="24"/>
  <c r="Z475" i="32" s="1"/>
  <c r="Q475" i="32"/>
  <c r="N475" i="24"/>
  <c r="O474" i="30"/>
  <c r="R474" i="2"/>
  <c r="H475" i="32"/>
  <c r="I475" i="24"/>
  <c r="J475" i="32" s="1"/>
  <c r="H475" i="24"/>
  <c r="X475" i="24"/>
  <c r="Y475" i="24" s="1"/>
  <c r="R475" i="32" l="1"/>
  <c r="W474" i="30"/>
  <c r="T474" i="2"/>
  <c r="Y474" i="2"/>
  <c r="L475" i="24"/>
  <c r="I475" i="32"/>
  <c r="Y474" i="30" l="1"/>
  <c r="R475" i="24"/>
  <c r="O475" i="32"/>
  <c r="AE474" i="2"/>
  <c r="O475" i="2"/>
  <c r="AD474" i="30"/>
  <c r="J475" i="2"/>
  <c r="Q475" i="2"/>
  <c r="V475" i="30" s="1"/>
  <c r="S475" i="30" l="1"/>
  <c r="V475" i="2"/>
  <c r="P475" i="2"/>
  <c r="U475" i="30" s="1"/>
  <c r="X475" i="2"/>
  <c r="AC475" i="30" s="1"/>
  <c r="K475" i="30"/>
  <c r="G475" i="2"/>
  <c r="S475" i="2" s="1"/>
  <c r="M475" i="2"/>
  <c r="W475" i="32"/>
  <c r="T475" i="24"/>
  <c r="W475" i="24"/>
  <c r="Q476" i="24" l="1"/>
  <c r="V476" i="32" s="1"/>
  <c r="AB475" i="32"/>
  <c r="J476" i="24"/>
  <c r="O476" i="24"/>
  <c r="S476" i="32" s="1"/>
  <c r="Y475" i="32"/>
  <c r="H475" i="30"/>
  <c r="H475" i="2"/>
  <c r="I475" i="2"/>
  <c r="J475" i="30" s="1"/>
  <c r="Z475" i="2"/>
  <c r="AA475" i="2" s="1"/>
  <c r="W475" i="2"/>
  <c r="AB475" i="30" s="1"/>
  <c r="AA475" i="30"/>
  <c r="X475" i="30"/>
  <c r="U475" i="2"/>
  <c r="Z475" i="30" s="1"/>
  <c r="N475" i="2"/>
  <c r="Q475" i="30"/>
  <c r="L475" i="2" l="1"/>
  <c r="I475" i="30"/>
  <c r="R475" i="30"/>
  <c r="V476" i="24"/>
  <c r="AA476" i="32" s="1"/>
  <c r="P476" i="24"/>
  <c r="U476" i="32" s="1"/>
  <c r="G476" i="24"/>
  <c r="K476" i="32"/>
  <c r="M476" i="24"/>
  <c r="H476" i="24" l="1"/>
  <c r="I476" i="24"/>
  <c r="J476" i="32" s="1"/>
  <c r="H476" i="32"/>
  <c r="X476" i="24"/>
  <c r="Y476" i="24" s="1"/>
  <c r="N476" i="24"/>
  <c r="Q476" i="32"/>
  <c r="S476" i="24"/>
  <c r="O475" i="30"/>
  <c r="R475" i="2"/>
  <c r="X476" i="32" l="1"/>
  <c r="U476" i="24"/>
  <c r="Z476" i="32" s="1"/>
  <c r="W475" i="30"/>
  <c r="T475" i="2"/>
  <c r="Y475" i="2"/>
  <c r="R476" i="32"/>
  <c r="I476" i="32"/>
  <c r="L476" i="24"/>
  <c r="Y475" i="30" l="1"/>
  <c r="R476" i="24"/>
  <c r="O476" i="32"/>
  <c r="Q476" i="2"/>
  <c r="V476" i="30" s="1"/>
  <c r="J476" i="2"/>
  <c r="O476" i="2"/>
  <c r="AD475" i="30"/>
  <c r="AE475" i="2"/>
  <c r="V476" i="2" l="1"/>
  <c r="S476" i="30"/>
  <c r="W476" i="32"/>
  <c r="T476" i="24"/>
  <c r="W476" i="24"/>
  <c r="P476" i="2"/>
  <c r="U476" i="30" s="1"/>
  <c r="K476" i="30"/>
  <c r="G476" i="2"/>
  <c r="X476" i="2"/>
  <c r="AC476" i="30" s="1"/>
  <c r="M476" i="2"/>
  <c r="Y476" i="32" l="1"/>
  <c r="I476" i="2"/>
  <c r="J476" i="30" s="1"/>
  <c r="Z476" i="2"/>
  <c r="AA476" i="2" s="1"/>
  <c r="H476" i="2"/>
  <c r="H476" i="30"/>
  <c r="N476" i="2"/>
  <c r="Q476" i="30"/>
  <c r="S476" i="2"/>
  <c r="O477" i="24"/>
  <c r="S477" i="32" s="1"/>
  <c r="AB476" i="32"/>
  <c r="J477" i="24"/>
  <c r="Q477" i="24"/>
  <c r="V477" i="32" s="1"/>
  <c r="AA476" i="30"/>
  <c r="W476" i="2"/>
  <c r="AB476" i="30" s="1"/>
  <c r="V477" i="24" l="1"/>
  <c r="AA477" i="32" s="1"/>
  <c r="G477" i="24"/>
  <c r="S477" i="24" s="1"/>
  <c r="K477" i="32"/>
  <c r="P477" i="24"/>
  <c r="U477" i="32" s="1"/>
  <c r="M477" i="24"/>
  <c r="R476" i="30"/>
  <c r="X476" i="30"/>
  <c r="U476" i="2"/>
  <c r="Z476" i="30" s="1"/>
  <c r="I476" i="30"/>
  <c r="L476" i="2"/>
  <c r="X477" i="32" l="1"/>
  <c r="U477" i="24"/>
  <c r="Z477" i="32" s="1"/>
  <c r="Q477" i="32"/>
  <c r="N477" i="24"/>
  <c r="H477" i="24"/>
  <c r="I477" i="24"/>
  <c r="J477" i="32" s="1"/>
  <c r="H477" i="32"/>
  <c r="X477" i="24"/>
  <c r="Y477" i="24" s="1"/>
  <c r="R476" i="2"/>
  <c r="O476" i="30"/>
  <c r="R477" i="32" l="1"/>
  <c r="W476" i="30"/>
  <c r="T476" i="2"/>
  <c r="Y476" i="2"/>
  <c r="I477" i="32"/>
  <c r="L477" i="24"/>
  <c r="Y476" i="30" l="1"/>
  <c r="R477" i="24"/>
  <c r="O477" i="32"/>
  <c r="Q477" i="2"/>
  <c r="V477" i="30" s="1"/>
  <c r="AE476" i="2"/>
  <c r="O477" i="2"/>
  <c r="AD476" i="30"/>
  <c r="J477" i="2"/>
  <c r="G477" i="2" l="1"/>
  <c r="S477" i="2" s="1"/>
  <c r="K477" i="30"/>
  <c r="X477" i="2"/>
  <c r="AC477" i="30" s="1"/>
  <c r="P477" i="2"/>
  <c r="U477" i="30" s="1"/>
  <c r="M477" i="2"/>
  <c r="S477" i="30"/>
  <c r="V477" i="2"/>
  <c r="W477" i="32"/>
  <c r="T477" i="24"/>
  <c r="W477" i="24"/>
  <c r="AB477" i="32" l="1"/>
  <c r="O478" i="24"/>
  <c r="S478" i="32" s="1"/>
  <c r="Q478" i="24"/>
  <c r="V478" i="32" s="1"/>
  <c r="J478" i="24"/>
  <c r="X477" i="30"/>
  <c r="U477" i="2"/>
  <c r="Z477" i="30" s="1"/>
  <c r="N477" i="2"/>
  <c r="Q477" i="30"/>
  <c r="Y477" i="32"/>
  <c r="AA477" i="30"/>
  <c r="W477" i="2"/>
  <c r="AB477" i="30" s="1"/>
  <c r="I477" i="2"/>
  <c r="J477" i="30" s="1"/>
  <c r="H477" i="30"/>
  <c r="H477" i="2"/>
  <c r="Z477" i="2"/>
  <c r="AA477" i="2" s="1"/>
  <c r="V478" i="24" l="1"/>
  <c r="AA478" i="32" s="1"/>
  <c r="P478" i="24"/>
  <c r="U478" i="32" s="1"/>
  <c r="G478" i="24"/>
  <c r="K478" i="32"/>
  <c r="M478" i="24"/>
  <c r="L477" i="2"/>
  <c r="I477" i="30"/>
  <c r="R477" i="30"/>
  <c r="R477" i="2" l="1"/>
  <c r="O477" i="30"/>
  <c r="H478" i="24"/>
  <c r="I478" i="24"/>
  <c r="J478" i="32" s="1"/>
  <c r="H478" i="32"/>
  <c r="X478" i="24"/>
  <c r="Y478" i="24" s="1"/>
  <c r="N478" i="24"/>
  <c r="Q478" i="32"/>
  <c r="S478" i="24"/>
  <c r="R478" i="32" l="1"/>
  <c r="L478" i="24"/>
  <c r="I478" i="32"/>
  <c r="X478" i="32"/>
  <c r="U478" i="24"/>
  <c r="Z478" i="32" s="1"/>
  <c r="W477" i="30"/>
  <c r="T477" i="2"/>
  <c r="Y477" i="2"/>
  <c r="Y477" i="30" l="1"/>
  <c r="R478" i="24"/>
  <c r="O478" i="32"/>
  <c r="O478" i="2"/>
  <c r="AD477" i="30"/>
  <c r="J478" i="2"/>
  <c r="Q478" i="2"/>
  <c r="V478" i="30" s="1"/>
  <c r="AE477" i="2"/>
  <c r="X478" i="2" l="1"/>
  <c r="AC478" i="30" s="1"/>
  <c r="K478" i="30"/>
  <c r="P478" i="2"/>
  <c r="U478" i="30" s="1"/>
  <c r="G478" i="2"/>
  <c r="S478" i="2" s="1"/>
  <c r="M478" i="2"/>
  <c r="W478" i="32"/>
  <c r="T478" i="24"/>
  <c r="W478" i="24"/>
  <c r="V478" i="2"/>
  <c r="S478" i="30"/>
  <c r="X478" i="30" l="1"/>
  <c r="U478" i="2"/>
  <c r="Z478" i="30" s="1"/>
  <c r="AA478" i="30"/>
  <c r="W478" i="2"/>
  <c r="AB478" i="30" s="1"/>
  <c r="Q478" i="30"/>
  <c r="N478" i="2"/>
  <c r="O479" i="24"/>
  <c r="S479" i="32" s="1"/>
  <c r="AB478" i="32"/>
  <c r="J479" i="24"/>
  <c r="Q479" i="24"/>
  <c r="V479" i="32" s="1"/>
  <c r="Y478" i="32"/>
  <c r="H478" i="2"/>
  <c r="H478" i="30"/>
  <c r="I478" i="2"/>
  <c r="J478" i="30" s="1"/>
  <c r="Z478" i="2"/>
  <c r="AA478" i="2" s="1"/>
  <c r="R478" i="30" l="1"/>
  <c r="I478" i="30"/>
  <c r="L478" i="2"/>
  <c r="P479" i="24"/>
  <c r="U479" i="32" s="1"/>
  <c r="K479" i="32"/>
  <c r="G479" i="24"/>
  <c r="V479" i="24"/>
  <c r="AA479" i="32" s="1"/>
  <c r="M479" i="24"/>
  <c r="O478" i="30" l="1"/>
  <c r="R478" i="2"/>
  <c r="I479" i="24"/>
  <c r="J479" i="32" s="1"/>
  <c r="H479" i="32"/>
  <c r="H479" i="24"/>
  <c r="X479" i="24"/>
  <c r="Y479" i="24" s="1"/>
  <c r="N479" i="24"/>
  <c r="Q479" i="32"/>
  <c r="S479" i="24"/>
  <c r="X479" i="32" l="1"/>
  <c r="U479" i="24"/>
  <c r="Z479" i="32" s="1"/>
  <c r="W478" i="30"/>
  <c r="T478" i="2"/>
  <c r="Y478" i="2"/>
  <c r="R479" i="32"/>
  <c r="L479" i="24"/>
  <c r="I479" i="32"/>
  <c r="Y478" i="30" l="1"/>
  <c r="O479" i="32"/>
  <c r="R479" i="24"/>
  <c r="AE478" i="2"/>
  <c r="J479" i="2"/>
  <c r="AD478" i="30"/>
  <c r="O479" i="2"/>
  <c r="Q479" i="2"/>
  <c r="V479" i="30" s="1"/>
  <c r="K479" i="30" l="1"/>
  <c r="G479" i="2"/>
  <c r="S479" i="2" s="1"/>
  <c r="P479" i="2"/>
  <c r="U479" i="30" s="1"/>
  <c r="X479" i="2"/>
  <c r="AC479" i="30" s="1"/>
  <c r="M479" i="2"/>
  <c r="W479" i="32"/>
  <c r="T479" i="24"/>
  <c r="W479" i="24"/>
  <c r="V479" i="2"/>
  <c r="S479" i="30"/>
  <c r="Q479" i="30" l="1"/>
  <c r="N479" i="2"/>
  <c r="AA479" i="30"/>
  <c r="W479" i="2"/>
  <c r="AB479" i="30" s="1"/>
  <c r="X479" i="30"/>
  <c r="U479" i="2"/>
  <c r="Z479" i="30" s="1"/>
  <c r="Q480" i="24"/>
  <c r="V480" i="32" s="1"/>
  <c r="AB479" i="32"/>
  <c r="O480" i="24"/>
  <c r="S480" i="32" s="1"/>
  <c r="J480" i="24"/>
  <c r="I479" i="2"/>
  <c r="J479" i="30" s="1"/>
  <c r="Z479" i="2"/>
  <c r="AA479" i="2" s="1"/>
  <c r="H479" i="30"/>
  <c r="H479" i="2"/>
  <c r="Y479" i="32"/>
  <c r="R479" i="30" l="1"/>
  <c r="I479" i="30"/>
  <c r="L479" i="2"/>
  <c r="K480" i="32"/>
  <c r="G480" i="24"/>
  <c r="V480" i="24"/>
  <c r="AA480" i="32" s="1"/>
  <c r="P480" i="24"/>
  <c r="U480" i="32" s="1"/>
  <c r="M480" i="24"/>
  <c r="R479" i="2" l="1"/>
  <c r="O479" i="30"/>
  <c r="H480" i="32"/>
  <c r="X480" i="24"/>
  <c r="Y480" i="24" s="1"/>
  <c r="H480" i="24"/>
  <c r="I480" i="24"/>
  <c r="J480" i="32" s="1"/>
  <c r="Q480" i="32"/>
  <c r="N480" i="24"/>
  <c r="S480" i="24"/>
  <c r="X480" i="32" l="1"/>
  <c r="U480" i="24"/>
  <c r="Z480" i="32" s="1"/>
  <c r="R480" i="32"/>
  <c r="I480" i="32"/>
  <c r="L480" i="24"/>
  <c r="W479" i="30"/>
  <c r="T479" i="2"/>
  <c r="Y479" i="2"/>
  <c r="Y479" i="30" l="1"/>
  <c r="R480" i="24"/>
  <c r="O480" i="32"/>
  <c r="AE479" i="2"/>
  <c r="O480" i="2"/>
  <c r="AD479" i="30"/>
  <c r="J480" i="2"/>
  <c r="Q480" i="2"/>
  <c r="V480" i="30" s="1"/>
  <c r="K480" i="30" l="1"/>
  <c r="G480" i="2"/>
  <c r="P480" i="2"/>
  <c r="U480" i="30" s="1"/>
  <c r="X480" i="2"/>
  <c r="AC480" i="30" s="1"/>
  <c r="M480" i="2"/>
  <c r="W480" i="32"/>
  <c r="T480" i="24"/>
  <c r="W480" i="24"/>
  <c r="V480" i="2"/>
  <c r="S480" i="30"/>
  <c r="I480" i="2" l="1"/>
  <c r="J480" i="30" s="1"/>
  <c r="Z480" i="2"/>
  <c r="AA480" i="2" s="1"/>
  <c r="H480" i="2"/>
  <c r="H480" i="30"/>
  <c r="W480" i="2"/>
  <c r="AB480" i="30" s="1"/>
  <c r="AA480" i="30"/>
  <c r="Q480" i="30"/>
  <c r="N480" i="2"/>
  <c r="O481" i="24"/>
  <c r="S481" i="32" s="1"/>
  <c r="AB480" i="32"/>
  <c r="Q481" i="24"/>
  <c r="V481" i="32" s="1"/>
  <c r="J481" i="24"/>
  <c r="S480" i="2"/>
  <c r="Y480" i="32"/>
  <c r="K481" i="32" l="1"/>
  <c r="G481" i="24"/>
  <c r="V481" i="24"/>
  <c r="AA481" i="32" s="1"/>
  <c r="P481" i="24"/>
  <c r="U481" i="32" s="1"/>
  <c r="M481" i="24"/>
  <c r="R480" i="30"/>
  <c r="X480" i="30"/>
  <c r="U480" i="2"/>
  <c r="Z480" i="30" s="1"/>
  <c r="I480" i="30"/>
  <c r="L480" i="2"/>
  <c r="H481" i="24" l="1"/>
  <c r="H481" i="32"/>
  <c r="I481" i="24"/>
  <c r="J481" i="32" s="1"/>
  <c r="X481" i="24"/>
  <c r="Y481" i="24" s="1"/>
  <c r="Q481" i="32"/>
  <c r="N481" i="24"/>
  <c r="S481" i="24"/>
  <c r="O480" i="30"/>
  <c r="R480" i="2"/>
  <c r="X481" i="32" l="1"/>
  <c r="U481" i="24"/>
  <c r="Z481" i="32" s="1"/>
  <c r="R481" i="32"/>
  <c r="W480" i="30"/>
  <c r="T480" i="2"/>
  <c r="Y480" i="2"/>
  <c r="L481" i="24"/>
  <c r="I481" i="32"/>
  <c r="R481" i="24" l="1"/>
  <c r="O481" i="32"/>
  <c r="J481" i="2"/>
  <c r="AD480" i="30"/>
  <c r="Q481" i="2"/>
  <c r="V481" i="30" s="1"/>
  <c r="O481" i="2"/>
  <c r="AE480" i="2"/>
  <c r="Y480" i="30"/>
  <c r="X481" i="2" l="1"/>
  <c r="AC481" i="30" s="1"/>
  <c r="P481" i="2"/>
  <c r="U481" i="30" s="1"/>
  <c r="G481" i="2"/>
  <c r="K481" i="30"/>
  <c r="M481" i="2"/>
  <c r="V481" i="2"/>
  <c r="S481" i="30"/>
  <c r="W481" i="32"/>
  <c r="T481" i="24"/>
  <c r="W481" i="24"/>
  <c r="Q482" i="24" l="1"/>
  <c r="V482" i="32" s="1"/>
  <c r="AB481" i="32"/>
  <c r="O482" i="24"/>
  <c r="S482" i="32" s="1"/>
  <c r="J482" i="24"/>
  <c r="AA481" i="30"/>
  <c r="W481" i="2"/>
  <c r="AB481" i="30" s="1"/>
  <c r="H481" i="2"/>
  <c r="H481" i="30"/>
  <c r="I481" i="2"/>
  <c r="J481" i="30" s="1"/>
  <c r="Z481" i="2"/>
  <c r="AA481" i="2" s="1"/>
  <c r="Q481" i="30"/>
  <c r="N481" i="2"/>
  <c r="Y481" i="32"/>
  <c r="S481" i="2"/>
  <c r="X481" i="30" l="1"/>
  <c r="U481" i="2"/>
  <c r="Z481" i="30" s="1"/>
  <c r="R481" i="30"/>
  <c r="G482" i="24"/>
  <c r="K482" i="32"/>
  <c r="S482" i="24"/>
  <c r="V482" i="24"/>
  <c r="AA482" i="32" s="1"/>
  <c r="P482" i="24"/>
  <c r="U482" i="32" s="1"/>
  <c r="M482" i="24"/>
  <c r="L481" i="2"/>
  <c r="I481" i="30"/>
  <c r="O481" i="30" l="1"/>
  <c r="R481" i="2"/>
  <c r="Q482" i="32"/>
  <c r="N482" i="24"/>
  <c r="X482" i="32"/>
  <c r="U482" i="24"/>
  <c r="Z482" i="32" s="1"/>
  <c r="H482" i="32"/>
  <c r="H482" i="24"/>
  <c r="I482" i="24"/>
  <c r="J482" i="32" s="1"/>
  <c r="X482" i="24"/>
  <c r="Y482" i="24" s="1"/>
  <c r="L482" i="24" l="1"/>
  <c r="I482" i="32"/>
  <c r="R482" i="32"/>
  <c r="W481" i="30"/>
  <c r="T481" i="2"/>
  <c r="Y481" i="2"/>
  <c r="J482" i="2" l="1"/>
  <c r="O482" i="2"/>
  <c r="Q482" i="2"/>
  <c r="V482" i="30" s="1"/>
  <c r="AE481" i="2"/>
  <c r="AD481" i="30"/>
  <c r="Y481" i="30"/>
  <c r="R482" i="24"/>
  <c r="O482" i="32"/>
  <c r="W482" i="32" l="1"/>
  <c r="T482" i="24"/>
  <c r="W482" i="24"/>
  <c r="S482" i="30"/>
  <c r="V482" i="2"/>
  <c r="G482" i="2"/>
  <c r="S482" i="2" s="1"/>
  <c r="P482" i="2"/>
  <c r="U482" i="30" s="1"/>
  <c r="X482" i="2"/>
  <c r="AC482" i="30" s="1"/>
  <c r="K482" i="30"/>
  <c r="M482" i="2"/>
  <c r="X482" i="30" l="1"/>
  <c r="U482" i="2"/>
  <c r="Z482" i="30" s="1"/>
  <c r="Q482" i="30"/>
  <c r="N482" i="2"/>
  <c r="O483" i="24"/>
  <c r="S483" i="32" s="1"/>
  <c r="AB482" i="32"/>
  <c r="Q483" i="24"/>
  <c r="V483" i="32" s="1"/>
  <c r="J483" i="24"/>
  <c r="Y482" i="32"/>
  <c r="H482" i="30"/>
  <c r="Z482" i="2"/>
  <c r="AA482" i="2" s="1"/>
  <c r="I482" i="2"/>
  <c r="J482" i="30" s="1"/>
  <c r="H482" i="2"/>
  <c r="AA482" i="30"/>
  <c r="W482" i="2"/>
  <c r="AB482" i="30" s="1"/>
  <c r="K483" i="32" l="1"/>
  <c r="G483" i="24"/>
  <c r="S483" i="24" s="1"/>
  <c r="V483" i="24"/>
  <c r="AA483" i="32" s="1"/>
  <c r="P483" i="24"/>
  <c r="U483" i="32" s="1"/>
  <c r="M483" i="24"/>
  <c r="R482" i="30"/>
  <c r="L482" i="2"/>
  <c r="I482" i="30"/>
  <c r="X483" i="32" l="1"/>
  <c r="U483" i="24"/>
  <c r="Z483" i="32" s="1"/>
  <c r="N483" i="24"/>
  <c r="Q483" i="32"/>
  <c r="R482" i="2"/>
  <c r="O482" i="30"/>
  <c r="H483" i="24"/>
  <c r="H483" i="32"/>
  <c r="I483" i="24"/>
  <c r="J483" i="32" s="1"/>
  <c r="X483" i="24"/>
  <c r="Y483" i="24" s="1"/>
  <c r="L483" i="24" l="1"/>
  <c r="I483" i="32"/>
  <c r="R483" i="32"/>
  <c r="W482" i="30"/>
  <c r="T482" i="2"/>
  <c r="Y482" i="2"/>
  <c r="Y482" i="30" l="1"/>
  <c r="AE482" i="2"/>
  <c r="Q483" i="2"/>
  <c r="V483" i="30" s="1"/>
  <c r="J483" i="2"/>
  <c r="O483" i="2"/>
  <c r="AD482" i="30"/>
  <c r="O483" i="32"/>
  <c r="R483" i="24"/>
  <c r="S483" i="30" l="1"/>
  <c r="V483" i="2"/>
  <c r="W483" i="32"/>
  <c r="T483" i="24"/>
  <c r="W483" i="24"/>
  <c r="K483" i="30"/>
  <c r="P483" i="2"/>
  <c r="U483" i="30" s="1"/>
  <c r="X483" i="2"/>
  <c r="AC483" i="30" s="1"/>
  <c r="G483" i="2"/>
  <c r="S483" i="2" s="1"/>
  <c r="M483" i="2"/>
  <c r="Y483" i="32" l="1"/>
  <c r="X483" i="30"/>
  <c r="U483" i="2"/>
  <c r="Z483" i="30" s="1"/>
  <c r="H483" i="2"/>
  <c r="H483" i="30"/>
  <c r="Z483" i="2"/>
  <c r="AA483" i="2" s="1"/>
  <c r="I483" i="2"/>
  <c r="J483" i="30" s="1"/>
  <c r="W483" i="2"/>
  <c r="AB483" i="30" s="1"/>
  <c r="AA483" i="30"/>
  <c r="Q483" i="30"/>
  <c r="N483" i="2"/>
  <c r="O484" i="24"/>
  <c r="S484" i="32" s="1"/>
  <c r="AB483" i="32"/>
  <c r="Q484" i="24"/>
  <c r="V484" i="32" s="1"/>
  <c r="J484" i="24"/>
  <c r="R483" i="30" l="1"/>
  <c r="K484" i="32"/>
  <c r="G484" i="24"/>
  <c r="S484" i="24" s="1"/>
  <c r="V484" i="24"/>
  <c r="AA484" i="32" s="1"/>
  <c r="P484" i="24"/>
  <c r="U484" i="32" s="1"/>
  <c r="M484" i="24"/>
  <c r="I483" i="30"/>
  <c r="L483" i="2"/>
  <c r="X484" i="32" l="1"/>
  <c r="U484" i="24"/>
  <c r="Z484" i="32" s="1"/>
  <c r="R483" i="2"/>
  <c r="O483" i="30"/>
  <c r="Q484" i="32"/>
  <c r="N484" i="24"/>
  <c r="H484" i="32"/>
  <c r="H484" i="24"/>
  <c r="I484" i="24"/>
  <c r="J484" i="32" s="1"/>
  <c r="X484" i="24"/>
  <c r="Y484" i="24" s="1"/>
  <c r="R484" i="32" l="1"/>
  <c r="I484" i="32"/>
  <c r="L484" i="24"/>
  <c r="W483" i="30"/>
  <c r="T483" i="2"/>
  <c r="Y483" i="2"/>
  <c r="AD483" i="30" l="1"/>
  <c r="AE483" i="2"/>
  <c r="J484" i="2"/>
  <c r="O484" i="2"/>
  <c r="Q484" i="2"/>
  <c r="V484" i="30" s="1"/>
  <c r="Y483" i="30"/>
  <c r="O484" i="32"/>
  <c r="R484" i="24"/>
  <c r="V484" i="2" l="1"/>
  <c r="S484" i="30"/>
  <c r="P484" i="2"/>
  <c r="U484" i="30" s="1"/>
  <c r="X484" i="2"/>
  <c r="AC484" i="30" s="1"/>
  <c r="K484" i="30"/>
  <c r="G484" i="2"/>
  <c r="M484" i="2"/>
  <c r="W484" i="32"/>
  <c r="T484" i="24"/>
  <c r="W484" i="24"/>
  <c r="Y484" i="32" l="1"/>
  <c r="O485" i="24"/>
  <c r="S485" i="32" s="1"/>
  <c r="J485" i="24"/>
  <c r="Q485" i="24"/>
  <c r="V485" i="32" s="1"/>
  <c r="AB484" i="32"/>
  <c r="I484" i="2"/>
  <c r="J484" i="30" s="1"/>
  <c r="H484" i="2"/>
  <c r="H484" i="30"/>
  <c r="Z484" i="2"/>
  <c r="AA484" i="2" s="1"/>
  <c r="S484" i="2"/>
  <c r="Q484" i="30"/>
  <c r="N484" i="2"/>
  <c r="W484" i="2"/>
  <c r="AB484" i="30" s="1"/>
  <c r="AA484" i="30"/>
  <c r="L484" i="2" l="1"/>
  <c r="I484" i="30"/>
  <c r="X484" i="30"/>
  <c r="U484" i="2"/>
  <c r="Z484" i="30" s="1"/>
  <c r="K485" i="32"/>
  <c r="P485" i="24"/>
  <c r="U485" i="32" s="1"/>
  <c r="G485" i="24"/>
  <c r="V485" i="24"/>
  <c r="AA485" i="32" s="1"/>
  <c r="M485" i="24"/>
  <c r="R484" i="30"/>
  <c r="H485" i="24" l="1"/>
  <c r="H485" i="32"/>
  <c r="I485" i="24"/>
  <c r="J485" i="32" s="1"/>
  <c r="X485" i="24"/>
  <c r="Y485" i="24" s="1"/>
  <c r="N485" i="24"/>
  <c r="Q485" i="32"/>
  <c r="S485" i="24"/>
  <c r="R484" i="2"/>
  <c r="O484" i="30"/>
  <c r="W484" i="30" l="1"/>
  <c r="T484" i="2"/>
  <c r="Y484" i="2"/>
  <c r="X485" i="32"/>
  <c r="U485" i="24"/>
  <c r="Z485" i="32" s="1"/>
  <c r="R485" i="32"/>
  <c r="L485" i="24"/>
  <c r="I485" i="32"/>
  <c r="O485" i="32" l="1"/>
  <c r="R485" i="24"/>
  <c r="Q485" i="2"/>
  <c r="V485" i="30" s="1"/>
  <c r="O485" i="2"/>
  <c r="AE484" i="2"/>
  <c r="AD484" i="30"/>
  <c r="J485" i="2"/>
  <c r="Y484" i="30"/>
  <c r="S485" i="30" l="1"/>
  <c r="V485" i="2"/>
  <c r="K485" i="30"/>
  <c r="X485" i="2"/>
  <c r="AC485" i="30" s="1"/>
  <c r="P485" i="2"/>
  <c r="U485" i="30" s="1"/>
  <c r="G485" i="2"/>
  <c r="S485" i="2" s="1"/>
  <c r="M485" i="2"/>
  <c r="W485" i="32"/>
  <c r="T485" i="24"/>
  <c r="W485" i="24"/>
  <c r="Y485" i="32" l="1"/>
  <c r="H485" i="2"/>
  <c r="H485" i="30"/>
  <c r="Z485" i="2"/>
  <c r="AA485" i="2" s="1"/>
  <c r="I485" i="2"/>
  <c r="J485" i="30" s="1"/>
  <c r="O486" i="24"/>
  <c r="S486" i="32" s="1"/>
  <c r="J486" i="24"/>
  <c r="Q486" i="24"/>
  <c r="V486" i="32" s="1"/>
  <c r="AB485" i="32"/>
  <c r="W485" i="2"/>
  <c r="AB485" i="30" s="1"/>
  <c r="AA485" i="30"/>
  <c r="X485" i="30"/>
  <c r="U485" i="2"/>
  <c r="Z485" i="30" s="1"/>
  <c r="Q485" i="30"/>
  <c r="N485" i="2"/>
  <c r="R485" i="30" l="1"/>
  <c r="V486" i="24"/>
  <c r="AA486" i="32" s="1"/>
  <c r="P486" i="24"/>
  <c r="U486" i="32" s="1"/>
  <c r="K486" i="32"/>
  <c r="G486" i="24"/>
  <c r="S486" i="24" s="1"/>
  <c r="M486" i="24"/>
  <c r="L485" i="2"/>
  <c r="I485" i="30"/>
  <c r="X486" i="32" l="1"/>
  <c r="U486" i="24"/>
  <c r="Z486" i="32" s="1"/>
  <c r="R485" i="2"/>
  <c r="O485" i="30"/>
  <c r="H486" i="32"/>
  <c r="I486" i="24"/>
  <c r="J486" i="32" s="1"/>
  <c r="H486" i="24"/>
  <c r="X486" i="24"/>
  <c r="Y486" i="24" s="1"/>
  <c r="N486" i="24"/>
  <c r="Q486" i="32"/>
  <c r="I486" i="32" l="1"/>
  <c r="L486" i="24"/>
  <c r="W485" i="30"/>
  <c r="T485" i="2"/>
  <c r="Y485" i="2"/>
  <c r="R486" i="32"/>
  <c r="O486" i="32" l="1"/>
  <c r="R486" i="24"/>
  <c r="Y485" i="30"/>
  <c r="J486" i="2"/>
  <c r="O486" i="2"/>
  <c r="Q486" i="2"/>
  <c r="V486" i="30" s="1"/>
  <c r="AE485" i="2"/>
  <c r="AD485" i="30"/>
  <c r="X486" i="2" l="1"/>
  <c r="AC486" i="30" s="1"/>
  <c r="K486" i="30"/>
  <c r="G486" i="2"/>
  <c r="S486" i="2" s="1"/>
  <c r="P486" i="2"/>
  <c r="U486" i="30" s="1"/>
  <c r="M486" i="2"/>
  <c r="S486" i="30"/>
  <c r="V486" i="2"/>
  <c r="W486" i="32"/>
  <c r="T486" i="24"/>
  <c r="W486" i="24"/>
  <c r="X486" i="30" l="1"/>
  <c r="U486" i="2"/>
  <c r="Z486" i="30" s="1"/>
  <c r="O487" i="24"/>
  <c r="S487" i="32" s="1"/>
  <c r="AB486" i="32"/>
  <c r="Q487" i="24"/>
  <c r="V487" i="32" s="1"/>
  <c r="J487" i="24"/>
  <c r="N486" i="2"/>
  <c r="Q486" i="30"/>
  <c r="I486" i="2"/>
  <c r="J486" i="30" s="1"/>
  <c r="H486" i="30"/>
  <c r="H486" i="2"/>
  <c r="Z486" i="2"/>
  <c r="AA486" i="2" s="1"/>
  <c r="Y486" i="32"/>
  <c r="AA486" i="30"/>
  <c r="W486" i="2"/>
  <c r="AB486" i="30" s="1"/>
  <c r="K487" i="32" l="1"/>
  <c r="G487" i="24"/>
  <c r="V487" i="24"/>
  <c r="AA487" i="32" s="1"/>
  <c r="P487" i="24"/>
  <c r="U487" i="32" s="1"/>
  <c r="M487" i="24"/>
  <c r="I486" i="30"/>
  <c r="L486" i="2"/>
  <c r="R486" i="30"/>
  <c r="N487" i="24" l="1"/>
  <c r="Q487" i="32"/>
  <c r="H487" i="24"/>
  <c r="H487" i="32"/>
  <c r="I487" i="24"/>
  <c r="J487" i="32" s="1"/>
  <c r="X487" i="24"/>
  <c r="Y487" i="24" s="1"/>
  <c r="S487" i="24"/>
  <c r="R486" i="2"/>
  <c r="O486" i="30"/>
  <c r="W486" i="30" l="1"/>
  <c r="T486" i="2"/>
  <c r="Y486" i="2"/>
  <c r="X487" i="32"/>
  <c r="U487" i="24"/>
  <c r="Z487" i="32" s="1"/>
  <c r="L487" i="24"/>
  <c r="I487" i="32"/>
  <c r="R487" i="32"/>
  <c r="O487" i="32" l="1"/>
  <c r="R487" i="24"/>
  <c r="Q487" i="2"/>
  <c r="V487" i="30" s="1"/>
  <c r="J487" i="2"/>
  <c r="O487" i="2"/>
  <c r="AE486" i="2"/>
  <c r="AD486" i="30"/>
  <c r="Y486" i="30"/>
  <c r="X487" i="2" l="1"/>
  <c r="AC487" i="30" s="1"/>
  <c r="P487" i="2"/>
  <c r="U487" i="30" s="1"/>
  <c r="G487" i="2"/>
  <c r="K487" i="30"/>
  <c r="M487" i="2"/>
  <c r="W487" i="32"/>
  <c r="T487" i="24"/>
  <c r="W487" i="24"/>
  <c r="S487" i="30"/>
  <c r="V487" i="2"/>
  <c r="W487" i="2" l="1"/>
  <c r="AB487" i="30" s="1"/>
  <c r="AA487" i="30"/>
  <c r="N487" i="2"/>
  <c r="Q487" i="30"/>
  <c r="O488" i="24"/>
  <c r="S488" i="32" s="1"/>
  <c r="AB487" i="32"/>
  <c r="Q488" i="24"/>
  <c r="V488" i="32" s="1"/>
  <c r="J488" i="24"/>
  <c r="Y487" i="32"/>
  <c r="I487" i="2"/>
  <c r="J487" i="30" s="1"/>
  <c r="Z487" i="2"/>
  <c r="AA487" i="2" s="1"/>
  <c r="H487" i="2"/>
  <c r="H487" i="30"/>
  <c r="S487" i="2"/>
  <c r="K488" i="32" l="1"/>
  <c r="G488" i="24"/>
  <c r="V488" i="24"/>
  <c r="AA488" i="32" s="1"/>
  <c r="P488" i="24"/>
  <c r="U488" i="32" s="1"/>
  <c r="M488" i="24"/>
  <c r="R487" i="30"/>
  <c r="X487" i="30"/>
  <c r="U487" i="2"/>
  <c r="Z487" i="30" s="1"/>
  <c r="L487" i="2"/>
  <c r="I487" i="30"/>
  <c r="O487" i="30" l="1"/>
  <c r="R487" i="2"/>
  <c r="N488" i="24"/>
  <c r="Q488" i="32"/>
  <c r="H488" i="32"/>
  <c r="H488" i="24"/>
  <c r="I488" i="24"/>
  <c r="J488" i="32" s="1"/>
  <c r="X488" i="24"/>
  <c r="Y488" i="24" s="1"/>
  <c r="S488" i="24"/>
  <c r="R488" i="32" l="1"/>
  <c r="L488" i="24"/>
  <c r="I488" i="32"/>
  <c r="W487" i="30"/>
  <c r="T487" i="2"/>
  <c r="Y487" i="2"/>
  <c r="X488" i="32"/>
  <c r="U488" i="24"/>
  <c r="Z488" i="32" s="1"/>
  <c r="O488" i="32" l="1"/>
  <c r="R488" i="24"/>
  <c r="Y487" i="30"/>
  <c r="Q488" i="2"/>
  <c r="V488" i="30" s="1"/>
  <c r="J488" i="2"/>
  <c r="O488" i="2"/>
  <c r="AD487" i="30"/>
  <c r="AE487" i="2"/>
  <c r="V488" i="2" l="1"/>
  <c r="S488" i="30"/>
  <c r="X488" i="2"/>
  <c r="AC488" i="30" s="1"/>
  <c r="K488" i="30"/>
  <c r="G488" i="2"/>
  <c r="S488" i="2" s="1"/>
  <c r="P488" i="2"/>
  <c r="U488" i="30" s="1"/>
  <c r="M488" i="2"/>
  <c r="W488" i="32"/>
  <c r="T488" i="24"/>
  <c r="W488" i="24"/>
  <c r="X488" i="30" l="1"/>
  <c r="U488" i="2"/>
  <c r="Z488" i="30" s="1"/>
  <c r="O489" i="24"/>
  <c r="S489" i="32" s="1"/>
  <c r="J489" i="24"/>
  <c r="Q489" i="24"/>
  <c r="V489" i="32" s="1"/>
  <c r="AB488" i="32"/>
  <c r="Y488" i="32"/>
  <c r="H488" i="30"/>
  <c r="I488" i="2"/>
  <c r="J488" i="30" s="1"/>
  <c r="Z488" i="2"/>
  <c r="AA488" i="2" s="1"/>
  <c r="H488" i="2"/>
  <c r="Q488" i="30"/>
  <c r="N488" i="2"/>
  <c r="W488" i="2"/>
  <c r="AB488" i="30" s="1"/>
  <c r="AA488" i="30"/>
  <c r="I488" i="30" l="1"/>
  <c r="L488" i="2"/>
  <c r="V489" i="24"/>
  <c r="AA489" i="32" s="1"/>
  <c r="G489" i="24"/>
  <c r="P489" i="24"/>
  <c r="U489" i="32" s="1"/>
  <c r="K489" i="32"/>
  <c r="M489" i="24"/>
  <c r="R488" i="30"/>
  <c r="H489" i="24" l="1"/>
  <c r="H489" i="32"/>
  <c r="I489" i="24"/>
  <c r="J489" i="32" s="1"/>
  <c r="X489" i="24"/>
  <c r="Y489" i="24" s="1"/>
  <c r="R488" i="2"/>
  <c r="O488" i="30"/>
  <c r="N489" i="24"/>
  <c r="Q489" i="32"/>
  <c r="S489" i="24"/>
  <c r="X489" i="32" l="1"/>
  <c r="U489" i="24"/>
  <c r="Z489" i="32" s="1"/>
  <c r="R489" i="32"/>
  <c r="W488" i="30"/>
  <c r="T488" i="2"/>
  <c r="Y488" i="2"/>
  <c r="L489" i="24"/>
  <c r="I489" i="32"/>
  <c r="R489" i="24" l="1"/>
  <c r="O489" i="32"/>
  <c r="J489" i="2"/>
  <c r="AE488" i="2"/>
  <c r="AD488" i="30"/>
  <c r="Q489" i="2"/>
  <c r="V489" i="30" s="1"/>
  <c r="O489" i="2"/>
  <c r="Y488" i="30"/>
  <c r="S489" i="30" l="1"/>
  <c r="V489" i="2"/>
  <c r="G489" i="2"/>
  <c r="K489" i="30"/>
  <c r="X489" i="2"/>
  <c r="AC489" i="30" s="1"/>
  <c r="P489" i="2"/>
  <c r="U489" i="30" s="1"/>
  <c r="M489" i="2"/>
  <c r="W489" i="32"/>
  <c r="T489" i="24"/>
  <c r="W489" i="24"/>
  <c r="O490" i="24" l="1"/>
  <c r="S490" i="32" s="1"/>
  <c r="J490" i="24"/>
  <c r="Q490" i="24"/>
  <c r="V490" i="32" s="1"/>
  <c r="AB489" i="32"/>
  <c r="H489" i="2"/>
  <c r="H489" i="30"/>
  <c r="I489" i="2"/>
  <c r="J489" i="30" s="1"/>
  <c r="Z489" i="2"/>
  <c r="AA489" i="2" s="1"/>
  <c r="Y489" i="32"/>
  <c r="W489" i="2"/>
  <c r="AB489" i="30" s="1"/>
  <c r="AA489" i="30"/>
  <c r="Q489" i="30"/>
  <c r="N489" i="2"/>
  <c r="S489" i="2"/>
  <c r="R489" i="30" l="1"/>
  <c r="G490" i="24"/>
  <c r="P490" i="24"/>
  <c r="U490" i="32" s="1"/>
  <c r="K490" i="32"/>
  <c r="V490" i="24"/>
  <c r="AA490" i="32" s="1"/>
  <c r="M490" i="24"/>
  <c r="X489" i="30"/>
  <c r="U489" i="2"/>
  <c r="Z489" i="30" s="1"/>
  <c r="L489" i="2"/>
  <c r="I489" i="30"/>
  <c r="O489" i="30" l="1"/>
  <c r="R489" i="2"/>
  <c r="H490" i="24"/>
  <c r="H490" i="32"/>
  <c r="I490" i="24"/>
  <c r="J490" i="32" s="1"/>
  <c r="X490" i="24"/>
  <c r="Y490" i="24" s="1"/>
  <c r="N490" i="24"/>
  <c r="Q490" i="32"/>
  <c r="S490" i="24"/>
  <c r="X490" i="32" l="1"/>
  <c r="U490" i="24"/>
  <c r="Z490" i="32" s="1"/>
  <c r="L490" i="24"/>
  <c r="I490" i="32"/>
  <c r="R490" i="32"/>
  <c r="W489" i="30"/>
  <c r="T489" i="2"/>
  <c r="Y489" i="2"/>
  <c r="Y489" i="30" l="1"/>
  <c r="R490" i="24"/>
  <c r="O490" i="32"/>
  <c r="J490" i="2"/>
  <c r="O490" i="2"/>
  <c r="Q490" i="2"/>
  <c r="V490" i="30" s="1"/>
  <c r="AE489" i="2"/>
  <c r="AD489" i="30"/>
  <c r="W490" i="32" l="1"/>
  <c r="T490" i="24"/>
  <c r="W490" i="24"/>
  <c r="V490" i="2"/>
  <c r="S490" i="30"/>
  <c r="X490" i="2"/>
  <c r="AC490" i="30" s="1"/>
  <c r="P490" i="2"/>
  <c r="U490" i="30" s="1"/>
  <c r="G490" i="2"/>
  <c r="K490" i="30"/>
  <c r="S490" i="2"/>
  <c r="M490" i="2"/>
  <c r="Q490" i="30" l="1"/>
  <c r="N490" i="2"/>
  <c r="H490" i="2"/>
  <c r="H490" i="30"/>
  <c r="I490" i="2"/>
  <c r="J490" i="30" s="1"/>
  <c r="Z490" i="2"/>
  <c r="AA490" i="2" s="1"/>
  <c r="W490" i="2"/>
  <c r="AB490" i="30" s="1"/>
  <c r="AA490" i="30"/>
  <c r="O491" i="24"/>
  <c r="S491" i="32" s="1"/>
  <c r="AB490" i="32"/>
  <c r="Q491" i="24"/>
  <c r="V491" i="32" s="1"/>
  <c r="J491" i="24"/>
  <c r="Y490" i="32"/>
  <c r="X490" i="30"/>
  <c r="U490" i="2"/>
  <c r="Z490" i="30" s="1"/>
  <c r="G491" i="24" l="1"/>
  <c r="S491" i="24" s="1"/>
  <c r="K491" i="32"/>
  <c r="V491" i="24"/>
  <c r="AA491" i="32" s="1"/>
  <c r="P491" i="24"/>
  <c r="U491" i="32" s="1"/>
  <c r="M491" i="24"/>
  <c r="I490" i="30"/>
  <c r="L490" i="2"/>
  <c r="R490" i="30"/>
  <c r="X491" i="32" l="1"/>
  <c r="U491" i="24"/>
  <c r="Z491" i="32" s="1"/>
  <c r="N491" i="24"/>
  <c r="Q491" i="32"/>
  <c r="R490" i="2"/>
  <c r="O490" i="30"/>
  <c r="H491" i="24"/>
  <c r="H491" i="32"/>
  <c r="I491" i="24"/>
  <c r="J491" i="32" s="1"/>
  <c r="X491" i="24"/>
  <c r="Y491" i="24" s="1"/>
  <c r="I491" i="32" l="1"/>
  <c r="L491" i="24"/>
  <c r="R491" i="32"/>
  <c r="W490" i="30"/>
  <c r="T490" i="2"/>
  <c r="Y490" i="2"/>
  <c r="Y490" i="30" l="1"/>
  <c r="AD490" i="30"/>
  <c r="AE490" i="2"/>
  <c r="O491" i="2"/>
  <c r="Q491" i="2"/>
  <c r="V491" i="30" s="1"/>
  <c r="J491" i="2"/>
  <c r="O491" i="32"/>
  <c r="R491" i="24"/>
  <c r="W491" i="32" l="1"/>
  <c r="T491" i="24"/>
  <c r="W491" i="24"/>
  <c r="X491" i="2"/>
  <c r="AC491" i="30" s="1"/>
  <c r="G491" i="2"/>
  <c r="S491" i="2" s="1"/>
  <c r="K491" i="30"/>
  <c r="P491" i="2"/>
  <c r="U491" i="30" s="1"/>
  <c r="M491" i="2"/>
  <c r="S491" i="30"/>
  <c r="V491" i="2"/>
  <c r="X491" i="30" l="1"/>
  <c r="U491" i="2"/>
  <c r="Z491" i="30" s="1"/>
  <c r="Q491" i="30"/>
  <c r="N491" i="2"/>
  <c r="W491" i="2"/>
  <c r="AB491" i="30" s="1"/>
  <c r="AA491" i="30"/>
  <c r="O492" i="24"/>
  <c r="S492" i="32" s="1"/>
  <c r="J492" i="24"/>
  <c r="Q492" i="24"/>
  <c r="V492" i="32" s="1"/>
  <c r="AB491" i="32"/>
  <c r="Y491" i="32"/>
  <c r="H491" i="2"/>
  <c r="H491" i="30"/>
  <c r="I491" i="2"/>
  <c r="J491" i="30" s="1"/>
  <c r="Z491" i="2"/>
  <c r="AA491" i="2" s="1"/>
  <c r="G492" i="24" l="1"/>
  <c r="S492" i="24" s="1"/>
  <c r="K492" i="32"/>
  <c r="P492" i="24"/>
  <c r="U492" i="32" s="1"/>
  <c r="V492" i="24"/>
  <c r="AA492" i="32" s="1"/>
  <c r="M492" i="24"/>
  <c r="R491" i="30"/>
  <c r="I491" i="30"/>
  <c r="L491" i="2"/>
  <c r="X492" i="32" l="1"/>
  <c r="U492" i="24"/>
  <c r="Z492" i="32" s="1"/>
  <c r="N492" i="24"/>
  <c r="Q492" i="32"/>
  <c r="O491" i="30"/>
  <c r="R491" i="2"/>
  <c r="H492" i="32"/>
  <c r="I492" i="24"/>
  <c r="J492" i="32" s="1"/>
  <c r="H492" i="24"/>
  <c r="X492" i="24"/>
  <c r="Y492" i="24" s="1"/>
  <c r="W491" i="30" l="1"/>
  <c r="T491" i="2"/>
  <c r="Y491" i="2"/>
  <c r="R492" i="32"/>
  <c r="L492" i="24"/>
  <c r="I492" i="32"/>
  <c r="AE491" i="2" l="1"/>
  <c r="O492" i="2"/>
  <c r="AD491" i="30"/>
  <c r="J492" i="2"/>
  <c r="Q492" i="2"/>
  <c r="V492" i="30" s="1"/>
  <c r="Y491" i="30"/>
  <c r="R492" i="24"/>
  <c r="O492" i="32"/>
  <c r="W492" i="32" l="1"/>
  <c r="T492" i="24"/>
  <c r="W492" i="24"/>
  <c r="G492" i="2"/>
  <c r="P492" i="2"/>
  <c r="U492" i="30" s="1"/>
  <c r="X492" i="2"/>
  <c r="AC492" i="30" s="1"/>
  <c r="S492" i="2"/>
  <c r="K492" i="30"/>
  <c r="M492" i="2"/>
  <c r="V492" i="2"/>
  <c r="S492" i="30"/>
  <c r="X492" i="30" l="1"/>
  <c r="U492" i="2"/>
  <c r="Z492" i="30" s="1"/>
  <c r="H492" i="30"/>
  <c r="Z492" i="2"/>
  <c r="AA492" i="2" s="1"/>
  <c r="I492" i="2"/>
  <c r="J492" i="30" s="1"/>
  <c r="H492" i="2"/>
  <c r="AA492" i="30"/>
  <c r="W492" i="2"/>
  <c r="AB492" i="30" s="1"/>
  <c r="Q493" i="24"/>
  <c r="V493" i="32" s="1"/>
  <c r="J493" i="24"/>
  <c r="O493" i="24"/>
  <c r="S493" i="32" s="1"/>
  <c r="AB492" i="32"/>
  <c r="Y492" i="32"/>
  <c r="N492" i="2"/>
  <c r="Q492" i="30"/>
  <c r="K493" i="32" l="1"/>
  <c r="G493" i="24"/>
  <c r="S493" i="24" s="1"/>
  <c r="V493" i="24"/>
  <c r="AA493" i="32" s="1"/>
  <c r="P493" i="24"/>
  <c r="U493" i="32" s="1"/>
  <c r="M493" i="24"/>
  <c r="R492" i="30"/>
  <c r="I492" i="30"/>
  <c r="L492" i="2"/>
  <c r="X493" i="32" l="1"/>
  <c r="U493" i="24"/>
  <c r="Z493" i="32" s="1"/>
  <c r="O492" i="30"/>
  <c r="R492" i="2"/>
  <c r="N493" i="24"/>
  <c r="Q493" i="32"/>
  <c r="I493" i="24"/>
  <c r="J493" i="32" s="1"/>
  <c r="H493" i="24"/>
  <c r="H493" i="32"/>
  <c r="X493" i="24"/>
  <c r="Y493" i="24" s="1"/>
  <c r="L493" i="24" l="1"/>
  <c r="I493" i="32"/>
  <c r="W492" i="30"/>
  <c r="T492" i="2"/>
  <c r="Y492" i="2"/>
  <c r="R493" i="32"/>
  <c r="Y492" i="30" l="1"/>
  <c r="AE492" i="2"/>
  <c r="O493" i="2"/>
  <c r="J493" i="2"/>
  <c r="Q493" i="2"/>
  <c r="V493" i="30" s="1"/>
  <c r="AD492" i="30"/>
  <c r="O493" i="32"/>
  <c r="R493" i="24"/>
  <c r="S493" i="30" l="1"/>
  <c r="V493" i="2"/>
  <c r="W493" i="32"/>
  <c r="T493" i="24"/>
  <c r="W493" i="24"/>
  <c r="G493" i="2"/>
  <c r="S493" i="2" s="1"/>
  <c r="K493" i="30"/>
  <c r="X493" i="2"/>
  <c r="AC493" i="30" s="1"/>
  <c r="P493" i="2"/>
  <c r="U493" i="30" s="1"/>
  <c r="M493" i="2"/>
  <c r="Y493" i="32" l="1"/>
  <c r="H493" i="2"/>
  <c r="H493" i="30"/>
  <c r="I493" i="2"/>
  <c r="J493" i="30" s="1"/>
  <c r="Z493" i="2"/>
  <c r="AA493" i="2" s="1"/>
  <c r="N493" i="2"/>
  <c r="Q493" i="30"/>
  <c r="W493" i="2"/>
  <c r="AB493" i="30" s="1"/>
  <c r="AA493" i="30"/>
  <c r="X493" i="30"/>
  <c r="U493" i="2"/>
  <c r="Z493" i="30" s="1"/>
  <c r="O494" i="24"/>
  <c r="S494" i="32" s="1"/>
  <c r="AB493" i="32"/>
  <c r="Q494" i="24"/>
  <c r="V494" i="32" s="1"/>
  <c r="J494" i="24"/>
  <c r="G494" i="24" l="1"/>
  <c r="S494" i="24" s="1"/>
  <c r="K494" i="32"/>
  <c r="V494" i="24"/>
  <c r="AA494" i="32" s="1"/>
  <c r="P494" i="24"/>
  <c r="U494" i="32" s="1"/>
  <c r="M494" i="24"/>
  <c r="R493" i="30"/>
  <c r="I493" i="30"/>
  <c r="L493" i="2"/>
  <c r="X494" i="32" l="1"/>
  <c r="U494" i="24"/>
  <c r="Z494" i="32" s="1"/>
  <c r="N494" i="24"/>
  <c r="Q494" i="32"/>
  <c r="O493" i="30"/>
  <c r="R493" i="2"/>
  <c r="H494" i="32"/>
  <c r="H494" i="24"/>
  <c r="I494" i="24"/>
  <c r="J494" i="32" s="1"/>
  <c r="X494" i="24"/>
  <c r="Y494" i="24" s="1"/>
  <c r="W493" i="30" l="1"/>
  <c r="T493" i="2"/>
  <c r="Y493" i="2"/>
  <c r="I494" i="32"/>
  <c r="L494" i="24"/>
  <c r="R494" i="32"/>
  <c r="AE493" i="2" l="1"/>
  <c r="Q494" i="2"/>
  <c r="V494" i="30" s="1"/>
  <c r="O494" i="2"/>
  <c r="J494" i="2"/>
  <c r="AD493" i="30"/>
  <c r="Y493" i="30"/>
  <c r="O494" i="32"/>
  <c r="R494" i="24"/>
  <c r="K494" i="30" l="1"/>
  <c r="X494" i="2"/>
  <c r="AC494" i="30" s="1"/>
  <c r="P494" i="2"/>
  <c r="U494" i="30" s="1"/>
  <c r="G494" i="2"/>
  <c r="S494" i="2" s="1"/>
  <c r="M494" i="2"/>
  <c r="V494" i="2"/>
  <c r="S494" i="30"/>
  <c r="W494" i="32"/>
  <c r="T494" i="24"/>
  <c r="W494" i="24"/>
  <c r="X494" i="30" l="1"/>
  <c r="U494" i="2"/>
  <c r="Z494" i="30" s="1"/>
  <c r="AA494" i="30"/>
  <c r="W494" i="2"/>
  <c r="AB494" i="30" s="1"/>
  <c r="Y494" i="32"/>
  <c r="N494" i="2"/>
  <c r="Q494" i="30"/>
  <c r="O495" i="24"/>
  <c r="S495" i="32" s="1"/>
  <c r="AB494" i="32"/>
  <c r="Q495" i="24"/>
  <c r="V495" i="32" s="1"/>
  <c r="J495" i="24"/>
  <c r="I494" i="2"/>
  <c r="J494" i="30" s="1"/>
  <c r="H494" i="2"/>
  <c r="H494" i="30"/>
  <c r="Z494" i="2"/>
  <c r="AA494" i="2" s="1"/>
  <c r="K495" i="32" l="1"/>
  <c r="G495" i="24"/>
  <c r="S495" i="24" s="1"/>
  <c r="V495" i="24"/>
  <c r="AA495" i="32" s="1"/>
  <c r="P495" i="24"/>
  <c r="U495" i="32" s="1"/>
  <c r="M495" i="24"/>
  <c r="R494" i="30"/>
  <c r="L494" i="2"/>
  <c r="I494" i="30"/>
  <c r="X495" i="32" l="1"/>
  <c r="U495" i="24"/>
  <c r="Z495" i="32" s="1"/>
  <c r="N495" i="24"/>
  <c r="Q495" i="32"/>
  <c r="R494" i="2"/>
  <c r="O494" i="30"/>
  <c r="H495" i="24"/>
  <c r="H495" i="32"/>
  <c r="I495" i="24"/>
  <c r="J495" i="32" s="1"/>
  <c r="X495" i="24"/>
  <c r="Y495" i="24" s="1"/>
  <c r="I495" i="32" l="1"/>
  <c r="L495" i="24"/>
  <c r="R495" i="32"/>
  <c r="W494" i="30"/>
  <c r="T494" i="2"/>
  <c r="Y494" i="2"/>
  <c r="Y494" i="30" l="1"/>
  <c r="O495" i="32"/>
  <c r="R495" i="24"/>
  <c r="AE494" i="2"/>
  <c r="AD494" i="30"/>
  <c r="J495" i="2"/>
  <c r="Q495" i="2"/>
  <c r="V495" i="30" s="1"/>
  <c r="O495" i="2"/>
  <c r="W495" i="32" l="1"/>
  <c r="T495" i="24"/>
  <c r="W495" i="24"/>
  <c r="P495" i="2"/>
  <c r="U495" i="30" s="1"/>
  <c r="K495" i="30"/>
  <c r="X495" i="2"/>
  <c r="AC495" i="30" s="1"/>
  <c r="G495" i="2"/>
  <c r="S495" i="2" s="1"/>
  <c r="M495" i="2"/>
  <c r="V495" i="2"/>
  <c r="S495" i="30"/>
  <c r="X495" i="30" l="1"/>
  <c r="U495" i="2"/>
  <c r="Z495" i="30" s="1"/>
  <c r="W495" i="2"/>
  <c r="AB495" i="30" s="1"/>
  <c r="AA495" i="30"/>
  <c r="Q496" i="24"/>
  <c r="V496" i="32" s="1"/>
  <c r="J496" i="24"/>
  <c r="O496" i="24"/>
  <c r="S496" i="32" s="1"/>
  <c r="AB495" i="32"/>
  <c r="Y495" i="32"/>
  <c r="Q495" i="30"/>
  <c r="N495" i="2"/>
  <c r="H495" i="2"/>
  <c r="H495" i="30"/>
  <c r="Z495" i="2"/>
  <c r="AA495" i="2" s="1"/>
  <c r="I495" i="2"/>
  <c r="J495" i="30" s="1"/>
  <c r="R495" i="30" l="1"/>
  <c r="G496" i="24"/>
  <c r="S496" i="24" s="1"/>
  <c r="P496" i="24"/>
  <c r="U496" i="32" s="1"/>
  <c r="K496" i="32"/>
  <c r="V496" i="24"/>
  <c r="AA496" i="32" s="1"/>
  <c r="M496" i="24"/>
  <c r="L495" i="2"/>
  <c r="I495" i="30"/>
  <c r="X496" i="32" l="1"/>
  <c r="U496" i="24"/>
  <c r="Z496" i="32" s="1"/>
  <c r="N496" i="24"/>
  <c r="Q496" i="32"/>
  <c r="H496" i="24"/>
  <c r="I496" i="24"/>
  <c r="J496" i="32" s="1"/>
  <c r="H496" i="32"/>
  <c r="X496" i="24"/>
  <c r="Y496" i="24" s="1"/>
  <c r="R495" i="2"/>
  <c r="O495" i="30"/>
  <c r="W495" i="30" l="1"/>
  <c r="T495" i="2"/>
  <c r="Y495" i="2"/>
  <c r="R496" i="32"/>
  <c r="I496" i="32"/>
  <c r="L496" i="24"/>
  <c r="O496" i="32" l="1"/>
  <c r="R496" i="24"/>
  <c r="AE495" i="2"/>
  <c r="O496" i="2"/>
  <c r="AD495" i="30"/>
  <c r="J496" i="2"/>
  <c r="Q496" i="2"/>
  <c r="V496" i="30" s="1"/>
  <c r="Y495" i="30"/>
  <c r="S496" i="30" l="1"/>
  <c r="V496" i="2"/>
  <c r="K496" i="30"/>
  <c r="G496" i="2"/>
  <c r="S496" i="2" s="1"/>
  <c r="P496" i="2"/>
  <c r="U496" i="30" s="1"/>
  <c r="X496" i="2"/>
  <c r="AC496" i="30" s="1"/>
  <c r="M496" i="2"/>
  <c r="W496" i="32"/>
  <c r="T496" i="24"/>
  <c r="W496" i="24"/>
  <c r="Q497" i="24" l="1"/>
  <c r="V497" i="32" s="1"/>
  <c r="J497" i="24"/>
  <c r="O497" i="24"/>
  <c r="S497" i="32" s="1"/>
  <c r="AB496" i="32"/>
  <c r="Y496" i="32"/>
  <c r="X496" i="30"/>
  <c r="U496" i="2"/>
  <c r="Z496" i="30" s="1"/>
  <c r="AA496" i="30"/>
  <c r="W496" i="2"/>
  <c r="AB496" i="30" s="1"/>
  <c r="Q496" i="30"/>
  <c r="N496" i="2"/>
  <c r="I496" i="2"/>
  <c r="J496" i="30" s="1"/>
  <c r="Z496" i="2"/>
  <c r="AA496" i="2" s="1"/>
  <c r="H496" i="2"/>
  <c r="H496" i="30"/>
  <c r="R496" i="30" l="1"/>
  <c r="I496" i="30"/>
  <c r="L496" i="2"/>
  <c r="K497" i="32"/>
  <c r="G497" i="24"/>
  <c r="V497" i="24"/>
  <c r="AA497" i="32" s="1"/>
  <c r="P497" i="24"/>
  <c r="U497" i="32" s="1"/>
  <c r="M497" i="24"/>
  <c r="R496" i="2" l="1"/>
  <c r="O496" i="30"/>
  <c r="H497" i="24"/>
  <c r="H497" i="32"/>
  <c r="I497" i="24"/>
  <c r="J497" i="32" s="1"/>
  <c r="X497" i="24"/>
  <c r="Y497" i="24" s="1"/>
  <c r="Q497" i="32"/>
  <c r="N497" i="24"/>
  <c r="S497" i="24"/>
  <c r="X497" i="32" l="1"/>
  <c r="U497" i="24"/>
  <c r="Z497" i="32" s="1"/>
  <c r="R497" i="32"/>
  <c r="L497" i="24"/>
  <c r="I497" i="32"/>
  <c r="W496" i="30"/>
  <c r="T496" i="2"/>
  <c r="Y496" i="2"/>
  <c r="Y496" i="30" l="1"/>
  <c r="J497" i="2"/>
  <c r="AD496" i="30"/>
  <c r="Q497" i="2"/>
  <c r="V497" i="30" s="1"/>
  <c r="O497" i="2"/>
  <c r="AE496" i="2"/>
  <c r="O497" i="32"/>
  <c r="R497" i="24"/>
  <c r="W497" i="32" l="1"/>
  <c r="T497" i="24"/>
  <c r="W497" i="24"/>
  <c r="X497" i="2"/>
  <c r="AC497" i="30" s="1"/>
  <c r="P497" i="2"/>
  <c r="U497" i="30" s="1"/>
  <c r="G497" i="2"/>
  <c r="K497" i="30"/>
  <c r="M497" i="2"/>
  <c r="V497" i="2"/>
  <c r="S497" i="30"/>
  <c r="W497" i="2" l="1"/>
  <c r="AB497" i="30" s="1"/>
  <c r="AA497" i="30"/>
  <c r="Q497" i="30"/>
  <c r="N497" i="2"/>
  <c r="H497" i="30"/>
  <c r="Z497" i="2"/>
  <c r="AA497" i="2" s="1"/>
  <c r="I497" i="2"/>
  <c r="J497" i="30" s="1"/>
  <c r="H497" i="2"/>
  <c r="S497" i="2"/>
  <c r="O498" i="24"/>
  <c r="S498" i="32" s="1"/>
  <c r="J498" i="24"/>
  <c r="Q498" i="24"/>
  <c r="V498" i="32" s="1"/>
  <c r="AB497" i="32"/>
  <c r="Y497" i="32"/>
  <c r="I497" i="30" l="1"/>
  <c r="L497" i="2"/>
  <c r="R497" i="30"/>
  <c r="G498" i="24"/>
  <c r="S498" i="24" s="1"/>
  <c r="P498" i="24"/>
  <c r="U498" i="32" s="1"/>
  <c r="K498" i="32"/>
  <c r="V498" i="24"/>
  <c r="AA498" i="32" s="1"/>
  <c r="M498" i="24"/>
  <c r="X497" i="30"/>
  <c r="U497" i="2"/>
  <c r="Z497" i="30" s="1"/>
  <c r="Q498" i="32" l="1"/>
  <c r="N498" i="24"/>
  <c r="X498" i="32"/>
  <c r="U498" i="24"/>
  <c r="Z498" i="32" s="1"/>
  <c r="O497" i="30"/>
  <c r="R497" i="2"/>
  <c r="H498" i="32"/>
  <c r="I498" i="24"/>
  <c r="J498" i="32" s="1"/>
  <c r="H498" i="24"/>
  <c r="X498" i="24"/>
  <c r="Y498" i="24" s="1"/>
  <c r="W497" i="30" l="1"/>
  <c r="T497" i="2"/>
  <c r="Y497" i="2"/>
  <c r="R498" i="32"/>
  <c r="L498" i="24"/>
  <c r="I498" i="32"/>
  <c r="J498" i="2" l="1"/>
  <c r="O498" i="2"/>
  <c r="Q498" i="2"/>
  <c r="V498" i="30" s="1"/>
  <c r="AE497" i="2"/>
  <c r="AD497" i="30"/>
  <c r="Y497" i="30"/>
  <c r="R498" i="24"/>
  <c r="O498" i="32"/>
  <c r="W498" i="32" l="1"/>
  <c r="T498" i="24"/>
  <c r="W498" i="24"/>
  <c r="V498" i="2"/>
  <c r="S498" i="30"/>
  <c r="X498" i="2"/>
  <c r="AC498" i="30" s="1"/>
  <c r="P498" i="2"/>
  <c r="U498" i="30" s="1"/>
  <c r="G498" i="2"/>
  <c r="K498" i="30"/>
  <c r="S498" i="2"/>
  <c r="M498" i="2"/>
  <c r="Q498" i="30" l="1"/>
  <c r="N498" i="2"/>
  <c r="I498" i="2"/>
  <c r="J498" i="30" s="1"/>
  <c r="H498" i="2"/>
  <c r="H498" i="30"/>
  <c r="Z498" i="2"/>
  <c r="AA498" i="2" s="1"/>
  <c r="W498" i="2"/>
  <c r="AB498" i="30" s="1"/>
  <c r="AA498" i="30"/>
  <c r="O499" i="24"/>
  <c r="S499" i="32" s="1"/>
  <c r="AB498" i="32"/>
  <c r="Q499" i="24"/>
  <c r="V499" i="32" s="1"/>
  <c r="J499" i="24"/>
  <c r="Y498" i="32"/>
  <c r="X498" i="30"/>
  <c r="U498" i="2"/>
  <c r="Z498" i="30" s="1"/>
  <c r="K499" i="32" l="1"/>
  <c r="V499" i="24"/>
  <c r="AA499" i="32" s="1"/>
  <c r="P499" i="24"/>
  <c r="U499" i="32" s="1"/>
  <c r="G499" i="24"/>
  <c r="S499" i="24" s="1"/>
  <c r="M499" i="24"/>
  <c r="I498" i="30"/>
  <c r="L498" i="2"/>
  <c r="R498" i="30"/>
  <c r="X499" i="32" l="1"/>
  <c r="U499" i="24"/>
  <c r="Z499" i="32" s="1"/>
  <c r="N499" i="24"/>
  <c r="Q499" i="32"/>
  <c r="O498" i="30"/>
  <c r="R498" i="2"/>
  <c r="I499" i="24"/>
  <c r="J499" i="32" s="1"/>
  <c r="H499" i="24"/>
  <c r="H499" i="32"/>
  <c r="X499" i="24"/>
  <c r="Y499" i="24" s="1"/>
  <c r="L499" i="24" l="1"/>
  <c r="I499" i="32"/>
  <c r="R499" i="32"/>
  <c r="W498" i="30"/>
  <c r="T498" i="2"/>
  <c r="Y498" i="2"/>
  <c r="Q499" i="2" l="1"/>
  <c r="V499" i="30" s="1"/>
  <c r="O499" i="2"/>
  <c r="J499" i="2"/>
  <c r="AD498" i="30"/>
  <c r="AE498" i="2"/>
  <c r="Y498" i="30"/>
  <c r="O499" i="32"/>
  <c r="R499" i="24"/>
  <c r="X499" i="2" l="1"/>
  <c r="AC499" i="30" s="1"/>
  <c r="G499" i="2"/>
  <c r="S499" i="2" s="1"/>
  <c r="P499" i="2"/>
  <c r="U499" i="30" s="1"/>
  <c r="K499" i="30"/>
  <c r="M499" i="2"/>
  <c r="S499" i="30"/>
  <c r="V499" i="2"/>
  <c r="W499" i="32"/>
  <c r="T499" i="24"/>
  <c r="W499" i="24"/>
  <c r="X499" i="30" l="1"/>
  <c r="U499" i="2"/>
  <c r="Z499" i="30" s="1"/>
  <c r="Q500" i="24"/>
  <c r="V500" i="32" s="1"/>
  <c r="J500" i="24"/>
  <c r="O500" i="24"/>
  <c r="S500" i="32" s="1"/>
  <c r="AB499" i="32"/>
  <c r="Y499" i="32"/>
  <c r="Q499" i="30"/>
  <c r="N499" i="2"/>
  <c r="I499" i="2"/>
  <c r="J499" i="30" s="1"/>
  <c r="Z499" i="2"/>
  <c r="AA499" i="2" s="1"/>
  <c r="H499" i="2"/>
  <c r="H499" i="30"/>
  <c r="AA499" i="30"/>
  <c r="W499" i="2"/>
  <c r="AB499" i="30" s="1"/>
  <c r="V500" i="24" l="1"/>
  <c r="AA500" i="32" s="1"/>
  <c r="K500" i="32"/>
  <c r="P500" i="24"/>
  <c r="U500" i="32" s="1"/>
  <c r="G500" i="24"/>
  <c r="S500" i="24" s="1"/>
  <c r="M500" i="24"/>
  <c r="R499" i="30"/>
  <c r="I499" i="30"/>
  <c r="L499" i="2"/>
  <c r="X500" i="32" l="1"/>
  <c r="U500" i="24"/>
  <c r="Z500" i="32" s="1"/>
  <c r="N500" i="24"/>
  <c r="Q500" i="32"/>
  <c r="R499" i="2"/>
  <c r="O499" i="30"/>
  <c r="H500" i="24"/>
  <c r="I500" i="24"/>
  <c r="J500" i="32" s="1"/>
  <c r="H500" i="32"/>
  <c r="X500" i="24"/>
  <c r="Y500" i="24" s="1"/>
  <c r="I500" i="32" l="1"/>
  <c r="L500" i="24"/>
  <c r="R500" i="32"/>
  <c r="W499" i="30"/>
  <c r="T499" i="2"/>
  <c r="Y499" i="2"/>
  <c r="O500" i="2" l="1"/>
  <c r="AD499" i="30"/>
  <c r="Q500" i="2"/>
  <c r="V500" i="30" s="1"/>
  <c r="AE499" i="2"/>
  <c r="J500" i="2"/>
  <c r="O500" i="32"/>
  <c r="R500" i="24"/>
  <c r="Y499" i="30"/>
  <c r="W500" i="32" l="1"/>
  <c r="T500" i="24"/>
  <c r="W500" i="24"/>
  <c r="G500" i="2"/>
  <c r="S500" i="2" s="1"/>
  <c r="K500" i="30"/>
  <c r="X500" i="2"/>
  <c r="AC500" i="30" s="1"/>
  <c r="P500" i="2"/>
  <c r="U500" i="30" s="1"/>
  <c r="M500" i="2"/>
  <c r="S500" i="30"/>
  <c r="V500" i="2"/>
  <c r="W500" i="2" l="1"/>
  <c r="AB500" i="30" s="1"/>
  <c r="AA500" i="30"/>
  <c r="H500" i="30"/>
  <c r="H500" i="2"/>
  <c r="Z500" i="2"/>
  <c r="AA500" i="2" s="1"/>
  <c r="I500" i="2"/>
  <c r="J500" i="30" s="1"/>
  <c r="O501" i="24"/>
  <c r="S501" i="32" s="1"/>
  <c r="AB500" i="32"/>
  <c r="Q501" i="24"/>
  <c r="V501" i="32" s="1"/>
  <c r="J501" i="24"/>
  <c r="Y500" i="32"/>
  <c r="Q500" i="30"/>
  <c r="N500" i="2"/>
  <c r="X500" i="30"/>
  <c r="U500" i="2"/>
  <c r="Z500" i="30" s="1"/>
  <c r="I500" i="30" l="1"/>
  <c r="L500" i="2"/>
  <c r="R500" i="30"/>
  <c r="P501" i="24"/>
  <c r="U501" i="32" s="1"/>
  <c r="K501" i="32"/>
  <c r="G501" i="24"/>
  <c r="V501" i="24"/>
  <c r="AA501" i="32" s="1"/>
  <c r="M501" i="24"/>
  <c r="H501" i="32" l="1"/>
  <c r="I501" i="24"/>
  <c r="J501" i="32" s="1"/>
  <c r="H501" i="24"/>
  <c r="X501" i="24"/>
  <c r="Y501" i="24" s="1"/>
  <c r="N501" i="24"/>
  <c r="Q501" i="32"/>
  <c r="R500" i="2"/>
  <c r="O500" i="30"/>
  <c r="S501" i="24"/>
  <c r="W500" i="30" l="1"/>
  <c r="T500" i="2"/>
  <c r="Y500" i="2"/>
  <c r="I501" i="32"/>
  <c r="L501" i="24"/>
  <c r="X501" i="32"/>
  <c r="U501" i="24"/>
  <c r="Z501" i="32" s="1"/>
  <c r="R501" i="32"/>
  <c r="Y500" i="30" l="1"/>
  <c r="O501" i="2"/>
  <c r="AE500" i="2"/>
  <c r="AD500" i="30"/>
  <c r="Q501" i="2"/>
  <c r="V501" i="30" s="1"/>
  <c r="J501" i="2"/>
  <c r="O501" i="32"/>
  <c r="R501" i="24"/>
  <c r="P501" i="2" l="1"/>
  <c r="U501" i="30" s="1"/>
  <c r="K501" i="30"/>
  <c r="X501" i="2"/>
  <c r="AC501" i="30" s="1"/>
  <c r="G501" i="2"/>
  <c r="M501" i="2"/>
  <c r="V501" i="2"/>
  <c r="S501" i="30"/>
  <c r="W501" i="32"/>
  <c r="T501" i="24"/>
  <c r="W501" i="24"/>
  <c r="Y501" i="32" l="1"/>
  <c r="O502" i="24"/>
  <c r="S502" i="32" s="1"/>
  <c r="AB501" i="32"/>
  <c r="Q502" i="24"/>
  <c r="V502" i="32" s="1"/>
  <c r="J502" i="24"/>
  <c r="Q501" i="30"/>
  <c r="N501" i="2"/>
  <c r="I501" i="2"/>
  <c r="J501" i="30" s="1"/>
  <c r="Z501" i="2"/>
  <c r="AA501" i="2" s="1"/>
  <c r="H501" i="2"/>
  <c r="H501" i="30"/>
  <c r="AA501" i="30"/>
  <c r="W501" i="2"/>
  <c r="AB501" i="30" s="1"/>
  <c r="S501" i="2"/>
  <c r="R501" i="30" l="1"/>
  <c r="X501" i="30"/>
  <c r="U501" i="2"/>
  <c r="Z501" i="30" s="1"/>
  <c r="I501" i="30"/>
  <c r="L501" i="2"/>
  <c r="G502" i="24"/>
  <c r="K502" i="32"/>
  <c r="V502" i="24"/>
  <c r="AA502" i="32" s="1"/>
  <c r="S502" i="24"/>
  <c r="P502" i="24"/>
  <c r="U502" i="32" s="1"/>
  <c r="M502" i="24"/>
  <c r="H502" i="32" l="1"/>
  <c r="H502" i="24"/>
  <c r="I502" i="24"/>
  <c r="J502" i="32" s="1"/>
  <c r="X502" i="24"/>
  <c r="Y502" i="24" s="1"/>
  <c r="X502" i="32"/>
  <c r="U502" i="24"/>
  <c r="Z502" i="32" s="1"/>
  <c r="O501" i="30"/>
  <c r="R501" i="2"/>
  <c r="N502" i="24"/>
  <c r="Q502" i="32"/>
  <c r="W501" i="30" l="1"/>
  <c r="T501" i="2"/>
  <c r="Y501" i="2"/>
  <c r="I502" i="32"/>
  <c r="L502" i="24"/>
  <c r="R502" i="32"/>
  <c r="AE501" i="2" l="1"/>
  <c r="Q502" i="2"/>
  <c r="V502" i="30" s="1"/>
  <c r="O502" i="2"/>
  <c r="J502" i="2"/>
  <c r="AD501" i="30"/>
  <c r="Y501" i="30"/>
  <c r="O502" i="32"/>
  <c r="R502" i="24"/>
  <c r="G502" i="2" l="1"/>
  <c r="S502" i="2" s="1"/>
  <c r="P502" i="2"/>
  <c r="U502" i="30" s="1"/>
  <c r="X502" i="2"/>
  <c r="AC502" i="30" s="1"/>
  <c r="K502" i="30"/>
  <c r="M502" i="2"/>
  <c r="S502" i="30"/>
  <c r="V502" i="2"/>
  <c r="W502" i="32"/>
  <c r="T502" i="24"/>
  <c r="W502" i="24"/>
  <c r="X502" i="30" l="1"/>
  <c r="U502" i="2"/>
  <c r="Z502" i="30" s="1"/>
  <c r="O503" i="24"/>
  <c r="S503" i="32" s="1"/>
  <c r="AB502" i="32"/>
  <c r="Q503" i="24"/>
  <c r="V503" i="32" s="1"/>
  <c r="J503" i="24"/>
  <c r="Q502" i="30"/>
  <c r="N502" i="2"/>
  <c r="Y502" i="32"/>
  <c r="AA502" i="30"/>
  <c r="W502" i="2"/>
  <c r="AB502" i="30" s="1"/>
  <c r="H502" i="30"/>
  <c r="I502" i="2"/>
  <c r="J502" i="30" s="1"/>
  <c r="Z502" i="2"/>
  <c r="AA502" i="2" s="1"/>
  <c r="H502" i="2"/>
  <c r="L502" i="2" l="1"/>
  <c r="I502" i="30"/>
  <c r="R502" i="30"/>
  <c r="K503" i="32"/>
  <c r="G503" i="24"/>
  <c r="V503" i="24"/>
  <c r="AA503" i="32" s="1"/>
  <c r="P503" i="24"/>
  <c r="U503" i="32" s="1"/>
  <c r="M503" i="24"/>
  <c r="I503" i="24" l="1"/>
  <c r="J503" i="32" s="1"/>
  <c r="H503" i="24"/>
  <c r="H503" i="32"/>
  <c r="X503" i="24"/>
  <c r="Y503" i="24" s="1"/>
  <c r="N503" i="24"/>
  <c r="Q503" i="32"/>
  <c r="S503" i="24"/>
  <c r="R502" i="2"/>
  <c r="O502" i="30"/>
  <c r="W502" i="30" l="1"/>
  <c r="T502" i="2"/>
  <c r="Y502" i="2"/>
  <c r="R503" i="32"/>
  <c r="X503" i="32"/>
  <c r="U503" i="24"/>
  <c r="Z503" i="32" s="1"/>
  <c r="L503" i="24"/>
  <c r="I503" i="32"/>
  <c r="O503" i="32" l="1"/>
  <c r="R503" i="24"/>
  <c r="AD502" i="30"/>
  <c r="Q503" i="2"/>
  <c r="V503" i="30" s="1"/>
  <c r="O503" i="2"/>
  <c r="J503" i="2"/>
  <c r="AE502" i="2"/>
  <c r="Y502" i="30"/>
  <c r="X503" i="2" l="1"/>
  <c r="AC503" i="30" s="1"/>
  <c r="G503" i="2"/>
  <c r="S503" i="2" s="1"/>
  <c r="P503" i="2"/>
  <c r="U503" i="30" s="1"/>
  <c r="K503" i="30"/>
  <c r="M503" i="2"/>
  <c r="W503" i="32"/>
  <c r="T503" i="24"/>
  <c r="W503" i="24"/>
  <c r="V503" i="2"/>
  <c r="S503" i="30"/>
  <c r="AA503" i="30" l="1"/>
  <c r="W503" i="2"/>
  <c r="AB503" i="30" s="1"/>
  <c r="N503" i="2"/>
  <c r="Q503" i="30"/>
  <c r="X503" i="30"/>
  <c r="U503" i="2"/>
  <c r="Z503" i="30" s="1"/>
  <c r="O504" i="24"/>
  <c r="S504" i="32" s="1"/>
  <c r="AB503" i="32"/>
  <c r="Q504" i="24"/>
  <c r="V504" i="32" s="1"/>
  <c r="J504" i="24"/>
  <c r="H503" i="2"/>
  <c r="H503" i="30"/>
  <c r="Z503" i="2"/>
  <c r="AA503" i="2" s="1"/>
  <c r="I503" i="2"/>
  <c r="J503" i="30" s="1"/>
  <c r="Y503" i="32"/>
  <c r="L503" i="2" l="1"/>
  <c r="I503" i="30"/>
  <c r="R503" i="30"/>
  <c r="K504" i="32"/>
  <c r="G504" i="24"/>
  <c r="V504" i="24"/>
  <c r="AA504" i="32" s="1"/>
  <c r="P504" i="24"/>
  <c r="U504" i="32" s="1"/>
  <c r="M504" i="24"/>
  <c r="H504" i="32" l="1"/>
  <c r="H504" i="24"/>
  <c r="I504" i="24"/>
  <c r="J504" i="32" s="1"/>
  <c r="X504" i="24"/>
  <c r="Y504" i="24" s="1"/>
  <c r="Q504" i="32"/>
  <c r="N504" i="24"/>
  <c r="S504" i="24"/>
  <c r="O503" i="30"/>
  <c r="R503" i="2"/>
  <c r="R504" i="32" l="1"/>
  <c r="L504" i="24"/>
  <c r="I504" i="32"/>
  <c r="X504" i="32"/>
  <c r="U504" i="24"/>
  <c r="Z504" i="32" s="1"/>
  <c r="W503" i="30"/>
  <c r="T503" i="2"/>
  <c r="Y503" i="2"/>
  <c r="Y503" i="30" l="1"/>
  <c r="R504" i="24"/>
  <c r="O504" i="32"/>
  <c r="J504" i="2"/>
  <c r="AD503" i="30"/>
  <c r="Q504" i="2"/>
  <c r="V504" i="30" s="1"/>
  <c r="AE503" i="2"/>
  <c r="O504" i="2"/>
  <c r="W504" i="32" l="1"/>
  <c r="T504" i="24"/>
  <c r="W504" i="24"/>
  <c r="S504" i="30"/>
  <c r="V504" i="2"/>
  <c r="X504" i="2"/>
  <c r="AC504" i="30" s="1"/>
  <c r="P504" i="2"/>
  <c r="U504" i="30" s="1"/>
  <c r="G504" i="2"/>
  <c r="K504" i="30"/>
  <c r="S504" i="2"/>
  <c r="M504" i="2"/>
  <c r="Q504" i="30" l="1"/>
  <c r="N504" i="2"/>
  <c r="O505" i="24"/>
  <c r="S505" i="32" s="1"/>
  <c r="AB504" i="32"/>
  <c r="Q505" i="24"/>
  <c r="V505" i="32" s="1"/>
  <c r="J505" i="24"/>
  <c r="Y504" i="32"/>
  <c r="X504" i="30"/>
  <c r="U504" i="2"/>
  <c r="Z504" i="30" s="1"/>
  <c r="H504" i="30"/>
  <c r="H504" i="2"/>
  <c r="Z504" i="2"/>
  <c r="AA504" i="2" s="1"/>
  <c r="I504" i="2"/>
  <c r="J504" i="30" s="1"/>
  <c r="W504" i="2"/>
  <c r="AB504" i="30" s="1"/>
  <c r="AA504" i="30"/>
  <c r="L504" i="2" l="1"/>
  <c r="I504" i="30"/>
  <c r="P505" i="24"/>
  <c r="U505" i="32" s="1"/>
  <c r="K505" i="32"/>
  <c r="G505" i="24"/>
  <c r="S505" i="24" s="1"/>
  <c r="V505" i="24"/>
  <c r="AA505" i="32" s="1"/>
  <c r="M505" i="24"/>
  <c r="R504" i="30"/>
  <c r="X505" i="32" l="1"/>
  <c r="U505" i="24"/>
  <c r="Z505" i="32" s="1"/>
  <c r="Q505" i="32"/>
  <c r="N505" i="24"/>
  <c r="H505" i="24"/>
  <c r="H505" i="32"/>
  <c r="I505" i="24"/>
  <c r="J505" i="32" s="1"/>
  <c r="X505" i="24"/>
  <c r="Y505" i="24" s="1"/>
  <c r="R504" i="2"/>
  <c r="O504" i="30"/>
  <c r="R505" i="32" l="1"/>
  <c r="W504" i="30"/>
  <c r="T504" i="2"/>
  <c r="Y504" i="2"/>
  <c r="I505" i="32"/>
  <c r="L505" i="24"/>
  <c r="Y504" i="30" l="1"/>
  <c r="O505" i="32"/>
  <c r="R505" i="24"/>
  <c r="J505" i="2"/>
  <c r="AE504" i="2"/>
  <c r="AD504" i="30"/>
  <c r="Q505" i="2"/>
  <c r="V505" i="30" s="1"/>
  <c r="O505" i="2"/>
  <c r="W505" i="32" l="1"/>
  <c r="T505" i="24"/>
  <c r="W505" i="24"/>
  <c r="S505" i="30"/>
  <c r="V505" i="2"/>
  <c r="P505" i="2"/>
  <c r="U505" i="30" s="1"/>
  <c r="G505" i="2"/>
  <c r="X505" i="2"/>
  <c r="AC505" i="30" s="1"/>
  <c r="K505" i="30"/>
  <c r="M505" i="2"/>
  <c r="Q505" i="30" l="1"/>
  <c r="N505" i="2"/>
  <c r="H505" i="2"/>
  <c r="H505" i="30"/>
  <c r="Z505" i="2"/>
  <c r="AA505" i="2" s="1"/>
  <c r="I505" i="2"/>
  <c r="J505" i="30" s="1"/>
  <c r="AB505" i="32"/>
  <c r="O506" i="24"/>
  <c r="S506" i="32" s="1"/>
  <c r="Q506" i="24"/>
  <c r="V506" i="32" s="1"/>
  <c r="J506" i="24"/>
  <c r="Y505" i="32"/>
  <c r="S505" i="2"/>
  <c r="W505" i="2"/>
  <c r="AB505" i="30" s="1"/>
  <c r="AA505" i="30"/>
  <c r="G506" i="24" l="1"/>
  <c r="S506" i="24" s="1"/>
  <c r="K506" i="32"/>
  <c r="V506" i="24"/>
  <c r="AA506" i="32" s="1"/>
  <c r="P506" i="24"/>
  <c r="U506" i="32" s="1"/>
  <c r="M506" i="24"/>
  <c r="I505" i="30"/>
  <c r="L505" i="2"/>
  <c r="R505" i="30"/>
  <c r="X505" i="30"/>
  <c r="U505" i="2"/>
  <c r="Z505" i="30" s="1"/>
  <c r="X506" i="32" l="1"/>
  <c r="U506" i="24"/>
  <c r="Z506" i="32" s="1"/>
  <c r="N506" i="24"/>
  <c r="Q506" i="32"/>
  <c r="R505" i="2"/>
  <c r="O505" i="30"/>
  <c r="H506" i="32"/>
  <c r="H506" i="24"/>
  <c r="I506" i="24"/>
  <c r="J506" i="32" s="1"/>
  <c r="X506" i="24"/>
  <c r="Y506" i="24" s="1"/>
  <c r="I506" i="32" l="1"/>
  <c r="L506" i="24"/>
  <c r="R506" i="32"/>
  <c r="W505" i="30"/>
  <c r="T505" i="2"/>
  <c r="Y505" i="2"/>
  <c r="AE505" i="2" l="1"/>
  <c r="Q506" i="2"/>
  <c r="V506" i="30" s="1"/>
  <c r="O506" i="2"/>
  <c r="J506" i="2"/>
  <c r="AD505" i="30"/>
  <c r="O506" i="32"/>
  <c r="R506" i="24"/>
  <c r="Y505" i="30"/>
  <c r="G506" i="2" l="1"/>
  <c r="S506" i="2" s="1"/>
  <c r="P506" i="2"/>
  <c r="U506" i="30" s="1"/>
  <c r="X506" i="2"/>
  <c r="AC506" i="30" s="1"/>
  <c r="K506" i="30"/>
  <c r="M506" i="2"/>
  <c r="W506" i="32"/>
  <c r="T506" i="24"/>
  <c r="W506" i="24"/>
  <c r="S506" i="30"/>
  <c r="V506" i="2"/>
  <c r="X506" i="30" l="1"/>
  <c r="U506" i="2"/>
  <c r="Z506" i="30" s="1"/>
  <c r="AA506" i="30"/>
  <c r="W506" i="2"/>
  <c r="AB506" i="30" s="1"/>
  <c r="N506" i="2"/>
  <c r="Q506" i="30"/>
  <c r="O507" i="24"/>
  <c r="S507" i="32" s="1"/>
  <c r="AB506" i="32"/>
  <c r="Q507" i="24"/>
  <c r="V507" i="32" s="1"/>
  <c r="J507" i="24"/>
  <c r="Y506" i="32"/>
  <c r="H506" i="30"/>
  <c r="H506" i="2"/>
  <c r="Z506" i="2"/>
  <c r="AA506" i="2" s="1"/>
  <c r="I506" i="2"/>
  <c r="J506" i="30" s="1"/>
  <c r="I506" i="30" l="1"/>
  <c r="L506" i="2"/>
  <c r="K507" i="32"/>
  <c r="G507" i="24"/>
  <c r="V507" i="24"/>
  <c r="AA507" i="32" s="1"/>
  <c r="P507" i="24"/>
  <c r="U507" i="32" s="1"/>
  <c r="M507" i="24"/>
  <c r="R506" i="30"/>
  <c r="H507" i="24" l="1"/>
  <c r="H507" i="32"/>
  <c r="I507" i="24"/>
  <c r="J507" i="32" s="1"/>
  <c r="X507" i="24"/>
  <c r="Y507" i="24" s="1"/>
  <c r="O506" i="30"/>
  <c r="R506" i="2"/>
  <c r="Q507" i="32"/>
  <c r="N507" i="24"/>
  <c r="S507" i="24"/>
  <c r="R507" i="32" l="1"/>
  <c r="W506" i="30"/>
  <c r="T506" i="2"/>
  <c r="Y506" i="2"/>
  <c r="X507" i="32"/>
  <c r="U507" i="24"/>
  <c r="Z507" i="32" s="1"/>
  <c r="I507" i="32"/>
  <c r="L507" i="24"/>
  <c r="Y506" i="30" l="1"/>
  <c r="O507" i="32"/>
  <c r="R507" i="24"/>
  <c r="AE506" i="2"/>
  <c r="AD506" i="30"/>
  <c r="J507" i="2"/>
  <c r="Q507" i="2"/>
  <c r="V507" i="30" s="1"/>
  <c r="O507" i="2"/>
  <c r="W507" i="32" l="1"/>
  <c r="T507" i="24"/>
  <c r="W507" i="24"/>
  <c r="X507" i="2"/>
  <c r="AC507" i="30" s="1"/>
  <c r="G507" i="2"/>
  <c r="P507" i="2"/>
  <c r="U507" i="30" s="1"/>
  <c r="S507" i="2"/>
  <c r="K507" i="30"/>
  <c r="M507" i="2"/>
  <c r="S507" i="30"/>
  <c r="V507" i="2"/>
  <c r="AA507" i="30" l="1"/>
  <c r="W507" i="2"/>
  <c r="AB507" i="30" s="1"/>
  <c r="O508" i="24"/>
  <c r="S508" i="32" s="1"/>
  <c r="AB507" i="32"/>
  <c r="Q508" i="24"/>
  <c r="V508" i="32" s="1"/>
  <c r="J508" i="24"/>
  <c r="Y507" i="32"/>
  <c r="X507" i="30"/>
  <c r="U507" i="2"/>
  <c r="Z507" i="30" s="1"/>
  <c r="N507" i="2"/>
  <c r="Q507" i="30"/>
  <c r="H507" i="30"/>
  <c r="Z507" i="2"/>
  <c r="AA507" i="2" s="1"/>
  <c r="I507" i="2"/>
  <c r="J507" i="30" s="1"/>
  <c r="H507" i="2"/>
  <c r="L507" i="2" l="1"/>
  <c r="I507" i="30"/>
  <c r="R507" i="30"/>
  <c r="K508" i="32"/>
  <c r="G508" i="24"/>
  <c r="V508" i="24"/>
  <c r="AA508" i="32" s="1"/>
  <c r="P508" i="24"/>
  <c r="U508" i="32" s="1"/>
  <c r="M508" i="24"/>
  <c r="H508" i="32" l="1"/>
  <c r="H508" i="24"/>
  <c r="I508" i="24"/>
  <c r="J508" i="32" s="1"/>
  <c r="X508" i="24"/>
  <c r="Y508" i="24" s="1"/>
  <c r="Q508" i="32"/>
  <c r="N508" i="24"/>
  <c r="S508" i="24"/>
  <c r="O507" i="30"/>
  <c r="R507" i="2"/>
  <c r="X508" i="32" l="1"/>
  <c r="U508" i="24"/>
  <c r="Z508" i="32" s="1"/>
  <c r="I508" i="32"/>
  <c r="L508" i="24"/>
  <c r="R508" i="32"/>
  <c r="W507" i="30"/>
  <c r="T507" i="2"/>
  <c r="Y507" i="2"/>
  <c r="Y507" i="30" l="1"/>
  <c r="O508" i="32"/>
  <c r="R508" i="24"/>
  <c r="AD507" i="30"/>
  <c r="AE507" i="2"/>
  <c r="O508" i="2"/>
  <c r="J508" i="2"/>
  <c r="Q508" i="2"/>
  <c r="V508" i="30" s="1"/>
  <c r="W508" i="32" l="1"/>
  <c r="T508" i="24"/>
  <c r="W508" i="24"/>
  <c r="V508" i="2"/>
  <c r="S508" i="30"/>
  <c r="G508" i="2"/>
  <c r="P508" i="2"/>
  <c r="U508" i="30" s="1"/>
  <c r="X508" i="2"/>
  <c r="AC508" i="30" s="1"/>
  <c r="K508" i="30"/>
  <c r="S508" i="2"/>
  <c r="M508" i="2"/>
  <c r="N508" i="2" l="1"/>
  <c r="Q508" i="30"/>
  <c r="AA508" i="30"/>
  <c r="W508" i="2"/>
  <c r="AB508" i="30" s="1"/>
  <c r="Q509" i="24"/>
  <c r="V509" i="32" s="1"/>
  <c r="J509" i="24"/>
  <c r="O509" i="24"/>
  <c r="S509" i="32" s="1"/>
  <c r="AB508" i="32"/>
  <c r="Y508" i="32"/>
  <c r="X508" i="30"/>
  <c r="U508" i="2"/>
  <c r="Z508" i="30" s="1"/>
  <c r="H508" i="2"/>
  <c r="I508" i="2"/>
  <c r="J508" i="30" s="1"/>
  <c r="Z508" i="2"/>
  <c r="AA508" i="2" s="1"/>
  <c r="H508" i="30"/>
  <c r="K509" i="32" l="1"/>
  <c r="G509" i="24"/>
  <c r="S509" i="24" s="1"/>
  <c r="V509" i="24"/>
  <c r="AA509" i="32" s="1"/>
  <c r="P509" i="24"/>
  <c r="U509" i="32" s="1"/>
  <c r="M509" i="24"/>
  <c r="L508" i="2"/>
  <c r="I508" i="30"/>
  <c r="R508" i="30"/>
  <c r="X509" i="32" l="1"/>
  <c r="U509" i="24"/>
  <c r="Z509" i="32" s="1"/>
  <c r="R508" i="2"/>
  <c r="O508" i="30"/>
  <c r="N509" i="24"/>
  <c r="Q509" i="32"/>
  <c r="I509" i="24"/>
  <c r="J509" i="32" s="1"/>
  <c r="H509" i="24"/>
  <c r="H509" i="32"/>
  <c r="X509" i="24"/>
  <c r="Y509" i="24" s="1"/>
  <c r="L509" i="24" l="1"/>
  <c r="I509" i="32"/>
  <c r="W508" i="30"/>
  <c r="T508" i="2"/>
  <c r="Y508" i="2"/>
  <c r="R509" i="32"/>
  <c r="Y508" i="30" l="1"/>
  <c r="J509" i="2"/>
  <c r="AD508" i="30"/>
  <c r="Q509" i="2"/>
  <c r="V509" i="30" s="1"/>
  <c r="O509" i="2"/>
  <c r="AE508" i="2"/>
  <c r="O509" i="32"/>
  <c r="R509" i="24"/>
  <c r="W509" i="32" l="1"/>
  <c r="T509" i="24"/>
  <c r="W509" i="24"/>
  <c r="V509" i="2"/>
  <c r="S509" i="30"/>
  <c r="X509" i="2"/>
  <c r="AC509" i="30" s="1"/>
  <c r="P509" i="2"/>
  <c r="U509" i="30" s="1"/>
  <c r="G509" i="2"/>
  <c r="K509" i="30"/>
  <c r="M509" i="2"/>
  <c r="Q509" i="30" l="1"/>
  <c r="N509" i="2"/>
  <c r="W509" i="2"/>
  <c r="AB509" i="30" s="1"/>
  <c r="AA509" i="30"/>
  <c r="Q510" i="24"/>
  <c r="V510" i="32" s="1"/>
  <c r="AB509" i="32"/>
  <c r="O510" i="24"/>
  <c r="S510" i="32" s="1"/>
  <c r="J510" i="24"/>
  <c r="Y509" i="32"/>
  <c r="I509" i="2"/>
  <c r="J509" i="30" s="1"/>
  <c r="Z509" i="2"/>
  <c r="AA509" i="2" s="1"/>
  <c r="H509" i="2"/>
  <c r="H509" i="30"/>
  <c r="S509" i="2"/>
  <c r="X509" i="30" l="1"/>
  <c r="U509" i="2"/>
  <c r="Z509" i="30" s="1"/>
  <c r="G510" i="24"/>
  <c r="K510" i="32"/>
  <c r="V510" i="24"/>
  <c r="AA510" i="32" s="1"/>
  <c r="P510" i="24"/>
  <c r="U510" i="32" s="1"/>
  <c r="M510" i="24"/>
  <c r="R509" i="30"/>
  <c r="I509" i="30"/>
  <c r="L509" i="2"/>
  <c r="H510" i="32" l="1"/>
  <c r="H510" i="24"/>
  <c r="I510" i="24"/>
  <c r="J510" i="32" s="1"/>
  <c r="X510" i="24"/>
  <c r="Y510" i="24" s="1"/>
  <c r="R509" i="2"/>
  <c r="O509" i="30"/>
  <c r="N510" i="24"/>
  <c r="Q510" i="32"/>
  <c r="S510" i="24"/>
  <c r="R510" i="32" l="1"/>
  <c r="L510" i="24"/>
  <c r="I510" i="32"/>
  <c r="X510" i="32"/>
  <c r="U510" i="24"/>
  <c r="Z510" i="32" s="1"/>
  <c r="W509" i="30"/>
  <c r="T509" i="2"/>
  <c r="Y509" i="2"/>
  <c r="Y509" i="30" l="1"/>
  <c r="R510" i="24"/>
  <c r="O510" i="32"/>
  <c r="O510" i="2"/>
  <c r="Q510" i="2"/>
  <c r="V510" i="30" s="1"/>
  <c r="AD509" i="30"/>
  <c r="AE509" i="2"/>
  <c r="J510" i="2"/>
  <c r="W510" i="32" l="1"/>
  <c r="T510" i="24"/>
  <c r="W510" i="24"/>
  <c r="X510" i="2"/>
  <c r="AC510" i="30" s="1"/>
  <c r="P510" i="2"/>
  <c r="U510" i="30" s="1"/>
  <c r="G510" i="2"/>
  <c r="S510" i="2" s="1"/>
  <c r="K510" i="30"/>
  <c r="M510" i="2"/>
  <c r="S510" i="30"/>
  <c r="V510" i="2"/>
  <c r="X510" i="30" l="1"/>
  <c r="U510" i="2"/>
  <c r="Z510" i="30" s="1"/>
  <c r="AA510" i="30"/>
  <c r="W510" i="2"/>
  <c r="AB510" i="30" s="1"/>
  <c r="O511" i="24"/>
  <c r="S511" i="32" s="1"/>
  <c r="AB510" i="32"/>
  <c r="Q511" i="24"/>
  <c r="V511" i="32" s="1"/>
  <c r="J511" i="24"/>
  <c r="Y510" i="32"/>
  <c r="Q510" i="30"/>
  <c r="N510" i="2"/>
  <c r="H510" i="2"/>
  <c r="I510" i="2"/>
  <c r="J510" i="30" s="1"/>
  <c r="Z510" i="2"/>
  <c r="AA510" i="2" s="1"/>
  <c r="H510" i="30"/>
  <c r="R510" i="30" l="1"/>
  <c r="K511" i="32"/>
  <c r="G511" i="24"/>
  <c r="V511" i="24"/>
  <c r="AA511" i="32" s="1"/>
  <c r="P511" i="24"/>
  <c r="U511" i="32" s="1"/>
  <c r="M511" i="24"/>
  <c r="I510" i="30"/>
  <c r="L510" i="2"/>
  <c r="H511" i="24" l="1"/>
  <c r="H511" i="32"/>
  <c r="I511" i="24"/>
  <c r="J511" i="32" s="1"/>
  <c r="X511" i="24"/>
  <c r="Y511" i="24" s="1"/>
  <c r="O510" i="30"/>
  <c r="R510" i="2"/>
  <c r="Q511" i="32"/>
  <c r="N511" i="24"/>
  <c r="S511" i="24"/>
  <c r="R511" i="32" l="1"/>
  <c r="W510" i="30"/>
  <c r="T510" i="2"/>
  <c r="Y510" i="2"/>
  <c r="X511" i="32"/>
  <c r="U511" i="24"/>
  <c r="Z511" i="32" s="1"/>
  <c r="I511" i="32"/>
  <c r="L511" i="24"/>
  <c r="Y510" i="30" l="1"/>
  <c r="O511" i="32"/>
  <c r="R511" i="24"/>
  <c r="Q511" i="2"/>
  <c r="V511" i="30" s="1"/>
  <c r="J511" i="2"/>
  <c r="O511" i="2"/>
  <c r="AE510" i="2"/>
  <c r="AD510" i="30"/>
  <c r="X511" i="2" l="1"/>
  <c r="AC511" i="30" s="1"/>
  <c r="G511" i="2"/>
  <c r="S511" i="2" s="1"/>
  <c r="P511" i="2"/>
  <c r="U511" i="30" s="1"/>
  <c r="K511" i="30"/>
  <c r="M511" i="2"/>
  <c r="W511" i="32"/>
  <c r="T511" i="24"/>
  <c r="W511" i="24"/>
  <c r="S511" i="30"/>
  <c r="V511" i="2"/>
  <c r="X511" i="30" l="1"/>
  <c r="U511" i="2"/>
  <c r="Z511" i="30" s="1"/>
  <c r="W511" i="2"/>
  <c r="AB511" i="30" s="1"/>
  <c r="AA511" i="30"/>
  <c r="N511" i="2"/>
  <c r="Q511" i="30"/>
  <c r="O512" i="24"/>
  <c r="S512" i="32" s="1"/>
  <c r="AB511" i="32"/>
  <c r="Q512" i="24"/>
  <c r="V512" i="32" s="1"/>
  <c r="J512" i="24"/>
  <c r="H511" i="2"/>
  <c r="H511" i="30"/>
  <c r="Z511" i="2"/>
  <c r="AA511" i="2" s="1"/>
  <c r="I511" i="2"/>
  <c r="J511" i="30" s="1"/>
  <c r="Y511" i="32"/>
  <c r="I511" i="30" l="1"/>
  <c r="L511" i="2"/>
  <c r="K512" i="32"/>
  <c r="G512" i="24"/>
  <c r="S512" i="24" s="1"/>
  <c r="V512" i="24"/>
  <c r="AA512" i="32" s="1"/>
  <c r="P512" i="24"/>
  <c r="U512" i="32" s="1"/>
  <c r="M512" i="24"/>
  <c r="R511" i="30"/>
  <c r="X512" i="32" l="1"/>
  <c r="U512" i="24"/>
  <c r="Z512" i="32" s="1"/>
  <c r="R511" i="2"/>
  <c r="O511" i="30"/>
  <c r="Q512" i="32"/>
  <c r="N512" i="24"/>
  <c r="H512" i="32"/>
  <c r="H512" i="24"/>
  <c r="I512" i="24"/>
  <c r="J512" i="32" s="1"/>
  <c r="X512" i="24"/>
  <c r="Y512" i="24" s="1"/>
  <c r="I512" i="32" l="1"/>
  <c r="L512" i="24"/>
  <c r="R512" i="32"/>
  <c r="W511" i="30"/>
  <c r="T511" i="2"/>
  <c r="Y511" i="2"/>
  <c r="Y511" i="30" l="1"/>
  <c r="AE511" i="2"/>
  <c r="O512" i="2"/>
  <c r="AD511" i="30"/>
  <c r="J512" i="2"/>
  <c r="Q512" i="2"/>
  <c r="V512" i="30" s="1"/>
  <c r="R512" i="24"/>
  <c r="O512" i="32"/>
  <c r="V512" i="2" l="1"/>
  <c r="S512" i="30"/>
  <c r="W512" i="32"/>
  <c r="T512" i="24"/>
  <c r="W512" i="24"/>
  <c r="K512" i="30"/>
  <c r="G512" i="2"/>
  <c r="P512" i="2"/>
  <c r="U512" i="30" s="1"/>
  <c r="X512" i="2"/>
  <c r="AC512" i="30" s="1"/>
  <c r="M512" i="2"/>
  <c r="Y512" i="32" l="1"/>
  <c r="H512" i="30"/>
  <c r="Z512" i="2"/>
  <c r="AA512" i="2" s="1"/>
  <c r="I512" i="2"/>
  <c r="J512" i="30" s="1"/>
  <c r="H512" i="2"/>
  <c r="S512" i="2"/>
  <c r="N512" i="2"/>
  <c r="Q512" i="30"/>
  <c r="O513" i="24"/>
  <c r="S513" i="32" s="1"/>
  <c r="AB512" i="32"/>
  <c r="Q513" i="24"/>
  <c r="V513" i="32" s="1"/>
  <c r="J513" i="24"/>
  <c r="W512" i="2"/>
  <c r="AB512" i="30" s="1"/>
  <c r="AA512" i="30"/>
  <c r="I512" i="30" l="1"/>
  <c r="L512" i="2"/>
  <c r="R512" i="30"/>
  <c r="X512" i="30"/>
  <c r="U512" i="2"/>
  <c r="Z512" i="30" s="1"/>
  <c r="K513" i="32"/>
  <c r="G513" i="24"/>
  <c r="S513" i="24" s="1"/>
  <c r="P513" i="24"/>
  <c r="U513" i="32" s="1"/>
  <c r="V513" i="24"/>
  <c r="AA513" i="32" s="1"/>
  <c r="M513" i="24"/>
  <c r="X513" i="32" l="1"/>
  <c r="U513" i="24"/>
  <c r="Z513" i="32" s="1"/>
  <c r="O512" i="30"/>
  <c r="R512" i="2"/>
  <c r="N513" i="24"/>
  <c r="Q513" i="32"/>
  <c r="I513" i="24"/>
  <c r="J513" i="32" s="1"/>
  <c r="H513" i="24"/>
  <c r="H513" i="32"/>
  <c r="X513" i="24"/>
  <c r="Y513" i="24" s="1"/>
  <c r="I513" i="32" l="1"/>
  <c r="L513" i="24"/>
  <c r="W512" i="30"/>
  <c r="T512" i="2"/>
  <c r="Y512" i="2"/>
  <c r="R513" i="32"/>
  <c r="Y512" i="30" l="1"/>
  <c r="R513" i="24"/>
  <c r="O513" i="32"/>
  <c r="J513" i="2"/>
  <c r="AD512" i="30"/>
  <c r="Q513" i="2"/>
  <c r="V513" i="30" s="1"/>
  <c r="O513" i="2"/>
  <c r="AE512" i="2"/>
  <c r="V513" i="2" l="1"/>
  <c r="S513" i="30"/>
  <c r="W513" i="32"/>
  <c r="T513" i="24"/>
  <c r="W513" i="24"/>
  <c r="X513" i="2"/>
  <c r="AC513" i="30" s="1"/>
  <c r="P513" i="2"/>
  <c r="U513" i="30" s="1"/>
  <c r="G513" i="2"/>
  <c r="S513" i="2" s="1"/>
  <c r="K513" i="30"/>
  <c r="M513" i="2"/>
  <c r="Y513" i="32" l="1"/>
  <c r="Q513" i="30"/>
  <c r="N513" i="2"/>
  <c r="X513" i="30"/>
  <c r="U513" i="2"/>
  <c r="Z513" i="30" s="1"/>
  <c r="H513" i="30"/>
  <c r="I513" i="2"/>
  <c r="J513" i="30" s="1"/>
  <c r="Z513" i="2"/>
  <c r="AA513" i="2" s="1"/>
  <c r="H513" i="2"/>
  <c r="O514" i="24"/>
  <c r="S514" i="32" s="1"/>
  <c r="AB513" i="32"/>
  <c r="Q514" i="24"/>
  <c r="V514" i="32" s="1"/>
  <c r="J514" i="24"/>
  <c r="AA513" i="30"/>
  <c r="W513" i="2"/>
  <c r="AB513" i="30" s="1"/>
  <c r="R513" i="30" l="1"/>
  <c r="V514" i="24"/>
  <c r="AA514" i="32" s="1"/>
  <c r="P514" i="24"/>
  <c r="U514" i="32" s="1"/>
  <c r="K514" i="32"/>
  <c r="G514" i="24"/>
  <c r="M514" i="24"/>
  <c r="L513" i="2"/>
  <c r="I513" i="30"/>
  <c r="H514" i="24" l="1"/>
  <c r="I514" i="24"/>
  <c r="J514" i="32" s="1"/>
  <c r="H514" i="32"/>
  <c r="X514" i="24"/>
  <c r="Y514" i="24" s="1"/>
  <c r="S514" i="24"/>
  <c r="R513" i="2"/>
  <c r="O513" i="30"/>
  <c r="Q514" i="32"/>
  <c r="N514" i="24"/>
  <c r="W513" i="30" l="1"/>
  <c r="T513" i="2"/>
  <c r="Y513" i="2"/>
  <c r="R514" i="32"/>
  <c r="X514" i="32"/>
  <c r="U514" i="24"/>
  <c r="Z514" i="32" s="1"/>
  <c r="I514" i="32"/>
  <c r="L514" i="24"/>
  <c r="Q514" i="2" l="1"/>
  <c r="V514" i="30" s="1"/>
  <c r="AE513" i="2"/>
  <c r="J514" i="2"/>
  <c r="AD513" i="30"/>
  <c r="O514" i="2"/>
  <c r="Y513" i="30"/>
  <c r="O514" i="32"/>
  <c r="R514" i="24"/>
  <c r="G514" i="2" l="1"/>
  <c r="S514" i="2" s="1"/>
  <c r="P514" i="2"/>
  <c r="U514" i="30" s="1"/>
  <c r="X514" i="2"/>
  <c r="AC514" i="30" s="1"/>
  <c r="K514" i="30"/>
  <c r="M514" i="2"/>
  <c r="V514" i="2"/>
  <c r="S514" i="30"/>
  <c r="W514" i="32"/>
  <c r="T514" i="24"/>
  <c r="W514" i="24"/>
  <c r="X514" i="30" l="1"/>
  <c r="U514" i="2"/>
  <c r="Z514" i="30" s="1"/>
  <c r="O515" i="24"/>
  <c r="S515" i="32" s="1"/>
  <c r="AB514" i="32"/>
  <c r="Q515" i="24"/>
  <c r="V515" i="32" s="1"/>
  <c r="J515" i="24"/>
  <c r="N514" i="2"/>
  <c r="Q514" i="30"/>
  <c r="Y514" i="32"/>
  <c r="W514" i="2"/>
  <c r="AB514" i="30" s="1"/>
  <c r="AA514" i="30"/>
  <c r="H514" i="2"/>
  <c r="Z514" i="2"/>
  <c r="AA514" i="2" s="1"/>
  <c r="I514" i="2"/>
  <c r="J514" i="30" s="1"/>
  <c r="H514" i="30"/>
  <c r="G515" i="24" l="1"/>
  <c r="S515" i="24" s="1"/>
  <c r="K515" i="32"/>
  <c r="V515" i="24"/>
  <c r="AA515" i="32" s="1"/>
  <c r="P515" i="24"/>
  <c r="U515" i="32" s="1"/>
  <c r="M515" i="24"/>
  <c r="R514" i="30"/>
  <c r="L514" i="2"/>
  <c r="I514" i="30"/>
  <c r="X515" i="32" l="1"/>
  <c r="U515" i="24"/>
  <c r="Z515" i="32" s="1"/>
  <c r="Q515" i="32"/>
  <c r="N515" i="24"/>
  <c r="R514" i="2"/>
  <c r="O514" i="30"/>
  <c r="H515" i="24"/>
  <c r="H515" i="32"/>
  <c r="I515" i="24"/>
  <c r="J515" i="32" s="1"/>
  <c r="X515" i="24"/>
  <c r="Y515" i="24" s="1"/>
  <c r="R515" i="32" l="1"/>
  <c r="I515" i="32"/>
  <c r="L515" i="24"/>
  <c r="W514" i="30"/>
  <c r="T514" i="2"/>
  <c r="Y514" i="2"/>
  <c r="R515" i="24" l="1"/>
  <c r="O515" i="32"/>
  <c r="AD514" i="30"/>
  <c r="AE514" i="2"/>
  <c r="O515" i="2"/>
  <c r="Q515" i="2"/>
  <c r="V515" i="30" s="1"/>
  <c r="J515" i="2"/>
  <c r="Y514" i="30"/>
  <c r="G515" i="2" l="1"/>
  <c r="P515" i="2"/>
  <c r="U515" i="30" s="1"/>
  <c r="X515" i="2"/>
  <c r="AC515" i="30" s="1"/>
  <c r="K515" i="30"/>
  <c r="S515" i="2"/>
  <c r="M515" i="2"/>
  <c r="S515" i="30"/>
  <c r="V515" i="2"/>
  <c r="W515" i="32"/>
  <c r="T515" i="24"/>
  <c r="W515" i="24"/>
  <c r="Q516" i="24" l="1"/>
  <c r="V516" i="32" s="1"/>
  <c r="AB515" i="32"/>
  <c r="O516" i="24"/>
  <c r="S516" i="32" s="1"/>
  <c r="J516" i="24"/>
  <c r="Y515" i="32"/>
  <c r="N515" i="2"/>
  <c r="Q515" i="30"/>
  <c r="X515" i="30"/>
  <c r="U515" i="2"/>
  <c r="Z515" i="30" s="1"/>
  <c r="W515" i="2"/>
  <c r="AB515" i="30" s="1"/>
  <c r="AA515" i="30"/>
  <c r="H515" i="2"/>
  <c r="H515" i="30"/>
  <c r="Z515" i="2"/>
  <c r="AA515" i="2" s="1"/>
  <c r="I515" i="2"/>
  <c r="J515" i="30" s="1"/>
  <c r="K516" i="32" l="1"/>
  <c r="G516" i="24"/>
  <c r="V516" i="24"/>
  <c r="AA516" i="32" s="1"/>
  <c r="P516" i="24"/>
  <c r="U516" i="32" s="1"/>
  <c r="M516" i="24"/>
  <c r="R515" i="30"/>
  <c r="L515" i="2"/>
  <c r="I515" i="30"/>
  <c r="Q516" i="32" l="1"/>
  <c r="N516" i="24"/>
  <c r="H516" i="32"/>
  <c r="H516" i="24"/>
  <c r="I516" i="24"/>
  <c r="J516" i="32" s="1"/>
  <c r="X516" i="24"/>
  <c r="Y516" i="24" s="1"/>
  <c r="R515" i="2"/>
  <c r="O515" i="30"/>
  <c r="S516" i="24"/>
  <c r="L516" i="24" l="1"/>
  <c r="I516" i="32"/>
  <c r="X516" i="32"/>
  <c r="U516" i="24"/>
  <c r="Z516" i="32" s="1"/>
  <c r="W515" i="30"/>
  <c r="T515" i="2"/>
  <c r="Y515" i="2"/>
  <c r="R516" i="32"/>
  <c r="J516" i="2" l="1"/>
  <c r="AE515" i="2"/>
  <c r="O516" i="2"/>
  <c r="AD515" i="30"/>
  <c r="Q516" i="2"/>
  <c r="V516" i="30" s="1"/>
  <c r="Y515" i="30"/>
  <c r="R516" i="24"/>
  <c r="O516" i="32"/>
  <c r="W516" i="32" l="1"/>
  <c r="T516" i="24"/>
  <c r="W516" i="24"/>
  <c r="V516" i="2"/>
  <c r="S516" i="30"/>
  <c r="K516" i="30"/>
  <c r="X516" i="2"/>
  <c r="AC516" i="30" s="1"/>
  <c r="P516" i="2"/>
  <c r="U516" i="30" s="1"/>
  <c r="G516" i="2"/>
  <c r="M516" i="2"/>
  <c r="Q516" i="30" l="1"/>
  <c r="N516" i="2"/>
  <c r="AA516" i="30"/>
  <c r="W516" i="2"/>
  <c r="AB516" i="30" s="1"/>
  <c r="I516" i="2"/>
  <c r="J516" i="30" s="1"/>
  <c r="Z516" i="2"/>
  <c r="AA516" i="2" s="1"/>
  <c r="H516" i="30"/>
  <c r="H516" i="2"/>
  <c r="O517" i="24"/>
  <c r="S517" i="32" s="1"/>
  <c r="AB516" i="32"/>
  <c r="Q517" i="24"/>
  <c r="V517" i="32" s="1"/>
  <c r="J517" i="24"/>
  <c r="Y516" i="32"/>
  <c r="S516" i="2"/>
  <c r="I516" i="30" l="1"/>
  <c r="L516" i="2"/>
  <c r="K517" i="32"/>
  <c r="P517" i="24"/>
  <c r="U517" i="32" s="1"/>
  <c r="G517" i="24"/>
  <c r="V517" i="24"/>
  <c r="AA517" i="32" s="1"/>
  <c r="M517" i="24"/>
  <c r="X516" i="30"/>
  <c r="U516" i="2"/>
  <c r="Z516" i="30" s="1"/>
  <c r="R516" i="30"/>
  <c r="H517" i="24" l="1"/>
  <c r="H517" i="32"/>
  <c r="I517" i="24"/>
  <c r="J517" i="32" s="1"/>
  <c r="X517" i="24"/>
  <c r="Y517" i="24" s="1"/>
  <c r="O516" i="30"/>
  <c r="R516" i="2"/>
  <c r="N517" i="24"/>
  <c r="Q517" i="32"/>
  <c r="S517" i="24"/>
  <c r="R517" i="32" l="1"/>
  <c r="W516" i="30"/>
  <c r="T516" i="2"/>
  <c r="Y516" i="2"/>
  <c r="X517" i="32"/>
  <c r="U517" i="24"/>
  <c r="Z517" i="32" s="1"/>
  <c r="I517" i="32"/>
  <c r="L517" i="24"/>
  <c r="Y516" i="30" l="1"/>
  <c r="O517" i="32"/>
  <c r="R517" i="24"/>
  <c r="J517" i="2"/>
  <c r="AE516" i="2"/>
  <c r="AD516" i="30"/>
  <c r="Q517" i="2"/>
  <c r="V517" i="30" s="1"/>
  <c r="O517" i="2"/>
  <c r="W517" i="32" l="1"/>
  <c r="T517" i="24"/>
  <c r="W517" i="24"/>
  <c r="S517" i="30"/>
  <c r="V517" i="2"/>
  <c r="P517" i="2"/>
  <c r="U517" i="30" s="1"/>
  <c r="G517" i="2"/>
  <c r="X517" i="2"/>
  <c r="AC517" i="30" s="1"/>
  <c r="K517" i="30"/>
  <c r="M517" i="2"/>
  <c r="Q517" i="30" l="1"/>
  <c r="N517" i="2"/>
  <c r="O518" i="24"/>
  <c r="S518" i="32" s="1"/>
  <c r="AB517" i="32"/>
  <c r="Q518" i="24"/>
  <c r="V518" i="32" s="1"/>
  <c r="J518" i="24"/>
  <c r="Y517" i="32"/>
  <c r="H517" i="2"/>
  <c r="H517" i="30"/>
  <c r="Z517" i="2"/>
  <c r="AA517" i="2" s="1"/>
  <c r="I517" i="2"/>
  <c r="J517" i="30" s="1"/>
  <c r="S517" i="2"/>
  <c r="W517" i="2"/>
  <c r="AB517" i="30" s="1"/>
  <c r="AA517" i="30"/>
  <c r="G518" i="24" l="1"/>
  <c r="S518" i="24" s="1"/>
  <c r="K518" i="32"/>
  <c r="V518" i="24"/>
  <c r="AA518" i="32" s="1"/>
  <c r="P518" i="24"/>
  <c r="U518" i="32" s="1"/>
  <c r="M518" i="24"/>
  <c r="R517" i="30"/>
  <c r="X517" i="30"/>
  <c r="U517" i="2"/>
  <c r="Z517" i="30" s="1"/>
  <c r="I517" i="30"/>
  <c r="L517" i="2"/>
  <c r="X518" i="32" l="1"/>
  <c r="U518" i="24"/>
  <c r="Z518" i="32" s="1"/>
  <c r="Q518" i="32"/>
  <c r="N518" i="24"/>
  <c r="O517" i="30"/>
  <c r="R517" i="2"/>
  <c r="H518" i="24"/>
  <c r="I518" i="24"/>
  <c r="J518" i="32" s="1"/>
  <c r="H518" i="32"/>
  <c r="X518" i="24"/>
  <c r="Y518" i="24" s="1"/>
  <c r="R518" i="32" l="1"/>
  <c r="L518" i="24"/>
  <c r="I518" i="32"/>
  <c r="W517" i="30"/>
  <c r="T517" i="2"/>
  <c r="Y517" i="2"/>
  <c r="Q518" i="2" l="1"/>
  <c r="V518" i="30" s="1"/>
  <c r="AE517" i="2"/>
  <c r="O518" i="2"/>
  <c r="AD517" i="30"/>
  <c r="J518" i="2"/>
  <c r="O518" i="32"/>
  <c r="R518" i="24"/>
  <c r="Y517" i="30"/>
  <c r="W518" i="32" l="1"/>
  <c r="T518" i="24"/>
  <c r="W518" i="24"/>
  <c r="V518" i="2"/>
  <c r="S518" i="30"/>
  <c r="G518" i="2"/>
  <c r="S518" i="2" s="1"/>
  <c r="K518" i="30"/>
  <c r="X518" i="2"/>
  <c r="AC518" i="30" s="1"/>
  <c r="P518" i="2"/>
  <c r="U518" i="30" s="1"/>
  <c r="M518" i="2"/>
  <c r="X518" i="30" l="1"/>
  <c r="U518" i="2"/>
  <c r="Z518" i="30" s="1"/>
  <c r="Q518" i="30"/>
  <c r="N518" i="2"/>
  <c r="W518" i="2"/>
  <c r="AB518" i="30" s="1"/>
  <c r="AA518" i="30"/>
  <c r="O519" i="24"/>
  <c r="S519" i="32" s="1"/>
  <c r="AB518" i="32"/>
  <c r="Q519" i="24"/>
  <c r="V519" i="32" s="1"/>
  <c r="J519" i="24"/>
  <c r="Y518" i="32"/>
  <c r="H518" i="30"/>
  <c r="Z518" i="2"/>
  <c r="AA518" i="2" s="1"/>
  <c r="I518" i="2"/>
  <c r="J518" i="30" s="1"/>
  <c r="H518" i="2"/>
  <c r="I518" i="30" l="1"/>
  <c r="L518" i="2"/>
  <c r="R518" i="30"/>
  <c r="K519" i="32"/>
  <c r="P519" i="24"/>
  <c r="U519" i="32" s="1"/>
  <c r="G519" i="24"/>
  <c r="V519" i="24"/>
  <c r="AA519" i="32" s="1"/>
  <c r="M519" i="24"/>
  <c r="H519" i="32" l="1"/>
  <c r="I519" i="24"/>
  <c r="J519" i="32" s="1"/>
  <c r="H519" i="24"/>
  <c r="X519" i="24"/>
  <c r="Y519" i="24" s="1"/>
  <c r="Q519" i="32"/>
  <c r="N519" i="24"/>
  <c r="S519" i="24"/>
  <c r="O518" i="30"/>
  <c r="R518" i="2"/>
  <c r="X519" i="32" l="1"/>
  <c r="U519" i="24"/>
  <c r="Z519" i="32" s="1"/>
  <c r="I519" i="32"/>
  <c r="L519" i="24"/>
  <c r="R519" i="32"/>
  <c r="W518" i="30"/>
  <c r="T518" i="2"/>
  <c r="Y518" i="2"/>
  <c r="Y518" i="30" l="1"/>
  <c r="R519" i="24"/>
  <c r="O519" i="32"/>
  <c r="Q519" i="2"/>
  <c r="V519" i="30" s="1"/>
  <c r="AD518" i="30"/>
  <c r="AE518" i="2"/>
  <c r="O519" i="2"/>
  <c r="J519" i="2"/>
  <c r="S519" i="30" l="1"/>
  <c r="V519" i="2"/>
  <c r="W519" i="32"/>
  <c r="T519" i="24"/>
  <c r="W519" i="24"/>
  <c r="P519" i="2"/>
  <c r="U519" i="30" s="1"/>
  <c r="K519" i="30"/>
  <c r="X519" i="2"/>
  <c r="AC519" i="30" s="1"/>
  <c r="G519" i="2"/>
  <c r="S519" i="2" s="1"/>
  <c r="M519" i="2"/>
  <c r="X519" i="30" l="1"/>
  <c r="U519" i="2"/>
  <c r="Z519" i="30" s="1"/>
  <c r="Y519" i="32"/>
  <c r="N519" i="2"/>
  <c r="Q519" i="30"/>
  <c r="H519" i="2"/>
  <c r="H519" i="30"/>
  <c r="I519" i="2"/>
  <c r="J519" i="30" s="1"/>
  <c r="Z519" i="2"/>
  <c r="AA519" i="2" s="1"/>
  <c r="W519" i="2"/>
  <c r="AB519" i="30" s="1"/>
  <c r="AA519" i="30"/>
  <c r="Q520" i="24"/>
  <c r="V520" i="32" s="1"/>
  <c r="J520" i="24"/>
  <c r="O520" i="24"/>
  <c r="S520" i="32" s="1"/>
  <c r="AB519" i="32"/>
  <c r="I519" i="30" l="1"/>
  <c r="L519" i="2"/>
  <c r="V520" i="24"/>
  <c r="AA520" i="32" s="1"/>
  <c r="P520" i="24"/>
  <c r="U520" i="32" s="1"/>
  <c r="K520" i="32"/>
  <c r="G520" i="24"/>
  <c r="M520" i="24"/>
  <c r="R519" i="30"/>
  <c r="H520" i="24" l="1"/>
  <c r="I520" i="24"/>
  <c r="J520" i="32" s="1"/>
  <c r="H520" i="32"/>
  <c r="X520" i="24"/>
  <c r="Y520" i="24" s="1"/>
  <c r="S520" i="24"/>
  <c r="O519" i="30"/>
  <c r="R519" i="2"/>
  <c r="Q520" i="32"/>
  <c r="N520" i="24"/>
  <c r="R520" i="32" l="1"/>
  <c r="W519" i="30"/>
  <c r="T519" i="2"/>
  <c r="Y519" i="2"/>
  <c r="X520" i="32"/>
  <c r="U520" i="24"/>
  <c r="Z520" i="32" s="1"/>
  <c r="L520" i="24"/>
  <c r="I520" i="32"/>
  <c r="Y519" i="30" l="1"/>
  <c r="O520" i="32"/>
  <c r="R520" i="24"/>
  <c r="AD519" i="30"/>
  <c r="AE519" i="2"/>
  <c r="J520" i="2"/>
  <c r="O520" i="2"/>
  <c r="Q520" i="2"/>
  <c r="V520" i="30" s="1"/>
  <c r="W520" i="32" l="1"/>
  <c r="T520" i="24"/>
  <c r="W520" i="24"/>
  <c r="S520" i="30"/>
  <c r="V520" i="2"/>
  <c r="G520" i="2"/>
  <c r="S520" i="2" s="1"/>
  <c r="P520" i="2"/>
  <c r="U520" i="30" s="1"/>
  <c r="X520" i="2"/>
  <c r="AC520" i="30" s="1"/>
  <c r="K520" i="30"/>
  <c r="M520" i="2"/>
  <c r="I520" i="2" l="1"/>
  <c r="J520" i="30" s="1"/>
  <c r="H520" i="2"/>
  <c r="H520" i="30"/>
  <c r="Z520" i="2"/>
  <c r="AA520" i="2" s="1"/>
  <c r="N520" i="2"/>
  <c r="Q520" i="30"/>
  <c r="Q521" i="24"/>
  <c r="V521" i="32" s="1"/>
  <c r="J521" i="24"/>
  <c r="O521" i="24"/>
  <c r="S521" i="32" s="1"/>
  <c r="AB520" i="32"/>
  <c r="Y520" i="32"/>
  <c r="X520" i="30"/>
  <c r="U520" i="2"/>
  <c r="Z520" i="30" s="1"/>
  <c r="W520" i="2"/>
  <c r="AB520" i="30" s="1"/>
  <c r="AA520" i="30"/>
  <c r="K521" i="32" l="1"/>
  <c r="G521" i="24"/>
  <c r="V521" i="24"/>
  <c r="AA521" i="32" s="1"/>
  <c r="P521" i="24"/>
  <c r="U521" i="32" s="1"/>
  <c r="M521" i="24"/>
  <c r="I520" i="30"/>
  <c r="L520" i="2"/>
  <c r="R520" i="30"/>
  <c r="H521" i="24" l="1"/>
  <c r="H521" i="32"/>
  <c r="I521" i="24"/>
  <c r="J521" i="32" s="1"/>
  <c r="X521" i="24"/>
  <c r="Y521" i="24" s="1"/>
  <c r="Q521" i="32"/>
  <c r="N521" i="24"/>
  <c r="S521" i="24"/>
  <c r="R520" i="2"/>
  <c r="O520" i="30"/>
  <c r="W520" i="30" l="1"/>
  <c r="T520" i="2"/>
  <c r="Y520" i="2"/>
  <c r="X521" i="32"/>
  <c r="U521" i="24"/>
  <c r="Z521" i="32" s="1"/>
  <c r="R521" i="32"/>
  <c r="L521" i="24"/>
  <c r="I521" i="32"/>
  <c r="O521" i="32" l="1"/>
  <c r="R521" i="24"/>
  <c r="AD520" i="30"/>
  <c r="O521" i="2"/>
  <c r="J521" i="2"/>
  <c r="AE520" i="2"/>
  <c r="Q521" i="2"/>
  <c r="V521" i="30" s="1"/>
  <c r="Y520" i="30"/>
  <c r="V521" i="2" l="1"/>
  <c r="S521" i="30"/>
  <c r="W521" i="32"/>
  <c r="T521" i="24"/>
  <c r="W521" i="24"/>
  <c r="X521" i="2"/>
  <c r="AC521" i="30" s="1"/>
  <c r="P521" i="2"/>
  <c r="U521" i="30" s="1"/>
  <c r="G521" i="2"/>
  <c r="K521" i="30"/>
  <c r="M521" i="2"/>
  <c r="Y521" i="32" l="1"/>
  <c r="N521" i="2"/>
  <c r="Q521" i="30"/>
  <c r="H521" i="2"/>
  <c r="H521" i="30"/>
  <c r="I521" i="2"/>
  <c r="J521" i="30" s="1"/>
  <c r="Z521" i="2"/>
  <c r="AA521" i="2" s="1"/>
  <c r="S521" i="2"/>
  <c r="AB521" i="32"/>
  <c r="O522" i="24"/>
  <c r="S522" i="32" s="1"/>
  <c r="Q522" i="24"/>
  <c r="V522" i="32" s="1"/>
  <c r="J522" i="24"/>
  <c r="AA521" i="30"/>
  <c r="W521" i="2"/>
  <c r="AB521" i="30" s="1"/>
  <c r="R521" i="30" l="1"/>
  <c r="G522" i="24"/>
  <c r="K522" i="32"/>
  <c r="V522" i="24"/>
  <c r="AA522" i="32" s="1"/>
  <c r="P522" i="24"/>
  <c r="U522" i="32" s="1"/>
  <c r="M522" i="24"/>
  <c r="X521" i="30"/>
  <c r="U521" i="2"/>
  <c r="Z521" i="30" s="1"/>
  <c r="L521" i="2"/>
  <c r="I521" i="30"/>
  <c r="O521" i="30" l="1"/>
  <c r="R521" i="2"/>
  <c r="H522" i="32"/>
  <c r="H522" i="24"/>
  <c r="I522" i="24"/>
  <c r="J522" i="32" s="1"/>
  <c r="X522" i="24"/>
  <c r="Y522" i="24" s="1"/>
  <c r="S522" i="24"/>
  <c r="N522" i="24"/>
  <c r="Q522" i="32"/>
  <c r="R522" i="32" l="1"/>
  <c r="I522" i="32"/>
  <c r="L522" i="24"/>
  <c r="X522" i="32"/>
  <c r="U522" i="24"/>
  <c r="Z522" i="32" s="1"/>
  <c r="W521" i="30"/>
  <c r="T521" i="2"/>
  <c r="Y521" i="2"/>
  <c r="Y521" i="30" l="1"/>
  <c r="O522" i="32"/>
  <c r="R522" i="24"/>
  <c r="AD521" i="30"/>
  <c r="AE521" i="2"/>
  <c r="O522" i="2"/>
  <c r="Q522" i="2"/>
  <c r="V522" i="30" s="1"/>
  <c r="J522" i="2"/>
  <c r="W522" i="32" l="1"/>
  <c r="T522" i="24"/>
  <c r="W522" i="24"/>
  <c r="S522" i="30"/>
  <c r="V522" i="2"/>
  <c r="X522" i="2"/>
  <c r="AC522" i="30" s="1"/>
  <c r="P522" i="2"/>
  <c r="U522" i="30" s="1"/>
  <c r="G522" i="2"/>
  <c r="K522" i="30"/>
  <c r="S522" i="2"/>
  <c r="M522" i="2"/>
  <c r="X522" i="30" l="1"/>
  <c r="U522" i="2"/>
  <c r="Z522" i="30" s="1"/>
  <c r="N522" i="2"/>
  <c r="Q522" i="30"/>
  <c r="I522" i="2"/>
  <c r="J522" i="30" s="1"/>
  <c r="H522" i="2"/>
  <c r="H522" i="30"/>
  <c r="Z522" i="2"/>
  <c r="AA522" i="2" s="1"/>
  <c r="O523" i="24"/>
  <c r="S523" i="32" s="1"/>
  <c r="AB522" i="32"/>
  <c r="Q523" i="24"/>
  <c r="V523" i="32" s="1"/>
  <c r="J523" i="24"/>
  <c r="Y522" i="32"/>
  <c r="AA522" i="30"/>
  <c r="W522" i="2"/>
  <c r="AB522" i="30" s="1"/>
  <c r="K523" i="32" l="1"/>
  <c r="P523" i="24"/>
  <c r="U523" i="32" s="1"/>
  <c r="G523" i="24"/>
  <c r="V523" i="24"/>
  <c r="AA523" i="32" s="1"/>
  <c r="M523" i="24"/>
  <c r="R522" i="30"/>
  <c r="L522" i="2"/>
  <c r="I522" i="30"/>
  <c r="H523" i="24" l="1"/>
  <c r="H523" i="32"/>
  <c r="I523" i="24"/>
  <c r="J523" i="32" s="1"/>
  <c r="X523" i="24"/>
  <c r="Y523" i="24" s="1"/>
  <c r="Q523" i="32"/>
  <c r="N523" i="24"/>
  <c r="R522" i="2"/>
  <c r="O522" i="30"/>
  <c r="S523" i="24"/>
  <c r="W522" i="30" l="1"/>
  <c r="T522" i="2"/>
  <c r="Y522" i="2"/>
  <c r="R523" i="32"/>
  <c r="X523" i="32"/>
  <c r="U523" i="24"/>
  <c r="Z523" i="32" s="1"/>
  <c r="L523" i="24"/>
  <c r="I523" i="32"/>
  <c r="R523" i="24" l="1"/>
  <c r="O523" i="32"/>
  <c r="J523" i="2"/>
  <c r="AD522" i="30"/>
  <c r="O523" i="2"/>
  <c r="AE522" i="2"/>
  <c r="Q523" i="2"/>
  <c r="V523" i="30" s="1"/>
  <c r="Y522" i="30"/>
  <c r="G523" i="2" l="1"/>
  <c r="S523" i="2" s="1"/>
  <c r="P523" i="2"/>
  <c r="U523" i="30" s="1"/>
  <c r="X523" i="2"/>
  <c r="AC523" i="30" s="1"/>
  <c r="K523" i="30"/>
  <c r="M523" i="2"/>
  <c r="V523" i="2"/>
  <c r="S523" i="30"/>
  <c r="W523" i="32"/>
  <c r="T523" i="24"/>
  <c r="W523" i="24"/>
  <c r="X523" i="30" l="1"/>
  <c r="U523" i="2"/>
  <c r="Z523" i="30" s="1"/>
  <c r="Q524" i="24"/>
  <c r="V524" i="32" s="1"/>
  <c r="AB523" i="32"/>
  <c r="O524" i="24"/>
  <c r="S524" i="32" s="1"/>
  <c r="J524" i="24"/>
  <c r="W523" i="2"/>
  <c r="AB523" i="30" s="1"/>
  <c r="AA523" i="30"/>
  <c r="Y523" i="32"/>
  <c r="N523" i="2"/>
  <c r="Q523" i="30"/>
  <c r="H523" i="30"/>
  <c r="I523" i="2"/>
  <c r="J523" i="30" s="1"/>
  <c r="Z523" i="2"/>
  <c r="AA523" i="2" s="1"/>
  <c r="H523" i="2"/>
  <c r="I523" i="30" l="1"/>
  <c r="L523" i="2"/>
  <c r="R523" i="30"/>
  <c r="K524" i="32"/>
  <c r="G524" i="24"/>
  <c r="V524" i="24"/>
  <c r="AA524" i="32" s="1"/>
  <c r="P524" i="24"/>
  <c r="U524" i="32" s="1"/>
  <c r="M524" i="24"/>
  <c r="H524" i="32" l="1"/>
  <c r="I524" i="24"/>
  <c r="J524" i="32" s="1"/>
  <c r="H524" i="24"/>
  <c r="X524" i="24"/>
  <c r="Y524" i="24" s="1"/>
  <c r="R523" i="2"/>
  <c r="O523" i="30"/>
  <c r="Q524" i="32"/>
  <c r="N524" i="24"/>
  <c r="S524" i="24"/>
  <c r="R524" i="32" l="1"/>
  <c r="I524" i="32"/>
  <c r="L524" i="24"/>
  <c r="X524" i="32"/>
  <c r="U524" i="24"/>
  <c r="Z524" i="32" s="1"/>
  <c r="W523" i="30"/>
  <c r="T523" i="2"/>
  <c r="Y523" i="2"/>
  <c r="Y523" i="30" l="1"/>
  <c r="O524" i="32"/>
  <c r="R524" i="24"/>
  <c r="AD523" i="30"/>
  <c r="AE523" i="2"/>
  <c r="J524" i="2"/>
  <c r="O524" i="2"/>
  <c r="Q524" i="2"/>
  <c r="V524" i="30" s="1"/>
  <c r="W524" i="32" l="1"/>
  <c r="T524" i="24"/>
  <c r="W524" i="24"/>
  <c r="G524" i="2"/>
  <c r="P524" i="2"/>
  <c r="U524" i="30" s="1"/>
  <c r="X524" i="2"/>
  <c r="AC524" i="30" s="1"/>
  <c r="S524" i="2"/>
  <c r="K524" i="30"/>
  <c r="M524" i="2"/>
  <c r="V524" i="2"/>
  <c r="S524" i="30"/>
  <c r="X524" i="30" l="1"/>
  <c r="U524" i="2"/>
  <c r="Z524" i="30" s="1"/>
  <c r="H524" i="2"/>
  <c r="H524" i="30"/>
  <c r="I524" i="2"/>
  <c r="J524" i="30" s="1"/>
  <c r="Z524" i="2"/>
  <c r="AA524" i="2" s="1"/>
  <c r="AA524" i="30"/>
  <c r="W524" i="2"/>
  <c r="AB524" i="30" s="1"/>
  <c r="Q525" i="24"/>
  <c r="V525" i="32" s="1"/>
  <c r="J525" i="24"/>
  <c r="O525" i="24"/>
  <c r="S525" i="32" s="1"/>
  <c r="AB524" i="32"/>
  <c r="Y524" i="32"/>
  <c r="Q524" i="30"/>
  <c r="N524" i="2"/>
  <c r="R524" i="30" l="1"/>
  <c r="K525" i="32"/>
  <c r="G525" i="24"/>
  <c r="S525" i="24" s="1"/>
  <c r="V525" i="24"/>
  <c r="AA525" i="32" s="1"/>
  <c r="P525" i="24"/>
  <c r="U525" i="32" s="1"/>
  <c r="M525" i="24"/>
  <c r="I524" i="30"/>
  <c r="L524" i="2"/>
  <c r="X525" i="32" l="1"/>
  <c r="U525" i="24"/>
  <c r="Z525" i="32" s="1"/>
  <c r="N525" i="24"/>
  <c r="Q525" i="32"/>
  <c r="R524" i="2"/>
  <c r="O524" i="30"/>
  <c r="H525" i="24"/>
  <c r="H525" i="32"/>
  <c r="I525" i="24"/>
  <c r="J525" i="32" s="1"/>
  <c r="X525" i="24"/>
  <c r="Y525" i="24" s="1"/>
  <c r="L525" i="24" l="1"/>
  <c r="I525" i="32"/>
  <c r="R525" i="32"/>
  <c r="W524" i="30"/>
  <c r="T524" i="2"/>
  <c r="Y524" i="2"/>
  <c r="J525" i="2" l="1"/>
  <c r="AD524" i="30"/>
  <c r="Q525" i="2"/>
  <c r="V525" i="30" s="1"/>
  <c r="O525" i="2"/>
  <c r="AE524" i="2"/>
  <c r="Y524" i="30"/>
  <c r="O525" i="32"/>
  <c r="R525" i="24"/>
  <c r="V525" i="2" l="1"/>
  <c r="S525" i="30"/>
  <c r="W525" i="32"/>
  <c r="T525" i="24"/>
  <c r="W525" i="24"/>
  <c r="X525" i="2"/>
  <c r="AC525" i="30" s="1"/>
  <c r="P525" i="2"/>
  <c r="U525" i="30" s="1"/>
  <c r="G525" i="2"/>
  <c r="K525" i="30"/>
  <c r="M525" i="2"/>
  <c r="Y525" i="32" l="1"/>
  <c r="Q525" i="30"/>
  <c r="N525" i="2"/>
  <c r="I525" i="2"/>
  <c r="J525" i="30" s="1"/>
  <c r="Z525" i="2"/>
  <c r="AA525" i="2" s="1"/>
  <c r="H525" i="2"/>
  <c r="H525" i="30"/>
  <c r="S525" i="2"/>
  <c r="O526" i="24"/>
  <c r="S526" i="32" s="1"/>
  <c r="AB525" i="32"/>
  <c r="Q526" i="24"/>
  <c r="V526" i="32" s="1"/>
  <c r="J526" i="24"/>
  <c r="W525" i="2"/>
  <c r="AB525" i="30" s="1"/>
  <c r="AA525" i="30"/>
  <c r="X525" i="30" l="1"/>
  <c r="U525" i="2"/>
  <c r="Z525" i="30" s="1"/>
  <c r="R525" i="30"/>
  <c r="I525" i="30"/>
  <c r="L525" i="2"/>
  <c r="G526" i="24"/>
  <c r="K526" i="32"/>
  <c r="V526" i="24"/>
  <c r="AA526" i="32" s="1"/>
  <c r="P526" i="24"/>
  <c r="U526" i="32" s="1"/>
  <c r="M526" i="24"/>
  <c r="H526" i="24" l="1"/>
  <c r="I526" i="24"/>
  <c r="J526" i="32" s="1"/>
  <c r="H526" i="32"/>
  <c r="X526" i="24"/>
  <c r="Y526" i="24" s="1"/>
  <c r="O525" i="30"/>
  <c r="R525" i="2"/>
  <c r="Q526" i="32"/>
  <c r="N526" i="24"/>
  <c r="S526" i="24"/>
  <c r="X526" i="32" l="1"/>
  <c r="U526" i="24"/>
  <c r="Z526" i="32" s="1"/>
  <c r="R526" i="32"/>
  <c r="W525" i="30"/>
  <c r="T525" i="2"/>
  <c r="Y525" i="2"/>
  <c r="I526" i="32"/>
  <c r="L526" i="24"/>
  <c r="Y525" i="30" l="1"/>
  <c r="AD525" i="30"/>
  <c r="AE525" i="2"/>
  <c r="O526" i="2"/>
  <c r="Q526" i="2"/>
  <c r="V526" i="30" s="1"/>
  <c r="J526" i="2"/>
  <c r="R526" i="24"/>
  <c r="O526" i="32"/>
  <c r="W526" i="32" l="1"/>
  <c r="T526" i="24"/>
  <c r="W526" i="24"/>
  <c r="G526" i="2"/>
  <c r="K526" i="30"/>
  <c r="S526" i="2"/>
  <c r="X526" i="2"/>
  <c r="AC526" i="30" s="1"/>
  <c r="P526" i="2"/>
  <c r="U526" i="30" s="1"/>
  <c r="M526" i="2"/>
  <c r="S526" i="30"/>
  <c r="V526" i="2"/>
  <c r="Q526" i="30" l="1"/>
  <c r="N526" i="2"/>
  <c r="W526" i="2"/>
  <c r="AB526" i="30" s="1"/>
  <c r="AA526" i="30"/>
  <c r="H526" i="30"/>
  <c r="H526" i="2"/>
  <c r="Z526" i="2"/>
  <c r="AA526" i="2" s="1"/>
  <c r="I526" i="2"/>
  <c r="J526" i="30" s="1"/>
  <c r="O527" i="24"/>
  <c r="S527" i="32" s="1"/>
  <c r="AB526" i="32"/>
  <c r="Q527" i="24"/>
  <c r="V527" i="32" s="1"/>
  <c r="J527" i="24"/>
  <c r="Y526" i="32"/>
  <c r="X526" i="30"/>
  <c r="U526" i="2"/>
  <c r="Z526" i="30" s="1"/>
  <c r="K527" i="32" l="1"/>
  <c r="G527" i="24"/>
  <c r="P527" i="24"/>
  <c r="U527" i="32" s="1"/>
  <c r="V527" i="24"/>
  <c r="AA527" i="32" s="1"/>
  <c r="M527" i="24"/>
  <c r="L526" i="2"/>
  <c r="I526" i="30"/>
  <c r="R526" i="30"/>
  <c r="O526" i="30" l="1"/>
  <c r="R526" i="2"/>
  <c r="H527" i="32"/>
  <c r="H527" i="24"/>
  <c r="X527" i="24"/>
  <c r="Y527" i="24" s="1"/>
  <c r="I527" i="24"/>
  <c r="J527" i="32" s="1"/>
  <c r="Q527" i="32"/>
  <c r="N527" i="24"/>
  <c r="S527" i="24"/>
  <c r="I527" i="32" l="1"/>
  <c r="L527" i="24"/>
  <c r="R527" i="32"/>
  <c r="W526" i="30"/>
  <c r="T526" i="2"/>
  <c r="Y526" i="2"/>
  <c r="X527" i="32"/>
  <c r="U527" i="24"/>
  <c r="Z527" i="32" s="1"/>
  <c r="O527" i="2" l="1"/>
  <c r="AE526" i="2"/>
  <c r="J527" i="2"/>
  <c r="AD526" i="30"/>
  <c r="Q527" i="2"/>
  <c r="V527" i="30" s="1"/>
  <c r="Y526" i="30"/>
  <c r="O527" i="32"/>
  <c r="R527" i="24"/>
  <c r="P527" i="2" l="1"/>
  <c r="U527" i="30" s="1"/>
  <c r="K527" i="30"/>
  <c r="G527" i="2"/>
  <c r="S527" i="2" s="1"/>
  <c r="X527" i="2"/>
  <c r="AC527" i="30" s="1"/>
  <c r="M527" i="2"/>
  <c r="W527" i="32"/>
  <c r="T527" i="24"/>
  <c r="W527" i="24"/>
  <c r="S527" i="30"/>
  <c r="V527" i="2"/>
  <c r="X527" i="30" l="1"/>
  <c r="U527" i="2"/>
  <c r="Z527" i="30" s="1"/>
  <c r="W527" i="2"/>
  <c r="AB527" i="30" s="1"/>
  <c r="AA527" i="30"/>
  <c r="Q527" i="30"/>
  <c r="N527" i="2"/>
  <c r="Q528" i="24"/>
  <c r="V528" i="32" s="1"/>
  <c r="AB527" i="32"/>
  <c r="O528" i="24"/>
  <c r="S528" i="32" s="1"/>
  <c r="J528" i="24"/>
  <c r="Y527" i="32"/>
  <c r="H527" i="30"/>
  <c r="I527" i="2"/>
  <c r="J527" i="30" s="1"/>
  <c r="Z527" i="2"/>
  <c r="AA527" i="2" s="1"/>
  <c r="H527" i="2"/>
  <c r="I527" i="30" l="1"/>
  <c r="L527" i="2"/>
  <c r="K528" i="32"/>
  <c r="G528" i="24"/>
  <c r="S528" i="24" s="1"/>
  <c r="V528" i="24"/>
  <c r="AA528" i="32" s="1"/>
  <c r="P528" i="24"/>
  <c r="U528" i="32" s="1"/>
  <c r="M528" i="24"/>
  <c r="R527" i="30"/>
  <c r="X528" i="32" l="1"/>
  <c r="U528" i="24"/>
  <c r="Z528" i="32" s="1"/>
  <c r="O527" i="30"/>
  <c r="R527" i="2"/>
  <c r="Q528" i="32"/>
  <c r="N528" i="24"/>
  <c r="H528" i="32"/>
  <c r="I528" i="24"/>
  <c r="J528" i="32" s="1"/>
  <c r="H528" i="24"/>
  <c r="X528" i="24"/>
  <c r="Y528" i="24" s="1"/>
  <c r="R528" i="32" l="1"/>
  <c r="W527" i="30"/>
  <c r="T527" i="2"/>
  <c r="Y527" i="2"/>
  <c r="L528" i="24"/>
  <c r="I528" i="32"/>
  <c r="Y527" i="30" l="1"/>
  <c r="R528" i="24"/>
  <c r="O528" i="32"/>
  <c r="Q528" i="2"/>
  <c r="V528" i="30" s="1"/>
  <c r="AE527" i="2"/>
  <c r="AD527" i="30"/>
  <c r="O528" i="2"/>
  <c r="J528" i="2"/>
  <c r="S528" i="30" l="1"/>
  <c r="V528" i="2"/>
  <c r="X528" i="2"/>
  <c r="AC528" i="30" s="1"/>
  <c r="K528" i="30"/>
  <c r="G528" i="2"/>
  <c r="S528" i="2" s="1"/>
  <c r="P528" i="2"/>
  <c r="U528" i="30" s="1"/>
  <c r="M528" i="2"/>
  <c r="W528" i="32"/>
  <c r="T528" i="24"/>
  <c r="W528" i="24"/>
  <c r="X528" i="30" l="1"/>
  <c r="U528" i="2"/>
  <c r="Z528" i="30" s="1"/>
  <c r="O529" i="24"/>
  <c r="S529" i="32" s="1"/>
  <c r="AB528" i="32"/>
  <c r="Q529" i="24"/>
  <c r="V529" i="32" s="1"/>
  <c r="J529" i="24"/>
  <c r="W528" i="2"/>
  <c r="AB528" i="30" s="1"/>
  <c r="AA528" i="30"/>
  <c r="Y528" i="32"/>
  <c r="H528" i="30"/>
  <c r="Z528" i="2"/>
  <c r="AA528" i="2" s="1"/>
  <c r="I528" i="2"/>
  <c r="J528" i="30" s="1"/>
  <c r="H528" i="2"/>
  <c r="N528" i="2"/>
  <c r="Q528" i="30"/>
  <c r="G529" i="24" l="1"/>
  <c r="K529" i="32"/>
  <c r="P529" i="24"/>
  <c r="U529" i="32" s="1"/>
  <c r="V529" i="24"/>
  <c r="AA529" i="32" s="1"/>
  <c r="M529" i="24"/>
  <c r="R528" i="30"/>
  <c r="I528" i="30"/>
  <c r="L528" i="2"/>
  <c r="N529" i="24" l="1"/>
  <c r="Q529" i="32"/>
  <c r="R528" i="2"/>
  <c r="O528" i="30"/>
  <c r="H529" i="32"/>
  <c r="H529" i="24"/>
  <c r="I529" i="24"/>
  <c r="J529" i="32" s="1"/>
  <c r="X529" i="24"/>
  <c r="Y529" i="24" s="1"/>
  <c r="S529" i="24"/>
  <c r="W528" i="30" l="1"/>
  <c r="T528" i="2"/>
  <c r="Y528" i="2"/>
  <c r="I529" i="32"/>
  <c r="L529" i="24"/>
  <c r="X529" i="32"/>
  <c r="U529" i="24"/>
  <c r="Z529" i="32" s="1"/>
  <c r="R529" i="32"/>
  <c r="J529" i="2" l="1"/>
  <c r="AD528" i="30"/>
  <c r="AE528" i="2"/>
  <c r="Q529" i="2"/>
  <c r="V529" i="30" s="1"/>
  <c r="O529" i="2"/>
  <c r="Y528" i="30"/>
  <c r="R529" i="24"/>
  <c r="O529" i="32"/>
  <c r="W529" i="32" l="1"/>
  <c r="T529" i="24"/>
  <c r="W529" i="24"/>
  <c r="V529" i="2"/>
  <c r="S529" i="30"/>
  <c r="X529" i="2"/>
  <c r="AC529" i="30" s="1"/>
  <c r="P529" i="2"/>
  <c r="U529" i="30" s="1"/>
  <c r="G529" i="2"/>
  <c r="K529" i="30"/>
  <c r="M529" i="2"/>
  <c r="N529" i="2" l="1"/>
  <c r="Q529" i="30"/>
  <c r="AA529" i="30"/>
  <c r="W529" i="2"/>
  <c r="AB529" i="30" s="1"/>
  <c r="Q530" i="24"/>
  <c r="V530" i="32" s="1"/>
  <c r="J530" i="24"/>
  <c r="O530" i="24"/>
  <c r="S530" i="32" s="1"/>
  <c r="AB529" i="32"/>
  <c r="Y529" i="32"/>
  <c r="I529" i="2"/>
  <c r="J529" i="30" s="1"/>
  <c r="H529" i="2"/>
  <c r="H529" i="30"/>
  <c r="Z529" i="2"/>
  <c r="AA529" i="2" s="1"/>
  <c r="S529" i="2"/>
  <c r="L529" i="2" l="1"/>
  <c r="I529" i="30"/>
  <c r="P530" i="24"/>
  <c r="U530" i="32" s="1"/>
  <c r="K530" i="32"/>
  <c r="V530" i="24"/>
  <c r="AA530" i="32" s="1"/>
  <c r="G530" i="24"/>
  <c r="S530" i="24" s="1"/>
  <c r="M530" i="24"/>
  <c r="X529" i="30"/>
  <c r="U529" i="2"/>
  <c r="Z529" i="30" s="1"/>
  <c r="R529" i="30"/>
  <c r="X530" i="32" l="1"/>
  <c r="U530" i="24"/>
  <c r="Z530" i="32" s="1"/>
  <c r="H530" i="24"/>
  <c r="I530" i="24"/>
  <c r="J530" i="32" s="1"/>
  <c r="H530" i="32"/>
  <c r="X530" i="24"/>
  <c r="Y530" i="24" s="1"/>
  <c r="N530" i="24"/>
  <c r="Q530" i="32"/>
  <c r="O529" i="30"/>
  <c r="R529" i="2"/>
  <c r="R530" i="32" l="1"/>
  <c r="L530" i="24"/>
  <c r="I530" i="32"/>
  <c r="W529" i="30"/>
  <c r="T529" i="2"/>
  <c r="Y529" i="2"/>
  <c r="O530" i="2" l="1"/>
  <c r="J530" i="2"/>
  <c r="Q530" i="2"/>
  <c r="V530" i="30" s="1"/>
  <c r="AE529" i="2"/>
  <c r="AD529" i="30"/>
  <c r="R530" i="24"/>
  <c r="O530" i="32"/>
  <c r="Y529" i="30"/>
  <c r="W530" i="32" l="1"/>
  <c r="T530" i="24"/>
  <c r="W530" i="24"/>
  <c r="G530" i="2"/>
  <c r="X530" i="2"/>
  <c r="AC530" i="30" s="1"/>
  <c r="K530" i="30"/>
  <c r="S530" i="2"/>
  <c r="P530" i="2"/>
  <c r="U530" i="30" s="1"/>
  <c r="M530" i="2"/>
  <c r="V530" i="2"/>
  <c r="S530" i="30"/>
  <c r="W530" i="2" l="1"/>
  <c r="AB530" i="30" s="1"/>
  <c r="AA530" i="30"/>
  <c r="H530" i="30"/>
  <c r="H530" i="2"/>
  <c r="Z530" i="2"/>
  <c r="AA530" i="2" s="1"/>
  <c r="I530" i="2"/>
  <c r="J530" i="30" s="1"/>
  <c r="X530" i="30"/>
  <c r="U530" i="2"/>
  <c r="Z530" i="30" s="1"/>
  <c r="O531" i="24"/>
  <c r="S531" i="32" s="1"/>
  <c r="AB530" i="32"/>
  <c r="Q531" i="24"/>
  <c r="V531" i="32" s="1"/>
  <c r="J531" i="24"/>
  <c r="Y530" i="32"/>
  <c r="N530" i="2"/>
  <c r="Q530" i="30"/>
  <c r="I530" i="30" l="1"/>
  <c r="L530" i="2"/>
  <c r="K531" i="32"/>
  <c r="G531" i="24"/>
  <c r="S531" i="24" s="1"/>
  <c r="P531" i="24"/>
  <c r="U531" i="32" s="1"/>
  <c r="V531" i="24"/>
  <c r="AA531" i="32" s="1"/>
  <c r="M531" i="24"/>
  <c r="R530" i="30"/>
  <c r="X531" i="32" l="1"/>
  <c r="U531" i="24"/>
  <c r="Z531" i="32" s="1"/>
  <c r="Q531" i="32"/>
  <c r="N531" i="24"/>
  <c r="R530" i="2"/>
  <c r="O530" i="30"/>
  <c r="H531" i="32"/>
  <c r="I531" i="24"/>
  <c r="J531" i="32" s="1"/>
  <c r="X531" i="24"/>
  <c r="Y531" i="24" s="1"/>
  <c r="H531" i="24"/>
  <c r="R531" i="32" l="1"/>
  <c r="L531" i="24"/>
  <c r="I531" i="32"/>
  <c r="W530" i="30"/>
  <c r="T530" i="2"/>
  <c r="Y530" i="2"/>
  <c r="Q531" i="2" l="1"/>
  <c r="V531" i="30" s="1"/>
  <c r="J531" i="2"/>
  <c r="O531" i="2"/>
  <c r="AE530" i="2"/>
  <c r="AD530" i="30"/>
  <c r="O531" i="32"/>
  <c r="R531" i="24"/>
  <c r="Y530" i="30"/>
  <c r="W531" i="32" l="1"/>
  <c r="T531" i="24"/>
  <c r="W531" i="24"/>
  <c r="V531" i="2"/>
  <c r="S531" i="30"/>
  <c r="X531" i="2"/>
  <c r="AC531" i="30" s="1"/>
  <c r="G531" i="2"/>
  <c r="S531" i="2" s="1"/>
  <c r="P531" i="2"/>
  <c r="U531" i="30" s="1"/>
  <c r="K531" i="30"/>
  <c r="M531" i="2"/>
  <c r="X531" i="30" l="1"/>
  <c r="U531" i="2"/>
  <c r="Z531" i="30" s="1"/>
  <c r="Q531" i="30"/>
  <c r="N531" i="2"/>
  <c r="AA531" i="30"/>
  <c r="W531" i="2"/>
  <c r="AB531" i="30" s="1"/>
  <c r="H531" i="30"/>
  <c r="I531" i="2"/>
  <c r="J531" i="30" s="1"/>
  <c r="Z531" i="2"/>
  <c r="AA531" i="2" s="1"/>
  <c r="H531" i="2"/>
  <c r="O532" i="24"/>
  <c r="S532" i="32" s="1"/>
  <c r="AB531" i="32"/>
  <c r="Q532" i="24"/>
  <c r="V532" i="32" s="1"/>
  <c r="J532" i="24"/>
  <c r="Y531" i="32"/>
  <c r="K532" i="32" l="1"/>
  <c r="G532" i="24"/>
  <c r="V532" i="24"/>
  <c r="AA532" i="32" s="1"/>
  <c r="P532" i="24"/>
  <c r="U532" i="32" s="1"/>
  <c r="M532" i="24"/>
  <c r="I531" i="30"/>
  <c r="L531" i="2"/>
  <c r="R531" i="30"/>
  <c r="Q532" i="32" l="1"/>
  <c r="N532" i="24"/>
  <c r="H532" i="24"/>
  <c r="I532" i="24"/>
  <c r="J532" i="32" s="1"/>
  <c r="H532" i="32"/>
  <c r="X532" i="24"/>
  <c r="Y532" i="24" s="1"/>
  <c r="R531" i="2"/>
  <c r="O531" i="30"/>
  <c r="S532" i="24"/>
  <c r="W531" i="30" l="1"/>
  <c r="T531" i="2"/>
  <c r="Y531" i="2"/>
  <c r="I532" i="32"/>
  <c r="L532" i="24"/>
  <c r="R532" i="32"/>
  <c r="X532" i="32"/>
  <c r="U532" i="24"/>
  <c r="Z532" i="32" s="1"/>
  <c r="AE531" i="2" l="1"/>
  <c r="Q532" i="2"/>
  <c r="V532" i="30" s="1"/>
  <c r="AD531" i="30"/>
  <c r="J532" i="2"/>
  <c r="O532" i="2"/>
  <c r="Y531" i="30"/>
  <c r="O532" i="32"/>
  <c r="R532" i="24"/>
  <c r="P532" i="2" l="1"/>
  <c r="U532" i="30" s="1"/>
  <c r="X532" i="2"/>
  <c r="AC532" i="30" s="1"/>
  <c r="K532" i="30"/>
  <c r="G532" i="2"/>
  <c r="M532" i="2"/>
  <c r="W532" i="32"/>
  <c r="T532" i="24"/>
  <c r="W532" i="24"/>
  <c r="V532" i="2"/>
  <c r="S532" i="30"/>
  <c r="AA532" i="30" l="1"/>
  <c r="W532" i="2"/>
  <c r="AB532" i="30" s="1"/>
  <c r="N532" i="2"/>
  <c r="Q532" i="30"/>
  <c r="O533" i="24"/>
  <c r="S533" i="32" s="1"/>
  <c r="AB532" i="32"/>
  <c r="Q533" i="24"/>
  <c r="V533" i="32" s="1"/>
  <c r="J533" i="24"/>
  <c r="H532" i="30"/>
  <c r="H532" i="2"/>
  <c r="Z532" i="2"/>
  <c r="AA532" i="2" s="1"/>
  <c r="I532" i="2"/>
  <c r="J532" i="30" s="1"/>
  <c r="S532" i="2"/>
  <c r="Y532" i="32"/>
  <c r="K533" i="32" l="1"/>
  <c r="G533" i="24"/>
  <c r="V533" i="24"/>
  <c r="AA533" i="32" s="1"/>
  <c r="P533" i="24"/>
  <c r="U533" i="32" s="1"/>
  <c r="M533" i="24"/>
  <c r="R532" i="30"/>
  <c r="L532" i="2"/>
  <c r="I532" i="30"/>
  <c r="X532" i="30"/>
  <c r="U532" i="2"/>
  <c r="Z532" i="30" s="1"/>
  <c r="Q533" i="32" l="1"/>
  <c r="N533" i="24"/>
  <c r="H533" i="24"/>
  <c r="I533" i="24"/>
  <c r="J533" i="32" s="1"/>
  <c r="X533" i="24"/>
  <c r="Y533" i="24" s="1"/>
  <c r="H533" i="32"/>
  <c r="R532" i="2"/>
  <c r="O532" i="30"/>
  <c r="S533" i="24"/>
  <c r="X533" i="32" l="1"/>
  <c r="U533" i="24"/>
  <c r="Z533" i="32" s="1"/>
  <c r="I533" i="32"/>
  <c r="L533" i="24"/>
  <c r="W532" i="30"/>
  <c r="T532" i="2"/>
  <c r="Y532" i="2"/>
  <c r="R533" i="32"/>
  <c r="R533" i="24" l="1"/>
  <c r="O533" i="32"/>
  <c r="Q533" i="2"/>
  <c r="V533" i="30" s="1"/>
  <c r="AE532" i="2"/>
  <c r="O533" i="2"/>
  <c r="J533" i="2"/>
  <c r="AD532" i="30"/>
  <c r="Y532" i="30"/>
  <c r="X533" i="2" l="1"/>
  <c r="AC533" i="30" s="1"/>
  <c r="K533" i="30"/>
  <c r="G533" i="2"/>
  <c r="P533" i="2"/>
  <c r="U533" i="30" s="1"/>
  <c r="M533" i="2"/>
  <c r="S533" i="30"/>
  <c r="V533" i="2"/>
  <c r="W533" i="32"/>
  <c r="T533" i="24"/>
  <c r="W533" i="24"/>
  <c r="Q534" i="24" l="1"/>
  <c r="V534" i="32" s="1"/>
  <c r="AB533" i="32"/>
  <c r="O534" i="24"/>
  <c r="S534" i="32" s="1"/>
  <c r="J534" i="24"/>
  <c r="Y533" i="32"/>
  <c r="Q533" i="30"/>
  <c r="N533" i="2"/>
  <c r="AA533" i="30"/>
  <c r="W533" i="2"/>
  <c r="AB533" i="30" s="1"/>
  <c r="H533" i="2"/>
  <c r="H533" i="30"/>
  <c r="I533" i="2"/>
  <c r="J533" i="30" s="1"/>
  <c r="Z533" i="2"/>
  <c r="AA533" i="2" s="1"/>
  <c r="S533" i="2"/>
  <c r="X533" i="30" l="1"/>
  <c r="U533" i="2"/>
  <c r="Z533" i="30" s="1"/>
  <c r="R533" i="30"/>
  <c r="G534" i="24"/>
  <c r="K534" i="32"/>
  <c r="V534" i="24"/>
  <c r="AA534" i="32" s="1"/>
  <c r="S534" i="24"/>
  <c r="P534" i="24"/>
  <c r="U534" i="32" s="1"/>
  <c r="M534" i="24"/>
  <c r="I533" i="30"/>
  <c r="L533" i="2"/>
  <c r="X534" i="32" l="1"/>
  <c r="U534" i="24"/>
  <c r="Z534" i="32" s="1"/>
  <c r="N534" i="24"/>
  <c r="Q534" i="32"/>
  <c r="O533" i="30"/>
  <c r="R533" i="2"/>
  <c r="H534" i="32"/>
  <c r="I534" i="24"/>
  <c r="J534" i="32" s="1"/>
  <c r="H534" i="24"/>
  <c r="X534" i="24"/>
  <c r="Y534" i="24" s="1"/>
  <c r="R534" i="32" l="1"/>
  <c r="W533" i="30"/>
  <c r="T533" i="2"/>
  <c r="Y533" i="2"/>
  <c r="L534" i="24"/>
  <c r="I534" i="32"/>
  <c r="Y533" i="30" l="1"/>
  <c r="R534" i="24"/>
  <c r="O534" i="32"/>
  <c r="O534" i="2"/>
  <c r="J534" i="2"/>
  <c r="Q534" i="2"/>
  <c r="V534" i="30" s="1"/>
  <c r="AE533" i="2"/>
  <c r="AD533" i="30"/>
  <c r="W534" i="32" l="1"/>
  <c r="T534" i="24"/>
  <c r="W534" i="24"/>
  <c r="P534" i="2"/>
  <c r="U534" i="30" s="1"/>
  <c r="G534" i="2"/>
  <c r="K534" i="30"/>
  <c r="X534" i="2"/>
  <c r="AC534" i="30" s="1"/>
  <c r="M534" i="2"/>
  <c r="V534" i="2"/>
  <c r="S534" i="30"/>
  <c r="W534" i="2" l="1"/>
  <c r="AB534" i="30" s="1"/>
  <c r="AA534" i="30"/>
  <c r="O535" i="24"/>
  <c r="S535" i="32" s="1"/>
  <c r="J535" i="24"/>
  <c r="Q535" i="24"/>
  <c r="V535" i="32" s="1"/>
  <c r="AB534" i="32"/>
  <c r="Y534" i="32"/>
  <c r="N534" i="2"/>
  <c r="Q534" i="30"/>
  <c r="H534" i="2"/>
  <c r="H534" i="30"/>
  <c r="Z534" i="2"/>
  <c r="AA534" i="2" s="1"/>
  <c r="I534" i="2"/>
  <c r="J534" i="30" s="1"/>
  <c r="S534" i="2"/>
  <c r="K535" i="32" l="1"/>
  <c r="G535" i="24"/>
  <c r="S535" i="24" s="1"/>
  <c r="V535" i="24"/>
  <c r="AA535" i="32" s="1"/>
  <c r="P535" i="24"/>
  <c r="U535" i="32" s="1"/>
  <c r="M535" i="24"/>
  <c r="X534" i="30"/>
  <c r="U534" i="2"/>
  <c r="Z534" i="30" s="1"/>
  <c r="I534" i="30"/>
  <c r="L534" i="2"/>
  <c r="R534" i="30"/>
  <c r="X535" i="32" l="1"/>
  <c r="U535" i="24"/>
  <c r="Z535" i="32" s="1"/>
  <c r="R534" i="2"/>
  <c r="O534" i="30"/>
  <c r="Q535" i="32"/>
  <c r="N535" i="24"/>
  <c r="H535" i="32"/>
  <c r="I535" i="24"/>
  <c r="J535" i="32" s="1"/>
  <c r="H535" i="24"/>
  <c r="X535" i="24"/>
  <c r="Y535" i="24" s="1"/>
  <c r="W534" i="30" l="1"/>
  <c r="T534" i="2"/>
  <c r="Y534" i="2"/>
  <c r="R535" i="32"/>
  <c r="I535" i="32"/>
  <c r="L535" i="24"/>
  <c r="AE534" i="2" l="1"/>
  <c r="AD534" i="30"/>
  <c r="J535" i="2"/>
  <c r="Q535" i="2"/>
  <c r="V535" i="30" s="1"/>
  <c r="O535" i="2"/>
  <c r="Y534" i="30"/>
  <c r="O535" i="32"/>
  <c r="R535" i="24"/>
  <c r="X535" i="2" l="1"/>
  <c r="AC535" i="30" s="1"/>
  <c r="G535" i="2"/>
  <c r="S535" i="2" s="1"/>
  <c r="P535" i="2"/>
  <c r="U535" i="30" s="1"/>
  <c r="K535" i="30"/>
  <c r="M535" i="2"/>
  <c r="W535" i="32"/>
  <c r="T535" i="24"/>
  <c r="W535" i="24"/>
  <c r="S535" i="30"/>
  <c r="V535" i="2"/>
  <c r="X535" i="30" l="1"/>
  <c r="U535" i="2"/>
  <c r="Z535" i="30" s="1"/>
  <c r="N535" i="2"/>
  <c r="Q535" i="30"/>
  <c r="AA535" i="30"/>
  <c r="W535" i="2"/>
  <c r="AB535" i="30" s="1"/>
  <c r="Q536" i="24"/>
  <c r="V536" i="32" s="1"/>
  <c r="J536" i="24"/>
  <c r="O536" i="24"/>
  <c r="S536" i="32" s="1"/>
  <c r="AB535" i="32"/>
  <c r="H535" i="30"/>
  <c r="Z535" i="2"/>
  <c r="AA535" i="2" s="1"/>
  <c r="I535" i="2"/>
  <c r="J535" i="30" s="1"/>
  <c r="H535" i="2"/>
  <c r="Y535" i="32"/>
  <c r="V536" i="24" l="1"/>
  <c r="AA536" i="32" s="1"/>
  <c r="K536" i="32"/>
  <c r="P536" i="24"/>
  <c r="U536" i="32" s="1"/>
  <c r="G536" i="24"/>
  <c r="S536" i="24" s="1"/>
  <c r="M536" i="24"/>
  <c r="R535" i="30"/>
  <c r="I535" i="30"/>
  <c r="L535" i="2"/>
  <c r="X536" i="32" l="1"/>
  <c r="U536" i="24"/>
  <c r="Z536" i="32" s="1"/>
  <c r="Q536" i="32"/>
  <c r="N536" i="24"/>
  <c r="R535" i="2"/>
  <c r="O535" i="30"/>
  <c r="H536" i="24"/>
  <c r="I536" i="24"/>
  <c r="J536" i="32" s="1"/>
  <c r="H536" i="32"/>
  <c r="X536" i="24"/>
  <c r="Y536" i="24" s="1"/>
  <c r="R536" i="32" l="1"/>
  <c r="I536" i="32"/>
  <c r="L536" i="24"/>
  <c r="W535" i="30"/>
  <c r="T535" i="2"/>
  <c r="Y535" i="2"/>
  <c r="O536" i="32" l="1"/>
  <c r="R536" i="24"/>
  <c r="AE535" i="2"/>
  <c r="O536" i="2"/>
  <c r="AD535" i="30"/>
  <c r="J536" i="2"/>
  <c r="Q536" i="2"/>
  <c r="V536" i="30" s="1"/>
  <c r="Y535" i="30"/>
  <c r="W536" i="32" l="1"/>
  <c r="T536" i="24"/>
  <c r="W536" i="24"/>
  <c r="V536" i="2"/>
  <c r="S536" i="30"/>
  <c r="X536" i="2"/>
  <c r="AC536" i="30" s="1"/>
  <c r="K536" i="30"/>
  <c r="G536" i="2"/>
  <c r="P536" i="2"/>
  <c r="U536" i="30" s="1"/>
  <c r="S536" i="2"/>
  <c r="M536" i="2"/>
  <c r="X536" i="30" l="1"/>
  <c r="U536" i="2"/>
  <c r="Z536" i="30" s="1"/>
  <c r="Q536" i="30"/>
  <c r="N536" i="2"/>
  <c r="W536" i="2"/>
  <c r="AB536" i="30" s="1"/>
  <c r="AA536" i="30"/>
  <c r="O537" i="24"/>
  <c r="S537" i="32" s="1"/>
  <c r="J537" i="24"/>
  <c r="Q537" i="24"/>
  <c r="V537" i="32" s="1"/>
  <c r="AB536" i="32"/>
  <c r="Y536" i="32"/>
  <c r="I536" i="2"/>
  <c r="J536" i="30" s="1"/>
  <c r="H536" i="2"/>
  <c r="H536" i="30"/>
  <c r="Z536" i="2"/>
  <c r="AA536" i="2" s="1"/>
  <c r="V537" i="24" l="1"/>
  <c r="AA537" i="32" s="1"/>
  <c r="G537" i="24"/>
  <c r="S537" i="24" s="1"/>
  <c r="P537" i="24"/>
  <c r="U537" i="32" s="1"/>
  <c r="K537" i="32"/>
  <c r="M537" i="24"/>
  <c r="R536" i="30"/>
  <c r="I536" i="30"/>
  <c r="L536" i="2"/>
  <c r="X537" i="32" l="1"/>
  <c r="U537" i="24"/>
  <c r="Z537" i="32" s="1"/>
  <c r="N537" i="24"/>
  <c r="Q537" i="32"/>
  <c r="R536" i="2"/>
  <c r="O536" i="30"/>
  <c r="I537" i="24"/>
  <c r="J537" i="32" s="1"/>
  <c r="H537" i="32"/>
  <c r="X537" i="24"/>
  <c r="Y537" i="24" s="1"/>
  <c r="H537" i="24"/>
  <c r="I537" i="32" l="1"/>
  <c r="L537" i="24"/>
  <c r="R537" i="32"/>
  <c r="W536" i="30"/>
  <c r="T536" i="2"/>
  <c r="Y536" i="2"/>
  <c r="Y536" i="30" l="1"/>
  <c r="J537" i="2"/>
  <c r="AD536" i="30"/>
  <c r="Q537" i="2"/>
  <c r="V537" i="30" s="1"/>
  <c r="O537" i="2"/>
  <c r="AE536" i="2"/>
  <c r="O537" i="32"/>
  <c r="R537" i="24"/>
  <c r="W537" i="32" l="1"/>
  <c r="T537" i="24"/>
  <c r="W537" i="24"/>
  <c r="P537" i="2"/>
  <c r="U537" i="30" s="1"/>
  <c r="G537" i="2"/>
  <c r="X537" i="2"/>
  <c r="AC537" i="30" s="1"/>
  <c r="K537" i="30"/>
  <c r="M537" i="2"/>
  <c r="V537" i="2"/>
  <c r="S537" i="30"/>
  <c r="AB537" i="32" l="1"/>
  <c r="O538" i="24"/>
  <c r="S538" i="32" s="1"/>
  <c r="Q538" i="24"/>
  <c r="V538" i="32" s="1"/>
  <c r="J538" i="24"/>
  <c r="Y537" i="32"/>
  <c r="AA537" i="30"/>
  <c r="W537" i="2"/>
  <c r="AB537" i="30" s="1"/>
  <c r="Q537" i="30"/>
  <c r="N537" i="2"/>
  <c r="I537" i="2"/>
  <c r="J537" i="30" s="1"/>
  <c r="H537" i="2"/>
  <c r="H537" i="30"/>
  <c r="Z537" i="2"/>
  <c r="AA537" i="2" s="1"/>
  <c r="S537" i="2"/>
  <c r="G538" i="24" l="1"/>
  <c r="S538" i="24" s="1"/>
  <c r="K538" i="32"/>
  <c r="V538" i="24"/>
  <c r="AA538" i="32" s="1"/>
  <c r="P538" i="24"/>
  <c r="U538" i="32" s="1"/>
  <c r="M538" i="24"/>
  <c r="I537" i="30"/>
  <c r="L537" i="2"/>
  <c r="X537" i="30"/>
  <c r="U537" i="2"/>
  <c r="Z537" i="30" s="1"/>
  <c r="R537" i="30"/>
  <c r="X538" i="32" l="1"/>
  <c r="U538" i="24"/>
  <c r="Z538" i="32" s="1"/>
  <c r="Q538" i="32"/>
  <c r="N538" i="24"/>
  <c r="R537" i="2"/>
  <c r="O537" i="30"/>
  <c r="I538" i="24"/>
  <c r="J538" i="32" s="1"/>
  <c r="H538" i="24"/>
  <c r="X538" i="24"/>
  <c r="Y538" i="24" s="1"/>
  <c r="H538" i="32"/>
  <c r="L538" i="24" l="1"/>
  <c r="I538" i="32"/>
  <c r="R538" i="32"/>
  <c r="W537" i="30"/>
  <c r="T537" i="2"/>
  <c r="Y537" i="2"/>
  <c r="AD537" i="30" l="1"/>
  <c r="AE537" i="2"/>
  <c r="Q538" i="2"/>
  <c r="V538" i="30" s="1"/>
  <c r="J538" i="2"/>
  <c r="O538" i="2"/>
  <c r="Y537" i="30"/>
  <c r="R538" i="24"/>
  <c r="O538" i="32"/>
  <c r="W538" i="32" l="1"/>
  <c r="T538" i="24"/>
  <c r="W538" i="24"/>
  <c r="X538" i="2"/>
  <c r="AC538" i="30" s="1"/>
  <c r="P538" i="2"/>
  <c r="U538" i="30" s="1"/>
  <c r="G538" i="2"/>
  <c r="S538" i="2" s="1"/>
  <c r="K538" i="30"/>
  <c r="M538" i="2"/>
  <c r="V538" i="2"/>
  <c r="S538" i="30"/>
  <c r="X538" i="30" l="1"/>
  <c r="U538" i="2"/>
  <c r="Z538" i="30" s="1"/>
  <c r="W538" i="2"/>
  <c r="AB538" i="30" s="1"/>
  <c r="AA538" i="30"/>
  <c r="O539" i="24"/>
  <c r="S539" i="32" s="1"/>
  <c r="J539" i="24"/>
  <c r="Q539" i="24"/>
  <c r="V539" i="32" s="1"/>
  <c r="AB538" i="32"/>
  <c r="Y538" i="32"/>
  <c r="N538" i="2"/>
  <c r="Q538" i="30"/>
  <c r="I538" i="2"/>
  <c r="J538" i="30" s="1"/>
  <c r="H538" i="2"/>
  <c r="H538" i="30"/>
  <c r="Z538" i="2"/>
  <c r="AA538" i="2" s="1"/>
  <c r="R538" i="30" l="1"/>
  <c r="L538" i="2"/>
  <c r="I538" i="30"/>
  <c r="K539" i="32"/>
  <c r="G539" i="24"/>
  <c r="S539" i="24" s="1"/>
  <c r="V539" i="24"/>
  <c r="AA539" i="32" s="1"/>
  <c r="P539" i="24"/>
  <c r="U539" i="32" s="1"/>
  <c r="M539" i="24"/>
  <c r="X539" i="32" l="1"/>
  <c r="U539" i="24"/>
  <c r="Z539" i="32" s="1"/>
  <c r="Q539" i="32"/>
  <c r="N539" i="24"/>
  <c r="R538" i="2"/>
  <c r="O538" i="30"/>
  <c r="I539" i="24"/>
  <c r="J539" i="32" s="1"/>
  <c r="H539" i="24"/>
  <c r="H539" i="32"/>
  <c r="X539" i="24"/>
  <c r="Y539" i="24" s="1"/>
  <c r="I539" i="32" l="1"/>
  <c r="L539" i="24"/>
  <c r="R539" i="32"/>
  <c r="W538" i="30"/>
  <c r="T538" i="2"/>
  <c r="Y538" i="2"/>
  <c r="J539" i="2" l="1"/>
  <c r="AE538" i="2"/>
  <c r="Q539" i="2"/>
  <c r="V539" i="30" s="1"/>
  <c r="AD538" i="30"/>
  <c r="O539" i="2"/>
  <c r="Y538" i="30"/>
  <c r="O539" i="32"/>
  <c r="R539" i="24"/>
  <c r="W539" i="32" l="1"/>
  <c r="T539" i="24"/>
  <c r="W539" i="24"/>
  <c r="V539" i="2"/>
  <c r="S539" i="30"/>
  <c r="X539" i="2"/>
  <c r="AC539" i="30" s="1"/>
  <c r="G539" i="2"/>
  <c r="S539" i="2" s="1"/>
  <c r="P539" i="2"/>
  <c r="U539" i="30" s="1"/>
  <c r="K539" i="30"/>
  <c r="M539" i="2"/>
  <c r="X539" i="30" l="1"/>
  <c r="U539" i="2"/>
  <c r="Z539" i="30" s="1"/>
  <c r="Q539" i="30"/>
  <c r="N539" i="2"/>
  <c r="W539" i="2"/>
  <c r="AB539" i="30" s="1"/>
  <c r="AA539" i="30"/>
  <c r="O540" i="24"/>
  <c r="S540" i="32" s="1"/>
  <c r="AB539" i="32"/>
  <c r="Q540" i="24"/>
  <c r="V540" i="32" s="1"/>
  <c r="J540" i="24"/>
  <c r="Y539" i="32"/>
  <c r="H539" i="2"/>
  <c r="H539" i="30"/>
  <c r="Z539" i="2"/>
  <c r="AA539" i="2" s="1"/>
  <c r="I539" i="2"/>
  <c r="J539" i="30" s="1"/>
  <c r="R539" i="30" l="1"/>
  <c r="K540" i="32"/>
  <c r="G540" i="24"/>
  <c r="S540" i="24" s="1"/>
  <c r="V540" i="24"/>
  <c r="AA540" i="32" s="1"/>
  <c r="P540" i="24"/>
  <c r="U540" i="32" s="1"/>
  <c r="M540" i="24"/>
  <c r="I539" i="30"/>
  <c r="L539" i="2"/>
  <c r="X540" i="32" l="1"/>
  <c r="U540" i="24"/>
  <c r="Z540" i="32" s="1"/>
  <c r="R539" i="2"/>
  <c r="O539" i="30"/>
  <c r="N540" i="24"/>
  <c r="Q540" i="32"/>
  <c r="H540" i="32"/>
  <c r="H540" i="24"/>
  <c r="I540" i="24"/>
  <c r="J540" i="32" s="1"/>
  <c r="X540" i="24"/>
  <c r="Y540" i="24" s="1"/>
  <c r="I540" i="32" l="1"/>
  <c r="L540" i="24"/>
  <c r="W539" i="30"/>
  <c r="T539" i="2"/>
  <c r="Y539" i="2"/>
  <c r="R540" i="32"/>
  <c r="Y539" i="30" l="1"/>
  <c r="R540" i="24"/>
  <c r="O540" i="32"/>
  <c r="AE539" i="2"/>
  <c r="Q540" i="2"/>
  <c r="V540" i="30" s="1"/>
  <c r="AD539" i="30"/>
  <c r="J540" i="2"/>
  <c r="O540" i="2"/>
  <c r="V540" i="2" l="1"/>
  <c r="S540" i="30"/>
  <c r="X540" i="2"/>
  <c r="AC540" i="30" s="1"/>
  <c r="P540" i="2"/>
  <c r="U540" i="30" s="1"/>
  <c r="G540" i="2"/>
  <c r="S540" i="2" s="1"/>
  <c r="K540" i="30"/>
  <c r="M540" i="2"/>
  <c r="W540" i="32"/>
  <c r="T540" i="24"/>
  <c r="W540" i="24"/>
  <c r="X540" i="30" l="1"/>
  <c r="U540" i="2"/>
  <c r="Z540" i="30" s="1"/>
  <c r="O541" i="24"/>
  <c r="S541" i="32" s="1"/>
  <c r="AB540" i="32"/>
  <c r="Q541" i="24"/>
  <c r="V541" i="32" s="1"/>
  <c r="J541" i="24"/>
  <c r="Y540" i="32"/>
  <c r="H540" i="30"/>
  <c r="H540" i="2"/>
  <c r="I540" i="2"/>
  <c r="J540" i="30" s="1"/>
  <c r="Z540" i="2"/>
  <c r="AA540" i="2" s="1"/>
  <c r="N540" i="2"/>
  <c r="Q540" i="30"/>
  <c r="AA540" i="30"/>
  <c r="W540" i="2"/>
  <c r="AB540" i="30" s="1"/>
  <c r="L540" i="2" l="1"/>
  <c r="I540" i="30"/>
  <c r="P541" i="24"/>
  <c r="U541" i="32" s="1"/>
  <c r="K541" i="32"/>
  <c r="V541" i="24"/>
  <c r="AA541" i="32" s="1"/>
  <c r="G541" i="24"/>
  <c r="M541" i="24"/>
  <c r="R540" i="30"/>
  <c r="H541" i="24" l="1"/>
  <c r="H541" i="32"/>
  <c r="X541" i="24"/>
  <c r="Y541" i="24" s="1"/>
  <c r="I541" i="24"/>
  <c r="J541" i="32" s="1"/>
  <c r="Q541" i="32"/>
  <c r="N541" i="24"/>
  <c r="S541" i="24"/>
  <c r="R540" i="2"/>
  <c r="O540" i="30"/>
  <c r="W540" i="30" l="1"/>
  <c r="T540" i="2"/>
  <c r="Y540" i="2"/>
  <c r="X541" i="32"/>
  <c r="U541" i="24"/>
  <c r="Z541" i="32" s="1"/>
  <c r="R541" i="32"/>
  <c r="I541" i="32"/>
  <c r="L541" i="24"/>
  <c r="R541" i="24" l="1"/>
  <c r="O541" i="32"/>
  <c r="J541" i="2"/>
  <c r="AD540" i="30"/>
  <c r="Q541" i="2"/>
  <c r="V541" i="30" s="1"/>
  <c r="O541" i="2"/>
  <c r="AE540" i="2"/>
  <c r="Y540" i="30"/>
  <c r="G541" i="2" l="1"/>
  <c r="S541" i="2" s="1"/>
  <c r="K541" i="30"/>
  <c r="X541" i="2"/>
  <c r="AC541" i="30" s="1"/>
  <c r="P541" i="2"/>
  <c r="U541" i="30" s="1"/>
  <c r="M541" i="2"/>
  <c r="S541" i="30"/>
  <c r="V541" i="2"/>
  <c r="W541" i="32"/>
  <c r="T541" i="24"/>
  <c r="W541" i="24"/>
  <c r="X541" i="30" l="1"/>
  <c r="U541" i="2"/>
  <c r="Z541" i="30" s="1"/>
  <c r="O542" i="24"/>
  <c r="S542" i="32" s="1"/>
  <c r="AB541" i="32"/>
  <c r="Q542" i="24"/>
  <c r="V542" i="32" s="1"/>
  <c r="J542" i="24"/>
  <c r="N541" i="2"/>
  <c r="Q541" i="30"/>
  <c r="Y541" i="32"/>
  <c r="AA541" i="30"/>
  <c r="W541" i="2"/>
  <c r="AB541" i="30" s="1"/>
  <c r="I541" i="2"/>
  <c r="J541" i="30" s="1"/>
  <c r="H541" i="2"/>
  <c r="H541" i="30"/>
  <c r="Z541" i="2"/>
  <c r="AA541" i="2" s="1"/>
  <c r="V542" i="24" l="1"/>
  <c r="AA542" i="32" s="1"/>
  <c r="P542" i="24"/>
  <c r="U542" i="32" s="1"/>
  <c r="K542" i="32"/>
  <c r="G542" i="24"/>
  <c r="M542" i="24"/>
  <c r="L541" i="2"/>
  <c r="I541" i="30"/>
  <c r="R541" i="30"/>
  <c r="R541" i="2" l="1"/>
  <c r="O541" i="30"/>
  <c r="Q542" i="32"/>
  <c r="N542" i="24"/>
  <c r="H542" i="24"/>
  <c r="I542" i="24"/>
  <c r="J542" i="32" s="1"/>
  <c r="H542" i="32"/>
  <c r="X542" i="24"/>
  <c r="Y542" i="24" s="1"/>
  <c r="S542" i="24"/>
  <c r="R542" i="32" l="1"/>
  <c r="X542" i="32"/>
  <c r="U542" i="24"/>
  <c r="Z542" i="32" s="1"/>
  <c r="I542" i="32"/>
  <c r="L542" i="24"/>
  <c r="W541" i="30"/>
  <c r="T541" i="2"/>
  <c r="Y541" i="2"/>
  <c r="Y541" i="30" l="1"/>
  <c r="O542" i="32"/>
  <c r="R542" i="24"/>
  <c r="Q542" i="2"/>
  <c r="V542" i="30" s="1"/>
  <c r="AE541" i="2"/>
  <c r="O542" i="2"/>
  <c r="AD541" i="30"/>
  <c r="J542" i="2"/>
  <c r="W542" i="32" l="1"/>
  <c r="T542" i="24"/>
  <c r="W542" i="24"/>
  <c r="S542" i="30"/>
  <c r="V542" i="2"/>
  <c r="P542" i="2"/>
  <c r="U542" i="30" s="1"/>
  <c r="S542" i="2"/>
  <c r="G542" i="2"/>
  <c r="K542" i="30"/>
  <c r="X542" i="2"/>
  <c r="AC542" i="30" s="1"/>
  <c r="M542" i="2"/>
  <c r="N542" i="2" l="1"/>
  <c r="Q542" i="30"/>
  <c r="H542" i="2"/>
  <c r="H542" i="30"/>
  <c r="Z542" i="2"/>
  <c r="AA542" i="2" s="1"/>
  <c r="I542" i="2"/>
  <c r="J542" i="30" s="1"/>
  <c r="O543" i="24"/>
  <c r="S543" i="32" s="1"/>
  <c r="J543" i="24"/>
  <c r="Q543" i="24"/>
  <c r="V543" i="32" s="1"/>
  <c r="AB542" i="32"/>
  <c r="Y542" i="32"/>
  <c r="X542" i="30"/>
  <c r="U542" i="2"/>
  <c r="Z542" i="30" s="1"/>
  <c r="W542" i="2"/>
  <c r="AB542" i="30" s="1"/>
  <c r="AA542" i="30"/>
  <c r="G543" i="24" l="1"/>
  <c r="S543" i="24" s="1"/>
  <c r="K543" i="32"/>
  <c r="P543" i="24"/>
  <c r="U543" i="32" s="1"/>
  <c r="V543" i="24"/>
  <c r="AA543" i="32" s="1"/>
  <c r="M543" i="24"/>
  <c r="L542" i="2"/>
  <c r="I542" i="30"/>
  <c r="R542" i="30"/>
  <c r="X543" i="32" l="1"/>
  <c r="U543" i="24"/>
  <c r="Z543" i="32" s="1"/>
  <c r="R542" i="2"/>
  <c r="O542" i="30"/>
  <c r="Q543" i="32"/>
  <c r="N543" i="24"/>
  <c r="I543" i="24"/>
  <c r="J543" i="32" s="1"/>
  <c r="H543" i="32"/>
  <c r="H543" i="24"/>
  <c r="X543" i="24"/>
  <c r="Y543" i="24" s="1"/>
  <c r="R543" i="32" l="1"/>
  <c r="W542" i="30"/>
  <c r="T542" i="2"/>
  <c r="Y542" i="2"/>
  <c r="L543" i="24"/>
  <c r="I543" i="32"/>
  <c r="Y542" i="30" l="1"/>
  <c r="R543" i="24"/>
  <c r="O543" i="32"/>
  <c r="AD542" i="30"/>
  <c r="AE542" i="2"/>
  <c r="O543" i="2"/>
  <c r="Q543" i="2"/>
  <c r="V543" i="30" s="1"/>
  <c r="J543" i="2"/>
  <c r="W543" i="32" l="1"/>
  <c r="T543" i="24"/>
  <c r="W543" i="24"/>
  <c r="S543" i="30"/>
  <c r="V543" i="2"/>
  <c r="P543" i="2"/>
  <c r="U543" i="30" s="1"/>
  <c r="X543" i="2"/>
  <c r="AC543" i="30" s="1"/>
  <c r="K543" i="30"/>
  <c r="G543" i="2"/>
  <c r="S543" i="2" s="1"/>
  <c r="M543" i="2"/>
  <c r="X543" i="30" l="1"/>
  <c r="U543" i="2"/>
  <c r="Z543" i="30" s="1"/>
  <c r="Q543" i="30"/>
  <c r="N543" i="2"/>
  <c r="AB543" i="32"/>
  <c r="O544" i="24"/>
  <c r="S544" i="32" s="1"/>
  <c r="Q544" i="24"/>
  <c r="V544" i="32" s="1"/>
  <c r="J544" i="24"/>
  <c r="Y543" i="32"/>
  <c r="H543" i="2"/>
  <c r="H543" i="30"/>
  <c r="I543" i="2"/>
  <c r="J543" i="30" s="1"/>
  <c r="Z543" i="2"/>
  <c r="AA543" i="2" s="1"/>
  <c r="W543" i="2"/>
  <c r="AB543" i="30" s="1"/>
  <c r="AA543" i="30"/>
  <c r="K544" i="32" l="1"/>
  <c r="G544" i="24"/>
  <c r="V544" i="24"/>
  <c r="AA544" i="32" s="1"/>
  <c r="P544" i="24"/>
  <c r="U544" i="32" s="1"/>
  <c r="M544" i="24"/>
  <c r="R543" i="30"/>
  <c r="I543" i="30"/>
  <c r="L543" i="2"/>
  <c r="Q544" i="32" l="1"/>
  <c r="N544" i="24"/>
  <c r="H544" i="32"/>
  <c r="H544" i="24"/>
  <c r="I544" i="24"/>
  <c r="J544" i="32" s="1"/>
  <c r="X544" i="24"/>
  <c r="Y544" i="24" s="1"/>
  <c r="O543" i="30"/>
  <c r="R543" i="2"/>
  <c r="S544" i="24"/>
  <c r="X544" i="32" l="1"/>
  <c r="U544" i="24"/>
  <c r="Z544" i="32" s="1"/>
  <c r="I544" i="32"/>
  <c r="L544" i="24"/>
  <c r="W543" i="30"/>
  <c r="T543" i="2"/>
  <c r="Y543" i="2"/>
  <c r="R544" i="32"/>
  <c r="R544" i="24" l="1"/>
  <c r="O544" i="32"/>
  <c r="AD543" i="30"/>
  <c r="AE543" i="2"/>
  <c r="O544" i="2"/>
  <c r="J544" i="2"/>
  <c r="Q544" i="2"/>
  <c r="V544" i="30" s="1"/>
  <c r="Y543" i="30"/>
  <c r="P544" i="2" l="1"/>
  <c r="U544" i="30" s="1"/>
  <c r="X544" i="2"/>
  <c r="AC544" i="30" s="1"/>
  <c r="K544" i="30"/>
  <c r="G544" i="2"/>
  <c r="M544" i="2"/>
  <c r="V544" i="2"/>
  <c r="S544" i="30"/>
  <c r="W544" i="32"/>
  <c r="T544" i="24"/>
  <c r="W544" i="24"/>
  <c r="O545" i="24" l="1"/>
  <c r="S545" i="32" s="1"/>
  <c r="AB544" i="32"/>
  <c r="Q545" i="24"/>
  <c r="V545" i="32" s="1"/>
  <c r="J545" i="24"/>
  <c r="AA544" i="30"/>
  <c r="W544" i="2"/>
  <c r="AB544" i="30" s="1"/>
  <c r="Y544" i="32"/>
  <c r="Q544" i="30"/>
  <c r="N544" i="2"/>
  <c r="H544" i="30"/>
  <c r="H544" i="2"/>
  <c r="Z544" i="2"/>
  <c r="AA544" i="2" s="1"/>
  <c r="I544" i="2"/>
  <c r="J544" i="30" s="1"/>
  <c r="S544" i="2"/>
  <c r="K545" i="32" l="1"/>
  <c r="G545" i="24"/>
  <c r="V545" i="24"/>
  <c r="AA545" i="32" s="1"/>
  <c r="P545" i="24"/>
  <c r="U545" i="32" s="1"/>
  <c r="M545" i="24"/>
  <c r="X544" i="30"/>
  <c r="U544" i="2"/>
  <c r="Z544" i="30" s="1"/>
  <c r="I544" i="30"/>
  <c r="L544" i="2"/>
  <c r="R544" i="30"/>
  <c r="N545" i="24" l="1"/>
  <c r="Q545" i="32"/>
  <c r="H545" i="24"/>
  <c r="H545" i="32"/>
  <c r="I545" i="24"/>
  <c r="J545" i="32" s="1"/>
  <c r="X545" i="24"/>
  <c r="Y545" i="24" s="1"/>
  <c r="O544" i="30"/>
  <c r="R544" i="2"/>
  <c r="S545" i="24"/>
  <c r="X545" i="32" l="1"/>
  <c r="U545" i="24"/>
  <c r="Z545" i="32" s="1"/>
  <c r="W544" i="30"/>
  <c r="T544" i="2"/>
  <c r="Y544" i="2"/>
  <c r="L545" i="24"/>
  <c r="I545" i="32"/>
  <c r="R545" i="32"/>
  <c r="Y544" i="30" l="1"/>
  <c r="O545" i="32"/>
  <c r="R545" i="24"/>
  <c r="J545" i="2"/>
  <c r="AD544" i="30"/>
  <c r="Q545" i="2"/>
  <c r="V545" i="30" s="1"/>
  <c r="O545" i="2"/>
  <c r="AE544" i="2"/>
  <c r="V545" i="2" l="1"/>
  <c r="S545" i="30"/>
  <c r="W545" i="32"/>
  <c r="T545" i="24"/>
  <c r="W545" i="24"/>
  <c r="X545" i="2"/>
  <c r="AC545" i="30" s="1"/>
  <c r="P545" i="2"/>
  <c r="U545" i="30" s="1"/>
  <c r="G545" i="2"/>
  <c r="K545" i="30"/>
  <c r="M545" i="2"/>
  <c r="Y545" i="32" l="1"/>
  <c r="N545" i="2"/>
  <c r="Q545" i="30"/>
  <c r="H545" i="2"/>
  <c r="H545" i="30"/>
  <c r="I545" i="2"/>
  <c r="J545" i="30" s="1"/>
  <c r="Z545" i="2"/>
  <c r="AA545" i="2" s="1"/>
  <c r="S545" i="2"/>
  <c r="O546" i="24"/>
  <c r="S546" i="32" s="1"/>
  <c r="AB545" i="32"/>
  <c r="Q546" i="24"/>
  <c r="V546" i="32" s="1"/>
  <c r="J546" i="24"/>
  <c r="AA545" i="30"/>
  <c r="W545" i="2"/>
  <c r="AB545" i="30" s="1"/>
  <c r="R545" i="30" l="1"/>
  <c r="G546" i="24"/>
  <c r="K546" i="32"/>
  <c r="V546" i="24"/>
  <c r="AA546" i="32" s="1"/>
  <c r="P546" i="24"/>
  <c r="U546" i="32" s="1"/>
  <c r="M546" i="24"/>
  <c r="X545" i="30"/>
  <c r="U545" i="2"/>
  <c r="Z545" i="30" s="1"/>
  <c r="I545" i="30"/>
  <c r="L545" i="2"/>
  <c r="N546" i="24" l="1"/>
  <c r="Q546" i="32"/>
  <c r="O545" i="30"/>
  <c r="R545" i="2"/>
  <c r="H546" i="32"/>
  <c r="I546" i="24"/>
  <c r="J546" i="32" s="1"/>
  <c r="H546" i="24"/>
  <c r="X546" i="24"/>
  <c r="Y546" i="24" s="1"/>
  <c r="S546" i="24"/>
  <c r="W545" i="30" l="1"/>
  <c r="T545" i="2"/>
  <c r="Y545" i="2"/>
  <c r="L546" i="24"/>
  <c r="I546" i="32"/>
  <c r="X546" i="32"/>
  <c r="U546" i="24"/>
  <c r="Z546" i="32" s="1"/>
  <c r="R546" i="32"/>
  <c r="O546" i="32" l="1"/>
  <c r="R546" i="24"/>
  <c r="J546" i="2"/>
  <c r="O546" i="2"/>
  <c r="Q546" i="2"/>
  <c r="V546" i="30" s="1"/>
  <c r="AE545" i="2"/>
  <c r="AD545" i="30"/>
  <c r="Y545" i="30"/>
  <c r="V546" i="2" l="1"/>
  <c r="S546" i="30"/>
  <c r="K546" i="30"/>
  <c r="X546" i="2"/>
  <c r="AC546" i="30" s="1"/>
  <c r="P546" i="2"/>
  <c r="U546" i="30" s="1"/>
  <c r="G546" i="2"/>
  <c r="M546" i="2"/>
  <c r="W546" i="32"/>
  <c r="T546" i="24"/>
  <c r="W546" i="24"/>
  <c r="O547" i="24" l="1"/>
  <c r="S547" i="32" s="1"/>
  <c r="AB546" i="32"/>
  <c r="Q547" i="24"/>
  <c r="V547" i="32" s="1"/>
  <c r="J547" i="24"/>
  <c r="Y546" i="32"/>
  <c r="H546" i="2"/>
  <c r="I546" i="2"/>
  <c r="J546" i="30" s="1"/>
  <c r="H546" i="30"/>
  <c r="Z546" i="2"/>
  <c r="AA546" i="2" s="1"/>
  <c r="Q546" i="30"/>
  <c r="N546" i="2"/>
  <c r="S546" i="2"/>
  <c r="AA546" i="30"/>
  <c r="W546" i="2"/>
  <c r="AB546" i="30" s="1"/>
  <c r="R546" i="30" l="1"/>
  <c r="K547" i="32"/>
  <c r="G547" i="24"/>
  <c r="S547" i="24" s="1"/>
  <c r="V547" i="24"/>
  <c r="AA547" i="32" s="1"/>
  <c r="P547" i="24"/>
  <c r="U547" i="32" s="1"/>
  <c r="M547" i="24"/>
  <c r="L546" i="2"/>
  <c r="I546" i="30"/>
  <c r="X546" i="30"/>
  <c r="U546" i="2"/>
  <c r="Z546" i="30" s="1"/>
  <c r="X547" i="32" l="1"/>
  <c r="U547" i="24"/>
  <c r="Z547" i="32" s="1"/>
  <c r="O546" i="30"/>
  <c r="R546" i="2"/>
  <c r="Q547" i="32"/>
  <c r="N547" i="24"/>
  <c r="I547" i="24"/>
  <c r="J547" i="32" s="1"/>
  <c r="H547" i="24"/>
  <c r="H547" i="32"/>
  <c r="X547" i="24"/>
  <c r="Y547" i="24" s="1"/>
  <c r="I547" i="32" l="1"/>
  <c r="L547" i="24"/>
  <c r="W546" i="30"/>
  <c r="T546" i="2"/>
  <c r="Y546" i="2"/>
  <c r="R547" i="32"/>
  <c r="Y546" i="30" l="1"/>
  <c r="O547" i="32"/>
  <c r="R547" i="24"/>
  <c r="Q547" i="2"/>
  <c r="V547" i="30" s="1"/>
  <c r="O547" i="2"/>
  <c r="J547" i="2"/>
  <c r="AD546" i="30"/>
  <c r="AE546" i="2"/>
  <c r="S547" i="30" l="1"/>
  <c r="V547" i="2"/>
  <c r="W547" i="32"/>
  <c r="T547" i="24"/>
  <c r="W547" i="24"/>
  <c r="P547" i="2"/>
  <c r="U547" i="30" s="1"/>
  <c r="K547" i="30"/>
  <c r="X547" i="2"/>
  <c r="AC547" i="30" s="1"/>
  <c r="G547" i="2"/>
  <c r="M547" i="2"/>
  <c r="Y547" i="32" l="1"/>
  <c r="N547" i="2"/>
  <c r="Q547" i="30"/>
  <c r="H547" i="2"/>
  <c r="H547" i="30"/>
  <c r="Z547" i="2"/>
  <c r="AA547" i="2" s="1"/>
  <c r="I547" i="2"/>
  <c r="J547" i="30" s="1"/>
  <c r="S547" i="2"/>
  <c r="AA547" i="30"/>
  <c r="W547" i="2"/>
  <c r="AB547" i="30" s="1"/>
  <c r="Q548" i="24"/>
  <c r="V548" i="32" s="1"/>
  <c r="J548" i="24"/>
  <c r="O548" i="24"/>
  <c r="S548" i="32" s="1"/>
  <c r="AB547" i="32"/>
  <c r="R547" i="30" l="1"/>
  <c r="P548" i="24"/>
  <c r="U548" i="32" s="1"/>
  <c r="K548" i="32"/>
  <c r="V548" i="24"/>
  <c r="AA548" i="32" s="1"/>
  <c r="G548" i="24"/>
  <c r="S548" i="24" s="1"/>
  <c r="M548" i="24"/>
  <c r="X547" i="30"/>
  <c r="U547" i="2"/>
  <c r="Z547" i="30" s="1"/>
  <c r="I547" i="30"/>
  <c r="L547" i="2"/>
  <c r="X548" i="32" l="1"/>
  <c r="U548" i="24"/>
  <c r="Z548" i="32" s="1"/>
  <c r="O547" i="30"/>
  <c r="R547" i="2"/>
  <c r="H548" i="24"/>
  <c r="I548" i="24"/>
  <c r="J548" i="32" s="1"/>
  <c r="H548" i="32"/>
  <c r="X548" i="24"/>
  <c r="Y548" i="24" s="1"/>
  <c r="N548" i="24"/>
  <c r="Q548" i="32"/>
  <c r="W547" i="30" l="1"/>
  <c r="T547" i="2"/>
  <c r="Y547" i="2"/>
  <c r="R548" i="32"/>
  <c r="L548" i="24"/>
  <c r="I548" i="32"/>
  <c r="Q548" i="2" l="1"/>
  <c r="V548" i="30" s="1"/>
  <c r="AE547" i="2"/>
  <c r="AD547" i="30"/>
  <c r="O548" i="2"/>
  <c r="J548" i="2"/>
  <c r="Y547" i="30"/>
  <c r="O548" i="32"/>
  <c r="R548" i="24"/>
  <c r="V548" i="2" l="1"/>
  <c r="S548" i="30"/>
  <c r="W548" i="32"/>
  <c r="T548" i="24"/>
  <c r="W548" i="24"/>
  <c r="G548" i="2"/>
  <c r="K548" i="30"/>
  <c r="S548" i="2"/>
  <c r="X548" i="2"/>
  <c r="AC548" i="30" s="1"/>
  <c r="P548" i="2"/>
  <c r="U548" i="30" s="1"/>
  <c r="M548" i="2"/>
  <c r="Y548" i="32" l="1"/>
  <c r="X548" i="30"/>
  <c r="U548" i="2"/>
  <c r="Z548" i="30" s="1"/>
  <c r="Q548" i="30"/>
  <c r="N548" i="2"/>
  <c r="H548" i="30"/>
  <c r="I548" i="2"/>
  <c r="J548" i="30" s="1"/>
  <c r="Z548" i="2"/>
  <c r="AA548" i="2" s="1"/>
  <c r="H548" i="2"/>
  <c r="Q549" i="24"/>
  <c r="V549" i="32" s="1"/>
  <c r="J549" i="24"/>
  <c r="O549" i="24"/>
  <c r="S549" i="32" s="1"/>
  <c r="AB548" i="32"/>
  <c r="AA548" i="30"/>
  <c r="W548" i="2"/>
  <c r="AB548" i="30" s="1"/>
  <c r="I548" i="30" l="1"/>
  <c r="L548" i="2"/>
  <c r="K549" i="32"/>
  <c r="G549" i="24"/>
  <c r="V549" i="24"/>
  <c r="AA549" i="32" s="1"/>
  <c r="P549" i="24"/>
  <c r="U549" i="32" s="1"/>
  <c r="M549" i="24"/>
  <c r="R548" i="30"/>
  <c r="H549" i="32" l="1"/>
  <c r="I549" i="24"/>
  <c r="J549" i="32" s="1"/>
  <c r="H549" i="24"/>
  <c r="X549" i="24"/>
  <c r="Y549" i="24" s="1"/>
  <c r="O548" i="30"/>
  <c r="R548" i="2"/>
  <c r="N549" i="24"/>
  <c r="Q549" i="32"/>
  <c r="S549" i="24"/>
  <c r="R549" i="32" l="1"/>
  <c r="I549" i="32"/>
  <c r="L549" i="24"/>
  <c r="W548" i="30"/>
  <c r="T548" i="2"/>
  <c r="Y548" i="2"/>
  <c r="X549" i="32"/>
  <c r="U549" i="24"/>
  <c r="Z549" i="32" s="1"/>
  <c r="R549" i="24" l="1"/>
  <c r="O549" i="32"/>
  <c r="AE548" i="2"/>
  <c r="O549" i="2"/>
  <c r="J549" i="2"/>
  <c r="Q549" i="2"/>
  <c r="V549" i="30" s="1"/>
  <c r="AD548" i="30"/>
  <c r="Y548" i="30"/>
  <c r="S549" i="30" l="1"/>
  <c r="V549" i="2"/>
  <c r="G549" i="2"/>
  <c r="S549" i="2" s="1"/>
  <c r="P549" i="2"/>
  <c r="U549" i="30" s="1"/>
  <c r="X549" i="2"/>
  <c r="AC549" i="30" s="1"/>
  <c r="K549" i="30"/>
  <c r="M549" i="2"/>
  <c r="W549" i="32"/>
  <c r="T549" i="24"/>
  <c r="W549" i="24"/>
  <c r="Q550" i="24" l="1"/>
  <c r="V550" i="32" s="1"/>
  <c r="J550" i="24"/>
  <c r="O550" i="24"/>
  <c r="S550" i="32" s="1"/>
  <c r="AB549" i="32"/>
  <c r="Y549" i="32"/>
  <c r="H549" i="2"/>
  <c r="H549" i="30"/>
  <c r="Z549" i="2"/>
  <c r="AA549" i="2" s="1"/>
  <c r="I549" i="2"/>
  <c r="J549" i="30" s="1"/>
  <c r="X549" i="30"/>
  <c r="U549" i="2"/>
  <c r="Z549" i="30" s="1"/>
  <c r="W549" i="2"/>
  <c r="AB549" i="30" s="1"/>
  <c r="AA549" i="30"/>
  <c r="N549" i="2"/>
  <c r="Q549" i="30"/>
  <c r="R549" i="30" l="1"/>
  <c r="L549" i="2"/>
  <c r="I549" i="30"/>
  <c r="G550" i="24"/>
  <c r="S550" i="24" s="1"/>
  <c r="K550" i="32"/>
  <c r="V550" i="24"/>
  <c r="AA550" i="32" s="1"/>
  <c r="P550" i="24"/>
  <c r="U550" i="32" s="1"/>
  <c r="M550" i="24"/>
  <c r="X550" i="32" l="1"/>
  <c r="U550" i="24"/>
  <c r="Z550" i="32" s="1"/>
  <c r="R549" i="2"/>
  <c r="O549" i="30"/>
  <c r="N550" i="24"/>
  <c r="Q550" i="32"/>
  <c r="H550" i="32"/>
  <c r="I550" i="24"/>
  <c r="J550" i="32" s="1"/>
  <c r="H550" i="24"/>
  <c r="X550" i="24"/>
  <c r="Y550" i="24" s="1"/>
  <c r="W549" i="30" l="1"/>
  <c r="T549" i="2"/>
  <c r="Y549" i="2"/>
  <c r="I550" i="32"/>
  <c r="L550" i="24"/>
  <c r="R550" i="32"/>
  <c r="AE549" i="2" l="1"/>
  <c r="Q550" i="2"/>
  <c r="V550" i="30" s="1"/>
  <c r="O550" i="2"/>
  <c r="J550" i="2"/>
  <c r="AD549" i="30"/>
  <c r="Y549" i="30"/>
  <c r="O550" i="32"/>
  <c r="R550" i="24"/>
  <c r="X550" i="2" l="1"/>
  <c r="AC550" i="30" s="1"/>
  <c r="P550" i="2"/>
  <c r="U550" i="30" s="1"/>
  <c r="G550" i="2"/>
  <c r="K550" i="30"/>
  <c r="S550" i="2"/>
  <c r="M550" i="2"/>
  <c r="S550" i="30"/>
  <c r="V550" i="2"/>
  <c r="W550" i="32"/>
  <c r="T550" i="24"/>
  <c r="W550" i="24"/>
  <c r="O551" i="24" l="1"/>
  <c r="S551" i="32" s="1"/>
  <c r="AB550" i="32"/>
  <c r="Q551" i="24"/>
  <c r="V551" i="32" s="1"/>
  <c r="J551" i="24"/>
  <c r="AA550" i="30"/>
  <c r="W550" i="2"/>
  <c r="AB550" i="30" s="1"/>
  <c r="N550" i="2"/>
  <c r="Q550" i="30"/>
  <c r="H550" i="30"/>
  <c r="Z550" i="2"/>
  <c r="AA550" i="2" s="1"/>
  <c r="I550" i="2"/>
  <c r="J550" i="30" s="1"/>
  <c r="H550" i="2"/>
  <c r="Y550" i="32"/>
  <c r="X550" i="30"/>
  <c r="U550" i="2"/>
  <c r="Z550" i="30" s="1"/>
  <c r="L550" i="2" l="1"/>
  <c r="I550" i="30"/>
  <c r="K551" i="32"/>
  <c r="V551" i="24"/>
  <c r="AA551" i="32" s="1"/>
  <c r="P551" i="24"/>
  <c r="U551" i="32" s="1"/>
  <c r="G551" i="24"/>
  <c r="M551" i="24"/>
  <c r="R550" i="30"/>
  <c r="I551" i="24" l="1"/>
  <c r="J551" i="32" s="1"/>
  <c r="H551" i="32"/>
  <c r="H551" i="24"/>
  <c r="X551" i="24"/>
  <c r="Y551" i="24" s="1"/>
  <c r="Q551" i="32"/>
  <c r="N551" i="24"/>
  <c r="S551" i="24"/>
  <c r="O550" i="30"/>
  <c r="R550" i="2"/>
  <c r="W550" i="30" l="1"/>
  <c r="T550" i="2"/>
  <c r="Y550" i="2"/>
  <c r="L551" i="24"/>
  <c r="I551" i="32"/>
  <c r="X551" i="32"/>
  <c r="U551" i="24"/>
  <c r="Z551" i="32" s="1"/>
  <c r="R551" i="32"/>
  <c r="R551" i="24" l="1"/>
  <c r="O551" i="32"/>
  <c r="Q551" i="2"/>
  <c r="V551" i="30" s="1"/>
  <c r="O551" i="2"/>
  <c r="J551" i="2"/>
  <c r="AD550" i="30"/>
  <c r="AE550" i="2"/>
  <c r="Y550" i="30"/>
  <c r="S551" i="30" l="1"/>
  <c r="V551" i="2"/>
  <c r="P551" i="2"/>
  <c r="U551" i="30" s="1"/>
  <c r="K551" i="30"/>
  <c r="X551" i="2"/>
  <c r="AC551" i="30" s="1"/>
  <c r="G551" i="2"/>
  <c r="M551" i="2"/>
  <c r="W551" i="32"/>
  <c r="T551" i="24"/>
  <c r="W551" i="24"/>
  <c r="Q552" i="24" l="1"/>
  <c r="V552" i="32" s="1"/>
  <c r="J552" i="24"/>
  <c r="O552" i="24"/>
  <c r="S552" i="32" s="1"/>
  <c r="AB551" i="32"/>
  <c r="H551" i="30"/>
  <c r="I551" i="2"/>
  <c r="J551" i="30" s="1"/>
  <c r="Z551" i="2"/>
  <c r="AA551" i="2" s="1"/>
  <c r="H551" i="2"/>
  <c r="S551" i="2"/>
  <c r="W551" i="2"/>
  <c r="AB551" i="30" s="1"/>
  <c r="AA551" i="30"/>
  <c r="Y551" i="32"/>
  <c r="Q551" i="30"/>
  <c r="N551" i="2"/>
  <c r="I551" i="30" l="1"/>
  <c r="L551" i="2"/>
  <c r="R551" i="30"/>
  <c r="V552" i="24"/>
  <c r="AA552" i="32" s="1"/>
  <c r="K552" i="32"/>
  <c r="P552" i="24"/>
  <c r="U552" i="32" s="1"/>
  <c r="G552" i="24"/>
  <c r="S552" i="24" s="1"/>
  <c r="M552" i="24"/>
  <c r="X551" i="30"/>
  <c r="U551" i="2"/>
  <c r="Z551" i="30" s="1"/>
  <c r="X552" i="32" l="1"/>
  <c r="U552" i="24"/>
  <c r="Z552" i="32" s="1"/>
  <c r="Q552" i="32"/>
  <c r="N552" i="24"/>
  <c r="O551" i="30"/>
  <c r="R551" i="2"/>
  <c r="H552" i="24"/>
  <c r="I552" i="24"/>
  <c r="J552" i="32" s="1"/>
  <c r="H552" i="32"/>
  <c r="X552" i="24"/>
  <c r="Y552" i="24" s="1"/>
  <c r="R552" i="32" l="1"/>
  <c r="I552" i="32"/>
  <c r="L552" i="24"/>
  <c r="W551" i="30"/>
  <c r="T551" i="2"/>
  <c r="Y551" i="2"/>
  <c r="O552" i="32" l="1"/>
  <c r="R552" i="24"/>
  <c r="O552" i="2"/>
  <c r="AD551" i="30"/>
  <c r="Q552" i="2"/>
  <c r="V552" i="30" s="1"/>
  <c r="AE551" i="2"/>
  <c r="J552" i="2"/>
  <c r="Y551" i="30"/>
  <c r="G552" i="2" l="1"/>
  <c r="P552" i="2"/>
  <c r="U552" i="30" s="1"/>
  <c r="X552" i="2"/>
  <c r="AC552" i="30" s="1"/>
  <c r="S552" i="2"/>
  <c r="K552" i="30"/>
  <c r="M552" i="2"/>
  <c r="S552" i="30"/>
  <c r="V552" i="2"/>
  <c r="W552" i="32"/>
  <c r="T552" i="24"/>
  <c r="W552" i="24"/>
  <c r="W552" i="2" l="1"/>
  <c r="AB552" i="30" s="1"/>
  <c r="AA552" i="30"/>
  <c r="Y552" i="32"/>
  <c r="N552" i="2"/>
  <c r="Q552" i="30"/>
  <c r="Q553" i="24"/>
  <c r="V553" i="32" s="1"/>
  <c r="AB552" i="32"/>
  <c r="O553" i="24"/>
  <c r="S553" i="32" s="1"/>
  <c r="J553" i="24"/>
  <c r="X552" i="30"/>
  <c r="U552" i="2"/>
  <c r="Z552" i="30" s="1"/>
  <c r="H552" i="2"/>
  <c r="H552" i="30"/>
  <c r="I552" i="2"/>
  <c r="J552" i="30" s="1"/>
  <c r="Z552" i="2"/>
  <c r="AA552" i="2" s="1"/>
  <c r="V553" i="24" l="1"/>
  <c r="AA553" i="32" s="1"/>
  <c r="G553" i="24"/>
  <c r="S553" i="24" s="1"/>
  <c r="P553" i="24"/>
  <c r="U553" i="32" s="1"/>
  <c r="K553" i="32"/>
  <c r="M553" i="24"/>
  <c r="L552" i="2"/>
  <c r="I552" i="30"/>
  <c r="R552" i="30"/>
  <c r="X553" i="32" l="1"/>
  <c r="U553" i="24"/>
  <c r="Z553" i="32" s="1"/>
  <c r="R552" i="2"/>
  <c r="O552" i="30"/>
  <c r="Q553" i="32"/>
  <c r="N553" i="24"/>
  <c r="H553" i="32"/>
  <c r="I553" i="24"/>
  <c r="J553" i="32" s="1"/>
  <c r="H553" i="24"/>
  <c r="X553" i="24"/>
  <c r="Y553" i="24" s="1"/>
  <c r="W552" i="30" l="1"/>
  <c r="T552" i="2"/>
  <c r="Y552" i="2"/>
  <c r="R553" i="32"/>
  <c r="I553" i="32"/>
  <c r="L553" i="24"/>
  <c r="O553" i="32" l="1"/>
  <c r="R553" i="24"/>
  <c r="J553" i="2"/>
  <c r="AD552" i="30"/>
  <c r="Q553" i="2"/>
  <c r="V553" i="30" s="1"/>
  <c r="O553" i="2"/>
  <c r="AE552" i="2"/>
  <c r="Y552" i="30"/>
  <c r="K553" i="30" l="1"/>
  <c r="X553" i="2"/>
  <c r="AC553" i="30" s="1"/>
  <c r="P553" i="2"/>
  <c r="U553" i="30" s="1"/>
  <c r="G553" i="2"/>
  <c r="S553" i="2" s="1"/>
  <c r="M553" i="2"/>
  <c r="V553" i="2"/>
  <c r="S553" i="30"/>
  <c r="W553" i="32"/>
  <c r="T553" i="24"/>
  <c r="W553" i="24"/>
  <c r="X553" i="30" l="1"/>
  <c r="U553" i="2"/>
  <c r="Z553" i="30" s="1"/>
  <c r="W553" i="2"/>
  <c r="AB553" i="30" s="1"/>
  <c r="AA553" i="30"/>
  <c r="Y553" i="32"/>
  <c r="Q553" i="30"/>
  <c r="N553" i="2"/>
  <c r="O554" i="24"/>
  <c r="S554" i="32" s="1"/>
  <c r="AB553" i="32"/>
  <c r="Q554" i="24"/>
  <c r="V554" i="32" s="1"/>
  <c r="J554" i="24"/>
  <c r="H553" i="2"/>
  <c r="H553" i="30"/>
  <c r="I553" i="2"/>
  <c r="J553" i="30" s="1"/>
  <c r="Z553" i="2"/>
  <c r="AA553" i="2" s="1"/>
  <c r="V554" i="24" l="1"/>
  <c r="AA554" i="32" s="1"/>
  <c r="P554" i="24"/>
  <c r="U554" i="32" s="1"/>
  <c r="K554" i="32"/>
  <c r="G554" i="24"/>
  <c r="M554" i="24"/>
  <c r="R553" i="30"/>
  <c r="L553" i="2"/>
  <c r="I553" i="30"/>
  <c r="Q554" i="32" l="1"/>
  <c r="N554" i="24"/>
  <c r="O553" i="30"/>
  <c r="R553" i="2"/>
  <c r="H554" i="24"/>
  <c r="I554" i="24"/>
  <c r="J554" i="32" s="1"/>
  <c r="H554" i="32"/>
  <c r="X554" i="24"/>
  <c r="Y554" i="24" s="1"/>
  <c r="S554" i="24"/>
  <c r="X554" i="32" l="1"/>
  <c r="U554" i="24"/>
  <c r="Z554" i="32" s="1"/>
  <c r="W553" i="30"/>
  <c r="T553" i="2"/>
  <c r="Y553" i="2"/>
  <c r="R554" i="32"/>
  <c r="I554" i="32"/>
  <c r="L554" i="24"/>
  <c r="Y553" i="30" l="1"/>
  <c r="O554" i="32"/>
  <c r="R554" i="24"/>
  <c r="O554" i="2"/>
  <c r="J554" i="2"/>
  <c r="Q554" i="2"/>
  <c r="V554" i="30" s="1"/>
  <c r="AE553" i="2"/>
  <c r="AD553" i="30"/>
  <c r="W554" i="32" l="1"/>
  <c r="T554" i="24"/>
  <c r="W554" i="24"/>
  <c r="P554" i="2"/>
  <c r="U554" i="30" s="1"/>
  <c r="G554" i="2"/>
  <c r="K554" i="30"/>
  <c r="X554" i="2"/>
  <c r="AC554" i="30" s="1"/>
  <c r="M554" i="2"/>
  <c r="V554" i="2"/>
  <c r="S554" i="30"/>
  <c r="W554" i="2" l="1"/>
  <c r="AB554" i="30" s="1"/>
  <c r="AA554" i="30"/>
  <c r="O555" i="24"/>
  <c r="S555" i="32" s="1"/>
  <c r="J555" i="24"/>
  <c r="Q555" i="24"/>
  <c r="V555" i="32" s="1"/>
  <c r="AB554" i="32"/>
  <c r="Y554" i="32"/>
  <c r="Q554" i="30"/>
  <c r="N554" i="2"/>
  <c r="H554" i="2"/>
  <c r="H554" i="30"/>
  <c r="Z554" i="2"/>
  <c r="AA554" i="2" s="1"/>
  <c r="I554" i="2"/>
  <c r="J554" i="30" s="1"/>
  <c r="S554" i="2"/>
  <c r="K555" i="32" l="1"/>
  <c r="G555" i="24"/>
  <c r="V555" i="24"/>
  <c r="AA555" i="32" s="1"/>
  <c r="P555" i="24"/>
  <c r="U555" i="32" s="1"/>
  <c r="M555" i="24"/>
  <c r="X554" i="30"/>
  <c r="U554" i="2"/>
  <c r="Z554" i="30" s="1"/>
  <c r="L554" i="2"/>
  <c r="I554" i="30"/>
  <c r="R554" i="30"/>
  <c r="Q555" i="32" l="1"/>
  <c r="N555" i="24"/>
  <c r="I555" i="24"/>
  <c r="J555" i="32" s="1"/>
  <c r="H555" i="24"/>
  <c r="H555" i="32"/>
  <c r="X555" i="24"/>
  <c r="Y555" i="24" s="1"/>
  <c r="R554" i="2"/>
  <c r="O554" i="30"/>
  <c r="S555" i="24"/>
  <c r="W554" i="30" l="1"/>
  <c r="T554" i="2"/>
  <c r="Y554" i="2"/>
  <c r="I555" i="32"/>
  <c r="L555" i="24"/>
  <c r="R555" i="32"/>
  <c r="X555" i="32"/>
  <c r="U555" i="24"/>
  <c r="Z555" i="32" s="1"/>
  <c r="O555" i="2" l="1"/>
  <c r="AE554" i="2"/>
  <c r="J555" i="2"/>
  <c r="AD554" i="30"/>
  <c r="Q555" i="2"/>
  <c r="V555" i="30" s="1"/>
  <c r="Y554" i="30"/>
  <c r="R555" i="24"/>
  <c r="O555" i="32"/>
  <c r="W555" i="32" l="1"/>
  <c r="T555" i="24"/>
  <c r="W555" i="24"/>
  <c r="K555" i="30"/>
  <c r="P555" i="2"/>
  <c r="U555" i="30" s="1"/>
  <c r="X555" i="2"/>
  <c r="AC555" i="30" s="1"/>
  <c r="G555" i="2"/>
  <c r="M555" i="2"/>
  <c r="V555" i="2"/>
  <c r="S555" i="30"/>
  <c r="H555" i="2" l="1"/>
  <c r="H555" i="30"/>
  <c r="Z555" i="2"/>
  <c r="AA555" i="2" s="1"/>
  <c r="I555" i="2"/>
  <c r="J555" i="30" s="1"/>
  <c r="O556" i="24"/>
  <c r="S556" i="32" s="1"/>
  <c r="AB555" i="32"/>
  <c r="Q556" i="24"/>
  <c r="V556" i="32" s="1"/>
  <c r="J556" i="24"/>
  <c r="Y555" i="32"/>
  <c r="W555" i="2"/>
  <c r="AB555" i="30" s="1"/>
  <c r="AA555" i="30"/>
  <c r="Q555" i="30"/>
  <c r="N555" i="2"/>
  <c r="S555" i="2"/>
  <c r="K556" i="32" l="1"/>
  <c r="G556" i="24"/>
  <c r="V556" i="24"/>
  <c r="AA556" i="32" s="1"/>
  <c r="P556" i="24"/>
  <c r="U556" i="32" s="1"/>
  <c r="M556" i="24"/>
  <c r="X555" i="30"/>
  <c r="U555" i="2"/>
  <c r="Z555" i="30" s="1"/>
  <c r="R555" i="30"/>
  <c r="I555" i="30"/>
  <c r="L555" i="2"/>
  <c r="O555" i="30" l="1"/>
  <c r="R555" i="2"/>
  <c r="N556" i="24"/>
  <c r="Q556" i="32"/>
  <c r="I556" i="24"/>
  <c r="J556" i="32" s="1"/>
  <c r="H556" i="32"/>
  <c r="H556" i="24"/>
  <c r="X556" i="24"/>
  <c r="Y556" i="24" s="1"/>
  <c r="S556" i="24"/>
  <c r="I556" i="32" l="1"/>
  <c r="L556" i="24"/>
  <c r="R556" i="32"/>
  <c r="X556" i="32"/>
  <c r="U556" i="24"/>
  <c r="Z556" i="32" s="1"/>
  <c r="W555" i="30"/>
  <c r="T555" i="2"/>
  <c r="Y555" i="2"/>
  <c r="Y555" i="30" l="1"/>
  <c r="O556" i="32"/>
  <c r="R556" i="24"/>
  <c r="O556" i="2"/>
  <c r="AD555" i="30"/>
  <c r="Q556" i="2"/>
  <c r="V556" i="30" s="1"/>
  <c r="AE555" i="2"/>
  <c r="J556" i="2"/>
  <c r="S556" i="30" l="1"/>
  <c r="V556" i="2"/>
  <c r="W556" i="32"/>
  <c r="T556" i="24"/>
  <c r="W556" i="24"/>
  <c r="G556" i="2"/>
  <c r="K556" i="30"/>
  <c r="S556" i="2"/>
  <c r="X556" i="2"/>
  <c r="AC556" i="30" s="1"/>
  <c r="P556" i="2"/>
  <c r="U556" i="30" s="1"/>
  <c r="M556" i="2"/>
  <c r="Y556" i="32" l="1"/>
  <c r="X556" i="30"/>
  <c r="U556" i="2"/>
  <c r="Z556" i="30" s="1"/>
  <c r="H556" i="30"/>
  <c r="H556" i="2"/>
  <c r="Z556" i="2"/>
  <c r="AA556" i="2" s="1"/>
  <c r="I556" i="2"/>
  <c r="J556" i="30" s="1"/>
  <c r="W556" i="2"/>
  <c r="AB556" i="30" s="1"/>
  <c r="AA556" i="30"/>
  <c r="N556" i="2"/>
  <c r="Q556" i="30"/>
  <c r="AB556" i="32"/>
  <c r="Q557" i="24"/>
  <c r="V557" i="32" s="1"/>
  <c r="J557" i="24"/>
  <c r="O557" i="24"/>
  <c r="S557" i="32" s="1"/>
  <c r="G557" i="24" l="1"/>
  <c r="S557" i="24" s="1"/>
  <c r="V557" i="24"/>
  <c r="AA557" i="32" s="1"/>
  <c r="K557" i="32"/>
  <c r="P557" i="24"/>
  <c r="U557" i="32" s="1"/>
  <c r="M557" i="24"/>
  <c r="R556" i="30"/>
  <c r="I556" i="30"/>
  <c r="L556" i="2"/>
  <c r="X557" i="32" l="1"/>
  <c r="U557" i="24"/>
  <c r="Z557" i="32" s="1"/>
  <c r="O556" i="30"/>
  <c r="R556" i="2"/>
  <c r="Q557" i="32"/>
  <c r="N557" i="24"/>
  <c r="H557" i="24"/>
  <c r="H557" i="32"/>
  <c r="I557" i="24"/>
  <c r="J557" i="32" s="1"/>
  <c r="X557" i="24"/>
  <c r="Y557" i="24" s="1"/>
  <c r="R557" i="32" l="1"/>
  <c r="W556" i="30"/>
  <c r="T556" i="2"/>
  <c r="Y556" i="2"/>
  <c r="L557" i="24"/>
  <c r="I557" i="32"/>
  <c r="Y556" i="30" l="1"/>
  <c r="O557" i="32"/>
  <c r="R557" i="24"/>
  <c r="Q557" i="2"/>
  <c r="V557" i="30" s="1"/>
  <c r="AE556" i="2"/>
  <c r="O557" i="2"/>
  <c r="J557" i="2"/>
  <c r="AD556" i="30"/>
  <c r="P557" i="2" l="1"/>
  <c r="U557" i="30" s="1"/>
  <c r="G557" i="2"/>
  <c r="S557" i="2" s="1"/>
  <c r="X557" i="2"/>
  <c r="AC557" i="30" s="1"/>
  <c r="K557" i="30"/>
  <c r="M557" i="2"/>
  <c r="W557" i="32"/>
  <c r="T557" i="24"/>
  <c r="W557" i="24"/>
  <c r="S557" i="30"/>
  <c r="V557" i="2"/>
  <c r="X557" i="30" l="1"/>
  <c r="U557" i="2"/>
  <c r="Z557" i="30" s="1"/>
  <c r="AA557" i="30"/>
  <c r="W557" i="2"/>
  <c r="AB557" i="30" s="1"/>
  <c r="N557" i="2"/>
  <c r="Q557" i="30"/>
  <c r="O558" i="24"/>
  <c r="S558" i="32" s="1"/>
  <c r="Q558" i="24"/>
  <c r="V558" i="32" s="1"/>
  <c r="AB557" i="32"/>
  <c r="J558" i="24"/>
  <c r="I557" i="2"/>
  <c r="J557" i="30" s="1"/>
  <c r="H557" i="2"/>
  <c r="H557" i="30"/>
  <c r="Z557" i="2"/>
  <c r="AA557" i="2" s="1"/>
  <c r="Y557" i="32"/>
  <c r="I557" i="30" l="1"/>
  <c r="L557" i="2"/>
  <c r="K558" i="32"/>
  <c r="V558" i="24"/>
  <c r="AA558" i="32" s="1"/>
  <c r="G558" i="24"/>
  <c r="P558" i="24"/>
  <c r="U558" i="32" s="1"/>
  <c r="M558" i="24"/>
  <c r="R557" i="30"/>
  <c r="H558" i="32" l="1"/>
  <c r="H558" i="24"/>
  <c r="I558" i="24"/>
  <c r="J558" i="32" s="1"/>
  <c r="X558" i="24"/>
  <c r="Y558" i="24" s="1"/>
  <c r="O557" i="30"/>
  <c r="R557" i="2"/>
  <c r="N558" i="24"/>
  <c r="Q558" i="32"/>
  <c r="S558" i="24"/>
  <c r="W557" i="30" l="1"/>
  <c r="T557" i="2"/>
  <c r="Y557" i="2"/>
  <c r="L558" i="24"/>
  <c r="I558" i="32"/>
  <c r="R558" i="32"/>
  <c r="X558" i="32"/>
  <c r="U558" i="24"/>
  <c r="Z558" i="32" s="1"/>
  <c r="R558" i="24" l="1"/>
  <c r="O558" i="32"/>
  <c r="Q558" i="2"/>
  <c r="V558" i="30" s="1"/>
  <c r="AE557" i="2"/>
  <c r="J558" i="2"/>
  <c r="AD557" i="30"/>
  <c r="O558" i="2"/>
  <c r="Y557" i="30"/>
  <c r="V558" i="2" l="1"/>
  <c r="S558" i="30"/>
  <c r="P558" i="2"/>
  <c r="U558" i="30" s="1"/>
  <c r="G558" i="2"/>
  <c r="S558" i="2" s="1"/>
  <c r="K558" i="30"/>
  <c r="X558" i="2"/>
  <c r="AC558" i="30" s="1"/>
  <c r="M558" i="2"/>
  <c r="W558" i="32"/>
  <c r="T558" i="24"/>
  <c r="W558" i="24"/>
  <c r="Y558" i="32" l="1"/>
  <c r="X558" i="30"/>
  <c r="U558" i="2"/>
  <c r="Z558" i="30" s="1"/>
  <c r="AB558" i="32"/>
  <c r="Q559" i="24"/>
  <c r="V559" i="32" s="1"/>
  <c r="J559" i="24"/>
  <c r="O559" i="24"/>
  <c r="S559" i="32" s="1"/>
  <c r="N558" i="2"/>
  <c r="Q558" i="30"/>
  <c r="H558" i="2"/>
  <c r="H558" i="30"/>
  <c r="Z558" i="2"/>
  <c r="AA558" i="2" s="1"/>
  <c r="I558" i="2"/>
  <c r="J558" i="30" s="1"/>
  <c r="W558" i="2"/>
  <c r="AB558" i="30" s="1"/>
  <c r="AA558" i="30"/>
  <c r="I558" i="30" l="1"/>
  <c r="L558" i="2"/>
  <c r="P559" i="24"/>
  <c r="U559" i="32" s="1"/>
  <c r="K559" i="32"/>
  <c r="G559" i="24"/>
  <c r="S559" i="24"/>
  <c r="V559" i="24"/>
  <c r="AA559" i="32" s="1"/>
  <c r="M559" i="24"/>
  <c r="R558" i="30"/>
  <c r="X559" i="32" l="1"/>
  <c r="U559" i="24"/>
  <c r="Z559" i="32" s="1"/>
  <c r="R558" i="2"/>
  <c r="O558" i="30"/>
  <c r="N559" i="24"/>
  <c r="Q559" i="32"/>
  <c r="H559" i="24"/>
  <c r="H559" i="32"/>
  <c r="X559" i="24"/>
  <c r="Y559" i="24" s="1"/>
  <c r="I559" i="24"/>
  <c r="J559" i="32" s="1"/>
  <c r="L559" i="24" l="1"/>
  <c r="I559" i="32"/>
  <c r="W558" i="30"/>
  <c r="T558" i="2"/>
  <c r="Y558" i="2"/>
  <c r="R559" i="32"/>
  <c r="Y558" i="30" l="1"/>
  <c r="J559" i="2"/>
  <c r="AD558" i="30"/>
  <c r="O559" i="2"/>
  <c r="AE558" i="2"/>
  <c r="Q559" i="2"/>
  <c r="V559" i="30" s="1"/>
  <c r="O559" i="32"/>
  <c r="R559" i="24"/>
  <c r="P559" i="2" l="1"/>
  <c r="U559" i="30" s="1"/>
  <c r="K559" i="30"/>
  <c r="X559" i="2"/>
  <c r="AC559" i="30" s="1"/>
  <c r="G559" i="2"/>
  <c r="M559" i="2"/>
  <c r="W559" i="32"/>
  <c r="T559" i="24"/>
  <c r="W559" i="24"/>
  <c r="S559" i="30"/>
  <c r="V559" i="2"/>
  <c r="W559" i="2" l="1"/>
  <c r="AB559" i="30" s="1"/>
  <c r="AA559" i="30"/>
  <c r="I559" i="2"/>
  <c r="J559" i="30" s="1"/>
  <c r="Z559" i="2"/>
  <c r="AA559" i="2" s="1"/>
  <c r="H559" i="2"/>
  <c r="H559" i="30"/>
  <c r="N559" i="2"/>
  <c r="Q559" i="30"/>
  <c r="AB559" i="32"/>
  <c r="Q560" i="24"/>
  <c r="V560" i="32" s="1"/>
  <c r="J560" i="24"/>
  <c r="O560" i="24"/>
  <c r="S560" i="32" s="1"/>
  <c r="Y559" i="32"/>
  <c r="S559" i="2"/>
  <c r="K560" i="32" l="1"/>
  <c r="G560" i="24"/>
  <c r="S560" i="24" s="1"/>
  <c r="V560" i="24"/>
  <c r="AA560" i="32" s="1"/>
  <c r="P560" i="24"/>
  <c r="U560" i="32" s="1"/>
  <c r="M560" i="24"/>
  <c r="X559" i="30"/>
  <c r="U559" i="2"/>
  <c r="Z559" i="30" s="1"/>
  <c r="R559" i="30"/>
  <c r="L559" i="2"/>
  <c r="I559" i="30"/>
  <c r="X560" i="32" l="1"/>
  <c r="U560" i="24"/>
  <c r="Z560" i="32" s="1"/>
  <c r="R559" i="2"/>
  <c r="O559" i="30"/>
  <c r="Q560" i="32"/>
  <c r="N560" i="24"/>
  <c r="H560" i="24"/>
  <c r="I560" i="24"/>
  <c r="J560" i="32" s="1"/>
  <c r="H560" i="32"/>
  <c r="X560" i="24"/>
  <c r="Y560" i="24" s="1"/>
  <c r="L560" i="24" l="1"/>
  <c r="I560" i="32"/>
  <c r="W559" i="30"/>
  <c r="T559" i="2"/>
  <c r="Y559" i="2"/>
  <c r="R560" i="32"/>
  <c r="Y559" i="30" l="1"/>
  <c r="AD559" i="30"/>
  <c r="AE559" i="2"/>
  <c r="J560" i="2"/>
  <c r="O560" i="2"/>
  <c r="Q560" i="2"/>
  <c r="V560" i="30" s="1"/>
  <c r="R560" i="24"/>
  <c r="O560" i="32"/>
  <c r="W560" i="32" l="1"/>
  <c r="T560" i="24"/>
  <c r="W560" i="24"/>
  <c r="G560" i="2"/>
  <c r="K560" i="30"/>
  <c r="S560" i="2"/>
  <c r="X560" i="2"/>
  <c r="AC560" i="30" s="1"/>
  <c r="P560" i="2"/>
  <c r="U560" i="30" s="1"/>
  <c r="M560" i="2"/>
  <c r="V560" i="2"/>
  <c r="S560" i="30"/>
  <c r="N560" i="2" l="1"/>
  <c r="Q560" i="30"/>
  <c r="H560" i="30"/>
  <c r="H560" i="2"/>
  <c r="Z560" i="2"/>
  <c r="AA560" i="2" s="1"/>
  <c r="I560" i="2"/>
  <c r="J560" i="30" s="1"/>
  <c r="AA560" i="30"/>
  <c r="W560" i="2"/>
  <c r="AB560" i="30" s="1"/>
  <c r="AB560" i="32"/>
  <c r="Q561" i="24"/>
  <c r="V561" i="32" s="1"/>
  <c r="J561" i="24"/>
  <c r="O561" i="24"/>
  <c r="S561" i="32" s="1"/>
  <c r="Y560" i="32"/>
  <c r="X560" i="30"/>
  <c r="U560" i="2"/>
  <c r="Z560" i="30" s="1"/>
  <c r="I560" i="30" l="1"/>
  <c r="L560" i="2"/>
  <c r="G561" i="24"/>
  <c r="V561" i="24"/>
  <c r="AA561" i="32" s="1"/>
  <c r="K561" i="32"/>
  <c r="S561" i="24"/>
  <c r="P561" i="24"/>
  <c r="U561" i="32" s="1"/>
  <c r="M561" i="24"/>
  <c r="R560" i="30"/>
  <c r="H561" i="32" l="1"/>
  <c r="I561" i="24"/>
  <c r="J561" i="32" s="1"/>
  <c r="H561" i="24"/>
  <c r="X561" i="24"/>
  <c r="Y561" i="24" s="1"/>
  <c r="X561" i="32"/>
  <c r="U561" i="24"/>
  <c r="Z561" i="32" s="1"/>
  <c r="R560" i="2"/>
  <c r="O560" i="30"/>
  <c r="Q561" i="32"/>
  <c r="N561" i="24"/>
  <c r="R561" i="32" l="1"/>
  <c r="W560" i="30"/>
  <c r="T560" i="2"/>
  <c r="Y560" i="2"/>
  <c r="L561" i="24"/>
  <c r="I561" i="32"/>
  <c r="Y560" i="30" l="1"/>
  <c r="O561" i="32"/>
  <c r="R561" i="24"/>
  <c r="J561" i="2"/>
  <c r="AD560" i="30"/>
  <c r="Q561" i="2"/>
  <c r="V561" i="30" s="1"/>
  <c r="O561" i="2"/>
  <c r="AE560" i="2"/>
  <c r="V561" i="2" l="1"/>
  <c r="S561" i="30"/>
  <c r="W561" i="32"/>
  <c r="T561" i="24"/>
  <c r="W561" i="24"/>
  <c r="X561" i="2"/>
  <c r="AC561" i="30" s="1"/>
  <c r="P561" i="2"/>
  <c r="U561" i="30" s="1"/>
  <c r="G561" i="2"/>
  <c r="K561" i="30"/>
  <c r="M561" i="2"/>
  <c r="Y561" i="32" l="1"/>
  <c r="Q561" i="30"/>
  <c r="N561" i="2"/>
  <c r="I561" i="2"/>
  <c r="J561" i="30" s="1"/>
  <c r="Z561" i="2"/>
  <c r="AA561" i="2" s="1"/>
  <c r="H561" i="2"/>
  <c r="H561" i="30"/>
  <c r="S561" i="2"/>
  <c r="AB561" i="32"/>
  <c r="Q562" i="24"/>
  <c r="V562" i="32" s="1"/>
  <c r="J562" i="24"/>
  <c r="O562" i="24"/>
  <c r="S562" i="32" s="1"/>
  <c r="W561" i="2"/>
  <c r="AB561" i="30" s="1"/>
  <c r="AA561" i="30"/>
  <c r="K562" i="32" l="1"/>
  <c r="G562" i="24"/>
  <c r="S562" i="24" s="1"/>
  <c r="V562" i="24"/>
  <c r="AA562" i="32" s="1"/>
  <c r="P562" i="24"/>
  <c r="U562" i="32" s="1"/>
  <c r="M562" i="24"/>
  <c r="R561" i="30"/>
  <c r="I561" i="30"/>
  <c r="L561" i="2"/>
  <c r="X561" i="30"/>
  <c r="U561" i="2"/>
  <c r="Z561" i="30" s="1"/>
  <c r="X562" i="32" l="1"/>
  <c r="U562" i="24"/>
  <c r="Z562" i="32" s="1"/>
  <c r="O561" i="30"/>
  <c r="R561" i="2"/>
  <c r="Q562" i="32"/>
  <c r="N562" i="24"/>
  <c r="H562" i="24"/>
  <c r="H562" i="32"/>
  <c r="I562" i="24"/>
  <c r="J562" i="32" s="1"/>
  <c r="X562" i="24"/>
  <c r="Y562" i="24" s="1"/>
  <c r="R562" i="32" l="1"/>
  <c r="W561" i="30"/>
  <c r="T561" i="2"/>
  <c r="Y561" i="2"/>
  <c r="I562" i="32"/>
  <c r="L562" i="24"/>
  <c r="Y561" i="30" l="1"/>
  <c r="O562" i="32"/>
  <c r="R562" i="24"/>
  <c r="O562" i="2"/>
  <c r="J562" i="2"/>
  <c r="AD561" i="30"/>
  <c r="Q562" i="2"/>
  <c r="V562" i="30" s="1"/>
  <c r="AE561" i="2"/>
  <c r="W562" i="32" l="1"/>
  <c r="T562" i="24"/>
  <c r="W562" i="24"/>
  <c r="G562" i="2"/>
  <c r="P562" i="2"/>
  <c r="U562" i="30" s="1"/>
  <c r="S562" i="2"/>
  <c r="X562" i="2"/>
  <c r="AC562" i="30" s="1"/>
  <c r="K562" i="30"/>
  <c r="M562" i="2"/>
  <c r="V562" i="2"/>
  <c r="S562" i="30"/>
  <c r="AA562" i="30" l="1"/>
  <c r="W562" i="2"/>
  <c r="AB562" i="30" s="1"/>
  <c r="Q562" i="30"/>
  <c r="N562" i="2"/>
  <c r="H562" i="30"/>
  <c r="H562" i="2"/>
  <c r="I562" i="2"/>
  <c r="J562" i="30" s="1"/>
  <c r="Z562" i="2"/>
  <c r="AA562" i="2" s="1"/>
  <c r="O563" i="24"/>
  <c r="S563" i="32" s="1"/>
  <c r="Q563" i="24"/>
  <c r="V563" i="32" s="1"/>
  <c r="AB562" i="32"/>
  <c r="J563" i="24"/>
  <c r="Y562" i="32"/>
  <c r="X562" i="30"/>
  <c r="U562" i="2"/>
  <c r="Z562" i="30" s="1"/>
  <c r="K563" i="32" l="1"/>
  <c r="G563" i="24"/>
  <c r="P563" i="24"/>
  <c r="U563" i="32" s="1"/>
  <c r="V563" i="24"/>
  <c r="AA563" i="32" s="1"/>
  <c r="M563" i="24"/>
  <c r="R562" i="30"/>
  <c r="I562" i="30"/>
  <c r="L562" i="2"/>
  <c r="Q563" i="32" l="1"/>
  <c r="N563" i="24"/>
  <c r="I563" i="24"/>
  <c r="J563" i="32" s="1"/>
  <c r="H563" i="32"/>
  <c r="X563" i="24"/>
  <c r="Y563" i="24" s="1"/>
  <c r="H563" i="24"/>
  <c r="S563" i="24"/>
  <c r="R562" i="2"/>
  <c r="O562" i="30"/>
  <c r="W562" i="30" l="1"/>
  <c r="T562" i="2"/>
  <c r="Y562" i="2"/>
  <c r="X563" i="32"/>
  <c r="U563" i="24"/>
  <c r="Z563" i="32" s="1"/>
  <c r="L563" i="24"/>
  <c r="I563" i="32"/>
  <c r="R563" i="32"/>
  <c r="O563" i="32" l="1"/>
  <c r="R563" i="24"/>
  <c r="J563" i="2"/>
  <c r="AD562" i="30"/>
  <c r="O563" i="2"/>
  <c r="AE562" i="2"/>
  <c r="Q563" i="2"/>
  <c r="V563" i="30" s="1"/>
  <c r="Y562" i="30"/>
  <c r="X563" i="2" l="1"/>
  <c r="AC563" i="30" s="1"/>
  <c r="G563" i="2"/>
  <c r="S563" i="2" s="1"/>
  <c r="P563" i="2"/>
  <c r="U563" i="30" s="1"/>
  <c r="K563" i="30"/>
  <c r="M563" i="2"/>
  <c r="W563" i="32"/>
  <c r="T563" i="24"/>
  <c r="W563" i="24"/>
  <c r="S563" i="30"/>
  <c r="V563" i="2"/>
  <c r="X563" i="30" l="1"/>
  <c r="U563" i="2"/>
  <c r="Z563" i="30" s="1"/>
  <c r="W563" i="2"/>
  <c r="AB563" i="30" s="1"/>
  <c r="AA563" i="30"/>
  <c r="N563" i="2"/>
  <c r="Q563" i="30"/>
  <c r="O564" i="24"/>
  <c r="S564" i="32" s="1"/>
  <c r="J564" i="24"/>
  <c r="AB563" i="32"/>
  <c r="Q564" i="24"/>
  <c r="V564" i="32" s="1"/>
  <c r="H563" i="2"/>
  <c r="H563" i="30"/>
  <c r="Z563" i="2"/>
  <c r="AA563" i="2" s="1"/>
  <c r="I563" i="2"/>
  <c r="J563" i="30" s="1"/>
  <c r="Y563" i="32"/>
  <c r="I563" i="30" l="1"/>
  <c r="L563" i="2"/>
  <c r="K564" i="32"/>
  <c r="V564" i="24"/>
  <c r="AA564" i="32" s="1"/>
  <c r="G564" i="24"/>
  <c r="S564" i="24" s="1"/>
  <c r="P564" i="24"/>
  <c r="U564" i="32" s="1"/>
  <c r="M564" i="24"/>
  <c r="R563" i="30"/>
  <c r="X564" i="32" l="1"/>
  <c r="U564" i="24"/>
  <c r="Z564" i="32" s="1"/>
  <c r="R563" i="2"/>
  <c r="O563" i="30"/>
  <c r="Q564" i="32"/>
  <c r="N564" i="24"/>
  <c r="I564" i="24"/>
  <c r="J564" i="32" s="1"/>
  <c r="H564" i="32"/>
  <c r="H564" i="24"/>
  <c r="X564" i="24"/>
  <c r="Y564" i="24" s="1"/>
  <c r="R564" i="32" l="1"/>
  <c r="W563" i="30"/>
  <c r="T563" i="2"/>
  <c r="Y563" i="2"/>
  <c r="L564" i="24"/>
  <c r="I564" i="32"/>
  <c r="Y563" i="30" l="1"/>
  <c r="O564" i="32"/>
  <c r="R564" i="24"/>
  <c r="AE563" i="2"/>
  <c r="O564" i="2"/>
  <c r="AD563" i="30"/>
  <c r="J564" i="2"/>
  <c r="Q564" i="2"/>
  <c r="V564" i="30" s="1"/>
  <c r="W564" i="32" l="1"/>
  <c r="T564" i="24"/>
  <c r="W564" i="24"/>
  <c r="G564" i="2"/>
  <c r="P564" i="2"/>
  <c r="U564" i="30" s="1"/>
  <c r="X564" i="2"/>
  <c r="AC564" i="30" s="1"/>
  <c r="K564" i="30"/>
  <c r="M564" i="2"/>
  <c r="S564" i="30"/>
  <c r="V564" i="2"/>
  <c r="AA564" i="30" l="1"/>
  <c r="W564" i="2"/>
  <c r="AB564" i="30" s="1"/>
  <c r="I564" i="2"/>
  <c r="J564" i="30" s="1"/>
  <c r="Z564" i="2"/>
  <c r="AA564" i="2" s="1"/>
  <c r="H564" i="2"/>
  <c r="H564" i="30"/>
  <c r="Q565" i="24"/>
  <c r="V565" i="32" s="1"/>
  <c r="J565" i="24"/>
  <c r="AB564" i="32"/>
  <c r="O565" i="24"/>
  <c r="S565" i="32" s="1"/>
  <c r="Y564" i="32"/>
  <c r="N564" i="2"/>
  <c r="Q564" i="30"/>
  <c r="S564" i="2"/>
  <c r="P565" i="24" l="1"/>
  <c r="U565" i="32" s="1"/>
  <c r="K565" i="32"/>
  <c r="G565" i="24"/>
  <c r="V565" i="24"/>
  <c r="AA565" i="32" s="1"/>
  <c r="M565" i="24"/>
  <c r="X564" i="30"/>
  <c r="U564" i="2"/>
  <c r="Z564" i="30" s="1"/>
  <c r="R564" i="30"/>
  <c r="L564" i="2"/>
  <c r="I564" i="30"/>
  <c r="O564" i="30" l="1"/>
  <c r="R564" i="2"/>
  <c r="H565" i="32"/>
  <c r="I565" i="24"/>
  <c r="J565" i="32" s="1"/>
  <c r="H565" i="24"/>
  <c r="X565" i="24"/>
  <c r="Y565" i="24" s="1"/>
  <c r="Q565" i="32"/>
  <c r="N565" i="24"/>
  <c r="S565" i="24"/>
  <c r="X565" i="32" l="1"/>
  <c r="U565" i="24"/>
  <c r="Z565" i="32" s="1"/>
  <c r="R565" i="32"/>
  <c r="W564" i="30"/>
  <c r="T564" i="2"/>
  <c r="Y564" i="2"/>
  <c r="L565" i="24"/>
  <c r="I565" i="32"/>
  <c r="O565" i="32" l="1"/>
  <c r="R565" i="24"/>
  <c r="J565" i="2"/>
  <c r="AE564" i="2"/>
  <c r="AD564" i="30"/>
  <c r="Q565" i="2"/>
  <c r="V565" i="30" s="1"/>
  <c r="O565" i="2"/>
  <c r="Y564" i="30"/>
  <c r="V565" i="2" l="1"/>
  <c r="S565" i="30"/>
  <c r="P565" i="2"/>
  <c r="U565" i="30" s="1"/>
  <c r="G565" i="2"/>
  <c r="S565" i="2" s="1"/>
  <c r="X565" i="2"/>
  <c r="AC565" i="30" s="1"/>
  <c r="K565" i="30"/>
  <c r="M565" i="2"/>
  <c r="W565" i="32"/>
  <c r="T565" i="24"/>
  <c r="W565" i="24"/>
  <c r="X565" i="30" l="1"/>
  <c r="U565" i="2"/>
  <c r="Z565" i="30" s="1"/>
  <c r="J566" i="24"/>
  <c r="O566" i="24"/>
  <c r="S566" i="32" s="1"/>
  <c r="Q566" i="24"/>
  <c r="V566" i="32" s="1"/>
  <c r="AB565" i="32"/>
  <c r="Y565" i="32"/>
  <c r="Q565" i="30"/>
  <c r="N565" i="2"/>
  <c r="I565" i="2"/>
  <c r="J565" i="30" s="1"/>
  <c r="H565" i="2"/>
  <c r="H565" i="30"/>
  <c r="Z565" i="2"/>
  <c r="AA565" i="2" s="1"/>
  <c r="AA565" i="30"/>
  <c r="W565" i="2"/>
  <c r="AB565" i="30" s="1"/>
  <c r="K566" i="32" l="1"/>
  <c r="V566" i="24"/>
  <c r="AA566" i="32" s="1"/>
  <c r="G566" i="24"/>
  <c r="S566" i="24" s="1"/>
  <c r="P566" i="24"/>
  <c r="U566" i="32" s="1"/>
  <c r="M566" i="24"/>
  <c r="L565" i="2"/>
  <c r="I565" i="30"/>
  <c r="R565" i="30"/>
  <c r="X566" i="32" l="1"/>
  <c r="U566" i="24"/>
  <c r="Z566" i="32" s="1"/>
  <c r="R565" i="2"/>
  <c r="O565" i="30"/>
  <c r="N566" i="24"/>
  <c r="Q566" i="32"/>
  <c r="I566" i="24"/>
  <c r="J566" i="32" s="1"/>
  <c r="H566" i="24"/>
  <c r="H566" i="32"/>
  <c r="X566" i="24"/>
  <c r="Y566" i="24" s="1"/>
  <c r="L566" i="24" l="1"/>
  <c r="I566" i="32"/>
  <c r="W565" i="30"/>
  <c r="T565" i="2"/>
  <c r="Y565" i="2"/>
  <c r="R566" i="32"/>
  <c r="Y565" i="30" l="1"/>
  <c r="AE565" i="2"/>
  <c r="Q566" i="2"/>
  <c r="V566" i="30" s="1"/>
  <c r="O566" i="2"/>
  <c r="J566" i="2"/>
  <c r="AD565" i="30"/>
  <c r="R566" i="24"/>
  <c r="O566" i="32"/>
  <c r="W566" i="32" l="1"/>
  <c r="T566" i="24"/>
  <c r="W566" i="24"/>
  <c r="G566" i="2"/>
  <c r="X566" i="2"/>
  <c r="AC566" i="30" s="1"/>
  <c r="P566" i="2"/>
  <c r="U566" i="30" s="1"/>
  <c r="S566" i="2"/>
  <c r="K566" i="30"/>
  <c r="M566" i="2"/>
  <c r="S566" i="30"/>
  <c r="V566" i="2"/>
  <c r="W566" i="2" l="1"/>
  <c r="AB566" i="30" s="1"/>
  <c r="AA566" i="30"/>
  <c r="H566" i="30"/>
  <c r="H566" i="2"/>
  <c r="Z566" i="2"/>
  <c r="AA566" i="2" s="1"/>
  <c r="I566" i="2"/>
  <c r="J566" i="30" s="1"/>
  <c r="X566" i="30"/>
  <c r="U566" i="2"/>
  <c r="Z566" i="30" s="1"/>
  <c r="AB566" i="32"/>
  <c r="Q567" i="24"/>
  <c r="V567" i="32" s="1"/>
  <c r="J567" i="24"/>
  <c r="O567" i="24"/>
  <c r="S567" i="32" s="1"/>
  <c r="Y566" i="32"/>
  <c r="N566" i="2"/>
  <c r="Q566" i="30"/>
  <c r="I566" i="30" l="1"/>
  <c r="L566" i="2"/>
  <c r="R566" i="30"/>
  <c r="P567" i="24"/>
  <c r="U567" i="32" s="1"/>
  <c r="K567" i="32"/>
  <c r="G567" i="24"/>
  <c r="V567" i="24"/>
  <c r="AA567" i="32" s="1"/>
  <c r="M567" i="24"/>
  <c r="H567" i="24" l="1"/>
  <c r="H567" i="32"/>
  <c r="X567" i="24"/>
  <c r="Y567" i="24" s="1"/>
  <c r="I567" i="24"/>
  <c r="J567" i="32" s="1"/>
  <c r="N567" i="24"/>
  <c r="Q567" i="32"/>
  <c r="S567" i="24"/>
  <c r="R566" i="2"/>
  <c r="O566" i="30"/>
  <c r="W566" i="30" l="1"/>
  <c r="T566" i="2"/>
  <c r="Y566" i="2"/>
  <c r="X567" i="32"/>
  <c r="U567" i="24"/>
  <c r="Z567" i="32" s="1"/>
  <c r="R567" i="32"/>
  <c r="L567" i="24"/>
  <c r="I567" i="32"/>
  <c r="O567" i="32" l="1"/>
  <c r="R567" i="24"/>
  <c r="Q567" i="2"/>
  <c r="V567" i="30" s="1"/>
  <c r="J567" i="2"/>
  <c r="O567" i="2"/>
  <c r="AE566" i="2"/>
  <c r="AD566" i="30"/>
  <c r="Y566" i="30"/>
  <c r="X567" i="2" l="1"/>
  <c r="AC567" i="30" s="1"/>
  <c r="G567" i="2"/>
  <c r="K567" i="30"/>
  <c r="P567" i="2"/>
  <c r="U567" i="30" s="1"/>
  <c r="M567" i="2"/>
  <c r="W567" i="32"/>
  <c r="T567" i="24"/>
  <c r="W567" i="24"/>
  <c r="S567" i="30"/>
  <c r="V567" i="2"/>
  <c r="W567" i="2" l="1"/>
  <c r="AB567" i="30" s="1"/>
  <c r="AA567" i="30"/>
  <c r="N567" i="2"/>
  <c r="Q567" i="30"/>
  <c r="H567" i="2"/>
  <c r="H567" i="30"/>
  <c r="Z567" i="2"/>
  <c r="AA567" i="2" s="1"/>
  <c r="I567" i="2"/>
  <c r="J567" i="30" s="1"/>
  <c r="AB567" i="32"/>
  <c r="Q568" i="24"/>
  <c r="V568" i="32" s="1"/>
  <c r="J568" i="24"/>
  <c r="O568" i="24"/>
  <c r="S568" i="32" s="1"/>
  <c r="Y567" i="32"/>
  <c r="S567" i="2"/>
  <c r="K568" i="32" l="1"/>
  <c r="V568" i="24"/>
  <c r="AA568" i="32" s="1"/>
  <c r="G568" i="24"/>
  <c r="S568" i="24" s="1"/>
  <c r="P568" i="24"/>
  <c r="U568" i="32" s="1"/>
  <c r="M568" i="24"/>
  <c r="R567" i="30"/>
  <c r="X567" i="30"/>
  <c r="U567" i="2"/>
  <c r="Z567" i="30" s="1"/>
  <c r="L567" i="2"/>
  <c r="I567" i="30"/>
  <c r="X568" i="32" l="1"/>
  <c r="U568" i="24"/>
  <c r="Z568" i="32" s="1"/>
  <c r="O567" i="30"/>
  <c r="R567" i="2"/>
  <c r="N568" i="24"/>
  <c r="Q568" i="32"/>
  <c r="H568" i="24"/>
  <c r="I568" i="24"/>
  <c r="J568" i="32" s="1"/>
  <c r="H568" i="32"/>
  <c r="X568" i="24"/>
  <c r="Y568" i="24" s="1"/>
  <c r="W567" i="30" l="1"/>
  <c r="T567" i="2"/>
  <c r="Y567" i="2"/>
  <c r="L568" i="24"/>
  <c r="I568" i="32"/>
  <c r="R568" i="32"/>
  <c r="Q568" i="2" l="1"/>
  <c r="V568" i="30" s="1"/>
  <c r="AE567" i="2"/>
  <c r="AD567" i="30"/>
  <c r="J568" i="2"/>
  <c r="O568" i="2"/>
  <c r="Y567" i="30"/>
  <c r="O568" i="32"/>
  <c r="R568" i="24"/>
  <c r="W568" i="32" l="1"/>
  <c r="T568" i="24"/>
  <c r="W568" i="24"/>
  <c r="X568" i="2"/>
  <c r="AC568" i="30" s="1"/>
  <c r="K568" i="30"/>
  <c r="G568" i="2"/>
  <c r="S568" i="2" s="1"/>
  <c r="P568" i="2"/>
  <c r="U568" i="30" s="1"/>
  <c r="M568" i="2"/>
  <c r="S568" i="30"/>
  <c r="V568" i="2"/>
  <c r="X568" i="30" l="1"/>
  <c r="U568" i="2"/>
  <c r="Z568" i="30" s="1"/>
  <c r="AA568" i="30"/>
  <c r="W568" i="2"/>
  <c r="AB568" i="30" s="1"/>
  <c r="H568" i="30"/>
  <c r="Z568" i="2"/>
  <c r="AA568" i="2" s="1"/>
  <c r="I568" i="2"/>
  <c r="J568" i="30" s="1"/>
  <c r="H568" i="2"/>
  <c r="O569" i="24"/>
  <c r="S569" i="32" s="1"/>
  <c r="J569" i="24"/>
  <c r="AB568" i="32"/>
  <c r="Q569" i="24"/>
  <c r="V569" i="32" s="1"/>
  <c r="Y568" i="32"/>
  <c r="Q568" i="30"/>
  <c r="N568" i="2"/>
  <c r="P569" i="24" l="1"/>
  <c r="U569" i="32" s="1"/>
  <c r="V569" i="24"/>
  <c r="AA569" i="32" s="1"/>
  <c r="G569" i="24"/>
  <c r="K569" i="32"/>
  <c r="M569" i="24"/>
  <c r="R568" i="30"/>
  <c r="L568" i="2"/>
  <c r="I568" i="30"/>
  <c r="H569" i="24" l="1"/>
  <c r="H569" i="32"/>
  <c r="X569" i="24"/>
  <c r="Y569" i="24" s="1"/>
  <c r="I569" i="24"/>
  <c r="J569" i="32" s="1"/>
  <c r="R568" i="2"/>
  <c r="O568" i="30"/>
  <c r="S569" i="24"/>
  <c r="Q569" i="32"/>
  <c r="N569" i="24"/>
  <c r="X569" i="32" l="1"/>
  <c r="U569" i="24"/>
  <c r="Z569" i="32" s="1"/>
  <c r="R569" i="32"/>
  <c r="W568" i="30"/>
  <c r="T568" i="2"/>
  <c r="Y568" i="2"/>
  <c r="I569" i="32"/>
  <c r="L569" i="24"/>
  <c r="Y568" i="30" l="1"/>
  <c r="J569" i="2"/>
  <c r="AD568" i="30"/>
  <c r="Q569" i="2"/>
  <c r="V569" i="30" s="1"/>
  <c r="O569" i="2"/>
  <c r="AE568" i="2"/>
  <c r="R569" i="24"/>
  <c r="O569" i="32"/>
  <c r="W569" i="32" l="1"/>
  <c r="T569" i="24"/>
  <c r="W569" i="24"/>
  <c r="P569" i="2"/>
  <c r="U569" i="30" s="1"/>
  <c r="G569" i="2"/>
  <c r="K569" i="30"/>
  <c r="X569" i="2"/>
  <c r="AC569" i="30" s="1"/>
  <c r="M569" i="2"/>
  <c r="V569" i="2"/>
  <c r="S569" i="30"/>
  <c r="O570" i="24" l="1"/>
  <c r="S570" i="32" s="1"/>
  <c r="Q570" i="24"/>
  <c r="V570" i="32" s="1"/>
  <c r="AB569" i="32"/>
  <c r="J570" i="24"/>
  <c r="Y569" i="32"/>
  <c r="AA569" i="30"/>
  <c r="W569" i="2"/>
  <c r="AB569" i="30" s="1"/>
  <c r="N569" i="2"/>
  <c r="Q569" i="30"/>
  <c r="H569" i="2"/>
  <c r="H569" i="30"/>
  <c r="I569" i="2"/>
  <c r="J569" i="30" s="1"/>
  <c r="Z569" i="2"/>
  <c r="AA569" i="2" s="1"/>
  <c r="S569" i="2"/>
  <c r="K570" i="32" l="1"/>
  <c r="V570" i="24"/>
  <c r="AA570" i="32" s="1"/>
  <c r="G570" i="24"/>
  <c r="P570" i="24"/>
  <c r="U570" i="32" s="1"/>
  <c r="M570" i="24"/>
  <c r="X569" i="30"/>
  <c r="U569" i="2"/>
  <c r="Z569" i="30" s="1"/>
  <c r="I569" i="30"/>
  <c r="L569" i="2"/>
  <c r="R569" i="30"/>
  <c r="I570" i="24" l="1"/>
  <c r="J570" i="32" s="1"/>
  <c r="H570" i="24"/>
  <c r="X570" i="24"/>
  <c r="Y570" i="24" s="1"/>
  <c r="H570" i="32"/>
  <c r="N570" i="24"/>
  <c r="Q570" i="32"/>
  <c r="O569" i="30"/>
  <c r="R569" i="2"/>
  <c r="S570" i="24"/>
  <c r="X570" i="32" l="1"/>
  <c r="U570" i="24"/>
  <c r="Z570" i="32" s="1"/>
  <c r="R570" i="32"/>
  <c r="W569" i="30"/>
  <c r="T569" i="2"/>
  <c r="Y569" i="2"/>
  <c r="L570" i="24"/>
  <c r="I570" i="32"/>
  <c r="O570" i="32" l="1"/>
  <c r="R570" i="24"/>
  <c r="AD569" i="30"/>
  <c r="AE569" i="2"/>
  <c r="O570" i="2"/>
  <c r="Q570" i="2"/>
  <c r="V570" i="30" s="1"/>
  <c r="J570" i="2"/>
  <c r="Y569" i="30"/>
  <c r="K570" i="30" l="1"/>
  <c r="G570" i="2"/>
  <c r="P570" i="2"/>
  <c r="U570" i="30" s="1"/>
  <c r="X570" i="2"/>
  <c r="AC570" i="30" s="1"/>
  <c r="M570" i="2"/>
  <c r="W570" i="32"/>
  <c r="T570" i="24"/>
  <c r="W570" i="24"/>
  <c r="S570" i="30"/>
  <c r="V570" i="2"/>
  <c r="AA570" i="30" l="1"/>
  <c r="W570" i="2"/>
  <c r="AB570" i="30" s="1"/>
  <c r="Q570" i="30"/>
  <c r="N570" i="2"/>
  <c r="H570" i="30"/>
  <c r="H570" i="2"/>
  <c r="Z570" i="2"/>
  <c r="AA570" i="2" s="1"/>
  <c r="I570" i="2"/>
  <c r="J570" i="30" s="1"/>
  <c r="O571" i="24"/>
  <c r="S571" i="32" s="1"/>
  <c r="Q571" i="24"/>
  <c r="V571" i="32" s="1"/>
  <c r="AB570" i="32"/>
  <c r="J571" i="24"/>
  <c r="S570" i="2"/>
  <c r="Y570" i="32"/>
  <c r="R570" i="30" l="1"/>
  <c r="G571" i="24"/>
  <c r="V571" i="24"/>
  <c r="AA571" i="32" s="1"/>
  <c r="K571" i="32"/>
  <c r="P571" i="24"/>
  <c r="U571" i="32" s="1"/>
  <c r="M571" i="24"/>
  <c r="I570" i="30"/>
  <c r="L570" i="2"/>
  <c r="X570" i="30"/>
  <c r="U570" i="2"/>
  <c r="Z570" i="30" s="1"/>
  <c r="R570" i="2" l="1"/>
  <c r="O570" i="30"/>
  <c r="H571" i="32"/>
  <c r="I571" i="24"/>
  <c r="J571" i="32" s="1"/>
  <c r="H571" i="24"/>
  <c r="X571" i="24"/>
  <c r="Y571" i="24" s="1"/>
  <c r="Q571" i="32"/>
  <c r="N571" i="24"/>
  <c r="S571" i="24"/>
  <c r="X571" i="32" l="1"/>
  <c r="U571" i="24"/>
  <c r="Z571" i="32" s="1"/>
  <c r="R571" i="32"/>
  <c r="L571" i="24"/>
  <c r="I571" i="32"/>
  <c r="W570" i="30"/>
  <c r="T570" i="2"/>
  <c r="Y570" i="2"/>
  <c r="Y570" i="30" l="1"/>
  <c r="AD570" i="30"/>
  <c r="AE570" i="2"/>
  <c r="O571" i="2"/>
  <c r="Q571" i="2"/>
  <c r="V571" i="30" s="1"/>
  <c r="J571" i="2"/>
  <c r="R571" i="24"/>
  <c r="O571" i="32"/>
  <c r="W571" i="32" l="1"/>
  <c r="T571" i="24"/>
  <c r="W571" i="24"/>
  <c r="X571" i="2"/>
  <c r="AC571" i="30" s="1"/>
  <c r="G571" i="2"/>
  <c r="K571" i="30"/>
  <c r="S571" i="2"/>
  <c r="P571" i="2"/>
  <c r="U571" i="30" s="1"/>
  <c r="M571" i="2"/>
  <c r="S571" i="30"/>
  <c r="V571" i="2"/>
  <c r="AA571" i="30" l="1"/>
  <c r="W571" i="2"/>
  <c r="AB571" i="30" s="1"/>
  <c r="Q572" i="24"/>
  <c r="V572" i="32" s="1"/>
  <c r="J572" i="24"/>
  <c r="AB571" i="32"/>
  <c r="O572" i="24"/>
  <c r="S572" i="32" s="1"/>
  <c r="Y571" i="32"/>
  <c r="X571" i="30"/>
  <c r="U571" i="2"/>
  <c r="Z571" i="30" s="1"/>
  <c r="Q571" i="30"/>
  <c r="N571" i="2"/>
  <c r="I571" i="2"/>
  <c r="J571" i="30" s="1"/>
  <c r="Z571" i="2"/>
  <c r="AA571" i="2" s="1"/>
  <c r="H571" i="2"/>
  <c r="H571" i="30"/>
  <c r="R571" i="30" l="1"/>
  <c r="P572" i="24"/>
  <c r="U572" i="32" s="1"/>
  <c r="V572" i="24"/>
  <c r="AA572" i="32" s="1"/>
  <c r="K572" i="32"/>
  <c r="G572" i="24"/>
  <c r="M572" i="24"/>
  <c r="I571" i="30"/>
  <c r="L571" i="2"/>
  <c r="Q572" i="32" l="1"/>
  <c r="N572" i="24"/>
  <c r="I572" i="24"/>
  <c r="J572" i="32" s="1"/>
  <c r="H572" i="24"/>
  <c r="X572" i="24"/>
  <c r="Y572" i="24" s="1"/>
  <c r="H572" i="32"/>
  <c r="S572" i="24"/>
  <c r="O571" i="30"/>
  <c r="R571" i="2"/>
  <c r="L572" i="24" l="1"/>
  <c r="I572" i="32"/>
  <c r="X572" i="32"/>
  <c r="U572" i="24"/>
  <c r="Z572" i="32" s="1"/>
  <c r="R572" i="32"/>
  <c r="W571" i="30"/>
  <c r="T571" i="2"/>
  <c r="Y571" i="2"/>
  <c r="Y571" i="30" l="1"/>
  <c r="AD571" i="30"/>
  <c r="AE571" i="2"/>
  <c r="J572" i="2"/>
  <c r="O572" i="2"/>
  <c r="Q572" i="2"/>
  <c r="V572" i="30" s="1"/>
  <c r="O572" i="32"/>
  <c r="R572" i="24"/>
  <c r="G572" i="2" l="1"/>
  <c r="P572" i="2"/>
  <c r="U572" i="30" s="1"/>
  <c r="X572" i="2"/>
  <c r="AC572" i="30" s="1"/>
  <c r="S572" i="2"/>
  <c r="K572" i="30"/>
  <c r="M572" i="2"/>
  <c r="W572" i="32"/>
  <c r="T572" i="24"/>
  <c r="W572" i="24"/>
  <c r="V572" i="2"/>
  <c r="S572" i="30"/>
  <c r="AA572" i="30" l="1"/>
  <c r="W572" i="2"/>
  <c r="AB572" i="30" s="1"/>
  <c r="Q572" i="30"/>
  <c r="N572" i="2"/>
  <c r="Q573" i="24"/>
  <c r="V573" i="32" s="1"/>
  <c r="J573" i="24"/>
  <c r="AB572" i="32"/>
  <c r="O573" i="24"/>
  <c r="S573" i="32" s="1"/>
  <c r="Y572" i="32"/>
  <c r="X572" i="30"/>
  <c r="U572" i="2"/>
  <c r="Z572" i="30" s="1"/>
  <c r="I572" i="2"/>
  <c r="J572" i="30" s="1"/>
  <c r="Z572" i="2"/>
  <c r="AA572" i="2" s="1"/>
  <c r="H572" i="2"/>
  <c r="H572" i="30"/>
  <c r="R572" i="30" l="1"/>
  <c r="I572" i="30"/>
  <c r="L572" i="2"/>
  <c r="G573" i="24"/>
  <c r="S573" i="24" s="1"/>
  <c r="V573" i="24"/>
  <c r="AA573" i="32" s="1"/>
  <c r="K573" i="32"/>
  <c r="P573" i="24"/>
  <c r="U573" i="32" s="1"/>
  <c r="M573" i="24"/>
  <c r="X573" i="32" l="1"/>
  <c r="U573" i="24"/>
  <c r="Z573" i="32" s="1"/>
  <c r="R572" i="2"/>
  <c r="O572" i="30"/>
  <c r="N573" i="24"/>
  <c r="Q573" i="32"/>
  <c r="H573" i="32"/>
  <c r="I573" i="24"/>
  <c r="J573" i="32" s="1"/>
  <c r="H573" i="24"/>
  <c r="X573" i="24"/>
  <c r="Y573" i="24" s="1"/>
  <c r="W572" i="30" l="1"/>
  <c r="T572" i="2"/>
  <c r="Y572" i="2"/>
  <c r="L573" i="24"/>
  <c r="I573" i="32"/>
  <c r="R573" i="32"/>
  <c r="O573" i="32" l="1"/>
  <c r="R573" i="24"/>
  <c r="J573" i="2"/>
  <c r="AD572" i="30"/>
  <c r="Q573" i="2"/>
  <c r="V573" i="30" s="1"/>
  <c r="O573" i="2"/>
  <c r="AE572" i="2"/>
  <c r="Y572" i="30"/>
  <c r="K573" i="30" l="1"/>
  <c r="G573" i="2"/>
  <c r="X573" i="2"/>
  <c r="AC573" i="30" s="1"/>
  <c r="P573" i="2"/>
  <c r="U573" i="30" s="1"/>
  <c r="M573" i="2"/>
  <c r="S573" i="30"/>
  <c r="V573" i="2"/>
  <c r="W573" i="32"/>
  <c r="T573" i="24"/>
  <c r="W573" i="24"/>
  <c r="Y573" i="32" l="1"/>
  <c r="I573" i="2"/>
  <c r="J573" i="30" s="1"/>
  <c r="H573" i="2"/>
  <c r="H573" i="30"/>
  <c r="Z573" i="2"/>
  <c r="AA573" i="2" s="1"/>
  <c r="AB573" i="32"/>
  <c r="O574" i="24"/>
  <c r="S574" i="32" s="1"/>
  <c r="J574" i="24"/>
  <c r="Q574" i="24"/>
  <c r="V574" i="32" s="1"/>
  <c r="N573" i="2"/>
  <c r="Q573" i="30"/>
  <c r="S573" i="2"/>
  <c r="AA573" i="30"/>
  <c r="W573" i="2"/>
  <c r="AB573" i="30" s="1"/>
  <c r="X573" i="30" l="1"/>
  <c r="U573" i="2"/>
  <c r="Z573" i="30" s="1"/>
  <c r="I573" i="30"/>
  <c r="L573" i="2"/>
  <c r="R573" i="30"/>
  <c r="K574" i="32"/>
  <c r="V574" i="24"/>
  <c r="AA574" i="32" s="1"/>
  <c r="G574" i="24"/>
  <c r="S574" i="24" s="1"/>
  <c r="P574" i="24"/>
  <c r="U574" i="32" s="1"/>
  <c r="M574" i="24"/>
  <c r="X574" i="32" l="1"/>
  <c r="U574" i="24"/>
  <c r="Z574" i="32" s="1"/>
  <c r="O573" i="30"/>
  <c r="R573" i="2"/>
  <c r="N574" i="24"/>
  <c r="Q574" i="32"/>
  <c r="H574" i="24"/>
  <c r="I574" i="24"/>
  <c r="J574" i="32" s="1"/>
  <c r="H574" i="32"/>
  <c r="X574" i="24"/>
  <c r="Y574" i="24" s="1"/>
  <c r="W573" i="30" l="1"/>
  <c r="T573" i="2"/>
  <c r="Y573" i="2"/>
  <c r="L574" i="24"/>
  <c r="I574" i="32"/>
  <c r="R574" i="32"/>
  <c r="R574" i="24" l="1"/>
  <c r="O574" i="32"/>
  <c r="J574" i="2"/>
  <c r="O574" i="2"/>
  <c r="AD573" i="30"/>
  <c r="Q574" i="2"/>
  <c r="V574" i="30" s="1"/>
  <c r="AE573" i="2"/>
  <c r="Y573" i="30"/>
  <c r="V574" i="2" l="1"/>
  <c r="S574" i="30"/>
  <c r="P574" i="2"/>
  <c r="U574" i="30" s="1"/>
  <c r="G574" i="2"/>
  <c r="S574" i="2" s="1"/>
  <c r="K574" i="30"/>
  <c r="X574" i="2"/>
  <c r="AC574" i="30" s="1"/>
  <c r="M574" i="2"/>
  <c r="W574" i="32"/>
  <c r="T574" i="24"/>
  <c r="W574" i="24"/>
  <c r="AB574" i="32" l="1"/>
  <c r="Q575" i="24"/>
  <c r="V575" i="32" s="1"/>
  <c r="J575" i="24"/>
  <c r="O575" i="24"/>
  <c r="S575" i="32" s="1"/>
  <c r="I574" i="2"/>
  <c r="J574" i="30" s="1"/>
  <c r="H574" i="2"/>
  <c r="H574" i="30"/>
  <c r="Z574" i="2"/>
  <c r="AA574" i="2" s="1"/>
  <c r="Y574" i="32"/>
  <c r="X574" i="30"/>
  <c r="U574" i="2"/>
  <c r="Z574" i="30" s="1"/>
  <c r="Q574" i="30"/>
  <c r="N574" i="2"/>
  <c r="W574" i="2"/>
  <c r="AB574" i="30" s="1"/>
  <c r="AA574" i="30"/>
  <c r="P575" i="24" l="1"/>
  <c r="U575" i="32" s="1"/>
  <c r="K575" i="32"/>
  <c r="G575" i="24"/>
  <c r="V575" i="24"/>
  <c r="AA575" i="32" s="1"/>
  <c r="M575" i="24"/>
  <c r="R574" i="30"/>
  <c r="L574" i="2"/>
  <c r="I574" i="30"/>
  <c r="H575" i="24" l="1"/>
  <c r="I575" i="24"/>
  <c r="J575" i="32" s="1"/>
  <c r="X575" i="24"/>
  <c r="Y575" i="24" s="1"/>
  <c r="H575" i="32"/>
  <c r="N575" i="24"/>
  <c r="Q575" i="32"/>
  <c r="S575" i="24"/>
  <c r="O574" i="30"/>
  <c r="R574" i="2"/>
  <c r="R575" i="32" l="1"/>
  <c r="X575" i="32"/>
  <c r="U575" i="24"/>
  <c r="Z575" i="32" s="1"/>
  <c r="W574" i="30"/>
  <c r="T574" i="2"/>
  <c r="Y574" i="2"/>
  <c r="L575" i="24"/>
  <c r="I575" i="32"/>
  <c r="Q575" i="2" l="1"/>
  <c r="V575" i="30" s="1"/>
  <c r="O575" i="2"/>
  <c r="J575" i="2"/>
  <c r="AD574" i="30"/>
  <c r="AE574" i="2"/>
  <c r="Y574" i="30"/>
  <c r="O575" i="32"/>
  <c r="R575" i="24"/>
  <c r="W575" i="32" l="1"/>
  <c r="T575" i="24"/>
  <c r="W575" i="24"/>
  <c r="K575" i="30"/>
  <c r="G575" i="2"/>
  <c r="P575" i="2"/>
  <c r="U575" i="30" s="1"/>
  <c r="X575" i="2"/>
  <c r="AC575" i="30" s="1"/>
  <c r="S575" i="2"/>
  <c r="M575" i="2"/>
  <c r="S575" i="30"/>
  <c r="V575" i="2"/>
  <c r="W575" i="2" l="1"/>
  <c r="AB575" i="30" s="1"/>
  <c r="AA575" i="30"/>
  <c r="O576" i="24"/>
  <c r="S576" i="32" s="1"/>
  <c r="Q576" i="24"/>
  <c r="V576" i="32" s="1"/>
  <c r="AB575" i="32"/>
  <c r="J576" i="24"/>
  <c r="Y575" i="32"/>
  <c r="Q575" i="30"/>
  <c r="N575" i="2"/>
  <c r="X575" i="30"/>
  <c r="U575" i="2"/>
  <c r="Z575" i="30" s="1"/>
  <c r="H575" i="2"/>
  <c r="H575" i="30"/>
  <c r="Z575" i="2"/>
  <c r="AA575" i="2" s="1"/>
  <c r="I575" i="2"/>
  <c r="J575" i="30" s="1"/>
  <c r="R575" i="30" l="1"/>
  <c r="K576" i="32"/>
  <c r="G576" i="24"/>
  <c r="V576" i="24"/>
  <c r="AA576" i="32" s="1"/>
  <c r="P576" i="24"/>
  <c r="U576" i="32" s="1"/>
  <c r="M576" i="24"/>
  <c r="I575" i="30"/>
  <c r="L575" i="2"/>
  <c r="I576" i="24" l="1"/>
  <c r="J576" i="32" s="1"/>
  <c r="H576" i="24"/>
  <c r="X576" i="24"/>
  <c r="Y576" i="24" s="1"/>
  <c r="H576" i="32"/>
  <c r="O575" i="30"/>
  <c r="R575" i="2"/>
  <c r="Q576" i="32"/>
  <c r="N576" i="24"/>
  <c r="S576" i="24"/>
  <c r="X576" i="32" l="1"/>
  <c r="U576" i="24"/>
  <c r="Z576" i="32" s="1"/>
  <c r="R576" i="32"/>
  <c r="W575" i="30"/>
  <c r="T575" i="2"/>
  <c r="Y575" i="2"/>
  <c r="L576" i="24"/>
  <c r="I576" i="32"/>
  <c r="O576" i="32" l="1"/>
  <c r="R576" i="24"/>
  <c r="AD575" i="30"/>
  <c r="AE575" i="2"/>
  <c r="J576" i="2"/>
  <c r="O576" i="2"/>
  <c r="Q576" i="2"/>
  <c r="V576" i="30" s="1"/>
  <c r="Y575" i="30"/>
  <c r="V576" i="2" l="1"/>
  <c r="S576" i="30"/>
  <c r="W576" i="32"/>
  <c r="T576" i="24"/>
  <c r="W576" i="24"/>
  <c r="P576" i="2"/>
  <c r="U576" i="30" s="1"/>
  <c r="X576" i="2"/>
  <c r="AC576" i="30" s="1"/>
  <c r="K576" i="30"/>
  <c r="G576" i="2"/>
  <c r="M576" i="2"/>
  <c r="Y576" i="32" l="1"/>
  <c r="Q576" i="30"/>
  <c r="N576" i="2"/>
  <c r="H576" i="2"/>
  <c r="H576" i="30"/>
  <c r="Z576" i="2"/>
  <c r="AA576" i="2" s="1"/>
  <c r="I576" i="2"/>
  <c r="J576" i="30" s="1"/>
  <c r="S576" i="2"/>
  <c r="AB576" i="32"/>
  <c r="Q577" i="24"/>
  <c r="V577" i="32" s="1"/>
  <c r="J577" i="24"/>
  <c r="O577" i="24"/>
  <c r="S577" i="32" s="1"/>
  <c r="AA576" i="30"/>
  <c r="W576" i="2"/>
  <c r="AB576" i="30" s="1"/>
  <c r="R576" i="30" l="1"/>
  <c r="I576" i="30"/>
  <c r="L576" i="2"/>
  <c r="G577" i="24"/>
  <c r="S577" i="24" s="1"/>
  <c r="V577" i="24"/>
  <c r="AA577" i="32" s="1"/>
  <c r="K577" i="32"/>
  <c r="P577" i="24"/>
  <c r="U577" i="32" s="1"/>
  <c r="M577" i="24"/>
  <c r="X576" i="30"/>
  <c r="U576" i="2"/>
  <c r="Z576" i="30" s="1"/>
  <c r="X577" i="32" l="1"/>
  <c r="U577" i="24"/>
  <c r="Z577" i="32" s="1"/>
  <c r="O576" i="30"/>
  <c r="R576" i="2"/>
  <c r="Q577" i="32"/>
  <c r="N577" i="24"/>
  <c r="H577" i="24"/>
  <c r="H577" i="32"/>
  <c r="I577" i="24"/>
  <c r="J577" i="32" s="1"/>
  <c r="X577" i="24"/>
  <c r="Y577" i="24" s="1"/>
  <c r="R577" i="32" l="1"/>
  <c r="W576" i="30"/>
  <c r="T576" i="2"/>
  <c r="Y576" i="2"/>
  <c r="I577" i="32"/>
  <c r="L577" i="24"/>
  <c r="Y576" i="30" l="1"/>
  <c r="O577" i="32"/>
  <c r="R577" i="24"/>
  <c r="J577" i="2"/>
  <c r="AD576" i="30"/>
  <c r="AE576" i="2"/>
  <c r="Q577" i="2"/>
  <c r="V577" i="30" s="1"/>
  <c r="O577" i="2"/>
  <c r="X577" i="2" l="1"/>
  <c r="AC577" i="30" s="1"/>
  <c r="P577" i="2"/>
  <c r="U577" i="30" s="1"/>
  <c r="G577" i="2"/>
  <c r="K577" i="30"/>
  <c r="M577" i="2"/>
  <c r="W577" i="32"/>
  <c r="T577" i="24"/>
  <c r="W577" i="24"/>
  <c r="S577" i="30"/>
  <c r="V577" i="2"/>
  <c r="AA577" i="30" l="1"/>
  <c r="W577" i="2"/>
  <c r="AB577" i="30" s="1"/>
  <c r="Q577" i="30"/>
  <c r="N577" i="2"/>
  <c r="O578" i="24"/>
  <c r="S578" i="32" s="1"/>
  <c r="Q578" i="24"/>
  <c r="V578" i="32" s="1"/>
  <c r="AB577" i="32"/>
  <c r="J578" i="24"/>
  <c r="Y577" i="32"/>
  <c r="H577" i="2"/>
  <c r="H577" i="30"/>
  <c r="Z577" i="2"/>
  <c r="AA577" i="2" s="1"/>
  <c r="I577" i="2"/>
  <c r="J577" i="30" s="1"/>
  <c r="S577" i="2"/>
  <c r="K578" i="32" l="1"/>
  <c r="V578" i="24"/>
  <c r="AA578" i="32" s="1"/>
  <c r="G578" i="24"/>
  <c r="S578" i="24"/>
  <c r="P578" i="24"/>
  <c r="U578" i="32" s="1"/>
  <c r="M578" i="24"/>
  <c r="R577" i="30"/>
  <c r="X577" i="30"/>
  <c r="U577" i="2"/>
  <c r="Z577" i="30" s="1"/>
  <c r="I577" i="30"/>
  <c r="L577" i="2"/>
  <c r="N578" i="24" l="1"/>
  <c r="Q578" i="32"/>
  <c r="I578" i="24"/>
  <c r="J578" i="32" s="1"/>
  <c r="H578" i="24"/>
  <c r="H578" i="32"/>
  <c r="X578" i="24"/>
  <c r="Y578" i="24" s="1"/>
  <c r="X578" i="32"/>
  <c r="U578" i="24"/>
  <c r="Z578" i="32" s="1"/>
  <c r="R577" i="2"/>
  <c r="O577" i="30"/>
  <c r="I578" i="32" l="1"/>
  <c r="L578" i="24"/>
  <c r="W577" i="30"/>
  <c r="T577" i="2"/>
  <c r="Y577" i="2"/>
  <c r="R578" i="32"/>
  <c r="Y577" i="30" l="1"/>
  <c r="R578" i="24"/>
  <c r="O578" i="32"/>
  <c r="O578" i="2"/>
  <c r="J578" i="2"/>
  <c r="Q578" i="2"/>
  <c r="V578" i="30" s="1"/>
  <c r="AE577" i="2"/>
  <c r="AD577" i="30"/>
  <c r="W578" i="32" l="1"/>
  <c r="T578" i="24"/>
  <c r="W578" i="24"/>
  <c r="X578" i="2"/>
  <c r="AC578" i="30" s="1"/>
  <c r="P578" i="2"/>
  <c r="U578" i="30" s="1"/>
  <c r="G578" i="2"/>
  <c r="S578" i="2" s="1"/>
  <c r="K578" i="30"/>
  <c r="M578" i="2"/>
  <c r="S578" i="30"/>
  <c r="V578" i="2"/>
  <c r="X578" i="30" l="1"/>
  <c r="U578" i="2"/>
  <c r="Z578" i="30" s="1"/>
  <c r="AA578" i="30"/>
  <c r="W578" i="2"/>
  <c r="AB578" i="30" s="1"/>
  <c r="O579" i="24"/>
  <c r="S579" i="32" s="1"/>
  <c r="J579" i="24"/>
  <c r="AB578" i="32"/>
  <c r="Q579" i="24"/>
  <c r="V579" i="32" s="1"/>
  <c r="Y578" i="32"/>
  <c r="N578" i="2"/>
  <c r="Q578" i="30"/>
  <c r="H578" i="2"/>
  <c r="H578" i="30"/>
  <c r="Z578" i="2"/>
  <c r="AA578" i="2" s="1"/>
  <c r="I578" i="2"/>
  <c r="J578" i="30" s="1"/>
  <c r="L578" i="2" l="1"/>
  <c r="I578" i="30"/>
  <c r="R578" i="30"/>
  <c r="G579" i="24"/>
  <c r="S579" i="24" s="1"/>
  <c r="V579" i="24"/>
  <c r="AA579" i="32" s="1"/>
  <c r="K579" i="32"/>
  <c r="P579" i="24"/>
  <c r="U579" i="32" s="1"/>
  <c r="M579" i="24"/>
  <c r="X579" i="32" l="1"/>
  <c r="U579" i="24"/>
  <c r="Z579" i="32" s="1"/>
  <c r="N579" i="24"/>
  <c r="Q579" i="32"/>
  <c r="H579" i="24"/>
  <c r="I579" i="24"/>
  <c r="J579" i="32" s="1"/>
  <c r="X579" i="24"/>
  <c r="Y579" i="24" s="1"/>
  <c r="H579" i="32"/>
  <c r="R578" i="2"/>
  <c r="O578" i="30"/>
  <c r="W578" i="30" l="1"/>
  <c r="T578" i="2"/>
  <c r="Y578" i="2"/>
  <c r="R579" i="32"/>
  <c r="L579" i="24"/>
  <c r="I579" i="32"/>
  <c r="R579" i="24" l="1"/>
  <c r="O579" i="32"/>
  <c r="O579" i="2"/>
  <c r="AE578" i="2"/>
  <c r="J579" i="2"/>
  <c r="AD578" i="30"/>
  <c r="Q579" i="2"/>
  <c r="V579" i="30" s="1"/>
  <c r="Y578" i="30"/>
  <c r="V579" i="2" l="1"/>
  <c r="S579" i="30"/>
  <c r="X579" i="2"/>
  <c r="AC579" i="30" s="1"/>
  <c r="G579" i="2"/>
  <c r="S579" i="2" s="1"/>
  <c r="P579" i="2"/>
  <c r="U579" i="30" s="1"/>
  <c r="K579" i="30"/>
  <c r="M579" i="2"/>
  <c r="W579" i="32"/>
  <c r="T579" i="24"/>
  <c r="W579" i="24"/>
  <c r="Q580" i="24" l="1"/>
  <c r="V580" i="32" s="1"/>
  <c r="J580" i="24"/>
  <c r="AB579" i="32"/>
  <c r="O580" i="24"/>
  <c r="S580" i="32" s="1"/>
  <c r="H579" i="30"/>
  <c r="I579" i="2"/>
  <c r="J579" i="30" s="1"/>
  <c r="Z579" i="2"/>
  <c r="AA579" i="2" s="1"/>
  <c r="H579" i="2"/>
  <c r="Y579" i="32"/>
  <c r="Q579" i="30"/>
  <c r="N579" i="2"/>
  <c r="X579" i="30"/>
  <c r="U579" i="2"/>
  <c r="Z579" i="30" s="1"/>
  <c r="AA579" i="30"/>
  <c r="W579" i="2"/>
  <c r="AB579" i="30" s="1"/>
  <c r="R579" i="30" l="1"/>
  <c r="I579" i="30"/>
  <c r="L579" i="2"/>
  <c r="K580" i="32"/>
  <c r="G580" i="24"/>
  <c r="S580" i="24" s="1"/>
  <c r="V580" i="24"/>
  <c r="AA580" i="32" s="1"/>
  <c r="P580" i="24"/>
  <c r="U580" i="32" s="1"/>
  <c r="M580" i="24"/>
  <c r="X580" i="32" l="1"/>
  <c r="U580" i="24"/>
  <c r="Z580" i="32" s="1"/>
  <c r="R579" i="2"/>
  <c r="O579" i="30"/>
  <c r="Q580" i="32"/>
  <c r="N580" i="24"/>
  <c r="H580" i="32"/>
  <c r="I580" i="24"/>
  <c r="J580" i="32" s="1"/>
  <c r="H580" i="24"/>
  <c r="X580" i="24"/>
  <c r="Y580" i="24" s="1"/>
  <c r="R580" i="32" l="1"/>
  <c r="W579" i="30"/>
  <c r="T579" i="2"/>
  <c r="Y579" i="2"/>
  <c r="L580" i="24"/>
  <c r="I580" i="32"/>
  <c r="Y579" i="30" l="1"/>
  <c r="O580" i="32"/>
  <c r="R580" i="24"/>
  <c r="Q580" i="2"/>
  <c r="V580" i="30" s="1"/>
  <c r="J580" i="2"/>
  <c r="O580" i="2"/>
  <c r="AD579" i="30"/>
  <c r="AE579" i="2"/>
  <c r="W580" i="32" l="1"/>
  <c r="T580" i="24"/>
  <c r="W580" i="24"/>
  <c r="S580" i="30"/>
  <c r="V580" i="2"/>
  <c r="P580" i="2"/>
  <c r="U580" i="30" s="1"/>
  <c r="X580" i="2"/>
  <c r="AC580" i="30" s="1"/>
  <c r="K580" i="30"/>
  <c r="G580" i="2"/>
  <c r="M580" i="2"/>
  <c r="Q580" i="30" l="1"/>
  <c r="N580" i="2"/>
  <c r="H580" i="2"/>
  <c r="H580" i="30"/>
  <c r="I580" i="2"/>
  <c r="J580" i="30" s="1"/>
  <c r="Z580" i="2"/>
  <c r="AA580" i="2" s="1"/>
  <c r="S580" i="2"/>
  <c r="O581" i="24"/>
  <c r="S581" i="32" s="1"/>
  <c r="J581" i="24"/>
  <c r="AB580" i="32"/>
  <c r="Q581" i="24"/>
  <c r="V581" i="32" s="1"/>
  <c r="Y580" i="32"/>
  <c r="AA580" i="30"/>
  <c r="W580" i="2"/>
  <c r="AB580" i="30" s="1"/>
  <c r="X580" i="30" l="1"/>
  <c r="U580" i="2"/>
  <c r="Z580" i="30" s="1"/>
  <c r="I580" i="30"/>
  <c r="L580" i="2"/>
  <c r="R580" i="30"/>
  <c r="P581" i="24"/>
  <c r="U581" i="32" s="1"/>
  <c r="K581" i="32"/>
  <c r="G581" i="24"/>
  <c r="V581" i="24"/>
  <c r="AA581" i="32" s="1"/>
  <c r="M581" i="24"/>
  <c r="R580" i="2" l="1"/>
  <c r="O580" i="30"/>
  <c r="H581" i="32"/>
  <c r="I581" i="24"/>
  <c r="J581" i="32" s="1"/>
  <c r="H581" i="24"/>
  <c r="X581" i="24"/>
  <c r="Y581" i="24" s="1"/>
  <c r="Q581" i="32"/>
  <c r="N581" i="24"/>
  <c r="S581" i="24"/>
  <c r="X581" i="32" l="1"/>
  <c r="U581" i="24"/>
  <c r="Z581" i="32" s="1"/>
  <c r="R581" i="32"/>
  <c r="L581" i="24"/>
  <c r="I581" i="32"/>
  <c r="W580" i="30"/>
  <c r="T580" i="2"/>
  <c r="Y580" i="2"/>
  <c r="Y580" i="30" l="1"/>
  <c r="J581" i="2"/>
  <c r="AD580" i="30"/>
  <c r="Q581" i="2"/>
  <c r="V581" i="30" s="1"/>
  <c r="O581" i="2"/>
  <c r="AE580" i="2"/>
  <c r="O581" i="32"/>
  <c r="R581" i="24"/>
  <c r="W581" i="32" l="1"/>
  <c r="T581" i="24"/>
  <c r="W581" i="24"/>
  <c r="X581" i="2"/>
  <c r="AC581" i="30" s="1"/>
  <c r="P581" i="2"/>
  <c r="U581" i="30" s="1"/>
  <c r="G581" i="2"/>
  <c r="K581" i="30"/>
  <c r="M581" i="2"/>
  <c r="V581" i="2"/>
  <c r="S581" i="30"/>
  <c r="W581" i="2" l="1"/>
  <c r="AB581" i="30" s="1"/>
  <c r="AA581" i="30"/>
  <c r="H581" i="30"/>
  <c r="Z581" i="2"/>
  <c r="AA581" i="2" s="1"/>
  <c r="I581" i="2"/>
  <c r="J581" i="30" s="1"/>
  <c r="H581" i="2"/>
  <c r="S581" i="2"/>
  <c r="O582" i="24"/>
  <c r="S582" i="32" s="1"/>
  <c r="Q582" i="24"/>
  <c r="V582" i="32" s="1"/>
  <c r="AB581" i="32"/>
  <c r="J582" i="24"/>
  <c r="Y581" i="32"/>
  <c r="N581" i="2"/>
  <c r="Q581" i="30"/>
  <c r="K582" i="32" l="1"/>
  <c r="V582" i="24"/>
  <c r="AA582" i="32" s="1"/>
  <c r="G582" i="24"/>
  <c r="P582" i="24"/>
  <c r="U582" i="32" s="1"/>
  <c r="M582" i="24"/>
  <c r="X581" i="30"/>
  <c r="U581" i="2"/>
  <c r="Z581" i="30" s="1"/>
  <c r="R581" i="30"/>
  <c r="L581" i="2"/>
  <c r="I581" i="30"/>
  <c r="R581" i="2" l="1"/>
  <c r="O581" i="30"/>
  <c r="I582" i="24"/>
  <c r="J582" i="32" s="1"/>
  <c r="H582" i="24"/>
  <c r="X582" i="24"/>
  <c r="Y582" i="24" s="1"/>
  <c r="H582" i="32"/>
  <c r="Q582" i="32"/>
  <c r="N582" i="24"/>
  <c r="S582" i="24"/>
  <c r="L582" i="24" l="1"/>
  <c r="I582" i="32"/>
  <c r="X582" i="32"/>
  <c r="U582" i="24"/>
  <c r="Z582" i="32" s="1"/>
  <c r="R582" i="32"/>
  <c r="W581" i="30"/>
  <c r="T581" i="2"/>
  <c r="Y581" i="2"/>
  <c r="Y581" i="30" l="1"/>
  <c r="AE581" i="2"/>
  <c r="Q582" i="2"/>
  <c r="V582" i="30" s="1"/>
  <c r="O582" i="2"/>
  <c r="J582" i="2"/>
  <c r="AD581" i="30"/>
  <c r="R582" i="24"/>
  <c r="O582" i="32"/>
  <c r="W582" i="32" l="1"/>
  <c r="T582" i="24"/>
  <c r="W582" i="24"/>
  <c r="P582" i="2"/>
  <c r="U582" i="30" s="1"/>
  <c r="G582" i="2"/>
  <c r="S582" i="2" s="1"/>
  <c r="X582" i="2"/>
  <c r="AC582" i="30" s="1"/>
  <c r="K582" i="30"/>
  <c r="M582" i="2"/>
  <c r="V582" i="2"/>
  <c r="S582" i="30"/>
  <c r="X582" i="30" l="1"/>
  <c r="U582" i="2"/>
  <c r="Z582" i="30" s="1"/>
  <c r="W582" i="2"/>
  <c r="AB582" i="30" s="1"/>
  <c r="AA582" i="30"/>
  <c r="Q582" i="30"/>
  <c r="N582" i="2"/>
  <c r="AB582" i="32"/>
  <c r="Q583" i="24"/>
  <c r="V583" i="32" s="1"/>
  <c r="J583" i="24"/>
  <c r="O583" i="24"/>
  <c r="S583" i="32" s="1"/>
  <c r="Y582" i="32"/>
  <c r="I582" i="2"/>
  <c r="J582" i="30" s="1"/>
  <c r="H582" i="30"/>
  <c r="H582" i="2"/>
  <c r="Z582" i="2"/>
  <c r="AA582" i="2" s="1"/>
  <c r="R582" i="30" l="1"/>
  <c r="L582" i="2"/>
  <c r="I582" i="30"/>
  <c r="P583" i="24"/>
  <c r="U583" i="32" s="1"/>
  <c r="V583" i="24"/>
  <c r="AA583" i="32" s="1"/>
  <c r="G583" i="24"/>
  <c r="K583" i="32"/>
  <c r="M583" i="24"/>
  <c r="H583" i="24" l="1"/>
  <c r="H583" i="32"/>
  <c r="X583" i="24"/>
  <c r="Y583" i="24" s="1"/>
  <c r="I583" i="24"/>
  <c r="J583" i="32" s="1"/>
  <c r="Q583" i="32"/>
  <c r="N583" i="24"/>
  <c r="O582" i="30"/>
  <c r="R582" i="2"/>
  <c r="S583" i="24"/>
  <c r="X583" i="32" l="1"/>
  <c r="U583" i="24"/>
  <c r="Z583" i="32" s="1"/>
  <c r="W582" i="30"/>
  <c r="T582" i="2"/>
  <c r="Y582" i="2"/>
  <c r="R583" i="32"/>
  <c r="L583" i="24"/>
  <c r="I583" i="32"/>
  <c r="Y582" i="30" l="1"/>
  <c r="O583" i="32"/>
  <c r="R583" i="24"/>
  <c r="O583" i="2"/>
  <c r="AE582" i="2"/>
  <c r="J583" i="2"/>
  <c r="AD582" i="30"/>
  <c r="Q583" i="2"/>
  <c r="V583" i="30" s="1"/>
  <c r="W583" i="32" l="1"/>
  <c r="T583" i="24"/>
  <c r="W583" i="24"/>
  <c r="K583" i="30"/>
  <c r="P583" i="2"/>
  <c r="U583" i="30" s="1"/>
  <c r="S583" i="2"/>
  <c r="X583" i="2"/>
  <c r="AC583" i="30" s="1"/>
  <c r="G583" i="2"/>
  <c r="M583" i="2"/>
  <c r="S583" i="30"/>
  <c r="V583" i="2"/>
  <c r="W583" i="2" l="1"/>
  <c r="AB583" i="30" s="1"/>
  <c r="AA583" i="30"/>
  <c r="N583" i="2"/>
  <c r="Q583" i="30"/>
  <c r="AB583" i="32"/>
  <c r="O584" i="24"/>
  <c r="S584" i="32" s="1"/>
  <c r="J584" i="24"/>
  <c r="Q584" i="24"/>
  <c r="V584" i="32" s="1"/>
  <c r="Y583" i="32"/>
  <c r="X583" i="30"/>
  <c r="U583" i="2"/>
  <c r="Z583" i="30" s="1"/>
  <c r="H583" i="2"/>
  <c r="H583" i="30"/>
  <c r="Z583" i="2"/>
  <c r="AA583" i="2" s="1"/>
  <c r="I583" i="2"/>
  <c r="J583" i="30" s="1"/>
  <c r="I583" i="30" l="1"/>
  <c r="L583" i="2"/>
  <c r="K584" i="32"/>
  <c r="G584" i="24"/>
  <c r="V584" i="24"/>
  <c r="AA584" i="32" s="1"/>
  <c r="P584" i="24"/>
  <c r="U584" i="32" s="1"/>
  <c r="M584" i="24"/>
  <c r="R583" i="30"/>
  <c r="I584" i="24" l="1"/>
  <c r="J584" i="32" s="1"/>
  <c r="H584" i="24"/>
  <c r="H584" i="32"/>
  <c r="X584" i="24"/>
  <c r="Y584" i="24" s="1"/>
  <c r="O583" i="30"/>
  <c r="R583" i="2"/>
  <c r="N584" i="24"/>
  <c r="Q584" i="32"/>
  <c r="S584" i="24"/>
  <c r="X584" i="32" l="1"/>
  <c r="U584" i="24"/>
  <c r="Z584" i="32" s="1"/>
  <c r="R584" i="32"/>
  <c r="W583" i="30"/>
  <c r="T583" i="2"/>
  <c r="Y583" i="2"/>
  <c r="I584" i="32"/>
  <c r="L584" i="24"/>
  <c r="Y583" i="30" l="1"/>
  <c r="AE583" i="2"/>
  <c r="O584" i="2"/>
  <c r="Q584" i="2"/>
  <c r="V584" i="30" s="1"/>
  <c r="J584" i="2"/>
  <c r="AD583" i="30"/>
  <c r="R584" i="24"/>
  <c r="O584" i="32"/>
  <c r="W584" i="32" l="1"/>
  <c r="T584" i="24"/>
  <c r="W584" i="24"/>
  <c r="V584" i="2"/>
  <c r="S584" i="30"/>
  <c r="P584" i="2"/>
  <c r="U584" i="30" s="1"/>
  <c r="G584" i="2"/>
  <c r="S584" i="2" s="1"/>
  <c r="X584" i="2"/>
  <c r="AC584" i="30" s="1"/>
  <c r="K584" i="30"/>
  <c r="M584" i="2"/>
  <c r="Q584" i="30" l="1"/>
  <c r="N584" i="2"/>
  <c r="W584" i="2"/>
  <c r="AB584" i="30" s="1"/>
  <c r="AA584" i="30"/>
  <c r="O585" i="24"/>
  <c r="S585" i="32" s="1"/>
  <c r="J585" i="24"/>
  <c r="AB584" i="32"/>
  <c r="Q585" i="24"/>
  <c r="V585" i="32" s="1"/>
  <c r="Y584" i="32"/>
  <c r="X584" i="30"/>
  <c r="U584" i="2"/>
  <c r="Z584" i="30" s="1"/>
  <c r="H584" i="30"/>
  <c r="Z584" i="2"/>
  <c r="AA584" i="2" s="1"/>
  <c r="I584" i="2"/>
  <c r="J584" i="30" s="1"/>
  <c r="H584" i="2"/>
  <c r="L584" i="2" l="1"/>
  <c r="I584" i="30"/>
  <c r="K585" i="32"/>
  <c r="G585" i="24"/>
  <c r="S585" i="24" s="1"/>
  <c r="P585" i="24"/>
  <c r="U585" i="32" s="1"/>
  <c r="V585" i="24"/>
  <c r="AA585" i="32" s="1"/>
  <c r="M585" i="24"/>
  <c r="R584" i="30"/>
  <c r="X585" i="32" l="1"/>
  <c r="U585" i="24"/>
  <c r="Z585" i="32" s="1"/>
  <c r="Q585" i="32"/>
  <c r="N585" i="24"/>
  <c r="I585" i="24"/>
  <c r="J585" i="32" s="1"/>
  <c r="H585" i="32"/>
  <c r="H585" i="24"/>
  <c r="X585" i="24"/>
  <c r="Y585" i="24" s="1"/>
  <c r="O584" i="30"/>
  <c r="R584" i="2"/>
  <c r="R585" i="32" l="1"/>
  <c r="W584" i="30"/>
  <c r="T584" i="2"/>
  <c r="Y584" i="2"/>
  <c r="L585" i="24"/>
  <c r="I585" i="32"/>
  <c r="Y584" i="30" l="1"/>
  <c r="O585" i="32"/>
  <c r="R585" i="24"/>
  <c r="O585" i="2"/>
  <c r="AE584" i="2"/>
  <c r="Q585" i="2"/>
  <c r="V585" i="30" s="1"/>
  <c r="J585" i="2"/>
  <c r="AD584" i="30"/>
  <c r="G585" i="2" l="1"/>
  <c r="S585" i="2" s="1"/>
  <c r="K585" i="30"/>
  <c r="X585" i="2"/>
  <c r="AC585" i="30" s="1"/>
  <c r="P585" i="2"/>
  <c r="U585" i="30" s="1"/>
  <c r="M585" i="2"/>
  <c r="W585" i="32"/>
  <c r="T585" i="24"/>
  <c r="W585" i="24"/>
  <c r="V585" i="2"/>
  <c r="S585" i="30"/>
  <c r="X585" i="30" l="1"/>
  <c r="U585" i="2"/>
  <c r="Z585" i="30" s="1"/>
  <c r="AA585" i="30"/>
  <c r="W585" i="2"/>
  <c r="AB585" i="30" s="1"/>
  <c r="N585" i="2"/>
  <c r="Q585" i="30"/>
  <c r="AB585" i="32"/>
  <c r="Q586" i="24"/>
  <c r="V586" i="32" s="1"/>
  <c r="J586" i="24"/>
  <c r="O586" i="24"/>
  <c r="S586" i="32" s="1"/>
  <c r="H585" i="2"/>
  <c r="H585" i="30"/>
  <c r="Z585" i="2"/>
  <c r="AA585" i="2" s="1"/>
  <c r="I585" i="2"/>
  <c r="J585" i="30" s="1"/>
  <c r="Y585" i="32"/>
  <c r="I585" i="30" l="1"/>
  <c r="L585" i="2"/>
  <c r="K586" i="32"/>
  <c r="V586" i="24"/>
  <c r="AA586" i="32" s="1"/>
  <c r="G586" i="24"/>
  <c r="S586" i="24" s="1"/>
  <c r="P586" i="24"/>
  <c r="U586" i="32" s="1"/>
  <c r="M586" i="24"/>
  <c r="R585" i="30"/>
  <c r="X586" i="32" l="1"/>
  <c r="U586" i="24"/>
  <c r="Z586" i="32" s="1"/>
  <c r="H586" i="24"/>
  <c r="I586" i="24"/>
  <c r="J586" i="32" s="1"/>
  <c r="H586" i="32"/>
  <c r="X586" i="24"/>
  <c r="Y586" i="24" s="1"/>
  <c r="R585" i="2"/>
  <c r="O585" i="30"/>
  <c r="Q586" i="32"/>
  <c r="N586" i="24"/>
  <c r="W585" i="30" l="1"/>
  <c r="T585" i="2"/>
  <c r="Y585" i="2"/>
  <c r="I586" i="32"/>
  <c r="L586" i="24"/>
  <c r="R586" i="32"/>
  <c r="Y585" i="30" l="1"/>
  <c r="O586" i="2"/>
  <c r="Q586" i="2"/>
  <c r="V586" i="30" s="1"/>
  <c r="AD585" i="30"/>
  <c r="AE585" i="2"/>
  <c r="J586" i="2"/>
  <c r="R586" i="24"/>
  <c r="O586" i="32"/>
  <c r="W586" i="32" l="1"/>
  <c r="T586" i="24"/>
  <c r="W586" i="24"/>
  <c r="P586" i="2"/>
  <c r="U586" i="30" s="1"/>
  <c r="G586" i="2"/>
  <c r="K586" i="30"/>
  <c r="X586" i="2"/>
  <c r="AC586" i="30" s="1"/>
  <c r="M586" i="2"/>
  <c r="V586" i="2"/>
  <c r="S586" i="30"/>
  <c r="W586" i="2" l="1"/>
  <c r="AB586" i="30" s="1"/>
  <c r="AA586" i="30"/>
  <c r="AB586" i="32"/>
  <c r="Q587" i="24"/>
  <c r="V587" i="32" s="1"/>
  <c r="J587" i="24"/>
  <c r="O587" i="24"/>
  <c r="S587" i="32" s="1"/>
  <c r="Y586" i="32"/>
  <c r="N586" i="2"/>
  <c r="Q586" i="30"/>
  <c r="H586" i="2"/>
  <c r="H586" i="30"/>
  <c r="Z586" i="2"/>
  <c r="AA586" i="2" s="1"/>
  <c r="I586" i="2"/>
  <c r="J586" i="30" s="1"/>
  <c r="S586" i="2"/>
  <c r="P587" i="24" l="1"/>
  <c r="U587" i="32" s="1"/>
  <c r="K587" i="32"/>
  <c r="G587" i="24"/>
  <c r="V587" i="24"/>
  <c r="AA587" i="32" s="1"/>
  <c r="M587" i="24"/>
  <c r="X586" i="30"/>
  <c r="U586" i="2"/>
  <c r="Z586" i="30" s="1"/>
  <c r="I586" i="30"/>
  <c r="L586" i="2"/>
  <c r="R586" i="30"/>
  <c r="H587" i="24" l="1"/>
  <c r="H587" i="32"/>
  <c r="X587" i="24"/>
  <c r="Y587" i="24" s="1"/>
  <c r="I587" i="24"/>
  <c r="J587" i="32" s="1"/>
  <c r="Q587" i="32"/>
  <c r="N587" i="24"/>
  <c r="S587" i="24"/>
  <c r="R586" i="2"/>
  <c r="O586" i="30"/>
  <c r="W586" i="30" l="1"/>
  <c r="T586" i="2"/>
  <c r="Y586" i="2"/>
  <c r="X587" i="32"/>
  <c r="U587" i="24"/>
  <c r="Z587" i="32" s="1"/>
  <c r="R587" i="32"/>
  <c r="L587" i="24"/>
  <c r="I587" i="32"/>
  <c r="O587" i="32" l="1"/>
  <c r="R587" i="24"/>
  <c r="Q587" i="2"/>
  <c r="V587" i="30" s="1"/>
  <c r="AD586" i="30"/>
  <c r="AE586" i="2"/>
  <c r="O587" i="2"/>
  <c r="J587" i="2"/>
  <c r="Y586" i="30"/>
  <c r="X587" i="2" l="1"/>
  <c r="AC587" i="30" s="1"/>
  <c r="G587" i="2"/>
  <c r="K587" i="30"/>
  <c r="P587" i="2"/>
  <c r="U587" i="30" s="1"/>
  <c r="S587" i="2"/>
  <c r="M587" i="2"/>
  <c r="V587" i="2"/>
  <c r="S587" i="30"/>
  <c r="W587" i="32"/>
  <c r="T587" i="24"/>
  <c r="W587" i="24"/>
  <c r="AB587" i="32" l="1"/>
  <c r="Q588" i="24"/>
  <c r="V588" i="32" s="1"/>
  <c r="J588" i="24"/>
  <c r="O588" i="24"/>
  <c r="S588" i="32" s="1"/>
  <c r="W587" i="2"/>
  <c r="AB587" i="30" s="1"/>
  <c r="AA587" i="30"/>
  <c r="Y587" i="32"/>
  <c r="Q587" i="30"/>
  <c r="N587" i="2"/>
  <c r="X587" i="30"/>
  <c r="U587" i="2"/>
  <c r="Z587" i="30" s="1"/>
  <c r="H587" i="2"/>
  <c r="H587" i="30"/>
  <c r="Z587" i="2"/>
  <c r="AA587" i="2" s="1"/>
  <c r="I587" i="2"/>
  <c r="J587" i="30" s="1"/>
  <c r="K588" i="32" l="1"/>
  <c r="G588" i="24"/>
  <c r="S588" i="24" s="1"/>
  <c r="V588" i="24"/>
  <c r="AA588" i="32" s="1"/>
  <c r="P588" i="24"/>
  <c r="U588" i="32" s="1"/>
  <c r="M588" i="24"/>
  <c r="R587" i="30"/>
  <c r="L587" i="2"/>
  <c r="I587" i="30"/>
  <c r="X588" i="32" l="1"/>
  <c r="U588" i="24"/>
  <c r="Z588" i="32" s="1"/>
  <c r="Q588" i="32"/>
  <c r="N588" i="24"/>
  <c r="O587" i="30"/>
  <c r="R587" i="2"/>
  <c r="I588" i="24"/>
  <c r="J588" i="32" s="1"/>
  <c r="H588" i="24"/>
  <c r="H588" i="32"/>
  <c r="X588" i="24"/>
  <c r="Y588" i="24" s="1"/>
  <c r="I588" i="32" l="1"/>
  <c r="L588" i="24"/>
  <c r="R588" i="32"/>
  <c r="W587" i="30"/>
  <c r="T587" i="2"/>
  <c r="Y587" i="2"/>
  <c r="Y587" i="30" l="1"/>
  <c r="Q588" i="2"/>
  <c r="V588" i="30" s="1"/>
  <c r="AE587" i="2"/>
  <c r="AD587" i="30"/>
  <c r="J588" i="2"/>
  <c r="O588" i="2"/>
  <c r="O588" i="32"/>
  <c r="R588" i="24"/>
  <c r="W588" i="32" l="1"/>
  <c r="T588" i="24"/>
  <c r="W588" i="24"/>
  <c r="V588" i="2"/>
  <c r="S588" i="30"/>
  <c r="G588" i="2"/>
  <c r="S588" i="2" s="1"/>
  <c r="P588" i="2"/>
  <c r="U588" i="30" s="1"/>
  <c r="X588" i="2"/>
  <c r="AC588" i="30" s="1"/>
  <c r="K588" i="30"/>
  <c r="M588" i="2"/>
  <c r="Q588" i="30" l="1"/>
  <c r="N588" i="2"/>
  <c r="W588" i="2"/>
  <c r="AB588" i="30" s="1"/>
  <c r="AA588" i="30"/>
  <c r="AB588" i="32"/>
  <c r="Q589" i="24"/>
  <c r="V589" i="32" s="1"/>
  <c r="J589" i="24"/>
  <c r="O589" i="24"/>
  <c r="S589" i="32" s="1"/>
  <c r="Y588" i="32"/>
  <c r="X588" i="30"/>
  <c r="U588" i="2"/>
  <c r="Z588" i="30" s="1"/>
  <c r="H588" i="2"/>
  <c r="H588" i="30"/>
  <c r="I588" i="2"/>
  <c r="J588" i="30" s="1"/>
  <c r="Z588" i="2"/>
  <c r="AA588" i="2" s="1"/>
  <c r="I588" i="30" l="1"/>
  <c r="L588" i="2"/>
  <c r="V589" i="24"/>
  <c r="AA589" i="32" s="1"/>
  <c r="P589" i="24"/>
  <c r="U589" i="32" s="1"/>
  <c r="K589" i="32"/>
  <c r="G589" i="24"/>
  <c r="M589" i="24"/>
  <c r="R588" i="30"/>
  <c r="H589" i="32" l="1"/>
  <c r="I589" i="24"/>
  <c r="J589" i="32" s="1"/>
  <c r="H589" i="24"/>
  <c r="X589" i="24"/>
  <c r="Y589" i="24" s="1"/>
  <c r="S589" i="24"/>
  <c r="R588" i="2"/>
  <c r="O588" i="30"/>
  <c r="N589" i="24"/>
  <c r="Q589" i="32"/>
  <c r="W588" i="30" l="1"/>
  <c r="T588" i="2"/>
  <c r="Y588" i="2"/>
  <c r="R589" i="32"/>
  <c r="I589" i="32"/>
  <c r="L589" i="24"/>
  <c r="X589" i="32"/>
  <c r="U589" i="24"/>
  <c r="Z589" i="32" s="1"/>
  <c r="O589" i="32" l="1"/>
  <c r="R589" i="24"/>
  <c r="J589" i="2"/>
  <c r="AD588" i="30"/>
  <c r="Q589" i="2"/>
  <c r="V589" i="30" s="1"/>
  <c r="O589" i="2"/>
  <c r="AE588" i="2"/>
  <c r="Y588" i="30"/>
  <c r="P589" i="2" l="1"/>
  <c r="U589" i="30" s="1"/>
  <c r="X589" i="2"/>
  <c r="AC589" i="30" s="1"/>
  <c r="K589" i="30"/>
  <c r="G589" i="2"/>
  <c r="S589" i="2" s="1"/>
  <c r="M589" i="2"/>
  <c r="S589" i="30"/>
  <c r="V589" i="2"/>
  <c r="W589" i="32"/>
  <c r="T589" i="24"/>
  <c r="W589" i="24"/>
  <c r="X589" i="30" l="1"/>
  <c r="U589" i="2"/>
  <c r="Z589" i="30" s="1"/>
  <c r="O590" i="24"/>
  <c r="S590" i="32" s="1"/>
  <c r="Q590" i="24"/>
  <c r="V590" i="32" s="1"/>
  <c r="AB589" i="32"/>
  <c r="J590" i="24"/>
  <c r="Y589" i="32"/>
  <c r="N589" i="2"/>
  <c r="Q589" i="30"/>
  <c r="AA589" i="30"/>
  <c r="W589" i="2"/>
  <c r="AB589" i="30" s="1"/>
  <c r="I589" i="2"/>
  <c r="J589" i="30" s="1"/>
  <c r="Z589" i="2"/>
  <c r="AA589" i="2" s="1"/>
  <c r="H589" i="2"/>
  <c r="H589" i="30"/>
  <c r="L589" i="2" l="1"/>
  <c r="I589" i="30"/>
  <c r="K590" i="32"/>
  <c r="V590" i="24"/>
  <c r="AA590" i="32" s="1"/>
  <c r="G590" i="24"/>
  <c r="S590" i="24" s="1"/>
  <c r="P590" i="24"/>
  <c r="U590" i="32" s="1"/>
  <c r="M590" i="24"/>
  <c r="R589" i="30"/>
  <c r="N590" i="24" l="1"/>
  <c r="Q590" i="32"/>
  <c r="H590" i="32"/>
  <c r="H590" i="24"/>
  <c r="I590" i="24"/>
  <c r="J590" i="32" s="1"/>
  <c r="X590" i="24"/>
  <c r="Y590" i="24" s="1"/>
  <c r="X590" i="32"/>
  <c r="U590" i="24"/>
  <c r="Z590" i="32" s="1"/>
  <c r="O589" i="30"/>
  <c r="R589" i="2"/>
  <c r="L590" i="24" l="1"/>
  <c r="I590" i="32"/>
  <c r="W589" i="30"/>
  <c r="T589" i="2"/>
  <c r="Y589" i="2"/>
  <c r="R590" i="32"/>
  <c r="Y589" i="30" l="1"/>
  <c r="Q590" i="2"/>
  <c r="V590" i="30" s="1"/>
  <c r="AE589" i="2"/>
  <c r="O590" i="2"/>
  <c r="AD589" i="30"/>
  <c r="J590" i="2"/>
  <c r="O590" i="32"/>
  <c r="R590" i="24"/>
  <c r="P590" i="2" l="1"/>
  <c r="U590" i="30" s="1"/>
  <c r="G590" i="2"/>
  <c r="K590" i="30"/>
  <c r="X590" i="2"/>
  <c r="AC590" i="30" s="1"/>
  <c r="M590" i="2"/>
  <c r="W590" i="32"/>
  <c r="T590" i="24"/>
  <c r="W590" i="24"/>
  <c r="S590" i="30"/>
  <c r="V590" i="2"/>
  <c r="W590" i="2" l="1"/>
  <c r="AB590" i="30" s="1"/>
  <c r="AA590" i="30"/>
  <c r="Q590" i="30"/>
  <c r="N590" i="2"/>
  <c r="H590" i="2"/>
  <c r="H590" i="30"/>
  <c r="Z590" i="2"/>
  <c r="AA590" i="2" s="1"/>
  <c r="I590" i="2"/>
  <c r="J590" i="30" s="1"/>
  <c r="AB590" i="32"/>
  <c r="Q591" i="24"/>
  <c r="V591" i="32" s="1"/>
  <c r="J591" i="24"/>
  <c r="O591" i="24"/>
  <c r="S591" i="32" s="1"/>
  <c r="S590" i="2"/>
  <c r="Y590" i="32"/>
  <c r="P591" i="24" l="1"/>
  <c r="U591" i="32" s="1"/>
  <c r="K591" i="32"/>
  <c r="G591" i="24"/>
  <c r="V591" i="24"/>
  <c r="AA591" i="32" s="1"/>
  <c r="M591" i="24"/>
  <c r="R590" i="30"/>
  <c r="X590" i="30"/>
  <c r="U590" i="2"/>
  <c r="Z590" i="30" s="1"/>
  <c r="L590" i="2"/>
  <c r="I590" i="30"/>
  <c r="H591" i="24" l="1"/>
  <c r="I591" i="24"/>
  <c r="J591" i="32" s="1"/>
  <c r="H591" i="32"/>
  <c r="X591" i="24"/>
  <c r="Y591" i="24" s="1"/>
  <c r="N591" i="24"/>
  <c r="Q591" i="32"/>
  <c r="S591" i="24"/>
  <c r="R590" i="2"/>
  <c r="O590" i="30"/>
  <c r="W590" i="30" l="1"/>
  <c r="T590" i="2"/>
  <c r="Y590" i="2"/>
  <c r="X591" i="32"/>
  <c r="U591" i="24"/>
  <c r="Z591" i="32" s="1"/>
  <c r="R591" i="32"/>
  <c r="I591" i="32"/>
  <c r="L591" i="24"/>
  <c r="O591" i="32" l="1"/>
  <c r="R591" i="24"/>
  <c r="Q591" i="2"/>
  <c r="V591" i="30" s="1"/>
  <c r="O591" i="2"/>
  <c r="J591" i="2"/>
  <c r="AD590" i="30"/>
  <c r="AE590" i="2"/>
  <c r="Y590" i="30"/>
  <c r="V591" i="2" l="1"/>
  <c r="S591" i="30"/>
  <c r="W591" i="32"/>
  <c r="T591" i="24"/>
  <c r="W591" i="24"/>
  <c r="P591" i="2"/>
  <c r="U591" i="30" s="1"/>
  <c r="K591" i="30"/>
  <c r="X591" i="2"/>
  <c r="AC591" i="30" s="1"/>
  <c r="G591" i="2"/>
  <c r="M591" i="2"/>
  <c r="Y591" i="32" l="1"/>
  <c r="H591" i="2"/>
  <c r="H591" i="30"/>
  <c r="Z591" i="2"/>
  <c r="AA591" i="2" s="1"/>
  <c r="I591" i="2"/>
  <c r="J591" i="30" s="1"/>
  <c r="Q591" i="30"/>
  <c r="N591" i="2"/>
  <c r="S591" i="2"/>
  <c r="AB591" i="32"/>
  <c r="O592" i="24"/>
  <c r="S592" i="32" s="1"/>
  <c r="J592" i="24"/>
  <c r="Q592" i="24"/>
  <c r="V592" i="32" s="1"/>
  <c r="W591" i="2"/>
  <c r="AB591" i="30" s="1"/>
  <c r="AA591" i="30"/>
  <c r="K592" i="32" l="1"/>
  <c r="V592" i="24"/>
  <c r="AA592" i="32" s="1"/>
  <c r="G592" i="24"/>
  <c r="S592" i="24" s="1"/>
  <c r="P592" i="24"/>
  <c r="U592" i="32" s="1"/>
  <c r="M592" i="24"/>
  <c r="R591" i="30"/>
  <c r="L591" i="2"/>
  <c r="I591" i="30"/>
  <c r="X591" i="30"/>
  <c r="U591" i="2"/>
  <c r="Z591" i="30" s="1"/>
  <c r="X592" i="32" l="1"/>
  <c r="U592" i="24"/>
  <c r="Z592" i="32" s="1"/>
  <c r="N592" i="24"/>
  <c r="Q592" i="32"/>
  <c r="H592" i="24"/>
  <c r="I592" i="24"/>
  <c r="J592" i="32" s="1"/>
  <c r="H592" i="32"/>
  <c r="X592" i="24"/>
  <c r="Y592" i="24" s="1"/>
  <c r="R591" i="2"/>
  <c r="O591" i="30"/>
  <c r="W591" i="30" l="1"/>
  <c r="T591" i="2"/>
  <c r="Y591" i="2"/>
  <c r="R592" i="32"/>
  <c r="L592" i="24"/>
  <c r="I592" i="32"/>
  <c r="J592" i="2" l="1"/>
  <c r="AD591" i="30"/>
  <c r="Q592" i="2"/>
  <c r="V592" i="30" s="1"/>
  <c r="AE591" i="2"/>
  <c r="O592" i="2"/>
  <c r="Y591" i="30"/>
  <c r="O592" i="32"/>
  <c r="R592" i="24"/>
  <c r="W592" i="32" l="1"/>
  <c r="T592" i="24"/>
  <c r="W592" i="24"/>
  <c r="V592" i="2"/>
  <c r="S592" i="30"/>
  <c r="P592" i="2"/>
  <c r="U592" i="30" s="1"/>
  <c r="X592" i="2"/>
  <c r="AC592" i="30" s="1"/>
  <c r="K592" i="30"/>
  <c r="G592" i="2"/>
  <c r="M592" i="2"/>
  <c r="N592" i="2" l="1"/>
  <c r="Q592" i="30"/>
  <c r="AA592" i="30"/>
  <c r="W592" i="2"/>
  <c r="AB592" i="30" s="1"/>
  <c r="H592" i="30"/>
  <c r="I592" i="2"/>
  <c r="J592" i="30" s="1"/>
  <c r="Z592" i="2"/>
  <c r="AA592" i="2" s="1"/>
  <c r="H592" i="2"/>
  <c r="O593" i="24"/>
  <c r="S593" i="32" s="1"/>
  <c r="J593" i="24"/>
  <c r="AB592" i="32"/>
  <c r="Q593" i="24"/>
  <c r="V593" i="32" s="1"/>
  <c r="Y592" i="32"/>
  <c r="S592" i="2"/>
  <c r="L592" i="2" l="1"/>
  <c r="I592" i="30"/>
  <c r="X592" i="30"/>
  <c r="U592" i="2"/>
  <c r="Z592" i="30" s="1"/>
  <c r="K593" i="32"/>
  <c r="G593" i="24"/>
  <c r="P593" i="24"/>
  <c r="U593" i="32" s="1"/>
  <c r="V593" i="24"/>
  <c r="AA593" i="32" s="1"/>
  <c r="M593" i="24"/>
  <c r="R592" i="30"/>
  <c r="Q593" i="32" l="1"/>
  <c r="N593" i="24"/>
  <c r="H593" i="32"/>
  <c r="I593" i="24"/>
  <c r="J593" i="32" s="1"/>
  <c r="H593" i="24"/>
  <c r="X593" i="24"/>
  <c r="Y593" i="24" s="1"/>
  <c r="S593" i="24"/>
  <c r="O592" i="30"/>
  <c r="R592" i="2"/>
  <c r="X593" i="32" l="1"/>
  <c r="U593" i="24"/>
  <c r="Z593" i="32" s="1"/>
  <c r="R593" i="32"/>
  <c r="W592" i="30"/>
  <c r="T592" i="2"/>
  <c r="Y592" i="2"/>
  <c r="L593" i="24"/>
  <c r="I593" i="32"/>
  <c r="R593" i="24" l="1"/>
  <c r="O593" i="32"/>
  <c r="J593" i="2"/>
  <c r="AD592" i="30"/>
  <c r="Q593" i="2"/>
  <c r="V593" i="30" s="1"/>
  <c r="O593" i="2"/>
  <c r="AE592" i="2"/>
  <c r="Y592" i="30"/>
  <c r="K593" i="30" l="1"/>
  <c r="X593" i="2"/>
  <c r="AC593" i="30" s="1"/>
  <c r="P593" i="2"/>
  <c r="U593" i="30" s="1"/>
  <c r="G593" i="2"/>
  <c r="S593" i="2" s="1"/>
  <c r="M593" i="2"/>
  <c r="S593" i="30"/>
  <c r="V593" i="2"/>
  <c r="W593" i="32"/>
  <c r="T593" i="24"/>
  <c r="W593" i="24"/>
  <c r="X593" i="30" l="1"/>
  <c r="U593" i="2"/>
  <c r="Z593" i="30" s="1"/>
  <c r="AB593" i="32"/>
  <c r="Q594" i="24"/>
  <c r="V594" i="32" s="1"/>
  <c r="J594" i="24"/>
  <c r="O594" i="24"/>
  <c r="S594" i="32" s="1"/>
  <c r="Y593" i="32"/>
  <c r="Q593" i="30"/>
  <c r="N593" i="2"/>
  <c r="W593" i="2"/>
  <c r="AB593" i="30" s="1"/>
  <c r="AA593" i="30"/>
  <c r="H593" i="2"/>
  <c r="H593" i="30"/>
  <c r="I593" i="2"/>
  <c r="J593" i="30" s="1"/>
  <c r="Z593" i="2"/>
  <c r="AA593" i="2" s="1"/>
  <c r="R593" i="30" l="1"/>
  <c r="L593" i="2"/>
  <c r="I593" i="30"/>
  <c r="K594" i="32"/>
  <c r="V594" i="24"/>
  <c r="AA594" i="32" s="1"/>
  <c r="G594" i="24"/>
  <c r="P594" i="24"/>
  <c r="U594" i="32" s="1"/>
  <c r="M594" i="24"/>
  <c r="H594" i="24" l="1"/>
  <c r="I594" i="24"/>
  <c r="J594" i="32" s="1"/>
  <c r="H594" i="32"/>
  <c r="X594" i="24"/>
  <c r="Y594" i="24" s="1"/>
  <c r="N594" i="24"/>
  <c r="Q594" i="32"/>
  <c r="S594" i="24"/>
  <c r="R593" i="2"/>
  <c r="O593" i="30"/>
  <c r="W593" i="30" l="1"/>
  <c r="T593" i="2"/>
  <c r="Y593" i="2"/>
  <c r="X594" i="32"/>
  <c r="U594" i="24"/>
  <c r="Z594" i="32" s="1"/>
  <c r="R594" i="32"/>
  <c r="I594" i="32"/>
  <c r="L594" i="24"/>
  <c r="R594" i="24" l="1"/>
  <c r="O594" i="32"/>
  <c r="Q594" i="2"/>
  <c r="V594" i="30" s="1"/>
  <c r="J594" i="2"/>
  <c r="AE593" i="2"/>
  <c r="O594" i="2"/>
  <c r="AD593" i="30"/>
  <c r="Y593" i="30"/>
  <c r="P594" i="2" l="1"/>
  <c r="U594" i="30" s="1"/>
  <c r="G594" i="2"/>
  <c r="K594" i="30"/>
  <c r="X594" i="2"/>
  <c r="AC594" i="30" s="1"/>
  <c r="M594" i="2"/>
  <c r="S594" i="30"/>
  <c r="V594" i="2"/>
  <c r="W594" i="32"/>
  <c r="T594" i="24"/>
  <c r="W594" i="24"/>
  <c r="O595" i="24" l="1"/>
  <c r="S595" i="32" s="1"/>
  <c r="J595" i="24"/>
  <c r="AB594" i="32"/>
  <c r="Q595" i="24"/>
  <c r="V595" i="32" s="1"/>
  <c r="W594" i="2"/>
  <c r="AB594" i="30" s="1"/>
  <c r="AA594" i="30"/>
  <c r="N594" i="2"/>
  <c r="Q594" i="30"/>
  <c r="H594" i="2"/>
  <c r="H594" i="30"/>
  <c r="I594" i="2"/>
  <c r="J594" i="30" s="1"/>
  <c r="Z594" i="2"/>
  <c r="AA594" i="2" s="1"/>
  <c r="Y594" i="32"/>
  <c r="S594" i="2"/>
  <c r="I594" i="30" l="1"/>
  <c r="L594" i="2"/>
  <c r="R594" i="30"/>
  <c r="X594" i="30"/>
  <c r="U594" i="2"/>
  <c r="Z594" i="30" s="1"/>
  <c r="P595" i="24"/>
  <c r="U595" i="32" s="1"/>
  <c r="V595" i="24"/>
  <c r="AA595" i="32" s="1"/>
  <c r="G595" i="24"/>
  <c r="S595" i="24" s="1"/>
  <c r="K595" i="32"/>
  <c r="M595" i="24"/>
  <c r="X595" i="32" l="1"/>
  <c r="U595" i="24"/>
  <c r="Z595" i="32" s="1"/>
  <c r="Q595" i="32"/>
  <c r="N595" i="24"/>
  <c r="R594" i="2"/>
  <c r="O594" i="30"/>
  <c r="I595" i="24"/>
  <c r="J595" i="32" s="1"/>
  <c r="H595" i="32"/>
  <c r="X595" i="24"/>
  <c r="Y595" i="24" s="1"/>
  <c r="H595" i="24"/>
  <c r="I595" i="32" l="1"/>
  <c r="L595" i="24"/>
  <c r="R595" i="32"/>
  <c r="W594" i="30"/>
  <c r="T594" i="2"/>
  <c r="Y594" i="2"/>
  <c r="Q595" i="2" l="1"/>
  <c r="V595" i="30" s="1"/>
  <c r="O595" i="2"/>
  <c r="J595" i="2"/>
  <c r="AD594" i="30"/>
  <c r="AE594" i="2"/>
  <c r="O595" i="32"/>
  <c r="R595" i="24"/>
  <c r="Y594" i="30"/>
  <c r="W595" i="32" l="1"/>
  <c r="T595" i="24"/>
  <c r="W595" i="24"/>
  <c r="P595" i="2"/>
  <c r="U595" i="30" s="1"/>
  <c r="K595" i="30"/>
  <c r="X595" i="2"/>
  <c r="AC595" i="30" s="1"/>
  <c r="G595" i="2"/>
  <c r="S595" i="2" s="1"/>
  <c r="M595" i="2"/>
  <c r="S595" i="30"/>
  <c r="V595" i="2"/>
  <c r="X595" i="30" l="1"/>
  <c r="U595" i="2"/>
  <c r="Z595" i="30" s="1"/>
  <c r="W595" i="2"/>
  <c r="AB595" i="30" s="1"/>
  <c r="AA595" i="30"/>
  <c r="AB595" i="32"/>
  <c r="Q596" i="24"/>
  <c r="V596" i="32" s="1"/>
  <c r="J596" i="24"/>
  <c r="O596" i="24"/>
  <c r="S596" i="32" s="1"/>
  <c r="Y595" i="32"/>
  <c r="Q595" i="30"/>
  <c r="N595" i="2"/>
  <c r="H595" i="2"/>
  <c r="H595" i="30"/>
  <c r="Z595" i="2"/>
  <c r="AA595" i="2" s="1"/>
  <c r="I595" i="2"/>
  <c r="J595" i="30" s="1"/>
  <c r="R595" i="30" l="1"/>
  <c r="K596" i="32"/>
  <c r="G596" i="24"/>
  <c r="V596" i="24"/>
  <c r="AA596" i="32" s="1"/>
  <c r="P596" i="24"/>
  <c r="U596" i="32" s="1"/>
  <c r="M596" i="24"/>
  <c r="L595" i="2"/>
  <c r="I595" i="30"/>
  <c r="H596" i="32" l="1"/>
  <c r="H596" i="24"/>
  <c r="I596" i="24"/>
  <c r="J596" i="32" s="1"/>
  <c r="X596" i="24"/>
  <c r="Y596" i="24" s="1"/>
  <c r="O595" i="30"/>
  <c r="R595" i="2"/>
  <c r="Q596" i="32"/>
  <c r="N596" i="24"/>
  <c r="S596" i="24"/>
  <c r="R596" i="32" l="1"/>
  <c r="W595" i="30"/>
  <c r="T595" i="2"/>
  <c r="Y595" i="2"/>
  <c r="I596" i="32"/>
  <c r="L596" i="24"/>
  <c r="X596" i="32"/>
  <c r="U596" i="24"/>
  <c r="Z596" i="32" s="1"/>
  <c r="Y595" i="30" l="1"/>
  <c r="O596" i="32"/>
  <c r="R596" i="24"/>
  <c r="AE595" i="2"/>
  <c r="J596" i="2"/>
  <c r="AD595" i="30"/>
  <c r="O596" i="2"/>
  <c r="Q596" i="2"/>
  <c r="V596" i="30" s="1"/>
  <c r="W596" i="32" l="1"/>
  <c r="T596" i="24"/>
  <c r="W596" i="24"/>
  <c r="S596" i="30"/>
  <c r="V596" i="2"/>
  <c r="K596" i="30"/>
  <c r="G596" i="2"/>
  <c r="P596" i="2"/>
  <c r="U596" i="30" s="1"/>
  <c r="X596" i="2"/>
  <c r="AC596" i="30" s="1"/>
  <c r="M596" i="2"/>
  <c r="Q596" i="30" l="1"/>
  <c r="N596" i="2"/>
  <c r="I596" i="2"/>
  <c r="J596" i="30" s="1"/>
  <c r="Z596" i="2"/>
  <c r="AA596" i="2" s="1"/>
  <c r="H596" i="2"/>
  <c r="H596" i="30"/>
  <c r="AB596" i="32"/>
  <c r="Q597" i="24"/>
  <c r="V597" i="32" s="1"/>
  <c r="J597" i="24"/>
  <c r="O597" i="24"/>
  <c r="S597" i="32" s="1"/>
  <c r="Y596" i="32"/>
  <c r="S596" i="2"/>
  <c r="AA596" i="30"/>
  <c r="W596" i="2"/>
  <c r="AB596" i="30" s="1"/>
  <c r="R596" i="30" l="1"/>
  <c r="X596" i="30"/>
  <c r="U596" i="2"/>
  <c r="Z596" i="30" s="1"/>
  <c r="V597" i="24"/>
  <c r="AA597" i="32" s="1"/>
  <c r="P597" i="24"/>
  <c r="U597" i="32" s="1"/>
  <c r="K597" i="32"/>
  <c r="G597" i="24"/>
  <c r="M597" i="24"/>
  <c r="L596" i="2"/>
  <c r="I596" i="30"/>
  <c r="Q597" i="32" l="1"/>
  <c r="N597" i="24"/>
  <c r="R596" i="2"/>
  <c r="O596" i="30"/>
  <c r="H597" i="32"/>
  <c r="I597" i="24"/>
  <c r="J597" i="32" s="1"/>
  <c r="H597" i="24"/>
  <c r="X597" i="24"/>
  <c r="Y597" i="24" s="1"/>
  <c r="S597" i="24"/>
  <c r="L597" i="24" l="1"/>
  <c r="I597" i="32"/>
  <c r="W596" i="30"/>
  <c r="T596" i="2"/>
  <c r="Y596" i="2"/>
  <c r="R597" i="32"/>
  <c r="X597" i="32"/>
  <c r="U597" i="24"/>
  <c r="Z597" i="32" s="1"/>
  <c r="Y596" i="30" l="1"/>
  <c r="J597" i="2"/>
  <c r="AD596" i="30"/>
  <c r="Q597" i="2"/>
  <c r="V597" i="30" s="1"/>
  <c r="O597" i="2"/>
  <c r="AE596" i="2"/>
  <c r="R597" i="24"/>
  <c r="O597" i="32"/>
  <c r="W597" i="32" l="1"/>
  <c r="T597" i="24"/>
  <c r="W597" i="24"/>
  <c r="G597" i="2"/>
  <c r="S597" i="2" s="1"/>
  <c r="K597" i="30"/>
  <c r="X597" i="2"/>
  <c r="AC597" i="30" s="1"/>
  <c r="P597" i="2"/>
  <c r="U597" i="30" s="1"/>
  <c r="M597" i="2"/>
  <c r="S597" i="30"/>
  <c r="V597" i="2"/>
  <c r="AA597" i="30" l="1"/>
  <c r="W597" i="2"/>
  <c r="AB597" i="30" s="1"/>
  <c r="I597" i="2"/>
  <c r="J597" i="30" s="1"/>
  <c r="H597" i="2"/>
  <c r="H597" i="30"/>
  <c r="Z597" i="2"/>
  <c r="AA597" i="2" s="1"/>
  <c r="AB597" i="32"/>
  <c r="Q598" i="24"/>
  <c r="V598" i="32" s="1"/>
  <c r="J598" i="24"/>
  <c r="O598" i="24"/>
  <c r="S598" i="32" s="1"/>
  <c r="Y597" i="32"/>
  <c r="X597" i="30"/>
  <c r="U597" i="2"/>
  <c r="Z597" i="30" s="1"/>
  <c r="N597" i="2"/>
  <c r="Q597" i="30"/>
  <c r="L597" i="2" l="1"/>
  <c r="I597" i="30"/>
  <c r="R597" i="30"/>
  <c r="K598" i="32"/>
  <c r="V598" i="24"/>
  <c r="AA598" i="32" s="1"/>
  <c r="G598" i="24"/>
  <c r="P598" i="24"/>
  <c r="U598" i="32" s="1"/>
  <c r="M598" i="24"/>
  <c r="H598" i="32" l="1"/>
  <c r="H598" i="24"/>
  <c r="I598" i="24"/>
  <c r="J598" i="32" s="1"/>
  <c r="X598" i="24"/>
  <c r="Y598" i="24" s="1"/>
  <c r="N598" i="24"/>
  <c r="Q598" i="32"/>
  <c r="S598" i="24"/>
  <c r="R597" i="2"/>
  <c r="O597" i="30"/>
  <c r="W597" i="30" l="1"/>
  <c r="T597" i="2"/>
  <c r="Y597" i="2"/>
  <c r="L598" i="24"/>
  <c r="I598" i="32"/>
  <c r="X598" i="32"/>
  <c r="U598" i="24"/>
  <c r="Z598" i="32" s="1"/>
  <c r="R598" i="32"/>
  <c r="R598" i="24" l="1"/>
  <c r="O598" i="32"/>
  <c r="Q598" i="2"/>
  <c r="V598" i="30" s="1"/>
  <c r="AE597" i="2"/>
  <c r="J598" i="2"/>
  <c r="AD597" i="30"/>
  <c r="O598" i="2"/>
  <c r="Y597" i="30"/>
  <c r="S598" i="30" l="1"/>
  <c r="V598" i="2"/>
  <c r="K598" i="30"/>
  <c r="X598" i="2"/>
  <c r="AC598" i="30" s="1"/>
  <c r="P598" i="2"/>
  <c r="U598" i="30" s="1"/>
  <c r="G598" i="2"/>
  <c r="S598" i="2" s="1"/>
  <c r="M598" i="2"/>
  <c r="W598" i="32"/>
  <c r="T598" i="24"/>
  <c r="W598" i="24"/>
  <c r="X598" i="30" l="1"/>
  <c r="U598" i="2"/>
  <c r="Z598" i="30" s="1"/>
  <c r="AB598" i="32"/>
  <c r="Q599" i="24"/>
  <c r="V599" i="32" s="1"/>
  <c r="J599" i="24"/>
  <c r="O599" i="24"/>
  <c r="S599" i="32" s="1"/>
  <c r="Y598" i="32"/>
  <c r="H598" i="2"/>
  <c r="H598" i="30"/>
  <c r="Z598" i="2"/>
  <c r="AA598" i="2" s="1"/>
  <c r="I598" i="2"/>
  <c r="J598" i="30" s="1"/>
  <c r="W598" i="2"/>
  <c r="AB598" i="30" s="1"/>
  <c r="AA598" i="30"/>
  <c r="N598" i="2"/>
  <c r="Q598" i="30"/>
  <c r="R598" i="30" l="1"/>
  <c r="I598" i="30"/>
  <c r="L598" i="2"/>
  <c r="P599" i="24"/>
  <c r="U599" i="32" s="1"/>
  <c r="K599" i="32"/>
  <c r="G599" i="24"/>
  <c r="V599" i="24"/>
  <c r="AA599" i="32" s="1"/>
  <c r="M599" i="24"/>
  <c r="I599" i="24" l="1"/>
  <c r="J599" i="32" s="1"/>
  <c r="H599" i="32"/>
  <c r="X599" i="24"/>
  <c r="Y599" i="24" s="1"/>
  <c r="H599" i="24"/>
  <c r="R598" i="2"/>
  <c r="O598" i="30"/>
  <c r="N599" i="24"/>
  <c r="Q599" i="32"/>
  <c r="S599" i="24"/>
  <c r="L599" i="24" l="1"/>
  <c r="I599" i="32"/>
  <c r="X599" i="32"/>
  <c r="U599" i="24"/>
  <c r="Z599" i="32" s="1"/>
  <c r="W598" i="30"/>
  <c r="T598" i="2"/>
  <c r="Y598" i="2"/>
  <c r="R599" i="32"/>
  <c r="J599" i="2" l="1"/>
  <c r="AD598" i="30"/>
  <c r="O599" i="2"/>
  <c r="AE598" i="2"/>
  <c r="Q599" i="2"/>
  <c r="V599" i="30" s="1"/>
  <c r="Y598" i="30"/>
  <c r="R599" i="24"/>
  <c r="O599" i="32"/>
  <c r="W599" i="32" l="1"/>
  <c r="T599" i="24"/>
  <c r="W599" i="24"/>
  <c r="V599" i="2"/>
  <c r="S599" i="30"/>
  <c r="X599" i="2"/>
  <c r="AC599" i="30" s="1"/>
  <c r="G599" i="2"/>
  <c r="S599" i="2" s="1"/>
  <c r="P599" i="2"/>
  <c r="U599" i="30" s="1"/>
  <c r="K599" i="30"/>
  <c r="M599" i="2"/>
  <c r="X599" i="30" l="1"/>
  <c r="U599" i="2"/>
  <c r="Z599" i="30" s="1"/>
  <c r="Q599" i="30"/>
  <c r="N599" i="2"/>
  <c r="AA599" i="30"/>
  <c r="W599" i="2"/>
  <c r="AB599" i="30" s="1"/>
  <c r="H599" i="30"/>
  <c r="I599" i="2"/>
  <c r="J599" i="30" s="1"/>
  <c r="Z599" i="2"/>
  <c r="AA599" i="2" s="1"/>
  <c r="H599" i="2"/>
  <c r="Q600" i="24"/>
  <c r="V600" i="32" s="1"/>
  <c r="J600" i="24"/>
  <c r="AB599" i="32"/>
  <c r="O600" i="24"/>
  <c r="S600" i="32" s="1"/>
  <c r="Y599" i="32"/>
  <c r="I599" i="30" l="1"/>
  <c r="L599" i="2"/>
  <c r="P600" i="24"/>
  <c r="U600" i="32" s="1"/>
  <c r="V600" i="24"/>
  <c r="AA600" i="32" s="1"/>
  <c r="K600" i="32"/>
  <c r="G600" i="24"/>
  <c r="M600" i="24"/>
  <c r="R599" i="30"/>
  <c r="Q600" i="32" l="1"/>
  <c r="N600" i="24"/>
  <c r="I600" i="24"/>
  <c r="J600" i="32" s="1"/>
  <c r="H600" i="24"/>
  <c r="X600" i="24"/>
  <c r="Y600" i="24" s="1"/>
  <c r="H600" i="32"/>
  <c r="S600" i="24"/>
  <c r="R599" i="2"/>
  <c r="O599" i="30"/>
  <c r="L600" i="24" l="1"/>
  <c r="I600" i="32"/>
  <c r="W599" i="30"/>
  <c r="T599" i="2"/>
  <c r="Y599" i="2"/>
  <c r="X600" i="32"/>
  <c r="U600" i="24"/>
  <c r="Z600" i="32" s="1"/>
  <c r="R600" i="32"/>
  <c r="Y599" i="30" l="1"/>
  <c r="AE599" i="2"/>
  <c r="O600" i="2"/>
  <c r="Q600" i="2"/>
  <c r="V600" i="30" s="1"/>
  <c r="J600" i="2"/>
  <c r="AD599" i="30"/>
  <c r="O600" i="32"/>
  <c r="R600" i="24"/>
  <c r="V600" i="2" l="1"/>
  <c r="S600" i="30"/>
  <c r="W600" i="32"/>
  <c r="T600" i="24"/>
  <c r="W600" i="24"/>
  <c r="G600" i="2"/>
  <c r="S600" i="2" s="1"/>
  <c r="P600" i="2"/>
  <c r="U600" i="30" s="1"/>
  <c r="X600" i="2"/>
  <c r="AC600" i="30" s="1"/>
  <c r="K600" i="30"/>
  <c r="M600" i="2"/>
  <c r="X600" i="30" l="1"/>
  <c r="U600" i="2"/>
  <c r="Z600" i="30" s="1"/>
  <c r="Y600" i="32"/>
  <c r="Q600" i="30"/>
  <c r="N600" i="2"/>
  <c r="H600" i="2"/>
  <c r="H600" i="30"/>
  <c r="Z600" i="2"/>
  <c r="AA600" i="2" s="1"/>
  <c r="I600" i="2"/>
  <c r="J600" i="30" s="1"/>
  <c r="AB600" i="32"/>
  <c r="Q601" i="24"/>
  <c r="V601" i="32" s="1"/>
  <c r="J601" i="24"/>
  <c r="O601" i="24"/>
  <c r="S601" i="32" s="1"/>
  <c r="AA600" i="30"/>
  <c r="W600" i="2"/>
  <c r="AB600" i="30" s="1"/>
  <c r="I600" i="30" l="1"/>
  <c r="L600" i="2"/>
  <c r="R600" i="30"/>
  <c r="V601" i="24"/>
  <c r="AA601" i="32" s="1"/>
  <c r="P601" i="24"/>
  <c r="U601" i="32" s="1"/>
  <c r="K601" i="32"/>
  <c r="G601" i="24"/>
  <c r="M601" i="24"/>
  <c r="N601" i="24" l="1"/>
  <c r="Q601" i="32"/>
  <c r="O600" i="30"/>
  <c r="R600" i="2"/>
  <c r="H601" i="24"/>
  <c r="I601" i="24"/>
  <c r="J601" i="32" s="1"/>
  <c r="H601" i="32"/>
  <c r="X601" i="24"/>
  <c r="Y601" i="24" s="1"/>
  <c r="S601" i="24"/>
  <c r="W600" i="30" l="1"/>
  <c r="T600" i="2"/>
  <c r="Y600" i="2"/>
  <c r="X601" i="32"/>
  <c r="U601" i="24"/>
  <c r="Z601" i="32" s="1"/>
  <c r="I601" i="32"/>
  <c r="L601" i="24"/>
  <c r="R601" i="32"/>
  <c r="R601" i="24" l="1"/>
  <c r="O601" i="32"/>
  <c r="J601" i="2"/>
  <c r="AE600" i="2"/>
  <c r="Q601" i="2"/>
  <c r="V601" i="30" s="1"/>
  <c r="O601" i="2"/>
  <c r="AD600" i="30"/>
  <c r="Y600" i="30"/>
  <c r="X601" i="2" l="1"/>
  <c r="AC601" i="30" s="1"/>
  <c r="P601" i="2"/>
  <c r="U601" i="30" s="1"/>
  <c r="G601" i="2"/>
  <c r="K601" i="30"/>
  <c r="S601" i="2"/>
  <c r="M601" i="2"/>
  <c r="S601" i="30"/>
  <c r="V601" i="2"/>
  <c r="W601" i="32"/>
  <c r="T601" i="24"/>
  <c r="W601" i="24"/>
  <c r="AB601" i="32" l="1"/>
  <c r="Q602" i="24"/>
  <c r="V602" i="32" s="1"/>
  <c r="J602" i="24"/>
  <c r="O602" i="24"/>
  <c r="S602" i="32" s="1"/>
  <c r="H601" i="2"/>
  <c r="H601" i="30"/>
  <c r="I601" i="2"/>
  <c r="J601" i="30" s="1"/>
  <c r="Z601" i="2"/>
  <c r="AA601" i="2" s="1"/>
  <c r="Y601" i="32"/>
  <c r="Q601" i="30"/>
  <c r="N601" i="2"/>
  <c r="X601" i="30"/>
  <c r="U601" i="2"/>
  <c r="Z601" i="30" s="1"/>
  <c r="W601" i="2"/>
  <c r="AB601" i="30" s="1"/>
  <c r="AA601" i="30"/>
  <c r="R601" i="30" l="1"/>
  <c r="P602" i="24"/>
  <c r="U602" i="32" s="1"/>
  <c r="V602" i="24"/>
  <c r="AA602" i="32" s="1"/>
  <c r="K602" i="32"/>
  <c r="G602" i="24"/>
  <c r="M602" i="24"/>
  <c r="I601" i="30"/>
  <c r="L601" i="2"/>
  <c r="Q602" i="32" l="1"/>
  <c r="N602" i="24"/>
  <c r="I602" i="24"/>
  <c r="J602" i="32" s="1"/>
  <c r="H602" i="24"/>
  <c r="X602" i="24"/>
  <c r="Y602" i="24" s="1"/>
  <c r="H602" i="32"/>
  <c r="S602" i="24"/>
  <c r="R601" i="2"/>
  <c r="O601" i="30"/>
  <c r="W601" i="30" l="1"/>
  <c r="T601" i="2"/>
  <c r="Y601" i="2"/>
  <c r="L602" i="24"/>
  <c r="I602" i="32"/>
  <c r="X602" i="32"/>
  <c r="U602" i="24"/>
  <c r="Z602" i="32" s="1"/>
  <c r="R602" i="32"/>
  <c r="R602" i="24" l="1"/>
  <c r="O602" i="32"/>
  <c r="O602" i="2"/>
  <c r="J602" i="2"/>
  <c r="Q602" i="2"/>
  <c r="V602" i="30" s="1"/>
  <c r="AE601" i="2"/>
  <c r="AD601" i="30"/>
  <c r="Y601" i="30"/>
  <c r="K602" i="30" l="1"/>
  <c r="G602" i="2"/>
  <c r="P602" i="2"/>
  <c r="U602" i="30" s="1"/>
  <c r="X602" i="2"/>
  <c r="AC602" i="30" s="1"/>
  <c r="M602" i="2"/>
  <c r="S602" i="30"/>
  <c r="V602" i="2"/>
  <c r="W602" i="32"/>
  <c r="T602" i="24"/>
  <c r="W602" i="24"/>
  <c r="O603" i="24" l="1"/>
  <c r="S603" i="32" s="1"/>
  <c r="J603" i="24"/>
  <c r="AB602" i="32"/>
  <c r="Q603" i="24"/>
  <c r="V603" i="32" s="1"/>
  <c r="N602" i="2"/>
  <c r="Q602" i="30"/>
  <c r="H602" i="2"/>
  <c r="H602" i="30"/>
  <c r="I602" i="2"/>
  <c r="J602" i="30" s="1"/>
  <c r="Z602" i="2"/>
  <c r="AA602" i="2" s="1"/>
  <c r="Y602" i="32"/>
  <c r="S602" i="2"/>
  <c r="AA602" i="30"/>
  <c r="W602" i="2"/>
  <c r="AB602" i="30" s="1"/>
  <c r="X602" i="30" l="1"/>
  <c r="U602" i="2"/>
  <c r="Z602" i="30" s="1"/>
  <c r="L602" i="2"/>
  <c r="I602" i="30"/>
  <c r="G603" i="24"/>
  <c r="V603" i="24"/>
  <c r="AA603" i="32" s="1"/>
  <c r="K603" i="32"/>
  <c r="S603" i="24"/>
  <c r="P603" i="24"/>
  <c r="U603" i="32" s="1"/>
  <c r="M603" i="24"/>
  <c r="R602" i="30"/>
  <c r="X603" i="32" l="1"/>
  <c r="U603" i="24"/>
  <c r="Z603" i="32" s="1"/>
  <c r="N603" i="24"/>
  <c r="Q603" i="32"/>
  <c r="R602" i="2"/>
  <c r="O602" i="30"/>
  <c r="H603" i="24"/>
  <c r="I603" i="24"/>
  <c r="J603" i="32" s="1"/>
  <c r="H603" i="32"/>
  <c r="X603" i="24"/>
  <c r="Y603" i="24" s="1"/>
  <c r="L603" i="24" l="1"/>
  <c r="I603" i="32"/>
  <c r="R603" i="32"/>
  <c r="W602" i="30"/>
  <c r="T602" i="2"/>
  <c r="Y602" i="2"/>
  <c r="AD602" i="30" l="1"/>
  <c r="Q603" i="2"/>
  <c r="V603" i="30" s="1"/>
  <c r="O603" i="2"/>
  <c r="J603" i="2"/>
  <c r="AE602" i="2"/>
  <c r="Y602" i="30"/>
  <c r="O603" i="32"/>
  <c r="R603" i="24"/>
  <c r="P603" i="2" l="1"/>
  <c r="U603" i="30" s="1"/>
  <c r="K603" i="30"/>
  <c r="X603" i="2"/>
  <c r="AC603" i="30" s="1"/>
  <c r="G603" i="2"/>
  <c r="M603" i="2"/>
  <c r="V603" i="2"/>
  <c r="S603" i="30"/>
  <c r="W603" i="32"/>
  <c r="T603" i="24"/>
  <c r="W603" i="24"/>
  <c r="AB603" i="32" l="1"/>
  <c r="Q604" i="24"/>
  <c r="V604" i="32" s="1"/>
  <c r="J604" i="24"/>
  <c r="O604" i="24"/>
  <c r="S604" i="32" s="1"/>
  <c r="AA603" i="30"/>
  <c r="W603" i="2"/>
  <c r="AB603" i="30" s="1"/>
  <c r="Q603" i="30"/>
  <c r="N603" i="2"/>
  <c r="Z603" i="2"/>
  <c r="AA603" i="2" s="1"/>
  <c r="I603" i="2"/>
  <c r="J603" i="30" s="1"/>
  <c r="H603" i="30"/>
  <c r="H603" i="2"/>
  <c r="Y603" i="32"/>
  <c r="S603" i="2"/>
  <c r="L603" i="2" l="1"/>
  <c r="I603" i="30"/>
  <c r="R603" i="30"/>
  <c r="X603" i="30"/>
  <c r="U603" i="2"/>
  <c r="Z603" i="30" s="1"/>
  <c r="K604" i="32"/>
  <c r="G604" i="24"/>
  <c r="V604" i="24"/>
  <c r="AA604" i="32" s="1"/>
  <c r="S604" i="24"/>
  <c r="P604" i="24"/>
  <c r="U604" i="32" s="1"/>
  <c r="M604" i="24"/>
  <c r="X604" i="32" l="1"/>
  <c r="U604" i="24"/>
  <c r="Z604" i="32" s="1"/>
  <c r="H604" i="32"/>
  <c r="I604" i="24"/>
  <c r="J604" i="32" s="1"/>
  <c r="X604" i="24"/>
  <c r="Y604" i="24" s="1"/>
  <c r="H604" i="24"/>
  <c r="Q604" i="32"/>
  <c r="N604" i="24"/>
  <c r="R603" i="2"/>
  <c r="O603" i="30"/>
  <c r="W603" i="30" l="1"/>
  <c r="T603" i="2"/>
  <c r="Y603" i="2"/>
  <c r="R604" i="32"/>
  <c r="I604" i="32"/>
  <c r="L604" i="24"/>
  <c r="R604" i="24" l="1"/>
  <c r="O604" i="32"/>
  <c r="AD603" i="30"/>
  <c r="AE603" i="2"/>
  <c r="O604" i="2"/>
  <c r="J604" i="2"/>
  <c r="Q604" i="2"/>
  <c r="V604" i="30" s="1"/>
  <c r="Y603" i="30"/>
  <c r="G604" i="2" l="1"/>
  <c r="S604" i="2" s="1"/>
  <c r="P604" i="2"/>
  <c r="U604" i="30" s="1"/>
  <c r="X604" i="2"/>
  <c r="AC604" i="30" s="1"/>
  <c r="K604" i="30"/>
  <c r="M604" i="2"/>
  <c r="S604" i="30"/>
  <c r="V604" i="2"/>
  <c r="W604" i="32"/>
  <c r="T604" i="24"/>
  <c r="W604" i="24"/>
  <c r="X604" i="30" l="1"/>
  <c r="U604" i="2"/>
  <c r="Z604" i="30" s="1"/>
  <c r="Y604" i="32"/>
  <c r="N604" i="2"/>
  <c r="Q604" i="30"/>
  <c r="Q605" i="24"/>
  <c r="V605" i="32" s="1"/>
  <c r="J605" i="24"/>
  <c r="AB604" i="32"/>
  <c r="O605" i="24"/>
  <c r="S605" i="32" s="1"/>
  <c r="AA604" i="30"/>
  <c r="W604" i="2"/>
  <c r="AB604" i="30" s="1"/>
  <c r="H604" i="30"/>
  <c r="Z604" i="2"/>
  <c r="AA604" i="2" s="1"/>
  <c r="I604" i="2"/>
  <c r="J604" i="30" s="1"/>
  <c r="H604" i="2"/>
  <c r="I604" i="30" l="1"/>
  <c r="L604" i="2"/>
  <c r="V605" i="24"/>
  <c r="AA605" i="32" s="1"/>
  <c r="P605" i="24"/>
  <c r="U605" i="32" s="1"/>
  <c r="K605" i="32"/>
  <c r="G605" i="24"/>
  <c r="M605" i="24"/>
  <c r="R604" i="30"/>
  <c r="H605" i="32" l="1"/>
  <c r="I605" i="24"/>
  <c r="J605" i="32" s="1"/>
  <c r="H605" i="24"/>
  <c r="X605" i="24"/>
  <c r="Y605" i="24" s="1"/>
  <c r="S605" i="24"/>
  <c r="O604" i="30"/>
  <c r="R604" i="2"/>
  <c r="N605" i="24"/>
  <c r="Q605" i="32"/>
  <c r="R605" i="32" l="1"/>
  <c r="W604" i="30"/>
  <c r="T604" i="2"/>
  <c r="Y604" i="2"/>
  <c r="L605" i="24"/>
  <c r="I605" i="32"/>
  <c r="X605" i="32"/>
  <c r="U605" i="24"/>
  <c r="Z605" i="32" s="1"/>
  <c r="Y604" i="30" l="1"/>
  <c r="R605" i="24"/>
  <c r="O605" i="32"/>
  <c r="J605" i="2"/>
  <c r="AD604" i="30"/>
  <c r="Q605" i="2"/>
  <c r="V605" i="30" s="1"/>
  <c r="O605" i="2"/>
  <c r="AE604" i="2"/>
  <c r="S605" i="30" l="1"/>
  <c r="V605" i="2"/>
  <c r="W605" i="32"/>
  <c r="T605" i="24"/>
  <c r="W605" i="24"/>
  <c r="G605" i="2"/>
  <c r="K605" i="30"/>
  <c r="S605" i="2"/>
  <c r="X605" i="2"/>
  <c r="AC605" i="30" s="1"/>
  <c r="P605" i="2"/>
  <c r="U605" i="30" s="1"/>
  <c r="M605" i="2"/>
  <c r="Y605" i="32" l="1"/>
  <c r="Q605" i="30"/>
  <c r="N605" i="2"/>
  <c r="H605" i="2"/>
  <c r="H605" i="30"/>
  <c r="I605" i="2"/>
  <c r="J605" i="30" s="1"/>
  <c r="Z605" i="2"/>
  <c r="AA605" i="2" s="1"/>
  <c r="AA605" i="30"/>
  <c r="W605" i="2"/>
  <c r="AB605" i="30" s="1"/>
  <c r="X605" i="30"/>
  <c r="U605" i="2"/>
  <c r="Z605" i="30" s="1"/>
  <c r="O606" i="24"/>
  <c r="S606" i="32" s="1"/>
  <c r="Q606" i="24"/>
  <c r="V606" i="32" s="1"/>
  <c r="AB605" i="32"/>
  <c r="J606" i="24"/>
  <c r="R605" i="30" l="1"/>
  <c r="K606" i="32"/>
  <c r="V606" i="24"/>
  <c r="AA606" i="32" s="1"/>
  <c r="G606" i="24"/>
  <c r="P606" i="24"/>
  <c r="U606" i="32" s="1"/>
  <c r="M606" i="24"/>
  <c r="I605" i="30"/>
  <c r="L605" i="2"/>
  <c r="R605" i="2" l="1"/>
  <c r="O605" i="30"/>
  <c r="H606" i="32"/>
  <c r="H606" i="24"/>
  <c r="I606" i="24"/>
  <c r="J606" i="32" s="1"/>
  <c r="X606" i="24"/>
  <c r="Y606" i="24" s="1"/>
  <c r="N606" i="24"/>
  <c r="Q606" i="32"/>
  <c r="S606" i="24"/>
  <c r="L606" i="24" l="1"/>
  <c r="I606" i="32"/>
  <c r="X606" i="32"/>
  <c r="U606" i="24"/>
  <c r="Z606" i="32" s="1"/>
  <c r="R606" i="32"/>
  <c r="W605" i="30"/>
  <c r="T605" i="2"/>
  <c r="Y605" i="2"/>
  <c r="Y605" i="30" l="1"/>
  <c r="O606" i="2"/>
  <c r="J606" i="2"/>
  <c r="Q606" i="2"/>
  <c r="V606" i="30" s="1"/>
  <c r="AE605" i="2"/>
  <c r="AD605" i="30"/>
  <c r="O606" i="32"/>
  <c r="R606" i="24"/>
  <c r="K606" i="30" l="1"/>
  <c r="X606" i="2"/>
  <c r="AC606" i="30" s="1"/>
  <c r="P606" i="2"/>
  <c r="U606" i="30" s="1"/>
  <c r="G606" i="2"/>
  <c r="S606" i="2" s="1"/>
  <c r="M606" i="2"/>
  <c r="S606" i="30"/>
  <c r="V606" i="2"/>
  <c r="W606" i="32"/>
  <c r="T606" i="24"/>
  <c r="W606" i="24"/>
  <c r="X606" i="30" l="1"/>
  <c r="U606" i="2"/>
  <c r="Z606" i="30" s="1"/>
  <c r="AB606" i="32"/>
  <c r="Q607" i="24"/>
  <c r="V607" i="32" s="1"/>
  <c r="J607" i="24"/>
  <c r="O607" i="24"/>
  <c r="S607" i="32" s="1"/>
  <c r="Y606" i="32"/>
  <c r="N606" i="2"/>
  <c r="Q606" i="30"/>
  <c r="AA606" i="30"/>
  <c r="W606" i="2"/>
  <c r="AB606" i="30" s="1"/>
  <c r="H606" i="2"/>
  <c r="H606" i="30"/>
  <c r="Z606" i="2"/>
  <c r="AA606" i="2" s="1"/>
  <c r="I606" i="2"/>
  <c r="J606" i="30" s="1"/>
  <c r="L606" i="2" l="1"/>
  <c r="I606" i="30"/>
  <c r="R606" i="30"/>
  <c r="V607" i="24"/>
  <c r="AA607" i="32" s="1"/>
  <c r="P607" i="24"/>
  <c r="U607" i="32" s="1"/>
  <c r="K607" i="32"/>
  <c r="G607" i="24"/>
  <c r="M607" i="24"/>
  <c r="N607" i="24" l="1"/>
  <c r="Q607" i="32"/>
  <c r="I607" i="24"/>
  <c r="J607" i="32" s="1"/>
  <c r="H607" i="32"/>
  <c r="X607" i="24"/>
  <c r="Y607" i="24" s="1"/>
  <c r="H607" i="24"/>
  <c r="S607" i="24"/>
  <c r="O606" i="30"/>
  <c r="R606" i="2"/>
  <c r="W606" i="30" l="1"/>
  <c r="T606" i="2"/>
  <c r="Y606" i="2"/>
  <c r="X607" i="32"/>
  <c r="U607" i="24"/>
  <c r="Z607" i="32" s="1"/>
  <c r="L607" i="24"/>
  <c r="I607" i="32"/>
  <c r="R607" i="32"/>
  <c r="O607" i="32" l="1"/>
  <c r="R607" i="24"/>
  <c r="AD606" i="30"/>
  <c r="AE606" i="2"/>
  <c r="O607" i="2"/>
  <c r="Q607" i="2"/>
  <c r="V607" i="30" s="1"/>
  <c r="J607" i="2"/>
  <c r="Y606" i="30"/>
  <c r="K607" i="30" l="1"/>
  <c r="P607" i="2"/>
  <c r="U607" i="30" s="1"/>
  <c r="X607" i="2"/>
  <c r="AC607" i="30" s="1"/>
  <c r="G607" i="2"/>
  <c r="S607" i="2" s="1"/>
  <c r="M607" i="2"/>
  <c r="W607" i="32"/>
  <c r="T607" i="24"/>
  <c r="W607" i="24"/>
  <c r="S607" i="30"/>
  <c r="V607" i="2"/>
  <c r="X607" i="30" l="1"/>
  <c r="U607" i="2"/>
  <c r="Z607" i="30" s="1"/>
  <c r="AA607" i="30"/>
  <c r="W607" i="2"/>
  <c r="AB607" i="30" s="1"/>
  <c r="Q607" i="30"/>
  <c r="N607" i="2"/>
  <c r="AB607" i="32"/>
  <c r="Q608" i="24"/>
  <c r="V608" i="32" s="1"/>
  <c r="J608" i="24"/>
  <c r="O608" i="24"/>
  <c r="S608" i="32" s="1"/>
  <c r="H607" i="30"/>
  <c r="I607" i="2"/>
  <c r="J607" i="30" s="1"/>
  <c r="Z607" i="2"/>
  <c r="AA607" i="2" s="1"/>
  <c r="H607" i="2"/>
  <c r="Y607" i="32"/>
  <c r="I607" i="30" l="1"/>
  <c r="L607" i="2"/>
  <c r="R607" i="30"/>
  <c r="V608" i="24"/>
  <c r="AA608" i="32" s="1"/>
  <c r="P608" i="24"/>
  <c r="U608" i="32" s="1"/>
  <c r="K608" i="32"/>
  <c r="G608" i="24"/>
  <c r="M608" i="24"/>
  <c r="N608" i="24" l="1"/>
  <c r="Q608" i="32"/>
  <c r="H608" i="24"/>
  <c r="I608" i="24"/>
  <c r="J608" i="32" s="1"/>
  <c r="X608" i="24"/>
  <c r="Y608" i="24" s="1"/>
  <c r="H608" i="32"/>
  <c r="O607" i="30"/>
  <c r="R607" i="2"/>
  <c r="S608" i="24"/>
  <c r="I608" i="32" l="1"/>
  <c r="L608" i="24"/>
  <c r="W607" i="30"/>
  <c r="T607" i="2"/>
  <c r="Y607" i="2"/>
  <c r="X608" i="32"/>
  <c r="U608" i="24"/>
  <c r="Z608" i="32" s="1"/>
  <c r="R608" i="32"/>
  <c r="Y607" i="30" l="1"/>
  <c r="R608" i="24"/>
  <c r="O608" i="32"/>
  <c r="Q608" i="2"/>
  <c r="V608" i="30" s="1"/>
  <c r="AE607" i="2"/>
  <c r="AD607" i="30"/>
  <c r="O608" i="2"/>
  <c r="J608" i="2"/>
  <c r="V608" i="2" l="1"/>
  <c r="S608" i="30"/>
  <c r="W608" i="32"/>
  <c r="T608" i="24"/>
  <c r="W608" i="24"/>
  <c r="P608" i="2"/>
  <c r="U608" i="30" s="1"/>
  <c r="G608" i="2"/>
  <c r="K608" i="30"/>
  <c r="S608" i="2"/>
  <c r="X608" i="2"/>
  <c r="AC608" i="30" s="1"/>
  <c r="M608" i="2"/>
  <c r="Y608" i="32" l="1"/>
  <c r="Q608" i="30"/>
  <c r="N608" i="2"/>
  <c r="Z608" i="2"/>
  <c r="AA608" i="2" s="1"/>
  <c r="I608" i="2"/>
  <c r="J608" i="30" s="1"/>
  <c r="H608" i="30"/>
  <c r="H608" i="2"/>
  <c r="X608" i="30"/>
  <c r="U608" i="2"/>
  <c r="Z608" i="30" s="1"/>
  <c r="AB608" i="32"/>
  <c r="Q609" i="24"/>
  <c r="V609" i="32" s="1"/>
  <c r="J609" i="24"/>
  <c r="O609" i="24"/>
  <c r="S609" i="32" s="1"/>
  <c r="AA608" i="30"/>
  <c r="W608" i="2"/>
  <c r="AB608" i="30" s="1"/>
  <c r="I608" i="30" l="1"/>
  <c r="L608" i="2"/>
  <c r="R608" i="30"/>
  <c r="P609" i="24"/>
  <c r="U609" i="32" s="1"/>
  <c r="V609" i="24"/>
  <c r="AA609" i="32" s="1"/>
  <c r="K609" i="32"/>
  <c r="G609" i="24"/>
  <c r="M609" i="24"/>
  <c r="H609" i="24" l="1"/>
  <c r="I609" i="24"/>
  <c r="J609" i="32" s="1"/>
  <c r="X609" i="24"/>
  <c r="Y609" i="24" s="1"/>
  <c r="H609" i="32"/>
  <c r="O608" i="30"/>
  <c r="R608" i="2"/>
  <c r="Q609" i="32"/>
  <c r="N609" i="24"/>
  <c r="S609" i="24"/>
  <c r="X609" i="32" l="1"/>
  <c r="U609" i="24"/>
  <c r="Z609" i="32" s="1"/>
  <c r="R609" i="32"/>
  <c r="W608" i="30"/>
  <c r="T608" i="2"/>
  <c r="Y608" i="2"/>
  <c r="I609" i="32"/>
  <c r="L609" i="24"/>
  <c r="Y608" i="30" l="1"/>
  <c r="O609" i="2"/>
  <c r="AE608" i="2"/>
  <c r="Q609" i="2"/>
  <c r="V609" i="30" s="1"/>
  <c r="J609" i="2"/>
  <c r="AD608" i="30"/>
  <c r="R609" i="24"/>
  <c r="O609" i="32"/>
  <c r="X609" i="2" l="1"/>
  <c r="AC609" i="30" s="1"/>
  <c r="P609" i="2"/>
  <c r="U609" i="30" s="1"/>
  <c r="G609" i="2"/>
  <c r="K609" i="30"/>
  <c r="M609" i="2"/>
  <c r="W609" i="32"/>
  <c r="T609" i="24"/>
  <c r="W609" i="24"/>
  <c r="V609" i="2"/>
  <c r="S609" i="30"/>
  <c r="W609" i="2" l="1"/>
  <c r="AB609" i="30" s="1"/>
  <c r="AA609" i="30"/>
  <c r="Q609" i="30"/>
  <c r="N609" i="2"/>
  <c r="O610" i="24"/>
  <c r="S610" i="32" s="1"/>
  <c r="AB609" i="32"/>
  <c r="J610" i="24"/>
  <c r="Q610" i="24"/>
  <c r="V610" i="32" s="1"/>
  <c r="Y609" i="32"/>
  <c r="H609" i="30"/>
  <c r="Z609" i="2"/>
  <c r="AA609" i="2" s="1"/>
  <c r="I609" i="2"/>
  <c r="J609" i="30" s="1"/>
  <c r="H609" i="2"/>
  <c r="S609" i="2"/>
  <c r="R609" i="30" l="1"/>
  <c r="X609" i="30"/>
  <c r="U609" i="2"/>
  <c r="Z609" i="30" s="1"/>
  <c r="V610" i="24"/>
  <c r="AA610" i="32" s="1"/>
  <c r="P610" i="24"/>
  <c r="U610" i="32" s="1"/>
  <c r="K610" i="32"/>
  <c r="G610" i="24"/>
  <c r="M610" i="24"/>
  <c r="L609" i="2"/>
  <c r="I609" i="30"/>
  <c r="Q610" i="32" l="1"/>
  <c r="N610" i="24"/>
  <c r="O609" i="30"/>
  <c r="R609" i="2"/>
  <c r="H610" i="24"/>
  <c r="I610" i="24"/>
  <c r="J610" i="32" s="1"/>
  <c r="X610" i="24"/>
  <c r="Y610" i="24" s="1"/>
  <c r="H610" i="32"/>
  <c r="S610" i="24"/>
  <c r="W609" i="30" l="1"/>
  <c r="T609" i="2"/>
  <c r="Y609" i="2"/>
  <c r="R610" i="32"/>
  <c r="X610" i="32"/>
  <c r="U610" i="24"/>
  <c r="Z610" i="32" s="1"/>
  <c r="L610" i="24"/>
  <c r="I610" i="32"/>
  <c r="O610" i="32" l="1"/>
  <c r="R610" i="24"/>
  <c r="J610" i="2"/>
  <c r="O610" i="2"/>
  <c r="Q610" i="2"/>
  <c r="V610" i="30" s="1"/>
  <c r="AE609" i="2"/>
  <c r="AD609" i="30"/>
  <c r="Y609" i="30"/>
  <c r="V610" i="2" l="1"/>
  <c r="S610" i="30"/>
  <c r="G610" i="2"/>
  <c r="X610" i="2"/>
  <c r="AC610" i="30" s="1"/>
  <c r="K610" i="30"/>
  <c r="P610" i="2"/>
  <c r="U610" i="30" s="1"/>
  <c r="M610" i="2"/>
  <c r="W610" i="32"/>
  <c r="T610" i="24"/>
  <c r="W610" i="24"/>
  <c r="AB610" i="32" l="1"/>
  <c r="Q611" i="24"/>
  <c r="O611" i="24"/>
  <c r="S611" i="32" s="1"/>
  <c r="J611" i="24"/>
  <c r="H610" i="2"/>
  <c r="H610" i="30"/>
  <c r="Z610" i="2"/>
  <c r="AA610" i="2" s="1"/>
  <c r="I610" i="2"/>
  <c r="J610" i="30" s="1"/>
  <c r="Y610" i="32"/>
  <c r="S610" i="2"/>
  <c r="Q610" i="30"/>
  <c r="N610" i="2"/>
  <c r="AA610" i="30"/>
  <c r="W610" i="2"/>
  <c r="AB610" i="30" s="1"/>
  <c r="R610" i="30" l="1"/>
  <c r="K611" i="32"/>
  <c r="G611" i="24"/>
  <c r="V611" i="24"/>
  <c r="AA611" i="32" s="1"/>
  <c r="P611" i="24"/>
  <c r="U611" i="32" s="1"/>
  <c r="M611" i="24"/>
  <c r="X610" i="30"/>
  <c r="U610" i="2"/>
  <c r="Z610" i="30" s="1"/>
  <c r="V611" i="32"/>
  <c r="K17" i="23"/>
  <c r="L610" i="2"/>
  <c r="I610" i="30"/>
  <c r="H611" i="24" l="1"/>
  <c r="X611" i="24"/>
  <c r="Y611" i="24" s="1"/>
  <c r="K11" i="23" s="1"/>
  <c r="I611" i="24"/>
  <c r="J611" i="32" s="1"/>
  <c r="H611" i="32"/>
  <c r="R610" i="2"/>
  <c r="O610" i="30"/>
  <c r="S611" i="24"/>
  <c r="M15" i="26"/>
  <c r="K17" i="31"/>
  <c r="N611" i="24"/>
  <c r="Q611" i="32"/>
  <c r="R611" i="32" l="1"/>
  <c r="K10" i="23"/>
  <c r="AD12" i="24"/>
  <c r="AD23" i="24"/>
  <c r="AD54" i="24"/>
  <c r="AD18" i="24"/>
  <c r="AD24" i="24"/>
  <c r="AD35" i="24"/>
  <c r="AD26" i="24"/>
  <c r="AD15" i="24"/>
  <c r="AD38" i="24"/>
  <c r="AD13" i="24"/>
  <c r="AD48" i="24"/>
  <c r="AD59" i="24"/>
  <c r="AD57" i="24"/>
  <c r="AD28" i="24"/>
  <c r="AD39" i="24"/>
  <c r="AD33" i="24"/>
  <c r="AD50" i="24"/>
  <c r="AD40" i="24"/>
  <c r="AD51" i="24"/>
  <c r="AD58" i="24"/>
  <c r="AD20" i="24"/>
  <c r="AD31" i="24"/>
  <c r="AD17" i="24"/>
  <c r="AD45" i="24"/>
  <c r="K11" i="31"/>
  <c r="AD30" i="24"/>
  <c r="AD42" i="24"/>
  <c r="AD60" i="24"/>
  <c r="AD22" i="24"/>
  <c r="AD61" i="24"/>
  <c r="AD19" i="24"/>
  <c r="AD46" i="24"/>
  <c r="AD41" i="24"/>
  <c r="AD52" i="24"/>
  <c r="K16" i="23"/>
  <c r="AD34" i="24"/>
  <c r="AD32" i="24"/>
  <c r="AD43" i="24"/>
  <c r="AD25" i="24"/>
  <c r="AD53" i="24"/>
  <c r="AD44" i="24"/>
  <c r="AD56" i="24"/>
  <c r="AD47" i="24"/>
  <c r="M10" i="26"/>
  <c r="AD55" i="24"/>
  <c r="AD14" i="24"/>
  <c r="AD49" i="24"/>
  <c r="AD21" i="24"/>
  <c r="AD16" i="24"/>
  <c r="AD29" i="24"/>
  <c r="AD37" i="24"/>
  <c r="AD36" i="24"/>
  <c r="AD27" i="24"/>
  <c r="X611" i="32"/>
  <c r="U611" i="24"/>
  <c r="W610" i="30"/>
  <c r="T610" i="2"/>
  <c r="Y610" i="2"/>
  <c r="I611" i="32"/>
  <c r="L611" i="24"/>
  <c r="B57" i="23" l="1"/>
  <c r="B57" i="31" s="1"/>
  <c r="AE36" i="24"/>
  <c r="AL53" i="24"/>
  <c r="K74" i="23" s="1"/>
  <c r="B74" i="23"/>
  <c r="B74" i="31" s="1"/>
  <c r="AE53" i="24"/>
  <c r="AK53" i="24"/>
  <c r="AL46" i="24"/>
  <c r="K67" i="23" s="1"/>
  <c r="AE46" i="24"/>
  <c r="AK46" i="24"/>
  <c r="B67" i="23"/>
  <c r="B67" i="31" s="1"/>
  <c r="Z611" i="32"/>
  <c r="K8" i="23"/>
  <c r="AE37" i="24"/>
  <c r="AK37" i="24"/>
  <c r="AL37" i="24"/>
  <c r="K58" i="23" s="1"/>
  <c r="B58" i="23"/>
  <c r="B58" i="31" s="1"/>
  <c r="AE49" i="24"/>
  <c r="AK49" i="24"/>
  <c r="AL49" i="24"/>
  <c r="K70" i="23" s="1"/>
  <c r="B70" i="23"/>
  <c r="B70" i="31" s="1"/>
  <c r="AE47" i="24"/>
  <c r="AL47" i="24"/>
  <c r="K68" i="23" s="1"/>
  <c r="AK47" i="24"/>
  <c r="B68" i="23"/>
  <c r="B68" i="31" s="1"/>
  <c r="AE25" i="24"/>
  <c r="B46" i="23"/>
  <c r="B46" i="31" s="1"/>
  <c r="O611" i="2"/>
  <c r="AD610" i="30"/>
  <c r="Q611" i="2"/>
  <c r="J611" i="2"/>
  <c r="AE610" i="2"/>
  <c r="B50" i="23"/>
  <c r="B50" i="31" s="1"/>
  <c r="AE29" i="24"/>
  <c r="B35" i="23"/>
  <c r="B35" i="31" s="1"/>
  <c r="AE14" i="24"/>
  <c r="AL56" i="24"/>
  <c r="K77" i="23" s="1"/>
  <c r="AE56" i="24"/>
  <c r="AK56" i="24"/>
  <c r="B77" i="23"/>
  <c r="B77" i="31" s="1"/>
  <c r="AL43" i="24"/>
  <c r="K64" i="23" s="1"/>
  <c r="AK43" i="24"/>
  <c r="AE43" i="24"/>
  <c r="B64" i="23"/>
  <c r="B64" i="31" s="1"/>
  <c r="AE52" i="24"/>
  <c r="AK52" i="24"/>
  <c r="AL52" i="24"/>
  <c r="K73" i="23" s="1"/>
  <c r="B73" i="23"/>
  <c r="B73" i="31" s="1"/>
  <c r="B82" i="23"/>
  <c r="AK61" i="24"/>
  <c r="AL61" i="24"/>
  <c r="K82" i="23" s="1"/>
  <c r="AE61" i="24"/>
  <c r="AE30" i="24"/>
  <c r="B51" i="23"/>
  <c r="B51" i="31" s="1"/>
  <c r="AE31" i="24"/>
  <c r="B52" i="23"/>
  <c r="B52" i="31" s="1"/>
  <c r="AK40" i="24"/>
  <c r="B61" i="23"/>
  <c r="B61" i="31" s="1"/>
  <c r="AL40" i="24"/>
  <c r="K61" i="23" s="1"/>
  <c r="AE40" i="24"/>
  <c r="B49" i="23"/>
  <c r="B49" i="31" s="1"/>
  <c r="AE28" i="24"/>
  <c r="B34" i="23"/>
  <c r="B34" i="31" s="1"/>
  <c r="AE13" i="24"/>
  <c r="AK13" i="24"/>
  <c r="AE35" i="24"/>
  <c r="B56" i="23"/>
  <c r="B56" i="31" s="1"/>
  <c r="AE23" i="24"/>
  <c r="B44" i="23"/>
  <c r="B44" i="31" s="1"/>
  <c r="O611" i="32"/>
  <c r="R611" i="24"/>
  <c r="B42" i="23"/>
  <c r="B42" i="31" s="1"/>
  <c r="AE21" i="24"/>
  <c r="AE34" i="24"/>
  <c r="B55" i="23"/>
  <c r="B55" i="31" s="1"/>
  <c r="B81" i="23"/>
  <c r="AK60" i="24"/>
  <c r="AL60" i="24"/>
  <c r="K81" i="23" s="1"/>
  <c r="AE60" i="24"/>
  <c r="Y610" i="30"/>
  <c r="B48" i="23"/>
  <c r="B48" i="31" s="1"/>
  <c r="AE27" i="24"/>
  <c r="B37" i="23"/>
  <c r="B37" i="31" s="1"/>
  <c r="AE16" i="24"/>
  <c r="AE55" i="24"/>
  <c r="AK55" i="24"/>
  <c r="B76" i="23"/>
  <c r="B76" i="31" s="1"/>
  <c r="AL55" i="24"/>
  <c r="K76" i="23" s="1"/>
  <c r="AE44" i="24"/>
  <c r="AK44" i="24"/>
  <c r="B65" i="23"/>
  <c r="B65" i="31" s="1"/>
  <c r="AL44" i="24"/>
  <c r="K65" i="23" s="1"/>
  <c r="AE32" i="24"/>
  <c r="B53" i="23"/>
  <c r="B53" i="31" s="1"/>
  <c r="B62" i="23"/>
  <c r="B62" i="31" s="1"/>
  <c r="AE41" i="24"/>
  <c r="AK41" i="24"/>
  <c r="AL41" i="24"/>
  <c r="K62" i="23" s="1"/>
  <c r="B43" i="23"/>
  <c r="B43" i="31" s="1"/>
  <c r="AE22" i="24"/>
  <c r="AE20" i="24"/>
  <c r="B41" i="23"/>
  <c r="B41" i="31" s="1"/>
  <c r="AK50" i="24"/>
  <c r="AE50" i="24"/>
  <c r="B71" i="23"/>
  <c r="B71" i="31" s="1"/>
  <c r="AL50" i="24"/>
  <c r="K71" i="23" s="1"/>
  <c r="AK57" i="24"/>
  <c r="B78" i="23"/>
  <c r="B78" i="31" s="1"/>
  <c r="AE57" i="24"/>
  <c r="AL57" i="24"/>
  <c r="K78" i="23" s="1"/>
  <c r="B59" i="23"/>
  <c r="B59" i="31" s="1"/>
  <c r="AK38" i="24"/>
  <c r="AE38" i="24"/>
  <c r="AL38" i="24"/>
  <c r="K59" i="23" s="1"/>
  <c r="AE24" i="24"/>
  <c r="B45" i="23"/>
  <c r="B45" i="31" s="1"/>
  <c r="B33" i="23"/>
  <c r="B33" i="31" s="1"/>
  <c r="AF12" i="24"/>
  <c r="E33" i="23" s="1"/>
  <c r="AE12" i="24"/>
  <c r="AK45" i="24"/>
  <c r="B66" i="23"/>
  <c r="B66" i="31" s="1"/>
  <c r="AL45" i="24"/>
  <c r="K66" i="23" s="1"/>
  <c r="AE45" i="24"/>
  <c r="AL58" i="24"/>
  <c r="K79" i="23" s="1"/>
  <c r="AE58" i="24"/>
  <c r="B79" i="23"/>
  <c r="AK58" i="24"/>
  <c r="B54" i="23"/>
  <c r="B54" i="31" s="1"/>
  <c r="AE33" i="24"/>
  <c r="B80" i="23"/>
  <c r="AK59" i="24"/>
  <c r="AE59" i="24"/>
  <c r="AL59" i="24"/>
  <c r="K80" i="23" s="1"/>
  <c r="B36" i="23"/>
  <c r="B36" i="31" s="1"/>
  <c r="AE15" i="24"/>
  <c r="B39" i="23"/>
  <c r="B39" i="31" s="1"/>
  <c r="AE18" i="24"/>
  <c r="M9" i="26"/>
  <c r="K10" i="31"/>
  <c r="M14" i="26"/>
  <c r="K16" i="31"/>
  <c r="AE19" i="24"/>
  <c r="B40" i="23"/>
  <c r="B40" i="31" s="1"/>
  <c r="AL42" i="24"/>
  <c r="K63" i="23" s="1"/>
  <c r="B63" i="23"/>
  <c r="B63" i="31" s="1"/>
  <c r="AK42" i="24"/>
  <c r="AE42" i="24"/>
  <c r="B38" i="23"/>
  <c r="B38" i="31" s="1"/>
  <c r="AE17" i="24"/>
  <c r="AE51" i="24"/>
  <c r="B72" i="23"/>
  <c r="B72" i="31" s="1"/>
  <c r="AL51" i="24"/>
  <c r="K72" i="23" s="1"/>
  <c r="AK51" i="24"/>
  <c r="AL39" i="24"/>
  <c r="K60" i="23" s="1"/>
  <c r="AE39" i="24"/>
  <c r="B60" i="23"/>
  <c r="B60" i="31" s="1"/>
  <c r="AK39" i="24"/>
  <c r="AK48" i="24"/>
  <c r="B69" i="23"/>
  <c r="B69" i="31" s="1"/>
  <c r="AL48" i="24"/>
  <c r="K69" i="23" s="1"/>
  <c r="AE48" i="24"/>
  <c r="B47" i="23"/>
  <c r="B47" i="31" s="1"/>
  <c r="AE26" i="24"/>
  <c r="AK54" i="24"/>
  <c r="AL54" i="24"/>
  <c r="K75" i="23" s="1"/>
  <c r="AE54" i="24"/>
  <c r="B75" i="23"/>
  <c r="B75" i="31" s="1"/>
  <c r="AJ51" i="24" l="1"/>
  <c r="I72" i="23" s="1"/>
  <c r="AI51" i="24"/>
  <c r="H72" i="23" s="1"/>
  <c r="J72" i="23"/>
  <c r="AH51" i="24"/>
  <c r="G72" i="23" s="1"/>
  <c r="AG51" i="24"/>
  <c r="F72" i="23" s="1"/>
  <c r="AF51" i="24"/>
  <c r="E72" i="23" s="1"/>
  <c r="K80" i="31"/>
  <c r="S78" i="26"/>
  <c r="D59" i="23"/>
  <c r="AM38" i="24"/>
  <c r="L59" i="23" s="1"/>
  <c r="K75" i="31"/>
  <c r="S73" i="26"/>
  <c r="AM26" i="24"/>
  <c r="L47" i="23" s="1"/>
  <c r="D47" i="23"/>
  <c r="AM39" i="24"/>
  <c r="L60" i="23" s="1"/>
  <c r="D60" i="23"/>
  <c r="AM17" i="24"/>
  <c r="L38" i="23" s="1"/>
  <c r="D38" i="23"/>
  <c r="AM18" i="24"/>
  <c r="L39" i="23" s="1"/>
  <c r="D39" i="23"/>
  <c r="D36" i="23"/>
  <c r="AM15" i="24"/>
  <c r="L36" i="23" s="1"/>
  <c r="AF59" i="24"/>
  <c r="E80" i="23" s="1"/>
  <c r="AG59" i="24"/>
  <c r="F80" i="23" s="1"/>
  <c r="AI59" i="24"/>
  <c r="H80" i="23" s="1"/>
  <c r="AJ59" i="24"/>
  <c r="I80" i="23" s="1"/>
  <c r="J80" i="23"/>
  <c r="AH59" i="24"/>
  <c r="G80" i="23" s="1"/>
  <c r="D54" i="23"/>
  <c r="AM33" i="24"/>
  <c r="L54" i="23" s="1"/>
  <c r="AM58" i="24"/>
  <c r="L79" i="23" s="1"/>
  <c r="D79" i="23"/>
  <c r="AL12" i="24"/>
  <c r="K33" i="23" s="1"/>
  <c r="D45" i="23"/>
  <c r="AM24" i="24"/>
  <c r="L45" i="23" s="1"/>
  <c r="AG57" i="24"/>
  <c r="F78" i="23" s="1"/>
  <c r="J78" i="23"/>
  <c r="AH57" i="24"/>
  <c r="G78" i="23" s="1"/>
  <c r="AJ57" i="24"/>
  <c r="I78" i="23" s="1"/>
  <c r="AF57" i="24"/>
  <c r="E78" i="23" s="1"/>
  <c r="AI57" i="24"/>
  <c r="H78" i="23" s="1"/>
  <c r="AF50" i="24"/>
  <c r="E71" i="23" s="1"/>
  <c r="AJ50" i="24"/>
  <c r="I71" i="23" s="1"/>
  <c r="AG50" i="24"/>
  <c r="F71" i="23" s="1"/>
  <c r="J71" i="23"/>
  <c r="AI50" i="24"/>
  <c r="H71" i="23" s="1"/>
  <c r="AH50" i="24"/>
  <c r="G71" i="23" s="1"/>
  <c r="AM20" i="24"/>
  <c r="L41" i="23" s="1"/>
  <c r="D41" i="23"/>
  <c r="D53" i="23"/>
  <c r="AM32" i="24"/>
  <c r="L53" i="23" s="1"/>
  <c r="AM44" i="24"/>
  <c r="L65" i="23" s="1"/>
  <c r="D65" i="23"/>
  <c r="AM55" i="24"/>
  <c r="L76" i="23" s="1"/>
  <c r="D76" i="23"/>
  <c r="S79" i="26"/>
  <c r="K81" i="31"/>
  <c r="AM23" i="24"/>
  <c r="L44" i="23" s="1"/>
  <c r="D44" i="23"/>
  <c r="AM35" i="24"/>
  <c r="L56" i="23" s="1"/>
  <c r="D56" i="23"/>
  <c r="AF40" i="24"/>
  <c r="E61" i="23" s="1"/>
  <c r="AJ40" i="24"/>
  <c r="I61" i="23" s="1"/>
  <c r="AH40" i="24"/>
  <c r="G61" i="23" s="1"/>
  <c r="AI40" i="24"/>
  <c r="H61" i="23" s="1"/>
  <c r="J61" i="23"/>
  <c r="AG40" i="24"/>
  <c r="F61" i="23" s="1"/>
  <c r="D52" i="23"/>
  <c r="AM31" i="24"/>
  <c r="L52" i="23" s="1"/>
  <c r="AM30" i="24"/>
  <c r="L51" i="23" s="1"/>
  <c r="D51" i="23"/>
  <c r="D73" i="23"/>
  <c r="AM52" i="24"/>
  <c r="L73" i="23" s="1"/>
  <c r="S62" i="26"/>
  <c r="K64" i="31"/>
  <c r="K77" i="31"/>
  <c r="S75" i="26"/>
  <c r="K68" i="31"/>
  <c r="S66" i="26"/>
  <c r="AG49" i="24"/>
  <c r="F70" i="23" s="1"/>
  <c r="AJ49" i="24"/>
  <c r="I70" i="23" s="1"/>
  <c r="J70" i="23"/>
  <c r="AI49" i="24"/>
  <c r="H70" i="23" s="1"/>
  <c r="AF49" i="24"/>
  <c r="E70" i="23" s="1"/>
  <c r="AH49" i="24"/>
  <c r="G70" i="23" s="1"/>
  <c r="AI37" i="24"/>
  <c r="H58" i="23" s="1"/>
  <c r="AG37" i="24"/>
  <c r="F58" i="23" s="1"/>
  <c r="AJ37" i="24"/>
  <c r="I58" i="23" s="1"/>
  <c r="J58" i="23"/>
  <c r="AF37" i="24"/>
  <c r="E58" i="23" s="1"/>
  <c r="AH37" i="24"/>
  <c r="G58" i="23" s="1"/>
  <c r="AJ53" i="24"/>
  <c r="I74" i="23" s="1"/>
  <c r="AH53" i="24"/>
  <c r="G74" i="23" s="1"/>
  <c r="J74" i="23"/>
  <c r="AG53" i="24"/>
  <c r="F74" i="23" s="1"/>
  <c r="AI53" i="24"/>
  <c r="H74" i="23" s="1"/>
  <c r="AF53" i="24"/>
  <c r="E74" i="23" s="1"/>
  <c r="AM48" i="24"/>
  <c r="L69" i="23" s="1"/>
  <c r="D69" i="23"/>
  <c r="D33" i="23"/>
  <c r="AM12" i="24"/>
  <c r="L33" i="23" s="1"/>
  <c r="AI54" i="24"/>
  <c r="H75" i="23" s="1"/>
  <c r="AH54" i="24"/>
  <c r="G75" i="23" s="1"/>
  <c r="AJ54" i="24"/>
  <c r="I75" i="23" s="1"/>
  <c r="AF54" i="24"/>
  <c r="E75" i="23" s="1"/>
  <c r="J75" i="23"/>
  <c r="AG54" i="24"/>
  <c r="F75" i="23" s="1"/>
  <c r="AJ48" i="24"/>
  <c r="I69" i="23" s="1"/>
  <c r="AG48" i="24"/>
  <c r="F69" i="23" s="1"/>
  <c r="AF48" i="24"/>
  <c r="E69" i="23" s="1"/>
  <c r="AH48" i="24"/>
  <c r="G69" i="23" s="1"/>
  <c r="AI48" i="24"/>
  <c r="H69" i="23" s="1"/>
  <c r="J69" i="23"/>
  <c r="K60" i="31"/>
  <c r="S58" i="26"/>
  <c r="AM51" i="24"/>
  <c r="L72" i="23" s="1"/>
  <c r="D72" i="23"/>
  <c r="K63" i="31"/>
  <c r="S61" i="26"/>
  <c r="D40" i="23"/>
  <c r="AM19" i="24"/>
  <c r="L40" i="23" s="1"/>
  <c r="S77" i="26"/>
  <c r="K79" i="31"/>
  <c r="AI45" i="24"/>
  <c r="H66" i="23" s="1"/>
  <c r="J66" i="23"/>
  <c r="AG45" i="24"/>
  <c r="F66" i="23" s="1"/>
  <c r="AF45" i="24"/>
  <c r="E66" i="23" s="1"/>
  <c r="AH45" i="24"/>
  <c r="G66" i="23" s="1"/>
  <c r="AJ45" i="24"/>
  <c r="I66" i="23" s="1"/>
  <c r="S57" i="26"/>
  <c r="K59" i="31"/>
  <c r="S76" i="26"/>
  <c r="K78" i="31"/>
  <c r="S69" i="26"/>
  <c r="K71" i="31"/>
  <c r="S60" i="26"/>
  <c r="K62" i="31"/>
  <c r="S63" i="26"/>
  <c r="K65" i="31"/>
  <c r="S74" i="26"/>
  <c r="K76" i="31"/>
  <c r="AH60" i="24"/>
  <c r="G81" i="23" s="1"/>
  <c r="AG60" i="24"/>
  <c r="F81" i="23" s="1"/>
  <c r="J81" i="23"/>
  <c r="AF60" i="24"/>
  <c r="E81" i="23" s="1"/>
  <c r="AI60" i="24"/>
  <c r="H81" i="23" s="1"/>
  <c r="AJ60" i="24"/>
  <c r="I81" i="23" s="1"/>
  <c r="D42" i="23"/>
  <c r="AM21" i="24"/>
  <c r="L42" i="23" s="1"/>
  <c r="AM40" i="24"/>
  <c r="L61" i="23" s="1"/>
  <c r="D61" i="23"/>
  <c r="AM61" i="24"/>
  <c r="L82" i="23" s="1"/>
  <c r="D82" i="23"/>
  <c r="V611" i="2"/>
  <c r="S611" i="30"/>
  <c r="D46" i="23"/>
  <c r="AM25" i="24"/>
  <c r="L46" i="23" s="1"/>
  <c r="AM47" i="24"/>
  <c r="L68" i="23" s="1"/>
  <c r="D68" i="23"/>
  <c r="D70" i="23"/>
  <c r="AM49" i="24"/>
  <c r="L70" i="23" s="1"/>
  <c r="AM37" i="24"/>
  <c r="L58" i="23" s="1"/>
  <c r="D58" i="23"/>
  <c r="AI46" i="24"/>
  <c r="H67" i="23" s="1"/>
  <c r="AF46" i="24"/>
  <c r="E67" i="23" s="1"/>
  <c r="AG46" i="24"/>
  <c r="F67" i="23" s="1"/>
  <c r="J67" i="23"/>
  <c r="AJ46" i="24"/>
  <c r="I67" i="23" s="1"/>
  <c r="AH46" i="24"/>
  <c r="G67" i="23" s="1"/>
  <c r="AM53" i="24"/>
  <c r="L74" i="23" s="1"/>
  <c r="D74" i="23"/>
  <c r="D66" i="23"/>
  <c r="AM45" i="24"/>
  <c r="L66" i="23" s="1"/>
  <c r="AJ41" i="24"/>
  <c r="I62" i="23" s="1"/>
  <c r="AG41" i="24"/>
  <c r="F62" i="23" s="1"/>
  <c r="AF41" i="24"/>
  <c r="E62" i="23" s="1"/>
  <c r="J62" i="23"/>
  <c r="AH41" i="24"/>
  <c r="G62" i="23" s="1"/>
  <c r="AI41" i="24"/>
  <c r="H62" i="23" s="1"/>
  <c r="AM34" i="24"/>
  <c r="L55" i="23" s="1"/>
  <c r="D55" i="23"/>
  <c r="AG13" i="24"/>
  <c r="F34" i="23" s="1"/>
  <c r="J34" i="23"/>
  <c r="K61" i="31"/>
  <c r="S59" i="26"/>
  <c r="S80" i="26"/>
  <c r="K82" i="31"/>
  <c r="S71" i="26"/>
  <c r="K73" i="31"/>
  <c r="AM43" i="24"/>
  <c r="L64" i="23" s="1"/>
  <c r="D64" i="23"/>
  <c r="AJ56" i="24"/>
  <c r="I77" i="23" s="1"/>
  <c r="AI56" i="24"/>
  <c r="H77" i="23" s="1"/>
  <c r="AF56" i="24"/>
  <c r="E77" i="23" s="1"/>
  <c r="AG56" i="24"/>
  <c r="F77" i="23" s="1"/>
  <c r="J77" i="23"/>
  <c r="AH56" i="24"/>
  <c r="G77" i="23" s="1"/>
  <c r="G611" i="2"/>
  <c r="S611" i="2" s="1"/>
  <c r="P611" i="2"/>
  <c r="U611" i="30" s="1"/>
  <c r="X611" i="2"/>
  <c r="AC611" i="30" s="1"/>
  <c r="K611" i="30"/>
  <c r="M611" i="2"/>
  <c r="E36" i="25"/>
  <c r="K6" i="23"/>
  <c r="M7" i="26"/>
  <c r="K8" i="31"/>
  <c r="K9" i="23"/>
  <c r="D67" i="23"/>
  <c r="AM46" i="24"/>
  <c r="L67" i="23" s="1"/>
  <c r="AM36" i="24"/>
  <c r="L57" i="23" s="1"/>
  <c r="D57" i="23"/>
  <c r="AJ39" i="24"/>
  <c r="I60" i="23" s="1"/>
  <c r="AH39" i="24"/>
  <c r="G60" i="23" s="1"/>
  <c r="AG39" i="24"/>
  <c r="F60" i="23" s="1"/>
  <c r="AF39" i="24"/>
  <c r="E60" i="23" s="1"/>
  <c r="J60" i="23"/>
  <c r="AI39" i="24"/>
  <c r="H60" i="23" s="1"/>
  <c r="D63" i="23"/>
  <c r="AM42" i="24"/>
  <c r="L63" i="23" s="1"/>
  <c r="AI58" i="24"/>
  <c r="H79" i="23" s="1"/>
  <c r="AG58" i="24"/>
  <c r="F79" i="23" s="1"/>
  <c r="AJ58" i="24"/>
  <c r="I79" i="23" s="1"/>
  <c r="J79" i="23"/>
  <c r="AF58" i="24"/>
  <c r="E79" i="23" s="1"/>
  <c r="AH58" i="24"/>
  <c r="G79" i="23" s="1"/>
  <c r="D78" i="23"/>
  <c r="AM57" i="24"/>
  <c r="L78" i="23" s="1"/>
  <c r="AM54" i="24"/>
  <c r="L75" i="23" s="1"/>
  <c r="D75" i="23"/>
  <c r="S67" i="26"/>
  <c r="K69" i="31"/>
  <c r="S70" i="26"/>
  <c r="K72" i="31"/>
  <c r="AI42" i="24"/>
  <c r="H63" i="23" s="1"/>
  <c r="J63" i="23"/>
  <c r="AH42" i="24"/>
  <c r="G63" i="23" s="1"/>
  <c r="AF42" i="24"/>
  <c r="E63" i="23" s="1"/>
  <c r="AJ42" i="24"/>
  <c r="I63" i="23" s="1"/>
  <c r="AG42" i="24"/>
  <c r="F63" i="23" s="1"/>
  <c r="AM59" i="24"/>
  <c r="L80" i="23" s="1"/>
  <c r="D80" i="23"/>
  <c r="S64" i="26"/>
  <c r="K66" i="31"/>
  <c r="E33" i="31"/>
  <c r="G31" i="26"/>
  <c r="AJ38" i="24"/>
  <c r="I59" i="23" s="1"/>
  <c r="AF38" i="24"/>
  <c r="E59" i="23" s="1"/>
  <c r="J59" i="23"/>
  <c r="AI38" i="24"/>
  <c r="H59" i="23" s="1"/>
  <c r="AH38" i="24"/>
  <c r="G59" i="23" s="1"/>
  <c r="AG38" i="24"/>
  <c r="F59" i="23" s="1"/>
  <c r="D71" i="23"/>
  <c r="AM50" i="24"/>
  <c r="L71" i="23" s="1"/>
  <c r="AM22" i="24"/>
  <c r="L43" i="23" s="1"/>
  <c r="D43" i="23"/>
  <c r="D62" i="23"/>
  <c r="AM41" i="24"/>
  <c r="L62" i="23" s="1"/>
  <c r="AH44" i="24"/>
  <c r="G65" i="23" s="1"/>
  <c r="AG44" i="24"/>
  <c r="F65" i="23" s="1"/>
  <c r="AJ44" i="24"/>
  <c r="I65" i="23" s="1"/>
  <c r="AF44" i="24"/>
  <c r="E65" i="23" s="1"/>
  <c r="AI44" i="24"/>
  <c r="H65" i="23" s="1"/>
  <c r="J65" i="23"/>
  <c r="AF55" i="24"/>
  <c r="E76" i="23" s="1"/>
  <c r="J76" i="23"/>
  <c r="AJ55" i="24"/>
  <c r="I76" i="23" s="1"/>
  <c r="AI55" i="24"/>
  <c r="H76" i="23" s="1"/>
  <c r="AG55" i="24"/>
  <c r="F76" i="23" s="1"/>
  <c r="AH55" i="24"/>
  <c r="G76" i="23" s="1"/>
  <c r="D37" i="23"/>
  <c r="AM16" i="24"/>
  <c r="L37" i="23" s="1"/>
  <c r="D48" i="23"/>
  <c r="AM27" i="24"/>
  <c r="L48" i="23" s="1"/>
  <c r="AM60" i="24"/>
  <c r="L81" i="23" s="1"/>
  <c r="D81" i="23"/>
  <c r="W611" i="32"/>
  <c r="T611" i="24"/>
  <c r="Y611" i="32" s="1"/>
  <c r="W611" i="24"/>
  <c r="AB611" i="32" s="1"/>
  <c r="AM13" i="24"/>
  <c r="L34" i="23" s="1"/>
  <c r="AK12" i="24"/>
  <c r="D34" i="23"/>
  <c r="D49" i="23"/>
  <c r="AM28" i="24"/>
  <c r="L49" i="23" s="1"/>
  <c r="AG61" i="24"/>
  <c r="F82" i="23" s="1"/>
  <c r="AH61" i="24"/>
  <c r="G82" i="23" s="1"/>
  <c r="AF61" i="24"/>
  <c r="E82" i="23" s="1"/>
  <c r="J82" i="23"/>
  <c r="AJ61" i="24"/>
  <c r="I82" i="23" s="1"/>
  <c r="AI61" i="24"/>
  <c r="H82" i="23" s="1"/>
  <c r="AF52" i="24"/>
  <c r="E73" i="23" s="1"/>
  <c r="AJ52" i="24"/>
  <c r="I73" i="23" s="1"/>
  <c r="AG52" i="24"/>
  <c r="F73" i="23" s="1"/>
  <c r="AH52" i="24"/>
  <c r="G73" i="23" s="1"/>
  <c r="J73" i="23"/>
  <c r="AI52" i="24"/>
  <c r="H73" i="23" s="1"/>
  <c r="AI43" i="24"/>
  <c r="H64" i="23" s="1"/>
  <c r="AF43" i="24"/>
  <c r="E64" i="23" s="1"/>
  <c r="J64" i="23"/>
  <c r="AJ43" i="24"/>
  <c r="I64" i="23" s="1"/>
  <c r="AG43" i="24"/>
  <c r="F64" i="23" s="1"/>
  <c r="AH43" i="24"/>
  <c r="G64" i="23" s="1"/>
  <c r="AM56" i="24"/>
  <c r="L77" i="23" s="1"/>
  <c r="D77" i="23"/>
  <c r="D35" i="23"/>
  <c r="AM14" i="24"/>
  <c r="L35" i="23" s="1"/>
  <c r="AM29" i="24"/>
  <c r="L50" i="23" s="1"/>
  <c r="D50" i="23"/>
  <c r="V611" i="30"/>
  <c r="K18" i="9"/>
  <c r="AJ47" i="24"/>
  <c r="I68" i="23" s="1"/>
  <c r="AH47" i="24"/>
  <c r="G68" i="23" s="1"/>
  <c r="AF47" i="24"/>
  <c r="E68" i="23" s="1"/>
  <c r="J68" i="23"/>
  <c r="AG47" i="24"/>
  <c r="F68" i="23" s="1"/>
  <c r="AI47" i="24"/>
  <c r="H68" i="23" s="1"/>
  <c r="K70" i="31"/>
  <c r="S68" i="26"/>
  <c r="K58" i="31"/>
  <c r="S56" i="26"/>
  <c r="K67" i="31"/>
  <c r="S65" i="26"/>
  <c r="K74" i="31"/>
  <c r="S72" i="26"/>
  <c r="AF13" i="24"/>
  <c r="E34" i="23" l="1"/>
  <c r="AK14" i="24"/>
  <c r="AH13" i="24"/>
  <c r="G34" i="23" s="1"/>
  <c r="AL13" i="24"/>
  <c r="K34" i="23" s="1"/>
  <c r="X611" i="30"/>
  <c r="U611" i="2"/>
  <c r="G66" i="26"/>
  <c r="E68" i="31"/>
  <c r="F64" i="31"/>
  <c r="I62" i="26"/>
  <c r="O80" i="26"/>
  <c r="I82" i="31"/>
  <c r="J33" i="23"/>
  <c r="AG12" i="24"/>
  <c r="AI12" i="24"/>
  <c r="D37" i="31"/>
  <c r="E35" i="26"/>
  <c r="I76" i="31"/>
  <c r="O74" i="26"/>
  <c r="G65" i="31"/>
  <c r="K63" i="26"/>
  <c r="G59" i="31"/>
  <c r="K57" i="26"/>
  <c r="O57" i="26"/>
  <c r="I59" i="31"/>
  <c r="F63" i="31"/>
  <c r="I61" i="26"/>
  <c r="J63" i="31"/>
  <c r="Q61" i="26"/>
  <c r="U76" i="26"/>
  <c r="L78" i="31"/>
  <c r="Q77" i="26"/>
  <c r="J79" i="31"/>
  <c r="L63" i="31"/>
  <c r="U61" i="26"/>
  <c r="E60" i="31"/>
  <c r="G58" i="26"/>
  <c r="D57" i="31"/>
  <c r="E55" i="26"/>
  <c r="M66" i="26"/>
  <c r="H68" i="31"/>
  <c r="G68" i="31"/>
  <c r="K66" i="26"/>
  <c r="E48" i="26"/>
  <c r="D50" i="31"/>
  <c r="D77" i="31"/>
  <c r="E75" i="26"/>
  <c r="I64" i="31"/>
  <c r="O62" i="26"/>
  <c r="H73" i="31"/>
  <c r="M71" i="26"/>
  <c r="I73" i="31"/>
  <c r="O71" i="26"/>
  <c r="Q80" i="26"/>
  <c r="J82" i="31"/>
  <c r="L49" i="31"/>
  <c r="U47" i="26"/>
  <c r="U32" i="26"/>
  <c r="L34" i="31"/>
  <c r="U46" i="26"/>
  <c r="L48" i="31"/>
  <c r="G76" i="31"/>
  <c r="K74" i="26"/>
  <c r="Q74" i="26"/>
  <c r="J76" i="31"/>
  <c r="G63" i="26"/>
  <c r="E65" i="31"/>
  <c r="U60" i="26"/>
  <c r="L62" i="31"/>
  <c r="U69" i="26"/>
  <c r="L71" i="31"/>
  <c r="H59" i="31"/>
  <c r="M57" i="26"/>
  <c r="D80" i="31"/>
  <c r="E78" i="26"/>
  <c r="I63" i="31"/>
  <c r="O61" i="26"/>
  <c r="M61" i="26"/>
  <c r="H63" i="31"/>
  <c r="D78" i="31"/>
  <c r="E76" i="26"/>
  <c r="O77" i="26"/>
  <c r="I79" i="31"/>
  <c r="E61" i="26"/>
  <c r="D63" i="31"/>
  <c r="I58" i="26"/>
  <c r="F60" i="31"/>
  <c r="L57" i="31"/>
  <c r="U55" i="26"/>
  <c r="G77" i="31"/>
  <c r="K75" i="26"/>
  <c r="H77" i="31"/>
  <c r="M75" i="26"/>
  <c r="D55" i="31"/>
  <c r="E53" i="26"/>
  <c r="Q60" i="26"/>
  <c r="J62" i="31"/>
  <c r="U64" i="26"/>
  <c r="L66" i="31"/>
  <c r="K65" i="26"/>
  <c r="G67" i="31"/>
  <c r="E67" i="31"/>
  <c r="G65" i="26"/>
  <c r="L70" i="31"/>
  <c r="U68" i="26"/>
  <c r="U44" i="26"/>
  <c r="L46" i="31"/>
  <c r="E40" i="26"/>
  <c r="D42" i="31"/>
  <c r="Q79" i="26"/>
  <c r="J81" i="31"/>
  <c r="G66" i="31"/>
  <c r="K64" i="26"/>
  <c r="M64" i="26"/>
  <c r="H66" i="31"/>
  <c r="D40" i="31"/>
  <c r="E38" i="26"/>
  <c r="U70" i="26"/>
  <c r="L72" i="31"/>
  <c r="H69" i="31"/>
  <c r="M67" i="26"/>
  <c r="I69" i="31"/>
  <c r="O67" i="26"/>
  <c r="O73" i="26"/>
  <c r="I75" i="31"/>
  <c r="E31" i="26"/>
  <c r="D33" i="31"/>
  <c r="E74" i="31"/>
  <c r="G72" i="26"/>
  <c r="G74" i="31"/>
  <c r="K72" i="26"/>
  <c r="J58" i="31"/>
  <c r="Q56" i="26"/>
  <c r="G70" i="31"/>
  <c r="K68" i="26"/>
  <c r="O68" i="26"/>
  <c r="I70" i="31"/>
  <c r="U71" i="26"/>
  <c r="L73" i="31"/>
  <c r="U50" i="26"/>
  <c r="L52" i="31"/>
  <c r="H61" i="31"/>
  <c r="M59" i="26"/>
  <c r="D56" i="31"/>
  <c r="E54" i="26"/>
  <c r="E63" i="26"/>
  <c r="D65" i="31"/>
  <c r="D41" i="31"/>
  <c r="E39" i="26"/>
  <c r="Q69" i="26"/>
  <c r="J71" i="31"/>
  <c r="M76" i="26"/>
  <c r="H78" i="31"/>
  <c r="Q76" i="26"/>
  <c r="J78" i="31"/>
  <c r="K33" i="31"/>
  <c r="S31" i="26"/>
  <c r="D54" i="31"/>
  <c r="E52" i="26"/>
  <c r="H80" i="31"/>
  <c r="M78" i="26"/>
  <c r="E34" i="26"/>
  <c r="D36" i="31"/>
  <c r="U36" i="26"/>
  <c r="L38" i="31"/>
  <c r="L47" i="31"/>
  <c r="U45" i="26"/>
  <c r="E57" i="26"/>
  <c r="D59" i="31"/>
  <c r="F72" i="31"/>
  <c r="I70" i="26"/>
  <c r="O70" i="26"/>
  <c r="I72" i="31"/>
  <c r="D35" i="31"/>
  <c r="E33" i="26"/>
  <c r="F73" i="31"/>
  <c r="I71" i="26"/>
  <c r="I80" i="26"/>
  <c r="F82" i="31"/>
  <c r="L81" i="31"/>
  <c r="U79" i="26"/>
  <c r="H65" i="31"/>
  <c r="M63" i="26"/>
  <c r="L43" i="31"/>
  <c r="U41" i="26"/>
  <c r="I66" i="26"/>
  <c r="F68" i="31"/>
  <c r="O66" i="26"/>
  <c r="I68" i="31"/>
  <c r="U48" i="26"/>
  <c r="L50" i="31"/>
  <c r="U75" i="26"/>
  <c r="L77" i="31"/>
  <c r="J64" i="31"/>
  <c r="Q62" i="26"/>
  <c r="Q71" i="26"/>
  <c r="J73" i="31"/>
  <c r="E73" i="31"/>
  <c r="G71" i="26"/>
  <c r="E82" i="31"/>
  <c r="G80" i="26"/>
  <c r="E47" i="26"/>
  <c r="D49" i="31"/>
  <c r="E46" i="26"/>
  <c r="D48" i="31"/>
  <c r="I74" i="26"/>
  <c r="F76" i="31"/>
  <c r="G74" i="26"/>
  <c r="E76" i="31"/>
  <c r="O63" i="26"/>
  <c r="I65" i="31"/>
  <c r="D62" i="31"/>
  <c r="E60" i="26"/>
  <c r="D71" i="31"/>
  <c r="E69" i="26"/>
  <c r="J59" i="31"/>
  <c r="Q57" i="26"/>
  <c r="L80" i="31"/>
  <c r="U78" i="26"/>
  <c r="G61" i="26"/>
  <c r="E63" i="31"/>
  <c r="D75" i="31"/>
  <c r="E73" i="26"/>
  <c r="G79" i="31"/>
  <c r="K77" i="26"/>
  <c r="F79" i="31"/>
  <c r="I77" i="26"/>
  <c r="M58" i="26"/>
  <c r="H60" i="31"/>
  <c r="K58" i="26"/>
  <c r="G60" i="31"/>
  <c r="L67" i="31"/>
  <c r="U65" i="26"/>
  <c r="N611" i="2"/>
  <c r="Q611" i="30"/>
  <c r="Q75" i="26"/>
  <c r="J77" i="31"/>
  <c r="O75" i="26"/>
  <c r="I77" i="31"/>
  <c r="U53" i="26"/>
  <c r="L55" i="31"/>
  <c r="G60" i="26"/>
  <c r="E62" i="31"/>
  <c r="D66" i="31"/>
  <c r="E64" i="26"/>
  <c r="I67" i="31"/>
  <c r="O65" i="26"/>
  <c r="M65" i="26"/>
  <c r="H67" i="31"/>
  <c r="E68" i="26"/>
  <c r="D70" i="31"/>
  <c r="E44" i="26"/>
  <c r="D46" i="31"/>
  <c r="I81" i="31"/>
  <c r="O79" i="26"/>
  <c r="F81" i="31"/>
  <c r="I79" i="26"/>
  <c r="E66" i="31"/>
  <c r="G64" i="26"/>
  <c r="G69" i="31"/>
  <c r="K67" i="26"/>
  <c r="F75" i="31"/>
  <c r="I73" i="26"/>
  <c r="G75" i="31"/>
  <c r="K73" i="26"/>
  <c r="E67" i="26"/>
  <c r="D69" i="31"/>
  <c r="H74" i="31"/>
  <c r="M72" i="26"/>
  <c r="I74" i="31"/>
  <c r="O72" i="26"/>
  <c r="I58" i="31"/>
  <c r="O56" i="26"/>
  <c r="E70" i="31"/>
  <c r="G68" i="26"/>
  <c r="F70" i="31"/>
  <c r="I68" i="26"/>
  <c r="E71" i="26"/>
  <c r="D73" i="31"/>
  <c r="E50" i="26"/>
  <c r="D52" i="31"/>
  <c r="K59" i="26"/>
  <c r="G61" i="31"/>
  <c r="U54" i="26"/>
  <c r="L56" i="31"/>
  <c r="L65" i="31"/>
  <c r="U63" i="26"/>
  <c r="U39" i="26"/>
  <c r="L41" i="31"/>
  <c r="I69" i="26"/>
  <c r="F71" i="31"/>
  <c r="G76" i="26"/>
  <c r="E78" i="31"/>
  <c r="F78" i="31"/>
  <c r="I76" i="26"/>
  <c r="D79" i="31"/>
  <c r="E77" i="26"/>
  <c r="G80" i="31"/>
  <c r="K78" i="26"/>
  <c r="F80" i="31"/>
  <c r="I78" i="26"/>
  <c r="D39" i="31"/>
  <c r="E37" i="26"/>
  <c r="D60" i="31"/>
  <c r="E58" i="26"/>
  <c r="K70" i="26"/>
  <c r="G72" i="31"/>
  <c r="J68" i="31"/>
  <c r="Q66" i="26"/>
  <c r="L35" i="31"/>
  <c r="U33" i="26"/>
  <c r="K62" i="26"/>
  <c r="G64" i="31"/>
  <c r="G62" i="26"/>
  <c r="E64" i="31"/>
  <c r="G73" i="31"/>
  <c r="K71" i="26"/>
  <c r="M80" i="26"/>
  <c r="H82" i="31"/>
  <c r="K80" i="26"/>
  <c r="G82" i="31"/>
  <c r="D34" i="31"/>
  <c r="E32" i="26"/>
  <c r="E79" i="26"/>
  <c r="D81" i="31"/>
  <c r="L37" i="31"/>
  <c r="U35" i="26"/>
  <c r="M74" i="26"/>
  <c r="H76" i="31"/>
  <c r="J65" i="31"/>
  <c r="Q63" i="26"/>
  <c r="I63" i="26"/>
  <c r="F65" i="31"/>
  <c r="E41" i="26"/>
  <c r="D43" i="31"/>
  <c r="I57" i="26"/>
  <c r="F59" i="31"/>
  <c r="G57" i="26"/>
  <c r="E59" i="31"/>
  <c r="K61" i="26"/>
  <c r="G63" i="31"/>
  <c r="U73" i="26"/>
  <c r="L75" i="31"/>
  <c r="G77" i="26"/>
  <c r="E79" i="31"/>
  <c r="M77" i="26"/>
  <c r="H79" i="31"/>
  <c r="J60" i="31"/>
  <c r="Q58" i="26"/>
  <c r="O58" i="26"/>
  <c r="I60" i="31"/>
  <c r="D67" i="31"/>
  <c r="E65" i="26"/>
  <c r="K6" i="31"/>
  <c r="M5" i="26"/>
  <c r="F77" i="31"/>
  <c r="I75" i="26"/>
  <c r="D64" i="31"/>
  <c r="E62" i="26"/>
  <c r="Q32" i="26"/>
  <c r="M12" i="26"/>
  <c r="J34" i="31"/>
  <c r="K14" i="23"/>
  <c r="K14" i="31" s="1"/>
  <c r="M60" i="26"/>
  <c r="H62" i="31"/>
  <c r="F62" i="31"/>
  <c r="I60" i="26"/>
  <c r="E72" i="26"/>
  <c r="D74" i="31"/>
  <c r="J67" i="31"/>
  <c r="Q65" i="26"/>
  <c r="D58" i="31"/>
  <c r="E56" i="26"/>
  <c r="D68" i="31"/>
  <c r="E66" i="26"/>
  <c r="E80" i="26"/>
  <c r="D82" i="31"/>
  <c r="E59" i="26"/>
  <c r="D61" i="31"/>
  <c r="M79" i="26"/>
  <c r="H81" i="31"/>
  <c r="G81" i="31"/>
  <c r="K79" i="26"/>
  <c r="F66" i="31"/>
  <c r="I64" i="26"/>
  <c r="E69" i="31"/>
  <c r="G67" i="26"/>
  <c r="Q73" i="26"/>
  <c r="J75" i="31"/>
  <c r="M73" i="26"/>
  <c r="H75" i="31"/>
  <c r="L69" i="31"/>
  <c r="U67" i="26"/>
  <c r="I72" i="26"/>
  <c r="F74" i="31"/>
  <c r="G58" i="31"/>
  <c r="K56" i="26"/>
  <c r="F58" i="31"/>
  <c r="I56" i="26"/>
  <c r="M68" i="26"/>
  <c r="H70" i="31"/>
  <c r="D51" i="31"/>
  <c r="E49" i="26"/>
  <c r="F61" i="31"/>
  <c r="I59" i="26"/>
  <c r="O59" i="26"/>
  <c r="I61" i="31"/>
  <c r="D44" i="31"/>
  <c r="E42" i="26"/>
  <c r="D76" i="31"/>
  <c r="E74" i="26"/>
  <c r="U51" i="26"/>
  <c r="L53" i="31"/>
  <c r="K69" i="26"/>
  <c r="G71" i="31"/>
  <c r="O69" i="26"/>
  <c r="I71" i="31"/>
  <c r="I78" i="31"/>
  <c r="O76" i="26"/>
  <c r="L45" i="31"/>
  <c r="U43" i="26"/>
  <c r="U77" i="26"/>
  <c r="L79" i="31"/>
  <c r="J80" i="31"/>
  <c r="Q78" i="26"/>
  <c r="G78" i="26"/>
  <c r="E80" i="31"/>
  <c r="L39" i="31"/>
  <c r="U37" i="26"/>
  <c r="U58" i="26"/>
  <c r="L60" i="31"/>
  <c r="Q70" i="26"/>
  <c r="J72" i="31"/>
  <c r="K18" i="29"/>
  <c r="L15" i="26"/>
  <c r="N15" i="26" s="1"/>
  <c r="H64" i="31"/>
  <c r="M62" i="26"/>
  <c r="M8" i="26"/>
  <c r="K9" i="31"/>
  <c r="H611" i="2"/>
  <c r="Z611" i="2"/>
  <c r="AA611" i="2" s="1"/>
  <c r="K11" i="9" s="1"/>
  <c r="I611" i="2"/>
  <c r="J611" i="30" s="1"/>
  <c r="H611" i="30"/>
  <c r="E77" i="31"/>
  <c r="G75" i="26"/>
  <c r="L64" i="31"/>
  <c r="U62" i="26"/>
  <c r="I32" i="26"/>
  <c r="F34" i="31"/>
  <c r="K60" i="26"/>
  <c r="G62" i="31"/>
  <c r="O60" i="26"/>
  <c r="I62" i="31"/>
  <c r="L74" i="31"/>
  <c r="U72" i="26"/>
  <c r="I65" i="26"/>
  <c r="F67" i="31"/>
  <c r="L58" i="31"/>
  <c r="U56" i="26"/>
  <c r="U66" i="26"/>
  <c r="L68" i="31"/>
  <c r="AA611" i="30"/>
  <c r="W611" i="2"/>
  <c r="AB611" i="30" s="1"/>
  <c r="L82" i="31"/>
  <c r="U80" i="26"/>
  <c r="L61" i="31"/>
  <c r="U59" i="26"/>
  <c r="L42" i="31"/>
  <c r="U40" i="26"/>
  <c r="G79" i="26"/>
  <c r="E81" i="31"/>
  <c r="O64" i="26"/>
  <c r="I66" i="31"/>
  <c r="J66" i="31"/>
  <c r="Q64" i="26"/>
  <c r="U38" i="26"/>
  <c r="L40" i="31"/>
  <c r="E70" i="26"/>
  <c r="D72" i="31"/>
  <c r="Q67" i="26"/>
  <c r="J69" i="31"/>
  <c r="F69" i="31"/>
  <c r="I67" i="26"/>
  <c r="G73" i="26"/>
  <c r="E75" i="31"/>
  <c r="L33" i="31"/>
  <c r="U31" i="26"/>
  <c r="Q72" i="26"/>
  <c r="J74" i="31"/>
  <c r="E58" i="31"/>
  <c r="G56" i="26"/>
  <c r="M56" i="26"/>
  <c r="H58" i="31"/>
  <c r="J70" i="31"/>
  <c r="Q68" i="26"/>
  <c r="U49" i="26"/>
  <c r="L51" i="31"/>
  <c r="Q59" i="26"/>
  <c r="J61" i="31"/>
  <c r="E61" i="31"/>
  <c r="G59" i="26"/>
  <c r="L44" i="31"/>
  <c r="U42" i="26"/>
  <c r="U74" i="26"/>
  <c r="L76" i="31"/>
  <c r="E51" i="26"/>
  <c r="D53" i="31"/>
  <c r="H71" i="31"/>
  <c r="M69" i="26"/>
  <c r="E71" i="31"/>
  <c r="G69" i="26"/>
  <c r="K76" i="26"/>
  <c r="G78" i="31"/>
  <c r="E43" i="26"/>
  <c r="D45" i="31"/>
  <c r="U52" i="26"/>
  <c r="L54" i="31"/>
  <c r="O78" i="26"/>
  <c r="I80" i="31"/>
  <c r="U34" i="26"/>
  <c r="L36" i="31"/>
  <c r="E36" i="26"/>
  <c r="D38" i="31"/>
  <c r="E45" i="26"/>
  <c r="D47" i="31"/>
  <c r="U57" i="26"/>
  <c r="L59" i="31"/>
  <c r="G70" i="26"/>
  <c r="E72" i="31"/>
  <c r="H72" i="31"/>
  <c r="M70" i="26"/>
  <c r="AG32" i="2" l="1"/>
  <c r="AG38" i="2"/>
  <c r="K17" i="9"/>
  <c r="AG22" i="2"/>
  <c r="AG17" i="2"/>
  <c r="AG57" i="2"/>
  <c r="AG46" i="2"/>
  <c r="AG60" i="2"/>
  <c r="AG34" i="2"/>
  <c r="AG43" i="2"/>
  <c r="AG52" i="2"/>
  <c r="K11" i="29"/>
  <c r="AG55" i="2"/>
  <c r="AG30" i="2"/>
  <c r="L10" i="26"/>
  <c r="N10" i="26" s="1"/>
  <c r="AG18" i="2"/>
  <c r="AG39" i="2"/>
  <c r="AG53" i="2"/>
  <c r="AG36" i="2"/>
  <c r="AG40" i="2"/>
  <c r="AG14" i="2"/>
  <c r="AG33" i="2"/>
  <c r="AG15" i="2"/>
  <c r="AG20" i="2"/>
  <c r="AG47" i="2"/>
  <c r="AG41" i="2"/>
  <c r="AG28" i="2"/>
  <c r="AG44" i="2"/>
  <c r="AG12" i="2"/>
  <c r="AG31" i="2"/>
  <c r="AG29" i="2"/>
  <c r="AG16" i="2"/>
  <c r="AG26" i="2"/>
  <c r="AG42" i="2"/>
  <c r="AG27" i="2"/>
  <c r="AG13" i="2"/>
  <c r="AG25" i="2"/>
  <c r="AG19" i="2"/>
  <c r="AG21" i="2"/>
  <c r="AG56" i="2"/>
  <c r="AG49" i="2"/>
  <c r="AG24" i="2"/>
  <c r="AG37" i="2"/>
  <c r="AG58" i="2"/>
  <c r="AG45" i="2"/>
  <c r="AG50" i="2"/>
  <c r="AG61" i="2"/>
  <c r="AG35" i="2"/>
  <c r="AG51" i="2"/>
  <c r="AG23" i="2"/>
  <c r="AG54" i="2"/>
  <c r="AG48" i="2"/>
  <c r="AG59" i="2"/>
  <c r="J33" i="31"/>
  <c r="Q31" i="26"/>
  <c r="K32" i="26"/>
  <c r="G34" i="31"/>
  <c r="I611" i="30"/>
  <c r="L611" i="2"/>
  <c r="K34" i="31"/>
  <c r="M11" i="26"/>
  <c r="S32" i="26"/>
  <c r="K13" i="23"/>
  <c r="K13" i="31" s="1"/>
  <c r="H33" i="23"/>
  <c r="AI13" i="24"/>
  <c r="H34" i="23" s="1"/>
  <c r="AG14" i="24"/>
  <c r="F35" i="23" s="1"/>
  <c r="J35" i="23"/>
  <c r="R611" i="30"/>
  <c r="K10" i="9"/>
  <c r="F33" i="23"/>
  <c r="AH12" i="24"/>
  <c r="Z611" i="30"/>
  <c r="K8" i="9"/>
  <c r="G32" i="26"/>
  <c r="E34" i="31"/>
  <c r="AF14" i="24"/>
  <c r="AI14" i="24" l="1"/>
  <c r="H35" i="23" s="1"/>
  <c r="H35" i="31" s="1"/>
  <c r="E35" i="23"/>
  <c r="AK15" i="24"/>
  <c r="AL14" i="24"/>
  <c r="K35" i="23" s="1"/>
  <c r="AH14" i="24"/>
  <c r="G35" i="23" s="1"/>
  <c r="K10" i="29"/>
  <c r="L9" i="26"/>
  <c r="N9" i="26" s="1"/>
  <c r="H33" i="31"/>
  <c r="M31" i="26"/>
  <c r="AN48" i="2"/>
  <c r="AH48" i="2"/>
  <c r="B73" i="9"/>
  <c r="B73" i="29" s="1"/>
  <c r="AO48" i="2"/>
  <c r="K73" i="9" s="1"/>
  <c r="AH35" i="2"/>
  <c r="B60" i="9"/>
  <c r="B60" i="29" s="1"/>
  <c r="B83" i="9"/>
  <c r="B83" i="29" s="1"/>
  <c r="AN58" i="2"/>
  <c r="AO58" i="2"/>
  <c r="K83" i="9" s="1"/>
  <c r="AH58" i="2"/>
  <c r="AN56" i="2"/>
  <c r="AO56" i="2"/>
  <c r="K81" i="9" s="1"/>
  <c r="B81" i="9"/>
  <c r="B81" i="29" s="1"/>
  <c r="AH56" i="2"/>
  <c r="B38" i="9"/>
  <c r="B38" i="29" s="1"/>
  <c r="AH13" i="2"/>
  <c r="B41" i="9"/>
  <c r="B41" i="29" s="1"/>
  <c r="AH16" i="2"/>
  <c r="AO44" i="2"/>
  <c r="K69" i="9" s="1"/>
  <c r="AN44" i="2"/>
  <c r="AH44" i="2"/>
  <c r="B69" i="9"/>
  <c r="B69" i="29" s="1"/>
  <c r="AH20" i="2"/>
  <c r="B45" i="9"/>
  <c r="B45" i="29" s="1"/>
  <c r="AO40" i="2"/>
  <c r="K65" i="9" s="1"/>
  <c r="AN40" i="2"/>
  <c r="AH40" i="2"/>
  <c r="B65" i="9"/>
  <c r="B65" i="29" s="1"/>
  <c r="AH18" i="2"/>
  <c r="B43" i="9"/>
  <c r="B43" i="29" s="1"/>
  <c r="AN60" i="2"/>
  <c r="AO60" i="2"/>
  <c r="K85" i="9" s="1"/>
  <c r="B85" i="9"/>
  <c r="B85" i="29" s="1"/>
  <c r="AH60" i="2"/>
  <c r="B47" i="9"/>
  <c r="B47" i="29" s="1"/>
  <c r="AH22" i="2"/>
  <c r="G33" i="23"/>
  <c r="AJ12" i="24"/>
  <c r="K17" i="29"/>
  <c r="L14" i="26"/>
  <c r="N14" i="26" s="1"/>
  <c r="O611" i="30"/>
  <c r="R611" i="2"/>
  <c r="AO54" i="2"/>
  <c r="K79" i="9" s="1"/>
  <c r="B79" i="9"/>
  <c r="B79" i="29" s="1"/>
  <c r="AH54" i="2"/>
  <c r="AN54" i="2"/>
  <c r="AN61" i="2"/>
  <c r="AO61" i="2"/>
  <c r="K86" i="9" s="1"/>
  <c r="B86" i="9"/>
  <c r="B86" i="29" s="1"/>
  <c r="AH61" i="2"/>
  <c r="AO37" i="2"/>
  <c r="K62" i="9" s="1"/>
  <c r="AH37" i="2"/>
  <c r="AN37" i="2"/>
  <c r="B62" i="9"/>
  <c r="B62" i="29" s="1"/>
  <c r="AH21" i="2"/>
  <c r="B46" i="9"/>
  <c r="B46" i="29" s="1"/>
  <c r="B52" i="9"/>
  <c r="B52" i="29" s="1"/>
  <c r="AH27" i="2"/>
  <c r="AH29" i="2"/>
  <c r="B54" i="9"/>
  <c r="B54" i="29" s="1"/>
  <c r="B53" i="9"/>
  <c r="B53" i="29" s="1"/>
  <c r="AH28" i="2"/>
  <c r="AH15" i="2"/>
  <c r="B40" i="9"/>
  <c r="B40" i="29" s="1"/>
  <c r="AH36" i="2"/>
  <c r="B61" i="9"/>
  <c r="B61" i="29" s="1"/>
  <c r="B77" i="9"/>
  <c r="B77" i="29" s="1"/>
  <c r="AO52" i="2"/>
  <c r="K77" i="9" s="1"/>
  <c r="AN52" i="2"/>
  <c r="AH52" i="2"/>
  <c r="AN46" i="2"/>
  <c r="B71" i="9"/>
  <c r="B71" i="29" s="1"/>
  <c r="AH46" i="2"/>
  <c r="AO46" i="2"/>
  <c r="K71" i="9" s="1"/>
  <c r="I31" i="26"/>
  <c r="F33" i="31"/>
  <c r="I33" i="26"/>
  <c r="F35" i="31"/>
  <c r="AH23" i="2"/>
  <c r="B48" i="9"/>
  <c r="B48" i="29" s="1"/>
  <c r="AO50" i="2"/>
  <c r="K75" i="9" s="1"/>
  <c r="B75" i="9"/>
  <c r="B75" i="29" s="1"/>
  <c r="AN50" i="2"/>
  <c r="AH50" i="2"/>
  <c r="AH24" i="2"/>
  <c r="B49" i="9"/>
  <c r="B49" i="29" s="1"/>
  <c r="B44" i="9"/>
  <c r="B44" i="29" s="1"/>
  <c r="AH19" i="2"/>
  <c r="AO42" i="2"/>
  <c r="K67" i="9" s="1"/>
  <c r="B67" i="9"/>
  <c r="B67" i="29" s="1"/>
  <c r="AH42" i="2"/>
  <c r="AN42" i="2"/>
  <c r="AH31" i="2"/>
  <c r="B56" i="9"/>
  <c r="B56" i="29" s="1"/>
  <c r="B66" i="9"/>
  <c r="B66" i="29" s="1"/>
  <c r="AN41" i="2"/>
  <c r="AH41" i="2"/>
  <c r="AO41" i="2"/>
  <c r="K66" i="9" s="1"/>
  <c r="AH33" i="2"/>
  <c r="B58" i="9"/>
  <c r="B58" i="29" s="1"/>
  <c r="AO53" i="2"/>
  <c r="K78" i="9" s="1"/>
  <c r="AH53" i="2"/>
  <c r="AN53" i="2"/>
  <c r="B78" i="9"/>
  <c r="B78" i="29" s="1"/>
  <c r="AH30" i="2"/>
  <c r="B55" i="9"/>
  <c r="B55" i="29" s="1"/>
  <c r="AH43" i="2"/>
  <c r="AO43" i="2"/>
  <c r="K68" i="9" s="1"/>
  <c r="AN43" i="2"/>
  <c r="B68" i="9"/>
  <c r="B68" i="29" s="1"/>
  <c r="AN57" i="2"/>
  <c r="AH57" i="2"/>
  <c r="AO57" i="2"/>
  <c r="K82" i="9" s="1"/>
  <c r="B82" i="9"/>
  <c r="B82" i="29" s="1"/>
  <c r="AN38" i="2"/>
  <c r="AO38" i="2"/>
  <c r="K63" i="9" s="1"/>
  <c r="B63" i="9"/>
  <c r="B63" i="29" s="1"/>
  <c r="AH38" i="2"/>
  <c r="K8" i="29"/>
  <c r="E36" i="3"/>
  <c r="K6" i="9"/>
  <c r="L7" i="26"/>
  <c r="N7" i="26" s="1"/>
  <c r="K9" i="9"/>
  <c r="J35" i="31"/>
  <c r="Q33" i="26"/>
  <c r="H34" i="31"/>
  <c r="M32" i="26"/>
  <c r="B84" i="9"/>
  <c r="B84" i="29" s="1"/>
  <c r="AN59" i="2"/>
  <c r="AO59" i="2"/>
  <c r="K84" i="9" s="1"/>
  <c r="AH59" i="2"/>
  <c r="AN51" i="2"/>
  <c r="B76" i="9"/>
  <c r="B76" i="29" s="1"/>
  <c r="AH51" i="2"/>
  <c r="AO51" i="2"/>
  <c r="K76" i="9" s="1"/>
  <c r="AH45" i="2"/>
  <c r="B70" i="9"/>
  <c r="B70" i="29" s="1"/>
  <c r="AO45" i="2"/>
  <c r="K70" i="9" s="1"/>
  <c r="AN45" i="2"/>
  <c r="AO49" i="2"/>
  <c r="K74" i="9" s="1"/>
  <c r="AH49" i="2"/>
  <c r="B74" i="9"/>
  <c r="B74" i="29" s="1"/>
  <c r="AN49" i="2"/>
  <c r="B50" i="9"/>
  <c r="B50" i="29" s="1"/>
  <c r="AH25" i="2"/>
  <c r="AH26" i="2"/>
  <c r="B51" i="9"/>
  <c r="B51" i="29" s="1"/>
  <c r="AI12" i="2"/>
  <c r="E37" i="9" s="1"/>
  <c r="B37" i="9"/>
  <c r="B37" i="29" s="1"/>
  <c r="AH12" i="2"/>
  <c r="AO12" i="2"/>
  <c r="K37" i="9" s="1"/>
  <c r="B72" i="9"/>
  <c r="B72" i="29" s="1"/>
  <c r="AH47" i="2"/>
  <c r="AN47" i="2"/>
  <c r="AO47" i="2"/>
  <c r="K72" i="9" s="1"/>
  <c r="B39" i="9"/>
  <c r="B39" i="29" s="1"/>
  <c r="AH14" i="2"/>
  <c r="AH39" i="2"/>
  <c r="AN39" i="2"/>
  <c r="B64" i="9"/>
  <c r="B64" i="29" s="1"/>
  <c r="AO39" i="2"/>
  <c r="K64" i="9" s="1"/>
  <c r="AH55" i="2"/>
  <c r="AN55" i="2"/>
  <c r="B80" i="9"/>
  <c r="B80" i="29" s="1"/>
  <c r="AO55" i="2"/>
  <c r="K80" i="9" s="1"/>
  <c r="B59" i="9"/>
  <c r="B59" i="29" s="1"/>
  <c r="AH34" i="2"/>
  <c r="B42" i="9"/>
  <c r="B42" i="29" s="1"/>
  <c r="AH17" i="2"/>
  <c r="B57" i="9"/>
  <c r="B57" i="29" s="1"/>
  <c r="AH32" i="2"/>
  <c r="M33" i="26" l="1"/>
  <c r="AQ39" i="2"/>
  <c r="M64" i="9" s="1"/>
  <c r="D64" i="9"/>
  <c r="K76" i="29"/>
  <c r="R70" i="26"/>
  <c r="D42" i="9"/>
  <c r="AQ17" i="2"/>
  <c r="M42" i="9" s="1"/>
  <c r="AK55" i="2"/>
  <c r="G80" i="9" s="1"/>
  <c r="AL55" i="2"/>
  <c r="H80" i="9" s="1"/>
  <c r="J80" i="9"/>
  <c r="AJ55" i="2"/>
  <c r="F80" i="9" s="1"/>
  <c r="AM55" i="2"/>
  <c r="I80" i="9" s="1"/>
  <c r="AI55" i="2"/>
  <c r="E80" i="9" s="1"/>
  <c r="AK39" i="2"/>
  <c r="G64" i="9" s="1"/>
  <c r="AM39" i="2"/>
  <c r="I64" i="9" s="1"/>
  <c r="AJ39" i="2"/>
  <c r="F64" i="9" s="1"/>
  <c r="AL39" i="2"/>
  <c r="H64" i="9" s="1"/>
  <c r="J64" i="9"/>
  <c r="AI39" i="2"/>
  <c r="E64" i="9" s="1"/>
  <c r="AQ47" i="2"/>
  <c r="M72" i="9" s="1"/>
  <c r="D72" i="9"/>
  <c r="E37" i="29"/>
  <c r="F31" i="26"/>
  <c r="D51" i="9"/>
  <c r="AQ26" i="2"/>
  <c r="M51" i="9" s="1"/>
  <c r="R68" i="26"/>
  <c r="K74" i="29"/>
  <c r="AQ45" i="2"/>
  <c r="M70" i="9" s="1"/>
  <c r="D70" i="9"/>
  <c r="AI51" i="2"/>
  <c r="E76" i="9" s="1"/>
  <c r="J76" i="9"/>
  <c r="AL51" i="2"/>
  <c r="H76" i="9" s="1"/>
  <c r="AK51" i="2"/>
  <c r="G76" i="9" s="1"/>
  <c r="AJ51" i="2"/>
  <c r="F76" i="9" s="1"/>
  <c r="AM51" i="2"/>
  <c r="I76" i="9" s="1"/>
  <c r="K63" i="29"/>
  <c r="R57" i="26"/>
  <c r="D82" i="9"/>
  <c r="AQ57" i="2"/>
  <c r="M82" i="9" s="1"/>
  <c r="K68" i="29"/>
  <c r="R62" i="26"/>
  <c r="AQ53" i="2"/>
  <c r="M78" i="9" s="1"/>
  <c r="D78" i="9"/>
  <c r="AJ41" i="2"/>
  <c r="F66" i="9" s="1"/>
  <c r="AK41" i="2"/>
  <c r="G66" i="9" s="1"/>
  <c r="AM41" i="2"/>
  <c r="I66" i="9" s="1"/>
  <c r="AI41" i="2"/>
  <c r="E66" i="9" s="1"/>
  <c r="AL41" i="2"/>
  <c r="H66" i="9" s="1"/>
  <c r="J66" i="9"/>
  <c r="R71" i="26"/>
  <c r="K77" i="29"/>
  <c r="D62" i="9"/>
  <c r="AQ37" i="2"/>
  <c r="M62" i="9" s="1"/>
  <c r="K86" i="29"/>
  <c r="R80" i="26"/>
  <c r="I33" i="23"/>
  <c r="AJ13" i="24"/>
  <c r="D47" i="9"/>
  <c r="AQ22" i="2"/>
  <c r="M47" i="9" s="1"/>
  <c r="K85" i="29"/>
  <c r="R79" i="26"/>
  <c r="AQ18" i="2"/>
  <c r="M43" i="9" s="1"/>
  <c r="D43" i="9"/>
  <c r="AJ40" i="2"/>
  <c r="F65" i="9" s="1"/>
  <c r="AL40" i="2"/>
  <c r="H65" i="9" s="1"/>
  <c r="J65" i="9"/>
  <c r="AI40" i="2"/>
  <c r="E65" i="9" s="1"/>
  <c r="AK40" i="2"/>
  <c r="G65" i="9" s="1"/>
  <c r="AM40" i="2"/>
  <c r="I65" i="9" s="1"/>
  <c r="J69" i="9"/>
  <c r="AM44" i="2"/>
  <c r="I69" i="9" s="1"/>
  <c r="AL44" i="2"/>
  <c r="H69" i="9" s="1"/>
  <c r="AK44" i="2"/>
  <c r="G69" i="9" s="1"/>
  <c r="AJ44" i="2"/>
  <c r="F69" i="9" s="1"/>
  <c r="AI44" i="2"/>
  <c r="E69" i="9" s="1"/>
  <c r="K81" i="29"/>
  <c r="R75" i="26"/>
  <c r="AM58" i="2"/>
  <c r="I83" i="9" s="1"/>
  <c r="AK58" i="2"/>
  <c r="G83" i="9" s="1"/>
  <c r="J83" i="9"/>
  <c r="AJ58" i="2"/>
  <c r="F83" i="9" s="1"/>
  <c r="AL58" i="2"/>
  <c r="H83" i="9" s="1"/>
  <c r="AI58" i="2"/>
  <c r="E83" i="9" s="1"/>
  <c r="AQ35" i="2"/>
  <c r="M60" i="9" s="1"/>
  <c r="D60" i="9"/>
  <c r="AQ48" i="2"/>
  <c r="M73" i="9" s="1"/>
  <c r="D73" i="9"/>
  <c r="K9" i="29"/>
  <c r="L8" i="26"/>
  <c r="N8" i="26" s="1"/>
  <c r="AJ38" i="2"/>
  <c r="F63" i="9" s="1"/>
  <c r="AL38" i="2"/>
  <c r="H63" i="9" s="1"/>
  <c r="J63" i="9"/>
  <c r="AI38" i="2"/>
  <c r="E63" i="9" s="1"/>
  <c r="AK38" i="2"/>
  <c r="G63" i="9" s="1"/>
  <c r="AM38" i="2"/>
  <c r="I63" i="9" s="1"/>
  <c r="AI57" i="2"/>
  <c r="E82" i="9" s="1"/>
  <c r="AL57" i="2"/>
  <c r="H82" i="9" s="1"/>
  <c r="AJ57" i="2"/>
  <c r="F82" i="9" s="1"/>
  <c r="AM57" i="2"/>
  <c r="I82" i="9" s="1"/>
  <c r="AK57" i="2"/>
  <c r="G82" i="9" s="1"/>
  <c r="J82" i="9"/>
  <c r="D68" i="9"/>
  <c r="AQ43" i="2"/>
  <c r="M68" i="9" s="1"/>
  <c r="D55" i="9"/>
  <c r="AQ30" i="2"/>
  <c r="M55" i="9" s="1"/>
  <c r="K78" i="29"/>
  <c r="R72" i="26"/>
  <c r="D58" i="9"/>
  <c r="AQ33" i="2"/>
  <c r="M58" i="9" s="1"/>
  <c r="AQ31" i="2"/>
  <c r="M56" i="9" s="1"/>
  <c r="D56" i="9"/>
  <c r="R61" i="26"/>
  <c r="K67" i="29"/>
  <c r="AQ24" i="2"/>
  <c r="M49" i="9" s="1"/>
  <c r="D49" i="9"/>
  <c r="R69" i="26"/>
  <c r="K75" i="29"/>
  <c r="AQ23" i="2"/>
  <c r="M48" i="9" s="1"/>
  <c r="D48" i="9"/>
  <c r="AJ46" i="2"/>
  <c r="F71" i="9" s="1"/>
  <c r="AK46" i="2"/>
  <c r="G71" i="9" s="1"/>
  <c r="AI46" i="2"/>
  <c r="E71" i="9" s="1"/>
  <c r="J71" i="9"/>
  <c r="AL46" i="2"/>
  <c r="H71" i="9" s="1"/>
  <c r="AM46" i="2"/>
  <c r="I71" i="9" s="1"/>
  <c r="D61" i="9"/>
  <c r="AQ36" i="2"/>
  <c r="M61" i="9" s="1"/>
  <c r="AQ15" i="2"/>
  <c r="M40" i="9" s="1"/>
  <c r="D40" i="9"/>
  <c r="AQ29" i="2"/>
  <c r="M54" i="9" s="1"/>
  <c r="D54" i="9"/>
  <c r="AQ21" i="2"/>
  <c r="M46" i="9" s="1"/>
  <c r="D46" i="9"/>
  <c r="R56" i="26"/>
  <c r="K62" i="29"/>
  <c r="AL61" i="2"/>
  <c r="H86" i="9" s="1"/>
  <c r="AI61" i="2"/>
  <c r="E86" i="9" s="1"/>
  <c r="J86" i="9"/>
  <c r="AK61" i="2"/>
  <c r="G86" i="9" s="1"/>
  <c r="AM61" i="2"/>
  <c r="I86" i="9" s="1"/>
  <c r="AJ61" i="2"/>
  <c r="F86" i="9" s="1"/>
  <c r="R73" i="26"/>
  <c r="K79" i="29"/>
  <c r="K31" i="26"/>
  <c r="G33" i="31"/>
  <c r="AM60" i="2"/>
  <c r="I85" i="9" s="1"/>
  <c r="J85" i="9"/>
  <c r="AJ60" i="2"/>
  <c r="F85" i="9" s="1"/>
  <c r="AI60" i="2"/>
  <c r="E85" i="9" s="1"/>
  <c r="AL60" i="2"/>
  <c r="H85" i="9" s="1"/>
  <c r="AK60" i="2"/>
  <c r="G85" i="9" s="1"/>
  <c r="R59" i="26"/>
  <c r="K65" i="29"/>
  <c r="AQ20" i="2"/>
  <c r="M45" i="9" s="1"/>
  <c r="D45" i="9"/>
  <c r="R63" i="26"/>
  <c r="K69" i="29"/>
  <c r="AK56" i="2"/>
  <c r="G81" i="9" s="1"/>
  <c r="AJ56" i="2"/>
  <c r="F81" i="9" s="1"/>
  <c r="AM56" i="2"/>
  <c r="I81" i="9" s="1"/>
  <c r="AL56" i="2"/>
  <c r="H81" i="9" s="1"/>
  <c r="J81" i="9"/>
  <c r="AI56" i="2"/>
  <c r="E81" i="9" s="1"/>
  <c r="AK48" i="2"/>
  <c r="G73" i="9" s="1"/>
  <c r="AJ48" i="2"/>
  <c r="F73" i="9" s="1"/>
  <c r="AI48" i="2"/>
  <c r="E73" i="9" s="1"/>
  <c r="J73" i="9"/>
  <c r="AL48" i="2"/>
  <c r="H73" i="9" s="1"/>
  <c r="AM48" i="2"/>
  <c r="I73" i="9" s="1"/>
  <c r="S33" i="26"/>
  <c r="K35" i="31"/>
  <c r="AM45" i="2"/>
  <c r="I70" i="9" s="1"/>
  <c r="J70" i="9"/>
  <c r="AJ45" i="2"/>
  <c r="F70" i="9" s="1"/>
  <c r="AI45" i="2"/>
  <c r="E70" i="9" s="1"/>
  <c r="AL45" i="2"/>
  <c r="H70" i="9" s="1"/>
  <c r="AK45" i="2"/>
  <c r="G70" i="9" s="1"/>
  <c r="D84" i="9"/>
  <c r="AQ59" i="2"/>
  <c r="M84" i="9" s="1"/>
  <c r="K80" i="29"/>
  <c r="R74" i="26"/>
  <c r="R66" i="26"/>
  <c r="K72" i="29"/>
  <c r="K37" i="29"/>
  <c r="R31" i="26"/>
  <c r="AQ25" i="2"/>
  <c r="M50" i="9" s="1"/>
  <c r="D50" i="9"/>
  <c r="R64" i="26"/>
  <c r="K70" i="29"/>
  <c r="D76" i="9"/>
  <c r="AQ51" i="2"/>
  <c r="M76" i="9" s="1"/>
  <c r="K84" i="29"/>
  <c r="R78" i="26"/>
  <c r="AQ38" i="2"/>
  <c r="M63" i="9" s="1"/>
  <c r="D63" i="9"/>
  <c r="K66" i="29"/>
  <c r="R60" i="26"/>
  <c r="AK42" i="2"/>
  <c r="G67" i="9" s="1"/>
  <c r="AJ42" i="2"/>
  <c r="F67" i="9" s="1"/>
  <c r="J67" i="9"/>
  <c r="AI42" i="2"/>
  <c r="E67" i="9" s="1"/>
  <c r="AM42" i="2"/>
  <c r="I67" i="9" s="1"/>
  <c r="AL42" i="2"/>
  <c r="H67" i="9" s="1"/>
  <c r="D44" i="9"/>
  <c r="AQ19" i="2"/>
  <c r="M44" i="9" s="1"/>
  <c r="AQ50" i="2"/>
  <c r="M75" i="9" s="1"/>
  <c r="D75" i="9"/>
  <c r="R65" i="26"/>
  <c r="K71" i="29"/>
  <c r="D77" i="9"/>
  <c r="AQ52" i="2"/>
  <c r="M77" i="9" s="1"/>
  <c r="AQ61" i="2"/>
  <c r="M86" i="9" s="1"/>
  <c r="D86" i="9"/>
  <c r="AJ54" i="2"/>
  <c r="F79" i="9" s="1"/>
  <c r="AI54" i="2"/>
  <c r="E79" i="9" s="1"/>
  <c r="J79" i="9"/>
  <c r="AK54" i="2"/>
  <c r="G79" i="9" s="1"/>
  <c r="AL54" i="2"/>
  <c r="H79" i="9" s="1"/>
  <c r="AM54" i="2"/>
  <c r="I79" i="9" s="1"/>
  <c r="W611" i="30"/>
  <c r="T611" i="2"/>
  <c r="Y611" i="30" s="1"/>
  <c r="Y611" i="2"/>
  <c r="D85" i="9"/>
  <c r="AQ60" i="2"/>
  <c r="M85" i="9" s="1"/>
  <c r="AQ16" i="2"/>
  <c r="M41" i="9" s="1"/>
  <c r="D41" i="9"/>
  <c r="AN12" i="2"/>
  <c r="D38" i="9"/>
  <c r="AQ13" i="2"/>
  <c r="M38" i="9" s="1"/>
  <c r="AQ56" i="2"/>
  <c r="M81" i="9" s="1"/>
  <c r="D81" i="9"/>
  <c r="D83" i="9"/>
  <c r="AQ58" i="2"/>
  <c r="M83" i="9" s="1"/>
  <c r="R67" i="26"/>
  <c r="K73" i="29"/>
  <c r="G35" i="31"/>
  <c r="K33" i="26"/>
  <c r="J36" i="23"/>
  <c r="AG15" i="24"/>
  <c r="F36" i="23" s="1"/>
  <c r="D80" i="9"/>
  <c r="AQ55" i="2"/>
  <c r="M80" i="9" s="1"/>
  <c r="AJ49" i="2"/>
  <c r="F74" i="9" s="1"/>
  <c r="AK49" i="2"/>
  <c r="G74" i="9" s="1"/>
  <c r="AI49" i="2"/>
  <c r="E74" i="9" s="1"/>
  <c r="AM49" i="2"/>
  <c r="I74" i="9" s="1"/>
  <c r="AL49" i="2"/>
  <c r="H74" i="9" s="1"/>
  <c r="J74" i="9"/>
  <c r="AQ32" i="2"/>
  <c r="M57" i="9" s="1"/>
  <c r="D57" i="9"/>
  <c r="R58" i="26"/>
  <c r="K64" i="29"/>
  <c r="AQ34" i="2"/>
  <c r="M59" i="9" s="1"/>
  <c r="D59" i="9"/>
  <c r="D39" i="9"/>
  <c r="AQ14" i="2"/>
  <c r="M39" i="9" s="1"/>
  <c r="AM47" i="2"/>
  <c r="I72" i="9" s="1"/>
  <c r="AK47" i="2"/>
  <c r="G72" i="9" s="1"/>
  <c r="J72" i="9"/>
  <c r="AI47" i="2"/>
  <c r="E72" i="9" s="1"/>
  <c r="AJ47" i="2"/>
  <c r="F72" i="9" s="1"/>
  <c r="AL47" i="2"/>
  <c r="H72" i="9" s="1"/>
  <c r="D37" i="9"/>
  <c r="AQ12" i="2"/>
  <c r="M37" i="9" s="1"/>
  <c r="D74" i="9"/>
  <c r="AQ49" i="2"/>
  <c r="M74" i="9" s="1"/>
  <c r="AI59" i="2"/>
  <c r="E84" i="9" s="1"/>
  <c r="AJ59" i="2"/>
  <c r="F84" i="9" s="1"/>
  <c r="AK59" i="2"/>
  <c r="G84" i="9" s="1"/>
  <c r="AM59" i="2"/>
  <c r="I84" i="9" s="1"/>
  <c r="AL59" i="2"/>
  <c r="H84" i="9" s="1"/>
  <c r="J84" i="9"/>
  <c r="L5" i="26"/>
  <c r="N5" i="26" s="1"/>
  <c r="K6" i="29"/>
  <c r="R76" i="26"/>
  <c r="K82" i="29"/>
  <c r="AM43" i="2"/>
  <c r="I68" i="9" s="1"/>
  <c r="AI43" i="2"/>
  <c r="E68" i="9" s="1"/>
  <c r="AL43" i="2"/>
  <c r="H68" i="9" s="1"/>
  <c r="AK43" i="2"/>
  <c r="G68" i="9" s="1"/>
  <c r="AJ43" i="2"/>
  <c r="F68" i="9" s="1"/>
  <c r="J68" i="9"/>
  <c r="AJ53" i="2"/>
  <c r="F78" i="9" s="1"/>
  <c r="J78" i="9"/>
  <c r="AI53" i="2"/>
  <c r="E78" i="9" s="1"/>
  <c r="AK53" i="2"/>
  <c r="G78" i="9" s="1"/>
  <c r="AM53" i="2"/>
  <c r="I78" i="9" s="1"/>
  <c r="AL53" i="2"/>
  <c r="H78" i="9" s="1"/>
  <c r="D66" i="9"/>
  <c r="AQ41" i="2"/>
  <c r="M66" i="9" s="1"/>
  <c r="AQ42" i="2"/>
  <c r="M67" i="9" s="1"/>
  <c r="D67" i="9"/>
  <c r="AL50" i="2"/>
  <c r="H75" i="9" s="1"/>
  <c r="J75" i="9"/>
  <c r="AM50" i="2"/>
  <c r="I75" i="9" s="1"/>
  <c r="AI50" i="2"/>
  <c r="E75" i="9" s="1"/>
  <c r="AK50" i="2"/>
  <c r="G75" i="9" s="1"/>
  <c r="AJ50" i="2"/>
  <c r="F75" i="9" s="1"/>
  <c r="D71" i="9"/>
  <c r="AQ46" i="2"/>
  <c r="M71" i="9" s="1"/>
  <c r="AI52" i="2"/>
  <c r="E77" i="9" s="1"/>
  <c r="AM52" i="2"/>
  <c r="I77" i="9" s="1"/>
  <c r="J77" i="9"/>
  <c r="AL52" i="2"/>
  <c r="H77" i="9" s="1"/>
  <c r="AJ52" i="2"/>
  <c r="F77" i="9" s="1"/>
  <c r="AK52" i="2"/>
  <c r="G77" i="9" s="1"/>
  <c r="D53" i="9"/>
  <c r="AQ28" i="2"/>
  <c r="M53" i="9" s="1"/>
  <c r="AQ27" i="2"/>
  <c r="M52" i="9" s="1"/>
  <c r="D52" i="9"/>
  <c r="AK37" i="2"/>
  <c r="G62" i="9" s="1"/>
  <c r="J62" i="9"/>
  <c r="AI37" i="2"/>
  <c r="E62" i="9" s="1"/>
  <c r="AJ37" i="2"/>
  <c r="F62" i="9" s="1"/>
  <c r="AL37" i="2"/>
  <c r="H62" i="9" s="1"/>
  <c r="AM37" i="2"/>
  <c r="I62" i="9" s="1"/>
  <c r="D79" i="9"/>
  <c r="AQ54" i="2"/>
  <c r="M79" i="9" s="1"/>
  <c r="AQ40" i="2"/>
  <c r="M65" i="9" s="1"/>
  <c r="D65" i="9"/>
  <c r="D69" i="9"/>
  <c r="AQ44" i="2"/>
  <c r="M69" i="9" s="1"/>
  <c r="AN13" i="2"/>
  <c r="R77" i="26"/>
  <c r="K83" i="29"/>
  <c r="G33" i="26"/>
  <c r="E35" i="31"/>
  <c r="AF15" i="24"/>
  <c r="E36" i="23" l="1"/>
  <c r="AK16" i="24"/>
  <c r="AL15" i="24"/>
  <c r="K36" i="23" s="1"/>
  <c r="AH15" i="24"/>
  <c r="G36" i="23" s="1"/>
  <c r="L56" i="26"/>
  <c r="H62" i="29"/>
  <c r="M71" i="29"/>
  <c r="T65" i="26"/>
  <c r="D60" i="26"/>
  <c r="D66" i="29"/>
  <c r="P62" i="26"/>
  <c r="J68" i="29"/>
  <c r="I84" i="29"/>
  <c r="N78" i="26"/>
  <c r="T31" i="26"/>
  <c r="M37" i="29"/>
  <c r="M39" i="29"/>
  <c r="T33" i="26"/>
  <c r="J74" i="29"/>
  <c r="P68" i="26"/>
  <c r="F36" i="31"/>
  <c r="I34" i="26"/>
  <c r="D81" i="29"/>
  <c r="D75" i="26"/>
  <c r="M85" i="29"/>
  <c r="T79" i="26"/>
  <c r="D63" i="26"/>
  <c r="D69" i="29"/>
  <c r="F62" i="29"/>
  <c r="H56" i="26"/>
  <c r="D47" i="26"/>
  <c r="D53" i="29"/>
  <c r="J77" i="29"/>
  <c r="P71" i="26"/>
  <c r="D65" i="26"/>
  <c r="D71" i="29"/>
  <c r="N69" i="26"/>
  <c r="I75" i="29"/>
  <c r="D67" i="29"/>
  <c r="D61" i="26"/>
  <c r="H78" i="29"/>
  <c r="L72" i="26"/>
  <c r="J78" i="29"/>
  <c r="P72" i="26"/>
  <c r="H62" i="26"/>
  <c r="F68" i="29"/>
  <c r="I68" i="29"/>
  <c r="N62" i="26"/>
  <c r="G84" i="29"/>
  <c r="J78" i="26"/>
  <c r="D68" i="26"/>
  <c r="D74" i="29"/>
  <c r="D31" i="26"/>
  <c r="D37" i="29"/>
  <c r="J72" i="29"/>
  <c r="P66" i="26"/>
  <c r="D39" i="29"/>
  <c r="D33" i="26"/>
  <c r="H74" i="29"/>
  <c r="L68" i="26"/>
  <c r="H68" i="26"/>
  <c r="F74" i="29"/>
  <c r="M81" i="29"/>
  <c r="T75" i="26"/>
  <c r="D41" i="29"/>
  <c r="D35" i="26"/>
  <c r="D79" i="26"/>
  <c r="D85" i="29"/>
  <c r="P73" i="26"/>
  <c r="J79" i="29"/>
  <c r="T80" i="26"/>
  <c r="M86" i="29"/>
  <c r="T69" i="26"/>
  <c r="M75" i="29"/>
  <c r="L61" i="26"/>
  <c r="H67" i="29"/>
  <c r="F67" i="29"/>
  <c r="H61" i="26"/>
  <c r="T57" i="26"/>
  <c r="M63" i="29"/>
  <c r="D70" i="26"/>
  <c r="D76" i="29"/>
  <c r="T44" i="26"/>
  <c r="M50" i="29"/>
  <c r="D84" i="29"/>
  <c r="D78" i="26"/>
  <c r="H64" i="26"/>
  <c r="F70" i="29"/>
  <c r="E73" i="29"/>
  <c r="F67" i="26"/>
  <c r="F75" i="26"/>
  <c r="E81" i="29"/>
  <c r="H75" i="26"/>
  <c r="F81" i="29"/>
  <c r="H79" i="26"/>
  <c r="F85" i="29"/>
  <c r="N80" i="26"/>
  <c r="I86" i="29"/>
  <c r="L80" i="26"/>
  <c r="H86" i="29"/>
  <c r="T40" i="26"/>
  <c r="M46" i="29"/>
  <c r="M40" i="29"/>
  <c r="T34" i="26"/>
  <c r="H71" i="29"/>
  <c r="L65" i="26"/>
  <c r="F71" i="29"/>
  <c r="H65" i="26"/>
  <c r="D52" i="26"/>
  <c r="D58" i="29"/>
  <c r="D49" i="26"/>
  <c r="D55" i="29"/>
  <c r="G82" i="29"/>
  <c r="J76" i="26"/>
  <c r="E82" i="29"/>
  <c r="F76" i="26"/>
  <c r="J63" i="29"/>
  <c r="P57" i="26"/>
  <c r="T54" i="26"/>
  <c r="M60" i="29"/>
  <c r="J83" i="29"/>
  <c r="P77" i="26"/>
  <c r="J63" i="26"/>
  <c r="G69" i="29"/>
  <c r="N59" i="26"/>
  <c r="I65" i="29"/>
  <c r="L59" i="26"/>
  <c r="H65" i="29"/>
  <c r="I34" i="23"/>
  <c r="AJ14" i="24"/>
  <c r="M62" i="29"/>
  <c r="T56" i="26"/>
  <c r="I66" i="29"/>
  <c r="N60" i="26"/>
  <c r="D78" i="29"/>
  <c r="D72" i="26"/>
  <c r="M82" i="29"/>
  <c r="T76" i="26"/>
  <c r="N70" i="26"/>
  <c r="I76" i="29"/>
  <c r="J76" i="29"/>
  <c r="P70" i="26"/>
  <c r="F58" i="26"/>
  <c r="E64" i="29"/>
  <c r="I64" i="29"/>
  <c r="N58" i="26"/>
  <c r="F80" i="29"/>
  <c r="H74" i="26"/>
  <c r="M42" i="29"/>
  <c r="T36" i="26"/>
  <c r="D58" i="26"/>
  <c r="D64" i="29"/>
  <c r="J56" i="26"/>
  <c r="G62" i="29"/>
  <c r="E75" i="29"/>
  <c r="F69" i="26"/>
  <c r="F62" i="26"/>
  <c r="E68" i="29"/>
  <c r="T68" i="26"/>
  <c r="M74" i="29"/>
  <c r="F66" i="26"/>
  <c r="E72" i="29"/>
  <c r="G74" i="29"/>
  <c r="J68" i="26"/>
  <c r="Q34" i="26"/>
  <c r="J36" i="31"/>
  <c r="J37" i="9"/>
  <c r="AJ12" i="2"/>
  <c r="AL12" i="2"/>
  <c r="H37" i="9" s="1"/>
  <c r="T73" i="26"/>
  <c r="M79" i="29"/>
  <c r="D46" i="26"/>
  <c r="D52" i="29"/>
  <c r="D59" i="26"/>
  <c r="D65" i="29"/>
  <c r="D73" i="26"/>
  <c r="D79" i="29"/>
  <c r="E62" i="29"/>
  <c r="F56" i="26"/>
  <c r="M52" i="29"/>
  <c r="T46" i="26"/>
  <c r="J71" i="26"/>
  <c r="G77" i="29"/>
  <c r="N71" i="26"/>
  <c r="I77" i="29"/>
  <c r="F75" i="29"/>
  <c r="H69" i="26"/>
  <c r="P69" i="26"/>
  <c r="J75" i="29"/>
  <c r="M67" i="29"/>
  <c r="T61" i="26"/>
  <c r="I78" i="29"/>
  <c r="N72" i="26"/>
  <c r="F78" i="29"/>
  <c r="H72" i="26"/>
  <c r="G68" i="29"/>
  <c r="J62" i="26"/>
  <c r="J84" i="29"/>
  <c r="P78" i="26"/>
  <c r="F84" i="29"/>
  <c r="H78" i="26"/>
  <c r="H72" i="29"/>
  <c r="L66" i="26"/>
  <c r="G72" i="29"/>
  <c r="J66" i="26"/>
  <c r="D59" i="29"/>
  <c r="D53" i="26"/>
  <c r="D51" i="26"/>
  <c r="D57" i="29"/>
  <c r="I74" i="29"/>
  <c r="N68" i="26"/>
  <c r="T74" i="26"/>
  <c r="M80" i="29"/>
  <c r="AI15" i="24"/>
  <c r="H36" i="23" s="1"/>
  <c r="M83" i="29"/>
  <c r="T77" i="26"/>
  <c r="T32" i="26"/>
  <c r="M38" i="29"/>
  <c r="M41" i="29"/>
  <c r="T35" i="26"/>
  <c r="I79" i="29"/>
  <c r="N73" i="26"/>
  <c r="F73" i="26"/>
  <c r="E79" i="29"/>
  <c r="N61" i="26"/>
  <c r="I67" i="29"/>
  <c r="J61" i="26"/>
  <c r="G67" i="29"/>
  <c r="J64" i="26"/>
  <c r="G70" i="29"/>
  <c r="J70" i="29"/>
  <c r="P64" i="26"/>
  <c r="N67" i="26"/>
  <c r="I73" i="29"/>
  <c r="H67" i="26"/>
  <c r="F73" i="29"/>
  <c r="J81" i="29"/>
  <c r="P75" i="26"/>
  <c r="G81" i="29"/>
  <c r="J75" i="26"/>
  <c r="D39" i="26"/>
  <c r="D45" i="29"/>
  <c r="J79" i="26"/>
  <c r="G85" i="29"/>
  <c r="J85" i="29"/>
  <c r="P79" i="26"/>
  <c r="J80" i="26"/>
  <c r="G86" i="29"/>
  <c r="D48" i="26"/>
  <c r="D54" i="29"/>
  <c r="T55" i="26"/>
  <c r="M61" i="29"/>
  <c r="P65" i="26"/>
  <c r="J71" i="29"/>
  <c r="D48" i="29"/>
  <c r="D42" i="26"/>
  <c r="D49" i="29"/>
  <c r="D43" i="26"/>
  <c r="D50" i="26"/>
  <c r="D56" i="29"/>
  <c r="M68" i="29"/>
  <c r="T62" i="26"/>
  <c r="N76" i="26"/>
  <c r="I82" i="29"/>
  <c r="I63" i="29"/>
  <c r="N57" i="26"/>
  <c r="H63" i="29"/>
  <c r="L57" i="26"/>
  <c r="D67" i="26"/>
  <c r="D73" i="29"/>
  <c r="E83" i="29"/>
  <c r="F77" i="26"/>
  <c r="J77" i="26"/>
  <c r="G83" i="29"/>
  <c r="L63" i="26"/>
  <c r="H69" i="29"/>
  <c r="G65" i="29"/>
  <c r="J59" i="26"/>
  <c r="F65" i="29"/>
  <c r="H59" i="26"/>
  <c r="I33" i="31"/>
  <c r="O31" i="26"/>
  <c r="D56" i="26"/>
  <c r="D62" i="29"/>
  <c r="P60" i="26"/>
  <c r="J66" i="29"/>
  <c r="J60" i="26"/>
  <c r="G66" i="29"/>
  <c r="M78" i="29"/>
  <c r="T72" i="26"/>
  <c r="D76" i="26"/>
  <c r="D82" i="29"/>
  <c r="F76" i="29"/>
  <c r="H70" i="26"/>
  <c r="E76" i="29"/>
  <c r="F70" i="26"/>
  <c r="J64" i="29"/>
  <c r="P58" i="26"/>
  <c r="J58" i="26"/>
  <c r="G64" i="29"/>
  <c r="P74" i="26"/>
  <c r="J80" i="29"/>
  <c r="D36" i="26"/>
  <c r="D42" i="29"/>
  <c r="M64" i="29"/>
  <c r="T58" i="26"/>
  <c r="T63" i="26"/>
  <c r="M69" i="29"/>
  <c r="H77" i="29"/>
  <c r="L71" i="26"/>
  <c r="F72" i="26"/>
  <c r="E78" i="29"/>
  <c r="AJ13" i="2"/>
  <c r="F38" i="9" s="1"/>
  <c r="J38" i="9"/>
  <c r="T59" i="26"/>
  <c r="M65" i="29"/>
  <c r="I62" i="29"/>
  <c r="N56" i="26"/>
  <c r="J62" i="29"/>
  <c r="P56" i="26"/>
  <c r="H71" i="26"/>
  <c r="F77" i="29"/>
  <c r="F71" i="26"/>
  <c r="E77" i="29"/>
  <c r="G75" i="29"/>
  <c r="J69" i="26"/>
  <c r="H75" i="29"/>
  <c r="L69" i="26"/>
  <c r="T60" i="26"/>
  <c r="M66" i="29"/>
  <c r="J72" i="26"/>
  <c r="G78" i="29"/>
  <c r="H68" i="29"/>
  <c r="L62" i="26"/>
  <c r="L78" i="26"/>
  <c r="H84" i="29"/>
  <c r="E84" i="29"/>
  <c r="F78" i="26"/>
  <c r="H66" i="26"/>
  <c r="F72" i="29"/>
  <c r="N66" i="26"/>
  <c r="I72" i="29"/>
  <c r="T53" i="26"/>
  <c r="M59" i="29"/>
  <c r="M57" i="29"/>
  <c r="T51" i="26"/>
  <c r="F68" i="26"/>
  <c r="E74" i="29"/>
  <c r="D74" i="26"/>
  <c r="D80" i="29"/>
  <c r="D83" i="29"/>
  <c r="D77" i="26"/>
  <c r="D38" i="29"/>
  <c r="D32" i="26"/>
  <c r="AE611" i="2"/>
  <c r="AD611" i="30"/>
  <c r="L73" i="26"/>
  <c r="H79" i="29"/>
  <c r="H73" i="26"/>
  <c r="F79" i="29"/>
  <c r="T71" i="26"/>
  <c r="M77" i="29"/>
  <c r="M44" i="29"/>
  <c r="T38" i="26"/>
  <c r="E67" i="29"/>
  <c r="F61" i="26"/>
  <c r="L64" i="26"/>
  <c r="H70" i="29"/>
  <c r="I70" i="29"/>
  <c r="N64" i="26"/>
  <c r="L67" i="26"/>
  <c r="H73" i="29"/>
  <c r="G73" i="29"/>
  <c r="J67" i="26"/>
  <c r="L75" i="26"/>
  <c r="H81" i="29"/>
  <c r="T39" i="26"/>
  <c r="M45" i="29"/>
  <c r="H85" i="29"/>
  <c r="L79" i="26"/>
  <c r="I85" i="29"/>
  <c r="N79" i="26"/>
  <c r="J86" i="29"/>
  <c r="P80" i="26"/>
  <c r="T48" i="26"/>
  <c r="M54" i="29"/>
  <c r="D61" i="29"/>
  <c r="D55" i="26"/>
  <c r="F65" i="26"/>
  <c r="E71" i="29"/>
  <c r="M48" i="29"/>
  <c r="T42" i="26"/>
  <c r="T43" i="26"/>
  <c r="M49" i="29"/>
  <c r="M56" i="29"/>
  <c r="T50" i="26"/>
  <c r="D68" i="29"/>
  <c r="D62" i="26"/>
  <c r="H76" i="26"/>
  <c r="F82" i="29"/>
  <c r="G63" i="29"/>
  <c r="J57" i="26"/>
  <c r="F63" i="29"/>
  <c r="H57" i="26"/>
  <c r="T67" i="26"/>
  <c r="M73" i="29"/>
  <c r="L77" i="26"/>
  <c r="H83" i="29"/>
  <c r="N77" i="26"/>
  <c r="I83" i="29"/>
  <c r="F63" i="26"/>
  <c r="E69" i="29"/>
  <c r="N63" i="26"/>
  <c r="I69" i="29"/>
  <c r="F59" i="26"/>
  <c r="E65" i="29"/>
  <c r="D43" i="29"/>
  <c r="D37" i="26"/>
  <c r="T41" i="26"/>
  <c r="M47" i="29"/>
  <c r="L60" i="26"/>
  <c r="H66" i="29"/>
  <c r="H60" i="26"/>
  <c r="F66" i="29"/>
  <c r="G76" i="29"/>
  <c r="J70" i="26"/>
  <c r="D64" i="26"/>
  <c r="D70" i="29"/>
  <c r="M51" i="29"/>
  <c r="T45" i="26"/>
  <c r="D72" i="29"/>
  <c r="D66" i="26"/>
  <c r="H64" i="29"/>
  <c r="L58" i="26"/>
  <c r="E80" i="29"/>
  <c r="F74" i="26"/>
  <c r="H80" i="29"/>
  <c r="L74" i="26"/>
  <c r="T47" i="26"/>
  <c r="M53" i="29"/>
  <c r="J73" i="26"/>
  <c r="G79" i="29"/>
  <c r="D86" i="29"/>
  <c r="D80" i="26"/>
  <c r="D71" i="26"/>
  <c r="D77" i="29"/>
  <c r="D69" i="26"/>
  <c r="D75" i="29"/>
  <c r="D38" i="26"/>
  <c r="D44" i="29"/>
  <c r="P61" i="26"/>
  <c r="J67" i="29"/>
  <c r="D57" i="26"/>
  <c r="D63" i="29"/>
  <c r="M76" i="29"/>
  <c r="T70" i="26"/>
  <c r="D50" i="29"/>
  <c r="D44" i="26"/>
  <c r="M84" i="29"/>
  <c r="T78" i="26"/>
  <c r="F64" i="26"/>
  <c r="E70" i="29"/>
  <c r="P67" i="26"/>
  <c r="J73" i="29"/>
  <c r="I81" i="29"/>
  <c r="N75" i="26"/>
  <c r="F79" i="26"/>
  <c r="E85" i="29"/>
  <c r="H80" i="26"/>
  <c r="F86" i="29"/>
  <c r="E86" i="29"/>
  <c r="F80" i="26"/>
  <c r="D40" i="26"/>
  <c r="D46" i="29"/>
  <c r="D34" i="26"/>
  <c r="D40" i="29"/>
  <c r="N65" i="26"/>
  <c r="I71" i="29"/>
  <c r="J65" i="26"/>
  <c r="G71" i="29"/>
  <c r="T52" i="26"/>
  <c r="M58" i="29"/>
  <c r="M55" i="29"/>
  <c r="T49" i="26"/>
  <c r="P76" i="26"/>
  <c r="J82" i="29"/>
  <c r="H82" i="29"/>
  <c r="L76" i="26"/>
  <c r="E63" i="29"/>
  <c r="F57" i="26"/>
  <c r="D54" i="26"/>
  <c r="D60" i="29"/>
  <c r="F83" i="29"/>
  <c r="H77" i="26"/>
  <c r="H63" i="26"/>
  <c r="F69" i="29"/>
  <c r="P63" i="26"/>
  <c r="J69" i="29"/>
  <c r="P59" i="26"/>
  <c r="J65" i="29"/>
  <c r="T37" i="26"/>
  <c r="M43" i="29"/>
  <c r="D47" i="29"/>
  <c r="D41" i="26"/>
  <c r="E66" i="29"/>
  <c r="F60" i="26"/>
  <c r="H76" i="29"/>
  <c r="L70" i="26"/>
  <c r="M70" i="29"/>
  <c r="T64" i="26"/>
  <c r="D45" i="26"/>
  <c r="D51" i="29"/>
  <c r="T66" i="26"/>
  <c r="M72" i="29"/>
  <c r="F64" i="29"/>
  <c r="H58" i="26"/>
  <c r="N74" i="26"/>
  <c r="I80" i="29"/>
  <c r="G80" i="29"/>
  <c r="J74" i="26"/>
  <c r="AI13" i="2"/>
  <c r="AL13" i="2" l="1"/>
  <c r="H38" i="9" s="1"/>
  <c r="L32" i="26" s="1"/>
  <c r="E38" i="9"/>
  <c r="AN14" i="2"/>
  <c r="AO13" i="2"/>
  <c r="K38" i="9" s="1"/>
  <c r="AK13" i="2"/>
  <c r="G38" i="9" s="1"/>
  <c r="J37" i="29"/>
  <c r="P31" i="26"/>
  <c r="K14" i="9"/>
  <c r="J38" i="29"/>
  <c r="P32" i="26"/>
  <c r="H36" i="31"/>
  <c r="M34" i="26"/>
  <c r="I35" i="23"/>
  <c r="AJ15" i="24"/>
  <c r="I36" i="23" s="1"/>
  <c r="H32" i="26"/>
  <c r="F38" i="29"/>
  <c r="H37" i="29"/>
  <c r="L31" i="26"/>
  <c r="I34" i="31"/>
  <c r="O32" i="26"/>
  <c r="AG16" i="24"/>
  <c r="F37" i="23" s="1"/>
  <c r="J37" i="23"/>
  <c r="F37" i="9"/>
  <c r="AK12" i="2"/>
  <c r="G36" i="31"/>
  <c r="K34" i="26"/>
  <c r="K36" i="31"/>
  <c r="S34" i="26"/>
  <c r="E36" i="31"/>
  <c r="G34" i="26"/>
  <c r="AF16" i="24"/>
  <c r="H38" i="29" l="1"/>
  <c r="E37" i="23"/>
  <c r="AK17" i="24"/>
  <c r="AL16" i="24"/>
  <c r="K37" i="23" s="1"/>
  <c r="AH16" i="24"/>
  <c r="G37" i="9"/>
  <c r="AM12" i="2"/>
  <c r="I35" i="26"/>
  <c r="F37" i="31"/>
  <c r="I36" i="31"/>
  <c r="O34" i="26"/>
  <c r="H31" i="26"/>
  <c r="F37" i="29"/>
  <c r="I35" i="31"/>
  <c r="O33" i="26"/>
  <c r="G38" i="29"/>
  <c r="J32" i="26"/>
  <c r="J39" i="9"/>
  <c r="AJ14" i="2"/>
  <c r="F39" i="9" s="1"/>
  <c r="Q35" i="26"/>
  <c r="J37" i="31"/>
  <c r="K14" i="29"/>
  <c r="L12" i="26"/>
  <c r="N12" i="26" s="1"/>
  <c r="AI16" i="24"/>
  <c r="H37" i="23" s="1"/>
  <c r="K38" i="29"/>
  <c r="R32" i="26"/>
  <c r="K13" i="9"/>
  <c r="E38" i="29"/>
  <c r="F32" i="26"/>
  <c r="AI14" i="2"/>
  <c r="E39" i="9" l="1"/>
  <c r="AN15" i="2"/>
  <c r="AO14" i="2"/>
  <c r="K39" i="9" s="1"/>
  <c r="AK14" i="2"/>
  <c r="G39" i="9" s="1"/>
  <c r="L11" i="26"/>
  <c r="N11" i="26" s="1"/>
  <c r="K13" i="29"/>
  <c r="I37" i="9"/>
  <c r="AM13" i="2"/>
  <c r="K37" i="31"/>
  <c r="S35" i="26"/>
  <c r="H37" i="31"/>
  <c r="M35" i="26"/>
  <c r="P33" i="26"/>
  <c r="J39" i="29"/>
  <c r="G37" i="29"/>
  <c r="J31" i="26"/>
  <c r="H33" i="26"/>
  <c r="F39" i="29"/>
  <c r="J38" i="23"/>
  <c r="AG17" i="24"/>
  <c r="F38" i="23" s="1"/>
  <c r="AL14" i="2"/>
  <c r="H39" i="9" s="1"/>
  <c r="G37" i="23"/>
  <c r="AJ16" i="24"/>
  <c r="I37" i="23" s="1"/>
  <c r="E37" i="31"/>
  <c r="G35" i="26"/>
  <c r="AF17" i="24"/>
  <c r="E38" i="23" l="1"/>
  <c r="AK18" i="24"/>
  <c r="AL17" i="24"/>
  <c r="K38" i="23" s="1"/>
  <c r="AH17" i="24"/>
  <c r="G37" i="31"/>
  <c r="K35" i="26"/>
  <c r="L33" i="26"/>
  <c r="H39" i="29"/>
  <c r="K39" i="29"/>
  <c r="R33" i="26"/>
  <c r="AI17" i="24"/>
  <c r="H38" i="23" s="1"/>
  <c r="I38" i="9"/>
  <c r="AM14" i="2"/>
  <c r="I39" i="9" s="1"/>
  <c r="G39" i="29"/>
  <c r="J33" i="26"/>
  <c r="J40" i="9"/>
  <c r="AJ15" i="2"/>
  <c r="F40" i="9" s="1"/>
  <c r="I37" i="31"/>
  <c r="O35" i="26"/>
  <c r="F38" i="31"/>
  <c r="I36" i="26"/>
  <c r="Q36" i="26"/>
  <c r="J38" i="31"/>
  <c r="N31" i="26"/>
  <c r="I37" i="29"/>
  <c r="F33" i="26"/>
  <c r="E39" i="29"/>
  <c r="AI15" i="2"/>
  <c r="AL15" i="2" l="1"/>
  <c r="H40" i="9" s="1"/>
  <c r="L34" i="26" s="1"/>
  <c r="E40" i="9"/>
  <c r="AN16" i="2"/>
  <c r="AO15" i="2"/>
  <c r="K40" i="9" s="1"/>
  <c r="AK15" i="2"/>
  <c r="F40" i="29"/>
  <c r="H34" i="26"/>
  <c r="J40" i="29"/>
  <c r="P34" i="26"/>
  <c r="N32" i="26"/>
  <c r="I38" i="29"/>
  <c r="G38" i="23"/>
  <c r="AJ17" i="24"/>
  <c r="I38" i="23" s="1"/>
  <c r="M36" i="26"/>
  <c r="H38" i="31"/>
  <c r="K38" i="31"/>
  <c r="S36" i="26"/>
  <c r="J39" i="23"/>
  <c r="AG18" i="24"/>
  <c r="F39" i="23" s="1"/>
  <c r="I39" i="29"/>
  <c r="N33" i="26"/>
  <c r="E38" i="31"/>
  <c r="G36" i="26"/>
  <c r="AF18" i="24"/>
  <c r="H40" i="29" l="1"/>
  <c r="E39" i="23"/>
  <c r="AK19" i="24"/>
  <c r="AL18" i="24"/>
  <c r="K39" i="23" s="1"/>
  <c r="AH18" i="24"/>
  <c r="AI18" i="24"/>
  <c r="H39" i="23" s="1"/>
  <c r="K36" i="26"/>
  <c r="G38" i="31"/>
  <c r="J39" i="31"/>
  <c r="Q37" i="26"/>
  <c r="R34" i="26"/>
  <c r="K40" i="29"/>
  <c r="J41" i="9"/>
  <c r="AJ16" i="2"/>
  <c r="F41" i="9" s="1"/>
  <c r="F39" i="31"/>
  <c r="I37" i="26"/>
  <c r="O36" i="26"/>
  <c r="I38" i="31"/>
  <c r="G40" i="9"/>
  <c r="AM15" i="2"/>
  <c r="I40" i="9" s="1"/>
  <c r="E40" i="29"/>
  <c r="F34" i="26"/>
  <c r="AI16" i="2"/>
  <c r="AL16" i="2" l="1"/>
  <c r="H41" i="9" s="1"/>
  <c r="H41" i="29" s="1"/>
  <c r="E41" i="9"/>
  <c r="AN17" i="2"/>
  <c r="AO16" i="2"/>
  <c r="K41" i="9" s="1"/>
  <c r="AK16" i="2"/>
  <c r="G41" i="9" s="1"/>
  <c r="F41" i="29"/>
  <c r="H35" i="26"/>
  <c r="J41" i="29"/>
  <c r="P35" i="26"/>
  <c r="G39" i="23"/>
  <c r="AJ18" i="24"/>
  <c r="I39" i="23" s="1"/>
  <c r="S37" i="26"/>
  <c r="K39" i="31"/>
  <c r="J34" i="26"/>
  <c r="G40" i="29"/>
  <c r="AG19" i="24"/>
  <c r="F40" i="23" s="1"/>
  <c r="J40" i="23"/>
  <c r="N34" i="26"/>
  <c r="I40" i="29"/>
  <c r="M37" i="26"/>
  <c r="H39" i="31"/>
  <c r="G37" i="26"/>
  <c r="E39" i="31"/>
  <c r="AF19" i="24"/>
  <c r="L35" i="26" l="1"/>
  <c r="AM16" i="2"/>
  <c r="I41" i="9" s="1"/>
  <c r="N35" i="26" s="1"/>
  <c r="AI19" i="24"/>
  <c r="H40" i="23" s="1"/>
  <c r="M38" i="26" s="1"/>
  <c r="E40" i="23"/>
  <c r="AK20" i="24"/>
  <c r="AL19" i="24"/>
  <c r="K40" i="23" s="1"/>
  <c r="AH19" i="24"/>
  <c r="O37" i="26"/>
  <c r="I39" i="31"/>
  <c r="K41" i="29"/>
  <c r="R35" i="26"/>
  <c r="I38" i="26"/>
  <c r="F40" i="31"/>
  <c r="G39" i="31"/>
  <c r="K37" i="26"/>
  <c r="J42" i="9"/>
  <c r="AJ17" i="2"/>
  <c r="F42" i="9" s="1"/>
  <c r="Q38" i="26"/>
  <c r="J40" i="31"/>
  <c r="G41" i="29"/>
  <c r="J35" i="26"/>
  <c r="F35" i="26"/>
  <c r="E41" i="29"/>
  <c r="AI17" i="2"/>
  <c r="I41" i="29" l="1"/>
  <c r="H40" i="31"/>
  <c r="E42" i="9"/>
  <c r="AN18" i="2"/>
  <c r="AO17" i="2"/>
  <c r="K42" i="9" s="1"/>
  <c r="AK17" i="2"/>
  <c r="F42" i="29"/>
  <c r="H36" i="26"/>
  <c r="G40" i="23"/>
  <c r="AJ19" i="24"/>
  <c r="I40" i="23" s="1"/>
  <c r="K40" i="31"/>
  <c r="S38" i="26"/>
  <c r="P36" i="26"/>
  <c r="J42" i="29"/>
  <c r="J41" i="23"/>
  <c r="AG20" i="24"/>
  <c r="F41" i="23" s="1"/>
  <c r="AL17" i="2"/>
  <c r="H42" i="9" s="1"/>
  <c r="E40" i="31"/>
  <c r="G38" i="26"/>
  <c r="AF20" i="24"/>
  <c r="E41" i="23" l="1"/>
  <c r="AK21" i="24"/>
  <c r="AL20" i="24"/>
  <c r="K41" i="23" s="1"/>
  <c r="AH20" i="24"/>
  <c r="O38" i="26"/>
  <c r="I40" i="31"/>
  <c r="G42" i="9"/>
  <c r="AM17" i="2"/>
  <c r="I42" i="9" s="1"/>
  <c r="F41" i="31"/>
  <c r="I39" i="26"/>
  <c r="G40" i="31"/>
  <c r="K38" i="26"/>
  <c r="R36" i="26"/>
  <c r="K42" i="29"/>
  <c r="H42" i="29"/>
  <c r="L36" i="26"/>
  <c r="AJ18" i="2"/>
  <c r="F43" i="9" s="1"/>
  <c r="J43" i="9"/>
  <c r="AI20" i="24"/>
  <c r="H41" i="23" s="1"/>
  <c r="J41" i="31"/>
  <c r="Q39" i="26"/>
  <c r="E42" i="29"/>
  <c r="F36" i="26"/>
  <c r="AI18" i="2"/>
  <c r="E43" i="9" l="1"/>
  <c r="AN19" i="2"/>
  <c r="AO18" i="2"/>
  <c r="K43" i="9" s="1"/>
  <c r="AK18" i="2"/>
  <c r="AL18" i="2"/>
  <c r="H43" i="9" s="1"/>
  <c r="I42" i="29"/>
  <c r="N36" i="26"/>
  <c r="G41" i="23"/>
  <c r="AJ20" i="24"/>
  <c r="I41" i="23" s="1"/>
  <c r="F43" i="29"/>
  <c r="H37" i="26"/>
  <c r="J36" i="26"/>
  <c r="G42" i="29"/>
  <c r="K41" i="31"/>
  <c r="S39" i="26"/>
  <c r="M39" i="26"/>
  <c r="H41" i="31"/>
  <c r="AG21" i="24"/>
  <c r="F42" i="23" s="1"/>
  <c r="J42" i="23"/>
  <c r="J43" i="29"/>
  <c r="P37" i="26"/>
  <c r="E41" i="31"/>
  <c r="G39" i="26"/>
  <c r="AF21" i="24"/>
  <c r="AI21" i="24" l="1"/>
  <c r="H42" i="23" s="1"/>
  <c r="H42" i="31" s="1"/>
  <c r="E42" i="23"/>
  <c r="AK22" i="24"/>
  <c r="AL21" i="24"/>
  <c r="K42" i="23" s="1"/>
  <c r="AH21" i="24"/>
  <c r="I40" i="26"/>
  <c r="F42" i="31"/>
  <c r="K39" i="26"/>
  <c r="G41" i="31"/>
  <c r="G43" i="9"/>
  <c r="AM18" i="2"/>
  <c r="I43" i="9" s="1"/>
  <c r="R37" i="26"/>
  <c r="K43" i="29"/>
  <c r="J44" i="9"/>
  <c r="AJ19" i="2"/>
  <c r="F44" i="9" s="1"/>
  <c r="Q40" i="26"/>
  <c r="J42" i="31"/>
  <c r="I41" i="31"/>
  <c r="O39" i="26"/>
  <c r="L37" i="26"/>
  <c r="H43" i="29"/>
  <c r="F37" i="26"/>
  <c r="E43" i="29"/>
  <c r="AI19" i="2"/>
  <c r="M40" i="26" l="1"/>
  <c r="E44" i="9"/>
  <c r="AN20" i="2"/>
  <c r="AO19" i="2"/>
  <c r="K44" i="9" s="1"/>
  <c r="AK19" i="2"/>
  <c r="P38" i="26"/>
  <c r="J44" i="29"/>
  <c r="G42" i="23"/>
  <c r="AJ21" i="24"/>
  <c r="I42" i="23" s="1"/>
  <c r="H38" i="26"/>
  <c r="F44" i="29"/>
  <c r="K42" i="31"/>
  <c r="S40" i="26"/>
  <c r="I43" i="29"/>
  <c r="N37" i="26"/>
  <c r="AG22" i="24"/>
  <c r="F43" i="23" s="1"/>
  <c r="J43" i="23"/>
  <c r="AL19" i="2"/>
  <c r="H44" i="9" s="1"/>
  <c r="G43" i="29"/>
  <c r="J37" i="26"/>
  <c r="E42" i="31"/>
  <c r="G40" i="26"/>
  <c r="AF22" i="24"/>
  <c r="AI22" i="24" l="1"/>
  <c r="H43" i="23" s="1"/>
  <c r="H43" i="31" s="1"/>
  <c r="E43" i="23"/>
  <c r="AK23" i="24"/>
  <c r="AL22" i="24"/>
  <c r="K43" i="23" s="1"/>
  <c r="AH22" i="24"/>
  <c r="I42" i="31"/>
  <c r="O40" i="26"/>
  <c r="G44" i="9"/>
  <c r="AM19" i="2"/>
  <c r="I44" i="9" s="1"/>
  <c r="Q41" i="26"/>
  <c r="J43" i="31"/>
  <c r="M41" i="26"/>
  <c r="G42" i="31"/>
  <c r="K40" i="26"/>
  <c r="K44" i="29"/>
  <c r="R38" i="26"/>
  <c r="J45" i="9"/>
  <c r="AJ20" i="2"/>
  <c r="F45" i="9" s="1"/>
  <c r="H44" i="29"/>
  <c r="L38" i="26"/>
  <c r="I41" i="26"/>
  <c r="F43" i="31"/>
  <c r="E44" i="29"/>
  <c r="F38" i="26"/>
  <c r="AI20" i="2"/>
  <c r="E45" i="9" l="1"/>
  <c r="AN21" i="2"/>
  <c r="AO20" i="2"/>
  <c r="K45" i="9" s="1"/>
  <c r="AK20" i="2"/>
  <c r="I44" i="29"/>
  <c r="N38" i="26"/>
  <c r="G43" i="23"/>
  <c r="AJ22" i="24"/>
  <c r="I43" i="23" s="1"/>
  <c r="J38" i="26"/>
  <c r="G44" i="29"/>
  <c r="S41" i="26"/>
  <c r="K43" i="31"/>
  <c r="F45" i="29"/>
  <c r="H39" i="26"/>
  <c r="P39" i="26"/>
  <c r="J45" i="29"/>
  <c r="AG23" i="24"/>
  <c r="F44" i="23" s="1"/>
  <c r="J44" i="23"/>
  <c r="AL20" i="2"/>
  <c r="H45" i="9" s="1"/>
  <c r="E43" i="31"/>
  <c r="G41" i="26"/>
  <c r="AF23" i="24"/>
  <c r="AI23" i="24" l="1"/>
  <c r="H44" i="23" s="1"/>
  <c r="M42" i="26" s="1"/>
  <c r="E44" i="23"/>
  <c r="AK24" i="24"/>
  <c r="AL23" i="24"/>
  <c r="K44" i="23" s="1"/>
  <c r="AH23" i="24"/>
  <c r="O41" i="26"/>
  <c r="I43" i="31"/>
  <c r="G45" i="9"/>
  <c r="AM20" i="2"/>
  <c r="I45" i="9" s="1"/>
  <c r="K41" i="26"/>
  <c r="G43" i="31"/>
  <c r="K45" i="29"/>
  <c r="R39" i="26"/>
  <c r="J46" i="9"/>
  <c r="AJ21" i="2"/>
  <c r="F46" i="9" s="1"/>
  <c r="H45" i="29"/>
  <c r="L39" i="26"/>
  <c r="Q42" i="26"/>
  <c r="J44" i="31"/>
  <c r="I42" i="26"/>
  <c r="F44" i="31"/>
  <c r="F39" i="26"/>
  <c r="E45" i="29"/>
  <c r="AI21" i="2"/>
  <c r="H44" i="31" l="1"/>
  <c r="AL21" i="2"/>
  <c r="H46" i="9" s="1"/>
  <c r="H46" i="29" s="1"/>
  <c r="E46" i="9"/>
  <c r="AN22" i="2"/>
  <c r="AO21" i="2"/>
  <c r="K46" i="9" s="1"/>
  <c r="AK21" i="2"/>
  <c r="I45" i="29"/>
  <c r="N39" i="26"/>
  <c r="G44" i="23"/>
  <c r="AJ23" i="24"/>
  <c r="I44" i="23" s="1"/>
  <c r="P40" i="26"/>
  <c r="J46" i="29"/>
  <c r="J39" i="26"/>
  <c r="G45" i="29"/>
  <c r="S42" i="26"/>
  <c r="K44" i="31"/>
  <c r="AG24" i="24"/>
  <c r="F45" i="23" s="1"/>
  <c r="J45" i="23"/>
  <c r="H40" i="26"/>
  <c r="F46" i="29"/>
  <c r="G42" i="26"/>
  <c r="E44" i="31"/>
  <c r="AF24" i="24"/>
  <c r="L40" i="26" l="1"/>
  <c r="E45" i="23"/>
  <c r="AK25" i="24"/>
  <c r="AL24" i="24"/>
  <c r="K45" i="23" s="1"/>
  <c r="AH24" i="24"/>
  <c r="G46" i="9"/>
  <c r="AM21" i="2"/>
  <c r="I46" i="9" s="1"/>
  <c r="J45" i="31"/>
  <c r="Q43" i="26"/>
  <c r="R40" i="26"/>
  <c r="K46" i="29"/>
  <c r="I44" i="31"/>
  <c r="O42" i="26"/>
  <c r="J47" i="9"/>
  <c r="AJ22" i="2"/>
  <c r="F47" i="9" s="1"/>
  <c r="I43" i="26"/>
  <c r="F45" i="31"/>
  <c r="AI24" i="24"/>
  <c r="H45" i="23" s="1"/>
  <c r="G44" i="31"/>
  <c r="K42" i="26"/>
  <c r="E46" i="29"/>
  <c r="F40" i="26"/>
  <c r="AI22" i="2"/>
  <c r="AL22" i="2" l="1"/>
  <c r="H47" i="9" s="1"/>
  <c r="L41" i="26" s="1"/>
  <c r="E47" i="9"/>
  <c r="AN23" i="2"/>
  <c r="AO22" i="2"/>
  <c r="K47" i="9" s="1"/>
  <c r="AK22" i="2"/>
  <c r="G45" i="23"/>
  <c r="AJ24" i="24"/>
  <c r="I45" i="23" s="1"/>
  <c r="S43" i="26"/>
  <c r="K45" i="31"/>
  <c r="I46" i="29"/>
  <c r="N40" i="26"/>
  <c r="J46" i="23"/>
  <c r="AG25" i="24"/>
  <c r="F46" i="23" s="1"/>
  <c r="H45" i="31"/>
  <c r="M43" i="26"/>
  <c r="H41" i="26"/>
  <c r="F47" i="29"/>
  <c r="J47" i="29"/>
  <c r="P41" i="26"/>
  <c r="J40" i="26"/>
  <c r="G46" i="29"/>
  <c r="E45" i="31"/>
  <c r="G43" i="26"/>
  <c r="AF25" i="24"/>
  <c r="H47" i="29" l="1"/>
  <c r="AI25" i="24"/>
  <c r="H46" i="23" s="1"/>
  <c r="H46" i="31" s="1"/>
  <c r="E46" i="23"/>
  <c r="AK26" i="24"/>
  <c r="AL25" i="24"/>
  <c r="K46" i="23" s="1"/>
  <c r="AH25" i="24"/>
  <c r="J46" i="31"/>
  <c r="Q44" i="26"/>
  <c r="G47" i="9"/>
  <c r="AM22" i="2"/>
  <c r="I47" i="9" s="1"/>
  <c r="R41" i="26"/>
  <c r="K47" i="29"/>
  <c r="O43" i="26"/>
  <c r="I45" i="31"/>
  <c r="J48" i="9"/>
  <c r="AJ23" i="2"/>
  <c r="F48" i="9" s="1"/>
  <c r="F46" i="31"/>
  <c r="I44" i="26"/>
  <c r="G45" i="31"/>
  <c r="K43" i="26"/>
  <c r="E47" i="29"/>
  <c r="F41" i="26"/>
  <c r="AI23" i="2"/>
  <c r="M44" i="26" l="1"/>
  <c r="E48" i="9"/>
  <c r="AN24" i="2"/>
  <c r="AO23" i="2"/>
  <c r="K48" i="9" s="1"/>
  <c r="AK23" i="2"/>
  <c r="N41" i="26"/>
  <c r="I47" i="29"/>
  <c r="G46" i="23"/>
  <c r="AJ25" i="24"/>
  <c r="I46" i="23" s="1"/>
  <c r="J41" i="26"/>
  <c r="G47" i="29"/>
  <c r="K46" i="31"/>
  <c r="S44" i="26"/>
  <c r="J48" i="29"/>
  <c r="P42" i="26"/>
  <c r="J47" i="23"/>
  <c r="AG26" i="24"/>
  <c r="F47" i="23" s="1"/>
  <c r="F48" i="29"/>
  <c r="H42" i="26"/>
  <c r="AL23" i="2"/>
  <c r="H48" i="9" s="1"/>
  <c r="E46" i="31"/>
  <c r="G44" i="26"/>
  <c r="AF26" i="24"/>
  <c r="AI26" i="24" l="1"/>
  <c r="H47" i="23" s="1"/>
  <c r="M45" i="26" s="1"/>
  <c r="E47" i="23"/>
  <c r="AK27" i="24"/>
  <c r="AL26" i="24"/>
  <c r="K47" i="23" s="1"/>
  <c r="AH26" i="24"/>
  <c r="O44" i="26"/>
  <c r="I46" i="31"/>
  <c r="G48" i="9"/>
  <c r="AM23" i="2"/>
  <c r="I48" i="9" s="1"/>
  <c r="K44" i="26"/>
  <c r="G46" i="31"/>
  <c r="R42" i="26"/>
  <c r="K48" i="29"/>
  <c r="H48" i="29"/>
  <c r="L42" i="26"/>
  <c r="Q45" i="26"/>
  <c r="J47" i="31"/>
  <c r="AJ24" i="2"/>
  <c r="F49" i="9" s="1"/>
  <c r="J49" i="9"/>
  <c r="I45" i="26"/>
  <c r="F47" i="31"/>
  <c r="F42" i="26"/>
  <c r="E48" i="29"/>
  <c r="AI24" i="2"/>
  <c r="H47" i="31" l="1"/>
  <c r="AL24" i="2"/>
  <c r="H49" i="9" s="1"/>
  <c r="H49" i="29" s="1"/>
  <c r="E49" i="9"/>
  <c r="AN25" i="2"/>
  <c r="AO24" i="2"/>
  <c r="K49" i="9" s="1"/>
  <c r="AK24" i="2"/>
  <c r="N42" i="26"/>
  <c r="I48" i="29"/>
  <c r="G47" i="23"/>
  <c r="AJ26" i="24"/>
  <c r="I47" i="23" s="1"/>
  <c r="F49" i="29"/>
  <c r="H43" i="26"/>
  <c r="G48" i="29"/>
  <c r="J42" i="26"/>
  <c r="K47" i="31"/>
  <c r="S45" i="26"/>
  <c r="AG27" i="24"/>
  <c r="F48" i="23" s="1"/>
  <c r="J48" i="23"/>
  <c r="L43" i="26"/>
  <c r="P43" i="26"/>
  <c r="J49" i="29"/>
  <c r="E47" i="31"/>
  <c r="G45" i="26"/>
  <c r="AF27" i="24"/>
  <c r="E48" i="23" l="1"/>
  <c r="AK28" i="24"/>
  <c r="AL27" i="24"/>
  <c r="K48" i="23" s="1"/>
  <c r="AH27" i="24"/>
  <c r="I47" i="31"/>
  <c r="O45" i="26"/>
  <c r="G49" i="9"/>
  <c r="AM24" i="2"/>
  <c r="I49" i="9" s="1"/>
  <c r="J48" i="31"/>
  <c r="Q46" i="26"/>
  <c r="F48" i="31"/>
  <c r="I46" i="26"/>
  <c r="G47" i="31"/>
  <c r="K45" i="26"/>
  <c r="R43" i="26"/>
  <c r="K49" i="29"/>
  <c r="AJ25" i="2"/>
  <c r="F50" i="9" s="1"/>
  <c r="J50" i="9"/>
  <c r="AI27" i="24"/>
  <c r="H48" i="23" s="1"/>
  <c r="E49" i="29"/>
  <c r="F43" i="26"/>
  <c r="AI25" i="2"/>
  <c r="AL25" i="2" l="1"/>
  <c r="H50" i="9" s="1"/>
  <c r="L44" i="26" s="1"/>
  <c r="E50" i="9"/>
  <c r="AN26" i="2"/>
  <c r="AO25" i="2"/>
  <c r="K50" i="9" s="1"/>
  <c r="AK25" i="2"/>
  <c r="N43" i="26"/>
  <c r="I49" i="29"/>
  <c r="G48" i="23"/>
  <c r="AJ27" i="24"/>
  <c r="I48" i="23" s="1"/>
  <c r="P44" i="26"/>
  <c r="J50" i="29"/>
  <c r="G49" i="29"/>
  <c r="J43" i="26"/>
  <c r="S46" i="26"/>
  <c r="K48" i="31"/>
  <c r="H48" i="31"/>
  <c r="M46" i="26"/>
  <c r="AG28" i="24"/>
  <c r="F49" i="23" s="1"/>
  <c r="J49" i="23"/>
  <c r="H50" i="29"/>
  <c r="H44" i="26"/>
  <c r="F50" i="29"/>
  <c r="E48" i="31"/>
  <c r="G46" i="26"/>
  <c r="AF28" i="24"/>
  <c r="AI28" i="24" l="1"/>
  <c r="H49" i="23" s="1"/>
  <c r="M47" i="26" s="1"/>
  <c r="E49" i="23"/>
  <c r="AK29" i="24"/>
  <c r="AL28" i="24"/>
  <c r="K49" i="23" s="1"/>
  <c r="AH28" i="24"/>
  <c r="J49" i="31"/>
  <c r="Q47" i="26"/>
  <c r="O46" i="26"/>
  <c r="I48" i="31"/>
  <c r="G50" i="9"/>
  <c r="AM25" i="2"/>
  <c r="I50" i="9" s="1"/>
  <c r="G48" i="31"/>
  <c r="K46" i="26"/>
  <c r="R44" i="26"/>
  <c r="K50" i="29"/>
  <c r="AJ26" i="2"/>
  <c r="F51" i="9" s="1"/>
  <c r="J51" i="9"/>
  <c r="H49" i="31"/>
  <c r="F49" i="31"/>
  <c r="I47" i="26"/>
  <c r="F44" i="26"/>
  <c r="E50" i="29"/>
  <c r="AI26" i="2"/>
  <c r="AL26" i="2" l="1"/>
  <c r="H51" i="9" s="1"/>
  <c r="L45" i="26" s="1"/>
  <c r="E51" i="9"/>
  <c r="AN27" i="2"/>
  <c r="AO26" i="2"/>
  <c r="K51" i="9" s="1"/>
  <c r="AK26" i="2"/>
  <c r="H45" i="26"/>
  <c r="F51" i="29"/>
  <c r="G49" i="23"/>
  <c r="AJ28" i="24"/>
  <c r="I49" i="23" s="1"/>
  <c r="P45" i="26"/>
  <c r="J51" i="29"/>
  <c r="K49" i="31"/>
  <c r="S47" i="26"/>
  <c r="N44" i="26"/>
  <c r="I50" i="29"/>
  <c r="J50" i="23"/>
  <c r="AG29" i="24"/>
  <c r="F50" i="23" s="1"/>
  <c r="J44" i="26"/>
  <c r="G50" i="29"/>
  <c r="E49" i="31"/>
  <c r="G47" i="26"/>
  <c r="AF29" i="24"/>
  <c r="H51" i="29" l="1"/>
  <c r="E50" i="23"/>
  <c r="AK30" i="24"/>
  <c r="AL29" i="24"/>
  <c r="K50" i="23" s="1"/>
  <c r="AH29" i="24"/>
  <c r="AI29" i="24"/>
  <c r="H50" i="23" s="1"/>
  <c r="I49" i="31"/>
  <c r="O47" i="26"/>
  <c r="G51" i="9"/>
  <c r="AM26" i="2"/>
  <c r="I51" i="9" s="1"/>
  <c r="G49" i="31"/>
  <c r="K47" i="26"/>
  <c r="K51" i="29"/>
  <c r="R45" i="26"/>
  <c r="Q48" i="26"/>
  <c r="J50" i="31"/>
  <c r="AJ27" i="2"/>
  <c r="F52" i="9" s="1"/>
  <c r="J52" i="9"/>
  <c r="F50" i="31"/>
  <c r="I48" i="26"/>
  <c r="F45" i="26"/>
  <c r="E51" i="29"/>
  <c r="AI27" i="2"/>
  <c r="AL27" i="2" l="1"/>
  <c r="H52" i="9" s="1"/>
  <c r="H52" i="29" s="1"/>
  <c r="E52" i="9"/>
  <c r="AN28" i="2"/>
  <c r="AO27" i="2"/>
  <c r="K52" i="9" s="1"/>
  <c r="AK27" i="2"/>
  <c r="G51" i="29"/>
  <c r="J45" i="26"/>
  <c r="G50" i="23"/>
  <c r="AJ29" i="24"/>
  <c r="I50" i="23" s="1"/>
  <c r="K50" i="31"/>
  <c r="S48" i="26"/>
  <c r="H46" i="26"/>
  <c r="F52" i="29"/>
  <c r="J51" i="23"/>
  <c r="AG30" i="24"/>
  <c r="F51" i="23" s="1"/>
  <c r="P46" i="26"/>
  <c r="J52" i="29"/>
  <c r="N45" i="26"/>
  <c r="I51" i="29"/>
  <c r="M48" i="26"/>
  <c r="H50" i="31"/>
  <c r="E50" i="31"/>
  <c r="G48" i="26"/>
  <c r="AF30" i="24"/>
  <c r="L46" i="26" l="1"/>
  <c r="E51" i="23"/>
  <c r="AK31" i="24"/>
  <c r="AL30" i="24"/>
  <c r="K51" i="23" s="1"/>
  <c r="AH30" i="24"/>
  <c r="G52" i="9"/>
  <c r="AM27" i="2"/>
  <c r="I52" i="9" s="1"/>
  <c r="K52" i="29"/>
  <c r="R46" i="26"/>
  <c r="I49" i="26"/>
  <c r="F51" i="31"/>
  <c r="AI30" i="24"/>
  <c r="H51" i="23" s="1"/>
  <c r="I50" i="31"/>
  <c r="O48" i="26"/>
  <c r="AJ28" i="2"/>
  <c r="F53" i="9" s="1"/>
  <c r="J53" i="9"/>
  <c r="Q49" i="26"/>
  <c r="J51" i="31"/>
  <c r="G50" i="31"/>
  <c r="K48" i="26"/>
  <c r="F46" i="26"/>
  <c r="E52" i="29"/>
  <c r="AI28" i="2"/>
  <c r="E53" i="9" l="1"/>
  <c r="AN29" i="2"/>
  <c r="AO28" i="2"/>
  <c r="K53" i="9" s="1"/>
  <c r="AK28" i="2"/>
  <c r="P47" i="26"/>
  <c r="J53" i="29"/>
  <c r="G51" i="23"/>
  <c r="AJ30" i="24"/>
  <c r="I51" i="23" s="1"/>
  <c r="M49" i="26"/>
  <c r="H51" i="31"/>
  <c r="K51" i="31"/>
  <c r="S49" i="26"/>
  <c r="I52" i="29"/>
  <c r="N46" i="26"/>
  <c r="J52" i="23"/>
  <c r="AG31" i="24"/>
  <c r="F52" i="23" s="1"/>
  <c r="F53" i="29"/>
  <c r="H47" i="26"/>
  <c r="AL28" i="2"/>
  <c r="H53" i="9" s="1"/>
  <c r="J46" i="26"/>
  <c r="G52" i="29"/>
  <c r="G49" i="26"/>
  <c r="E51" i="31"/>
  <c r="AF31" i="24"/>
  <c r="AI31" i="24" l="1"/>
  <c r="H52" i="23" s="1"/>
  <c r="M50" i="26" s="1"/>
  <c r="E52" i="23"/>
  <c r="AK32" i="24"/>
  <c r="AL31" i="24"/>
  <c r="K52" i="23" s="1"/>
  <c r="AH31" i="24"/>
  <c r="O49" i="26"/>
  <c r="I51" i="31"/>
  <c r="G53" i="9"/>
  <c r="AM28" i="2"/>
  <c r="I53" i="9" s="1"/>
  <c r="Q50" i="26"/>
  <c r="J52" i="31"/>
  <c r="G51" i="31"/>
  <c r="K49" i="26"/>
  <c r="K53" i="29"/>
  <c r="R47" i="26"/>
  <c r="H53" i="29"/>
  <c r="L47" i="26"/>
  <c r="J54" i="9"/>
  <c r="AJ29" i="2"/>
  <c r="F54" i="9" s="1"/>
  <c r="I50" i="26"/>
  <c r="F52" i="31"/>
  <c r="F47" i="26"/>
  <c r="E53" i="29"/>
  <c r="AI29" i="2"/>
  <c r="H52" i="31" l="1"/>
  <c r="AL29" i="2"/>
  <c r="H54" i="9" s="1"/>
  <c r="L48" i="26" s="1"/>
  <c r="E54" i="9"/>
  <c r="AN30" i="2"/>
  <c r="AO29" i="2"/>
  <c r="K54" i="9" s="1"/>
  <c r="AK29" i="2"/>
  <c r="H48" i="26"/>
  <c r="F54" i="29"/>
  <c r="N47" i="26"/>
  <c r="I53" i="29"/>
  <c r="G52" i="23"/>
  <c r="AJ31" i="24"/>
  <c r="I52" i="23" s="1"/>
  <c r="J54" i="29"/>
  <c r="P48" i="26"/>
  <c r="J47" i="26"/>
  <c r="G53" i="29"/>
  <c r="K52" i="31"/>
  <c r="S50" i="26"/>
  <c r="AG32" i="24"/>
  <c r="F53" i="23" s="1"/>
  <c r="J53" i="23"/>
  <c r="E52" i="31"/>
  <c r="G50" i="26"/>
  <c r="AF32" i="24"/>
  <c r="H54" i="29" l="1"/>
  <c r="E53" i="23"/>
  <c r="AK33" i="24"/>
  <c r="AL32" i="24"/>
  <c r="K53" i="23" s="1"/>
  <c r="AH32" i="24"/>
  <c r="G54" i="9"/>
  <c r="AM29" i="2"/>
  <c r="I54" i="9" s="1"/>
  <c r="F53" i="31"/>
  <c r="I51" i="26"/>
  <c r="K54" i="29"/>
  <c r="R48" i="26"/>
  <c r="I52" i="31"/>
  <c r="O50" i="26"/>
  <c r="AJ30" i="2"/>
  <c r="F55" i="9" s="1"/>
  <c r="J55" i="9"/>
  <c r="AI32" i="24"/>
  <c r="H53" i="23" s="1"/>
  <c r="J53" i="31"/>
  <c r="Q51" i="26"/>
  <c r="G52" i="31"/>
  <c r="K50" i="26"/>
  <c r="E54" i="29"/>
  <c r="F48" i="26"/>
  <c r="AI30" i="2"/>
  <c r="AL30" i="2" l="1"/>
  <c r="H55" i="9" s="1"/>
  <c r="H55" i="29" s="1"/>
  <c r="E55" i="9"/>
  <c r="AN31" i="2"/>
  <c r="AO30" i="2"/>
  <c r="K55" i="9" s="1"/>
  <c r="AK30" i="2"/>
  <c r="G53" i="23"/>
  <c r="AJ32" i="24"/>
  <c r="I53" i="23" s="1"/>
  <c r="M51" i="26"/>
  <c r="H53" i="31"/>
  <c r="J55" i="29"/>
  <c r="P49" i="26"/>
  <c r="S51" i="26"/>
  <c r="K53" i="31"/>
  <c r="I54" i="29"/>
  <c r="N48" i="26"/>
  <c r="AG33" i="24"/>
  <c r="F54" i="23" s="1"/>
  <c r="J54" i="23"/>
  <c r="H49" i="26"/>
  <c r="F55" i="29"/>
  <c r="G54" i="29"/>
  <c r="J48" i="26"/>
  <c r="E53" i="31"/>
  <c r="G51" i="26"/>
  <c r="AF33" i="24"/>
  <c r="L49" i="26" l="1"/>
  <c r="AI33" i="24"/>
  <c r="H54" i="23" s="1"/>
  <c r="M52" i="26" s="1"/>
  <c r="E54" i="23"/>
  <c r="AK34" i="24"/>
  <c r="AL33" i="24"/>
  <c r="K54" i="23" s="1"/>
  <c r="AH33" i="24"/>
  <c r="G55" i="9"/>
  <c r="AM30" i="2"/>
  <c r="I55" i="9" s="1"/>
  <c r="F54" i="31"/>
  <c r="I52" i="26"/>
  <c r="R49" i="26"/>
  <c r="K55" i="29"/>
  <c r="J54" i="31"/>
  <c r="Q52" i="26"/>
  <c r="I53" i="31"/>
  <c r="O51" i="26"/>
  <c r="J56" i="9"/>
  <c r="AJ31" i="2"/>
  <c r="F56" i="9" s="1"/>
  <c r="G53" i="31"/>
  <c r="K51" i="26"/>
  <c r="E55" i="29"/>
  <c r="F49" i="26"/>
  <c r="AI31" i="2"/>
  <c r="H54" i="31" l="1"/>
  <c r="AL31" i="2"/>
  <c r="H56" i="9" s="1"/>
  <c r="H56" i="29" s="1"/>
  <c r="E56" i="9"/>
  <c r="AN32" i="2"/>
  <c r="AO31" i="2"/>
  <c r="K56" i="9" s="1"/>
  <c r="AK31" i="2"/>
  <c r="I55" i="29"/>
  <c r="N49" i="26"/>
  <c r="G54" i="23"/>
  <c r="AJ33" i="24"/>
  <c r="I54" i="23" s="1"/>
  <c r="G55" i="29"/>
  <c r="J49" i="26"/>
  <c r="K54" i="31"/>
  <c r="S52" i="26"/>
  <c r="J55" i="23"/>
  <c r="AG34" i="24"/>
  <c r="F55" i="23" s="1"/>
  <c r="H50" i="26"/>
  <c r="F56" i="29"/>
  <c r="J56" i="29"/>
  <c r="P50" i="26"/>
  <c r="E54" i="31"/>
  <c r="G52" i="26"/>
  <c r="AF34" i="24"/>
  <c r="L50" i="26" l="1"/>
  <c r="AI34" i="24"/>
  <c r="H55" i="23" s="1"/>
  <c r="H55" i="31" s="1"/>
  <c r="E55" i="23"/>
  <c r="AK35" i="24"/>
  <c r="AL34" i="24"/>
  <c r="K55" i="23" s="1"/>
  <c r="AH34" i="24"/>
  <c r="F55" i="31"/>
  <c r="I53" i="26"/>
  <c r="J55" i="31"/>
  <c r="Q53" i="26"/>
  <c r="G56" i="9"/>
  <c r="AM31" i="2"/>
  <c r="I56" i="9" s="1"/>
  <c r="K56" i="29"/>
  <c r="R50" i="26"/>
  <c r="I54" i="31"/>
  <c r="O52" i="26"/>
  <c r="AJ32" i="2"/>
  <c r="F57" i="9" s="1"/>
  <c r="J57" i="9"/>
  <c r="K52" i="26"/>
  <c r="G54" i="31"/>
  <c r="E56" i="29"/>
  <c r="F50" i="26"/>
  <c r="AI32" i="2"/>
  <c r="M53" i="26" l="1"/>
  <c r="E57" i="9"/>
  <c r="AN33" i="2"/>
  <c r="AO32" i="2"/>
  <c r="K57" i="9" s="1"/>
  <c r="AK32" i="2"/>
  <c r="G55" i="23"/>
  <c r="AJ34" i="24"/>
  <c r="I55" i="23" s="1"/>
  <c r="S53" i="26"/>
  <c r="K55" i="31"/>
  <c r="H51" i="26"/>
  <c r="F57" i="29"/>
  <c r="N50" i="26"/>
  <c r="I56" i="29"/>
  <c r="AG35" i="24"/>
  <c r="F56" i="23" s="1"/>
  <c r="J56" i="23"/>
  <c r="J57" i="29"/>
  <c r="P51" i="26"/>
  <c r="AL32" i="2"/>
  <c r="H57" i="9" s="1"/>
  <c r="J50" i="26"/>
  <c r="G56" i="29"/>
  <c r="E55" i="31"/>
  <c r="G53" i="26"/>
  <c r="AF35" i="24"/>
  <c r="E56" i="23" l="1"/>
  <c r="AK36" i="24"/>
  <c r="AL35" i="24"/>
  <c r="K56" i="23" s="1"/>
  <c r="AH35" i="24"/>
  <c r="G56" i="23" s="1"/>
  <c r="AI35" i="24"/>
  <c r="H56" i="23" s="1"/>
  <c r="G57" i="9"/>
  <c r="AM32" i="2"/>
  <c r="I57" i="9" s="1"/>
  <c r="K57" i="29"/>
  <c r="R51" i="26"/>
  <c r="Q54" i="26"/>
  <c r="J56" i="31"/>
  <c r="O53" i="26"/>
  <c r="I55" i="31"/>
  <c r="AJ33" i="2"/>
  <c r="F58" i="9" s="1"/>
  <c r="J58" i="9"/>
  <c r="F56" i="31"/>
  <c r="I54" i="26"/>
  <c r="H57" i="29"/>
  <c r="L51" i="26"/>
  <c r="AJ35" i="24"/>
  <c r="I56" i="23" s="1"/>
  <c r="K53" i="26"/>
  <c r="G55" i="31"/>
  <c r="E57" i="29"/>
  <c r="F51" i="26"/>
  <c r="AI33" i="2"/>
  <c r="AL33" i="2" l="1"/>
  <c r="H58" i="9" s="1"/>
  <c r="L52" i="26" s="1"/>
  <c r="E58" i="9"/>
  <c r="AN34" i="2"/>
  <c r="AO33" i="2"/>
  <c r="K58" i="9" s="1"/>
  <c r="AK33" i="2"/>
  <c r="I56" i="31"/>
  <c r="O54" i="26"/>
  <c r="J58" i="29"/>
  <c r="P52" i="26"/>
  <c r="G56" i="31"/>
  <c r="K54" i="26"/>
  <c r="N51" i="26"/>
  <c r="I57" i="29"/>
  <c r="K56" i="31"/>
  <c r="S54" i="26"/>
  <c r="F58" i="29"/>
  <c r="H52" i="26"/>
  <c r="J51" i="26"/>
  <c r="G57" i="29"/>
  <c r="AG36" i="24"/>
  <c r="F57" i="23" s="1"/>
  <c r="J57" i="23"/>
  <c r="H56" i="31"/>
  <c r="M54" i="26"/>
  <c r="G54" i="26"/>
  <c r="E56" i="31"/>
  <c r="AF36" i="24"/>
  <c r="H58" i="29" l="1"/>
  <c r="AI36" i="24"/>
  <c r="H57" i="23" s="1"/>
  <c r="M55" i="26" s="1"/>
  <c r="E57" i="23"/>
  <c r="AL36" i="24"/>
  <c r="K57" i="23" s="1"/>
  <c r="AH36" i="24"/>
  <c r="J57" i="31"/>
  <c r="Q55" i="26"/>
  <c r="G58" i="9"/>
  <c r="AM33" i="2"/>
  <c r="I58" i="9" s="1"/>
  <c r="H57" i="31"/>
  <c r="R52" i="26"/>
  <c r="K58" i="29"/>
  <c r="AJ34" i="2"/>
  <c r="F59" i="9" s="1"/>
  <c r="J59" i="9"/>
  <c r="F57" i="31"/>
  <c r="I55" i="26"/>
  <c r="F52" i="26"/>
  <c r="E58" i="29"/>
  <c r="AI34" i="2"/>
  <c r="AL34" i="2" l="1"/>
  <c r="H59" i="9" s="1"/>
  <c r="H59" i="29" s="1"/>
  <c r="E59" i="9"/>
  <c r="AN35" i="2"/>
  <c r="AO34" i="2"/>
  <c r="K59" i="9" s="1"/>
  <c r="AK34" i="2"/>
  <c r="I58" i="29"/>
  <c r="N52" i="26"/>
  <c r="G57" i="23"/>
  <c r="AJ36" i="24"/>
  <c r="I57" i="23" s="1"/>
  <c r="J59" i="29"/>
  <c r="P53" i="26"/>
  <c r="J52" i="26"/>
  <c r="G58" i="29"/>
  <c r="K57" i="31"/>
  <c r="S55" i="26"/>
  <c r="F59" i="29"/>
  <c r="H53" i="26"/>
  <c r="G55" i="26"/>
  <c r="E57" i="31"/>
  <c r="L53" i="26" l="1"/>
  <c r="G59" i="9"/>
  <c r="AM34" i="2"/>
  <c r="I59" i="9" s="1"/>
  <c r="K59" i="29"/>
  <c r="R53" i="26"/>
  <c r="I57" i="31"/>
  <c r="O55" i="26"/>
  <c r="J60" i="9"/>
  <c r="AJ35" i="2"/>
  <c r="F60" i="9" s="1"/>
  <c r="K55" i="26"/>
  <c r="G57" i="31"/>
  <c r="F53" i="26"/>
  <c r="E59" i="29"/>
  <c r="AI35" i="2"/>
  <c r="AL35" i="2" l="1"/>
  <c r="H60" i="9" s="1"/>
  <c r="H60" i="29" s="1"/>
  <c r="E60" i="9"/>
  <c r="AN36" i="2"/>
  <c r="AO35" i="2"/>
  <c r="K60" i="9" s="1"/>
  <c r="AK35" i="2"/>
  <c r="H54" i="26"/>
  <c r="F60" i="29"/>
  <c r="P54" i="26"/>
  <c r="J60" i="29"/>
  <c r="I59" i="29"/>
  <c r="N53" i="26"/>
  <c r="J53" i="26"/>
  <c r="G59" i="29"/>
  <c r="L54" i="26" l="1"/>
  <c r="G60" i="9"/>
  <c r="AM35" i="2"/>
  <c r="I60" i="9" s="1"/>
  <c r="K60" i="29"/>
  <c r="R54" i="26"/>
  <c r="AJ36" i="2"/>
  <c r="F61" i="9" s="1"/>
  <c r="J61" i="9"/>
  <c r="E60" i="29"/>
  <c r="F54" i="26"/>
  <c r="AI36" i="2"/>
  <c r="AL36" i="2" l="1"/>
  <c r="H61" i="9" s="1"/>
  <c r="L55" i="26" s="1"/>
  <c r="E61" i="9"/>
  <c r="AO36" i="2"/>
  <c r="K61" i="9" s="1"/>
  <c r="AK36" i="2"/>
  <c r="P55" i="26"/>
  <c r="J61" i="29"/>
  <c r="N54" i="26"/>
  <c r="I60" i="29"/>
  <c r="H55" i="26"/>
  <c r="F61" i="29"/>
  <c r="J54" i="26"/>
  <c r="G60" i="29"/>
  <c r="H61" i="29" l="1"/>
  <c r="G61" i="9"/>
  <c r="AM36" i="2"/>
  <c r="I61" i="9" s="1"/>
  <c r="R55" i="26"/>
  <c r="K61" i="29"/>
  <c r="E61" i="29"/>
  <c r="F55" i="26"/>
  <c r="N55" i="26" l="1"/>
  <c r="I61" i="29"/>
  <c r="G61" i="29"/>
  <c r="J55" i="26"/>
</calcChain>
</file>

<file path=xl/sharedStrings.xml><?xml version="1.0" encoding="utf-8"?>
<sst xmlns="http://schemas.openxmlformats.org/spreadsheetml/2006/main" count="565" uniqueCount="203">
  <si>
    <t>Year</t>
  </si>
  <si>
    <t>Month</t>
  </si>
  <si>
    <t>DO NOT ERASE</t>
  </si>
  <si>
    <t>Jan</t>
  </si>
  <si>
    <t>Feb</t>
  </si>
  <si>
    <t>Mar</t>
  </si>
  <si>
    <t>Apr</t>
  </si>
  <si>
    <t>May</t>
  </si>
  <si>
    <t>Jun</t>
  </si>
  <si>
    <t>Jul</t>
  </si>
  <si>
    <t>Aug</t>
  </si>
  <si>
    <t>Sep</t>
  </si>
  <si>
    <t>Oct</t>
  </si>
  <si>
    <t>Nov</t>
  </si>
  <si>
    <t>Dec</t>
  </si>
  <si>
    <t>Months</t>
  </si>
  <si>
    <t>Base Year</t>
  </si>
  <si>
    <t>Years</t>
  </si>
  <si>
    <t>Last Year</t>
  </si>
  <si>
    <t>Mos in Last Yr</t>
  </si>
  <si>
    <t>_Example</t>
  </si>
  <si>
    <t>_Shading</t>
  </si>
  <si>
    <t>_Series</t>
  </si>
  <si>
    <t>_Look</t>
  </si>
  <si>
    <t>OfficeReady 3.0</t>
  </si>
  <si>
    <t>Interest over term of loan</t>
  </si>
  <si>
    <t>Sum of all payments</t>
  </si>
  <si>
    <t>Inputs</t>
  </si>
  <si>
    <t>Key Figures</t>
  </si>
  <si>
    <t>Cumulative Interest</t>
  </si>
  <si>
    <t>Payment</t>
  </si>
  <si>
    <t>Start Balance</t>
  </si>
  <si>
    <t>End Balance</t>
  </si>
  <si>
    <t>Min Monthly Repayment</t>
  </si>
  <si>
    <t>Monthly Schedule of Balances and Payments</t>
  </si>
  <si>
    <t>End of Year</t>
  </si>
  <si>
    <t>Min Monthly  Interest Only</t>
  </si>
  <si>
    <t>Interest Paid</t>
  </si>
  <si>
    <t>Cumulative Capital Paid Off</t>
  </si>
  <si>
    <t>Starting Year of Loan</t>
  </si>
  <si>
    <t>Starting Month of Loan</t>
  </si>
  <si>
    <t>Mortgage amount</t>
  </si>
  <si>
    <t>Average Offset Current Account Balance</t>
  </si>
  <si>
    <t>Initial Offset Savings Balance</t>
  </si>
  <si>
    <t>Monthly Overpayment Amount</t>
  </si>
  <si>
    <t>Monthly Overpayment</t>
  </si>
  <si>
    <t>Mortgage Repayment Calculator</t>
  </si>
  <si>
    <t>Monthly Offset Saving</t>
  </si>
  <si>
    <t>Cumulative Offset Savings</t>
  </si>
  <si>
    <t>Cumulative Overpayment</t>
  </si>
  <si>
    <t>Interest Saved by Overpayment/Offset</t>
  </si>
  <si>
    <t>Mortgage Type</t>
  </si>
  <si>
    <t>Rep. Int</t>
  </si>
  <si>
    <t>Int only Int</t>
  </si>
  <si>
    <t>Introductory/Initial Interest Rate</t>
  </si>
  <si>
    <t>Interest Rate after Intro Period</t>
  </si>
  <si>
    <t>Period of Introductory Rate (years)</t>
  </si>
  <si>
    <t>Loan period (years)</t>
  </si>
  <si>
    <t>Cumulative Interest Paid</t>
  </si>
  <si>
    <t>Offset Savings equal Loan after (years)</t>
  </si>
  <si>
    <t>Offset Key Figures</t>
  </si>
  <si>
    <t>Maximum Offset Savings Value</t>
  </si>
  <si>
    <t>Monthly Payment into Offset Savings</t>
  </si>
  <si>
    <t>End of Year Schedule of Balances and Payments</t>
  </si>
  <si>
    <t xml:space="preserve"> </t>
  </si>
  <si>
    <t>Interest Charging Period</t>
  </si>
  <si>
    <t>Interest interval</t>
  </si>
  <si>
    <t>Interest 1 month behind</t>
  </si>
  <si>
    <t>Leap Years</t>
  </si>
  <si>
    <t>Monthly</t>
  </si>
  <si>
    <t xml:space="preserve"> Interest Rate</t>
  </si>
  <si>
    <t>Average Interest Only Annual Payments</t>
  </si>
  <si>
    <t xml:space="preserve">Basic Monthly Payment </t>
  </si>
  <si>
    <t>Overpayments (optional)</t>
  </si>
  <si>
    <t>Overpayment/Offset effect on Payments</t>
  </si>
  <si>
    <t>Mortgage Repayment time in Years</t>
  </si>
  <si>
    <t>End Balance with no overpayment</t>
  </si>
  <si>
    <t>Interest with no overpayment</t>
  </si>
  <si>
    <t>Cum Interest with no overpayment</t>
  </si>
  <si>
    <t>Pie Chart</t>
  </si>
  <si>
    <t>Total Monthly Payment</t>
  </si>
  <si>
    <t/>
  </si>
  <si>
    <t>Edit the appropriate cell below if you want to change the interest rate or add an ad-hoc overpayment /offset</t>
  </si>
  <si>
    <t>For a more detailed explaination of each column, click on the title box at the top of the column</t>
  </si>
  <si>
    <t>Repayment</t>
  </si>
  <si>
    <t>Keep Same</t>
  </si>
  <si>
    <r>
      <t xml:space="preserve">You can only edit the columns in </t>
    </r>
    <r>
      <rPr>
        <sz val="10"/>
        <color indexed="13"/>
        <rFont val="Arial"/>
        <family val="2"/>
      </rPr>
      <t>Yellow</t>
    </r>
  </si>
  <si>
    <t>Payment Calculated / Manually added?</t>
  </si>
  <si>
    <t>Monthly Capital Paid Off</t>
  </si>
  <si>
    <t>Monthly Interest Paid</t>
  </si>
  <si>
    <t>Copyright Chris Gamlin</t>
  </si>
  <si>
    <t>http://office.microsoft.com/en-us/templates/TC010566201033.aspx</t>
  </si>
  <si>
    <t>excel@locostfireblade.co.uk</t>
  </si>
  <si>
    <t>Please contact me if you have any suggestions for improvements or bug-fixes relating to this spreadsheet:</t>
  </si>
  <si>
    <t>Highlight Cells for more Info.</t>
  </si>
  <si>
    <t xml:space="preserve">This spreadsheet is for personal use only. It cannot be reproduced, sold, hosted or otherwise used for any commercial purpose without my express permission. </t>
  </si>
  <si>
    <t>Additional Borrowing</t>
  </si>
  <si>
    <t>Manual Input Initial Monthly Payment</t>
  </si>
  <si>
    <t>This spreadsheet started off life being based on the standard Microsoft Amortization Schedule spreadsheet template available for download from the following location:</t>
  </si>
  <si>
    <t>Offset Mortgage (optional)</t>
  </si>
  <si>
    <t>To list ad-hoc monthly overpayments, offset savings and changes in interest rates etc, edit the appropriate cells in the "Detailed Monthly Table" sheet.</t>
  </si>
  <si>
    <t>Capital Paid Off</t>
  </si>
  <si>
    <t>No guarantee can be made for the accuracy of the calculations or the figures generated. The spreadsheet uses standard inbuilt Excel financial equations but the way these generate repayment/interest/future value calculations may differ slightly to what your lender uses to calculate repayments. For instance, the calculations are done on a monthly basis with consistent monthly repayments regardless of the number of days in each month. If your lender calculates interest daily and takes into account the varying days during each monthly payment, the figures will be slightly different.</t>
  </si>
  <si>
    <t>Average Capital Loan Annual Payments</t>
  </si>
  <si>
    <t>Initial Repayment Monthly Loan Payment</t>
  </si>
  <si>
    <t>Initial Interest Only Monthly Payment</t>
  </si>
  <si>
    <t>Upfront Fees</t>
  </si>
  <si>
    <t>Total Cost To Date</t>
  </si>
  <si>
    <t>Calculated</t>
  </si>
  <si>
    <t>End of Year Schedule of Balances and Repayments bug fix, now calculates annual payments correctly</t>
  </si>
  <si>
    <t>Upfront Fees option added to Input Selections</t>
  </si>
  <si>
    <t>End of Year Schedule of Balances and Repayments - added information boxes to each heading and an additional column to take upfront fees into consideration</t>
  </si>
  <si>
    <t>To list ad-hoc monthly overpayments, offset savings and changes in interest rates etc, edit the appropriate cells in the "Detailed Monthly Comparison" sheet.</t>
  </si>
  <si>
    <t>Comparison Mortgage</t>
  </si>
  <si>
    <t>Here you can add in details of your existing mortgage or an alternative mortgage product  to compare against the primary mortgage detailed on the first sheet of this spreadsheet</t>
  </si>
  <si>
    <t>Mortgage 1</t>
  </si>
  <si>
    <t>Mortgage 2</t>
  </si>
  <si>
    <t>Start Balance Mortgage 1</t>
  </si>
  <si>
    <t>Start Balance Mortgage 2</t>
  </si>
  <si>
    <t>Payment Mortgage 1</t>
  </si>
  <si>
    <t>Capital Paid Off Mortgage 1</t>
  </si>
  <si>
    <t>Interest Paid Mortgage 1</t>
  </si>
  <si>
    <t>Cumulative Capital Paid Mortgage 1</t>
  </si>
  <si>
    <t>Cumulative Capital Paid Mortgage 2</t>
  </si>
  <si>
    <t>Cumulative Interest Mortgage 1</t>
  </si>
  <si>
    <t>End Balance Mortgage 1</t>
  </si>
  <si>
    <t>Total Cost To Date Mortgage 1</t>
  </si>
  <si>
    <t>Payment Mortgage 2</t>
  </si>
  <si>
    <t>Capital Paid Off Mortgage 2</t>
  </si>
  <si>
    <t>Interest Paid Mortgage 2</t>
  </si>
  <si>
    <t>Cumulative Interest Mortgage 2</t>
  </si>
  <si>
    <t>End Balance Mortgage 2</t>
  </si>
  <si>
    <t>Total Cost To Date Mortgage 2</t>
  </si>
  <si>
    <t>Mortgage 2 feature added to allow comparisons between two loans</t>
  </si>
  <si>
    <t>Total cost to end of introductory period added in Key Figures</t>
  </si>
  <si>
    <t>Capital Remaining at end of introductory period added in Key Figures</t>
  </si>
  <si>
    <t>If you want to compare two mortgages, use both Mortgage 1 and Mortgage 2 input sheets, then compare using the Comparison sheet. For a single mortgage prediction you can ignore Mortgage 2 and the Comparison sheets</t>
  </si>
  <si>
    <t>Early Repayment Charge Period (years)</t>
  </si>
  <si>
    <t>Early Repayment Charge Rate (%)</t>
  </si>
  <si>
    <t>Closure / Completion Fee</t>
  </si>
  <si>
    <t>Redeption Fees</t>
  </si>
  <si>
    <t>Redemption Charges</t>
  </si>
  <si>
    <t>Redeption Charges</t>
  </si>
  <si>
    <t>Early Repayment Charges and Completion Fees calculation added.</t>
  </si>
  <si>
    <t>Redemption Charges Mortgage 1</t>
  </si>
  <si>
    <t>Redemption Charges Mortgage 2</t>
  </si>
  <si>
    <t>Compare Offset/overpayment against savings or ISA</t>
  </si>
  <si>
    <t>Savings account Gross rate for comparison</t>
  </si>
  <si>
    <t>Select tax band for savings</t>
  </si>
  <si>
    <t>* Interest Saved by Overpayment/Offset</t>
  </si>
  <si>
    <t>* Maximum Offset Savings Value</t>
  </si>
  <si>
    <t>Preferred *</t>
  </si>
  <si>
    <t>* See comments on selected comparisons by selecting the relevent cell in the preferred column.</t>
  </si>
  <si>
    <t>Fees added to the loan</t>
  </si>
  <si>
    <t>Cumulative Overpayment against Savings</t>
  </si>
  <si>
    <t>Cumulative against savings</t>
  </si>
  <si>
    <t>Overpayment compared to Savings</t>
  </si>
  <si>
    <t>Seperated out fees added to loan</t>
  </si>
  <si>
    <t>ISA/No Tax</t>
  </si>
  <si>
    <t>Comparison of two mortgages with differing fees added to loan, showing break even month</t>
  </si>
  <si>
    <t>Comparison for savings account/ISA against offset/overpayments on Mortgage 1</t>
  </si>
  <si>
    <t>Scroll down for annual figures</t>
  </si>
  <si>
    <t>Capital Repayment Comparison - break even month</t>
  </si>
  <si>
    <r>
      <t xml:space="preserve">This comparison allows you to see how long it takes a mortgage with lower rates but higher fees (added to the mortgage) to be profitable compared to a mortgage with lower/zero fee but higher rate. </t>
    </r>
    <r>
      <rPr>
        <b/>
        <u/>
        <sz val="10"/>
        <color indexed="23"/>
        <rFont val="Arial"/>
        <family val="2"/>
      </rPr>
      <t>To make this comparison fair, set both loans to the same (highest of the two) monthly repayments</t>
    </r>
    <r>
      <rPr>
        <sz val="10"/>
        <color indexed="23"/>
        <rFont val="Arial"/>
        <family val="2"/>
      </rPr>
      <t>. If both loans have the same/zero fees, or if the higher fee loan also has a lower rate, this will show as not applicable. Upfront and closure fees are included</t>
    </r>
  </si>
  <si>
    <t>Break Even Month calculation now takes into account upfront and completion fees</t>
  </si>
  <si>
    <t>Fixed the additional borrowing functionality</t>
  </si>
  <si>
    <t>Fixed the total cost / total capital remaining calculation in the Comparison sheet. Previously the second mortgage sheet calculations weren't correct if the introduction period was different to mortgage 1</t>
  </si>
  <si>
    <t>Fixed Cumulative Interest calculation that was previously miscalculating the first year.</t>
  </si>
  <si>
    <t xml:space="preserve"> Interest Rate MANUAL</t>
  </si>
  <si>
    <t>Additional Borrowing MANUAL</t>
  </si>
  <si>
    <t>Basic Monthly Payment MANUAL</t>
  </si>
  <si>
    <t>Monthly Offset Saving MANUAL</t>
  </si>
  <si>
    <t>Monthly Overpayment MANUAL</t>
  </si>
  <si>
    <r>
      <t xml:space="preserve">Only edit the columns in </t>
    </r>
    <r>
      <rPr>
        <b/>
        <u/>
        <sz val="10"/>
        <color indexed="13"/>
        <rFont val="Arial"/>
        <family val="2"/>
      </rPr>
      <t>Yellow</t>
    </r>
  </si>
  <si>
    <t>Added unprotected Mortgage Pages so it works  with "superior" operating systems  ;)</t>
  </si>
  <si>
    <t>The serious legal bit:</t>
  </si>
  <si>
    <t>Updated fix for Cumulative Interest calculation that was still miscalculating the first year for certain scenarios. Also added Paypal Donate button if you're feeling generous :)</t>
  </si>
  <si>
    <t>Version information</t>
  </si>
  <si>
    <t>Added the ability to resize column widths and hide columns you don't want to see. To do this you'll first need to un-hide the headings in the view menu (in options on older Excel versions)</t>
  </si>
  <si>
    <t>Version 1.07</t>
  </si>
  <si>
    <t>Version 1.06</t>
  </si>
  <si>
    <t>Version 1.05 Changes</t>
  </si>
  <si>
    <t>Version 1.04 Changes</t>
  </si>
  <si>
    <t>Version 1.03 Changes</t>
  </si>
  <si>
    <t>Version 1.02 Changes</t>
  </si>
  <si>
    <t>Version 1.01 changes</t>
  </si>
  <si>
    <t>Download the latest version here</t>
  </si>
  <si>
    <t>MoneySavingExpert download / support thread here</t>
  </si>
  <si>
    <t>Buy Me a Coffee :)</t>
  </si>
  <si>
    <t>Fixed Mortgage 2 which accidentally inherited some of Mortgage 1's settings such as start month. It only took 2.5 years for somebody to find that bug! Also unprotected the chart pages so you can customise them</t>
  </si>
  <si>
    <t>If you find this spreadsheet useful and want to say thanks then perhaps consider buying me a coffee, a beer or even a penny chew by clicking on the cup above which will take you to a Paypal donation page. All contributions however small are gratefully received and if I've already had my caffiene fix, donations will go towards paying for the web hosting required to keep up with the demand for this spreadsheet (averaging 800 - 1,000 downloads per month and No.1 on Google when searching "mortgage spreadsheet"!), plus it might also encourage me to continue updating and improving the spreadsheet.</t>
  </si>
  <si>
    <t>Fixed calculation of interest saved when adding offset options</t>
  </si>
  <si>
    <t>Reduce Monthly</t>
  </si>
  <si>
    <r>
      <t xml:space="preserve">Mortgage Repayment Calculator                         </t>
    </r>
    <r>
      <rPr>
        <sz val="10"/>
        <rFont val="Tahoma"/>
        <family val="2"/>
      </rPr>
      <t>Version 1.14</t>
    </r>
  </si>
  <si>
    <t>"Compatibility" version that may work on Office for Mac</t>
  </si>
  <si>
    <t>Copyright Chris Gamlin 2019</t>
  </si>
  <si>
    <t>Version 1.14 for Mac and other obscure versions of Excel</t>
  </si>
  <si>
    <t>Version 1.12 for Mac and other obscure versions of Excel</t>
  </si>
  <si>
    <t>Version 1.11 for Mac and other obscure versions of Excel</t>
  </si>
  <si>
    <t>Version 1.10  for Mac and other obscure versions of Excel</t>
  </si>
  <si>
    <t>Version 1.09  for Mac and other obscure versions of Excel</t>
  </si>
  <si>
    <t>Version 1.08 for Mac and other obscure versions of Excel</t>
  </si>
  <si>
    <t>Minor Updates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</si>
</sst>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7" formatCode="&quot;£&quot;#,##0.00;\-&quot;£&quot;#,##0.00"/>
    <numFmt numFmtId="8" formatCode="&quot;£&quot;#,##0.00;[Red]\-&quot;£&quot;#,##0.00"/>
    <numFmt numFmtId="164" formatCode="0_)"/>
    <numFmt numFmtId="165" formatCode="mm/dd/yy"/>
    <numFmt numFmtId="166" formatCode="0_);[Red]\(0\)"/>
    <numFmt numFmtId="167" formatCode="&quot;£&quot;#,##0.00"/>
    <numFmt numFmtId="168" formatCode="#,##0.0_ ;\-#,##0.0\ "/>
    <numFmt numFmtId="169" formatCode="0.0"/>
    <numFmt numFmtId="170" formatCode="#,##0.0"/>
    <numFmt numFmtId="171" formatCode="#,##0.00_ ;[Red]\-#,##0.00\ "/>
    <numFmt numFmtId="172" formatCode="#,##0.00_ ;\-#,##0.00\ "/>
    <numFmt numFmtId="173" formatCode="#,##0.0_ ;[Red]\-#,##0.0\ "/>
  </numFmts>
  <fonts count="34" x14ac:knownFonts="1">
    <font>
      <sz val="10"/>
      <name val="Arial"/>
      <family val="2"/>
    </font>
    <font>
      <sz val="10"/>
      <name val="Arial"/>
      <family val="2"/>
    </font>
    <font>
      <sz val="10"/>
      <name val="Tahoma"/>
      <family val="2"/>
    </font>
    <font>
      <b/>
      <sz val="10"/>
      <name val="Tahoma"/>
      <family val="2"/>
    </font>
    <font>
      <b/>
      <sz val="10"/>
      <color indexed="9"/>
      <name val="Tahoma"/>
      <family val="2"/>
    </font>
    <font>
      <sz val="10"/>
      <color indexed="59"/>
      <name val="Tahoma"/>
      <family val="2"/>
    </font>
    <font>
      <sz val="8"/>
      <name val="Tahoma"/>
      <family val="2"/>
    </font>
    <font>
      <sz val="8"/>
      <color indexed="59"/>
      <name val="Tahoma"/>
      <family val="2"/>
    </font>
    <font>
      <sz val="10"/>
      <color indexed="23"/>
      <name val="Tahoma"/>
      <family val="2"/>
    </font>
    <font>
      <sz val="14"/>
      <name val="Tahoma"/>
      <family val="2"/>
    </font>
    <font>
      <sz val="10"/>
      <color indexed="13"/>
      <name val="Arial"/>
      <family val="2"/>
    </font>
    <font>
      <sz val="10"/>
      <color indexed="9"/>
      <name val="Tahoma"/>
      <family val="2"/>
    </font>
    <font>
      <sz val="10"/>
      <color indexed="23"/>
      <name val="Arial"/>
      <family val="2"/>
    </font>
    <font>
      <b/>
      <u/>
      <sz val="10"/>
      <color indexed="23"/>
      <name val="Arial"/>
      <family val="2"/>
    </font>
    <font>
      <b/>
      <u/>
      <sz val="10"/>
      <color indexed="9"/>
      <name val="Tahoma"/>
      <family val="2"/>
    </font>
    <font>
      <b/>
      <u/>
      <sz val="10"/>
      <color indexed="13"/>
      <name val="Arial"/>
      <family val="2"/>
    </font>
    <font>
      <b/>
      <sz val="10"/>
      <name val="Arial"/>
      <family val="2"/>
    </font>
    <font>
      <b/>
      <sz val="16"/>
      <name val="Arial"/>
      <family val="2"/>
    </font>
    <font>
      <u/>
      <sz val="10"/>
      <color theme="10"/>
      <name val="Arial"/>
      <family val="2"/>
    </font>
    <font>
      <sz val="8"/>
      <color theme="0"/>
      <name val="Tahoma"/>
      <family val="2"/>
    </font>
    <font>
      <sz val="10"/>
      <color theme="1"/>
      <name val="Arial"/>
      <family val="2"/>
    </font>
    <font>
      <b/>
      <sz val="10"/>
      <color rgb="FF969696"/>
      <name val="Tahoma"/>
      <family val="2"/>
    </font>
    <font>
      <sz val="10"/>
      <color theme="0"/>
      <name val="Arial"/>
      <family val="2"/>
    </font>
    <font>
      <sz val="10"/>
      <color rgb="FFFFFF00"/>
      <name val="Arial"/>
      <family val="2"/>
    </font>
    <font>
      <sz val="10"/>
      <color theme="4" tint="0.79998168889431442"/>
      <name val="Arial"/>
      <family val="2"/>
    </font>
    <font>
      <sz val="10"/>
      <color theme="4" tint="0.79998168889431442"/>
      <name val="Tahoma"/>
      <family val="2"/>
    </font>
    <font>
      <sz val="8"/>
      <color theme="4" tint="0.79998168889431442"/>
      <name val="Tahoma"/>
      <family val="2"/>
    </font>
    <font>
      <b/>
      <sz val="10"/>
      <color theme="6" tint="-0.249977111117893"/>
      <name val="Tahoma"/>
      <family val="2"/>
    </font>
    <font>
      <sz val="10"/>
      <color theme="6" tint="0.59999389629810485"/>
      <name val="Tahoma"/>
      <family val="2"/>
    </font>
    <font>
      <sz val="10"/>
      <color theme="1" tint="0.34998626667073579"/>
      <name val="Arial"/>
      <family val="2"/>
    </font>
    <font>
      <sz val="10"/>
      <color theme="1" tint="0.34998626667073579"/>
      <name val="Tahoma"/>
      <family val="2"/>
    </font>
    <font>
      <b/>
      <sz val="10"/>
      <color theme="0"/>
      <name val="Tahoma"/>
      <family val="2"/>
    </font>
    <font>
      <b/>
      <sz val="10"/>
      <color rgb="FFFFFF00"/>
      <name val="Tahoma"/>
      <family val="2"/>
    </font>
    <font>
      <sz val="10"/>
      <color theme="1" tint="0.499984740745262"/>
      <name val="Tahoma"/>
      <family val="2"/>
    </font>
  </fonts>
  <fills count="19">
    <fill>
      <patternFill patternType="none"/>
    </fill>
    <fill>
      <patternFill patternType="gray125"/>
    </fill>
    <fill>
      <patternFill patternType="solid">
        <fgColor indexed="13"/>
        <bgColor indexed="13"/>
      </patternFill>
    </fill>
    <fill>
      <patternFill patternType="solid">
        <fgColor indexed="46"/>
        <bgColor indexed="64"/>
      </patternFill>
    </fill>
    <fill>
      <patternFill patternType="solid">
        <fgColor indexed="44"/>
        <bgColor indexed="64"/>
      </patternFill>
    </fill>
    <fill>
      <patternFill patternType="solid">
        <fgColor indexed="55"/>
        <bgColor indexed="64"/>
      </patternFill>
    </fill>
    <fill>
      <patternFill patternType="solid">
        <fgColor rgb="FFFFFF00"/>
        <bgColor indexed="64"/>
      </patternFill>
    </fill>
    <fill>
      <patternFill patternType="solid">
        <fgColor theme="0"/>
        <bgColor indexed="64"/>
      </patternFill>
    </fill>
    <fill>
      <patternFill patternType="solid">
        <fgColor theme="1" tint="0.24994659260841701"/>
        <bgColor indexed="64"/>
      </patternFill>
    </fill>
    <fill>
      <patternFill patternType="solid">
        <fgColor theme="1" tint="0.249977111117893"/>
        <bgColor indexed="64"/>
      </patternFill>
    </fill>
    <fill>
      <patternFill patternType="solid">
        <fgColor theme="4" tint="0.79998168889431442"/>
        <bgColor indexed="64"/>
      </patternFill>
    </fill>
    <fill>
      <patternFill patternType="solid">
        <fgColor theme="6"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6" tint="0.59996337778862885"/>
        <bgColor indexed="64"/>
      </patternFill>
    </fill>
    <fill>
      <patternFill patternType="solid">
        <fgColor theme="5" tint="0.39997558519241921"/>
        <bgColor indexed="64"/>
      </patternFill>
    </fill>
  </fills>
  <borders count="25">
    <border>
      <left/>
      <right/>
      <top/>
      <bottom/>
      <diagonal/>
    </border>
    <border>
      <left style="thin">
        <color indexed="22"/>
      </left>
      <right style="thin">
        <color indexed="22"/>
      </right>
      <top style="thin">
        <color indexed="22"/>
      </top>
      <bottom style="thin">
        <color indexed="22"/>
      </bottom>
      <diagonal/>
    </border>
    <border>
      <left style="double">
        <color indexed="8"/>
      </left>
      <right/>
      <top style="double">
        <color indexed="8"/>
      </top>
      <bottom/>
      <diagonal/>
    </border>
    <border>
      <left/>
      <right/>
      <top style="double">
        <color indexed="8"/>
      </top>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style="double">
        <color indexed="8"/>
      </right>
      <top/>
      <bottom style="double">
        <color indexed="8"/>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top/>
      <bottom/>
      <diagonal/>
    </border>
    <border>
      <left style="thin">
        <color indexed="22"/>
      </left>
      <right/>
      <top style="thin">
        <color indexed="22"/>
      </top>
      <bottom/>
      <diagonal/>
    </border>
    <border>
      <left style="thin">
        <color indexed="22"/>
      </left>
      <right/>
      <top/>
      <bottom style="thin">
        <color indexed="22"/>
      </bottom>
      <diagonal/>
    </border>
    <border>
      <left/>
      <right/>
      <top/>
      <bottom style="thin">
        <color indexed="22"/>
      </bottom>
      <diagonal/>
    </border>
    <border>
      <left/>
      <right/>
      <top style="thin">
        <color indexed="22"/>
      </top>
      <bottom/>
      <diagonal/>
    </border>
    <border>
      <left style="thin">
        <color indexed="22"/>
      </left>
      <right style="thin">
        <color indexed="22"/>
      </right>
      <top/>
      <bottom/>
      <diagonal/>
    </border>
    <border>
      <left style="medium">
        <color indexed="22"/>
      </left>
      <right/>
      <top/>
      <bottom/>
      <diagonal/>
    </border>
    <border>
      <left/>
      <right style="thin">
        <color indexed="22"/>
      </right>
      <top style="thin">
        <color indexed="22"/>
      </top>
      <bottom/>
      <diagonal/>
    </border>
    <border>
      <left/>
      <right style="thin">
        <color indexed="22"/>
      </right>
      <top/>
      <bottom/>
      <diagonal/>
    </border>
    <border>
      <left/>
      <right style="thin">
        <color indexed="22"/>
      </right>
      <top/>
      <bottom style="thin">
        <color indexed="22"/>
      </bottom>
      <diagonal/>
    </border>
  </borders>
  <cellStyleXfs count="5">
    <xf numFmtId="38" fontId="0" fillId="0" borderId="0" applyFont="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8" fillId="0" borderId="0" applyNumberFormat="0" applyFill="0" applyBorder="0" applyAlignment="0" applyProtection="0">
      <alignment vertical="top"/>
      <protection locked="0"/>
    </xf>
    <xf numFmtId="49" fontId="1" fillId="0" borderId="0" applyFont="0" applyFill="0" applyBorder="0" applyAlignment="0" applyProtection="0"/>
  </cellStyleXfs>
  <cellXfs count="289">
    <xf numFmtId="38" fontId="0" fillId="0" borderId="0" xfId="0"/>
    <xf numFmtId="38" fontId="2" fillId="0" borderId="0" xfId="0" applyFont="1" applyAlignment="1" applyProtection="1">
      <alignment horizontal="left"/>
    </xf>
    <xf numFmtId="38" fontId="5" fillId="0" borderId="0" xfId="0" applyFont="1" applyAlignment="1" applyProtection="1">
      <alignment horizontal="left"/>
    </xf>
    <xf numFmtId="38" fontId="2" fillId="0" borderId="0" xfId="0" applyFont="1" applyFill="1" applyAlignment="1" applyProtection="1">
      <alignment horizontal="left" vertical="center"/>
    </xf>
    <xf numFmtId="38" fontId="2" fillId="0" borderId="0" xfId="0" applyFont="1" applyAlignment="1" applyProtection="1">
      <alignment horizontal="left" vertical="center"/>
    </xf>
    <xf numFmtId="38" fontId="5" fillId="0" borderId="0" xfId="0" applyFont="1" applyAlignment="1" applyProtection="1">
      <alignment horizontal="left" vertical="center"/>
    </xf>
    <xf numFmtId="39" fontId="3" fillId="2" borderId="2" xfId="0" applyNumberFormat="1" applyFont="1" applyFill="1" applyBorder="1" applyAlignment="1" applyProtection="1">
      <alignment horizontal="left" vertical="center"/>
    </xf>
    <xf numFmtId="39" fontId="5" fillId="2" borderId="3" xfId="0" applyNumberFormat="1" applyFont="1" applyFill="1" applyBorder="1" applyAlignment="1" applyProtection="1">
      <alignment horizontal="left" vertical="center"/>
    </xf>
    <xf numFmtId="39" fontId="2" fillId="2" borderId="4" xfId="0" applyNumberFormat="1" applyFont="1" applyFill="1" applyBorder="1" applyAlignment="1" applyProtection="1">
      <alignment horizontal="left" vertical="center"/>
    </xf>
    <xf numFmtId="39" fontId="5" fillId="2" borderId="0" xfId="0" applyNumberFormat="1" applyFont="1" applyFill="1" applyAlignment="1" applyProtection="1">
      <alignment horizontal="left" vertical="center"/>
    </xf>
    <xf numFmtId="164" fontId="2" fillId="2" borderId="4" xfId="0" applyNumberFormat="1" applyFont="1" applyFill="1" applyBorder="1" applyAlignment="1" applyProtection="1">
      <alignment horizontal="left" vertical="center"/>
    </xf>
    <xf numFmtId="39" fontId="2" fillId="2" borderId="5" xfId="0" applyNumberFormat="1" applyFont="1" applyFill="1" applyBorder="1" applyAlignment="1" applyProtection="1">
      <alignment horizontal="left" vertical="center"/>
    </xf>
    <xf numFmtId="39" fontId="5" fillId="2" borderId="6" xfId="0" applyNumberFormat="1" applyFont="1" applyFill="1" applyBorder="1" applyAlignment="1" applyProtection="1">
      <alignment horizontal="left" vertical="center"/>
    </xf>
    <xf numFmtId="38" fontId="2" fillId="0" borderId="0" xfId="0" applyFont="1" applyFill="1" applyBorder="1" applyAlignment="1" applyProtection="1">
      <alignment horizontal="left" vertical="center"/>
    </xf>
    <xf numFmtId="38" fontId="6" fillId="0" borderId="0" xfId="0" applyFont="1" applyFill="1" applyAlignment="1" applyProtection="1">
      <alignment horizontal="left" vertical="center"/>
    </xf>
    <xf numFmtId="38" fontId="6" fillId="0" borderId="0" xfId="0" applyFont="1" applyAlignment="1" applyProtection="1">
      <alignment horizontal="left" vertical="center"/>
    </xf>
    <xf numFmtId="38" fontId="7" fillId="0" borderId="0" xfId="0" applyFont="1" applyAlignment="1" applyProtection="1">
      <alignment horizontal="left" vertical="center"/>
    </xf>
    <xf numFmtId="38" fontId="2" fillId="0" borderId="0" xfId="0" applyFont="1" applyFill="1" applyAlignment="1" applyProtection="1">
      <alignment horizontal="left" vertical="center" wrapText="1"/>
    </xf>
    <xf numFmtId="38" fontId="2" fillId="0" borderId="0" xfId="0" applyFont="1" applyAlignment="1" applyProtection="1">
      <alignment horizontal="left" vertical="center" wrapText="1"/>
    </xf>
    <xf numFmtId="38" fontId="5" fillId="0" borderId="0" xfId="0" applyFont="1" applyAlignment="1" applyProtection="1">
      <alignment horizontal="left" vertical="center" wrapText="1"/>
    </xf>
    <xf numFmtId="38" fontId="2" fillId="0" borderId="0" xfId="0" applyFont="1" applyFill="1" applyAlignment="1" applyProtection="1">
      <alignment horizontal="left"/>
    </xf>
    <xf numFmtId="38" fontId="2" fillId="0" borderId="0" xfId="0" applyFont="1" applyFill="1" applyBorder="1" applyAlignment="1" applyProtection="1">
      <alignment horizontal="left"/>
    </xf>
    <xf numFmtId="164" fontId="2" fillId="3" borderId="1" xfId="0" applyNumberFormat="1" applyFont="1" applyFill="1" applyBorder="1" applyAlignment="1" applyProtection="1">
      <alignment horizontal="left" vertical="center"/>
    </xf>
    <xf numFmtId="38" fontId="2" fillId="3" borderId="1" xfId="0" applyFont="1" applyFill="1" applyBorder="1" applyAlignment="1" applyProtection="1">
      <alignment horizontal="left" vertical="center"/>
    </xf>
    <xf numFmtId="167" fontId="2" fillId="3" borderId="1" xfId="0" applyNumberFormat="1" applyFont="1" applyFill="1" applyBorder="1" applyAlignment="1" applyProtection="1">
      <alignment horizontal="left" vertical="center"/>
    </xf>
    <xf numFmtId="39" fontId="4" fillId="4" borderId="7" xfId="0" applyNumberFormat="1" applyFont="1" applyFill="1" applyBorder="1" applyAlignment="1" applyProtection="1">
      <alignment vertical="center"/>
    </xf>
    <xf numFmtId="39" fontId="4" fillId="4" borderId="8" xfId="0" applyNumberFormat="1" applyFont="1" applyFill="1" applyBorder="1" applyAlignment="1" applyProtection="1">
      <alignment vertical="center"/>
    </xf>
    <xf numFmtId="39" fontId="4" fillId="4" borderId="9" xfId="0" applyNumberFormat="1" applyFont="1" applyFill="1" applyBorder="1" applyAlignment="1" applyProtection="1">
      <alignment vertical="center"/>
    </xf>
    <xf numFmtId="10" fontId="2" fillId="3" borderId="1" xfId="0" applyNumberFormat="1" applyFont="1" applyFill="1" applyBorder="1" applyAlignment="1" applyProtection="1">
      <alignment horizontal="left" vertical="center"/>
    </xf>
    <xf numFmtId="164" fontId="2" fillId="3" borderId="1" xfId="0" applyNumberFormat="1" applyFont="1" applyFill="1" applyBorder="1" applyAlignment="1" applyProtection="1">
      <alignment horizontal="center" vertical="center"/>
    </xf>
    <xf numFmtId="39" fontId="2" fillId="2" borderId="3" xfId="0" applyNumberFormat="1" applyFont="1" applyFill="1" applyBorder="1" applyAlignment="1" applyProtection="1">
      <alignment horizontal="left" vertical="center"/>
    </xf>
    <xf numFmtId="39" fontId="2" fillId="2" borderId="0" xfId="0" applyNumberFormat="1" applyFont="1" applyFill="1" applyBorder="1" applyAlignment="1" applyProtection="1">
      <alignment horizontal="left" vertical="center"/>
    </xf>
    <xf numFmtId="0" fontId="2" fillId="2" borderId="0" xfId="0" applyNumberFormat="1" applyFont="1" applyFill="1" applyBorder="1" applyAlignment="1" applyProtection="1">
      <alignment horizontal="left" vertical="center"/>
    </xf>
    <xf numFmtId="39" fontId="2" fillId="2" borderId="6" xfId="0" applyNumberFormat="1" applyFont="1" applyFill="1" applyBorder="1" applyAlignment="1" applyProtection="1">
      <alignment horizontal="left" vertical="center"/>
    </xf>
    <xf numFmtId="39" fontId="2" fillId="2" borderId="10" xfId="0" applyNumberFormat="1" applyFont="1" applyFill="1" applyBorder="1" applyAlignment="1" applyProtection="1">
      <alignment horizontal="left" vertical="center"/>
    </xf>
    <xf numFmtId="39" fontId="2" fillId="2" borderId="11" xfId="0" applyNumberFormat="1" applyFont="1" applyFill="1" applyBorder="1" applyAlignment="1" applyProtection="1">
      <alignment horizontal="left" vertical="center"/>
    </xf>
    <xf numFmtId="39" fontId="2" fillId="2" borderId="12" xfId="0" applyNumberFormat="1" applyFont="1" applyFill="1" applyBorder="1" applyAlignment="1" applyProtection="1">
      <alignment horizontal="left" vertical="center"/>
    </xf>
    <xf numFmtId="38" fontId="19" fillId="0" borderId="0" xfId="0" applyFont="1" applyFill="1" applyAlignment="1" applyProtection="1">
      <alignment horizontal="left" vertical="center"/>
    </xf>
    <xf numFmtId="170" fontId="2" fillId="3" borderId="1" xfId="0" applyNumberFormat="1" applyFont="1" applyFill="1" applyBorder="1" applyAlignment="1" applyProtection="1">
      <alignment horizontal="left" vertical="center"/>
    </xf>
    <xf numFmtId="39" fontId="4" fillId="4" borderId="8" xfId="0" applyNumberFormat="1" applyFont="1" applyFill="1" applyBorder="1" applyAlignment="1" applyProtection="1">
      <alignment horizontal="left" vertical="center"/>
    </xf>
    <xf numFmtId="39" fontId="4" fillId="4" borderId="9" xfId="0" applyNumberFormat="1" applyFont="1" applyFill="1" applyBorder="1" applyAlignment="1" applyProtection="1">
      <alignment horizontal="left" vertical="center"/>
    </xf>
    <xf numFmtId="8" fontId="0" fillId="0" borderId="0" xfId="0" applyNumberFormat="1"/>
    <xf numFmtId="38" fontId="7" fillId="6" borderId="0" xfId="0" applyFont="1" applyFill="1" applyAlignment="1" applyProtection="1">
      <alignment horizontal="left" vertical="center"/>
    </xf>
    <xf numFmtId="38" fontId="6" fillId="6" borderId="0" xfId="0" applyFont="1" applyFill="1" applyAlignment="1" applyProtection="1">
      <alignment horizontal="left" vertical="center"/>
    </xf>
    <xf numFmtId="39" fontId="4" fillId="4" borderId="7" xfId="0" applyNumberFormat="1" applyFont="1" applyFill="1" applyBorder="1" applyAlignment="1" applyProtection="1">
      <alignment horizontal="left" vertical="center"/>
    </xf>
    <xf numFmtId="38" fontId="0" fillId="7" borderId="0" xfId="0" applyFill="1"/>
    <xf numFmtId="167" fontId="8" fillId="7" borderId="1" xfId="0" applyNumberFormat="1" applyFont="1" applyFill="1" applyBorder="1" applyAlignment="1" applyProtection="1">
      <alignment horizontal="left" vertical="center"/>
      <protection locked="0"/>
    </xf>
    <xf numFmtId="10" fontId="8" fillId="7" borderId="1" xfId="0" applyNumberFormat="1" applyFont="1" applyFill="1" applyBorder="1" applyAlignment="1" applyProtection="1">
      <alignment horizontal="left" vertical="center"/>
      <protection locked="0"/>
    </xf>
    <xf numFmtId="169" fontId="8" fillId="7" borderId="1" xfId="0" applyNumberFormat="1" applyFont="1" applyFill="1" applyBorder="1" applyAlignment="1" applyProtection="1">
      <alignment horizontal="left" vertical="center"/>
      <protection locked="0"/>
    </xf>
    <xf numFmtId="168" fontId="8" fillId="7" borderId="1" xfId="0" applyNumberFormat="1" applyFont="1" applyFill="1" applyBorder="1" applyAlignment="1" applyProtection="1">
      <alignment horizontal="left" vertical="center"/>
      <protection locked="0"/>
    </xf>
    <xf numFmtId="164" fontId="8" fillId="7" borderId="1" xfId="0" applyNumberFormat="1" applyFont="1" applyFill="1" applyBorder="1" applyAlignment="1" applyProtection="1">
      <alignment horizontal="left" vertical="center"/>
      <protection locked="0"/>
    </xf>
    <xf numFmtId="37" fontId="8" fillId="7" borderId="1" xfId="0" applyNumberFormat="1" applyFont="1" applyFill="1" applyBorder="1" applyAlignment="1" applyProtection="1">
      <alignment horizontal="left" vertical="center"/>
      <protection locked="0"/>
    </xf>
    <xf numFmtId="37" fontId="9" fillId="7" borderId="0" xfId="0" applyNumberFormat="1" applyFont="1" applyFill="1" applyBorder="1" applyAlignment="1" applyProtection="1">
      <alignment horizontal="left"/>
    </xf>
    <xf numFmtId="38" fontId="2" fillId="7" borderId="0" xfId="0" applyFont="1" applyFill="1" applyBorder="1" applyAlignment="1" applyProtection="1">
      <alignment horizontal="left"/>
    </xf>
    <xf numFmtId="39" fontId="4" fillId="7" borderId="0" xfId="0" applyNumberFormat="1" applyFont="1" applyFill="1" applyBorder="1" applyAlignment="1" applyProtection="1">
      <alignment horizontal="left" vertical="center"/>
    </xf>
    <xf numFmtId="171" fontId="0" fillId="0" borderId="0" xfId="0" applyNumberFormat="1"/>
    <xf numFmtId="171" fontId="2" fillId="0" borderId="0" xfId="0" applyNumberFormat="1" applyFont="1" applyFill="1" applyAlignment="1" applyProtection="1">
      <alignment horizontal="left"/>
    </xf>
    <xf numFmtId="171" fontId="2" fillId="0" borderId="0" xfId="0" applyNumberFormat="1" applyFont="1" applyFill="1" applyAlignment="1" applyProtection="1">
      <alignment horizontal="left" vertical="center"/>
    </xf>
    <xf numFmtId="171" fontId="6" fillId="0" borderId="0" xfId="0" applyNumberFormat="1" applyFont="1" applyFill="1" applyAlignment="1" applyProtection="1">
      <alignment horizontal="left" vertical="center"/>
    </xf>
    <xf numFmtId="171" fontId="2" fillId="0" borderId="0" xfId="0" applyNumberFormat="1" applyFont="1" applyFill="1" applyAlignment="1" applyProtection="1">
      <alignment horizontal="left" vertical="center" wrapText="1"/>
    </xf>
    <xf numFmtId="171" fontId="2" fillId="0" borderId="0" xfId="0" applyNumberFormat="1" applyFont="1" applyAlignment="1" applyProtection="1">
      <alignment horizontal="left" vertical="center"/>
    </xf>
    <xf numFmtId="171" fontId="20" fillId="0" borderId="0" xfId="0" applyNumberFormat="1" applyFont="1"/>
    <xf numFmtId="171" fontId="6" fillId="0" borderId="0" xfId="0" applyNumberFormat="1" applyFont="1" applyAlignment="1" applyProtection="1">
      <alignment horizontal="left" vertical="center"/>
    </xf>
    <xf numFmtId="38" fontId="0" fillId="6" borderId="0" xfId="0" applyFill="1"/>
    <xf numFmtId="39" fontId="21" fillId="5" borderId="13" xfId="0" applyNumberFormat="1" applyFont="1" applyFill="1" applyBorder="1" applyAlignment="1" applyProtection="1">
      <alignment horizontal="center" vertical="center" wrapText="1"/>
    </xf>
    <xf numFmtId="38" fontId="22" fillId="0" borderId="0" xfId="0" applyFont="1"/>
    <xf numFmtId="38" fontId="0" fillId="8" borderId="0" xfId="0" applyFill="1"/>
    <xf numFmtId="167" fontId="2" fillId="3" borderId="0" xfId="0" applyNumberFormat="1" applyFont="1" applyFill="1" applyBorder="1" applyAlignment="1" applyProtection="1">
      <alignment horizontal="left" vertical="center"/>
    </xf>
    <xf numFmtId="39" fontId="4" fillId="5" borderId="14" xfId="0" applyNumberFormat="1" applyFont="1" applyFill="1" applyBorder="1" applyAlignment="1" applyProtection="1">
      <alignment horizontal="center" vertical="center" wrapText="1"/>
    </xf>
    <xf numFmtId="2" fontId="22" fillId="0" borderId="0" xfId="0" applyNumberFormat="1" applyFont="1"/>
    <xf numFmtId="7" fontId="8" fillId="7" borderId="1" xfId="0" applyNumberFormat="1" applyFont="1" applyFill="1" applyBorder="1" applyAlignment="1" applyProtection="1">
      <alignment horizontal="left" vertical="center"/>
      <protection locked="0"/>
    </xf>
    <xf numFmtId="38" fontId="22" fillId="0" borderId="0" xfId="0" applyFont="1" applyFill="1"/>
    <xf numFmtId="38" fontId="23" fillId="6" borderId="0" xfId="0" applyFont="1" applyFill="1"/>
    <xf numFmtId="38" fontId="0" fillId="7" borderId="0" xfId="0" applyFill="1" applyAlignment="1">
      <alignment wrapText="1"/>
    </xf>
    <xf numFmtId="38" fontId="18" fillId="7" borderId="0" xfId="3" applyNumberFormat="1" applyFill="1" applyAlignment="1" applyProtection="1"/>
    <xf numFmtId="38" fontId="8" fillId="7" borderId="15" xfId="0" applyFont="1" applyFill="1" applyBorder="1" applyAlignment="1" applyProtection="1">
      <alignment horizontal="left" vertical="center"/>
    </xf>
    <xf numFmtId="39" fontId="11" fillId="4" borderId="8" xfId="0" applyNumberFormat="1" applyFont="1" applyFill="1" applyBorder="1" applyAlignment="1" applyProtection="1">
      <alignment horizontal="left" vertical="center"/>
    </xf>
    <xf numFmtId="172" fontId="11" fillId="7" borderId="0" xfId="0" applyNumberFormat="1" applyFont="1" applyFill="1" applyBorder="1" applyAlignment="1" applyProtection="1">
      <alignment horizontal="center" vertical="center" wrapText="1"/>
    </xf>
    <xf numFmtId="38" fontId="8" fillId="7" borderId="7" xfId="0" applyFont="1" applyFill="1" applyBorder="1" applyAlignment="1" applyProtection="1">
      <alignment horizontal="left" vertical="center"/>
    </xf>
    <xf numFmtId="38" fontId="8" fillId="7" borderId="8" xfId="0" applyFont="1" applyFill="1" applyBorder="1" applyAlignment="1" applyProtection="1">
      <alignment horizontal="left" vertical="center"/>
    </xf>
    <xf numFmtId="39" fontId="11" fillId="4" borderId="8" xfId="0" applyNumberFormat="1" applyFont="1" applyFill="1" applyBorder="1" applyAlignment="1" applyProtection="1">
      <alignment horizontal="right" vertical="center"/>
    </xf>
    <xf numFmtId="39" fontId="11" fillId="4" borderId="9" xfId="0" applyNumberFormat="1" applyFont="1" applyFill="1" applyBorder="1" applyAlignment="1" applyProtection="1">
      <alignment horizontal="right" vertical="center"/>
    </xf>
    <xf numFmtId="38" fontId="0" fillId="9" borderId="0" xfId="0" applyFill="1"/>
    <xf numFmtId="164" fontId="2" fillId="3" borderId="7" xfId="0" applyNumberFormat="1" applyFont="1" applyFill="1" applyBorder="1" applyAlignment="1" applyProtection="1">
      <alignment horizontal="center" vertical="center"/>
    </xf>
    <xf numFmtId="39" fontId="4" fillId="5" borderId="16" xfId="0" applyNumberFormat="1" applyFont="1" applyFill="1" applyBorder="1" applyAlignment="1" applyProtection="1">
      <alignment horizontal="center" vertical="center" wrapText="1"/>
    </xf>
    <xf numFmtId="39" fontId="4" fillId="5" borderId="15" xfId="0" applyNumberFormat="1" applyFont="1" applyFill="1" applyBorder="1" applyAlignment="1" applyProtection="1">
      <alignment horizontal="center" vertical="center" wrapText="1"/>
    </xf>
    <xf numFmtId="39" fontId="4" fillId="5" borderId="17" xfId="0" applyNumberFormat="1" applyFont="1" applyFill="1" applyBorder="1" applyAlignment="1" applyProtection="1">
      <alignment horizontal="center" vertical="center" wrapText="1"/>
    </xf>
    <xf numFmtId="167" fontId="2" fillId="3" borderId="7" xfId="0" applyNumberFormat="1" applyFont="1" applyFill="1" applyBorder="1" applyAlignment="1" applyProtection="1">
      <alignment horizontal="center" vertical="center"/>
    </xf>
    <xf numFmtId="38" fontId="8" fillId="0" borderId="7" xfId="0" applyFont="1" applyFill="1" applyBorder="1" applyAlignment="1" applyProtection="1">
      <alignment horizontal="left" vertical="center"/>
    </xf>
    <xf numFmtId="38" fontId="8" fillId="0" borderId="8" xfId="0" applyFont="1" applyFill="1" applyBorder="1" applyAlignment="1" applyProtection="1">
      <alignment horizontal="left" vertical="center"/>
    </xf>
    <xf numFmtId="172" fontId="11" fillId="4" borderId="0" xfId="0" applyNumberFormat="1" applyFont="1" applyFill="1" applyBorder="1" applyAlignment="1" applyProtection="1">
      <alignment horizontal="center" vertical="center" wrapText="1"/>
    </xf>
    <xf numFmtId="38" fontId="0" fillId="10" borderId="0" xfId="0" applyFill="1"/>
    <xf numFmtId="39" fontId="4" fillId="11" borderId="7" xfId="0" applyNumberFormat="1" applyFont="1" applyFill="1" applyBorder="1" applyAlignment="1" applyProtection="1">
      <alignment horizontal="left" vertical="center"/>
    </xf>
    <xf numFmtId="39" fontId="4" fillId="11" borderId="8" xfId="0" applyNumberFormat="1" applyFont="1" applyFill="1" applyBorder="1" applyAlignment="1" applyProtection="1">
      <alignment horizontal="left" vertical="center"/>
    </xf>
    <xf numFmtId="39" fontId="11" fillId="11" borderId="8" xfId="0" applyNumberFormat="1" applyFont="1" applyFill="1" applyBorder="1" applyAlignment="1" applyProtection="1">
      <alignment horizontal="left" vertical="center"/>
    </xf>
    <xf numFmtId="39" fontId="11" fillId="11" borderId="9" xfId="0" applyNumberFormat="1" applyFont="1" applyFill="1" applyBorder="1" applyAlignment="1" applyProtection="1">
      <alignment horizontal="right" vertical="center"/>
    </xf>
    <xf numFmtId="39" fontId="11" fillId="11" borderId="8" xfId="0" applyNumberFormat="1" applyFont="1" applyFill="1" applyBorder="1" applyAlignment="1" applyProtection="1">
      <alignment horizontal="right" vertical="center"/>
    </xf>
    <xf numFmtId="39" fontId="4" fillId="11" borderId="9" xfId="0" applyNumberFormat="1" applyFont="1" applyFill="1" applyBorder="1" applyAlignment="1" applyProtection="1">
      <alignment horizontal="left" vertical="center"/>
    </xf>
    <xf numFmtId="167" fontId="2" fillId="12" borderId="7" xfId="0" applyNumberFormat="1" applyFont="1" applyFill="1" applyBorder="1" applyAlignment="1" applyProtection="1">
      <alignment horizontal="center" vertical="center"/>
    </xf>
    <xf numFmtId="167" fontId="2" fillId="12" borderId="1" xfId="0" applyNumberFormat="1" applyFont="1" applyFill="1" applyBorder="1" applyAlignment="1" applyProtection="1">
      <alignment horizontal="left" vertical="center"/>
    </xf>
    <xf numFmtId="8" fontId="0" fillId="7" borderId="0" xfId="0" applyNumberFormat="1" applyFill="1"/>
    <xf numFmtId="38" fontId="24" fillId="7" borderId="0" xfId="0" applyFont="1" applyFill="1"/>
    <xf numFmtId="171" fontId="25" fillId="7" borderId="0" xfId="0" applyNumberFormat="1" applyFont="1" applyFill="1" applyAlignment="1" applyProtection="1">
      <alignment horizontal="left"/>
    </xf>
    <xf numFmtId="38" fontId="25" fillId="7" borderId="0" xfId="0" applyFont="1" applyFill="1" applyBorder="1" applyAlignment="1" applyProtection="1">
      <alignment horizontal="left"/>
    </xf>
    <xf numFmtId="171" fontId="26" fillId="7" borderId="0" xfId="0" applyNumberFormat="1" applyFont="1" applyFill="1" applyAlignment="1" applyProtection="1">
      <alignment horizontal="left" vertical="center"/>
    </xf>
    <xf numFmtId="38" fontId="25" fillId="7" borderId="0" xfId="0" applyFont="1" applyFill="1" applyAlignment="1" applyProtection="1">
      <alignment horizontal="left" vertical="center"/>
    </xf>
    <xf numFmtId="171" fontId="25" fillId="7" borderId="0" xfId="0" applyNumberFormat="1" applyFont="1" applyFill="1" applyAlignment="1" applyProtection="1">
      <alignment horizontal="left" vertical="center"/>
    </xf>
    <xf numFmtId="38" fontId="25" fillId="7" borderId="0" xfId="0" applyFont="1" applyFill="1" applyBorder="1" applyAlignment="1" applyProtection="1">
      <alignment horizontal="left" vertical="center"/>
    </xf>
    <xf numFmtId="171" fontId="25" fillId="7" borderId="0" xfId="0" applyNumberFormat="1" applyFont="1" applyFill="1" applyAlignment="1" applyProtection="1">
      <alignment horizontal="left" vertical="center" wrapText="1"/>
    </xf>
    <xf numFmtId="171" fontId="24" fillId="7" borderId="0" xfId="0" applyNumberFormat="1" applyFont="1" applyFill="1"/>
    <xf numFmtId="171" fontId="22" fillId="7" borderId="0" xfId="0" applyNumberFormat="1" applyFont="1" applyFill="1"/>
    <xf numFmtId="38" fontId="19" fillId="7" borderId="0" xfId="0" applyFont="1" applyFill="1" applyAlignment="1" applyProtection="1">
      <alignment horizontal="left" vertical="center"/>
    </xf>
    <xf numFmtId="38" fontId="24" fillId="0" borderId="0" xfId="0" applyFont="1" applyFill="1"/>
    <xf numFmtId="171" fontId="24" fillId="0" borderId="0" xfId="0" applyNumberFormat="1" applyFont="1" applyFill="1"/>
    <xf numFmtId="38" fontId="25" fillId="0" borderId="0" xfId="0" applyFont="1" applyFill="1" applyAlignment="1" applyProtection="1">
      <alignment horizontal="left" vertical="center"/>
    </xf>
    <xf numFmtId="38" fontId="0" fillId="0" borderId="0" xfId="0" applyFill="1"/>
    <xf numFmtId="171" fontId="25" fillId="0" borderId="0" xfId="0" applyNumberFormat="1" applyFont="1" applyFill="1" applyAlignment="1" applyProtection="1">
      <alignment horizontal="left" vertical="center"/>
    </xf>
    <xf numFmtId="171" fontId="25" fillId="0" borderId="0" xfId="0" applyNumberFormat="1" applyFont="1" applyFill="1" applyAlignment="1" applyProtection="1">
      <alignment horizontal="left" vertical="center" wrapText="1"/>
    </xf>
    <xf numFmtId="171" fontId="26" fillId="0" borderId="0" xfId="0" applyNumberFormat="1" applyFont="1" applyFill="1" applyAlignment="1" applyProtection="1">
      <alignment horizontal="left" vertical="center"/>
    </xf>
    <xf numFmtId="39" fontId="4" fillId="11" borderId="7" xfId="0" applyNumberFormat="1" applyFont="1" applyFill="1" applyBorder="1" applyAlignment="1" applyProtection="1">
      <alignment vertical="center"/>
    </xf>
    <xf numFmtId="39" fontId="4" fillId="11" borderId="8" xfId="0" applyNumberFormat="1" applyFont="1" applyFill="1" applyBorder="1" applyAlignment="1" applyProtection="1">
      <alignment vertical="center"/>
    </xf>
    <xf numFmtId="39" fontId="27" fillId="13" borderId="13" xfId="0" applyNumberFormat="1" applyFont="1" applyFill="1" applyBorder="1" applyAlignment="1" applyProtection="1">
      <alignment horizontal="center" vertical="center" wrapText="1"/>
    </xf>
    <xf numFmtId="164" fontId="2" fillId="12" borderId="1" xfId="0" applyNumberFormat="1" applyFont="1" applyFill="1" applyBorder="1" applyAlignment="1" applyProtection="1">
      <alignment horizontal="left" vertical="center"/>
    </xf>
    <xf numFmtId="10" fontId="2" fillId="12" borderId="1" xfId="0" applyNumberFormat="1" applyFont="1" applyFill="1" applyBorder="1" applyAlignment="1" applyProtection="1">
      <alignment horizontal="left" vertical="center"/>
    </xf>
    <xf numFmtId="164" fontId="2" fillId="12" borderId="1" xfId="0" applyNumberFormat="1" applyFont="1" applyFill="1" applyBorder="1" applyAlignment="1" applyProtection="1">
      <alignment horizontal="center" vertical="center"/>
    </xf>
    <xf numFmtId="173" fontId="0" fillId="7" borderId="0" xfId="0" applyNumberFormat="1" applyFill="1"/>
    <xf numFmtId="39" fontId="11" fillId="4" borderId="9" xfId="0" applyNumberFormat="1" applyFont="1" applyFill="1" applyBorder="1" applyAlignment="1" applyProtection="1">
      <alignment horizontal="center" vertical="center"/>
    </xf>
    <xf numFmtId="39" fontId="4" fillId="14" borderId="7" xfId="0" applyNumberFormat="1" applyFont="1" applyFill="1" applyBorder="1" applyAlignment="1" applyProtection="1">
      <alignment horizontal="left" vertical="center"/>
    </xf>
    <xf numFmtId="39" fontId="4" fillId="14" borderId="8" xfId="0" applyNumberFormat="1" applyFont="1" applyFill="1" applyBorder="1" applyAlignment="1" applyProtection="1">
      <alignment horizontal="left" vertical="center"/>
    </xf>
    <xf numFmtId="39" fontId="11" fillId="14" borderId="8" xfId="0" applyNumberFormat="1" applyFont="1" applyFill="1" applyBorder="1" applyAlignment="1" applyProtection="1">
      <alignment horizontal="left" vertical="center"/>
    </xf>
    <xf numFmtId="167" fontId="2" fillId="15" borderId="1" xfId="0" applyNumberFormat="1" applyFont="1" applyFill="1" applyBorder="1" applyAlignment="1" applyProtection="1">
      <alignment horizontal="left" vertical="center"/>
    </xf>
    <xf numFmtId="0" fontId="2" fillId="3" borderId="1" xfId="0" applyNumberFormat="1" applyFont="1" applyFill="1" applyBorder="1" applyAlignment="1" applyProtection="1">
      <alignment horizontal="left" vertical="center"/>
    </xf>
    <xf numFmtId="4" fontId="8" fillId="7" borderId="7" xfId="0" applyNumberFormat="1" applyFont="1" applyFill="1" applyBorder="1" applyAlignment="1" applyProtection="1">
      <alignment horizontal="left" vertical="center"/>
    </xf>
    <xf numFmtId="4" fontId="0" fillId="7" borderId="8" xfId="0" applyNumberFormat="1" applyFill="1" applyBorder="1"/>
    <xf numFmtId="170" fontId="2" fillId="15" borderId="1" xfId="0" applyNumberFormat="1" applyFont="1" applyFill="1" applyBorder="1" applyAlignment="1" applyProtection="1">
      <alignment horizontal="left" vertical="center"/>
    </xf>
    <xf numFmtId="39" fontId="4" fillId="14" borderId="18" xfId="0" applyNumberFormat="1" applyFont="1" applyFill="1" applyBorder="1" applyAlignment="1" applyProtection="1">
      <alignment horizontal="left" vertical="center"/>
    </xf>
    <xf numFmtId="39" fontId="11" fillId="11" borderId="1" xfId="0" applyNumberFormat="1" applyFont="1" applyFill="1" applyBorder="1" applyAlignment="1" applyProtection="1">
      <alignment horizontal="center" vertical="center"/>
    </xf>
    <xf numFmtId="39" fontId="11" fillId="4" borderId="1" xfId="0" applyNumberFormat="1" applyFont="1" applyFill="1" applyBorder="1" applyAlignment="1" applyProtection="1">
      <alignment horizontal="left" vertical="center"/>
    </xf>
    <xf numFmtId="164" fontId="28" fillId="12" borderId="1" xfId="0" applyNumberFormat="1" applyFont="1" applyFill="1" applyBorder="1" applyAlignment="1" applyProtection="1">
      <alignment horizontal="center" vertical="center"/>
    </xf>
    <xf numFmtId="38" fontId="22" fillId="14" borderId="0" xfId="0" applyFont="1" applyFill="1" applyAlignment="1">
      <alignment horizontal="center"/>
    </xf>
    <xf numFmtId="39" fontId="11" fillId="11" borderId="1" xfId="0" applyNumberFormat="1" applyFont="1" applyFill="1" applyBorder="1" applyAlignment="1" applyProtection="1">
      <alignment horizontal="left" vertical="center"/>
    </xf>
    <xf numFmtId="37" fontId="9" fillId="7" borderId="0" xfId="0" applyNumberFormat="1" applyFont="1" applyFill="1" applyBorder="1" applyAlignment="1" applyProtection="1">
      <alignment horizontal="left" vertical="top"/>
    </xf>
    <xf numFmtId="10" fontId="8" fillId="7" borderId="7" xfId="0" applyNumberFormat="1" applyFont="1" applyFill="1" applyBorder="1" applyAlignment="1" applyProtection="1">
      <alignment horizontal="left" vertical="center"/>
    </xf>
    <xf numFmtId="10" fontId="8" fillId="7" borderId="8" xfId="0" applyNumberFormat="1" applyFont="1" applyFill="1" applyBorder="1" applyAlignment="1" applyProtection="1">
      <alignment horizontal="left" vertical="center"/>
    </xf>
    <xf numFmtId="10" fontId="8" fillId="7" borderId="1" xfId="0" applyNumberFormat="1" applyFont="1" applyFill="1" applyBorder="1" applyAlignment="1" applyProtection="1">
      <alignment horizontal="left" vertical="center"/>
    </xf>
    <xf numFmtId="38" fontId="8" fillId="0" borderId="0" xfId="0" applyFont="1" applyFill="1" applyBorder="1" applyAlignment="1" applyProtection="1">
      <alignment horizontal="left" vertical="center"/>
    </xf>
    <xf numFmtId="7" fontId="2" fillId="3" borderId="1" xfId="0" applyNumberFormat="1" applyFont="1" applyFill="1" applyBorder="1" applyAlignment="1" applyProtection="1">
      <alignment horizontal="left" vertical="center"/>
    </xf>
    <xf numFmtId="168" fontId="2" fillId="3" borderId="1" xfId="0" applyNumberFormat="1" applyFont="1" applyFill="1" applyBorder="1" applyAlignment="1" applyProtection="1">
      <alignment horizontal="left" vertical="center"/>
    </xf>
    <xf numFmtId="168" fontId="2" fillId="12" borderId="1" xfId="0" applyNumberFormat="1" applyFont="1" applyFill="1" applyBorder="1" applyAlignment="1" applyProtection="1">
      <alignment horizontal="left" vertical="center"/>
    </xf>
    <xf numFmtId="7" fontId="2" fillId="12" borderId="1" xfId="0" applyNumberFormat="1" applyFont="1" applyFill="1" applyBorder="1" applyAlignment="1" applyProtection="1">
      <alignment horizontal="left" vertical="center"/>
    </xf>
    <xf numFmtId="170" fontId="2" fillId="12" borderId="1" xfId="0" applyNumberFormat="1" applyFont="1" applyFill="1" applyBorder="1" applyAlignment="1" applyProtection="1">
      <alignment horizontal="left" vertical="center"/>
    </xf>
    <xf numFmtId="0" fontId="2" fillId="12" borderId="1" xfId="0" applyNumberFormat="1" applyFont="1" applyFill="1" applyBorder="1" applyAlignment="1" applyProtection="1">
      <alignment horizontal="left" vertical="center"/>
    </xf>
    <xf numFmtId="39" fontId="2" fillId="11" borderId="1" xfId="0" applyNumberFormat="1" applyFont="1" applyFill="1" applyBorder="1" applyAlignment="1" applyProtection="1">
      <alignment horizontal="center" vertical="center"/>
    </xf>
    <xf numFmtId="38" fontId="0" fillId="16" borderId="1" xfId="0" applyFill="1" applyBorder="1" applyAlignment="1">
      <alignment horizontal="center"/>
    </xf>
    <xf numFmtId="38" fontId="0" fillId="14" borderId="1" xfId="0" applyFill="1" applyBorder="1" applyAlignment="1">
      <alignment horizontal="center"/>
    </xf>
    <xf numFmtId="167" fontId="2" fillId="17" borderId="1" xfId="0" applyNumberFormat="1" applyFont="1" applyFill="1" applyBorder="1" applyAlignment="1" applyProtection="1">
      <alignment horizontal="left" vertical="center"/>
    </xf>
    <xf numFmtId="170" fontId="2" fillId="17" borderId="1" xfId="0" applyNumberFormat="1" applyFont="1" applyFill="1" applyBorder="1" applyAlignment="1" applyProtection="1">
      <alignment horizontal="left" vertical="center"/>
    </xf>
    <xf numFmtId="38" fontId="8" fillId="7" borderId="0" xfId="0" applyFont="1" applyFill="1" applyBorder="1" applyAlignment="1" applyProtection="1">
      <alignment horizontal="left" vertical="center"/>
    </xf>
    <xf numFmtId="167" fontId="8" fillId="7" borderId="0" xfId="0" applyNumberFormat="1" applyFont="1" applyFill="1" applyBorder="1" applyAlignment="1" applyProtection="1">
      <alignment horizontal="left" vertical="center"/>
      <protection locked="0"/>
    </xf>
    <xf numFmtId="167" fontId="2" fillId="7" borderId="0" xfId="0" applyNumberFormat="1" applyFont="1" applyFill="1" applyBorder="1" applyAlignment="1" applyProtection="1">
      <alignment horizontal="left" vertical="center"/>
    </xf>
    <xf numFmtId="9" fontId="0" fillId="0" borderId="0" xfId="0" applyNumberFormat="1"/>
    <xf numFmtId="37" fontId="2" fillId="3" borderId="1" xfId="0" applyNumberFormat="1" applyFont="1" applyFill="1" applyBorder="1" applyAlignment="1" applyProtection="1">
      <alignment horizontal="left" vertical="center"/>
    </xf>
    <xf numFmtId="38" fontId="29" fillId="7" borderId="0" xfId="0" applyFont="1" applyFill="1"/>
    <xf numFmtId="39" fontId="4" fillId="0" borderId="19" xfId="0" applyNumberFormat="1" applyFont="1" applyFill="1" applyBorder="1" applyAlignment="1" applyProtection="1">
      <alignment horizontal="left" vertical="center"/>
    </xf>
    <xf numFmtId="38" fontId="8" fillId="7" borderId="19" xfId="0" applyFont="1" applyFill="1" applyBorder="1" applyAlignment="1" applyProtection="1">
      <alignment horizontal="left" vertical="center"/>
    </xf>
    <xf numFmtId="167" fontId="2" fillId="7" borderId="19" xfId="0" applyNumberFormat="1" applyFont="1" applyFill="1" applyBorder="1" applyAlignment="1" applyProtection="1">
      <alignment horizontal="left" vertical="center"/>
    </xf>
    <xf numFmtId="39" fontId="4" fillId="0" borderId="0" xfId="0" applyNumberFormat="1" applyFont="1" applyFill="1" applyBorder="1" applyAlignment="1" applyProtection="1">
      <alignment horizontal="left" vertical="center"/>
    </xf>
    <xf numFmtId="172" fontId="30" fillId="7" borderId="0" xfId="0" applyNumberFormat="1" applyFont="1" applyFill="1" applyBorder="1" applyAlignment="1" applyProtection="1">
      <alignment horizontal="left" vertical="center"/>
    </xf>
    <xf numFmtId="38" fontId="0" fillId="0" borderId="0" xfId="0" applyFont="1"/>
    <xf numFmtId="2" fontId="0" fillId="0" borderId="0" xfId="0" applyNumberFormat="1" applyFont="1"/>
    <xf numFmtId="39" fontId="3" fillId="0" borderId="0" xfId="0" applyNumberFormat="1" applyFont="1" applyFill="1" applyBorder="1" applyAlignment="1" applyProtection="1">
      <alignment vertical="center"/>
    </xf>
    <xf numFmtId="2" fontId="2" fillId="0" borderId="0" xfId="0" applyNumberFormat="1" applyFont="1" applyAlignment="1" applyProtection="1">
      <alignment horizontal="left" vertical="center"/>
    </xf>
    <xf numFmtId="38" fontId="3" fillId="0" borderId="0" xfId="0" applyFont="1" applyFill="1" applyBorder="1" applyAlignment="1" applyProtection="1">
      <alignment horizontal="center" vertical="center" wrapText="1"/>
    </xf>
    <xf numFmtId="2" fontId="2" fillId="0" borderId="0" xfId="0" applyNumberFormat="1" applyFont="1" applyAlignment="1" applyProtection="1">
      <alignment horizontal="center" vertical="center" wrapText="1"/>
    </xf>
    <xf numFmtId="2" fontId="6" fillId="0" borderId="0" xfId="0" applyNumberFormat="1" applyFont="1" applyAlignment="1" applyProtection="1">
      <alignment horizontal="left" vertical="center"/>
    </xf>
    <xf numFmtId="38" fontId="0" fillId="16" borderId="1" xfId="0" applyFill="1" applyBorder="1" applyAlignment="1">
      <alignment horizontal="center" vertical="center"/>
    </xf>
    <xf numFmtId="39" fontId="4" fillId="13" borderId="14" xfId="0" applyNumberFormat="1" applyFont="1" applyFill="1" applyBorder="1" applyAlignment="1" applyProtection="1">
      <alignment horizontal="center" vertical="center" wrapText="1"/>
    </xf>
    <xf numFmtId="38" fontId="8" fillId="12" borderId="7" xfId="0" applyFont="1" applyFill="1" applyBorder="1" applyAlignment="1" applyProtection="1">
      <alignment horizontal="left" vertical="center"/>
    </xf>
    <xf numFmtId="38" fontId="8" fillId="12" borderId="8" xfId="0" applyFont="1" applyFill="1" applyBorder="1" applyAlignment="1" applyProtection="1">
      <alignment horizontal="left" vertical="center"/>
    </xf>
    <xf numFmtId="10" fontId="2" fillId="7" borderId="0" xfId="0" applyNumberFormat="1" applyFont="1" applyFill="1" applyAlignment="1" applyProtection="1">
      <alignment horizontal="left"/>
    </xf>
    <xf numFmtId="10" fontId="0" fillId="7" borderId="0" xfId="0" applyNumberFormat="1" applyFill="1"/>
    <xf numFmtId="10" fontId="4" fillId="11" borderId="8" xfId="0" applyNumberFormat="1" applyFont="1" applyFill="1" applyBorder="1" applyAlignment="1" applyProtection="1">
      <alignment vertical="center"/>
    </xf>
    <xf numFmtId="10" fontId="2" fillId="0" borderId="0" xfId="0" applyNumberFormat="1" applyFont="1" applyFill="1" applyAlignment="1" applyProtection="1">
      <alignment horizontal="left" vertical="center"/>
    </xf>
    <xf numFmtId="10" fontId="2" fillId="0" borderId="0" xfId="0" applyNumberFormat="1" applyFont="1" applyFill="1" applyAlignment="1" applyProtection="1">
      <alignment horizontal="left" vertical="center" wrapText="1"/>
    </xf>
    <xf numFmtId="10" fontId="6" fillId="0" borderId="0" xfId="0" applyNumberFormat="1" applyFont="1" applyFill="1" applyAlignment="1" applyProtection="1">
      <alignment horizontal="left" vertical="center"/>
    </xf>
    <xf numFmtId="10" fontId="0" fillId="0" borderId="0" xfId="0" applyNumberFormat="1" applyFill="1"/>
    <xf numFmtId="10" fontId="0" fillId="0" borderId="0" xfId="0" applyNumberFormat="1"/>
    <xf numFmtId="167" fontId="2" fillId="7" borderId="0" xfId="0" applyNumberFormat="1" applyFont="1" applyFill="1" applyAlignment="1" applyProtection="1">
      <alignment horizontal="left"/>
    </xf>
    <xf numFmtId="167" fontId="5" fillId="7" borderId="0" xfId="0" applyNumberFormat="1" applyFont="1" applyFill="1" applyAlignment="1" applyProtection="1">
      <alignment horizontal="left"/>
    </xf>
    <xf numFmtId="167" fontId="0" fillId="7" borderId="0" xfId="0" applyNumberFormat="1" applyFill="1"/>
    <xf numFmtId="167" fontId="6" fillId="7" borderId="0" xfId="0" applyNumberFormat="1" applyFont="1" applyFill="1" applyAlignment="1" applyProtection="1">
      <alignment horizontal="left" vertical="center"/>
    </xf>
    <xf numFmtId="167" fontId="7" fillId="7" borderId="0" xfId="0" applyNumberFormat="1" applyFont="1" applyFill="1" applyAlignment="1" applyProtection="1">
      <alignment horizontal="left" vertical="center"/>
    </xf>
    <xf numFmtId="167" fontId="4" fillId="11" borderId="8" xfId="0" applyNumberFormat="1" applyFont="1" applyFill="1" applyBorder="1" applyAlignment="1" applyProtection="1">
      <alignment vertical="center"/>
    </xf>
    <xf numFmtId="167" fontId="4" fillId="11" borderId="9" xfId="0" applyNumberFormat="1" applyFont="1" applyFill="1" applyBorder="1" applyAlignment="1" applyProtection="1">
      <alignment vertical="center"/>
    </xf>
    <xf numFmtId="167" fontId="2" fillId="0" borderId="0" xfId="0" applyNumberFormat="1" applyFont="1" applyFill="1" applyAlignment="1" applyProtection="1">
      <alignment horizontal="left" vertical="center"/>
    </xf>
    <xf numFmtId="167" fontId="5" fillId="0" borderId="0" xfId="0" applyNumberFormat="1" applyFont="1" applyFill="1" applyAlignment="1" applyProtection="1">
      <alignment horizontal="left" vertical="center"/>
    </xf>
    <xf numFmtId="167" fontId="0" fillId="0" borderId="0" xfId="0" applyNumberFormat="1" applyFill="1"/>
    <xf numFmtId="167" fontId="22" fillId="0" borderId="0" xfId="0" applyNumberFormat="1" applyFont="1" applyFill="1"/>
    <xf numFmtId="167" fontId="2" fillId="0" borderId="0" xfId="0" applyNumberFormat="1" applyFont="1" applyFill="1" applyAlignment="1" applyProtection="1">
      <alignment horizontal="left" vertical="center" wrapText="1"/>
    </xf>
    <xf numFmtId="167" fontId="5" fillId="0" borderId="0" xfId="0" applyNumberFormat="1" applyFont="1" applyFill="1" applyAlignment="1" applyProtection="1">
      <alignment horizontal="left" vertical="center" wrapText="1"/>
    </xf>
    <xf numFmtId="167" fontId="6" fillId="0" borderId="0" xfId="0" applyNumberFormat="1" applyFont="1" applyFill="1" applyAlignment="1" applyProtection="1">
      <alignment horizontal="left" vertical="center"/>
    </xf>
    <xf numFmtId="167" fontId="7" fillId="0" borderId="0" xfId="0" applyNumberFormat="1" applyFont="1" applyFill="1" applyAlignment="1" applyProtection="1">
      <alignment horizontal="left" vertical="center"/>
    </xf>
    <xf numFmtId="167" fontId="0" fillId="0" borderId="0" xfId="0" applyNumberFormat="1"/>
    <xf numFmtId="10" fontId="2" fillId="7" borderId="0" xfId="0" applyNumberFormat="1" applyFont="1" applyFill="1" applyBorder="1" applyAlignment="1" applyProtection="1">
      <alignment horizontal="left"/>
    </xf>
    <xf numFmtId="38" fontId="16" fillId="7" borderId="0" xfId="3" applyNumberFormat="1" applyFont="1" applyFill="1" applyAlignment="1" applyProtection="1"/>
    <xf numFmtId="38" fontId="1" fillId="7" borderId="0" xfId="3" applyNumberFormat="1" applyFont="1" applyFill="1" applyAlignment="1" applyProtection="1"/>
    <xf numFmtId="38" fontId="1" fillId="7" borderId="0" xfId="3" applyNumberFormat="1" applyFont="1" applyFill="1" applyAlignment="1" applyProtection="1">
      <alignment wrapText="1"/>
    </xf>
    <xf numFmtId="38" fontId="17" fillId="7" borderId="0" xfId="0" applyFont="1" applyFill="1"/>
    <xf numFmtId="38" fontId="2" fillId="2" borderId="0" xfId="0" applyNumberFormat="1" applyFont="1" applyFill="1" applyBorder="1" applyAlignment="1" applyProtection="1">
      <alignment horizontal="left" vertical="center"/>
    </xf>
    <xf numFmtId="38" fontId="1" fillId="7" borderId="0" xfId="3" applyNumberFormat="1" applyFont="1" applyFill="1" applyAlignment="1" applyProtection="1"/>
    <xf numFmtId="38" fontId="1" fillId="7" borderId="0" xfId="3" applyNumberFormat="1" applyFont="1" applyFill="1" applyAlignment="1" applyProtection="1">
      <alignment wrapText="1"/>
    </xf>
    <xf numFmtId="38" fontId="1" fillId="7" borderId="0" xfId="3" applyNumberFormat="1" applyFont="1" applyFill="1" applyAlignment="1" applyProtection="1"/>
    <xf numFmtId="38" fontId="0" fillId="7" borderId="0" xfId="0" applyFill="1"/>
    <xf numFmtId="37" fontId="9" fillId="7" borderId="0" xfId="0" applyNumberFormat="1" applyFont="1" applyFill="1" applyBorder="1" applyAlignment="1" applyProtection="1">
      <alignment horizontal="left"/>
    </xf>
    <xf numFmtId="38" fontId="1" fillId="7" borderId="0" xfId="3" applyNumberFormat="1" applyFont="1" applyFill="1" applyAlignment="1" applyProtection="1"/>
    <xf numFmtId="38" fontId="0" fillId="7" borderId="0" xfId="3" applyNumberFormat="1" applyFont="1" applyFill="1" applyAlignment="1" applyProtection="1"/>
    <xf numFmtId="38" fontId="30" fillId="7" borderId="0" xfId="0" applyFont="1" applyFill="1" applyBorder="1" applyAlignment="1" applyProtection="1">
      <alignment horizontal="left" vertical="center" wrapText="1"/>
    </xf>
    <xf numFmtId="38" fontId="8" fillId="0" borderId="7" xfId="0" applyFont="1" applyFill="1" applyBorder="1" applyAlignment="1" applyProtection="1">
      <alignment horizontal="left" vertical="center"/>
    </xf>
    <xf numFmtId="38" fontId="8" fillId="0" borderId="8" xfId="0" applyFont="1" applyFill="1" applyBorder="1" applyAlignment="1" applyProtection="1">
      <alignment horizontal="left" vertical="center"/>
    </xf>
    <xf numFmtId="38" fontId="8" fillId="0" borderId="9" xfId="0" applyFont="1" applyFill="1" applyBorder="1" applyAlignment="1" applyProtection="1">
      <alignment horizontal="left" vertical="center"/>
    </xf>
    <xf numFmtId="172" fontId="11" fillId="4" borderId="15" xfId="0" applyNumberFormat="1" applyFont="1" applyFill="1" applyBorder="1" applyAlignment="1" applyProtection="1">
      <alignment horizontal="center" vertical="center" wrapText="1"/>
    </xf>
    <xf numFmtId="172" fontId="11" fillId="4" borderId="0" xfId="0" applyNumberFormat="1" applyFont="1" applyFill="1" applyBorder="1" applyAlignment="1" applyProtection="1">
      <alignment horizontal="center" vertical="center" wrapText="1"/>
    </xf>
    <xf numFmtId="39" fontId="4" fillId="5" borderId="14" xfId="0" applyNumberFormat="1" applyFont="1" applyFill="1" applyBorder="1" applyAlignment="1" applyProtection="1">
      <alignment horizontal="center" vertical="center" wrapText="1"/>
    </xf>
    <xf numFmtId="39" fontId="4" fillId="5" borderId="20" xfId="0" applyNumberFormat="1" applyFont="1" applyFill="1" applyBorder="1" applyAlignment="1" applyProtection="1">
      <alignment horizontal="center" vertical="center" wrapText="1"/>
    </xf>
    <xf numFmtId="39" fontId="4" fillId="5" borderId="13" xfId="0" applyNumberFormat="1" applyFont="1" applyFill="1" applyBorder="1" applyAlignment="1" applyProtection="1">
      <alignment horizontal="center" vertical="center" wrapText="1"/>
    </xf>
    <xf numFmtId="38" fontId="4" fillId="5" borderId="14" xfId="0" applyFont="1" applyFill="1" applyBorder="1" applyAlignment="1" applyProtection="1">
      <alignment horizontal="center" vertical="center" wrapText="1"/>
    </xf>
    <xf numFmtId="38" fontId="4" fillId="5" borderId="20" xfId="0" applyFont="1" applyFill="1" applyBorder="1" applyAlignment="1" applyProtection="1">
      <alignment horizontal="center" vertical="center" wrapText="1"/>
    </xf>
    <xf numFmtId="38" fontId="4" fillId="5" borderId="13" xfId="0" applyFont="1" applyFill="1" applyBorder="1" applyAlignment="1" applyProtection="1">
      <alignment horizontal="center" vertical="center" wrapText="1"/>
    </xf>
    <xf numFmtId="39" fontId="31" fillId="5" borderId="14" xfId="0" applyNumberFormat="1" applyFont="1" applyFill="1" applyBorder="1" applyAlignment="1" applyProtection="1">
      <alignment horizontal="center" vertical="center" wrapText="1"/>
    </xf>
    <xf numFmtId="39" fontId="31" fillId="5" borderId="20" xfId="0" applyNumberFormat="1" applyFont="1" applyFill="1" applyBorder="1" applyAlignment="1" applyProtection="1">
      <alignment horizontal="center" vertical="center" wrapText="1"/>
    </xf>
    <xf numFmtId="39" fontId="31" fillId="5" borderId="13" xfId="0" applyNumberFormat="1" applyFont="1" applyFill="1" applyBorder="1" applyAlignment="1" applyProtection="1">
      <alignment horizontal="center" vertical="center" wrapText="1"/>
    </xf>
    <xf numFmtId="164" fontId="2" fillId="3" borderId="7" xfId="0" applyNumberFormat="1" applyFont="1" applyFill="1" applyBorder="1" applyAlignment="1" applyProtection="1">
      <alignment horizontal="center" vertical="center"/>
    </xf>
    <xf numFmtId="164" fontId="2" fillId="3" borderId="9" xfId="0" applyNumberFormat="1" applyFont="1" applyFill="1" applyBorder="1" applyAlignment="1" applyProtection="1">
      <alignment horizontal="center" vertical="center"/>
    </xf>
    <xf numFmtId="39" fontId="32" fillId="5" borderId="14" xfId="0" applyNumberFormat="1" applyFont="1" applyFill="1" applyBorder="1" applyAlignment="1" applyProtection="1">
      <alignment horizontal="center" vertical="center" wrapText="1"/>
    </xf>
    <xf numFmtId="39" fontId="32" fillId="5" borderId="20" xfId="0" applyNumberFormat="1" applyFont="1" applyFill="1" applyBorder="1" applyAlignment="1" applyProtection="1">
      <alignment horizontal="center" vertical="center" wrapText="1"/>
    </xf>
    <xf numFmtId="39" fontId="32" fillId="5" borderId="13" xfId="0" applyNumberFormat="1" applyFont="1" applyFill="1" applyBorder="1" applyAlignment="1" applyProtection="1">
      <alignment horizontal="center" vertical="center" wrapText="1"/>
    </xf>
    <xf numFmtId="39" fontId="11" fillId="4" borderId="21" xfId="0" applyNumberFormat="1" applyFont="1" applyFill="1" applyBorder="1" applyAlignment="1" applyProtection="1">
      <alignment horizontal="center" vertical="center"/>
    </xf>
    <xf numFmtId="39" fontId="11" fillId="4" borderId="0" xfId="0" applyNumberFormat="1" applyFont="1" applyFill="1" applyBorder="1" applyAlignment="1" applyProtection="1">
      <alignment horizontal="center" vertical="center"/>
    </xf>
    <xf numFmtId="39" fontId="14" fillId="4" borderId="21" xfId="0" applyNumberFormat="1" applyFont="1" applyFill="1" applyBorder="1" applyAlignment="1" applyProtection="1">
      <alignment horizontal="center" vertical="center"/>
    </xf>
    <xf numFmtId="39" fontId="14" fillId="4" borderId="0" xfId="0" applyNumberFormat="1" applyFont="1" applyFill="1" applyBorder="1" applyAlignment="1" applyProtection="1">
      <alignment horizontal="center" vertical="center"/>
    </xf>
    <xf numFmtId="38" fontId="4" fillId="5" borderId="19" xfId="0" applyFont="1" applyFill="1" applyBorder="1" applyAlignment="1" applyProtection="1">
      <alignment horizontal="center" vertical="center" wrapText="1"/>
    </xf>
    <xf numFmtId="38" fontId="4" fillId="5" borderId="0" xfId="0" applyFont="1" applyFill="1" applyBorder="1" applyAlignment="1" applyProtection="1">
      <alignment horizontal="center" vertical="center" wrapText="1"/>
    </xf>
    <xf numFmtId="38" fontId="4" fillId="5" borderId="16" xfId="0" applyFont="1" applyFill="1" applyBorder="1" applyAlignment="1" applyProtection="1">
      <alignment horizontal="center" vertical="center" wrapText="1"/>
    </xf>
    <xf numFmtId="38" fontId="4" fillId="5" borderId="15" xfId="0" applyFont="1" applyFill="1" applyBorder="1" applyAlignment="1" applyProtection="1">
      <alignment horizontal="center" vertical="center" wrapText="1"/>
    </xf>
    <xf numFmtId="164" fontId="2" fillId="16" borderId="7" xfId="0" applyNumberFormat="1" applyFont="1" applyFill="1" applyBorder="1" applyAlignment="1" applyProtection="1">
      <alignment horizontal="center" vertical="center"/>
    </xf>
    <xf numFmtId="164" fontId="2" fillId="16" borderId="9" xfId="0" applyNumberFormat="1" applyFont="1" applyFill="1" applyBorder="1" applyAlignment="1" applyProtection="1">
      <alignment horizontal="center" vertical="center"/>
    </xf>
    <xf numFmtId="39" fontId="4" fillId="13" borderId="14" xfId="0" applyNumberFormat="1" applyFont="1" applyFill="1" applyBorder="1" applyAlignment="1" applyProtection="1">
      <alignment horizontal="center" vertical="center" wrapText="1"/>
    </xf>
    <xf numFmtId="39" fontId="4" fillId="13" borderId="20" xfId="0" applyNumberFormat="1" applyFont="1" applyFill="1" applyBorder="1" applyAlignment="1" applyProtection="1">
      <alignment horizontal="center" vertical="center" wrapText="1"/>
    </xf>
    <xf numFmtId="39" fontId="4" fillId="13" borderId="13" xfId="0" applyNumberFormat="1" applyFont="1" applyFill="1" applyBorder="1" applyAlignment="1" applyProtection="1">
      <alignment horizontal="center" vertical="center" wrapText="1"/>
    </xf>
    <xf numFmtId="38" fontId="4" fillId="13" borderId="14" xfId="0" applyFont="1" applyFill="1" applyBorder="1" applyAlignment="1" applyProtection="1">
      <alignment horizontal="center" vertical="center" wrapText="1"/>
    </xf>
    <xf numFmtId="38" fontId="4" fillId="13" borderId="20" xfId="0" applyFont="1" applyFill="1" applyBorder="1" applyAlignment="1" applyProtection="1">
      <alignment horizontal="center" vertical="center" wrapText="1"/>
    </xf>
    <xf numFmtId="38" fontId="4" fillId="13" borderId="13" xfId="0" applyFont="1" applyFill="1" applyBorder="1" applyAlignment="1" applyProtection="1">
      <alignment horizontal="center" vertical="center" wrapText="1"/>
    </xf>
    <xf numFmtId="38" fontId="8" fillId="0" borderId="7" xfId="0" applyFont="1" applyFill="1" applyBorder="1" applyAlignment="1" applyProtection="1">
      <alignment horizontal="left" vertical="top" wrapText="1"/>
    </xf>
    <xf numFmtId="38" fontId="8" fillId="0" borderId="8" xfId="0" applyFont="1" applyFill="1" applyBorder="1" applyAlignment="1" applyProtection="1">
      <alignment horizontal="left" vertical="top" wrapText="1"/>
    </xf>
    <xf numFmtId="38" fontId="8" fillId="0" borderId="9" xfId="0" applyFont="1" applyFill="1" applyBorder="1" applyAlignment="1" applyProtection="1">
      <alignment horizontal="left" vertical="top" wrapText="1"/>
    </xf>
    <xf numFmtId="38" fontId="29" fillId="0" borderId="0" xfId="0" applyFont="1" applyFill="1" applyBorder="1" applyAlignment="1">
      <alignment horizontal="left" vertical="top" wrapText="1"/>
    </xf>
    <xf numFmtId="39" fontId="4" fillId="18" borderId="16" xfId="0" applyNumberFormat="1" applyFont="1" applyFill="1" applyBorder="1" applyAlignment="1" applyProtection="1">
      <alignment horizontal="center" vertical="center" wrapText="1"/>
    </xf>
    <xf numFmtId="39" fontId="4" fillId="18" borderId="22" xfId="0" applyNumberFormat="1" applyFont="1" applyFill="1" applyBorder="1" applyAlignment="1" applyProtection="1">
      <alignment horizontal="center" vertical="center" wrapText="1"/>
    </xf>
    <xf numFmtId="39" fontId="4" fillId="18" borderId="15" xfId="0" applyNumberFormat="1" applyFont="1" applyFill="1" applyBorder="1" applyAlignment="1" applyProtection="1">
      <alignment horizontal="center" vertical="center" wrapText="1"/>
    </xf>
    <xf numFmtId="39" fontId="4" fillId="18" borderId="23" xfId="0" applyNumberFormat="1" applyFont="1" applyFill="1" applyBorder="1" applyAlignment="1" applyProtection="1">
      <alignment horizontal="center" vertical="center" wrapText="1"/>
    </xf>
    <xf numFmtId="39" fontId="4" fillId="18" borderId="17" xfId="0" applyNumberFormat="1" applyFont="1" applyFill="1" applyBorder="1" applyAlignment="1" applyProtection="1">
      <alignment horizontal="center" vertical="center" wrapText="1"/>
    </xf>
    <xf numFmtId="39" fontId="4" fillId="18" borderId="24" xfId="0" applyNumberFormat="1" applyFont="1" applyFill="1" applyBorder="1" applyAlignment="1" applyProtection="1">
      <alignment horizontal="center" vertical="center" wrapText="1"/>
    </xf>
    <xf numFmtId="164" fontId="2" fillId="12" borderId="7" xfId="0" applyNumberFormat="1" applyFont="1" applyFill="1" applyBorder="1" applyAlignment="1" applyProtection="1">
      <alignment horizontal="center" vertical="center"/>
    </xf>
    <xf numFmtId="164" fontId="2" fillId="12" borderId="9" xfId="0" applyNumberFormat="1" applyFont="1" applyFill="1" applyBorder="1" applyAlignment="1" applyProtection="1">
      <alignment horizontal="center" vertical="center"/>
    </xf>
    <xf numFmtId="37" fontId="33" fillId="7" borderId="0" xfId="0" applyNumberFormat="1" applyFont="1" applyFill="1" applyBorder="1" applyAlignment="1" applyProtection="1">
      <alignment horizontal="left" vertical="center" wrapText="1"/>
    </xf>
    <xf numFmtId="38" fontId="8" fillId="12" borderId="7" xfId="0" applyFont="1" applyFill="1" applyBorder="1" applyAlignment="1" applyProtection="1">
      <alignment horizontal="left" vertical="center"/>
    </xf>
    <xf numFmtId="38" fontId="8" fillId="12" borderId="8" xfId="0" applyFont="1" applyFill="1" applyBorder="1" applyAlignment="1" applyProtection="1">
      <alignment horizontal="left" vertical="center"/>
    </xf>
    <xf numFmtId="38" fontId="8" fillId="12" borderId="9" xfId="0" applyFont="1" applyFill="1" applyBorder="1" applyAlignment="1" applyProtection="1">
      <alignment horizontal="left" vertical="center"/>
    </xf>
    <xf numFmtId="172" fontId="11" fillId="11" borderId="15" xfId="0" applyNumberFormat="1" applyFont="1" applyFill="1" applyBorder="1" applyAlignment="1" applyProtection="1">
      <alignment horizontal="center" vertical="center" wrapText="1"/>
    </xf>
    <xf numFmtId="172" fontId="11" fillId="11" borderId="0" xfId="0" applyNumberFormat="1" applyFont="1" applyFill="1" applyBorder="1" applyAlignment="1" applyProtection="1">
      <alignment horizontal="center" vertical="center" wrapText="1"/>
    </xf>
    <xf numFmtId="167" fontId="32" fillId="13" borderId="14" xfId="0" applyNumberFormat="1" applyFont="1" applyFill="1" applyBorder="1" applyAlignment="1" applyProtection="1">
      <alignment horizontal="center" vertical="center" wrapText="1"/>
    </xf>
    <xf numFmtId="167" fontId="32" fillId="13" borderId="20" xfId="0" applyNumberFormat="1" applyFont="1" applyFill="1" applyBorder="1" applyAlignment="1" applyProtection="1">
      <alignment horizontal="center" vertical="center" wrapText="1"/>
    </xf>
    <xf numFmtId="167" fontId="32" fillId="13" borderId="13" xfId="0" applyNumberFormat="1" applyFont="1" applyFill="1" applyBorder="1" applyAlignment="1" applyProtection="1">
      <alignment horizontal="center" vertical="center" wrapText="1"/>
    </xf>
    <xf numFmtId="167" fontId="31" fillId="13" borderId="14" xfId="0" applyNumberFormat="1" applyFont="1" applyFill="1" applyBorder="1" applyAlignment="1" applyProtection="1">
      <alignment horizontal="center" vertical="center" wrapText="1"/>
    </xf>
    <xf numFmtId="167" fontId="31" fillId="13" borderId="20" xfId="0" applyNumberFormat="1" applyFont="1" applyFill="1" applyBorder="1" applyAlignment="1" applyProtection="1">
      <alignment horizontal="center" vertical="center" wrapText="1"/>
    </xf>
    <xf numFmtId="167" fontId="31" fillId="13" borderId="13" xfId="0" applyNumberFormat="1" applyFont="1" applyFill="1" applyBorder="1" applyAlignment="1" applyProtection="1">
      <alignment horizontal="center" vertical="center" wrapText="1"/>
    </xf>
    <xf numFmtId="167" fontId="4" fillId="13" borderId="14" xfId="0" applyNumberFormat="1" applyFont="1" applyFill="1" applyBorder="1" applyAlignment="1" applyProtection="1">
      <alignment horizontal="center" vertical="center" wrapText="1"/>
    </xf>
    <xf numFmtId="167" fontId="4" fillId="13" borderId="20" xfId="0" applyNumberFormat="1" applyFont="1" applyFill="1" applyBorder="1" applyAlignment="1" applyProtection="1">
      <alignment horizontal="center" vertical="center" wrapText="1"/>
    </xf>
    <xf numFmtId="167" fontId="4" fillId="13" borderId="13" xfId="0" applyNumberFormat="1" applyFont="1" applyFill="1" applyBorder="1" applyAlignment="1" applyProtection="1">
      <alignment horizontal="center" vertical="center" wrapText="1"/>
    </xf>
    <xf numFmtId="10" fontId="32" fillId="13" borderId="14" xfId="0" applyNumberFormat="1" applyFont="1" applyFill="1" applyBorder="1" applyAlignment="1" applyProtection="1">
      <alignment horizontal="center" vertical="center" wrapText="1"/>
    </xf>
    <xf numFmtId="10" fontId="32" fillId="13" borderId="20" xfId="0" applyNumberFormat="1" applyFont="1" applyFill="1" applyBorder="1" applyAlignment="1" applyProtection="1">
      <alignment horizontal="center" vertical="center" wrapText="1"/>
    </xf>
    <xf numFmtId="10" fontId="32" fillId="13" borderId="13" xfId="0" applyNumberFormat="1" applyFont="1" applyFill="1" applyBorder="1" applyAlignment="1" applyProtection="1">
      <alignment horizontal="center" vertical="center" wrapText="1"/>
    </xf>
    <xf numFmtId="39" fontId="11" fillId="11" borderId="21" xfId="0" applyNumberFormat="1" applyFont="1" applyFill="1" applyBorder="1" applyAlignment="1" applyProtection="1">
      <alignment horizontal="center" vertical="center"/>
    </xf>
    <xf numFmtId="39" fontId="11" fillId="11" borderId="0" xfId="0" applyNumberFormat="1" applyFont="1" applyFill="1" applyBorder="1" applyAlignment="1" applyProtection="1">
      <alignment horizontal="center" vertical="center"/>
    </xf>
    <xf numFmtId="39" fontId="14" fillId="11" borderId="21" xfId="0" applyNumberFormat="1" applyFont="1" applyFill="1" applyBorder="1" applyAlignment="1" applyProtection="1">
      <alignment horizontal="center" vertical="center"/>
    </xf>
    <xf numFmtId="39" fontId="14" fillId="11" borderId="0" xfId="0" applyNumberFormat="1" applyFont="1" applyFill="1" applyBorder="1" applyAlignment="1" applyProtection="1">
      <alignment horizontal="center" vertical="center"/>
    </xf>
    <xf numFmtId="10" fontId="31" fillId="13" borderId="14" xfId="0" applyNumberFormat="1" applyFont="1" applyFill="1" applyBorder="1" applyAlignment="1" applyProtection="1">
      <alignment horizontal="center" vertical="center" wrapText="1"/>
    </xf>
    <xf numFmtId="10" fontId="31" fillId="13" borderId="20" xfId="0" applyNumberFormat="1" applyFont="1" applyFill="1" applyBorder="1" applyAlignment="1" applyProtection="1">
      <alignment horizontal="center" vertical="center" wrapText="1"/>
    </xf>
    <xf numFmtId="10" fontId="31" fillId="13" borderId="13" xfId="0" applyNumberFormat="1" applyFont="1" applyFill="1" applyBorder="1" applyAlignment="1" applyProtection="1">
      <alignment horizontal="center" vertical="center" wrapText="1"/>
    </xf>
  </cellXfs>
  <cellStyles count="5">
    <cellStyle name="Date" xfId="1" xr:uid="{00000000-0005-0000-0000-000000000000}"/>
    <cellStyle name="Fixed" xfId="2" xr:uid="{00000000-0005-0000-0000-000001000000}"/>
    <cellStyle name="Hyperlink" xfId="3" builtinId="8"/>
    <cellStyle name="Normal" xfId="0" builtinId="0"/>
    <cellStyle name="Text" xfId="4" xr:uid="{00000000-0005-0000-0000-000004000000}"/>
  </cellStyles>
  <dxfs count="9">
    <dxf>
      <font>
        <condense val="0"/>
        <extend val="0"/>
        <color rgb="FF9C0006"/>
      </font>
      <fill>
        <patternFill>
          <bgColor rgb="FFFFC7CE"/>
        </patternFill>
      </fill>
    </dxf>
    <dxf>
      <font>
        <color rgb="FFEAEAEA"/>
      </font>
    </dxf>
    <dxf>
      <font>
        <color rgb="FFEAEAEA"/>
      </font>
    </dxf>
    <dxf>
      <font>
        <color rgb="FFEAEAEA"/>
      </font>
    </dxf>
    <dxf>
      <font>
        <condense val="0"/>
        <extend val="0"/>
        <color rgb="FF9C0006"/>
      </font>
      <fill>
        <patternFill>
          <bgColor rgb="FFFFC7CE"/>
        </patternFill>
      </fill>
    </dxf>
    <dxf>
      <font>
        <color rgb="FFEAEAEA"/>
      </font>
    </dxf>
    <dxf>
      <font>
        <color rgb="FFEAEAEA"/>
      </font>
    </dxf>
    <dxf>
      <font>
        <condense val="0"/>
        <extend val="0"/>
        <color rgb="FF9C0006"/>
      </font>
      <fill>
        <patternFill>
          <bgColor rgb="FFFFC7CE"/>
        </patternFill>
      </fill>
    </dxf>
    <dxf>
      <font>
        <color rgb="FFEAEAEA"/>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636363"/>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CDD1DF"/>
      <rgbColor rgb="00EDEEF3"/>
      <rgbColor rgb="00CCFFCC"/>
      <rgbColor rgb="00FFFF99"/>
      <rgbColor rgb="004E5A7A"/>
      <rgbColor rgb="00CC99CC"/>
      <rgbColor rgb="00EAEAEA"/>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10.xml"/><Relationship Id="rId5" Type="http://schemas.openxmlformats.org/officeDocument/2006/relationships/worksheet" Target="worksheets/sheet5.xml"/><Relationship Id="rId15" Type="http://schemas.openxmlformats.org/officeDocument/2006/relationships/worksheet" Target="worksheets/sheet1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chartsheet" Target="chartsheets/sheet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sz="1800" b="1" i="0" u="none" strike="noStrike" baseline="0">
                <a:solidFill>
                  <a:srgbClr val="FFFFFF"/>
                </a:solidFill>
                <a:latin typeface="Calibri"/>
                <a:ea typeface="Calibri"/>
                <a:cs typeface="Calibri"/>
              </a:defRPr>
            </a:pPr>
            <a:r>
              <a:rPr lang="en-GB"/>
              <a:t>Mortgage 1 Repayment Chart</a:t>
            </a:r>
          </a:p>
        </c:rich>
      </c:tx>
      <c:overlay val="0"/>
    </c:title>
    <c:autoTitleDeleted val="0"/>
    <c:plotArea>
      <c:layout/>
      <c:scatterChart>
        <c:scatterStyle val="smoothMarker"/>
        <c:varyColors val="0"/>
        <c:ser>
          <c:idx val="0"/>
          <c:order val="0"/>
          <c:tx>
            <c:v>Offset Savings</c:v>
          </c:tx>
          <c:spPr>
            <a:ln w="25400">
              <a:solidFill>
                <a:srgbClr val="339933"/>
              </a:solidFill>
              <a:prstDash val="solid"/>
            </a:ln>
          </c:spPr>
          <c:marker>
            <c:symbol val="none"/>
          </c:marker>
          <c:xVal>
            <c:numRef>
              <c:f>'Mortgage 1 Monthly Calcs'!$B$12:$B$611</c:f>
              <c:numCache>
                <c:formatCode>#,##0_);[Red]\(#,##0\)</c:formatCode>
                <c:ptCount val="600"/>
                <c:pt idx="0">
                  <c:v>8.3333333333333329E-2</c:v>
                </c:pt>
                <c:pt idx="1">
                  <c:v>0.16666666666666666</c:v>
                </c:pt>
                <c:pt idx="2">
                  <c:v>0.25</c:v>
                </c:pt>
                <c:pt idx="3">
                  <c:v>0.33333333333333331</c:v>
                </c:pt>
                <c:pt idx="4">
                  <c:v>0.41666666666666669</c:v>
                </c:pt>
                <c:pt idx="5">
                  <c:v>0.5</c:v>
                </c:pt>
                <c:pt idx="6">
                  <c:v>0.58333333333333337</c:v>
                </c:pt>
                <c:pt idx="7">
                  <c:v>0.66666666666666663</c:v>
                </c:pt>
                <c:pt idx="8">
                  <c:v>0.75</c:v>
                </c:pt>
                <c:pt idx="9">
                  <c:v>0.83333333333333337</c:v>
                </c:pt>
                <c:pt idx="10">
                  <c:v>0.91666666666666663</c:v>
                </c:pt>
                <c:pt idx="11">
                  <c:v>1</c:v>
                </c:pt>
                <c:pt idx="12">
                  <c:v>1.0833333333333333</c:v>
                </c:pt>
                <c:pt idx="13">
                  <c:v>1.1666666666666667</c:v>
                </c:pt>
                <c:pt idx="14">
                  <c:v>1.25</c:v>
                </c:pt>
                <c:pt idx="15">
                  <c:v>1.3333333333333333</c:v>
                </c:pt>
                <c:pt idx="16">
                  <c:v>1.4166666666666667</c:v>
                </c:pt>
                <c:pt idx="17">
                  <c:v>1.5</c:v>
                </c:pt>
                <c:pt idx="18">
                  <c:v>1.5833333333333333</c:v>
                </c:pt>
                <c:pt idx="19">
                  <c:v>1.6666666666666667</c:v>
                </c:pt>
                <c:pt idx="20">
                  <c:v>1.75</c:v>
                </c:pt>
                <c:pt idx="21">
                  <c:v>1.8333333333333333</c:v>
                </c:pt>
                <c:pt idx="22">
                  <c:v>1.9166666666666667</c:v>
                </c:pt>
                <c:pt idx="23">
                  <c:v>2</c:v>
                </c:pt>
                <c:pt idx="24">
                  <c:v>2.0833333333333335</c:v>
                </c:pt>
                <c:pt idx="25">
                  <c:v>2.1666666666666665</c:v>
                </c:pt>
                <c:pt idx="26">
                  <c:v>2.25</c:v>
                </c:pt>
                <c:pt idx="27">
                  <c:v>2.3333333333333335</c:v>
                </c:pt>
                <c:pt idx="28">
                  <c:v>2.4166666666666665</c:v>
                </c:pt>
                <c:pt idx="29">
                  <c:v>2.5</c:v>
                </c:pt>
                <c:pt idx="30">
                  <c:v>2.5833333333333335</c:v>
                </c:pt>
                <c:pt idx="31">
                  <c:v>2.6666666666666665</c:v>
                </c:pt>
                <c:pt idx="32">
                  <c:v>2.75</c:v>
                </c:pt>
                <c:pt idx="33">
                  <c:v>2.8333333333333335</c:v>
                </c:pt>
                <c:pt idx="34">
                  <c:v>2.9166666666666665</c:v>
                </c:pt>
                <c:pt idx="35">
                  <c:v>3</c:v>
                </c:pt>
                <c:pt idx="36">
                  <c:v>3.0833333333333335</c:v>
                </c:pt>
                <c:pt idx="37">
                  <c:v>3.1666666666666665</c:v>
                </c:pt>
                <c:pt idx="38">
                  <c:v>3.25</c:v>
                </c:pt>
                <c:pt idx="39">
                  <c:v>3.3333333333333335</c:v>
                </c:pt>
                <c:pt idx="40">
                  <c:v>3.4166666666666665</c:v>
                </c:pt>
                <c:pt idx="41">
                  <c:v>3.5</c:v>
                </c:pt>
                <c:pt idx="42">
                  <c:v>3.5833333333333335</c:v>
                </c:pt>
                <c:pt idx="43">
                  <c:v>3.6666666666666665</c:v>
                </c:pt>
                <c:pt idx="44">
                  <c:v>3.75</c:v>
                </c:pt>
                <c:pt idx="45">
                  <c:v>3.8333333333333335</c:v>
                </c:pt>
                <c:pt idx="46">
                  <c:v>3.9166666666666665</c:v>
                </c:pt>
                <c:pt idx="47">
                  <c:v>4</c:v>
                </c:pt>
                <c:pt idx="48">
                  <c:v>4.083333333333333</c:v>
                </c:pt>
                <c:pt idx="49">
                  <c:v>4.166666666666667</c:v>
                </c:pt>
                <c:pt idx="50">
                  <c:v>4.25</c:v>
                </c:pt>
                <c:pt idx="51">
                  <c:v>4.333333333333333</c:v>
                </c:pt>
                <c:pt idx="52">
                  <c:v>4.416666666666667</c:v>
                </c:pt>
                <c:pt idx="53">
                  <c:v>4.5</c:v>
                </c:pt>
                <c:pt idx="54">
                  <c:v>4.583333333333333</c:v>
                </c:pt>
                <c:pt idx="55">
                  <c:v>4.666666666666667</c:v>
                </c:pt>
                <c:pt idx="56">
                  <c:v>4.75</c:v>
                </c:pt>
                <c:pt idx="57">
                  <c:v>4.833333333333333</c:v>
                </c:pt>
                <c:pt idx="58">
                  <c:v>4.916666666666667</c:v>
                </c:pt>
                <c:pt idx="59">
                  <c:v>5</c:v>
                </c:pt>
                <c:pt idx="60">
                  <c:v>5.083333333333333</c:v>
                </c:pt>
                <c:pt idx="61">
                  <c:v>5.166666666666667</c:v>
                </c:pt>
                <c:pt idx="62">
                  <c:v>5.25</c:v>
                </c:pt>
                <c:pt idx="63">
                  <c:v>5.333333333333333</c:v>
                </c:pt>
                <c:pt idx="64">
                  <c:v>5.416666666666667</c:v>
                </c:pt>
                <c:pt idx="65">
                  <c:v>5.5</c:v>
                </c:pt>
                <c:pt idx="66">
                  <c:v>5.583333333333333</c:v>
                </c:pt>
                <c:pt idx="67">
                  <c:v>5.666666666666667</c:v>
                </c:pt>
                <c:pt idx="68">
                  <c:v>5.75</c:v>
                </c:pt>
                <c:pt idx="69">
                  <c:v>5.833333333333333</c:v>
                </c:pt>
                <c:pt idx="70">
                  <c:v>5.916666666666667</c:v>
                </c:pt>
                <c:pt idx="71">
                  <c:v>6</c:v>
                </c:pt>
                <c:pt idx="72">
                  <c:v>6.083333333333333</c:v>
                </c:pt>
                <c:pt idx="73">
                  <c:v>6.166666666666667</c:v>
                </c:pt>
                <c:pt idx="74">
                  <c:v>6.25</c:v>
                </c:pt>
                <c:pt idx="75">
                  <c:v>6.333333333333333</c:v>
                </c:pt>
                <c:pt idx="76">
                  <c:v>6.416666666666667</c:v>
                </c:pt>
                <c:pt idx="77">
                  <c:v>6.5</c:v>
                </c:pt>
                <c:pt idx="78">
                  <c:v>6.583333333333333</c:v>
                </c:pt>
                <c:pt idx="79">
                  <c:v>6.666666666666667</c:v>
                </c:pt>
                <c:pt idx="80">
                  <c:v>6.75</c:v>
                </c:pt>
                <c:pt idx="81">
                  <c:v>6.833333333333333</c:v>
                </c:pt>
                <c:pt idx="82">
                  <c:v>6.916666666666667</c:v>
                </c:pt>
                <c:pt idx="83">
                  <c:v>7</c:v>
                </c:pt>
                <c:pt idx="84">
                  <c:v>7.083333333333333</c:v>
                </c:pt>
                <c:pt idx="85">
                  <c:v>7.166666666666667</c:v>
                </c:pt>
                <c:pt idx="86">
                  <c:v>7.25</c:v>
                </c:pt>
                <c:pt idx="87">
                  <c:v>7.333333333333333</c:v>
                </c:pt>
                <c:pt idx="88">
                  <c:v>7.416666666666667</c:v>
                </c:pt>
                <c:pt idx="89">
                  <c:v>7.5</c:v>
                </c:pt>
                <c:pt idx="90">
                  <c:v>7.583333333333333</c:v>
                </c:pt>
                <c:pt idx="91">
                  <c:v>7.666666666666667</c:v>
                </c:pt>
                <c:pt idx="92">
                  <c:v>7.75</c:v>
                </c:pt>
                <c:pt idx="93">
                  <c:v>7.833333333333333</c:v>
                </c:pt>
                <c:pt idx="94">
                  <c:v>7.916666666666667</c:v>
                </c:pt>
                <c:pt idx="95">
                  <c:v>8</c:v>
                </c:pt>
                <c:pt idx="96">
                  <c:v>8.0833333333333339</c:v>
                </c:pt>
                <c:pt idx="97">
                  <c:v>8.1666666666666661</c:v>
                </c:pt>
                <c:pt idx="98">
                  <c:v>8.25</c:v>
                </c:pt>
                <c:pt idx="99">
                  <c:v>8.3333333333333339</c:v>
                </c:pt>
                <c:pt idx="100">
                  <c:v>8.4166666666666661</c:v>
                </c:pt>
                <c:pt idx="101">
                  <c:v>8.5</c:v>
                </c:pt>
                <c:pt idx="102">
                  <c:v>8.5833333333333339</c:v>
                </c:pt>
                <c:pt idx="103">
                  <c:v>8.6666666666666661</c:v>
                </c:pt>
                <c:pt idx="104">
                  <c:v>8.75</c:v>
                </c:pt>
                <c:pt idx="105">
                  <c:v>8.8333333333333339</c:v>
                </c:pt>
                <c:pt idx="106">
                  <c:v>8.9166666666666661</c:v>
                </c:pt>
                <c:pt idx="107">
                  <c:v>9</c:v>
                </c:pt>
                <c:pt idx="108">
                  <c:v>9.0833333333333339</c:v>
                </c:pt>
                <c:pt idx="109">
                  <c:v>9.1666666666666661</c:v>
                </c:pt>
                <c:pt idx="110">
                  <c:v>9.25</c:v>
                </c:pt>
                <c:pt idx="111">
                  <c:v>9.3333333333333339</c:v>
                </c:pt>
                <c:pt idx="112">
                  <c:v>9.4166666666666661</c:v>
                </c:pt>
                <c:pt idx="113">
                  <c:v>9.5</c:v>
                </c:pt>
                <c:pt idx="114">
                  <c:v>9.5833333333333339</c:v>
                </c:pt>
                <c:pt idx="115">
                  <c:v>9.6666666666666661</c:v>
                </c:pt>
                <c:pt idx="116">
                  <c:v>9.75</c:v>
                </c:pt>
                <c:pt idx="117">
                  <c:v>9.8333333333333339</c:v>
                </c:pt>
                <c:pt idx="118">
                  <c:v>9.9166666666666661</c:v>
                </c:pt>
                <c:pt idx="119">
                  <c:v>10</c:v>
                </c:pt>
                <c:pt idx="120">
                  <c:v>10.083333333333334</c:v>
                </c:pt>
                <c:pt idx="121">
                  <c:v>10.166666666666666</c:v>
                </c:pt>
                <c:pt idx="122">
                  <c:v>10.25</c:v>
                </c:pt>
                <c:pt idx="123">
                  <c:v>10.333333333333334</c:v>
                </c:pt>
                <c:pt idx="124">
                  <c:v>10.416666666666666</c:v>
                </c:pt>
                <c:pt idx="125">
                  <c:v>10.5</c:v>
                </c:pt>
                <c:pt idx="126">
                  <c:v>10.583333333333334</c:v>
                </c:pt>
                <c:pt idx="127">
                  <c:v>10.666666666666666</c:v>
                </c:pt>
                <c:pt idx="128">
                  <c:v>10.75</c:v>
                </c:pt>
                <c:pt idx="129">
                  <c:v>10.833333333333334</c:v>
                </c:pt>
                <c:pt idx="130">
                  <c:v>10.916666666666666</c:v>
                </c:pt>
                <c:pt idx="131">
                  <c:v>11</c:v>
                </c:pt>
                <c:pt idx="132">
                  <c:v>11.083333333333334</c:v>
                </c:pt>
                <c:pt idx="133">
                  <c:v>11.166666666666666</c:v>
                </c:pt>
                <c:pt idx="134">
                  <c:v>11.25</c:v>
                </c:pt>
                <c:pt idx="135">
                  <c:v>11.333333333333334</c:v>
                </c:pt>
                <c:pt idx="136">
                  <c:v>11.416666666666666</c:v>
                </c:pt>
                <c:pt idx="137">
                  <c:v>11.5</c:v>
                </c:pt>
                <c:pt idx="138">
                  <c:v>11.583333333333334</c:v>
                </c:pt>
                <c:pt idx="139">
                  <c:v>11.666666666666666</c:v>
                </c:pt>
                <c:pt idx="140">
                  <c:v>11.75</c:v>
                </c:pt>
                <c:pt idx="141">
                  <c:v>11.833333333333334</c:v>
                </c:pt>
                <c:pt idx="142">
                  <c:v>11.916666666666666</c:v>
                </c:pt>
                <c:pt idx="143">
                  <c:v>12</c:v>
                </c:pt>
                <c:pt idx="144">
                  <c:v>12.083333333333334</c:v>
                </c:pt>
                <c:pt idx="145">
                  <c:v>12.166666666666666</c:v>
                </c:pt>
                <c:pt idx="146">
                  <c:v>12.25</c:v>
                </c:pt>
                <c:pt idx="147">
                  <c:v>12.333333333333334</c:v>
                </c:pt>
                <c:pt idx="148">
                  <c:v>12.416666666666666</c:v>
                </c:pt>
                <c:pt idx="149">
                  <c:v>12.5</c:v>
                </c:pt>
                <c:pt idx="150">
                  <c:v>12.583333333333334</c:v>
                </c:pt>
                <c:pt idx="151">
                  <c:v>12.666666666666666</c:v>
                </c:pt>
                <c:pt idx="152">
                  <c:v>12.75</c:v>
                </c:pt>
                <c:pt idx="153">
                  <c:v>12.833333333333334</c:v>
                </c:pt>
                <c:pt idx="154">
                  <c:v>12.916666666666666</c:v>
                </c:pt>
                <c:pt idx="155">
                  <c:v>13</c:v>
                </c:pt>
                <c:pt idx="156">
                  <c:v>13.083333333333334</c:v>
                </c:pt>
                <c:pt idx="157">
                  <c:v>13.166666666666666</c:v>
                </c:pt>
                <c:pt idx="158">
                  <c:v>13.25</c:v>
                </c:pt>
                <c:pt idx="159">
                  <c:v>13.333333333333334</c:v>
                </c:pt>
                <c:pt idx="160">
                  <c:v>13.416666666666666</c:v>
                </c:pt>
                <c:pt idx="161">
                  <c:v>13.5</c:v>
                </c:pt>
                <c:pt idx="162">
                  <c:v>13.583333333333334</c:v>
                </c:pt>
                <c:pt idx="163">
                  <c:v>13.666666666666666</c:v>
                </c:pt>
                <c:pt idx="164">
                  <c:v>13.75</c:v>
                </c:pt>
                <c:pt idx="165">
                  <c:v>13.833333333333334</c:v>
                </c:pt>
                <c:pt idx="166">
                  <c:v>13.916666666666666</c:v>
                </c:pt>
                <c:pt idx="167">
                  <c:v>14</c:v>
                </c:pt>
                <c:pt idx="168">
                  <c:v>14.083333333333334</c:v>
                </c:pt>
                <c:pt idx="169">
                  <c:v>14.166666666666666</c:v>
                </c:pt>
                <c:pt idx="170">
                  <c:v>14.25</c:v>
                </c:pt>
                <c:pt idx="171">
                  <c:v>14.333333333333334</c:v>
                </c:pt>
                <c:pt idx="172">
                  <c:v>14.416666666666666</c:v>
                </c:pt>
                <c:pt idx="173">
                  <c:v>14.5</c:v>
                </c:pt>
                <c:pt idx="174">
                  <c:v>14.583333333333334</c:v>
                </c:pt>
                <c:pt idx="175">
                  <c:v>14.666666666666666</c:v>
                </c:pt>
                <c:pt idx="176">
                  <c:v>14.75</c:v>
                </c:pt>
                <c:pt idx="177">
                  <c:v>14.833333333333334</c:v>
                </c:pt>
                <c:pt idx="178">
                  <c:v>14.916666666666666</c:v>
                </c:pt>
                <c:pt idx="179">
                  <c:v>15</c:v>
                </c:pt>
                <c:pt idx="180">
                  <c:v>15.083333333333334</c:v>
                </c:pt>
                <c:pt idx="181">
                  <c:v>15.166666666666666</c:v>
                </c:pt>
                <c:pt idx="182">
                  <c:v>15.25</c:v>
                </c:pt>
                <c:pt idx="183">
                  <c:v>15.333333333333334</c:v>
                </c:pt>
                <c:pt idx="184">
                  <c:v>15.416666666666666</c:v>
                </c:pt>
                <c:pt idx="185">
                  <c:v>15.5</c:v>
                </c:pt>
                <c:pt idx="186">
                  <c:v>15.583333333333334</c:v>
                </c:pt>
                <c:pt idx="187">
                  <c:v>15.666666666666666</c:v>
                </c:pt>
                <c:pt idx="188">
                  <c:v>15.75</c:v>
                </c:pt>
                <c:pt idx="189">
                  <c:v>15.833333333333334</c:v>
                </c:pt>
                <c:pt idx="190">
                  <c:v>15.916666666666666</c:v>
                </c:pt>
                <c:pt idx="191">
                  <c:v>16</c:v>
                </c:pt>
                <c:pt idx="192">
                  <c:v>16.083333333333332</c:v>
                </c:pt>
                <c:pt idx="193">
                  <c:v>16.166666666666668</c:v>
                </c:pt>
                <c:pt idx="194">
                  <c:v>16.25</c:v>
                </c:pt>
                <c:pt idx="195">
                  <c:v>16.333333333333332</c:v>
                </c:pt>
                <c:pt idx="196">
                  <c:v>16.416666666666668</c:v>
                </c:pt>
                <c:pt idx="197">
                  <c:v>16.5</c:v>
                </c:pt>
                <c:pt idx="198">
                  <c:v>16.583333333333332</c:v>
                </c:pt>
                <c:pt idx="199">
                  <c:v>16.666666666666668</c:v>
                </c:pt>
                <c:pt idx="200">
                  <c:v>16.75</c:v>
                </c:pt>
                <c:pt idx="201">
                  <c:v>16.833333333333332</c:v>
                </c:pt>
                <c:pt idx="202">
                  <c:v>16.916666666666668</c:v>
                </c:pt>
                <c:pt idx="203">
                  <c:v>17</c:v>
                </c:pt>
                <c:pt idx="204">
                  <c:v>17.083333333333332</c:v>
                </c:pt>
                <c:pt idx="205">
                  <c:v>17.166666666666668</c:v>
                </c:pt>
                <c:pt idx="206">
                  <c:v>17.25</c:v>
                </c:pt>
                <c:pt idx="207">
                  <c:v>17.333333333333332</c:v>
                </c:pt>
                <c:pt idx="208">
                  <c:v>17.416666666666668</c:v>
                </c:pt>
                <c:pt idx="209">
                  <c:v>17.5</c:v>
                </c:pt>
                <c:pt idx="210">
                  <c:v>17.583333333333332</c:v>
                </c:pt>
                <c:pt idx="211">
                  <c:v>17.666666666666668</c:v>
                </c:pt>
                <c:pt idx="212">
                  <c:v>17.75</c:v>
                </c:pt>
                <c:pt idx="213">
                  <c:v>17.833333333333332</c:v>
                </c:pt>
                <c:pt idx="214">
                  <c:v>17.916666666666668</c:v>
                </c:pt>
                <c:pt idx="215">
                  <c:v>18</c:v>
                </c:pt>
                <c:pt idx="216">
                  <c:v>18.083333333333332</c:v>
                </c:pt>
                <c:pt idx="217">
                  <c:v>18.166666666666668</c:v>
                </c:pt>
                <c:pt idx="218">
                  <c:v>18.25</c:v>
                </c:pt>
                <c:pt idx="219">
                  <c:v>18.333333333333332</c:v>
                </c:pt>
                <c:pt idx="220">
                  <c:v>18.416666666666668</c:v>
                </c:pt>
                <c:pt idx="221">
                  <c:v>18.5</c:v>
                </c:pt>
                <c:pt idx="222">
                  <c:v>18.583333333333332</c:v>
                </c:pt>
                <c:pt idx="223">
                  <c:v>18.666666666666668</c:v>
                </c:pt>
                <c:pt idx="224">
                  <c:v>18.75</c:v>
                </c:pt>
                <c:pt idx="225">
                  <c:v>18.833333333333332</c:v>
                </c:pt>
                <c:pt idx="226">
                  <c:v>18.916666666666668</c:v>
                </c:pt>
                <c:pt idx="227">
                  <c:v>19</c:v>
                </c:pt>
                <c:pt idx="228">
                  <c:v>19.083333333333332</c:v>
                </c:pt>
                <c:pt idx="229">
                  <c:v>19.166666666666668</c:v>
                </c:pt>
                <c:pt idx="230">
                  <c:v>19.25</c:v>
                </c:pt>
                <c:pt idx="231">
                  <c:v>19.333333333333332</c:v>
                </c:pt>
                <c:pt idx="232">
                  <c:v>19.416666666666668</c:v>
                </c:pt>
                <c:pt idx="233">
                  <c:v>19.5</c:v>
                </c:pt>
                <c:pt idx="234">
                  <c:v>19.583333333333332</c:v>
                </c:pt>
                <c:pt idx="235">
                  <c:v>19.666666666666668</c:v>
                </c:pt>
                <c:pt idx="236">
                  <c:v>19.75</c:v>
                </c:pt>
                <c:pt idx="237">
                  <c:v>19.833333333333332</c:v>
                </c:pt>
                <c:pt idx="238">
                  <c:v>19.916666666666668</c:v>
                </c:pt>
                <c:pt idx="239">
                  <c:v>20</c:v>
                </c:pt>
                <c:pt idx="240">
                  <c:v>20.083333333333332</c:v>
                </c:pt>
                <c:pt idx="241">
                  <c:v>20.166666666666668</c:v>
                </c:pt>
                <c:pt idx="242">
                  <c:v>20.25</c:v>
                </c:pt>
                <c:pt idx="243">
                  <c:v>20.333333333333332</c:v>
                </c:pt>
                <c:pt idx="244">
                  <c:v>20.416666666666668</c:v>
                </c:pt>
                <c:pt idx="245">
                  <c:v>20.5</c:v>
                </c:pt>
                <c:pt idx="246">
                  <c:v>20.583333333333332</c:v>
                </c:pt>
                <c:pt idx="247">
                  <c:v>20.666666666666668</c:v>
                </c:pt>
                <c:pt idx="248">
                  <c:v>20.75</c:v>
                </c:pt>
                <c:pt idx="249">
                  <c:v>20.833333333333332</c:v>
                </c:pt>
                <c:pt idx="250">
                  <c:v>20.916666666666668</c:v>
                </c:pt>
                <c:pt idx="251">
                  <c:v>21</c:v>
                </c:pt>
                <c:pt idx="252">
                  <c:v>21.083333333333332</c:v>
                </c:pt>
                <c:pt idx="253">
                  <c:v>21.166666666666668</c:v>
                </c:pt>
                <c:pt idx="254">
                  <c:v>21.25</c:v>
                </c:pt>
                <c:pt idx="255">
                  <c:v>21.333333333333332</c:v>
                </c:pt>
                <c:pt idx="256">
                  <c:v>21.416666666666668</c:v>
                </c:pt>
                <c:pt idx="257">
                  <c:v>21.5</c:v>
                </c:pt>
                <c:pt idx="258">
                  <c:v>21.583333333333332</c:v>
                </c:pt>
                <c:pt idx="259">
                  <c:v>21.666666666666668</c:v>
                </c:pt>
                <c:pt idx="260">
                  <c:v>21.75</c:v>
                </c:pt>
                <c:pt idx="261">
                  <c:v>21.833333333333332</c:v>
                </c:pt>
                <c:pt idx="262">
                  <c:v>21.916666666666668</c:v>
                </c:pt>
                <c:pt idx="263">
                  <c:v>22</c:v>
                </c:pt>
                <c:pt idx="264">
                  <c:v>22.083333333333332</c:v>
                </c:pt>
                <c:pt idx="265">
                  <c:v>22.166666666666668</c:v>
                </c:pt>
                <c:pt idx="266">
                  <c:v>22.25</c:v>
                </c:pt>
                <c:pt idx="267">
                  <c:v>22.333333333333332</c:v>
                </c:pt>
                <c:pt idx="268">
                  <c:v>22.416666666666668</c:v>
                </c:pt>
                <c:pt idx="269">
                  <c:v>22.5</c:v>
                </c:pt>
                <c:pt idx="270">
                  <c:v>22.583333333333332</c:v>
                </c:pt>
                <c:pt idx="271">
                  <c:v>22.666666666666668</c:v>
                </c:pt>
                <c:pt idx="272">
                  <c:v>22.75</c:v>
                </c:pt>
                <c:pt idx="273">
                  <c:v>22.833333333333332</c:v>
                </c:pt>
                <c:pt idx="274">
                  <c:v>22.916666666666668</c:v>
                </c:pt>
                <c:pt idx="275">
                  <c:v>23</c:v>
                </c:pt>
                <c:pt idx="276">
                  <c:v>23.083333333333332</c:v>
                </c:pt>
                <c:pt idx="277">
                  <c:v>23.166666666666668</c:v>
                </c:pt>
                <c:pt idx="278">
                  <c:v>23.25</c:v>
                </c:pt>
                <c:pt idx="279">
                  <c:v>23.333333333333332</c:v>
                </c:pt>
                <c:pt idx="280">
                  <c:v>23.416666666666668</c:v>
                </c:pt>
                <c:pt idx="281">
                  <c:v>23.5</c:v>
                </c:pt>
                <c:pt idx="282">
                  <c:v>23.583333333333332</c:v>
                </c:pt>
                <c:pt idx="283">
                  <c:v>23.666666666666668</c:v>
                </c:pt>
                <c:pt idx="284">
                  <c:v>23.75</c:v>
                </c:pt>
                <c:pt idx="285">
                  <c:v>23.833333333333332</c:v>
                </c:pt>
                <c:pt idx="286">
                  <c:v>23.916666666666668</c:v>
                </c:pt>
                <c:pt idx="287">
                  <c:v>24</c:v>
                </c:pt>
                <c:pt idx="288">
                  <c:v>24.083333333333332</c:v>
                </c:pt>
                <c:pt idx="289">
                  <c:v>24.166666666666668</c:v>
                </c:pt>
                <c:pt idx="290">
                  <c:v>24.25</c:v>
                </c:pt>
                <c:pt idx="291">
                  <c:v>24.333333333333332</c:v>
                </c:pt>
                <c:pt idx="292">
                  <c:v>24.416666666666668</c:v>
                </c:pt>
                <c:pt idx="293">
                  <c:v>24.5</c:v>
                </c:pt>
                <c:pt idx="294">
                  <c:v>24.583333333333332</c:v>
                </c:pt>
                <c:pt idx="295">
                  <c:v>24.666666666666668</c:v>
                </c:pt>
                <c:pt idx="296">
                  <c:v>24.75</c:v>
                </c:pt>
                <c:pt idx="297">
                  <c:v>24.833333333333332</c:v>
                </c:pt>
                <c:pt idx="298">
                  <c:v>24.916666666666668</c:v>
                </c:pt>
                <c:pt idx="299">
                  <c:v>25</c:v>
                </c:pt>
                <c:pt idx="300">
                  <c:v>25.083333333333332</c:v>
                </c:pt>
                <c:pt idx="301">
                  <c:v>25.166666666666668</c:v>
                </c:pt>
                <c:pt idx="302">
                  <c:v>25.25</c:v>
                </c:pt>
                <c:pt idx="303">
                  <c:v>25.333333333333332</c:v>
                </c:pt>
                <c:pt idx="304">
                  <c:v>25.416666666666668</c:v>
                </c:pt>
                <c:pt idx="305">
                  <c:v>25.5</c:v>
                </c:pt>
                <c:pt idx="306">
                  <c:v>25.583333333333332</c:v>
                </c:pt>
                <c:pt idx="307">
                  <c:v>25.666666666666668</c:v>
                </c:pt>
                <c:pt idx="308">
                  <c:v>25.75</c:v>
                </c:pt>
                <c:pt idx="309">
                  <c:v>25.833333333333332</c:v>
                </c:pt>
                <c:pt idx="310">
                  <c:v>25.916666666666668</c:v>
                </c:pt>
                <c:pt idx="311">
                  <c:v>26</c:v>
                </c:pt>
                <c:pt idx="312">
                  <c:v>26.083333333333332</c:v>
                </c:pt>
                <c:pt idx="313">
                  <c:v>26.166666666666668</c:v>
                </c:pt>
                <c:pt idx="314">
                  <c:v>26.25</c:v>
                </c:pt>
                <c:pt idx="315">
                  <c:v>26.333333333333332</c:v>
                </c:pt>
                <c:pt idx="316">
                  <c:v>26.416666666666668</c:v>
                </c:pt>
                <c:pt idx="317">
                  <c:v>26.5</c:v>
                </c:pt>
                <c:pt idx="318">
                  <c:v>26.583333333333332</c:v>
                </c:pt>
                <c:pt idx="319">
                  <c:v>26.666666666666668</c:v>
                </c:pt>
                <c:pt idx="320">
                  <c:v>26.75</c:v>
                </c:pt>
                <c:pt idx="321">
                  <c:v>26.833333333333332</c:v>
                </c:pt>
                <c:pt idx="322">
                  <c:v>26.916666666666668</c:v>
                </c:pt>
                <c:pt idx="323">
                  <c:v>27</c:v>
                </c:pt>
                <c:pt idx="324">
                  <c:v>27.083333333333332</c:v>
                </c:pt>
                <c:pt idx="325">
                  <c:v>27.166666666666668</c:v>
                </c:pt>
                <c:pt idx="326">
                  <c:v>27.25</c:v>
                </c:pt>
                <c:pt idx="327">
                  <c:v>27.333333333333332</c:v>
                </c:pt>
                <c:pt idx="328">
                  <c:v>27.416666666666668</c:v>
                </c:pt>
                <c:pt idx="329">
                  <c:v>27.5</c:v>
                </c:pt>
                <c:pt idx="330">
                  <c:v>27.583333333333332</c:v>
                </c:pt>
                <c:pt idx="331">
                  <c:v>27.666666666666668</c:v>
                </c:pt>
                <c:pt idx="332">
                  <c:v>27.75</c:v>
                </c:pt>
                <c:pt idx="333">
                  <c:v>27.833333333333332</c:v>
                </c:pt>
                <c:pt idx="334">
                  <c:v>27.916666666666668</c:v>
                </c:pt>
                <c:pt idx="335">
                  <c:v>28</c:v>
                </c:pt>
                <c:pt idx="336">
                  <c:v>28.083333333333332</c:v>
                </c:pt>
                <c:pt idx="337">
                  <c:v>28.166666666666668</c:v>
                </c:pt>
                <c:pt idx="338">
                  <c:v>28.25</c:v>
                </c:pt>
                <c:pt idx="339">
                  <c:v>28.333333333333332</c:v>
                </c:pt>
                <c:pt idx="340">
                  <c:v>28.416666666666668</c:v>
                </c:pt>
                <c:pt idx="341">
                  <c:v>28.5</c:v>
                </c:pt>
                <c:pt idx="342">
                  <c:v>28.583333333333332</c:v>
                </c:pt>
                <c:pt idx="343">
                  <c:v>28.666666666666668</c:v>
                </c:pt>
                <c:pt idx="344">
                  <c:v>28.75</c:v>
                </c:pt>
                <c:pt idx="345">
                  <c:v>28.833333333333332</c:v>
                </c:pt>
                <c:pt idx="346">
                  <c:v>28.916666666666668</c:v>
                </c:pt>
                <c:pt idx="347">
                  <c:v>29</c:v>
                </c:pt>
                <c:pt idx="348">
                  <c:v>29.083333333333332</c:v>
                </c:pt>
                <c:pt idx="349">
                  <c:v>29.166666666666668</c:v>
                </c:pt>
                <c:pt idx="350">
                  <c:v>29.25</c:v>
                </c:pt>
                <c:pt idx="351">
                  <c:v>29.333333333333332</c:v>
                </c:pt>
                <c:pt idx="352">
                  <c:v>29.416666666666668</c:v>
                </c:pt>
                <c:pt idx="353">
                  <c:v>29.5</c:v>
                </c:pt>
                <c:pt idx="354">
                  <c:v>29.583333333333332</c:v>
                </c:pt>
                <c:pt idx="355">
                  <c:v>29.666666666666668</c:v>
                </c:pt>
                <c:pt idx="356">
                  <c:v>29.75</c:v>
                </c:pt>
                <c:pt idx="357">
                  <c:v>29.833333333333332</c:v>
                </c:pt>
                <c:pt idx="358">
                  <c:v>29.916666666666668</c:v>
                </c:pt>
                <c:pt idx="359">
                  <c:v>30</c:v>
                </c:pt>
                <c:pt idx="360">
                  <c:v>30.083333333333332</c:v>
                </c:pt>
                <c:pt idx="361">
                  <c:v>30.166666666666668</c:v>
                </c:pt>
                <c:pt idx="362">
                  <c:v>30.25</c:v>
                </c:pt>
                <c:pt idx="363">
                  <c:v>30.333333333333332</c:v>
                </c:pt>
                <c:pt idx="364">
                  <c:v>30.416666666666668</c:v>
                </c:pt>
                <c:pt idx="365">
                  <c:v>30.5</c:v>
                </c:pt>
                <c:pt idx="366">
                  <c:v>30.583333333333332</c:v>
                </c:pt>
                <c:pt idx="367">
                  <c:v>30.666666666666668</c:v>
                </c:pt>
                <c:pt idx="368">
                  <c:v>30.75</c:v>
                </c:pt>
                <c:pt idx="369">
                  <c:v>30.833333333333332</c:v>
                </c:pt>
                <c:pt idx="370">
                  <c:v>30.916666666666668</c:v>
                </c:pt>
                <c:pt idx="371">
                  <c:v>31</c:v>
                </c:pt>
                <c:pt idx="372">
                  <c:v>31.083333333333332</c:v>
                </c:pt>
                <c:pt idx="373">
                  <c:v>31.166666666666668</c:v>
                </c:pt>
                <c:pt idx="374">
                  <c:v>31.25</c:v>
                </c:pt>
                <c:pt idx="375">
                  <c:v>31.333333333333332</c:v>
                </c:pt>
                <c:pt idx="376">
                  <c:v>31.416666666666668</c:v>
                </c:pt>
                <c:pt idx="377">
                  <c:v>31.5</c:v>
                </c:pt>
                <c:pt idx="378">
                  <c:v>31.583333333333332</c:v>
                </c:pt>
                <c:pt idx="379">
                  <c:v>31.666666666666668</c:v>
                </c:pt>
                <c:pt idx="380">
                  <c:v>31.75</c:v>
                </c:pt>
                <c:pt idx="381">
                  <c:v>31.833333333333332</c:v>
                </c:pt>
                <c:pt idx="382">
                  <c:v>31.916666666666668</c:v>
                </c:pt>
                <c:pt idx="383">
                  <c:v>32</c:v>
                </c:pt>
                <c:pt idx="384">
                  <c:v>32.083333333333336</c:v>
                </c:pt>
                <c:pt idx="385">
                  <c:v>32.166666666666664</c:v>
                </c:pt>
                <c:pt idx="386">
                  <c:v>32.25</c:v>
                </c:pt>
                <c:pt idx="387">
                  <c:v>32.333333333333336</c:v>
                </c:pt>
                <c:pt idx="388">
                  <c:v>32.416666666666664</c:v>
                </c:pt>
                <c:pt idx="389">
                  <c:v>32.5</c:v>
                </c:pt>
                <c:pt idx="390">
                  <c:v>32.583333333333336</c:v>
                </c:pt>
                <c:pt idx="391">
                  <c:v>32.666666666666664</c:v>
                </c:pt>
                <c:pt idx="392">
                  <c:v>32.75</c:v>
                </c:pt>
                <c:pt idx="393">
                  <c:v>32.833333333333336</c:v>
                </c:pt>
                <c:pt idx="394">
                  <c:v>32.916666666666664</c:v>
                </c:pt>
                <c:pt idx="395">
                  <c:v>33</c:v>
                </c:pt>
                <c:pt idx="396">
                  <c:v>33.083333333333336</c:v>
                </c:pt>
                <c:pt idx="397">
                  <c:v>33.166666666666664</c:v>
                </c:pt>
                <c:pt idx="398">
                  <c:v>33.25</c:v>
                </c:pt>
                <c:pt idx="399">
                  <c:v>33.333333333333336</c:v>
                </c:pt>
                <c:pt idx="400">
                  <c:v>33.416666666666664</c:v>
                </c:pt>
                <c:pt idx="401">
                  <c:v>33.5</c:v>
                </c:pt>
                <c:pt idx="402">
                  <c:v>33.583333333333336</c:v>
                </c:pt>
                <c:pt idx="403">
                  <c:v>33.666666666666664</c:v>
                </c:pt>
                <c:pt idx="404">
                  <c:v>33.75</c:v>
                </c:pt>
                <c:pt idx="405">
                  <c:v>33.833333333333336</c:v>
                </c:pt>
                <c:pt idx="406">
                  <c:v>33.916666666666664</c:v>
                </c:pt>
                <c:pt idx="407">
                  <c:v>34</c:v>
                </c:pt>
                <c:pt idx="408">
                  <c:v>34.083333333333336</c:v>
                </c:pt>
                <c:pt idx="409">
                  <c:v>34.166666666666664</c:v>
                </c:pt>
                <c:pt idx="410">
                  <c:v>34.25</c:v>
                </c:pt>
                <c:pt idx="411">
                  <c:v>34.333333333333336</c:v>
                </c:pt>
                <c:pt idx="412">
                  <c:v>34.416666666666664</c:v>
                </c:pt>
                <c:pt idx="413">
                  <c:v>34.5</c:v>
                </c:pt>
                <c:pt idx="414">
                  <c:v>34.583333333333336</c:v>
                </c:pt>
                <c:pt idx="415">
                  <c:v>34.666666666666664</c:v>
                </c:pt>
                <c:pt idx="416">
                  <c:v>34.75</c:v>
                </c:pt>
                <c:pt idx="417">
                  <c:v>34.833333333333336</c:v>
                </c:pt>
                <c:pt idx="418">
                  <c:v>34.916666666666664</c:v>
                </c:pt>
                <c:pt idx="419">
                  <c:v>35</c:v>
                </c:pt>
                <c:pt idx="420">
                  <c:v>35.083333333333336</c:v>
                </c:pt>
                <c:pt idx="421">
                  <c:v>35.166666666666664</c:v>
                </c:pt>
                <c:pt idx="422">
                  <c:v>35.25</c:v>
                </c:pt>
                <c:pt idx="423">
                  <c:v>35.333333333333336</c:v>
                </c:pt>
                <c:pt idx="424">
                  <c:v>35.416666666666664</c:v>
                </c:pt>
                <c:pt idx="425">
                  <c:v>35.5</c:v>
                </c:pt>
                <c:pt idx="426">
                  <c:v>35.583333333333336</c:v>
                </c:pt>
                <c:pt idx="427">
                  <c:v>35.666666666666664</c:v>
                </c:pt>
                <c:pt idx="428">
                  <c:v>35.75</c:v>
                </c:pt>
                <c:pt idx="429">
                  <c:v>35.833333333333336</c:v>
                </c:pt>
                <c:pt idx="430">
                  <c:v>35.916666666666664</c:v>
                </c:pt>
                <c:pt idx="431">
                  <c:v>36</c:v>
                </c:pt>
                <c:pt idx="432">
                  <c:v>36.083333333333336</c:v>
                </c:pt>
                <c:pt idx="433">
                  <c:v>36.166666666666664</c:v>
                </c:pt>
                <c:pt idx="434">
                  <c:v>36.25</c:v>
                </c:pt>
                <c:pt idx="435">
                  <c:v>36.333333333333336</c:v>
                </c:pt>
                <c:pt idx="436">
                  <c:v>36.416666666666664</c:v>
                </c:pt>
                <c:pt idx="437">
                  <c:v>36.5</c:v>
                </c:pt>
                <c:pt idx="438">
                  <c:v>36.583333333333336</c:v>
                </c:pt>
                <c:pt idx="439">
                  <c:v>36.666666666666664</c:v>
                </c:pt>
                <c:pt idx="440">
                  <c:v>36.75</c:v>
                </c:pt>
                <c:pt idx="441">
                  <c:v>36.833333333333336</c:v>
                </c:pt>
                <c:pt idx="442">
                  <c:v>36.916666666666664</c:v>
                </c:pt>
                <c:pt idx="443">
                  <c:v>37</c:v>
                </c:pt>
                <c:pt idx="444">
                  <c:v>37.083333333333336</c:v>
                </c:pt>
                <c:pt idx="445">
                  <c:v>37.166666666666664</c:v>
                </c:pt>
                <c:pt idx="446">
                  <c:v>37.25</c:v>
                </c:pt>
                <c:pt idx="447">
                  <c:v>37.333333333333336</c:v>
                </c:pt>
                <c:pt idx="448">
                  <c:v>37.416666666666664</c:v>
                </c:pt>
                <c:pt idx="449">
                  <c:v>37.5</c:v>
                </c:pt>
                <c:pt idx="450">
                  <c:v>37.583333333333336</c:v>
                </c:pt>
                <c:pt idx="451">
                  <c:v>37.666666666666664</c:v>
                </c:pt>
                <c:pt idx="452">
                  <c:v>37.75</c:v>
                </c:pt>
                <c:pt idx="453">
                  <c:v>37.833333333333336</c:v>
                </c:pt>
                <c:pt idx="454">
                  <c:v>37.916666666666664</c:v>
                </c:pt>
                <c:pt idx="455">
                  <c:v>38</c:v>
                </c:pt>
                <c:pt idx="456">
                  <c:v>38.083333333333336</c:v>
                </c:pt>
                <c:pt idx="457">
                  <c:v>38.166666666666664</c:v>
                </c:pt>
                <c:pt idx="458">
                  <c:v>38.25</c:v>
                </c:pt>
                <c:pt idx="459">
                  <c:v>38.333333333333336</c:v>
                </c:pt>
                <c:pt idx="460">
                  <c:v>38.416666666666664</c:v>
                </c:pt>
                <c:pt idx="461">
                  <c:v>38.5</c:v>
                </c:pt>
                <c:pt idx="462">
                  <c:v>38.583333333333336</c:v>
                </c:pt>
                <c:pt idx="463">
                  <c:v>38.666666666666664</c:v>
                </c:pt>
                <c:pt idx="464">
                  <c:v>38.75</c:v>
                </c:pt>
                <c:pt idx="465">
                  <c:v>38.833333333333336</c:v>
                </c:pt>
                <c:pt idx="466">
                  <c:v>38.916666666666664</c:v>
                </c:pt>
                <c:pt idx="467">
                  <c:v>39</c:v>
                </c:pt>
                <c:pt idx="468">
                  <c:v>39.083333333333336</c:v>
                </c:pt>
                <c:pt idx="469">
                  <c:v>39.166666666666664</c:v>
                </c:pt>
                <c:pt idx="470">
                  <c:v>39.25</c:v>
                </c:pt>
                <c:pt idx="471">
                  <c:v>39.333333333333336</c:v>
                </c:pt>
                <c:pt idx="472">
                  <c:v>39.416666666666664</c:v>
                </c:pt>
                <c:pt idx="473">
                  <c:v>39.5</c:v>
                </c:pt>
                <c:pt idx="474">
                  <c:v>39.583333333333336</c:v>
                </c:pt>
                <c:pt idx="475">
                  <c:v>39.666666666666664</c:v>
                </c:pt>
                <c:pt idx="476">
                  <c:v>39.75</c:v>
                </c:pt>
                <c:pt idx="477">
                  <c:v>39.833333333333336</c:v>
                </c:pt>
                <c:pt idx="478">
                  <c:v>39.916666666666664</c:v>
                </c:pt>
                <c:pt idx="479">
                  <c:v>40</c:v>
                </c:pt>
                <c:pt idx="480">
                  <c:v>40.083333333333336</c:v>
                </c:pt>
                <c:pt idx="481">
                  <c:v>40.166666666666664</c:v>
                </c:pt>
                <c:pt idx="482">
                  <c:v>40.25</c:v>
                </c:pt>
                <c:pt idx="483">
                  <c:v>40.333333333333336</c:v>
                </c:pt>
                <c:pt idx="484">
                  <c:v>40.416666666666664</c:v>
                </c:pt>
                <c:pt idx="485">
                  <c:v>40.5</c:v>
                </c:pt>
                <c:pt idx="486">
                  <c:v>40.583333333333336</c:v>
                </c:pt>
                <c:pt idx="487">
                  <c:v>40.666666666666664</c:v>
                </c:pt>
                <c:pt idx="488">
                  <c:v>40.75</c:v>
                </c:pt>
                <c:pt idx="489">
                  <c:v>40.833333333333336</c:v>
                </c:pt>
                <c:pt idx="490">
                  <c:v>40.916666666666664</c:v>
                </c:pt>
                <c:pt idx="491">
                  <c:v>41</c:v>
                </c:pt>
                <c:pt idx="492">
                  <c:v>41.083333333333336</c:v>
                </c:pt>
                <c:pt idx="493">
                  <c:v>41.166666666666664</c:v>
                </c:pt>
                <c:pt idx="494">
                  <c:v>41.25</c:v>
                </c:pt>
                <c:pt idx="495">
                  <c:v>41.333333333333336</c:v>
                </c:pt>
                <c:pt idx="496">
                  <c:v>41.416666666666664</c:v>
                </c:pt>
                <c:pt idx="497">
                  <c:v>41.5</c:v>
                </c:pt>
                <c:pt idx="498">
                  <c:v>41.583333333333336</c:v>
                </c:pt>
                <c:pt idx="499">
                  <c:v>41.666666666666664</c:v>
                </c:pt>
                <c:pt idx="500">
                  <c:v>41.75</c:v>
                </c:pt>
                <c:pt idx="501">
                  <c:v>41.833333333333336</c:v>
                </c:pt>
                <c:pt idx="502">
                  <c:v>41.916666666666664</c:v>
                </c:pt>
                <c:pt idx="503">
                  <c:v>42</c:v>
                </c:pt>
                <c:pt idx="504">
                  <c:v>42.083333333333336</c:v>
                </c:pt>
                <c:pt idx="505">
                  <c:v>42.166666666666664</c:v>
                </c:pt>
                <c:pt idx="506">
                  <c:v>42.25</c:v>
                </c:pt>
                <c:pt idx="507">
                  <c:v>42.333333333333336</c:v>
                </c:pt>
                <c:pt idx="508">
                  <c:v>42.416666666666664</c:v>
                </c:pt>
                <c:pt idx="509">
                  <c:v>42.5</c:v>
                </c:pt>
                <c:pt idx="510">
                  <c:v>42.583333333333336</c:v>
                </c:pt>
                <c:pt idx="511">
                  <c:v>42.666666666666664</c:v>
                </c:pt>
                <c:pt idx="512">
                  <c:v>42.75</c:v>
                </c:pt>
                <c:pt idx="513">
                  <c:v>42.833333333333336</c:v>
                </c:pt>
                <c:pt idx="514">
                  <c:v>42.916666666666664</c:v>
                </c:pt>
                <c:pt idx="515">
                  <c:v>43</c:v>
                </c:pt>
                <c:pt idx="516">
                  <c:v>43.083333333333336</c:v>
                </c:pt>
                <c:pt idx="517">
                  <c:v>43.166666666666664</c:v>
                </c:pt>
                <c:pt idx="518">
                  <c:v>43.25</c:v>
                </c:pt>
                <c:pt idx="519">
                  <c:v>43.333333333333336</c:v>
                </c:pt>
                <c:pt idx="520">
                  <c:v>43.416666666666664</c:v>
                </c:pt>
                <c:pt idx="521">
                  <c:v>43.5</c:v>
                </c:pt>
                <c:pt idx="522">
                  <c:v>43.583333333333336</c:v>
                </c:pt>
                <c:pt idx="523">
                  <c:v>43.666666666666664</c:v>
                </c:pt>
                <c:pt idx="524">
                  <c:v>43.75</c:v>
                </c:pt>
                <c:pt idx="525">
                  <c:v>43.833333333333336</c:v>
                </c:pt>
                <c:pt idx="526">
                  <c:v>43.916666666666664</c:v>
                </c:pt>
                <c:pt idx="527">
                  <c:v>44</c:v>
                </c:pt>
                <c:pt idx="528">
                  <c:v>44.083333333333336</c:v>
                </c:pt>
                <c:pt idx="529">
                  <c:v>44.166666666666664</c:v>
                </c:pt>
                <c:pt idx="530">
                  <c:v>44.25</c:v>
                </c:pt>
                <c:pt idx="531">
                  <c:v>44.333333333333336</c:v>
                </c:pt>
                <c:pt idx="532">
                  <c:v>44.416666666666664</c:v>
                </c:pt>
                <c:pt idx="533">
                  <c:v>44.5</c:v>
                </c:pt>
                <c:pt idx="534">
                  <c:v>44.583333333333336</c:v>
                </c:pt>
                <c:pt idx="535">
                  <c:v>44.666666666666664</c:v>
                </c:pt>
                <c:pt idx="536">
                  <c:v>44.75</c:v>
                </c:pt>
                <c:pt idx="537">
                  <c:v>44.833333333333336</c:v>
                </c:pt>
                <c:pt idx="538">
                  <c:v>44.916666666666664</c:v>
                </c:pt>
                <c:pt idx="539">
                  <c:v>45</c:v>
                </c:pt>
                <c:pt idx="540">
                  <c:v>45.083333333333336</c:v>
                </c:pt>
                <c:pt idx="541">
                  <c:v>45.166666666666664</c:v>
                </c:pt>
                <c:pt idx="542">
                  <c:v>45.25</c:v>
                </c:pt>
                <c:pt idx="543">
                  <c:v>45.333333333333336</c:v>
                </c:pt>
                <c:pt idx="544">
                  <c:v>45.416666666666664</c:v>
                </c:pt>
                <c:pt idx="545">
                  <c:v>45.5</c:v>
                </c:pt>
                <c:pt idx="546">
                  <c:v>45.583333333333336</c:v>
                </c:pt>
                <c:pt idx="547">
                  <c:v>45.666666666666664</c:v>
                </c:pt>
                <c:pt idx="548">
                  <c:v>45.75</c:v>
                </c:pt>
                <c:pt idx="549">
                  <c:v>45.833333333333336</c:v>
                </c:pt>
                <c:pt idx="550">
                  <c:v>45.916666666666664</c:v>
                </c:pt>
                <c:pt idx="551">
                  <c:v>46</c:v>
                </c:pt>
                <c:pt idx="552">
                  <c:v>46.083333333333336</c:v>
                </c:pt>
                <c:pt idx="553">
                  <c:v>46.166666666666664</c:v>
                </c:pt>
                <c:pt idx="554">
                  <c:v>46.25</c:v>
                </c:pt>
                <c:pt idx="555">
                  <c:v>46.333333333333336</c:v>
                </c:pt>
                <c:pt idx="556">
                  <c:v>46.416666666666664</c:v>
                </c:pt>
                <c:pt idx="557">
                  <c:v>46.5</c:v>
                </c:pt>
                <c:pt idx="558">
                  <c:v>46.583333333333336</c:v>
                </c:pt>
                <c:pt idx="559">
                  <c:v>46.666666666666664</c:v>
                </c:pt>
                <c:pt idx="560">
                  <c:v>46.75</c:v>
                </c:pt>
                <c:pt idx="561">
                  <c:v>46.833333333333336</c:v>
                </c:pt>
                <c:pt idx="562">
                  <c:v>46.916666666666664</c:v>
                </c:pt>
                <c:pt idx="563">
                  <c:v>47</c:v>
                </c:pt>
                <c:pt idx="564">
                  <c:v>47.083333333333336</c:v>
                </c:pt>
                <c:pt idx="565">
                  <c:v>47.166666666666664</c:v>
                </c:pt>
                <c:pt idx="566">
                  <c:v>47.25</c:v>
                </c:pt>
                <c:pt idx="567">
                  <c:v>47.333333333333336</c:v>
                </c:pt>
                <c:pt idx="568">
                  <c:v>47.416666666666664</c:v>
                </c:pt>
                <c:pt idx="569">
                  <c:v>47.5</c:v>
                </c:pt>
                <c:pt idx="570">
                  <c:v>47.583333333333336</c:v>
                </c:pt>
                <c:pt idx="571">
                  <c:v>47.666666666666664</c:v>
                </c:pt>
                <c:pt idx="572">
                  <c:v>47.75</c:v>
                </c:pt>
                <c:pt idx="573">
                  <c:v>47.833333333333336</c:v>
                </c:pt>
                <c:pt idx="574">
                  <c:v>47.916666666666664</c:v>
                </c:pt>
                <c:pt idx="575">
                  <c:v>48</c:v>
                </c:pt>
                <c:pt idx="576">
                  <c:v>48.083333333333336</c:v>
                </c:pt>
                <c:pt idx="577">
                  <c:v>48.166666666666664</c:v>
                </c:pt>
                <c:pt idx="578">
                  <c:v>48.25</c:v>
                </c:pt>
                <c:pt idx="579">
                  <c:v>48.333333333333336</c:v>
                </c:pt>
                <c:pt idx="580">
                  <c:v>48.416666666666664</c:v>
                </c:pt>
                <c:pt idx="581">
                  <c:v>48.5</c:v>
                </c:pt>
                <c:pt idx="582">
                  <c:v>48.583333333333336</c:v>
                </c:pt>
                <c:pt idx="583">
                  <c:v>48.666666666666664</c:v>
                </c:pt>
                <c:pt idx="584">
                  <c:v>48.75</c:v>
                </c:pt>
                <c:pt idx="585">
                  <c:v>48.833333333333336</c:v>
                </c:pt>
                <c:pt idx="586">
                  <c:v>48.916666666666664</c:v>
                </c:pt>
                <c:pt idx="587">
                  <c:v>49</c:v>
                </c:pt>
                <c:pt idx="588">
                  <c:v>49.083333333333336</c:v>
                </c:pt>
                <c:pt idx="589">
                  <c:v>49.166666666666664</c:v>
                </c:pt>
                <c:pt idx="590">
                  <c:v>49.25</c:v>
                </c:pt>
                <c:pt idx="591">
                  <c:v>49.333333333333336</c:v>
                </c:pt>
                <c:pt idx="592">
                  <c:v>49.416666666666664</c:v>
                </c:pt>
                <c:pt idx="593">
                  <c:v>49.5</c:v>
                </c:pt>
                <c:pt idx="594">
                  <c:v>49.583333333333336</c:v>
                </c:pt>
                <c:pt idx="595">
                  <c:v>49.666666666666664</c:v>
                </c:pt>
                <c:pt idx="596">
                  <c:v>49.75</c:v>
                </c:pt>
                <c:pt idx="597">
                  <c:v>49.833333333333336</c:v>
                </c:pt>
                <c:pt idx="598">
                  <c:v>49.916666666666664</c:v>
                </c:pt>
                <c:pt idx="599">
                  <c:v>50</c:v>
                </c:pt>
              </c:numCache>
            </c:numRef>
          </c:xVal>
          <c:yVal>
            <c:numRef>
              <c:f>'Mortgage 1 Monthly Calcs'!$Q$12:$Q$611</c:f>
              <c:numCache>
                <c:formatCode>#,##0_);[Red]\(#,##0\)</c:formatCode>
                <c:ptCount val="6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numCache>
            </c:numRef>
          </c:yVal>
          <c:smooth val="1"/>
          <c:extLst>
            <c:ext xmlns:c16="http://schemas.microsoft.com/office/drawing/2014/chart" uri="{C3380CC4-5D6E-409C-BE32-E72D297353CC}">
              <c16:uniqueId val="{00000000-C8FA-419F-8270-56BCD842D5C7}"/>
            </c:ext>
          </c:extLst>
        </c:ser>
        <c:ser>
          <c:idx val="1"/>
          <c:order val="1"/>
          <c:tx>
            <c:v>Capital</c:v>
          </c:tx>
          <c:spPr>
            <a:ln w="38100">
              <a:solidFill>
                <a:srgbClr val="FF0000"/>
              </a:solidFill>
              <a:prstDash val="solid"/>
            </a:ln>
          </c:spPr>
          <c:marker>
            <c:symbol val="none"/>
          </c:marker>
          <c:xVal>
            <c:numRef>
              <c:f>'Mortgage 1 Monthly Calcs'!$B$12:$B$611</c:f>
              <c:numCache>
                <c:formatCode>#,##0_);[Red]\(#,##0\)</c:formatCode>
                <c:ptCount val="600"/>
                <c:pt idx="0">
                  <c:v>8.3333333333333329E-2</c:v>
                </c:pt>
                <c:pt idx="1">
                  <c:v>0.16666666666666666</c:v>
                </c:pt>
                <c:pt idx="2">
                  <c:v>0.25</c:v>
                </c:pt>
                <c:pt idx="3">
                  <c:v>0.33333333333333331</c:v>
                </c:pt>
                <c:pt idx="4">
                  <c:v>0.41666666666666669</c:v>
                </c:pt>
                <c:pt idx="5">
                  <c:v>0.5</c:v>
                </c:pt>
                <c:pt idx="6">
                  <c:v>0.58333333333333337</c:v>
                </c:pt>
                <c:pt idx="7">
                  <c:v>0.66666666666666663</c:v>
                </c:pt>
                <c:pt idx="8">
                  <c:v>0.75</c:v>
                </c:pt>
                <c:pt idx="9">
                  <c:v>0.83333333333333337</c:v>
                </c:pt>
                <c:pt idx="10">
                  <c:v>0.91666666666666663</c:v>
                </c:pt>
                <c:pt idx="11">
                  <c:v>1</c:v>
                </c:pt>
                <c:pt idx="12">
                  <c:v>1.0833333333333333</c:v>
                </c:pt>
                <c:pt idx="13">
                  <c:v>1.1666666666666667</c:v>
                </c:pt>
                <c:pt idx="14">
                  <c:v>1.25</c:v>
                </c:pt>
                <c:pt idx="15">
                  <c:v>1.3333333333333333</c:v>
                </c:pt>
                <c:pt idx="16">
                  <c:v>1.4166666666666667</c:v>
                </c:pt>
                <c:pt idx="17">
                  <c:v>1.5</c:v>
                </c:pt>
                <c:pt idx="18">
                  <c:v>1.5833333333333333</c:v>
                </c:pt>
                <c:pt idx="19">
                  <c:v>1.6666666666666667</c:v>
                </c:pt>
                <c:pt idx="20">
                  <c:v>1.75</c:v>
                </c:pt>
                <c:pt idx="21">
                  <c:v>1.8333333333333333</c:v>
                </c:pt>
                <c:pt idx="22">
                  <c:v>1.9166666666666667</c:v>
                </c:pt>
                <c:pt idx="23">
                  <c:v>2</c:v>
                </c:pt>
                <c:pt idx="24">
                  <c:v>2.0833333333333335</c:v>
                </c:pt>
                <c:pt idx="25">
                  <c:v>2.1666666666666665</c:v>
                </c:pt>
                <c:pt idx="26">
                  <c:v>2.25</c:v>
                </c:pt>
                <c:pt idx="27">
                  <c:v>2.3333333333333335</c:v>
                </c:pt>
                <c:pt idx="28">
                  <c:v>2.4166666666666665</c:v>
                </c:pt>
                <c:pt idx="29">
                  <c:v>2.5</c:v>
                </c:pt>
                <c:pt idx="30">
                  <c:v>2.5833333333333335</c:v>
                </c:pt>
                <c:pt idx="31">
                  <c:v>2.6666666666666665</c:v>
                </c:pt>
                <c:pt idx="32">
                  <c:v>2.75</c:v>
                </c:pt>
                <c:pt idx="33">
                  <c:v>2.8333333333333335</c:v>
                </c:pt>
                <c:pt idx="34">
                  <c:v>2.9166666666666665</c:v>
                </c:pt>
                <c:pt idx="35">
                  <c:v>3</c:v>
                </c:pt>
                <c:pt idx="36">
                  <c:v>3.0833333333333335</c:v>
                </c:pt>
                <c:pt idx="37">
                  <c:v>3.1666666666666665</c:v>
                </c:pt>
                <c:pt idx="38">
                  <c:v>3.25</c:v>
                </c:pt>
                <c:pt idx="39">
                  <c:v>3.3333333333333335</c:v>
                </c:pt>
                <c:pt idx="40">
                  <c:v>3.4166666666666665</c:v>
                </c:pt>
                <c:pt idx="41">
                  <c:v>3.5</c:v>
                </c:pt>
                <c:pt idx="42">
                  <c:v>3.5833333333333335</c:v>
                </c:pt>
                <c:pt idx="43">
                  <c:v>3.6666666666666665</c:v>
                </c:pt>
                <c:pt idx="44">
                  <c:v>3.75</c:v>
                </c:pt>
                <c:pt idx="45">
                  <c:v>3.8333333333333335</c:v>
                </c:pt>
                <c:pt idx="46">
                  <c:v>3.9166666666666665</c:v>
                </c:pt>
                <c:pt idx="47">
                  <c:v>4</c:v>
                </c:pt>
                <c:pt idx="48">
                  <c:v>4.083333333333333</c:v>
                </c:pt>
                <c:pt idx="49">
                  <c:v>4.166666666666667</c:v>
                </c:pt>
                <c:pt idx="50">
                  <c:v>4.25</c:v>
                </c:pt>
                <c:pt idx="51">
                  <c:v>4.333333333333333</c:v>
                </c:pt>
                <c:pt idx="52">
                  <c:v>4.416666666666667</c:v>
                </c:pt>
                <c:pt idx="53">
                  <c:v>4.5</c:v>
                </c:pt>
                <c:pt idx="54">
                  <c:v>4.583333333333333</c:v>
                </c:pt>
                <c:pt idx="55">
                  <c:v>4.666666666666667</c:v>
                </c:pt>
                <c:pt idx="56">
                  <c:v>4.75</c:v>
                </c:pt>
                <c:pt idx="57">
                  <c:v>4.833333333333333</c:v>
                </c:pt>
                <c:pt idx="58">
                  <c:v>4.916666666666667</c:v>
                </c:pt>
                <c:pt idx="59">
                  <c:v>5</c:v>
                </c:pt>
                <c:pt idx="60">
                  <c:v>5.083333333333333</c:v>
                </c:pt>
                <c:pt idx="61">
                  <c:v>5.166666666666667</c:v>
                </c:pt>
                <c:pt idx="62">
                  <c:v>5.25</c:v>
                </c:pt>
                <c:pt idx="63">
                  <c:v>5.333333333333333</c:v>
                </c:pt>
                <c:pt idx="64">
                  <c:v>5.416666666666667</c:v>
                </c:pt>
                <c:pt idx="65">
                  <c:v>5.5</c:v>
                </c:pt>
                <c:pt idx="66">
                  <c:v>5.583333333333333</c:v>
                </c:pt>
                <c:pt idx="67">
                  <c:v>5.666666666666667</c:v>
                </c:pt>
                <c:pt idx="68">
                  <c:v>5.75</c:v>
                </c:pt>
                <c:pt idx="69">
                  <c:v>5.833333333333333</c:v>
                </c:pt>
                <c:pt idx="70">
                  <c:v>5.916666666666667</c:v>
                </c:pt>
                <c:pt idx="71">
                  <c:v>6</c:v>
                </c:pt>
                <c:pt idx="72">
                  <c:v>6.083333333333333</c:v>
                </c:pt>
                <c:pt idx="73">
                  <c:v>6.166666666666667</c:v>
                </c:pt>
                <c:pt idx="74">
                  <c:v>6.25</c:v>
                </c:pt>
                <c:pt idx="75">
                  <c:v>6.333333333333333</c:v>
                </c:pt>
                <c:pt idx="76">
                  <c:v>6.416666666666667</c:v>
                </c:pt>
                <c:pt idx="77">
                  <c:v>6.5</c:v>
                </c:pt>
                <c:pt idx="78">
                  <c:v>6.583333333333333</c:v>
                </c:pt>
                <c:pt idx="79">
                  <c:v>6.666666666666667</c:v>
                </c:pt>
                <c:pt idx="80">
                  <c:v>6.75</c:v>
                </c:pt>
                <c:pt idx="81">
                  <c:v>6.833333333333333</c:v>
                </c:pt>
                <c:pt idx="82">
                  <c:v>6.916666666666667</c:v>
                </c:pt>
                <c:pt idx="83">
                  <c:v>7</c:v>
                </c:pt>
                <c:pt idx="84">
                  <c:v>7.083333333333333</c:v>
                </c:pt>
                <c:pt idx="85">
                  <c:v>7.166666666666667</c:v>
                </c:pt>
                <c:pt idx="86">
                  <c:v>7.25</c:v>
                </c:pt>
                <c:pt idx="87">
                  <c:v>7.333333333333333</c:v>
                </c:pt>
                <c:pt idx="88">
                  <c:v>7.416666666666667</c:v>
                </c:pt>
                <c:pt idx="89">
                  <c:v>7.5</c:v>
                </c:pt>
                <c:pt idx="90">
                  <c:v>7.583333333333333</c:v>
                </c:pt>
                <c:pt idx="91">
                  <c:v>7.666666666666667</c:v>
                </c:pt>
                <c:pt idx="92">
                  <c:v>7.75</c:v>
                </c:pt>
                <c:pt idx="93">
                  <c:v>7.833333333333333</c:v>
                </c:pt>
                <c:pt idx="94">
                  <c:v>7.916666666666667</c:v>
                </c:pt>
                <c:pt idx="95">
                  <c:v>8</c:v>
                </c:pt>
                <c:pt idx="96">
                  <c:v>8.0833333333333339</c:v>
                </c:pt>
                <c:pt idx="97">
                  <c:v>8.1666666666666661</c:v>
                </c:pt>
                <c:pt idx="98">
                  <c:v>8.25</c:v>
                </c:pt>
                <c:pt idx="99">
                  <c:v>8.3333333333333339</c:v>
                </c:pt>
                <c:pt idx="100">
                  <c:v>8.4166666666666661</c:v>
                </c:pt>
                <c:pt idx="101">
                  <c:v>8.5</c:v>
                </c:pt>
                <c:pt idx="102">
                  <c:v>8.5833333333333339</c:v>
                </c:pt>
                <c:pt idx="103">
                  <c:v>8.6666666666666661</c:v>
                </c:pt>
                <c:pt idx="104">
                  <c:v>8.75</c:v>
                </c:pt>
                <c:pt idx="105">
                  <c:v>8.8333333333333339</c:v>
                </c:pt>
                <c:pt idx="106">
                  <c:v>8.9166666666666661</c:v>
                </c:pt>
                <c:pt idx="107">
                  <c:v>9</c:v>
                </c:pt>
                <c:pt idx="108">
                  <c:v>9.0833333333333339</c:v>
                </c:pt>
                <c:pt idx="109">
                  <c:v>9.1666666666666661</c:v>
                </c:pt>
                <c:pt idx="110">
                  <c:v>9.25</c:v>
                </c:pt>
                <c:pt idx="111">
                  <c:v>9.3333333333333339</c:v>
                </c:pt>
                <c:pt idx="112">
                  <c:v>9.4166666666666661</c:v>
                </c:pt>
                <c:pt idx="113">
                  <c:v>9.5</c:v>
                </c:pt>
                <c:pt idx="114">
                  <c:v>9.5833333333333339</c:v>
                </c:pt>
                <c:pt idx="115">
                  <c:v>9.6666666666666661</c:v>
                </c:pt>
                <c:pt idx="116">
                  <c:v>9.75</c:v>
                </c:pt>
                <c:pt idx="117">
                  <c:v>9.8333333333333339</c:v>
                </c:pt>
                <c:pt idx="118">
                  <c:v>9.9166666666666661</c:v>
                </c:pt>
                <c:pt idx="119">
                  <c:v>10</c:v>
                </c:pt>
                <c:pt idx="120">
                  <c:v>10.083333333333334</c:v>
                </c:pt>
                <c:pt idx="121">
                  <c:v>10.166666666666666</c:v>
                </c:pt>
                <c:pt idx="122">
                  <c:v>10.25</c:v>
                </c:pt>
                <c:pt idx="123">
                  <c:v>10.333333333333334</c:v>
                </c:pt>
                <c:pt idx="124">
                  <c:v>10.416666666666666</c:v>
                </c:pt>
                <c:pt idx="125">
                  <c:v>10.5</c:v>
                </c:pt>
                <c:pt idx="126">
                  <c:v>10.583333333333334</c:v>
                </c:pt>
                <c:pt idx="127">
                  <c:v>10.666666666666666</c:v>
                </c:pt>
                <c:pt idx="128">
                  <c:v>10.75</c:v>
                </c:pt>
                <c:pt idx="129">
                  <c:v>10.833333333333334</c:v>
                </c:pt>
                <c:pt idx="130">
                  <c:v>10.916666666666666</c:v>
                </c:pt>
                <c:pt idx="131">
                  <c:v>11</c:v>
                </c:pt>
                <c:pt idx="132">
                  <c:v>11.083333333333334</c:v>
                </c:pt>
                <c:pt idx="133">
                  <c:v>11.166666666666666</c:v>
                </c:pt>
                <c:pt idx="134">
                  <c:v>11.25</c:v>
                </c:pt>
                <c:pt idx="135">
                  <c:v>11.333333333333334</c:v>
                </c:pt>
                <c:pt idx="136">
                  <c:v>11.416666666666666</c:v>
                </c:pt>
                <c:pt idx="137">
                  <c:v>11.5</c:v>
                </c:pt>
                <c:pt idx="138">
                  <c:v>11.583333333333334</c:v>
                </c:pt>
                <c:pt idx="139">
                  <c:v>11.666666666666666</c:v>
                </c:pt>
                <c:pt idx="140">
                  <c:v>11.75</c:v>
                </c:pt>
                <c:pt idx="141">
                  <c:v>11.833333333333334</c:v>
                </c:pt>
                <c:pt idx="142">
                  <c:v>11.916666666666666</c:v>
                </c:pt>
                <c:pt idx="143">
                  <c:v>12</c:v>
                </c:pt>
                <c:pt idx="144">
                  <c:v>12.083333333333334</c:v>
                </c:pt>
                <c:pt idx="145">
                  <c:v>12.166666666666666</c:v>
                </c:pt>
                <c:pt idx="146">
                  <c:v>12.25</c:v>
                </c:pt>
                <c:pt idx="147">
                  <c:v>12.333333333333334</c:v>
                </c:pt>
                <c:pt idx="148">
                  <c:v>12.416666666666666</c:v>
                </c:pt>
                <c:pt idx="149">
                  <c:v>12.5</c:v>
                </c:pt>
                <c:pt idx="150">
                  <c:v>12.583333333333334</c:v>
                </c:pt>
                <c:pt idx="151">
                  <c:v>12.666666666666666</c:v>
                </c:pt>
                <c:pt idx="152">
                  <c:v>12.75</c:v>
                </c:pt>
                <c:pt idx="153">
                  <c:v>12.833333333333334</c:v>
                </c:pt>
                <c:pt idx="154">
                  <c:v>12.916666666666666</c:v>
                </c:pt>
                <c:pt idx="155">
                  <c:v>13</c:v>
                </c:pt>
                <c:pt idx="156">
                  <c:v>13.083333333333334</c:v>
                </c:pt>
                <c:pt idx="157">
                  <c:v>13.166666666666666</c:v>
                </c:pt>
                <c:pt idx="158">
                  <c:v>13.25</c:v>
                </c:pt>
                <c:pt idx="159">
                  <c:v>13.333333333333334</c:v>
                </c:pt>
                <c:pt idx="160">
                  <c:v>13.416666666666666</c:v>
                </c:pt>
                <c:pt idx="161">
                  <c:v>13.5</c:v>
                </c:pt>
                <c:pt idx="162">
                  <c:v>13.583333333333334</c:v>
                </c:pt>
                <c:pt idx="163">
                  <c:v>13.666666666666666</c:v>
                </c:pt>
                <c:pt idx="164">
                  <c:v>13.75</c:v>
                </c:pt>
                <c:pt idx="165">
                  <c:v>13.833333333333334</c:v>
                </c:pt>
                <c:pt idx="166">
                  <c:v>13.916666666666666</c:v>
                </c:pt>
                <c:pt idx="167">
                  <c:v>14</c:v>
                </c:pt>
                <c:pt idx="168">
                  <c:v>14.083333333333334</c:v>
                </c:pt>
                <c:pt idx="169">
                  <c:v>14.166666666666666</c:v>
                </c:pt>
                <c:pt idx="170">
                  <c:v>14.25</c:v>
                </c:pt>
                <c:pt idx="171">
                  <c:v>14.333333333333334</c:v>
                </c:pt>
                <c:pt idx="172">
                  <c:v>14.416666666666666</c:v>
                </c:pt>
                <c:pt idx="173">
                  <c:v>14.5</c:v>
                </c:pt>
                <c:pt idx="174">
                  <c:v>14.583333333333334</c:v>
                </c:pt>
                <c:pt idx="175">
                  <c:v>14.666666666666666</c:v>
                </c:pt>
                <c:pt idx="176">
                  <c:v>14.75</c:v>
                </c:pt>
                <c:pt idx="177">
                  <c:v>14.833333333333334</c:v>
                </c:pt>
                <c:pt idx="178">
                  <c:v>14.916666666666666</c:v>
                </c:pt>
                <c:pt idx="179">
                  <c:v>15</c:v>
                </c:pt>
                <c:pt idx="180">
                  <c:v>15.083333333333334</c:v>
                </c:pt>
                <c:pt idx="181">
                  <c:v>15.166666666666666</c:v>
                </c:pt>
                <c:pt idx="182">
                  <c:v>15.25</c:v>
                </c:pt>
                <c:pt idx="183">
                  <c:v>15.333333333333334</c:v>
                </c:pt>
                <c:pt idx="184">
                  <c:v>15.416666666666666</c:v>
                </c:pt>
                <c:pt idx="185">
                  <c:v>15.5</c:v>
                </c:pt>
                <c:pt idx="186">
                  <c:v>15.583333333333334</c:v>
                </c:pt>
                <c:pt idx="187">
                  <c:v>15.666666666666666</c:v>
                </c:pt>
                <c:pt idx="188">
                  <c:v>15.75</c:v>
                </c:pt>
                <c:pt idx="189">
                  <c:v>15.833333333333334</c:v>
                </c:pt>
                <c:pt idx="190">
                  <c:v>15.916666666666666</c:v>
                </c:pt>
                <c:pt idx="191">
                  <c:v>16</c:v>
                </c:pt>
                <c:pt idx="192">
                  <c:v>16.083333333333332</c:v>
                </c:pt>
                <c:pt idx="193">
                  <c:v>16.166666666666668</c:v>
                </c:pt>
                <c:pt idx="194">
                  <c:v>16.25</c:v>
                </c:pt>
                <c:pt idx="195">
                  <c:v>16.333333333333332</c:v>
                </c:pt>
                <c:pt idx="196">
                  <c:v>16.416666666666668</c:v>
                </c:pt>
                <c:pt idx="197">
                  <c:v>16.5</c:v>
                </c:pt>
                <c:pt idx="198">
                  <c:v>16.583333333333332</c:v>
                </c:pt>
                <c:pt idx="199">
                  <c:v>16.666666666666668</c:v>
                </c:pt>
                <c:pt idx="200">
                  <c:v>16.75</c:v>
                </c:pt>
                <c:pt idx="201">
                  <c:v>16.833333333333332</c:v>
                </c:pt>
                <c:pt idx="202">
                  <c:v>16.916666666666668</c:v>
                </c:pt>
                <c:pt idx="203">
                  <c:v>17</c:v>
                </c:pt>
                <c:pt idx="204">
                  <c:v>17.083333333333332</c:v>
                </c:pt>
                <c:pt idx="205">
                  <c:v>17.166666666666668</c:v>
                </c:pt>
                <c:pt idx="206">
                  <c:v>17.25</c:v>
                </c:pt>
                <c:pt idx="207">
                  <c:v>17.333333333333332</c:v>
                </c:pt>
                <c:pt idx="208">
                  <c:v>17.416666666666668</c:v>
                </c:pt>
                <c:pt idx="209">
                  <c:v>17.5</c:v>
                </c:pt>
                <c:pt idx="210">
                  <c:v>17.583333333333332</c:v>
                </c:pt>
                <c:pt idx="211">
                  <c:v>17.666666666666668</c:v>
                </c:pt>
                <c:pt idx="212">
                  <c:v>17.75</c:v>
                </c:pt>
                <c:pt idx="213">
                  <c:v>17.833333333333332</c:v>
                </c:pt>
                <c:pt idx="214">
                  <c:v>17.916666666666668</c:v>
                </c:pt>
                <c:pt idx="215">
                  <c:v>18</c:v>
                </c:pt>
                <c:pt idx="216">
                  <c:v>18.083333333333332</c:v>
                </c:pt>
                <c:pt idx="217">
                  <c:v>18.166666666666668</c:v>
                </c:pt>
                <c:pt idx="218">
                  <c:v>18.25</c:v>
                </c:pt>
                <c:pt idx="219">
                  <c:v>18.333333333333332</c:v>
                </c:pt>
                <c:pt idx="220">
                  <c:v>18.416666666666668</c:v>
                </c:pt>
                <c:pt idx="221">
                  <c:v>18.5</c:v>
                </c:pt>
                <c:pt idx="222">
                  <c:v>18.583333333333332</c:v>
                </c:pt>
                <c:pt idx="223">
                  <c:v>18.666666666666668</c:v>
                </c:pt>
                <c:pt idx="224">
                  <c:v>18.75</c:v>
                </c:pt>
                <c:pt idx="225">
                  <c:v>18.833333333333332</c:v>
                </c:pt>
                <c:pt idx="226">
                  <c:v>18.916666666666668</c:v>
                </c:pt>
                <c:pt idx="227">
                  <c:v>19</c:v>
                </c:pt>
                <c:pt idx="228">
                  <c:v>19.083333333333332</c:v>
                </c:pt>
                <c:pt idx="229">
                  <c:v>19.166666666666668</c:v>
                </c:pt>
                <c:pt idx="230">
                  <c:v>19.25</c:v>
                </c:pt>
                <c:pt idx="231">
                  <c:v>19.333333333333332</c:v>
                </c:pt>
                <c:pt idx="232">
                  <c:v>19.416666666666668</c:v>
                </c:pt>
                <c:pt idx="233">
                  <c:v>19.5</c:v>
                </c:pt>
                <c:pt idx="234">
                  <c:v>19.583333333333332</c:v>
                </c:pt>
                <c:pt idx="235">
                  <c:v>19.666666666666668</c:v>
                </c:pt>
                <c:pt idx="236">
                  <c:v>19.75</c:v>
                </c:pt>
                <c:pt idx="237">
                  <c:v>19.833333333333332</c:v>
                </c:pt>
                <c:pt idx="238">
                  <c:v>19.916666666666668</c:v>
                </c:pt>
                <c:pt idx="239">
                  <c:v>20</c:v>
                </c:pt>
                <c:pt idx="240">
                  <c:v>20.083333333333332</c:v>
                </c:pt>
                <c:pt idx="241">
                  <c:v>20.166666666666668</c:v>
                </c:pt>
                <c:pt idx="242">
                  <c:v>20.25</c:v>
                </c:pt>
                <c:pt idx="243">
                  <c:v>20.333333333333332</c:v>
                </c:pt>
                <c:pt idx="244">
                  <c:v>20.416666666666668</c:v>
                </c:pt>
                <c:pt idx="245">
                  <c:v>20.5</c:v>
                </c:pt>
                <c:pt idx="246">
                  <c:v>20.583333333333332</c:v>
                </c:pt>
                <c:pt idx="247">
                  <c:v>20.666666666666668</c:v>
                </c:pt>
                <c:pt idx="248">
                  <c:v>20.75</c:v>
                </c:pt>
                <c:pt idx="249">
                  <c:v>20.833333333333332</c:v>
                </c:pt>
                <c:pt idx="250">
                  <c:v>20.916666666666668</c:v>
                </c:pt>
                <c:pt idx="251">
                  <c:v>21</c:v>
                </c:pt>
                <c:pt idx="252">
                  <c:v>21.083333333333332</c:v>
                </c:pt>
                <c:pt idx="253">
                  <c:v>21.166666666666668</c:v>
                </c:pt>
                <c:pt idx="254">
                  <c:v>21.25</c:v>
                </c:pt>
                <c:pt idx="255">
                  <c:v>21.333333333333332</c:v>
                </c:pt>
                <c:pt idx="256">
                  <c:v>21.416666666666668</c:v>
                </c:pt>
                <c:pt idx="257">
                  <c:v>21.5</c:v>
                </c:pt>
                <c:pt idx="258">
                  <c:v>21.583333333333332</c:v>
                </c:pt>
                <c:pt idx="259">
                  <c:v>21.666666666666668</c:v>
                </c:pt>
                <c:pt idx="260">
                  <c:v>21.75</c:v>
                </c:pt>
                <c:pt idx="261">
                  <c:v>21.833333333333332</c:v>
                </c:pt>
                <c:pt idx="262">
                  <c:v>21.916666666666668</c:v>
                </c:pt>
                <c:pt idx="263">
                  <c:v>22</c:v>
                </c:pt>
                <c:pt idx="264">
                  <c:v>22.083333333333332</c:v>
                </c:pt>
                <c:pt idx="265">
                  <c:v>22.166666666666668</c:v>
                </c:pt>
                <c:pt idx="266">
                  <c:v>22.25</c:v>
                </c:pt>
                <c:pt idx="267">
                  <c:v>22.333333333333332</c:v>
                </c:pt>
                <c:pt idx="268">
                  <c:v>22.416666666666668</c:v>
                </c:pt>
                <c:pt idx="269">
                  <c:v>22.5</c:v>
                </c:pt>
                <c:pt idx="270">
                  <c:v>22.583333333333332</c:v>
                </c:pt>
                <c:pt idx="271">
                  <c:v>22.666666666666668</c:v>
                </c:pt>
                <c:pt idx="272">
                  <c:v>22.75</c:v>
                </c:pt>
                <c:pt idx="273">
                  <c:v>22.833333333333332</c:v>
                </c:pt>
                <c:pt idx="274">
                  <c:v>22.916666666666668</c:v>
                </c:pt>
                <c:pt idx="275">
                  <c:v>23</c:v>
                </c:pt>
                <c:pt idx="276">
                  <c:v>23.083333333333332</c:v>
                </c:pt>
                <c:pt idx="277">
                  <c:v>23.166666666666668</c:v>
                </c:pt>
                <c:pt idx="278">
                  <c:v>23.25</c:v>
                </c:pt>
                <c:pt idx="279">
                  <c:v>23.333333333333332</c:v>
                </c:pt>
                <c:pt idx="280">
                  <c:v>23.416666666666668</c:v>
                </c:pt>
                <c:pt idx="281">
                  <c:v>23.5</c:v>
                </c:pt>
                <c:pt idx="282">
                  <c:v>23.583333333333332</c:v>
                </c:pt>
                <c:pt idx="283">
                  <c:v>23.666666666666668</c:v>
                </c:pt>
                <c:pt idx="284">
                  <c:v>23.75</c:v>
                </c:pt>
                <c:pt idx="285">
                  <c:v>23.833333333333332</c:v>
                </c:pt>
                <c:pt idx="286">
                  <c:v>23.916666666666668</c:v>
                </c:pt>
                <c:pt idx="287">
                  <c:v>24</c:v>
                </c:pt>
                <c:pt idx="288">
                  <c:v>24.083333333333332</c:v>
                </c:pt>
                <c:pt idx="289">
                  <c:v>24.166666666666668</c:v>
                </c:pt>
                <c:pt idx="290">
                  <c:v>24.25</c:v>
                </c:pt>
                <c:pt idx="291">
                  <c:v>24.333333333333332</c:v>
                </c:pt>
                <c:pt idx="292">
                  <c:v>24.416666666666668</c:v>
                </c:pt>
                <c:pt idx="293">
                  <c:v>24.5</c:v>
                </c:pt>
                <c:pt idx="294">
                  <c:v>24.583333333333332</c:v>
                </c:pt>
                <c:pt idx="295">
                  <c:v>24.666666666666668</c:v>
                </c:pt>
                <c:pt idx="296">
                  <c:v>24.75</c:v>
                </c:pt>
                <c:pt idx="297">
                  <c:v>24.833333333333332</c:v>
                </c:pt>
                <c:pt idx="298">
                  <c:v>24.916666666666668</c:v>
                </c:pt>
                <c:pt idx="299">
                  <c:v>25</c:v>
                </c:pt>
                <c:pt idx="300">
                  <c:v>25.083333333333332</c:v>
                </c:pt>
                <c:pt idx="301">
                  <c:v>25.166666666666668</c:v>
                </c:pt>
                <c:pt idx="302">
                  <c:v>25.25</c:v>
                </c:pt>
                <c:pt idx="303">
                  <c:v>25.333333333333332</c:v>
                </c:pt>
                <c:pt idx="304">
                  <c:v>25.416666666666668</c:v>
                </c:pt>
                <c:pt idx="305">
                  <c:v>25.5</c:v>
                </c:pt>
                <c:pt idx="306">
                  <c:v>25.583333333333332</c:v>
                </c:pt>
                <c:pt idx="307">
                  <c:v>25.666666666666668</c:v>
                </c:pt>
                <c:pt idx="308">
                  <c:v>25.75</c:v>
                </c:pt>
                <c:pt idx="309">
                  <c:v>25.833333333333332</c:v>
                </c:pt>
                <c:pt idx="310">
                  <c:v>25.916666666666668</c:v>
                </c:pt>
                <c:pt idx="311">
                  <c:v>26</c:v>
                </c:pt>
                <c:pt idx="312">
                  <c:v>26.083333333333332</c:v>
                </c:pt>
                <c:pt idx="313">
                  <c:v>26.166666666666668</c:v>
                </c:pt>
                <c:pt idx="314">
                  <c:v>26.25</c:v>
                </c:pt>
                <c:pt idx="315">
                  <c:v>26.333333333333332</c:v>
                </c:pt>
                <c:pt idx="316">
                  <c:v>26.416666666666668</c:v>
                </c:pt>
                <c:pt idx="317">
                  <c:v>26.5</c:v>
                </c:pt>
                <c:pt idx="318">
                  <c:v>26.583333333333332</c:v>
                </c:pt>
                <c:pt idx="319">
                  <c:v>26.666666666666668</c:v>
                </c:pt>
                <c:pt idx="320">
                  <c:v>26.75</c:v>
                </c:pt>
                <c:pt idx="321">
                  <c:v>26.833333333333332</c:v>
                </c:pt>
                <c:pt idx="322">
                  <c:v>26.916666666666668</c:v>
                </c:pt>
                <c:pt idx="323">
                  <c:v>27</c:v>
                </c:pt>
                <c:pt idx="324">
                  <c:v>27.083333333333332</c:v>
                </c:pt>
                <c:pt idx="325">
                  <c:v>27.166666666666668</c:v>
                </c:pt>
                <c:pt idx="326">
                  <c:v>27.25</c:v>
                </c:pt>
                <c:pt idx="327">
                  <c:v>27.333333333333332</c:v>
                </c:pt>
                <c:pt idx="328">
                  <c:v>27.416666666666668</c:v>
                </c:pt>
                <c:pt idx="329">
                  <c:v>27.5</c:v>
                </c:pt>
                <c:pt idx="330">
                  <c:v>27.583333333333332</c:v>
                </c:pt>
                <c:pt idx="331">
                  <c:v>27.666666666666668</c:v>
                </c:pt>
                <c:pt idx="332">
                  <c:v>27.75</c:v>
                </c:pt>
                <c:pt idx="333">
                  <c:v>27.833333333333332</c:v>
                </c:pt>
                <c:pt idx="334">
                  <c:v>27.916666666666668</c:v>
                </c:pt>
                <c:pt idx="335">
                  <c:v>28</c:v>
                </c:pt>
                <c:pt idx="336">
                  <c:v>28.083333333333332</c:v>
                </c:pt>
                <c:pt idx="337">
                  <c:v>28.166666666666668</c:v>
                </c:pt>
                <c:pt idx="338">
                  <c:v>28.25</c:v>
                </c:pt>
                <c:pt idx="339">
                  <c:v>28.333333333333332</c:v>
                </c:pt>
                <c:pt idx="340">
                  <c:v>28.416666666666668</c:v>
                </c:pt>
                <c:pt idx="341">
                  <c:v>28.5</c:v>
                </c:pt>
                <c:pt idx="342">
                  <c:v>28.583333333333332</c:v>
                </c:pt>
                <c:pt idx="343">
                  <c:v>28.666666666666668</c:v>
                </c:pt>
                <c:pt idx="344">
                  <c:v>28.75</c:v>
                </c:pt>
                <c:pt idx="345">
                  <c:v>28.833333333333332</c:v>
                </c:pt>
                <c:pt idx="346">
                  <c:v>28.916666666666668</c:v>
                </c:pt>
                <c:pt idx="347">
                  <c:v>29</c:v>
                </c:pt>
                <c:pt idx="348">
                  <c:v>29.083333333333332</c:v>
                </c:pt>
                <c:pt idx="349">
                  <c:v>29.166666666666668</c:v>
                </c:pt>
                <c:pt idx="350">
                  <c:v>29.25</c:v>
                </c:pt>
                <c:pt idx="351">
                  <c:v>29.333333333333332</c:v>
                </c:pt>
                <c:pt idx="352">
                  <c:v>29.416666666666668</c:v>
                </c:pt>
                <c:pt idx="353">
                  <c:v>29.5</c:v>
                </c:pt>
                <c:pt idx="354">
                  <c:v>29.583333333333332</c:v>
                </c:pt>
                <c:pt idx="355">
                  <c:v>29.666666666666668</c:v>
                </c:pt>
                <c:pt idx="356">
                  <c:v>29.75</c:v>
                </c:pt>
                <c:pt idx="357">
                  <c:v>29.833333333333332</c:v>
                </c:pt>
                <c:pt idx="358">
                  <c:v>29.916666666666668</c:v>
                </c:pt>
                <c:pt idx="359">
                  <c:v>30</c:v>
                </c:pt>
                <c:pt idx="360">
                  <c:v>30.083333333333332</c:v>
                </c:pt>
                <c:pt idx="361">
                  <c:v>30.166666666666668</c:v>
                </c:pt>
                <c:pt idx="362">
                  <c:v>30.25</c:v>
                </c:pt>
                <c:pt idx="363">
                  <c:v>30.333333333333332</c:v>
                </c:pt>
                <c:pt idx="364">
                  <c:v>30.416666666666668</c:v>
                </c:pt>
                <c:pt idx="365">
                  <c:v>30.5</c:v>
                </c:pt>
                <c:pt idx="366">
                  <c:v>30.583333333333332</c:v>
                </c:pt>
                <c:pt idx="367">
                  <c:v>30.666666666666668</c:v>
                </c:pt>
                <c:pt idx="368">
                  <c:v>30.75</c:v>
                </c:pt>
                <c:pt idx="369">
                  <c:v>30.833333333333332</c:v>
                </c:pt>
                <c:pt idx="370">
                  <c:v>30.916666666666668</c:v>
                </c:pt>
                <c:pt idx="371">
                  <c:v>31</c:v>
                </c:pt>
                <c:pt idx="372">
                  <c:v>31.083333333333332</c:v>
                </c:pt>
                <c:pt idx="373">
                  <c:v>31.166666666666668</c:v>
                </c:pt>
                <c:pt idx="374">
                  <c:v>31.25</c:v>
                </c:pt>
                <c:pt idx="375">
                  <c:v>31.333333333333332</c:v>
                </c:pt>
                <c:pt idx="376">
                  <c:v>31.416666666666668</c:v>
                </c:pt>
                <c:pt idx="377">
                  <c:v>31.5</c:v>
                </c:pt>
                <c:pt idx="378">
                  <c:v>31.583333333333332</c:v>
                </c:pt>
                <c:pt idx="379">
                  <c:v>31.666666666666668</c:v>
                </c:pt>
                <c:pt idx="380">
                  <c:v>31.75</c:v>
                </c:pt>
                <c:pt idx="381">
                  <c:v>31.833333333333332</c:v>
                </c:pt>
                <c:pt idx="382">
                  <c:v>31.916666666666668</c:v>
                </c:pt>
                <c:pt idx="383">
                  <c:v>32</c:v>
                </c:pt>
                <c:pt idx="384">
                  <c:v>32.083333333333336</c:v>
                </c:pt>
                <c:pt idx="385">
                  <c:v>32.166666666666664</c:v>
                </c:pt>
                <c:pt idx="386">
                  <c:v>32.25</c:v>
                </c:pt>
                <c:pt idx="387">
                  <c:v>32.333333333333336</c:v>
                </c:pt>
                <c:pt idx="388">
                  <c:v>32.416666666666664</c:v>
                </c:pt>
                <c:pt idx="389">
                  <c:v>32.5</c:v>
                </c:pt>
                <c:pt idx="390">
                  <c:v>32.583333333333336</c:v>
                </c:pt>
                <c:pt idx="391">
                  <c:v>32.666666666666664</c:v>
                </c:pt>
                <c:pt idx="392">
                  <c:v>32.75</c:v>
                </c:pt>
                <c:pt idx="393">
                  <c:v>32.833333333333336</c:v>
                </c:pt>
                <c:pt idx="394">
                  <c:v>32.916666666666664</c:v>
                </c:pt>
                <c:pt idx="395">
                  <c:v>33</c:v>
                </c:pt>
                <c:pt idx="396">
                  <c:v>33.083333333333336</c:v>
                </c:pt>
                <c:pt idx="397">
                  <c:v>33.166666666666664</c:v>
                </c:pt>
                <c:pt idx="398">
                  <c:v>33.25</c:v>
                </c:pt>
                <c:pt idx="399">
                  <c:v>33.333333333333336</c:v>
                </c:pt>
                <c:pt idx="400">
                  <c:v>33.416666666666664</c:v>
                </c:pt>
                <c:pt idx="401">
                  <c:v>33.5</c:v>
                </c:pt>
                <c:pt idx="402">
                  <c:v>33.583333333333336</c:v>
                </c:pt>
                <c:pt idx="403">
                  <c:v>33.666666666666664</c:v>
                </c:pt>
                <c:pt idx="404">
                  <c:v>33.75</c:v>
                </c:pt>
                <c:pt idx="405">
                  <c:v>33.833333333333336</c:v>
                </c:pt>
                <c:pt idx="406">
                  <c:v>33.916666666666664</c:v>
                </c:pt>
                <c:pt idx="407">
                  <c:v>34</c:v>
                </c:pt>
                <c:pt idx="408">
                  <c:v>34.083333333333336</c:v>
                </c:pt>
                <c:pt idx="409">
                  <c:v>34.166666666666664</c:v>
                </c:pt>
                <c:pt idx="410">
                  <c:v>34.25</c:v>
                </c:pt>
                <c:pt idx="411">
                  <c:v>34.333333333333336</c:v>
                </c:pt>
                <c:pt idx="412">
                  <c:v>34.416666666666664</c:v>
                </c:pt>
                <c:pt idx="413">
                  <c:v>34.5</c:v>
                </c:pt>
                <c:pt idx="414">
                  <c:v>34.583333333333336</c:v>
                </c:pt>
                <c:pt idx="415">
                  <c:v>34.666666666666664</c:v>
                </c:pt>
                <c:pt idx="416">
                  <c:v>34.75</c:v>
                </c:pt>
                <c:pt idx="417">
                  <c:v>34.833333333333336</c:v>
                </c:pt>
                <c:pt idx="418">
                  <c:v>34.916666666666664</c:v>
                </c:pt>
                <c:pt idx="419">
                  <c:v>35</c:v>
                </c:pt>
                <c:pt idx="420">
                  <c:v>35.083333333333336</c:v>
                </c:pt>
                <c:pt idx="421">
                  <c:v>35.166666666666664</c:v>
                </c:pt>
                <c:pt idx="422">
                  <c:v>35.25</c:v>
                </c:pt>
                <c:pt idx="423">
                  <c:v>35.333333333333336</c:v>
                </c:pt>
                <c:pt idx="424">
                  <c:v>35.416666666666664</c:v>
                </c:pt>
                <c:pt idx="425">
                  <c:v>35.5</c:v>
                </c:pt>
                <c:pt idx="426">
                  <c:v>35.583333333333336</c:v>
                </c:pt>
                <c:pt idx="427">
                  <c:v>35.666666666666664</c:v>
                </c:pt>
                <c:pt idx="428">
                  <c:v>35.75</c:v>
                </c:pt>
                <c:pt idx="429">
                  <c:v>35.833333333333336</c:v>
                </c:pt>
                <c:pt idx="430">
                  <c:v>35.916666666666664</c:v>
                </c:pt>
                <c:pt idx="431">
                  <c:v>36</c:v>
                </c:pt>
                <c:pt idx="432">
                  <c:v>36.083333333333336</c:v>
                </c:pt>
                <c:pt idx="433">
                  <c:v>36.166666666666664</c:v>
                </c:pt>
                <c:pt idx="434">
                  <c:v>36.25</c:v>
                </c:pt>
                <c:pt idx="435">
                  <c:v>36.333333333333336</c:v>
                </c:pt>
                <c:pt idx="436">
                  <c:v>36.416666666666664</c:v>
                </c:pt>
                <c:pt idx="437">
                  <c:v>36.5</c:v>
                </c:pt>
                <c:pt idx="438">
                  <c:v>36.583333333333336</c:v>
                </c:pt>
                <c:pt idx="439">
                  <c:v>36.666666666666664</c:v>
                </c:pt>
                <c:pt idx="440">
                  <c:v>36.75</c:v>
                </c:pt>
                <c:pt idx="441">
                  <c:v>36.833333333333336</c:v>
                </c:pt>
                <c:pt idx="442">
                  <c:v>36.916666666666664</c:v>
                </c:pt>
                <c:pt idx="443">
                  <c:v>37</c:v>
                </c:pt>
                <c:pt idx="444">
                  <c:v>37.083333333333336</c:v>
                </c:pt>
                <c:pt idx="445">
                  <c:v>37.166666666666664</c:v>
                </c:pt>
                <c:pt idx="446">
                  <c:v>37.25</c:v>
                </c:pt>
                <c:pt idx="447">
                  <c:v>37.333333333333336</c:v>
                </c:pt>
                <c:pt idx="448">
                  <c:v>37.416666666666664</c:v>
                </c:pt>
                <c:pt idx="449">
                  <c:v>37.5</c:v>
                </c:pt>
                <c:pt idx="450">
                  <c:v>37.583333333333336</c:v>
                </c:pt>
                <c:pt idx="451">
                  <c:v>37.666666666666664</c:v>
                </c:pt>
                <c:pt idx="452">
                  <c:v>37.75</c:v>
                </c:pt>
                <c:pt idx="453">
                  <c:v>37.833333333333336</c:v>
                </c:pt>
                <c:pt idx="454">
                  <c:v>37.916666666666664</c:v>
                </c:pt>
                <c:pt idx="455">
                  <c:v>38</c:v>
                </c:pt>
                <c:pt idx="456">
                  <c:v>38.083333333333336</c:v>
                </c:pt>
                <c:pt idx="457">
                  <c:v>38.166666666666664</c:v>
                </c:pt>
                <c:pt idx="458">
                  <c:v>38.25</c:v>
                </c:pt>
                <c:pt idx="459">
                  <c:v>38.333333333333336</c:v>
                </c:pt>
                <c:pt idx="460">
                  <c:v>38.416666666666664</c:v>
                </c:pt>
                <c:pt idx="461">
                  <c:v>38.5</c:v>
                </c:pt>
                <c:pt idx="462">
                  <c:v>38.583333333333336</c:v>
                </c:pt>
                <c:pt idx="463">
                  <c:v>38.666666666666664</c:v>
                </c:pt>
                <c:pt idx="464">
                  <c:v>38.75</c:v>
                </c:pt>
                <c:pt idx="465">
                  <c:v>38.833333333333336</c:v>
                </c:pt>
                <c:pt idx="466">
                  <c:v>38.916666666666664</c:v>
                </c:pt>
                <c:pt idx="467">
                  <c:v>39</c:v>
                </c:pt>
                <c:pt idx="468">
                  <c:v>39.083333333333336</c:v>
                </c:pt>
                <c:pt idx="469">
                  <c:v>39.166666666666664</c:v>
                </c:pt>
                <c:pt idx="470">
                  <c:v>39.25</c:v>
                </c:pt>
                <c:pt idx="471">
                  <c:v>39.333333333333336</c:v>
                </c:pt>
                <c:pt idx="472">
                  <c:v>39.416666666666664</c:v>
                </c:pt>
                <c:pt idx="473">
                  <c:v>39.5</c:v>
                </c:pt>
                <c:pt idx="474">
                  <c:v>39.583333333333336</c:v>
                </c:pt>
                <c:pt idx="475">
                  <c:v>39.666666666666664</c:v>
                </c:pt>
                <c:pt idx="476">
                  <c:v>39.75</c:v>
                </c:pt>
                <c:pt idx="477">
                  <c:v>39.833333333333336</c:v>
                </c:pt>
                <c:pt idx="478">
                  <c:v>39.916666666666664</c:v>
                </c:pt>
                <c:pt idx="479">
                  <c:v>40</c:v>
                </c:pt>
                <c:pt idx="480">
                  <c:v>40.083333333333336</c:v>
                </c:pt>
                <c:pt idx="481">
                  <c:v>40.166666666666664</c:v>
                </c:pt>
                <c:pt idx="482">
                  <c:v>40.25</c:v>
                </c:pt>
                <c:pt idx="483">
                  <c:v>40.333333333333336</c:v>
                </c:pt>
                <c:pt idx="484">
                  <c:v>40.416666666666664</c:v>
                </c:pt>
                <c:pt idx="485">
                  <c:v>40.5</c:v>
                </c:pt>
                <c:pt idx="486">
                  <c:v>40.583333333333336</c:v>
                </c:pt>
                <c:pt idx="487">
                  <c:v>40.666666666666664</c:v>
                </c:pt>
                <c:pt idx="488">
                  <c:v>40.75</c:v>
                </c:pt>
                <c:pt idx="489">
                  <c:v>40.833333333333336</c:v>
                </c:pt>
                <c:pt idx="490">
                  <c:v>40.916666666666664</c:v>
                </c:pt>
                <c:pt idx="491">
                  <c:v>41</c:v>
                </c:pt>
                <c:pt idx="492">
                  <c:v>41.083333333333336</c:v>
                </c:pt>
                <c:pt idx="493">
                  <c:v>41.166666666666664</c:v>
                </c:pt>
                <c:pt idx="494">
                  <c:v>41.25</c:v>
                </c:pt>
                <c:pt idx="495">
                  <c:v>41.333333333333336</c:v>
                </c:pt>
                <c:pt idx="496">
                  <c:v>41.416666666666664</c:v>
                </c:pt>
                <c:pt idx="497">
                  <c:v>41.5</c:v>
                </c:pt>
                <c:pt idx="498">
                  <c:v>41.583333333333336</c:v>
                </c:pt>
                <c:pt idx="499">
                  <c:v>41.666666666666664</c:v>
                </c:pt>
                <c:pt idx="500">
                  <c:v>41.75</c:v>
                </c:pt>
                <c:pt idx="501">
                  <c:v>41.833333333333336</c:v>
                </c:pt>
                <c:pt idx="502">
                  <c:v>41.916666666666664</c:v>
                </c:pt>
                <c:pt idx="503">
                  <c:v>42</c:v>
                </c:pt>
                <c:pt idx="504">
                  <c:v>42.083333333333336</c:v>
                </c:pt>
                <c:pt idx="505">
                  <c:v>42.166666666666664</c:v>
                </c:pt>
                <c:pt idx="506">
                  <c:v>42.25</c:v>
                </c:pt>
                <c:pt idx="507">
                  <c:v>42.333333333333336</c:v>
                </c:pt>
                <c:pt idx="508">
                  <c:v>42.416666666666664</c:v>
                </c:pt>
                <c:pt idx="509">
                  <c:v>42.5</c:v>
                </c:pt>
                <c:pt idx="510">
                  <c:v>42.583333333333336</c:v>
                </c:pt>
                <c:pt idx="511">
                  <c:v>42.666666666666664</c:v>
                </c:pt>
                <c:pt idx="512">
                  <c:v>42.75</c:v>
                </c:pt>
                <c:pt idx="513">
                  <c:v>42.833333333333336</c:v>
                </c:pt>
                <c:pt idx="514">
                  <c:v>42.916666666666664</c:v>
                </c:pt>
                <c:pt idx="515">
                  <c:v>43</c:v>
                </c:pt>
                <c:pt idx="516">
                  <c:v>43.083333333333336</c:v>
                </c:pt>
                <c:pt idx="517">
                  <c:v>43.166666666666664</c:v>
                </c:pt>
                <c:pt idx="518">
                  <c:v>43.25</c:v>
                </c:pt>
                <c:pt idx="519">
                  <c:v>43.333333333333336</c:v>
                </c:pt>
                <c:pt idx="520">
                  <c:v>43.416666666666664</c:v>
                </c:pt>
                <c:pt idx="521">
                  <c:v>43.5</c:v>
                </c:pt>
                <c:pt idx="522">
                  <c:v>43.583333333333336</c:v>
                </c:pt>
                <c:pt idx="523">
                  <c:v>43.666666666666664</c:v>
                </c:pt>
                <c:pt idx="524">
                  <c:v>43.75</c:v>
                </c:pt>
                <c:pt idx="525">
                  <c:v>43.833333333333336</c:v>
                </c:pt>
                <c:pt idx="526">
                  <c:v>43.916666666666664</c:v>
                </c:pt>
                <c:pt idx="527">
                  <c:v>44</c:v>
                </c:pt>
                <c:pt idx="528">
                  <c:v>44.083333333333336</c:v>
                </c:pt>
                <c:pt idx="529">
                  <c:v>44.166666666666664</c:v>
                </c:pt>
                <c:pt idx="530">
                  <c:v>44.25</c:v>
                </c:pt>
                <c:pt idx="531">
                  <c:v>44.333333333333336</c:v>
                </c:pt>
                <c:pt idx="532">
                  <c:v>44.416666666666664</c:v>
                </c:pt>
                <c:pt idx="533">
                  <c:v>44.5</c:v>
                </c:pt>
                <c:pt idx="534">
                  <c:v>44.583333333333336</c:v>
                </c:pt>
                <c:pt idx="535">
                  <c:v>44.666666666666664</c:v>
                </c:pt>
                <c:pt idx="536">
                  <c:v>44.75</c:v>
                </c:pt>
                <c:pt idx="537">
                  <c:v>44.833333333333336</c:v>
                </c:pt>
                <c:pt idx="538">
                  <c:v>44.916666666666664</c:v>
                </c:pt>
                <c:pt idx="539">
                  <c:v>45</c:v>
                </c:pt>
                <c:pt idx="540">
                  <c:v>45.083333333333336</c:v>
                </c:pt>
                <c:pt idx="541">
                  <c:v>45.166666666666664</c:v>
                </c:pt>
                <c:pt idx="542">
                  <c:v>45.25</c:v>
                </c:pt>
                <c:pt idx="543">
                  <c:v>45.333333333333336</c:v>
                </c:pt>
                <c:pt idx="544">
                  <c:v>45.416666666666664</c:v>
                </c:pt>
                <c:pt idx="545">
                  <c:v>45.5</c:v>
                </c:pt>
                <c:pt idx="546">
                  <c:v>45.583333333333336</c:v>
                </c:pt>
                <c:pt idx="547">
                  <c:v>45.666666666666664</c:v>
                </c:pt>
                <c:pt idx="548">
                  <c:v>45.75</c:v>
                </c:pt>
                <c:pt idx="549">
                  <c:v>45.833333333333336</c:v>
                </c:pt>
                <c:pt idx="550">
                  <c:v>45.916666666666664</c:v>
                </c:pt>
                <c:pt idx="551">
                  <c:v>46</c:v>
                </c:pt>
                <c:pt idx="552">
                  <c:v>46.083333333333336</c:v>
                </c:pt>
                <c:pt idx="553">
                  <c:v>46.166666666666664</c:v>
                </c:pt>
                <c:pt idx="554">
                  <c:v>46.25</c:v>
                </c:pt>
                <c:pt idx="555">
                  <c:v>46.333333333333336</c:v>
                </c:pt>
                <c:pt idx="556">
                  <c:v>46.416666666666664</c:v>
                </c:pt>
                <c:pt idx="557">
                  <c:v>46.5</c:v>
                </c:pt>
                <c:pt idx="558">
                  <c:v>46.583333333333336</c:v>
                </c:pt>
                <c:pt idx="559">
                  <c:v>46.666666666666664</c:v>
                </c:pt>
                <c:pt idx="560">
                  <c:v>46.75</c:v>
                </c:pt>
                <c:pt idx="561">
                  <c:v>46.833333333333336</c:v>
                </c:pt>
                <c:pt idx="562">
                  <c:v>46.916666666666664</c:v>
                </c:pt>
                <c:pt idx="563">
                  <c:v>47</c:v>
                </c:pt>
                <c:pt idx="564">
                  <c:v>47.083333333333336</c:v>
                </c:pt>
                <c:pt idx="565">
                  <c:v>47.166666666666664</c:v>
                </c:pt>
                <c:pt idx="566">
                  <c:v>47.25</c:v>
                </c:pt>
                <c:pt idx="567">
                  <c:v>47.333333333333336</c:v>
                </c:pt>
                <c:pt idx="568">
                  <c:v>47.416666666666664</c:v>
                </c:pt>
                <c:pt idx="569">
                  <c:v>47.5</c:v>
                </c:pt>
                <c:pt idx="570">
                  <c:v>47.583333333333336</c:v>
                </c:pt>
                <c:pt idx="571">
                  <c:v>47.666666666666664</c:v>
                </c:pt>
                <c:pt idx="572">
                  <c:v>47.75</c:v>
                </c:pt>
                <c:pt idx="573">
                  <c:v>47.833333333333336</c:v>
                </c:pt>
                <c:pt idx="574">
                  <c:v>47.916666666666664</c:v>
                </c:pt>
                <c:pt idx="575">
                  <c:v>48</c:v>
                </c:pt>
                <c:pt idx="576">
                  <c:v>48.083333333333336</c:v>
                </c:pt>
                <c:pt idx="577">
                  <c:v>48.166666666666664</c:v>
                </c:pt>
                <c:pt idx="578">
                  <c:v>48.25</c:v>
                </c:pt>
                <c:pt idx="579">
                  <c:v>48.333333333333336</c:v>
                </c:pt>
                <c:pt idx="580">
                  <c:v>48.416666666666664</c:v>
                </c:pt>
                <c:pt idx="581">
                  <c:v>48.5</c:v>
                </c:pt>
                <c:pt idx="582">
                  <c:v>48.583333333333336</c:v>
                </c:pt>
                <c:pt idx="583">
                  <c:v>48.666666666666664</c:v>
                </c:pt>
                <c:pt idx="584">
                  <c:v>48.75</c:v>
                </c:pt>
                <c:pt idx="585">
                  <c:v>48.833333333333336</c:v>
                </c:pt>
                <c:pt idx="586">
                  <c:v>48.916666666666664</c:v>
                </c:pt>
                <c:pt idx="587">
                  <c:v>49</c:v>
                </c:pt>
                <c:pt idx="588">
                  <c:v>49.083333333333336</c:v>
                </c:pt>
                <c:pt idx="589">
                  <c:v>49.166666666666664</c:v>
                </c:pt>
                <c:pt idx="590">
                  <c:v>49.25</c:v>
                </c:pt>
                <c:pt idx="591">
                  <c:v>49.333333333333336</c:v>
                </c:pt>
                <c:pt idx="592">
                  <c:v>49.416666666666664</c:v>
                </c:pt>
                <c:pt idx="593">
                  <c:v>49.5</c:v>
                </c:pt>
                <c:pt idx="594">
                  <c:v>49.583333333333336</c:v>
                </c:pt>
                <c:pt idx="595">
                  <c:v>49.666666666666664</c:v>
                </c:pt>
                <c:pt idx="596">
                  <c:v>49.75</c:v>
                </c:pt>
                <c:pt idx="597">
                  <c:v>49.833333333333336</c:v>
                </c:pt>
                <c:pt idx="598">
                  <c:v>49.916666666666664</c:v>
                </c:pt>
                <c:pt idx="599">
                  <c:v>50</c:v>
                </c:pt>
              </c:numCache>
            </c:numRef>
          </c:xVal>
          <c:yVal>
            <c:numRef>
              <c:f>'Mortgage 1 Monthly Calcs'!$Y$12:$Y$611</c:f>
              <c:numCache>
                <c:formatCode>#,##0_);[Red]\(#,##0\)</c:formatCode>
                <c:ptCount val="600"/>
                <c:pt idx="0">
                  <c:v>99855.698598514486</c:v>
                </c:pt>
                <c:pt idx="1">
                  <c:v>99710.675690021541</c:v>
                </c:pt>
                <c:pt idx="2">
                  <c:v>99564.927666986143</c:v>
                </c:pt>
                <c:pt idx="3">
                  <c:v>99418.450903835561</c:v>
                </c:pt>
                <c:pt idx="4">
                  <c:v>99271.241756869233</c:v>
                </c:pt>
                <c:pt idx="5">
                  <c:v>99123.296564168064</c:v>
                </c:pt>
                <c:pt idx="6">
                  <c:v>98974.611645503392</c:v>
                </c:pt>
                <c:pt idx="7">
                  <c:v>98825.183302245394</c:v>
                </c:pt>
                <c:pt idx="8">
                  <c:v>98675.007817271107</c:v>
                </c:pt>
                <c:pt idx="9">
                  <c:v>98524.08145487195</c:v>
                </c:pt>
                <c:pt idx="10">
                  <c:v>98372.400460660792</c:v>
                </c:pt>
                <c:pt idx="11">
                  <c:v>98219.961061478592</c:v>
                </c:pt>
                <c:pt idx="12">
                  <c:v>98066.759465300478</c:v>
                </c:pt>
                <c:pt idx="13">
                  <c:v>97912.791861141464</c:v>
                </c:pt>
                <c:pt idx="14">
                  <c:v>97758.054418961663</c:v>
                </c:pt>
                <c:pt idx="15">
                  <c:v>97602.543289570967</c:v>
                </c:pt>
                <c:pt idx="16">
                  <c:v>97446.254604533315</c:v>
                </c:pt>
                <c:pt idx="17">
                  <c:v>97289.18447607047</c:v>
                </c:pt>
                <c:pt idx="18">
                  <c:v>97131.328996965312</c:v>
                </c:pt>
                <c:pt idx="19">
                  <c:v>96972.68424046463</c:v>
                </c:pt>
                <c:pt idx="20">
                  <c:v>96813.246260181448</c:v>
                </c:pt>
                <c:pt idx="21">
                  <c:v>96653.011089996842</c:v>
                </c:pt>
                <c:pt idx="22">
                  <c:v>96491.974743961313</c:v>
                </c:pt>
                <c:pt idx="23">
                  <c:v>96330.133216195609</c:v>
                </c:pt>
                <c:pt idx="24">
                  <c:v>96167.482480791077</c:v>
                </c:pt>
                <c:pt idx="25">
                  <c:v>96004.018491709518</c:v>
                </c:pt>
                <c:pt idx="26">
                  <c:v>95839.737182682555</c:v>
                </c:pt>
                <c:pt idx="27">
                  <c:v>95674.63446711046</c:v>
                </c:pt>
                <c:pt idx="28">
                  <c:v>95508.706237960505</c:v>
                </c:pt>
                <c:pt idx="29">
                  <c:v>95341.948367664794</c:v>
                </c:pt>
                <c:pt idx="30">
                  <c:v>95174.356708017614</c:v>
                </c:pt>
                <c:pt idx="31">
                  <c:v>95005.927090072189</c:v>
                </c:pt>
                <c:pt idx="32">
                  <c:v>94836.655324037041</c:v>
                </c:pt>
                <c:pt idx="33">
                  <c:v>94666.537199171711</c:v>
                </c:pt>
                <c:pt idx="34">
                  <c:v>94495.568483682058</c:v>
                </c:pt>
                <c:pt idx="35">
                  <c:v>94323.744924614963</c:v>
                </c:pt>
                <c:pt idx="36">
                  <c:v>94151.062247752532</c:v>
                </c:pt>
                <c:pt idx="37">
                  <c:v>93977.516157505786</c:v>
                </c:pt>
                <c:pt idx="38">
                  <c:v>93803.102336807802</c:v>
                </c:pt>
                <c:pt idx="39">
                  <c:v>93627.816447006335</c:v>
                </c:pt>
                <c:pt idx="40">
                  <c:v>93451.654127755857</c:v>
                </c:pt>
                <c:pt idx="41">
                  <c:v>93274.610996909134</c:v>
                </c:pt>
                <c:pt idx="42">
                  <c:v>93096.682650408169</c:v>
                </c:pt>
                <c:pt idx="43">
                  <c:v>92917.864662174703</c:v>
                </c:pt>
                <c:pt idx="44">
                  <c:v>92738.152584000069</c:v>
                </c:pt>
                <c:pt idx="45">
                  <c:v>92557.541945434554</c:v>
                </c:pt>
                <c:pt idx="46">
                  <c:v>92376.02825367621</c:v>
                </c:pt>
                <c:pt idx="47">
                  <c:v>92193.606993459078</c:v>
                </c:pt>
                <c:pt idx="48">
                  <c:v>92010.273626940863</c:v>
                </c:pt>
                <c:pt idx="49">
                  <c:v>91826.023593590056</c:v>
                </c:pt>
                <c:pt idx="50">
                  <c:v>91640.8523100725</c:v>
                </c:pt>
                <c:pt idx="51">
                  <c:v>91454.75517013736</c:v>
                </c:pt>
                <c:pt idx="52">
                  <c:v>91267.72754450253</c:v>
                </c:pt>
                <c:pt idx="53">
                  <c:v>91079.764780739526</c:v>
                </c:pt>
                <c:pt idx="54">
                  <c:v>90890.862203157711</c:v>
                </c:pt>
                <c:pt idx="55">
                  <c:v>90701.015112687994</c:v>
                </c:pt>
                <c:pt idx="56">
                  <c:v>90510.218786765923</c:v>
                </c:pt>
                <c:pt idx="57">
                  <c:v>90318.468479214236</c:v>
                </c:pt>
                <c:pt idx="58">
                  <c:v>90125.759420124799</c:v>
                </c:pt>
                <c:pt idx="59">
                  <c:v>89932.086815739909</c:v>
                </c:pt>
                <c:pt idx="60">
                  <c:v>89737.445848333096</c:v>
                </c:pt>
                <c:pt idx="61">
                  <c:v>89541.831676089249</c:v>
                </c:pt>
                <c:pt idx="62">
                  <c:v>89345.239432984192</c:v>
                </c:pt>
                <c:pt idx="63">
                  <c:v>89147.664228663605</c:v>
                </c:pt>
                <c:pt idx="64">
                  <c:v>88949.10114832141</c:v>
                </c:pt>
                <c:pt idx="65">
                  <c:v>88749.545252577504</c:v>
                </c:pt>
                <c:pt idx="66">
                  <c:v>88548.991577354886</c:v>
                </c:pt>
                <c:pt idx="67">
                  <c:v>88347.435133756153</c:v>
                </c:pt>
                <c:pt idx="68">
                  <c:v>88144.870907939418</c:v>
                </c:pt>
                <c:pt idx="69">
                  <c:v>87941.29386099361</c:v>
                </c:pt>
                <c:pt idx="70">
                  <c:v>87736.698928813072</c:v>
                </c:pt>
                <c:pt idx="71">
                  <c:v>87531.081021971622</c:v>
                </c:pt>
                <c:pt idx="72">
                  <c:v>87324.435025595973</c:v>
                </c:pt>
                <c:pt idx="73">
                  <c:v>87116.755799238439</c:v>
                </c:pt>
                <c:pt idx="74">
                  <c:v>86908.03817674912</c:v>
                </c:pt>
                <c:pt idx="75">
                  <c:v>86698.276966147358</c:v>
                </c:pt>
                <c:pt idx="76">
                  <c:v>86487.466949492591</c:v>
                </c:pt>
                <c:pt idx="77">
                  <c:v>86275.602882754538</c:v>
                </c:pt>
                <c:pt idx="78">
                  <c:v>86062.679495682794</c:v>
                </c:pt>
                <c:pt idx="79">
                  <c:v>85848.691491675694</c:v>
                </c:pt>
                <c:pt idx="80">
                  <c:v>85633.633547648569</c:v>
                </c:pt>
                <c:pt idx="81">
                  <c:v>85417.500313901299</c:v>
                </c:pt>
                <c:pt idx="82">
                  <c:v>85200.28641398529</c:v>
                </c:pt>
                <c:pt idx="83">
                  <c:v>84981.986444569702</c:v>
                </c:pt>
                <c:pt idx="84">
                  <c:v>84762.594975307045</c:v>
                </c:pt>
                <c:pt idx="85">
                  <c:v>84542.106548698066</c:v>
                </c:pt>
                <c:pt idx="86">
                  <c:v>84320.51567995605</c:v>
                </c:pt>
                <c:pt idx="87">
                  <c:v>84097.816856870326</c:v>
                </c:pt>
                <c:pt idx="88">
                  <c:v>83874.004539669171</c:v>
                </c:pt>
                <c:pt idx="89">
                  <c:v>83649.073160882006</c:v>
                </c:pt>
                <c:pt idx="90">
                  <c:v>83423.017125200902</c:v>
                </c:pt>
                <c:pt idx="91">
                  <c:v>83195.830809341394</c:v>
                </c:pt>
                <c:pt idx="92">
                  <c:v>82967.508561902592</c:v>
                </c:pt>
                <c:pt idx="93">
                  <c:v>82738.044703226595</c:v>
                </c:pt>
                <c:pt idx="94">
                  <c:v>82507.43352525722</c:v>
                </c:pt>
                <c:pt idx="95">
                  <c:v>82275.669291397993</c:v>
                </c:pt>
                <c:pt idx="96">
                  <c:v>82042.746236369479</c:v>
                </c:pt>
                <c:pt idx="97">
                  <c:v>81808.658566065817</c:v>
                </c:pt>
                <c:pt idx="98">
                  <c:v>81573.400457410637</c:v>
                </c:pt>
                <c:pt idx="99">
                  <c:v>81336.966058212187</c:v>
                </c:pt>
                <c:pt idx="100">
                  <c:v>81099.349487017738</c:v>
                </c:pt>
                <c:pt idx="101">
                  <c:v>80860.544832967324</c:v>
                </c:pt>
                <c:pt idx="102">
                  <c:v>80620.546155646647</c:v>
                </c:pt>
                <c:pt idx="103">
                  <c:v>80379.347484939368</c:v>
                </c:pt>
                <c:pt idx="104">
                  <c:v>80136.942820878554</c:v>
                </c:pt>
                <c:pt idx="105">
                  <c:v>79893.326133497438</c:v>
                </c:pt>
                <c:pt idx="106">
                  <c:v>79648.491362679415</c:v>
                </c:pt>
                <c:pt idx="107">
                  <c:v>79402.432418007302</c:v>
                </c:pt>
                <c:pt idx="108">
                  <c:v>79155.143178611834</c:v>
                </c:pt>
                <c:pt idx="109">
                  <c:v>78906.617493019381</c:v>
                </c:pt>
                <c:pt idx="110">
                  <c:v>78656.849178998964</c:v>
                </c:pt>
                <c:pt idx="111">
                  <c:v>78405.832023408453</c:v>
                </c:pt>
                <c:pt idx="112">
                  <c:v>78153.559782039985</c:v>
                </c:pt>
                <c:pt idx="113">
                  <c:v>77900.026179464679</c:v>
                </c:pt>
                <c:pt idx="114">
                  <c:v>77645.224908876495</c:v>
                </c:pt>
                <c:pt idx="115">
                  <c:v>77389.149631935376</c:v>
                </c:pt>
                <c:pt idx="116">
                  <c:v>77131.793978609538</c:v>
                </c:pt>
                <c:pt idx="117">
                  <c:v>76873.151547017071</c:v>
                </c:pt>
                <c:pt idx="118">
                  <c:v>76613.215903266653</c:v>
                </c:pt>
                <c:pt idx="119">
                  <c:v>76351.980581297481</c:v>
                </c:pt>
                <c:pt idx="120">
                  <c:v>76089.439082718454</c:v>
                </c:pt>
                <c:pt idx="121">
                  <c:v>75825.58487664655</c:v>
                </c:pt>
                <c:pt idx="122">
                  <c:v>75560.411399544275</c:v>
                </c:pt>
                <c:pt idx="123">
                  <c:v>75293.912055056484</c:v>
                </c:pt>
                <c:pt idx="124">
                  <c:v>75026.08021384626</c:v>
                </c:pt>
                <c:pt idx="125">
                  <c:v>74756.909213429986</c:v>
                </c:pt>
                <c:pt idx="126">
                  <c:v>74486.392358011624</c:v>
                </c:pt>
                <c:pt idx="127">
                  <c:v>74214.522918316186</c:v>
                </c:pt>
                <c:pt idx="128">
                  <c:v>73941.29413142227</c:v>
                </c:pt>
                <c:pt idx="129">
                  <c:v>73666.699200593866</c:v>
                </c:pt>
                <c:pt idx="130">
                  <c:v>73390.731295111327</c:v>
                </c:pt>
                <c:pt idx="131">
                  <c:v>73113.383550101396</c:v>
                </c:pt>
                <c:pt idx="132">
                  <c:v>72834.649066366401</c:v>
                </c:pt>
                <c:pt idx="133">
                  <c:v>72554.520910212726</c:v>
                </c:pt>
                <c:pt idx="134">
                  <c:v>72272.992113278277</c:v>
                </c:pt>
                <c:pt idx="135">
                  <c:v>71990.055672359158</c:v>
                </c:pt>
                <c:pt idx="136">
                  <c:v>71705.704549235452</c:v>
                </c:pt>
                <c:pt idx="137">
                  <c:v>71419.931670496124</c:v>
                </c:pt>
                <c:pt idx="138">
                  <c:v>71132.729927363092</c:v>
                </c:pt>
                <c:pt idx="139">
                  <c:v>70844.092175514394</c:v>
                </c:pt>
                <c:pt idx="140">
                  <c:v>70554.011234906458</c:v>
                </c:pt>
                <c:pt idx="141">
                  <c:v>70262.479889595488</c:v>
                </c:pt>
                <c:pt idx="142">
                  <c:v>69969.490887557957</c:v>
                </c:pt>
                <c:pt idx="143">
                  <c:v>69675.036940510239</c:v>
                </c:pt>
                <c:pt idx="144">
                  <c:v>69379.110723727281</c:v>
                </c:pt>
                <c:pt idx="145">
                  <c:v>69081.704875860421</c:v>
                </c:pt>
                <c:pt idx="146">
                  <c:v>68782.811998754216</c:v>
                </c:pt>
                <c:pt idx="147">
                  <c:v>68482.424657262483</c:v>
                </c:pt>
                <c:pt idx="148">
                  <c:v>68180.535379063294</c:v>
                </c:pt>
                <c:pt idx="149">
                  <c:v>67877.136654473099</c:v>
                </c:pt>
                <c:pt idx="150">
                  <c:v>67572.220936259953</c:v>
                </c:pt>
                <c:pt idx="151">
                  <c:v>67265.780639455741</c:v>
                </c:pt>
                <c:pt idx="152">
                  <c:v>66957.808141167508</c:v>
                </c:pt>
                <c:pt idx="153">
                  <c:v>66648.295780387838</c:v>
                </c:pt>
                <c:pt idx="154">
                  <c:v>66337.235857804277</c:v>
                </c:pt>
                <c:pt idx="155">
                  <c:v>66024.620635607804</c:v>
                </c:pt>
                <c:pt idx="156">
                  <c:v>65710.442337300337</c:v>
                </c:pt>
                <c:pt idx="157">
                  <c:v>65394.693147501333</c:v>
                </c:pt>
                <c:pt idx="158">
                  <c:v>65077.365211753342</c:v>
                </c:pt>
                <c:pt idx="159">
                  <c:v>64758.450636326612</c:v>
                </c:pt>
                <c:pt idx="160">
                  <c:v>64437.941488022749</c:v>
                </c:pt>
                <c:pt idx="161">
                  <c:v>64115.829793977362</c:v>
                </c:pt>
                <c:pt idx="162">
                  <c:v>63792.107541461752</c:v>
                </c:pt>
                <c:pt idx="163">
                  <c:v>63466.766677683561</c:v>
                </c:pt>
                <c:pt idx="164">
                  <c:v>63139.799109586478</c:v>
                </c:pt>
                <c:pt idx="165">
                  <c:v>62811.196703648908</c:v>
                </c:pt>
                <c:pt idx="166">
                  <c:v>62480.951285681651</c:v>
                </c:pt>
                <c:pt idx="167">
                  <c:v>62149.054640624563</c:v>
                </c:pt>
                <c:pt idx="168">
                  <c:v>61815.498512342187</c:v>
                </c:pt>
                <c:pt idx="169">
                  <c:v>61480.274603418402</c:v>
                </c:pt>
                <c:pt idx="170">
                  <c:v>61143.374574949994</c:v>
                </c:pt>
                <c:pt idx="171">
                  <c:v>60804.790046339243</c:v>
                </c:pt>
                <c:pt idx="172">
                  <c:v>60464.512595085442</c:v>
                </c:pt>
                <c:pt idx="173">
                  <c:v>60122.533756575373</c:v>
                </c:pt>
                <c:pt idx="174">
                  <c:v>59778.845023872753</c:v>
                </c:pt>
                <c:pt idx="175">
                  <c:v>59433.437847506619</c:v>
                </c:pt>
                <c:pt idx="176">
                  <c:v>59086.30363525865</c:v>
                </c:pt>
                <c:pt idx="177">
                  <c:v>58737.433751949444</c:v>
                </c:pt>
                <c:pt idx="178">
                  <c:v>58386.819519223689</c:v>
                </c:pt>
                <c:pt idx="179">
                  <c:v>58034.452215334306</c:v>
                </c:pt>
                <c:pt idx="180">
                  <c:v>57680.32307492548</c:v>
                </c:pt>
                <c:pt idx="181">
                  <c:v>57324.423288814607</c:v>
                </c:pt>
                <c:pt idx="182">
                  <c:v>56966.744003773179</c:v>
                </c:pt>
                <c:pt idx="183">
                  <c:v>56607.276322306549</c:v>
                </c:pt>
                <c:pt idx="184">
                  <c:v>56246.011302432584</c:v>
                </c:pt>
                <c:pt idx="185">
                  <c:v>55882.939957459246</c:v>
                </c:pt>
                <c:pt idx="186">
                  <c:v>55518.053255761042</c:v>
                </c:pt>
                <c:pt idx="187">
                  <c:v>55151.342120554349</c:v>
                </c:pt>
                <c:pt idx="188">
                  <c:v>54782.79742967162</c:v>
                </c:pt>
                <c:pt idx="189">
                  <c:v>54412.410015334477</c:v>
                </c:pt>
                <c:pt idx="190">
                  <c:v>54040.170663925652</c:v>
                </c:pt>
                <c:pt idx="191">
                  <c:v>53666.07011575978</c:v>
                </c:pt>
                <c:pt idx="192">
                  <c:v>53290.099064853079</c:v>
                </c:pt>
                <c:pt idx="193">
                  <c:v>52912.248158691844</c:v>
                </c:pt>
                <c:pt idx="194">
                  <c:v>52532.507997999797</c:v>
                </c:pt>
                <c:pt idx="195">
                  <c:v>52150.869136504291</c:v>
                </c:pt>
                <c:pt idx="196">
                  <c:v>51767.322080701306</c:v>
                </c:pt>
                <c:pt idx="197">
                  <c:v>51381.857289619307</c:v>
                </c:pt>
                <c:pt idx="198">
                  <c:v>50994.465174581899</c:v>
                </c:pt>
                <c:pt idx="199">
                  <c:v>50605.136098969306</c:v>
                </c:pt>
                <c:pt idx="200">
                  <c:v>50213.86037797865</c:v>
                </c:pt>
                <c:pt idx="201">
                  <c:v>49820.628278383039</c:v>
                </c:pt>
                <c:pt idx="202">
                  <c:v>49425.430018289451</c:v>
                </c:pt>
                <c:pt idx="203">
                  <c:v>49028.255766895396</c:v>
                </c:pt>
                <c:pt idx="204">
                  <c:v>48629.095644244371</c:v>
                </c:pt>
                <c:pt idx="205">
                  <c:v>48227.939720980088</c:v>
                </c:pt>
                <c:pt idx="206">
                  <c:v>47824.778018099481</c:v>
                </c:pt>
                <c:pt idx="207">
                  <c:v>47419.600506704475</c:v>
                </c:pt>
                <c:pt idx="208">
                  <c:v>47012.397107752491</c:v>
                </c:pt>
                <c:pt idx="209">
                  <c:v>46603.157691805747</c:v>
                </c:pt>
                <c:pt idx="210">
                  <c:v>46191.87207877927</c:v>
                </c:pt>
                <c:pt idx="211">
                  <c:v>45778.530037687662</c:v>
                </c:pt>
                <c:pt idx="212">
                  <c:v>45363.121286390597</c:v>
                </c:pt>
                <c:pt idx="213">
                  <c:v>44945.635491337045</c:v>
                </c:pt>
                <c:pt idx="214">
                  <c:v>44526.062267308225</c:v>
                </c:pt>
                <c:pt idx="215">
                  <c:v>44104.391177159261</c:v>
                </c:pt>
                <c:pt idx="216">
                  <c:v>43680.611731559555</c:v>
                </c:pt>
                <c:pt idx="217">
                  <c:v>43254.713388731849</c:v>
                </c:pt>
                <c:pt idx="218">
                  <c:v>42826.68555419</c:v>
                </c:pt>
                <c:pt idx="219">
                  <c:v>42396.517580475447</c:v>
                </c:pt>
                <c:pt idx="220">
                  <c:v>41964.198766892318</c:v>
                </c:pt>
                <c:pt idx="221">
                  <c:v>41529.718359241277</c:v>
                </c:pt>
                <c:pt idx="222">
                  <c:v>41093.065549551982</c:v>
                </c:pt>
                <c:pt idx="223">
                  <c:v>40654.229475814238</c:v>
                </c:pt>
                <c:pt idx="224">
                  <c:v>40213.199221707808</c:v>
                </c:pt>
                <c:pt idx="225">
                  <c:v>39769.963816330841</c:v>
                </c:pt>
                <c:pt idx="226">
                  <c:v>39324.512233926995</c:v>
                </c:pt>
                <c:pt idx="227">
                  <c:v>38876.833393611123</c:v>
                </c:pt>
                <c:pt idx="228">
                  <c:v>38426.916159093678</c:v>
                </c:pt>
                <c:pt idx="229">
                  <c:v>37974.749338403642</c:v>
                </c:pt>
                <c:pt idx="230">
                  <c:v>37520.321683610156</c:v>
                </c:pt>
                <c:pt idx="231">
                  <c:v>37063.621890542701</c:v>
                </c:pt>
                <c:pt idx="232">
                  <c:v>36604.638598509911</c:v>
                </c:pt>
                <c:pt idx="233">
                  <c:v>36143.360390016955</c:v>
                </c:pt>
                <c:pt idx="234">
                  <c:v>35679.775790481537</c:v>
                </c:pt>
                <c:pt idx="235">
                  <c:v>35213.873267948438</c:v>
                </c:pt>
                <c:pt idx="236">
                  <c:v>34745.641232802678</c:v>
                </c:pt>
                <c:pt idx="237">
                  <c:v>34275.068037481185</c:v>
                </c:pt>
                <c:pt idx="238">
                  <c:v>33802.141976183091</c:v>
                </c:pt>
                <c:pt idx="239">
                  <c:v>33326.851284578501</c:v>
                </c:pt>
                <c:pt idx="240">
                  <c:v>32849.184139515892</c:v>
                </c:pt>
                <c:pt idx="241">
                  <c:v>32369.128658727965</c:v>
                </c:pt>
                <c:pt idx="242">
                  <c:v>31886.672900536098</c:v>
                </c:pt>
                <c:pt idx="243">
                  <c:v>31401.804863553272</c:v>
                </c:pt>
                <c:pt idx="244">
                  <c:v>30914.512486385531</c:v>
                </c:pt>
                <c:pt idx="245">
                  <c:v>30424.783647331951</c:v>
                </c:pt>
                <c:pt idx="246">
                  <c:v>29932.606164083103</c:v>
                </c:pt>
                <c:pt idx="247">
                  <c:v>29437.967793418011</c:v>
                </c:pt>
                <c:pt idx="248">
                  <c:v>28940.856230899593</c:v>
                </c:pt>
                <c:pt idx="249">
                  <c:v>28441.259110568586</c:v>
                </c:pt>
                <c:pt idx="250">
                  <c:v>27939.164004635921</c:v>
                </c:pt>
                <c:pt idx="251">
                  <c:v>27434.558423173596</c:v>
                </c:pt>
                <c:pt idx="252">
                  <c:v>26927.429813803956</c:v>
                </c:pt>
                <c:pt idx="253">
                  <c:v>26417.76556138747</c:v>
                </c:pt>
                <c:pt idx="254">
                  <c:v>25905.552987708899</c:v>
                </c:pt>
                <c:pt idx="255">
                  <c:v>25390.779351161935</c:v>
                </c:pt>
                <c:pt idx="256">
                  <c:v>24873.431846432235</c:v>
                </c:pt>
                <c:pt idx="257">
                  <c:v>24353.497604178887</c:v>
                </c:pt>
                <c:pt idx="258">
                  <c:v>23830.96369071427</c:v>
                </c:pt>
                <c:pt idx="259">
                  <c:v>23305.817107682331</c:v>
                </c:pt>
                <c:pt idx="260">
                  <c:v>22778.044791735232</c:v>
                </c:pt>
                <c:pt idx="261">
                  <c:v>22247.6336142084</c:v>
                </c:pt>
                <c:pt idx="262">
                  <c:v>21714.570380793932</c:v>
                </c:pt>
                <c:pt idx="263">
                  <c:v>21178.84183121239</c:v>
                </c:pt>
                <c:pt idx="264">
                  <c:v>20640.434638882944</c:v>
                </c:pt>
                <c:pt idx="265">
                  <c:v>20099.335410591848</c:v>
                </c:pt>
                <c:pt idx="266">
                  <c:v>19555.530686159294</c:v>
                </c:pt>
                <c:pt idx="267">
                  <c:v>19009.00693810458</c:v>
                </c:pt>
                <c:pt idx="268">
                  <c:v>18459.750571309589</c:v>
                </c:pt>
                <c:pt idx="269">
                  <c:v>17907.747922680624</c:v>
                </c:pt>
                <c:pt idx="270">
                  <c:v>17352.985260808517</c:v>
                </c:pt>
                <c:pt idx="271">
                  <c:v>16795.448785627046</c:v>
                </c:pt>
                <c:pt idx="272">
                  <c:v>16235.124628069667</c:v>
                </c:pt>
                <c:pt idx="273">
                  <c:v>15671.998849724501</c:v>
                </c:pt>
                <c:pt idx="274">
                  <c:v>15106.05744248761</c:v>
                </c:pt>
                <c:pt idx="275">
                  <c:v>14537.286328214534</c:v>
                </c:pt>
                <c:pt idx="276">
                  <c:v>13965.671358370091</c:v>
                </c:pt>
                <c:pt idx="277">
                  <c:v>13391.198313676427</c:v>
                </c:pt>
                <c:pt idx="278">
                  <c:v>12813.852903759293</c:v>
                </c:pt>
                <c:pt idx="279">
                  <c:v>12233.620766792572</c:v>
                </c:pt>
                <c:pt idx="280">
                  <c:v>11650.487469141017</c:v>
                </c:pt>
                <c:pt idx="281">
                  <c:v>11064.438505001202</c:v>
                </c:pt>
                <c:pt idx="282">
                  <c:v>10475.45929604069</c:v>
                </c:pt>
                <c:pt idx="283">
                  <c:v>9883.5351910353747</c:v>
                </c:pt>
                <c:pt idx="284">
                  <c:v>9288.6514655050305</c:v>
                </c:pt>
                <c:pt idx="285">
                  <c:v>8690.7933213470351</c:v>
                </c:pt>
                <c:pt idx="286">
                  <c:v>8089.9458864682474</c:v>
                </c:pt>
                <c:pt idx="287">
                  <c:v>7486.0942144150649</c:v>
                </c:pt>
                <c:pt idx="288">
                  <c:v>6879.2232840016159</c:v>
                </c:pt>
                <c:pt idx="289">
                  <c:v>6269.3179989360979</c:v>
                </c:pt>
                <c:pt idx="290">
                  <c:v>5656.3631874452512</c:v>
                </c:pt>
                <c:pt idx="291">
                  <c:v>5040.3436018969496</c:v>
                </c:pt>
                <c:pt idx="292">
                  <c:v>4421.2439184209052</c:v>
                </c:pt>
                <c:pt idx="293">
                  <c:v>3799.048736527478</c:v>
                </c:pt>
                <c:pt idx="294">
                  <c:v>3173.7425787245816</c:v>
                </c:pt>
                <c:pt idx="295">
                  <c:v>2545.309890132668</c:v>
                </c:pt>
                <c:pt idx="296">
                  <c:v>1913.7350380977914</c:v>
                </c:pt>
                <c:pt idx="297">
                  <c:v>1279.0023118027357</c:v>
                </c:pt>
                <c:pt idx="298">
                  <c:v>641.09592187619785</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numCache>
            </c:numRef>
          </c:yVal>
          <c:smooth val="1"/>
          <c:extLst>
            <c:ext xmlns:c16="http://schemas.microsoft.com/office/drawing/2014/chart" uri="{C3380CC4-5D6E-409C-BE32-E72D297353CC}">
              <c16:uniqueId val="{00000001-C8FA-419F-8270-56BCD842D5C7}"/>
            </c:ext>
          </c:extLst>
        </c:ser>
        <c:dLbls>
          <c:showLegendKey val="0"/>
          <c:showVal val="0"/>
          <c:showCatName val="0"/>
          <c:showSerName val="0"/>
          <c:showPercent val="0"/>
          <c:showBubbleSize val="0"/>
        </c:dLbls>
        <c:axId val="1401362992"/>
        <c:axId val="1"/>
      </c:scatterChart>
      <c:valAx>
        <c:axId val="1401362992"/>
        <c:scaling>
          <c:orientation val="minMax"/>
          <c:max val="50"/>
          <c:min val="0"/>
        </c:scaling>
        <c:delete val="0"/>
        <c:axPos val="b"/>
        <c:title>
          <c:tx>
            <c:rich>
              <a:bodyPr/>
              <a:lstStyle/>
              <a:p>
                <a:pPr>
                  <a:defRPr sz="1000" b="1" i="0" u="none" strike="noStrike" baseline="0">
                    <a:solidFill>
                      <a:srgbClr val="FFFFFF"/>
                    </a:solidFill>
                    <a:latin typeface="Calibri"/>
                    <a:ea typeface="Calibri"/>
                    <a:cs typeface="Calibri"/>
                  </a:defRPr>
                </a:pPr>
                <a:r>
                  <a:rPr lang="en-GB"/>
                  <a:t>Years</a:t>
                </a:r>
              </a:p>
            </c:rich>
          </c:tx>
          <c:overlay val="0"/>
        </c:title>
        <c:numFmt formatCode="#,##0_ ;[Red]\-#,##0\ " sourceLinked="0"/>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1"/>
        <c:crosses val="autoZero"/>
        <c:crossBetween val="midCat"/>
        <c:majorUnit val="10"/>
        <c:minorUnit val="2"/>
      </c:valAx>
      <c:valAx>
        <c:axId val="1"/>
        <c:scaling>
          <c:orientation val="minMax"/>
          <c:min val="0"/>
        </c:scaling>
        <c:delete val="0"/>
        <c:axPos val="l"/>
        <c:majorGridlines/>
        <c:title>
          <c:tx>
            <c:rich>
              <a:bodyPr/>
              <a:lstStyle/>
              <a:p>
                <a:pPr>
                  <a:defRPr sz="1000" b="1" i="0" u="none" strike="noStrike" baseline="0">
                    <a:solidFill>
                      <a:srgbClr val="FFFFFF"/>
                    </a:solidFill>
                    <a:latin typeface="Calibri"/>
                    <a:ea typeface="Calibri"/>
                    <a:cs typeface="Calibri"/>
                  </a:defRPr>
                </a:pPr>
                <a:r>
                  <a:rPr lang="en-GB"/>
                  <a:t>Amount</a:t>
                </a:r>
              </a:p>
            </c:rich>
          </c:tx>
          <c:overlay val="0"/>
        </c:title>
        <c:numFmt formatCode="\£#,##0" sourceLinked="0"/>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1401362992"/>
        <c:crossesAt val="0"/>
        <c:crossBetween val="midCat"/>
      </c:valAx>
    </c:plotArea>
    <c:legend>
      <c:legendPos val="r"/>
      <c:layout>
        <c:manualLayout>
          <c:xMode val="edge"/>
          <c:yMode val="edge"/>
          <c:x val="0.88496302382908776"/>
          <c:y val="0.50316055625790135"/>
          <c:w val="0.10682004930156121"/>
          <c:h val="6.8268015170670035E-2"/>
        </c:manualLayout>
      </c:layout>
      <c:overlay val="0"/>
      <c:txPr>
        <a:bodyPr/>
        <a:lstStyle/>
        <a:p>
          <a:pPr>
            <a:defRPr sz="845" b="0" i="0" u="none" strike="noStrike" baseline="0">
              <a:solidFill>
                <a:srgbClr val="FFFFFF"/>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sz="1800" b="1" i="0" u="none" strike="noStrike" baseline="0">
                <a:solidFill>
                  <a:srgbClr val="FFFFFF"/>
                </a:solidFill>
                <a:latin typeface="Calibri"/>
                <a:ea typeface="Calibri"/>
                <a:cs typeface="Calibri"/>
              </a:defRPr>
            </a:pPr>
            <a:r>
              <a:rPr lang="en-GB"/>
              <a:t>Monthly Payments</a:t>
            </a:r>
          </a:p>
        </c:rich>
      </c:tx>
      <c:overlay val="0"/>
    </c:title>
    <c:autoTitleDeleted val="0"/>
    <c:plotArea>
      <c:layout/>
      <c:scatterChart>
        <c:scatterStyle val="smoothMarker"/>
        <c:varyColors val="0"/>
        <c:ser>
          <c:idx val="0"/>
          <c:order val="0"/>
          <c:spPr>
            <a:ln w="38100">
              <a:solidFill>
                <a:schemeClr val="tx2">
                  <a:lumMod val="60000"/>
                  <a:lumOff val="40000"/>
                </a:schemeClr>
              </a:solidFill>
            </a:ln>
          </c:spPr>
          <c:marker>
            <c:symbol val="none"/>
          </c:marker>
          <c:xVal>
            <c:numRef>
              <c:f>'Mortgage 1 Monthly Calcs'!$B$12:$B$611</c:f>
              <c:numCache>
                <c:formatCode>#,##0_);[Red]\(#,##0\)</c:formatCode>
                <c:ptCount val="600"/>
                <c:pt idx="0">
                  <c:v>8.3333333333333329E-2</c:v>
                </c:pt>
                <c:pt idx="1">
                  <c:v>0.16666666666666666</c:v>
                </c:pt>
                <c:pt idx="2">
                  <c:v>0.25</c:v>
                </c:pt>
                <c:pt idx="3">
                  <c:v>0.33333333333333331</c:v>
                </c:pt>
                <c:pt idx="4">
                  <c:v>0.41666666666666669</c:v>
                </c:pt>
                <c:pt idx="5">
                  <c:v>0.5</c:v>
                </c:pt>
                <c:pt idx="6">
                  <c:v>0.58333333333333337</c:v>
                </c:pt>
                <c:pt idx="7">
                  <c:v>0.66666666666666663</c:v>
                </c:pt>
                <c:pt idx="8">
                  <c:v>0.75</c:v>
                </c:pt>
                <c:pt idx="9">
                  <c:v>0.83333333333333337</c:v>
                </c:pt>
                <c:pt idx="10">
                  <c:v>0.91666666666666663</c:v>
                </c:pt>
                <c:pt idx="11">
                  <c:v>1</c:v>
                </c:pt>
                <c:pt idx="12">
                  <c:v>1.0833333333333333</c:v>
                </c:pt>
                <c:pt idx="13">
                  <c:v>1.1666666666666667</c:v>
                </c:pt>
                <c:pt idx="14">
                  <c:v>1.25</c:v>
                </c:pt>
                <c:pt idx="15">
                  <c:v>1.3333333333333333</c:v>
                </c:pt>
                <c:pt idx="16">
                  <c:v>1.4166666666666667</c:v>
                </c:pt>
                <c:pt idx="17">
                  <c:v>1.5</c:v>
                </c:pt>
                <c:pt idx="18">
                  <c:v>1.5833333333333333</c:v>
                </c:pt>
                <c:pt idx="19">
                  <c:v>1.6666666666666667</c:v>
                </c:pt>
                <c:pt idx="20">
                  <c:v>1.75</c:v>
                </c:pt>
                <c:pt idx="21">
                  <c:v>1.8333333333333333</c:v>
                </c:pt>
                <c:pt idx="22">
                  <c:v>1.9166666666666667</c:v>
                </c:pt>
                <c:pt idx="23">
                  <c:v>2</c:v>
                </c:pt>
                <c:pt idx="24">
                  <c:v>2.0833333333333335</c:v>
                </c:pt>
                <c:pt idx="25">
                  <c:v>2.1666666666666665</c:v>
                </c:pt>
                <c:pt idx="26">
                  <c:v>2.25</c:v>
                </c:pt>
                <c:pt idx="27">
                  <c:v>2.3333333333333335</c:v>
                </c:pt>
                <c:pt idx="28">
                  <c:v>2.4166666666666665</c:v>
                </c:pt>
                <c:pt idx="29">
                  <c:v>2.5</c:v>
                </c:pt>
                <c:pt idx="30">
                  <c:v>2.5833333333333335</c:v>
                </c:pt>
                <c:pt idx="31">
                  <c:v>2.6666666666666665</c:v>
                </c:pt>
                <c:pt idx="32">
                  <c:v>2.75</c:v>
                </c:pt>
                <c:pt idx="33">
                  <c:v>2.8333333333333335</c:v>
                </c:pt>
                <c:pt idx="34">
                  <c:v>2.9166666666666665</c:v>
                </c:pt>
                <c:pt idx="35">
                  <c:v>3</c:v>
                </c:pt>
                <c:pt idx="36">
                  <c:v>3.0833333333333335</c:v>
                </c:pt>
                <c:pt idx="37">
                  <c:v>3.1666666666666665</c:v>
                </c:pt>
                <c:pt idx="38">
                  <c:v>3.25</c:v>
                </c:pt>
                <c:pt idx="39">
                  <c:v>3.3333333333333335</c:v>
                </c:pt>
                <c:pt idx="40">
                  <c:v>3.4166666666666665</c:v>
                </c:pt>
                <c:pt idx="41">
                  <c:v>3.5</c:v>
                </c:pt>
                <c:pt idx="42">
                  <c:v>3.5833333333333335</c:v>
                </c:pt>
                <c:pt idx="43">
                  <c:v>3.6666666666666665</c:v>
                </c:pt>
                <c:pt idx="44">
                  <c:v>3.75</c:v>
                </c:pt>
                <c:pt idx="45">
                  <c:v>3.8333333333333335</c:v>
                </c:pt>
                <c:pt idx="46">
                  <c:v>3.9166666666666665</c:v>
                </c:pt>
                <c:pt idx="47">
                  <c:v>4</c:v>
                </c:pt>
                <c:pt idx="48">
                  <c:v>4.083333333333333</c:v>
                </c:pt>
                <c:pt idx="49">
                  <c:v>4.166666666666667</c:v>
                </c:pt>
                <c:pt idx="50">
                  <c:v>4.25</c:v>
                </c:pt>
                <c:pt idx="51">
                  <c:v>4.333333333333333</c:v>
                </c:pt>
                <c:pt idx="52">
                  <c:v>4.416666666666667</c:v>
                </c:pt>
                <c:pt idx="53">
                  <c:v>4.5</c:v>
                </c:pt>
                <c:pt idx="54">
                  <c:v>4.583333333333333</c:v>
                </c:pt>
                <c:pt idx="55">
                  <c:v>4.666666666666667</c:v>
                </c:pt>
                <c:pt idx="56">
                  <c:v>4.75</c:v>
                </c:pt>
                <c:pt idx="57">
                  <c:v>4.833333333333333</c:v>
                </c:pt>
                <c:pt idx="58">
                  <c:v>4.916666666666667</c:v>
                </c:pt>
                <c:pt idx="59">
                  <c:v>5</c:v>
                </c:pt>
                <c:pt idx="60">
                  <c:v>5.083333333333333</c:v>
                </c:pt>
                <c:pt idx="61">
                  <c:v>5.166666666666667</c:v>
                </c:pt>
                <c:pt idx="62">
                  <c:v>5.25</c:v>
                </c:pt>
                <c:pt idx="63">
                  <c:v>5.333333333333333</c:v>
                </c:pt>
                <c:pt idx="64">
                  <c:v>5.416666666666667</c:v>
                </c:pt>
                <c:pt idx="65">
                  <c:v>5.5</c:v>
                </c:pt>
                <c:pt idx="66">
                  <c:v>5.583333333333333</c:v>
                </c:pt>
                <c:pt idx="67">
                  <c:v>5.666666666666667</c:v>
                </c:pt>
                <c:pt idx="68">
                  <c:v>5.75</c:v>
                </c:pt>
                <c:pt idx="69">
                  <c:v>5.833333333333333</c:v>
                </c:pt>
                <c:pt idx="70">
                  <c:v>5.916666666666667</c:v>
                </c:pt>
                <c:pt idx="71">
                  <c:v>6</c:v>
                </c:pt>
                <c:pt idx="72">
                  <c:v>6.083333333333333</c:v>
                </c:pt>
                <c:pt idx="73">
                  <c:v>6.166666666666667</c:v>
                </c:pt>
                <c:pt idx="74">
                  <c:v>6.25</c:v>
                </c:pt>
                <c:pt idx="75">
                  <c:v>6.333333333333333</c:v>
                </c:pt>
                <c:pt idx="76">
                  <c:v>6.416666666666667</c:v>
                </c:pt>
                <c:pt idx="77">
                  <c:v>6.5</c:v>
                </c:pt>
                <c:pt idx="78">
                  <c:v>6.583333333333333</c:v>
                </c:pt>
                <c:pt idx="79">
                  <c:v>6.666666666666667</c:v>
                </c:pt>
                <c:pt idx="80">
                  <c:v>6.75</c:v>
                </c:pt>
                <c:pt idx="81">
                  <c:v>6.833333333333333</c:v>
                </c:pt>
                <c:pt idx="82">
                  <c:v>6.916666666666667</c:v>
                </c:pt>
                <c:pt idx="83">
                  <c:v>7</c:v>
                </c:pt>
                <c:pt idx="84">
                  <c:v>7.083333333333333</c:v>
                </c:pt>
                <c:pt idx="85">
                  <c:v>7.166666666666667</c:v>
                </c:pt>
                <c:pt idx="86">
                  <c:v>7.25</c:v>
                </c:pt>
                <c:pt idx="87">
                  <c:v>7.333333333333333</c:v>
                </c:pt>
                <c:pt idx="88">
                  <c:v>7.416666666666667</c:v>
                </c:pt>
                <c:pt idx="89">
                  <c:v>7.5</c:v>
                </c:pt>
                <c:pt idx="90">
                  <c:v>7.583333333333333</c:v>
                </c:pt>
                <c:pt idx="91">
                  <c:v>7.666666666666667</c:v>
                </c:pt>
                <c:pt idx="92">
                  <c:v>7.75</c:v>
                </c:pt>
                <c:pt idx="93">
                  <c:v>7.833333333333333</c:v>
                </c:pt>
                <c:pt idx="94">
                  <c:v>7.916666666666667</c:v>
                </c:pt>
                <c:pt idx="95">
                  <c:v>8</c:v>
                </c:pt>
                <c:pt idx="96">
                  <c:v>8.0833333333333339</c:v>
                </c:pt>
                <c:pt idx="97">
                  <c:v>8.1666666666666661</c:v>
                </c:pt>
                <c:pt idx="98">
                  <c:v>8.25</c:v>
                </c:pt>
                <c:pt idx="99">
                  <c:v>8.3333333333333339</c:v>
                </c:pt>
                <c:pt idx="100">
                  <c:v>8.4166666666666661</c:v>
                </c:pt>
                <c:pt idx="101">
                  <c:v>8.5</c:v>
                </c:pt>
                <c:pt idx="102">
                  <c:v>8.5833333333333339</c:v>
                </c:pt>
                <c:pt idx="103">
                  <c:v>8.6666666666666661</c:v>
                </c:pt>
                <c:pt idx="104">
                  <c:v>8.75</c:v>
                </c:pt>
                <c:pt idx="105">
                  <c:v>8.8333333333333339</c:v>
                </c:pt>
                <c:pt idx="106">
                  <c:v>8.9166666666666661</c:v>
                </c:pt>
                <c:pt idx="107">
                  <c:v>9</c:v>
                </c:pt>
                <c:pt idx="108">
                  <c:v>9.0833333333333339</c:v>
                </c:pt>
                <c:pt idx="109">
                  <c:v>9.1666666666666661</c:v>
                </c:pt>
                <c:pt idx="110">
                  <c:v>9.25</c:v>
                </c:pt>
                <c:pt idx="111">
                  <c:v>9.3333333333333339</c:v>
                </c:pt>
                <c:pt idx="112">
                  <c:v>9.4166666666666661</c:v>
                </c:pt>
                <c:pt idx="113">
                  <c:v>9.5</c:v>
                </c:pt>
                <c:pt idx="114">
                  <c:v>9.5833333333333339</c:v>
                </c:pt>
                <c:pt idx="115">
                  <c:v>9.6666666666666661</c:v>
                </c:pt>
                <c:pt idx="116">
                  <c:v>9.75</c:v>
                </c:pt>
                <c:pt idx="117">
                  <c:v>9.8333333333333339</c:v>
                </c:pt>
                <c:pt idx="118">
                  <c:v>9.9166666666666661</c:v>
                </c:pt>
                <c:pt idx="119">
                  <c:v>10</c:v>
                </c:pt>
                <c:pt idx="120">
                  <c:v>10.083333333333334</c:v>
                </c:pt>
                <c:pt idx="121">
                  <c:v>10.166666666666666</c:v>
                </c:pt>
                <c:pt idx="122">
                  <c:v>10.25</c:v>
                </c:pt>
                <c:pt idx="123">
                  <c:v>10.333333333333334</c:v>
                </c:pt>
                <c:pt idx="124">
                  <c:v>10.416666666666666</c:v>
                </c:pt>
                <c:pt idx="125">
                  <c:v>10.5</c:v>
                </c:pt>
                <c:pt idx="126">
                  <c:v>10.583333333333334</c:v>
                </c:pt>
                <c:pt idx="127">
                  <c:v>10.666666666666666</c:v>
                </c:pt>
                <c:pt idx="128">
                  <c:v>10.75</c:v>
                </c:pt>
                <c:pt idx="129">
                  <c:v>10.833333333333334</c:v>
                </c:pt>
                <c:pt idx="130">
                  <c:v>10.916666666666666</c:v>
                </c:pt>
                <c:pt idx="131">
                  <c:v>11</c:v>
                </c:pt>
                <c:pt idx="132">
                  <c:v>11.083333333333334</c:v>
                </c:pt>
                <c:pt idx="133">
                  <c:v>11.166666666666666</c:v>
                </c:pt>
                <c:pt idx="134">
                  <c:v>11.25</c:v>
                </c:pt>
                <c:pt idx="135">
                  <c:v>11.333333333333334</c:v>
                </c:pt>
                <c:pt idx="136">
                  <c:v>11.416666666666666</c:v>
                </c:pt>
                <c:pt idx="137">
                  <c:v>11.5</c:v>
                </c:pt>
                <c:pt idx="138">
                  <c:v>11.583333333333334</c:v>
                </c:pt>
                <c:pt idx="139">
                  <c:v>11.666666666666666</c:v>
                </c:pt>
                <c:pt idx="140">
                  <c:v>11.75</c:v>
                </c:pt>
                <c:pt idx="141">
                  <c:v>11.833333333333334</c:v>
                </c:pt>
                <c:pt idx="142">
                  <c:v>11.916666666666666</c:v>
                </c:pt>
                <c:pt idx="143">
                  <c:v>12</c:v>
                </c:pt>
                <c:pt idx="144">
                  <c:v>12.083333333333334</c:v>
                </c:pt>
                <c:pt idx="145">
                  <c:v>12.166666666666666</c:v>
                </c:pt>
                <c:pt idx="146">
                  <c:v>12.25</c:v>
                </c:pt>
                <c:pt idx="147">
                  <c:v>12.333333333333334</c:v>
                </c:pt>
                <c:pt idx="148">
                  <c:v>12.416666666666666</c:v>
                </c:pt>
                <c:pt idx="149">
                  <c:v>12.5</c:v>
                </c:pt>
                <c:pt idx="150">
                  <c:v>12.583333333333334</c:v>
                </c:pt>
                <c:pt idx="151">
                  <c:v>12.666666666666666</c:v>
                </c:pt>
                <c:pt idx="152">
                  <c:v>12.75</c:v>
                </c:pt>
                <c:pt idx="153">
                  <c:v>12.833333333333334</c:v>
                </c:pt>
                <c:pt idx="154">
                  <c:v>12.916666666666666</c:v>
                </c:pt>
                <c:pt idx="155">
                  <c:v>13</c:v>
                </c:pt>
                <c:pt idx="156">
                  <c:v>13.083333333333334</c:v>
                </c:pt>
                <c:pt idx="157">
                  <c:v>13.166666666666666</c:v>
                </c:pt>
                <c:pt idx="158">
                  <c:v>13.25</c:v>
                </c:pt>
                <c:pt idx="159">
                  <c:v>13.333333333333334</c:v>
                </c:pt>
                <c:pt idx="160">
                  <c:v>13.416666666666666</c:v>
                </c:pt>
                <c:pt idx="161">
                  <c:v>13.5</c:v>
                </c:pt>
                <c:pt idx="162">
                  <c:v>13.583333333333334</c:v>
                </c:pt>
                <c:pt idx="163">
                  <c:v>13.666666666666666</c:v>
                </c:pt>
                <c:pt idx="164">
                  <c:v>13.75</c:v>
                </c:pt>
                <c:pt idx="165">
                  <c:v>13.833333333333334</c:v>
                </c:pt>
                <c:pt idx="166">
                  <c:v>13.916666666666666</c:v>
                </c:pt>
                <c:pt idx="167">
                  <c:v>14</c:v>
                </c:pt>
                <c:pt idx="168">
                  <c:v>14.083333333333334</c:v>
                </c:pt>
                <c:pt idx="169">
                  <c:v>14.166666666666666</c:v>
                </c:pt>
                <c:pt idx="170">
                  <c:v>14.25</c:v>
                </c:pt>
                <c:pt idx="171">
                  <c:v>14.333333333333334</c:v>
                </c:pt>
                <c:pt idx="172">
                  <c:v>14.416666666666666</c:v>
                </c:pt>
                <c:pt idx="173">
                  <c:v>14.5</c:v>
                </c:pt>
                <c:pt idx="174">
                  <c:v>14.583333333333334</c:v>
                </c:pt>
                <c:pt idx="175">
                  <c:v>14.666666666666666</c:v>
                </c:pt>
                <c:pt idx="176">
                  <c:v>14.75</c:v>
                </c:pt>
                <c:pt idx="177">
                  <c:v>14.833333333333334</c:v>
                </c:pt>
                <c:pt idx="178">
                  <c:v>14.916666666666666</c:v>
                </c:pt>
                <c:pt idx="179">
                  <c:v>15</c:v>
                </c:pt>
                <c:pt idx="180">
                  <c:v>15.083333333333334</c:v>
                </c:pt>
                <c:pt idx="181">
                  <c:v>15.166666666666666</c:v>
                </c:pt>
                <c:pt idx="182">
                  <c:v>15.25</c:v>
                </c:pt>
                <c:pt idx="183">
                  <c:v>15.333333333333334</c:v>
                </c:pt>
                <c:pt idx="184">
                  <c:v>15.416666666666666</c:v>
                </c:pt>
                <c:pt idx="185">
                  <c:v>15.5</c:v>
                </c:pt>
                <c:pt idx="186">
                  <c:v>15.583333333333334</c:v>
                </c:pt>
                <c:pt idx="187">
                  <c:v>15.666666666666666</c:v>
                </c:pt>
                <c:pt idx="188">
                  <c:v>15.75</c:v>
                </c:pt>
                <c:pt idx="189">
                  <c:v>15.833333333333334</c:v>
                </c:pt>
                <c:pt idx="190">
                  <c:v>15.916666666666666</c:v>
                </c:pt>
                <c:pt idx="191">
                  <c:v>16</c:v>
                </c:pt>
                <c:pt idx="192">
                  <c:v>16.083333333333332</c:v>
                </c:pt>
                <c:pt idx="193">
                  <c:v>16.166666666666668</c:v>
                </c:pt>
                <c:pt idx="194">
                  <c:v>16.25</c:v>
                </c:pt>
                <c:pt idx="195">
                  <c:v>16.333333333333332</c:v>
                </c:pt>
                <c:pt idx="196">
                  <c:v>16.416666666666668</c:v>
                </c:pt>
                <c:pt idx="197">
                  <c:v>16.5</c:v>
                </c:pt>
                <c:pt idx="198">
                  <c:v>16.583333333333332</c:v>
                </c:pt>
                <c:pt idx="199">
                  <c:v>16.666666666666668</c:v>
                </c:pt>
                <c:pt idx="200">
                  <c:v>16.75</c:v>
                </c:pt>
                <c:pt idx="201">
                  <c:v>16.833333333333332</c:v>
                </c:pt>
                <c:pt idx="202">
                  <c:v>16.916666666666668</c:v>
                </c:pt>
                <c:pt idx="203">
                  <c:v>17</c:v>
                </c:pt>
                <c:pt idx="204">
                  <c:v>17.083333333333332</c:v>
                </c:pt>
                <c:pt idx="205">
                  <c:v>17.166666666666668</c:v>
                </c:pt>
                <c:pt idx="206">
                  <c:v>17.25</c:v>
                </c:pt>
                <c:pt idx="207">
                  <c:v>17.333333333333332</c:v>
                </c:pt>
                <c:pt idx="208">
                  <c:v>17.416666666666668</c:v>
                </c:pt>
                <c:pt idx="209">
                  <c:v>17.5</c:v>
                </c:pt>
                <c:pt idx="210">
                  <c:v>17.583333333333332</c:v>
                </c:pt>
                <c:pt idx="211">
                  <c:v>17.666666666666668</c:v>
                </c:pt>
                <c:pt idx="212">
                  <c:v>17.75</c:v>
                </c:pt>
                <c:pt idx="213">
                  <c:v>17.833333333333332</c:v>
                </c:pt>
                <c:pt idx="214">
                  <c:v>17.916666666666668</c:v>
                </c:pt>
                <c:pt idx="215">
                  <c:v>18</c:v>
                </c:pt>
                <c:pt idx="216">
                  <c:v>18.083333333333332</c:v>
                </c:pt>
                <c:pt idx="217">
                  <c:v>18.166666666666668</c:v>
                </c:pt>
                <c:pt idx="218">
                  <c:v>18.25</c:v>
                </c:pt>
                <c:pt idx="219">
                  <c:v>18.333333333333332</c:v>
                </c:pt>
                <c:pt idx="220">
                  <c:v>18.416666666666668</c:v>
                </c:pt>
                <c:pt idx="221">
                  <c:v>18.5</c:v>
                </c:pt>
                <c:pt idx="222">
                  <c:v>18.583333333333332</c:v>
                </c:pt>
                <c:pt idx="223">
                  <c:v>18.666666666666668</c:v>
                </c:pt>
                <c:pt idx="224">
                  <c:v>18.75</c:v>
                </c:pt>
                <c:pt idx="225">
                  <c:v>18.833333333333332</c:v>
                </c:pt>
                <c:pt idx="226">
                  <c:v>18.916666666666668</c:v>
                </c:pt>
                <c:pt idx="227">
                  <c:v>19</c:v>
                </c:pt>
                <c:pt idx="228">
                  <c:v>19.083333333333332</c:v>
                </c:pt>
                <c:pt idx="229">
                  <c:v>19.166666666666668</c:v>
                </c:pt>
                <c:pt idx="230">
                  <c:v>19.25</c:v>
                </c:pt>
                <c:pt idx="231">
                  <c:v>19.333333333333332</c:v>
                </c:pt>
                <c:pt idx="232">
                  <c:v>19.416666666666668</c:v>
                </c:pt>
                <c:pt idx="233">
                  <c:v>19.5</c:v>
                </c:pt>
                <c:pt idx="234">
                  <c:v>19.583333333333332</c:v>
                </c:pt>
                <c:pt idx="235">
                  <c:v>19.666666666666668</c:v>
                </c:pt>
                <c:pt idx="236">
                  <c:v>19.75</c:v>
                </c:pt>
                <c:pt idx="237">
                  <c:v>19.833333333333332</c:v>
                </c:pt>
                <c:pt idx="238">
                  <c:v>19.916666666666668</c:v>
                </c:pt>
                <c:pt idx="239">
                  <c:v>20</c:v>
                </c:pt>
                <c:pt idx="240">
                  <c:v>20.083333333333332</c:v>
                </c:pt>
                <c:pt idx="241">
                  <c:v>20.166666666666668</c:v>
                </c:pt>
                <c:pt idx="242">
                  <c:v>20.25</c:v>
                </c:pt>
                <c:pt idx="243">
                  <c:v>20.333333333333332</c:v>
                </c:pt>
                <c:pt idx="244">
                  <c:v>20.416666666666668</c:v>
                </c:pt>
                <c:pt idx="245">
                  <c:v>20.5</c:v>
                </c:pt>
                <c:pt idx="246">
                  <c:v>20.583333333333332</c:v>
                </c:pt>
                <c:pt idx="247">
                  <c:v>20.666666666666668</c:v>
                </c:pt>
                <c:pt idx="248">
                  <c:v>20.75</c:v>
                </c:pt>
                <c:pt idx="249">
                  <c:v>20.833333333333332</c:v>
                </c:pt>
                <c:pt idx="250">
                  <c:v>20.916666666666668</c:v>
                </c:pt>
                <c:pt idx="251">
                  <c:v>21</c:v>
                </c:pt>
                <c:pt idx="252">
                  <c:v>21.083333333333332</c:v>
                </c:pt>
                <c:pt idx="253">
                  <c:v>21.166666666666668</c:v>
                </c:pt>
                <c:pt idx="254">
                  <c:v>21.25</c:v>
                </c:pt>
                <c:pt idx="255">
                  <c:v>21.333333333333332</c:v>
                </c:pt>
                <c:pt idx="256">
                  <c:v>21.416666666666668</c:v>
                </c:pt>
                <c:pt idx="257">
                  <c:v>21.5</c:v>
                </c:pt>
                <c:pt idx="258">
                  <c:v>21.583333333333332</c:v>
                </c:pt>
                <c:pt idx="259">
                  <c:v>21.666666666666668</c:v>
                </c:pt>
                <c:pt idx="260">
                  <c:v>21.75</c:v>
                </c:pt>
                <c:pt idx="261">
                  <c:v>21.833333333333332</c:v>
                </c:pt>
                <c:pt idx="262">
                  <c:v>21.916666666666668</c:v>
                </c:pt>
                <c:pt idx="263">
                  <c:v>22</c:v>
                </c:pt>
                <c:pt idx="264">
                  <c:v>22.083333333333332</c:v>
                </c:pt>
                <c:pt idx="265">
                  <c:v>22.166666666666668</c:v>
                </c:pt>
                <c:pt idx="266">
                  <c:v>22.25</c:v>
                </c:pt>
                <c:pt idx="267">
                  <c:v>22.333333333333332</c:v>
                </c:pt>
                <c:pt idx="268">
                  <c:v>22.416666666666668</c:v>
                </c:pt>
                <c:pt idx="269">
                  <c:v>22.5</c:v>
                </c:pt>
                <c:pt idx="270">
                  <c:v>22.583333333333332</c:v>
                </c:pt>
                <c:pt idx="271">
                  <c:v>22.666666666666668</c:v>
                </c:pt>
                <c:pt idx="272">
                  <c:v>22.75</c:v>
                </c:pt>
                <c:pt idx="273">
                  <c:v>22.833333333333332</c:v>
                </c:pt>
                <c:pt idx="274">
                  <c:v>22.916666666666668</c:v>
                </c:pt>
                <c:pt idx="275">
                  <c:v>23</c:v>
                </c:pt>
                <c:pt idx="276">
                  <c:v>23.083333333333332</c:v>
                </c:pt>
                <c:pt idx="277">
                  <c:v>23.166666666666668</c:v>
                </c:pt>
                <c:pt idx="278">
                  <c:v>23.25</c:v>
                </c:pt>
                <c:pt idx="279">
                  <c:v>23.333333333333332</c:v>
                </c:pt>
                <c:pt idx="280">
                  <c:v>23.416666666666668</c:v>
                </c:pt>
                <c:pt idx="281">
                  <c:v>23.5</c:v>
                </c:pt>
                <c:pt idx="282">
                  <c:v>23.583333333333332</c:v>
                </c:pt>
                <c:pt idx="283">
                  <c:v>23.666666666666668</c:v>
                </c:pt>
                <c:pt idx="284">
                  <c:v>23.75</c:v>
                </c:pt>
                <c:pt idx="285">
                  <c:v>23.833333333333332</c:v>
                </c:pt>
                <c:pt idx="286">
                  <c:v>23.916666666666668</c:v>
                </c:pt>
                <c:pt idx="287">
                  <c:v>24</c:v>
                </c:pt>
                <c:pt idx="288">
                  <c:v>24.083333333333332</c:v>
                </c:pt>
                <c:pt idx="289">
                  <c:v>24.166666666666668</c:v>
                </c:pt>
                <c:pt idx="290">
                  <c:v>24.25</c:v>
                </c:pt>
                <c:pt idx="291">
                  <c:v>24.333333333333332</c:v>
                </c:pt>
                <c:pt idx="292">
                  <c:v>24.416666666666668</c:v>
                </c:pt>
                <c:pt idx="293">
                  <c:v>24.5</c:v>
                </c:pt>
                <c:pt idx="294">
                  <c:v>24.583333333333332</c:v>
                </c:pt>
                <c:pt idx="295">
                  <c:v>24.666666666666668</c:v>
                </c:pt>
                <c:pt idx="296">
                  <c:v>24.75</c:v>
                </c:pt>
                <c:pt idx="297">
                  <c:v>24.833333333333332</c:v>
                </c:pt>
                <c:pt idx="298">
                  <c:v>24.916666666666668</c:v>
                </c:pt>
                <c:pt idx="299">
                  <c:v>25</c:v>
                </c:pt>
                <c:pt idx="300">
                  <c:v>25.083333333333332</c:v>
                </c:pt>
                <c:pt idx="301">
                  <c:v>25.166666666666668</c:v>
                </c:pt>
                <c:pt idx="302">
                  <c:v>25.25</c:v>
                </c:pt>
                <c:pt idx="303">
                  <c:v>25.333333333333332</c:v>
                </c:pt>
                <c:pt idx="304">
                  <c:v>25.416666666666668</c:v>
                </c:pt>
                <c:pt idx="305">
                  <c:v>25.5</c:v>
                </c:pt>
                <c:pt idx="306">
                  <c:v>25.583333333333332</c:v>
                </c:pt>
                <c:pt idx="307">
                  <c:v>25.666666666666668</c:v>
                </c:pt>
                <c:pt idx="308">
                  <c:v>25.75</c:v>
                </c:pt>
                <c:pt idx="309">
                  <c:v>25.833333333333332</c:v>
                </c:pt>
                <c:pt idx="310">
                  <c:v>25.916666666666668</c:v>
                </c:pt>
                <c:pt idx="311">
                  <c:v>26</c:v>
                </c:pt>
                <c:pt idx="312">
                  <c:v>26.083333333333332</c:v>
                </c:pt>
                <c:pt idx="313">
                  <c:v>26.166666666666668</c:v>
                </c:pt>
                <c:pt idx="314">
                  <c:v>26.25</c:v>
                </c:pt>
                <c:pt idx="315">
                  <c:v>26.333333333333332</c:v>
                </c:pt>
                <c:pt idx="316">
                  <c:v>26.416666666666668</c:v>
                </c:pt>
                <c:pt idx="317">
                  <c:v>26.5</c:v>
                </c:pt>
                <c:pt idx="318">
                  <c:v>26.583333333333332</c:v>
                </c:pt>
                <c:pt idx="319">
                  <c:v>26.666666666666668</c:v>
                </c:pt>
                <c:pt idx="320">
                  <c:v>26.75</c:v>
                </c:pt>
                <c:pt idx="321">
                  <c:v>26.833333333333332</c:v>
                </c:pt>
                <c:pt idx="322">
                  <c:v>26.916666666666668</c:v>
                </c:pt>
                <c:pt idx="323">
                  <c:v>27</c:v>
                </c:pt>
                <c:pt idx="324">
                  <c:v>27.083333333333332</c:v>
                </c:pt>
                <c:pt idx="325">
                  <c:v>27.166666666666668</c:v>
                </c:pt>
                <c:pt idx="326">
                  <c:v>27.25</c:v>
                </c:pt>
                <c:pt idx="327">
                  <c:v>27.333333333333332</c:v>
                </c:pt>
                <c:pt idx="328">
                  <c:v>27.416666666666668</c:v>
                </c:pt>
                <c:pt idx="329">
                  <c:v>27.5</c:v>
                </c:pt>
                <c:pt idx="330">
                  <c:v>27.583333333333332</c:v>
                </c:pt>
                <c:pt idx="331">
                  <c:v>27.666666666666668</c:v>
                </c:pt>
                <c:pt idx="332">
                  <c:v>27.75</c:v>
                </c:pt>
                <c:pt idx="333">
                  <c:v>27.833333333333332</c:v>
                </c:pt>
                <c:pt idx="334">
                  <c:v>27.916666666666668</c:v>
                </c:pt>
                <c:pt idx="335">
                  <c:v>28</c:v>
                </c:pt>
                <c:pt idx="336">
                  <c:v>28.083333333333332</c:v>
                </c:pt>
                <c:pt idx="337">
                  <c:v>28.166666666666668</c:v>
                </c:pt>
                <c:pt idx="338">
                  <c:v>28.25</c:v>
                </c:pt>
                <c:pt idx="339">
                  <c:v>28.333333333333332</c:v>
                </c:pt>
                <c:pt idx="340">
                  <c:v>28.416666666666668</c:v>
                </c:pt>
                <c:pt idx="341">
                  <c:v>28.5</c:v>
                </c:pt>
                <c:pt idx="342">
                  <c:v>28.583333333333332</c:v>
                </c:pt>
                <c:pt idx="343">
                  <c:v>28.666666666666668</c:v>
                </c:pt>
                <c:pt idx="344">
                  <c:v>28.75</c:v>
                </c:pt>
                <c:pt idx="345">
                  <c:v>28.833333333333332</c:v>
                </c:pt>
                <c:pt idx="346">
                  <c:v>28.916666666666668</c:v>
                </c:pt>
                <c:pt idx="347">
                  <c:v>29</c:v>
                </c:pt>
                <c:pt idx="348">
                  <c:v>29.083333333333332</c:v>
                </c:pt>
                <c:pt idx="349">
                  <c:v>29.166666666666668</c:v>
                </c:pt>
                <c:pt idx="350">
                  <c:v>29.25</c:v>
                </c:pt>
                <c:pt idx="351">
                  <c:v>29.333333333333332</c:v>
                </c:pt>
                <c:pt idx="352">
                  <c:v>29.416666666666668</c:v>
                </c:pt>
                <c:pt idx="353">
                  <c:v>29.5</c:v>
                </c:pt>
                <c:pt idx="354">
                  <c:v>29.583333333333332</c:v>
                </c:pt>
                <c:pt idx="355">
                  <c:v>29.666666666666668</c:v>
                </c:pt>
                <c:pt idx="356">
                  <c:v>29.75</c:v>
                </c:pt>
                <c:pt idx="357">
                  <c:v>29.833333333333332</c:v>
                </c:pt>
                <c:pt idx="358">
                  <c:v>29.916666666666668</c:v>
                </c:pt>
                <c:pt idx="359">
                  <c:v>30</c:v>
                </c:pt>
                <c:pt idx="360">
                  <c:v>30.083333333333332</c:v>
                </c:pt>
                <c:pt idx="361">
                  <c:v>30.166666666666668</c:v>
                </c:pt>
                <c:pt idx="362">
                  <c:v>30.25</c:v>
                </c:pt>
                <c:pt idx="363">
                  <c:v>30.333333333333332</c:v>
                </c:pt>
                <c:pt idx="364">
                  <c:v>30.416666666666668</c:v>
                </c:pt>
                <c:pt idx="365">
                  <c:v>30.5</c:v>
                </c:pt>
                <c:pt idx="366">
                  <c:v>30.583333333333332</c:v>
                </c:pt>
                <c:pt idx="367">
                  <c:v>30.666666666666668</c:v>
                </c:pt>
                <c:pt idx="368">
                  <c:v>30.75</c:v>
                </c:pt>
                <c:pt idx="369">
                  <c:v>30.833333333333332</c:v>
                </c:pt>
                <c:pt idx="370">
                  <c:v>30.916666666666668</c:v>
                </c:pt>
                <c:pt idx="371">
                  <c:v>31</c:v>
                </c:pt>
                <c:pt idx="372">
                  <c:v>31.083333333333332</c:v>
                </c:pt>
                <c:pt idx="373">
                  <c:v>31.166666666666668</c:v>
                </c:pt>
                <c:pt idx="374">
                  <c:v>31.25</c:v>
                </c:pt>
                <c:pt idx="375">
                  <c:v>31.333333333333332</c:v>
                </c:pt>
                <c:pt idx="376">
                  <c:v>31.416666666666668</c:v>
                </c:pt>
                <c:pt idx="377">
                  <c:v>31.5</c:v>
                </c:pt>
                <c:pt idx="378">
                  <c:v>31.583333333333332</c:v>
                </c:pt>
                <c:pt idx="379">
                  <c:v>31.666666666666668</c:v>
                </c:pt>
                <c:pt idx="380">
                  <c:v>31.75</c:v>
                </c:pt>
                <c:pt idx="381">
                  <c:v>31.833333333333332</c:v>
                </c:pt>
                <c:pt idx="382">
                  <c:v>31.916666666666668</c:v>
                </c:pt>
                <c:pt idx="383">
                  <c:v>32</c:v>
                </c:pt>
                <c:pt idx="384">
                  <c:v>32.083333333333336</c:v>
                </c:pt>
                <c:pt idx="385">
                  <c:v>32.166666666666664</c:v>
                </c:pt>
                <c:pt idx="386">
                  <c:v>32.25</c:v>
                </c:pt>
                <c:pt idx="387">
                  <c:v>32.333333333333336</c:v>
                </c:pt>
                <c:pt idx="388">
                  <c:v>32.416666666666664</c:v>
                </c:pt>
                <c:pt idx="389">
                  <c:v>32.5</c:v>
                </c:pt>
                <c:pt idx="390">
                  <c:v>32.583333333333336</c:v>
                </c:pt>
                <c:pt idx="391">
                  <c:v>32.666666666666664</c:v>
                </c:pt>
                <c:pt idx="392">
                  <c:v>32.75</c:v>
                </c:pt>
                <c:pt idx="393">
                  <c:v>32.833333333333336</c:v>
                </c:pt>
                <c:pt idx="394">
                  <c:v>32.916666666666664</c:v>
                </c:pt>
                <c:pt idx="395">
                  <c:v>33</c:v>
                </c:pt>
                <c:pt idx="396">
                  <c:v>33.083333333333336</c:v>
                </c:pt>
                <c:pt idx="397">
                  <c:v>33.166666666666664</c:v>
                </c:pt>
                <c:pt idx="398">
                  <c:v>33.25</c:v>
                </c:pt>
                <c:pt idx="399">
                  <c:v>33.333333333333336</c:v>
                </c:pt>
                <c:pt idx="400">
                  <c:v>33.416666666666664</c:v>
                </c:pt>
                <c:pt idx="401">
                  <c:v>33.5</c:v>
                </c:pt>
                <c:pt idx="402">
                  <c:v>33.583333333333336</c:v>
                </c:pt>
                <c:pt idx="403">
                  <c:v>33.666666666666664</c:v>
                </c:pt>
                <c:pt idx="404">
                  <c:v>33.75</c:v>
                </c:pt>
                <c:pt idx="405">
                  <c:v>33.833333333333336</c:v>
                </c:pt>
                <c:pt idx="406">
                  <c:v>33.916666666666664</c:v>
                </c:pt>
                <c:pt idx="407">
                  <c:v>34</c:v>
                </c:pt>
                <c:pt idx="408">
                  <c:v>34.083333333333336</c:v>
                </c:pt>
                <c:pt idx="409">
                  <c:v>34.166666666666664</c:v>
                </c:pt>
                <c:pt idx="410">
                  <c:v>34.25</c:v>
                </c:pt>
                <c:pt idx="411">
                  <c:v>34.333333333333336</c:v>
                </c:pt>
                <c:pt idx="412">
                  <c:v>34.416666666666664</c:v>
                </c:pt>
                <c:pt idx="413">
                  <c:v>34.5</c:v>
                </c:pt>
                <c:pt idx="414">
                  <c:v>34.583333333333336</c:v>
                </c:pt>
                <c:pt idx="415">
                  <c:v>34.666666666666664</c:v>
                </c:pt>
                <c:pt idx="416">
                  <c:v>34.75</c:v>
                </c:pt>
                <c:pt idx="417">
                  <c:v>34.833333333333336</c:v>
                </c:pt>
                <c:pt idx="418">
                  <c:v>34.916666666666664</c:v>
                </c:pt>
                <c:pt idx="419">
                  <c:v>35</c:v>
                </c:pt>
                <c:pt idx="420">
                  <c:v>35.083333333333336</c:v>
                </c:pt>
                <c:pt idx="421">
                  <c:v>35.166666666666664</c:v>
                </c:pt>
                <c:pt idx="422">
                  <c:v>35.25</c:v>
                </c:pt>
                <c:pt idx="423">
                  <c:v>35.333333333333336</c:v>
                </c:pt>
                <c:pt idx="424">
                  <c:v>35.416666666666664</c:v>
                </c:pt>
                <c:pt idx="425">
                  <c:v>35.5</c:v>
                </c:pt>
                <c:pt idx="426">
                  <c:v>35.583333333333336</c:v>
                </c:pt>
                <c:pt idx="427">
                  <c:v>35.666666666666664</c:v>
                </c:pt>
                <c:pt idx="428">
                  <c:v>35.75</c:v>
                </c:pt>
                <c:pt idx="429">
                  <c:v>35.833333333333336</c:v>
                </c:pt>
                <c:pt idx="430">
                  <c:v>35.916666666666664</c:v>
                </c:pt>
                <c:pt idx="431">
                  <c:v>36</c:v>
                </c:pt>
                <c:pt idx="432">
                  <c:v>36.083333333333336</c:v>
                </c:pt>
                <c:pt idx="433">
                  <c:v>36.166666666666664</c:v>
                </c:pt>
                <c:pt idx="434">
                  <c:v>36.25</c:v>
                </c:pt>
                <c:pt idx="435">
                  <c:v>36.333333333333336</c:v>
                </c:pt>
                <c:pt idx="436">
                  <c:v>36.416666666666664</c:v>
                </c:pt>
                <c:pt idx="437">
                  <c:v>36.5</c:v>
                </c:pt>
                <c:pt idx="438">
                  <c:v>36.583333333333336</c:v>
                </c:pt>
                <c:pt idx="439">
                  <c:v>36.666666666666664</c:v>
                </c:pt>
                <c:pt idx="440">
                  <c:v>36.75</c:v>
                </c:pt>
                <c:pt idx="441">
                  <c:v>36.833333333333336</c:v>
                </c:pt>
                <c:pt idx="442">
                  <c:v>36.916666666666664</c:v>
                </c:pt>
                <c:pt idx="443">
                  <c:v>37</c:v>
                </c:pt>
                <c:pt idx="444">
                  <c:v>37.083333333333336</c:v>
                </c:pt>
                <c:pt idx="445">
                  <c:v>37.166666666666664</c:v>
                </c:pt>
                <c:pt idx="446">
                  <c:v>37.25</c:v>
                </c:pt>
                <c:pt idx="447">
                  <c:v>37.333333333333336</c:v>
                </c:pt>
                <c:pt idx="448">
                  <c:v>37.416666666666664</c:v>
                </c:pt>
                <c:pt idx="449">
                  <c:v>37.5</c:v>
                </c:pt>
                <c:pt idx="450">
                  <c:v>37.583333333333336</c:v>
                </c:pt>
                <c:pt idx="451">
                  <c:v>37.666666666666664</c:v>
                </c:pt>
                <c:pt idx="452">
                  <c:v>37.75</c:v>
                </c:pt>
                <c:pt idx="453">
                  <c:v>37.833333333333336</c:v>
                </c:pt>
                <c:pt idx="454">
                  <c:v>37.916666666666664</c:v>
                </c:pt>
                <c:pt idx="455">
                  <c:v>38</c:v>
                </c:pt>
                <c:pt idx="456">
                  <c:v>38.083333333333336</c:v>
                </c:pt>
                <c:pt idx="457">
                  <c:v>38.166666666666664</c:v>
                </c:pt>
                <c:pt idx="458">
                  <c:v>38.25</c:v>
                </c:pt>
                <c:pt idx="459">
                  <c:v>38.333333333333336</c:v>
                </c:pt>
                <c:pt idx="460">
                  <c:v>38.416666666666664</c:v>
                </c:pt>
                <c:pt idx="461">
                  <c:v>38.5</c:v>
                </c:pt>
                <c:pt idx="462">
                  <c:v>38.583333333333336</c:v>
                </c:pt>
                <c:pt idx="463">
                  <c:v>38.666666666666664</c:v>
                </c:pt>
                <c:pt idx="464">
                  <c:v>38.75</c:v>
                </c:pt>
                <c:pt idx="465">
                  <c:v>38.833333333333336</c:v>
                </c:pt>
                <c:pt idx="466">
                  <c:v>38.916666666666664</c:v>
                </c:pt>
                <c:pt idx="467">
                  <c:v>39</c:v>
                </c:pt>
                <c:pt idx="468">
                  <c:v>39.083333333333336</c:v>
                </c:pt>
                <c:pt idx="469">
                  <c:v>39.166666666666664</c:v>
                </c:pt>
                <c:pt idx="470">
                  <c:v>39.25</c:v>
                </c:pt>
                <c:pt idx="471">
                  <c:v>39.333333333333336</c:v>
                </c:pt>
                <c:pt idx="472">
                  <c:v>39.416666666666664</c:v>
                </c:pt>
                <c:pt idx="473">
                  <c:v>39.5</c:v>
                </c:pt>
                <c:pt idx="474">
                  <c:v>39.583333333333336</c:v>
                </c:pt>
                <c:pt idx="475">
                  <c:v>39.666666666666664</c:v>
                </c:pt>
                <c:pt idx="476">
                  <c:v>39.75</c:v>
                </c:pt>
                <c:pt idx="477">
                  <c:v>39.833333333333336</c:v>
                </c:pt>
                <c:pt idx="478">
                  <c:v>39.916666666666664</c:v>
                </c:pt>
                <c:pt idx="479">
                  <c:v>40</c:v>
                </c:pt>
                <c:pt idx="480">
                  <c:v>40.083333333333336</c:v>
                </c:pt>
                <c:pt idx="481">
                  <c:v>40.166666666666664</c:v>
                </c:pt>
                <c:pt idx="482">
                  <c:v>40.25</c:v>
                </c:pt>
                <c:pt idx="483">
                  <c:v>40.333333333333336</c:v>
                </c:pt>
                <c:pt idx="484">
                  <c:v>40.416666666666664</c:v>
                </c:pt>
                <c:pt idx="485">
                  <c:v>40.5</c:v>
                </c:pt>
                <c:pt idx="486">
                  <c:v>40.583333333333336</c:v>
                </c:pt>
                <c:pt idx="487">
                  <c:v>40.666666666666664</c:v>
                </c:pt>
                <c:pt idx="488">
                  <c:v>40.75</c:v>
                </c:pt>
                <c:pt idx="489">
                  <c:v>40.833333333333336</c:v>
                </c:pt>
                <c:pt idx="490">
                  <c:v>40.916666666666664</c:v>
                </c:pt>
                <c:pt idx="491">
                  <c:v>41</c:v>
                </c:pt>
                <c:pt idx="492">
                  <c:v>41.083333333333336</c:v>
                </c:pt>
                <c:pt idx="493">
                  <c:v>41.166666666666664</c:v>
                </c:pt>
                <c:pt idx="494">
                  <c:v>41.25</c:v>
                </c:pt>
                <c:pt idx="495">
                  <c:v>41.333333333333336</c:v>
                </c:pt>
                <c:pt idx="496">
                  <c:v>41.416666666666664</c:v>
                </c:pt>
                <c:pt idx="497">
                  <c:v>41.5</c:v>
                </c:pt>
                <c:pt idx="498">
                  <c:v>41.583333333333336</c:v>
                </c:pt>
                <c:pt idx="499">
                  <c:v>41.666666666666664</c:v>
                </c:pt>
                <c:pt idx="500">
                  <c:v>41.75</c:v>
                </c:pt>
                <c:pt idx="501">
                  <c:v>41.833333333333336</c:v>
                </c:pt>
                <c:pt idx="502">
                  <c:v>41.916666666666664</c:v>
                </c:pt>
                <c:pt idx="503">
                  <c:v>42</c:v>
                </c:pt>
                <c:pt idx="504">
                  <c:v>42.083333333333336</c:v>
                </c:pt>
                <c:pt idx="505">
                  <c:v>42.166666666666664</c:v>
                </c:pt>
                <c:pt idx="506">
                  <c:v>42.25</c:v>
                </c:pt>
                <c:pt idx="507">
                  <c:v>42.333333333333336</c:v>
                </c:pt>
                <c:pt idx="508">
                  <c:v>42.416666666666664</c:v>
                </c:pt>
                <c:pt idx="509">
                  <c:v>42.5</c:v>
                </c:pt>
                <c:pt idx="510">
                  <c:v>42.583333333333336</c:v>
                </c:pt>
                <c:pt idx="511">
                  <c:v>42.666666666666664</c:v>
                </c:pt>
                <c:pt idx="512">
                  <c:v>42.75</c:v>
                </c:pt>
                <c:pt idx="513">
                  <c:v>42.833333333333336</c:v>
                </c:pt>
                <c:pt idx="514">
                  <c:v>42.916666666666664</c:v>
                </c:pt>
                <c:pt idx="515">
                  <c:v>43</c:v>
                </c:pt>
                <c:pt idx="516">
                  <c:v>43.083333333333336</c:v>
                </c:pt>
                <c:pt idx="517">
                  <c:v>43.166666666666664</c:v>
                </c:pt>
                <c:pt idx="518">
                  <c:v>43.25</c:v>
                </c:pt>
                <c:pt idx="519">
                  <c:v>43.333333333333336</c:v>
                </c:pt>
                <c:pt idx="520">
                  <c:v>43.416666666666664</c:v>
                </c:pt>
                <c:pt idx="521">
                  <c:v>43.5</c:v>
                </c:pt>
                <c:pt idx="522">
                  <c:v>43.583333333333336</c:v>
                </c:pt>
                <c:pt idx="523">
                  <c:v>43.666666666666664</c:v>
                </c:pt>
                <c:pt idx="524">
                  <c:v>43.75</c:v>
                </c:pt>
                <c:pt idx="525">
                  <c:v>43.833333333333336</c:v>
                </c:pt>
                <c:pt idx="526">
                  <c:v>43.916666666666664</c:v>
                </c:pt>
                <c:pt idx="527">
                  <c:v>44</c:v>
                </c:pt>
                <c:pt idx="528">
                  <c:v>44.083333333333336</c:v>
                </c:pt>
                <c:pt idx="529">
                  <c:v>44.166666666666664</c:v>
                </c:pt>
                <c:pt idx="530">
                  <c:v>44.25</c:v>
                </c:pt>
                <c:pt idx="531">
                  <c:v>44.333333333333336</c:v>
                </c:pt>
                <c:pt idx="532">
                  <c:v>44.416666666666664</c:v>
                </c:pt>
                <c:pt idx="533">
                  <c:v>44.5</c:v>
                </c:pt>
                <c:pt idx="534">
                  <c:v>44.583333333333336</c:v>
                </c:pt>
                <c:pt idx="535">
                  <c:v>44.666666666666664</c:v>
                </c:pt>
                <c:pt idx="536">
                  <c:v>44.75</c:v>
                </c:pt>
                <c:pt idx="537">
                  <c:v>44.833333333333336</c:v>
                </c:pt>
                <c:pt idx="538">
                  <c:v>44.916666666666664</c:v>
                </c:pt>
                <c:pt idx="539">
                  <c:v>45</c:v>
                </c:pt>
                <c:pt idx="540">
                  <c:v>45.083333333333336</c:v>
                </c:pt>
                <c:pt idx="541">
                  <c:v>45.166666666666664</c:v>
                </c:pt>
                <c:pt idx="542">
                  <c:v>45.25</c:v>
                </c:pt>
                <c:pt idx="543">
                  <c:v>45.333333333333336</c:v>
                </c:pt>
                <c:pt idx="544">
                  <c:v>45.416666666666664</c:v>
                </c:pt>
                <c:pt idx="545">
                  <c:v>45.5</c:v>
                </c:pt>
                <c:pt idx="546">
                  <c:v>45.583333333333336</c:v>
                </c:pt>
                <c:pt idx="547">
                  <c:v>45.666666666666664</c:v>
                </c:pt>
                <c:pt idx="548">
                  <c:v>45.75</c:v>
                </c:pt>
                <c:pt idx="549">
                  <c:v>45.833333333333336</c:v>
                </c:pt>
                <c:pt idx="550">
                  <c:v>45.916666666666664</c:v>
                </c:pt>
                <c:pt idx="551">
                  <c:v>46</c:v>
                </c:pt>
                <c:pt idx="552">
                  <c:v>46.083333333333336</c:v>
                </c:pt>
                <c:pt idx="553">
                  <c:v>46.166666666666664</c:v>
                </c:pt>
                <c:pt idx="554">
                  <c:v>46.25</c:v>
                </c:pt>
                <c:pt idx="555">
                  <c:v>46.333333333333336</c:v>
                </c:pt>
                <c:pt idx="556">
                  <c:v>46.416666666666664</c:v>
                </c:pt>
                <c:pt idx="557">
                  <c:v>46.5</c:v>
                </c:pt>
                <c:pt idx="558">
                  <c:v>46.583333333333336</c:v>
                </c:pt>
                <c:pt idx="559">
                  <c:v>46.666666666666664</c:v>
                </c:pt>
                <c:pt idx="560">
                  <c:v>46.75</c:v>
                </c:pt>
                <c:pt idx="561">
                  <c:v>46.833333333333336</c:v>
                </c:pt>
                <c:pt idx="562">
                  <c:v>46.916666666666664</c:v>
                </c:pt>
                <c:pt idx="563">
                  <c:v>47</c:v>
                </c:pt>
                <c:pt idx="564">
                  <c:v>47.083333333333336</c:v>
                </c:pt>
                <c:pt idx="565">
                  <c:v>47.166666666666664</c:v>
                </c:pt>
                <c:pt idx="566">
                  <c:v>47.25</c:v>
                </c:pt>
                <c:pt idx="567">
                  <c:v>47.333333333333336</c:v>
                </c:pt>
                <c:pt idx="568">
                  <c:v>47.416666666666664</c:v>
                </c:pt>
                <c:pt idx="569">
                  <c:v>47.5</c:v>
                </c:pt>
                <c:pt idx="570">
                  <c:v>47.583333333333336</c:v>
                </c:pt>
                <c:pt idx="571">
                  <c:v>47.666666666666664</c:v>
                </c:pt>
                <c:pt idx="572">
                  <c:v>47.75</c:v>
                </c:pt>
                <c:pt idx="573">
                  <c:v>47.833333333333336</c:v>
                </c:pt>
                <c:pt idx="574">
                  <c:v>47.916666666666664</c:v>
                </c:pt>
                <c:pt idx="575">
                  <c:v>48</c:v>
                </c:pt>
                <c:pt idx="576">
                  <c:v>48.083333333333336</c:v>
                </c:pt>
                <c:pt idx="577">
                  <c:v>48.166666666666664</c:v>
                </c:pt>
                <c:pt idx="578">
                  <c:v>48.25</c:v>
                </c:pt>
                <c:pt idx="579">
                  <c:v>48.333333333333336</c:v>
                </c:pt>
                <c:pt idx="580">
                  <c:v>48.416666666666664</c:v>
                </c:pt>
                <c:pt idx="581">
                  <c:v>48.5</c:v>
                </c:pt>
                <c:pt idx="582">
                  <c:v>48.583333333333336</c:v>
                </c:pt>
                <c:pt idx="583">
                  <c:v>48.666666666666664</c:v>
                </c:pt>
                <c:pt idx="584">
                  <c:v>48.75</c:v>
                </c:pt>
                <c:pt idx="585">
                  <c:v>48.833333333333336</c:v>
                </c:pt>
                <c:pt idx="586">
                  <c:v>48.916666666666664</c:v>
                </c:pt>
                <c:pt idx="587">
                  <c:v>49</c:v>
                </c:pt>
                <c:pt idx="588">
                  <c:v>49.083333333333336</c:v>
                </c:pt>
                <c:pt idx="589">
                  <c:v>49.166666666666664</c:v>
                </c:pt>
                <c:pt idx="590">
                  <c:v>49.25</c:v>
                </c:pt>
                <c:pt idx="591">
                  <c:v>49.333333333333336</c:v>
                </c:pt>
                <c:pt idx="592">
                  <c:v>49.416666666666664</c:v>
                </c:pt>
                <c:pt idx="593">
                  <c:v>49.5</c:v>
                </c:pt>
                <c:pt idx="594">
                  <c:v>49.583333333333336</c:v>
                </c:pt>
                <c:pt idx="595">
                  <c:v>49.666666666666664</c:v>
                </c:pt>
                <c:pt idx="596">
                  <c:v>49.75</c:v>
                </c:pt>
                <c:pt idx="597">
                  <c:v>49.833333333333336</c:v>
                </c:pt>
                <c:pt idx="598">
                  <c:v>49.916666666666664</c:v>
                </c:pt>
                <c:pt idx="599">
                  <c:v>50</c:v>
                </c:pt>
              </c:numCache>
            </c:numRef>
          </c:xVal>
          <c:yVal>
            <c:numRef>
              <c:f>'Mortgage 1 Monthly Calcs'!$N$12:$N$611</c:f>
              <c:numCache>
                <c:formatCode>#,##0_);[Red]\(#,##0\)</c:formatCode>
                <c:ptCount val="600"/>
                <c:pt idx="0">
                  <c:v>644.30140148550856</c:v>
                </c:pt>
                <c:pt idx="1">
                  <c:v>644.30140148550845</c:v>
                </c:pt>
                <c:pt idx="2">
                  <c:v>644.30140148550845</c:v>
                </c:pt>
                <c:pt idx="3">
                  <c:v>644.30140148550845</c:v>
                </c:pt>
                <c:pt idx="4">
                  <c:v>644.30140148550845</c:v>
                </c:pt>
                <c:pt idx="5">
                  <c:v>644.30140148550845</c:v>
                </c:pt>
                <c:pt idx="6">
                  <c:v>644.30140148550845</c:v>
                </c:pt>
                <c:pt idx="7">
                  <c:v>644.30140148550834</c:v>
                </c:pt>
                <c:pt idx="8">
                  <c:v>644.30140148550834</c:v>
                </c:pt>
                <c:pt idx="9">
                  <c:v>644.30140148550834</c:v>
                </c:pt>
                <c:pt idx="10">
                  <c:v>644.30140148550822</c:v>
                </c:pt>
                <c:pt idx="11">
                  <c:v>644.30140148550822</c:v>
                </c:pt>
                <c:pt idx="12">
                  <c:v>644.30140148550822</c:v>
                </c:pt>
                <c:pt idx="13">
                  <c:v>644.30140148550822</c:v>
                </c:pt>
                <c:pt idx="14">
                  <c:v>644.30140148550822</c:v>
                </c:pt>
                <c:pt idx="15">
                  <c:v>644.30140148550822</c:v>
                </c:pt>
                <c:pt idx="16">
                  <c:v>644.30140148550811</c:v>
                </c:pt>
                <c:pt idx="17">
                  <c:v>644.30140148550822</c:v>
                </c:pt>
                <c:pt idx="18">
                  <c:v>644.30140148550811</c:v>
                </c:pt>
                <c:pt idx="19">
                  <c:v>644.30140148550822</c:v>
                </c:pt>
                <c:pt idx="20">
                  <c:v>644.30140148550811</c:v>
                </c:pt>
                <c:pt idx="21">
                  <c:v>644.30140148550822</c:v>
                </c:pt>
                <c:pt idx="22">
                  <c:v>644.30140148550822</c:v>
                </c:pt>
                <c:pt idx="23">
                  <c:v>644.30140148550811</c:v>
                </c:pt>
                <c:pt idx="24">
                  <c:v>644.30140148550799</c:v>
                </c:pt>
                <c:pt idx="25">
                  <c:v>644.30140148550799</c:v>
                </c:pt>
                <c:pt idx="26">
                  <c:v>644.30140148550799</c:v>
                </c:pt>
                <c:pt idx="27">
                  <c:v>644.30140148550799</c:v>
                </c:pt>
                <c:pt idx="28">
                  <c:v>644.30140148550799</c:v>
                </c:pt>
                <c:pt idx="29">
                  <c:v>644.30140148550799</c:v>
                </c:pt>
                <c:pt idx="30">
                  <c:v>644.30140148550799</c:v>
                </c:pt>
                <c:pt idx="31">
                  <c:v>644.30140148550799</c:v>
                </c:pt>
                <c:pt idx="32">
                  <c:v>644.30140148550799</c:v>
                </c:pt>
                <c:pt idx="33">
                  <c:v>644.30140148550799</c:v>
                </c:pt>
                <c:pt idx="34">
                  <c:v>644.30140148550788</c:v>
                </c:pt>
                <c:pt idx="35">
                  <c:v>644.30140148550799</c:v>
                </c:pt>
                <c:pt idx="36">
                  <c:v>644.30140148550799</c:v>
                </c:pt>
                <c:pt idx="37">
                  <c:v>644.30140148550799</c:v>
                </c:pt>
                <c:pt idx="38">
                  <c:v>644.30140148550799</c:v>
                </c:pt>
                <c:pt idx="39">
                  <c:v>644.30140148550799</c:v>
                </c:pt>
                <c:pt idx="40">
                  <c:v>644.30140148550788</c:v>
                </c:pt>
                <c:pt idx="41">
                  <c:v>644.30140148550799</c:v>
                </c:pt>
                <c:pt idx="42">
                  <c:v>644.30140148550799</c:v>
                </c:pt>
                <c:pt idx="43">
                  <c:v>644.30140148550799</c:v>
                </c:pt>
                <c:pt idx="44">
                  <c:v>644.30140148550788</c:v>
                </c:pt>
                <c:pt idx="45">
                  <c:v>644.30140148550788</c:v>
                </c:pt>
                <c:pt idx="46">
                  <c:v>644.30140148550788</c:v>
                </c:pt>
                <c:pt idx="47">
                  <c:v>644.30140148550777</c:v>
                </c:pt>
                <c:pt idx="48">
                  <c:v>644.30140148550788</c:v>
                </c:pt>
                <c:pt idx="49">
                  <c:v>644.30140148550788</c:v>
                </c:pt>
                <c:pt idx="50">
                  <c:v>644.30140148550788</c:v>
                </c:pt>
                <c:pt idx="51">
                  <c:v>644.30140148550777</c:v>
                </c:pt>
                <c:pt idx="52">
                  <c:v>644.30140148550777</c:v>
                </c:pt>
                <c:pt idx="53">
                  <c:v>644.30140148550777</c:v>
                </c:pt>
                <c:pt idx="54">
                  <c:v>644.30140148550777</c:v>
                </c:pt>
                <c:pt idx="55">
                  <c:v>644.30140148550765</c:v>
                </c:pt>
                <c:pt idx="56">
                  <c:v>644.30140148550765</c:v>
                </c:pt>
                <c:pt idx="57">
                  <c:v>644.30140148550765</c:v>
                </c:pt>
                <c:pt idx="58">
                  <c:v>644.30140148550743</c:v>
                </c:pt>
                <c:pt idx="59">
                  <c:v>644.30140148550765</c:v>
                </c:pt>
                <c:pt idx="60">
                  <c:v>644.30140148550754</c:v>
                </c:pt>
                <c:pt idx="61">
                  <c:v>644.30140148550754</c:v>
                </c:pt>
                <c:pt idx="62">
                  <c:v>644.30140148550743</c:v>
                </c:pt>
                <c:pt idx="63">
                  <c:v>644.30140148550754</c:v>
                </c:pt>
                <c:pt idx="64">
                  <c:v>644.30140148550743</c:v>
                </c:pt>
                <c:pt idx="65">
                  <c:v>644.30140148550743</c:v>
                </c:pt>
                <c:pt idx="66">
                  <c:v>644.30140148550743</c:v>
                </c:pt>
                <c:pt idx="67">
                  <c:v>644.30140148550743</c:v>
                </c:pt>
                <c:pt idx="68">
                  <c:v>644.30140148550743</c:v>
                </c:pt>
                <c:pt idx="69">
                  <c:v>644.30140148550743</c:v>
                </c:pt>
                <c:pt idx="70">
                  <c:v>644.30140148550743</c:v>
                </c:pt>
                <c:pt idx="71">
                  <c:v>644.30140148550743</c:v>
                </c:pt>
                <c:pt idx="72">
                  <c:v>644.30140148550743</c:v>
                </c:pt>
                <c:pt idx="73">
                  <c:v>644.30140148550731</c:v>
                </c:pt>
                <c:pt idx="74">
                  <c:v>644.3014014855072</c:v>
                </c:pt>
                <c:pt idx="75">
                  <c:v>644.3014014855072</c:v>
                </c:pt>
                <c:pt idx="76">
                  <c:v>644.30140148550731</c:v>
                </c:pt>
                <c:pt idx="77">
                  <c:v>644.3014014855072</c:v>
                </c:pt>
                <c:pt idx="78">
                  <c:v>644.30140148550731</c:v>
                </c:pt>
                <c:pt idx="79">
                  <c:v>644.3014014855072</c:v>
                </c:pt>
                <c:pt idx="80">
                  <c:v>644.30140148550697</c:v>
                </c:pt>
                <c:pt idx="81">
                  <c:v>644.30140148550709</c:v>
                </c:pt>
                <c:pt idx="82">
                  <c:v>644.30140148550709</c:v>
                </c:pt>
                <c:pt idx="83">
                  <c:v>644.30140148550709</c:v>
                </c:pt>
                <c:pt idx="84">
                  <c:v>644.30140148550697</c:v>
                </c:pt>
                <c:pt idx="85">
                  <c:v>644.30140148550697</c:v>
                </c:pt>
                <c:pt idx="86">
                  <c:v>644.30140148550686</c:v>
                </c:pt>
                <c:pt idx="87">
                  <c:v>644.30140148550697</c:v>
                </c:pt>
                <c:pt idx="88">
                  <c:v>644.30140148550697</c:v>
                </c:pt>
                <c:pt idx="89">
                  <c:v>644.30140148550697</c:v>
                </c:pt>
                <c:pt idx="90">
                  <c:v>644.30140148550686</c:v>
                </c:pt>
                <c:pt idx="91">
                  <c:v>644.30140148550686</c:v>
                </c:pt>
                <c:pt idx="92">
                  <c:v>644.30140148550686</c:v>
                </c:pt>
                <c:pt idx="93">
                  <c:v>644.30140148550674</c:v>
                </c:pt>
                <c:pt idx="94">
                  <c:v>644.30140148550674</c:v>
                </c:pt>
                <c:pt idx="95">
                  <c:v>644.30140148550674</c:v>
                </c:pt>
                <c:pt idx="96">
                  <c:v>644.30140148550674</c:v>
                </c:pt>
                <c:pt idx="97">
                  <c:v>644.30140148550674</c:v>
                </c:pt>
                <c:pt idx="98">
                  <c:v>644.30140148550663</c:v>
                </c:pt>
                <c:pt idx="99">
                  <c:v>644.30140148550674</c:v>
                </c:pt>
                <c:pt idx="100">
                  <c:v>644.30140148550674</c:v>
                </c:pt>
                <c:pt idx="101">
                  <c:v>644.30140148550674</c:v>
                </c:pt>
                <c:pt idx="102">
                  <c:v>644.30140148550686</c:v>
                </c:pt>
                <c:pt idx="103">
                  <c:v>644.30140148550674</c:v>
                </c:pt>
                <c:pt idx="104">
                  <c:v>644.30140148550674</c:v>
                </c:pt>
                <c:pt idx="105">
                  <c:v>644.30140148550663</c:v>
                </c:pt>
                <c:pt idx="106">
                  <c:v>644.30140148550652</c:v>
                </c:pt>
                <c:pt idx="107">
                  <c:v>644.30140148550674</c:v>
                </c:pt>
                <c:pt idx="108">
                  <c:v>644.30140148550652</c:v>
                </c:pt>
                <c:pt idx="109">
                  <c:v>644.30140148550663</c:v>
                </c:pt>
                <c:pt idx="110">
                  <c:v>644.3014014855064</c:v>
                </c:pt>
                <c:pt idx="111">
                  <c:v>644.3014014855064</c:v>
                </c:pt>
                <c:pt idx="112">
                  <c:v>644.3014014855064</c:v>
                </c:pt>
                <c:pt idx="113">
                  <c:v>644.3014014855064</c:v>
                </c:pt>
                <c:pt idx="114">
                  <c:v>644.30140148550652</c:v>
                </c:pt>
                <c:pt idx="115">
                  <c:v>644.3014014855064</c:v>
                </c:pt>
                <c:pt idx="116">
                  <c:v>644.3014014855064</c:v>
                </c:pt>
                <c:pt idx="117">
                  <c:v>644.3014014855064</c:v>
                </c:pt>
                <c:pt idx="118">
                  <c:v>644.3014014855064</c:v>
                </c:pt>
                <c:pt idx="119">
                  <c:v>644.30140148550629</c:v>
                </c:pt>
                <c:pt idx="120">
                  <c:v>644.3014014855064</c:v>
                </c:pt>
                <c:pt idx="121">
                  <c:v>644.30140148550629</c:v>
                </c:pt>
                <c:pt idx="122">
                  <c:v>644.30140148550629</c:v>
                </c:pt>
                <c:pt idx="123">
                  <c:v>644.3014014855064</c:v>
                </c:pt>
                <c:pt idx="124">
                  <c:v>644.30140148550629</c:v>
                </c:pt>
                <c:pt idx="125">
                  <c:v>644.30140148550629</c:v>
                </c:pt>
                <c:pt idx="126">
                  <c:v>644.30140148550629</c:v>
                </c:pt>
                <c:pt idx="127">
                  <c:v>644.30140148550629</c:v>
                </c:pt>
                <c:pt idx="128">
                  <c:v>644.30140148550618</c:v>
                </c:pt>
                <c:pt idx="129">
                  <c:v>644.3014014855064</c:v>
                </c:pt>
                <c:pt idx="130">
                  <c:v>644.30140148550629</c:v>
                </c:pt>
                <c:pt idx="131">
                  <c:v>644.30140148550629</c:v>
                </c:pt>
                <c:pt idx="132">
                  <c:v>644.3014014855064</c:v>
                </c:pt>
                <c:pt idx="133">
                  <c:v>644.30140148550652</c:v>
                </c:pt>
                <c:pt idx="134">
                  <c:v>644.30140148550652</c:v>
                </c:pt>
                <c:pt idx="135">
                  <c:v>644.30140148550652</c:v>
                </c:pt>
                <c:pt idx="136">
                  <c:v>644.3014014855064</c:v>
                </c:pt>
                <c:pt idx="137">
                  <c:v>644.30140148550663</c:v>
                </c:pt>
                <c:pt idx="138">
                  <c:v>644.3014014855064</c:v>
                </c:pt>
                <c:pt idx="139">
                  <c:v>644.3014014855064</c:v>
                </c:pt>
                <c:pt idx="140">
                  <c:v>644.3014014855064</c:v>
                </c:pt>
                <c:pt idx="141">
                  <c:v>644.3014014855064</c:v>
                </c:pt>
                <c:pt idx="142">
                  <c:v>644.3014014855064</c:v>
                </c:pt>
                <c:pt idx="143">
                  <c:v>644.3014014855064</c:v>
                </c:pt>
                <c:pt idx="144">
                  <c:v>644.3014014855064</c:v>
                </c:pt>
                <c:pt idx="145">
                  <c:v>644.30140148550629</c:v>
                </c:pt>
                <c:pt idx="146">
                  <c:v>644.3014014855064</c:v>
                </c:pt>
                <c:pt idx="147">
                  <c:v>644.30140148550652</c:v>
                </c:pt>
                <c:pt idx="148">
                  <c:v>644.30140148550652</c:v>
                </c:pt>
                <c:pt idx="149">
                  <c:v>644.30140148550652</c:v>
                </c:pt>
                <c:pt idx="150">
                  <c:v>644.3014014855064</c:v>
                </c:pt>
                <c:pt idx="151">
                  <c:v>644.3014014855064</c:v>
                </c:pt>
                <c:pt idx="152">
                  <c:v>644.3014014855064</c:v>
                </c:pt>
                <c:pt idx="153">
                  <c:v>644.3014014855064</c:v>
                </c:pt>
                <c:pt idx="154">
                  <c:v>644.3014014855064</c:v>
                </c:pt>
                <c:pt idx="155">
                  <c:v>644.30140148550618</c:v>
                </c:pt>
                <c:pt idx="156">
                  <c:v>644.3014014855064</c:v>
                </c:pt>
                <c:pt idx="157">
                  <c:v>644.30140148550652</c:v>
                </c:pt>
                <c:pt idx="158">
                  <c:v>644.3014014855064</c:v>
                </c:pt>
                <c:pt idx="159">
                  <c:v>644.30140148550652</c:v>
                </c:pt>
                <c:pt idx="160">
                  <c:v>644.30140148550663</c:v>
                </c:pt>
                <c:pt idx="161">
                  <c:v>644.30140148550674</c:v>
                </c:pt>
                <c:pt idx="162">
                  <c:v>644.30140148550697</c:v>
                </c:pt>
                <c:pt idx="163">
                  <c:v>644.30140148550697</c:v>
                </c:pt>
                <c:pt idx="164">
                  <c:v>644.3014014855072</c:v>
                </c:pt>
                <c:pt idx="165">
                  <c:v>644.3014014855072</c:v>
                </c:pt>
                <c:pt idx="166">
                  <c:v>644.30140148550709</c:v>
                </c:pt>
                <c:pt idx="167">
                  <c:v>644.3014014855072</c:v>
                </c:pt>
                <c:pt idx="168">
                  <c:v>644.30140148550731</c:v>
                </c:pt>
                <c:pt idx="169">
                  <c:v>644.30140148550743</c:v>
                </c:pt>
                <c:pt idx="170">
                  <c:v>644.30140148550754</c:v>
                </c:pt>
                <c:pt idx="171">
                  <c:v>644.30140148550765</c:v>
                </c:pt>
                <c:pt idx="172">
                  <c:v>644.30140148550765</c:v>
                </c:pt>
                <c:pt idx="173">
                  <c:v>644.30140148550788</c:v>
                </c:pt>
                <c:pt idx="174">
                  <c:v>644.30140148550788</c:v>
                </c:pt>
                <c:pt idx="175">
                  <c:v>644.30140148550811</c:v>
                </c:pt>
                <c:pt idx="176">
                  <c:v>644.30140148550822</c:v>
                </c:pt>
                <c:pt idx="177">
                  <c:v>644.30140148550822</c:v>
                </c:pt>
                <c:pt idx="178">
                  <c:v>644.30140148550822</c:v>
                </c:pt>
                <c:pt idx="179">
                  <c:v>644.30140148550834</c:v>
                </c:pt>
                <c:pt idx="180">
                  <c:v>644.30140148550845</c:v>
                </c:pt>
                <c:pt idx="181">
                  <c:v>644.30140148550845</c:v>
                </c:pt>
                <c:pt idx="182">
                  <c:v>644.30140148550868</c:v>
                </c:pt>
                <c:pt idx="183">
                  <c:v>644.30140148550879</c:v>
                </c:pt>
                <c:pt idx="184">
                  <c:v>644.30140148550879</c:v>
                </c:pt>
                <c:pt idx="185">
                  <c:v>644.30140148550902</c:v>
                </c:pt>
                <c:pt idx="186">
                  <c:v>644.30140148550913</c:v>
                </c:pt>
                <c:pt idx="187">
                  <c:v>644.30140148550925</c:v>
                </c:pt>
                <c:pt idx="188">
                  <c:v>644.30140148550947</c:v>
                </c:pt>
                <c:pt idx="189">
                  <c:v>644.30140148550947</c:v>
                </c:pt>
                <c:pt idx="190">
                  <c:v>644.30140148550947</c:v>
                </c:pt>
                <c:pt idx="191">
                  <c:v>644.3014014855097</c:v>
                </c:pt>
                <c:pt idx="192">
                  <c:v>644.30140148550981</c:v>
                </c:pt>
                <c:pt idx="193">
                  <c:v>644.30140148550981</c:v>
                </c:pt>
                <c:pt idx="194">
                  <c:v>644.30140148551004</c:v>
                </c:pt>
                <c:pt idx="195">
                  <c:v>644.30140148551004</c:v>
                </c:pt>
                <c:pt idx="196">
                  <c:v>644.30140148551015</c:v>
                </c:pt>
                <c:pt idx="197">
                  <c:v>644.30140148551015</c:v>
                </c:pt>
                <c:pt idx="198">
                  <c:v>644.30140148551027</c:v>
                </c:pt>
                <c:pt idx="199">
                  <c:v>644.3014014855105</c:v>
                </c:pt>
                <c:pt idx="200">
                  <c:v>644.3014014855105</c:v>
                </c:pt>
                <c:pt idx="201">
                  <c:v>644.3014014855105</c:v>
                </c:pt>
                <c:pt idx="202">
                  <c:v>644.30140148551072</c:v>
                </c:pt>
                <c:pt idx="203">
                  <c:v>644.30140148551072</c:v>
                </c:pt>
                <c:pt idx="204">
                  <c:v>644.30140148551084</c:v>
                </c:pt>
                <c:pt idx="205">
                  <c:v>644.30140148551084</c:v>
                </c:pt>
                <c:pt idx="206">
                  <c:v>644.30140148551106</c:v>
                </c:pt>
                <c:pt idx="207">
                  <c:v>644.30140148551118</c:v>
                </c:pt>
                <c:pt idx="208">
                  <c:v>644.30140148551129</c:v>
                </c:pt>
                <c:pt idx="209">
                  <c:v>644.30140148551141</c:v>
                </c:pt>
                <c:pt idx="210">
                  <c:v>644.30140148551129</c:v>
                </c:pt>
                <c:pt idx="211">
                  <c:v>644.30140148551152</c:v>
                </c:pt>
                <c:pt idx="212">
                  <c:v>644.30140148551152</c:v>
                </c:pt>
                <c:pt idx="213">
                  <c:v>644.30140148551163</c:v>
                </c:pt>
                <c:pt idx="214">
                  <c:v>644.30140148551175</c:v>
                </c:pt>
                <c:pt idx="215">
                  <c:v>644.30140148551186</c:v>
                </c:pt>
                <c:pt idx="216">
                  <c:v>644.30140148551186</c:v>
                </c:pt>
                <c:pt idx="217">
                  <c:v>644.30140148551209</c:v>
                </c:pt>
                <c:pt idx="218">
                  <c:v>644.30140148551232</c:v>
                </c:pt>
                <c:pt idx="219">
                  <c:v>644.30140148551232</c:v>
                </c:pt>
                <c:pt idx="220">
                  <c:v>644.30140148551243</c:v>
                </c:pt>
                <c:pt idx="221">
                  <c:v>644.30140148551243</c:v>
                </c:pt>
                <c:pt idx="222">
                  <c:v>644.30140148551254</c:v>
                </c:pt>
                <c:pt idx="223">
                  <c:v>644.30140148551288</c:v>
                </c:pt>
                <c:pt idx="224">
                  <c:v>644.301401485513</c:v>
                </c:pt>
                <c:pt idx="225">
                  <c:v>644.30140148551311</c:v>
                </c:pt>
                <c:pt idx="226">
                  <c:v>644.30140148551334</c:v>
                </c:pt>
                <c:pt idx="227">
                  <c:v>644.30140148551357</c:v>
                </c:pt>
                <c:pt idx="228">
                  <c:v>644.30140148551357</c:v>
                </c:pt>
                <c:pt idx="229">
                  <c:v>644.30140148551379</c:v>
                </c:pt>
                <c:pt idx="230">
                  <c:v>644.30140148551413</c:v>
                </c:pt>
                <c:pt idx="231">
                  <c:v>644.30140148551413</c:v>
                </c:pt>
                <c:pt idx="232">
                  <c:v>644.30140148551425</c:v>
                </c:pt>
                <c:pt idx="233">
                  <c:v>644.30140148551459</c:v>
                </c:pt>
                <c:pt idx="234">
                  <c:v>644.30140148551459</c:v>
                </c:pt>
                <c:pt idx="235">
                  <c:v>644.30140148551482</c:v>
                </c:pt>
                <c:pt idx="236">
                  <c:v>644.30140148551516</c:v>
                </c:pt>
                <c:pt idx="237">
                  <c:v>644.30140148551527</c:v>
                </c:pt>
                <c:pt idx="238">
                  <c:v>644.3014014855155</c:v>
                </c:pt>
                <c:pt idx="239">
                  <c:v>644.30140148551573</c:v>
                </c:pt>
                <c:pt idx="240">
                  <c:v>644.30140148551595</c:v>
                </c:pt>
                <c:pt idx="241">
                  <c:v>644.30140148551607</c:v>
                </c:pt>
                <c:pt idx="242">
                  <c:v>644.30140148551652</c:v>
                </c:pt>
                <c:pt idx="243">
                  <c:v>644.30140148551664</c:v>
                </c:pt>
                <c:pt idx="244">
                  <c:v>644.30140148551675</c:v>
                </c:pt>
                <c:pt idx="245">
                  <c:v>644.30140148551698</c:v>
                </c:pt>
                <c:pt idx="246">
                  <c:v>644.3014014855172</c:v>
                </c:pt>
                <c:pt idx="247">
                  <c:v>644.30140148551754</c:v>
                </c:pt>
                <c:pt idx="248">
                  <c:v>644.30140148551766</c:v>
                </c:pt>
                <c:pt idx="249">
                  <c:v>644.30140148551789</c:v>
                </c:pt>
                <c:pt idx="250">
                  <c:v>644.30140148551811</c:v>
                </c:pt>
                <c:pt idx="251">
                  <c:v>644.30140148551834</c:v>
                </c:pt>
                <c:pt idx="252">
                  <c:v>644.30140148551857</c:v>
                </c:pt>
                <c:pt idx="253">
                  <c:v>644.30140148551891</c:v>
                </c:pt>
                <c:pt idx="254">
                  <c:v>644.30140148551936</c:v>
                </c:pt>
                <c:pt idx="255">
                  <c:v>644.30140148551948</c:v>
                </c:pt>
                <c:pt idx="256">
                  <c:v>644.30140148551982</c:v>
                </c:pt>
                <c:pt idx="257">
                  <c:v>644.30140148552005</c:v>
                </c:pt>
                <c:pt idx="258">
                  <c:v>644.30140148552039</c:v>
                </c:pt>
                <c:pt idx="259">
                  <c:v>644.30140148552061</c:v>
                </c:pt>
                <c:pt idx="260">
                  <c:v>644.30140148552096</c:v>
                </c:pt>
                <c:pt idx="261">
                  <c:v>644.30140148552118</c:v>
                </c:pt>
                <c:pt idx="262">
                  <c:v>644.30140148552152</c:v>
                </c:pt>
                <c:pt idx="263">
                  <c:v>644.30140148552198</c:v>
                </c:pt>
                <c:pt idx="264">
                  <c:v>644.30140148552221</c:v>
                </c:pt>
                <c:pt idx="265">
                  <c:v>644.30140148552266</c:v>
                </c:pt>
                <c:pt idx="266">
                  <c:v>644.30140148552323</c:v>
                </c:pt>
                <c:pt idx="267">
                  <c:v>644.30140148552334</c:v>
                </c:pt>
                <c:pt idx="268">
                  <c:v>644.30140148552402</c:v>
                </c:pt>
                <c:pt idx="269">
                  <c:v>644.30140148552425</c:v>
                </c:pt>
                <c:pt idx="270">
                  <c:v>644.30140148552459</c:v>
                </c:pt>
                <c:pt idx="271">
                  <c:v>644.30140148552516</c:v>
                </c:pt>
                <c:pt idx="272">
                  <c:v>644.30140148552573</c:v>
                </c:pt>
                <c:pt idx="273">
                  <c:v>644.30140148552618</c:v>
                </c:pt>
                <c:pt idx="274">
                  <c:v>644.30140148552664</c:v>
                </c:pt>
                <c:pt idx="275">
                  <c:v>644.30140148552721</c:v>
                </c:pt>
                <c:pt idx="276">
                  <c:v>644.30140148552766</c:v>
                </c:pt>
                <c:pt idx="277">
                  <c:v>644.30140148552834</c:v>
                </c:pt>
                <c:pt idx="278">
                  <c:v>644.30140148552891</c:v>
                </c:pt>
                <c:pt idx="279">
                  <c:v>644.30140148552948</c:v>
                </c:pt>
                <c:pt idx="280">
                  <c:v>644.30140148553028</c:v>
                </c:pt>
                <c:pt idx="281">
                  <c:v>644.30140148553096</c:v>
                </c:pt>
                <c:pt idx="282">
                  <c:v>644.30140148553153</c:v>
                </c:pt>
                <c:pt idx="283">
                  <c:v>644.30140148553244</c:v>
                </c:pt>
                <c:pt idx="284">
                  <c:v>644.30140148553335</c:v>
                </c:pt>
                <c:pt idx="285">
                  <c:v>644.30140148553414</c:v>
                </c:pt>
                <c:pt idx="286">
                  <c:v>644.30140148553528</c:v>
                </c:pt>
                <c:pt idx="287">
                  <c:v>644.30140148553619</c:v>
                </c:pt>
                <c:pt idx="288">
                  <c:v>644.30140148553721</c:v>
                </c:pt>
                <c:pt idx="289">
                  <c:v>644.30140148553858</c:v>
                </c:pt>
                <c:pt idx="290">
                  <c:v>644.30140148553971</c:v>
                </c:pt>
                <c:pt idx="291">
                  <c:v>644.30140148554119</c:v>
                </c:pt>
                <c:pt idx="292">
                  <c:v>644.30140148554301</c:v>
                </c:pt>
                <c:pt idx="293">
                  <c:v>644.30140148554506</c:v>
                </c:pt>
                <c:pt idx="294">
                  <c:v>644.30140148554722</c:v>
                </c:pt>
                <c:pt idx="295">
                  <c:v>644.30140148555006</c:v>
                </c:pt>
                <c:pt idx="296">
                  <c:v>644.30140148555358</c:v>
                </c:pt>
                <c:pt idx="297">
                  <c:v>644.30140148555813</c:v>
                </c:pt>
                <c:pt idx="298">
                  <c:v>644.30140148556507</c:v>
                </c:pt>
                <c:pt idx="299">
                  <c:v>644.30140148557882</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numCache>
            </c:numRef>
          </c:yVal>
          <c:smooth val="1"/>
          <c:extLst>
            <c:ext xmlns:c16="http://schemas.microsoft.com/office/drawing/2014/chart" uri="{C3380CC4-5D6E-409C-BE32-E72D297353CC}">
              <c16:uniqueId val="{00000000-2BEA-45A4-AC01-5400806DF1BB}"/>
            </c:ext>
          </c:extLst>
        </c:ser>
        <c:dLbls>
          <c:showLegendKey val="0"/>
          <c:showVal val="0"/>
          <c:showCatName val="0"/>
          <c:showSerName val="0"/>
          <c:showPercent val="0"/>
          <c:showBubbleSize val="0"/>
        </c:dLbls>
        <c:axId val="1401344272"/>
        <c:axId val="1"/>
      </c:scatterChart>
      <c:valAx>
        <c:axId val="1401344272"/>
        <c:scaling>
          <c:orientation val="minMax"/>
          <c:max val="50"/>
          <c:min val="0"/>
        </c:scaling>
        <c:delete val="0"/>
        <c:axPos val="b"/>
        <c:title>
          <c:tx>
            <c:rich>
              <a:bodyPr/>
              <a:lstStyle/>
              <a:p>
                <a:pPr>
                  <a:defRPr sz="1000" b="1" i="0" u="none" strike="noStrike" baseline="0">
                    <a:solidFill>
                      <a:srgbClr val="FFFFFF"/>
                    </a:solidFill>
                    <a:latin typeface="Calibri"/>
                    <a:ea typeface="Calibri"/>
                    <a:cs typeface="Calibri"/>
                  </a:defRPr>
                </a:pPr>
                <a:r>
                  <a:rPr lang="en-GB"/>
                  <a:t>Years</a:t>
                </a:r>
              </a:p>
            </c:rich>
          </c:tx>
          <c:overlay val="0"/>
        </c:title>
        <c:numFmt formatCode="#,##0.00_ ;[Red]\-#,##0.00\ " sourceLinked="0"/>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1"/>
        <c:crosses val="autoZero"/>
        <c:crossBetween val="midCat"/>
        <c:majorUnit val="10"/>
        <c:minorUnit val="2"/>
      </c:valAx>
      <c:valAx>
        <c:axId val="1"/>
        <c:scaling>
          <c:orientation val="minMax"/>
          <c:min val="0"/>
        </c:scaling>
        <c:delete val="0"/>
        <c:axPos val="l"/>
        <c:majorGridlines/>
        <c:title>
          <c:tx>
            <c:rich>
              <a:bodyPr/>
              <a:lstStyle/>
              <a:p>
                <a:pPr>
                  <a:defRPr sz="1000" b="1" i="0" u="none" strike="noStrike" baseline="0">
                    <a:solidFill>
                      <a:srgbClr val="FFFFFF"/>
                    </a:solidFill>
                    <a:latin typeface="Calibri"/>
                    <a:ea typeface="Calibri"/>
                    <a:cs typeface="Calibri"/>
                  </a:defRPr>
                </a:pPr>
                <a:r>
                  <a:rPr lang="en-GB"/>
                  <a:t>Amount</a:t>
                </a:r>
              </a:p>
            </c:rich>
          </c:tx>
          <c:overlay val="0"/>
        </c:title>
        <c:numFmt formatCode="\£#,##0" sourceLinked="0"/>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1401344272"/>
        <c:crossesAt val="0"/>
        <c:crossBetween val="midCat"/>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sz="1800" b="1" i="0" u="none" strike="noStrike" baseline="0">
                <a:solidFill>
                  <a:srgbClr val="FFFFFF"/>
                </a:solidFill>
                <a:latin typeface="Calibri"/>
                <a:ea typeface="Calibri"/>
                <a:cs typeface="Calibri"/>
              </a:defRPr>
            </a:pPr>
            <a:r>
              <a:rPr lang="en-GB"/>
              <a:t>Interest Rate</a:t>
            </a:r>
          </a:p>
        </c:rich>
      </c:tx>
      <c:overlay val="0"/>
    </c:title>
    <c:autoTitleDeleted val="0"/>
    <c:plotArea>
      <c:layout/>
      <c:scatterChart>
        <c:scatterStyle val="smoothMarker"/>
        <c:varyColors val="0"/>
        <c:ser>
          <c:idx val="0"/>
          <c:order val="0"/>
          <c:tx>
            <c:v>Interest Rate</c:v>
          </c:tx>
          <c:spPr>
            <a:ln w="38100">
              <a:solidFill>
                <a:srgbClr val="FFFF00"/>
              </a:solidFill>
            </a:ln>
          </c:spPr>
          <c:marker>
            <c:symbol val="none"/>
          </c:marker>
          <c:xVal>
            <c:numRef>
              <c:f>'Mortgage 1 Monthly Calcs'!$B$12:$B$611</c:f>
              <c:numCache>
                <c:formatCode>#,##0_);[Red]\(#,##0\)</c:formatCode>
                <c:ptCount val="600"/>
                <c:pt idx="0">
                  <c:v>8.3333333333333329E-2</c:v>
                </c:pt>
                <c:pt idx="1">
                  <c:v>0.16666666666666666</c:v>
                </c:pt>
                <c:pt idx="2">
                  <c:v>0.25</c:v>
                </c:pt>
                <c:pt idx="3">
                  <c:v>0.33333333333333331</c:v>
                </c:pt>
                <c:pt idx="4">
                  <c:v>0.41666666666666669</c:v>
                </c:pt>
                <c:pt idx="5">
                  <c:v>0.5</c:v>
                </c:pt>
                <c:pt idx="6">
                  <c:v>0.58333333333333337</c:v>
                </c:pt>
                <c:pt idx="7">
                  <c:v>0.66666666666666663</c:v>
                </c:pt>
                <c:pt idx="8">
                  <c:v>0.75</c:v>
                </c:pt>
                <c:pt idx="9">
                  <c:v>0.83333333333333337</c:v>
                </c:pt>
                <c:pt idx="10">
                  <c:v>0.91666666666666663</c:v>
                </c:pt>
                <c:pt idx="11">
                  <c:v>1</c:v>
                </c:pt>
                <c:pt idx="12">
                  <c:v>1.0833333333333333</c:v>
                </c:pt>
                <c:pt idx="13">
                  <c:v>1.1666666666666667</c:v>
                </c:pt>
                <c:pt idx="14">
                  <c:v>1.25</c:v>
                </c:pt>
                <c:pt idx="15">
                  <c:v>1.3333333333333333</c:v>
                </c:pt>
                <c:pt idx="16">
                  <c:v>1.4166666666666667</c:v>
                </c:pt>
                <c:pt idx="17">
                  <c:v>1.5</c:v>
                </c:pt>
                <c:pt idx="18">
                  <c:v>1.5833333333333333</c:v>
                </c:pt>
                <c:pt idx="19">
                  <c:v>1.6666666666666667</c:v>
                </c:pt>
                <c:pt idx="20">
                  <c:v>1.75</c:v>
                </c:pt>
                <c:pt idx="21">
                  <c:v>1.8333333333333333</c:v>
                </c:pt>
                <c:pt idx="22">
                  <c:v>1.9166666666666667</c:v>
                </c:pt>
                <c:pt idx="23">
                  <c:v>2</c:v>
                </c:pt>
                <c:pt idx="24">
                  <c:v>2.0833333333333335</c:v>
                </c:pt>
                <c:pt idx="25">
                  <c:v>2.1666666666666665</c:v>
                </c:pt>
                <c:pt idx="26">
                  <c:v>2.25</c:v>
                </c:pt>
                <c:pt idx="27">
                  <c:v>2.3333333333333335</c:v>
                </c:pt>
                <c:pt idx="28">
                  <c:v>2.4166666666666665</c:v>
                </c:pt>
                <c:pt idx="29">
                  <c:v>2.5</c:v>
                </c:pt>
                <c:pt idx="30">
                  <c:v>2.5833333333333335</c:v>
                </c:pt>
                <c:pt idx="31">
                  <c:v>2.6666666666666665</c:v>
                </c:pt>
                <c:pt idx="32">
                  <c:v>2.75</c:v>
                </c:pt>
                <c:pt idx="33">
                  <c:v>2.8333333333333335</c:v>
                </c:pt>
                <c:pt idx="34">
                  <c:v>2.9166666666666665</c:v>
                </c:pt>
                <c:pt idx="35">
                  <c:v>3</c:v>
                </c:pt>
                <c:pt idx="36">
                  <c:v>3.0833333333333335</c:v>
                </c:pt>
                <c:pt idx="37">
                  <c:v>3.1666666666666665</c:v>
                </c:pt>
                <c:pt idx="38">
                  <c:v>3.25</c:v>
                </c:pt>
                <c:pt idx="39">
                  <c:v>3.3333333333333335</c:v>
                </c:pt>
                <c:pt idx="40">
                  <c:v>3.4166666666666665</c:v>
                </c:pt>
                <c:pt idx="41">
                  <c:v>3.5</c:v>
                </c:pt>
                <c:pt idx="42">
                  <c:v>3.5833333333333335</c:v>
                </c:pt>
                <c:pt idx="43">
                  <c:v>3.6666666666666665</c:v>
                </c:pt>
                <c:pt idx="44">
                  <c:v>3.75</c:v>
                </c:pt>
                <c:pt idx="45">
                  <c:v>3.8333333333333335</c:v>
                </c:pt>
                <c:pt idx="46">
                  <c:v>3.9166666666666665</c:v>
                </c:pt>
                <c:pt idx="47">
                  <c:v>4</c:v>
                </c:pt>
                <c:pt idx="48">
                  <c:v>4.083333333333333</c:v>
                </c:pt>
                <c:pt idx="49">
                  <c:v>4.166666666666667</c:v>
                </c:pt>
                <c:pt idx="50">
                  <c:v>4.25</c:v>
                </c:pt>
                <c:pt idx="51">
                  <c:v>4.333333333333333</c:v>
                </c:pt>
                <c:pt idx="52">
                  <c:v>4.416666666666667</c:v>
                </c:pt>
                <c:pt idx="53">
                  <c:v>4.5</c:v>
                </c:pt>
                <c:pt idx="54">
                  <c:v>4.583333333333333</c:v>
                </c:pt>
                <c:pt idx="55">
                  <c:v>4.666666666666667</c:v>
                </c:pt>
                <c:pt idx="56">
                  <c:v>4.75</c:v>
                </c:pt>
                <c:pt idx="57">
                  <c:v>4.833333333333333</c:v>
                </c:pt>
                <c:pt idx="58">
                  <c:v>4.916666666666667</c:v>
                </c:pt>
                <c:pt idx="59">
                  <c:v>5</c:v>
                </c:pt>
                <c:pt idx="60">
                  <c:v>5.083333333333333</c:v>
                </c:pt>
                <c:pt idx="61">
                  <c:v>5.166666666666667</c:v>
                </c:pt>
                <c:pt idx="62">
                  <c:v>5.25</c:v>
                </c:pt>
                <c:pt idx="63">
                  <c:v>5.333333333333333</c:v>
                </c:pt>
                <c:pt idx="64">
                  <c:v>5.416666666666667</c:v>
                </c:pt>
                <c:pt idx="65">
                  <c:v>5.5</c:v>
                </c:pt>
                <c:pt idx="66">
                  <c:v>5.583333333333333</c:v>
                </c:pt>
                <c:pt idx="67">
                  <c:v>5.666666666666667</c:v>
                </c:pt>
                <c:pt idx="68">
                  <c:v>5.75</c:v>
                </c:pt>
                <c:pt idx="69">
                  <c:v>5.833333333333333</c:v>
                </c:pt>
                <c:pt idx="70">
                  <c:v>5.916666666666667</c:v>
                </c:pt>
                <c:pt idx="71">
                  <c:v>6</c:v>
                </c:pt>
                <c:pt idx="72">
                  <c:v>6.083333333333333</c:v>
                </c:pt>
                <c:pt idx="73">
                  <c:v>6.166666666666667</c:v>
                </c:pt>
                <c:pt idx="74">
                  <c:v>6.25</c:v>
                </c:pt>
                <c:pt idx="75">
                  <c:v>6.333333333333333</c:v>
                </c:pt>
                <c:pt idx="76">
                  <c:v>6.416666666666667</c:v>
                </c:pt>
                <c:pt idx="77">
                  <c:v>6.5</c:v>
                </c:pt>
                <c:pt idx="78">
                  <c:v>6.583333333333333</c:v>
                </c:pt>
                <c:pt idx="79">
                  <c:v>6.666666666666667</c:v>
                </c:pt>
                <c:pt idx="80">
                  <c:v>6.75</c:v>
                </c:pt>
                <c:pt idx="81">
                  <c:v>6.833333333333333</c:v>
                </c:pt>
                <c:pt idx="82">
                  <c:v>6.916666666666667</c:v>
                </c:pt>
                <c:pt idx="83">
                  <c:v>7</c:v>
                </c:pt>
                <c:pt idx="84">
                  <c:v>7.083333333333333</c:v>
                </c:pt>
                <c:pt idx="85">
                  <c:v>7.166666666666667</c:v>
                </c:pt>
                <c:pt idx="86">
                  <c:v>7.25</c:v>
                </c:pt>
                <c:pt idx="87">
                  <c:v>7.333333333333333</c:v>
                </c:pt>
                <c:pt idx="88">
                  <c:v>7.416666666666667</c:v>
                </c:pt>
                <c:pt idx="89">
                  <c:v>7.5</c:v>
                </c:pt>
                <c:pt idx="90">
                  <c:v>7.583333333333333</c:v>
                </c:pt>
                <c:pt idx="91">
                  <c:v>7.666666666666667</c:v>
                </c:pt>
                <c:pt idx="92">
                  <c:v>7.75</c:v>
                </c:pt>
                <c:pt idx="93">
                  <c:v>7.833333333333333</c:v>
                </c:pt>
                <c:pt idx="94">
                  <c:v>7.916666666666667</c:v>
                </c:pt>
                <c:pt idx="95">
                  <c:v>8</c:v>
                </c:pt>
                <c:pt idx="96">
                  <c:v>8.0833333333333339</c:v>
                </c:pt>
                <c:pt idx="97">
                  <c:v>8.1666666666666661</c:v>
                </c:pt>
                <c:pt idx="98">
                  <c:v>8.25</c:v>
                </c:pt>
                <c:pt idx="99">
                  <c:v>8.3333333333333339</c:v>
                </c:pt>
                <c:pt idx="100">
                  <c:v>8.4166666666666661</c:v>
                </c:pt>
                <c:pt idx="101">
                  <c:v>8.5</c:v>
                </c:pt>
                <c:pt idx="102">
                  <c:v>8.5833333333333339</c:v>
                </c:pt>
                <c:pt idx="103">
                  <c:v>8.6666666666666661</c:v>
                </c:pt>
                <c:pt idx="104">
                  <c:v>8.75</c:v>
                </c:pt>
                <c:pt idx="105">
                  <c:v>8.8333333333333339</c:v>
                </c:pt>
                <c:pt idx="106">
                  <c:v>8.9166666666666661</c:v>
                </c:pt>
                <c:pt idx="107">
                  <c:v>9</c:v>
                </c:pt>
                <c:pt idx="108">
                  <c:v>9.0833333333333339</c:v>
                </c:pt>
                <c:pt idx="109">
                  <c:v>9.1666666666666661</c:v>
                </c:pt>
                <c:pt idx="110">
                  <c:v>9.25</c:v>
                </c:pt>
                <c:pt idx="111">
                  <c:v>9.3333333333333339</c:v>
                </c:pt>
                <c:pt idx="112">
                  <c:v>9.4166666666666661</c:v>
                </c:pt>
                <c:pt idx="113">
                  <c:v>9.5</c:v>
                </c:pt>
                <c:pt idx="114">
                  <c:v>9.5833333333333339</c:v>
                </c:pt>
                <c:pt idx="115">
                  <c:v>9.6666666666666661</c:v>
                </c:pt>
                <c:pt idx="116">
                  <c:v>9.75</c:v>
                </c:pt>
                <c:pt idx="117">
                  <c:v>9.8333333333333339</c:v>
                </c:pt>
                <c:pt idx="118">
                  <c:v>9.9166666666666661</c:v>
                </c:pt>
                <c:pt idx="119">
                  <c:v>10</c:v>
                </c:pt>
                <c:pt idx="120">
                  <c:v>10.083333333333334</c:v>
                </c:pt>
                <c:pt idx="121">
                  <c:v>10.166666666666666</c:v>
                </c:pt>
                <c:pt idx="122">
                  <c:v>10.25</c:v>
                </c:pt>
                <c:pt idx="123">
                  <c:v>10.333333333333334</c:v>
                </c:pt>
                <c:pt idx="124">
                  <c:v>10.416666666666666</c:v>
                </c:pt>
                <c:pt idx="125">
                  <c:v>10.5</c:v>
                </c:pt>
                <c:pt idx="126">
                  <c:v>10.583333333333334</c:v>
                </c:pt>
                <c:pt idx="127">
                  <c:v>10.666666666666666</c:v>
                </c:pt>
                <c:pt idx="128">
                  <c:v>10.75</c:v>
                </c:pt>
                <c:pt idx="129">
                  <c:v>10.833333333333334</c:v>
                </c:pt>
                <c:pt idx="130">
                  <c:v>10.916666666666666</c:v>
                </c:pt>
                <c:pt idx="131">
                  <c:v>11</c:v>
                </c:pt>
                <c:pt idx="132">
                  <c:v>11.083333333333334</c:v>
                </c:pt>
                <c:pt idx="133">
                  <c:v>11.166666666666666</c:v>
                </c:pt>
                <c:pt idx="134">
                  <c:v>11.25</c:v>
                </c:pt>
                <c:pt idx="135">
                  <c:v>11.333333333333334</c:v>
                </c:pt>
                <c:pt idx="136">
                  <c:v>11.416666666666666</c:v>
                </c:pt>
                <c:pt idx="137">
                  <c:v>11.5</c:v>
                </c:pt>
                <c:pt idx="138">
                  <c:v>11.583333333333334</c:v>
                </c:pt>
                <c:pt idx="139">
                  <c:v>11.666666666666666</c:v>
                </c:pt>
                <c:pt idx="140">
                  <c:v>11.75</c:v>
                </c:pt>
                <c:pt idx="141">
                  <c:v>11.833333333333334</c:v>
                </c:pt>
                <c:pt idx="142">
                  <c:v>11.916666666666666</c:v>
                </c:pt>
                <c:pt idx="143">
                  <c:v>12</c:v>
                </c:pt>
                <c:pt idx="144">
                  <c:v>12.083333333333334</c:v>
                </c:pt>
                <c:pt idx="145">
                  <c:v>12.166666666666666</c:v>
                </c:pt>
                <c:pt idx="146">
                  <c:v>12.25</c:v>
                </c:pt>
                <c:pt idx="147">
                  <c:v>12.333333333333334</c:v>
                </c:pt>
                <c:pt idx="148">
                  <c:v>12.416666666666666</c:v>
                </c:pt>
                <c:pt idx="149">
                  <c:v>12.5</c:v>
                </c:pt>
                <c:pt idx="150">
                  <c:v>12.583333333333334</c:v>
                </c:pt>
                <c:pt idx="151">
                  <c:v>12.666666666666666</c:v>
                </c:pt>
                <c:pt idx="152">
                  <c:v>12.75</c:v>
                </c:pt>
                <c:pt idx="153">
                  <c:v>12.833333333333334</c:v>
                </c:pt>
                <c:pt idx="154">
                  <c:v>12.916666666666666</c:v>
                </c:pt>
                <c:pt idx="155">
                  <c:v>13</c:v>
                </c:pt>
                <c:pt idx="156">
                  <c:v>13.083333333333334</c:v>
                </c:pt>
                <c:pt idx="157">
                  <c:v>13.166666666666666</c:v>
                </c:pt>
                <c:pt idx="158">
                  <c:v>13.25</c:v>
                </c:pt>
                <c:pt idx="159">
                  <c:v>13.333333333333334</c:v>
                </c:pt>
                <c:pt idx="160">
                  <c:v>13.416666666666666</c:v>
                </c:pt>
                <c:pt idx="161">
                  <c:v>13.5</c:v>
                </c:pt>
                <c:pt idx="162">
                  <c:v>13.583333333333334</c:v>
                </c:pt>
                <c:pt idx="163">
                  <c:v>13.666666666666666</c:v>
                </c:pt>
                <c:pt idx="164">
                  <c:v>13.75</c:v>
                </c:pt>
                <c:pt idx="165">
                  <c:v>13.833333333333334</c:v>
                </c:pt>
                <c:pt idx="166">
                  <c:v>13.916666666666666</c:v>
                </c:pt>
                <c:pt idx="167">
                  <c:v>14</c:v>
                </c:pt>
                <c:pt idx="168">
                  <c:v>14.083333333333334</c:v>
                </c:pt>
                <c:pt idx="169">
                  <c:v>14.166666666666666</c:v>
                </c:pt>
                <c:pt idx="170">
                  <c:v>14.25</c:v>
                </c:pt>
                <c:pt idx="171">
                  <c:v>14.333333333333334</c:v>
                </c:pt>
                <c:pt idx="172">
                  <c:v>14.416666666666666</c:v>
                </c:pt>
                <c:pt idx="173">
                  <c:v>14.5</c:v>
                </c:pt>
                <c:pt idx="174">
                  <c:v>14.583333333333334</c:v>
                </c:pt>
                <c:pt idx="175">
                  <c:v>14.666666666666666</c:v>
                </c:pt>
                <c:pt idx="176">
                  <c:v>14.75</c:v>
                </c:pt>
                <c:pt idx="177">
                  <c:v>14.833333333333334</c:v>
                </c:pt>
                <c:pt idx="178">
                  <c:v>14.916666666666666</c:v>
                </c:pt>
                <c:pt idx="179">
                  <c:v>15</c:v>
                </c:pt>
                <c:pt idx="180">
                  <c:v>15.083333333333334</c:v>
                </c:pt>
                <c:pt idx="181">
                  <c:v>15.166666666666666</c:v>
                </c:pt>
                <c:pt idx="182">
                  <c:v>15.25</c:v>
                </c:pt>
                <c:pt idx="183">
                  <c:v>15.333333333333334</c:v>
                </c:pt>
                <c:pt idx="184">
                  <c:v>15.416666666666666</c:v>
                </c:pt>
                <c:pt idx="185">
                  <c:v>15.5</c:v>
                </c:pt>
                <c:pt idx="186">
                  <c:v>15.583333333333334</c:v>
                </c:pt>
                <c:pt idx="187">
                  <c:v>15.666666666666666</c:v>
                </c:pt>
                <c:pt idx="188">
                  <c:v>15.75</c:v>
                </c:pt>
                <c:pt idx="189">
                  <c:v>15.833333333333334</c:v>
                </c:pt>
                <c:pt idx="190">
                  <c:v>15.916666666666666</c:v>
                </c:pt>
                <c:pt idx="191">
                  <c:v>16</c:v>
                </c:pt>
                <c:pt idx="192">
                  <c:v>16.083333333333332</c:v>
                </c:pt>
                <c:pt idx="193">
                  <c:v>16.166666666666668</c:v>
                </c:pt>
                <c:pt idx="194">
                  <c:v>16.25</c:v>
                </c:pt>
                <c:pt idx="195">
                  <c:v>16.333333333333332</c:v>
                </c:pt>
                <c:pt idx="196">
                  <c:v>16.416666666666668</c:v>
                </c:pt>
                <c:pt idx="197">
                  <c:v>16.5</c:v>
                </c:pt>
                <c:pt idx="198">
                  <c:v>16.583333333333332</c:v>
                </c:pt>
                <c:pt idx="199">
                  <c:v>16.666666666666668</c:v>
                </c:pt>
                <c:pt idx="200">
                  <c:v>16.75</c:v>
                </c:pt>
                <c:pt idx="201">
                  <c:v>16.833333333333332</c:v>
                </c:pt>
                <c:pt idx="202">
                  <c:v>16.916666666666668</c:v>
                </c:pt>
                <c:pt idx="203">
                  <c:v>17</c:v>
                </c:pt>
                <c:pt idx="204">
                  <c:v>17.083333333333332</c:v>
                </c:pt>
                <c:pt idx="205">
                  <c:v>17.166666666666668</c:v>
                </c:pt>
                <c:pt idx="206">
                  <c:v>17.25</c:v>
                </c:pt>
                <c:pt idx="207">
                  <c:v>17.333333333333332</c:v>
                </c:pt>
                <c:pt idx="208">
                  <c:v>17.416666666666668</c:v>
                </c:pt>
                <c:pt idx="209">
                  <c:v>17.5</c:v>
                </c:pt>
                <c:pt idx="210">
                  <c:v>17.583333333333332</c:v>
                </c:pt>
                <c:pt idx="211">
                  <c:v>17.666666666666668</c:v>
                </c:pt>
                <c:pt idx="212">
                  <c:v>17.75</c:v>
                </c:pt>
                <c:pt idx="213">
                  <c:v>17.833333333333332</c:v>
                </c:pt>
                <c:pt idx="214">
                  <c:v>17.916666666666668</c:v>
                </c:pt>
                <c:pt idx="215">
                  <c:v>18</c:v>
                </c:pt>
                <c:pt idx="216">
                  <c:v>18.083333333333332</c:v>
                </c:pt>
                <c:pt idx="217">
                  <c:v>18.166666666666668</c:v>
                </c:pt>
                <c:pt idx="218">
                  <c:v>18.25</c:v>
                </c:pt>
                <c:pt idx="219">
                  <c:v>18.333333333333332</c:v>
                </c:pt>
                <c:pt idx="220">
                  <c:v>18.416666666666668</c:v>
                </c:pt>
                <c:pt idx="221">
                  <c:v>18.5</c:v>
                </c:pt>
                <c:pt idx="222">
                  <c:v>18.583333333333332</c:v>
                </c:pt>
                <c:pt idx="223">
                  <c:v>18.666666666666668</c:v>
                </c:pt>
                <c:pt idx="224">
                  <c:v>18.75</c:v>
                </c:pt>
                <c:pt idx="225">
                  <c:v>18.833333333333332</c:v>
                </c:pt>
                <c:pt idx="226">
                  <c:v>18.916666666666668</c:v>
                </c:pt>
                <c:pt idx="227">
                  <c:v>19</c:v>
                </c:pt>
                <c:pt idx="228">
                  <c:v>19.083333333333332</c:v>
                </c:pt>
                <c:pt idx="229">
                  <c:v>19.166666666666668</c:v>
                </c:pt>
                <c:pt idx="230">
                  <c:v>19.25</c:v>
                </c:pt>
                <c:pt idx="231">
                  <c:v>19.333333333333332</c:v>
                </c:pt>
                <c:pt idx="232">
                  <c:v>19.416666666666668</c:v>
                </c:pt>
                <c:pt idx="233">
                  <c:v>19.5</c:v>
                </c:pt>
                <c:pt idx="234">
                  <c:v>19.583333333333332</c:v>
                </c:pt>
                <c:pt idx="235">
                  <c:v>19.666666666666668</c:v>
                </c:pt>
                <c:pt idx="236">
                  <c:v>19.75</c:v>
                </c:pt>
                <c:pt idx="237">
                  <c:v>19.833333333333332</c:v>
                </c:pt>
                <c:pt idx="238">
                  <c:v>19.916666666666668</c:v>
                </c:pt>
                <c:pt idx="239">
                  <c:v>20</c:v>
                </c:pt>
                <c:pt idx="240">
                  <c:v>20.083333333333332</c:v>
                </c:pt>
                <c:pt idx="241">
                  <c:v>20.166666666666668</c:v>
                </c:pt>
                <c:pt idx="242">
                  <c:v>20.25</c:v>
                </c:pt>
                <c:pt idx="243">
                  <c:v>20.333333333333332</c:v>
                </c:pt>
                <c:pt idx="244">
                  <c:v>20.416666666666668</c:v>
                </c:pt>
                <c:pt idx="245">
                  <c:v>20.5</c:v>
                </c:pt>
                <c:pt idx="246">
                  <c:v>20.583333333333332</c:v>
                </c:pt>
                <c:pt idx="247">
                  <c:v>20.666666666666668</c:v>
                </c:pt>
                <c:pt idx="248">
                  <c:v>20.75</c:v>
                </c:pt>
                <c:pt idx="249">
                  <c:v>20.833333333333332</c:v>
                </c:pt>
                <c:pt idx="250">
                  <c:v>20.916666666666668</c:v>
                </c:pt>
                <c:pt idx="251">
                  <c:v>21</c:v>
                </c:pt>
                <c:pt idx="252">
                  <c:v>21.083333333333332</c:v>
                </c:pt>
                <c:pt idx="253">
                  <c:v>21.166666666666668</c:v>
                </c:pt>
                <c:pt idx="254">
                  <c:v>21.25</c:v>
                </c:pt>
                <c:pt idx="255">
                  <c:v>21.333333333333332</c:v>
                </c:pt>
                <c:pt idx="256">
                  <c:v>21.416666666666668</c:v>
                </c:pt>
                <c:pt idx="257">
                  <c:v>21.5</c:v>
                </c:pt>
                <c:pt idx="258">
                  <c:v>21.583333333333332</c:v>
                </c:pt>
                <c:pt idx="259">
                  <c:v>21.666666666666668</c:v>
                </c:pt>
                <c:pt idx="260">
                  <c:v>21.75</c:v>
                </c:pt>
                <c:pt idx="261">
                  <c:v>21.833333333333332</c:v>
                </c:pt>
                <c:pt idx="262">
                  <c:v>21.916666666666668</c:v>
                </c:pt>
                <c:pt idx="263">
                  <c:v>22</c:v>
                </c:pt>
                <c:pt idx="264">
                  <c:v>22.083333333333332</c:v>
                </c:pt>
                <c:pt idx="265">
                  <c:v>22.166666666666668</c:v>
                </c:pt>
                <c:pt idx="266">
                  <c:v>22.25</c:v>
                </c:pt>
                <c:pt idx="267">
                  <c:v>22.333333333333332</c:v>
                </c:pt>
                <c:pt idx="268">
                  <c:v>22.416666666666668</c:v>
                </c:pt>
                <c:pt idx="269">
                  <c:v>22.5</c:v>
                </c:pt>
                <c:pt idx="270">
                  <c:v>22.583333333333332</c:v>
                </c:pt>
                <c:pt idx="271">
                  <c:v>22.666666666666668</c:v>
                </c:pt>
                <c:pt idx="272">
                  <c:v>22.75</c:v>
                </c:pt>
                <c:pt idx="273">
                  <c:v>22.833333333333332</c:v>
                </c:pt>
                <c:pt idx="274">
                  <c:v>22.916666666666668</c:v>
                </c:pt>
                <c:pt idx="275">
                  <c:v>23</c:v>
                </c:pt>
                <c:pt idx="276">
                  <c:v>23.083333333333332</c:v>
                </c:pt>
                <c:pt idx="277">
                  <c:v>23.166666666666668</c:v>
                </c:pt>
                <c:pt idx="278">
                  <c:v>23.25</c:v>
                </c:pt>
                <c:pt idx="279">
                  <c:v>23.333333333333332</c:v>
                </c:pt>
                <c:pt idx="280">
                  <c:v>23.416666666666668</c:v>
                </c:pt>
                <c:pt idx="281">
                  <c:v>23.5</c:v>
                </c:pt>
                <c:pt idx="282">
                  <c:v>23.583333333333332</c:v>
                </c:pt>
                <c:pt idx="283">
                  <c:v>23.666666666666668</c:v>
                </c:pt>
                <c:pt idx="284">
                  <c:v>23.75</c:v>
                </c:pt>
                <c:pt idx="285">
                  <c:v>23.833333333333332</c:v>
                </c:pt>
                <c:pt idx="286">
                  <c:v>23.916666666666668</c:v>
                </c:pt>
                <c:pt idx="287">
                  <c:v>24</c:v>
                </c:pt>
                <c:pt idx="288">
                  <c:v>24.083333333333332</c:v>
                </c:pt>
                <c:pt idx="289">
                  <c:v>24.166666666666668</c:v>
                </c:pt>
                <c:pt idx="290">
                  <c:v>24.25</c:v>
                </c:pt>
                <c:pt idx="291">
                  <c:v>24.333333333333332</c:v>
                </c:pt>
                <c:pt idx="292">
                  <c:v>24.416666666666668</c:v>
                </c:pt>
                <c:pt idx="293">
                  <c:v>24.5</c:v>
                </c:pt>
                <c:pt idx="294">
                  <c:v>24.583333333333332</c:v>
                </c:pt>
                <c:pt idx="295">
                  <c:v>24.666666666666668</c:v>
                </c:pt>
                <c:pt idx="296">
                  <c:v>24.75</c:v>
                </c:pt>
                <c:pt idx="297">
                  <c:v>24.833333333333332</c:v>
                </c:pt>
                <c:pt idx="298">
                  <c:v>24.916666666666668</c:v>
                </c:pt>
                <c:pt idx="299">
                  <c:v>25</c:v>
                </c:pt>
                <c:pt idx="300">
                  <c:v>25.083333333333332</c:v>
                </c:pt>
                <c:pt idx="301">
                  <c:v>25.166666666666668</c:v>
                </c:pt>
                <c:pt idx="302">
                  <c:v>25.25</c:v>
                </c:pt>
                <c:pt idx="303">
                  <c:v>25.333333333333332</c:v>
                </c:pt>
                <c:pt idx="304">
                  <c:v>25.416666666666668</c:v>
                </c:pt>
                <c:pt idx="305">
                  <c:v>25.5</c:v>
                </c:pt>
                <c:pt idx="306">
                  <c:v>25.583333333333332</c:v>
                </c:pt>
                <c:pt idx="307">
                  <c:v>25.666666666666668</c:v>
                </c:pt>
                <c:pt idx="308">
                  <c:v>25.75</c:v>
                </c:pt>
                <c:pt idx="309">
                  <c:v>25.833333333333332</c:v>
                </c:pt>
                <c:pt idx="310">
                  <c:v>25.916666666666668</c:v>
                </c:pt>
                <c:pt idx="311">
                  <c:v>26</c:v>
                </c:pt>
                <c:pt idx="312">
                  <c:v>26.083333333333332</c:v>
                </c:pt>
                <c:pt idx="313">
                  <c:v>26.166666666666668</c:v>
                </c:pt>
                <c:pt idx="314">
                  <c:v>26.25</c:v>
                </c:pt>
                <c:pt idx="315">
                  <c:v>26.333333333333332</c:v>
                </c:pt>
                <c:pt idx="316">
                  <c:v>26.416666666666668</c:v>
                </c:pt>
                <c:pt idx="317">
                  <c:v>26.5</c:v>
                </c:pt>
                <c:pt idx="318">
                  <c:v>26.583333333333332</c:v>
                </c:pt>
                <c:pt idx="319">
                  <c:v>26.666666666666668</c:v>
                </c:pt>
                <c:pt idx="320">
                  <c:v>26.75</c:v>
                </c:pt>
                <c:pt idx="321">
                  <c:v>26.833333333333332</c:v>
                </c:pt>
                <c:pt idx="322">
                  <c:v>26.916666666666668</c:v>
                </c:pt>
                <c:pt idx="323">
                  <c:v>27</c:v>
                </c:pt>
                <c:pt idx="324">
                  <c:v>27.083333333333332</c:v>
                </c:pt>
                <c:pt idx="325">
                  <c:v>27.166666666666668</c:v>
                </c:pt>
                <c:pt idx="326">
                  <c:v>27.25</c:v>
                </c:pt>
                <c:pt idx="327">
                  <c:v>27.333333333333332</c:v>
                </c:pt>
                <c:pt idx="328">
                  <c:v>27.416666666666668</c:v>
                </c:pt>
                <c:pt idx="329">
                  <c:v>27.5</c:v>
                </c:pt>
                <c:pt idx="330">
                  <c:v>27.583333333333332</c:v>
                </c:pt>
                <c:pt idx="331">
                  <c:v>27.666666666666668</c:v>
                </c:pt>
                <c:pt idx="332">
                  <c:v>27.75</c:v>
                </c:pt>
                <c:pt idx="333">
                  <c:v>27.833333333333332</c:v>
                </c:pt>
                <c:pt idx="334">
                  <c:v>27.916666666666668</c:v>
                </c:pt>
                <c:pt idx="335">
                  <c:v>28</c:v>
                </c:pt>
                <c:pt idx="336">
                  <c:v>28.083333333333332</c:v>
                </c:pt>
                <c:pt idx="337">
                  <c:v>28.166666666666668</c:v>
                </c:pt>
                <c:pt idx="338">
                  <c:v>28.25</c:v>
                </c:pt>
                <c:pt idx="339">
                  <c:v>28.333333333333332</c:v>
                </c:pt>
                <c:pt idx="340">
                  <c:v>28.416666666666668</c:v>
                </c:pt>
                <c:pt idx="341">
                  <c:v>28.5</c:v>
                </c:pt>
                <c:pt idx="342">
                  <c:v>28.583333333333332</c:v>
                </c:pt>
                <c:pt idx="343">
                  <c:v>28.666666666666668</c:v>
                </c:pt>
                <c:pt idx="344">
                  <c:v>28.75</c:v>
                </c:pt>
                <c:pt idx="345">
                  <c:v>28.833333333333332</c:v>
                </c:pt>
                <c:pt idx="346">
                  <c:v>28.916666666666668</c:v>
                </c:pt>
                <c:pt idx="347">
                  <c:v>29</c:v>
                </c:pt>
                <c:pt idx="348">
                  <c:v>29.083333333333332</c:v>
                </c:pt>
                <c:pt idx="349">
                  <c:v>29.166666666666668</c:v>
                </c:pt>
                <c:pt idx="350">
                  <c:v>29.25</c:v>
                </c:pt>
                <c:pt idx="351">
                  <c:v>29.333333333333332</c:v>
                </c:pt>
                <c:pt idx="352">
                  <c:v>29.416666666666668</c:v>
                </c:pt>
                <c:pt idx="353">
                  <c:v>29.5</c:v>
                </c:pt>
                <c:pt idx="354">
                  <c:v>29.583333333333332</c:v>
                </c:pt>
                <c:pt idx="355">
                  <c:v>29.666666666666668</c:v>
                </c:pt>
                <c:pt idx="356">
                  <c:v>29.75</c:v>
                </c:pt>
                <c:pt idx="357">
                  <c:v>29.833333333333332</c:v>
                </c:pt>
                <c:pt idx="358">
                  <c:v>29.916666666666668</c:v>
                </c:pt>
                <c:pt idx="359">
                  <c:v>30</c:v>
                </c:pt>
                <c:pt idx="360">
                  <c:v>30.083333333333332</c:v>
                </c:pt>
                <c:pt idx="361">
                  <c:v>30.166666666666668</c:v>
                </c:pt>
                <c:pt idx="362">
                  <c:v>30.25</c:v>
                </c:pt>
                <c:pt idx="363">
                  <c:v>30.333333333333332</c:v>
                </c:pt>
                <c:pt idx="364">
                  <c:v>30.416666666666668</c:v>
                </c:pt>
                <c:pt idx="365">
                  <c:v>30.5</c:v>
                </c:pt>
                <c:pt idx="366">
                  <c:v>30.583333333333332</c:v>
                </c:pt>
                <c:pt idx="367">
                  <c:v>30.666666666666668</c:v>
                </c:pt>
                <c:pt idx="368">
                  <c:v>30.75</c:v>
                </c:pt>
                <c:pt idx="369">
                  <c:v>30.833333333333332</c:v>
                </c:pt>
                <c:pt idx="370">
                  <c:v>30.916666666666668</c:v>
                </c:pt>
                <c:pt idx="371">
                  <c:v>31</c:v>
                </c:pt>
                <c:pt idx="372">
                  <c:v>31.083333333333332</c:v>
                </c:pt>
                <c:pt idx="373">
                  <c:v>31.166666666666668</c:v>
                </c:pt>
                <c:pt idx="374">
                  <c:v>31.25</c:v>
                </c:pt>
                <c:pt idx="375">
                  <c:v>31.333333333333332</c:v>
                </c:pt>
                <c:pt idx="376">
                  <c:v>31.416666666666668</c:v>
                </c:pt>
                <c:pt idx="377">
                  <c:v>31.5</c:v>
                </c:pt>
                <c:pt idx="378">
                  <c:v>31.583333333333332</c:v>
                </c:pt>
                <c:pt idx="379">
                  <c:v>31.666666666666668</c:v>
                </c:pt>
                <c:pt idx="380">
                  <c:v>31.75</c:v>
                </c:pt>
                <c:pt idx="381">
                  <c:v>31.833333333333332</c:v>
                </c:pt>
                <c:pt idx="382">
                  <c:v>31.916666666666668</c:v>
                </c:pt>
                <c:pt idx="383">
                  <c:v>32</c:v>
                </c:pt>
                <c:pt idx="384">
                  <c:v>32.083333333333336</c:v>
                </c:pt>
                <c:pt idx="385">
                  <c:v>32.166666666666664</c:v>
                </c:pt>
                <c:pt idx="386">
                  <c:v>32.25</c:v>
                </c:pt>
                <c:pt idx="387">
                  <c:v>32.333333333333336</c:v>
                </c:pt>
                <c:pt idx="388">
                  <c:v>32.416666666666664</c:v>
                </c:pt>
                <c:pt idx="389">
                  <c:v>32.5</c:v>
                </c:pt>
                <c:pt idx="390">
                  <c:v>32.583333333333336</c:v>
                </c:pt>
                <c:pt idx="391">
                  <c:v>32.666666666666664</c:v>
                </c:pt>
                <c:pt idx="392">
                  <c:v>32.75</c:v>
                </c:pt>
                <c:pt idx="393">
                  <c:v>32.833333333333336</c:v>
                </c:pt>
                <c:pt idx="394">
                  <c:v>32.916666666666664</c:v>
                </c:pt>
                <c:pt idx="395">
                  <c:v>33</c:v>
                </c:pt>
                <c:pt idx="396">
                  <c:v>33.083333333333336</c:v>
                </c:pt>
                <c:pt idx="397">
                  <c:v>33.166666666666664</c:v>
                </c:pt>
                <c:pt idx="398">
                  <c:v>33.25</c:v>
                </c:pt>
                <c:pt idx="399">
                  <c:v>33.333333333333336</c:v>
                </c:pt>
                <c:pt idx="400">
                  <c:v>33.416666666666664</c:v>
                </c:pt>
                <c:pt idx="401">
                  <c:v>33.5</c:v>
                </c:pt>
                <c:pt idx="402">
                  <c:v>33.583333333333336</c:v>
                </c:pt>
                <c:pt idx="403">
                  <c:v>33.666666666666664</c:v>
                </c:pt>
                <c:pt idx="404">
                  <c:v>33.75</c:v>
                </c:pt>
                <c:pt idx="405">
                  <c:v>33.833333333333336</c:v>
                </c:pt>
                <c:pt idx="406">
                  <c:v>33.916666666666664</c:v>
                </c:pt>
                <c:pt idx="407">
                  <c:v>34</c:v>
                </c:pt>
                <c:pt idx="408">
                  <c:v>34.083333333333336</c:v>
                </c:pt>
                <c:pt idx="409">
                  <c:v>34.166666666666664</c:v>
                </c:pt>
                <c:pt idx="410">
                  <c:v>34.25</c:v>
                </c:pt>
                <c:pt idx="411">
                  <c:v>34.333333333333336</c:v>
                </c:pt>
                <c:pt idx="412">
                  <c:v>34.416666666666664</c:v>
                </c:pt>
                <c:pt idx="413">
                  <c:v>34.5</c:v>
                </c:pt>
                <c:pt idx="414">
                  <c:v>34.583333333333336</c:v>
                </c:pt>
                <c:pt idx="415">
                  <c:v>34.666666666666664</c:v>
                </c:pt>
                <c:pt idx="416">
                  <c:v>34.75</c:v>
                </c:pt>
                <c:pt idx="417">
                  <c:v>34.833333333333336</c:v>
                </c:pt>
                <c:pt idx="418">
                  <c:v>34.916666666666664</c:v>
                </c:pt>
                <c:pt idx="419">
                  <c:v>35</c:v>
                </c:pt>
                <c:pt idx="420">
                  <c:v>35.083333333333336</c:v>
                </c:pt>
                <c:pt idx="421">
                  <c:v>35.166666666666664</c:v>
                </c:pt>
                <c:pt idx="422">
                  <c:v>35.25</c:v>
                </c:pt>
                <c:pt idx="423">
                  <c:v>35.333333333333336</c:v>
                </c:pt>
                <c:pt idx="424">
                  <c:v>35.416666666666664</c:v>
                </c:pt>
                <c:pt idx="425">
                  <c:v>35.5</c:v>
                </c:pt>
                <c:pt idx="426">
                  <c:v>35.583333333333336</c:v>
                </c:pt>
                <c:pt idx="427">
                  <c:v>35.666666666666664</c:v>
                </c:pt>
                <c:pt idx="428">
                  <c:v>35.75</c:v>
                </c:pt>
                <c:pt idx="429">
                  <c:v>35.833333333333336</c:v>
                </c:pt>
                <c:pt idx="430">
                  <c:v>35.916666666666664</c:v>
                </c:pt>
                <c:pt idx="431">
                  <c:v>36</c:v>
                </c:pt>
                <c:pt idx="432">
                  <c:v>36.083333333333336</c:v>
                </c:pt>
                <c:pt idx="433">
                  <c:v>36.166666666666664</c:v>
                </c:pt>
                <c:pt idx="434">
                  <c:v>36.25</c:v>
                </c:pt>
                <c:pt idx="435">
                  <c:v>36.333333333333336</c:v>
                </c:pt>
                <c:pt idx="436">
                  <c:v>36.416666666666664</c:v>
                </c:pt>
                <c:pt idx="437">
                  <c:v>36.5</c:v>
                </c:pt>
                <c:pt idx="438">
                  <c:v>36.583333333333336</c:v>
                </c:pt>
                <c:pt idx="439">
                  <c:v>36.666666666666664</c:v>
                </c:pt>
                <c:pt idx="440">
                  <c:v>36.75</c:v>
                </c:pt>
                <c:pt idx="441">
                  <c:v>36.833333333333336</c:v>
                </c:pt>
                <c:pt idx="442">
                  <c:v>36.916666666666664</c:v>
                </c:pt>
                <c:pt idx="443">
                  <c:v>37</c:v>
                </c:pt>
                <c:pt idx="444">
                  <c:v>37.083333333333336</c:v>
                </c:pt>
                <c:pt idx="445">
                  <c:v>37.166666666666664</c:v>
                </c:pt>
                <c:pt idx="446">
                  <c:v>37.25</c:v>
                </c:pt>
                <c:pt idx="447">
                  <c:v>37.333333333333336</c:v>
                </c:pt>
                <c:pt idx="448">
                  <c:v>37.416666666666664</c:v>
                </c:pt>
                <c:pt idx="449">
                  <c:v>37.5</c:v>
                </c:pt>
                <c:pt idx="450">
                  <c:v>37.583333333333336</c:v>
                </c:pt>
                <c:pt idx="451">
                  <c:v>37.666666666666664</c:v>
                </c:pt>
                <c:pt idx="452">
                  <c:v>37.75</c:v>
                </c:pt>
                <c:pt idx="453">
                  <c:v>37.833333333333336</c:v>
                </c:pt>
                <c:pt idx="454">
                  <c:v>37.916666666666664</c:v>
                </c:pt>
                <c:pt idx="455">
                  <c:v>38</c:v>
                </c:pt>
                <c:pt idx="456">
                  <c:v>38.083333333333336</c:v>
                </c:pt>
                <c:pt idx="457">
                  <c:v>38.166666666666664</c:v>
                </c:pt>
                <c:pt idx="458">
                  <c:v>38.25</c:v>
                </c:pt>
                <c:pt idx="459">
                  <c:v>38.333333333333336</c:v>
                </c:pt>
                <c:pt idx="460">
                  <c:v>38.416666666666664</c:v>
                </c:pt>
                <c:pt idx="461">
                  <c:v>38.5</c:v>
                </c:pt>
                <c:pt idx="462">
                  <c:v>38.583333333333336</c:v>
                </c:pt>
                <c:pt idx="463">
                  <c:v>38.666666666666664</c:v>
                </c:pt>
                <c:pt idx="464">
                  <c:v>38.75</c:v>
                </c:pt>
                <c:pt idx="465">
                  <c:v>38.833333333333336</c:v>
                </c:pt>
                <c:pt idx="466">
                  <c:v>38.916666666666664</c:v>
                </c:pt>
                <c:pt idx="467">
                  <c:v>39</c:v>
                </c:pt>
                <c:pt idx="468">
                  <c:v>39.083333333333336</c:v>
                </c:pt>
                <c:pt idx="469">
                  <c:v>39.166666666666664</c:v>
                </c:pt>
                <c:pt idx="470">
                  <c:v>39.25</c:v>
                </c:pt>
                <c:pt idx="471">
                  <c:v>39.333333333333336</c:v>
                </c:pt>
                <c:pt idx="472">
                  <c:v>39.416666666666664</c:v>
                </c:pt>
                <c:pt idx="473">
                  <c:v>39.5</c:v>
                </c:pt>
                <c:pt idx="474">
                  <c:v>39.583333333333336</c:v>
                </c:pt>
                <c:pt idx="475">
                  <c:v>39.666666666666664</c:v>
                </c:pt>
                <c:pt idx="476">
                  <c:v>39.75</c:v>
                </c:pt>
                <c:pt idx="477">
                  <c:v>39.833333333333336</c:v>
                </c:pt>
                <c:pt idx="478">
                  <c:v>39.916666666666664</c:v>
                </c:pt>
                <c:pt idx="479">
                  <c:v>40</c:v>
                </c:pt>
                <c:pt idx="480">
                  <c:v>40.083333333333336</c:v>
                </c:pt>
                <c:pt idx="481">
                  <c:v>40.166666666666664</c:v>
                </c:pt>
                <c:pt idx="482">
                  <c:v>40.25</c:v>
                </c:pt>
                <c:pt idx="483">
                  <c:v>40.333333333333336</c:v>
                </c:pt>
                <c:pt idx="484">
                  <c:v>40.416666666666664</c:v>
                </c:pt>
                <c:pt idx="485">
                  <c:v>40.5</c:v>
                </c:pt>
                <c:pt idx="486">
                  <c:v>40.583333333333336</c:v>
                </c:pt>
                <c:pt idx="487">
                  <c:v>40.666666666666664</c:v>
                </c:pt>
                <c:pt idx="488">
                  <c:v>40.75</c:v>
                </c:pt>
                <c:pt idx="489">
                  <c:v>40.833333333333336</c:v>
                </c:pt>
                <c:pt idx="490">
                  <c:v>40.916666666666664</c:v>
                </c:pt>
                <c:pt idx="491">
                  <c:v>41</c:v>
                </c:pt>
                <c:pt idx="492">
                  <c:v>41.083333333333336</c:v>
                </c:pt>
                <c:pt idx="493">
                  <c:v>41.166666666666664</c:v>
                </c:pt>
                <c:pt idx="494">
                  <c:v>41.25</c:v>
                </c:pt>
                <c:pt idx="495">
                  <c:v>41.333333333333336</c:v>
                </c:pt>
                <c:pt idx="496">
                  <c:v>41.416666666666664</c:v>
                </c:pt>
                <c:pt idx="497">
                  <c:v>41.5</c:v>
                </c:pt>
                <c:pt idx="498">
                  <c:v>41.583333333333336</c:v>
                </c:pt>
                <c:pt idx="499">
                  <c:v>41.666666666666664</c:v>
                </c:pt>
                <c:pt idx="500">
                  <c:v>41.75</c:v>
                </c:pt>
                <c:pt idx="501">
                  <c:v>41.833333333333336</c:v>
                </c:pt>
                <c:pt idx="502">
                  <c:v>41.916666666666664</c:v>
                </c:pt>
                <c:pt idx="503">
                  <c:v>42</c:v>
                </c:pt>
                <c:pt idx="504">
                  <c:v>42.083333333333336</c:v>
                </c:pt>
                <c:pt idx="505">
                  <c:v>42.166666666666664</c:v>
                </c:pt>
                <c:pt idx="506">
                  <c:v>42.25</c:v>
                </c:pt>
                <c:pt idx="507">
                  <c:v>42.333333333333336</c:v>
                </c:pt>
                <c:pt idx="508">
                  <c:v>42.416666666666664</c:v>
                </c:pt>
                <c:pt idx="509">
                  <c:v>42.5</c:v>
                </c:pt>
                <c:pt idx="510">
                  <c:v>42.583333333333336</c:v>
                </c:pt>
                <c:pt idx="511">
                  <c:v>42.666666666666664</c:v>
                </c:pt>
                <c:pt idx="512">
                  <c:v>42.75</c:v>
                </c:pt>
                <c:pt idx="513">
                  <c:v>42.833333333333336</c:v>
                </c:pt>
                <c:pt idx="514">
                  <c:v>42.916666666666664</c:v>
                </c:pt>
                <c:pt idx="515">
                  <c:v>43</c:v>
                </c:pt>
                <c:pt idx="516">
                  <c:v>43.083333333333336</c:v>
                </c:pt>
                <c:pt idx="517">
                  <c:v>43.166666666666664</c:v>
                </c:pt>
                <c:pt idx="518">
                  <c:v>43.25</c:v>
                </c:pt>
                <c:pt idx="519">
                  <c:v>43.333333333333336</c:v>
                </c:pt>
                <c:pt idx="520">
                  <c:v>43.416666666666664</c:v>
                </c:pt>
                <c:pt idx="521">
                  <c:v>43.5</c:v>
                </c:pt>
                <c:pt idx="522">
                  <c:v>43.583333333333336</c:v>
                </c:pt>
                <c:pt idx="523">
                  <c:v>43.666666666666664</c:v>
                </c:pt>
                <c:pt idx="524">
                  <c:v>43.75</c:v>
                </c:pt>
                <c:pt idx="525">
                  <c:v>43.833333333333336</c:v>
                </c:pt>
                <c:pt idx="526">
                  <c:v>43.916666666666664</c:v>
                </c:pt>
                <c:pt idx="527">
                  <c:v>44</c:v>
                </c:pt>
                <c:pt idx="528">
                  <c:v>44.083333333333336</c:v>
                </c:pt>
                <c:pt idx="529">
                  <c:v>44.166666666666664</c:v>
                </c:pt>
                <c:pt idx="530">
                  <c:v>44.25</c:v>
                </c:pt>
                <c:pt idx="531">
                  <c:v>44.333333333333336</c:v>
                </c:pt>
                <c:pt idx="532">
                  <c:v>44.416666666666664</c:v>
                </c:pt>
                <c:pt idx="533">
                  <c:v>44.5</c:v>
                </c:pt>
                <c:pt idx="534">
                  <c:v>44.583333333333336</c:v>
                </c:pt>
                <c:pt idx="535">
                  <c:v>44.666666666666664</c:v>
                </c:pt>
                <c:pt idx="536">
                  <c:v>44.75</c:v>
                </c:pt>
                <c:pt idx="537">
                  <c:v>44.833333333333336</c:v>
                </c:pt>
                <c:pt idx="538">
                  <c:v>44.916666666666664</c:v>
                </c:pt>
                <c:pt idx="539">
                  <c:v>45</c:v>
                </c:pt>
                <c:pt idx="540">
                  <c:v>45.083333333333336</c:v>
                </c:pt>
                <c:pt idx="541">
                  <c:v>45.166666666666664</c:v>
                </c:pt>
                <c:pt idx="542">
                  <c:v>45.25</c:v>
                </c:pt>
                <c:pt idx="543">
                  <c:v>45.333333333333336</c:v>
                </c:pt>
                <c:pt idx="544">
                  <c:v>45.416666666666664</c:v>
                </c:pt>
                <c:pt idx="545">
                  <c:v>45.5</c:v>
                </c:pt>
                <c:pt idx="546">
                  <c:v>45.583333333333336</c:v>
                </c:pt>
                <c:pt idx="547">
                  <c:v>45.666666666666664</c:v>
                </c:pt>
                <c:pt idx="548">
                  <c:v>45.75</c:v>
                </c:pt>
                <c:pt idx="549">
                  <c:v>45.833333333333336</c:v>
                </c:pt>
                <c:pt idx="550">
                  <c:v>45.916666666666664</c:v>
                </c:pt>
                <c:pt idx="551">
                  <c:v>46</c:v>
                </c:pt>
                <c:pt idx="552">
                  <c:v>46.083333333333336</c:v>
                </c:pt>
                <c:pt idx="553">
                  <c:v>46.166666666666664</c:v>
                </c:pt>
                <c:pt idx="554">
                  <c:v>46.25</c:v>
                </c:pt>
                <c:pt idx="555">
                  <c:v>46.333333333333336</c:v>
                </c:pt>
                <c:pt idx="556">
                  <c:v>46.416666666666664</c:v>
                </c:pt>
                <c:pt idx="557">
                  <c:v>46.5</c:v>
                </c:pt>
                <c:pt idx="558">
                  <c:v>46.583333333333336</c:v>
                </c:pt>
                <c:pt idx="559">
                  <c:v>46.666666666666664</c:v>
                </c:pt>
                <c:pt idx="560">
                  <c:v>46.75</c:v>
                </c:pt>
                <c:pt idx="561">
                  <c:v>46.833333333333336</c:v>
                </c:pt>
                <c:pt idx="562">
                  <c:v>46.916666666666664</c:v>
                </c:pt>
                <c:pt idx="563">
                  <c:v>47</c:v>
                </c:pt>
                <c:pt idx="564">
                  <c:v>47.083333333333336</c:v>
                </c:pt>
                <c:pt idx="565">
                  <c:v>47.166666666666664</c:v>
                </c:pt>
                <c:pt idx="566">
                  <c:v>47.25</c:v>
                </c:pt>
                <c:pt idx="567">
                  <c:v>47.333333333333336</c:v>
                </c:pt>
                <c:pt idx="568">
                  <c:v>47.416666666666664</c:v>
                </c:pt>
                <c:pt idx="569">
                  <c:v>47.5</c:v>
                </c:pt>
                <c:pt idx="570">
                  <c:v>47.583333333333336</c:v>
                </c:pt>
                <c:pt idx="571">
                  <c:v>47.666666666666664</c:v>
                </c:pt>
                <c:pt idx="572">
                  <c:v>47.75</c:v>
                </c:pt>
                <c:pt idx="573">
                  <c:v>47.833333333333336</c:v>
                </c:pt>
                <c:pt idx="574">
                  <c:v>47.916666666666664</c:v>
                </c:pt>
                <c:pt idx="575">
                  <c:v>48</c:v>
                </c:pt>
                <c:pt idx="576">
                  <c:v>48.083333333333336</c:v>
                </c:pt>
                <c:pt idx="577">
                  <c:v>48.166666666666664</c:v>
                </c:pt>
                <c:pt idx="578">
                  <c:v>48.25</c:v>
                </c:pt>
                <c:pt idx="579">
                  <c:v>48.333333333333336</c:v>
                </c:pt>
                <c:pt idx="580">
                  <c:v>48.416666666666664</c:v>
                </c:pt>
                <c:pt idx="581">
                  <c:v>48.5</c:v>
                </c:pt>
                <c:pt idx="582">
                  <c:v>48.583333333333336</c:v>
                </c:pt>
                <c:pt idx="583">
                  <c:v>48.666666666666664</c:v>
                </c:pt>
                <c:pt idx="584">
                  <c:v>48.75</c:v>
                </c:pt>
                <c:pt idx="585">
                  <c:v>48.833333333333336</c:v>
                </c:pt>
                <c:pt idx="586">
                  <c:v>48.916666666666664</c:v>
                </c:pt>
                <c:pt idx="587">
                  <c:v>49</c:v>
                </c:pt>
                <c:pt idx="588">
                  <c:v>49.083333333333336</c:v>
                </c:pt>
                <c:pt idx="589">
                  <c:v>49.166666666666664</c:v>
                </c:pt>
                <c:pt idx="590">
                  <c:v>49.25</c:v>
                </c:pt>
                <c:pt idx="591">
                  <c:v>49.333333333333336</c:v>
                </c:pt>
                <c:pt idx="592">
                  <c:v>49.416666666666664</c:v>
                </c:pt>
                <c:pt idx="593">
                  <c:v>49.5</c:v>
                </c:pt>
                <c:pt idx="594">
                  <c:v>49.583333333333336</c:v>
                </c:pt>
                <c:pt idx="595">
                  <c:v>49.666666666666664</c:v>
                </c:pt>
                <c:pt idx="596">
                  <c:v>49.75</c:v>
                </c:pt>
                <c:pt idx="597">
                  <c:v>49.833333333333336</c:v>
                </c:pt>
                <c:pt idx="598">
                  <c:v>49.916666666666664</c:v>
                </c:pt>
                <c:pt idx="599">
                  <c:v>50</c:v>
                </c:pt>
              </c:numCache>
            </c:numRef>
          </c:xVal>
          <c:yVal>
            <c:numRef>
              <c:f>'Mortgage 1 Monthly Calcs'!$G$12:$G$611</c:f>
              <c:numCache>
                <c:formatCode>#,##0_);[Red]\(#,##0\)</c:formatCode>
                <c:ptCount val="600"/>
                <c:pt idx="0">
                  <c:v>0.06</c:v>
                </c:pt>
                <c:pt idx="1">
                  <c:v>0.06</c:v>
                </c:pt>
                <c:pt idx="2">
                  <c:v>0.06</c:v>
                </c:pt>
                <c:pt idx="3">
                  <c:v>0.06</c:v>
                </c:pt>
                <c:pt idx="4">
                  <c:v>0.06</c:v>
                </c:pt>
                <c:pt idx="5">
                  <c:v>0.06</c:v>
                </c:pt>
                <c:pt idx="6">
                  <c:v>0.06</c:v>
                </c:pt>
                <c:pt idx="7">
                  <c:v>0.06</c:v>
                </c:pt>
                <c:pt idx="8">
                  <c:v>0.06</c:v>
                </c:pt>
                <c:pt idx="9">
                  <c:v>0.06</c:v>
                </c:pt>
                <c:pt idx="10">
                  <c:v>0.06</c:v>
                </c:pt>
                <c:pt idx="11">
                  <c:v>0.06</c:v>
                </c:pt>
                <c:pt idx="12">
                  <c:v>0.06</c:v>
                </c:pt>
                <c:pt idx="13">
                  <c:v>0.06</c:v>
                </c:pt>
                <c:pt idx="14">
                  <c:v>0.06</c:v>
                </c:pt>
                <c:pt idx="15">
                  <c:v>0.06</c:v>
                </c:pt>
                <c:pt idx="16">
                  <c:v>0.06</c:v>
                </c:pt>
                <c:pt idx="17">
                  <c:v>0.06</c:v>
                </c:pt>
                <c:pt idx="18">
                  <c:v>0.06</c:v>
                </c:pt>
                <c:pt idx="19">
                  <c:v>0.06</c:v>
                </c:pt>
                <c:pt idx="20">
                  <c:v>0.06</c:v>
                </c:pt>
                <c:pt idx="21">
                  <c:v>0.06</c:v>
                </c:pt>
                <c:pt idx="22">
                  <c:v>0.06</c:v>
                </c:pt>
                <c:pt idx="23">
                  <c:v>0.06</c:v>
                </c:pt>
                <c:pt idx="24">
                  <c:v>0.06</c:v>
                </c:pt>
                <c:pt idx="25">
                  <c:v>0.06</c:v>
                </c:pt>
                <c:pt idx="26">
                  <c:v>0.06</c:v>
                </c:pt>
                <c:pt idx="27">
                  <c:v>0.06</c:v>
                </c:pt>
                <c:pt idx="28">
                  <c:v>0.06</c:v>
                </c:pt>
                <c:pt idx="29">
                  <c:v>0.06</c:v>
                </c:pt>
                <c:pt idx="30">
                  <c:v>0.06</c:v>
                </c:pt>
                <c:pt idx="31">
                  <c:v>0.06</c:v>
                </c:pt>
                <c:pt idx="32">
                  <c:v>0.06</c:v>
                </c:pt>
                <c:pt idx="33">
                  <c:v>0.06</c:v>
                </c:pt>
                <c:pt idx="34">
                  <c:v>0.06</c:v>
                </c:pt>
                <c:pt idx="35">
                  <c:v>0.06</c:v>
                </c:pt>
                <c:pt idx="36">
                  <c:v>0.06</c:v>
                </c:pt>
                <c:pt idx="37">
                  <c:v>0.06</c:v>
                </c:pt>
                <c:pt idx="38">
                  <c:v>0.06</c:v>
                </c:pt>
                <c:pt idx="39">
                  <c:v>0.06</c:v>
                </c:pt>
                <c:pt idx="40">
                  <c:v>0.06</c:v>
                </c:pt>
                <c:pt idx="41">
                  <c:v>0.06</c:v>
                </c:pt>
                <c:pt idx="42">
                  <c:v>0.06</c:v>
                </c:pt>
                <c:pt idx="43">
                  <c:v>0.06</c:v>
                </c:pt>
                <c:pt idx="44">
                  <c:v>0.06</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0.06</c:v>
                </c:pt>
                <c:pt idx="61">
                  <c:v>0.06</c:v>
                </c:pt>
                <c:pt idx="62">
                  <c:v>0.06</c:v>
                </c:pt>
                <c:pt idx="63">
                  <c:v>0.06</c:v>
                </c:pt>
                <c:pt idx="64">
                  <c:v>0.06</c:v>
                </c:pt>
                <c:pt idx="65">
                  <c:v>0.06</c:v>
                </c:pt>
                <c:pt idx="66">
                  <c:v>0.06</c:v>
                </c:pt>
                <c:pt idx="67">
                  <c:v>0.06</c:v>
                </c:pt>
                <c:pt idx="68">
                  <c:v>0.06</c:v>
                </c:pt>
                <c:pt idx="69">
                  <c:v>0.06</c:v>
                </c:pt>
                <c:pt idx="70">
                  <c:v>0.06</c:v>
                </c:pt>
                <c:pt idx="71">
                  <c:v>0.06</c:v>
                </c:pt>
                <c:pt idx="72">
                  <c:v>0.06</c:v>
                </c:pt>
                <c:pt idx="73">
                  <c:v>0.06</c:v>
                </c:pt>
                <c:pt idx="74">
                  <c:v>0.06</c:v>
                </c:pt>
                <c:pt idx="75">
                  <c:v>0.06</c:v>
                </c:pt>
                <c:pt idx="76">
                  <c:v>0.06</c:v>
                </c:pt>
                <c:pt idx="77">
                  <c:v>0.06</c:v>
                </c:pt>
                <c:pt idx="78">
                  <c:v>0.06</c:v>
                </c:pt>
                <c:pt idx="79">
                  <c:v>0.06</c:v>
                </c:pt>
                <c:pt idx="80">
                  <c:v>0.06</c:v>
                </c:pt>
                <c:pt idx="81">
                  <c:v>0.06</c:v>
                </c:pt>
                <c:pt idx="82">
                  <c:v>0.06</c:v>
                </c:pt>
                <c:pt idx="83">
                  <c:v>0.06</c:v>
                </c:pt>
                <c:pt idx="84">
                  <c:v>0.06</c:v>
                </c:pt>
                <c:pt idx="85">
                  <c:v>0.06</c:v>
                </c:pt>
                <c:pt idx="86">
                  <c:v>0.06</c:v>
                </c:pt>
                <c:pt idx="87">
                  <c:v>0.06</c:v>
                </c:pt>
                <c:pt idx="88">
                  <c:v>0.06</c:v>
                </c:pt>
                <c:pt idx="89">
                  <c:v>0.06</c:v>
                </c:pt>
                <c:pt idx="90">
                  <c:v>0.06</c:v>
                </c:pt>
                <c:pt idx="91">
                  <c:v>0.06</c:v>
                </c:pt>
                <c:pt idx="92">
                  <c:v>0.06</c:v>
                </c:pt>
                <c:pt idx="93">
                  <c:v>0.06</c:v>
                </c:pt>
                <c:pt idx="94">
                  <c:v>0.06</c:v>
                </c:pt>
                <c:pt idx="95">
                  <c:v>0.06</c:v>
                </c:pt>
                <c:pt idx="96">
                  <c:v>0.06</c:v>
                </c:pt>
                <c:pt idx="97">
                  <c:v>0.06</c:v>
                </c:pt>
                <c:pt idx="98">
                  <c:v>0.06</c:v>
                </c:pt>
                <c:pt idx="99">
                  <c:v>0.06</c:v>
                </c:pt>
                <c:pt idx="100">
                  <c:v>0.06</c:v>
                </c:pt>
                <c:pt idx="101">
                  <c:v>0.06</c:v>
                </c:pt>
                <c:pt idx="102">
                  <c:v>0.06</c:v>
                </c:pt>
                <c:pt idx="103">
                  <c:v>0.06</c:v>
                </c:pt>
                <c:pt idx="104">
                  <c:v>0.06</c:v>
                </c:pt>
                <c:pt idx="105">
                  <c:v>0.06</c:v>
                </c:pt>
                <c:pt idx="106">
                  <c:v>0.06</c:v>
                </c:pt>
                <c:pt idx="107">
                  <c:v>0.06</c:v>
                </c:pt>
                <c:pt idx="108">
                  <c:v>0.06</c:v>
                </c:pt>
                <c:pt idx="109">
                  <c:v>0.06</c:v>
                </c:pt>
                <c:pt idx="110">
                  <c:v>0.06</c:v>
                </c:pt>
                <c:pt idx="111">
                  <c:v>0.06</c:v>
                </c:pt>
                <c:pt idx="112">
                  <c:v>0.06</c:v>
                </c:pt>
                <c:pt idx="113">
                  <c:v>0.06</c:v>
                </c:pt>
                <c:pt idx="114">
                  <c:v>0.06</c:v>
                </c:pt>
                <c:pt idx="115">
                  <c:v>0.06</c:v>
                </c:pt>
                <c:pt idx="116">
                  <c:v>0.06</c:v>
                </c:pt>
                <c:pt idx="117">
                  <c:v>0.06</c:v>
                </c:pt>
                <c:pt idx="118">
                  <c:v>0.06</c:v>
                </c:pt>
                <c:pt idx="119">
                  <c:v>0.06</c:v>
                </c:pt>
                <c:pt idx="120">
                  <c:v>0.06</c:v>
                </c:pt>
                <c:pt idx="121">
                  <c:v>0.06</c:v>
                </c:pt>
                <c:pt idx="122">
                  <c:v>0.06</c:v>
                </c:pt>
                <c:pt idx="123">
                  <c:v>0.06</c:v>
                </c:pt>
                <c:pt idx="124">
                  <c:v>0.06</c:v>
                </c:pt>
                <c:pt idx="125">
                  <c:v>0.06</c:v>
                </c:pt>
                <c:pt idx="126">
                  <c:v>0.06</c:v>
                </c:pt>
                <c:pt idx="127">
                  <c:v>0.06</c:v>
                </c:pt>
                <c:pt idx="128">
                  <c:v>0.06</c:v>
                </c:pt>
                <c:pt idx="129">
                  <c:v>0.06</c:v>
                </c:pt>
                <c:pt idx="130">
                  <c:v>0.06</c:v>
                </c:pt>
                <c:pt idx="131">
                  <c:v>0.06</c:v>
                </c:pt>
                <c:pt idx="132">
                  <c:v>0.06</c:v>
                </c:pt>
                <c:pt idx="133">
                  <c:v>0.06</c:v>
                </c:pt>
                <c:pt idx="134">
                  <c:v>0.06</c:v>
                </c:pt>
                <c:pt idx="135">
                  <c:v>0.06</c:v>
                </c:pt>
                <c:pt idx="136">
                  <c:v>0.06</c:v>
                </c:pt>
                <c:pt idx="137">
                  <c:v>0.06</c:v>
                </c:pt>
                <c:pt idx="138">
                  <c:v>0.06</c:v>
                </c:pt>
                <c:pt idx="139">
                  <c:v>0.06</c:v>
                </c:pt>
                <c:pt idx="140">
                  <c:v>0.06</c:v>
                </c:pt>
                <c:pt idx="141">
                  <c:v>0.06</c:v>
                </c:pt>
                <c:pt idx="142">
                  <c:v>0.06</c:v>
                </c:pt>
                <c:pt idx="143">
                  <c:v>0.06</c:v>
                </c:pt>
                <c:pt idx="144">
                  <c:v>0.06</c:v>
                </c:pt>
                <c:pt idx="145">
                  <c:v>0.06</c:v>
                </c:pt>
                <c:pt idx="146">
                  <c:v>0.06</c:v>
                </c:pt>
                <c:pt idx="147">
                  <c:v>0.06</c:v>
                </c:pt>
                <c:pt idx="148">
                  <c:v>0.06</c:v>
                </c:pt>
                <c:pt idx="149">
                  <c:v>0.06</c:v>
                </c:pt>
                <c:pt idx="150">
                  <c:v>0.06</c:v>
                </c:pt>
                <c:pt idx="151">
                  <c:v>0.06</c:v>
                </c:pt>
                <c:pt idx="152">
                  <c:v>0.06</c:v>
                </c:pt>
                <c:pt idx="153">
                  <c:v>0.06</c:v>
                </c:pt>
                <c:pt idx="154">
                  <c:v>0.06</c:v>
                </c:pt>
                <c:pt idx="155">
                  <c:v>0.06</c:v>
                </c:pt>
                <c:pt idx="156">
                  <c:v>0.06</c:v>
                </c:pt>
                <c:pt idx="157">
                  <c:v>0.06</c:v>
                </c:pt>
                <c:pt idx="158">
                  <c:v>0.06</c:v>
                </c:pt>
                <c:pt idx="159">
                  <c:v>0.06</c:v>
                </c:pt>
                <c:pt idx="160">
                  <c:v>0.06</c:v>
                </c:pt>
                <c:pt idx="161">
                  <c:v>0.06</c:v>
                </c:pt>
                <c:pt idx="162">
                  <c:v>0.06</c:v>
                </c:pt>
                <c:pt idx="163">
                  <c:v>0.06</c:v>
                </c:pt>
                <c:pt idx="164">
                  <c:v>0.06</c:v>
                </c:pt>
                <c:pt idx="165">
                  <c:v>0.06</c:v>
                </c:pt>
                <c:pt idx="166">
                  <c:v>0.06</c:v>
                </c:pt>
                <c:pt idx="167">
                  <c:v>0.06</c:v>
                </c:pt>
                <c:pt idx="168">
                  <c:v>0.06</c:v>
                </c:pt>
                <c:pt idx="169">
                  <c:v>0.06</c:v>
                </c:pt>
                <c:pt idx="170">
                  <c:v>0.06</c:v>
                </c:pt>
                <c:pt idx="171">
                  <c:v>0.06</c:v>
                </c:pt>
                <c:pt idx="172">
                  <c:v>0.06</c:v>
                </c:pt>
                <c:pt idx="173">
                  <c:v>0.06</c:v>
                </c:pt>
                <c:pt idx="174">
                  <c:v>0.06</c:v>
                </c:pt>
                <c:pt idx="175">
                  <c:v>0.06</c:v>
                </c:pt>
                <c:pt idx="176">
                  <c:v>0.06</c:v>
                </c:pt>
                <c:pt idx="177">
                  <c:v>0.06</c:v>
                </c:pt>
                <c:pt idx="178">
                  <c:v>0.06</c:v>
                </c:pt>
                <c:pt idx="179">
                  <c:v>0.06</c:v>
                </c:pt>
                <c:pt idx="180">
                  <c:v>0.06</c:v>
                </c:pt>
                <c:pt idx="181">
                  <c:v>0.06</c:v>
                </c:pt>
                <c:pt idx="182">
                  <c:v>0.06</c:v>
                </c:pt>
                <c:pt idx="183">
                  <c:v>0.06</c:v>
                </c:pt>
                <c:pt idx="184">
                  <c:v>0.06</c:v>
                </c:pt>
                <c:pt idx="185">
                  <c:v>0.06</c:v>
                </c:pt>
                <c:pt idx="186">
                  <c:v>0.06</c:v>
                </c:pt>
                <c:pt idx="187">
                  <c:v>0.06</c:v>
                </c:pt>
                <c:pt idx="188">
                  <c:v>0.06</c:v>
                </c:pt>
                <c:pt idx="189">
                  <c:v>0.06</c:v>
                </c:pt>
                <c:pt idx="190">
                  <c:v>0.06</c:v>
                </c:pt>
                <c:pt idx="191">
                  <c:v>0.06</c:v>
                </c:pt>
                <c:pt idx="192">
                  <c:v>0.06</c:v>
                </c:pt>
                <c:pt idx="193">
                  <c:v>0.06</c:v>
                </c:pt>
                <c:pt idx="194">
                  <c:v>0.06</c:v>
                </c:pt>
                <c:pt idx="195">
                  <c:v>0.06</c:v>
                </c:pt>
                <c:pt idx="196">
                  <c:v>0.06</c:v>
                </c:pt>
                <c:pt idx="197">
                  <c:v>0.06</c:v>
                </c:pt>
                <c:pt idx="198">
                  <c:v>0.06</c:v>
                </c:pt>
                <c:pt idx="199">
                  <c:v>0.06</c:v>
                </c:pt>
                <c:pt idx="200">
                  <c:v>0.06</c:v>
                </c:pt>
                <c:pt idx="201">
                  <c:v>0.06</c:v>
                </c:pt>
                <c:pt idx="202">
                  <c:v>0.06</c:v>
                </c:pt>
                <c:pt idx="203">
                  <c:v>0.06</c:v>
                </c:pt>
                <c:pt idx="204">
                  <c:v>0.06</c:v>
                </c:pt>
                <c:pt idx="205">
                  <c:v>0.06</c:v>
                </c:pt>
                <c:pt idx="206">
                  <c:v>0.06</c:v>
                </c:pt>
                <c:pt idx="207">
                  <c:v>0.06</c:v>
                </c:pt>
                <c:pt idx="208">
                  <c:v>0.06</c:v>
                </c:pt>
                <c:pt idx="209">
                  <c:v>0.06</c:v>
                </c:pt>
                <c:pt idx="210">
                  <c:v>0.06</c:v>
                </c:pt>
                <c:pt idx="211">
                  <c:v>0.06</c:v>
                </c:pt>
                <c:pt idx="212">
                  <c:v>0.06</c:v>
                </c:pt>
                <c:pt idx="213">
                  <c:v>0.06</c:v>
                </c:pt>
                <c:pt idx="214">
                  <c:v>0.06</c:v>
                </c:pt>
                <c:pt idx="215">
                  <c:v>0.06</c:v>
                </c:pt>
                <c:pt idx="216">
                  <c:v>0.06</c:v>
                </c:pt>
                <c:pt idx="217">
                  <c:v>0.06</c:v>
                </c:pt>
                <c:pt idx="218">
                  <c:v>0.06</c:v>
                </c:pt>
                <c:pt idx="219">
                  <c:v>0.06</c:v>
                </c:pt>
                <c:pt idx="220">
                  <c:v>0.06</c:v>
                </c:pt>
                <c:pt idx="221">
                  <c:v>0.06</c:v>
                </c:pt>
                <c:pt idx="222">
                  <c:v>0.06</c:v>
                </c:pt>
                <c:pt idx="223">
                  <c:v>0.06</c:v>
                </c:pt>
                <c:pt idx="224">
                  <c:v>0.06</c:v>
                </c:pt>
                <c:pt idx="225">
                  <c:v>0.06</c:v>
                </c:pt>
                <c:pt idx="226">
                  <c:v>0.06</c:v>
                </c:pt>
                <c:pt idx="227">
                  <c:v>0.06</c:v>
                </c:pt>
                <c:pt idx="228">
                  <c:v>0.06</c:v>
                </c:pt>
                <c:pt idx="229">
                  <c:v>0.06</c:v>
                </c:pt>
                <c:pt idx="230">
                  <c:v>0.06</c:v>
                </c:pt>
                <c:pt idx="231">
                  <c:v>0.06</c:v>
                </c:pt>
                <c:pt idx="232">
                  <c:v>0.06</c:v>
                </c:pt>
                <c:pt idx="233">
                  <c:v>0.06</c:v>
                </c:pt>
                <c:pt idx="234">
                  <c:v>0.06</c:v>
                </c:pt>
                <c:pt idx="235">
                  <c:v>0.06</c:v>
                </c:pt>
                <c:pt idx="236">
                  <c:v>0.06</c:v>
                </c:pt>
                <c:pt idx="237">
                  <c:v>0.06</c:v>
                </c:pt>
                <c:pt idx="238">
                  <c:v>0.06</c:v>
                </c:pt>
                <c:pt idx="239">
                  <c:v>0.06</c:v>
                </c:pt>
                <c:pt idx="240">
                  <c:v>0.06</c:v>
                </c:pt>
                <c:pt idx="241">
                  <c:v>0.06</c:v>
                </c:pt>
                <c:pt idx="242">
                  <c:v>0.06</c:v>
                </c:pt>
                <c:pt idx="243">
                  <c:v>0.06</c:v>
                </c:pt>
                <c:pt idx="244">
                  <c:v>0.06</c:v>
                </c:pt>
                <c:pt idx="245">
                  <c:v>0.06</c:v>
                </c:pt>
                <c:pt idx="246">
                  <c:v>0.06</c:v>
                </c:pt>
                <c:pt idx="247">
                  <c:v>0.06</c:v>
                </c:pt>
                <c:pt idx="248">
                  <c:v>0.06</c:v>
                </c:pt>
                <c:pt idx="249">
                  <c:v>0.06</c:v>
                </c:pt>
                <c:pt idx="250">
                  <c:v>0.06</c:v>
                </c:pt>
                <c:pt idx="251">
                  <c:v>0.06</c:v>
                </c:pt>
                <c:pt idx="252">
                  <c:v>0.06</c:v>
                </c:pt>
                <c:pt idx="253">
                  <c:v>0.06</c:v>
                </c:pt>
                <c:pt idx="254">
                  <c:v>0.06</c:v>
                </c:pt>
                <c:pt idx="255">
                  <c:v>0.06</c:v>
                </c:pt>
                <c:pt idx="256">
                  <c:v>0.06</c:v>
                </c:pt>
                <c:pt idx="257">
                  <c:v>0.06</c:v>
                </c:pt>
                <c:pt idx="258">
                  <c:v>0.06</c:v>
                </c:pt>
                <c:pt idx="259">
                  <c:v>0.06</c:v>
                </c:pt>
                <c:pt idx="260">
                  <c:v>0.06</c:v>
                </c:pt>
                <c:pt idx="261">
                  <c:v>0.06</c:v>
                </c:pt>
                <c:pt idx="262">
                  <c:v>0.06</c:v>
                </c:pt>
                <c:pt idx="263">
                  <c:v>0.06</c:v>
                </c:pt>
                <c:pt idx="264">
                  <c:v>0.06</c:v>
                </c:pt>
                <c:pt idx="265">
                  <c:v>0.06</c:v>
                </c:pt>
                <c:pt idx="266">
                  <c:v>0.06</c:v>
                </c:pt>
                <c:pt idx="267">
                  <c:v>0.06</c:v>
                </c:pt>
                <c:pt idx="268">
                  <c:v>0.06</c:v>
                </c:pt>
                <c:pt idx="269">
                  <c:v>0.06</c:v>
                </c:pt>
                <c:pt idx="270">
                  <c:v>0.06</c:v>
                </c:pt>
                <c:pt idx="271">
                  <c:v>0.06</c:v>
                </c:pt>
                <c:pt idx="272">
                  <c:v>0.06</c:v>
                </c:pt>
                <c:pt idx="273">
                  <c:v>0.06</c:v>
                </c:pt>
                <c:pt idx="274">
                  <c:v>0.06</c:v>
                </c:pt>
                <c:pt idx="275">
                  <c:v>0.06</c:v>
                </c:pt>
                <c:pt idx="276">
                  <c:v>0.06</c:v>
                </c:pt>
                <c:pt idx="277">
                  <c:v>0.06</c:v>
                </c:pt>
                <c:pt idx="278">
                  <c:v>0.06</c:v>
                </c:pt>
                <c:pt idx="279">
                  <c:v>0.06</c:v>
                </c:pt>
                <c:pt idx="280">
                  <c:v>0.06</c:v>
                </c:pt>
                <c:pt idx="281">
                  <c:v>0.06</c:v>
                </c:pt>
                <c:pt idx="282">
                  <c:v>0.06</c:v>
                </c:pt>
                <c:pt idx="283">
                  <c:v>0.06</c:v>
                </c:pt>
                <c:pt idx="284">
                  <c:v>0.06</c:v>
                </c:pt>
                <c:pt idx="285">
                  <c:v>0.06</c:v>
                </c:pt>
                <c:pt idx="286">
                  <c:v>0.06</c:v>
                </c:pt>
                <c:pt idx="287">
                  <c:v>0.06</c:v>
                </c:pt>
                <c:pt idx="288">
                  <c:v>0.06</c:v>
                </c:pt>
                <c:pt idx="289">
                  <c:v>0.06</c:v>
                </c:pt>
                <c:pt idx="290">
                  <c:v>0.06</c:v>
                </c:pt>
                <c:pt idx="291">
                  <c:v>0.06</c:v>
                </c:pt>
                <c:pt idx="292">
                  <c:v>0.06</c:v>
                </c:pt>
                <c:pt idx="293">
                  <c:v>0.06</c:v>
                </c:pt>
                <c:pt idx="294">
                  <c:v>0.06</c:v>
                </c:pt>
                <c:pt idx="295">
                  <c:v>0.06</c:v>
                </c:pt>
                <c:pt idx="296">
                  <c:v>0.06</c:v>
                </c:pt>
                <c:pt idx="297">
                  <c:v>0.06</c:v>
                </c:pt>
                <c:pt idx="298">
                  <c:v>0.06</c:v>
                </c:pt>
                <c:pt idx="299">
                  <c:v>0.06</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numCache>
            </c:numRef>
          </c:yVal>
          <c:smooth val="1"/>
          <c:extLst>
            <c:ext xmlns:c16="http://schemas.microsoft.com/office/drawing/2014/chart" uri="{C3380CC4-5D6E-409C-BE32-E72D297353CC}">
              <c16:uniqueId val="{00000000-53F6-421B-B21D-FB372D94A002}"/>
            </c:ext>
          </c:extLst>
        </c:ser>
        <c:dLbls>
          <c:showLegendKey val="0"/>
          <c:showVal val="0"/>
          <c:showCatName val="0"/>
          <c:showSerName val="0"/>
          <c:showPercent val="0"/>
          <c:showBubbleSize val="0"/>
        </c:dLbls>
        <c:axId val="1401355088"/>
        <c:axId val="1"/>
      </c:scatterChart>
      <c:valAx>
        <c:axId val="1401355088"/>
        <c:scaling>
          <c:orientation val="minMax"/>
          <c:max val="50"/>
          <c:min val="0"/>
        </c:scaling>
        <c:delete val="0"/>
        <c:axPos val="b"/>
        <c:title>
          <c:tx>
            <c:rich>
              <a:bodyPr/>
              <a:lstStyle/>
              <a:p>
                <a:pPr>
                  <a:defRPr sz="1000" b="1" i="0" u="none" strike="noStrike" baseline="0">
                    <a:solidFill>
                      <a:srgbClr val="FFFFFF"/>
                    </a:solidFill>
                    <a:latin typeface="Calibri"/>
                    <a:ea typeface="Calibri"/>
                    <a:cs typeface="Calibri"/>
                  </a:defRPr>
                </a:pPr>
                <a:r>
                  <a:rPr lang="en-GB"/>
                  <a:t>Years</a:t>
                </a:r>
              </a:p>
            </c:rich>
          </c:tx>
          <c:overlay val="0"/>
        </c:title>
        <c:numFmt formatCode="#,##0_ ;[Red]\-#,##0\ " sourceLinked="0"/>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1"/>
        <c:crosses val="autoZero"/>
        <c:crossBetween val="midCat"/>
        <c:majorUnit val="10"/>
        <c:minorUnit val="2"/>
      </c:valAx>
      <c:valAx>
        <c:axId val="1"/>
        <c:scaling>
          <c:orientation val="minMax"/>
          <c:min val="0"/>
        </c:scaling>
        <c:delete val="0"/>
        <c:axPos val="l"/>
        <c:majorGridlines/>
        <c:title>
          <c:tx>
            <c:rich>
              <a:bodyPr/>
              <a:lstStyle/>
              <a:p>
                <a:pPr>
                  <a:defRPr sz="1000" b="1" i="0" u="none" strike="noStrike" baseline="0">
                    <a:solidFill>
                      <a:srgbClr val="FFFFFF"/>
                    </a:solidFill>
                    <a:latin typeface="Calibri"/>
                    <a:ea typeface="Calibri"/>
                    <a:cs typeface="Calibri"/>
                  </a:defRPr>
                </a:pPr>
                <a:r>
                  <a:rPr lang="en-GB"/>
                  <a:t>Amount</a:t>
                </a:r>
              </a:p>
            </c:rich>
          </c:tx>
          <c:overlay val="0"/>
        </c:title>
        <c:numFmt formatCode="0%" sourceLinked="0"/>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1401355088"/>
        <c:crossesAt val="0"/>
        <c:crossBetween val="midCat"/>
      </c:valAx>
      <c:spPr>
        <a:effectLst>
          <a:outerShdw blurRad="50800" dist="38100" dir="2700000" algn="tl" rotWithShape="0">
            <a:prstClr val="black">
              <a:alpha val="40000"/>
            </a:prstClr>
          </a:outerShdw>
        </a:effectLst>
      </c:spPr>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FFFFFF"/>
                </a:solidFill>
                <a:latin typeface="Calibri"/>
                <a:ea typeface="Calibri"/>
                <a:cs typeface="Calibri"/>
              </a:defRPr>
            </a:pPr>
            <a:r>
              <a:rPr lang="en-GB"/>
              <a:t>Interest / Capital Split</a:t>
            </a:r>
          </a:p>
        </c:rich>
      </c:tx>
      <c:overlay val="0"/>
      <c:spPr>
        <a:noFill/>
        <a:ln>
          <a:noFill/>
        </a:ln>
      </c:spPr>
    </c:title>
    <c:autoTitleDeleted val="0"/>
    <c:view3D>
      <c:rotX val="30"/>
      <c:rotY val="0"/>
      <c:rAngAx val="0"/>
    </c:view3D>
    <c:floor>
      <c:thickness val="0"/>
    </c:floor>
    <c:sideWall>
      <c:thickness val="0"/>
    </c:sideWall>
    <c:backWall>
      <c:thickness val="0"/>
    </c:backWall>
    <c:plotArea>
      <c:layout/>
      <c:pie3DChart>
        <c:varyColors val="1"/>
        <c:ser>
          <c:idx val="0"/>
          <c:order val="0"/>
          <c:tx>
            <c:v>Capital</c:v>
          </c:tx>
          <c:spPr>
            <a:effectLst>
              <a:innerShdw blurRad="63500" dist="50800" dir="10800000">
                <a:prstClr val="black">
                  <a:alpha val="50000"/>
                </a:prstClr>
              </a:innerShdw>
            </a:effectLst>
            <a:scene3d>
              <a:camera prst="orthographicFront"/>
              <a:lightRig rig="threePt" dir="t"/>
            </a:scene3d>
            <a:sp3d>
              <a:bevelT prst="relaxedInset"/>
              <a:bevelB prst="relaxedInset"/>
            </a:sp3d>
          </c:spPr>
          <c:dPt>
            <c:idx val="0"/>
            <c:bubble3D val="0"/>
            <c:extLst>
              <c:ext xmlns:c16="http://schemas.microsoft.com/office/drawing/2014/chart" uri="{C3380CC4-5D6E-409C-BE32-E72D297353CC}">
                <c16:uniqueId val="{00000000-A3DD-473F-AEAA-BEC8935B7482}"/>
              </c:ext>
            </c:extLst>
          </c:dPt>
          <c:dPt>
            <c:idx val="1"/>
            <c:bubble3D val="0"/>
            <c:extLst>
              <c:ext xmlns:c16="http://schemas.microsoft.com/office/drawing/2014/chart" uri="{C3380CC4-5D6E-409C-BE32-E72D297353CC}">
                <c16:uniqueId val="{00000001-A3DD-473F-AEAA-BEC8935B7482}"/>
              </c:ext>
            </c:extLst>
          </c:dPt>
          <c:cat>
            <c:strLit>
              <c:ptCount val="1"/>
              <c:pt idx="0">
                <c:v>Interest</c:v>
              </c:pt>
            </c:strLit>
          </c:cat>
          <c:val>
            <c:numRef>
              <c:f>'Mortgage 1 Variables'!$E$36:$F$36</c:f>
              <c:numCache>
                <c:formatCode>#,##0_);[Red]\(#,##0\)</c:formatCode>
                <c:ptCount val="2"/>
                <c:pt idx="0">
                  <c:v>93290.420445652606</c:v>
                </c:pt>
                <c:pt idx="1">
                  <c:v>100000</c:v>
                </c:pt>
              </c:numCache>
            </c:numRef>
          </c:val>
          <c:extLst>
            <c:ext xmlns:c16="http://schemas.microsoft.com/office/drawing/2014/chart" uri="{C3380CC4-5D6E-409C-BE32-E72D297353CC}">
              <c16:uniqueId val="{00000002-A3DD-473F-AEAA-BEC8935B7482}"/>
            </c:ext>
          </c:extLst>
        </c:ser>
        <c:dLbls>
          <c:showLegendKey val="0"/>
          <c:showVal val="0"/>
          <c:showCatName val="0"/>
          <c:showSerName val="0"/>
          <c:showPercent val="0"/>
          <c:showBubbleSize val="0"/>
          <c:showLeaderLines val="1"/>
        </c:dLbls>
      </c:pie3DChart>
      <c:spPr>
        <a:noFill/>
        <a:ln w="25400">
          <a:noFill/>
        </a:ln>
      </c:spPr>
    </c:plotArea>
    <c:legend>
      <c:legendPos val="r"/>
      <c:legendEntry>
        <c:idx val="1"/>
        <c:delete val="1"/>
      </c:legendEntry>
      <c:layout>
        <c:manualLayout>
          <c:xMode val="edge"/>
          <c:yMode val="edge"/>
          <c:x val="0.87407952292137847"/>
          <c:y val="0.53395381906742967"/>
          <c:w val="0.10622494202169531"/>
          <c:h val="5.882542074471684E-2"/>
        </c:manualLayout>
      </c:layout>
      <c:overlay val="0"/>
      <c:txPr>
        <a:bodyPr/>
        <a:lstStyle/>
        <a:p>
          <a:pPr>
            <a:defRPr sz="845" b="0" i="0" u="none" strike="noStrike" baseline="0">
              <a:solidFill>
                <a:srgbClr val="FFFFFF"/>
              </a:solidFill>
              <a:latin typeface="Calibri"/>
              <a:ea typeface="Calibri"/>
              <a:cs typeface="Calibri"/>
            </a:defRPr>
          </a:pPr>
          <a:endParaRPr lang="en-US"/>
        </a:p>
      </c:txPr>
    </c:legend>
    <c:plotVisOnly val="1"/>
    <c:dispBlanksAs val="zero"/>
    <c:showDLblsOverMax val="0"/>
  </c:chart>
  <c:spPr>
    <a:solidFill>
      <a:schemeClr val="tx1"/>
    </a:solid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55" l="0.70000000000000062" r="0.70000000000000062" t="0.750000000000001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sz="1800" b="1" i="0" u="none" strike="noStrike" baseline="0">
                <a:solidFill>
                  <a:srgbClr val="FFFFFF"/>
                </a:solidFill>
                <a:latin typeface="Calibri"/>
                <a:ea typeface="Calibri"/>
                <a:cs typeface="Calibri"/>
              </a:defRPr>
            </a:pPr>
            <a:r>
              <a:rPr lang="en-GB"/>
              <a:t>Mortgage 2 Repayment Chart</a:t>
            </a:r>
          </a:p>
        </c:rich>
      </c:tx>
      <c:overlay val="0"/>
    </c:title>
    <c:autoTitleDeleted val="0"/>
    <c:plotArea>
      <c:layout/>
      <c:scatterChart>
        <c:scatterStyle val="smoothMarker"/>
        <c:varyColors val="0"/>
        <c:ser>
          <c:idx val="0"/>
          <c:order val="0"/>
          <c:tx>
            <c:v>Offset Savings</c:v>
          </c:tx>
          <c:spPr>
            <a:ln w="25400">
              <a:solidFill>
                <a:srgbClr val="339933"/>
              </a:solidFill>
              <a:prstDash val="solid"/>
            </a:ln>
          </c:spPr>
          <c:marker>
            <c:symbol val="none"/>
          </c:marker>
          <c:xVal>
            <c:numRef>
              <c:f>'Mortgage 2 Monthly calcs'!$B$12:$B$611</c:f>
              <c:numCache>
                <c:formatCode>#,##0_);[Red]\(#,##0\)</c:formatCode>
                <c:ptCount val="600"/>
                <c:pt idx="0">
                  <c:v>8.3333333333333329E-2</c:v>
                </c:pt>
                <c:pt idx="1">
                  <c:v>0.16666666666666666</c:v>
                </c:pt>
                <c:pt idx="2">
                  <c:v>0.25</c:v>
                </c:pt>
                <c:pt idx="3">
                  <c:v>0.33333333333333331</c:v>
                </c:pt>
                <c:pt idx="4">
                  <c:v>0.41666666666666669</c:v>
                </c:pt>
                <c:pt idx="5">
                  <c:v>0.5</c:v>
                </c:pt>
                <c:pt idx="6">
                  <c:v>0.58333333333333337</c:v>
                </c:pt>
                <c:pt idx="7">
                  <c:v>0.66666666666666663</c:v>
                </c:pt>
                <c:pt idx="8">
                  <c:v>0.75</c:v>
                </c:pt>
                <c:pt idx="9">
                  <c:v>0.83333333333333337</c:v>
                </c:pt>
                <c:pt idx="10">
                  <c:v>0.91666666666666663</c:v>
                </c:pt>
                <c:pt idx="11">
                  <c:v>1</c:v>
                </c:pt>
                <c:pt idx="12">
                  <c:v>1.0833333333333333</c:v>
                </c:pt>
                <c:pt idx="13">
                  <c:v>1.1666666666666667</c:v>
                </c:pt>
                <c:pt idx="14">
                  <c:v>1.25</c:v>
                </c:pt>
                <c:pt idx="15">
                  <c:v>1.3333333333333333</c:v>
                </c:pt>
                <c:pt idx="16">
                  <c:v>1.4166666666666667</c:v>
                </c:pt>
                <c:pt idx="17">
                  <c:v>1.5</c:v>
                </c:pt>
                <c:pt idx="18">
                  <c:v>1.5833333333333333</c:v>
                </c:pt>
                <c:pt idx="19">
                  <c:v>1.6666666666666667</c:v>
                </c:pt>
                <c:pt idx="20">
                  <c:v>1.75</c:v>
                </c:pt>
                <c:pt idx="21">
                  <c:v>1.8333333333333333</c:v>
                </c:pt>
                <c:pt idx="22">
                  <c:v>1.9166666666666667</c:v>
                </c:pt>
                <c:pt idx="23">
                  <c:v>2</c:v>
                </c:pt>
                <c:pt idx="24">
                  <c:v>2.0833333333333335</c:v>
                </c:pt>
                <c:pt idx="25">
                  <c:v>2.1666666666666665</c:v>
                </c:pt>
                <c:pt idx="26">
                  <c:v>2.25</c:v>
                </c:pt>
                <c:pt idx="27">
                  <c:v>2.3333333333333335</c:v>
                </c:pt>
                <c:pt idx="28">
                  <c:v>2.4166666666666665</c:v>
                </c:pt>
                <c:pt idx="29">
                  <c:v>2.5</c:v>
                </c:pt>
                <c:pt idx="30">
                  <c:v>2.5833333333333335</c:v>
                </c:pt>
                <c:pt idx="31">
                  <c:v>2.6666666666666665</c:v>
                </c:pt>
                <c:pt idx="32">
                  <c:v>2.75</c:v>
                </c:pt>
                <c:pt idx="33">
                  <c:v>2.8333333333333335</c:v>
                </c:pt>
                <c:pt idx="34">
                  <c:v>2.9166666666666665</c:v>
                </c:pt>
                <c:pt idx="35">
                  <c:v>3</c:v>
                </c:pt>
                <c:pt idx="36">
                  <c:v>3.0833333333333335</c:v>
                </c:pt>
                <c:pt idx="37">
                  <c:v>3.1666666666666665</c:v>
                </c:pt>
                <c:pt idx="38">
                  <c:v>3.25</c:v>
                </c:pt>
                <c:pt idx="39">
                  <c:v>3.3333333333333335</c:v>
                </c:pt>
                <c:pt idx="40">
                  <c:v>3.4166666666666665</c:v>
                </c:pt>
                <c:pt idx="41">
                  <c:v>3.5</c:v>
                </c:pt>
                <c:pt idx="42">
                  <c:v>3.5833333333333335</c:v>
                </c:pt>
                <c:pt idx="43">
                  <c:v>3.6666666666666665</c:v>
                </c:pt>
                <c:pt idx="44">
                  <c:v>3.75</c:v>
                </c:pt>
                <c:pt idx="45">
                  <c:v>3.8333333333333335</c:v>
                </c:pt>
                <c:pt idx="46">
                  <c:v>3.9166666666666665</c:v>
                </c:pt>
                <c:pt idx="47">
                  <c:v>4</c:v>
                </c:pt>
                <c:pt idx="48">
                  <c:v>4.083333333333333</c:v>
                </c:pt>
                <c:pt idx="49">
                  <c:v>4.166666666666667</c:v>
                </c:pt>
                <c:pt idx="50">
                  <c:v>4.25</c:v>
                </c:pt>
                <c:pt idx="51">
                  <c:v>4.333333333333333</c:v>
                </c:pt>
                <c:pt idx="52">
                  <c:v>4.416666666666667</c:v>
                </c:pt>
                <c:pt idx="53">
                  <c:v>4.5</c:v>
                </c:pt>
                <c:pt idx="54">
                  <c:v>4.583333333333333</c:v>
                </c:pt>
                <c:pt idx="55">
                  <c:v>4.666666666666667</c:v>
                </c:pt>
                <c:pt idx="56">
                  <c:v>4.75</c:v>
                </c:pt>
                <c:pt idx="57">
                  <c:v>4.833333333333333</c:v>
                </c:pt>
                <c:pt idx="58">
                  <c:v>4.916666666666667</c:v>
                </c:pt>
                <c:pt idx="59">
                  <c:v>5</c:v>
                </c:pt>
                <c:pt idx="60">
                  <c:v>5.083333333333333</c:v>
                </c:pt>
                <c:pt idx="61">
                  <c:v>5.166666666666667</c:v>
                </c:pt>
                <c:pt idx="62">
                  <c:v>5.25</c:v>
                </c:pt>
                <c:pt idx="63">
                  <c:v>5.333333333333333</c:v>
                </c:pt>
                <c:pt idx="64">
                  <c:v>5.416666666666667</c:v>
                </c:pt>
                <c:pt idx="65">
                  <c:v>5.5</c:v>
                </c:pt>
                <c:pt idx="66">
                  <c:v>5.583333333333333</c:v>
                </c:pt>
                <c:pt idx="67">
                  <c:v>5.666666666666667</c:v>
                </c:pt>
                <c:pt idx="68">
                  <c:v>5.75</c:v>
                </c:pt>
                <c:pt idx="69">
                  <c:v>5.833333333333333</c:v>
                </c:pt>
                <c:pt idx="70">
                  <c:v>5.916666666666667</c:v>
                </c:pt>
                <c:pt idx="71">
                  <c:v>6</c:v>
                </c:pt>
                <c:pt idx="72">
                  <c:v>6.083333333333333</c:v>
                </c:pt>
                <c:pt idx="73">
                  <c:v>6.166666666666667</c:v>
                </c:pt>
                <c:pt idx="74">
                  <c:v>6.25</c:v>
                </c:pt>
                <c:pt idx="75">
                  <c:v>6.333333333333333</c:v>
                </c:pt>
                <c:pt idx="76">
                  <c:v>6.416666666666667</c:v>
                </c:pt>
                <c:pt idx="77">
                  <c:v>6.5</c:v>
                </c:pt>
                <c:pt idx="78">
                  <c:v>6.583333333333333</c:v>
                </c:pt>
                <c:pt idx="79">
                  <c:v>6.666666666666667</c:v>
                </c:pt>
                <c:pt idx="80">
                  <c:v>6.75</c:v>
                </c:pt>
                <c:pt idx="81">
                  <c:v>6.833333333333333</c:v>
                </c:pt>
                <c:pt idx="82">
                  <c:v>6.916666666666667</c:v>
                </c:pt>
                <c:pt idx="83">
                  <c:v>7</c:v>
                </c:pt>
                <c:pt idx="84">
                  <c:v>7.083333333333333</c:v>
                </c:pt>
                <c:pt idx="85">
                  <c:v>7.166666666666667</c:v>
                </c:pt>
                <c:pt idx="86">
                  <c:v>7.25</c:v>
                </c:pt>
                <c:pt idx="87">
                  <c:v>7.333333333333333</c:v>
                </c:pt>
                <c:pt idx="88">
                  <c:v>7.416666666666667</c:v>
                </c:pt>
                <c:pt idx="89">
                  <c:v>7.5</c:v>
                </c:pt>
                <c:pt idx="90">
                  <c:v>7.583333333333333</c:v>
                </c:pt>
                <c:pt idx="91">
                  <c:v>7.666666666666667</c:v>
                </c:pt>
                <c:pt idx="92">
                  <c:v>7.75</c:v>
                </c:pt>
                <c:pt idx="93">
                  <c:v>7.833333333333333</c:v>
                </c:pt>
                <c:pt idx="94">
                  <c:v>7.916666666666667</c:v>
                </c:pt>
                <c:pt idx="95">
                  <c:v>8</c:v>
                </c:pt>
                <c:pt idx="96">
                  <c:v>8.0833333333333339</c:v>
                </c:pt>
                <c:pt idx="97">
                  <c:v>8.1666666666666661</c:v>
                </c:pt>
                <c:pt idx="98">
                  <c:v>8.25</c:v>
                </c:pt>
                <c:pt idx="99">
                  <c:v>8.3333333333333339</c:v>
                </c:pt>
                <c:pt idx="100">
                  <c:v>8.4166666666666661</c:v>
                </c:pt>
                <c:pt idx="101">
                  <c:v>8.5</c:v>
                </c:pt>
                <c:pt idx="102">
                  <c:v>8.5833333333333339</c:v>
                </c:pt>
                <c:pt idx="103">
                  <c:v>8.6666666666666661</c:v>
                </c:pt>
                <c:pt idx="104">
                  <c:v>8.75</c:v>
                </c:pt>
                <c:pt idx="105">
                  <c:v>8.8333333333333339</c:v>
                </c:pt>
                <c:pt idx="106">
                  <c:v>8.9166666666666661</c:v>
                </c:pt>
                <c:pt idx="107">
                  <c:v>9</c:v>
                </c:pt>
                <c:pt idx="108">
                  <c:v>9.0833333333333339</c:v>
                </c:pt>
                <c:pt idx="109">
                  <c:v>9.1666666666666661</c:v>
                </c:pt>
                <c:pt idx="110">
                  <c:v>9.25</c:v>
                </c:pt>
                <c:pt idx="111">
                  <c:v>9.3333333333333339</c:v>
                </c:pt>
                <c:pt idx="112">
                  <c:v>9.4166666666666661</c:v>
                </c:pt>
                <c:pt idx="113">
                  <c:v>9.5</c:v>
                </c:pt>
                <c:pt idx="114">
                  <c:v>9.5833333333333339</c:v>
                </c:pt>
                <c:pt idx="115">
                  <c:v>9.6666666666666661</c:v>
                </c:pt>
                <c:pt idx="116">
                  <c:v>9.75</c:v>
                </c:pt>
                <c:pt idx="117">
                  <c:v>9.8333333333333339</c:v>
                </c:pt>
                <c:pt idx="118">
                  <c:v>9.9166666666666661</c:v>
                </c:pt>
                <c:pt idx="119">
                  <c:v>10</c:v>
                </c:pt>
                <c:pt idx="120">
                  <c:v>10.083333333333334</c:v>
                </c:pt>
                <c:pt idx="121">
                  <c:v>10.166666666666666</c:v>
                </c:pt>
                <c:pt idx="122">
                  <c:v>10.25</c:v>
                </c:pt>
                <c:pt idx="123">
                  <c:v>10.333333333333334</c:v>
                </c:pt>
                <c:pt idx="124">
                  <c:v>10.416666666666666</c:v>
                </c:pt>
                <c:pt idx="125">
                  <c:v>10.5</c:v>
                </c:pt>
                <c:pt idx="126">
                  <c:v>10.583333333333334</c:v>
                </c:pt>
                <c:pt idx="127">
                  <c:v>10.666666666666666</c:v>
                </c:pt>
                <c:pt idx="128">
                  <c:v>10.75</c:v>
                </c:pt>
                <c:pt idx="129">
                  <c:v>10.833333333333334</c:v>
                </c:pt>
                <c:pt idx="130">
                  <c:v>10.916666666666666</c:v>
                </c:pt>
                <c:pt idx="131">
                  <c:v>11</c:v>
                </c:pt>
                <c:pt idx="132">
                  <c:v>11.083333333333334</c:v>
                </c:pt>
                <c:pt idx="133">
                  <c:v>11.166666666666666</c:v>
                </c:pt>
                <c:pt idx="134">
                  <c:v>11.25</c:v>
                </c:pt>
                <c:pt idx="135">
                  <c:v>11.333333333333334</c:v>
                </c:pt>
                <c:pt idx="136">
                  <c:v>11.416666666666666</c:v>
                </c:pt>
                <c:pt idx="137">
                  <c:v>11.5</c:v>
                </c:pt>
                <c:pt idx="138">
                  <c:v>11.583333333333334</c:v>
                </c:pt>
                <c:pt idx="139">
                  <c:v>11.666666666666666</c:v>
                </c:pt>
                <c:pt idx="140">
                  <c:v>11.75</c:v>
                </c:pt>
                <c:pt idx="141">
                  <c:v>11.833333333333334</c:v>
                </c:pt>
                <c:pt idx="142">
                  <c:v>11.916666666666666</c:v>
                </c:pt>
                <c:pt idx="143">
                  <c:v>12</c:v>
                </c:pt>
                <c:pt idx="144">
                  <c:v>12.083333333333334</c:v>
                </c:pt>
                <c:pt idx="145">
                  <c:v>12.166666666666666</c:v>
                </c:pt>
                <c:pt idx="146">
                  <c:v>12.25</c:v>
                </c:pt>
                <c:pt idx="147">
                  <c:v>12.333333333333334</c:v>
                </c:pt>
                <c:pt idx="148">
                  <c:v>12.416666666666666</c:v>
                </c:pt>
                <c:pt idx="149">
                  <c:v>12.5</c:v>
                </c:pt>
                <c:pt idx="150">
                  <c:v>12.583333333333334</c:v>
                </c:pt>
                <c:pt idx="151">
                  <c:v>12.666666666666666</c:v>
                </c:pt>
                <c:pt idx="152">
                  <c:v>12.75</c:v>
                </c:pt>
                <c:pt idx="153">
                  <c:v>12.833333333333334</c:v>
                </c:pt>
                <c:pt idx="154">
                  <c:v>12.916666666666666</c:v>
                </c:pt>
                <c:pt idx="155">
                  <c:v>13</c:v>
                </c:pt>
                <c:pt idx="156">
                  <c:v>13.083333333333334</c:v>
                </c:pt>
                <c:pt idx="157">
                  <c:v>13.166666666666666</c:v>
                </c:pt>
                <c:pt idx="158">
                  <c:v>13.25</c:v>
                </c:pt>
                <c:pt idx="159">
                  <c:v>13.333333333333334</c:v>
                </c:pt>
                <c:pt idx="160">
                  <c:v>13.416666666666666</c:v>
                </c:pt>
                <c:pt idx="161">
                  <c:v>13.5</c:v>
                </c:pt>
                <c:pt idx="162">
                  <c:v>13.583333333333334</c:v>
                </c:pt>
                <c:pt idx="163">
                  <c:v>13.666666666666666</c:v>
                </c:pt>
                <c:pt idx="164">
                  <c:v>13.75</c:v>
                </c:pt>
                <c:pt idx="165">
                  <c:v>13.833333333333334</c:v>
                </c:pt>
                <c:pt idx="166">
                  <c:v>13.916666666666666</c:v>
                </c:pt>
                <c:pt idx="167">
                  <c:v>14</c:v>
                </c:pt>
                <c:pt idx="168">
                  <c:v>14.083333333333334</c:v>
                </c:pt>
                <c:pt idx="169">
                  <c:v>14.166666666666666</c:v>
                </c:pt>
                <c:pt idx="170">
                  <c:v>14.25</c:v>
                </c:pt>
                <c:pt idx="171">
                  <c:v>14.333333333333334</c:v>
                </c:pt>
                <c:pt idx="172">
                  <c:v>14.416666666666666</c:v>
                </c:pt>
                <c:pt idx="173">
                  <c:v>14.5</c:v>
                </c:pt>
                <c:pt idx="174">
                  <c:v>14.583333333333334</c:v>
                </c:pt>
                <c:pt idx="175">
                  <c:v>14.666666666666666</c:v>
                </c:pt>
                <c:pt idx="176">
                  <c:v>14.75</c:v>
                </c:pt>
                <c:pt idx="177">
                  <c:v>14.833333333333334</c:v>
                </c:pt>
                <c:pt idx="178">
                  <c:v>14.916666666666666</c:v>
                </c:pt>
                <c:pt idx="179">
                  <c:v>15</c:v>
                </c:pt>
                <c:pt idx="180">
                  <c:v>15.083333333333334</c:v>
                </c:pt>
                <c:pt idx="181">
                  <c:v>15.166666666666666</c:v>
                </c:pt>
                <c:pt idx="182">
                  <c:v>15.25</c:v>
                </c:pt>
                <c:pt idx="183">
                  <c:v>15.333333333333334</c:v>
                </c:pt>
                <c:pt idx="184">
                  <c:v>15.416666666666666</c:v>
                </c:pt>
                <c:pt idx="185">
                  <c:v>15.5</c:v>
                </c:pt>
                <c:pt idx="186">
                  <c:v>15.583333333333334</c:v>
                </c:pt>
                <c:pt idx="187">
                  <c:v>15.666666666666666</c:v>
                </c:pt>
                <c:pt idx="188">
                  <c:v>15.75</c:v>
                </c:pt>
                <c:pt idx="189">
                  <c:v>15.833333333333334</c:v>
                </c:pt>
                <c:pt idx="190">
                  <c:v>15.916666666666666</c:v>
                </c:pt>
                <c:pt idx="191">
                  <c:v>16</c:v>
                </c:pt>
                <c:pt idx="192">
                  <c:v>16.083333333333332</c:v>
                </c:pt>
                <c:pt idx="193">
                  <c:v>16.166666666666668</c:v>
                </c:pt>
                <c:pt idx="194">
                  <c:v>16.25</c:v>
                </c:pt>
                <c:pt idx="195">
                  <c:v>16.333333333333332</c:v>
                </c:pt>
                <c:pt idx="196">
                  <c:v>16.416666666666668</c:v>
                </c:pt>
                <c:pt idx="197">
                  <c:v>16.5</c:v>
                </c:pt>
                <c:pt idx="198">
                  <c:v>16.583333333333332</c:v>
                </c:pt>
                <c:pt idx="199">
                  <c:v>16.666666666666668</c:v>
                </c:pt>
                <c:pt idx="200">
                  <c:v>16.75</c:v>
                </c:pt>
                <c:pt idx="201">
                  <c:v>16.833333333333332</c:v>
                </c:pt>
                <c:pt idx="202">
                  <c:v>16.916666666666668</c:v>
                </c:pt>
                <c:pt idx="203">
                  <c:v>17</c:v>
                </c:pt>
                <c:pt idx="204">
                  <c:v>17.083333333333332</c:v>
                </c:pt>
                <c:pt idx="205">
                  <c:v>17.166666666666668</c:v>
                </c:pt>
                <c:pt idx="206">
                  <c:v>17.25</c:v>
                </c:pt>
                <c:pt idx="207">
                  <c:v>17.333333333333332</c:v>
                </c:pt>
                <c:pt idx="208">
                  <c:v>17.416666666666668</c:v>
                </c:pt>
                <c:pt idx="209">
                  <c:v>17.5</c:v>
                </c:pt>
                <c:pt idx="210">
                  <c:v>17.583333333333332</c:v>
                </c:pt>
                <c:pt idx="211">
                  <c:v>17.666666666666668</c:v>
                </c:pt>
                <c:pt idx="212">
                  <c:v>17.75</c:v>
                </c:pt>
                <c:pt idx="213">
                  <c:v>17.833333333333332</c:v>
                </c:pt>
                <c:pt idx="214">
                  <c:v>17.916666666666668</c:v>
                </c:pt>
                <c:pt idx="215">
                  <c:v>18</c:v>
                </c:pt>
                <c:pt idx="216">
                  <c:v>18.083333333333332</c:v>
                </c:pt>
                <c:pt idx="217">
                  <c:v>18.166666666666668</c:v>
                </c:pt>
                <c:pt idx="218">
                  <c:v>18.25</c:v>
                </c:pt>
                <c:pt idx="219">
                  <c:v>18.333333333333332</c:v>
                </c:pt>
                <c:pt idx="220">
                  <c:v>18.416666666666668</c:v>
                </c:pt>
                <c:pt idx="221">
                  <c:v>18.5</c:v>
                </c:pt>
                <c:pt idx="222">
                  <c:v>18.583333333333332</c:v>
                </c:pt>
                <c:pt idx="223">
                  <c:v>18.666666666666668</c:v>
                </c:pt>
                <c:pt idx="224">
                  <c:v>18.75</c:v>
                </c:pt>
                <c:pt idx="225">
                  <c:v>18.833333333333332</c:v>
                </c:pt>
                <c:pt idx="226">
                  <c:v>18.916666666666668</c:v>
                </c:pt>
                <c:pt idx="227">
                  <c:v>19</c:v>
                </c:pt>
                <c:pt idx="228">
                  <c:v>19.083333333333332</c:v>
                </c:pt>
                <c:pt idx="229">
                  <c:v>19.166666666666668</c:v>
                </c:pt>
                <c:pt idx="230">
                  <c:v>19.25</c:v>
                </c:pt>
                <c:pt idx="231">
                  <c:v>19.333333333333332</c:v>
                </c:pt>
                <c:pt idx="232">
                  <c:v>19.416666666666668</c:v>
                </c:pt>
                <c:pt idx="233">
                  <c:v>19.5</c:v>
                </c:pt>
                <c:pt idx="234">
                  <c:v>19.583333333333332</c:v>
                </c:pt>
                <c:pt idx="235">
                  <c:v>19.666666666666668</c:v>
                </c:pt>
                <c:pt idx="236">
                  <c:v>19.75</c:v>
                </c:pt>
                <c:pt idx="237">
                  <c:v>19.833333333333332</c:v>
                </c:pt>
                <c:pt idx="238">
                  <c:v>19.916666666666668</c:v>
                </c:pt>
                <c:pt idx="239">
                  <c:v>20</c:v>
                </c:pt>
                <c:pt idx="240">
                  <c:v>20.083333333333332</c:v>
                </c:pt>
                <c:pt idx="241">
                  <c:v>20.166666666666668</c:v>
                </c:pt>
                <c:pt idx="242">
                  <c:v>20.25</c:v>
                </c:pt>
                <c:pt idx="243">
                  <c:v>20.333333333333332</c:v>
                </c:pt>
                <c:pt idx="244">
                  <c:v>20.416666666666668</c:v>
                </c:pt>
                <c:pt idx="245">
                  <c:v>20.5</c:v>
                </c:pt>
                <c:pt idx="246">
                  <c:v>20.583333333333332</c:v>
                </c:pt>
                <c:pt idx="247">
                  <c:v>20.666666666666668</c:v>
                </c:pt>
                <c:pt idx="248">
                  <c:v>20.75</c:v>
                </c:pt>
                <c:pt idx="249">
                  <c:v>20.833333333333332</c:v>
                </c:pt>
                <c:pt idx="250">
                  <c:v>20.916666666666668</c:v>
                </c:pt>
                <c:pt idx="251">
                  <c:v>21</c:v>
                </c:pt>
                <c:pt idx="252">
                  <c:v>21.083333333333332</c:v>
                </c:pt>
                <c:pt idx="253">
                  <c:v>21.166666666666668</c:v>
                </c:pt>
                <c:pt idx="254">
                  <c:v>21.25</c:v>
                </c:pt>
                <c:pt idx="255">
                  <c:v>21.333333333333332</c:v>
                </c:pt>
                <c:pt idx="256">
                  <c:v>21.416666666666668</c:v>
                </c:pt>
                <c:pt idx="257">
                  <c:v>21.5</c:v>
                </c:pt>
                <c:pt idx="258">
                  <c:v>21.583333333333332</c:v>
                </c:pt>
                <c:pt idx="259">
                  <c:v>21.666666666666668</c:v>
                </c:pt>
                <c:pt idx="260">
                  <c:v>21.75</c:v>
                </c:pt>
                <c:pt idx="261">
                  <c:v>21.833333333333332</c:v>
                </c:pt>
                <c:pt idx="262">
                  <c:v>21.916666666666668</c:v>
                </c:pt>
                <c:pt idx="263">
                  <c:v>22</c:v>
                </c:pt>
                <c:pt idx="264">
                  <c:v>22.083333333333332</c:v>
                </c:pt>
                <c:pt idx="265">
                  <c:v>22.166666666666668</c:v>
                </c:pt>
                <c:pt idx="266">
                  <c:v>22.25</c:v>
                </c:pt>
                <c:pt idx="267">
                  <c:v>22.333333333333332</c:v>
                </c:pt>
                <c:pt idx="268">
                  <c:v>22.416666666666668</c:v>
                </c:pt>
                <c:pt idx="269">
                  <c:v>22.5</c:v>
                </c:pt>
                <c:pt idx="270">
                  <c:v>22.583333333333332</c:v>
                </c:pt>
                <c:pt idx="271">
                  <c:v>22.666666666666668</c:v>
                </c:pt>
                <c:pt idx="272">
                  <c:v>22.75</c:v>
                </c:pt>
                <c:pt idx="273">
                  <c:v>22.833333333333332</c:v>
                </c:pt>
                <c:pt idx="274">
                  <c:v>22.916666666666668</c:v>
                </c:pt>
                <c:pt idx="275">
                  <c:v>23</c:v>
                </c:pt>
                <c:pt idx="276">
                  <c:v>23.083333333333332</c:v>
                </c:pt>
                <c:pt idx="277">
                  <c:v>23.166666666666668</c:v>
                </c:pt>
                <c:pt idx="278">
                  <c:v>23.25</c:v>
                </c:pt>
                <c:pt idx="279">
                  <c:v>23.333333333333332</c:v>
                </c:pt>
                <c:pt idx="280">
                  <c:v>23.416666666666668</c:v>
                </c:pt>
                <c:pt idx="281">
                  <c:v>23.5</c:v>
                </c:pt>
                <c:pt idx="282">
                  <c:v>23.583333333333332</c:v>
                </c:pt>
                <c:pt idx="283">
                  <c:v>23.666666666666668</c:v>
                </c:pt>
                <c:pt idx="284">
                  <c:v>23.75</c:v>
                </c:pt>
                <c:pt idx="285">
                  <c:v>23.833333333333332</c:v>
                </c:pt>
                <c:pt idx="286">
                  <c:v>23.916666666666668</c:v>
                </c:pt>
                <c:pt idx="287">
                  <c:v>24</c:v>
                </c:pt>
                <c:pt idx="288">
                  <c:v>24.083333333333332</c:v>
                </c:pt>
                <c:pt idx="289">
                  <c:v>24.166666666666668</c:v>
                </c:pt>
                <c:pt idx="290">
                  <c:v>24.25</c:v>
                </c:pt>
                <c:pt idx="291">
                  <c:v>24.333333333333332</c:v>
                </c:pt>
                <c:pt idx="292">
                  <c:v>24.416666666666668</c:v>
                </c:pt>
                <c:pt idx="293">
                  <c:v>24.5</c:v>
                </c:pt>
                <c:pt idx="294">
                  <c:v>24.583333333333332</c:v>
                </c:pt>
                <c:pt idx="295">
                  <c:v>24.666666666666668</c:v>
                </c:pt>
                <c:pt idx="296">
                  <c:v>24.75</c:v>
                </c:pt>
                <c:pt idx="297">
                  <c:v>24.833333333333332</c:v>
                </c:pt>
                <c:pt idx="298">
                  <c:v>24.916666666666668</c:v>
                </c:pt>
                <c:pt idx="299">
                  <c:v>25</c:v>
                </c:pt>
                <c:pt idx="300">
                  <c:v>25.083333333333332</c:v>
                </c:pt>
                <c:pt idx="301">
                  <c:v>25.166666666666668</c:v>
                </c:pt>
                <c:pt idx="302">
                  <c:v>25.25</c:v>
                </c:pt>
                <c:pt idx="303">
                  <c:v>25.333333333333332</c:v>
                </c:pt>
                <c:pt idx="304">
                  <c:v>25.416666666666668</c:v>
                </c:pt>
                <c:pt idx="305">
                  <c:v>25.5</c:v>
                </c:pt>
                <c:pt idx="306">
                  <c:v>25.583333333333332</c:v>
                </c:pt>
                <c:pt idx="307">
                  <c:v>25.666666666666668</c:v>
                </c:pt>
                <c:pt idx="308">
                  <c:v>25.75</c:v>
                </c:pt>
                <c:pt idx="309">
                  <c:v>25.833333333333332</c:v>
                </c:pt>
                <c:pt idx="310">
                  <c:v>25.916666666666668</c:v>
                </c:pt>
                <c:pt idx="311">
                  <c:v>26</c:v>
                </c:pt>
                <c:pt idx="312">
                  <c:v>26.083333333333332</c:v>
                </c:pt>
                <c:pt idx="313">
                  <c:v>26.166666666666668</c:v>
                </c:pt>
                <c:pt idx="314">
                  <c:v>26.25</c:v>
                </c:pt>
                <c:pt idx="315">
                  <c:v>26.333333333333332</c:v>
                </c:pt>
                <c:pt idx="316">
                  <c:v>26.416666666666668</c:v>
                </c:pt>
                <c:pt idx="317">
                  <c:v>26.5</c:v>
                </c:pt>
                <c:pt idx="318">
                  <c:v>26.583333333333332</c:v>
                </c:pt>
                <c:pt idx="319">
                  <c:v>26.666666666666668</c:v>
                </c:pt>
                <c:pt idx="320">
                  <c:v>26.75</c:v>
                </c:pt>
                <c:pt idx="321">
                  <c:v>26.833333333333332</c:v>
                </c:pt>
                <c:pt idx="322">
                  <c:v>26.916666666666668</c:v>
                </c:pt>
                <c:pt idx="323">
                  <c:v>27</c:v>
                </c:pt>
                <c:pt idx="324">
                  <c:v>27.083333333333332</c:v>
                </c:pt>
                <c:pt idx="325">
                  <c:v>27.166666666666668</c:v>
                </c:pt>
                <c:pt idx="326">
                  <c:v>27.25</c:v>
                </c:pt>
                <c:pt idx="327">
                  <c:v>27.333333333333332</c:v>
                </c:pt>
                <c:pt idx="328">
                  <c:v>27.416666666666668</c:v>
                </c:pt>
                <c:pt idx="329">
                  <c:v>27.5</c:v>
                </c:pt>
                <c:pt idx="330">
                  <c:v>27.583333333333332</c:v>
                </c:pt>
                <c:pt idx="331">
                  <c:v>27.666666666666668</c:v>
                </c:pt>
                <c:pt idx="332">
                  <c:v>27.75</c:v>
                </c:pt>
                <c:pt idx="333">
                  <c:v>27.833333333333332</c:v>
                </c:pt>
                <c:pt idx="334">
                  <c:v>27.916666666666668</c:v>
                </c:pt>
                <c:pt idx="335">
                  <c:v>28</c:v>
                </c:pt>
                <c:pt idx="336">
                  <c:v>28.083333333333332</c:v>
                </c:pt>
                <c:pt idx="337">
                  <c:v>28.166666666666668</c:v>
                </c:pt>
                <c:pt idx="338">
                  <c:v>28.25</c:v>
                </c:pt>
                <c:pt idx="339">
                  <c:v>28.333333333333332</c:v>
                </c:pt>
                <c:pt idx="340">
                  <c:v>28.416666666666668</c:v>
                </c:pt>
                <c:pt idx="341">
                  <c:v>28.5</c:v>
                </c:pt>
                <c:pt idx="342">
                  <c:v>28.583333333333332</c:v>
                </c:pt>
                <c:pt idx="343">
                  <c:v>28.666666666666668</c:v>
                </c:pt>
                <c:pt idx="344">
                  <c:v>28.75</c:v>
                </c:pt>
                <c:pt idx="345">
                  <c:v>28.833333333333332</c:v>
                </c:pt>
                <c:pt idx="346">
                  <c:v>28.916666666666668</c:v>
                </c:pt>
                <c:pt idx="347">
                  <c:v>29</c:v>
                </c:pt>
                <c:pt idx="348">
                  <c:v>29.083333333333332</c:v>
                </c:pt>
                <c:pt idx="349">
                  <c:v>29.166666666666668</c:v>
                </c:pt>
                <c:pt idx="350">
                  <c:v>29.25</c:v>
                </c:pt>
                <c:pt idx="351">
                  <c:v>29.333333333333332</c:v>
                </c:pt>
                <c:pt idx="352">
                  <c:v>29.416666666666668</c:v>
                </c:pt>
                <c:pt idx="353">
                  <c:v>29.5</c:v>
                </c:pt>
                <c:pt idx="354">
                  <c:v>29.583333333333332</c:v>
                </c:pt>
                <c:pt idx="355">
                  <c:v>29.666666666666668</c:v>
                </c:pt>
                <c:pt idx="356">
                  <c:v>29.75</c:v>
                </c:pt>
                <c:pt idx="357">
                  <c:v>29.833333333333332</c:v>
                </c:pt>
                <c:pt idx="358">
                  <c:v>29.916666666666668</c:v>
                </c:pt>
                <c:pt idx="359">
                  <c:v>30</c:v>
                </c:pt>
                <c:pt idx="360">
                  <c:v>30.083333333333332</c:v>
                </c:pt>
                <c:pt idx="361">
                  <c:v>30.166666666666668</c:v>
                </c:pt>
                <c:pt idx="362">
                  <c:v>30.25</c:v>
                </c:pt>
                <c:pt idx="363">
                  <c:v>30.333333333333332</c:v>
                </c:pt>
                <c:pt idx="364">
                  <c:v>30.416666666666668</c:v>
                </c:pt>
                <c:pt idx="365">
                  <c:v>30.5</c:v>
                </c:pt>
                <c:pt idx="366">
                  <c:v>30.583333333333332</c:v>
                </c:pt>
                <c:pt idx="367">
                  <c:v>30.666666666666668</c:v>
                </c:pt>
                <c:pt idx="368">
                  <c:v>30.75</c:v>
                </c:pt>
                <c:pt idx="369">
                  <c:v>30.833333333333332</c:v>
                </c:pt>
                <c:pt idx="370">
                  <c:v>30.916666666666668</c:v>
                </c:pt>
                <c:pt idx="371">
                  <c:v>31</c:v>
                </c:pt>
                <c:pt idx="372">
                  <c:v>31.083333333333332</c:v>
                </c:pt>
                <c:pt idx="373">
                  <c:v>31.166666666666668</c:v>
                </c:pt>
                <c:pt idx="374">
                  <c:v>31.25</c:v>
                </c:pt>
                <c:pt idx="375">
                  <c:v>31.333333333333332</c:v>
                </c:pt>
                <c:pt idx="376">
                  <c:v>31.416666666666668</c:v>
                </c:pt>
                <c:pt idx="377">
                  <c:v>31.5</c:v>
                </c:pt>
                <c:pt idx="378">
                  <c:v>31.583333333333332</c:v>
                </c:pt>
                <c:pt idx="379">
                  <c:v>31.666666666666668</c:v>
                </c:pt>
                <c:pt idx="380">
                  <c:v>31.75</c:v>
                </c:pt>
                <c:pt idx="381">
                  <c:v>31.833333333333332</c:v>
                </c:pt>
                <c:pt idx="382">
                  <c:v>31.916666666666668</c:v>
                </c:pt>
                <c:pt idx="383">
                  <c:v>32</c:v>
                </c:pt>
                <c:pt idx="384">
                  <c:v>32.083333333333336</c:v>
                </c:pt>
                <c:pt idx="385">
                  <c:v>32.166666666666664</c:v>
                </c:pt>
                <c:pt idx="386">
                  <c:v>32.25</c:v>
                </c:pt>
                <c:pt idx="387">
                  <c:v>32.333333333333336</c:v>
                </c:pt>
                <c:pt idx="388">
                  <c:v>32.416666666666664</c:v>
                </c:pt>
                <c:pt idx="389">
                  <c:v>32.5</c:v>
                </c:pt>
                <c:pt idx="390">
                  <c:v>32.583333333333336</c:v>
                </c:pt>
                <c:pt idx="391">
                  <c:v>32.666666666666664</c:v>
                </c:pt>
                <c:pt idx="392">
                  <c:v>32.75</c:v>
                </c:pt>
                <c:pt idx="393">
                  <c:v>32.833333333333336</c:v>
                </c:pt>
                <c:pt idx="394">
                  <c:v>32.916666666666664</c:v>
                </c:pt>
                <c:pt idx="395">
                  <c:v>33</c:v>
                </c:pt>
                <c:pt idx="396">
                  <c:v>33.083333333333336</c:v>
                </c:pt>
                <c:pt idx="397">
                  <c:v>33.166666666666664</c:v>
                </c:pt>
                <c:pt idx="398">
                  <c:v>33.25</c:v>
                </c:pt>
                <c:pt idx="399">
                  <c:v>33.333333333333336</c:v>
                </c:pt>
                <c:pt idx="400">
                  <c:v>33.416666666666664</c:v>
                </c:pt>
                <c:pt idx="401">
                  <c:v>33.5</c:v>
                </c:pt>
                <c:pt idx="402">
                  <c:v>33.583333333333336</c:v>
                </c:pt>
                <c:pt idx="403">
                  <c:v>33.666666666666664</c:v>
                </c:pt>
                <c:pt idx="404">
                  <c:v>33.75</c:v>
                </c:pt>
                <c:pt idx="405">
                  <c:v>33.833333333333336</c:v>
                </c:pt>
                <c:pt idx="406">
                  <c:v>33.916666666666664</c:v>
                </c:pt>
                <c:pt idx="407">
                  <c:v>34</c:v>
                </c:pt>
                <c:pt idx="408">
                  <c:v>34.083333333333336</c:v>
                </c:pt>
                <c:pt idx="409">
                  <c:v>34.166666666666664</c:v>
                </c:pt>
                <c:pt idx="410">
                  <c:v>34.25</c:v>
                </c:pt>
                <c:pt idx="411">
                  <c:v>34.333333333333336</c:v>
                </c:pt>
                <c:pt idx="412">
                  <c:v>34.416666666666664</c:v>
                </c:pt>
                <c:pt idx="413">
                  <c:v>34.5</c:v>
                </c:pt>
                <c:pt idx="414">
                  <c:v>34.583333333333336</c:v>
                </c:pt>
                <c:pt idx="415">
                  <c:v>34.666666666666664</c:v>
                </c:pt>
                <c:pt idx="416">
                  <c:v>34.75</c:v>
                </c:pt>
                <c:pt idx="417">
                  <c:v>34.833333333333336</c:v>
                </c:pt>
                <c:pt idx="418">
                  <c:v>34.916666666666664</c:v>
                </c:pt>
                <c:pt idx="419">
                  <c:v>35</c:v>
                </c:pt>
                <c:pt idx="420">
                  <c:v>35.083333333333336</c:v>
                </c:pt>
                <c:pt idx="421">
                  <c:v>35.166666666666664</c:v>
                </c:pt>
                <c:pt idx="422">
                  <c:v>35.25</c:v>
                </c:pt>
                <c:pt idx="423">
                  <c:v>35.333333333333336</c:v>
                </c:pt>
                <c:pt idx="424">
                  <c:v>35.416666666666664</c:v>
                </c:pt>
                <c:pt idx="425">
                  <c:v>35.5</c:v>
                </c:pt>
                <c:pt idx="426">
                  <c:v>35.583333333333336</c:v>
                </c:pt>
                <c:pt idx="427">
                  <c:v>35.666666666666664</c:v>
                </c:pt>
                <c:pt idx="428">
                  <c:v>35.75</c:v>
                </c:pt>
                <c:pt idx="429">
                  <c:v>35.833333333333336</c:v>
                </c:pt>
                <c:pt idx="430">
                  <c:v>35.916666666666664</c:v>
                </c:pt>
                <c:pt idx="431">
                  <c:v>36</c:v>
                </c:pt>
                <c:pt idx="432">
                  <c:v>36.083333333333336</c:v>
                </c:pt>
                <c:pt idx="433">
                  <c:v>36.166666666666664</c:v>
                </c:pt>
                <c:pt idx="434">
                  <c:v>36.25</c:v>
                </c:pt>
                <c:pt idx="435">
                  <c:v>36.333333333333336</c:v>
                </c:pt>
                <c:pt idx="436">
                  <c:v>36.416666666666664</c:v>
                </c:pt>
                <c:pt idx="437">
                  <c:v>36.5</c:v>
                </c:pt>
                <c:pt idx="438">
                  <c:v>36.583333333333336</c:v>
                </c:pt>
                <c:pt idx="439">
                  <c:v>36.666666666666664</c:v>
                </c:pt>
                <c:pt idx="440">
                  <c:v>36.75</c:v>
                </c:pt>
                <c:pt idx="441">
                  <c:v>36.833333333333336</c:v>
                </c:pt>
                <c:pt idx="442">
                  <c:v>36.916666666666664</c:v>
                </c:pt>
                <c:pt idx="443">
                  <c:v>37</c:v>
                </c:pt>
                <c:pt idx="444">
                  <c:v>37.083333333333336</c:v>
                </c:pt>
                <c:pt idx="445">
                  <c:v>37.166666666666664</c:v>
                </c:pt>
                <c:pt idx="446">
                  <c:v>37.25</c:v>
                </c:pt>
                <c:pt idx="447">
                  <c:v>37.333333333333336</c:v>
                </c:pt>
                <c:pt idx="448">
                  <c:v>37.416666666666664</c:v>
                </c:pt>
                <c:pt idx="449">
                  <c:v>37.5</c:v>
                </c:pt>
                <c:pt idx="450">
                  <c:v>37.583333333333336</c:v>
                </c:pt>
                <c:pt idx="451">
                  <c:v>37.666666666666664</c:v>
                </c:pt>
                <c:pt idx="452">
                  <c:v>37.75</c:v>
                </c:pt>
                <c:pt idx="453">
                  <c:v>37.833333333333336</c:v>
                </c:pt>
                <c:pt idx="454">
                  <c:v>37.916666666666664</c:v>
                </c:pt>
                <c:pt idx="455">
                  <c:v>38</c:v>
                </c:pt>
                <c:pt idx="456">
                  <c:v>38.083333333333336</c:v>
                </c:pt>
                <c:pt idx="457">
                  <c:v>38.166666666666664</c:v>
                </c:pt>
                <c:pt idx="458">
                  <c:v>38.25</c:v>
                </c:pt>
                <c:pt idx="459">
                  <c:v>38.333333333333336</c:v>
                </c:pt>
                <c:pt idx="460">
                  <c:v>38.416666666666664</c:v>
                </c:pt>
                <c:pt idx="461">
                  <c:v>38.5</c:v>
                </c:pt>
                <c:pt idx="462">
                  <c:v>38.583333333333336</c:v>
                </c:pt>
                <c:pt idx="463">
                  <c:v>38.666666666666664</c:v>
                </c:pt>
                <c:pt idx="464">
                  <c:v>38.75</c:v>
                </c:pt>
                <c:pt idx="465">
                  <c:v>38.833333333333336</c:v>
                </c:pt>
                <c:pt idx="466">
                  <c:v>38.916666666666664</c:v>
                </c:pt>
                <c:pt idx="467">
                  <c:v>39</c:v>
                </c:pt>
                <c:pt idx="468">
                  <c:v>39.083333333333336</c:v>
                </c:pt>
                <c:pt idx="469">
                  <c:v>39.166666666666664</c:v>
                </c:pt>
                <c:pt idx="470">
                  <c:v>39.25</c:v>
                </c:pt>
                <c:pt idx="471">
                  <c:v>39.333333333333336</c:v>
                </c:pt>
                <c:pt idx="472">
                  <c:v>39.416666666666664</c:v>
                </c:pt>
                <c:pt idx="473">
                  <c:v>39.5</c:v>
                </c:pt>
                <c:pt idx="474">
                  <c:v>39.583333333333336</c:v>
                </c:pt>
                <c:pt idx="475">
                  <c:v>39.666666666666664</c:v>
                </c:pt>
                <c:pt idx="476">
                  <c:v>39.75</c:v>
                </c:pt>
                <c:pt idx="477">
                  <c:v>39.833333333333336</c:v>
                </c:pt>
                <c:pt idx="478">
                  <c:v>39.916666666666664</c:v>
                </c:pt>
                <c:pt idx="479">
                  <c:v>40</c:v>
                </c:pt>
                <c:pt idx="480">
                  <c:v>40.083333333333336</c:v>
                </c:pt>
                <c:pt idx="481">
                  <c:v>40.166666666666664</c:v>
                </c:pt>
                <c:pt idx="482">
                  <c:v>40.25</c:v>
                </c:pt>
                <c:pt idx="483">
                  <c:v>40.333333333333336</c:v>
                </c:pt>
                <c:pt idx="484">
                  <c:v>40.416666666666664</c:v>
                </c:pt>
                <c:pt idx="485">
                  <c:v>40.5</c:v>
                </c:pt>
                <c:pt idx="486">
                  <c:v>40.583333333333336</c:v>
                </c:pt>
                <c:pt idx="487">
                  <c:v>40.666666666666664</c:v>
                </c:pt>
                <c:pt idx="488">
                  <c:v>40.75</c:v>
                </c:pt>
                <c:pt idx="489">
                  <c:v>40.833333333333336</c:v>
                </c:pt>
                <c:pt idx="490">
                  <c:v>40.916666666666664</c:v>
                </c:pt>
                <c:pt idx="491">
                  <c:v>41</c:v>
                </c:pt>
                <c:pt idx="492">
                  <c:v>41.083333333333336</c:v>
                </c:pt>
                <c:pt idx="493">
                  <c:v>41.166666666666664</c:v>
                </c:pt>
                <c:pt idx="494">
                  <c:v>41.25</c:v>
                </c:pt>
                <c:pt idx="495">
                  <c:v>41.333333333333336</c:v>
                </c:pt>
                <c:pt idx="496">
                  <c:v>41.416666666666664</c:v>
                </c:pt>
                <c:pt idx="497">
                  <c:v>41.5</c:v>
                </c:pt>
                <c:pt idx="498">
                  <c:v>41.583333333333336</c:v>
                </c:pt>
                <c:pt idx="499">
                  <c:v>41.666666666666664</c:v>
                </c:pt>
                <c:pt idx="500">
                  <c:v>41.75</c:v>
                </c:pt>
                <c:pt idx="501">
                  <c:v>41.833333333333336</c:v>
                </c:pt>
                <c:pt idx="502">
                  <c:v>41.916666666666664</c:v>
                </c:pt>
                <c:pt idx="503">
                  <c:v>42</c:v>
                </c:pt>
                <c:pt idx="504">
                  <c:v>42.083333333333336</c:v>
                </c:pt>
                <c:pt idx="505">
                  <c:v>42.166666666666664</c:v>
                </c:pt>
                <c:pt idx="506">
                  <c:v>42.25</c:v>
                </c:pt>
                <c:pt idx="507">
                  <c:v>42.333333333333336</c:v>
                </c:pt>
                <c:pt idx="508">
                  <c:v>42.416666666666664</c:v>
                </c:pt>
                <c:pt idx="509">
                  <c:v>42.5</c:v>
                </c:pt>
                <c:pt idx="510">
                  <c:v>42.583333333333336</c:v>
                </c:pt>
                <c:pt idx="511">
                  <c:v>42.666666666666664</c:v>
                </c:pt>
                <c:pt idx="512">
                  <c:v>42.75</c:v>
                </c:pt>
                <c:pt idx="513">
                  <c:v>42.833333333333336</c:v>
                </c:pt>
                <c:pt idx="514">
                  <c:v>42.916666666666664</c:v>
                </c:pt>
                <c:pt idx="515">
                  <c:v>43</c:v>
                </c:pt>
                <c:pt idx="516">
                  <c:v>43.083333333333336</c:v>
                </c:pt>
                <c:pt idx="517">
                  <c:v>43.166666666666664</c:v>
                </c:pt>
                <c:pt idx="518">
                  <c:v>43.25</c:v>
                </c:pt>
                <c:pt idx="519">
                  <c:v>43.333333333333336</c:v>
                </c:pt>
                <c:pt idx="520">
                  <c:v>43.416666666666664</c:v>
                </c:pt>
                <c:pt idx="521">
                  <c:v>43.5</c:v>
                </c:pt>
                <c:pt idx="522">
                  <c:v>43.583333333333336</c:v>
                </c:pt>
                <c:pt idx="523">
                  <c:v>43.666666666666664</c:v>
                </c:pt>
                <c:pt idx="524">
                  <c:v>43.75</c:v>
                </c:pt>
                <c:pt idx="525">
                  <c:v>43.833333333333336</c:v>
                </c:pt>
                <c:pt idx="526">
                  <c:v>43.916666666666664</c:v>
                </c:pt>
                <c:pt idx="527">
                  <c:v>44</c:v>
                </c:pt>
                <c:pt idx="528">
                  <c:v>44.083333333333336</c:v>
                </c:pt>
                <c:pt idx="529">
                  <c:v>44.166666666666664</c:v>
                </c:pt>
                <c:pt idx="530">
                  <c:v>44.25</c:v>
                </c:pt>
                <c:pt idx="531">
                  <c:v>44.333333333333336</c:v>
                </c:pt>
                <c:pt idx="532">
                  <c:v>44.416666666666664</c:v>
                </c:pt>
                <c:pt idx="533">
                  <c:v>44.5</c:v>
                </c:pt>
                <c:pt idx="534">
                  <c:v>44.583333333333336</c:v>
                </c:pt>
                <c:pt idx="535">
                  <c:v>44.666666666666664</c:v>
                </c:pt>
                <c:pt idx="536">
                  <c:v>44.75</c:v>
                </c:pt>
                <c:pt idx="537">
                  <c:v>44.833333333333336</c:v>
                </c:pt>
                <c:pt idx="538">
                  <c:v>44.916666666666664</c:v>
                </c:pt>
                <c:pt idx="539">
                  <c:v>45</c:v>
                </c:pt>
                <c:pt idx="540">
                  <c:v>45.083333333333336</c:v>
                </c:pt>
                <c:pt idx="541">
                  <c:v>45.166666666666664</c:v>
                </c:pt>
                <c:pt idx="542">
                  <c:v>45.25</c:v>
                </c:pt>
                <c:pt idx="543">
                  <c:v>45.333333333333336</c:v>
                </c:pt>
                <c:pt idx="544">
                  <c:v>45.416666666666664</c:v>
                </c:pt>
                <c:pt idx="545">
                  <c:v>45.5</c:v>
                </c:pt>
                <c:pt idx="546">
                  <c:v>45.583333333333336</c:v>
                </c:pt>
                <c:pt idx="547">
                  <c:v>45.666666666666664</c:v>
                </c:pt>
                <c:pt idx="548">
                  <c:v>45.75</c:v>
                </c:pt>
                <c:pt idx="549">
                  <c:v>45.833333333333336</c:v>
                </c:pt>
                <c:pt idx="550">
                  <c:v>45.916666666666664</c:v>
                </c:pt>
                <c:pt idx="551">
                  <c:v>46</c:v>
                </c:pt>
                <c:pt idx="552">
                  <c:v>46.083333333333336</c:v>
                </c:pt>
                <c:pt idx="553">
                  <c:v>46.166666666666664</c:v>
                </c:pt>
                <c:pt idx="554">
                  <c:v>46.25</c:v>
                </c:pt>
                <c:pt idx="555">
                  <c:v>46.333333333333336</c:v>
                </c:pt>
                <c:pt idx="556">
                  <c:v>46.416666666666664</c:v>
                </c:pt>
                <c:pt idx="557">
                  <c:v>46.5</c:v>
                </c:pt>
                <c:pt idx="558">
                  <c:v>46.583333333333336</c:v>
                </c:pt>
                <c:pt idx="559">
                  <c:v>46.666666666666664</c:v>
                </c:pt>
                <c:pt idx="560">
                  <c:v>46.75</c:v>
                </c:pt>
                <c:pt idx="561">
                  <c:v>46.833333333333336</c:v>
                </c:pt>
                <c:pt idx="562">
                  <c:v>46.916666666666664</c:v>
                </c:pt>
                <c:pt idx="563">
                  <c:v>47</c:v>
                </c:pt>
                <c:pt idx="564">
                  <c:v>47.083333333333336</c:v>
                </c:pt>
                <c:pt idx="565">
                  <c:v>47.166666666666664</c:v>
                </c:pt>
                <c:pt idx="566">
                  <c:v>47.25</c:v>
                </c:pt>
                <c:pt idx="567">
                  <c:v>47.333333333333336</c:v>
                </c:pt>
                <c:pt idx="568">
                  <c:v>47.416666666666664</c:v>
                </c:pt>
                <c:pt idx="569">
                  <c:v>47.5</c:v>
                </c:pt>
                <c:pt idx="570">
                  <c:v>47.583333333333336</c:v>
                </c:pt>
                <c:pt idx="571">
                  <c:v>47.666666666666664</c:v>
                </c:pt>
                <c:pt idx="572">
                  <c:v>47.75</c:v>
                </c:pt>
                <c:pt idx="573">
                  <c:v>47.833333333333336</c:v>
                </c:pt>
                <c:pt idx="574">
                  <c:v>47.916666666666664</c:v>
                </c:pt>
                <c:pt idx="575">
                  <c:v>48</c:v>
                </c:pt>
                <c:pt idx="576">
                  <c:v>48.083333333333336</c:v>
                </c:pt>
                <c:pt idx="577">
                  <c:v>48.166666666666664</c:v>
                </c:pt>
                <c:pt idx="578">
                  <c:v>48.25</c:v>
                </c:pt>
                <c:pt idx="579">
                  <c:v>48.333333333333336</c:v>
                </c:pt>
                <c:pt idx="580">
                  <c:v>48.416666666666664</c:v>
                </c:pt>
                <c:pt idx="581">
                  <c:v>48.5</c:v>
                </c:pt>
                <c:pt idx="582">
                  <c:v>48.583333333333336</c:v>
                </c:pt>
                <c:pt idx="583">
                  <c:v>48.666666666666664</c:v>
                </c:pt>
                <c:pt idx="584">
                  <c:v>48.75</c:v>
                </c:pt>
                <c:pt idx="585">
                  <c:v>48.833333333333336</c:v>
                </c:pt>
                <c:pt idx="586">
                  <c:v>48.916666666666664</c:v>
                </c:pt>
                <c:pt idx="587">
                  <c:v>49</c:v>
                </c:pt>
                <c:pt idx="588">
                  <c:v>49.083333333333336</c:v>
                </c:pt>
                <c:pt idx="589">
                  <c:v>49.166666666666664</c:v>
                </c:pt>
                <c:pt idx="590">
                  <c:v>49.25</c:v>
                </c:pt>
                <c:pt idx="591">
                  <c:v>49.333333333333336</c:v>
                </c:pt>
                <c:pt idx="592">
                  <c:v>49.416666666666664</c:v>
                </c:pt>
                <c:pt idx="593">
                  <c:v>49.5</c:v>
                </c:pt>
                <c:pt idx="594">
                  <c:v>49.583333333333336</c:v>
                </c:pt>
                <c:pt idx="595">
                  <c:v>49.666666666666664</c:v>
                </c:pt>
                <c:pt idx="596">
                  <c:v>49.75</c:v>
                </c:pt>
                <c:pt idx="597">
                  <c:v>49.833333333333336</c:v>
                </c:pt>
                <c:pt idx="598">
                  <c:v>49.916666666666664</c:v>
                </c:pt>
                <c:pt idx="599">
                  <c:v>50</c:v>
                </c:pt>
              </c:numCache>
            </c:numRef>
          </c:xVal>
          <c:yVal>
            <c:numRef>
              <c:f>'Mortgage 2 Monthly calcs'!$Q$12:$Q$611</c:f>
              <c:numCache>
                <c:formatCode>#,##0_);[Red]\(#,##0\)</c:formatCode>
                <c:ptCount val="6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numCache>
            </c:numRef>
          </c:yVal>
          <c:smooth val="1"/>
          <c:extLst>
            <c:ext xmlns:c16="http://schemas.microsoft.com/office/drawing/2014/chart" uri="{C3380CC4-5D6E-409C-BE32-E72D297353CC}">
              <c16:uniqueId val="{00000000-568F-4F11-965C-72B651A17821}"/>
            </c:ext>
          </c:extLst>
        </c:ser>
        <c:ser>
          <c:idx val="1"/>
          <c:order val="1"/>
          <c:tx>
            <c:v>Capital</c:v>
          </c:tx>
          <c:spPr>
            <a:ln w="38100">
              <a:solidFill>
                <a:srgbClr val="FF0000"/>
              </a:solidFill>
              <a:prstDash val="solid"/>
            </a:ln>
          </c:spPr>
          <c:marker>
            <c:symbol val="none"/>
          </c:marker>
          <c:xVal>
            <c:numRef>
              <c:f>'Mortgage 2 Monthly calcs'!$B$12:$B$611</c:f>
              <c:numCache>
                <c:formatCode>#,##0_);[Red]\(#,##0\)</c:formatCode>
                <c:ptCount val="600"/>
                <c:pt idx="0">
                  <c:v>8.3333333333333329E-2</c:v>
                </c:pt>
                <c:pt idx="1">
                  <c:v>0.16666666666666666</c:v>
                </c:pt>
                <c:pt idx="2">
                  <c:v>0.25</c:v>
                </c:pt>
                <c:pt idx="3">
                  <c:v>0.33333333333333331</c:v>
                </c:pt>
                <c:pt idx="4">
                  <c:v>0.41666666666666669</c:v>
                </c:pt>
                <c:pt idx="5">
                  <c:v>0.5</c:v>
                </c:pt>
                <c:pt idx="6">
                  <c:v>0.58333333333333337</c:v>
                </c:pt>
                <c:pt idx="7">
                  <c:v>0.66666666666666663</c:v>
                </c:pt>
                <c:pt idx="8">
                  <c:v>0.75</c:v>
                </c:pt>
                <c:pt idx="9">
                  <c:v>0.83333333333333337</c:v>
                </c:pt>
                <c:pt idx="10">
                  <c:v>0.91666666666666663</c:v>
                </c:pt>
                <c:pt idx="11">
                  <c:v>1</c:v>
                </c:pt>
                <c:pt idx="12">
                  <c:v>1.0833333333333333</c:v>
                </c:pt>
                <c:pt idx="13">
                  <c:v>1.1666666666666667</c:v>
                </c:pt>
                <c:pt idx="14">
                  <c:v>1.25</c:v>
                </c:pt>
                <c:pt idx="15">
                  <c:v>1.3333333333333333</c:v>
                </c:pt>
                <c:pt idx="16">
                  <c:v>1.4166666666666667</c:v>
                </c:pt>
                <c:pt idx="17">
                  <c:v>1.5</c:v>
                </c:pt>
                <c:pt idx="18">
                  <c:v>1.5833333333333333</c:v>
                </c:pt>
                <c:pt idx="19">
                  <c:v>1.6666666666666667</c:v>
                </c:pt>
                <c:pt idx="20">
                  <c:v>1.75</c:v>
                </c:pt>
                <c:pt idx="21">
                  <c:v>1.8333333333333333</c:v>
                </c:pt>
                <c:pt idx="22">
                  <c:v>1.9166666666666667</c:v>
                </c:pt>
                <c:pt idx="23">
                  <c:v>2</c:v>
                </c:pt>
                <c:pt idx="24">
                  <c:v>2.0833333333333335</c:v>
                </c:pt>
                <c:pt idx="25">
                  <c:v>2.1666666666666665</c:v>
                </c:pt>
                <c:pt idx="26">
                  <c:v>2.25</c:v>
                </c:pt>
                <c:pt idx="27">
                  <c:v>2.3333333333333335</c:v>
                </c:pt>
                <c:pt idx="28">
                  <c:v>2.4166666666666665</c:v>
                </c:pt>
                <c:pt idx="29">
                  <c:v>2.5</c:v>
                </c:pt>
                <c:pt idx="30">
                  <c:v>2.5833333333333335</c:v>
                </c:pt>
                <c:pt idx="31">
                  <c:v>2.6666666666666665</c:v>
                </c:pt>
                <c:pt idx="32">
                  <c:v>2.75</c:v>
                </c:pt>
                <c:pt idx="33">
                  <c:v>2.8333333333333335</c:v>
                </c:pt>
                <c:pt idx="34">
                  <c:v>2.9166666666666665</c:v>
                </c:pt>
                <c:pt idx="35">
                  <c:v>3</c:v>
                </c:pt>
                <c:pt idx="36">
                  <c:v>3.0833333333333335</c:v>
                </c:pt>
                <c:pt idx="37">
                  <c:v>3.1666666666666665</c:v>
                </c:pt>
                <c:pt idx="38">
                  <c:v>3.25</c:v>
                </c:pt>
                <c:pt idx="39">
                  <c:v>3.3333333333333335</c:v>
                </c:pt>
                <c:pt idx="40">
                  <c:v>3.4166666666666665</c:v>
                </c:pt>
                <c:pt idx="41">
                  <c:v>3.5</c:v>
                </c:pt>
                <c:pt idx="42">
                  <c:v>3.5833333333333335</c:v>
                </c:pt>
                <c:pt idx="43">
                  <c:v>3.6666666666666665</c:v>
                </c:pt>
                <c:pt idx="44">
                  <c:v>3.75</c:v>
                </c:pt>
                <c:pt idx="45">
                  <c:v>3.8333333333333335</c:v>
                </c:pt>
                <c:pt idx="46">
                  <c:v>3.9166666666666665</c:v>
                </c:pt>
                <c:pt idx="47">
                  <c:v>4</c:v>
                </c:pt>
                <c:pt idx="48">
                  <c:v>4.083333333333333</c:v>
                </c:pt>
                <c:pt idx="49">
                  <c:v>4.166666666666667</c:v>
                </c:pt>
                <c:pt idx="50">
                  <c:v>4.25</c:v>
                </c:pt>
                <c:pt idx="51">
                  <c:v>4.333333333333333</c:v>
                </c:pt>
                <c:pt idx="52">
                  <c:v>4.416666666666667</c:v>
                </c:pt>
                <c:pt idx="53">
                  <c:v>4.5</c:v>
                </c:pt>
                <c:pt idx="54">
                  <c:v>4.583333333333333</c:v>
                </c:pt>
                <c:pt idx="55">
                  <c:v>4.666666666666667</c:v>
                </c:pt>
                <c:pt idx="56">
                  <c:v>4.75</c:v>
                </c:pt>
                <c:pt idx="57">
                  <c:v>4.833333333333333</c:v>
                </c:pt>
                <c:pt idx="58">
                  <c:v>4.916666666666667</c:v>
                </c:pt>
                <c:pt idx="59">
                  <c:v>5</c:v>
                </c:pt>
                <c:pt idx="60">
                  <c:v>5.083333333333333</c:v>
                </c:pt>
                <c:pt idx="61">
                  <c:v>5.166666666666667</c:v>
                </c:pt>
                <c:pt idx="62">
                  <c:v>5.25</c:v>
                </c:pt>
                <c:pt idx="63">
                  <c:v>5.333333333333333</c:v>
                </c:pt>
                <c:pt idx="64">
                  <c:v>5.416666666666667</c:v>
                </c:pt>
                <c:pt idx="65">
                  <c:v>5.5</c:v>
                </c:pt>
                <c:pt idx="66">
                  <c:v>5.583333333333333</c:v>
                </c:pt>
                <c:pt idx="67">
                  <c:v>5.666666666666667</c:v>
                </c:pt>
                <c:pt idx="68">
                  <c:v>5.75</c:v>
                </c:pt>
                <c:pt idx="69">
                  <c:v>5.833333333333333</c:v>
                </c:pt>
                <c:pt idx="70">
                  <c:v>5.916666666666667</c:v>
                </c:pt>
                <c:pt idx="71">
                  <c:v>6</c:v>
                </c:pt>
                <c:pt idx="72">
                  <c:v>6.083333333333333</c:v>
                </c:pt>
                <c:pt idx="73">
                  <c:v>6.166666666666667</c:v>
                </c:pt>
                <c:pt idx="74">
                  <c:v>6.25</c:v>
                </c:pt>
                <c:pt idx="75">
                  <c:v>6.333333333333333</c:v>
                </c:pt>
                <c:pt idx="76">
                  <c:v>6.416666666666667</c:v>
                </c:pt>
                <c:pt idx="77">
                  <c:v>6.5</c:v>
                </c:pt>
                <c:pt idx="78">
                  <c:v>6.583333333333333</c:v>
                </c:pt>
                <c:pt idx="79">
                  <c:v>6.666666666666667</c:v>
                </c:pt>
                <c:pt idx="80">
                  <c:v>6.75</c:v>
                </c:pt>
                <c:pt idx="81">
                  <c:v>6.833333333333333</c:v>
                </c:pt>
                <c:pt idx="82">
                  <c:v>6.916666666666667</c:v>
                </c:pt>
                <c:pt idx="83">
                  <c:v>7</c:v>
                </c:pt>
                <c:pt idx="84">
                  <c:v>7.083333333333333</c:v>
                </c:pt>
                <c:pt idx="85">
                  <c:v>7.166666666666667</c:v>
                </c:pt>
                <c:pt idx="86">
                  <c:v>7.25</c:v>
                </c:pt>
                <c:pt idx="87">
                  <c:v>7.333333333333333</c:v>
                </c:pt>
                <c:pt idx="88">
                  <c:v>7.416666666666667</c:v>
                </c:pt>
                <c:pt idx="89">
                  <c:v>7.5</c:v>
                </c:pt>
                <c:pt idx="90">
                  <c:v>7.583333333333333</c:v>
                </c:pt>
                <c:pt idx="91">
                  <c:v>7.666666666666667</c:v>
                </c:pt>
                <c:pt idx="92">
                  <c:v>7.75</c:v>
                </c:pt>
                <c:pt idx="93">
                  <c:v>7.833333333333333</c:v>
                </c:pt>
                <c:pt idx="94">
                  <c:v>7.916666666666667</c:v>
                </c:pt>
                <c:pt idx="95">
                  <c:v>8</c:v>
                </c:pt>
                <c:pt idx="96">
                  <c:v>8.0833333333333339</c:v>
                </c:pt>
                <c:pt idx="97">
                  <c:v>8.1666666666666661</c:v>
                </c:pt>
                <c:pt idx="98">
                  <c:v>8.25</c:v>
                </c:pt>
                <c:pt idx="99">
                  <c:v>8.3333333333333339</c:v>
                </c:pt>
                <c:pt idx="100">
                  <c:v>8.4166666666666661</c:v>
                </c:pt>
                <c:pt idx="101">
                  <c:v>8.5</c:v>
                </c:pt>
                <c:pt idx="102">
                  <c:v>8.5833333333333339</c:v>
                </c:pt>
                <c:pt idx="103">
                  <c:v>8.6666666666666661</c:v>
                </c:pt>
                <c:pt idx="104">
                  <c:v>8.75</c:v>
                </c:pt>
                <c:pt idx="105">
                  <c:v>8.8333333333333339</c:v>
                </c:pt>
                <c:pt idx="106">
                  <c:v>8.9166666666666661</c:v>
                </c:pt>
                <c:pt idx="107">
                  <c:v>9</c:v>
                </c:pt>
                <c:pt idx="108">
                  <c:v>9.0833333333333339</c:v>
                </c:pt>
                <c:pt idx="109">
                  <c:v>9.1666666666666661</c:v>
                </c:pt>
                <c:pt idx="110">
                  <c:v>9.25</c:v>
                </c:pt>
                <c:pt idx="111">
                  <c:v>9.3333333333333339</c:v>
                </c:pt>
                <c:pt idx="112">
                  <c:v>9.4166666666666661</c:v>
                </c:pt>
                <c:pt idx="113">
                  <c:v>9.5</c:v>
                </c:pt>
                <c:pt idx="114">
                  <c:v>9.5833333333333339</c:v>
                </c:pt>
                <c:pt idx="115">
                  <c:v>9.6666666666666661</c:v>
                </c:pt>
                <c:pt idx="116">
                  <c:v>9.75</c:v>
                </c:pt>
                <c:pt idx="117">
                  <c:v>9.8333333333333339</c:v>
                </c:pt>
                <c:pt idx="118">
                  <c:v>9.9166666666666661</c:v>
                </c:pt>
                <c:pt idx="119">
                  <c:v>10</c:v>
                </c:pt>
                <c:pt idx="120">
                  <c:v>10.083333333333334</c:v>
                </c:pt>
                <c:pt idx="121">
                  <c:v>10.166666666666666</c:v>
                </c:pt>
                <c:pt idx="122">
                  <c:v>10.25</c:v>
                </c:pt>
                <c:pt idx="123">
                  <c:v>10.333333333333334</c:v>
                </c:pt>
                <c:pt idx="124">
                  <c:v>10.416666666666666</c:v>
                </c:pt>
                <c:pt idx="125">
                  <c:v>10.5</c:v>
                </c:pt>
                <c:pt idx="126">
                  <c:v>10.583333333333334</c:v>
                </c:pt>
                <c:pt idx="127">
                  <c:v>10.666666666666666</c:v>
                </c:pt>
                <c:pt idx="128">
                  <c:v>10.75</c:v>
                </c:pt>
                <c:pt idx="129">
                  <c:v>10.833333333333334</c:v>
                </c:pt>
                <c:pt idx="130">
                  <c:v>10.916666666666666</c:v>
                </c:pt>
                <c:pt idx="131">
                  <c:v>11</c:v>
                </c:pt>
                <c:pt idx="132">
                  <c:v>11.083333333333334</c:v>
                </c:pt>
                <c:pt idx="133">
                  <c:v>11.166666666666666</c:v>
                </c:pt>
                <c:pt idx="134">
                  <c:v>11.25</c:v>
                </c:pt>
                <c:pt idx="135">
                  <c:v>11.333333333333334</c:v>
                </c:pt>
                <c:pt idx="136">
                  <c:v>11.416666666666666</c:v>
                </c:pt>
                <c:pt idx="137">
                  <c:v>11.5</c:v>
                </c:pt>
                <c:pt idx="138">
                  <c:v>11.583333333333334</c:v>
                </c:pt>
                <c:pt idx="139">
                  <c:v>11.666666666666666</c:v>
                </c:pt>
                <c:pt idx="140">
                  <c:v>11.75</c:v>
                </c:pt>
                <c:pt idx="141">
                  <c:v>11.833333333333334</c:v>
                </c:pt>
                <c:pt idx="142">
                  <c:v>11.916666666666666</c:v>
                </c:pt>
                <c:pt idx="143">
                  <c:v>12</c:v>
                </c:pt>
                <c:pt idx="144">
                  <c:v>12.083333333333334</c:v>
                </c:pt>
                <c:pt idx="145">
                  <c:v>12.166666666666666</c:v>
                </c:pt>
                <c:pt idx="146">
                  <c:v>12.25</c:v>
                </c:pt>
                <c:pt idx="147">
                  <c:v>12.333333333333334</c:v>
                </c:pt>
                <c:pt idx="148">
                  <c:v>12.416666666666666</c:v>
                </c:pt>
                <c:pt idx="149">
                  <c:v>12.5</c:v>
                </c:pt>
                <c:pt idx="150">
                  <c:v>12.583333333333334</c:v>
                </c:pt>
                <c:pt idx="151">
                  <c:v>12.666666666666666</c:v>
                </c:pt>
                <c:pt idx="152">
                  <c:v>12.75</c:v>
                </c:pt>
                <c:pt idx="153">
                  <c:v>12.833333333333334</c:v>
                </c:pt>
                <c:pt idx="154">
                  <c:v>12.916666666666666</c:v>
                </c:pt>
                <c:pt idx="155">
                  <c:v>13</c:v>
                </c:pt>
                <c:pt idx="156">
                  <c:v>13.083333333333334</c:v>
                </c:pt>
                <c:pt idx="157">
                  <c:v>13.166666666666666</c:v>
                </c:pt>
                <c:pt idx="158">
                  <c:v>13.25</c:v>
                </c:pt>
                <c:pt idx="159">
                  <c:v>13.333333333333334</c:v>
                </c:pt>
                <c:pt idx="160">
                  <c:v>13.416666666666666</c:v>
                </c:pt>
                <c:pt idx="161">
                  <c:v>13.5</c:v>
                </c:pt>
                <c:pt idx="162">
                  <c:v>13.583333333333334</c:v>
                </c:pt>
                <c:pt idx="163">
                  <c:v>13.666666666666666</c:v>
                </c:pt>
                <c:pt idx="164">
                  <c:v>13.75</c:v>
                </c:pt>
                <c:pt idx="165">
                  <c:v>13.833333333333334</c:v>
                </c:pt>
                <c:pt idx="166">
                  <c:v>13.916666666666666</c:v>
                </c:pt>
                <c:pt idx="167">
                  <c:v>14</c:v>
                </c:pt>
                <c:pt idx="168">
                  <c:v>14.083333333333334</c:v>
                </c:pt>
                <c:pt idx="169">
                  <c:v>14.166666666666666</c:v>
                </c:pt>
                <c:pt idx="170">
                  <c:v>14.25</c:v>
                </c:pt>
                <c:pt idx="171">
                  <c:v>14.333333333333334</c:v>
                </c:pt>
                <c:pt idx="172">
                  <c:v>14.416666666666666</c:v>
                </c:pt>
                <c:pt idx="173">
                  <c:v>14.5</c:v>
                </c:pt>
                <c:pt idx="174">
                  <c:v>14.583333333333334</c:v>
                </c:pt>
                <c:pt idx="175">
                  <c:v>14.666666666666666</c:v>
                </c:pt>
                <c:pt idx="176">
                  <c:v>14.75</c:v>
                </c:pt>
                <c:pt idx="177">
                  <c:v>14.833333333333334</c:v>
                </c:pt>
                <c:pt idx="178">
                  <c:v>14.916666666666666</c:v>
                </c:pt>
                <c:pt idx="179">
                  <c:v>15</c:v>
                </c:pt>
                <c:pt idx="180">
                  <c:v>15.083333333333334</c:v>
                </c:pt>
                <c:pt idx="181">
                  <c:v>15.166666666666666</c:v>
                </c:pt>
                <c:pt idx="182">
                  <c:v>15.25</c:v>
                </c:pt>
                <c:pt idx="183">
                  <c:v>15.333333333333334</c:v>
                </c:pt>
                <c:pt idx="184">
                  <c:v>15.416666666666666</c:v>
                </c:pt>
                <c:pt idx="185">
                  <c:v>15.5</c:v>
                </c:pt>
                <c:pt idx="186">
                  <c:v>15.583333333333334</c:v>
                </c:pt>
                <c:pt idx="187">
                  <c:v>15.666666666666666</c:v>
                </c:pt>
                <c:pt idx="188">
                  <c:v>15.75</c:v>
                </c:pt>
                <c:pt idx="189">
                  <c:v>15.833333333333334</c:v>
                </c:pt>
                <c:pt idx="190">
                  <c:v>15.916666666666666</c:v>
                </c:pt>
                <c:pt idx="191">
                  <c:v>16</c:v>
                </c:pt>
                <c:pt idx="192">
                  <c:v>16.083333333333332</c:v>
                </c:pt>
                <c:pt idx="193">
                  <c:v>16.166666666666668</c:v>
                </c:pt>
                <c:pt idx="194">
                  <c:v>16.25</c:v>
                </c:pt>
                <c:pt idx="195">
                  <c:v>16.333333333333332</c:v>
                </c:pt>
                <c:pt idx="196">
                  <c:v>16.416666666666668</c:v>
                </c:pt>
                <c:pt idx="197">
                  <c:v>16.5</c:v>
                </c:pt>
                <c:pt idx="198">
                  <c:v>16.583333333333332</c:v>
                </c:pt>
                <c:pt idx="199">
                  <c:v>16.666666666666668</c:v>
                </c:pt>
                <c:pt idx="200">
                  <c:v>16.75</c:v>
                </c:pt>
                <c:pt idx="201">
                  <c:v>16.833333333333332</c:v>
                </c:pt>
                <c:pt idx="202">
                  <c:v>16.916666666666668</c:v>
                </c:pt>
                <c:pt idx="203">
                  <c:v>17</c:v>
                </c:pt>
                <c:pt idx="204">
                  <c:v>17.083333333333332</c:v>
                </c:pt>
                <c:pt idx="205">
                  <c:v>17.166666666666668</c:v>
                </c:pt>
                <c:pt idx="206">
                  <c:v>17.25</c:v>
                </c:pt>
                <c:pt idx="207">
                  <c:v>17.333333333333332</c:v>
                </c:pt>
                <c:pt idx="208">
                  <c:v>17.416666666666668</c:v>
                </c:pt>
                <c:pt idx="209">
                  <c:v>17.5</c:v>
                </c:pt>
                <c:pt idx="210">
                  <c:v>17.583333333333332</c:v>
                </c:pt>
                <c:pt idx="211">
                  <c:v>17.666666666666668</c:v>
                </c:pt>
                <c:pt idx="212">
                  <c:v>17.75</c:v>
                </c:pt>
                <c:pt idx="213">
                  <c:v>17.833333333333332</c:v>
                </c:pt>
                <c:pt idx="214">
                  <c:v>17.916666666666668</c:v>
                </c:pt>
                <c:pt idx="215">
                  <c:v>18</c:v>
                </c:pt>
                <c:pt idx="216">
                  <c:v>18.083333333333332</c:v>
                </c:pt>
                <c:pt idx="217">
                  <c:v>18.166666666666668</c:v>
                </c:pt>
                <c:pt idx="218">
                  <c:v>18.25</c:v>
                </c:pt>
                <c:pt idx="219">
                  <c:v>18.333333333333332</c:v>
                </c:pt>
                <c:pt idx="220">
                  <c:v>18.416666666666668</c:v>
                </c:pt>
                <c:pt idx="221">
                  <c:v>18.5</c:v>
                </c:pt>
                <c:pt idx="222">
                  <c:v>18.583333333333332</c:v>
                </c:pt>
                <c:pt idx="223">
                  <c:v>18.666666666666668</c:v>
                </c:pt>
                <c:pt idx="224">
                  <c:v>18.75</c:v>
                </c:pt>
                <c:pt idx="225">
                  <c:v>18.833333333333332</c:v>
                </c:pt>
                <c:pt idx="226">
                  <c:v>18.916666666666668</c:v>
                </c:pt>
                <c:pt idx="227">
                  <c:v>19</c:v>
                </c:pt>
                <c:pt idx="228">
                  <c:v>19.083333333333332</c:v>
                </c:pt>
                <c:pt idx="229">
                  <c:v>19.166666666666668</c:v>
                </c:pt>
                <c:pt idx="230">
                  <c:v>19.25</c:v>
                </c:pt>
                <c:pt idx="231">
                  <c:v>19.333333333333332</c:v>
                </c:pt>
                <c:pt idx="232">
                  <c:v>19.416666666666668</c:v>
                </c:pt>
                <c:pt idx="233">
                  <c:v>19.5</c:v>
                </c:pt>
                <c:pt idx="234">
                  <c:v>19.583333333333332</c:v>
                </c:pt>
                <c:pt idx="235">
                  <c:v>19.666666666666668</c:v>
                </c:pt>
                <c:pt idx="236">
                  <c:v>19.75</c:v>
                </c:pt>
                <c:pt idx="237">
                  <c:v>19.833333333333332</c:v>
                </c:pt>
                <c:pt idx="238">
                  <c:v>19.916666666666668</c:v>
                </c:pt>
                <c:pt idx="239">
                  <c:v>20</c:v>
                </c:pt>
                <c:pt idx="240">
                  <c:v>20.083333333333332</c:v>
                </c:pt>
                <c:pt idx="241">
                  <c:v>20.166666666666668</c:v>
                </c:pt>
                <c:pt idx="242">
                  <c:v>20.25</c:v>
                </c:pt>
                <c:pt idx="243">
                  <c:v>20.333333333333332</c:v>
                </c:pt>
                <c:pt idx="244">
                  <c:v>20.416666666666668</c:v>
                </c:pt>
                <c:pt idx="245">
                  <c:v>20.5</c:v>
                </c:pt>
                <c:pt idx="246">
                  <c:v>20.583333333333332</c:v>
                </c:pt>
                <c:pt idx="247">
                  <c:v>20.666666666666668</c:v>
                </c:pt>
                <c:pt idx="248">
                  <c:v>20.75</c:v>
                </c:pt>
                <c:pt idx="249">
                  <c:v>20.833333333333332</c:v>
                </c:pt>
                <c:pt idx="250">
                  <c:v>20.916666666666668</c:v>
                </c:pt>
                <c:pt idx="251">
                  <c:v>21</c:v>
                </c:pt>
                <c:pt idx="252">
                  <c:v>21.083333333333332</c:v>
                </c:pt>
                <c:pt idx="253">
                  <c:v>21.166666666666668</c:v>
                </c:pt>
                <c:pt idx="254">
                  <c:v>21.25</c:v>
                </c:pt>
                <c:pt idx="255">
                  <c:v>21.333333333333332</c:v>
                </c:pt>
                <c:pt idx="256">
                  <c:v>21.416666666666668</c:v>
                </c:pt>
                <c:pt idx="257">
                  <c:v>21.5</c:v>
                </c:pt>
                <c:pt idx="258">
                  <c:v>21.583333333333332</c:v>
                </c:pt>
                <c:pt idx="259">
                  <c:v>21.666666666666668</c:v>
                </c:pt>
                <c:pt idx="260">
                  <c:v>21.75</c:v>
                </c:pt>
                <c:pt idx="261">
                  <c:v>21.833333333333332</c:v>
                </c:pt>
                <c:pt idx="262">
                  <c:v>21.916666666666668</c:v>
                </c:pt>
                <c:pt idx="263">
                  <c:v>22</c:v>
                </c:pt>
                <c:pt idx="264">
                  <c:v>22.083333333333332</c:v>
                </c:pt>
                <c:pt idx="265">
                  <c:v>22.166666666666668</c:v>
                </c:pt>
                <c:pt idx="266">
                  <c:v>22.25</c:v>
                </c:pt>
                <c:pt idx="267">
                  <c:v>22.333333333333332</c:v>
                </c:pt>
                <c:pt idx="268">
                  <c:v>22.416666666666668</c:v>
                </c:pt>
                <c:pt idx="269">
                  <c:v>22.5</c:v>
                </c:pt>
                <c:pt idx="270">
                  <c:v>22.583333333333332</c:v>
                </c:pt>
                <c:pt idx="271">
                  <c:v>22.666666666666668</c:v>
                </c:pt>
                <c:pt idx="272">
                  <c:v>22.75</c:v>
                </c:pt>
                <c:pt idx="273">
                  <c:v>22.833333333333332</c:v>
                </c:pt>
                <c:pt idx="274">
                  <c:v>22.916666666666668</c:v>
                </c:pt>
                <c:pt idx="275">
                  <c:v>23</c:v>
                </c:pt>
                <c:pt idx="276">
                  <c:v>23.083333333333332</c:v>
                </c:pt>
                <c:pt idx="277">
                  <c:v>23.166666666666668</c:v>
                </c:pt>
                <c:pt idx="278">
                  <c:v>23.25</c:v>
                </c:pt>
                <c:pt idx="279">
                  <c:v>23.333333333333332</c:v>
                </c:pt>
                <c:pt idx="280">
                  <c:v>23.416666666666668</c:v>
                </c:pt>
                <c:pt idx="281">
                  <c:v>23.5</c:v>
                </c:pt>
                <c:pt idx="282">
                  <c:v>23.583333333333332</c:v>
                </c:pt>
                <c:pt idx="283">
                  <c:v>23.666666666666668</c:v>
                </c:pt>
                <c:pt idx="284">
                  <c:v>23.75</c:v>
                </c:pt>
                <c:pt idx="285">
                  <c:v>23.833333333333332</c:v>
                </c:pt>
                <c:pt idx="286">
                  <c:v>23.916666666666668</c:v>
                </c:pt>
                <c:pt idx="287">
                  <c:v>24</c:v>
                </c:pt>
                <c:pt idx="288">
                  <c:v>24.083333333333332</c:v>
                </c:pt>
                <c:pt idx="289">
                  <c:v>24.166666666666668</c:v>
                </c:pt>
                <c:pt idx="290">
                  <c:v>24.25</c:v>
                </c:pt>
                <c:pt idx="291">
                  <c:v>24.333333333333332</c:v>
                </c:pt>
                <c:pt idx="292">
                  <c:v>24.416666666666668</c:v>
                </c:pt>
                <c:pt idx="293">
                  <c:v>24.5</c:v>
                </c:pt>
                <c:pt idx="294">
                  <c:v>24.583333333333332</c:v>
                </c:pt>
                <c:pt idx="295">
                  <c:v>24.666666666666668</c:v>
                </c:pt>
                <c:pt idx="296">
                  <c:v>24.75</c:v>
                </c:pt>
                <c:pt idx="297">
                  <c:v>24.833333333333332</c:v>
                </c:pt>
                <c:pt idx="298">
                  <c:v>24.916666666666668</c:v>
                </c:pt>
                <c:pt idx="299">
                  <c:v>25</c:v>
                </c:pt>
                <c:pt idx="300">
                  <c:v>25.083333333333332</c:v>
                </c:pt>
                <c:pt idx="301">
                  <c:v>25.166666666666668</c:v>
                </c:pt>
                <c:pt idx="302">
                  <c:v>25.25</c:v>
                </c:pt>
                <c:pt idx="303">
                  <c:v>25.333333333333332</c:v>
                </c:pt>
                <c:pt idx="304">
                  <c:v>25.416666666666668</c:v>
                </c:pt>
                <c:pt idx="305">
                  <c:v>25.5</c:v>
                </c:pt>
                <c:pt idx="306">
                  <c:v>25.583333333333332</c:v>
                </c:pt>
                <c:pt idx="307">
                  <c:v>25.666666666666668</c:v>
                </c:pt>
                <c:pt idx="308">
                  <c:v>25.75</c:v>
                </c:pt>
                <c:pt idx="309">
                  <c:v>25.833333333333332</c:v>
                </c:pt>
                <c:pt idx="310">
                  <c:v>25.916666666666668</c:v>
                </c:pt>
                <c:pt idx="311">
                  <c:v>26</c:v>
                </c:pt>
                <c:pt idx="312">
                  <c:v>26.083333333333332</c:v>
                </c:pt>
                <c:pt idx="313">
                  <c:v>26.166666666666668</c:v>
                </c:pt>
                <c:pt idx="314">
                  <c:v>26.25</c:v>
                </c:pt>
                <c:pt idx="315">
                  <c:v>26.333333333333332</c:v>
                </c:pt>
                <c:pt idx="316">
                  <c:v>26.416666666666668</c:v>
                </c:pt>
                <c:pt idx="317">
                  <c:v>26.5</c:v>
                </c:pt>
                <c:pt idx="318">
                  <c:v>26.583333333333332</c:v>
                </c:pt>
                <c:pt idx="319">
                  <c:v>26.666666666666668</c:v>
                </c:pt>
                <c:pt idx="320">
                  <c:v>26.75</c:v>
                </c:pt>
                <c:pt idx="321">
                  <c:v>26.833333333333332</c:v>
                </c:pt>
                <c:pt idx="322">
                  <c:v>26.916666666666668</c:v>
                </c:pt>
                <c:pt idx="323">
                  <c:v>27</c:v>
                </c:pt>
                <c:pt idx="324">
                  <c:v>27.083333333333332</c:v>
                </c:pt>
                <c:pt idx="325">
                  <c:v>27.166666666666668</c:v>
                </c:pt>
                <c:pt idx="326">
                  <c:v>27.25</c:v>
                </c:pt>
                <c:pt idx="327">
                  <c:v>27.333333333333332</c:v>
                </c:pt>
                <c:pt idx="328">
                  <c:v>27.416666666666668</c:v>
                </c:pt>
                <c:pt idx="329">
                  <c:v>27.5</c:v>
                </c:pt>
                <c:pt idx="330">
                  <c:v>27.583333333333332</c:v>
                </c:pt>
                <c:pt idx="331">
                  <c:v>27.666666666666668</c:v>
                </c:pt>
                <c:pt idx="332">
                  <c:v>27.75</c:v>
                </c:pt>
                <c:pt idx="333">
                  <c:v>27.833333333333332</c:v>
                </c:pt>
                <c:pt idx="334">
                  <c:v>27.916666666666668</c:v>
                </c:pt>
                <c:pt idx="335">
                  <c:v>28</c:v>
                </c:pt>
                <c:pt idx="336">
                  <c:v>28.083333333333332</c:v>
                </c:pt>
                <c:pt idx="337">
                  <c:v>28.166666666666668</c:v>
                </c:pt>
                <c:pt idx="338">
                  <c:v>28.25</c:v>
                </c:pt>
                <c:pt idx="339">
                  <c:v>28.333333333333332</c:v>
                </c:pt>
                <c:pt idx="340">
                  <c:v>28.416666666666668</c:v>
                </c:pt>
                <c:pt idx="341">
                  <c:v>28.5</c:v>
                </c:pt>
                <c:pt idx="342">
                  <c:v>28.583333333333332</c:v>
                </c:pt>
                <c:pt idx="343">
                  <c:v>28.666666666666668</c:v>
                </c:pt>
                <c:pt idx="344">
                  <c:v>28.75</c:v>
                </c:pt>
                <c:pt idx="345">
                  <c:v>28.833333333333332</c:v>
                </c:pt>
                <c:pt idx="346">
                  <c:v>28.916666666666668</c:v>
                </c:pt>
                <c:pt idx="347">
                  <c:v>29</c:v>
                </c:pt>
                <c:pt idx="348">
                  <c:v>29.083333333333332</c:v>
                </c:pt>
                <c:pt idx="349">
                  <c:v>29.166666666666668</c:v>
                </c:pt>
                <c:pt idx="350">
                  <c:v>29.25</c:v>
                </c:pt>
                <c:pt idx="351">
                  <c:v>29.333333333333332</c:v>
                </c:pt>
                <c:pt idx="352">
                  <c:v>29.416666666666668</c:v>
                </c:pt>
                <c:pt idx="353">
                  <c:v>29.5</c:v>
                </c:pt>
                <c:pt idx="354">
                  <c:v>29.583333333333332</c:v>
                </c:pt>
                <c:pt idx="355">
                  <c:v>29.666666666666668</c:v>
                </c:pt>
                <c:pt idx="356">
                  <c:v>29.75</c:v>
                </c:pt>
                <c:pt idx="357">
                  <c:v>29.833333333333332</c:v>
                </c:pt>
                <c:pt idx="358">
                  <c:v>29.916666666666668</c:v>
                </c:pt>
                <c:pt idx="359">
                  <c:v>30</c:v>
                </c:pt>
                <c:pt idx="360">
                  <c:v>30.083333333333332</c:v>
                </c:pt>
                <c:pt idx="361">
                  <c:v>30.166666666666668</c:v>
                </c:pt>
                <c:pt idx="362">
                  <c:v>30.25</c:v>
                </c:pt>
                <c:pt idx="363">
                  <c:v>30.333333333333332</c:v>
                </c:pt>
                <c:pt idx="364">
                  <c:v>30.416666666666668</c:v>
                </c:pt>
                <c:pt idx="365">
                  <c:v>30.5</c:v>
                </c:pt>
                <c:pt idx="366">
                  <c:v>30.583333333333332</c:v>
                </c:pt>
                <c:pt idx="367">
                  <c:v>30.666666666666668</c:v>
                </c:pt>
                <c:pt idx="368">
                  <c:v>30.75</c:v>
                </c:pt>
                <c:pt idx="369">
                  <c:v>30.833333333333332</c:v>
                </c:pt>
                <c:pt idx="370">
                  <c:v>30.916666666666668</c:v>
                </c:pt>
                <c:pt idx="371">
                  <c:v>31</c:v>
                </c:pt>
                <c:pt idx="372">
                  <c:v>31.083333333333332</c:v>
                </c:pt>
                <c:pt idx="373">
                  <c:v>31.166666666666668</c:v>
                </c:pt>
                <c:pt idx="374">
                  <c:v>31.25</c:v>
                </c:pt>
                <c:pt idx="375">
                  <c:v>31.333333333333332</c:v>
                </c:pt>
                <c:pt idx="376">
                  <c:v>31.416666666666668</c:v>
                </c:pt>
                <c:pt idx="377">
                  <c:v>31.5</c:v>
                </c:pt>
                <c:pt idx="378">
                  <c:v>31.583333333333332</c:v>
                </c:pt>
                <c:pt idx="379">
                  <c:v>31.666666666666668</c:v>
                </c:pt>
                <c:pt idx="380">
                  <c:v>31.75</c:v>
                </c:pt>
                <c:pt idx="381">
                  <c:v>31.833333333333332</c:v>
                </c:pt>
                <c:pt idx="382">
                  <c:v>31.916666666666668</c:v>
                </c:pt>
                <c:pt idx="383">
                  <c:v>32</c:v>
                </c:pt>
                <c:pt idx="384">
                  <c:v>32.083333333333336</c:v>
                </c:pt>
                <c:pt idx="385">
                  <c:v>32.166666666666664</c:v>
                </c:pt>
                <c:pt idx="386">
                  <c:v>32.25</c:v>
                </c:pt>
                <c:pt idx="387">
                  <c:v>32.333333333333336</c:v>
                </c:pt>
                <c:pt idx="388">
                  <c:v>32.416666666666664</c:v>
                </c:pt>
                <c:pt idx="389">
                  <c:v>32.5</c:v>
                </c:pt>
                <c:pt idx="390">
                  <c:v>32.583333333333336</c:v>
                </c:pt>
                <c:pt idx="391">
                  <c:v>32.666666666666664</c:v>
                </c:pt>
                <c:pt idx="392">
                  <c:v>32.75</c:v>
                </c:pt>
                <c:pt idx="393">
                  <c:v>32.833333333333336</c:v>
                </c:pt>
                <c:pt idx="394">
                  <c:v>32.916666666666664</c:v>
                </c:pt>
                <c:pt idx="395">
                  <c:v>33</c:v>
                </c:pt>
                <c:pt idx="396">
                  <c:v>33.083333333333336</c:v>
                </c:pt>
                <c:pt idx="397">
                  <c:v>33.166666666666664</c:v>
                </c:pt>
                <c:pt idx="398">
                  <c:v>33.25</c:v>
                </c:pt>
                <c:pt idx="399">
                  <c:v>33.333333333333336</c:v>
                </c:pt>
                <c:pt idx="400">
                  <c:v>33.416666666666664</c:v>
                </c:pt>
                <c:pt idx="401">
                  <c:v>33.5</c:v>
                </c:pt>
                <c:pt idx="402">
                  <c:v>33.583333333333336</c:v>
                </c:pt>
                <c:pt idx="403">
                  <c:v>33.666666666666664</c:v>
                </c:pt>
                <c:pt idx="404">
                  <c:v>33.75</c:v>
                </c:pt>
                <c:pt idx="405">
                  <c:v>33.833333333333336</c:v>
                </c:pt>
                <c:pt idx="406">
                  <c:v>33.916666666666664</c:v>
                </c:pt>
                <c:pt idx="407">
                  <c:v>34</c:v>
                </c:pt>
                <c:pt idx="408">
                  <c:v>34.083333333333336</c:v>
                </c:pt>
                <c:pt idx="409">
                  <c:v>34.166666666666664</c:v>
                </c:pt>
                <c:pt idx="410">
                  <c:v>34.25</c:v>
                </c:pt>
                <c:pt idx="411">
                  <c:v>34.333333333333336</c:v>
                </c:pt>
                <c:pt idx="412">
                  <c:v>34.416666666666664</c:v>
                </c:pt>
                <c:pt idx="413">
                  <c:v>34.5</c:v>
                </c:pt>
                <c:pt idx="414">
                  <c:v>34.583333333333336</c:v>
                </c:pt>
                <c:pt idx="415">
                  <c:v>34.666666666666664</c:v>
                </c:pt>
                <c:pt idx="416">
                  <c:v>34.75</c:v>
                </c:pt>
                <c:pt idx="417">
                  <c:v>34.833333333333336</c:v>
                </c:pt>
                <c:pt idx="418">
                  <c:v>34.916666666666664</c:v>
                </c:pt>
                <c:pt idx="419">
                  <c:v>35</c:v>
                </c:pt>
                <c:pt idx="420">
                  <c:v>35.083333333333336</c:v>
                </c:pt>
                <c:pt idx="421">
                  <c:v>35.166666666666664</c:v>
                </c:pt>
                <c:pt idx="422">
                  <c:v>35.25</c:v>
                </c:pt>
                <c:pt idx="423">
                  <c:v>35.333333333333336</c:v>
                </c:pt>
                <c:pt idx="424">
                  <c:v>35.416666666666664</c:v>
                </c:pt>
                <c:pt idx="425">
                  <c:v>35.5</c:v>
                </c:pt>
                <c:pt idx="426">
                  <c:v>35.583333333333336</c:v>
                </c:pt>
                <c:pt idx="427">
                  <c:v>35.666666666666664</c:v>
                </c:pt>
                <c:pt idx="428">
                  <c:v>35.75</c:v>
                </c:pt>
                <c:pt idx="429">
                  <c:v>35.833333333333336</c:v>
                </c:pt>
                <c:pt idx="430">
                  <c:v>35.916666666666664</c:v>
                </c:pt>
                <c:pt idx="431">
                  <c:v>36</c:v>
                </c:pt>
                <c:pt idx="432">
                  <c:v>36.083333333333336</c:v>
                </c:pt>
                <c:pt idx="433">
                  <c:v>36.166666666666664</c:v>
                </c:pt>
                <c:pt idx="434">
                  <c:v>36.25</c:v>
                </c:pt>
                <c:pt idx="435">
                  <c:v>36.333333333333336</c:v>
                </c:pt>
                <c:pt idx="436">
                  <c:v>36.416666666666664</c:v>
                </c:pt>
                <c:pt idx="437">
                  <c:v>36.5</c:v>
                </c:pt>
                <c:pt idx="438">
                  <c:v>36.583333333333336</c:v>
                </c:pt>
                <c:pt idx="439">
                  <c:v>36.666666666666664</c:v>
                </c:pt>
                <c:pt idx="440">
                  <c:v>36.75</c:v>
                </c:pt>
                <c:pt idx="441">
                  <c:v>36.833333333333336</c:v>
                </c:pt>
                <c:pt idx="442">
                  <c:v>36.916666666666664</c:v>
                </c:pt>
                <c:pt idx="443">
                  <c:v>37</c:v>
                </c:pt>
                <c:pt idx="444">
                  <c:v>37.083333333333336</c:v>
                </c:pt>
                <c:pt idx="445">
                  <c:v>37.166666666666664</c:v>
                </c:pt>
                <c:pt idx="446">
                  <c:v>37.25</c:v>
                </c:pt>
                <c:pt idx="447">
                  <c:v>37.333333333333336</c:v>
                </c:pt>
                <c:pt idx="448">
                  <c:v>37.416666666666664</c:v>
                </c:pt>
                <c:pt idx="449">
                  <c:v>37.5</c:v>
                </c:pt>
                <c:pt idx="450">
                  <c:v>37.583333333333336</c:v>
                </c:pt>
                <c:pt idx="451">
                  <c:v>37.666666666666664</c:v>
                </c:pt>
                <c:pt idx="452">
                  <c:v>37.75</c:v>
                </c:pt>
                <c:pt idx="453">
                  <c:v>37.833333333333336</c:v>
                </c:pt>
                <c:pt idx="454">
                  <c:v>37.916666666666664</c:v>
                </c:pt>
                <c:pt idx="455">
                  <c:v>38</c:v>
                </c:pt>
                <c:pt idx="456">
                  <c:v>38.083333333333336</c:v>
                </c:pt>
                <c:pt idx="457">
                  <c:v>38.166666666666664</c:v>
                </c:pt>
                <c:pt idx="458">
                  <c:v>38.25</c:v>
                </c:pt>
                <c:pt idx="459">
                  <c:v>38.333333333333336</c:v>
                </c:pt>
                <c:pt idx="460">
                  <c:v>38.416666666666664</c:v>
                </c:pt>
                <c:pt idx="461">
                  <c:v>38.5</c:v>
                </c:pt>
                <c:pt idx="462">
                  <c:v>38.583333333333336</c:v>
                </c:pt>
                <c:pt idx="463">
                  <c:v>38.666666666666664</c:v>
                </c:pt>
                <c:pt idx="464">
                  <c:v>38.75</c:v>
                </c:pt>
                <c:pt idx="465">
                  <c:v>38.833333333333336</c:v>
                </c:pt>
                <c:pt idx="466">
                  <c:v>38.916666666666664</c:v>
                </c:pt>
                <c:pt idx="467">
                  <c:v>39</c:v>
                </c:pt>
                <c:pt idx="468">
                  <c:v>39.083333333333336</c:v>
                </c:pt>
                <c:pt idx="469">
                  <c:v>39.166666666666664</c:v>
                </c:pt>
                <c:pt idx="470">
                  <c:v>39.25</c:v>
                </c:pt>
                <c:pt idx="471">
                  <c:v>39.333333333333336</c:v>
                </c:pt>
                <c:pt idx="472">
                  <c:v>39.416666666666664</c:v>
                </c:pt>
                <c:pt idx="473">
                  <c:v>39.5</c:v>
                </c:pt>
                <c:pt idx="474">
                  <c:v>39.583333333333336</c:v>
                </c:pt>
                <c:pt idx="475">
                  <c:v>39.666666666666664</c:v>
                </c:pt>
                <c:pt idx="476">
                  <c:v>39.75</c:v>
                </c:pt>
                <c:pt idx="477">
                  <c:v>39.833333333333336</c:v>
                </c:pt>
                <c:pt idx="478">
                  <c:v>39.916666666666664</c:v>
                </c:pt>
                <c:pt idx="479">
                  <c:v>40</c:v>
                </c:pt>
                <c:pt idx="480">
                  <c:v>40.083333333333336</c:v>
                </c:pt>
                <c:pt idx="481">
                  <c:v>40.166666666666664</c:v>
                </c:pt>
                <c:pt idx="482">
                  <c:v>40.25</c:v>
                </c:pt>
                <c:pt idx="483">
                  <c:v>40.333333333333336</c:v>
                </c:pt>
                <c:pt idx="484">
                  <c:v>40.416666666666664</c:v>
                </c:pt>
                <c:pt idx="485">
                  <c:v>40.5</c:v>
                </c:pt>
                <c:pt idx="486">
                  <c:v>40.583333333333336</c:v>
                </c:pt>
                <c:pt idx="487">
                  <c:v>40.666666666666664</c:v>
                </c:pt>
                <c:pt idx="488">
                  <c:v>40.75</c:v>
                </c:pt>
                <c:pt idx="489">
                  <c:v>40.833333333333336</c:v>
                </c:pt>
                <c:pt idx="490">
                  <c:v>40.916666666666664</c:v>
                </c:pt>
                <c:pt idx="491">
                  <c:v>41</c:v>
                </c:pt>
                <c:pt idx="492">
                  <c:v>41.083333333333336</c:v>
                </c:pt>
                <c:pt idx="493">
                  <c:v>41.166666666666664</c:v>
                </c:pt>
                <c:pt idx="494">
                  <c:v>41.25</c:v>
                </c:pt>
                <c:pt idx="495">
                  <c:v>41.333333333333336</c:v>
                </c:pt>
                <c:pt idx="496">
                  <c:v>41.416666666666664</c:v>
                </c:pt>
                <c:pt idx="497">
                  <c:v>41.5</c:v>
                </c:pt>
                <c:pt idx="498">
                  <c:v>41.583333333333336</c:v>
                </c:pt>
                <c:pt idx="499">
                  <c:v>41.666666666666664</c:v>
                </c:pt>
                <c:pt idx="500">
                  <c:v>41.75</c:v>
                </c:pt>
                <c:pt idx="501">
                  <c:v>41.833333333333336</c:v>
                </c:pt>
                <c:pt idx="502">
                  <c:v>41.916666666666664</c:v>
                </c:pt>
                <c:pt idx="503">
                  <c:v>42</c:v>
                </c:pt>
                <c:pt idx="504">
                  <c:v>42.083333333333336</c:v>
                </c:pt>
                <c:pt idx="505">
                  <c:v>42.166666666666664</c:v>
                </c:pt>
                <c:pt idx="506">
                  <c:v>42.25</c:v>
                </c:pt>
                <c:pt idx="507">
                  <c:v>42.333333333333336</c:v>
                </c:pt>
                <c:pt idx="508">
                  <c:v>42.416666666666664</c:v>
                </c:pt>
                <c:pt idx="509">
                  <c:v>42.5</c:v>
                </c:pt>
                <c:pt idx="510">
                  <c:v>42.583333333333336</c:v>
                </c:pt>
                <c:pt idx="511">
                  <c:v>42.666666666666664</c:v>
                </c:pt>
                <c:pt idx="512">
                  <c:v>42.75</c:v>
                </c:pt>
                <c:pt idx="513">
                  <c:v>42.833333333333336</c:v>
                </c:pt>
                <c:pt idx="514">
                  <c:v>42.916666666666664</c:v>
                </c:pt>
                <c:pt idx="515">
                  <c:v>43</c:v>
                </c:pt>
                <c:pt idx="516">
                  <c:v>43.083333333333336</c:v>
                </c:pt>
                <c:pt idx="517">
                  <c:v>43.166666666666664</c:v>
                </c:pt>
                <c:pt idx="518">
                  <c:v>43.25</c:v>
                </c:pt>
                <c:pt idx="519">
                  <c:v>43.333333333333336</c:v>
                </c:pt>
                <c:pt idx="520">
                  <c:v>43.416666666666664</c:v>
                </c:pt>
                <c:pt idx="521">
                  <c:v>43.5</c:v>
                </c:pt>
                <c:pt idx="522">
                  <c:v>43.583333333333336</c:v>
                </c:pt>
                <c:pt idx="523">
                  <c:v>43.666666666666664</c:v>
                </c:pt>
                <c:pt idx="524">
                  <c:v>43.75</c:v>
                </c:pt>
                <c:pt idx="525">
                  <c:v>43.833333333333336</c:v>
                </c:pt>
                <c:pt idx="526">
                  <c:v>43.916666666666664</c:v>
                </c:pt>
                <c:pt idx="527">
                  <c:v>44</c:v>
                </c:pt>
                <c:pt idx="528">
                  <c:v>44.083333333333336</c:v>
                </c:pt>
                <c:pt idx="529">
                  <c:v>44.166666666666664</c:v>
                </c:pt>
                <c:pt idx="530">
                  <c:v>44.25</c:v>
                </c:pt>
                <c:pt idx="531">
                  <c:v>44.333333333333336</c:v>
                </c:pt>
                <c:pt idx="532">
                  <c:v>44.416666666666664</c:v>
                </c:pt>
                <c:pt idx="533">
                  <c:v>44.5</c:v>
                </c:pt>
                <c:pt idx="534">
                  <c:v>44.583333333333336</c:v>
                </c:pt>
                <c:pt idx="535">
                  <c:v>44.666666666666664</c:v>
                </c:pt>
                <c:pt idx="536">
                  <c:v>44.75</c:v>
                </c:pt>
                <c:pt idx="537">
                  <c:v>44.833333333333336</c:v>
                </c:pt>
                <c:pt idx="538">
                  <c:v>44.916666666666664</c:v>
                </c:pt>
                <c:pt idx="539">
                  <c:v>45</c:v>
                </c:pt>
                <c:pt idx="540">
                  <c:v>45.083333333333336</c:v>
                </c:pt>
                <c:pt idx="541">
                  <c:v>45.166666666666664</c:v>
                </c:pt>
                <c:pt idx="542">
                  <c:v>45.25</c:v>
                </c:pt>
                <c:pt idx="543">
                  <c:v>45.333333333333336</c:v>
                </c:pt>
                <c:pt idx="544">
                  <c:v>45.416666666666664</c:v>
                </c:pt>
                <c:pt idx="545">
                  <c:v>45.5</c:v>
                </c:pt>
                <c:pt idx="546">
                  <c:v>45.583333333333336</c:v>
                </c:pt>
                <c:pt idx="547">
                  <c:v>45.666666666666664</c:v>
                </c:pt>
                <c:pt idx="548">
                  <c:v>45.75</c:v>
                </c:pt>
                <c:pt idx="549">
                  <c:v>45.833333333333336</c:v>
                </c:pt>
                <c:pt idx="550">
                  <c:v>45.916666666666664</c:v>
                </c:pt>
                <c:pt idx="551">
                  <c:v>46</c:v>
                </c:pt>
                <c:pt idx="552">
                  <c:v>46.083333333333336</c:v>
                </c:pt>
                <c:pt idx="553">
                  <c:v>46.166666666666664</c:v>
                </c:pt>
                <c:pt idx="554">
                  <c:v>46.25</c:v>
                </c:pt>
                <c:pt idx="555">
                  <c:v>46.333333333333336</c:v>
                </c:pt>
                <c:pt idx="556">
                  <c:v>46.416666666666664</c:v>
                </c:pt>
                <c:pt idx="557">
                  <c:v>46.5</c:v>
                </c:pt>
                <c:pt idx="558">
                  <c:v>46.583333333333336</c:v>
                </c:pt>
                <c:pt idx="559">
                  <c:v>46.666666666666664</c:v>
                </c:pt>
                <c:pt idx="560">
                  <c:v>46.75</c:v>
                </c:pt>
                <c:pt idx="561">
                  <c:v>46.833333333333336</c:v>
                </c:pt>
                <c:pt idx="562">
                  <c:v>46.916666666666664</c:v>
                </c:pt>
                <c:pt idx="563">
                  <c:v>47</c:v>
                </c:pt>
                <c:pt idx="564">
                  <c:v>47.083333333333336</c:v>
                </c:pt>
                <c:pt idx="565">
                  <c:v>47.166666666666664</c:v>
                </c:pt>
                <c:pt idx="566">
                  <c:v>47.25</c:v>
                </c:pt>
                <c:pt idx="567">
                  <c:v>47.333333333333336</c:v>
                </c:pt>
                <c:pt idx="568">
                  <c:v>47.416666666666664</c:v>
                </c:pt>
                <c:pt idx="569">
                  <c:v>47.5</c:v>
                </c:pt>
                <c:pt idx="570">
                  <c:v>47.583333333333336</c:v>
                </c:pt>
                <c:pt idx="571">
                  <c:v>47.666666666666664</c:v>
                </c:pt>
                <c:pt idx="572">
                  <c:v>47.75</c:v>
                </c:pt>
                <c:pt idx="573">
                  <c:v>47.833333333333336</c:v>
                </c:pt>
                <c:pt idx="574">
                  <c:v>47.916666666666664</c:v>
                </c:pt>
                <c:pt idx="575">
                  <c:v>48</c:v>
                </c:pt>
                <c:pt idx="576">
                  <c:v>48.083333333333336</c:v>
                </c:pt>
                <c:pt idx="577">
                  <c:v>48.166666666666664</c:v>
                </c:pt>
                <c:pt idx="578">
                  <c:v>48.25</c:v>
                </c:pt>
                <c:pt idx="579">
                  <c:v>48.333333333333336</c:v>
                </c:pt>
                <c:pt idx="580">
                  <c:v>48.416666666666664</c:v>
                </c:pt>
                <c:pt idx="581">
                  <c:v>48.5</c:v>
                </c:pt>
                <c:pt idx="582">
                  <c:v>48.583333333333336</c:v>
                </c:pt>
                <c:pt idx="583">
                  <c:v>48.666666666666664</c:v>
                </c:pt>
                <c:pt idx="584">
                  <c:v>48.75</c:v>
                </c:pt>
                <c:pt idx="585">
                  <c:v>48.833333333333336</c:v>
                </c:pt>
                <c:pt idx="586">
                  <c:v>48.916666666666664</c:v>
                </c:pt>
                <c:pt idx="587">
                  <c:v>49</c:v>
                </c:pt>
                <c:pt idx="588">
                  <c:v>49.083333333333336</c:v>
                </c:pt>
                <c:pt idx="589">
                  <c:v>49.166666666666664</c:v>
                </c:pt>
                <c:pt idx="590">
                  <c:v>49.25</c:v>
                </c:pt>
                <c:pt idx="591">
                  <c:v>49.333333333333336</c:v>
                </c:pt>
                <c:pt idx="592">
                  <c:v>49.416666666666664</c:v>
                </c:pt>
                <c:pt idx="593">
                  <c:v>49.5</c:v>
                </c:pt>
                <c:pt idx="594">
                  <c:v>49.583333333333336</c:v>
                </c:pt>
                <c:pt idx="595">
                  <c:v>49.666666666666664</c:v>
                </c:pt>
                <c:pt idx="596">
                  <c:v>49.75</c:v>
                </c:pt>
                <c:pt idx="597">
                  <c:v>49.833333333333336</c:v>
                </c:pt>
                <c:pt idx="598">
                  <c:v>49.916666666666664</c:v>
                </c:pt>
                <c:pt idx="599">
                  <c:v>50</c:v>
                </c:pt>
              </c:numCache>
            </c:numRef>
          </c:xVal>
          <c:yVal>
            <c:numRef>
              <c:f>'Mortgage 2 Monthly calcs'!$W$12:$W$611</c:f>
              <c:numCache>
                <c:formatCode>#,##0_);[Red]\(#,##0\)</c:formatCode>
                <c:ptCount val="600"/>
                <c:pt idx="0">
                  <c:v>99855.698598514486</c:v>
                </c:pt>
                <c:pt idx="1">
                  <c:v>99710.675690021541</c:v>
                </c:pt>
                <c:pt idx="2">
                  <c:v>99564.927666986143</c:v>
                </c:pt>
                <c:pt idx="3">
                  <c:v>99418.450903835561</c:v>
                </c:pt>
                <c:pt idx="4">
                  <c:v>99271.241756869233</c:v>
                </c:pt>
                <c:pt idx="5">
                  <c:v>99123.296564168064</c:v>
                </c:pt>
                <c:pt idx="6">
                  <c:v>98974.611645503392</c:v>
                </c:pt>
                <c:pt idx="7">
                  <c:v>98825.183302245394</c:v>
                </c:pt>
                <c:pt idx="8">
                  <c:v>98675.007817271107</c:v>
                </c:pt>
                <c:pt idx="9">
                  <c:v>98524.08145487195</c:v>
                </c:pt>
                <c:pt idx="10">
                  <c:v>98372.400460660792</c:v>
                </c:pt>
                <c:pt idx="11">
                  <c:v>98219.961061478592</c:v>
                </c:pt>
                <c:pt idx="12">
                  <c:v>98066.759465300478</c:v>
                </c:pt>
                <c:pt idx="13">
                  <c:v>97912.791861141464</c:v>
                </c:pt>
                <c:pt idx="14">
                  <c:v>97758.054418961663</c:v>
                </c:pt>
                <c:pt idx="15">
                  <c:v>97602.543289570967</c:v>
                </c:pt>
                <c:pt idx="16">
                  <c:v>97446.254604533315</c:v>
                </c:pt>
                <c:pt idx="17">
                  <c:v>97289.18447607047</c:v>
                </c:pt>
                <c:pt idx="18">
                  <c:v>97131.328996965312</c:v>
                </c:pt>
                <c:pt idx="19">
                  <c:v>96972.68424046463</c:v>
                </c:pt>
                <c:pt idx="20">
                  <c:v>96813.246260181448</c:v>
                </c:pt>
                <c:pt idx="21">
                  <c:v>96653.011089996842</c:v>
                </c:pt>
                <c:pt idx="22">
                  <c:v>96491.974743961313</c:v>
                </c:pt>
                <c:pt idx="23">
                  <c:v>96330.133216195609</c:v>
                </c:pt>
                <c:pt idx="24">
                  <c:v>96167.482480791077</c:v>
                </c:pt>
                <c:pt idx="25">
                  <c:v>96004.018491709518</c:v>
                </c:pt>
                <c:pt idx="26">
                  <c:v>95839.737182682555</c:v>
                </c:pt>
                <c:pt idx="27">
                  <c:v>95674.63446711046</c:v>
                </c:pt>
                <c:pt idx="28">
                  <c:v>95508.706237960505</c:v>
                </c:pt>
                <c:pt idx="29">
                  <c:v>95341.948367664794</c:v>
                </c:pt>
                <c:pt idx="30">
                  <c:v>95174.356708017614</c:v>
                </c:pt>
                <c:pt idx="31">
                  <c:v>95005.927090072189</c:v>
                </c:pt>
                <c:pt idx="32">
                  <c:v>94836.655324037041</c:v>
                </c:pt>
                <c:pt idx="33">
                  <c:v>94666.537199171711</c:v>
                </c:pt>
                <c:pt idx="34">
                  <c:v>94495.568483682058</c:v>
                </c:pt>
                <c:pt idx="35">
                  <c:v>94323.744924614963</c:v>
                </c:pt>
                <c:pt idx="36">
                  <c:v>94151.062247752532</c:v>
                </c:pt>
                <c:pt idx="37">
                  <c:v>93977.516157505786</c:v>
                </c:pt>
                <c:pt idx="38">
                  <c:v>93803.102336807802</c:v>
                </c:pt>
                <c:pt idx="39">
                  <c:v>93627.816447006335</c:v>
                </c:pt>
                <c:pt idx="40">
                  <c:v>93451.654127755857</c:v>
                </c:pt>
                <c:pt idx="41">
                  <c:v>93274.610996909134</c:v>
                </c:pt>
                <c:pt idx="42">
                  <c:v>93096.682650408169</c:v>
                </c:pt>
                <c:pt idx="43">
                  <c:v>92917.864662174703</c:v>
                </c:pt>
                <c:pt idx="44">
                  <c:v>92738.152584000069</c:v>
                </c:pt>
                <c:pt idx="45">
                  <c:v>92557.541945434554</c:v>
                </c:pt>
                <c:pt idx="46">
                  <c:v>92376.02825367621</c:v>
                </c:pt>
                <c:pt idx="47">
                  <c:v>92193.606993459078</c:v>
                </c:pt>
                <c:pt idx="48">
                  <c:v>92010.273626940863</c:v>
                </c:pt>
                <c:pt idx="49">
                  <c:v>91826.023593590056</c:v>
                </c:pt>
                <c:pt idx="50">
                  <c:v>91640.8523100725</c:v>
                </c:pt>
                <c:pt idx="51">
                  <c:v>91454.75517013736</c:v>
                </c:pt>
                <c:pt idx="52">
                  <c:v>91267.72754450253</c:v>
                </c:pt>
                <c:pt idx="53">
                  <c:v>91079.764780739526</c:v>
                </c:pt>
                <c:pt idx="54">
                  <c:v>90890.862203157711</c:v>
                </c:pt>
                <c:pt idx="55">
                  <c:v>90701.015112687994</c:v>
                </c:pt>
                <c:pt idx="56">
                  <c:v>90510.218786765923</c:v>
                </c:pt>
                <c:pt idx="57">
                  <c:v>90318.468479214236</c:v>
                </c:pt>
                <c:pt idx="58">
                  <c:v>90125.759420124799</c:v>
                </c:pt>
                <c:pt idx="59">
                  <c:v>89932.086815739909</c:v>
                </c:pt>
                <c:pt idx="60">
                  <c:v>89737.445848333096</c:v>
                </c:pt>
                <c:pt idx="61">
                  <c:v>89541.831676089249</c:v>
                </c:pt>
                <c:pt idx="62">
                  <c:v>89345.239432984192</c:v>
                </c:pt>
                <c:pt idx="63">
                  <c:v>89147.664228663605</c:v>
                </c:pt>
                <c:pt idx="64">
                  <c:v>88949.10114832141</c:v>
                </c:pt>
                <c:pt idx="65">
                  <c:v>88749.545252577504</c:v>
                </c:pt>
                <c:pt idx="66">
                  <c:v>88548.991577354886</c:v>
                </c:pt>
                <c:pt idx="67">
                  <c:v>88347.435133756153</c:v>
                </c:pt>
                <c:pt idx="68">
                  <c:v>88144.870907939418</c:v>
                </c:pt>
                <c:pt idx="69">
                  <c:v>87941.29386099361</c:v>
                </c:pt>
                <c:pt idx="70">
                  <c:v>87736.698928813072</c:v>
                </c:pt>
                <c:pt idx="71">
                  <c:v>87531.081021971622</c:v>
                </c:pt>
                <c:pt idx="72">
                  <c:v>87324.435025595973</c:v>
                </c:pt>
                <c:pt idx="73">
                  <c:v>87116.755799238439</c:v>
                </c:pt>
                <c:pt idx="74">
                  <c:v>86908.03817674912</c:v>
                </c:pt>
                <c:pt idx="75">
                  <c:v>86698.276966147358</c:v>
                </c:pt>
                <c:pt idx="76">
                  <c:v>86487.466949492591</c:v>
                </c:pt>
                <c:pt idx="77">
                  <c:v>86275.602882754538</c:v>
                </c:pt>
                <c:pt idx="78">
                  <c:v>86062.679495682794</c:v>
                </c:pt>
                <c:pt idx="79">
                  <c:v>85848.691491675694</c:v>
                </c:pt>
                <c:pt idx="80">
                  <c:v>85633.633547648569</c:v>
                </c:pt>
                <c:pt idx="81">
                  <c:v>85417.500313901299</c:v>
                </c:pt>
                <c:pt idx="82">
                  <c:v>85200.28641398529</c:v>
                </c:pt>
                <c:pt idx="83">
                  <c:v>84981.986444569702</c:v>
                </c:pt>
                <c:pt idx="84">
                  <c:v>84762.594975307045</c:v>
                </c:pt>
                <c:pt idx="85">
                  <c:v>84542.106548698066</c:v>
                </c:pt>
                <c:pt idx="86">
                  <c:v>84320.51567995605</c:v>
                </c:pt>
                <c:pt idx="87">
                  <c:v>84097.816856870326</c:v>
                </c:pt>
                <c:pt idx="88">
                  <c:v>83874.004539669171</c:v>
                </c:pt>
                <c:pt idx="89">
                  <c:v>83649.073160882006</c:v>
                </c:pt>
                <c:pt idx="90">
                  <c:v>83423.017125200902</c:v>
                </c:pt>
                <c:pt idx="91">
                  <c:v>83195.830809341394</c:v>
                </c:pt>
                <c:pt idx="92">
                  <c:v>82967.508561902592</c:v>
                </c:pt>
                <c:pt idx="93">
                  <c:v>82738.044703226595</c:v>
                </c:pt>
                <c:pt idx="94">
                  <c:v>82507.43352525722</c:v>
                </c:pt>
                <c:pt idx="95">
                  <c:v>82275.669291397993</c:v>
                </c:pt>
                <c:pt idx="96">
                  <c:v>82042.746236369479</c:v>
                </c:pt>
                <c:pt idx="97">
                  <c:v>81808.658566065817</c:v>
                </c:pt>
                <c:pt idx="98">
                  <c:v>81573.400457410637</c:v>
                </c:pt>
                <c:pt idx="99">
                  <c:v>81336.966058212187</c:v>
                </c:pt>
                <c:pt idx="100">
                  <c:v>81099.349487017738</c:v>
                </c:pt>
                <c:pt idx="101">
                  <c:v>80860.544832967324</c:v>
                </c:pt>
                <c:pt idx="102">
                  <c:v>80620.546155646647</c:v>
                </c:pt>
                <c:pt idx="103">
                  <c:v>80379.347484939368</c:v>
                </c:pt>
                <c:pt idx="104">
                  <c:v>80136.942820878554</c:v>
                </c:pt>
                <c:pt idx="105">
                  <c:v>79893.326133497438</c:v>
                </c:pt>
                <c:pt idx="106">
                  <c:v>79648.491362679415</c:v>
                </c:pt>
                <c:pt idx="107">
                  <c:v>79402.432418007302</c:v>
                </c:pt>
                <c:pt idx="108">
                  <c:v>79155.143178611834</c:v>
                </c:pt>
                <c:pt idx="109">
                  <c:v>78906.617493019381</c:v>
                </c:pt>
                <c:pt idx="110">
                  <c:v>78656.849178998964</c:v>
                </c:pt>
                <c:pt idx="111">
                  <c:v>78405.832023408453</c:v>
                </c:pt>
                <c:pt idx="112">
                  <c:v>78153.559782039985</c:v>
                </c:pt>
                <c:pt idx="113">
                  <c:v>77900.026179464679</c:v>
                </c:pt>
                <c:pt idx="114">
                  <c:v>77645.224908876495</c:v>
                </c:pt>
                <c:pt idx="115">
                  <c:v>77389.149631935376</c:v>
                </c:pt>
                <c:pt idx="116">
                  <c:v>77131.793978609538</c:v>
                </c:pt>
                <c:pt idx="117">
                  <c:v>76873.151547017071</c:v>
                </c:pt>
                <c:pt idx="118">
                  <c:v>76613.215903266653</c:v>
                </c:pt>
                <c:pt idx="119">
                  <c:v>76351.980581297481</c:v>
                </c:pt>
                <c:pt idx="120">
                  <c:v>76089.439082718454</c:v>
                </c:pt>
                <c:pt idx="121">
                  <c:v>75825.584876646535</c:v>
                </c:pt>
                <c:pt idx="122">
                  <c:v>75560.41139954426</c:v>
                </c:pt>
                <c:pt idx="123">
                  <c:v>75293.912055056469</c:v>
                </c:pt>
                <c:pt idx="124">
                  <c:v>75026.080213846246</c:v>
                </c:pt>
                <c:pt idx="125">
                  <c:v>74756.909213429972</c:v>
                </c:pt>
                <c:pt idx="126">
                  <c:v>74486.39235801161</c:v>
                </c:pt>
                <c:pt idx="127">
                  <c:v>74214.522918316157</c:v>
                </c:pt>
                <c:pt idx="128">
                  <c:v>73941.294131422226</c:v>
                </c:pt>
                <c:pt idx="129">
                  <c:v>73666.699200593823</c:v>
                </c:pt>
                <c:pt idx="130">
                  <c:v>73390.731295111284</c:v>
                </c:pt>
                <c:pt idx="131">
                  <c:v>73113.383550101338</c:v>
                </c:pt>
                <c:pt idx="132">
                  <c:v>72834.649066366343</c:v>
                </c:pt>
                <c:pt idx="133">
                  <c:v>72554.520910212668</c:v>
                </c:pt>
                <c:pt idx="134">
                  <c:v>72272.992113278218</c:v>
                </c:pt>
                <c:pt idx="135">
                  <c:v>71990.0556723591</c:v>
                </c:pt>
                <c:pt idx="136">
                  <c:v>71705.704549235394</c:v>
                </c:pt>
                <c:pt idx="137">
                  <c:v>71419.931670496066</c:v>
                </c:pt>
                <c:pt idx="138">
                  <c:v>71132.729927363034</c:v>
                </c:pt>
                <c:pt idx="139">
                  <c:v>70844.092175514335</c:v>
                </c:pt>
                <c:pt idx="140">
                  <c:v>70554.0112349064</c:v>
                </c:pt>
                <c:pt idx="141">
                  <c:v>70262.47988959543</c:v>
                </c:pt>
                <c:pt idx="142">
                  <c:v>69969.490887557899</c:v>
                </c:pt>
                <c:pt idx="143">
                  <c:v>69675.036940510181</c:v>
                </c:pt>
                <c:pt idx="144">
                  <c:v>69379.110723727223</c:v>
                </c:pt>
                <c:pt idx="145">
                  <c:v>69081.704875860349</c:v>
                </c:pt>
                <c:pt idx="146">
                  <c:v>68782.811998754143</c:v>
                </c:pt>
                <c:pt idx="147">
                  <c:v>68482.424657262411</c:v>
                </c:pt>
                <c:pt idx="148">
                  <c:v>68180.535379063222</c:v>
                </c:pt>
                <c:pt idx="149">
                  <c:v>67877.136654473026</c:v>
                </c:pt>
                <c:pt idx="150">
                  <c:v>67572.220936259881</c:v>
                </c:pt>
                <c:pt idx="151">
                  <c:v>67265.780639455668</c:v>
                </c:pt>
                <c:pt idx="152">
                  <c:v>66957.808141167436</c:v>
                </c:pt>
                <c:pt idx="153">
                  <c:v>66648.295780387765</c:v>
                </c:pt>
                <c:pt idx="154">
                  <c:v>66337.235857804204</c:v>
                </c:pt>
                <c:pt idx="155">
                  <c:v>66024.620635607716</c:v>
                </c:pt>
                <c:pt idx="156">
                  <c:v>65710.44233730025</c:v>
                </c:pt>
                <c:pt idx="157">
                  <c:v>65394.693147501246</c:v>
                </c:pt>
                <c:pt idx="158">
                  <c:v>65077.365211753255</c:v>
                </c:pt>
                <c:pt idx="159">
                  <c:v>64758.450636326525</c:v>
                </c:pt>
                <c:pt idx="160">
                  <c:v>64437.941488022661</c:v>
                </c:pt>
                <c:pt idx="161">
                  <c:v>64115.829793977275</c:v>
                </c:pt>
                <c:pt idx="162">
                  <c:v>63792.107541461664</c:v>
                </c:pt>
                <c:pt idx="163">
                  <c:v>63466.766677683474</c:v>
                </c:pt>
                <c:pt idx="164">
                  <c:v>63139.799109586391</c:v>
                </c:pt>
                <c:pt idx="165">
                  <c:v>62811.19670364882</c:v>
                </c:pt>
                <c:pt idx="166">
                  <c:v>62480.951285681564</c:v>
                </c:pt>
                <c:pt idx="167">
                  <c:v>62149.054640624476</c:v>
                </c:pt>
                <c:pt idx="168">
                  <c:v>61815.498512342099</c:v>
                </c:pt>
                <c:pt idx="169">
                  <c:v>61480.274603418307</c:v>
                </c:pt>
                <c:pt idx="170">
                  <c:v>61143.374574949899</c:v>
                </c:pt>
                <c:pt idx="171">
                  <c:v>60804.790046339149</c:v>
                </c:pt>
                <c:pt idx="172">
                  <c:v>60464.512595085347</c:v>
                </c:pt>
                <c:pt idx="173">
                  <c:v>60122.533756575278</c:v>
                </c:pt>
                <c:pt idx="174">
                  <c:v>59778.845023872658</c:v>
                </c:pt>
                <c:pt idx="175">
                  <c:v>59433.437847506524</c:v>
                </c:pt>
                <c:pt idx="176">
                  <c:v>59086.303635258555</c:v>
                </c:pt>
                <c:pt idx="177">
                  <c:v>58737.433751949349</c:v>
                </c:pt>
                <c:pt idx="178">
                  <c:v>58386.819519223594</c:v>
                </c:pt>
                <c:pt idx="179">
                  <c:v>58034.452215334211</c:v>
                </c:pt>
                <c:pt idx="180">
                  <c:v>57680.323074925385</c:v>
                </c:pt>
                <c:pt idx="181">
                  <c:v>57324.423288814512</c:v>
                </c:pt>
                <c:pt idx="182">
                  <c:v>56966.744003773085</c:v>
                </c:pt>
                <c:pt idx="183">
                  <c:v>56607.276322306454</c:v>
                </c:pt>
                <c:pt idx="184">
                  <c:v>56246.011302432489</c:v>
                </c:pt>
                <c:pt idx="185">
                  <c:v>55882.939957459152</c:v>
                </c:pt>
                <c:pt idx="186">
                  <c:v>55518.053255760948</c:v>
                </c:pt>
                <c:pt idx="187">
                  <c:v>55151.342120554255</c:v>
                </c:pt>
                <c:pt idx="188">
                  <c:v>54782.797429671526</c:v>
                </c:pt>
                <c:pt idx="189">
                  <c:v>54412.410015334382</c:v>
                </c:pt>
                <c:pt idx="190">
                  <c:v>54040.170663925557</c:v>
                </c:pt>
                <c:pt idx="191">
                  <c:v>53666.070115759685</c:v>
                </c:pt>
                <c:pt idx="192">
                  <c:v>53290.099064852984</c:v>
                </c:pt>
                <c:pt idx="193">
                  <c:v>52912.248158691749</c:v>
                </c:pt>
                <c:pt idx="194">
                  <c:v>52532.50799799971</c:v>
                </c:pt>
                <c:pt idx="195">
                  <c:v>52150.86913650421</c:v>
                </c:pt>
                <c:pt idx="196">
                  <c:v>51767.322080701233</c:v>
                </c:pt>
                <c:pt idx="197">
                  <c:v>51381.857289619242</c:v>
                </c:pt>
                <c:pt idx="198">
                  <c:v>50994.465174581841</c:v>
                </c:pt>
                <c:pt idx="199">
                  <c:v>50605.136098969255</c:v>
                </c:pt>
                <c:pt idx="200">
                  <c:v>50213.860377978606</c:v>
                </c:pt>
                <c:pt idx="201">
                  <c:v>49820.628278383003</c:v>
                </c:pt>
                <c:pt idx="202">
                  <c:v>49425.430018289422</c:v>
                </c:pt>
                <c:pt idx="203">
                  <c:v>49028.255766895374</c:v>
                </c:pt>
                <c:pt idx="204">
                  <c:v>48629.095644244357</c:v>
                </c:pt>
                <c:pt idx="205">
                  <c:v>48227.939720980074</c:v>
                </c:pt>
                <c:pt idx="206">
                  <c:v>47824.778018099467</c:v>
                </c:pt>
                <c:pt idx="207">
                  <c:v>47419.600506704461</c:v>
                </c:pt>
                <c:pt idx="208">
                  <c:v>47012.397107752477</c:v>
                </c:pt>
                <c:pt idx="209">
                  <c:v>46603.157691805733</c:v>
                </c:pt>
                <c:pt idx="210">
                  <c:v>46191.872078779255</c:v>
                </c:pt>
                <c:pt idx="211">
                  <c:v>45778.530037687648</c:v>
                </c:pt>
                <c:pt idx="212">
                  <c:v>45363.121286390582</c:v>
                </c:pt>
                <c:pt idx="213">
                  <c:v>44945.635491337031</c:v>
                </c:pt>
                <c:pt idx="214">
                  <c:v>44526.062267308211</c:v>
                </c:pt>
                <c:pt idx="215">
                  <c:v>44104.391177159247</c:v>
                </c:pt>
                <c:pt idx="216">
                  <c:v>43680.61173155954</c:v>
                </c:pt>
                <c:pt idx="217">
                  <c:v>43254.713388731834</c:v>
                </c:pt>
                <c:pt idx="218">
                  <c:v>42826.685554189986</c:v>
                </c:pt>
                <c:pt idx="219">
                  <c:v>42396.517580475433</c:v>
                </c:pt>
                <c:pt idx="220">
                  <c:v>41964.198766892303</c:v>
                </c:pt>
                <c:pt idx="221">
                  <c:v>41529.718359241262</c:v>
                </c:pt>
                <c:pt idx="222">
                  <c:v>41093.065549551968</c:v>
                </c:pt>
                <c:pt idx="223">
                  <c:v>40654.229475814223</c:v>
                </c:pt>
                <c:pt idx="224">
                  <c:v>40213.199221707793</c:v>
                </c:pt>
                <c:pt idx="225">
                  <c:v>39769.963816330826</c:v>
                </c:pt>
                <c:pt idx="226">
                  <c:v>39324.512233926973</c:v>
                </c:pt>
                <c:pt idx="227">
                  <c:v>38876.833393611101</c:v>
                </c:pt>
                <c:pt idx="228">
                  <c:v>38426.916159093649</c:v>
                </c:pt>
                <c:pt idx="229">
                  <c:v>37974.749338403613</c:v>
                </c:pt>
                <c:pt idx="230">
                  <c:v>37520.321683610127</c:v>
                </c:pt>
                <c:pt idx="231">
                  <c:v>37063.621890542672</c:v>
                </c:pt>
                <c:pt idx="232">
                  <c:v>36604.638598509882</c:v>
                </c:pt>
                <c:pt idx="233">
                  <c:v>36143.360390016926</c:v>
                </c:pt>
                <c:pt idx="234">
                  <c:v>35679.775790481508</c:v>
                </c:pt>
                <c:pt idx="235">
                  <c:v>35213.873267948409</c:v>
                </c:pt>
                <c:pt idx="236">
                  <c:v>34745.641232802649</c:v>
                </c:pt>
                <c:pt idx="237">
                  <c:v>34275.068037481156</c:v>
                </c:pt>
                <c:pt idx="238">
                  <c:v>33802.141976183062</c:v>
                </c:pt>
                <c:pt idx="239">
                  <c:v>33326.851284578472</c:v>
                </c:pt>
                <c:pt idx="240">
                  <c:v>32849.184139515863</c:v>
                </c:pt>
                <c:pt idx="241">
                  <c:v>32369.128658727939</c:v>
                </c:pt>
                <c:pt idx="242">
                  <c:v>31886.672900536072</c:v>
                </c:pt>
                <c:pt idx="243">
                  <c:v>31401.804863553247</c:v>
                </c:pt>
                <c:pt idx="244">
                  <c:v>30914.512486385505</c:v>
                </c:pt>
                <c:pt idx="245">
                  <c:v>30424.783647331926</c:v>
                </c:pt>
                <c:pt idx="246">
                  <c:v>29932.606164083078</c:v>
                </c:pt>
                <c:pt idx="247">
                  <c:v>29437.967793417985</c:v>
                </c:pt>
                <c:pt idx="248">
                  <c:v>28940.856230899568</c:v>
                </c:pt>
                <c:pt idx="249">
                  <c:v>28441.259110568561</c:v>
                </c:pt>
                <c:pt idx="250">
                  <c:v>27939.164004635895</c:v>
                </c:pt>
                <c:pt idx="251">
                  <c:v>27434.558423173567</c:v>
                </c:pt>
                <c:pt idx="252">
                  <c:v>26927.429813803927</c:v>
                </c:pt>
                <c:pt idx="253">
                  <c:v>26417.765561387441</c:v>
                </c:pt>
                <c:pt idx="254">
                  <c:v>25905.552987708874</c:v>
                </c:pt>
                <c:pt idx="255">
                  <c:v>25390.779351161913</c:v>
                </c:pt>
                <c:pt idx="256">
                  <c:v>24873.431846432217</c:v>
                </c:pt>
                <c:pt idx="257">
                  <c:v>24353.497604178869</c:v>
                </c:pt>
                <c:pt idx="258">
                  <c:v>23830.963690714252</c:v>
                </c:pt>
                <c:pt idx="259">
                  <c:v>23305.817107682313</c:v>
                </c:pt>
                <c:pt idx="260">
                  <c:v>22778.044791735214</c:v>
                </c:pt>
                <c:pt idx="261">
                  <c:v>22247.633614208382</c:v>
                </c:pt>
                <c:pt idx="262">
                  <c:v>21714.570380793914</c:v>
                </c:pt>
                <c:pt idx="263">
                  <c:v>21178.841831212372</c:v>
                </c:pt>
                <c:pt idx="264">
                  <c:v>20640.434638882925</c:v>
                </c:pt>
                <c:pt idx="265">
                  <c:v>20099.33541059183</c:v>
                </c:pt>
                <c:pt idx="266">
                  <c:v>19555.53068615928</c:v>
                </c:pt>
                <c:pt idx="267">
                  <c:v>19009.006938104569</c:v>
                </c:pt>
                <c:pt idx="268">
                  <c:v>18459.750571309578</c:v>
                </c:pt>
                <c:pt idx="269">
                  <c:v>17907.747922680614</c:v>
                </c:pt>
                <c:pt idx="270">
                  <c:v>17352.985260808506</c:v>
                </c:pt>
                <c:pt idx="271">
                  <c:v>16795.448785627035</c:v>
                </c:pt>
                <c:pt idx="272">
                  <c:v>16235.124628069658</c:v>
                </c:pt>
                <c:pt idx="273">
                  <c:v>15671.998849724492</c:v>
                </c:pt>
                <c:pt idx="274">
                  <c:v>15106.057442487601</c:v>
                </c:pt>
                <c:pt idx="275">
                  <c:v>14537.286328214524</c:v>
                </c:pt>
                <c:pt idx="276">
                  <c:v>13965.671358370084</c:v>
                </c:pt>
                <c:pt idx="277">
                  <c:v>13391.198313676419</c:v>
                </c:pt>
                <c:pt idx="278">
                  <c:v>12813.852903759285</c:v>
                </c:pt>
                <c:pt idx="279">
                  <c:v>12233.620766792566</c:v>
                </c:pt>
                <c:pt idx="280">
                  <c:v>11650.487469141011</c:v>
                </c:pt>
                <c:pt idx="281">
                  <c:v>11064.438505001199</c:v>
                </c:pt>
                <c:pt idx="282">
                  <c:v>10475.459296040688</c:v>
                </c:pt>
                <c:pt idx="283">
                  <c:v>9883.5351910353729</c:v>
                </c:pt>
                <c:pt idx="284">
                  <c:v>9288.6514655050287</c:v>
                </c:pt>
                <c:pt idx="285">
                  <c:v>8690.7933213470333</c:v>
                </c:pt>
                <c:pt idx="286">
                  <c:v>8089.9458864682456</c:v>
                </c:pt>
                <c:pt idx="287">
                  <c:v>7486.0942144150631</c:v>
                </c:pt>
                <c:pt idx="288">
                  <c:v>6879.223284001614</c:v>
                </c:pt>
                <c:pt idx="289">
                  <c:v>6269.317998936097</c:v>
                </c:pt>
                <c:pt idx="290">
                  <c:v>5656.3631874452503</c:v>
                </c:pt>
                <c:pt idx="291">
                  <c:v>5040.3436018969487</c:v>
                </c:pt>
                <c:pt idx="292">
                  <c:v>4421.2439184209043</c:v>
                </c:pt>
                <c:pt idx="293">
                  <c:v>3799.0487365274771</c:v>
                </c:pt>
                <c:pt idx="294">
                  <c:v>3173.7425787245807</c:v>
                </c:pt>
                <c:pt idx="295">
                  <c:v>2545.3098901326671</c:v>
                </c:pt>
                <c:pt idx="296">
                  <c:v>1913.7350380977907</c:v>
                </c:pt>
                <c:pt idx="297">
                  <c:v>1279.0023118027352</c:v>
                </c:pt>
                <c:pt idx="298">
                  <c:v>641.09592187619762</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numCache>
            </c:numRef>
          </c:yVal>
          <c:smooth val="1"/>
          <c:extLst>
            <c:ext xmlns:c16="http://schemas.microsoft.com/office/drawing/2014/chart" uri="{C3380CC4-5D6E-409C-BE32-E72D297353CC}">
              <c16:uniqueId val="{00000001-568F-4F11-965C-72B651A17821}"/>
            </c:ext>
          </c:extLst>
        </c:ser>
        <c:dLbls>
          <c:showLegendKey val="0"/>
          <c:showVal val="0"/>
          <c:showCatName val="0"/>
          <c:showSerName val="0"/>
          <c:showPercent val="0"/>
          <c:showBubbleSize val="0"/>
        </c:dLbls>
        <c:axId val="1401346768"/>
        <c:axId val="1"/>
      </c:scatterChart>
      <c:valAx>
        <c:axId val="1401346768"/>
        <c:scaling>
          <c:orientation val="minMax"/>
          <c:max val="50"/>
          <c:min val="0"/>
        </c:scaling>
        <c:delete val="0"/>
        <c:axPos val="b"/>
        <c:title>
          <c:tx>
            <c:rich>
              <a:bodyPr/>
              <a:lstStyle/>
              <a:p>
                <a:pPr>
                  <a:defRPr sz="1000" b="1" i="0" u="none" strike="noStrike" baseline="0">
                    <a:solidFill>
                      <a:srgbClr val="FFFFFF"/>
                    </a:solidFill>
                    <a:latin typeface="Calibri"/>
                    <a:ea typeface="Calibri"/>
                    <a:cs typeface="Calibri"/>
                  </a:defRPr>
                </a:pPr>
                <a:r>
                  <a:rPr lang="en-GB"/>
                  <a:t>Years</a:t>
                </a:r>
              </a:p>
            </c:rich>
          </c:tx>
          <c:overlay val="0"/>
        </c:title>
        <c:numFmt formatCode="#,##0_ ;[Red]\-#,##0\ " sourceLinked="0"/>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1"/>
        <c:crosses val="autoZero"/>
        <c:crossBetween val="midCat"/>
        <c:majorUnit val="10"/>
        <c:minorUnit val="2"/>
      </c:valAx>
      <c:valAx>
        <c:axId val="1"/>
        <c:scaling>
          <c:orientation val="minMax"/>
          <c:min val="0"/>
        </c:scaling>
        <c:delete val="0"/>
        <c:axPos val="l"/>
        <c:majorGridlines/>
        <c:title>
          <c:tx>
            <c:rich>
              <a:bodyPr/>
              <a:lstStyle/>
              <a:p>
                <a:pPr>
                  <a:defRPr sz="1000" b="1" i="0" u="none" strike="noStrike" baseline="0">
                    <a:solidFill>
                      <a:srgbClr val="FFFFFF"/>
                    </a:solidFill>
                    <a:latin typeface="Calibri"/>
                    <a:ea typeface="Calibri"/>
                    <a:cs typeface="Calibri"/>
                  </a:defRPr>
                </a:pPr>
                <a:r>
                  <a:rPr lang="en-GB"/>
                  <a:t>Amount</a:t>
                </a:r>
              </a:p>
            </c:rich>
          </c:tx>
          <c:overlay val="0"/>
        </c:title>
        <c:numFmt formatCode="\£#,##0" sourceLinked="0"/>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1401346768"/>
        <c:crossesAt val="0"/>
        <c:crossBetween val="midCat"/>
      </c:valAx>
    </c:plotArea>
    <c:legend>
      <c:legendPos val="r"/>
      <c:layout>
        <c:manualLayout>
          <c:xMode val="edge"/>
          <c:yMode val="edge"/>
          <c:x val="0.88496302382908776"/>
          <c:y val="0.50316055625790135"/>
          <c:w val="0.10682004930156121"/>
          <c:h val="6.8268015170670035E-2"/>
        </c:manualLayout>
      </c:layout>
      <c:overlay val="0"/>
      <c:txPr>
        <a:bodyPr/>
        <a:lstStyle/>
        <a:p>
          <a:pPr>
            <a:defRPr sz="845" b="0" i="0" u="none" strike="noStrike" baseline="0">
              <a:solidFill>
                <a:srgbClr val="FFFFFF"/>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sz="1800" b="1" i="0" u="none" strike="noStrike" baseline="0">
                <a:solidFill>
                  <a:srgbClr val="FFFFFF"/>
                </a:solidFill>
                <a:latin typeface="Calibri"/>
                <a:ea typeface="Calibri"/>
                <a:cs typeface="Calibri"/>
              </a:defRPr>
            </a:pPr>
            <a:r>
              <a:rPr lang="en-GB"/>
              <a:t>Monthly Payments</a:t>
            </a:r>
          </a:p>
        </c:rich>
      </c:tx>
      <c:overlay val="0"/>
    </c:title>
    <c:autoTitleDeleted val="0"/>
    <c:plotArea>
      <c:layout/>
      <c:scatterChart>
        <c:scatterStyle val="smoothMarker"/>
        <c:varyColors val="0"/>
        <c:ser>
          <c:idx val="0"/>
          <c:order val="0"/>
          <c:spPr>
            <a:ln w="38100">
              <a:solidFill>
                <a:schemeClr val="tx2">
                  <a:lumMod val="60000"/>
                  <a:lumOff val="40000"/>
                </a:schemeClr>
              </a:solidFill>
            </a:ln>
          </c:spPr>
          <c:marker>
            <c:symbol val="none"/>
          </c:marker>
          <c:xVal>
            <c:numRef>
              <c:f>'Mortgage 2 Monthly calcs'!$B$12:$B$611</c:f>
              <c:numCache>
                <c:formatCode>#,##0_);[Red]\(#,##0\)</c:formatCode>
                <c:ptCount val="600"/>
                <c:pt idx="0">
                  <c:v>8.3333333333333329E-2</c:v>
                </c:pt>
                <c:pt idx="1">
                  <c:v>0.16666666666666666</c:v>
                </c:pt>
                <c:pt idx="2">
                  <c:v>0.25</c:v>
                </c:pt>
                <c:pt idx="3">
                  <c:v>0.33333333333333331</c:v>
                </c:pt>
                <c:pt idx="4">
                  <c:v>0.41666666666666669</c:v>
                </c:pt>
                <c:pt idx="5">
                  <c:v>0.5</c:v>
                </c:pt>
                <c:pt idx="6">
                  <c:v>0.58333333333333337</c:v>
                </c:pt>
                <c:pt idx="7">
                  <c:v>0.66666666666666663</c:v>
                </c:pt>
                <c:pt idx="8">
                  <c:v>0.75</c:v>
                </c:pt>
                <c:pt idx="9">
                  <c:v>0.83333333333333337</c:v>
                </c:pt>
                <c:pt idx="10">
                  <c:v>0.91666666666666663</c:v>
                </c:pt>
                <c:pt idx="11">
                  <c:v>1</c:v>
                </c:pt>
                <c:pt idx="12">
                  <c:v>1.0833333333333333</c:v>
                </c:pt>
                <c:pt idx="13">
                  <c:v>1.1666666666666667</c:v>
                </c:pt>
                <c:pt idx="14">
                  <c:v>1.25</c:v>
                </c:pt>
                <c:pt idx="15">
                  <c:v>1.3333333333333333</c:v>
                </c:pt>
                <c:pt idx="16">
                  <c:v>1.4166666666666667</c:v>
                </c:pt>
                <c:pt idx="17">
                  <c:v>1.5</c:v>
                </c:pt>
                <c:pt idx="18">
                  <c:v>1.5833333333333333</c:v>
                </c:pt>
                <c:pt idx="19">
                  <c:v>1.6666666666666667</c:v>
                </c:pt>
                <c:pt idx="20">
                  <c:v>1.75</c:v>
                </c:pt>
                <c:pt idx="21">
                  <c:v>1.8333333333333333</c:v>
                </c:pt>
                <c:pt idx="22">
                  <c:v>1.9166666666666667</c:v>
                </c:pt>
                <c:pt idx="23">
                  <c:v>2</c:v>
                </c:pt>
                <c:pt idx="24">
                  <c:v>2.0833333333333335</c:v>
                </c:pt>
                <c:pt idx="25">
                  <c:v>2.1666666666666665</c:v>
                </c:pt>
                <c:pt idx="26">
                  <c:v>2.25</c:v>
                </c:pt>
                <c:pt idx="27">
                  <c:v>2.3333333333333335</c:v>
                </c:pt>
                <c:pt idx="28">
                  <c:v>2.4166666666666665</c:v>
                </c:pt>
                <c:pt idx="29">
                  <c:v>2.5</c:v>
                </c:pt>
                <c:pt idx="30">
                  <c:v>2.5833333333333335</c:v>
                </c:pt>
                <c:pt idx="31">
                  <c:v>2.6666666666666665</c:v>
                </c:pt>
                <c:pt idx="32">
                  <c:v>2.75</c:v>
                </c:pt>
                <c:pt idx="33">
                  <c:v>2.8333333333333335</c:v>
                </c:pt>
                <c:pt idx="34">
                  <c:v>2.9166666666666665</c:v>
                </c:pt>
                <c:pt idx="35">
                  <c:v>3</c:v>
                </c:pt>
                <c:pt idx="36">
                  <c:v>3.0833333333333335</c:v>
                </c:pt>
                <c:pt idx="37">
                  <c:v>3.1666666666666665</c:v>
                </c:pt>
                <c:pt idx="38">
                  <c:v>3.25</c:v>
                </c:pt>
                <c:pt idx="39">
                  <c:v>3.3333333333333335</c:v>
                </c:pt>
                <c:pt idx="40">
                  <c:v>3.4166666666666665</c:v>
                </c:pt>
                <c:pt idx="41">
                  <c:v>3.5</c:v>
                </c:pt>
                <c:pt idx="42">
                  <c:v>3.5833333333333335</c:v>
                </c:pt>
                <c:pt idx="43">
                  <c:v>3.6666666666666665</c:v>
                </c:pt>
                <c:pt idx="44">
                  <c:v>3.75</c:v>
                </c:pt>
                <c:pt idx="45">
                  <c:v>3.8333333333333335</c:v>
                </c:pt>
                <c:pt idx="46">
                  <c:v>3.9166666666666665</c:v>
                </c:pt>
                <c:pt idx="47">
                  <c:v>4</c:v>
                </c:pt>
                <c:pt idx="48">
                  <c:v>4.083333333333333</c:v>
                </c:pt>
                <c:pt idx="49">
                  <c:v>4.166666666666667</c:v>
                </c:pt>
                <c:pt idx="50">
                  <c:v>4.25</c:v>
                </c:pt>
                <c:pt idx="51">
                  <c:v>4.333333333333333</c:v>
                </c:pt>
                <c:pt idx="52">
                  <c:v>4.416666666666667</c:v>
                </c:pt>
                <c:pt idx="53">
                  <c:v>4.5</c:v>
                </c:pt>
                <c:pt idx="54">
                  <c:v>4.583333333333333</c:v>
                </c:pt>
                <c:pt idx="55">
                  <c:v>4.666666666666667</c:v>
                </c:pt>
                <c:pt idx="56">
                  <c:v>4.75</c:v>
                </c:pt>
                <c:pt idx="57">
                  <c:v>4.833333333333333</c:v>
                </c:pt>
                <c:pt idx="58">
                  <c:v>4.916666666666667</c:v>
                </c:pt>
                <c:pt idx="59">
                  <c:v>5</c:v>
                </c:pt>
                <c:pt idx="60">
                  <c:v>5.083333333333333</c:v>
                </c:pt>
                <c:pt idx="61">
                  <c:v>5.166666666666667</c:v>
                </c:pt>
                <c:pt idx="62">
                  <c:v>5.25</c:v>
                </c:pt>
                <c:pt idx="63">
                  <c:v>5.333333333333333</c:v>
                </c:pt>
                <c:pt idx="64">
                  <c:v>5.416666666666667</c:v>
                </c:pt>
                <c:pt idx="65">
                  <c:v>5.5</c:v>
                </c:pt>
                <c:pt idx="66">
                  <c:v>5.583333333333333</c:v>
                </c:pt>
                <c:pt idx="67">
                  <c:v>5.666666666666667</c:v>
                </c:pt>
                <c:pt idx="68">
                  <c:v>5.75</c:v>
                </c:pt>
                <c:pt idx="69">
                  <c:v>5.833333333333333</c:v>
                </c:pt>
                <c:pt idx="70">
                  <c:v>5.916666666666667</c:v>
                </c:pt>
                <c:pt idx="71">
                  <c:v>6</c:v>
                </c:pt>
                <c:pt idx="72">
                  <c:v>6.083333333333333</c:v>
                </c:pt>
                <c:pt idx="73">
                  <c:v>6.166666666666667</c:v>
                </c:pt>
                <c:pt idx="74">
                  <c:v>6.25</c:v>
                </c:pt>
                <c:pt idx="75">
                  <c:v>6.333333333333333</c:v>
                </c:pt>
                <c:pt idx="76">
                  <c:v>6.416666666666667</c:v>
                </c:pt>
                <c:pt idx="77">
                  <c:v>6.5</c:v>
                </c:pt>
                <c:pt idx="78">
                  <c:v>6.583333333333333</c:v>
                </c:pt>
                <c:pt idx="79">
                  <c:v>6.666666666666667</c:v>
                </c:pt>
                <c:pt idx="80">
                  <c:v>6.75</c:v>
                </c:pt>
                <c:pt idx="81">
                  <c:v>6.833333333333333</c:v>
                </c:pt>
                <c:pt idx="82">
                  <c:v>6.916666666666667</c:v>
                </c:pt>
                <c:pt idx="83">
                  <c:v>7</c:v>
                </c:pt>
                <c:pt idx="84">
                  <c:v>7.083333333333333</c:v>
                </c:pt>
                <c:pt idx="85">
                  <c:v>7.166666666666667</c:v>
                </c:pt>
                <c:pt idx="86">
                  <c:v>7.25</c:v>
                </c:pt>
                <c:pt idx="87">
                  <c:v>7.333333333333333</c:v>
                </c:pt>
                <c:pt idx="88">
                  <c:v>7.416666666666667</c:v>
                </c:pt>
                <c:pt idx="89">
                  <c:v>7.5</c:v>
                </c:pt>
                <c:pt idx="90">
                  <c:v>7.583333333333333</c:v>
                </c:pt>
                <c:pt idx="91">
                  <c:v>7.666666666666667</c:v>
                </c:pt>
                <c:pt idx="92">
                  <c:v>7.75</c:v>
                </c:pt>
                <c:pt idx="93">
                  <c:v>7.833333333333333</c:v>
                </c:pt>
                <c:pt idx="94">
                  <c:v>7.916666666666667</c:v>
                </c:pt>
                <c:pt idx="95">
                  <c:v>8</c:v>
                </c:pt>
                <c:pt idx="96">
                  <c:v>8.0833333333333339</c:v>
                </c:pt>
                <c:pt idx="97">
                  <c:v>8.1666666666666661</c:v>
                </c:pt>
                <c:pt idx="98">
                  <c:v>8.25</c:v>
                </c:pt>
                <c:pt idx="99">
                  <c:v>8.3333333333333339</c:v>
                </c:pt>
                <c:pt idx="100">
                  <c:v>8.4166666666666661</c:v>
                </c:pt>
                <c:pt idx="101">
                  <c:v>8.5</c:v>
                </c:pt>
                <c:pt idx="102">
                  <c:v>8.5833333333333339</c:v>
                </c:pt>
                <c:pt idx="103">
                  <c:v>8.6666666666666661</c:v>
                </c:pt>
                <c:pt idx="104">
                  <c:v>8.75</c:v>
                </c:pt>
                <c:pt idx="105">
                  <c:v>8.8333333333333339</c:v>
                </c:pt>
                <c:pt idx="106">
                  <c:v>8.9166666666666661</c:v>
                </c:pt>
                <c:pt idx="107">
                  <c:v>9</c:v>
                </c:pt>
                <c:pt idx="108">
                  <c:v>9.0833333333333339</c:v>
                </c:pt>
                <c:pt idx="109">
                  <c:v>9.1666666666666661</c:v>
                </c:pt>
                <c:pt idx="110">
                  <c:v>9.25</c:v>
                </c:pt>
                <c:pt idx="111">
                  <c:v>9.3333333333333339</c:v>
                </c:pt>
                <c:pt idx="112">
                  <c:v>9.4166666666666661</c:v>
                </c:pt>
                <c:pt idx="113">
                  <c:v>9.5</c:v>
                </c:pt>
                <c:pt idx="114">
                  <c:v>9.5833333333333339</c:v>
                </c:pt>
                <c:pt idx="115">
                  <c:v>9.6666666666666661</c:v>
                </c:pt>
                <c:pt idx="116">
                  <c:v>9.75</c:v>
                </c:pt>
                <c:pt idx="117">
                  <c:v>9.8333333333333339</c:v>
                </c:pt>
                <c:pt idx="118">
                  <c:v>9.9166666666666661</c:v>
                </c:pt>
                <c:pt idx="119">
                  <c:v>10</c:v>
                </c:pt>
                <c:pt idx="120">
                  <c:v>10.083333333333334</c:v>
                </c:pt>
                <c:pt idx="121">
                  <c:v>10.166666666666666</c:v>
                </c:pt>
                <c:pt idx="122">
                  <c:v>10.25</c:v>
                </c:pt>
                <c:pt idx="123">
                  <c:v>10.333333333333334</c:v>
                </c:pt>
                <c:pt idx="124">
                  <c:v>10.416666666666666</c:v>
                </c:pt>
                <c:pt idx="125">
                  <c:v>10.5</c:v>
                </c:pt>
                <c:pt idx="126">
                  <c:v>10.583333333333334</c:v>
                </c:pt>
                <c:pt idx="127">
                  <c:v>10.666666666666666</c:v>
                </c:pt>
                <c:pt idx="128">
                  <c:v>10.75</c:v>
                </c:pt>
                <c:pt idx="129">
                  <c:v>10.833333333333334</c:v>
                </c:pt>
                <c:pt idx="130">
                  <c:v>10.916666666666666</c:v>
                </c:pt>
                <c:pt idx="131">
                  <c:v>11</c:v>
                </c:pt>
                <c:pt idx="132">
                  <c:v>11.083333333333334</c:v>
                </c:pt>
                <c:pt idx="133">
                  <c:v>11.166666666666666</c:v>
                </c:pt>
                <c:pt idx="134">
                  <c:v>11.25</c:v>
                </c:pt>
                <c:pt idx="135">
                  <c:v>11.333333333333334</c:v>
                </c:pt>
                <c:pt idx="136">
                  <c:v>11.416666666666666</c:v>
                </c:pt>
                <c:pt idx="137">
                  <c:v>11.5</c:v>
                </c:pt>
                <c:pt idx="138">
                  <c:v>11.583333333333334</c:v>
                </c:pt>
                <c:pt idx="139">
                  <c:v>11.666666666666666</c:v>
                </c:pt>
                <c:pt idx="140">
                  <c:v>11.75</c:v>
                </c:pt>
                <c:pt idx="141">
                  <c:v>11.833333333333334</c:v>
                </c:pt>
                <c:pt idx="142">
                  <c:v>11.916666666666666</c:v>
                </c:pt>
                <c:pt idx="143">
                  <c:v>12</c:v>
                </c:pt>
                <c:pt idx="144">
                  <c:v>12.083333333333334</c:v>
                </c:pt>
                <c:pt idx="145">
                  <c:v>12.166666666666666</c:v>
                </c:pt>
                <c:pt idx="146">
                  <c:v>12.25</c:v>
                </c:pt>
                <c:pt idx="147">
                  <c:v>12.333333333333334</c:v>
                </c:pt>
                <c:pt idx="148">
                  <c:v>12.416666666666666</c:v>
                </c:pt>
                <c:pt idx="149">
                  <c:v>12.5</c:v>
                </c:pt>
                <c:pt idx="150">
                  <c:v>12.583333333333334</c:v>
                </c:pt>
                <c:pt idx="151">
                  <c:v>12.666666666666666</c:v>
                </c:pt>
                <c:pt idx="152">
                  <c:v>12.75</c:v>
                </c:pt>
                <c:pt idx="153">
                  <c:v>12.833333333333334</c:v>
                </c:pt>
                <c:pt idx="154">
                  <c:v>12.916666666666666</c:v>
                </c:pt>
                <c:pt idx="155">
                  <c:v>13</c:v>
                </c:pt>
                <c:pt idx="156">
                  <c:v>13.083333333333334</c:v>
                </c:pt>
                <c:pt idx="157">
                  <c:v>13.166666666666666</c:v>
                </c:pt>
                <c:pt idx="158">
                  <c:v>13.25</c:v>
                </c:pt>
                <c:pt idx="159">
                  <c:v>13.333333333333334</c:v>
                </c:pt>
                <c:pt idx="160">
                  <c:v>13.416666666666666</c:v>
                </c:pt>
                <c:pt idx="161">
                  <c:v>13.5</c:v>
                </c:pt>
                <c:pt idx="162">
                  <c:v>13.583333333333334</c:v>
                </c:pt>
                <c:pt idx="163">
                  <c:v>13.666666666666666</c:v>
                </c:pt>
                <c:pt idx="164">
                  <c:v>13.75</c:v>
                </c:pt>
                <c:pt idx="165">
                  <c:v>13.833333333333334</c:v>
                </c:pt>
                <c:pt idx="166">
                  <c:v>13.916666666666666</c:v>
                </c:pt>
                <c:pt idx="167">
                  <c:v>14</c:v>
                </c:pt>
                <c:pt idx="168">
                  <c:v>14.083333333333334</c:v>
                </c:pt>
                <c:pt idx="169">
                  <c:v>14.166666666666666</c:v>
                </c:pt>
                <c:pt idx="170">
                  <c:v>14.25</c:v>
                </c:pt>
                <c:pt idx="171">
                  <c:v>14.333333333333334</c:v>
                </c:pt>
                <c:pt idx="172">
                  <c:v>14.416666666666666</c:v>
                </c:pt>
                <c:pt idx="173">
                  <c:v>14.5</c:v>
                </c:pt>
                <c:pt idx="174">
                  <c:v>14.583333333333334</c:v>
                </c:pt>
                <c:pt idx="175">
                  <c:v>14.666666666666666</c:v>
                </c:pt>
                <c:pt idx="176">
                  <c:v>14.75</c:v>
                </c:pt>
                <c:pt idx="177">
                  <c:v>14.833333333333334</c:v>
                </c:pt>
                <c:pt idx="178">
                  <c:v>14.916666666666666</c:v>
                </c:pt>
                <c:pt idx="179">
                  <c:v>15</c:v>
                </c:pt>
                <c:pt idx="180">
                  <c:v>15.083333333333334</c:v>
                </c:pt>
                <c:pt idx="181">
                  <c:v>15.166666666666666</c:v>
                </c:pt>
                <c:pt idx="182">
                  <c:v>15.25</c:v>
                </c:pt>
                <c:pt idx="183">
                  <c:v>15.333333333333334</c:v>
                </c:pt>
                <c:pt idx="184">
                  <c:v>15.416666666666666</c:v>
                </c:pt>
                <c:pt idx="185">
                  <c:v>15.5</c:v>
                </c:pt>
                <c:pt idx="186">
                  <c:v>15.583333333333334</c:v>
                </c:pt>
                <c:pt idx="187">
                  <c:v>15.666666666666666</c:v>
                </c:pt>
                <c:pt idx="188">
                  <c:v>15.75</c:v>
                </c:pt>
                <c:pt idx="189">
                  <c:v>15.833333333333334</c:v>
                </c:pt>
                <c:pt idx="190">
                  <c:v>15.916666666666666</c:v>
                </c:pt>
                <c:pt idx="191">
                  <c:v>16</c:v>
                </c:pt>
                <c:pt idx="192">
                  <c:v>16.083333333333332</c:v>
                </c:pt>
                <c:pt idx="193">
                  <c:v>16.166666666666668</c:v>
                </c:pt>
                <c:pt idx="194">
                  <c:v>16.25</c:v>
                </c:pt>
                <c:pt idx="195">
                  <c:v>16.333333333333332</c:v>
                </c:pt>
                <c:pt idx="196">
                  <c:v>16.416666666666668</c:v>
                </c:pt>
                <c:pt idx="197">
                  <c:v>16.5</c:v>
                </c:pt>
                <c:pt idx="198">
                  <c:v>16.583333333333332</c:v>
                </c:pt>
                <c:pt idx="199">
                  <c:v>16.666666666666668</c:v>
                </c:pt>
                <c:pt idx="200">
                  <c:v>16.75</c:v>
                </c:pt>
                <c:pt idx="201">
                  <c:v>16.833333333333332</c:v>
                </c:pt>
                <c:pt idx="202">
                  <c:v>16.916666666666668</c:v>
                </c:pt>
                <c:pt idx="203">
                  <c:v>17</c:v>
                </c:pt>
                <c:pt idx="204">
                  <c:v>17.083333333333332</c:v>
                </c:pt>
                <c:pt idx="205">
                  <c:v>17.166666666666668</c:v>
                </c:pt>
                <c:pt idx="206">
                  <c:v>17.25</c:v>
                </c:pt>
                <c:pt idx="207">
                  <c:v>17.333333333333332</c:v>
                </c:pt>
                <c:pt idx="208">
                  <c:v>17.416666666666668</c:v>
                </c:pt>
                <c:pt idx="209">
                  <c:v>17.5</c:v>
                </c:pt>
                <c:pt idx="210">
                  <c:v>17.583333333333332</c:v>
                </c:pt>
                <c:pt idx="211">
                  <c:v>17.666666666666668</c:v>
                </c:pt>
                <c:pt idx="212">
                  <c:v>17.75</c:v>
                </c:pt>
                <c:pt idx="213">
                  <c:v>17.833333333333332</c:v>
                </c:pt>
                <c:pt idx="214">
                  <c:v>17.916666666666668</c:v>
                </c:pt>
                <c:pt idx="215">
                  <c:v>18</c:v>
                </c:pt>
                <c:pt idx="216">
                  <c:v>18.083333333333332</c:v>
                </c:pt>
                <c:pt idx="217">
                  <c:v>18.166666666666668</c:v>
                </c:pt>
                <c:pt idx="218">
                  <c:v>18.25</c:v>
                </c:pt>
                <c:pt idx="219">
                  <c:v>18.333333333333332</c:v>
                </c:pt>
                <c:pt idx="220">
                  <c:v>18.416666666666668</c:v>
                </c:pt>
                <c:pt idx="221">
                  <c:v>18.5</c:v>
                </c:pt>
                <c:pt idx="222">
                  <c:v>18.583333333333332</c:v>
                </c:pt>
                <c:pt idx="223">
                  <c:v>18.666666666666668</c:v>
                </c:pt>
                <c:pt idx="224">
                  <c:v>18.75</c:v>
                </c:pt>
                <c:pt idx="225">
                  <c:v>18.833333333333332</c:v>
                </c:pt>
                <c:pt idx="226">
                  <c:v>18.916666666666668</c:v>
                </c:pt>
                <c:pt idx="227">
                  <c:v>19</c:v>
                </c:pt>
                <c:pt idx="228">
                  <c:v>19.083333333333332</c:v>
                </c:pt>
                <c:pt idx="229">
                  <c:v>19.166666666666668</c:v>
                </c:pt>
                <c:pt idx="230">
                  <c:v>19.25</c:v>
                </c:pt>
                <c:pt idx="231">
                  <c:v>19.333333333333332</c:v>
                </c:pt>
                <c:pt idx="232">
                  <c:v>19.416666666666668</c:v>
                </c:pt>
                <c:pt idx="233">
                  <c:v>19.5</c:v>
                </c:pt>
                <c:pt idx="234">
                  <c:v>19.583333333333332</c:v>
                </c:pt>
                <c:pt idx="235">
                  <c:v>19.666666666666668</c:v>
                </c:pt>
                <c:pt idx="236">
                  <c:v>19.75</c:v>
                </c:pt>
                <c:pt idx="237">
                  <c:v>19.833333333333332</c:v>
                </c:pt>
                <c:pt idx="238">
                  <c:v>19.916666666666668</c:v>
                </c:pt>
                <c:pt idx="239">
                  <c:v>20</c:v>
                </c:pt>
                <c:pt idx="240">
                  <c:v>20.083333333333332</c:v>
                </c:pt>
                <c:pt idx="241">
                  <c:v>20.166666666666668</c:v>
                </c:pt>
                <c:pt idx="242">
                  <c:v>20.25</c:v>
                </c:pt>
                <c:pt idx="243">
                  <c:v>20.333333333333332</c:v>
                </c:pt>
                <c:pt idx="244">
                  <c:v>20.416666666666668</c:v>
                </c:pt>
                <c:pt idx="245">
                  <c:v>20.5</c:v>
                </c:pt>
                <c:pt idx="246">
                  <c:v>20.583333333333332</c:v>
                </c:pt>
                <c:pt idx="247">
                  <c:v>20.666666666666668</c:v>
                </c:pt>
                <c:pt idx="248">
                  <c:v>20.75</c:v>
                </c:pt>
                <c:pt idx="249">
                  <c:v>20.833333333333332</c:v>
                </c:pt>
                <c:pt idx="250">
                  <c:v>20.916666666666668</c:v>
                </c:pt>
                <c:pt idx="251">
                  <c:v>21</c:v>
                </c:pt>
                <c:pt idx="252">
                  <c:v>21.083333333333332</c:v>
                </c:pt>
                <c:pt idx="253">
                  <c:v>21.166666666666668</c:v>
                </c:pt>
                <c:pt idx="254">
                  <c:v>21.25</c:v>
                </c:pt>
                <c:pt idx="255">
                  <c:v>21.333333333333332</c:v>
                </c:pt>
                <c:pt idx="256">
                  <c:v>21.416666666666668</c:v>
                </c:pt>
                <c:pt idx="257">
                  <c:v>21.5</c:v>
                </c:pt>
                <c:pt idx="258">
                  <c:v>21.583333333333332</c:v>
                </c:pt>
                <c:pt idx="259">
                  <c:v>21.666666666666668</c:v>
                </c:pt>
                <c:pt idx="260">
                  <c:v>21.75</c:v>
                </c:pt>
                <c:pt idx="261">
                  <c:v>21.833333333333332</c:v>
                </c:pt>
                <c:pt idx="262">
                  <c:v>21.916666666666668</c:v>
                </c:pt>
                <c:pt idx="263">
                  <c:v>22</c:v>
                </c:pt>
                <c:pt idx="264">
                  <c:v>22.083333333333332</c:v>
                </c:pt>
                <c:pt idx="265">
                  <c:v>22.166666666666668</c:v>
                </c:pt>
                <c:pt idx="266">
                  <c:v>22.25</c:v>
                </c:pt>
                <c:pt idx="267">
                  <c:v>22.333333333333332</c:v>
                </c:pt>
                <c:pt idx="268">
                  <c:v>22.416666666666668</c:v>
                </c:pt>
                <c:pt idx="269">
                  <c:v>22.5</c:v>
                </c:pt>
                <c:pt idx="270">
                  <c:v>22.583333333333332</c:v>
                </c:pt>
                <c:pt idx="271">
                  <c:v>22.666666666666668</c:v>
                </c:pt>
                <c:pt idx="272">
                  <c:v>22.75</c:v>
                </c:pt>
                <c:pt idx="273">
                  <c:v>22.833333333333332</c:v>
                </c:pt>
                <c:pt idx="274">
                  <c:v>22.916666666666668</c:v>
                </c:pt>
                <c:pt idx="275">
                  <c:v>23</c:v>
                </c:pt>
                <c:pt idx="276">
                  <c:v>23.083333333333332</c:v>
                </c:pt>
                <c:pt idx="277">
                  <c:v>23.166666666666668</c:v>
                </c:pt>
                <c:pt idx="278">
                  <c:v>23.25</c:v>
                </c:pt>
                <c:pt idx="279">
                  <c:v>23.333333333333332</c:v>
                </c:pt>
                <c:pt idx="280">
                  <c:v>23.416666666666668</c:v>
                </c:pt>
                <c:pt idx="281">
                  <c:v>23.5</c:v>
                </c:pt>
                <c:pt idx="282">
                  <c:v>23.583333333333332</c:v>
                </c:pt>
                <c:pt idx="283">
                  <c:v>23.666666666666668</c:v>
                </c:pt>
                <c:pt idx="284">
                  <c:v>23.75</c:v>
                </c:pt>
                <c:pt idx="285">
                  <c:v>23.833333333333332</c:v>
                </c:pt>
                <c:pt idx="286">
                  <c:v>23.916666666666668</c:v>
                </c:pt>
                <c:pt idx="287">
                  <c:v>24</c:v>
                </c:pt>
                <c:pt idx="288">
                  <c:v>24.083333333333332</c:v>
                </c:pt>
                <c:pt idx="289">
                  <c:v>24.166666666666668</c:v>
                </c:pt>
                <c:pt idx="290">
                  <c:v>24.25</c:v>
                </c:pt>
                <c:pt idx="291">
                  <c:v>24.333333333333332</c:v>
                </c:pt>
                <c:pt idx="292">
                  <c:v>24.416666666666668</c:v>
                </c:pt>
                <c:pt idx="293">
                  <c:v>24.5</c:v>
                </c:pt>
                <c:pt idx="294">
                  <c:v>24.583333333333332</c:v>
                </c:pt>
                <c:pt idx="295">
                  <c:v>24.666666666666668</c:v>
                </c:pt>
                <c:pt idx="296">
                  <c:v>24.75</c:v>
                </c:pt>
                <c:pt idx="297">
                  <c:v>24.833333333333332</c:v>
                </c:pt>
                <c:pt idx="298">
                  <c:v>24.916666666666668</c:v>
                </c:pt>
                <c:pt idx="299">
                  <c:v>25</c:v>
                </c:pt>
                <c:pt idx="300">
                  <c:v>25.083333333333332</c:v>
                </c:pt>
                <c:pt idx="301">
                  <c:v>25.166666666666668</c:v>
                </c:pt>
                <c:pt idx="302">
                  <c:v>25.25</c:v>
                </c:pt>
                <c:pt idx="303">
                  <c:v>25.333333333333332</c:v>
                </c:pt>
                <c:pt idx="304">
                  <c:v>25.416666666666668</c:v>
                </c:pt>
                <c:pt idx="305">
                  <c:v>25.5</c:v>
                </c:pt>
                <c:pt idx="306">
                  <c:v>25.583333333333332</c:v>
                </c:pt>
                <c:pt idx="307">
                  <c:v>25.666666666666668</c:v>
                </c:pt>
                <c:pt idx="308">
                  <c:v>25.75</c:v>
                </c:pt>
                <c:pt idx="309">
                  <c:v>25.833333333333332</c:v>
                </c:pt>
                <c:pt idx="310">
                  <c:v>25.916666666666668</c:v>
                </c:pt>
                <c:pt idx="311">
                  <c:v>26</c:v>
                </c:pt>
                <c:pt idx="312">
                  <c:v>26.083333333333332</c:v>
                </c:pt>
                <c:pt idx="313">
                  <c:v>26.166666666666668</c:v>
                </c:pt>
                <c:pt idx="314">
                  <c:v>26.25</c:v>
                </c:pt>
                <c:pt idx="315">
                  <c:v>26.333333333333332</c:v>
                </c:pt>
                <c:pt idx="316">
                  <c:v>26.416666666666668</c:v>
                </c:pt>
                <c:pt idx="317">
                  <c:v>26.5</c:v>
                </c:pt>
                <c:pt idx="318">
                  <c:v>26.583333333333332</c:v>
                </c:pt>
                <c:pt idx="319">
                  <c:v>26.666666666666668</c:v>
                </c:pt>
                <c:pt idx="320">
                  <c:v>26.75</c:v>
                </c:pt>
                <c:pt idx="321">
                  <c:v>26.833333333333332</c:v>
                </c:pt>
                <c:pt idx="322">
                  <c:v>26.916666666666668</c:v>
                </c:pt>
                <c:pt idx="323">
                  <c:v>27</c:v>
                </c:pt>
                <c:pt idx="324">
                  <c:v>27.083333333333332</c:v>
                </c:pt>
                <c:pt idx="325">
                  <c:v>27.166666666666668</c:v>
                </c:pt>
                <c:pt idx="326">
                  <c:v>27.25</c:v>
                </c:pt>
                <c:pt idx="327">
                  <c:v>27.333333333333332</c:v>
                </c:pt>
                <c:pt idx="328">
                  <c:v>27.416666666666668</c:v>
                </c:pt>
                <c:pt idx="329">
                  <c:v>27.5</c:v>
                </c:pt>
                <c:pt idx="330">
                  <c:v>27.583333333333332</c:v>
                </c:pt>
                <c:pt idx="331">
                  <c:v>27.666666666666668</c:v>
                </c:pt>
                <c:pt idx="332">
                  <c:v>27.75</c:v>
                </c:pt>
                <c:pt idx="333">
                  <c:v>27.833333333333332</c:v>
                </c:pt>
                <c:pt idx="334">
                  <c:v>27.916666666666668</c:v>
                </c:pt>
                <c:pt idx="335">
                  <c:v>28</c:v>
                </c:pt>
                <c:pt idx="336">
                  <c:v>28.083333333333332</c:v>
                </c:pt>
                <c:pt idx="337">
                  <c:v>28.166666666666668</c:v>
                </c:pt>
                <c:pt idx="338">
                  <c:v>28.25</c:v>
                </c:pt>
                <c:pt idx="339">
                  <c:v>28.333333333333332</c:v>
                </c:pt>
                <c:pt idx="340">
                  <c:v>28.416666666666668</c:v>
                </c:pt>
                <c:pt idx="341">
                  <c:v>28.5</c:v>
                </c:pt>
                <c:pt idx="342">
                  <c:v>28.583333333333332</c:v>
                </c:pt>
                <c:pt idx="343">
                  <c:v>28.666666666666668</c:v>
                </c:pt>
                <c:pt idx="344">
                  <c:v>28.75</c:v>
                </c:pt>
                <c:pt idx="345">
                  <c:v>28.833333333333332</c:v>
                </c:pt>
                <c:pt idx="346">
                  <c:v>28.916666666666668</c:v>
                </c:pt>
                <c:pt idx="347">
                  <c:v>29</c:v>
                </c:pt>
                <c:pt idx="348">
                  <c:v>29.083333333333332</c:v>
                </c:pt>
                <c:pt idx="349">
                  <c:v>29.166666666666668</c:v>
                </c:pt>
                <c:pt idx="350">
                  <c:v>29.25</c:v>
                </c:pt>
                <c:pt idx="351">
                  <c:v>29.333333333333332</c:v>
                </c:pt>
                <c:pt idx="352">
                  <c:v>29.416666666666668</c:v>
                </c:pt>
                <c:pt idx="353">
                  <c:v>29.5</c:v>
                </c:pt>
                <c:pt idx="354">
                  <c:v>29.583333333333332</c:v>
                </c:pt>
                <c:pt idx="355">
                  <c:v>29.666666666666668</c:v>
                </c:pt>
                <c:pt idx="356">
                  <c:v>29.75</c:v>
                </c:pt>
                <c:pt idx="357">
                  <c:v>29.833333333333332</c:v>
                </c:pt>
                <c:pt idx="358">
                  <c:v>29.916666666666668</c:v>
                </c:pt>
                <c:pt idx="359">
                  <c:v>30</c:v>
                </c:pt>
                <c:pt idx="360">
                  <c:v>30.083333333333332</c:v>
                </c:pt>
                <c:pt idx="361">
                  <c:v>30.166666666666668</c:v>
                </c:pt>
                <c:pt idx="362">
                  <c:v>30.25</c:v>
                </c:pt>
                <c:pt idx="363">
                  <c:v>30.333333333333332</c:v>
                </c:pt>
                <c:pt idx="364">
                  <c:v>30.416666666666668</c:v>
                </c:pt>
                <c:pt idx="365">
                  <c:v>30.5</c:v>
                </c:pt>
                <c:pt idx="366">
                  <c:v>30.583333333333332</c:v>
                </c:pt>
                <c:pt idx="367">
                  <c:v>30.666666666666668</c:v>
                </c:pt>
                <c:pt idx="368">
                  <c:v>30.75</c:v>
                </c:pt>
                <c:pt idx="369">
                  <c:v>30.833333333333332</c:v>
                </c:pt>
                <c:pt idx="370">
                  <c:v>30.916666666666668</c:v>
                </c:pt>
                <c:pt idx="371">
                  <c:v>31</c:v>
                </c:pt>
                <c:pt idx="372">
                  <c:v>31.083333333333332</c:v>
                </c:pt>
                <c:pt idx="373">
                  <c:v>31.166666666666668</c:v>
                </c:pt>
                <c:pt idx="374">
                  <c:v>31.25</c:v>
                </c:pt>
                <c:pt idx="375">
                  <c:v>31.333333333333332</c:v>
                </c:pt>
                <c:pt idx="376">
                  <c:v>31.416666666666668</c:v>
                </c:pt>
                <c:pt idx="377">
                  <c:v>31.5</c:v>
                </c:pt>
                <c:pt idx="378">
                  <c:v>31.583333333333332</c:v>
                </c:pt>
                <c:pt idx="379">
                  <c:v>31.666666666666668</c:v>
                </c:pt>
                <c:pt idx="380">
                  <c:v>31.75</c:v>
                </c:pt>
                <c:pt idx="381">
                  <c:v>31.833333333333332</c:v>
                </c:pt>
                <c:pt idx="382">
                  <c:v>31.916666666666668</c:v>
                </c:pt>
                <c:pt idx="383">
                  <c:v>32</c:v>
                </c:pt>
                <c:pt idx="384">
                  <c:v>32.083333333333336</c:v>
                </c:pt>
                <c:pt idx="385">
                  <c:v>32.166666666666664</c:v>
                </c:pt>
                <c:pt idx="386">
                  <c:v>32.25</c:v>
                </c:pt>
                <c:pt idx="387">
                  <c:v>32.333333333333336</c:v>
                </c:pt>
                <c:pt idx="388">
                  <c:v>32.416666666666664</c:v>
                </c:pt>
                <c:pt idx="389">
                  <c:v>32.5</c:v>
                </c:pt>
                <c:pt idx="390">
                  <c:v>32.583333333333336</c:v>
                </c:pt>
                <c:pt idx="391">
                  <c:v>32.666666666666664</c:v>
                </c:pt>
                <c:pt idx="392">
                  <c:v>32.75</c:v>
                </c:pt>
                <c:pt idx="393">
                  <c:v>32.833333333333336</c:v>
                </c:pt>
                <c:pt idx="394">
                  <c:v>32.916666666666664</c:v>
                </c:pt>
                <c:pt idx="395">
                  <c:v>33</c:v>
                </c:pt>
                <c:pt idx="396">
                  <c:v>33.083333333333336</c:v>
                </c:pt>
                <c:pt idx="397">
                  <c:v>33.166666666666664</c:v>
                </c:pt>
                <c:pt idx="398">
                  <c:v>33.25</c:v>
                </c:pt>
                <c:pt idx="399">
                  <c:v>33.333333333333336</c:v>
                </c:pt>
                <c:pt idx="400">
                  <c:v>33.416666666666664</c:v>
                </c:pt>
                <c:pt idx="401">
                  <c:v>33.5</c:v>
                </c:pt>
                <c:pt idx="402">
                  <c:v>33.583333333333336</c:v>
                </c:pt>
                <c:pt idx="403">
                  <c:v>33.666666666666664</c:v>
                </c:pt>
                <c:pt idx="404">
                  <c:v>33.75</c:v>
                </c:pt>
                <c:pt idx="405">
                  <c:v>33.833333333333336</c:v>
                </c:pt>
                <c:pt idx="406">
                  <c:v>33.916666666666664</c:v>
                </c:pt>
                <c:pt idx="407">
                  <c:v>34</c:v>
                </c:pt>
                <c:pt idx="408">
                  <c:v>34.083333333333336</c:v>
                </c:pt>
                <c:pt idx="409">
                  <c:v>34.166666666666664</c:v>
                </c:pt>
                <c:pt idx="410">
                  <c:v>34.25</c:v>
                </c:pt>
                <c:pt idx="411">
                  <c:v>34.333333333333336</c:v>
                </c:pt>
                <c:pt idx="412">
                  <c:v>34.416666666666664</c:v>
                </c:pt>
                <c:pt idx="413">
                  <c:v>34.5</c:v>
                </c:pt>
                <c:pt idx="414">
                  <c:v>34.583333333333336</c:v>
                </c:pt>
                <c:pt idx="415">
                  <c:v>34.666666666666664</c:v>
                </c:pt>
                <c:pt idx="416">
                  <c:v>34.75</c:v>
                </c:pt>
                <c:pt idx="417">
                  <c:v>34.833333333333336</c:v>
                </c:pt>
                <c:pt idx="418">
                  <c:v>34.916666666666664</c:v>
                </c:pt>
                <c:pt idx="419">
                  <c:v>35</c:v>
                </c:pt>
                <c:pt idx="420">
                  <c:v>35.083333333333336</c:v>
                </c:pt>
                <c:pt idx="421">
                  <c:v>35.166666666666664</c:v>
                </c:pt>
                <c:pt idx="422">
                  <c:v>35.25</c:v>
                </c:pt>
                <c:pt idx="423">
                  <c:v>35.333333333333336</c:v>
                </c:pt>
                <c:pt idx="424">
                  <c:v>35.416666666666664</c:v>
                </c:pt>
                <c:pt idx="425">
                  <c:v>35.5</c:v>
                </c:pt>
                <c:pt idx="426">
                  <c:v>35.583333333333336</c:v>
                </c:pt>
                <c:pt idx="427">
                  <c:v>35.666666666666664</c:v>
                </c:pt>
                <c:pt idx="428">
                  <c:v>35.75</c:v>
                </c:pt>
                <c:pt idx="429">
                  <c:v>35.833333333333336</c:v>
                </c:pt>
                <c:pt idx="430">
                  <c:v>35.916666666666664</c:v>
                </c:pt>
                <c:pt idx="431">
                  <c:v>36</c:v>
                </c:pt>
                <c:pt idx="432">
                  <c:v>36.083333333333336</c:v>
                </c:pt>
                <c:pt idx="433">
                  <c:v>36.166666666666664</c:v>
                </c:pt>
                <c:pt idx="434">
                  <c:v>36.25</c:v>
                </c:pt>
                <c:pt idx="435">
                  <c:v>36.333333333333336</c:v>
                </c:pt>
                <c:pt idx="436">
                  <c:v>36.416666666666664</c:v>
                </c:pt>
                <c:pt idx="437">
                  <c:v>36.5</c:v>
                </c:pt>
                <c:pt idx="438">
                  <c:v>36.583333333333336</c:v>
                </c:pt>
                <c:pt idx="439">
                  <c:v>36.666666666666664</c:v>
                </c:pt>
                <c:pt idx="440">
                  <c:v>36.75</c:v>
                </c:pt>
                <c:pt idx="441">
                  <c:v>36.833333333333336</c:v>
                </c:pt>
                <c:pt idx="442">
                  <c:v>36.916666666666664</c:v>
                </c:pt>
                <c:pt idx="443">
                  <c:v>37</c:v>
                </c:pt>
                <c:pt idx="444">
                  <c:v>37.083333333333336</c:v>
                </c:pt>
                <c:pt idx="445">
                  <c:v>37.166666666666664</c:v>
                </c:pt>
                <c:pt idx="446">
                  <c:v>37.25</c:v>
                </c:pt>
                <c:pt idx="447">
                  <c:v>37.333333333333336</c:v>
                </c:pt>
                <c:pt idx="448">
                  <c:v>37.416666666666664</c:v>
                </c:pt>
                <c:pt idx="449">
                  <c:v>37.5</c:v>
                </c:pt>
                <c:pt idx="450">
                  <c:v>37.583333333333336</c:v>
                </c:pt>
                <c:pt idx="451">
                  <c:v>37.666666666666664</c:v>
                </c:pt>
                <c:pt idx="452">
                  <c:v>37.75</c:v>
                </c:pt>
                <c:pt idx="453">
                  <c:v>37.833333333333336</c:v>
                </c:pt>
                <c:pt idx="454">
                  <c:v>37.916666666666664</c:v>
                </c:pt>
                <c:pt idx="455">
                  <c:v>38</c:v>
                </c:pt>
                <c:pt idx="456">
                  <c:v>38.083333333333336</c:v>
                </c:pt>
                <c:pt idx="457">
                  <c:v>38.166666666666664</c:v>
                </c:pt>
                <c:pt idx="458">
                  <c:v>38.25</c:v>
                </c:pt>
                <c:pt idx="459">
                  <c:v>38.333333333333336</c:v>
                </c:pt>
                <c:pt idx="460">
                  <c:v>38.416666666666664</c:v>
                </c:pt>
                <c:pt idx="461">
                  <c:v>38.5</c:v>
                </c:pt>
                <c:pt idx="462">
                  <c:v>38.583333333333336</c:v>
                </c:pt>
                <c:pt idx="463">
                  <c:v>38.666666666666664</c:v>
                </c:pt>
                <c:pt idx="464">
                  <c:v>38.75</c:v>
                </c:pt>
                <c:pt idx="465">
                  <c:v>38.833333333333336</c:v>
                </c:pt>
                <c:pt idx="466">
                  <c:v>38.916666666666664</c:v>
                </c:pt>
                <c:pt idx="467">
                  <c:v>39</c:v>
                </c:pt>
                <c:pt idx="468">
                  <c:v>39.083333333333336</c:v>
                </c:pt>
                <c:pt idx="469">
                  <c:v>39.166666666666664</c:v>
                </c:pt>
                <c:pt idx="470">
                  <c:v>39.25</c:v>
                </c:pt>
                <c:pt idx="471">
                  <c:v>39.333333333333336</c:v>
                </c:pt>
                <c:pt idx="472">
                  <c:v>39.416666666666664</c:v>
                </c:pt>
                <c:pt idx="473">
                  <c:v>39.5</c:v>
                </c:pt>
                <c:pt idx="474">
                  <c:v>39.583333333333336</c:v>
                </c:pt>
                <c:pt idx="475">
                  <c:v>39.666666666666664</c:v>
                </c:pt>
                <c:pt idx="476">
                  <c:v>39.75</c:v>
                </c:pt>
                <c:pt idx="477">
                  <c:v>39.833333333333336</c:v>
                </c:pt>
                <c:pt idx="478">
                  <c:v>39.916666666666664</c:v>
                </c:pt>
                <c:pt idx="479">
                  <c:v>40</c:v>
                </c:pt>
                <c:pt idx="480">
                  <c:v>40.083333333333336</c:v>
                </c:pt>
                <c:pt idx="481">
                  <c:v>40.166666666666664</c:v>
                </c:pt>
                <c:pt idx="482">
                  <c:v>40.25</c:v>
                </c:pt>
                <c:pt idx="483">
                  <c:v>40.333333333333336</c:v>
                </c:pt>
                <c:pt idx="484">
                  <c:v>40.416666666666664</c:v>
                </c:pt>
                <c:pt idx="485">
                  <c:v>40.5</c:v>
                </c:pt>
                <c:pt idx="486">
                  <c:v>40.583333333333336</c:v>
                </c:pt>
                <c:pt idx="487">
                  <c:v>40.666666666666664</c:v>
                </c:pt>
                <c:pt idx="488">
                  <c:v>40.75</c:v>
                </c:pt>
                <c:pt idx="489">
                  <c:v>40.833333333333336</c:v>
                </c:pt>
                <c:pt idx="490">
                  <c:v>40.916666666666664</c:v>
                </c:pt>
                <c:pt idx="491">
                  <c:v>41</c:v>
                </c:pt>
                <c:pt idx="492">
                  <c:v>41.083333333333336</c:v>
                </c:pt>
                <c:pt idx="493">
                  <c:v>41.166666666666664</c:v>
                </c:pt>
                <c:pt idx="494">
                  <c:v>41.25</c:v>
                </c:pt>
                <c:pt idx="495">
                  <c:v>41.333333333333336</c:v>
                </c:pt>
                <c:pt idx="496">
                  <c:v>41.416666666666664</c:v>
                </c:pt>
                <c:pt idx="497">
                  <c:v>41.5</c:v>
                </c:pt>
                <c:pt idx="498">
                  <c:v>41.583333333333336</c:v>
                </c:pt>
                <c:pt idx="499">
                  <c:v>41.666666666666664</c:v>
                </c:pt>
                <c:pt idx="500">
                  <c:v>41.75</c:v>
                </c:pt>
                <c:pt idx="501">
                  <c:v>41.833333333333336</c:v>
                </c:pt>
                <c:pt idx="502">
                  <c:v>41.916666666666664</c:v>
                </c:pt>
                <c:pt idx="503">
                  <c:v>42</c:v>
                </c:pt>
                <c:pt idx="504">
                  <c:v>42.083333333333336</c:v>
                </c:pt>
                <c:pt idx="505">
                  <c:v>42.166666666666664</c:v>
                </c:pt>
                <c:pt idx="506">
                  <c:v>42.25</c:v>
                </c:pt>
                <c:pt idx="507">
                  <c:v>42.333333333333336</c:v>
                </c:pt>
                <c:pt idx="508">
                  <c:v>42.416666666666664</c:v>
                </c:pt>
                <c:pt idx="509">
                  <c:v>42.5</c:v>
                </c:pt>
                <c:pt idx="510">
                  <c:v>42.583333333333336</c:v>
                </c:pt>
                <c:pt idx="511">
                  <c:v>42.666666666666664</c:v>
                </c:pt>
                <c:pt idx="512">
                  <c:v>42.75</c:v>
                </c:pt>
                <c:pt idx="513">
                  <c:v>42.833333333333336</c:v>
                </c:pt>
                <c:pt idx="514">
                  <c:v>42.916666666666664</c:v>
                </c:pt>
                <c:pt idx="515">
                  <c:v>43</c:v>
                </c:pt>
                <c:pt idx="516">
                  <c:v>43.083333333333336</c:v>
                </c:pt>
                <c:pt idx="517">
                  <c:v>43.166666666666664</c:v>
                </c:pt>
                <c:pt idx="518">
                  <c:v>43.25</c:v>
                </c:pt>
                <c:pt idx="519">
                  <c:v>43.333333333333336</c:v>
                </c:pt>
                <c:pt idx="520">
                  <c:v>43.416666666666664</c:v>
                </c:pt>
                <c:pt idx="521">
                  <c:v>43.5</c:v>
                </c:pt>
                <c:pt idx="522">
                  <c:v>43.583333333333336</c:v>
                </c:pt>
                <c:pt idx="523">
                  <c:v>43.666666666666664</c:v>
                </c:pt>
                <c:pt idx="524">
                  <c:v>43.75</c:v>
                </c:pt>
                <c:pt idx="525">
                  <c:v>43.833333333333336</c:v>
                </c:pt>
                <c:pt idx="526">
                  <c:v>43.916666666666664</c:v>
                </c:pt>
                <c:pt idx="527">
                  <c:v>44</c:v>
                </c:pt>
                <c:pt idx="528">
                  <c:v>44.083333333333336</c:v>
                </c:pt>
                <c:pt idx="529">
                  <c:v>44.166666666666664</c:v>
                </c:pt>
                <c:pt idx="530">
                  <c:v>44.25</c:v>
                </c:pt>
                <c:pt idx="531">
                  <c:v>44.333333333333336</c:v>
                </c:pt>
                <c:pt idx="532">
                  <c:v>44.416666666666664</c:v>
                </c:pt>
                <c:pt idx="533">
                  <c:v>44.5</c:v>
                </c:pt>
                <c:pt idx="534">
                  <c:v>44.583333333333336</c:v>
                </c:pt>
                <c:pt idx="535">
                  <c:v>44.666666666666664</c:v>
                </c:pt>
                <c:pt idx="536">
                  <c:v>44.75</c:v>
                </c:pt>
                <c:pt idx="537">
                  <c:v>44.833333333333336</c:v>
                </c:pt>
                <c:pt idx="538">
                  <c:v>44.916666666666664</c:v>
                </c:pt>
                <c:pt idx="539">
                  <c:v>45</c:v>
                </c:pt>
                <c:pt idx="540">
                  <c:v>45.083333333333336</c:v>
                </c:pt>
                <c:pt idx="541">
                  <c:v>45.166666666666664</c:v>
                </c:pt>
                <c:pt idx="542">
                  <c:v>45.25</c:v>
                </c:pt>
                <c:pt idx="543">
                  <c:v>45.333333333333336</c:v>
                </c:pt>
                <c:pt idx="544">
                  <c:v>45.416666666666664</c:v>
                </c:pt>
                <c:pt idx="545">
                  <c:v>45.5</c:v>
                </c:pt>
                <c:pt idx="546">
                  <c:v>45.583333333333336</c:v>
                </c:pt>
                <c:pt idx="547">
                  <c:v>45.666666666666664</c:v>
                </c:pt>
                <c:pt idx="548">
                  <c:v>45.75</c:v>
                </c:pt>
                <c:pt idx="549">
                  <c:v>45.833333333333336</c:v>
                </c:pt>
                <c:pt idx="550">
                  <c:v>45.916666666666664</c:v>
                </c:pt>
                <c:pt idx="551">
                  <c:v>46</c:v>
                </c:pt>
                <c:pt idx="552">
                  <c:v>46.083333333333336</c:v>
                </c:pt>
                <c:pt idx="553">
                  <c:v>46.166666666666664</c:v>
                </c:pt>
                <c:pt idx="554">
                  <c:v>46.25</c:v>
                </c:pt>
                <c:pt idx="555">
                  <c:v>46.333333333333336</c:v>
                </c:pt>
                <c:pt idx="556">
                  <c:v>46.416666666666664</c:v>
                </c:pt>
                <c:pt idx="557">
                  <c:v>46.5</c:v>
                </c:pt>
                <c:pt idx="558">
                  <c:v>46.583333333333336</c:v>
                </c:pt>
                <c:pt idx="559">
                  <c:v>46.666666666666664</c:v>
                </c:pt>
                <c:pt idx="560">
                  <c:v>46.75</c:v>
                </c:pt>
                <c:pt idx="561">
                  <c:v>46.833333333333336</c:v>
                </c:pt>
                <c:pt idx="562">
                  <c:v>46.916666666666664</c:v>
                </c:pt>
                <c:pt idx="563">
                  <c:v>47</c:v>
                </c:pt>
                <c:pt idx="564">
                  <c:v>47.083333333333336</c:v>
                </c:pt>
                <c:pt idx="565">
                  <c:v>47.166666666666664</c:v>
                </c:pt>
                <c:pt idx="566">
                  <c:v>47.25</c:v>
                </c:pt>
                <c:pt idx="567">
                  <c:v>47.333333333333336</c:v>
                </c:pt>
                <c:pt idx="568">
                  <c:v>47.416666666666664</c:v>
                </c:pt>
                <c:pt idx="569">
                  <c:v>47.5</c:v>
                </c:pt>
                <c:pt idx="570">
                  <c:v>47.583333333333336</c:v>
                </c:pt>
                <c:pt idx="571">
                  <c:v>47.666666666666664</c:v>
                </c:pt>
                <c:pt idx="572">
                  <c:v>47.75</c:v>
                </c:pt>
                <c:pt idx="573">
                  <c:v>47.833333333333336</c:v>
                </c:pt>
                <c:pt idx="574">
                  <c:v>47.916666666666664</c:v>
                </c:pt>
                <c:pt idx="575">
                  <c:v>48</c:v>
                </c:pt>
                <c:pt idx="576">
                  <c:v>48.083333333333336</c:v>
                </c:pt>
                <c:pt idx="577">
                  <c:v>48.166666666666664</c:v>
                </c:pt>
                <c:pt idx="578">
                  <c:v>48.25</c:v>
                </c:pt>
                <c:pt idx="579">
                  <c:v>48.333333333333336</c:v>
                </c:pt>
                <c:pt idx="580">
                  <c:v>48.416666666666664</c:v>
                </c:pt>
                <c:pt idx="581">
                  <c:v>48.5</c:v>
                </c:pt>
                <c:pt idx="582">
                  <c:v>48.583333333333336</c:v>
                </c:pt>
                <c:pt idx="583">
                  <c:v>48.666666666666664</c:v>
                </c:pt>
                <c:pt idx="584">
                  <c:v>48.75</c:v>
                </c:pt>
                <c:pt idx="585">
                  <c:v>48.833333333333336</c:v>
                </c:pt>
                <c:pt idx="586">
                  <c:v>48.916666666666664</c:v>
                </c:pt>
                <c:pt idx="587">
                  <c:v>49</c:v>
                </c:pt>
                <c:pt idx="588">
                  <c:v>49.083333333333336</c:v>
                </c:pt>
                <c:pt idx="589">
                  <c:v>49.166666666666664</c:v>
                </c:pt>
                <c:pt idx="590">
                  <c:v>49.25</c:v>
                </c:pt>
                <c:pt idx="591">
                  <c:v>49.333333333333336</c:v>
                </c:pt>
                <c:pt idx="592">
                  <c:v>49.416666666666664</c:v>
                </c:pt>
                <c:pt idx="593">
                  <c:v>49.5</c:v>
                </c:pt>
                <c:pt idx="594">
                  <c:v>49.583333333333336</c:v>
                </c:pt>
                <c:pt idx="595">
                  <c:v>49.666666666666664</c:v>
                </c:pt>
                <c:pt idx="596">
                  <c:v>49.75</c:v>
                </c:pt>
                <c:pt idx="597">
                  <c:v>49.833333333333336</c:v>
                </c:pt>
                <c:pt idx="598">
                  <c:v>49.916666666666664</c:v>
                </c:pt>
                <c:pt idx="599">
                  <c:v>50</c:v>
                </c:pt>
              </c:numCache>
            </c:numRef>
          </c:xVal>
          <c:yVal>
            <c:numRef>
              <c:f>'Mortgage 2 Monthly calcs'!$N$12:$N$611</c:f>
              <c:numCache>
                <c:formatCode>#,##0_);[Red]\(#,##0\)</c:formatCode>
                <c:ptCount val="600"/>
                <c:pt idx="0">
                  <c:v>644.30140148550856</c:v>
                </c:pt>
                <c:pt idx="1">
                  <c:v>644.30140148550856</c:v>
                </c:pt>
                <c:pt idx="2">
                  <c:v>644.30140148550856</c:v>
                </c:pt>
                <c:pt idx="3">
                  <c:v>644.30140148550856</c:v>
                </c:pt>
                <c:pt idx="4">
                  <c:v>644.30140148550856</c:v>
                </c:pt>
                <c:pt idx="5">
                  <c:v>644.30140148550856</c:v>
                </c:pt>
                <c:pt idx="6">
                  <c:v>644.30140148550856</c:v>
                </c:pt>
                <c:pt idx="7">
                  <c:v>644.30140148550856</c:v>
                </c:pt>
                <c:pt idx="8">
                  <c:v>644.30140148550856</c:v>
                </c:pt>
                <c:pt idx="9">
                  <c:v>644.30140148550856</c:v>
                </c:pt>
                <c:pt idx="10">
                  <c:v>644.30140148550856</c:v>
                </c:pt>
                <c:pt idx="11">
                  <c:v>644.30140148550856</c:v>
                </c:pt>
                <c:pt idx="12">
                  <c:v>644.30140148550856</c:v>
                </c:pt>
                <c:pt idx="13">
                  <c:v>644.30140148550856</c:v>
                </c:pt>
                <c:pt idx="14">
                  <c:v>644.30140148550856</c:v>
                </c:pt>
                <c:pt idx="15">
                  <c:v>644.30140148550856</c:v>
                </c:pt>
                <c:pt idx="16">
                  <c:v>644.30140148550856</c:v>
                </c:pt>
                <c:pt idx="17">
                  <c:v>644.30140148550856</c:v>
                </c:pt>
                <c:pt idx="18">
                  <c:v>644.30140148550856</c:v>
                </c:pt>
                <c:pt idx="19">
                  <c:v>644.30140148550856</c:v>
                </c:pt>
                <c:pt idx="20">
                  <c:v>644.30140148550856</c:v>
                </c:pt>
                <c:pt idx="21">
                  <c:v>644.30140148550856</c:v>
                </c:pt>
                <c:pt idx="22">
                  <c:v>644.30140148550856</c:v>
                </c:pt>
                <c:pt idx="23">
                  <c:v>644.30140148550856</c:v>
                </c:pt>
                <c:pt idx="24">
                  <c:v>644.30140148550856</c:v>
                </c:pt>
                <c:pt idx="25">
                  <c:v>644.30140148550856</c:v>
                </c:pt>
                <c:pt idx="26">
                  <c:v>644.30140148550856</c:v>
                </c:pt>
                <c:pt idx="27">
                  <c:v>644.30140148550856</c:v>
                </c:pt>
                <c:pt idx="28">
                  <c:v>644.30140148550856</c:v>
                </c:pt>
                <c:pt idx="29">
                  <c:v>644.30140148550856</c:v>
                </c:pt>
                <c:pt idx="30">
                  <c:v>644.30140148550856</c:v>
                </c:pt>
                <c:pt idx="31">
                  <c:v>644.30140148550856</c:v>
                </c:pt>
                <c:pt idx="32">
                  <c:v>644.30140148550856</c:v>
                </c:pt>
                <c:pt idx="33">
                  <c:v>644.30140148550856</c:v>
                </c:pt>
                <c:pt idx="34">
                  <c:v>644.30140148550856</c:v>
                </c:pt>
                <c:pt idx="35">
                  <c:v>644.30140148550856</c:v>
                </c:pt>
                <c:pt idx="36">
                  <c:v>644.30140148550856</c:v>
                </c:pt>
                <c:pt idx="37">
                  <c:v>644.30140148550856</c:v>
                </c:pt>
                <c:pt idx="38">
                  <c:v>644.30140148550856</c:v>
                </c:pt>
                <c:pt idx="39">
                  <c:v>644.30140148550856</c:v>
                </c:pt>
                <c:pt idx="40">
                  <c:v>644.30140148550856</c:v>
                </c:pt>
                <c:pt idx="41">
                  <c:v>644.30140148550856</c:v>
                </c:pt>
                <c:pt idx="42">
                  <c:v>644.30140148550856</c:v>
                </c:pt>
                <c:pt idx="43">
                  <c:v>644.30140148550856</c:v>
                </c:pt>
                <c:pt idx="44">
                  <c:v>644.30140148550856</c:v>
                </c:pt>
                <c:pt idx="45">
                  <c:v>644.30140148550856</c:v>
                </c:pt>
                <c:pt idx="46">
                  <c:v>644.30140148550856</c:v>
                </c:pt>
                <c:pt idx="47">
                  <c:v>644.30140148550856</c:v>
                </c:pt>
                <c:pt idx="48">
                  <c:v>644.30140148550856</c:v>
                </c:pt>
                <c:pt idx="49">
                  <c:v>644.30140148550856</c:v>
                </c:pt>
                <c:pt idx="50">
                  <c:v>644.30140148550856</c:v>
                </c:pt>
                <c:pt idx="51">
                  <c:v>644.30140148550856</c:v>
                </c:pt>
                <c:pt idx="52">
                  <c:v>644.30140148550856</c:v>
                </c:pt>
                <c:pt idx="53">
                  <c:v>644.30140148550856</c:v>
                </c:pt>
                <c:pt idx="54">
                  <c:v>644.30140148550856</c:v>
                </c:pt>
                <c:pt idx="55">
                  <c:v>644.30140148550856</c:v>
                </c:pt>
                <c:pt idx="56">
                  <c:v>644.30140148550856</c:v>
                </c:pt>
                <c:pt idx="57">
                  <c:v>644.30140148550856</c:v>
                </c:pt>
                <c:pt idx="58">
                  <c:v>644.30140148550856</c:v>
                </c:pt>
                <c:pt idx="59">
                  <c:v>644.30140148550856</c:v>
                </c:pt>
                <c:pt idx="60">
                  <c:v>644.30140148550856</c:v>
                </c:pt>
                <c:pt idx="61">
                  <c:v>644.30140148550856</c:v>
                </c:pt>
                <c:pt idx="62">
                  <c:v>644.30140148550856</c:v>
                </c:pt>
                <c:pt idx="63">
                  <c:v>644.30140148550856</c:v>
                </c:pt>
                <c:pt idx="64">
                  <c:v>644.30140148550856</c:v>
                </c:pt>
                <c:pt idx="65">
                  <c:v>644.30140148550856</c:v>
                </c:pt>
                <c:pt idx="66">
                  <c:v>644.30140148550856</c:v>
                </c:pt>
                <c:pt idx="67">
                  <c:v>644.30140148550856</c:v>
                </c:pt>
                <c:pt idx="68">
                  <c:v>644.30140148550856</c:v>
                </c:pt>
                <c:pt idx="69">
                  <c:v>644.30140148550856</c:v>
                </c:pt>
                <c:pt idx="70">
                  <c:v>644.30140148550856</c:v>
                </c:pt>
                <c:pt idx="71">
                  <c:v>644.30140148550856</c:v>
                </c:pt>
                <c:pt idx="72">
                  <c:v>644.30140148550856</c:v>
                </c:pt>
                <c:pt idx="73">
                  <c:v>644.30140148550856</c:v>
                </c:pt>
                <c:pt idx="74">
                  <c:v>644.30140148550856</c:v>
                </c:pt>
                <c:pt idx="75">
                  <c:v>644.30140148550856</c:v>
                </c:pt>
                <c:pt idx="76">
                  <c:v>644.30140148550856</c:v>
                </c:pt>
                <c:pt idx="77">
                  <c:v>644.30140148550856</c:v>
                </c:pt>
                <c:pt idx="78">
                  <c:v>644.30140148550856</c:v>
                </c:pt>
                <c:pt idx="79">
                  <c:v>644.30140148550856</c:v>
                </c:pt>
                <c:pt idx="80">
                  <c:v>644.30140148550856</c:v>
                </c:pt>
                <c:pt idx="81">
                  <c:v>644.30140148550856</c:v>
                </c:pt>
                <c:pt idx="82">
                  <c:v>644.30140148550856</c:v>
                </c:pt>
                <c:pt idx="83">
                  <c:v>644.30140148550856</c:v>
                </c:pt>
                <c:pt idx="84">
                  <c:v>644.30140148550856</c:v>
                </c:pt>
                <c:pt idx="85">
                  <c:v>644.30140148550856</c:v>
                </c:pt>
                <c:pt idx="86">
                  <c:v>644.30140148550856</c:v>
                </c:pt>
                <c:pt idx="87">
                  <c:v>644.30140148550856</c:v>
                </c:pt>
                <c:pt idx="88">
                  <c:v>644.30140148550856</c:v>
                </c:pt>
                <c:pt idx="89">
                  <c:v>644.30140148550856</c:v>
                </c:pt>
                <c:pt idx="90">
                  <c:v>644.30140148550856</c:v>
                </c:pt>
                <c:pt idx="91">
                  <c:v>644.30140148550856</c:v>
                </c:pt>
                <c:pt idx="92">
                  <c:v>644.30140148550856</c:v>
                </c:pt>
                <c:pt idx="93">
                  <c:v>644.30140148550856</c:v>
                </c:pt>
                <c:pt idx="94">
                  <c:v>644.30140148550856</c:v>
                </c:pt>
                <c:pt idx="95">
                  <c:v>644.30140148550856</c:v>
                </c:pt>
                <c:pt idx="96">
                  <c:v>644.30140148550856</c:v>
                </c:pt>
                <c:pt idx="97">
                  <c:v>644.30140148550856</c:v>
                </c:pt>
                <c:pt idx="98">
                  <c:v>644.30140148550856</c:v>
                </c:pt>
                <c:pt idx="99">
                  <c:v>644.30140148550856</c:v>
                </c:pt>
                <c:pt idx="100">
                  <c:v>644.30140148550856</c:v>
                </c:pt>
                <c:pt idx="101">
                  <c:v>644.30140148550856</c:v>
                </c:pt>
                <c:pt idx="102">
                  <c:v>644.30140148550856</c:v>
                </c:pt>
                <c:pt idx="103">
                  <c:v>644.30140148550856</c:v>
                </c:pt>
                <c:pt idx="104">
                  <c:v>644.30140148550856</c:v>
                </c:pt>
                <c:pt idx="105">
                  <c:v>644.30140148550856</c:v>
                </c:pt>
                <c:pt idx="106">
                  <c:v>644.30140148550856</c:v>
                </c:pt>
                <c:pt idx="107">
                  <c:v>644.30140148550856</c:v>
                </c:pt>
                <c:pt idx="108">
                  <c:v>644.30140148550856</c:v>
                </c:pt>
                <c:pt idx="109">
                  <c:v>644.30140148550856</c:v>
                </c:pt>
                <c:pt idx="110">
                  <c:v>644.30140148550856</c:v>
                </c:pt>
                <c:pt idx="111">
                  <c:v>644.30140148550856</c:v>
                </c:pt>
                <c:pt idx="112">
                  <c:v>644.30140148550856</c:v>
                </c:pt>
                <c:pt idx="113">
                  <c:v>644.30140148550856</c:v>
                </c:pt>
                <c:pt idx="114">
                  <c:v>644.30140148550856</c:v>
                </c:pt>
                <c:pt idx="115">
                  <c:v>644.30140148550856</c:v>
                </c:pt>
                <c:pt idx="116">
                  <c:v>644.30140148550856</c:v>
                </c:pt>
                <c:pt idx="117">
                  <c:v>644.30140148550856</c:v>
                </c:pt>
                <c:pt idx="118">
                  <c:v>644.30140148550856</c:v>
                </c:pt>
                <c:pt idx="119">
                  <c:v>644.30140148550856</c:v>
                </c:pt>
                <c:pt idx="120">
                  <c:v>644.30140148550856</c:v>
                </c:pt>
                <c:pt idx="121">
                  <c:v>644.30140148550856</c:v>
                </c:pt>
                <c:pt idx="122">
                  <c:v>644.30140148550856</c:v>
                </c:pt>
                <c:pt idx="123">
                  <c:v>644.30140148550856</c:v>
                </c:pt>
                <c:pt idx="124">
                  <c:v>644.30140148550856</c:v>
                </c:pt>
                <c:pt idx="125">
                  <c:v>644.30140148550856</c:v>
                </c:pt>
                <c:pt idx="126">
                  <c:v>644.30140148550856</c:v>
                </c:pt>
                <c:pt idx="127">
                  <c:v>644.30140148550856</c:v>
                </c:pt>
                <c:pt idx="128">
                  <c:v>644.30140148550856</c:v>
                </c:pt>
                <c:pt idx="129">
                  <c:v>644.30140148550856</c:v>
                </c:pt>
                <c:pt idx="130">
                  <c:v>644.30140148550856</c:v>
                </c:pt>
                <c:pt idx="131">
                  <c:v>644.30140148550856</c:v>
                </c:pt>
                <c:pt idx="132">
                  <c:v>644.30140148550856</c:v>
                </c:pt>
                <c:pt idx="133">
                  <c:v>644.30140148550856</c:v>
                </c:pt>
                <c:pt idx="134">
                  <c:v>644.30140148550856</c:v>
                </c:pt>
                <c:pt idx="135">
                  <c:v>644.30140148550856</c:v>
                </c:pt>
                <c:pt idx="136">
                  <c:v>644.30140148550856</c:v>
                </c:pt>
                <c:pt idx="137">
                  <c:v>644.30140148550856</c:v>
                </c:pt>
                <c:pt idx="138">
                  <c:v>644.30140148550856</c:v>
                </c:pt>
                <c:pt idx="139">
                  <c:v>644.30140148550856</c:v>
                </c:pt>
                <c:pt idx="140">
                  <c:v>644.30140148550856</c:v>
                </c:pt>
                <c:pt idx="141">
                  <c:v>644.30140148550856</c:v>
                </c:pt>
                <c:pt idx="142">
                  <c:v>644.30140148550856</c:v>
                </c:pt>
                <c:pt idx="143">
                  <c:v>644.30140148550856</c:v>
                </c:pt>
                <c:pt idx="144">
                  <c:v>644.30140148550856</c:v>
                </c:pt>
                <c:pt idx="145">
                  <c:v>644.30140148550856</c:v>
                </c:pt>
                <c:pt idx="146">
                  <c:v>644.30140148550856</c:v>
                </c:pt>
                <c:pt idx="147">
                  <c:v>644.30140148550856</c:v>
                </c:pt>
                <c:pt idx="148">
                  <c:v>644.30140148550856</c:v>
                </c:pt>
                <c:pt idx="149">
                  <c:v>644.30140148550856</c:v>
                </c:pt>
                <c:pt idx="150">
                  <c:v>644.30140148550856</c:v>
                </c:pt>
                <c:pt idx="151">
                  <c:v>644.30140148550856</c:v>
                </c:pt>
                <c:pt idx="152">
                  <c:v>644.30140148550856</c:v>
                </c:pt>
                <c:pt idx="153">
                  <c:v>644.30140148550856</c:v>
                </c:pt>
                <c:pt idx="154">
                  <c:v>644.30140148550856</c:v>
                </c:pt>
                <c:pt idx="155">
                  <c:v>644.30140148550856</c:v>
                </c:pt>
                <c:pt idx="156">
                  <c:v>644.30140148550856</c:v>
                </c:pt>
                <c:pt idx="157">
                  <c:v>644.30140148550856</c:v>
                </c:pt>
                <c:pt idx="158">
                  <c:v>644.30140148550856</c:v>
                </c:pt>
                <c:pt idx="159">
                  <c:v>644.30140148550856</c:v>
                </c:pt>
                <c:pt idx="160">
                  <c:v>644.30140148550856</c:v>
                </c:pt>
                <c:pt idx="161">
                  <c:v>644.30140148550856</c:v>
                </c:pt>
                <c:pt idx="162">
                  <c:v>644.30140148550856</c:v>
                </c:pt>
                <c:pt idx="163">
                  <c:v>644.30140148550856</c:v>
                </c:pt>
                <c:pt idx="164">
                  <c:v>644.30140148550856</c:v>
                </c:pt>
                <c:pt idx="165">
                  <c:v>644.30140148550856</c:v>
                </c:pt>
                <c:pt idx="166">
                  <c:v>644.30140148550856</c:v>
                </c:pt>
                <c:pt idx="167">
                  <c:v>644.30140148550856</c:v>
                </c:pt>
                <c:pt idx="168">
                  <c:v>644.30140148550856</c:v>
                </c:pt>
                <c:pt idx="169">
                  <c:v>644.30140148550856</c:v>
                </c:pt>
                <c:pt idx="170">
                  <c:v>644.30140148550856</c:v>
                </c:pt>
                <c:pt idx="171">
                  <c:v>644.30140148550856</c:v>
                </c:pt>
                <c:pt idx="172">
                  <c:v>644.30140148550856</c:v>
                </c:pt>
                <c:pt idx="173">
                  <c:v>644.30140148550856</c:v>
                </c:pt>
                <c:pt idx="174">
                  <c:v>644.30140148550856</c:v>
                </c:pt>
                <c:pt idx="175">
                  <c:v>644.30140148550856</c:v>
                </c:pt>
                <c:pt idx="176">
                  <c:v>644.30140148550856</c:v>
                </c:pt>
                <c:pt idx="177">
                  <c:v>644.30140148550856</c:v>
                </c:pt>
                <c:pt idx="178">
                  <c:v>644.30140148550856</c:v>
                </c:pt>
                <c:pt idx="179">
                  <c:v>644.30140148550856</c:v>
                </c:pt>
                <c:pt idx="180">
                  <c:v>644.30140148550856</c:v>
                </c:pt>
                <c:pt idx="181">
                  <c:v>644.30140148550856</c:v>
                </c:pt>
                <c:pt idx="182">
                  <c:v>644.30140148550856</c:v>
                </c:pt>
                <c:pt idx="183">
                  <c:v>644.30140148550856</c:v>
                </c:pt>
                <c:pt idx="184">
                  <c:v>644.30140148550856</c:v>
                </c:pt>
                <c:pt idx="185">
                  <c:v>644.30140148550856</c:v>
                </c:pt>
                <c:pt idx="186">
                  <c:v>644.30140148550856</c:v>
                </c:pt>
                <c:pt idx="187">
                  <c:v>644.30140148550856</c:v>
                </c:pt>
                <c:pt idx="188">
                  <c:v>644.30140148550856</c:v>
                </c:pt>
                <c:pt idx="189">
                  <c:v>644.30140148550856</c:v>
                </c:pt>
                <c:pt idx="190">
                  <c:v>644.30140148550856</c:v>
                </c:pt>
                <c:pt idx="191">
                  <c:v>644.30140148550856</c:v>
                </c:pt>
                <c:pt idx="192">
                  <c:v>644.30140148550856</c:v>
                </c:pt>
                <c:pt idx="193">
                  <c:v>644.30140148550856</c:v>
                </c:pt>
                <c:pt idx="194">
                  <c:v>644.30140148550856</c:v>
                </c:pt>
                <c:pt idx="195">
                  <c:v>644.30140148550856</c:v>
                </c:pt>
                <c:pt idx="196">
                  <c:v>644.30140148550856</c:v>
                </c:pt>
                <c:pt idx="197">
                  <c:v>644.30140148550856</c:v>
                </c:pt>
                <c:pt idx="198">
                  <c:v>644.30140148550856</c:v>
                </c:pt>
                <c:pt idx="199">
                  <c:v>644.3014014855097</c:v>
                </c:pt>
                <c:pt idx="200">
                  <c:v>644.3014014855097</c:v>
                </c:pt>
                <c:pt idx="201">
                  <c:v>644.3014014855097</c:v>
                </c:pt>
                <c:pt idx="202">
                  <c:v>644.3014014855097</c:v>
                </c:pt>
                <c:pt idx="203">
                  <c:v>644.3014014855097</c:v>
                </c:pt>
                <c:pt idx="204">
                  <c:v>644.3014014855097</c:v>
                </c:pt>
                <c:pt idx="205">
                  <c:v>644.30140148551072</c:v>
                </c:pt>
                <c:pt idx="206">
                  <c:v>644.30140148551072</c:v>
                </c:pt>
                <c:pt idx="207">
                  <c:v>644.30140148551072</c:v>
                </c:pt>
                <c:pt idx="208">
                  <c:v>644.30140148551072</c:v>
                </c:pt>
                <c:pt idx="209">
                  <c:v>644.30140148551072</c:v>
                </c:pt>
                <c:pt idx="210">
                  <c:v>644.30140148551072</c:v>
                </c:pt>
                <c:pt idx="211">
                  <c:v>644.30140148551072</c:v>
                </c:pt>
                <c:pt idx="212">
                  <c:v>644.30140148551072</c:v>
                </c:pt>
                <c:pt idx="213">
                  <c:v>644.30140148551072</c:v>
                </c:pt>
                <c:pt idx="214">
                  <c:v>644.30140148551152</c:v>
                </c:pt>
                <c:pt idx="215">
                  <c:v>644.30140148551152</c:v>
                </c:pt>
                <c:pt idx="216">
                  <c:v>644.30140148551152</c:v>
                </c:pt>
                <c:pt idx="217">
                  <c:v>644.30140148551152</c:v>
                </c:pt>
                <c:pt idx="218">
                  <c:v>644.30140148551152</c:v>
                </c:pt>
                <c:pt idx="219">
                  <c:v>644.30140148551152</c:v>
                </c:pt>
                <c:pt idx="220">
                  <c:v>644.30140148551152</c:v>
                </c:pt>
                <c:pt idx="221">
                  <c:v>644.30140148551152</c:v>
                </c:pt>
                <c:pt idx="222">
                  <c:v>644.30140148551152</c:v>
                </c:pt>
                <c:pt idx="223">
                  <c:v>644.30140148551266</c:v>
                </c:pt>
                <c:pt idx="224">
                  <c:v>644.30140148551266</c:v>
                </c:pt>
                <c:pt idx="225">
                  <c:v>644.30140148551266</c:v>
                </c:pt>
                <c:pt idx="226">
                  <c:v>644.30140148551266</c:v>
                </c:pt>
                <c:pt idx="227">
                  <c:v>644.30140148551266</c:v>
                </c:pt>
                <c:pt idx="228">
                  <c:v>644.30140148551266</c:v>
                </c:pt>
                <c:pt idx="229">
                  <c:v>644.30140148551266</c:v>
                </c:pt>
                <c:pt idx="230">
                  <c:v>644.30140148551357</c:v>
                </c:pt>
                <c:pt idx="231">
                  <c:v>644.30140148551357</c:v>
                </c:pt>
                <c:pt idx="232">
                  <c:v>644.30140148551357</c:v>
                </c:pt>
                <c:pt idx="233">
                  <c:v>644.30140148551357</c:v>
                </c:pt>
                <c:pt idx="234">
                  <c:v>644.30140148551357</c:v>
                </c:pt>
                <c:pt idx="235">
                  <c:v>644.30140148551357</c:v>
                </c:pt>
                <c:pt idx="236">
                  <c:v>644.30140148551459</c:v>
                </c:pt>
                <c:pt idx="237">
                  <c:v>644.30140148551459</c:v>
                </c:pt>
                <c:pt idx="238">
                  <c:v>644.30140148551459</c:v>
                </c:pt>
                <c:pt idx="239">
                  <c:v>644.30140148551459</c:v>
                </c:pt>
                <c:pt idx="240">
                  <c:v>644.30140148551459</c:v>
                </c:pt>
                <c:pt idx="241">
                  <c:v>644.30140148551459</c:v>
                </c:pt>
                <c:pt idx="242">
                  <c:v>644.30140148551595</c:v>
                </c:pt>
                <c:pt idx="243">
                  <c:v>644.30140148551595</c:v>
                </c:pt>
                <c:pt idx="244">
                  <c:v>644.30140148551595</c:v>
                </c:pt>
                <c:pt idx="245">
                  <c:v>644.30140148551595</c:v>
                </c:pt>
                <c:pt idx="246">
                  <c:v>644.30140148551675</c:v>
                </c:pt>
                <c:pt idx="247">
                  <c:v>644.30140148551675</c:v>
                </c:pt>
                <c:pt idx="248">
                  <c:v>644.30140148551675</c:v>
                </c:pt>
                <c:pt idx="249">
                  <c:v>644.30140148551675</c:v>
                </c:pt>
                <c:pt idx="250">
                  <c:v>644.30140148551754</c:v>
                </c:pt>
                <c:pt idx="251">
                  <c:v>644.30140148551754</c:v>
                </c:pt>
                <c:pt idx="252">
                  <c:v>644.30140148551754</c:v>
                </c:pt>
                <c:pt idx="253">
                  <c:v>644.30140148551754</c:v>
                </c:pt>
                <c:pt idx="254">
                  <c:v>644.30140148551868</c:v>
                </c:pt>
                <c:pt idx="255">
                  <c:v>644.30140148551868</c:v>
                </c:pt>
                <c:pt idx="256">
                  <c:v>644.30140148551868</c:v>
                </c:pt>
                <c:pt idx="257">
                  <c:v>644.30140148551959</c:v>
                </c:pt>
                <c:pt idx="258">
                  <c:v>644.30140148551959</c:v>
                </c:pt>
                <c:pt idx="259">
                  <c:v>644.30140148551959</c:v>
                </c:pt>
                <c:pt idx="260">
                  <c:v>644.3014014855205</c:v>
                </c:pt>
                <c:pt idx="261">
                  <c:v>644.3014014855205</c:v>
                </c:pt>
                <c:pt idx="262">
                  <c:v>644.3014014855205</c:v>
                </c:pt>
                <c:pt idx="263">
                  <c:v>644.3014014855205</c:v>
                </c:pt>
                <c:pt idx="264">
                  <c:v>644.30140148552175</c:v>
                </c:pt>
                <c:pt idx="265">
                  <c:v>644.30140148552175</c:v>
                </c:pt>
                <c:pt idx="266">
                  <c:v>644.30140148552255</c:v>
                </c:pt>
                <c:pt idx="267">
                  <c:v>644.30140148552255</c:v>
                </c:pt>
                <c:pt idx="268">
                  <c:v>644.30140148552357</c:v>
                </c:pt>
                <c:pt idx="269">
                  <c:v>644.30140148552357</c:v>
                </c:pt>
                <c:pt idx="270">
                  <c:v>644.30140148552357</c:v>
                </c:pt>
                <c:pt idx="271">
                  <c:v>644.30140148552471</c:v>
                </c:pt>
                <c:pt idx="272">
                  <c:v>644.30140148552471</c:v>
                </c:pt>
                <c:pt idx="273">
                  <c:v>644.30140148552584</c:v>
                </c:pt>
                <c:pt idx="274">
                  <c:v>644.30140148552584</c:v>
                </c:pt>
                <c:pt idx="275">
                  <c:v>644.30140148552687</c:v>
                </c:pt>
                <c:pt idx="276">
                  <c:v>644.30140148552687</c:v>
                </c:pt>
                <c:pt idx="277">
                  <c:v>644.301401485528</c:v>
                </c:pt>
                <c:pt idx="278">
                  <c:v>644.30140148552857</c:v>
                </c:pt>
                <c:pt idx="279">
                  <c:v>644.30140148552857</c:v>
                </c:pt>
                <c:pt idx="280">
                  <c:v>644.30140148552994</c:v>
                </c:pt>
                <c:pt idx="281">
                  <c:v>644.30140148553062</c:v>
                </c:pt>
                <c:pt idx="282">
                  <c:v>644.30140148553062</c:v>
                </c:pt>
                <c:pt idx="283">
                  <c:v>644.30140148553244</c:v>
                </c:pt>
                <c:pt idx="284">
                  <c:v>644.30140148553335</c:v>
                </c:pt>
                <c:pt idx="285">
                  <c:v>644.30140148553414</c:v>
                </c:pt>
                <c:pt idx="286">
                  <c:v>644.30140148553517</c:v>
                </c:pt>
                <c:pt idx="287">
                  <c:v>644.30140148553608</c:v>
                </c:pt>
                <c:pt idx="288">
                  <c:v>644.3014014855371</c:v>
                </c:pt>
                <c:pt idx="289">
                  <c:v>644.30140148553835</c:v>
                </c:pt>
                <c:pt idx="290">
                  <c:v>644.3014014855396</c:v>
                </c:pt>
                <c:pt idx="291">
                  <c:v>644.30140148554108</c:v>
                </c:pt>
                <c:pt idx="292">
                  <c:v>644.30140148554278</c:v>
                </c:pt>
                <c:pt idx="293">
                  <c:v>644.30140148554494</c:v>
                </c:pt>
                <c:pt idx="294">
                  <c:v>644.3014014855471</c:v>
                </c:pt>
                <c:pt idx="295">
                  <c:v>644.30140148554983</c:v>
                </c:pt>
                <c:pt idx="296">
                  <c:v>644.30140148555336</c:v>
                </c:pt>
                <c:pt idx="297">
                  <c:v>644.3014014855579</c:v>
                </c:pt>
                <c:pt idx="298">
                  <c:v>644.30140148556484</c:v>
                </c:pt>
                <c:pt idx="299">
                  <c:v>644.30140148557859</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numCache>
            </c:numRef>
          </c:yVal>
          <c:smooth val="1"/>
          <c:extLst>
            <c:ext xmlns:c16="http://schemas.microsoft.com/office/drawing/2014/chart" uri="{C3380CC4-5D6E-409C-BE32-E72D297353CC}">
              <c16:uniqueId val="{00000000-2F9B-4773-965E-18B7C12F3B0A}"/>
            </c:ext>
          </c:extLst>
        </c:ser>
        <c:dLbls>
          <c:showLegendKey val="0"/>
          <c:showVal val="0"/>
          <c:showCatName val="0"/>
          <c:showSerName val="0"/>
          <c:showPercent val="0"/>
          <c:showBubbleSize val="0"/>
        </c:dLbls>
        <c:axId val="1401348848"/>
        <c:axId val="1"/>
      </c:scatterChart>
      <c:valAx>
        <c:axId val="1401348848"/>
        <c:scaling>
          <c:orientation val="minMax"/>
          <c:max val="50"/>
          <c:min val="0"/>
        </c:scaling>
        <c:delete val="0"/>
        <c:axPos val="b"/>
        <c:title>
          <c:tx>
            <c:rich>
              <a:bodyPr/>
              <a:lstStyle/>
              <a:p>
                <a:pPr>
                  <a:defRPr sz="1000" b="1" i="0" u="none" strike="noStrike" baseline="0">
                    <a:solidFill>
                      <a:srgbClr val="FFFFFF"/>
                    </a:solidFill>
                    <a:latin typeface="Calibri"/>
                    <a:ea typeface="Calibri"/>
                    <a:cs typeface="Calibri"/>
                  </a:defRPr>
                </a:pPr>
                <a:r>
                  <a:rPr lang="en-GB"/>
                  <a:t>Years</a:t>
                </a:r>
              </a:p>
            </c:rich>
          </c:tx>
          <c:overlay val="0"/>
        </c:title>
        <c:numFmt formatCode="#,##0.00_ ;[Red]\-#,##0.00\ " sourceLinked="0"/>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1"/>
        <c:crosses val="autoZero"/>
        <c:crossBetween val="midCat"/>
        <c:majorUnit val="10"/>
        <c:minorUnit val="2"/>
      </c:valAx>
      <c:valAx>
        <c:axId val="1"/>
        <c:scaling>
          <c:orientation val="minMax"/>
          <c:min val="0"/>
        </c:scaling>
        <c:delete val="0"/>
        <c:axPos val="l"/>
        <c:majorGridlines/>
        <c:title>
          <c:tx>
            <c:rich>
              <a:bodyPr/>
              <a:lstStyle/>
              <a:p>
                <a:pPr>
                  <a:defRPr sz="1000" b="1" i="0" u="none" strike="noStrike" baseline="0">
                    <a:solidFill>
                      <a:srgbClr val="FFFFFF"/>
                    </a:solidFill>
                    <a:latin typeface="Calibri"/>
                    <a:ea typeface="Calibri"/>
                    <a:cs typeface="Calibri"/>
                  </a:defRPr>
                </a:pPr>
                <a:r>
                  <a:rPr lang="en-GB"/>
                  <a:t>Amount</a:t>
                </a:r>
              </a:p>
            </c:rich>
          </c:tx>
          <c:overlay val="0"/>
        </c:title>
        <c:numFmt formatCode="\£#,##0" sourceLinked="0"/>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1401348848"/>
        <c:crossesAt val="0"/>
        <c:crossBetween val="midCat"/>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sz="1800" b="1" i="0" u="none" strike="noStrike" baseline="0">
                <a:solidFill>
                  <a:srgbClr val="FFFFFF"/>
                </a:solidFill>
                <a:latin typeface="Calibri"/>
                <a:ea typeface="Calibri"/>
                <a:cs typeface="Calibri"/>
              </a:defRPr>
            </a:pPr>
            <a:r>
              <a:rPr lang="en-GB"/>
              <a:t>Interest Rate</a:t>
            </a:r>
          </a:p>
        </c:rich>
      </c:tx>
      <c:overlay val="0"/>
    </c:title>
    <c:autoTitleDeleted val="0"/>
    <c:plotArea>
      <c:layout/>
      <c:scatterChart>
        <c:scatterStyle val="smoothMarker"/>
        <c:varyColors val="0"/>
        <c:ser>
          <c:idx val="0"/>
          <c:order val="0"/>
          <c:spPr>
            <a:ln w="38100">
              <a:solidFill>
                <a:srgbClr val="FFFF00"/>
              </a:solidFill>
            </a:ln>
          </c:spPr>
          <c:marker>
            <c:symbol val="none"/>
          </c:marker>
          <c:xVal>
            <c:numRef>
              <c:f>'Mortgage 2 Monthly calcs'!$B$12:$B$611</c:f>
              <c:numCache>
                <c:formatCode>#,##0_);[Red]\(#,##0\)</c:formatCode>
                <c:ptCount val="600"/>
                <c:pt idx="0">
                  <c:v>8.3333333333333329E-2</c:v>
                </c:pt>
                <c:pt idx="1">
                  <c:v>0.16666666666666666</c:v>
                </c:pt>
                <c:pt idx="2">
                  <c:v>0.25</c:v>
                </c:pt>
                <c:pt idx="3">
                  <c:v>0.33333333333333331</c:v>
                </c:pt>
                <c:pt idx="4">
                  <c:v>0.41666666666666669</c:v>
                </c:pt>
                <c:pt idx="5">
                  <c:v>0.5</c:v>
                </c:pt>
                <c:pt idx="6">
                  <c:v>0.58333333333333337</c:v>
                </c:pt>
                <c:pt idx="7">
                  <c:v>0.66666666666666663</c:v>
                </c:pt>
                <c:pt idx="8">
                  <c:v>0.75</c:v>
                </c:pt>
                <c:pt idx="9">
                  <c:v>0.83333333333333337</c:v>
                </c:pt>
                <c:pt idx="10">
                  <c:v>0.91666666666666663</c:v>
                </c:pt>
                <c:pt idx="11">
                  <c:v>1</c:v>
                </c:pt>
                <c:pt idx="12">
                  <c:v>1.0833333333333333</c:v>
                </c:pt>
                <c:pt idx="13">
                  <c:v>1.1666666666666667</c:v>
                </c:pt>
                <c:pt idx="14">
                  <c:v>1.25</c:v>
                </c:pt>
                <c:pt idx="15">
                  <c:v>1.3333333333333333</c:v>
                </c:pt>
                <c:pt idx="16">
                  <c:v>1.4166666666666667</c:v>
                </c:pt>
                <c:pt idx="17">
                  <c:v>1.5</c:v>
                </c:pt>
                <c:pt idx="18">
                  <c:v>1.5833333333333333</c:v>
                </c:pt>
                <c:pt idx="19">
                  <c:v>1.6666666666666667</c:v>
                </c:pt>
                <c:pt idx="20">
                  <c:v>1.75</c:v>
                </c:pt>
                <c:pt idx="21">
                  <c:v>1.8333333333333333</c:v>
                </c:pt>
                <c:pt idx="22">
                  <c:v>1.9166666666666667</c:v>
                </c:pt>
                <c:pt idx="23">
                  <c:v>2</c:v>
                </c:pt>
                <c:pt idx="24">
                  <c:v>2.0833333333333335</c:v>
                </c:pt>
                <c:pt idx="25">
                  <c:v>2.1666666666666665</c:v>
                </c:pt>
                <c:pt idx="26">
                  <c:v>2.25</c:v>
                </c:pt>
                <c:pt idx="27">
                  <c:v>2.3333333333333335</c:v>
                </c:pt>
                <c:pt idx="28">
                  <c:v>2.4166666666666665</c:v>
                </c:pt>
                <c:pt idx="29">
                  <c:v>2.5</c:v>
                </c:pt>
                <c:pt idx="30">
                  <c:v>2.5833333333333335</c:v>
                </c:pt>
                <c:pt idx="31">
                  <c:v>2.6666666666666665</c:v>
                </c:pt>
                <c:pt idx="32">
                  <c:v>2.75</c:v>
                </c:pt>
                <c:pt idx="33">
                  <c:v>2.8333333333333335</c:v>
                </c:pt>
                <c:pt idx="34">
                  <c:v>2.9166666666666665</c:v>
                </c:pt>
                <c:pt idx="35">
                  <c:v>3</c:v>
                </c:pt>
                <c:pt idx="36">
                  <c:v>3.0833333333333335</c:v>
                </c:pt>
                <c:pt idx="37">
                  <c:v>3.1666666666666665</c:v>
                </c:pt>
                <c:pt idx="38">
                  <c:v>3.25</c:v>
                </c:pt>
                <c:pt idx="39">
                  <c:v>3.3333333333333335</c:v>
                </c:pt>
                <c:pt idx="40">
                  <c:v>3.4166666666666665</c:v>
                </c:pt>
                <c:pt idx="41">
                  <c:v>3.5</c:v>
                </c:pt>
                <c:pt idx="42">
                  <c:v>3.5833333333333335</c:v>
                </c:pt>
                <c:pt idx="43">
                  <c:v>3.6666666666666665</c:v>
                </c:pt>
                <c:pt idx="44">
                  <c:v>3.75</c:v>
                </c:pt>
                <c:pt idx="45">
                  <c:v>3.8333333333333335</c:v>
                </c:pt>
                <c:pt idx="46">
                  <c:v>3.9166666666666665</c:v>
                </c:pt>
                <c:pt idx="47">
                  <c:v>4</c:v>
                </c:pt>
                <c:pt idx="48">
                  <c:v>4.083333333333333</c:v>
                </c:pt>
                <c:pt idx="49">
                  <c:v>4.166666666666667</c:v>
                </c:pt>
                <c:pt idx="50">
                  <c:v>4.25</c:v>
                </c:pt>
                <c:pt idx="51">
                  <c:v>4.333333333333333</c:v>
                </c:pt>
                <c:pt idx="52">
                  <c:v>4.416666666666667</c:v>
                </c:pt>
                <c:pt idx="53">
                  <c:v>4.5</c:v>
                </c:pt>
                <c:pt idx="54">
                  <c:v>4.583333333333333</c:v>
                </c:pt>
                <c:pt idx="55">
                  <c:v>4.666666666666667</c:v>
                </c:pt>
                <c:pt idx="56">
                  <c:v>4.75</c:v>
                </c:pt>
                <c:pt idx="57">
                  <c:v>4.833333333333333</c:v>
                </c:pt>
                <c:pt idx="58">
                  <c:v>4.916666666666667</c:v>
                </c:pt>
                <c:pt idx="59">
                  <c:v>5</c:v>
                </c:pt>
                <c:pt idx="60">
                  <c:v>5.083333333333333</c:v>
                </c:pt>
                <c:pt idx="61">
                  <c:v>5.166666666666667</c:v>
                </c:pt>
                <c:pt idx="62">
                  <c:v>5.25</c:v>
                </c:pt>
                <c:pt idx="63">
                  <c:v>5.333333333333333</c:v>
                </c:pt>
                <c:pt idx="64">
                  <c:v>5.416666666666667</c:v>
                </c:pt>
                <c:pt idx="65">
                  <c:v>5.5</c:v>
                </c:pt>
                <c:pt idx="66">
                  <c:v>5.583333333333333</c:v>
                </c:pt>
                <c:pt idx="67">
                  <c:v>5.666666666666667</c:v>
                </c:pt>
                <c:pt idx="68">
                  <c:v>5.75</c:v>
                </c:pt>
                <c:pt idx="69">
                  <c:v>5.833333333333333</c:v>
                </c:pt>
                <c:pt idx="70">
                  <c:v>5.916666666666667</c:v>
                </c:pt>
                <c:pt idx="71">
                  <c:v>6</c:v>
                </c:pt>
                <c:pt idx="72">
                  <c:v>6.083333333333333</c:v>
                </c:pt>
                <c:pt idx="73">
                  <c:v>6.166666666666667</c:v>
                </c:pt>
                <c:pt idx="74">
                  <c:v>6.25</c:v>
                </c:pt>
                <c:pt idx="75">
                  <c:v>6.333333333333333</c:v>
                </c:pt>
                <c:pt idx="76">
                  <c:v>6.416666666666667</c:v>
                </c:pt>
                <c:pt idx="77">
                  <c:v>6.5</c:v>
                </c:pt>
                <c:pt idx="78">
                  <c:v>6.583333333333333</c:v>
                </c:pt>
                <c:pt idx="79">
                  <c:v>6.666666666666667</c:v>
                </c:pt>
                <c:pt idx="80">
                  <c:v>6.75</c:v>
                </c:pt>
                <c:pt idx="81">
                  <c:v>6.833333333333333</c:v>
                </c:pt>
                <c:pt idx="82">
                  <c:v>6.916666666666667</c:v>
                </c:pt>
                <c:pt idx="83">
                  <c:v>7</c:v>
                </c:pt>
                <c:pt idx="84">
                  <c:v>7.083333333333333</c:v>
                </c:pt>
                <c:pt idx="85">
                  <c:v>7.166666666666667</c:v>
                </c:pt>
                <c:pt idx="86">
                  <c:v>7.25</c:v>
                </c:pt>
                <c:pt idx="87">
                  <c:v>7.333333333333333</c:v>
                </c:pt>
                <c:pt idx="88">
                  <c:v>7.416666666666667</c:v>
                </c:pt>
                <c:pt idx="89">
                  <c:v>7.5</c:v>
                </c:pt>
                <c:pt idx="90">
                  <c:v>7.583333333333333</c:v>
                </c:pt>
                <c:pt idx="91">
                  <c:v>7.666666666666667</c:v>
                </c:pt>
                <c:pt idx="92">
                  <c:v>7.75</c:v>
                </c:pt>
                <c:pt idx="93">
                  <c:v>7.833333333333333</c:v>
                </c:pt>
                <c:pt idx="94">
                  <c:v>7.916666666666667</c:v>
                </c:pt>
                <c:pt idx="95">
                  <c:v>8</c:v>
                </c:pt>
                <c:pt idx="96">
                  <c:v>8.0833333333333339</c:v>
                </c:pt>
                <c:pt idx="97">
                  <c:v>8.1666666666666661</c:v>
                </c:pt>
                <c:pt idx="98">
                  <c:v>8.25</c:v>
                </c:pt>
                <c:pt idx="99">
                  <c:v>8.3333333333333339</c:v>
                </c:pt>
                <c:pt idx="100">
                  <c:v>8.4166666666666661</c:v>
                </c:pt>
                <c:pt idx="101">
                  <c:v>8.5</c:v>
                </c:pt>
                <c:pt idx="102">
                  <c:v>8.5833333333333339</c:v>
                </c:pt>
                <c:pt idx="103">
                  <c:v>8.6666666666666661</c:v>
                </c:pt>
                <c:pt idx="104">
                  <c:v>8.75</c:v>
                </c:pt>
                <c:pt idx="105">
                  <c:v>8.8333333333333339</c:v>
                </c:pt>
                <c:pt idx="106">
                  <c:v>8.9166666666666661</c:v>
                </c:pt>
                <c:pt idx="107">
                  <c:v>9</c:v>
                </c:pt>
                <c:pt idx="108">
                  <c:v>9.0833333333333339</c:v>
                </c:pt>
                <c:pt idx="109">
                  <c:v>9.1666666666666661</c:v>
                </c:pt>
                <c:pt idx="110">
                  <c:v>9.25</c:v>
                </c:pt>
                <c:pt idx="111">
                  <c:v>9.3333333333333339</c:v>
                </c:pt>
                <c:pt idx="112">
                  <c:v>9.4166666666666661</c:v>
                </c:pt>
                <c:pt idx="113">
                  <c:v>9.5</c:v>
                </c:pt>
                <c:pt idx="114">
                  <c:v>9.5833333333333339</c:v>
                </c:pt>
                <c:pt idx="115">
                  <c:v>9.6666666666666661</c:v>
                </c:pt>
                <c:pt idx="116">
                  <c:v>9.75</c:v>
                </c:pt>
                <c:pt idx="117">
                  <c:v>9.8333333333333339</c:v>
                </c:pt>
                <c:pt idx="118">
                  <c:v>9.9166666666666661</c:v>
                </c:pt>
                <c:pt idx="119">
                  <c:v>10</c:v>
                </c:pt>
                <c:pt idx="120">
                  <c:v>10.083333333333334</c:v>
                </c:pt>
                <c:pt idx="121">
                  <c:v>10.166666666666666</c:v>
                </c:pt>
                <c:pt idx="122">
                  <c:v>10.25</c:v>
                </c:pt>
                <c:pt idx="123">
                  <c:v>10.333333333333334</c:v>
                </c:pt>
                <c:pt idx="124">
                  <c:v>10.416666666666666</c:v>
                </c:pt>
                <c:pt idx="125">
                  <c:v>10.5</c:v>
                </c:pt>
                <c:pt idx="126">
                  <c:v>10.583333333333334</c:v>
                </c:pt>
                <c:pt idx="127">
                  <c:v>10.666666666666666</c:v>
                </c:pt>
                <c:pt idx="128">
                  <c:v>10.75</c:v>
                </c:pt>
                <c:pt idx="129">
                  <c:v>10.833333333333334</c:v>
                </c:pt>
                <c:pt idx="130">
                  <c:v>10.916666666666666</c:v>
                </c:pt>
                <c:pt idx="131">
                  <c:v>11</c:v>
                </c:pt>
                <c:pt idx="132">
                  <c:v>11.083333333333334</c:v>
                </c:pt>
                <c:pt idx="133">
                  <c:v>11.166666666666666</c:v>
                </c:pt>
                <c:pt idx="134">
                  <c:v>11.25</c:v>
                </c:pt>
                <c:pt idx="135">
                  <c:v>11.333333333333334</c:v>
                </c:pt>
                <c:pt idx="136">
                  <c:v>11.416666666666666</c:v>
                </c:pt>
                <c:pt idx="137">
                  <c:v>11.5</c:v>
                </c:pt>
                <c:pt idx="138">
                  <c:v>11.583333333333334</c:v>
                </c:pt>
                <c:pt idx="139">
                  <c:v>11.666666666666666</c:v>
                </c:pt>
                <c:pt idx="140">
                  <c:v>11.75</c:v>
                </c:pt>
                <c:pt idx="141">
                  <c:v>11.833333333333334</c:v>
                </c:pt>
                <c:pt idx="142">
                  <c:v>11.916666666666666</c:v>
                </c:pt>
                <c:pt idx="143">
                  <c:v>12</c:v>
                </c:pt>
                <c:pt idx="144">
                  <c:v>12.083333333333334</c:v>
                </c:pt>
                <c:pt idx="145">
                  <c:v>12.166666666666666</c:v>
                </c:pt>
                <c:pt idx="146">
                  <c:v>12.25</c:v>
                </c:pt>
                <c:pt idx="147">
                  <c:v>12.333333333333334</c:v>
                </c:pt>
                <c:pt idx="148">
                  <c:v>12.416666666666666</c:v>
                </c:pt>
                <c:pt idx="149">
                  <c:v>12.5</c:v>
                </c:pt>
                <c:pt idx="150">
                  <c:v>12.583333333333334</c:v>
                </c:pt>
                <c:pt idx="151">
                  <c:v>12.666666666666666</c:v>
                </c:pt>
                <c:pt idx="152">
                  <c:v>12.75</c:v>
                </c:pt>
                <c:pt idx="153">
                  <c:v>12.833333333333334</c:v>
                </c:pt>
                <c:pt idx="154">
                  <c:v>12.916666666666666</c:v>
                </c:pt>
                <c:pt idx="155">
                  <c:v>13</c:v>
                </c:pt>
                <c:pt idx="156">
                  <c:v>13.083333333333334</c:v>
                </c:pt>
                <c:pt idx="157">
                  <c:v>13.166666666666666</c:v>
                </c:pt>
                <c:pt idx="158">
                  <c:v>13.25</c:v>
                </c:pt>
                <c:pt idx="159">
                  <c:v>13.333333333333334</c:v>
                </c:pt>
                <c:pt idx="160">
                  <c:v>13.416666666666666</c:v>
                </c:pt>
                <c:pt idx="161">
                  <c:v>13.5</c:v>
                </c:pt>
                <c:pt idx="162">
                  <c:v>13.583333333333334</c:v>
                </c:pt>
                <c:pt idx="163">
                  <c:v>13.666666666666666</c:v>
                </c:pt>
                <c:pt idx="164">
                  <c:v>13.75</c:v>
                </c:pt>
                <c:pt idx="165">
                  <c:v>13.833333333333334</c:v>
                </c:pt>
                <c:pt idx="166">
                  <c:v>13.916666666666666</c:v>
                </c:pt>
                <c:pt idx="167">
                  <c:v>14</c:v>
                </c:pt>
                <c:pt idx="168">
                  <c:v>14.083333333333334</c:v>
                </c:pt>
                <c:pt idx="169">
                  <c:v>14.166666666666666</c:v>
                </c:pt>
                <c:pt idx="170">
                  <c:v>14.25</c:v>
                </c:pt>
                <c:pt idx="171">
                  <c:v>14.333333333333334</c:v>
                </c:pt>
                <c:pt idx="172">
                  <c:v>14.416666666666666</c:v>
                </c:pt>
                <c:pt idx="173">
                  <c:v>14.5</c:v>
                </c:pt>
                <c:pt idx="174">
                  <c:v>14.583333333333334</c:v>
                </c:pt>
                <c:pt idx="175">
                  <c:v>14.666666666666666</c:v>
                </c:pt>
                <c:pt idx="176">
                  <c:v>14.75</c:v>
                </c:pt>
                <c:pt idx="177">
                  <c:v>14.833333333333334</c:v>
                </c:pt>
                <c:pt idx="178">
                  <c:v>14.916666666666666</c:v>
                </c:pt>
                <c:pt idx="179">
                  <c:v>15</c:v>
                </c:pt>
                <c:pt idx="180">
                  <c:v>15.083333333333334</c:v>
                </c:pt>
                <c:pt idx="181">
                  <c:v>15.166666666666666</c:v>
                </c:pt>
                <c:pt idx="182">
                  <c:v>15.25</c:v>
                </c:pt>
                <c:pt idx="183">
                  <c:v>15.333333333333334</c:v>
                </c:pt>
                <c:pt idx="184">
                  <c:v>15.416666666666666</c:v>
                </c:pt>
                <c:pt idx="185">
                  <c:v>15.5</c:v>
                </c:pt>
                <c:pt idx="186">
                  <c:v>15.583333333333334</c:v>
                </c:pt>
                <c:pt idx="187">
                  <c:v>15.666666666666666</c:v>
                </c:pt>
                <c:pt idx="188">
                  <c:v>15.75</c:v>
                </c:pt>
                <c:pt idx="189">
                  <c:v>15.833333333333334</c:v>
                </c:pt>
                <c:pt idx="190">
                  <c:v>15.916666666666666</c:v>
                </c:pt>
                <c:pt idx="191">
                  <c:v>16</c:v>
                </c:pt>
                <c:pt idx="192">
                  <c:v>16.083333333333332</c:v>
                </c:pt>
                <c:pt idx="193">
                  <c:v>16.166666666666668</c:v>
                </c:pt>
                <c:pt idx="194">
                  <c:v>16.25</c:v>
                </c:pt>
                <c:pt idx="195">
                  <c:v>16.333333333333332</c:v>
                </c:pt>
                <c:pt idx="196">
                  <c:v>16.416666666666668</c:v>
                </c:pt>
                <c:pt idx="197">
                  <c:v>16.5</c:v>
                </c:pt>
                <c:pt idx="198">
                  <c:v>16.583333333333332</c:v>
                </c:pt>
                <c:pt idx="199">
                  <c:v>16.666666666666668</c:v>
                </c:pt>
                <c:pt idx="200">
                  <c:v>16.75</c:v>
                </c:pt>
                <c:pt idx="201">
                  <c:v>16.833333333333332</c:v>
                </c:pt>
                <c:pt idx="202">
                  <c:v>16.916666666666668</c:v>
                </c:pt>
                <c:pt idx="203">
                  <c:v>17</c:v>
                </c:pt>
                <c:pt idx="204">
                  <c:v>17.083333333333332</c:v>
                </c:pt>
                <c:pt idx="205">
                  <c:v>17.166666666666668</c:v>
                </c:pt>
                <c:pt idx="206">
                  <c:v>17.25</c:v>
                </c:pt>
                <c:pt idx="207">
                  <c:v>17.333333333333332</c:v>
                </c:pt>
                <c:pt idx="208">
                  <c:v>17.416666666666668</c:v>
                </c:pt>
                <c:pt idx="209">
                  <c:v>17.5</c:v>
                </c:pt>
                <c:pt idx="210">
                  <c:v>17.583333333333332</c:v>
                </c:pt>
                <c:pt idx="211">
                  <c:v>17.666666666666668</c:v>
                </c:pt>
                <c:pt idx="212">
                  <c:v>17.75</c:v>
                </c:pt>
                <c:pt idx="213">
                  <c:v>17.833333333333332</c:v>
                </c:pt>
                <c:pt idx="214">
                  <c:v>17.916666666666668</c:v>
                </c:pt>
                <c:pt idx="215">
                  <c:v>18</c:v>
                </c:pt>
                <c:pt idx="216">
                  <c:v>18.083333333333332</c:v>
                </c:pt>
                <c:pt idx="217">
                  <c:v>18.166666666666668</c:v>
                </c:pt>
                <c:pt idx="218">
                  <c:v>18.25</c:v>
                </c:pt>
                <c:pt idx="219">
                  <c:v>18.333333333333332</c:v>
                </c:pt>
                <c:pt idx="220">
                  <c:v>18.416666666666668</c:v>
                </c:pt>
                <c:pt idx="221">
                  <c:v>18.5</c:v>
                </c:pt>
                <c:pt idx="222">
                  <c:v>18.583333333333332</c:v>
                </c:pt>
                <c:pt idx="223">
                  <c:v>18.666666666666668</c:v>
                </c:pt>
                <c:pt idx="224">
                  <c:v>18.75</c:v>
                </c:pt>
                <c:pt idx="225">
                  <c:v>18.833333333333332</c:v>
                </c:pt>
                <c:pt idx="226">
                  <c:v>18.916666666666668</c:v>
                </c:pt>
                <c:pt idx="227">
                  <c:v>19</c:v>
                </c:pt>
                <c:pt idx="228">
                  <c:v>19.083333333333332</c:v>
                </c:pt>
                <c:pt idx="229">
                  <c:v>19.166666666666668</c:v>
                </c:pt>
                <c:pt idx="230">
                  <c:v>19.25</c:v>
                </c:pt>
                <c:pt idx="231">
                  <c:v>19.333333333333332</c:v>
                </c:pt>
                <c:pt idx="232">
                  <c:v>19.416666666666668</c:v>
                </c:pt>
                <c:pt idx="233">
                  <c:v>19.5</c:v>
                </c:pt>
                <c:pt idx="234">
                  <c:v>19.583333333333332</c:v>
                </c:pt>
                <c:pt idx="235">
                  <c:v>19.666666666666668</c:v>
                </c:pt>
                <c:pt idx="236">
                  <c:v>19.75</c:v>
                </c:pt>
                <c:pt idx="237">
                  <c:v>19.833333333333332</c:v>
                </c:pt>
                <c:pt idx="238">
                  <c:v>19.916666666666668</c:v>
                </c:pt>
                <c:pt idx="239">
                  <c:v>20</c:v>
                </c:pt>
                <c:pt idx="240">
                  <c:v>20.083333333333332</c:v>
                </c:pt>
                <c:pt idx="241">
                  <c:v>20.166666666666668</c:v>
                </c:pt>
                <c:pt idx="242">
                  <c:v>20.25</c:v>
                </c:pt>
                <c:pt idx="243">
                  <c:v>20.333333333333332</c:v>
                </c:pt>
                <c:pt idx="244">
                  <c:v>20.416666666666668</c:v>
                </c:pt>
                <c:pt idx="245">
                  <c:v>20.5</c:v>
                </c:pt>
                <c:pt idx="246">
                  <c:v>20.583333333333332</c:v>
                </c:pt>
                <c:pt idx="247">
                  <c:v>20.666666666666668</c:v>
                </c:pt>
                <c:pt idx="248">
                  <c:v>20.75</c:v>
                </c:pt>
                <c:pt idx="249">
                  <c:v>20.833333333333332</c:v>
                </c:pt>
                <c:pt idx="250">
                  <c:v>20.916666666666668</c:v>
                </c:pt>
                <c:pt idx="251">
                  <c:v>21</c:v>
                </c:pt>
                <c:pt idx="252">
                  <c:v>21.083333333333332</c:v>
                </c:pt>
                <c:pt idx="253">
                  <c:v>21.166666666666668</c:v>
                </c:pt>
                <c:pt idx="254">
                  <c:v>21.25</c:v>
                </c:pt>
                <c:pt idx="255">
                  <c:v>21.333333333333332</c:v>
                </c:pt>
                <c:pt idx="256">
                  <c:v>21.416666666666668</c:v>
                </c:pt>
                <c:pt idx="257">
                  <c:v>21.5</c:v>
                </c:pt>
                <c:pt idx="258">
                  <c:v>21.583333333333332</c:v>
                </c:pt>
                <c:pt idx="259">
                  <c:v>21.666666666666668</c:v>
                </c:pt>
                <c:pt idx="260">
                  <c:v>21.75</c:v>
                </c:pt>
                <c:pt idx="261">
                  <c:v>21.833333333333332</c:v>
                </c:pt>
                <c:pt idx="262">
                  <c:v>21.916666666666668</c:v>
                </c:pt>
                <c:pt idx="263">
                  <c:v>22</c:v>
                </c:pt>
                <c:pt idx="264">
                  <c:v>22.083333333333332</c:v>
                </c:pt>
                <c:pt idx="265">
                  <c:v>22.166666666666668</c:v>
                </c:pt>
                <c:pt idx="266">
                  <c:v>22.25</c:v>
                </c:pt>
                <c:pt idx="267">
                  <c:v>22.333333333333332</c:v>
                </c:pt>
                <c:pt idx="268">
                  <c:v>22.416666666666668</c:v>
                </c:pt>
                <c:pt idx="269">
                  <c:v>22.5</c:v>
                </c:pt>
                <c:pt idx="270">
                  <c:v>22.583333333333332</c:v>
                </c:pt>
                <c:pt idx="271">
                  <c:v>22.666666666666668</c:v>
                </c:pt>
                <c:pt idx="272">
                  <c:v>22.75</c:v>
                </c:pt>
                <c:pt idx="273">
                  <c:v>22.833333333333332</c:v>
                </c:pt>
                <c:pt idx="274">
                  <c:v>22.916666666666668</c:v>
                </c:pt>
                <c:pt idx="275">
                  <c:v>23</c:v>
                </c:pt>
                <c:pt idx="276">
                  <c:v>23.083333333333332</c:v>
                </c:pt>
                <c:pt idx="277">
                  <c:v>23.166666666666668</c:v>
                </c:pt>
                <c:pt idx="278">
                  <c:v>23.25</c:v>
                </c:pt>
                <c:pt idx="279">
                  <c:v>23.333333333333332</c:v>
                </c:pt>
                <c:pt idx="280">
                  <c:v>23.416666666666668</c:v>
                </c:pt>
                <c:pt idx="281">
                  <c:v>23.5</c:v>
                </c:pt>
                <c:pt idx="282">
                  <c:v>23.583333333333332</c:v>
                </c:pt>
                <c:pt idx="283">
                  <c:v>23.666666666666668</c:v>
                </c:pt>
                <c:pt idx="284">
                  <c:v>23.75</c:v>
                </c:pt>
                <c:pt idx="285">
                  <c:v>23.833333333333332</c:v>
                </c:pt>
                <c:pt idx="286">
                  <c:v>23.916666666666668</c:v>
                </c:pt>
                <c:pt idx="287">
                  <c:v>24</c:v>
                </c:pt>
                <c:pt idx="288">
                  <c:v>24.083333333333332</c:v>
                </c:pt>
                <c:pt idx="289">
                  <c:v>24.166666666666668</c:v>
                </c:pt>
                <c:pt idx="290">
                  <c:v>24.25</c:v>
                </c:pt>
                <c:pt idx="291">
                  <c:v>24.333333333333332</c:v>
                </c:pt>
                <c:pt idx="292">
                  <c:v>24.416666666666668</c:v>
                </c:pt>
                <c:pt idx="293">
                  <c:v>24.5</c:v>
                </c:pt>
                <c:pt idx="294">
                  <c:v>24.583333333333332</c:v>
                </c:pt>
                <c:pt idx="295">
                  <c:v>24.666666666666668</c:v>
                </c:pt>
                <c:pt idx="296">
                  <c:v>24.75</c:v>
                </c:pt>
                <c:pt idx="297">
                  <c:v>24.833333333333332</c:v>
                </c:pt>
                <c:pt idx="298">
                  <c:v>24.916666666666668</c:v>
                </c:pt>
                <c:pt idx="299">
                  <c:v>25</c:v>
                </c:pt>
                <c:pt idx="300">
                  <c:v>25.083333333333332</c:v>
                </c:pt>
                <c:pt idx="301">
                  <c:v>25.166666666666668</c:v>
                </c:pt>
                <c:pt idx="302">
                  <c:v>25.25</c:v>
                </c:pt>
                <c:pt idx="303">
                  <c:v>25.333333333333332</c:v>
                </c:pt>
                <c:pt idx="304">
                  <c:v>25.416666666666668</c:v>
                </c:pt>
                <c:pt idx="305">
                  <c:v>25.5</c:v>
                </c:pt>
                <c:pt idx="306">
                  <c:v>25.583333333333332</c:v>
                </c:pt>
                <c:pt idx="307">
                  <c:v>25.666666666666668</c:v>
                </c:pt>
                <c:pt idx="308">
                  <c:v>25.75</c:v>
                </c:pt>
                <c:pt idx="309">
                  <c:v>25.833333333333332</c:v>
                </c:pt>
                <c:pt idx="310">
                  <c:v>25.916666666666668</c:v>
                </c:pt>
                <c:pt idx="311">
                  <c:v>26</c:v>
                </c:pt>
                <c:pt idx="312">
                  <c:v>26.083333333333332</c:v>
                </c:pt>
                <c:pt idx="313">
                  <c:v>26.166666666666668</c:v>
                </c:pt>
                <c:pt idx="314">
                  <c:v>26.25</c:v>
                </c:pt>
                <c:pt idx="315">
                  <c:v>26.333333333333332</c:v>
                </c:pt>
                <c:pt idx="316">
                  <c:v>26.416666666666668</c:v>
                </c:pt>
                <c:pt idx="317">
                  <c:v>26.5</c:v>
                </c:pt>
                <c:pt idx="318">
                  <c:v>26.583333333333332</c:v>
                </c:pt>
                <c:pt idx="319">
                  <c:v>26.666666666666668</c:v>
                </c:pt>
                <c:pt idx="320">
                  <c:v>26.75</c:v>
                </c:pt>
                <c:pt idx="321">
                  <c:v>26.833333333333332</c:v>
                </c:pt>
                <c:pt idx="322">
                  <c:v>26.916666666666668</c:v>
                </c:pt>
                <c:pt idx="323">
                  <c:v>27</c:v>
                </c:pt>
                <c:pt idx="324">
                  <c:v>27.083333333333332</c:v>
                </c:pt>
                <c:pt idx="325">
                  <c:v>27.166666666666668</c:v>
                </c:pt>
                <c:pt idx="326">
                  <c:v>27.25</c:v>
                </c:pt>
                <c:pt idx="327">
                  <c:v>27.333333333333332</c:v>
                </c:pt>
                <c:pt idx="328">
                  <c:v>27.416666666666668</c:v>
                </c:pt>
                <c:pt idx="329">
                  <c:v>27.5</c:v>
                </c:pt>
                <c:pt idx="330">
                  <c:v>27.583333333333332</c:v>
                </c:pt>
                <c:pt idx="331">
                  <c:v>27.666666666666668</c:v>
                </c:pt>
                <c:pt idx="332">
                  <c:v>27.75</c:v>
                </c:pt>
                <c:pt idx="333">
                  <c:v>27.833333333333332</c:v>
                </c:pt>
                <c:pt idx="334">
                  <c:v>27.916666666666668</c:v>
                </c:pt>
                <c:pt idx="335">
                  <c:v>28</c:v>
                </c:pt>
                <c:pt idx="336">
                  <c:v>28.083333333333332</c:v>
                </c:pt>
                <c:pt idx="337">
                  <c:v>28.166666666666668</c:v>
                </c:pt>
                <c:pt idx="338">
                  <c:v>28.25</c:v>
                </c:pt>
                <c:pt idx="339">
                  <c:v>28.333333333333332</c:v>
                </c:pt>
                <c:pt idx="340">
                  <c:v>28.416666666666668</c:v>
                </c:pt>
                <c:pt idx="341">
                  <c:v>28.5</c:v>
                </c:pt>
                <c:pt idx="342">
                  <c:v>28.583333333333332</c:v>
                </c:pt>
                <c:pt idx="343">
                  <c:v>28.666666666666668</c:v>
                </c:pt>
                <c:pt idx="344">
                  <c:v>28.75</c:v>
                </c:pt>
                <c:pt idx="345">
                  <c:v>28.833333333333332</c:v>
                </c:pt>
                <c:pt idx="346">
                  <c:v>28.916666666666668</c:v>
                </c:pt>
                <c:pt idx="347">
                  <c:v>29</c:v>
                </c:pt>
                <c:pt idx="348">
                  <c:v>29.083333333333332</c:v>
                </c:pt>
                <c:pt idx="349">
                  <c:v>29.166666666666668</c:v>
                </c:pt>
                <c:pt idx="350">
                  <c:v>29.25</c:v>
                </c:pt>
                <c:pt idx="351">
                  <c:v>29.333333333333332</c:v>
                </c:pt>
                <c:pt idx="352">
                  <c:v>29.416666666666668</c:v>
                </c:pt>
                <c:pt idx="353">
                  <c:v>29.5</c:v>
                </c:pt>
                <c:pt idx="354">
                  <c:v>29.583333333333332</c:v>
                </c:pt>
                <c:pt idx="355">
                  <c:v>29.666666666666668</c:v>
                </c:pt>
                <c:pt idx="356">
                  <c:v>29.75</c:v>
                </c:pt>
                <c:pt idx="357">
                  <c:v>29.833333333333332</c:v>
                </c:pt>
                <c:pt idx="358">
                  <c:v>29.916666666666668</c:v>
                </c:pt>
                <c:pt idx="359">
                  <c:v>30</c:v>
                </c:pt>
                <c:pt idx="360">
                  <c:v>30.083333333333332</c:v>
                </c:pt>
                <c:pt idx="361">
                  <c:v>30.166666666666668</c:v>
                </c:pt>
                <c:pt idx="362">
                  <c:v>30.25</c:v>
                </c:pt>
                <c:pt idx="363">
                  <c:v>30.333333333333332</c:v>
                </c:pt>
                <c:pt idx="364">
                  <c:v>30.416666666666668</c:v>
                </c:pt>
                <c:pt idx="365">
                  <c:v>30.5</c:v>
                </c:pt>
                <c:pt idx="366">
                  <c:v>30.583333333333332</c:v>
                </c:pt>
                <c:pt idx="367">
                  <c:v>30.666666666666668</c:v>
                </c:pt>
                <c:pt idx="368">
                  <c:v>30.75</c:v>
                </c:pt>
                <c:pt idx="369">
                  <c:v>30.833333333333332</c:v>
                </c:pt>
                <c:pt idx="370">
                  <c:v>30.916666666666668</c:v>
                </c:pt>
                <c:pt idx="371">
                  <c:v>31</c:v>
                </c:pt>
                <c:pt idx="372">
                  <c:v>31.083333333333332</c:v>
                </c:pt>
                <c:pt idx="373">
                  <c:v>31.166666666666668</c:v>
                </c:pt>
                <c:pt idx="374">
                  <c:v>31.25</c:v>
                </c:pt>
                <c:pt idx="375">
                  <c:v>31.333333333333332</c:v>
                </c:pt>
                <c:pt idx="376">
                  <c:v>31.416666666666668</c:v>
                </c:pt>
                <c:pt idx="377">
                  <c:v>31.5</c:v>
                </c:pt>
                <c:pt idx="378">
                  <c:v>31.583333333333332</c:v>
                </c:pt>
                <c:pt idx="379">
                  <c:v>31.666666666666668</c:v>
                </c:pt>
                <c:pt idx="380">
                  <c:v>31.75</c:v>
                </c:pt>
                <c:pt idx="381">
                  <c:v>31.833333333333332</c:v>
                </c:pt>
                <c:pt idx="382">
                  <c:v>31.916666666666668</c:v>
                </c:pt>
                <c:pt idx="383">
                  <c:v>32</c:v>
                </c:pt>
                <c:pt idx="384">
                  <c:v>32.083333333333336</c:v>
                </c:pt>
                <c:pt idx="385">
                  <c:v>32.166666666666664</c:v>
                </c:pt>
                <c:pt idx="386">
                  <c:v>32.25</c:v>
                </c:pt>
                <c:pt idx="387">
                  <c:v>32.333333333333336</c:v>
                </c:pt>
                <c:pt idx="388">
                  <c:v>32.416666666666664</c:v>
                </c:pt>
                <c:pt idx="389">
                  <c:v>32.5</c:v>
                </c:pt>
                <c:pt idx="390">
                  <c:v>32.583333333333336</c:v>
                </c:pt>
                <c:pt idx="391">
                  <c:v>32.666666666666664</c:v>
                </c:pt>
                <c:pt idx="392">
                  <c:v>32.75</c:v>
                </c:pt>
                <c:pt idx="393">
                  <c:v>32.833333333333336</c:v>
                </c:pt>
                <c:pt idx="394">
                  <c:v>32.916666666666664</c:v>
                </c:pt>
                <c:pt idx="395">
                  <c:v>33</c:v>
                </c:pt>
                <c:pt idx="396">
                  <c:v>33.083333333333336</c:v>
                </c:pt>
                <c:pt idx="397">
                  <c:v>33.166666666666664</c:v>
                </c:pt>
                <c:pt idx="398">
                  <c:v>33.25</c:v>
                </c:pt>
                <c:pt idx="399">
                  <c:v>33.333333333333336</c:v>
                </c:pt>
                <c:pt idx="400">
                  <c:v>33.416666666666664</c:v>
                </c:pt>
                <c:pt idx="401">
                  <c:v>33.5</c:v>
                </c:pt>
                <c:pt idx="402">
                  <c:v>33.583333333333336</c:v>
                </c:pt>
                <c:pt idx="403">
                  <c:v>33.666666666666664</c:v>
                </c:pt>
                <c:pt idx="404">
                  <c:v>33.75</c:v>
                </c:pt>
                <c:pt idx="405">
                  <c:v>33.833333333333336</c:v>
                </c:pt>
                <c:pt idx="406">
                  <c:v>33.916666666666664</c:v>
                </c:pt>
                <c:pt idx="407">
                  <c:v>34</c:v>
                </c:pt>
                <c:pt idx="408">
                  <c:v>34.083333333333336</c:v>
                </c:pt>
                <c:pt idx="409">
                  <c:v>34.166666666666664</c:v>
                </c:pt>
                <c:pt idx="410">
                  <c:v>34.25</c:v>
                </c:pt>
                <c:pt idx="411">
                  <c:v>34.333333333333336</c:v>
                </c:pt>
                <c:pt idx="412">
                  <c:v>34.416666666666664</c:v>
                </c:pt>
                <c:pt idx="413">
                  <c:v>34.5</c:v>
                </c:pt>
                <c:pt idx="414">
                  <c:v>34.583333333333336</c:v>
                </c:pt>
                <c:pt idx="415">
                  <c:v>34.666666666666664</c:v>
                </c:pt>
                <c:pt idx="416">
                  <c:v>34.75</c:v>
                </c:pt>
                <c:pt idx="417">
                  <c:v>34.833333333333336</c:v>
                </c:pt>
                <c:pt idx="418">
                  <c:v>34.916666666666664</c:v>
                </c:pt>
                <c:pt idx="419">
                  <c:v>35</c:v>
                </c:pt>
                <c:pt idx="420">
                  <c:v>35.083333333333336</c:v>
                </c:pt>
                <c:pt idx="421">
                  <c:v>35.166666666666664</c:v>
                </c:pt>
                <c:pt idx="422">
                  <c:v>35.25</c:v>
                </c:pt>
                <c:pt idx="423">
                  <c:v>35.333333333333336</c:v>
                </c:pt>
                <c:pt idx="424">
                  <c:v>35.416666666666664</c:v>
                </c:pt>
                <c:pt idx="425">
                  <c:v>35.5</c:v>
                </c:pt>
                <c:pt idx="426">
                  <c:v>35.583333333333336</c:v>
                </c:pt>
                <c:pt idx="427">
                  <c:v>35.666666666666664</c:v>
                </c:pt>
                <c:pt idx="428">
                  <c:v>35.75</c:v>
                </c:pt>
                <c:pt idx="429">
                  <c:v>35.833333333333336</c:v>
                </c:pt>
                <c:pt idx="430">
                  <c:v>35.916666666666664</c:v>
                </c:pt>
                <c:pt idx="431">
                  <c:v>36</c:v>
                </c:pt>
                <c:pt idx="432">
                  <c:v>36.083333333333336</c:v>
                </c:pt>
                <c:pt idx="433">
                  <c:v>36.166666666666664</c:v>
                </c:pt>
                <c:pt idx="434">
                  <c:v>36.25</c:v>
                </c:pt>
                <c:pt idx="435">
                  <c:v>36.333333333333336</c:v>
                </c:pt>
                <c:pt idx="436">
                  <c:v>36.416666666666664</c:v>
                </c:pt>
                <c:pt idx="437">
                  <c:v>36.5</c:v>
                </c:pt>
                <c:pt idx="438">
                  <c:v>36.583333333333336</c:v>
                </c:pt>
                <c:pt idx="439">
                  <c:v>36.666666666666664</c:v>
                </c:pt>
                <c:pt idx="440">
                  <c:v>36.75</c:v>
                </c:pt>
                <c:pt idx="441">
                  <c:v>36.833333333333336</c:v>
                </c:pt>
                <c:pt idx="442">
                  <c:v>36.916666666666664</c:v>
                </c:pt>
                <c:pt idx="443">
                  <c:v>37</c:v>
                </c:pt>
                <c:pt idx="444">
                  <c:v>37.083333333333336</c:v>
                </c:pt>
                <c:pt idx="445">
                  <c:v>37.166666666666664</c:v>
                </c:pt>
                <c:pt idx="446">
                  <c:v>37.25</c:v>
                </c:pt>
                <c:pt idx="447">
                  <c:v>37.333333333333336</c:v>
                </c:pt>
                <c:pt idx="448">
                  <c:v>37.416666666666664</c:v>
                </c:pt>
                <c:pt idx="449">
                  <c:v>37.5</c:v>
                </c:pt>
                <c:pt idx="450">
                  <c:v>37.583333333333336</c:v>
                </c:pt>
                <c:pt idx="451">
                  <c:v>37.666666666666664</c:v>
                </c:pt>
                <c:pt idx="452">
                  <c:v>37.75</c:v>
                </c:pt>
                <c:pt idx="453">
                  <c:v>37.833333333333336</c:v>
                </c:pt>
                <c:pt idx="454">
                  <c:v>37.916666666666664</c:v>
                </c:pt>
                <c:pt idx="455">
                  <c:v>38</c:v>
                </c:pt>
                <c:pt idx="456">
                  <c:v>38.083333333333336</c:v>
                </c:pt>
                <c:pt idx="457">
                  <c:v>38.166666666666664</c:v>
                </c:pt>
                <c:pt idx="458">
                  <c:v>38.25</c:v>
                </c:pt>
                <c:pt idx="459">
                  <c:v>38.333333333333336</c:v>
                </c:pt>
                <c:pt idx="460">
                  <c:v>38.416666666666664</c:v>
                </c:pt>
                <c:pt idx="461">
                  <c:v>38.5</c:v>
                </c:pt>
                <c:pt idx="462">
                  <c:v>38.583333333333336</c:v>
                </c:pt>
                <c:pt idx="463">
                  <c:v>38.666666666666664</c:v>
                </c:pt>
                <c:pt idx="464">
                  <c:v>38.75</c:v>
                </c:pt>
                <c:pt idx="465">
                  <c:v>38.833333333333336</c:v>
                </c:pt>
                <c:pt idx="466">
                  <c:v>38.916666666666664</c:v>
                </c:pt>
                <c:pt idx="467">
                  <c:v>39</c:v>
                </c:pt>
                <c:pt idx="468">
                  <c:v>39.083333333333336</c:v>
                </c:pt>
                <c:pt idx="469">
                  <c:v>39.166666666666664</c:v>
                </c:pt>
                <c:pt idx="470">
                  <c:v>39.25</c:v>
                </c:pt>
                <c:pt idx="471">
                  <c:v>39.333333333333336</c:v>
                </c:pt>
                <c:pt idx="472">
                  <c:v>39.416666666666664</c:v>
                </c:pt>
                <c:pt idx="473">
                  <c:v>39.5</c:v>
                </c:pt>
                <c:pt idx="474">
                  <c:v>39.583333333333336</c:v>
                </c:pt>
                <c:pt idx="475">
                  <c:v>39.666666666666664</c:v>
                </c:pt>
                <c:pt idx="476">
                  <c:v>39.75</c:v>
                </c:pt>
                <c:pt idx="477">
                  <c:v>39.833333333333336</c:v>
                </c:pt>
                <c:pt idx="478">
                  <c:v>39.916666666666664</c:v>
                </c:pt>
                <c:pt idx="479">
                  <c:v>40</c:v>
                </c:pt>
                <c:pt idx="480">
                  <c:v>40.083333333333336</c:v>
                </c:pt>
                <c:pt idx="481">
                  <c:v>40.166666666666664</c:v>
                </c:pt>
                <c:pt idx="482">
                  <c:v>40.25</c:v>
                </c:pt>
                <c:pt idx="483">
                  <c:v>40.333333333333336</c:v>
                </c:pt>
                <c:pt idx="484">
                  <c:v>40.416666666666664</c:v>
                </c:pt>
                <c:pt idx="485">
                  <c:v>40.5</c:v>
                </c:pt>
                <c:pt idx="486">
                  <c:v>40.583333333333336</c:v>
                </c:pt>
                <c:pt idx="487">
                  <c:v>40.666666666666664</c:v>
                </c:pt>
                <c:pt idx="488">
                  <c:v>40.75</c:v>
                </c:pt>
                <c:pt idx="489">
                  <c:v>40.833333333333336</c:v>
                </c:pt>
                <c:pt idx="490">
                  <c:v>40.916666666666664</c:v>
                </c:pt>
                <c:pt idx="491">
                  <c:v>41</c:v>
                </c:pt>
                <c:pt idx="492">
                  <c:v>41.083333333333336</c:v>
                </c:pt>
                <c:pt idx="493">
                  <c:v>41.166666666666664</c:v>
                </c:pt>
                <c:pt idx="494">
                  <c:v>41.25</c:v>
                </c:pt>
                <c:pt idx="495">
                  <c:v>41.333333333333336</c:v>
                </c:pt>
                <c:pt idx="496">
                  <c:v>41.416666666666664</c:v>
                </c:pt>
                <c:pt idx="497">
                  <c:v>41.5</c:v>
                </c:pt>
                <c:pt idx="498">
                  <c:v>41.583333333333336</c:v>
                </c:pt>
                <c:pt idx="499">
                  <c:v>41.666666666666664</c:v>
                </c:pt>
                <c:pt idx="500">
                  <c:v>41.75</c:v>
                </c:pt>
                <c:pt idx="501">
                  <c:v>41.833333333333336</c:v>
                </c:pt>
                <c:pt idx="502">
                  <c:v>41.916666666666664</c:v>
                </c:pt>
                <c:pt idx="503">
                  <c:v>42</c:v>
                </c:pt>
                <c:pt idx="504">
                  <c:v>42.083333333333336</c:v>
                </c:pt>
                <c:pt idx="505">
                  <c:v>42.166666666666664</c:v>
                </c:pt>
                <c:pt idx="506">
                  <c:v>42.25</c:v>
                </c:pt>
                <c:pt idx="507">
                  <c:v>42.333333333333336</c:v>
                </c:pt>
                <c:pt idx="508">
                  <c:v>42.416666666666664</c:v>
                </c:pt>
                <c:pt idx="509">
                  <c:v>42.5</c:v>
                </c:pt>
                <c:pt idx="510">
                  <c:v>42.583333333333336</c:v>
                </c:pt>
                <c:pt idx="511">
                  <c:v>42.666666666666664</c:v>
                </c:pt>
                <c:pt idx="512">
                  <c:v>42.75</c:v>
                </c:pt>
                <c:pt idx="513">
                  <c:v>42.833333333333336</c:v>
                </c:pt>
                <c:pt idx="514">
                  <c:v>42.916666666666664</c:v>
                </c:pt>
                <c:pt idx="515">
                  <c:v>43</c:v>
                </c:pt>
                <c:pt idx="516">
                  <c:v>43.083333333333336</c:v>
                </c:pt>
                <c:pt idx="517">
                  <c:v>43.166666666666664</c:v>
                </c:pt>
                <c:pt idx="518">
                  <c:v>43.25</c:v>
                </c:pt>
                <c:pt idx="519">
                  <c:v>43.333333333333336</c:v>
                </c:pt>
                <c:pt idx="520">
                  <c:v>43.416666666666664</c:v>
                </c:pt>
                <c:pt idx="521">
                  <c:v>43.5</c:v>
                </c:pt>
                <c:pt idx="522">
                  <c:v>43.583333333333336</c:v>
                </c:pt>
                <c:pt idx="523">
                  <c:v>43.666666666666664</c:v>
                </c:pt>
                <c:pt idx="524">
                  <c:v>43.75</c:v>
                </c:pt>
                <c:pt idx="525">
                  <c:v>43.833333333333336</c:v>
                </c:pt>
                <c:pt idx="526">
                  <c:v>43.916666666666664</c:v>
                </c:pt>
                <c:pt idx="527">
                  <c:v>44</c:v>
                </c:pt>
                <c:pt idx="528">
                  <c:v>44.083333333333336</c:v>
                </c:pt>
                <c:pt idx="529">
                  <c:v>44.166666666666664</c:v>
                </c:pt>
                <c:pt idx="530">
                  <c:v>44.25</c:v>
                </c:pt>
                <c:pt idx="531">
                  <c:v>44.333333333333336</c:v>
                </c:pt>
                <c:pt idx="532">
                  <c:v>44.416666666666664</c:v>
                </c:pt>
                <c:pt idx="533">
                  <c:v>44.5</c:v>
                </c:pt>
                <c:pt idx="534">
                  <c:v>44.583333333333336</c:v>
                </c:pt>
                <c:pt idx="535">
                  <c:v>44.666666666666664</c:v>
                </c:pt>
                <c:pt idx="536">
                  <c:v>44.75</c:v>
                </c:pt>
                <c:pt idx="537">
                  <c:v>44.833333333333336</c:v>
                </c:pt>
                <c:pt idx="538">
                  <c:v>44.916666666666664</c:v>
                </c:pt>
                <c:pt idx="539">
                  <c:v>45</c:v>
                </c:pt>
                <c:pt idx="540">
                  <c:v>45.083333333333336</c:v>
                </c:pt>
                <c:pt idx="541">
                  <c:v>45.166666666666664</c:v>
                </c:pt>
                <c:pt idx="542">
                  <c:v>45.25</c:v>
                </c:pt>
                <c:pt idx="543">
                  <c:v>45.333333333333336</c:v>
                </c:pt>
                <c:pt idx="544">
                  <c:v>45.416666666666664</c:v>
                </c:pt>
                <c:pt idx="545">
                  <c:v>45.5</c:v>
                </c:pt>
                <c:pt idx="546">
                  <c:v>45.583333333333336</c:v>
                </c:pt>
                <c:pt idx="547">
                  <c:v>45.666666666666664</c:v>
                </c:pt>
                <c:pt idx="548">
                  <c:v>45.75</c:v>
                </c:pt>
                <c:pt idx="549">
                  <c:v>45.833333333333336</c:v>
                </c:pt>
                <c:pt idx="550">
                  <c:v>45.916666666666664</c:v>
                </c:pt>
                <c:pt idx="551">
                  <c:v>46</c:v>
                </c:pt>
                <c:pt idx="552">
                  <c:v>46.083333333333336</c:v>
                </c:pt>
                <c:pt idx="553">
                  <c:v>46.166666666666664</c:v>
                </c:pt>
                <c:pt idx="554">
                  <c:v>46.25</c:v>
                </c:pt>
                <c:pt idx="555">
                  <c:v>46.333333333333336</c:v>
                </c:pt>
                <c:pt idx="556">
                  <c:v>46.416666666666664</c:v>
                </c:pt>
                <c:pt idx="557">
                  <c:v>46.5</c:v>
                </c:pt>
                <c:pt idx="558">
                  <c:v>46.583333333333336</c:v>
                </c:pt>
                <c:pt idx="559">
                  <c:v>46.666666666666664</c:v>
                </c:pt>
                <c:pt idx="560">
                  <c:v>46.75</c:v>
                </c:pt>
                <c:pt idx="561">
                  <c:v>46.833333333333336</c:v>
                </c:pt>
                <c:pt idx="562">
                  <c:v>46.916666666666664</c:v>
                </c:pt>
                <c:pt idx="563">
                  <c:v>47</c:v>
                </c:pt>
                <c:pt idx="564">
                  <c:v>47.083333333333336</c:v>
                </c:pt>
                <c:pt idx="565">
                  <c:v>47.166666666666664</c:v>
                </c:pt>
                <c:pt idx="566">
                  <c:v>47.25</c:v>
                </c:pt>
                <c:pt idx="567">
                  <c:v>47.333333333333336</c:v>
                </c:pt>
                <c:pt idx="568">
                  <c:v>47.416666666666664</c:v>
                </c:pt>
                <c:pt idx="569">
                  <c:v>47.5</c:v>
                </c:pt>
                <c:pt idx="570">
                  <c:v>47.583333333333336</c:v>
                </c:pt>
                <c:pt idx="571">
                  <c:v>47.666666666666664</c:v>
                </c:pt>
                <c:pt idx="572">
                  <c:v>47.75</c:v>
                </c:pt>
                <c:pt idx="573">
                  <c:v>47.833333333333336</c:v>
                </c:pt>
                <c:pt idx="574">
                  <c:v>47.916666666666664</c:v>
                </c:pt>
                <c:pt idx="575">
                  <c:v>48</c:v>
                </c:pt>
                <c:pt idx="576">
                  <c:v>48.083333333333336</c:v>
                </c:pt>
                <c:pt idx="577">
                  <c:v>48.166666666666664</c:v>
                </c:pt>
                <c:pt idx="578">
                  <c:v>48.25</c:v>
                </c:pt>
                <c:pt idx="579">
                  <c:v>48.333333333333336</c:v>
                </c:pt>
                <c:pt idx="580">
                  <c:v>48.416666666666664</c:v>
                </c:pt>
                <c:pt idx="581">
                  <c:v>48.5</c:v>
                </c:pt>
                <c:pt idx="582">
                  <c:v>48.583333333333336</c:v>
                </c:pt>
                <c:pt idx="583">
                  <c:v>48.666666666666664</c:v>
                </c:pt>
                <c:pt idx="584">
                  <c:v>48.75</c:v>
                </c:pt>
                <c:pt idx="585">
                  <c:v>48.833333333333336</c:v>
                </c:pt>
                <c:pt idx="586">
                  <c:v>48.916666666666664</c:v>
                </c:pt>
                <c:pt idx="587">
                  <c:v>49</c:v>
                </c:pt>
                <c:pt idx="588">
                  <c:v>49.083333333333336</c:v>
                </c:pt>
                <c:pt idx="589">
                  <c:v>49.166666666666664</c:v>
                </c:pt>
                <c:pt idx="590">
                  <c:v>49.25</c:v>
                </c:pt>
                <c:pt idx="591">
                  <c:v>49.333333333333336</c:v>
                </c:pt>
                <c:pt idx="592">
                  <c:v>49.416666666666664</c:v>
                </c:pt>
                <c:pt idx="593">
                  <c:v>49.5</c:v>
                </c:pt>
                <c:pt idx="594">
                  <c:v>49.583333333333336</c:v>
                </c:pt>
                <c:pt idx="595">
                  <c:v>49.666666666666664</c:v>
                </c:pt>
                <c:pt idx="596">
                  <c:v>49.75</c:v>
                </c:pt>
                <c:pt idx="597">
                  <c:v>49.833333333333336</c:v>
                </c:pt>
                <c:pt idx="598">
                  <c:v>49.916666666666664</c:v>
                </c:pt>
                <c:pt idx="599">
                  <c:v>50</c:v>
                </c:pt>
              </c:numCache>
            </c:numRef>
          </c:xVal>
          <c:yVal>
            <c:numRef>
              <c:f>'Mortgage 2 Monthly calcs'!$G$12:$G$611</c:f>
              <c:numCache>
                <c:formatCode>#,##0_);[Red]\(#,##0\)</c:formatCode>
                <c:ptCount val="600"/>
                <c:pt idx="0">
                  <c:v>0.06</c:v>
                </c:pt>
                <c:pt idx="1">
                  <c:v>0.06</c:v>
                </c:pt>
                <c:pt idx="2">
                  <c:v>0.06</c:v>
                </c:pt>
                <c:pt idx="3">
                  <c:v>0.06</c:v>
                </c:pt>
                <c:pt idx="4">
                  <c:v>0.06</c:v>
                </c:pt>
                <c:pt idx="5">
                  <c:v>0.06</c:v>
                </c:pt>
                <c:pt idx="6">
                  <c:v>0.06</c:v>
                </c:pt>
                <c:pt idx="7">
                  <c:v>0.06</c:v>
                </c:pt>
                <c:pt idx="8">
                  <c:v>0.06</c:v>
                </c:pt>
                <c:pt idx="9">
                  <c:v>0.06</c:v>
                </c:pt>
                <c:pt idx="10">
                  <c:v>0.06</c:v>
                </c:pt>
                <c:pt idx="11">
                  <c:v>0.06</c:v>
                </c:pt>
                <c:pt idx="12">
                  <c:v>0.06</c:v>
                </c:pt>
                <c:pt idx="13">
                  <c:v>0.06</c:v>
                </c:pt>
                <c:pt idx="14">
                  <c:v>0.06</c:v>
                </c:pt>
                <c:pt idx="15">
                  <c:v>0.06</c:v>
                </c:pt>
                <c:pt idx="16">
                  <c:v>0.06</c:v>
                </c:pt>
                <c:pt idx="17">
                  <c:v>0.06</c:v>
                </c:pt>
                <c:pt idx="18">
                  <c:v>0.06</c:v>
                </c:pt>
                <c:pt idx="19">
                  <c:v>0.06</c:v>
                </c:pt>
                <c:pt idx="20">
                  <c:v>0.06</c:v>
                </c:pt>
                <c:pt idx="21">
                  <c:v>0.06</c:v>
                </c:pt>
                <c:pt idx="22">
                  <c:v>0.06</c:v>
                </c:pt>
                <c:pt idx="23">
                  <c:v>0.06</c:v>
                </c:pt>
                <c:pt idx="24">
                  <c:v>0.06</c:v>
                </c:pt>
                <c:pt idx="25">
                  <c:v>0.06</c:v>
                </c:pt>
                <c:pt idx="26">
                  <c:v>0.06</c:v>
                </c:pt>
                <c:pt idx="27">
                  <c:v>0.06</c:v>
                </c:pt>
                <c:pt idx="28">
                  <c:v>0.06</c:v>
                </c:pt>
                <c:pt idx="29">
                  <c:v>0.06</c:v>
                </c:pt>
                <c:pt idx="30">
                  <c:v>0.06</c:v>
                </c:pt>
                <c:pt idx="31">
                  <c:v>0.06</c:v>
                </c:pt>
                <c:pt idx="32">
                  <c:v>0.06</c:v>
                </c:pt>
                <c:pt idx="33">
                  <c:v>0.06</c:v>
                </c:pt>
                <c:pt idx="34">
                  <c:v>0.06</c:v>
                </c:pt>
                <c:pt idx="35">
                  <c:v>0.06</c:v>
                </c:pt>
                <c:pt idx="36">
                  <c:v>0.06</c:v>
                </c:pt>
                <c:pt idx="37">
                  <c:v>0.06</c:v>
                </c:pt>
                <c:pt idx="38">
                  <c:v>0.06</c:v>
                </c:pt>
                <c:pt idx="39">
                  <c:v>0.06</c:v>
                </c:pt>
                <c:pt idx="40">
                  <c:v>0.06</c:v>
                </c:pt>
                <c:pt idx="41">
                  <c:v>0.06</c:v>
                </c:pt>
                <c:pt idx="42">
                  <c:v>0.06</c:v>
                </c:pt>
                <c:pt idx="43">
                  <c:v>0.06</c:v>
                </c:pt>
                <c:pt idx="44">
                  <c:v>0.06</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0.06</c:v>
                </c:pt>
                <c:pt idx="61">
                  <c:v>0.06</c:v>
                </c:pt>
                <c:pt idx="62">
                  <c:v>0.06</c:v>
                </c:pt>
                <c:pt idx="63">
                  <c:v>0.06</c:v>
                </c:pt>
                <c:pt idx="64">
                  <c:v>0.06</c:v>
                </c:pt>
                <c:pt idx="65">
                  <c:v>0.06</c:v>
                </c:pt>
                <c:pt idx="66">
                  <c:v>0.06</c:v>
                </c:pt>
                <c:pt idx="67">
                  <c:v>0.06</c:v>
                </c:pt>
                <c:pt idx="68">
                  <c:v>0.06</c:v>
                </c:pt>
                <c:pt idx="69">
                  <c:v>0.06</c:v>
                </c:pt>
                <c:pt idx="70">
                  <c:v>0.06</c:v>
                </c:pt>
                <c:pt idx="71">
                  <c:v>0.06</c:v>
                </c:pt>
                <c:pt idx="72">
                  <c:v>0.06</c:v>
                </c:pt>
                <c:pt idx="73">
                  <c:v>0.06</c:v>
                </c:pt>
                <c:pt idx="74">
                  <c:v>0.06</c:v>
                </c:pt>
                <c:pt idx="75">
                  <c:v>0.06</c:v>
                </c:pt>
                <c:pt idx="76">
                  <c:v>0.06</c:v>
                </c:pt>
                <c:pt idx="77">
                  <c:v>0.06</c:v>
                </c:pt>
                <c:pt idx="78">
                  <c:v>0.06</c:v>
                </c:pt>
                <c:pt idx="79">
                  <c:v>0.06</c:v>
                </c:pt>
                <c:pt idx="80">
                  <c:v>0.06</c:v>
                </c:pt>
                <c:pt idx="81">
                  <c:v>0.06</c:v>
                </c:pt>
                <c:pt idx="82">
                  <c:v>0.06</c:v>
                </c:pt>
                <c:pt idx="83">
                  <c:v>0.06</c:v>
                </c:pt>
                <c:pt idx="84">
                  <c:v>0.06</c:v>
                </c:pt>
                <c:pt idx="85">
                  <c:v>0.06</c:v>
                </c:pt>
                <c:pt idx="86">
                  <c:v>0.06</c:v>
                </c:pt>
                <c:pt idx="87">
                  <c:v>0.06</c:v>
                </c:pt>
                <c:pt idx="88">
                  <c:v>0.06</c:v>
                </c:pt>
                <c:pt idx="89">
                  <c:v>0.06</c:v>
                </c:pt>
                <c:pt idx="90">
                  <c:v>0.06</c:v>
                </c:pt>
                <c:pt idx="91">
                  <c:v>0.06</c:v>
                </c:pt>
                <c:pt idx="92">
                  <c:v>0.06</c:v>
                </c:pt>
                <c:pt idx="93">
                  <c:v>0.06</c:v>
                </c:pt>
                <c:pt idx="94">
                  <c:v>0.06</c:v>
                </c:pt>
                <c:pt idx="95">
                  <c:v>0.06</c:v>
                </c:pt>
                <c:pt idx="96">
                  <c:v>0.06</c:v>
                </c:pt>
                <c:pt idx="97">
                  <c:v>0.06</c:v>
                </c:pt>
                <c:pt idx="98">
                  <c:v>0.06</c:v>
                </c:pt>
                <c:pt idx="99">
                  <c:v>0.06</c:v>
                </c:pt>
                <c:pt idx="100">
                  <c:v>0.06</c:v>
                </c:pt>
                <c:pt idx="101">
                  <c:v>0.06</c:v>
                </c:pt>
                <c:pt idx="102">
                  <c:v>0.06</c:v>
                </c:pt>
                <c:pt idx="103">
                  <c:v>0.06</c:v>
                </c:pt>
                <c:pt idx="104">
                  <c:v>0.06</c:v>
                </c:pt>
                <c:pt idx="105">
                  <c:v>0.06</c:v>
                </c:pt>
                <c:pt idx="106">
                  <c:v>0.06</c:v>
                </c:pt>
                <c:pt idx="107">
                  <c:v>0.06</c:v>
                </c:pt>
                <c:pt idx="108">
                  <c:v>0.06</c:v>
                </c:pt>
                <c:pt idx="109">
                  <c:v>0.06</c:v>
                </c:pt>
                <c:pt idx="110">
                  <c:v>0.06</c:v>
                </c:pt>
                <c:pt idx="111">
                  <c:v>0.06</c:v>
                </c:pt>
                <c:pt idx="112">
                  <c:v>0.06</c:v>
                </c:pt>
                <c:pt idx="113">
                  <c:v>0.06</c:v>
                </c:pt>
                <c:pt idx="114">
                  <c:v>0.06</c:v>
                </c:pt>
                <c:pt idx="115">
                  <c:v>0.06</c:v>
                </c:pt>
                <c:pt idx="116">
                  <c:v>0.06</c:v>
                </c:pt>
                <c:pt idx="117">
                  <c:v>0.06</c:v>
                </c:pt>
                <c:pt idx="118">
                  <c:v>0.06</c:v>
                </c:pt>
                <c:pt idx="119">
                  <c:v>0.06</c:v>
                </c:pt>
                <c:pt idx="120">
                  <c:v>0.06</c:v>
                </c:pt>
                <c:pt idx="121">
                  <c:v>0.06</c:v>
                </c:pt>
                <c:pt idx="122">
                  <c:v>0.06</c:v>
                </c:pt>
                <c:pt idx="123">
                  <c:v>0.06</c:v>
                </c:pt>
                <c:pt idx="124">
                  <c:v>0.06</c:v>
                </c:pt>
                <c:pt idx="125">
                  <c:v>0.06</c:v>
                </c:pt>
                <c:pt idx="126">
                  <c:v>0.06</c:v>
                </c:pt>
                <c:pt idx="127">
                  <c:v>0.06</c:v>
                </c:pt>
                <c:pt idx="128">
                  <c:v>0.06</c:v>
                </c:pt>
                <c:pt idx="129">
                  <c:v>0.06</c:v>
                </c:pt>
                <c:pt idx="130">
                  <c:v>0.06</c:v>
                </c:pt>
                <c:pt idx="131">
                  <c:v>0.06</c:v>
                </c:pt>
                <c:pt idx="132">
                  <c:v>0.06</c:v>
                </c:pt>
                <c:pt idx="133">
                  <c:v>0.06</c:v>
                </c:pt>
                <c:pt idx="134">
                  <c:v>0.06</c:v>
                </c:pt>
                <c:pt idx="135">
                  <c:v>0.06</c:v>
                </c:pt>
                <c:pt idx="136">
                  <c:v>0.06</c:v>
                </c:pt>
                <c:pt idx="137">
                  <c:v>0.06</c:v>
                </c:pt>
                <c:pt idx="138">
                  <c:v>0.06</c:v>
                </c:pt>
                <c:pt idx="139">
                  <c:v>0.06</c:v>
                </c:pt>
                <c:pt idx="140">
                  <c:v>0.06</c:v>
                </c:pt>
                <c:pt idx="141">
                  <c:v>0.06</c:v>
                </c:pt>
                <c:pt idx="142">
                  <c:v>0.06</c:v>
                </c:pt>
                <c:pt idx="143">
                  <c:v>0.06</c:v>
                </c:pt>
                <c:pt idx="144">
                  <c:v>0.06</c:v>
                </c:pt>
                <c:pt idx="145">
                  <c:v>0.06</c:v>
                </c:pt>
                <c:pt idx="146">
                  <c:v>0.06</c:v>
                </c:pt>
                <c:pt idx="147">
                  <c:v>0.06</c:v>
                </c:pt>
                <c:pt idx="148">
                  <c:v>0.06</c:v>
                </c:pt>
                <c:pt idx="149">
                  <c:v>0.06</c:v>
                </c:pt>
                <c:pt idx="150">
                  <c:v>0.06</c:v>
                </c:pt>
                <c:pt idx="151">
                  <c:v>0.06</c:v>
                </c:pt>
                <c:pt idx="152">
                  <c:v>0.06</c:v>
                </c:pt>
                <c:pt idx="153">
                  <c:v>0.06</c:v>
                </c:pt>
                <c:pt idx="154">
                  <c:v>0.06</c:v>
                </c:pt>
                <c:pt idx="155">
                  <c:v>0.06</c:v>
                </c:pt>
                <c:pt idx="156">
                  <c:v>0.06</c:v>
                </c:pt>
                <c:pt idx="157">
                  <c:v>0.06</c:v>
                </c:pt>
                <c:pt idx="158">
                  <c:v>0.06</c:v>
                </c:pt>
                <c:pt idx="159">
                  <c:v>0.06</c:v>
                </c:pt>
                <c:pt idx="160">
                  <c:v>0.06</c:v>
                </c:pt>
                <c:pt idx="161">
                  <c:v>0.06</c:v>
                </c:pt>
                <c:pt idx="162">
                  <c:v>0.06</c:v>
                </c:pt>
                <c:pt idx="163">
                  <c:v>0.06</c:v>
                </c:pt>
                <c:pt idx="164">
                  <c:v>0.06</c:v>
                </c:pt>
                <c:pt idx="165">
                  <c:v>0.06</c:v>
                </c:pt>
                <c:pt idx="166">
                  <c:v>0.06</c:v>
                </c:pt>
                <c:pt idx="167">
                  <c:v>0.06</c:v>
                </c:pt>
                <c:pt idx="168">
                  <c:v>0.06</c:v>
                </c:pt>
                <c:pt idx="169">
                  <c:v>0.06</c:v>
                </c:pt>
                <c:pt idx="170">
                  <c:v>0.06</c:v>
                </c:pt>
                <c:pt idx="171">
                  <c:v>0.06</c:v>
                </c:pt>
                <c:pt idx="172">
                  <c:v>0.06</c:v>
                </c:pt>
                <c:pt idx="173">
                  <c:v>0.06</c:v>
                </c:pt>
                <c:pt idx="174">
                  <c:v>0.06</c:v>
                </c:pt>
                <c:pt idx="175">
                  <c:v>0.06</c:v>
                </c:pt>
                <c:pt idx="176">
                  <c:v>0.06</c:v>
                </c:pt>
                <c:pt idx="177">
                  <c:v>0.06</c:v>
                </c:pt>
                <c:pt idx="178">
                  <c:v>0.06</c:v>
                </c:pt>
                <c:pt idx="179">
                  <c:v>0.06</c:v>
                </c:pt>
                <c:pt idx="180">
                  <c:v>0.06</c:v>
                </c:pt>
                <c:pt idx="181">
                  <c:v>0.06</c:v>
                </c:pt>
                <c:pt idx="182">
                  <c:v>0.06</c:v>
                </c:pt>
                <c:pt idx="183">
                  <c:v>0.06</c:v>
                </c:pt>
                <c:pt idx="184">
                  <c:v>0.06</c:v>
                </c:pt>
                <c:pt idx="185">
                  <c:v>0.06</c:v>
                </c:pt>
                <c:pt idx="186">
                  <c:v>0.06</c:v>
                </c:pt>
                <c:pt idx="187">
                  <c:v>0.06</c:v>
                </c:pt>
                <c:pt idx="188">
                  <c:v>0.06</c:v>
                </c:pt>
                <c:pt idx="189">
                  <c:v>0.06</c:v>
                </c:pt>
                <c:pt idx="190">
                  <c:v>0.06</c:v>
                </c:pt>
                <c:pt idx="191">
                  <c:v>0.06</c:v>
                </c:pt>
                <c:pt idx="192">
                  <c:v>0.06</c:v>
                </c:pt>
                <c:pt idx="193">
                  <c:v>0.06</c:v>
                </c:pt>
                <c:pt idx="194">
                  <c:v>0.06</c:v>
                </c:pt>
                <c:pt idx="195">
                  <c:v>0.06</c:v>
                </c:pt>
                <c:pt idx="196">
                  <c:v>0.06</c:v>
                </c:pt>
                <c:pt idx="197">
                  <c:v>0.06</c:v>
                </c:pt>
                <c:pt idx="198">
                  <c:v>0.06</c:v>
                </c:pt>
                <c:pt idx="199">
                  <c:v>0.06</c:v>
                </c:pt>
                <c:pt idx="200">
                  <c:v>0.06</c:v>
                </c:pt>
                <c:pt idx="201">
                  <c:v>0.06</c:v>
                </c:pt>
                <c:pt idx="202">
                  <c:v>0.06</c:v>
                </c:pt>
                <c:pt idx="203">
                  <c:v>0.06</c:v>
                </c:pt>
                <c:pt idx="204">
                  <c:v>0.06</c:v>
                </c:pt>
                <c:pt idx="205">
                  <c:v>0.06</c:v>
                </c:pt>
                <c:pt idx="206">
                  <c:v>0.06</c:v>
                </c:pt>
                <c:pt idx="207">
                  <c:v>0.06</c:v>
                </c:pt>
                <c:pt idx="208">
                  <c:v>0.06</c:v>
                </c:pt>
                <c:pt idx="209">
                  <c:v>0.06</c:v>
                </c:pt>
                <c:pt idx="210">
                  <c:v>0.06</c:v>
                </c:pt>
                <c:pt idx="211">
                  <c:v>0.06</c:v>
                </c:pt>
                <c:pt idx="212">
                  <c:v>0.06</c:v>
                </c:pt>
                <c:pt idx="213">
                  <c:v>0.06</c:v>
                </c:pt>
                <c:pt idx="214">
                  <c:v>0.06</c:v>
                </c:pt>
                <c:pt idx="215">
                  <c:v>0.06</c:v>
                </c:pt>
                <c:pt idx="216">
                  <c:v>0.06</c:v>
                </c:pt>
                <c:pt idx="217">
                  <c:v>0.06</c:v>
                </c:pt>
                <c:pt idx="218">
                  <c:v>0.06</c:v>
                </c:pt>
                <c:pt idx="219">
                  <c:v>0.06</c:v>
                </c:pt>
                <c:pt idx="220">
                  <c:v>0.06</c:v>
                </c:pt>
                <c:pt idx="221">
                  <c:v>0.06</c:v>
                </c:pt>
                <c:pt idx="222">
                  <c:v>0.06</c:v>
                </c:pt>
                <c:pt idx="223">
                  <c:v>0.06</c:v>
                </c:pt>
                <c:pt idx="224">
                  <c:v>0.06</c:v>
                </c:pt>
                <c:pt idx="225">
                  <c:v>0.06</c:v>
                </c:pt>
                <c:pt idx="226">
                  <c:v>0.06</c:v>
                </c:pt>
                <c:pt idx="227">
                  <c:v>0.06</c:v>
                </c:pt>
                <c:pt idx="228">
                  <c:v>0.06</c:v>
                </c:pt>
                <c:pt idx="229">
                  <c:v>0.06</c:v>
                </c:pt>
                <c:pt idx="230">
                  <c:v>0.06</c:v>
                </c:pt>
                <c:pt idx="231">
                  <c:v>0.06</c:v>
                </c:pt>
                <c:pt idx="232">
                  <c:v>0.06</c:v>
                </c:pt>
                <c:pt idx="233">
                  <c:v>0.06</c:v>
                </c:pt>
                <c:pt idx="234">
                  <c:v>0.06</c:v>
                </c:pt>
                <c:pt idx="235">
                  <c:v>0.06</c:v>
                </c:pt>
                <c:pt idx="236">
                  <c:v>0.06</c:v>
                </c:pt>
                <c:pt idx="237">
                  <c:v>0.06</c:v>
                </c:pt>
                <c:pt idx="238">
                  <c:v>0.06</c:v>
                </c:pt>
                <c:pt idx="239">
                  <c:v>0.06</c:v>
                </c:pt>
                <c:pt idx="240">
                  <c:v>0.06</c:v>
                </c:pt>
                <c:pt idx="241">
                  <c:v>0.06</c:v>
                </c:pt>
                <c:pt idx="242">
                  <c:v>0.06</c:v>
                </c:pt>
                <c:pt idx="243">
                  <c:v>0.06</c:v>
                </c:pt>
                <c:pt idx="244">
                  <c:v>0.06</c:v>
                </c:pt>
                <c:pt idx="245">
                  <c:v>0.06</c:v>
                </c:pt>
                <c:pt idx="246">
                  <c:v>0.06</c:v>
                </c:pt>
                <c:pt idx="247">
                  <c:v>0.06</c:v>
                </c:pt>
                <c:pt idx="248">
                  <c:v>0.06</c:v>
                </c:pt>
                <c:pt idx="249">
                  <c:v>0.06</c:v>
                </c:pt>
                <c:pt idx="250">
                  <c:v>0.06</c:v>
                </c:pt>
                <c:pt idx="251">
                  <c:v>0.06</c:v>
                </c:pt>
                <c:pt idx="252">
                  <c:v>0.06</c:v>
                </c:pt>
                <c:pt idx="253">
                  <c:v>0.06</c:v>
                </c:pt>
                <c:pt idx="254">
                  <c:v>0.06</c:v>
                </c:pt>
                <c:pt idx="255">
                  <c:v>0.06</c:v>
                </c:pt>
                <c:pt idx="256">
                  <c:v>0.06</c:v>
                </c:pt>
                <c:pt idx="257">
                  <c:v>0.06</c:v>
                </c:pt>
                <c:pt idx="258">
                  <c:v>0.06</c:v>
                </c:pt>
                <c:pt idx="259">
                  <c:v>0.06</c:v>
                </c:pt>
                <c:pt idx="260">
                  <c:v>0.06</c:v>
                </c:pt>
                <c:pt idx="261">
                  <c:v>0.06</c:v>
                </c:pt>
                <c:pt idx="262">
                  <c:v>0.06</c:v>
                </c:pt>
                <c:pt idx="263">
                  <c:v>0.06</c:v>
                </c:pt>
                <c:pt idx="264">
                  <c:v>0.06</c:v>
                </c:pt>
                <c:pt idx="265">
                  <c:v>0.06</c:v>
                </c:pt>
                <c:pt idx="266">
                  <c:v>0.06</c:v>
                </c:pt>
                <c:pt idx="267">
                  <c:v>0.06</c:v>
                </c:pt>
                <c:pt idx="268">
                  <c:v>0.06</c:v>
                </c:pt>
                <c:pt idx="269">
                  <c:v>0.06</c:v>
                </c:pt>
                <c:pt idx="270">
                  <c:v>0.06</c:v>
                </c:pt>
                <c:pt idx="271">
                  <c:v>0.06</c:v>
                </c:pt>
                <c:pt idx="272">
                  <c:v>0.06</c:v>
                </c:pt>
                <c:pt idx="273">
                  <c:v>0.06</c:v>
                </c:pt>
                <c:pt idx="274">
                  <c:v>0.06</c:v>
                </c:pt>
                <c:pt idx="275">
                  <c:v>0.06</c:v>
                </c:pt>
                <c:pt idx="276">
                  <c:v>0.06</c:v>
                </c:pt>
                <c:pt idx="277">
                  <c:v>0.06</c:v>
                </c:pt>
                <c:pt idx="278">
                  <c:v>0.06</c:v>
                </c:pt>
                <c:pt idx="279">
                  <c:v>0.06</c:v>
                </c:pt>
                <c:pt idx="280">
                  <c:v>0.06</c:v>
                </c:pt>
                <c:pt idx="281">
                  <c:v>0.06</c:v>
                </c:pt>
                <c:pt idx="282">
                  <c:v>0.06</c:v>
                </c:pt>
                <c:pt idx="283">
                  <c:v>0.06</c:v>
                </c:pt>
                <c:pt idx="284">
                  <c:v>0.06</c:v>
                </c:pt>
                <c:pt idx="285">
                  <c:v>0.06</c:v>
                </c:pt>
                <c:pt idx="286">
                  <c:v>0.06</c:v>
                </c:pt>
                <c:pt idx="287">
                  <c:v>0.06</c:v>
                </c:pt>
                <c:pt idx="288">
                  <c:v>0.06</c:v>
                </c:pt>
                <c:pt idx="289">
                  <c:v>0.06</c:v>
                </c:pt>
                <c:pt idx="290">
                  <c:v>0.06</c:v>
                </c:pt>
                <c:pt idx="291">
                  <c:v>0.06</c:v>
                </c:pt>
                <c:pt idx="292">
                  <c:v>0.06</c:v>
                </c:pt>
                <c:pt idx="293">
                  <c:v>0.06</c:v>
                </c:pt>
                <c:pt idx="294">
                  <c:v>0.06</c:v>
                </c:pt>
                <c:pt idx="295">
                  <c:v>0.06</c:v>
                </c:pt>
                <c:pt idx="296">
                  <c:v>0.06</c:v>
                </c:pt>
                <c:pt idx="297">
                  <c:v>0.06</c:v>
                </c:pt>
                <c:pt idx="298">
                  <c:v>0.06</c:v>
                </c:pt>
                <c:pt idx="299">
                  <c:v>0.06</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numCache>
            </c:numRef>
          </c:yVal>
          <c:smooth val="1"/>
          <c:extLst>
            <c:ext xmlns:c16="http://schemas.microsoft.com/office/drawing/2014/chart" uri="{C3380CC4-5D6E-409C-BE32-E72D297353CC}">
              <c16:uniqueId val="{00000000-F74B-4E97-8462-27076E173E83}"/>
            </c:ext>
          </c:extLst>
        </c:ser>
        <c:dLbls>
          <c:showLegendKey val="0"/>
          <c:showVal val="0"/>
          <c:showCatName val="0"/>
          <c:showSerName val="0"/>
          <c:showPercent val="0"/>
          <c:showBubbleSize val="0"/>
        </c:dLbls>
        <c:axId val="1401355920"/>
        <c:axId val="1"/>
      </c:scatterChart>
      <c:valAx>
        <c:axId val="1401355920"/>
        <c:scaling>
          <c:orientation val="minMax"/>
          <c:max val="50"/>
          <c:min val="0"/>
        </c:scaling>
        <c:delete val="0"/>
        <c:axPos val="b"/>
        <c:title>
          <c:tx>
            <c:rich>
              <a:bodyPr/>
              <a:lstStyle/>
              <a:p>
                <a:pPr>
                  <a:defRPr sz="1000" b="1" i="0" u="none" strike="noStrike" baseline="0">
                    <a:solidFill>
                      <a:srgbClr val="FFFFFF"/>
                    </a:solidFill>
                    <a:latin typeface="Calibri"/>
                    <a:ea typeface="Calibri"/>
                    <a:cs typeface="Calibri"/>
                  </a:defRPr>
                </a:pPr>
                <a:r>
                  <a:rPr lang="en-GB"/>
                  <a:t>Years</a:t>
                </a:r>
              </a:p>
            </c:rich>
          </c:tx>
          <c:overlay val="0"/>
        </c:title>
        <c:numFmt formatCode="#,##0_ ;[Red]\-#,##0\ " sourceLinked="0"/>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1"/>
        <c:crosses val="autoZero"/>
        <c:crossBetween val="midCat"/>
        <c:majorUnit val="10"/>
        <c:minorUnit val="2"/>
      </c:valAx>
      <c:valAx>
        <c:axId val="1"/>
        <c:scaling>
          <c:orientation val="minMax"/>
          <c:min val="0"/>
        </c:scaling>
        <c:delete val="0"/>
        <c:axPos val="l"/>
        <c:majorGridlines/>
        <c:title>
          <c:tx>
            <c:rich>
              <a:bodyPr/>
              <a:lstStyle/>
              <a:p>
                <a:pPr>
                  <a:defRPr sz="1000" b="1" i="0" u="none" strike="noStrike" baseline="0">
                    <a:solidFill>
                      <a:srgbClr val="FFFFFF"/>
                    </a:solidFill>
                    <a:latin typeface="Calibri"/>
                    <a:ea typeface="Calibri"/>
                    <a:cs typeface="Calibri"/>
                  </a:defRPr>
                </a:pPr>
                <a:r>
                  <a:rPr lang="en-GB"/>
                  <a:t>Amount</a:t>
                </a:r>
              </a:p>
            </c:rich>
          </c:tx>
          <c:overlay val="0"/>
        </c:title>
        <c:numFmt formatCode="0%" sourceLinked="0"/>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1401355920"/>
        <c:crossesAt val="0"/>
        <c:crossBetween val="midCat"/>
      </c:valAx>
      <c:spPr>
        <a:effectLst>
          <a:outerShdw blurRad="50800" dist="38100" dir="2700000" algn="tl" rotWithShape="0">
            <a:prstClr val="black">
              <a:alpha val="40000"/>
            </a:prstClr>
          </a:outerShdw>
        </a:effectLst>
      </c:spPr>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FFFFFF"/>
                </a:solidFill>
                <a:latin typeface="Calibri"/>
                <a:ea typeface="Calibri"/>
                <a:cs typeface="Calibri"/>
              </a:defRPr>
            </a:pPr>
            <a:r>
              <a:rPr lang="en-GB"/>
              <a:t>Interest / Capital Split</a:t>
            </a:r>
          </a:p>
        </c:rich>
      </c:tx>
      <c:overlay val="0"/>
      <c:spPr>
        <a:noFill/>
        <a:ln>
          <a:noFill/>
        </a:ln>
      </c:spPr>
    </c:title>
    <c:autoTitleDeleted val="0"/>
    <c:view3D>
      <c:rotX val="30"/>
      <c:rotY val="0"/>
      <c:rAngAx val="0"/>
    </c:view3D>
    <c:floor>
      <c:thickness val="0"/>
    </c:floor>
    <c:sideWall>
      <c:thickness val="0"/>
    </c:sideWall>
    <c:backWall>
      <c:thickness val="0"/>
    </c:backWall>
    <c:plotArea>
      <c:layout/>
      <c:pie3DChart>
        <c:varyColors val="1"/>
        <c:ser>
          <c:idx val="0"/>
          <c:order val="0"/>
          <c:tx>
            <c:v>Capital</c:v>
          </c:tx>
          <c:spPr>
            <a:effectLst>
              <a:innerShdw blurRad="63500" dist="50800" dir="10800000">
                <a:prstClr val="black">
                  <a:alpha val="50000"/>
                </a:prstClr>
              </a:innerShdw>
            </a:effectLst>
            <a:scene3d>
              <a:camera prst="orthographicFront"/>
              <a:lightRig rig="threePt" dir="t"/>
            </a:scene3d>
            <a:sp3d>
              <a:bevelT prst="relaxedInset"/>
              <a:bevelB prst="relaxedInset"/>
            </a:sp3d>
          </c:spPr>
          <c:dPt>
            <c:idx val="0"/>
            <c:bubble3D val="0"/>
            <c:extLst>
              <c:ext xmlns:c16="http://schemas.microsoft.com/office/drawing/2014/chart" uri="{C3380CC4-5D6E-409C-BE32-E72D297353CC}">
                <c16:uniqueId val="{00000000-C26C-4E5B-A35E-207EB250F82A}"/>
              </c:ext>
            </c:extLst>
          </c:dPt>
          <c:dPt>
            <c:idx val="1"/>
            <c:bubble3D val="0"/>
            <c:extLst>
              <c:ext xmlns:c16="http://schemas.microsoft.com/office/drawing/2014/chart" uri="{C3380CC4-5D6E-409C-BE32-E72D297353CC}">
                <c16:uniqueId val="{00000001-C26C-4E5B-A35E-207EB250F82A}"/>
              </c:ext>
            </c:extLst>
          </c:dPt>
          <c:cat>
            <c:strLit>
              <c:ptCount val="1"/>
              <c:pt idx="0">
                <c:v>Interest</c:v>
              </c:pt>
            </c:strLit>
          </c:cat>
          <c:val>
            <c:numRef>
              <c:f>'Mortgage 2 Variables'!$E$36:$F$36</c:f>
              <c:numCache>
                <c:formatCode>#,##0_);[Red]\(#,##0\)</c:formatCode>
                <c:ptCount val="2"/>
                <c:pt idx="0">
                  <c:v>93290.420445652519</c:v>
                </c:pt>
                <c:pt idx="1">
                  <c:v>100000</c:v>
                </c:pt>
              </c:numCache>
            </c:numRef>
          </c:val>
          <c:extLst>
            <c:ext xmlns:c16="http://schemas.microsoft.com/office/drawing/2014/chart" uri="{C3380CC4-5D6E-409C-BE32-E72D297353CC}">
              <c16:uniqueId val="{00000002-C26C-4E5B-A35E-207EB250F82A}"/>
            </c:ext>
          </c:extLst>
        </c:ser>
        <c:dLbls>
          <c:showLegendKey val="0"/>
          <c:showVal val="0"/>
          <c:showCatName val="0"/>
          <c:showSerName val="0"/>
          <c:showPercent val="0"/>
          <c:showBubbleSize val="0"/>
          <c:showLeaderLines val="1"/>
        </c:dLbls>
      </c:pie3DChart>
      <c:spPr>
        <a:noFill/>
        <a:ln w="25400">
          <a:noFill/>
        </a:ln>
      </c:spPr>
    </c:plotArea>
    <c:legend>
      <c:legendPos val="r"/>
      <c:legendEntry>
        <c:idx val="1"/>
        <c:delete val="1"/>
      </c:legendEntry>
      <c:layout>
        <c:manualLayout>
          <c:xMode val="edge"/>
          <c:yMode val="edge"/>
          <c:x val="0.87407952292137847"/>
          <c:y val="0.53395381906742967"/>
          <c:w val="0.10622494202169531"/>
          <c:h val="5.882542074471684E-2"/>
        </c:manualLayout>
      </c:layout>
      <c:overlay val="0"/>
      <c:txPr>
        <a:bodyPr/>
        <a:lstStyle/>
        <a:p>
          <a:pPr>
            <a:defRPr sz="845" b="0" i="0" u="none" strike="noStrike" baseline="0">
              <a:solidFill>
                <a:srgbClr val="FFFFFF"/>
              </a:solidFill>
              <a:latin typeface="Calibri"/>
              <a:ea typeface="Calibri"/>
              <a:cs typeface="Calibri"/>
            </a:defRPr>
          </a:pPr>
          <a:endParaRPr lang="en-US"/>
        </a:p>
      </c:txPr>
    </c:legend>
    <c:plotVisOnly val="1"/>
    <c:dispBlanksAs val="zero"/>
    <c:showDLblsOverMax val="0"/>
  </c:chart>
  <c:spPr>
    <a:solidFill>
      <a:schemeClr val="tx1"/>
    </a:solid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78" l="0.70000000000000062" r="0.70000000000000062" t="0.75000000000000178" header="0.30000000000000032" footer="0.30000000000000032"/>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codeName="Chart7"/>
  <sheetViews>
    <sheetView zoomScale="91"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D00-000000000000}">
  <sheetPr codeName="Chart8"/>
  <sheetViews>
    <sheetView zoomScale="91"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locostfireblade.co.uk/Downloads/MortgageSpreadsheet/Paypal.htm"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2</xdr:col>
      <xdr:colOff>2202180</xdr:colOff>
      <xdr:row>7</xdr:row>
      <xdr:rowOff>0</xdr:rowOff>
    </xdr:from>
    <xdr:to>
      <xdr:col>2</xdr:col>
      <xdr:colOff>2918460</xdr:colOff>
      <xdr:row>9</xdr:row>
      <xdr:rowOff>175260</xdr:rowOff>
    </xdr:to>
    <xdr:pic>
      <xdr:nvPicPr>
        <xdr:cNvPr id="469016" name="Picture 1">
          <a:hlinkClick xmlns:r="http://schemas.openxmlformats.org/officeDocument/2006/relationships" r:id="rId1"/>
          <a:extLst>
            <a:ext uri="{FF2B5EF4-FFF2-40B4-BE49-F238E27FC236}">
              <a16:creationId xmlns:a16="http://schemas.microsoft.com/office/drawing/2014/main" id="{27FCD1BB-9F72-485E-A85B-254D1BBB03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51860" y="1219200"/>
          <a:ext cx="71628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9294725" cy="6070879"/>
    <xdr:graphicFrame macro="">
      <xdr:nvGraphicFramePr>
        <xdr:cNvPr id="2" name="Chart 1">
          <a:extLst>
            <a:ext uri="{FF2B5EF4-FFF2-40B4-BE49-F238E27FC236}">
              <a16:creationId xmlns:a16="http://schemas.microsoft.com/office/drawing/2014/main" id="{44D0D57F-47F5-4D42-8CCF-8B36DCD637C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1</xdr:col>
      <xdr:colOff>7620</xdr:colOff>
      <xdr:row>0</xdr:row>
      <xdr:rowOff>7620</xdr:rowOff>
    </xdr:from>
    <xdr:to>
      <xdr:col>8</xdr:col>
      <xdr:colOff>624840</xdr:colOff>
      <xdr:row>20</xdr:row>
      <xdr:rowOff>38100</xdr:rowOff>
    </xdr:to>
    <xdr:graphicFrame macro="">
      <xdr:nvGraphicFramePr>
        <xdr:cNvPr id="3466" name="Chart 1">
          <a:extLst>
            <a:ext uri="{FF2B5EF4-FFF2-40B4-BE49-F238E27FC236}">
              <a16:creationId xmlns:a16="http://schemas.microsoft.com/office/drawing/2014/main" id="{47940F04-272B-421F-A774-5FA672D57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20</xdr:row>
      <xdr:rowOff>45720</xdr:rowOff>
    </xdr:from>
    <xdr:to>
      <xdr:col>9</xdr:col>
      <xdr:colOff>0</xdr:colOff>
      <xdr:row>40</xdr:row>
      <xdr:rowOff>76200</xdr:rowOff>
    </xdr:to>
    <xdr:graphicFrame macro="">
      <xdr:nvGraphicFramePr>
        <xdr:cNvPr id="3467" name="Chart 2">
          <a:extLst>
            <a:ext uri="{FF2B5EF4-FFF2-40B4-BE49-F238E27FC236}">
              <a16:creationId xmlns:a16="http://schemas.microsoft.com/office/drawing/2014/main" id="{66D7A86B-5379-40FF-8AB1-9C7545789D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7620</xdr:colOff>
      <xdr:row>0</xdr:row>
      <xdr:rowOff>22860</xdr:rowOff>
    </xdr:from>
    <xdr:to>
      <xdr:col>17</xdr:col>
      <xdr:colOff>30480</xdr:colOff>
      <xdr:row>20</xdr:row>
      <xdr:rowOff>38100</xdr:rowOff>
    </xdr:to>
    <xdr:graphicFrame macro="">
      <xdr:nvGraphicFramePr>
        <xdr:cNvPr id="3468" name="Chart 3">
          <a:extLst>
            <a:ext uri="{FF2B5EF4-FFF2-40B4-BE49-F238E27FC236}">
              <a16:creationId xmlns:a16="http://schemas.microsoft.com/office/drawing/2014/main" id="{38D28A33-47AF-4F32-A2D0-87BCA089E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absoluteAnchor>
    <xdr:pos x="0" y="0"/>
    <xdr:ext cx="9294725" cy="6070879"/>
    <xdr:graphicFrame macro="">
      <xdr:nvGraphicFramePr>
        <xdr:cNvPr id="2" name="Chart 1">
          <a:extLst>
            <a:ext uri="{FF2B5EF4-FFF2-40B4-BE49-F238E27FC236}">
              <a16:creationId xmlns:a16="http://schemas.microsoft.com/office/drawing/2014/main" id="{4468CE3A-8B98-46C2-83DF-1D592061859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xdr:from>
      <xdr:col>1</xdr:col>
      <xdr:colOff>7620</xdr:colOff>
      <xdr:row>0</xdr:row>
      <xdr:rowOff>7620</xdr:rowOff>
    </xdr:from>
    <xdr:to>
      <xdr:col>8</xdr:col>
      <xdr:colOff>624840</xdr:colOff>
      <xdr:row>20</xdr:row>
      <xdr:rowOff>38100</xdr:rowOff>
    </xdr:to>
    <xdr:graphicFrame macro="">
      <xdr:nvGraphicFramePr>
        <xdr:cNvPr id="8586" name="Chart 1">
          <a:extLst>
            <a:ext uri="{FF2B5EF4-FFF2-40B4-BE49-F238E27FC236}">
              <a16:creationId xmlns:a16="http://schemas.microsoft.com/office/drawing/2014/main" id="{D0A63418-FF27-40C5-9DA3-066DE3280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20</xdr:row>
      <xdr:rowOff>45720</xdr:rowOff>
    </xdr:from>
    <xdr:to>
      <xdr:col>9</xdr:col>
      <xdr:colOff>0</xdr:colOff>
      <xdr:row>40</xdr:row>
      <xdr:rowOff>76200</xdr:rowOff>
    </xdr:to>
    <xdr:graphicFrame macro="">
      <xdr:nvGraphicFramePr>
        <xdr:cNvPr id="8587" name="Chart 2">
          <a:extLst>
            <a:ext uri="{FF2B5EF4-FFF2-40B4-BE49-F238E27FC236}">
              <a16:creationId xmlns:a16="http://schemas.microsoft.com/office/drawing/2014/main" id="{56E30031-FDFA-4263-8963-112A65902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7620</xdr:colOff>
      <xdr:row>0</xdr:row>
      <xdr:rowOff>22860</xdr:rowOff>
    </xdr:from>
    <xdr:to>
      <xdr:col>17</xdr:col>
      <xdr:colOff>30480</xdr:colOff>
      <xdr:row>20</xdr:row>
      <xdr:rowOff>38100</xdr:rowOff>
    </xdr:to>
    <xdr:graphicFrame macro="">
      <xdr:nvGraphicFramePr>
        <xdr:cNvPr id="8588" name="Chart 3">
          <a:extLst>
            <a:ext uri="{FF2B5EF4-FFF2-40B4-BE49-F238E27FC236}">
              <a16:creationId xmlns:a16="http://schemas.microsoft.com/office/drawing/2014/main" id="{EF9B7868-3247-4D68-BAA5-953E89D241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forums.moneysavingexpert.com/showthread.php?t=1157173" TargetMode="External"/><Relationship Id="rId2" Type="http://schemas.openxmlformats.org/officeDocument/2006/relationships/hyperlink" Target="mailto:excel@locostfireblade.co.uk" TargetMode="External"/><Relationship Id="rId1" Type="http://schemas.openxmlformats.org/officeDocument/2006/relationships/hyperlink" Target="http://office.microsoft.com/en-us/templates/TC010566201033.aspx" TargetMode="External"/><Relationship Id="rId5" Type="http://schemas.openxmlformats.org/officeDocument/2006/relationships/drawing" Target="../drawings/drawing1.xml"/><Relationship Id="rId4" Type="http://schemas.openxmlformats.org/officeDocument/2006/relationships/hyperlink" Target="http://www.locostfireblade.co.uk/spreadsheet/Index.htm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C2:C72"/>
  <sheetViews>
    <sheetView showGridLines="0" tabSelected="1" workbookViewId="0"/>
  </sheetViews>
  <sheetFormatPr defaultColWidth="9.109375" defaultRowHeight="13.2" x14ac:dyDescent="0.25"/>
  <cols>
    <col min="1" max="2" width="9.109375" style="45"/>
    <col min="3" max="3" width="72.6640625" style="45" customWidth="1"/>
    <col min="4" max="16384" width="9.109375" style="45"/>
  </cols>
  <sheetData>
    <row r="2" spans="3:3" ht="17.399999999999999" x14ac:dyDescent="0.3">
      <c r="C2" s="213" t="s">
        <v>193</v>
      </c>
    </row>
    <row r="3" spans="3:3" x14ac:dyDescent="0.25">
      <c r="C3" s="45" t="s">
        <v>194</v>
      </c>
    </row>
    <row r="5" spans="3:3" x14ac:dyDescent="0.25">
      <c r="C5" s="74" t="s">
        <v>186</v>
      </c>
    </row>
    <row r="6" spans="3:3" x14ac:dyDescent="0.25">
      <c r="C6" s="74" t="s">
        <v>187</v>
      </c>
    </row>
    <row r="7" spans="3:3" ht="12.75" customHeight="1" x14ac:dyDescent="0.25">
      <c r="C7" s="212" t="s">
        <v>195</v>
      </c>
    </row>
    <row r="8" spans="3:3" ht="17.399999999999999" x14ac:dyDescent="0.3">
      <c r="C8" s="52"/>
    </row>
    <row r="9" spans="3:3" ht="27.75" customHeight="1" x14ac:dyDescent="0.4">
      <c r="C9" s="207" t="s">
        <v>188</v>
      </c>
    </row>
    <row r="10" spans="3:3" ht="17.399999999999999" x14ac:dyDescent="0.3">
      <c r="C10" s="52"/>
    </row>
    <row r="11" spans="3:3" ht="105.6" x14ac:dyDescent="0.25">
      <c r="C11" s="73" t="s">
        <v>190</v>
      </c>
    </row>
    <row r="12" spans="3:3" ht="12.75" customHeight="1" x14ac:dyDescent="0.25"/>
    <row r="13" spans="3:3" ht="24" customHeight="1" x14ac:dyDescent="0.25">
      <c r="C13" s="73" t="s">
        <v>175</v>
      </c>
    </row>
    <row r="14" spans="3:3" ht="30" customHeight="1" x14ac:dyDescent="0.25">
      <c r="C14" s="73" t="s">
        <v>95</v>
      </c>
    </row>
    <row r="15" spans="3:3" ht="92.4" x14ac:dyDescent="0.25">
      <c r="C15" s="73" t="s">
        <v>102</v>
      </c>
    </row>
    <row r="16" spans="3:3" x14ac:dyDescent="0.25">
      <c r="C16" s="73"/>
    </row>
    <row r="17" spans="3:3" ht="26.4" x14ac:dyDescent="0.25">
      <c r="C17" s="73" t="s">
        <v>93</v>
      </c>
    </row>
    <row r="18" spans="3:3" x14ac:dyDescent="0.25">
      <c r="C18" s="74" t="s">
        <v>92</v>
      </c>
    </row>
    <row r="20" spans="3:3" ht="26.4" x14ac:dyDescent="0.25">
      <c r="C20" s="73" t="s">
        <v>98</v>
      </c>
    </row>
    <row r="21" spans="3:3" x14ac:dyDescent="0.25">
      <c r="C21" s="74" t="s">
        <v>91</v>
      </c>
    </row>
    <row r="23" spans="3:3" x14ac:dyDescent="0.25">
      <c r="C23" s="204" t="s">
        <v>177</v>
      </c>
    </row>
    <row r="24" spans="3:3" ht="12" customHeight="1" x14ac:dyDescent="0.25">
      <c r="C24" s="204"/>
    </row>
    <row r="25" spans="3:3" s="212" customFormat="1" ht="12" customHeight="1" x14ac:dyDescent="0.25">
      <c r="C25" s="214" t="s">
        <v>196</v>
      </c>
    </row>
    <row r="26" spans="3:3" s="212" customFormat="1" ht="12" customHeight="1" x14ac:dyDescent="0.25">
      <c r="C26" s="204"/>
    </row>
    <row r="27" spans="3:3" s="212" customFormat="1" ht="12" customHeight="1" x14ac:dyDescent="0.25">
      <c r="C27" s="215" t="s">
        <v>202</v>
      </c>
    </row>
    <row r="28" spans="3:3" s="212" customFormat="1" ht="12" customHeight="1" x14ac:dyDescent="0.25">
      <c r="C28" s="204"/>
    </row>
    <row r="29" spans="3:3" x14ac:dyDescent="0.25">
      <c r="C29" s="211" t="s">
        <v>197</v>
      </c>
    </row>
    <row r="30" spans="3:3" x14ac:dyDescent="0.25">
      <c r="C30" s="214"/>
    </row>
    <row r="31" spans="3:3" x14ac:dyDescent="0.25">
      <c r="C31" s="214" t="s">
        <v>191</v>
      </c>
    </row>
    <row r="32" spans="3:3" x14ac:dyDescent="0.25">
      <c r="C32" s="214"/>
    </row>
    <row r="33" spans="3:3" x14ac:dyDescent="0.25">
      <c r="C33" s="209" t="s">
        <v>198</v>
      </c>
    </row>
    <row r="34" spans="3:3" ht="15" customHeight="1" x14ac:dyDescent="0.25">
      <c r="C34" s="209"/>
    </row>
    <row r="35" spans="3:3" ht="39.6" x14ac:dyDescent="0.25">
      <c r="C35" s="210" t="s">
        <v>189</v>
      </c>
    </row>
    <row r="36" spans="3:3" x14ac:dyDescent="0.25">
      <c r="C36" s="210"/>
    </row>
    <row r="37" spans="3:3" x14ac:dyDescent="0.25">
      <c r="C37" s="205" t="s">
        <v>199</v>
      </c>
    </row>
    <row r="38" spans="3:3" ht="39.6" x14ac:dyDescent="0.25">
      <c r="C38" s="206" t="s">
        <v>178</v>
      </c>
    </row>
    <row r="39" spans="3:3" x14ac:dyDescent="0.25">
      <c r="C39" s="74"/>
    </row>
    <row r="40" spans="3:3" x14ac:dyDescent="0.25">
      <c r="C40" s="45" t="s">
        <v>200</v>
      </c>
    </row>
    <row r="41" spans="3:3" ht="26.4" x14ac:dyDescent="0.25">
      <c r="C41" s="73" t="s">
        <v>176</v>
      </c>
    </row>
    <row r="43" spans="3:3" x14ac:dyDescent="0.25">
      <c r="C43" s="45" t="s">
        <v>201</v>
      </c>
    </row>
    <row r="44" spans="3:3" x14ac:dyDescent="0.25">
      <c r="C44" s="45" t="s">
        <v>167</v>
      </c>
    </row>
    <row r="45" spans="3:3" x14ac:dyDescent="0.25">
      <c r="C45" s="45" t="s">
        <v>174</v>
      </c>
    </row>
    <row r="47" spans="3:3" x14ac:dyDescent="0.25">
      <c r="C47" s="45" t="s">
        <v>179</v>
      </c>
    </row>
    <row r="48" spans="3:3" ht="39.6" x14ac:dyDescent="0.25">
      <c r="C48" s="73" t="s">
        <v>166</v>
      </c>
    </row>
    <row r="50" spans="3:3" x14ac:dyDescent="0.25">
      <c r="C50" s="45" t="s">
        <v>180</v>
      </c>
    </row>
    <row r="51" spans="3:3" x14ac:dyDescent="0.25">
      <c r="C51" s="45" t="s">
        <v>165</v>
      </c>
    </row>
    <row r="53" spans="3:3" x14ac:dyDescent="0.25">
      <c r="C53" s="45" t="s">
        <v>181</v>
      </c>
    </row>
    <row r="54" spans="3:3" x14ac:dyDescent="0.25">
      <c r="C54" s="73" t="s">
        <v>164</v>
      </c>
    </row>
    <row r="56" spans="3:3" x14ac:dyDescent="0.25">
      <c r="C56" s="45" t="s">
        <v>182</v>
      </c>
    </row>
    <row r="57" spans="3:3" x14ac:dyDescent="0.25">
      <c r="C57" s="45" t="s">
        <v>160</v>
      </c>
    </row>
    <row r="58" spans="3:3" x14ac:dyDescent="0.25">
      <c r="C58" s="45" t="s">
        <v>159</v>
      </c>
    </row>
    <row r="59" spans="3:3" x14ac:dyDescent="0.25">
      <c r="C59" s="45" t="s">
        <v>157</v>
      </c>
    </row>
    <row r="61" spans="3:3" x14ac:dyDescent="0.25">
      <c r="C61" s="45" t="s">
        <v>183</v>
      </c>
    </row>
    <row r="62" spans="3:3" x14ac:dyDescent="0.25">
      <c r="C62" s="45" t="s">
        <v>143</v>
      </c>
    </row>
    <row r="64" spans="3:3" x14ac:dyDescent="0.25">
      <c r="C64" s="45" t="s">
        <v>184</v>
      </c>
    </row>
    <row r="65" spans="3:3" x14ac:dyDescent="0.25">
      <c r="C65" s="45" t="s">
        <v>133</v>
      </c>
    </row>
    <row r="66" spans="3:3" x14ac:dyDescent="0.25">
      <c r="C66" s="45" t="s">
        <v>134</v>
      </c>
    </row>
    <row r="67" spans="3:3" x14ac:dyDescent="0.25">
      <c r="C67" s="45" t="s">
        <v>135</v>
      </c>
    </row>
    <row r="69" spans="3:3" x14ac:dyDescent="0.25">
      <c r="C69" s="45" t="s">
        <v>185</v>
      </c>
    </row>
    <row r="70" spans="3:3" x14ac:dyDescent="0.25">
      <c r="C70" s="45" t="s">
        <v>110</v>
      </c>
    </row>
    <row r="71" spans="3:3" ht="26.4" x14ac:dyDescent="0.25">
      <c r="C71" s="73" t="s">
        <v>111</v>
      </c>
    </row>
    <row r="72" spans="3:3" ht="26.4" x14ac:dyDescent="0.25">
      <c r="C72" s="73" t="s">
        <v>109</v>
      </c>
    </row>
  </sheetData>
  <sheetProtection password="E9A2" sheet="1"/>
  <hyperlinks>
    <hyperlink ref="C21" r:id="rId1" xr:uid="{00000000-0004-0000-0000-000000000000}"/>
    <hyperlink ref="C18" r:id="rId2" xr:uid="{00000000-0004-0000-0000-000001000000}"/>
    <hyperlink ref="C6" r:id="rId3" xr:uid="{00000000-0004-0000-0000-000002000000}"/>
    <hyperlink ref="C5" r:id="rId4" xr:uid="{00000000-0004-0000-0000-000003000000}"/>
  </hyperlinks>
  <pageMargins left="0.7" right="0.7" top="0.75" bottom="0.75" header="0.3" footer="0.3"/>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BU835"/>
  <sheetViews>
    <sheetView showGridLines="0" workbookViewId="0">
      <selection activeCell="C28" sqref="C28"/>
    </sheetView>
  </sheetViews>
  <sheetFormatPr defaultRowHeight="13.2" x14ac:dyDescent="0.25"/>
  <cols>
    <col min="1" max="1" width="3.44140625" customWidth="1"/>
    <col min="2" max="2" width="3.109375" customWidth="1"/>
    <col min="4" max="4" width="13.6640625" bestFit="1" customWidth="1"/>
    <col min="5" max="5" width="13.44140625" customWidth="1"/>
    <col min="6" max="6" width="13.88671875" customWidth="1"/>
    <col min="7" max="7" width="12.109375" customWidth="1"/>
    <col min="8" max="8" width="16" customWidth="1"/>
    <col min="9" max="9" width="12.109375" customWidth="1"/>
    <col min="10" max="10" width="14.33203125" customWidth="1"/>
    <col min="11" max="11" width="13.44140625" customWidth="1"/>
    <col min="12" max="12" width="14.5546875" customWidth="1"/>
    <col min="13" max="13" width="21.109375" customWidth="1"/>
    <col min="17" max="17" width="14.44140625" customWidth="1"/>
    <col min="38" max="73" width="9.109375" style="45" customWidth="1"/>
  </cols>
  <sheetData>
    <row r="1" spans="1:73" s="45" customFormat="1" x14ac:dyDescent="0.25">
      <c r="A1"/>
      <c r="B1"/>
      <c r="C1"/>
      <c r="D1"/>
      <c r="E1"/>
      <c r="F1"/>
      <c r="G1"/>
      <c r="H1"/>
      <c r="I1"/>
      <c r="J1"/>
      <c r="K1"/>
      <c r="L1"/>
      <c r="M1"/>
      <c r="N1"/>
      <c r="O1"/>
      <c r="P1"/>
      <c r="Q1"/>
      <c r="R1"/>
      <c r="S1"/>
      <c r="T1"/>
      <c r="U1"/>
      <c r="V1"/>
      <c r="W1"/>
      <c r="X1"/>
      <c r="Y1"/>
      <c r="Z1"/>
      <c r="AA1"/>
      <c r="AB1"/>
      <c r="AC1"/>
      <c r="AD1"/>
      <c r="AE1"/>
      <c r="AF1"/>
      <c r="AG1"/>
      <c r="AH1"/>
      <c r="AI1"/>
      <c r="AJ1"/>
      <c r="AK1"/>
    </row>
    <row r="2" spans="1:73" s="45" customFormat="1" ht="39" customHeight="1" x14ac:dyDescent="0.25">
      <c r="A2"/>
      <c r="B2"/>
      <c r="C2"/>
      <c r="D2"/>
      <c r="E2"/>
      <c r="F2"/>
      <c r="G2"/>
      <c r="H2"/>
      <c r="I2"/>
      <c r="J2"/>
      <c r="K2"/>
      <c r="L2"/>
      <c r="M2"/>
      <c r="N2"/>
      <c r="O2"/>
      <c r="P2"/>
      <c r="Q2"/>
      <c r="R2"/>
      <c r="S2"/>
      <c r="T2"/>
      <c r="U2"/>
      <c r="V2"/>
      <c r="W2"/>
      <c r="X2"/>
      <c r="Y2"/>
      <c r="Z2"/>
      <c r="AA2"/>
      <c r="AB2"/>
      <c r="AC2"/>
      <c r="AD2"/>
      <c r="AE2"/>
      <c r="AF2"/>
      <c r="AG2"/>
      <c r="AH2"/>
      <c r="AI2"/>
      <c r="AJ2"/>
      <c r="AK2"/>
    </row>
    <row r="3" spans="1:73" s="45" customFormat="1" x14ac:dyDescent="0.25">
      <c r="A3"/>
      <c r="B3" t="s">
        <v>27</v>
      </c>
      <c r="C3"/>
      <c r="D3"/>
      <c r="E3"/>
      <c r="F3" t="s">
        <v>94</v>
      </c>
      <c r="G3"/>
      <c r="H3" t="s">
        <v>28</v>
      </c>
      <c r="I3"/>
      <c r="J3"/>
      <c r="K3" t="s">
        <v>94</v>
      </c>
      <c r="L3"/>
      <c r="M3"/>
      <c r="N3"/>
      <c r="O3"/>
      <c r="P3"/>
      <c r="Q3"/>
      <c r="R3"/>
      <c r="S3"/>
      <c r="T3"/>
      <c r="U3"/>
      <c r="V3"/>
      <c r="W3"/>
      <c r="X3"/>
      <c r="Y3"/>
      <c r="Z3"/>
      <c r="AA3"/>
      <c r="AB3"/>
      <c r="AC3"/>
      <c r="AD3"/>
      <c r="AE3"/>
      <c r="AF3"/>
      <c r="AG3"/>
      <c r="AH3"/>
      <c r="AI3"/>
      <c r="AJ3"/>
      <c r="AK3"/>
    </row>
    <row r="4" spans="1:73" s="45" customFormat="1" x14ac:dyDescent="0.25">
      <c r="A4"/>
      <c r="B4">
        <v>1</v>
      </c>
      <c r="C4" t="s">
        <v>41</v>
      </c>
      <c r="D4"/>
      <c r="E4"/>
      <c r="F4">
        <f>'Mortgage 2 Info and Key Figures'!F4</f>
        <v>100000</v>
      </c>
      <c r="G4"/>
      <c r="H4" t="s">
        <v>103</v>
      </c>
      <c r="I4"/>
      <c r="J4"/>
      <c r="K4">
        <f>K5*12</f>
        <v>7731.6168178261032</v>
      </c>
      <c r="L4"/>
      <c r="M4"/>
      <c r="N4"/>
      <c r="O4"/>
      <c r="P4"/>
      <c r="Q4"/>
      <c r="R4"/>
      <c r="S4"/>
      <c r="T4"/>
      <c r="U4"/>
      <c r="V4"/>
      <c r="W4"/>
      <c r="X4"/>
      <c r="Y4"/>
      <c r="Z4"/>
      <c r="AA4"/>
      <c r="AB4"/>
      <c r="AC4"/>
      <c r="AD4"/>
      <c r="AE4"/>
      <c r="AF4"/>
      <c r="AG4"/>
      <c r="AH4"/>
      <c r="AI4"/>
      <c r="AJ4"/>
      <c r="AK4"/>
    </row>
    <row r="5" spans="1:73" s="45" customFormat="1" x14ac:dyDescent="0.25">
      <c r="A5"/>
      <c r="B5">
        <v>2</v>
      </c>
      <c r="C5" t="s">
        <v>51</v>
      </c>
      <c r="D5"/>
      <c r="E5"/>
      <c r="F5" t="str">
        <f>'Mortgage 2 Info and Key Figures'!F5</f>
        <v>Repayment</v>
      </c>
      <c r="G5"/>
      <c r="H5" t="s">
        <v>104</v>
      </c>
      <c r="I5"/>
      <c r="J5"/>
      <c r="K5">
        <f>'Mortgage 2 Monthly calcs'!H12</f>
        <v>644.30140148550856</v>
      </c>
      <c r="L5"/>
      <c r="M5"/>
      <c r="N5"/>
      <c r="O5"/>
      <c r="P5"/>
      <c r="Q5"/>
      <c r="R5"/>
      <c r="S5"/>
      <c r="T5"/>
      <c r="U5"/>
      <c r="V5"/>
      <c r="W5"/>
      <c r="X5"/>
      <c r="Y5"/>
      <c r="Z5"/>
      <c r="AA5"/>
      <c r="AB5"/>
      <c r="AC5"/>
      <c r="AD5"/>
      <c r="AE5"/>
      <c r="AF5"/>
      <c r="AG5"/>
      <c r="AH5"/>
      <c r="AI5"/>
      <c r="AJ5"/>
      <c r="AK5"/>
    </row>
    <row r="6" spans="1:73" s="45" customFormat="1" x14ac:dyDescent="0.25">
      <c r="A6"/>
      <c r="B6">
        <v>3</v>
      </c>
      <c r="C6" t="s">
        <v>54</v>
      </c>
      <c r="D6"/>
      <c r="E6"/>
      <c r="F6">
        <f>'Mortgage 2 Info and Key Figures'!F6</f>
        <v>0.06</v>
      </c>
      <c r="G6"/>
      <c r="H6" t="s">
        <v>71</v>
      </c>
      <c r="I6"/>
      <c r="J6"/>
      <c r="K6">
        <f ca="1">K8/K11</f>
        <v>3731.6168178261009</v>
      </c>
      <c r="L6"/>
      <c r="M6"/>
      <c r="N6"/>
      <c r="O6"/>
      <c r="P6"/>
      <c r="Q6"/>
      <c r="R6"/>
      <c r="S6"/>
      <c r="T6"/>
      <c r="U6"/>
      <c r="V6"/>
      <c r="W6"/>
      <c r="X6"/>
      <c r="Y6"/>
      <c r="Z6"/>
      <c r="AA6"/>
      <c r="AB6"/>
      <c r="AC6"/>
      <c r="AD6"/>
      <c r="AE6"/>
      <c r="AF6"/>
      <c r="AG6"/>
      <c r="AH6"/>
      <c r="AI6"/>
      <c r="AJ6"/>
      <c r="AK6"/>
    </row>
    <row r="7" spans="1:73" s="45" customFormat="1" x14ac:dyDescent="0.25">
      <c r="A7"/>
      <c r="B7">
        <v>4</v>
      </c>
      <c r="C7" t="s">
        <v>56</v>
      </c>
      <c r="D7"/>
      <c r="E7"/>
      <c r="F7">
        <f>'Mortgage 2 Info and Key Figures'!F7</f>
        <v>2</v>
      </c>
      <c r="G7"/>
      <c r="H7" t="s">
        <v>105</v>
      </c>
      <c r="I7"/>
      <c r="J7"/>
      <c r="K7">
        <f>AVERAGE('Mortgage 2 Monthly calcs'!I12:I23)</f>
        <v>495.96482327539479</v>
      </c>
      <c r="L7"/>
      <c r="M7"/>
      <c r="N7"/>
      <c r="O7"/>
      <c r="P7"/>
      <c r="Q7"/>
      <c r="R7"/>
      <c r="S7"/>
      <c r="T7"/>
      <c r="U7"/>
      <c r="V7"/>
      <c r="W7"/>
      <c r="X7"/>
      <c r="Y7"/>
      <c r="Z7"/>
      <c r="AA7"/>
      <c r="AB7"/>
      <c r="AC7"/>
      <c r="AD7"/>
      <c r="AE7"/>
      <c r="AF7"/>
      <c r="AG7"/>
      <c r="AH7"/>
      <c r="AI7"/>
      <c r="AJ7"/>
      <c r="AK7"/>
    </row>
    <row r="8" spans="1:73" s="45" customFormat="1" x14ac:dyDescent="0.25">
      <c r="A8"/>
      <c r="B8">
        <v>5</v>
      </c>
      <c r="C8" t="s">
        <v>55</v>
      </c>
      <c r="D8"/>
      <c r="E8"/>
      <c r="F8">
        <f>'Mortgage 2 Info and Key Figures'!F8</f>
        <v>0.06</v>
      </c>
      <c r="G8"/>
      <c r="H8" t="s">
        <v>25</v>
      </c>
      <c r="I8"/>
      <c r="J8"/>
      <c r="K8">
        <f ca="1">IF(AND(ISNUMBER('Mortgage 2 Info Calcs'!F4),ISNUMBER('Mortgage 2 Info Calcs'!F6),ISNUMBER('Mortgage 2 Info Calcs'!F9),ISNUMBER('Mortgage 2 Info Calcs'!F10)),IF(AND(F5="Interest Only",F21="",F24="",F25="",F26=""),OFFSET('Mortgage 2 Monthly calcs'!U12,F9*12-1,0),MAX('Mortgage 2 Monthly calcs'!U12:U611)),"")</f>
        <v>93290.420445652519</v>
      </c>
      <c r="L8"/>
      <c r="M8"/>
      <c r="N8"/>
      <c r="O8"/>
      <c r="P8"/>
      <c r="Q8"/>
      <c r="R8"/>
      <c r="S8"/>
      <c r="T8"/>
      <c r="U8"/>
      <c r="V8"/>
      <c r="W8"/>
      <c r="X8"/>
      <c r="Y8"/>
      <c r="Z8"/>
      <c r="AA8"/>
      <c r="AB8"/>
      <c r="AC8"/>
      <c r="AD8"/>
      <c r="AE8"/>
      <c r="AF8"/>
      <c r="AG8"/>
      <c r="AH8"/>
      <c r="AI8"/>
      <c r="AJ8"/>
      <c r="AK8"/>
    </row>
    <row r="9" spans="1:73" s="45" customFormat="1" x14ac:dyDescent="0.25">
      <c r="A9"/>
      <c r="B9">
        <v>6</v>
      </c>
      <c r="C9" t="s">
        <v>57</v>
      </c>
      <c r="D9"/>
      <c r="E9"/>
      <c r="F9">
        <f>'Mortgage 2 Info and Key Figures'!F9</f>
        <v>25</v>
      </c>
      <c r="G9"/>
      <c r="H9" t="s">
        <v>50</v>
      </c>
      <c r="I9"/>
      <c r="J9"/>
      <c r="K9">
        <f ca="1">IF(F5="Interest Only",0,IF((MAX('Mortgage 2 Monthly calcs'!Z12:Z611)-K8)&gt;100,MAX('Mortgage 2 Monthly calcs'!Z12:Z611)-K8,0))</f>
        <v>0</v>
      </c>
      <c r="L9"/>
      <c r="M9"/>
      <c r="N9"/>
      <c r="O9"/>
      <c r="P9"/>
      <c r="Q9"/>
      <c r="R9"/>
      <c r="S9"/>
      <c r="T9"/>
      <c r="U9"/>
      <c r="V9"/>
      <c r="W9"/>
      <c r="X9"/>
      <c r="Y9"/>
      <c r="Z9"/>
      <c r="AA9"/>
      <c r="AB9"/>
      <c r="AC9"/>
      <c r="AD9"/>
      <c r="AE9"/>
      <c r="AF9"/>
      <c r="AG9"/>
      <c r="AH9"/>
      <c r="AI9"/>
      <c r="AJ9"/>
      <c r="AK9"/>
    </row>
    <row r="10" spans="1:73" s="45" customFormat="1" x14ac:dyDescent="0.25">
      <c r="A10"/>
      <c r="B10">
        <v>7</v>
      </c>
      <c r="C10" t="s">
        <v>39</v>
      </c>
      <c r="D10"/>
      <c r="E10"/>
      <c r="F10">
        <f>'Mortgage 2 Info and Key Figures'!F10</f>
        <v>2009</v>
      </c>
      <c r="G10"/>
      <c r="H10" t="s">
        <v>26</v>
      </c>
      <c r="I10"/>
      <c r="J10"/>
      <c r="K10">
        <f ca="1">IF(AND(F5="Interest Only",F21="",F24="",F25="",F26=""),OFFSET('Mortgage 2 Monthly calcs'!U12,F9*12-1,0),SUM('Mortgage 2 Monthly calcs'!N12:N611))</f>
        <v>193290.42044565425</v>
      </c>
      <c r="L10"/>
      <c r="M10"/>
      <c r="N10"/>
      <c r="O10"/>
      <c r="P10"/>
      <c r="Q10"/>
      <c r="R10"/>
      <c r="S10"/>
      <c r="T10"/>
      <c r="U10"/>
      <c r="V10"/>
      <c r="W10"/>
      <c r="X10"/>
      <c r="Y10"/>
      <c r="Z10"/>
      <c r="AA10"/>
      <c r="AB10"/>
      <c r="AC10"/>
      <c r="AD10"/>
      <c r="AE10"/>
      <c r="AF10"/>
      <c r="AG10"/>
      <c r="AH10"/>
      <c r="AI10"/>
      <c r="AJ10"/>
      <c r="AK10"/>
    </row>
    <row r="11" spans="1:73" s="45" customFormat="1" x14ac:dyDescent="0.25">
      <c r="A11"/>
      <c r="B11">
        <v>8</v>
      </c>
      <c r="C11" t="s">
        <v>40</v>
      </c>
      <c r="D11"/>
      <c r="E11"/>
      <c r="F11" t="str">
        <f>'Mortgage 2 Info and Key Figures'!F11</f>
        <v>Nov</v>
      </c>
      <c r="G11"/>
      <c r="H11" t="s">
        <v>75</v>
      </c>
      <c r="I11"/>
      <c r="J11"/>
      <c r="K11">
        <f>IF(AND(('Mortgage 2 Info Calcs'!F5="Interest Only"),F21="",F24="",F25="",F26=""),9999,(((VLOOKUP("",'Mortgage 2 Monthly calcs'!W12:AA612,(COLUMN('Mortgage 2 Monthly calcs'!AA:AA)-COLUMN('Mortgage 2 Monthly calcs'!W:W))+1,FALSE)))/12))</f>
        <v>25</v>
      </c>
      <c r="L11"/>
      <c r="M11"/>
      <c r="N11"/>
      <c r="O11"/>
      <c r="P11"/>
      <c r="Q11"/>
      <c r="R11"/>
      <c r="S11"/>
      <c r="T11"/>
      <c r="U11"/>
      <c r="V11"/>
      <c r="W11"/>
      <c r="X11"/>
      <c r="Y11"/>
      <c r="Z11"/>
      <c r="AA11"/>
      <c r="AB11"/>
      <c r="AC11"/>
      <c r="AD11"/>
      <c r="AE11"/>
      <c r="AF11"/>
      <c r="AG11"/>
      <c r="AH11"/>
      <c r="AI11"/>
      <c r="AJ11"/>
      <c r="AK11"/>
    </row>
    <row r="12" spans="1:73" s="45" customFormat="1" ht="12.75" hidden="1" customHeight="1" x14ac:dyDescent="0.25">
      <c r="A12"/>
      <c r="B12">
        <v>9</v>
      </c>
      <c r="C12" t="s">
        <v>65</v>
      </c>
      <c r="D12"/>
      <c r="E12"/>
      <c r="F12" t="str">
        <f>'Mortgage 2 Info and Key Figures'!F12</f>
        <v>Monthly</v>
      </c>
      <c r="G12"/>
      <c r="H12"/>
      <c r="I12"/>
      <c r="J12"/>
      <c r="K12"/>
      <c r="L12"/>
      <c r="M12"/>
      <c r="N12"/>
      <c r="O12"/>
      <c r="P12"/>
      <c r="Q12"/>
      <c r="R12"/>
      <c r="S12"/>
      <c r="T12"/>
      <c r="U12"/>
      <c r="V12"/>
      <c r="W12"/>
      <c r="X12"/>
      <c r="Y12"/>
      <c r="Z12"/>
      <c r="AA12"/>
      <c r="AB12"/>
      <c r="AC12"/>
      <c r="AD12"/>
      <c r="AE12"/>
      <c r="AF12"/>
      <c r="AG12"/>
      <c r="AH12"/>
      <c r="AI12"/>
      <c r="AJ12"/>
      <c r="AK12"/>
    </row>
    <row r="13" spans="1:73" s="45" customFormat="1" x14ac:dyDescent="0.25">
      <c r="A13"/>
      <c r="B13">
        <v>10</v>
      </c>
      <c r="C13" t="s">
        <v>87</v>
      </c>
      <c r="D13"/>
      <c r="E13"/>
      <c r="F13" t="str">
        <f>'Mortgage 2 Info and Key Figures'!F13</f>
        <v>Calculated</v>
      </c>
      <c r="G13"/>
      <c r="H13" t="str">
        <f>"Total cost up to the end of year "&amp;F7</f>
        <v>Total cost up to the end of year 2</v>
      </c>
      <c r="I13"/>
      <c r="J13"/>
      <c r="K13">
        <f ca="1">OFFSET(K33,F7-1,0)</f>
        <v>15463.233635652208</v>
      </c>
      <c r="L13"/>
      <c r="M13"/>
      <c r="N13"/>
      <c r="O13"/>
      <c r="P13"/>
      <c r="Q13"/>
      <c r="R13"/>
      <c r="S13"/>
      <c r="T13"/>
      <c r="U13"/>
      <c r="V13"/>
      <c r="W13"/>
      <c r="X13"/>
      <c r="Y13"/>
      <c r="Z13"/>
      <c r="AA13"/>
      <c r="AB13"/>
      <c r="AC13"/>
      <c r="AD13"/>
      <c r="AE13"/>
      <c r="AF13"/>
      <c r="AG13"/>
      <c r="AH13"/>
      <c r="AI13"/>
      <c r="AJ13"/>
      <c r="AK13"/>
    </row>
    <row r="14" spans="1:73" s="91" customFormat="1" x14ac:dyDescent="0.25">
      <c r="A14"/>
      <c r="B14">
        <v>11</v>
      </c>
      <c r="C14" t="s">
        <v>97</v>
      </c>
      <c r="D14"/>
      <c r="E14"/>
      <c r="F14" t="str">
        <f>'Mortgage 2 Info and Key Figures'!F14</f>
        <v>N/A</v>
      </c>
      <c r="G14"/>
      <c r="H14" t="str">
        <f>"Total capital remaining at the end of year "&amp;F7</f>
        <v>Total capital remaining at the end of year 2</v>
      </c>
      <c r="I14"/>
      <c r="J14"/>
      <c r="K14">
        <f ca="1">OFFSET(J33,F7-1,0)</f>
        <v>96330.133216195609</v>
      </c>
      <c r="L14"/>
      <c r="M14"/>
      <c r="N14"/>
      <c r="O14"/>
      <c r="P14"/>
      <c r="Q14"/>
      <c r="R14"/>
      <c r="S14"/>
      <c r="T14"/>
      <c r="U14"/>
      <c r="V14"/>
      <c r="W14"/>
      <c r="X14"/>
      <c r="Y14"/>
      <c r="Z14"/>
      <c r="AA14"/>
      <c r="AB14"/>
      <c r="AC14"/>
      <c r="AD14"/>
      <c r="AE14"/>
      <c r="AF14"/>
      <c r="AG14"/>
      <c r="AH14"/>
      <c r="AI14"/>
      <c r="AJ14"/>
      <c r="AK14"/>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row>
    <row r="15" spans="1:73" s="91" customFormat="1" x14ac:dyDescent="0.25">
      <c r="A15"/>
      <c r="B15">
        <v>12</v>
      </c>
      <c r="C15" t="s">
        <v>106</v>
      </c>
      <c r="D15"/>
      <c r="E15"/>
      <c r="F15">
        <f>'Mortgage 2 Info and Key Figures'!F15</f>
        <v>0</v>
      </c>
      <c r="G15"/>
      <c r="H15" t="s">
        <v>60</v>
      </c>
      <c r="I15"/>
      <c r="J15"/>
      <c r="K15"/>
      <c r="L15"/>
      <c r="M15"/>
      <c r="N15"/>
      <c r="O15"/>
      <c r="P15"/>
      <c r="Q15"/>
      <c r="R15"/>
      <c r="S15"/>
      <c r="T15"/>
      <c r="U15"/>
      <c r="V15"/>
      <c r="W15"/>
      <c r="X15"/>
      <c r="Y15"/>
      <c r="Z15"/>
      <c r="AA15"/>
      <c r="AB15"/>
      <c r="AC15"/>
      <c r="AD15"/>
      <c r="AE15"/>
      <c r="AF15"/>
      <c r="AG15"/>
      <c r="AH15"/>
      <c r="AI15"/>
      <c r="AJ15"/>
      <c r="AK1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row>
    <row r="16" spans="1:73" s="91" customFormat="1" x14ac:dyDescent="0.25">
      <c r="A16"/>
      <c r="B16">
        <v>13</v>
      </c>
      <c r="C16" t="s">
        <v>153</v>
      </c>
      <c r="D16"/>
      <c r="E16"/>
      <c r="F16">
        <f>'Mortgage 2 Info and Key Figures'!F16</f>
        <v>0</v>
      </c>
      <c r="G16"/>
      <c r="H16" t="s">
        <v>59</v>
      </c>
      <c r="I16"/>
      <c r="J16"/>
      <c r="K16" t="str">
        <f>IF(((VLOOKUP(0,'Mortgage 2 Monthly calcs'!G12:AA611,(COLUMN('Mortgage 2 Monthly calcs'!AA:AA)-COLUMN('Mortgage 2 Monthly calcs'!G:G))+1,FALSE)-1)/12)&lt;'Mortgage 2 Info Calcs'!K11,((VLOOKUP(0,'Mortgage 2 Monthly calcs'!G12:AA611,(COLUMN('Mortgage 2 Monthly calcs'!AA:AA)-COLUMN('Mortgage 2 Monthly calcs'!G:G))+1,FALSE)-1)/12),"")</f>
        <v/>
      </c>
      <c r="L16"/>
      <c r="M16"/>
      <c r="N16"/>
      <c r="O16"/>
      <c r="P16"/>
      <c r="Q16"/>
      <c r="R16"/>
      <c r="S16"/>
      <c r="T16"/>
      <c r="U16"/>
      <c r="V16"/>
      <c r="W16"/>
      <c r="X16"/>
      <c r="Y16"/>
      <c r="Z16"/>
      <c r="AA16"/>
      <c r="AB16"/>
      <c r="AC16"/>
      <c r="AD16"/>
      <c r="AE16"/>
      <c r="AF16"/>
      <c r="AG16"/>
      <c r="AH16"/>
      <c r="AI16"/>
      <c r="AJ16"/>
      <c r="AK16"/>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row>
    <row r="17" spans="1:73" s="45" customFormat="1" x14ac:dyDescent="0.25">
      <c r="A17"/>
      <c r="B17">
        <v>14</v>
      </c>
      <c r="C17" t="s">
        <v>138</v>
      </c>
      <c r="D17"/>
      <c r="E17"/>
      <c r="F17">
        <f>'Mortgage 2 Info and Key Figures'!F17</f>
        <v>0</v>
      </c>
      <c r="G17"/>
      <c r="H17" t="s">
        <v>61</v>
      </c>
      <c r="I17"/>
      <c r="J17"/>
      <c r="K17">
        <f>MAX('Mortgage 2 Monthly calcs'!Q12:Q611)</f>
        <v>0</v>
      </c>
      <c r="L17"/>
      <c r="M17"/>
      <c r="N17"/>
      <c r="O17"/>
      <c r="P17"/>
      <c r="Q17"/>
      <c r="R17"/>
      <c r="S17"/>
      <c r="T17"/>
      <c r="U17"/>
      <c r="V17"/>
      <c r="W17"/>
      <c r="X17"/>
      <c r="Y17"/>
      <c r="Z17"/>
      <c r="AA17"/>
      <c r="AB17"/>
      <c r="AC17"/>
      <c r="AD17"/>
      <c r="AE17"/>
      <c r="AF17"/>
      <c r="AG17"/>
      <c r="AH17"/>
      <c r="AI17"/>
      <c r="AJ17"/>
      <c r="AK17"/>
    </row>
    <row r="18" spans="1:73" s="91" customFormat="1" x14ac:dyDescent="0.25">
      <c r="A18"/>
      <c r="B18">
        <v>15</v>
      </c>
      <c r="C18" t="s">
        <v>137</v>
      </c>
      <c r="D18"/>
      <c r="E18"/>
      <c r="F18">
        <f>'Mortgage 2 Info and Key Figures'!F18</f>
        <v>0</v>
      </c>
      <c r="G18"/>
      <c r="H18"/>
      <c r="I18"/>
      <c r="J18"/>
      <c r="K18"/>
      <c r="L18"/>
      <c r="M18"/>
      <c r="N18"/>
      <c r="O18"/>
      <c r="P18"/>
      <c r="Q18"/>
      <c r="R18"/>
      <c r="S18"/>
      <c r="T18"/>
      <c r="U18"/>
      <c r="V18"/>
      <c r="W18"/>
      <c r="X18"/>
      <c r="Y18"/>
      <c r="Z18"/>
      <c r="AA18"/>
      <c r="AB18"/>
      <c r="AC18"/>
      <c r="AD18"/>
      <c r="AE18"/>
      <c r="AF18"/>
      <c r="AG18"/>
      <c r="AH18"/>
      <c r="AI18"/>
      <c r="AJ18"/>
      <c r="AK18"/>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row>
    <row r="19" spans="1:73" s="91" customFormat="1" x14ac:dyDescent="0.25">
      <c r="A19"/>
      <c r="B19">
        <v>16</v>
      </c>
      <c r="C19" t="s">
        <v>139</v>
      </c>
      <c r="D19"/>
      <c r="E19"/>
      <c r="F19">
        <f>'Mortgage 2 Info and Key Figures'!F19</f>
        <v>0</v>
      </c>
      <c r="G19"/>
      <c r="H19"/>
      <c r="I19"/>
      <c r="J19"/>
      <c r="K19"/>
      <c r="L19"/>
      <c r="M19"/>
      <c r="N19"/>
      <c r="O19"/>
      <c r="P19"/>
      <c r="Q19"/>
      <c r="R19"/>
      <c r="S19"/>
      <c r="T19"/>
      <c r="U19"/>
      <c r="V19"/>
      <c r="W19"/>
      <c r="X19"/>
      <c r="Y19"/>
      <c r="Z19"/>
      <c r="AA19"/>
      <c r="AB19"/>
      <c r="AC19"/>
      <c r="AD19"/>
      <c r="AE19"/>
      <c r="AF19"/>
      <c r="AG19"/>
      <c r="AH19"/>
      <c r="AI19"/>
      <c r="AJ19"/>
      <c r="AK19"/>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row>
    <row r="20" spans="1:73" s="45" customFormat="1" ht="12.75" customHeight="1" x14ac:dyDescent="0.25">
      <c r="A20"/>
      <c r="B20" t="s">
        <v>73</v>
      </c>
      <c r="C20"/>
      <c r="D20"/>
      <c r="E20"/>
      <c r="F20">
        <f>'Mortgage 2 Info and Key Figures'!F20</f>
        <v>0</v>
      </c>
      <c r="G20"/>
      <c r="H20"/>
      <c r="I20"/>
      <c r="J20"/>
      <c r="K20"/>
      <c r="L20"/>
      <c r="M20"/>
      <c r="N20"/>
      <c r="O20"/>
      <c r="P20"/>
      <c r="Q20"/>
      <c r="R20"/>
      <c r="S20"/>
      <c r="T20"/>
      <c r="U20"/>
      <c r="V20"/>
      <c r="W20"/>
      <c r="X20"/>
      <c r="Y20"/>
      <c r="Z20"/>
      <c r="AA20"/>
      <c r="AB20"/>
      <c r="AC20"/>
      <c r="AD20"/>
      <c r="AE20"/>
      <c r="AF20"/>
      <c r="AG20"/>
      <c r="AH20"/>
      <c r="AI20"/>
      <c r="AJ20"/>
      <c r="AK20"/>
    </row>
    <row r="21" spans="1:73" s="45" customFormat="1" ht="12.75" customHeight="1" x14ac:dyDescent="0.25">
      <c r="A21"/>
      <c r="B21">
        <v>17</v>
      </c>
      <c r="C21" t="s">
        <v>44</v>
      </c>
      <c r="D21"/>
      <c r="E21"/>
      <c r="F21">
        <f>'Mortgage 2 Info and Key Figures'!F21</f>
        <v>0</v>
      </c>
      <c r="G21"/>
      <c r="H21"/>
      <c r="I21"/>
      <c r="J21"/>
      <c r="K21"/>
      <c r="L21"/>
      <c r="M21"/>
      <c r="N21"/>
      <c r="O21"/>
      <c r="P21"/>
      <c r="Q21"/>
      <c r="R21"/>
      <c r="S21"/>
      <c r="T21"/>
      <c r="U21"/>
      <c r="V21"/>
      <c r="W21"/>
      <c r="X21"/>
      <c r="Y21"/>
      <c r="Z21"/>
      <c r="AA21"/>
      <c r="AB21"/>
      <c r="AC21"/>
      <c r="AD21"/>
      <c r="AE21"/>
      <c r="AF21"/>
      <c r="AG21"/>
      <c r="AH21"/>
      <c r="AI21"/>
      <c r="AJ21"/>
      <c r="AK21"/>
    </row>
    <row r="22" spans="1:73" s="45" customFormat="1" x14ac:dyDescent="0.25">
      <c r="A22"/>
      <c r="B22">
        <v>18</v>
      </c>
      <c r="C22" t="s">
        <v>74</v>
      </c>
      <c r="D22"/>
      <c r="E22"/>
      <c r="F22" t="str">
        <f>'Mortgage 2 Info and Key Figures'!F22</f>
        <v>Keep Same</v>
      </c>
      <c r="G22"/>
      <c r="H22"/>
      <c r="I22"/>
      <c r="J22"/>
      <c r="K22"/>
      <c r="L22"/>
      <c r="M22"/>
      <c r="N22"/>
      <c r="O22"/>
      <c r="P22"/>
      <c r="Q22"/>
      <c r="R22"/>
      <c r="S22"/>
      <c r="T22"/>
      <c r="U22"/>
      <c r="V22"/>
      <c r="W22"/>
      <c r="X22"/>
      <c r="Y22"/>
      <c r="Z22"/>
      <c r="AA22"/>
      <c r="AB22"/>
      <c r="AC22"/>
      <c r="AD22"/>
      <c r="AE22"/>
      <c r="AF22"/>
      <c r="AG22"/>
      <c r="AH22"/>
      <c r="AI22"/>
      <c r="AJ22"/>
      <c r="AK22"/>
    </row>
    <row r="23" spans="1:73" s="45" customFormat="1" x14ac:dyDescent="0.25">
      <c r="A23"/>
      <c r="B23" t="s">
        <v>99</v>
      </c>
      <c r="C23"/>
      <c r="D23"/>
      <c r="E23"/>
      <c r="F23">
        <f>'Mortgage 2 Info and Key Figures'!F23</f>
        <v>0</v>
      </c>
      <c r="G23"/>
      <c r="H23"/>
      <c r="I23"/>
      <c r="J23"/>
      <c r="K23"/>
      <c r="L23"/>
      <c r="M23"/>
      <c r="N23"/>
      <c r="O23"/>
      <c r="P23"/>
      <c r="Q23"/>
      <c r="R23"/>
      <c r="S23"/>
      <c r="T23"/>
      <c r="U23"/>
      <c r="V23"/>
      <c r="W23"/>
      <c r="X23"/>
      <c r="Y23"/>
      <c r="Z23"/>
      <c r="AA23"/>
      <c r="AB23"/>
      <c r="AC23"/>
      <c r="AD23"/>
      <c r="AE23"/>
      <c r="AF23"/>
      <c r="AG23"/>
      <c r="AH23"/>
      <c r="AI23"/>
      <c r="AJ23"/>
      <c r="AK23"/>
    </row>
    <row r="24" spans="1:73" s="45" customFormat="1" x14ac:dyDescent="0.25">
      <c r="A24"/>
      <c r="B24">
        <v>19</v>
      </c>
      <c r="C24" t="s">
        <v>42</v>
      </c>
      <c r="D24"/>
      <c r="E24"/>
      <c r="F24">
        <f>'Mortgage 2 Info and Key Figures'!F24</f>
        <v>0</v>
      </c>
      <c r="G24"/>
      <c r="H24"/>
      <c r="I24"/>
      <c r="J24"/>
      <c r="K24"/>
      <c r="L24"/>
      <c r="M24"/>
      <c r="N24"/>
      <c r="O24"/>
      <c r="P24"/>
      <c r="Q24"/>
      <c r="R24"/>
      <c r="S24"/>
      <c r="T24"/>
      <c r="U24"/>
      <c r="V24"/>
      <c r="W24"/>
      <c r="X24"/>
      <c r="Y24"/>
      <c r="Z24"/>
      <c r="AA24"/>
      <c r="AB24"/>
      <c r="AC24"/>
      <c r="AD24"/>
      <c r="AE24"/>
      <c r="AF24"/>
      <c r="AG24"/>
      <c r="AH24"/>
      <c r="AI24"/>
      <c r="AJ24"/>
      <c r="AK24"/>
    </row>
    <row r="25" spans="1:73" s="45" customFormat="1" x14ac:dyDescent="0.25">
      <c r="A25"/>
      <c r="B25">
        <v>20</v>
      </c>
      <c r="C25" t="s">
        <v>43</v>
      </c>
      <c r="D25"/>
      <c r="E25"/>
      <c r="F25">
        <f>'Mortgage 2 Info and Key Figures'!F25</f>
        <v>0</v>
      </c>
      <c r="G25"/>
      <c r="H25"/>
      <c r="I25"/>
      <c r="J25"/>
      <c r="K25"/>
      <c r="L25"/>
      <c r="M25"/>
      <c r="N25"/>
      <c r="O25"/>
      <c r="P25"/>
      <c r="Q25"/>
      <c r="R25"/>
      <c r="S25"/>
      <c r="T25"/>
      <c r="U25"/>
      <c r="V25"/>
      <c r="W25"/>
      <c r="X25"/>
      <c r="Y25"/>
      <c r="Z25"/>
      <c r="AA25"/>
      <c r="AB25"/>
      <c r="AC25"/>
      <c r="AD25"/>
      <c r="AE25"/>
      <c r="AF25"/>
      <c r="AG25"/>
      <c r="AH25"/>
      <c r="AI25"/>
      <c r="AJ25"/>
      <c r="AK25"/>
    </row>
    <row r="26" spans="1:73" s="45" customFormat="1" ht="12.75" customHeight="1" x14ac:dyDescent="0.25">
      <c r="A26"/>
      <c r="B26">
        <v>21</v>
      </c>
      <c r="C26" t="s">
        <v>62</v>
      </c>
      <c r="D26"/>
      <c r="E26"/>
      <c r="F26">
        <f>'Mortgage 2 Info and Key Figures'!F26</f>
        <v>0</v>
      </c>
      <c r="G26"/>
      <c r="H26"/>
      <c r="I26"/>
      <c r="J26"/>
      <c r="K26"/>
      <c r="L26"/>
      <c r="M26"/>
      <c r="N26"/>
      <c r="O26"/>
      <c r="P26"/>
      <c r="Q26"/>
      <c r="R26"/>
      <c r="S26"/>
      <c r="T26"/>
      <c r="U26"/>
      <c r="V26"/>
      <c r="W26"/>
      <c r="X26"/>
      <c r="Y26"/>
      <c r="Z26"/>
      <c r="AA26"/>
      <c r="AB26"/>
      <c r="AC26"/>
      <c r="AD26"/>
      <c r="AE26"/>
      <c r="AF26"/>
      <c r="AG26"/>
      <c r="AH26"/>
      <c r="AI26"/>
      <c r="AJ26"/>
      <c r="AK26"/>
    </row>
    <row r="27" spans="1:73" s="45" customFormat="1"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row>
    <row r="28" spans="1:73" s="45" customFormat="1" x14ac:dyDescent="0.25">
      <c r="A28"/>
      <c r="B28" t="s">
        <v>63</v>
      </c>
      <c r="C28"/>
      <c r="D28"/>
      <c r="E28"/>
      <c r="F28"/>
      <c r="G28"/>
      <c r="H28"/>
      <c r="I28"/>
      <c r="J28"/>
      <c r="K28"/>
      <c r="L28"/>
      <c r="M28"/>
      <c r="N28"/>
      <c r="O28"/>
      <c r="P28"/>
      <c r="Q28"/>
      <c r="R28"/>
      <c r="S28"/>
      <c r="T28"/>
      <c r="U28"/>
      <c r="V28"/>
      <c r="W28"/>
      <c r="X28"/>
      <c r="Y28"/>
      <c r="Z28"/>
      <c r="AA28"/>
      <c r="AB28"/>
      <c r="AC28"/>
      <c r="AD28"/>
      <c r="AE28"/>
      <c r="AF28"/>
      <c r="AG28"/>
      <c r="AH28"/>
      <c r="AI28"/>
      <c r="AJ28"/>
      <c r="AK28"/>
    </row>
    <row r="29" spans="1:73" s="45" customFormat="1" x14ac:dyDescent="0.25">
      <c r="A29"/>
      <c r="B29" t="s">
        <v>0</v>
      </c>
      <c r="C29"/>
      <c r="D29" t="s">
        <v>31</v>
      </c>
      <c r="E29" t="s">
        <v>30</v>
      </c>
      <c r="F29" t="s">
        <v>101</v>
      </c>
      <c r="G29" t="s">
        <v>37</v>
      </c>
      <c r="H29" t="s">
        <v>38</v>
      </c>
      <c r="I29" t="s">
        <v>29</v>
      </c>
      <c r="J29" t="s">
        <v>32</v>
      </c>
      <c r="K29" t="s">
        <v>107</v>
      </c>
      <c r="L29" t="s">
        <v>141</v>
      </c>
      <c r="M29"/>
      <c r="N29"/>
      <c r="O29"/>
      <c r="P29"/>
      <c r="Q29"/>
      <c r="R29"/>
      <c r="S29"/>
      <c r="T29"/>
      <c r="U29"/>
      <c r="V29"/>
      <c r="W29"/>
      <c r="X29"/>
      <c r="Y29"/>
      <c r="Z29"/>
      <c r="AA29"/>
      <c r="AB29"/>
      <c r="AC29"/>
      <c r="AD29"/>
      <c r="AE29"/>
      <c r="AF29"/>
      <c r="AG29"/>
      <c r="AH29"/>
      <c r="AI29"/>
      <c r="AJ29"/>
      <c r="AK29"/>
    </row>
    <row r="30" spans="1:73" s="45" customFormat="1"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c r="AK30"/>
    </row>
    <row r="31" spans="1:73" s="45" customFormat="1"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c r="AK31"/>
    </row>
    <row r="32" spans="1:73" s="45" customFormat="1"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c r="AK32"/>
    </row>
    <row r="33" spans="1:37" s="45" customFormat="1" x14ac:dyDescent="0.25">
      <c r="A33"/>
      <c r="B33">
        <f>'Mortgage 2 Monthly calcs'!AD12</f>
        <v>1</v>
      </c>
      <c r="C33"/>
      <c r="D33">
        <f>'Mortgage 2 Monthly calcs'!AE12</f>
        <v>100000</v>
      </c>
      <c r="E33">
        <f>'Mortgage 2 Monthly calcs'!AF12</f>
        <v>7731.6168178261041</v>
      </c>
      <c r="F33">
        <f ca="1">'Mortgage 2 Monthly calcs'!AG12</f>
        <v>1780.0389385214075</v>
      </c>
      <c r="G33">
        <f ca="1">'Mortgage 2 Monthly calcs'!AH12</f>
        <v>5951.5778793046966</v>
      </c>
      <c r="H33">
        <f ca="1">'Mortgage 2 Monthly calcs'!AI12</f>
        <v>1780.0389385214075</v>
      </c>
      <c r="I33">
        <f ca="1">'Mortgage 2 Monthly calcs'!AJ12</f>
        <v>5951.5778793046966</v>
      </c>
      <c r="J33">
        <f ca="1">'Mortgage 2 Monthly calcs'!AK12</f>
        <v>98219.961061478592</v>
      </c>
      <c r="K33">
        <f>'Mortgage 2 Monthly calcs'!AL12</f>
        <v>7731.6168178261041</v>
      </c>
      <c r="L33">
        <f>'Mortgage 2 Monthly calcs'!AM12</f>
        <v>0</v>
      </c>
      <c r="M33"/>
      <c r="N33"/>
      <c r="O33"/>
      <c r="P33"/>
      <c r="Q33"/>
      <c r="R33"/>
      <c r="S33"/>
      <c r="T33"/>
      <c r="U33"/>
      <c r="V33"/>
      <c r="W33"/>
      <c r="X33"/>
      <c r="Y33"/>
      <c r="Z33"/>
      <c r="AA33"/>
      <c r="AB33"/>
      <c r="AC33"/>
      <c r="AD33"/>
      <c r="AE33"/>
      <c r="AF33"/>
      <c r="AG33"/>
      <c r="AH33"/>
      <c r="AI33"/>
      <c r="AJ33"/>
      <c r="AK33"/>
    </row>
    <row r="34" spans="1:37" s="45" customFormat="1" x14ac:dyDescent="0.25">
      <c r="A34"/>
      <c r="B34">
        <f>'Mortgage 2 Monthly calcs'!AD13</f>
        <v>2</v>
      </c>
      <c r="C34"/>
      <c r="D34">
        <f ca="1">'Mortgage 2 Monthly calcs'!AE13</f>
        <v>98219.961061478592</v>
      </c>
      <c r="E34">
        <f ca="1">'Mortgage 2 Monthly calcs'!AF13</f>
        <v>7731.6168178261041</v>
      </c>
      <c r="F34">
        <f ca="1">'Mortgage 2 Monthly calcs'!AG13</f>
        <v>1889.8278452829836</v>
      </c>
      <c r="G34">
        <f ca="1">'Mortgage 2 Monthly calcs'!AH13</f>
        <v>5841.7889725431205</v>
      </c>
      <c r="H34">
        <f ca="1">'Mortgage 2 Monthly calcs'!AI13</f>
        <v>3669.8667838043912</v>
      </c>
      <c r="I34">
        <f ca="1">'Mortgage 2 Monthly calcs'!AJ13</f>
        <v>11793.366851847817</v>
      </c>
      <c r="J34">
        <f ca="1">'Mortgage 2 Monthly calcs'!AK13</f>
        <v>96330.133216195609</v>
      </c>
      <c r="K34">
        <f ca="1">'Mortgage 2 Monthly calcs'!AL13</f>
        <v>15463.233635652208</v>
      </c>
      <c r="L34">
        <f ca="1">'Mortgage 2 Monthly calcs'!AM13</f>
        <v>0</v>
      </c>
      <c r="M34"/>
      <c r="N34"/>
      <c r="O34"/>
      <c r="P34"/>
      <c r="Q34"/>
      <c r="R34"/>
      <c r="S34"/>
      <c r="T34"/>
      <c r="U34"/>
      <c r="V34"/>
      <c r="W34"/>
      <c r="X34"/>
      <c r="Y34"/>
      <c r="Z34"/>
      <c r="AA34"/>
      <c r="AB34"/>
      <c r="AC34"/>
      <c r="AD34"/>
      <c r="AE34"/>
      <c r="AF34"/>
      <c r="AG34"/>
      <c r="AH34"/>
      <c r="AI34"/>
      <c r="AJ34"/>
      <c r="AK34"/>
    </row>
    <row r="35" spans="1:37" s="45" customFormat="1" x14ac:dyDescent="0.25">
      <c r="A35"/>
      <c r="B35">
        <f>'Mortgage 2 Monthly calcs'!AD14</f>
        <v>3</v>
      </c>
      <c r="C35"/>
      <c r="D35">
        <f ca="1">'Mortgage 2 Monthly calcs'!AE14</f>
        <v>96330.133216195609</v>
      </c>
      <c r="E35">
        <f ca="1">'Mortgage 2 Monthly calcs'!AF14</f>
        <v>7731.6168178261041</v>
      </c>
      <c r="F35">
        <f ca="1">'Mortgage 2 Monthly calcs'!AG14</f>
        <v>2006.3882915806462</v>
      </c>
      <c r="G35">
        <f ca="1">'Mortgage 2 Monthly calcs'!AH14</f>
        <v>5725.2285262454579</v>
      </c>
      <c r="H35">
        <f ca="1">'Mortgage 2 Monthly calcs'!AI14</f>
        <v>5676.2550753850373</v>
      </c>
      <c r="I35">
        <f ca="1">'Mortgage 2 Monthly calcs'!AJ14</f>
        <v>17518.595378093276</v>
      </c>
      <c r="J35">
        <f ca="1">'Mortgage 2 Monthly calcs'!AK14</f>
        <v>94323.744924614963</v>
      </c>
      <c r="K35">
        <f ca="1">'Mortgage 2 Monthly calcs'!AL14</f>
        <v>23194.850453478313</v>
      </c>
      <c r="L35">
        <f ca="1">'Mortgage 2 Monthly calcs'!AM14</f>
        <v>0</v>
      </c>
      <c r="M35"/>
      <c r="N35"/>
      <c r="O35"/>
      <c r="P35"/>
      <c r="Q35"/>
      <c r="R35"/>
      <c r="S35"/>
      <c r="T35"/>
      <c r="U35"/>
      <c r="V35"/>
      <c r="W35"/>
      <c r="X35"/>
      <c r="Y35"/>
      <c r="Z35"/>
      <c r="AA35"/>
      <c r="AB35"/>
      <c r="AC35"/>
      <c r="AD35"/>
      <c r="AE35"/>
      <c r="AF35"/>
      <c r="AG35"/>
      <c r="AH35"/>
      <c r="AI35"/>
      <c r="AJ35"/>
      <c r="AK35"/>
    </row>
    <row r="36" spans="1:37" s="45" customFormat="1" x14ac:dyDescent="0.25">
      <c r="A36"/>
      <c r="B36">
        <f>'Mortgage 2 Monthly calcs'!AD15</f>
        <v>4</v>
      </c>
      <c r="C36"/>
      <c r="D36">
        <f ca="1">'Mortgage 2 Monthly calcs'!AE15</f>
        <v>94323.744924614963</v>
      </c>
      <c r="E36">
        <f ca="1">'Mortgage 2 Monthly calcs'!AF15</f>
        <v>7731.6168178261041</v>
      </c>
      <c r="F36">
        <f ca="1">'Mortgage 2 Monthly calcs'!AG15</f>
        <v>2130.1379311558849</v>
      </c>
      <c r="G36">
        <f ca="1">'Mortgage 2 Monthly calcs'!AH15</f>
        <v>5601.4788866702193</v>
      </c>
      <c r="H36">
        <f ca="1">'Mortgage 2 Monthly calcs'!AI15</f>
        <v>7806.3930065409222</v>
      </c>
      <c r="I36">
        <f ca="1">'Mortgage 2 Monthly calcs'!AJ15</f>
        <v>23120.074264763494</v>
      </c>
      <c r="J36">
        <f ca="1">'Mortgage 2 Monthly calcs'!AK15</f>
        <v>92193.606993459078</v>
      </c>
      <c r="K36">
        <f ca="1">'Mortgage 2 Monthly calcs'!AL15</f>
        <v>30926.467271304416</v>
      </c>
      <c r="L36">
        <f ca="1">'Mortgage 2 Monthly calcs'!AM15</f>
        <v>0</v>
      </c>
      <c r="M36"/>
      <c r="N36"/>
      <c r="O36"/>
      <c r="P36"/>
      <c r="Q36"/>
      <c r="R36"/>
      <c r="S36"/>
      <c r="T36"/>
      <c r="U36"/>
      <c r="V36"/>
      <c r="W36"/>
      <c r="X36"/>
      <c r="Y36"/>
      <c r="Z36"/>
      <c r="AA36"/>
      <c r="AB36"/>
      <c r="AC36"/>
      <c r="AD36"/>
      <c r="AE36"/>
      <c r="AF36"/>
      <c r="AG36"/>
      <c r="AH36"/>
      <c r="AI36"/>
      <c r="AJ36"/>
      <c r="AK36"/>
    </row>
    <row r="37" spans="1:37" s="45" customFormat="1" x14ac:dyDescent="0.25">
      <c r="A37"/>
      <c r="B37">
        <f>'Mortgage 2 Monthly calcs'!AD16</f>
        <v>5</v>
      </c>
      <c r="C37"/>
      <c r="D37">
        <f ca="1">'Mortgage 2 Monthly calcs'!AE16</f>
        <v>92193.606993459078</v>
      </c>
      <c r="E37">
        <f ca="1">'Mortgage 2 Monthly calcs'!AF16</f>
        <v>7731.6168178261041</v>
      </c>
      <c r="F37">
        <f ca="1">'Mortgage 2 Monthly calcs'!AG16</f>
        <v>2261.5201777191687</v>
      </c>
      <c r="G37">
        <f ca="1">'Mortgage 2 Monthly calcs'!AH16</f>
        <v>5470.0966401069354</v>
      </c>
      <c r="H37">
        <f ca="1">'Mortgage 2 Monthly calcs'!AI16</f>
        <v>10067.913184260091</v>
      </c>
      <c r="I37">
        <f ca="1">'Mortgage 2 Monthly calcs'!AJ16</f>
        <v>28590.170904870429</v>
      </c>
      <c r="J37">
        <f ca="1">'Mortgage 2 Monthly calcs'!AK16</f>
        <v>89932.086815739909</v>
      </c>
      <c r="K37">
        <f ca="1">'Mortgage 2 Monthly calcs'!AL16</f>
        <v>38658.08408913052</v>
      </c>
      <c r="L37">
        <f ca="1">'Mortgage 2 Monthly calcs'!AM16</f>
        <v>0</v>
      </c>
      <c r="M37"/>
      <c r="N37"/>
      <c r="O37"/>
      <c r="P37"/>
      <c r="Q37"/>
      <c r="R37"/>
      <c r="S37"/>
      <c r="T37"/>
      <c r="U37"/>
      <c r="V37"/>
      <c r="W37"/>
      <c r="X37"/>
      <c r="Y37"/>
      <c r="Z37"/>
      <c r="AA37"/>
      <c r="AB37"/>
      <c r="AC37"/>
      <c r="AD37"/>
      <c r="AE37"/>
      <c r="AF37"/>
      <c r="AG37"/>
      <c r="AH37"/>
      <c r="AI37"/>
      <c r="AJ37"/>
      <c r="AK37"/>
    </row>
    <row r="38" spans="1:37" s="45" customFormat="1" x14ac:dyDescent="0.25">
      <c r="A38"/>
      <c r="B38">
        <f>'Mortgage 2 Monthly calcs'!AD17</f>
        <v>6</v>
      </c>
      <c r="C38"/>
      <c r="D38">
        <f ca="1">'Mortgage 2 Monthly calcs'!AE17</f>
        <v>89932.086815739909</v>
      </c>
      <c r="E38">
        <f ca="1">'Mortgage 2 Monthly calcs'!AF17</f>
        <v>7731.6168178261041</v>
      </c>
      <c r="F38">
        <f ca="1">'Mortgage 2 Monthly calcs'!AG17</f>
        <v>2401.0057937682868</v>
      </c>
      <c r="G38">
        <f ca="1">'Mortgage 2 Monthly calcs'!AH17</f>
        <v>5330.6110240578173</v>
      </c>
      <c r="H38">
        <f ca="1">'Mortgage 2 Monthly calcs'!AI17</f>
        <v>12468.918978028378</v>
      </c>
      <c r="I38">
        <f ca="1">'Mortgage 2 Monthly calcs'!AJ17</f>
        <v>33920.781928928249</v>
      </c>
      <c r="J38">
        <f ca="1">'Mortgage 2 Monthly calcs'!AK17</f>
        <v>87531.081021971622</v>
      </c>
      <c r="K38">
        <f ca="1">'Mortgage 2 Monthly calcs'!AL17</f>
        <v>46389.700906956627</v>
      </c>
      <c r="L38">
        <f ca="1">'Mortgage 2 Monthly calcs'!AM17</f>
        <v>0</v>
      </c>
      <c r="M38"/>
      <c r="N38"/>
      <c r="O38"/>
      <c r="P38"/>
      <c r="Q38"/>
      <c r="R38"/>
      <c r="S38"/>
      <c r="T38"/>
      <c r="U38"/>
      <c r="V38"/>
      <c r="W38"/>
      <c r="X38"/>
      <c r="Y38"/>
      <c r="Z38"/>
      <c r="AA38"/>
      <c r="AB38"/>
      <c r="AC38"/>
      <c r="AD38"/>
      <c r="AE38"/>
      <c r="AF38"/>
      <c r="AG38"/>
      <c r="AH38"/>
      <c r="AI38"/>
      <c r="AJ38"/>
      <c r="AK38"/>
    </row>
    <row r="39" spans="1:37" s="45" customFormat="1" x14ac:dyDescent="0.25">
      <c r="A39"/>
      <c r="B39">
        <f>'Mortgage 2 Monthly calcs'!AD18</f>
        <v>7</v>
      </c>
      <c r="C39"/>
      <c r="D39">
        <f ca="1">'Mortgage 2 Monthly calcs'!AE18</f>
        <v>87531.081021971622</v>
      </c>
      <c r="E39">
        <f ca="1">'Mortgage 2 Monthly calcs'!AF18</f>
        <v>7731.6168178261041</v>
      </c>
      <c r="F39">
        <f ca="1">'Mortgage 2 Monthly calcs'!AG18</f>
        <v>2549.0945774019201</v>
      </c>
      <c r="G39">
        <f ca="1">'Mortgage 2 Monthly calcs'!AH18</f>
        <v>5182.522240424184</v>
      </c>
      <c r="H39">
        <f ca="1">'Mortgage 2 Monthly calcs'!AI18</f>
        <v>15018.013555430298</v>
      </c>
      <c r="I39">
        <f ca="1">'Mortgage 2 Monthly calcs'!AJ18</f>
        <v>39103.304169352436</v>
      </c>
      <c r="J39">
        <f ca="1">'Mortgage 2 Monthly calcs'!AK18</f>
        <v>84981.986444569702</v>
      </c>
      <c r="K39">
        <f ca="1">'Mortgage 2 Monthly calcs'!AL18</f>
        <v>54121.317724782733</v>
      </c>
      <c r="L39">
        <f ca="1">'Mortgage 2 Monthly calcs'!AM18</f>
        <v>0</v>
      </c>
      <c r="M39"/>
      <c r="N39"/>
      <c r="O39"/>
      <c r="P39"/>
      <c r="Q39"/>
      <c r="R39"/>
      <c r="S39"/>
      <c r="T39"/>
      <c r="U39"/>
      <c r="V39"/>
      <c r="W39"/>
      <c r="X39"/>
      <c r="Y39"/>
      <c r="Z39"/>
      <c r="AA39"/>
      <c r="AB39"/>
      <c r="AC39"/>
      <c r="AD39"/>
      <c r="AE39"/>
      <c r="AF39"/>
      <c r="AG39"/>
      <c r="AH39"/>
      <c r="AI39"/>
      <c r="AJ39"/>
      <c r="AK39"/>
    </row>
    <row r="40" spans="1:37" s="45" customFormat="1" x14ac:dyDescent="0.25">
      <c r="A40"/>
      <c r="B40">
        <f>'Mortgage 2 Monthly calcs'!AD19</f>
        <v>8</v>
      </c>
      <c r="C40"/>
      <c r="D40">
        <f ca="1">'Mortgage 2 Monthly calcs'!AE19</f>
        <v>84981.986444569702</v>
      </c>
      <c r="E40">
        <f ca="1">'Mortgage 2 Monthly calcs'!AF19</f>
        <v>7731.6168178261041</v>
      </c>
      <c r="F40">
        <f ca="1">'Mortgage 2 Monthly calcs'!AG19</f>
        <v>2706.3171531717089</v>
      </c>
      <c r="G40">
        <f ca="1">'Mortgage 2 Monthly calcs'!AH19</f>
        <v>5025.2996646543952</v>
      </c>
      <c r="H40">
        <f ca="1">'Mortgage 2 Monthly calcs'!AI19</f>
        <v>17724.330708602007</v>
      </c>
      <c r="I40">
        <f ca="1">'Mortgage 2 Monthly calcs'!AJ19</f>
        <v>44128.603834006833</v>
      </c>
      <c r="J40">
        <f ca="1">'Mortgage 2 Monthly calcs'!AK19</f>
        <v>82275.669291397993</v>
      </c>
      <c r="K40">
        <f ca="1">'Mortgage 2 Monthly calcs'!AL19</f>
        <v>61852.93454260884</v>
      </c>
      <c r="L40">
        <f ca="1">'Mortgage 2 Monthly calcs'!AM19</f>
        <v>0</v>
      </c>
      <c r="M40"/>
      <c r="N40"/>
      <c r="O40"/>
      <c r="P40"/>
      <c r="Q40"/>
      <c r="R40"/>
      <c r="S40"/>
      <c r="T40"/>
      <c r="U40"/>
      <c r="V40"/>
      <c r="W40"/>
      <c r="X40"/>
      <c r="Y40"/>
      <c r="Z40"/>
      <c r="AA40"/>
      <c r="AB40"/>
      <c r="AC40"/>
      <c r="AD40"/>
      <c r="AE40"/>
      <c r="AF40"/>
      <c r="AG40"/>
      <c r="AH40"/>
      <c r="AI40"/>
      <c r="AJ40"/>
      <c r="AK40"/>
    </row>
    <row r="41" spans="1:37" s="45" customFormat="1" x14ac:dyDescent="0.25">
      <c r="A41"/>
      <c r="B41">
        <f>'Mortgage 2 Monthly calcs'!AD20</f>
        <v>9</v>
      </c>
      <c r="C41"/>
      <c r="D41">
        <f ca="1">'Mortgage 2 Monthly calcs'!AE20</f>
        <v>82275.669291397993</v>
      </c>
      <c r="E41">
        <f ca="1">'Mortgage 2 Monthly calcs'!AF20</f>
        <v>7731.6168178261041</v>
      </c>
      <c r="F41">
        <f ca="1">'Mortgage 2 Monthly calcs'!AG20</f>
        <v>2873.2368733906915</v>
      </c>
      <c r="G41">
        <f ca="1">'Mortgage 2 Monthly calcs'!AH20</f>
        <v>4858.3799444354127</v>
      </c>
      <c r="H41">
        <f ca="1">'Mortgage 2 Monthly calcs'!AI20</f>
        <v>20597.567581992698</v>
      </c>
      <c r="I41">
        <f ca="1">'Mortgage 2 Monthly calcs'!AJ20</f>
        <v>48986.983778442249</v>
      </c>
      <c r="J41">
        <f ca="1">'Mortgage 2 Monthly calcs'!AK20</f>
        <v>79402.432418007302</v>
      </c>
      <c r="K41">
        <f ca="1">'Mortgage 2 Monthly calcs'!AL20</f>
        <v>69584.55136043494</v>
      </c>
      <c r="L41">
        <f ca="1">'Mortgage 2 Monthly calcs'!AM20</f>
        <v>0</v>
      </c>
      <c r="M41"/>
      <c r="N41"/>
      <c r="O41"/>
      <c r="P41"/>
      <c r="Q41"/>
      <c r="R41"/>
      <c r="S41"/>
      <c r="T41"/>
      <c r="U41"/>
      <c r="V41"/>
      <c r="W41"/>
      <c r="X41"/>
      <c r="Y41"/>
      <c r="Z41"/>
      <c r="AA41"/>
      <c r="AB41"/>
      <c r="AC41"/>
      <c r="AD41"/>
      <c r="AE41"/>
      <c r="AF41"/>
      <c r="AG41"/>
      <c r="AH41"/>
      <c r="AI41"/>
      <c r="AJ41"/>
      <c r="AK41"/>
    </row>
    <row r="42" spans="1:37" s="45" customFormat="1" x14ac:dyDescent="0.25">
      <c r="A42"/>
      <c r="B42">
        <f>'Mortgage 2 Monthly calcs'!AD21</f>
        <v>10</v>
      </c>
      <c r="C42"/>
      <c r="D42">
        <f ca="1">'Mortgage 2 Monthly calcs'!AE21</f>
        <v>79402.432418007302</v>
      </c>
      <c r="E42">
        <f ca="1">'Mortgage 2 Monthly calcs'!AF21</f>
        <v>7731.6168178261041</v>
      </c>
      <c r="F42">
        <f ca="1">'Mortgage 2 Monthly calcs'!AG21</f>
        <v>3050.4518367098208</v>
      </c>
      <c r="G42">
        <f ca="1">'Mortgage 2 Monthly calcs'!AH21</f>
        <v>4681.1649811162833</v>
      </c>
      <c r="H42">
        <f ca="1">'Mortgage 2 Monthly calcs'!AI21</f>
        <v>23648.019418702519</v>
      </c>
      <c r="I42">
        <f ca="1">'Mortgage 2 Monthly calcs'!AJ21</f>
        <v>53668.148759558535</v>
      </c>
      <c r="J42">
        <f ca="1">'Mortgage 2 Monthly calcs'!AK21</f>
        <v>76351.980581297481</v>
      </c>
      <c r="K42">
        <f ca="1">'Mortgage 2 Monthly calcs'!AL21</f>
        <v>77316.168178261039</v>
      </c>
      <c r="L42">
        <f ca="1">'Mortgage 2 Monthly calcs'!AM21</f>
        <v>0</v>
      </c>
      <c r="M42"/>
      <c r="N42"/>
      <c r="O42"/>
      <c r="P42"/>
      <c r="Q42"/>
      <c r="R42"/>
      <c r="S42"/>
      <c r="T42"/>
      <c r="U42"/>
      <c r="V42"/>
      <c r="W42"/>
      <c r="X42"/>
      <c r="Y42"/>
      <c r="Z42"/>
      <c r="AA42"/>
      <c r="AB42"/>
      <c r="AC42"/>
      <c r="AD42"/>
      <c r="AE42"/>
      <c r="AF42"/>
      <c r="AG42"/>
      <c r="AH42"/>
      <c r="AI42"/>
      <c r="AJ42"/>
      <c r="AK42"/>
    </row>
    <row r="43" spans="1:37" s="45" customFormat="1" x14ac:dyDescent="0.25">
      <c r="A43"/>
      <c r="B43">
        <f>'Mortgage 2 Monthly calcs'!AD22</f>
        <v>11</v>
      </c>
      <c r="C43"/>
      <c r="D43">
        <f ca="1">'Mortgage 2 Monthly calcs'!AE22</f>
        <v>76351.980581297481</v>
      </c>
      <c r="E43">
        <f ca="1">'Mortgage 2 Monthly calcs'!AF22</f>
        <v>7731.6168178261041</v>
      </c>
      <c r="F43">
        <f ca="1">'Mortgage 2 Monthly calcs'!AG22</f>
        <v>3238.5970311961428</v>
      </c>
      <c r="G43">
        <f ca="1">'Mortgage 2 Monthly calcs'!AH22</f>
        <v>4493.0197866299613</v>
      </c>
      <c r="H43">
        <f ca="1">'Mortgage 2 Monthly calcs'!AI22</f>
        <v>26886.616449898662</v>
      </c>
      <c r="I43">
        <f ca="1">'Mortgage 2 Monthly calcs'!AJ22</f>
        <v>58161.168546188499</v>
      </c>
      <c r="J43">
        <f ca="1">'Mortgage 2 Monthly calcs'!AK22</f>
        <v>73113.383550101338</v>
      </c>
      <c r="K43">
        <f ca="1">'Mortgage 2 Monthly calcs'!AL22</f>
        <v>85047.784996087139</v>
      </c>
      <c r="L43">
        <f ca="1">'Mortgage 2 Monthly calcs'!AM22</f>
        <v>0</v>
      </c>
      <c r="M43"/>
      <c r="N43"/>
      <c r="O43"/>
      <c r="P43"/>
      <c r="Q43"/>
      <c r="R43"/>
      <c r="S43"/>
      <c r="T43"/>
      <c r="U43"/>
      <c r="V43"/>
      <c r="W43"/>
      <c r="X43"/>
      <c r="Y43"/>
      <c r="Z43"/>
      <c r="AA43"/>
      <c r="AB43"/>
      <c r="AC43"/>
      <c r="AD43"/>
      <c r="AE43"/>
      <c r="AF43"/>
      <c r="AG43"/>
      <c r="AH43"/>
      <c r="AI43"/>
      <c r="AJ43"/>
      <c r="AK43"/>
    </row>
    <row r="44" spans="1:37" s="45" customFormat="1" x14ac:dyDescent="0.25">
      <c r="A44"/>
      <c r="B44">
        <f>'Mortgage 2 Monthly calcs'!AD23</f>
        <v>12</v>
      </c>
      <c r="C44"/>
      <c r="D44">
        <f ca="1">'Mortgage 2 Monthly calcs'!AE23</f>
        <v>73113.383550101338</v>
      </c>
      <c r="E44">
        <f ca="1">'Mortgage 2 Monthly calcs'!AF23</f>
        <v>7731.6168178261041</v>
      </c>
      <c r="F44">
        <f ca="1">'Mortgage 2 Monthly calcs'!AG23</f>
        <v>3438.3466095911572</v>
      </c>
      <c r="G44">
        <f ca="1">'Mortgage 2 Monthly calcs'!AH23</f>
        <v>4293.2702082349469</v>
      </c>
      <c r="H44">
        <f ca="1">'Mortgage 2 Monthly calcs'!AI23</f>
        <v>30324.963059489819</v>
      </c>
      <c r="I44">
        <f ca="1">'Mortgage 2 Monthly calcs'!AJ23</f>
        <v>62454.438754423449</v>
      </c>
      <c r="J44">
        <f ca="1">'Mortgage 2 Monthly calcs'!AK23</f>
        <v>69675.036940510181</v>
      </c>
      <c r="K44">
        <f ca="1">'Mortgage 2 Monthly calcs'!AL23</f>
        <v>92779.401813913239</v>
      </c>
      <c r="L44">
        <f ca="1">'Mortgage 2 Monthly calcs'!AM23</f>
        <v>0</v>
      </c>
      <c r="M44"/>
      <c r="N44"/>
      <c r="O44"/>
      <c r="P44"/>
      <c r="Q44"/>
      <c r="R44"/>
      <c r="S44"/>
      <c r="T44"/>
      <c r="U44"/>
      <c r="V44"/>
      <c r="W44"/>
      <c r="X44"/>
      <c r="Y44"/>
      <c r="Z44"/>
      <c r="AA44"/>
      <c r="AB44"/>
      <c r="AC44"/>
      <c r="AD44"/>
      <c r="AE44"/>
      <c r="AF44"/>
      <c r="AG44"/>
      <c r="AH44"/>
      <c r="AI44"/>
      <c r="AJ44"/>
      <c r="AK44"/>
    </row>
    <row r="45" spans="1:37" s="45" customFormat="1" x14ac:dyDescent="0.25">
      <c r="A45"/>
      <c r="B45">
        <f>'Mortgage 2 Monthly calcs'!AD24</f>
        <v>13</v>
      </c>
      <c r="C45"/>
      <c r="D45">
        <f ca="1">'Mortgage 2 Monthly calcs'!AE24</f>
        <v>69675.036940510181</v>
      </c>
      <c r="E45">
        <f ca="1">'Mortgage 2 Monthly calcs'!AF24</f>
        <v>7731.6168178261041</v>
      </c>
      <c r="F45">
        <f ca="1">'Mortgage 2 Monthly calcs'!AG24</f>
        <v>3650.4163049024646</v>
      </c>
      <c r="G45">
        <f ca="1">'Mortgage 2 Monthly calcs'!AH24</f>
        <v>4081.2005129236395</v>
      </c>
      <c r="H45">
        <f ca="1">'Mortgage 2 Monthly calcs'!AI24</f>
        <v>33975.379364392284</v>
      </c>
      <c r="I45">
        <f ca="1">'Mortgage 2 Monthly calcs'!AJ24</f>
        <v>66535.639267347084</v>
      </c>
      <c r="J45">
        <f ca="1">'Mortgage 2 Monthly calcs'!AK24</f>
        <v>66024.620635607716</v>
      </c>
      <c r="K45">
        <f ca="1">'Mortgage 2 Monthly calcs'!AL24</f>
        <v>100511.01863173934</v>
      </c>
      <c r="L45">
        <f ca="1">'Mortgage 2 Monthly calcs'!AM24</f>
        <v>0</v>
      </c>
      <c r="M45"/>
      <c r="N45"/>
      <c r="O45"/>
      <c r="P45"/>
      <c r="Q45"/>
      <c r="R45"/>
      <c r="S45"/>
      <c r="T45"/>
      <c r="U45"/>
      <c r="V45"/>
      <c r="W45"/>
      <c r="X45"/>
      <c r="Y45"/>
      <c r="Z45"/>
      <c r="AA45"/>
      <c r="AB45"/>
      <c r="AC45"/>
      <c r="AD45"/>
      <c r="AE45"/>
      <c r="AF45"/>
      <c r="AG45"/>
      <c r="AH45"/>
      <c r="AI45"/>
      <c r="AJ45"/>
      <c r="AK45"/>
    </row>
    <row r="46" spans="1:37" s="45" customFormat="1" x14ac:dyDescent="0.25">
      <c r="A46"/>
      <c r="B46">
        <f>'Mortgage 2 Monthly calcs'!AD25</f>
        <v>14</v>
      </c>
      <c r="C46"/>
      <c r="D46">
        <f ca="1">'Mortgage 2 Monthly calcs'!AE25</f>
        <v>66024.620635607716</v>
      </c>
      <c r="E46">
        <f ca="1">'Mortgage 2 Monthly calcs'!AF25</f>
        <v>7731.6168178261041</v>
      </c>
      <c r="F46">
        <f ca="1">'Mortgage 2 Monthly calcs'!AG25</f>
        <v>3875.5659949832407</v>
      </c>
      <c r="G46">
        <f ca="1">'Mortgage 2 Monthly calcs'!AH25</f>
        <v>3856.0508228428635</v>
      </c>
      <c r="H46">
        <f ca="1">'Mortgage 2 Monthly calcs'!AI25</f>
        <v>37850.945359375524</v>
      </c>
      <c r="I46">
        <f ca="1">'Mortgage 2 Monthly calcs'!AJ25</f>
        <v>70391.69009018995</v>
      </c>
      <c r="J46">
        <f ca="1">'Mortgage 2 Monthly calcs'!AK25</f>
        <v>62149.054640624476</v>
      </c>
      <c r="K46">
        <f ca="1">'Mortgage 2 Monthly calcs'!AL25</f>
        <v>108242.63544956544</v>
      </c>
      <c r="L46">
        <f ca="1">'Mortgage 2 Monthly calcs'!AM25</f>
        <v>0</v>
      </c>
      <c r="M46"/>
      <c r="N46"/>
      <c r="O46"/>
      <c r="P46"/>
      <c r="Q46"/>
      <c r="R46"/>
      <c r="S46"/>
      <c r="T46"/>
      <c r="U46"/>
      <c r="V46"/>
      <c r="W46"/>
      <c r="X46"/>
      <c r="Y46"/>
      <c r="Z46"/>
      <c r="AA46"/>
      <c r="AB46"/>
      <c r="AC46"/>
      <c r="AD46"/>
      <c r="AE46"/>
      <c r="AF46"/>
      <c r="AG46"/>
      <c r="AH46"/>
      <c r="AI46"/>
      <c r="AJ46"/>
      <c r="AK46"/>
    </row>
    <row r="47" spans="1:37" s="45" customFormat="1" x14ac:dyDescent="0.25">
      <c r="A47"/>
      <c r="B47">
        <f>'Mortgage 2 Monthly calcs'!AD26</f>
        <v>15</v>
      </c>
      <c r="C47"/>
      <c r="D47">
        <f ca="1">'Mortgage 2 Monthly calcs'!AE26</f>
        <v>62149.054640624476</v>
      </c>
      <c r="E47">
        <f ca="1">'Mortgage 2 Monthly calcs'!AF26</f>
        <v>7731.6168178261041</v>
      </c>
      <c r="F47">
        <f ca="1">'Mortgage 2 Monthly calcs'!AG26</f>
        <v>4114.6024252902644</v>
      </c>
      <c r="G47">
        <f ca="1">'Mortgage 2 Monthly calcs'!AH26</f>
        <v>3617.0143925358398</v>
      </c>
      <c r="H47">
        <f ca="1">'Mortgage 2 Monthly calcs'!AI26</f>
        <v>41965.547784665789</v>
      </c>
      <c r="I47">
        <f ca="1">'Mortgage 2 Monthly calcs'!AJ26</f>
        <v>74008.704482725792</v>
      </c>
      <c r="J47">
        <f ca="1">'Mortgage 2 Monthly calcs'!AK26</f>
        <v>58034.452215334211</v>
      </c>
      <c r="K47">
        <f ca="1">'Mortgage 2 Monthly calcs'!AL26</f>
        <v>115974.25226739154</v>
      </c>
      <c r="L47">
        <f ca="1">'Mortgage 2 Monthly calcs'!AM26</f>
        <v>0</v>
      </c>
      <c r="M47"/>
      <c r="N47"/>
      <c r="O47"/>
      <c r="P47"/>
      <c r="Q47"/>
      <c r="R47"/>
      <c r="S47"/>
      <c r="T47"/>
      <c r="U47"/>
      <c r="V47"/>
      <c r="W47"/>
      <c r="X47"/>
      <c r="Y47"/>
      <c r="Z47"/>
      <c r="AA47"/>
      <c r="AB47"/>
      <c r="AC47"/>
      <c r="AD47"/>
      <c r="AE47"/>
      <c r="AF47"/>
      <c r="AG47"/>
      <c r="AH47"/>
      <c r="AI47"/>
      <c r="AJ47"/>
      <c r="AK47"/>
    </row>
    <row r="48" spans="1:37" s="45" customFormat="1" x14ac:dyDescent="0.25">
      <c r="A48"/>
      <c r="B48">
        <f>'Mortgage 2 Monthly calcs'!AD27</f>
        <v>16</v>
      </c>
      <c r="C48"/>
      <c r="D48">
        <f ca="1">'Mortgage 2 Monthly calcs'!AE27</f>
        <v>58034.452215334211</v>
      </c>
      <c r="E48">
        <f ca="1">'Mortgage 2 Monthly calcs'!AF27</f>
        <v>7731.6168178261041</v>
      </c>
      <c r="F48">
        <f ca="1">'Mortgage 2 Monthly calcs'!AG27</f>
        <v>4368.3820995745264</v>
      </c>
      <c r="G48">
        <f ca="1">'Mortgage 2 Monthly calcs'!AH27</f>
        <v>3363.2347182515778</v>
      </c>
      <c r="H48">
        <f ca="1">'Mortgage 2 Monthly calcs'!AI27</f>
        <v>46333.929884240315</v>
      </c>
      <c r="I48">
        <f ca="1">'Mortgage 2 Monthly calcs'!AJ27</f>
        <v>77371.939200977373</v>
      </c>
      <c r="J48">
        <f ca="1">'Mortgage 2 Monthly calcs'!AK27</f>
        <v>53666.070115759685</v>
      </c>
      <c r="K48">
        <f ca="1">'Mortgage 2 Monthly calcs'!AL27</f>
        <v>123705.86908521764</v>
      </c>
      <c r="L48">
        <f ca="1">'Mortgage 2 Monthly calcs'!AM27</f>
        <v>0</v>
      </c>
      <c r="M48"/>
      <c r="N48"/>
      <c r="O48"/>
      <c r="P48"/>
      <c r="Q48"/>
      <c r="R48"/>
      <c r="S48"/>
      <c r="T48"/>
      <c r="U48"/>
      <c r="V48"/>
      <c r="W48"/>
      <c r="X48"/>
      <c r="Y48"/>
      <c r="Z48"/>
      <c r="AA48"/>
      <c r="AB48"/>
      <c r="AC48"/>
      <c r="AD48"/>
      <c r="AE48"/>
      <c r="AF48"/>
      <c r="AG48"/>
      <c r="AH48"/>
      <c r="AI48"/>
      <c r="AJ48"/>
      <c r="AK48"/>
    </row>
    <row r="49" spans="1:37" s="45" customFormat="1" x14ac:dyDescent="0.25">
      <c r="A49"/>
      <c r="B49">
        <f>'Mortgage 2 Monthly calcs'!AD28</f>
        <v>17</v>
      </c>
      <c r="C49"/>
      <c r="D49">
        <f ca="1">'Mortgage 2 Monthly calcs'!AE28</f>
        <v>53666.070115759685</v>
      </c>
      <c r="E49">
        <f ca="1">'Mortgage 2 Monthly calcs'!AF28</f>
        <v>7731.6168178261087</v>
      </c>
      <c r="F49">
        <f ca="1">'Mortgage 2 Monthly calcs'!AG28</f>
        <v>4637.8143488643109</v>
      </c>
      <c r="G49">
        <f ca="1">'Mortgage 2 Monthly calcs'!AH28</f>
        <v>3093.8024689617978</v>
      </c>
      <c r="H49">
        <f ca="1">'Mortgage 2 Monthly calcs'!AI28</f>
        <v>50971.744233104626</v>
      </c>
      <c r="I49">
        <f ca="1">'Mortgage 2 Monthly calcs'!AJ28</f>
        <v>80465.741669939176</v>
      </c>
      <c r="J49">
        <f ca="1">'Mortgage 2 Monthly calcs'!AK28</f>
        <v>49028.255766895374</v>
      </c>
      <c r="K49">
        <f ca="1">'Mortgage 2 Monthly calcs'!AL28</f>
        <v>131437.48590304374</v>
      </c>
      <c r="L49">
        <f ca="1">'Mortgage 2 Monthly calcs'!AM28</f>
        <v>0</v>
      </c>
      <c r="M49"/>
      <c r="N49"/>
      <c r="O49"/>
      <c r="P49"/>
      <c r="Q49"/>
      <c r="R49"/>
      <c r="S49"/>
      <c r="T49"/>
      <c r="U49"/>
      <c r="V49"/>
      <c r="W49"/>
      <c r="X49"/>
      <c r="Y49"/>
      <c r="Z49"/>
      <c r="AA49"/>
      <c r="AB49"/>
      <c r="AC49"/>
      <c r="AD49"/>
      <c r="AE49"/>
      <c r="AF49"/>
      <c r="AG49"/>
      <c r="AH49"/>
      <c r="AI49"/>
      <c r="AJ49"/>
      <c r="AK49"/>
    </row>
    <row r="50" spans="1:37" s="45" customFormat="1" x14ac:dyDescent="0.25">
      <c r="A50"/>
      <c r="B50">
        <f>'Mortgage 2 Monthly calcs'!AD29</f>
        <v>18</v>
      </c>
      <c r="C50"/>
      <c r="D50">
        <f ca="1">'Mortgage 2 Monthly calcs'!AE29</f>
        <v>49028.255766895374</v>
      </c>
      <c r="E50">
        <f ca="1">'Mortgage 2 Monthly calcs'!AF29</f>
        <v>7731.6168178261296</v>
      </c>
      <c r="F50">
        <f ca="1">'Mortgage 2 Monthly calcs'!AG29</f>
        <v>4923.8645897361275</v>
      </c>
      <c r="G50">
        <f ca="1">'Mortgage 2 Monthly calcs'!AH29</f>
        <v>2807.7522280900021</v>
      </c>
      <c r="H50">
        <f ca="1">'Mortgage 2 Monthly calcs'!AI29</f>
        <v>55895.608822840753</v>
      </c>
      <c r="I50">
        <f ca="1">'Mortgage 2 Monthly calcs'!AJ29</f>
        <v>83273.493898029177</v>
      </c>
      <c r="J50">
        <f ca="1">'Mortgage 2 Monthly calcs'!AK29</f>
        <v>44104.391177159247</v>
      </c>
      <c r="K50">
        <f ca="1">'Mortgage 2 Monthly calcs'!AL29</f>
        <v>139169.10272086988</v>
      </c>
      <c r="L50">
        <f ca="1">'Mortgage 2 Monthly calcs'!AM29</f>
        <v>0</v>
      </c>
      <c r="M50"/>
      <c r="N50"/>
      <c r="O50"/>
      <c r="P50"/>
      <c r="Q50"/>
      <c r="R50"/>
      <c r="S50"/>
      <c r="T50"/>
      <c r="U50"/>
      <c r="V50"/>
      <c r="W50"/>
      <c r="X50"/>
      <c r="Y50"/>
      <c r="Z50"/>
      <c r="AA50"/>
      <c r="AB50"/>
      <c r="AC50"/>
      <c r="AD50"/>
      <c r="AE50"/>
      <c r="AF50"/>
      <c r="AG50"/>
      <c r="AH50"/>
      <c r="AI50"/>
      <c r="AJ50"/>
      <c r="AK50"/>
    </row>
    <row r="51" spans="1:37" s="45" customFormat="1" x14ac:dyDescent="0.25">
      <c r="A51"/>
      <c r="B51">
        <f>'Mortgage 2 Monthly calcs'!AD30</f>
        <v>19</v>
      </c>
      <c r="C51"/>
      <c r="D51">
        <f ca="1">'Mortgage 2 Monthly calcs'!AE30</f>
        <v>44104.391177159247</v>
      </c>
      <c r="E51">
        <f ca="1">'Mortgage 2 Monthly calcs'!AF30</f>
        <v>7731.6168178261432</v>
      </c>
      <c r="F51">
        <f ca="1">'Mortgage 2 Monthly calcs'!AG30</f>
        <v>5227.5577835481454</v>
      </c>
      <c r="G51">
        <f ca="1">'Mortgage 2 Monthly calcs'!AH30</f>
        <v>2504.0590342779979</v>
      </c>
      <c r="H51">
        <f ca="1">'Mortgage 2 Monthly calcs'!AI30</f>
        <v>61123.166606388899</v>
      </c>
      <c r="I51">
        <f ca="1">'Mortgage 2 Monthly calcs'!AJ30</f>
        <v>85777.552932307182</v>
      </c>
      <c r="J51">
        <f ca="1">'Mortgage 2 Monthly calcs'!AK30</f>
        <v>38876.833393611101</v>
      </c>
      <c r="K51">
        <f ca="1">'Mortgage 2 Monthly calcs'!AL30</f>
        <v>146900.71953869602</v>
      </c>
      <c r="L51">
        <f ca="1">'Mortgage 2 Monthly calcs'!AM30</f>
        <v>0</v>
      </c>
      <c r="M51"/>
      <c r="N51"/>
      <c r="O51"/>
      <c r="P51"/>
      <c r="Q51"/>
      <c r="R51"/>
      <c r="S51"/>
      <c r="T51"/>
      <c r="U51"/>
      <c r="V51"/>
      <c r="W51"/>
      <c r="X51"/>
      <c r="Y51"/>
      <c r="Z51"/>
      <c r="AA51"/>
      <c r="AB51"/>
      <c r="AC51"/>
      <c r="AD51"/>
      <c r="AE51"/>
      <c r="AF51"/>
      <c r="AG51"/>
      <c r="AH51"/>
      <c r="AI51"/>
      <c r="AJ51"/>
      <c r="AK51"/>
    </row>
    <row r="52" spans="1:37" s="45" customFormat="1" x14ac:dyDescent="0.25">
      <c r="A52"/>
      <c r="B52">
        <f>'Mortgage 2 Monthly calcs'!AD31</f>
        <v>20</v>
      </c>
      <c r="C52"/>
      <c r="D52">
        <f ca="1">'Mortgage 2 Monthly calcs'!AE31</f>
        <v>38876.833393611101</v>
      </c>
      <c r="E52">
        <f ca="1">'Mortgage 2 Monthly calcs'!AF31</f>
        <v>7731.6168178261642</v>
      </c>
      <c r="F52">
        <f ca="1">'Mortgage 2 Monthly calcs'!AG31</f>
        <v>5549.9821090326295</v>
      </c>
      <c r="G52">
        <f ca="1">'Mortgage 2 Monthly calcs'!AH31</f>
        <v>2181.6347087935346</v>
      </c>
      <c r="H52">
        <f ca="1">'Mortgage 2 Monthly calcs'!AI31</f>
        <v>66673.148715421528</v>
      </c>
      <c r="I52">
        <f ca="1">'Mortgage 2 Monthly calcs'!AJ31</f>
        <v>87959.187641100711</v>
      </c>
      <c r="J52">
        <f ca="1">'Mortgage 2 Monthly calcs'!AK31</f>
        <v>33326.851284578472</v>
      </c>
      <c r="K52">
        <f ca="1">'Mortgage 2 Monthly calcs'!AL31</f>
        <v>154632.3363565222</v>
      </c>
      <c r="L52">
        <f ca="1">'Mortgage 2 Monthly calcs'!AM31</f>
        <v>0</v>
      </c>
      <c r="M52"/>
      <c r="N52"/>
      <c r="O52"/>
      <c r="P52"/>
      <c r="Q52"/>
      <c r="R52"/>
      <c r="S52"/>
      <c r="T52"/>
      <c r="U52"/>
      <c r="V52"/>
      <c r="W52"/>
      <c r="X52"/>
      <c r="Y52"/>
      <c r="Z52"/>
      <c r="AA52"/>
      <c r="AB52"/>
      <c r="AC52"/>
      <c r="AD52"/>
      <c r="AE52"/>
      <c r="AF52"/>
      <c r="AG52"/>
      <c r="AH52"/>
      <c r="AI52"/>
      <c r="AJ52"/>
      <c r="AK52"/>
    </row>
    <row r="53" spans="1:37" s="45" customFormat="1" x14ac:dyDescent="0.25">
      <c r="A53"/>
      <c r="B53">
        <f>'Mortgage 2 Monthly calcs'!AD32</f>
        <v>21</v>
      </c>
      <c r="C53"/>
      <c r="D53">
        <f ca="1">'Mortgage 2 Monthly calcs'!AE32</f>
        <v>33326.851284578472</v>
      </c>
      <c r="E53">
        <f ca="1">'Mortgage 2 Monthly calcs'!AF32</f>
        <v>7731.6168178261978</v>
      </c>
      <c r="F53">
        <f ca="1">'Mortgage 2 Monthly calcs'!AG32</f>
        <v>5892.2928614049051</v>
      </c>
      <c r="G53">
        <f ca="1">'Mortgage 2 Monthly calcs'!AH32</f>
        <v>1839.3239564212927</v>
      </c>
      <c r="H53">
        <f ca="1">'Mortgage 2 Monthly calcs'!AI32</f>
        <v>72565.44157682643</v>
      </c>
      <c r="I53">
        <f ca="1">'Mortgage 2 Monthly calcs'!AJ32</f>
        <v>89798.511597522011</v>
      </c>
      <c r="J53">
        <f ca="1">'Mortgage 2 Monthly calcs'!AK32</f>
        <v>27434.558423173567</v>
      </c>
      <c r="K53">
        <f ca="1">'Mortgage 2 Monthly calcs'!AL32</f>
        <v>162363.9531743484</v>
      </c>
      <c r="L53">
        <f ca="1">'Mortgage 2 Monthly calcs'!AM32</f>
        <v>0</v>
      </c>
      <c r="M53"/>
      <c r="N53"/>
      <c r="O53"/>
      <c r="P53"/>
      <c r="Q53"/>
      <c r="R53"/>
      <c r="S53"/>
      <c r="T53"/>
      <c r="U53"/>
      <c r="V53"/>
      <c r="W53"/>
      <c r="X53"/>
      <c r="Y53"/>
      <c r="Z53"/>
      <c r="AA53"/>
      <c r="AB53"/>
      <c r="AC53"/>
      <c r="AD53"/>
      <c r="AE53"/>
      <c r="AF53"/>
      <c r="AG53"/>
      <c r="AH53"/>
      <c r="AI53"/>
      <c r="AJ53"/>
      <c r="AK53"/>
    </row>
    <row r="54" spans="1:37" s="45" customFormat="1" x14ac:dyDescent="0.25">
      <c r="A54"/>
      <c r="B54">
        <f>'Mortgage 2 Monthly calcs'!AD33</f>
        <v>22</v>
      </c>
      <c r="C54"/>
      <c r="D54">
        <f ca="1">'Mortgage 2 Monthly calcs'!AE33</f>
        <v>27434.558423173567</v>
      </c>
      <c r="E54">
        <f ca="1">'Mortgage 2 Monthly calcs'!AF33</f>
        <v>7731.6168178262333</v>
      </c>
      <c r="F54">
        <f ca="1">'Mortgage 2 Monthly calcs'!AG33</f>
        <v>6255.7165919611944</v>
      </c>
      <c r="G54">
        <f ca="1">'Mortgage 2 Monthly calcs'!AH33</f>
        <v>1475.9002258650389</v>
      </c>
      <c r="H54">
        <f ca="1">'Mortgage 2 Monthly calcs'!AI33</f>
        <v>78821.158168787631</v>
      </c>
      <c r="I54">
        <f ca="1">'Mortgage 2 Monthly calcs'!AJ33</f>
        <v>91274.411823387054</v>
      </c>
      <c r="J54">
        <f ca="1">'Mortgage 2 Monthly calcs'!AK33</f>
        <v>21178.841831212372</v>
      </c>
      <c r="K54">
        <f ca="1">'Mortgage 2 Monthly calcs'!AL33</f>
        <v>170095.56999217463</v>
      </c>
      <c r="L54">
        <f ca="1">'Mortgage 2 Monthly calcs'!AM33</f>
        <v>0</v>
      </c>
      <c r="M54"/>
      <c r="N54"/>
      <c r="O54"/>
      <c r="P54"/>
      <c r="Q54"/>
      <c r="R54"/>
      <c r="S54"/>
      <c r="T54"/>
      <c r="U54"/>
      <c r="V54"/>
      <c r="W54"/>
      <c r="X54"/>
      <c r="Y54"/>
      <c r="Z54"/>
      <c r="AA54"/>
      <c r="AB54"/>
      <c r="AC54"/>
      <c r="AD54"/>
      <c r="AE54"/>
      <c r="AF54"/>
      <c r="AG54"/>
      <c r="AH54"/>
      <c r="AI54"/>
      <c r="AJ54"/>
      <c r="AK54"/>
    </row>
    <row r="55" spans="1:37" s="45" customFormat="1" x14ac:dyDescent="0.25">
      <c r="A55"/>
      <c r="B55">
        <f>'Mortgage 2 Monthly calcs'!AD34</f>
        <v>23</v>
      </c>
      <c r="C55"/>
      <c r="D55">
        <f ca="1">'Mortgage 2 Monthly calcs'!AE34</f>
        <v>21178.841831212372</v>
      </c>
      <c r="E55">
        <f ca="1">'Mortgage 2 Monthly calcs'!AF34</f>
        <v>7731.6168178262869</v>
      </c>
      <c r="F55">
        <f ca="1">'Mortgage 2 Monthly calcs'!AG34</f>
        <v>6641.5555029978477</v>
      </c>
      <c r="G55">
        <f ca="1">'Mortgage 2 Monthly calcs'!AH34</f>
        <v>1090.0613148284392</v>
      </c>
      <c r="H55">
        <f ca="1">'Mortgage 2 Monthly calcs'!AI34</f>
        <v>85462.713671785474</v>
      </c>
      <c r="I55">
        <f ca="1">'Mortgage 2 Monthly calcs'!AJ34</f>
        <v>92364.473138215486</v>
      </c>
      <c r="J55">
        <f ca="1">'Mortgage 2 Monthly calcs'!AK34</f>
        <v>14537.286328214524</v>
      </c>
      <c r="K55">
        <f ca="1">'Mortgage 2 Monthly calcs'!AL34</f>
        <v>177827.18681000092</v>
      </c>
      <c r="L55">
        <f ca="1">'Mortgage 2 Monthly calcs'!AM34</f>
        <v>0</v>
      </c>
      <c r="M55"/>
      <c r="N55"/>
      <c r="O55"/>
      <c r="P55"/>
      <c r="Q55"/>
      <c r="R55"/>
      <c r="S55"/>
      <c r="T55"/>
      <c r="U55"/>
      <c r="V55"/>
      <c r="W55"/>
      <c r="X55"/>
      <c r="Y55"/>
      <c r="Z55"/>
      <c r="AA55"/>
      <c r="AB55"/>
      <c r="AC55"/>
      <c r="AD55"/>
      <c r="AE55"/>
      <c r="AF55"/>
      <c r="AG55"/>
      <c r="AH55"/>
      <c r="AI55"/>
      <c r="AJ55"/>
      <c r="AK55"/>
    </row>
    <row r="56" spans="1:37" s="45" customFormat="1" x14ac:dyDescent="0.25">
      <c r="A56"/>
      <c r="B56">
        <f>'Mortgage 2 Monthly calcs'!AD35</f>
        <v>24</v>
      </c>
      <c r="C56"/>
      <c r="D56">
        <f ca="1">'Mortgage 2 Monthly calcs'!AE35</f>
        <v>14537.286328214524</v>
      </c>
      <c r="E56">
        <f ca="1">'Mortgage 2 Monthly calcs'!AF35</f>
        <v>7731.6168178263752</v>
      </c>
      <c r="F56">
        <f ca="1">'Mortgage 2 Monthly calcs'!AG35</f>
        <v>7051.1921137994614</v>
      </c>
      <c r="G56">
        <f ca="1">'Mortgage 2 Monthly calcs'!AH35</f>
        <v>680.42470402691379</v>
      </c>
      <c r="H56">
        <f ca="1">'Mortgage 2 Monthly calcs'!AI35</f>
        <v>92513.905785584939</v>
      </c>
      <c r="I56">
        <f ca="1">'Mortgage 2 Monthly calcs'!AJ35</f>
        <v>93044.897842242397</v>
      </c>
      <c r="J56">
        <f ca="1">'Mortgage 2 Monthly calcs'!AK35</f>
        <v>7486.0942144150631</v>
      </c>
      <c r="K56">
        <f ca="1">'Mortgage 2 Monthly calcs'!AL35</f>
        <v>185558.80362782729</v>
      </c>
      <c r="L56">
        <f ca="1">'Mortgage 2 Monthly calcs'!AM35</f>
        <v>0</v>
      </c>
      <c r="M56"/>
      <c r="N56"/>
      <c r="O56"/>
      <c r="P56"/>
      <c r="Q56"/>
      <c r="R56"/>
      <c r="S56"/>
      <c r="T56"/>
      <c r="U56"/>
      <c r="V56"/>
      <c r="W56"/>
      <c r="X56"/>
      <c r="Y56"/>
      <c r="Z56"/>
      <c r="AA56"/>
      <c r="AB56"/>
      <c r="AC56"/>
      <c r="AD56"/>
      <c r="AE56"/>
      <c r="AF56"/>
      <c r="AG56"/>
      <c r="AH56"/>
      <c r="AI56"/>
      <c r="AJ56"/>
      <c r="AK56"/>
    </row>
    <row r="57" spans="1:37" s="45" customFormat="1" x14ac:dyDescent="0.25">
      <c r="A57"/>
      <c r="B57">
        <f>'Mortgage 2 Monthly calcs'!AD36</f>
        <v>25</v>
      </c>
      <c r="C57"/>
      <c r="D57">
        <f ca="1">'Mortgage 2 Monthly calcs'!AE36</f>
        <v>7486.0942144150631</v>
      </c>
      <c r="E57">
        <f ca="1">'Mortgage 2 Monthly calcs'!AF36</f>
        <v>7731.6168178265971</v>
      </c>
      <c r="F57">
        <f ca="1">'Mortgage 2 Monthly calcs'!AG36</f>
        <v>7486.0942144150631</v>
      </c>
      <c r="G57">
        <f ca="1">'Mortgage 2 Monthly calcs'!AH36</f>
        <v>245.52260341153396</v>
      </c>
      <c r="H57">
        <f ca="1">'Mortgage 2 Monthly calcs'!AI36</f>
        <v>100000</v>
      </c>
      <c r="I57">
        <f ca="1">'Mortgage 2 Monthly calcs'!AJ36</f>
        <v>93290.42044565393</v>
      </c>
      <c r="J57">
        <f ca="1">'Mortgage 2 Monthly calcs'!AK36</f>
        <v>0</v>
      </c>
      <c r="K57">
        <f ca="1">'Mortgage 2 Monthly calcs'!AL36</f>
        <v>193290.4204456539</v>
      </c>
      <c r="L57">
        <f ca="1">'Mortgage 2 Monthly calcs'!AM36</f>
        <v>0</v>
      </c>
      <c r="M57"/>
      <c r="N57"/>
      <c r="O57"/>
      <c r="P57"/>
      <c r="Q57"/>
      <c r="R57"/>
      <c r="S57"/>
      <c r="T57"/>
      <c r="U57"/>
      <c r="V57"/>
      <c r="W57"/>
      <c r="X57"/>
      <c r="Y57"/>
      <c r="Z57"/>
      <c r="AA57"/>
      <c r="AB57"/>
      <c r="AC57"/>
      <c r="AD57"/>
      <c r="AE57"/>
      <c r="AF57"/>
      <c r="AG57"/>
      <c r="AH57"/>
      <c r="AI57"/>
      <c r="AJ57"/>
      <c r="AK57"/>
    </row>
    <row r="58" spans="1:37" s="45" customFormat="1" x14ac:dyDescent="0.25">
      <c r="A58"/>
      <c r="B58" t="str">
        <f>'Mortgage 2 Monthly calcs'!AD37</f>
        <v/>
      </c>
      <c r="C58"/>
      <c r="D58" t="str">
        <f ca="1">'Mortgage 2 Monthly calcs'!AE37</f>
        <v/>
      </c>
      <c r="E58" t="str">
        <f ca="1">'Mortgage 2 Monthly calcs'!AF37</f>
        <v/>
      </c>
      <c r="F58" t="str">
        <f>'Mortgage 2 Monthly calcs'!AG37</f>
        <v/>
      </c>
      <c r="G58" t="str">
        <f>'Mortgage 2 Monthly calcs'!AH37</f>
        <v/>
      </c>
      <c r="H58" t="str">
        <f>'Mortgage 2 Monthly calcs'!AI37</f>
        <v/>
      </c>
      <c r="I58" t="str">
        <f>'Mortgage 2 Monthly calcs'!AJ37</f>
        <v/>
      </c>
      <c r="J58" t="str">
        <f>'Mortgage 2 Monthly calcs'!AK37</f>
        <v/>
      </c>
      <c r="K58" t="str">
        <f>'Mortgage 2 Monthly calcs'!AL37</f>
        <v/>
      </c>
      <c r="L58" t="str">
        <f ca="1">'Mortgage 2 Monthly calcs'!AM37</f>
        <v/>
      </c>
      <c r="M58"/>
      <c r="N58"/>
      <c r="O58"/>
      <c r="P58"/>
      <c r="Q58"/>
      <c r="R58"/>
      <c r="S58"/>
      <c r="T58"/>
      <c r="U58"/>
      <c r="V58"/>
      <c r="W58"/>
      <c r="X58"/>
      <c r="Y58"/>
      <c r="Z58"/>
      <c r="AA58"/>
      <c r="AB58"/>
      <c r="AC58"/>
      <c r="AD58"/>
      <c r="AE58"/>
      <c r="AF58"/>
      <c r="AG58"/>
      <c r="AH58"/>
      <c r="AI58"/>
      <c r="AJ58"/>
      <c r="AK58"/>
    </row>
    <row r="59" spans="1:37" s="45" customFormat="1" x14ac:dyDescent="0.25">
      <c r="A59"/>
      <c r="B59" t="str">
        <f>'Mortgage 2 Monthly calcs'!AD38</f>
        <v/>
      </c>
      <c r="C59"/>
      <c r="D59" t="str">
        <f ca="1">'Mortgage 2 Monthly calcs'!AE38</f>
        <v/>
      </c>
      <c r="E59" t="str">
        <f ca="1">'Mortgage 2 Monthly calcs'!AF38</f>
        <v/>
      </c>
      <c r="F59" t="str">
        <f>'Mortgage 2 Monthly calcs'!AG38</f>
        <v/>
      </c>
      <c r="G59" t="str">
        <f>'Mortgage 2 Monthly calcs'!AH38</f>
        <v/>
      </c>
      <c r="H59" t="str">
        <f>'Mortgage 2 Monthly calcs'!AI38</f>
        <v/>
      </c>
      <c r="I59" t="str">
        <f>'Mortgage 2 Monthly calcs'!AJ38</f>
        <v/>
      </c>
      <c r="J59" t="str">
        <f>'Mortgage 2 Monthly calcs'!AK38</f>
        <v/>
      </c>
      <c r="K59" t="str">
        <f>'Mortgage 2 Monthly calcs'!AL38</f>
        <v/>
      </c>
      <c r="L59" t="str">
        <f ca="1">'Mortgage 2 Monthly calcs'!AM38</f>
        <v/>
      </c>
      <c r="M59"/>
      <c r="N59"/>
      <c r="O59"/>
      <c r="P59"/>
      <c r="Q59"/>
      <c r="R59"/>
      <c r="S59"/>
      <c r="T59"/>
      <c r="U59"/>
      <c r="V59"/>
      <c r="W59"/>
      <c r="X59"/>
      <c r="Y59"/>
      <c r="Z59"/>
      <c r="AA59"/>
      <c r="AB59"/>
      <c r="AC59"/>
      <c r="AD59"/>
      <c r="AE59"/>
      <c r="AF59"/>
      <c r="AG59"/>
      <c r="AH59"/>
      <c r="AI59"/>
      <c r="AJ59"/>
      <c r="AK59"/>
    </row>
    <row r="60" spans="1:37" s="45" customFormat="1" x14ac:dyDescent="0.25">
      <c r="A60"/>
      <c r="B60" t="str">
        <f>'Mortgage 2 Monthly calcs'!AD39</f>
        <v/>
      </c>
      <c r="C60"/>
      <c r="D60" t="str">
        <f ca="1">'Mortgage 2 Monthly calcs'!AE39</f>
        <v/>
      </c>
      <c r="E60" t="str">
        <f ca="1">'Mortgage 2 Monthly calcs'!AF39</f>
        <v/>
      </c>
      <c r="F60" t="str">
        <f>'Mortgage 2 Monthly calcs'!AG39</f>
        <v/>
      </c>
      <c r="G60" t="str">
        <f>'Mortgage 2 Monthly calcs'!AH39</f>
        <v/>
      </c>
      <c r="H60" t="str">
        <f>'Mortgage 2 Monthly calcs'!AI39</f>
        <v/>
      </c>
      <c r="I60" t="str">
        <f>'Mortgage 2 Monthly calcs'!AJ39</f>
        <v/>
      </c>
      <c r="J60" t="str">
        <f>'Mortgage 2 Monthly calcs'!AK39</f>
        <v/>
      </c>
      <c r="K60" t="str">
        <f>'Mortgage 2 Monthly calcs'!AL39</f>
        <v/>
      </c>
      <c r="L60" t="str">
        <f ca="1">'Mortgage 2 Monthly calcs'!AM39</f>
        <v/>
      </c>
      <c r="M60"/>
      <c r="N60"/>
      <c r="O60"/>
      <c r="P60"/>
      <c r="Q60"/>
      <c r="R60"/>
      <c r="S60"/>
      <c r="T60"/>
      <c r="U60"/>
      <c r="V60"/>
      <c r="W60"/>
      <c r="X60"/>
      <c r="Y60"/>
      <c r="Z60"/>
      <c r="AA60"/>
      <c r="AB60"/>
      <c r="AC60"/>
      <c r="AD60"/>
      <c r="AE60"/>
      <c r="AF60"/>
      <c r="AG60"/>
      <c r="AH60"/>
      <c r="AI60"/>
      <c r="AJ60"/>
      <c r="AK60"/>
    </row>
    <row r="61" spans="1:37" s="45" customFormat="1" x14ac:dyDescent="0.25">
      <c r="A61"/>
      <c r="B61" t="str">
        <f>'Mortgage 2 Monthly calcs'!AD40</f>
        <v/>
      </c>
      <c r="C61"/>
      <c r="D61" t="str">
        <f ca="1">'Mortgage 2 Monthly calcs'!AE40</f>
        <v/>
      </c>
      <c r="E61" t="str">
        <f ca="1">'Mortgage 2 Monthly calcs'!AF40</f>
        <v/>
      </c>
      <c r="F61" t="str">
        <f>'Mortgage 2 Monthly calcs'!AG40</f>
        <v/>
      </c>
      <c r="G61" t="str">
        <f>'Mortgage 2 Monthly calcs'!AH40</f>
        <v/>
      </c>
      <c r="H61" t="str">
        <f>'Mortgage 2 Monthly calcs'!AI40</f>
        <v/>
      </c>
      <c r="I61" t="str">
        <f>'Mortgage 2 Monthly calcs'!AJ40</f>
        <v/>
      </c>
      <c r="J61" t="str">
        <f>'Mortgage 2 Monthly calcs'!AK40</f>
        <v/>
      </c>
      <c r="K61" t="str">
        <f>'Mortgage 2 Monthly calcs'!AL40</f>
        <v/>
      </c>
      <c r="L61" t="str">
        <f ca="1">'Mortgage 2 Monthly calcs'!AM40</f>
        <v/>
      </c>
      <c r="M61"/>
      <c r="N61"/>
      <c r="O61"/>
      <c r="P61"/>
      <c r="Q61"/>
      <c r="R61"/>
      <c r="S61"/>
      <c r="T61"/>
      <c r="U61"/>
      <c r="V61"/>
      <c r="W61"/>
      <c r="X61"/>
      <c r="Y61"/>
      <c r="Z61"/>
      <c r="AA61"/>
      <c r="AB61"/>
      <c r="AC61"/>
      <c r="AD61"/>
      <c r="AE61"/>
      <c r="AF61"/>
      <c r="AG61"/>
      <c r="AH61"/>
      <c r="AI61"/>
      <c r="AJ61"/>
      <c r="AK61"/>
    </row>
    <row r="62" spans="1:37" s="45" customFormat="1" x14ac:dyDescent="0.25">
      <c r="A62"/>
      <c r="B62" t="str">
        <f>'Mortgage 2 Monthly calcs'!AD41</f>
        <v/>
      </c>
      <c r="C62"/>
      <c r="D62" t="str">
        <f ca="1">'Mortgage 2 Monthly calcs'!AE41</f>
        <v/>
      </c>
      <c r="E62" t="str">
        <f ca="1">'Mortgage 2 Monthly calcs'!AF41</f>
        <v/>
      </c>
      <c r="F62" t="str">
        <f>'Mortgage 2 Monthly calcs'!AG41</f>
        <v/>
      </c>
      <c r="G62" t="str">
        <f>'Mortgage 2 Monthly calcs'!AH41</f>
        <v/>
      </c>
      <c r="H62" t="str">
        <f>'Mortgage 2 Monthly calcs'!AI41</f>
        <v/>
      </c>
      <c r="I62" t="str">
        <f>'Mortgage 2 Monthly calcs'!AJ41</f>
        <v/>
      </c>
      <c r="J62" t="str">
        <f>'Mortgage 2 Monthly calcs'!AK41</f>
        <v/>
      </c>
      <c r="K62" t="str">
        <f>'Mortgage 2 Monthly calcs'!AL41</f>
        <v/>
      </c>
      <c r="L62" t="str">
        <f ca="1">'Mortgage 2 Monthly calcs'!AM41</f>
        <v/>
      </c>
      <c r="M62"/>
      <c r="N62"/>
      <c r="O62"/>
      <c r="P62"/>
      <c r="Q62"/>
      <c r="R62"/>
      <c r="S62"/>
      <c r="T62"/>
      <c r="U62"/>
      <c r="V62"/>
      <c r="W62"/>
      <c r="X62"/>
      <c r="Y62"/>
      <c r="Z62"/>
      <c r="AA62"/>
      <c r="AB62"/>
      <c r="AC62"/>
      <c r="AD62"/>
      <c r="AE62"/>
      <c r="AF62"/>
      <c r="AG62"/>
      <c r="AH62"/>
      <c r="AI62"/>
      <c r="AJ62"/>
      <c r="AK62"/>
    </row>
    <row r="63" spans="1:37" s="45" customFormat="1" x14ac:dyDescent="0.25">
      <c r="A63"/>
      <c r="B63" t="str">
        <f>'Mortgage 2 Monthly calcs'!AD42</f>
        <v/>
      </c>
      <c r="C63"/>
      <c r="D63" t="str">
        <f ca="1">'Mortgage 2 Monthly calcs'!AE42</f>
        <v/>
      </c>
      <c r="E63" t="str">
        <f ca="1">'Mortgage 2 Monthly calcs'!AF42</f>
        <v/>
      </c>
      <c r="F63" t="str">
        <f>'Mortgage 2 Monthly calcs'!AG42</f>
        <v/>
      </c>
      <c r="G63" t="str">
        <f>'Mortgage 2 Monthly calcs'!AH42</f>
        <v/>
      </c>
      <c r="H63" t="str">
        <f>'Mortgage 2 Monthly calcs'!AI42</f>
        <v/>
      </c>
      <c r="I63" t="str">
        <f>'Mortgage 2 Monthly calcs'!AJ42</f>
        <v/>
      </c>
      <c r="J63" t="str">
        <f>'Mortgage 2 Monthly calcs'!AK42</f>
        <v/>
      </c>
      <c r="K63" t="str">
        <f>'Mortgage 2 Monthly calcs'!AL42</f>
        <v/>
      </c>
      <c r="L63" t="str">
        <f ca="1">'Mortgage 2 Monthly calcs'!AM42</f>
        <v/>
      </c>
      <c r="M63"/>
      <c r="N63"/>
      <c r="O63"/>
      <c r="P63"/>
      <c r="Q63"/>
      <c r="R63"/>
      <c r="S63"/>
      <c r="T63"/>
      <c r="U63"/>
      <c r="V63"/>
      <c r="W63"/>
      <c r="X63"/>
      <c r="Y63"/>
      <c r="Z63"/>
      <c r="AA63"/>
      <c r="AB63"/>
      <c r="AC63"/>
      <c r="AD63"/>
      <c r="AE63"/>
      <c r="AF63"/>
      <c r="AG63"/>
      <c r="AH63"/>
      <c r="AI63"/>
      <c r="AJ63"/>
      <c r="AK63"/>
    </row>
    <row r="64" spans="1:37" s="45" customFormat="1" x14ac:dyDescent="0.25">
      <c r="A64"/>
      <c r="B64" t="str">
        <f>'Mortgage 2 Monthly calcs'!AD43</f>
        <v/>
      </c>
      <c r="C64"/>
      <c r="D64" t="str">
        <f ca="1">'Mortgage 2 Monthly calcs'!AE43</f>
        <v/>
      </c>
      <c r="E64" t="str">
        <f ca="1">'Mortgage 2 Monthly calcs'!AF43</f>
        <v/>
      </c>
      <c r="F64" t="str">
        <f>'Mortgage 2 Monthly calcs'!AG43</f>
        <v/>
      </c>
      <c r="G64" t="str">
        <f>'Mortgage 2 Monthly calcs'!AH43</f>
        <v/>
      </c>
      <c r="H64" t="str">
        <f>'Mortgage 2 Monthly calcs'!AI43</f>
        <v/>
      </c>
      <c r="I64" t="str">
        <f>'Mortgage 2 Monthly calcs'!AJ43</f>
        <v/>
      </c>
      <c r="J64" t="str">
        <f>'Mortgage 2 Monthly calcs'!AK43</f>
        <v/>
      </c>
      <c r="K64" t="str">
        <f>'Mortgage 2 Monthly calcs'!AL43</f>
        <v/>
      </c>
      <c r="L64" t="str">
        <f ca="1">'Mortgage 2 Monthly calcs'!AM43</f>
        <v/>
      </c>
      <c r="M64"/>
      <c r="N64"/>
      <c r="O64"/>
      <c r="P64"/>
      <c r="Q64"/>
      <c r="R64"/>
      <c r="S64"/>
      <c r="T64"/>
      <c r="U64"/>
      <c r="V64"/>
      <c r="W64"/>
      <c r="X64"/>
      <c r="Y64"/>
      <c r="Z64"/>
      <c r="AA64"/>
      <c r="AB64"/>
      <c r="AC64"/>
      <c r="AD64"/>
      <c r="AE64"/>
      <c r="AF64"/>
      <c r="AG64"/>
      <c r="AH64"/>
      <c r="AI64"/>
      <c r="AJ64"/>
      <c r="AK64"/>
    </row>
    <row r="65" spans="1:37" s="45" customFormat="1" x14ac:dyDescent="0.25">
      <c r="A65"/>
      <c r="B65" t="str">
        <f>'Mortgage 2 Monthly calcs'!AD44</f>
        <v/>
      </c>
      <c r="C65"/>
      <c r="D65" t="str">
        <f ca="1">'Mortgage 2 Monthly calcs'!AE44</f>
        <v/>
      </c>
      <c r="E65" t="str">
        <f ca="1">'Mortgage 2 Monthly calcs'!AF44</f>
        <v/>
      </c>
      <c r="F65" t="str">
        <f>'Mortgage 2 Monthly calcs'!AG44</f>
        <v/>
      </c>
      <c r="G65" t="str">
        <f>'Mortgage 2 Monthly calcs'!AH44</f>
        <v/>
      </c>
      <c r="H65" t="str">
        <f>'Mortgage 2 Monthly calcs'!AI44</f>
        <v/>
      </c>
      <c r="I65" t="str">
        <f>'Mortgage 2 Monthly calcs'!AJ44</f>
        <v/>
      </c>
      <c r="J65" t="str">
        <f>'Mortgage 2 Monthly calcs'!AK44</f>
        <v/>
      </c>
      <c r="K65" t="str">
        <f>'Mortgage 2 Monthly calcs'!AL44</f>
        <v/>
      </c>
      <c r="L65" t="str">
        <f ca="1">'Mortgage 2 Monthly calcs'!AM44</f>
        <v/>
      </c>
      <c r="M65"/>
      <c r="N65"/>
      <c r="O65"/>
      <c r="P65"/>
      <c r="Q65"/>
      <c r="R65"/>
      <c r="S65"/>
      <c r="T65"/>
      <c r="U65"/>
      <c r="V65"/>
      <c r="W65"/>
      <c r="X65"/>
      <c r="Y65"/>
      <c r="Z65"/>
      <c r="AA65"/>
      <c r="AB65"/>
      <c r="AC65"/>
      <c r="AD65"/>
      <c r="AE65"/>
      <c r="AF65"/>
      <c r="AG65"/>
      <c r="AH65"/>
      <c r="AI65"/>
      <c r="AJ65"/>
      <c r="AK65"/>
    </row>
    <row r="66" spans="1:37" s="45" customFormat="1" x14ac:dyDescent="0.25">
      <c r="A66"/>
      <c r="B66" t="str">
        <f>'Mortgage 2 Monthly calcs'!AD45</f>
        <v/>
      </c>
      <c r="C66"/>
      <c r="D66" t="str">
        <f ca="1">'Mortgage 2 Monthly calcs'!AE45</f>
        <v/>
      </c>
      <c r="E66" t="str">
        <f ca="1">'Mortgage 2 Monthly calcs'!AF45</f>
        <v/>
      </c>
      <c r="F66" t="str">
        <f>'Mortgage 2 Monthly calcs'!AG45</f>
        <v/>
      </c>
      <c r="G66" t="str">
        <f>'Mortgage 2 Monthly calcs'!AH45</f>
        <v/>
      </c>
      <c r="H66" t="str">
        <f>'Mortgage 2 Monthly calcs'!AI45</f>
        <v/>
      </c>
      <c r="I66" t="str">
        <f>'Mortgage 2 Monthly calcs'!AJ45</f>
        <v/>
      </c>
      <c r="J66" t="str">
        <f>'Mortgage 2 Monthly calcs'!AK45</f>
        <v/>
      </c>
      <c r="K66" t="str">
        <f>'Mortgage 2 Monthly calcs'!AL45</f>
        <v/>
      </c>
      <c r="L66" t="str">
        <f ca="1">'Mortgage 2 Monthly calcs'!AM45</f>
        <v/>
      </c>
      <c r="M66"/>
      <c r="N66"/>
      <c r="O66"/>
      <c r="P66"/>
      <c r="Q66"/>
      <c r="R66"/>
      <c r="S66"/>
      <c r="T66"/>
      <c r="U66"/>
      <c r="V66"/>
      <c r="W66"/>
      <c r="X66"/>
      <c r="Y66"/>
      <c r="Z66"/>
      <c r="AA66"/>
      <c r="AB66"/>
      <c r="AC66"/>
      <c r="AD66"/>
      <c r="AE66"/>
      <c r="AF66"/>
      <c r="AG66"/>
      <c r="AH66"/>
      <c r="AI66"/>
      <c r="AJ66"/>
      <c r="AK66"/>
    </row>
    <row r="67" spans="1:37" s="45" customFormat="1" x14ac:dyDescent="0.25">
      <c r="A67"/>
      <c r="B67" t="str">
        <f>'Mortgage 2 Monthly calcs'!AD46</f>
        <v/>
      </c>
      <c r="C67"/>
      <c r="D67" t="str">
        <f ca="1">'Mortgage 2 Monthly calcs'!AE46</f>
        <v/>
      </c>
      <c r="E67" t="str">
        <f ca="1">'Mortgage 2 Monthly calcs'!AF46</f>
        <v/>
      </c>
      <c r="F67" t="str">
        <f>'Mortgage 2 Monthly calcs'!AG46</f>
        <v/>
      </c>
      <c r="G67" t="str">
        <f>'Mortgage 2 Monthly calcs'!AH46</f>
        <v/>
      </c>
      <c r="H67" t="str">
        <f>'Mortgage 2 Monthly calcs'!AI46</f>
        <v/>
      </c>
      <c r="I67" t="str">
        <f>'Mortgage 2 Monthly calcs'!AJ46</f>
        <v/>
      </c>
      <c r="J67" t="str">
        <f>'Mortgage 2 Monthly calcs'!AK46</f>
        <v/>
      </c>
      <c r="K67" t="str">
        <f>'Mortgage 2 Monthly calcs'!AL46</f>
        <v/>
      </c>
      <c r="L67" t="str">
        <f ca="1">'Mortgage 2 Monthly calcs'!AM46</f>
        <v/>
      </c>
      <c r="M67"/>
      <c r="N67"/>
      <c r="O67"/>
      <c r="P67"/>
      <c r="Q67"/>
      <c r="R67"/>
      <c r="S67"/>
      <c r="T67"/>
      <c r="U67"/>
      <c r="V67"/>
      <c r="W67"/>
      <c r="X67"/>
      <c r="Y67"/>
      <c r="Z67"/>
      <c r="AA67"/>
      <c r="AB67"/>
      <c r="AC67"/>
      <c r="AD67"/>
      <c r="AE67"/>
      <c r="AF67"/>
      <c r="AG67"/>
      <c r="AH67"/>
      <c r="AI67"/>
      <c r="AJ67"/>
      <c r="AK67"/>
    </row>
    <row r="68" spans="1:37" s="45" customFormat="1" x14ac:dyDescent="0.25">
      <c r="A68"/>
      <c r="B68" t="str">
        <f>'Mortgage 2 Monthly calcs'!AD47</f>
        <v/>
      </c>
      <c r="C68"/>
      <c r="D68" t="str">
        <f ca="1">'Mortgage 2 Monthly calcs'!AE47</f>
        <v/>
      </c>
      <c r="E68" t="str">
        <f ca="1">'Mortgage 2 Monthly calcs'!AF47</f>
        <v/>
      </c>
      <c r="F68" t="str">
        <f>'Mortgage 2 Monthly calcs'!AG47</f>
        <v/>
      </c>
      <c r="G68" t="str">
        <f>'Mortgage 2 Monthly calcs'!AH47</f>
        <v/>
      </c>
      <c r="H68" t="str">
        <f>'Mortgage 2 Monthly calcs'!AI47</f>
        <v/>
      </c>
      <c r="I68" t="str">
        <f>'Mortgage 2 Monthly calcs'!AJ47</f>
        <v/>
      </c>
      <c r="J68" t="str">
        <f>'Mortgage 2 Monthly calcs'!AK47</f>
        <v/>
      </c>
      <c r="K68" t="str">
        <f>'Mortgage 2 Monthly calcs'!AL47</f>
        <v/>
      </c>
      <c r="L68" t="str">
        <f ca="1">'Mortgage 2 Monthly calcs'!AM47</f>
        <v/>
      </c>
      <c r="M68"/>
      <c r="N68"/>
      <c r="O68"/>
      <c r="P68"/>
      <c r="Q68"/>
      <c r="R68"/>
      <c r="S68"/>
      <c r="T68"/>
      <c r="U68"/>
      <c r="V68"/>
      <c r="W68"/>
      <c r="X68"/>
      <c r="Y68"/>
      <c r="Z68"/>
      <c r="AA68"/>
      <c r="AB68"/>
      <c r="AC68"/>
      <c r="AD68"/>
      <c r="AE68"/>
      <c r="AF68"/>
      <c r="AG68"/>
      <c r="AH68"/>
      <c r="AI68"/>
      <c r="AJ68"/>
      <c r="AK68"/>
    </row>
    <row r="69" spans="1:37" s="45" customFormat="1" x14ac:dyDescent="0.25">
      <c r="A69"/>
      <c r="B69" t="str">
        <f>'Mortgage 2 Monthly calcs'!AD48</f>
        <v/>
      </c>
      <c r="C69"/>
      <c r="D69" t="str">
        <f ca="1">'Mortgage 2 Monthly calcs'!AE48</f>
        <v/>
      </c>
      <c r="E69" t="str">
        <f ca="1">'Mortgage 2 Monthly calcs'!AF48</f>
        <v/>
      </c>
      <c r="F69" t="str">
        <f>'Mortgage 2 Monthly calcs'!AG48</f>
        <v/>
      </c>
      <c r="G69" t="str">
        <f>'Mortgage 2 Monthly calcs'!AH48</f>
        <v/>
      </c>
      <c r="H69" t="str">
        <f>'Mortgage 2 Monthly calcs'!AI48</f>
        <v/>
      </c>
      <c r="I69" t="str">
        <f>'Mortgage 2 Monthly calcs'!AJ48</f>
        <v/>
      </c>
      <c r="J69" t="str">
        <f>'Mortgage 2 Monthly calcs'!AK48</f>
        <v/>
      </c>
      <c r="K69" t="str">
        <f>'Mortgage 2 Monthly calcs'!AL48</f>
        <v/>
      </c>
      <c r="L69" t="str">
        <f ca="1">'Mortgage 2 Monthly calcs'!AM48</f>
        <v/>
      </c>
      <c r="M69"/>
      <c r="N69"/>
      <c r="O69"/>
      <c r="P69"/>
      <c r="Q69"/>
      <c r="R69"/>
      <c r="S69"/>
      <c r="T69"/>
      <c r="U69"/>
      <c r="V69"/>
      <c r="W69"/>
      <c r="X69"/>
      <c r="Y69"/>
      <c r="Z69"/>
      <c r="AA69"/>
      <c r="AB69"/>
      <c r="AC69"/>
      <c r="AD69"/>
      <c r="AE69"/>
      <c r="AF69"/>
      <c r="AG69"/>
      <c r="AH69"/>
      <c r="AI69"/>
      <c r="AJ69"/>
      <c r="AK69"/>
    </row>
    <row r="70" spans="1:37" s="45" customFormat="1" x14ac:dyDescent="0.25">
      <c r="A70"/>
      <c r="B70" t="str">
        <f>'Mortgage 2 Monthly calcs'!AD49</f>
        <v/>
      </c>
      <c r="C70"/>
      <c r="D70" t="str">
        <f ca="1">'Mortgage 2 Monthly calcs'!AE49</f>
        <v/>
      </c>
      <c r="E70" t="str">
        <f ca="1">'Mortgage 2 Monthly calcs'!AF49</f>
        <v/>
      </c>
      <c r="F70" t="str">
        <f>'Mortgage 2 Monthly calcs'!AG49</f>
        <v/>
      </c>
      <c r="G70" t="str">
        <f>'Mortgage 2 Monthly calcs'!AH49</f>
        <v/>
      </c>
      <c r="H70" t="str">
        <f>'Mortgage 2 Monthly calcs'!AI49</f>
        <v/>
      </c>
      <c r="I70" t="str">
        <f>'Mortgage 2 Monthly calcs'!AJ49</f>
        <v/>
      </c>
      <c r="J70" t="str">
        <f>'Mortgage 2 Monthly calcs'!AK49</f>
        <v/>
      </c>
      <c r="K70" t="str">
        <f>'Mortgage 2 Monthly calcs'!AL49</f>
        <v/>
      </c>
      <c r="L70" t="str">
        <f ca="1">'Mortgage 2 Monthly calcs'!AM49</f>
        <v/>
      </c>
      <c r="M70"/>
      <c r="N70"/>
      <c r="O70"/>
      <c r="P70"/>
      <c r="Q70"/>
      <c r="R70"/>
      <c r="S70"/>
      <c r="T70"/>
      <c r="U70"/>
      <c r="V70"/>
      <c r="W70"/>
      <c r="X70"/>
      <c r="Y70"/>
      <c r="Z70"/>
      <c r="AA70"/>
      <c r="AB70"/>
      <c r="AC70"/>
      <c r="AD70"/>
      <c r="AE70"/>
      <c r="AF70"/>
      <c r="AG70"/>
      <c r="AH70"/>
      <c r="AI70"/>
      <c r="AJ70"/>
      <c r="AK70"/>
    </row>
    <row r="71" spans="1:37" s="45" customFormat="1" x14ac:dyDescent="0.25">
      <c r="A71"/>
      <c r="B71" t="str">
        <f>'Mortgage 2 Monthly calcs'!AD50</f>
        <v/>
      </c>
      <c r="C71"/>
      <c r="D71" t="str">
        <f ca="1">'Mortgage 2 Monthly calcs'!AE50</f>
        <v/>
      </c>
      <c r="E71" t="str">
        <f ca="1">'Mortgage 2 Monthly calcs'!AF50</f>
        <v/>
      </c>
      <c r="F71" t="str">
        <f>'Mortgage 2 Monthly calcs'!AG50</f>
        <v/>
      </c>
      <c r="G71" t="str">
        <f>'Mortgage 2 Monthly calcs'!AH50</f>
        <v/>
      </c>
      <c r="H71" t="str">
        <f>'Mortgage 2 Monthly calcs'!AI50</f>
        <v/>
      </c>
      <c r="I71" t="str">
        <f>'Mortgage 2 Monthly calcs'!AJ50</f>
        <v/>
      </c>
      <c r="J71" t="str">
        <f>'Mortgage 2 Monthly calcs'!AK50</f>
        <v/>
      </c>
      <c r="K71" t="str">
        <f>'Mortgage 2 Monthly calcs'!AL50</f>
        <v/>
      </c>
      <c r="L71" t="str">
        <f ca="1">'Mortgage 2 Monthly calcs'!AM50</f>
        <v/>
      </c>
      <c r="M71"/>
      <c r="N71"/>
      <c r="O71"/>
      <c r="P71"/>
      <c r="Q71"/>
      <c r="R71"/>
      <c r="S71"/>
      <c r="T71"/>
      <c r="U71"/>
      <c r="V71"/>
      <c r="W71"/>
      <c r="X71"/>
      <c r="Y71"/>
      <c r="Z71"/>
      <c r="AA71"/>
      <c r="AB71"/>
      <c r="AC71"/>
      <c r="AD71"/>
      <c r="AE71"/>
      <c r="AF71"/>
      <c r="AG71"/>
      <c r="AH71"/>
      <c r="AI71"/>
      <c r="AJ71"/>
      <c r="AK71"/>
    </row>
    <row r="72" spans="1:37" s="45" customFormat="1" x14ac:dyDescent="0.25">
      <c r="A72"/>
      <c r="B72" t="str">
        <f>'Mortgage 2 Monthly calcs'!AD51</f>
        <v/>
      </c>
      <c r="C72"/>
      <c r="D72" t="str">
        <f ca="1">'Mortgage 2 Monthly calcs'!AE51</f>
        <v/>
      </c>
      <c r="E72" t="str">
        <f ca="1">'Mortgage 2 Monthly calcs'!AF51</f>
        <v/>
      </c>
      <c r="F72" t="str">
        <f>'Mortgage 2 Monthly calcs'!AG51</f>
        <v/>
      </c>
      <c r="G72" t="str">
        <f>'Mortgage 2 Monthly calcs'!AH51</f>
        <v/>
      </c>
      <c r="H72" t="str">
        <f>'Mortgage 2 Monthly calcs'!AI51</f>
        <v/>
      </c>
      <c r="I72" t="str">
        <f>'Mortgage 2 Monthly calcs'!AJ51</f>
        <v/>
      </c>
      <c r="J72" t="str">
        <f>'Mortgage 2 Monthly calcs'!AK51</f>
        <v/>
      </c>
      <c r="K72" t="str">
        <f>'Mortgage 2 Monthly calcs'!AL51</f>
        <v/>
      </c>
      <c r="L72" t="str">
        <f ca="1">'Mortgage 2 Monthly calcs'!AM51</f>
        <v/>
      </c>
      <c r="M72"/>
      <c r="N72"/>
      <c r="O72"/>
      <c r="P72"/>
      <c r="Q72"/>
      <c r="R72"/>
      <c r="S72"/>
      <c r="T72"/>
      <c r="U72"/>
      <c r="V72"/>
      <c r="W72"/>
      <c r="X72"/>
      <c r="Y72"/>
      <c r="Z72"/>
      <c r="AA72"/>
      <c r="AB72"/>
      <c r="AC72"/>
      <c r="AD72"/>
      <c r="AE72"/>
      <c r="AF72"/>
      <c r="AG72"/>
      <c r="AH72"/>
      <c r="AI72"/>
      <c r="AJ72"/>
      <c r="AK72"/>
    </row>
    <row r="73" spans="1:37" s="45" customFormat="1" x14ac:dyDescent="0.25">
      <c r="A73"/>
      <c r="B73" t="str">
        <f>'Mortgage 2 Monthly calcs'!AD52</f>
        <v/>
      </c>
      <c r="C73"/>
      <c r="D73" t="str">
        <f ca="1">'Mortgage 2 Monthly calcs'!AE52</f>
        <v/>
      </c>
      <c r="E73" t="str">
        <f ca="1">'Mortgage 2 Monthly calcs'!AF52</f>
        <v/>
      </c>
      <c r="F73" t="str">
        <f>'Mortgage 2 Monthly calcs'!AG52</f>
        <v/>
      </c>
      <c r="G73" t="str">
        <f>'Mortgage 2 Monthly calcs'!AH52</f>
        <v/>
      </c>
      <c r="H73" t="str">
        <f>'Mortgage 2 Monthly calcs'!AI52</f>
        <v/>
      </c>
      <c r="I73" t="str">
        <f>'Mortgage 2 Monthly calcs'!AJ52</f>
        <v/>
      </c>
      <c r="J73" t="str">
        <f>'Mortgage 2 Monthly calcs'!AK52</f>
        <v/>
      </c>
      <c r="K73" t="str">
        <f>'Mortgage 2 Monthly calcs'!AL52</f>
        <v/>
      </c>
      <c r="L73" t="str">
        <f ca="1">'Mortgage 2 Monthly calcs'!AM52</f>
        <v/>
      </c>
      <c r="M73"/>
      <c r="N73"/>
      <c r="O73"/>
      <c r="P73"/>
      <c r="Q73"/>
      <c r="R73"/>
      <c r="S73"/>
      <c r="T73"/>
      <c r="U73"/>
      <c r="V73"/>
      <c r="W73"/>
      <c r="X73"/>
      <c r="Y73"/>
      <c r="Z73"/>
      <c r="AA73"/>
      <c r="AB73"/>
      <c r="AC73"/>
      <c r="AD73"/>
      <c r="AE73"/>
      <c r="AF73"/>
      <c r="AG73"/>
      <c r="AH73"/>
      <c r="AI73"/>
      <c r="AJ73"/>
      <c r="AK73"/>
    </row>
    <row r="74" spans="1:37" s="45" customFormat="1" x14ac:dyDescent="0.25">
      <c r="A74"/>
      <c r="B74" t="str">
        <f>'Mortgage 2 Monthly calcs'!AD53</f>
        <v/>
      </c>
      <c r="C74"/>
      <c r="D74" t="str">
        <f ca="1">'Mortgage 2 Monthly calcs'!AE53</f>
        <v/>
      </c>
      <c r="E74" t="str">
        <f ca="1">'Mortgage 2 Monthly calcs'!AF53</f>
        <v/>
      </c>
      <c r="F74" t="str">
        <f>'Mortgage 2 Monthly calcs'!AG53</f>
        <v/>
      </c>
      <c r="G74" t="str">
        <f>'Mortgage 2 Monthly calcs'!AH53</f>
        <v/>
      </c>
      <c r="H74" t="str">
        <f>'Mortgage 2 Monthly calcs'!AI53</f>
        <v/>
      </c>
      <c r="I74" t="str">
        <f>'Mortgage 2 Monthly calcs'!AJ53</f>
        <v/>
      </c>
      <c r="J74" t="str">
        <f>'Mortgage 2 Monthly calcs'!AK53</f>
        <v/>
      </c>
      <c r="K74" t="str">
        <f>'Mortgage 2 Monthly calcs'!AL53</f>
        <v/>
      </c>
      <c r="L74" t="str">
        <f ca="1">'Mortgage 2 Monthly calcs'!AM53</f>
        <v/>
      </c>
      <c r="M74"/>
      <c r="N74"/>
      <c r="O74"/>
      <c r="P74"/>
      <c r="Q74"/>
      <c r="R74"/>
      <c r="S74"/>
      <c r="T74"/>
      <c r="U74"/>
      <c r="V74"/>
      <c r="W74"/>
      <c r="X74"/>
      <c r="Y74"/>
      <c r="Z74"/>
      <c r="AA74"/>
      <c r="AB74"/>
      <c r="AC74"/>
      <c r="AD74"/>
      <c r="AE74"/>
      <c r="AF74"/>
      <c r="AG74"/>
      <c r="AH74"/>
      <c r="AI74"/>
      <c r="AJ74"/>
      <c r="AK74"/>
    </row>
    <row r="75" spans="1:37" s="45" customFormat="1" x14ac:dyDescent="0.25">
      <c r="A75"/>
      <c r="B75" t="str">
        <f>'Mortgage 2 Monthly calcs'!AD54</f>
        <v/>
      </c>
      <c r="C75"/>
      <c r="D75" t="str">
        <f ca="1">'Mortgage 2 Monthly calcs'!AE54</f>
        <v/>
      </c>
      <c r="E75" t="str">
        <f ca="1">'Mortgage 2 Monthly calcs'!AF54</f>
        <v/>
      </c>
      <c r="F75" t="str">
        <f>'Mortgage 2 Monthly calcs'!AG54</f>
        <v/>
      </c>
      <c r="G75" t="str">
        <f>'Mortgage 2 Monthly calcs'!AH54</f>
        <v/>
      </c>
      <c r="H75" t="str">
        <f>'Mortgage 2 Monthly calcs'!AI54</f>
        <v/>
      </c>
      <c r="I75" t="str">
        <f>'Mortgage 2 Monthly calcs'!AJ54</f>
        <v/>
      </c>
      <c r="J75" t="str">
        <f>'Mortgage 2 Monthly calcs'!AK54</f>
        <v/>
      </c>
      <c r="K75" t="str">
        <f>'Mortgage 2 Monthly calcs'!AL54</f>
        <v/>
      </c>
      <c r="L75" t="str">
        <f ca="1">'Mortgage 2 Monthly calcs'!AM54</f>
        <v/>
      </c>
      <c r="M75"/>
      <c r="N75"/>
      <c r="O75"/>
      <c r="P75"/>
      <c r="Q75"/>
      <c r="R75"/>
      <c r="S75"/>
      <c r="T75"/>
      <c r="U75"/>
      <c r="V75"/>
      <c r="W75"/>
      <c r="X75"/>
      <c r="Y75"/>
      <c r="Z75"/>
      <c r="AA75"/>
      <c r="AB75"/>
      <c r="AC75"/>
      <c r="AD75"/>
      <c r="AE75"/>
      <c r="AF75"/>
      <c r="AG75"/>
      <c r="AH75"/>
      <c r="AI75"/>
      <c r="AJ75"/>
      <c r="AK75"/>
    </row>
    <row r="76" spans="1:37" s="45" customFormat="1" x14ac:dyDescent="0.25">
      <c r="A76"/>
      <c r="B76" t="str">
        <f>'Mortgage 2 Monthly calcs'!AD55</f>
        <v/>
      </c>
      <c r="C76"/>
      <c r="D76" t="str">
        <f ca="1">'Mortgage 2 Monthly calcs'!AE55</f>
        <v/>
      </c>
      <c r="E76" t="str">
        <f ca="1">'Mortgage 2 Monthly calcs'!AF55</f>
        <v/>
      </c>
      <c r="F76" t="str">
        <f>'Mortgage 2 Monthly calcs'!AG55</f>
        <v/>
      </c>
      <c r="G76" t="str">
        <f>'Mortgage 2 Monthly calcs'!AH55</f>
        <v/>
      </c>
      <c r="H76" t="str">
        <f>'Mortgage 2 Monthly calcs'!AI55</f>
        <v/>
      </c>
      <c r="I76" t="str">
        <f>'Mortgage 2 Monthly calcs'!AJ55</f>
        <v/>
      </c>
      <c r="J76" t="str">
        <f>'Mortgage 2 Monthly calcs'!AK55</f>
        <v/>
      </c>
      <c r="K76" t="str">
        <f>'Mortgage 2 Monthly calcs'!AL55</f>
        <v/>
      </c>
      <c r="L76" t="str">
        <f ca="1">'Mortgage 2 Monthly calcs'!AM55</f>
        <v/>
      </c>
      <c r="M76"/>
      <c r="N76"/>
      <c r="O76"/>
      <c r="P76"/>
      <c r="Q76"/>
      <c r="R76"/>
      <c r="S76"/>
      <c r="T76"/>
      <c r="U76"/>
      <c r="V76"/>
      <c r="W76"/>
      <c r="X76"/>
      <c r="Y76"/>
      <c r="Z76"/>
      <c r="AA76"/>
      <c r="AB76"/>
      <c r="AC76"/>
      <c r="AD76"/>
      <c r="AE76"/>
      <c r="AF76"/>
      <c r="AG76"/>
      <c r="AH76"/>
      <c r="AI76"/>
      <c r="AJ76"/>
      <c r="AK76"/>
    </row>
    <row r="77" spans="1:37" s="45" customFormat="1" x14ac:dyDescent="0.25">
      <c r="A77"/>
      <c r="B77" t="str">
        <f>'Mortgage 2 Monthly calcs'!AD56</f>
        <v/>
      </c>
      <c r="C77"/>
      <c r="D77" t="str">
        <f ca="1">'Mortgage 2 Monthly calcs'!AE56</f>
        <v/>
      </c>
      <c r="E77" t="str">
        <f ca="1">'Mortgage 2 Monthly calcs'!AF56</f>
        <v/>
      </c>
      <c r="F77" t="str">
        <f>'Mortgage 2 Monthly calcs'!AG56</f>
        <v/>
      </c>
      <c r="G77" t="str">
        <f>'Mortgage 2 Monthly calcs'!AH56</f>
        <v/>
      </c>
      <c r="H77" t="str">
        <f>'Mortgage 2 Monthly calcs'!AI56</f>
        <v/>
      </c>
      <c r="I77" t="str">
        <f>'Mortgage 2 Monthly calcs'!AJ56</f>
        <v/>
      </c>
      <c r="J77" t="str">
        <f>'Mortgage 2 Monthly calcs'!AK56</f>
        <v/>
      </c>
      <c r="K77" t="str">
        <f>'Mortgage 2 Monthly calcs'!AL56</f>
        <v/>
      </c>
      <c r="L77" t="str">
        <f ca="1">'Mortgage 2 Monthly calcs'!AM56</f>
        <v/>
      </c>
      <c r="M77"/>
      <c r="N77"/>
      <c r="O77"/>
      <c r="P77"/>
      <c r="Q77"/>
      <c r="R77"/>
      <c r="S77"/>
      <c r="T77"/>
      <c r="U77"/>
      <c r="V77"/>
      <c r="W77"/>
      <c r="X77"/>
      <c r="Y77"/>
      <c r="Z77"/>
      <c r="AA77"/>
      <c r="AB77"/>
      <c r="AC77"/>
      <c r="AD77"/>
      <c r="AE77"/>
      <c r="AF77"/>
      <c r="AG77"/>
      <c r="AH77"/>
      <c r="AI77"/>
      <c r="AJ77"/>
      <c r="AK77"/>
    </row>
    <row r="78" spans="1:37" s="45" customFormat="1" x14ac:dyDescent="0.25">
      <c r="A78"/>
      <c r="B78" t="str">
        <f>'Mortgage 2 Monthly calcs'!AD57</f>
        <v/>
      </c>
      <c r="C78"/>
      <c r="D78" t="str">
        <f ca="1">'Mortgage 2 Monthly calcs'!AE57</f>
        <v/>
      </c>
      <c r="E78" t="str">
        <f ca="1">'Mortgage 2 Monthly calcs'!AF57</f>
        <v/>
      </c>
      <c r="F78" t="str">
        <f>'Mortgage 2 Monthly calcs'!AG57</f>
        <v/>
      </c>
      <c r="G78" t="str">
        <f>'Mortgage 2 Monthly calcs'!AH57</f>
        <v/>
      </c>
      <c r="H78" t="str">
        <f>'Mortgage 2 Monthly calcs'!AI57</f>
        <v/>
      </c>
      <c r="I78" t="str">
        <f>'Mortgage 2 Monthly calcs'!AJ57</f>
        <v/>
      </c>
      <c r="J78" t="str">
        <f>'Mortgage 2 Monthly calcs'!AK57</f>
        <v/>
      </c>
      <c r="K78" t="str">
        <f>'Mortgage 2 Monthly calcs'!AL57</f>
        <v/>
      </c>
      <c r="L78" t="str">
        <f ca="1">'Mortgage 2 Monthly calcs'!AM57</f>
        <v/>
      </c>
      <c r="M78"/>
      <c r="N78"/>
      <c r="O78"/>
      <c r="P78"/>
      <c r="Q78"/>
      <c r="R78"/>
      <c r="S78"/>
      <c r="T78"/>
      <c r="U78"/>
      <c r="V78"/>
      <c r="W78"/>
      <c r="X78"/>
      <c r="Y78"/>
      <c r="Z78"/>
      <c r="AA78"/>
      <c r="AB78"/>
      <c r="AC78"/>
      <c r="AD78"/>
      <c r="AE78"/>
      <c r="AF78"/>
      <c r="AG78"/>
      <c r="AH78"/>
      <c r="AI78"/>
      <c r="AJ78"/>
      <c r="AK78"/>
    </row>
    <row r="79" spans="1:37" s="45" customFormat="1" x14ac:dyDescent="0.25">
      <c r="A79"/>
      <c r="B79" t="str">
        <f>'Mortgage 2 Monthly calcs'!AD58</f>
        <v/>
      </c>
      <c r="C79"/>
      <c r="D79" t="str">
        <f ca="1">'Mortgage 2 Monthly calcs'!AE58</f>
        <v/>
      </c>
      <c r="E79" t="str">
        <f ca="1">'Mortgage 2 Monthly calcs'!AF58</f>
        <v/>
      </c>
      <c r="F79" t="str">
        <f>'Mortgage 2 Monthly calcs'!AG58</f>
        <v/>
      </c>
      <c r="G79" t="str">
        <f>'Mortgage 2 Monthly calcs'!AH58</f>
        <v/>
      </c>
      <c r="H79" t="str">
        <f>'Mortgage 2 Monthly calcs'!AI58</f>
        <v/>
      </c>
      <c r="I79" t="str">
        <f>'Mortgage 2 Monthly calcs'!AJ58</f>
        <v/>
      </c>
      <c r="J79" t="str">
        <f>'Mortgage 2 Monthly calcs'!AK58</f>
        <v/>
      </c>
      <c r="K79" t="str">
        <f>'Mortgage 2 Monthly calcs'!AL58</f>
        <v/>
      </c>
      <c r="L79" t="str">
        <f ca="1">'Mortgage 2 Monthly calcs'!AM58</f>
        <v/>
      </c>
      <c r="M79"/>
      <c r="N79"/>
      <c r="O79"/>
      <c r="P79"/>
      <c r="Q79"/>
      <c r="R79"/>
      <c r="S79"/>
      <c r="T79"/>
      <c r="U79"/>
      <c r="V79"/>
      <c r="W79"/>
      <c r="X79"/>
      <c r="Y79"/>
      <c r="Z79"/>
      <c r="AA79"/>
      <c r="AB79"/>
      <c r="AC79"/>
      <c r="AD79"/>
      <c r="AE79"/>
      <c r="AF79"/>
      <c r="AG79"/>
      <c r="AH79"/>
      <c r="AI79"/>
      <c r="AJ79"/>
      <c r="AK79"/>
    </row>
    <row r="80" spans="1:37" s="115" customFormat="1" x14ac:dyDescent="0.25">
      <c r="A80"/>
      <c r="B80" t="str">
        <f>'Mortgage 2 Monthly calcs'!AD59</f>
        <v/>
      </c>
      <c r="C80"/>
      <c r="D80" t="str">
        <f ca="1">'Mortgage 2 Monthly calcs'!AE59</f>
        <v/>
      </c>
      <c r="E80" t="str">
        <f ca="1">'Mortgage 2 Monthly calcs'!AF59</f>
        <v/>
      </c>
      <c r="F80" t="str">
        <f>'Mortgage 2 Monthly calcs'!AG59</f>
        <v/>
      </c>
      <c r="G80" t="str">
        <f>'Mortgage 2 Monthly calcs'!AH59</f>
        <v/>
      </c>
      <c r="H80" t="str">
        <f>'Mortgage 2 Monthly calcs'!AI59</f>
        <v/>
      </c>
      <c r="I80" t="str">
        <f>'Mortgage 2 Monthly calcs'!AJ59</f>
        <v/>
      </c>
      <c r="J80" t="str">
        <f>'Mortgage 2 Monthly calcs'!AK59</f>
        <v/>
      </c>
      <c r="K80" t="str">
        <f>'Mortgage 2 Monthly calcs'!AL59</f>
        <v/>
      </c>
      <c r="L80" t="str">
        <f ca="1">'Mortgage 2 Monthly calcs'!AM59</f>
        <v/>
      </c>
      <c r="M80"/>
      <c r="N80"/>
      <c r="O80"/>
      <c r="P80"/>
      <c r="Q80"/>
      <c r="R80"/>
      <c r="S80"/>
      <c r="T80"/>
      <c r="U80"/>
      <c r="V80"/>
      <c r="W80"/>
      <c r="X80"/>
      <c r="Y80"/>
      <c r="Z80"/>
      <c r="AA80"/>
      <c r="AB80"/>
      <c r="AC80"/>
      <c r="AD80"/>
      <c r="AE80"/>
      <c r="AF80"/>
      <c r="AG80"/>
      <c r="AH80"/>
      <c r="AI80"/>
      <c r="AJ80"/>
      <c r="AK80"/>
    </row>
    <row r="81" spans="1:37" s="115" customFormat="1" x14ac:dyDescent="0.25">
      <c r="A81"/>
      <c r="B81" t="str">
        <f>'Mortgage 2 Monthly calcs'!AD60</f>
        <v/>
      </c>
      <c r="C81"/>
      <c r="D81" t="str">
        <f ca="1">'Mortgage 2 Monthly calcs'!AE60</f>
        <v/>
      </c>
      <c r="E81" t="str">
        <f ca="1">'Mortgage 2 Monthly calcs'!AF60</f>
        <v/>
      </c>
      <c r="F81" t="str">
        <f>'Mortgage 2 Monthly calcs'!AG60</f>
        <v/>
      </c>
      <c r="G81" t="str">
        <f>'Mortgage 2 Monthly calcs'!AH60</f>
        <v/>
      </c>
      <c r="H81" t="str">
        <f>'Mortgage 2 Monthly calcs'!AI60</f>
        <v/>
      </c>
      <c r="I81" t="str">
        <f>'Mortgage 2 Monthly calcs'!AJ60</f>
        <v/>
      </c>
      <c r="J81" t="str">
        <f>'Mortgage 2 Monthly calcs'!AK60</f>
        <v/>
      </c>
      <c r="K81" t="str">
        <f>'Mortgage 2 Monthly calcs'!AL60</f>
        <v/>
      </c>
      <c r="L81" t="str">
        <f ca="1">'Mortgage 2 Monthly calcs'!AM60</f>
        <v/>
      </c>
      <c r="M81"/>
      <c r="N81"/>
      <c r="O81"/>
      <c r="P81"/>
      <c r="Q81"/>
      <c r="R81"/>
      <c r="S81"/>
      <c r="T81"/>
      <c r="U81"/>
      <c r="V81"/>
      <c r="W81"/>
      <c r="X81"/>
      <c r="Y81"/>
      <c r="Z81"/>
      <c r="AA81"/>
      <c r="AB81"/>
      <c r="AC81"/>
      <c r="AD81"/>
      <c r="AE81"/>
      <c r="AF81"/>
      <c r="AG81"/>
      <c r="AH81"/>
      <c r="AI81"/>
      <c r="AJ81"/>
      <c r="AK81"/>
    </row>
    <row r="82" spans="1:37" s="115" customFormat="1" x14ac:dyDescent="0.25">
      <c r="A82"/>
      <c r="B82" t="str">
        <f>'Mortgage 2 Monthly calcs'!AD61</f>
        <v/>
      </c>
      <c r="C82"/>
      <c r="D82" t="str">
        <f ca="1">'Mortgage 2 Monthly calcs'!AE61</f>
        <v/>
      </c>
      <c r="E82" t="str">
        <f ca="1">'Mortgage 2 Monthly calcs'!AF61</f>
        <v/>
      </c>
      <c r="F82" t="str">
        <f>'Mortgage 2 Monthly calcs'!AG61</f>
        <v/>
      </c>
      <c r="G82" t="str">
        <f>'Mortgage 2 Monthly calcs'!AH61</f>
        <v/>
      </c>
      <c r="H82" t="str">
        <f>'Mortgage 2 Monthly calcs'!AI61</f>
        <v/>
      </c>
      <c r="I82" t="str">
        <f>'Mortgage 2 Monthly calcs'!AJ61</f>
        <v/>
      </c>
      <c r="J82" t="str">
        <f>'Mortgage 2 Monthly calcs'!AK61</f>
        <v/>
      </c>
      <c r="K82" t="str">
        <f>'Mortgage 2 Monthly calcs'!AL61</f>
        <v/>
      </c>
      <c r="L82" t="str">
        <f ca="1">'Mortgage 2 Monthly calcs'!AM61</f>
        <v/>
      </c>
      <c r="M82"/>
      <c r="N82"/>
      <c r="O82"/>
      <c r="P82"/>
      <c r="Q82"/>
      <c r="R82"/>
      <c r="S82"/>
      <c r="T82"/>
      <c r="U82"/>
      <c r="V82"/>
      <c r="W82"/>
      <c r="X82"/>
      <c r="Y82"/>
      <c r="Z82"/>
      <c r="AA82"/>
      <c r="AB82"/>
      <c r="AC82"/>
      <c r="AD82"/>
      <c r="AE82"/>
      <c r="AF82"/>
      <c r="AG82"/>
      <c r="AH82"/>
      <c r="AI82"/>
      <c r="AJ82"/>
      <c r="AK82"/>
    </row>
    <row r="83" spans="1:37" s="115" customFormat="1"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row>
    <row r="84" spans="1:37" s="115" customFormat="1"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row>
    <row r="85" spans="1:37" s="115" customFormat="1"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row>
    <row r="86" spans="1:37" s="115" customFormat="1"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row>
    <row r="87" spans="1:37" s="115" customFormat="1"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row>
    <row r="88" spans="1:37" s="115" customFormat="1"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row>
    <row r="89" spans="1:37" s="115" customFormat="1"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row>
    <row r="90" spans="1:37" s="115" customFormat="1"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row>
    <row r="91" spans="1:37" s="115" customFormat="1"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row>
    <row r="92" spans="1:37" s="115" customFormat="1"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row>
    <row r="93" spans="1:37" s="115" customFormat="1"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row>
    <row r="94" spans="1:37" s="115" customFormat="1"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row>
    <row r="95" spans="1:37" s="115" customFormat="1"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row>
    <row r="96" spans="1:37" s="115" customFormat="1"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row>
    <row r="97" spans="1:37" s="115" customFormat="1"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row>
    <row r="98" spans="1:37" s="115" customFormat="1"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row>
    <row r="99" spans="1:37" s="115" customFormat="1"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row>
    <row r="100" spans="1:37" s="115" customFormat="1"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row>
    <row r="101" spans="1:37" s="115" customFormat="1"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row>
    <row r="102" spans="1:37" s="115" customFormat="1"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row>
    <row r="103" spans="1:37" s="115" customFormat="1"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row>
    <row r="104" spans="1:37" s="115" customFormat="1"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row>
    <row r="105" spans="1:37" s="115" customFormat="1"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row>
    <row r="106" spans="1:37" s="115" customFormat="1"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row>
    <row r="107" spans="1:37" s="115" customFormat="1"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row>
    <row r="108" spans="1:37" s="115" customFormat="1"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row>
    <row r="109" spans="1:37" s="115" customFormat="1"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row>
    <row r="110" spans="1:37" s="115" customFormat="1"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row>
    <row r="111" spans="1:37" s="115" customFormat="1"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row>
    <row r="112" spans="1:37" s="115" customFormat="1"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row>
    <row r="113" spans="1:37" s="115" customFormat="1"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row>
    <row r="114" spans="1:37" s="115" customFormat="1"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row>
    <row r="115" spans="1:37" s="115" customFormat="1"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row>
    <row r="116" spans="1:37" s="115" customFormat="1"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row>
    <row r="117" spans="1:37" s="115" customFormat="1"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row>
    <row r="118" spans="1:37" s="115" customFormat="1"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row>
    <row r="119" spans="1:37" s="115" customFormat="1"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row>
    <row r="120" spans="1:37" s="115" customFormat="1"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row>
    <row r="121" spans="1:37" s="115" customFormat="1"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row>
    <row r="122" spans="1:37" s="115" customFormat="1"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row>
    <row r="123" spans="1:37" s="115" customFormat="1"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row>
    <row r="124" spans="1:37" s="115" customFormat="1" x14ac:dyDescent="0.2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row>
    <row r="125" spans="1:37" s="115" customFormat="1"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row>
    <row r="126" spans="1:37" s="115" customFormat="1"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row>
    <row r="127" spans="1:37" s="115" customFormat="1"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row>
    <row r="128" spans="1:37" s="115" customFormat="1"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row>
    <row r="129" spans="1:37" s="115" customFormat="1"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row>
    <row r="130" spans="1:37" s="115" customFormat="1"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row>
    <row r="131" spans="1:37" s="115" customFormat="1"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row>
    <row r="132" spans="1:37" s="115" customFormat="1"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row>
    <row r="133" spans="1:37" s="115" customFormat="1"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row>
    <row r="134" spans="1:37" s="115" customFormat="1"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row>
    <row r="135" spans="1:37" s="115" customFormat="1"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row>
    <row r="136" spans="1:37" s="115" customFormat="1"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row>
    <row r="137" spans="1:37" s="115" customFormat="1"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row>
    <row r="138" spans="1:37" s="115" customFormat="1"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row>
    <row r="139" spans="1:37" s="115" customFormat="1"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row>
    <row r="140" spans="1:37" s="115" customFormat="1"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row>
    <row r="141" spans="1:37" s="115" customFormat="1"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row>
    <row r="142" spans="1:37" s="115" customFormat="1"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row>
    <row r="143" spans="1:37" s="115" customFormat="1"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row>
    <row r="144" spans="1:37" s="115" customFormat="1"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row>
    <row r="145" spans="1:37" s="115" customFormat="1"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row>
    <row r="146" spans="1:37" s="115" customFormat="1"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row>
    <row r="147" spans="1:37" s="115" customFormat="1"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row>
    <row r="148" spans="1:37" s="115" customFormat="1"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row>
    <row r="149" spans="1:37" s="115" customFormat="1"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row>
    <row r="150" spans="1:37" s="115" customFormat="1"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row>
    <row r="151" spans="1:37" s="115" customFormat="1"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row>
    <row r="152" spans="1:37" s="115" customFormat="1"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row>
    <row r="153" spans="1:37" s="115" customFormat="1"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row>
    <row r="154" spans="1:37" s="115" customFormat="1"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row>
    <row r="155" spans="1:37" s="115" customFormat="1"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row>
    <row r="156" spans="1:37" s="115" customFormat="1"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row>
    <row r="157" spans="1:37" s="115" customFormat="1"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row>
    <row r="158" spans="1:37" s="115" customFormat="1"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row>
    <row r="159" spans="1:37" s="115" customFormat="1"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row>
    <row r="160" spans="1:37" s="115" customFormat="1"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row>
    <row r="161" spans="1:37" s="115" customFormat="1"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row>
    <row r="162" spans="1:37" s="115" customFormat="1"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37" s="115" customFormat="1"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37" s="115" customFormat="1"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37" s="115" customFormat="1"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row>
    <row r="166" spans="1:37" s="115" customFormat="1"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row>
    <row r="167" spans="1:37" s="115" customFormat="1"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row>
    <row r="168" spans="1:37" s="115" customFormat="1"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row>
    <row r="169" spans="1:37" s="115" customFormat="1"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row>
    <row r="170" spans="1:37" s="115" customFormat="1"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row>
    <row r="171" spans="1:37" s="115" customFormat="1"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row>
    <row r="172" spans="1:37" s="115" customFormat="1"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row>
    <row r="173" spans="1:37" s="115" customFormat="1"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row>
    <row r="174" spans="1:37" s="115" customFormat="1"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row>
    <row r="175" spans="1:37" s="115" customFormat="1"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row>
    <row r="176" spans="1:37" s="115" customFormat="1"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row>
    <row r="177" spans="1:37" s="115" customFormat="1"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row>
    <row r="178" spans="1:37" s="115" customFormat="1" x14ac:dyDescent="0.2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row>
    <row r="179" spans="1:37" s="115" customFormat="1" x14ac:dyDescent="0.2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row>
    <row r="180" spans="1:37" s="115" customFormat="1" x14ac:dyDescent="0.2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row>
    <row r="181" spans="1:37" s="115" customFormat="1" x14ac:dyDescent="0.2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row>
    <row r="182" spans="1:37" s="115" customFormat="1" x14ac:dyDescent="0.2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row>
    <row r="183" spans="1:37" s="115" customFormat="1" x14ac:dyDescent="0.2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row>
    <row r="184" spans="1:37" s="115" customFormat="1" x14ac:dyDescent="0.2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row>
    <row r="185" spans="1:37" s="115" customFormat="1" x14ac:dyDescent="0.2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row>
    <row r="186" spans="1:37" s="115" customFormat="1" x14ac:dyDescent="0.25">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row>
    <row r="187" spans="1:37" s="115" customFormat="1" x14ac:dyDescent="0.25">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row>
    <row r="188" spans="1:37" s="115" customFormat="1" x14ac:dyDescent="0.25">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row>
    <row r="189" spans="1:37" s="115" customFormat="1" x14ac:dyDescent="0.25">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row>
    <row r="190" spans="1:37" s="115" customFormat="1" x14ac:dyDescent="0.25">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row>
    <row r="191" spans="1:37" s="115" customFormat="1" x14ac:dyDescent="0.2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row>
    <row r="192" spans="1:37" s="115" customFormat="1" x14ac:dyDescent="0.25">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row>
    <row r="193" spans="1:37" s="115" customFormat="1" x14ac:dyDescent="0.25">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row>
    <row r="194" spans="1:37" s="115" customFormat="1" x14ac:dyDescent="0.2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row>
    <row r="195" spans="1:37" s="115" customFormat="1" x14ac:dyDescent="0.25">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row>
    <row r="196" spans="1:37" s="115" customFormat="1" x14ac:dyDescent="0.25">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row>
    <row r="197" spans="1:37" s="115" customFormat="1" x14ac:dyDescent="0.25">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row>
    <row r="198" spans="1:37" s="115" customFormat="1" x14ac:dyDescent="0.25">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row>
    <row r="199" spans="1:37" s="115" customFormat="1" x14ac:dyDescent="0.25">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row>
    <row r="200" spans="1:37" s="115" customFormat="1" x14ac:dyDescent="0.25">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row>
    <row r="201" spans="1:37" s="115" customFormat="1" x14ac:dyDescent="0.25">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row>
    <row r="202" spans="1:37" s="115" customFormat="1" x14ac:dyDescent="0.25">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row>
    <row r="203" spans="1:37" s="115" customFormat="1" x14ac:dyDescent="0.25">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row>
    <row r="204" spans="1:37" s="115" customFormat="1" x14ac:dyDescent="0.2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row>
    <row r="205" spans="1:37" s="115" customFormat="1" x14ac:dyDescent="0.25">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row>
    <row r="206" spans="1:37" s="115" customFormat="1" x14ac:dyDescent="0.25">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row>
    <row r="207" spans="1:37" s="115" customFormat="1" x14ac:dyDescent="0.25">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row>
    <row r="208" spans="1:37" s="115" customFormat="1" x14ac:dyDescent="0.25">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row>
    <row r="209" spans="1:37" s="115" customFormat="1" x14ac:dyDescent="0.25">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row>
    <row r="210" spans="1:37" s="115" customFormat="1" x14ac:dyDescent="0.25">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row>
    <row r="211" spans="1:37" s="115" customFormat="1" x14ac:dyDescent="0.25">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row>
    <row r="212" spans="1:37" s="115" customFormat="1" x14ac:dyDescent="0.25">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row>
    <row r="213" spans="1:37" s="115" customFormat="1" x14ac:dyDescent="0.25">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row>
    <row r="214" spans="1:37" s="115" customFormat="1" x14ac:dyDescent="0.25">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row>
    <row r="215" spans="1:37" s="115" customFormat="1" x14ac:dyDescent="0.25">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row>
    <row r="216" spans="1:37" s="115" customFormat="1" x14ac:dyDescent="0.2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row>
    <row r="217" spans="1:37" s="115" customFormat="1" x14ac:dyDescent="0.2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row>
    <row r="218" spans="1:37" s="115" customFormat="1" x14ac:dyDescent="0.2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row>
    <row r="219" spans="1:37" s="115" customFormat="1"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row>
    <row r="220" spans="1:37" s="115" customFormat="1"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row>
    <row r="221" spans="1:37" s="115" customFormat="1"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row>
    <row r="222" spans="1:37" s="115" customFormat="1"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row>
    <row r="223" spans="1:37" s="115" customFormat="1"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row>
    <row r="224" spans="1:37" s="115" customFormat="1"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row>
    <row r="225" spans="1:37" s="115" customFormat="1"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row>
    <row r="226" spans="1:37" s="115" customFormat="1"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row>
    <row r="227" spans="1:37" s="115" customFormat="1"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row>
    <row r="228" spans="1:37" s="115" customFormat="1"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row>
    <row r="229" spans="1:37" s="115" customFormat="1"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row>
    <row r="230" spans="1:37" s="115" customFormat="1"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row>
    <row r="231" spans="1:37" s="115" customFormat="1"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row>
    <row r="232" spans="1:37" s="115" customFormat="1"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row>
    <row r="233" spans="1:37" s="115" customFormat="1"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row>
    <row r="234" spans="1:37" s="115" customFormat="1"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row>
    <row r="235" spans="1:37" s="115" customFormat="1"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row>
    <row r="236" spans="1:37" s="115" customFormat="1"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row>
    <row r="237" spans="1:37" s="115" customFormat="1"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row>
    <row r="238" spans="1:37" s="115" customFormat="1"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row>
    <row r="239" spans="1:37" s="115" customFormat="1"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row>
    <row r="240" spans="1:37" s="115" customFormat="1"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row>
    <row r="241" spans="1:37" s="115" customFormat="1"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row>
    <row r="242" spans="1:37" s="115" customFormat="1"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row>
    <row r="243" spans="1:37" s="115" customFormat="1"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row>
    <row r="244" spans="1:37" s="115" customFormat="1"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row>
    <row r="245" spans="1:37" s="115" customFormat="1"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row>
    <row r="246" spans="1:37" s="115" customFormat="1"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row>
    <row r="247" spans="1:37" s="115" customFormat="1"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row>
    <row r="248" spans="1:37" s="115" customFormat="1"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row>
    <row r="249" spans="1:37" s="115" customFormat="1"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row>
    <row r="250" spans="1:37" s="115" customFormat="1"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row>
    <row r="251" spans="1:37" s="115" customFormat="1"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row>
    <row r="252" spans="1:37" s="115" customFormat="1"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row>
    <row r="253" spans="1:37" s="115" customFormat="1"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row>
    <row r="254" spans="1:37" s="115" customFormat="1"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row>
    <row r="255" spans="1:37" s="115" customFormat="1"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row>
    <row r="256" spans="1:37" s="115" customFormat="1"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row>
    <row r="257" spans="1:37" s="115" customFormat="1"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row>
    <row r="258" spans="1:37" s="115" customFormat="1"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row>
    <row r="259" spans="1:37" s="115" customFormat="1"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row>
    <row r="260" spans="1:37" s="115" customFormat="1"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row>
    <row r="261" spans="1:37" s="115" customFormat="1"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row>
    <row r="262" spans="1:37" s="115" customFormat="1"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row>
    <row r="263" spans="1:37" s="115" customFormat="1"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row>
    <row r="264" spans="1:37" s="115" customFormat="1"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row>
    <row r="265" spans="1:37" s="115" customFormat="1"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row>
    <row r="266" spans="1:37" s="115" customFormat="1"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row>
    <row r="267" spans="1:37" s="115" customFormat="1"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row>
    <row r="268" spans="1:37" s="115" customFormat="1"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row>
    <row r="269" spans="1:37" s="115" customFormat="1"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row>
    <row r="270" spans="1:37" s="115" customFormat="1"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row>
    <row r="271" spans="1:37" s="115" customFormat="1"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row>
    <row r="272" spans="1:37" s="115" customFormat="1"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row>
    <row r="273" spans="1:37" s="115" customFormat="1"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row>
    <row r="274" spans="1:37" s="115" customFormat="1"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row>
    <row r="275" spans="1:37" s="115" customFormat="1"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row>
    <row r="276" spans="1:37" s="115" customFormat="1"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row>
    <row r="277" spans="1:37" s="115" customFormat="1"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row>
    <row r="278" spans="1:37" s="115" customFormat="1"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row>
    <row r="279" spans="1:37" s="115" customFormat="1"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row>
    <row r="280" spans="1:37" s="115" customFormat="1"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row>
    <row r="281" spans="1:37" s="115" customFormat="1"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row>
    <row r="282" spans="1:37" s="115" customFormat="1"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row>
    <row r="283" spans="1:37" s="115" customFormat="1"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row>
    <row r="284" spans="1:37" s="115" customFormat="1"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row>
    <row r="285" spans="1:37" s="115" customFormat="1"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row>
    <row r="286" spans="1:37" s="115" customFormat="1"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row>
    <row r="287" spans="1:37" s="115" customFormat="1"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row>
    <row r="288" spans="1:37" s="115" customFormat="1"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row>
    <row r="289" spans="1:37" s="115" customFormat="1"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row>
    <row r="290" spans="1:37" s="115" customFormat="1"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row>
    <row r="291" spans="1:37" s="115" customFormat="1"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row>
    <row r="292" spans="1:37" s="115" customFormat="1"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row>
    <row r="293" spans="1:37" s="115" customFormat="1"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row>
    <row r="294" spans="1:37" s="115" customFormat="1"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row>
    <row r="295" spans="1:37" s="115" customFormat="1"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row>
    <row r="296" spans="1:37" s="115" customFormat="1"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row>
    <row r="297" spans="1:37" s="115" customFormat="1"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row>
    <row r="298" spans="1:37" s="115" customFormat="1"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row>
    <row r="299" spans="1:37" s="115" customFormat="1"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row>
    <row r="300" spans="1:37" s="115" customFormat="1"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row>
    <row r="301" spans="1:37" s="115" customFormat="1"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row>
    <row r="302" spans="1:37" s="115" customFormat="1"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row>
    <row r="303" spans="1:37" s="115" customFormat="1"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row>
    <row r="304" spans="1:37" s="115" customFormat="1"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row>
    <row r="305" spans="1:37" s="115" customFormat="1"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row>
    <row r="306" spans="1:37" s="115" customFormat="1"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row>
    <row r="307" spans="1:37" s="115" customFormat="1"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row>
    <row r="308" spans="1:37" s="115" customFormat="1"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row>
    <row r="309" spans="1:37" s="115" customFormat="1"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row>
    <row r="310" spans="1:37" s="115" customFormat="1"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row>
    <row r="311" spans="1:37" s="115" customFormat="1"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row>
    <row r="312" spans="1:37" s="115" customFormat="1"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row>
    <row r="313" spans="1:37" s="115" customFormat="1" x14ac:dyDescent="0.25">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row>
    <row r="314" spans="1:37" s="115" customFormat="1" x14ac:dyDescent="0.25">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row>
    <row r="315" spans="1:37" s="115" customFormat="1" x14ac:dyDescent="0.25">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row>
    <row r="316" spans="1:37" s="115" customFormat="1" x14ac:dyDescent="0.25">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row>
    <row r="317" spans="1:37" s="115" customFormat="1" x14ac:dyDescent="0.25">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row>
    <row r="318" spans="1:37" s="115" customFormat="1" x14ac:dyDescent="0.25">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row>
    <row r="319" spans="1:37" s="115" customFormat="1" x14ac:dyDescent="0.25">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row>
    <row r="320" spans="1:37" s="115" customFormat="1" x14ac:dyDescent="0.25">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row>
    <row r="321" spans="1:37" s="115" customFormat="1" x14ac:dyDescent="0.25">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row>
    <row r="322" spans="1:37" s="115" customFormat="1" x14ac:dyDescent="0.25">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row>
    <row r="323" spans="1:37" s="115" customFormat="1" x14ac:dyDescent="0.25">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row>
    <row r="324" spans="1:37" s="115" customFormat="1" x14ac:dyDescent="0.25">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row>
    <row r="325" spans="1:37" s="115" customFormat="1" x14ac:dyDescent="0.25">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row>
    <row r="326" spans="1:37" s="115" customFormat="1" x14ac:dyDescent="0.25">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row>
    <row r="327" spans="1:37" s="115" customFormat="1" x14ac:dyDescent="0.25">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row>
    <row r="328" spans="1:37" s="115" customFormat="1" x14ac:dyDescent="0.25">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row>
    <row r="329" spans="1:37" s="115" customFormat="1" x14ac:dyDescent="0.25">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row>
    <row r="330" spans="1:37" s="115" customFormat="1" x14ac:dyDescent="0.25">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row>
    <row r="331" spans="1:37" s="115" customFormat="1" x14ac:dyDescent="0.25">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row>
    <row r="332" spans="1:37" s="115" customFormat="1" x14ac:dyDescent="0.25">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row>
    <row r="333" spans="1:37" s="115" customFormat="1" x14ac:dyDescent="0.25">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row>
    <row r="334" spans="1:37" s="115" customFormat="1" x14ac:dyDescent="0.25">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row>
    <row r="335" spans="1:37" s="115" customFormat="1" x14ac:dyDescent="0.25">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row>
    <row r="336" spans="1:37" s="115" customFormat="1" x14ac:dyDescent="0.25">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row>
    <row r="337" spans="1:37" s="115" customFormat="1" x14ac:dyDescent="0.25">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row>
    <row r="338" spans="1:37" s="115" customFormat="1" x14ac:dyDescent="0.25">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row>
    <row r="339" spans="1:37" s="115" customFormat="1" x14ac:dyDescent="0.25">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row>
    <row r="340" spans="1:37" s="115" customFormat="1" x14ac:dyDescent="0.25">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row>
    <row r="341" spans="1:37" s="115" customFormat="1" x14ac:dyDescent="0.25">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row>
    <row r="342" spans="1:37" s="115" customFormat="1" x14ac:dyDescent="0.25">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row>
    <row r="343" spans="1:37" s="115" customFormat="1" x14ac:dyDescent="0.25">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row>
    <row r="344" spans="1:37" s="115" customFormat="1" x14ac:dyDescent="0.25">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row>
    <row r="345" spans="1:37" s="115" customFormat="1" x14ac:dyDescent="0.25">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row>
    <row r="346" spans="1:37" s="115" customFormat="1" x14ac:dyDescent="0.25">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row>
    <row r="347" spans="1:37" s="115" customFormat="1" x14ac:dyDescent="0.25">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row>
    <row r="348" spans="1:37" s="115" customFormat="1" x14ac:dyDescent="0.25">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row>
    <row r="349" spans="1:37" s="115" customFormat="1" x14ac:dyDescent="0.25">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row>
    <row r="350" spans="1:37" s="115" customFormat="1" x14ac:dyDescent="0.25">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row>
    <row r="351" spans="1:37" s="115" customFormat="1" x14ac:dyDescent="0.25">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row>
    <row r="352" spans="1:37" s="115" customFormat="1" x14ac:dyDescent="0.25">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row>
    <row r="353" spans="1:37" s="115" customFormat="1" x14ac:dyDescent="0.25">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row>
    <row r="354" spans="1:37" s="115" customFormat="1" x14ac:dyDescent="0.25">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row>
    <row r="355" spans="1:37" s="115" customFormat="1" x14ac:dyDescent="0.25">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row>
    <row r="356" spans="1:37" s="115" customFormat="1" x14ac:dyDescent="0.25">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row>
    <row r="357" spans="1:37" s="115" customFormat="1" x14ac:dyDescent="0.25">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row>
    <row r="358" spans="1:37" s="115" customFormat="1" x14ac:dyDescent="0.25">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row>
    <row r="359" spans="1:37" s="115" customFormat="1" x14ac:dyDescent="0.25">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row>
    <row r="360" spans="1:37" s="115" customFormat="1" x14ac:dyDescent="0.25">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row>
    <row r="361" spans="1:37" s="115" customFormat="1" x14ac:dyDescent="0.25">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row>
    <row r="362" spans="1:37" s="115" customFormat="1" x14ac:dyDescent="0.25">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row>
    <row r="363" spans="1:37" s="115" customFormat="1" x14ac:dyDescent="0.25">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row>
    <row r="364" spans="1:37" s="115" customFormat="1" x14ac:dyDescent="0.25">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row>
    <row r="365" spans="1:37" s="115" customFormat="1" x14ac:dyDescent="0.25">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row>
    <row r="366" spans="1:37" s="115" customFormat="1" x14ac:dyDescent="0.25">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row>
    <row r="367" spans="1:37" s="115" customFormat="1" x14ac:dyDescent="0.25">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row>
    <row r="368" spans="1:37" s="115" customFormat="1" x14ac:dyDescent="0.25">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row>
    <row r="369" spans="1:37" s="115" customFormat="1" x14ac:dyDescent="0.25">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row>
    <row r="370" spans="1:37" s="115" customFormat="1" x14ac:dyDescent="0.25">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row>
    <row r="371" spans="1:37" s="115" customFormat="1" x14ac:dyDescent="0.25">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row>
    <row r="372" spans="1:37" s="115" customFormat="1" x14ac:dyDescent="0.25">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row>
    <row r="373" spans="1:37" s="115" customFormat="1" x14ac:dyDescent="0.25">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row>
    <row r="374" spans="1:37" s="115" customFormat="1" x14ac:dyDescent="0.25">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row>
    <row r="375" spans="1:37" s="115" customFormat="1" x14ac:dyDescent="0.25">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row>
    <row r="376" spans="1:37" s="115" customFormat="1" x14ac:dyDescent="0.25">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row>
    <row r="377" spans="1:37" s="115" customFormat="1" x14ac:dyDescent="0.25">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row>
    <row r="378" spans="1:37" s="115" customFormat="1" x14ac:dyDescent="0.25">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row>
    <row r="379" spans="1:37" s="115" customFormat="1" x14ac:dyDescent="0.25">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row>
    <row r="380" spans="1:37" s="115" customFormat="1" x14ac:dyDescent="0.25">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row>
    <row r="381" spans="1:37" s="115" customFormat="1" x14ac:dyDescent="0.25">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row>
    <row r="382" spans="1:37" s="115" customFormat="1" x14ac:dyDescent="0.25">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row>
    <row r="383" spans="1:37" s="115" customFormat="1" x14ac:dyDescent="0.25">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row>
    <row r="384" spans="1:37" s="115" customFormat="1" x14ac:dyDescent="0.25">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row>
    <row r="385" spans="1:37" s="115" customFormat="1" x14ac:dyDescent="0.2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row>
    <row r="386" spans="1:37" s="115" customFormat="1" x14ac:dyDescent="0.2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row>
    <row r="387" spans="1:37" s="115" customFormat="1" x14ac:dyDescent="0.2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row>
    <row r="388" spans="1:37" s="115" customFormat="1" x14ac:dyDescent="0.2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row>
    <row r="389" spans="1:37" s="115" customFormat="1" x14ac:dyDescent="0.2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row>
    <row r="390" spans="1:37" s="115" customFormat="1" x14ac:dyDescent="0.2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row>
    <row r="391" spans="1:37" s="115" customFormat="1" x14ac:dyDescent="0.2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row>
    <row r="392" spans="1:37" s="115" customFormat="1" x14ac:dyDescent="0.2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row>
    <row r="393" spans="1:37" s="115" customFormat="1" x14ac:dyDescent="0.2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row>
    <row r="394" spans="1:37" s="115" customFormat="1" x14ac:dyDescent="0.2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row>
    <row r="395" spans="1:37" s="115" customFormat="1" x14ac:dyDescent="0.2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row>
    <row r="396" spans="1:37" s="115" customFormat="1" x14ac:dyDescent="0.2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row>
    <row r="397" spans="1:37" s="115" customFormat="1" x14ac:dyDescent="0.2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row>
    <row r="398" spans="1:37" s="115" customFormat="1" x14ac:dyDescent="0.2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row>
    <row r="399" spans="1:37" s="115" customFormat="1" x14ac:dyDescent="0.2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row>
    <row r="400" spans="1:37" s="115" customFormat="1" x14ac:dyDescent="0.2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row>
    <row r="401" spans="1:37" s="115" customFormat="1" x14ac:dyDescent="0.2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row>
    <row r="402" spans="1:37" s="115" customFormat="1" x14ac:dyDescent="0.2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row>
    <row r="403" spans="1:37" s="115" customFormat="1" x14ac:dyDescent="0.2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row>
    <row r="404" spans="1:37" s="115" customFormat="1" x14ac:dyDescent="0.2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row>
    <row r="405" spans="1:37" s="115" customFormat="1" x14ac:dyDescent="0.2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row>
    <row r="406" spans="1:37" s="115" customFormat="1" x14ac:dyDescent="0.2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row>
    <row r="407" spans="1:37" s="115" customFormat="1" x14ac:dyDescent="0.25">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row>
    <row r="408" spans="1:37" s="115" customFormat="1" x14ac:dyDescent="0.25">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row>
    <row r="409" spans="1:37" s="115" customFormat="1" x14ac:dyDescent="0.25">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row>
    <row r="410" spans="1:37" s="115" customFormat="1" x14ac:dyDescent="0.25">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row>
    <row r="411" spans="1:37" s="115" customFormat="1" x14ac:dyDescent="0.25">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row>
    <row r="412" spans="1:37" s="115" customFormat="1" x14ac:dyDescent="0.25">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row>
    <row r="413" spans="1:37" s="115" customFormat="1" x14ac:dyDescent="0.25">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row>
    <row r="414" spans="1:37" s="115" customFormat="1" x14ac:dyDescent="0.25">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row>
    <row r="415" spans="1:37" s="115" customFormat="1" x14ac:dyDescent="0.25">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row>
    <row r="416" spans="1:37" s="115" customFormat="1" x14ac:dyDescent="0.25">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row>
    <row r="417" spans="1:37" s="115" customFormat="1" x14ac:dyDescent="0.25">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row>
    <row r="418" spans="1:37" s="115" customFormat="1" x14ac:dyDescent="0.25">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row>
    <row r="419" spans="1:37" s="115" customFormat="1" x14ac:dyDescent="0.25">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row>
    <row r="420" spans="1:37" s="115" customFormat="1" x14ac:dyDescent="0.25">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row>
    <row r="421" spans="1:37" s="115" customFormat="1" x14ac:dyDescent="0.25">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row>
    <row r="422" spans="1:37" s="115" customFormat="1" x14ac:dyDescent="0.25">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row>
    <row r="423" spans="1:37" s="115" customFormat="1" x14ac:dyDescent="0.25">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row>
    <row r="424" spans="1:37" s="115" customFormat="1" x14ac:dyDescent="0.25">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row>
    <row r="425" spans="1:37" s="115" customFormat="1" x14ac:dyDescent="0.25">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row>
    <row r="426" spans="1:37" s="115" customFormat="1" x14ac:dyDescent="0.25">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row>
    <row r="427" spans="1:37" s="115" customFormat="1" x14ac:dyDescent="0.25">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row>
    <row r="428" spans="1:37" s="115" customFormat="1" x14ac:dyDescent="0.25">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row>
    <row r="429" spans="1:37" s="115" customFormat="1" x14ac:dyDescent="0.25">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row>
    <row r="430" spans="1:37" s="115" customFormat="1" x14ac:dyDescent="0.25">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row>
    <row r="431" spans="1:37" s="115" customFormat="1" x14ac:dyDescent="0.25">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row>
    <row r="432" spans="1:37" s="115" customFormat="1" x14ac:dyDescent="0.25">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row>
    <row r="433" spans="1:37" s="115" customFormat="1" x14ac:dyDescent="0.25">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row>
    <row r="434" spans="1:37" s="115" customFormat="1" x14ac:dyDescent="0.25">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row>
    <row r="435" spans="1:37" s="115" customFormat="1" x14ac:dyDescent="0.2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row>
    <row r="436" spans="1:37" s="115" customFormat="1" x14ac:dyDescent="0.2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row>
    <row r="437" spans="1:37" s="115" customFormat="1" x14ac:dyDescent="0.2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row>
    <row r="438" spans="1:37" s="115" customFormat="1" x14ac:dyDescent="0.2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row>
    <row r="439" spans="1:37" s="115" customFormat="1" x14ac:dyDescent="0.2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row>
    <row r="440" spans="1:37" s="115" customFormat="1" x14ac:dyDescent="0.2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row>
    <row r="441" spans="1:37" s="115" customFormat="1" x14ac:dyDescent="0.2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row>
    <row r="442" spans="1:37" s="115" customFormat="1" x14ac:dyDescent="0.2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row>
    <row r="443" spans="1:37" s="115" customFormat="1" x14ac:dyDescent="0.2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row>
    <row r="444" spans="1:37" s="115" customFormat="1" x14ac:dyDescent="0.2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row>
    <row r="445" spans="1:37" s="115" customFormat="1" x14ac:dyDescent="0.2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row>
    <row r="446" spans="1:37" s="115" customFormat="1" x14ac:dyDescent="0.2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row>
    <row r="447" spans="1:37" s="115" customFormat="1" x14ac:dyDescent="0.2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row>
    <row r="448" spans="1:37" s="115" customFormat="1" x14ac:dyDescent="0.2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row>
    <row r="449" spans="1:37" s="115" customFormat="1" x14ac:dyDescent="0.2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row>
    <row r="450" spans="1:37" s="115" customFormat="1" x14ac:dyDescent="0.2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row>
    <row r="451" spans="1:37" s="115" customFormat="1" x14ac:dyDescent="0.2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row>
    <row r="452" spans="1:37" s="115" customFormat="1" x14ac:dyDescent="0.2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row>
    <row r="453" spans="1:37" s="115" customFormat="1" x14ac:dyDescent="0.2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row>
    <row r="454" spans="1:37" s="115" customFormat="1" x14ac:dyDescent="0.2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row>
    <row r="455" spans="1:37" s="115" customFormat="1" x14ac:dyDescent="0.2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row>
    <row r="456" spans="1:37" s="115" customFormat="1" x14ac:dyDescent="0.2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row>
    <row r="457" spans="1:37" s="115" customFormat="1" x14ac:dyDescent="0.2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row>
    <row r="458" spans="1:37" s="115" customFormat="1" x14ac:dyDescent="0.2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row>
    <row r="459" spans="1:37" s="115" customFormat="1" x14ac:dyDescent="0.2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row>
    <row r="460" spans="1:37" s="115" customFormat="1" x14ac:dyDescent="0.2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row>
    <row r="461" spans="1:37" s="115" customFormat="1" x14ac:dyDescent="0.2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row>
    <row r="462" spans="1:37" s="115" customFormat="1" x14ac:dyDescent="0.2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row>
    <row r="463" spans="1:37" s="115" customFormat="1" x14ac:dyDescent="0.2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row>
    <row r="464" spans="1:37" s="115" customFormat="1" x14ac:dyDescent="0.2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row>
    <row r="465" spans="1:37" s="115" customFormat="1" x14ac:dyDescent="0.2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row>
    <row r="466" spans="1:37" s="115" customFormat="1" x14ac:dyDescent="0.2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row>
    <row r="467" spans="1:37" s="115" customFormat="1" x14ac:dyDescent="0.2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row>
    <row r="468" spans="1:37" s="115" customFormat="1" x14ac:dyDescent="0.2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row>
    <row r="469" spans="1:37" s="115" customFormat="1" x14ac:dyDescent="0.2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row>
    <row r="470" spans="1:37" s="115" customFormat="1" x14ac:dyDescent="0.2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row>
    <row r="471" spans="1:37" s="115" customFormat="1" x14ac:dyDescent="0.2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row>
    <row r="472" spans="1:37" s="115" customFormat="1" x14ac:dyDescent="0.2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row>
    <row r="473" spans="1:37" s="115" customFormat="1" x14ac:dyDescent="0.2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row>
    <row r="474" spans="1:37" s="115" customFormat="1" x14ac:dyDescent="0.2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row>
    <row r="475" spans="1:37" s="115" customFormat="1" x14ac:dyDescent="0.2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row>
    <row r="476" spans="1:37" s="115" customFormat="1" x14ac:dyDescent="0.2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row>
    <row r="477" spans="1:37" s="115" customFormat="1" x14ac:dyDescent="0.2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row>
    <row r="478" spans="1:37" s="115" customFormat="1" x14ac:dyDescent="0.2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row>
    <row r="479" spans="1:37" s="115" customFormat="1" x14ac:dyDescent="0.2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row>
    <row r="480" spans="1:37" s="115" customFormat="1" x14ac:dyDescent="0.2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row>
    <row r="481" spans="1:37" s="115" customFormat="1" x14ac:dyDescent="0.2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row>
    <row r="482" spans="1:37" s="115" customFormat="1" x14ac:dyDescent="0.2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row>
    <row r="483" spans="1:37" s="115" customFormat="1" x14ac:dyDescent="0.2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row>
    <row r="484" spans="1:37" s="115" customFormat="1" x14ac:dyDescent="0.2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row>
    <row r="485" spans="1:37" s="115" customFormat="1" x14ac:dyDescent="0.2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row>
    <row r="486" spans="1:37" s="115" customFormat="1" x14ac:dyDescent="0.2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row>
    <row r="487" spans="1:37" s="115" customFormat="1" x14ac:dyDescent="0.2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row>
    <row r="488" spans="1:37" s="115" customFormat="1" x14ac:dyDescent="0.2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row>
    <row r="489" spans="1:37" s="115" customFormat="1" x14ac:dyDescent="0.2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row>
    <row r="490" spans="1:37" s="115" customFormat="1" x14ac:dyDescent="0.2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row>
    <row r="491" spans="1:37" s="115" customFormat="1" x14ac:dyDescent="0.2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row>
    <row r="492" spans="1:37" s="115" customFormat="1" x14ac:dyDescent="0.2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row>
    <row r="493" spans="1:37" s="115" customFormat="1" x14ac:dyDescent="0.2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row>
    <row r="494" spans="1:37" s="115" customFormat="1" x14ac:dyDescent="0.2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row>
    <row r="495" spans="1:37" s="115" customFormat="1" x14ac:dyDescent="0.2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row>
    <row r="496" spans="1:37" s="115" customFormat="1" x14ac:dyDescent="0.2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row>
    <row r="497" spans="1:37" s="115" customFormat="1" x14ac:dyDescent="0.2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row>
    <row r="498" spans="1:37" s="115" customFormat="1" x14ac:dyDescent="0.2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row>
    <row r="499" spans="1:37" s="115" customFormat="1" x14ac:dyDescent="0.2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row>
    <row r="500" spans="1:37" s="115" customFormat="1" x14ac:dyDescent="0.2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row>
    <row r="501" spans="1:37" s="115" customFormat="1" x14ac:dyDescent="0.2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row>
    <row r="502" spans="1:37" s="115" customFormat="1" x14ac:dyDescent="0.2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row>
    <row r="503" spans="1:37" s="115" customFormat="1" x14ac:dyDescent="0.2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row>
    <row r="504" spans="1:37" s="115" customFormat="1" x14ac:dyDescent="0.2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row>
    <row r="505" spans="1:37" s="115" customFormat="1" x14ac:dyDescent="0.2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row>
    <row r="506" spans="1:37" s="115" customFormat="1" x14ac:dyDescent="0.2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row>
    <row r="507" spans="1:37" s="115" customFormat="1" x14ac:dyDescent="0.2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row>
    <row r="508" spans="1:37" s="115" customFormat="1" x14ac:dyDescent="0.2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row>
    <row r="509" spans="1:37" s="115" customFormat="1" x14ac:dyDescent="0.2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row>
    <row r="510" spans="1:37" s="115" customFormat="1" x14ac:dyDescent="0.2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row>
    <row r="511" spans="1:37" s="115" customFormat="1" x14ac:dyDescent="0.2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row>
    <row r="512" spans="1:37" s="115" customFormat="1" x14ac:dyDescent="0.2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row>
    <row r="513" spans="1:37" s="115" customFormat="1" x14ac:dyDescent="0.2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row>
    <row r="514" spans="1:37" s="115" customFormat="1" x14ac:dyDescent="0.2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row>
    <row r="515" spans="1:37" s="115" customFormat="1" x14ac:dyDescent="0.2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row>
    <row r="516" spans="1:37" s="115" customFormat="1" x14ac:dyDescent="0.2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row>
    <row r="517" spans="1:37" s="115" customFormat="1" x14ac:dyDescent="0.2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row>
    <row r="518" spans="1:37" s="115" customFormat="1" x14ac:dyDescent="0.2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row>
    <row r="519" spans="1:37" s="115" customFormat="1" x14ac:dyDescent="0.2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row>
    <row r="520" spans="1:37" s="115" customFormat="1" x14ac:dyDescent="0.2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row>
    <row r="521" spans="1:37" s="115" customFormat="1" x14ac:dyDescent="0.2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row>
    <row r="522" spans="1:37" s="115" customFormat="1" x14ac:dyDescent="0.2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row>
    <row r="523" spans="1:37" s="115" customFormat="1" x14ac:dyDescent="0.2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row>
    <row r="524" spans="1:37" s="115" customFormat="1" x14ac:dyDescent="0.2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row>
    <row r="525" spans="1:37" s="115" customFormat="1" x14ac:dyDescent="0.2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row>
    <row r="526" spans="1:37" s="115" customFormat="1" x14ac:dyDescent="0.2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row>
    <row r="527" spans="1:37" s="115" customFormat="1" x14ac:dyDescent="0.2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row>
    <row r="528" spans="1:37" s="115" customFormat="1" x14ac:dyDescent="0.2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row>
    <row r="529" spans="1:37" s="115" customFormat="1" x14ac:dyDescent="0.2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row>
    <row r="530" spans="1:37" s="115" customFormat="1" x14ac:dyDescent="0.2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row>
    <row r="531" spans="1:37" s="115" customFormat="1" x14ac:dyDescent="0.2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row>
    <row r="532" spans="1:37" s="115" customFormat="1" x14ac:dyDescent="0.2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row>
    <row r="533" spans="1:37" s="115" customFormat="1" x14ac:dyDescent="0.2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row>
    <row r="534" spans="1:37" s="115" customFormat="1" x14ac:dyDescent="0.2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row>
    <row r="535" spans="1:37" s="115" customFormat="1" x14ac:dyDescent="0.2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row>
    <row r="536" spans="1:37" s="115" customFormat="1" x14ac:dyDescent="0.2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row>
    <row r="537" spans="1:37" s="115" customFormat="1" x14ac:dyDescent="0.2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row>
    <row r="538" spans="1:37" s="115" customFormat="1" x14ac:dyDescent="0.2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row>
    <row r="539" spans="1:37" s="115" customFormat="1" x14ac:dyDescent="0.2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row>
    <row r="540" spans="1:37" s="115" customFormat="1" x14ac:dyDescent="0.2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row>
    <row r="541" spans="1:37" s="115" customFormat="1" x14ac:dyDescent="0.2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row>
    <row r="542" spans="1:37" s="115" customFormat="1" x14ac:dyDescent="0.2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row>
    <row r="543" spans="1:37" s="115" customFormat="1" x14ac:dyDescent="0.2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row>
    <row r="544" spans="1:37" s="115" customFormat="1" x14ac:dyDescent="0.2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row>
    <row r="545" spans="1:37" s="115" customFormat="1" x14ac:dyDescent="0.2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row>
    <row r="546" spans="1:37" s="115" customFormat="1" x14ac:dyDescent="0.2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row>
    <row r="547" spans="1:37" s="115" customFormat="1" x14ac:dyDescent="0.2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row>
    <row r="548" spans="1:37" s="115" customFormat="1" x14ac:dyDescent="0.2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row>
    <row r="549" spans="1:37" s="115" customFormat="1" x14ac:dyDescent="0.2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row>
    <row r="550" spans="1:37" s="115" customFormat="1" x14ac:dyDescent="0.2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row>
    <row r="551" spans="1:37" s="115" customFormat="1" x14ac:dyDescent="0.2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row>
    <row r="552" spans="1:37" s="115" customFormat="1" x14ac:dyDescent="0.2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row>
    <row r="553" spans="1:37" s="115" customFormat="1" x14ac:dyDescent="0.2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row>
    <row r="554" spans="1:37" s="115" customFormat="1" x14ac:dyDescent="0.2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row>
    <row r="555" spans="1:37" s="115" customFormat="1" x14ac:dyDescent="0.2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row>
    <row r="556" spans="1:37" s="115" customFormat="1" x14ac:dyDescent="0.2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row>
    <row r="557" spans="1:37" s="115" customFormat="1" x14ac:dyDescent="0.2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row>
    <row r="558" spans="1:37" s="115" customFormat="1" x14ac:dyDescent="0.2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row>
    <row r="559" spans="1:37" s="115" customFormat="1" x14ac:dyDescent="0.2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row>
    <row r="560" spans="1:37" s="115" customFormat="1" x14ac:dyDescent="0.2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row>
    <row r="561" spans="1:37" s="115" customFormat="1" x14ac:dyDescent="0.2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row>
    <row r="562" spans="1:37" s="115" customFormat="1" x14ac:dyDescent="0.2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row>
    <row r="563" spans="1:37" s="115" customFormat="1" x14ac:dyDescent="0.2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row>
    <row r="564" spans="1:37" s="115" customFormat="1" x14ac:dyDescent="0.2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row>
    <row r="565" spans="1:37" s="115" customFormat="1" x14ac:dyDescent="0.2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row>
    <row r="566" spans="1:37" s="115" customFormat="1" x14ac:dyDescent="0.2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row>
    <row r="567" spans="1:37" s="115" customFormat="1" x14ac:dyDescent="0.2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row>
    <row r="568" spans="1:37" s="115" customFormat="1" x14ac:dyDescent="0.2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row>
    <row r="569" spans="1:37" s="115" customFormat="1" x14ac:dyDescent="0.2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row>
    <row r="570" spans="1:37" s="115" customFormat="1" x14ac:dyDescent="0.2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row>
    <row r="571" spans="1:37" s="115" customFormat="1" x14ac:dyDescent="0.2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row>
    <row r="572" spans="1:37" s="115" customFormat="1" x14ac:dyDescent="0.2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row>
    <row r="573" spans="1:37" s="115" customFormat="1" x14ac:dyDescent="0.2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row>
    <row r="574" spans="1:37" s="115" customFormat="1" x14ac:dyDescent="0.2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row>
    <row r="575" spans="1:37" s="115" customFormat="1" x14ac:dyDescent="0.2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row>
    <row r="576" spans="1:37" s="115" customFormat="1" x14ac:dyDescent="0.2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row>
    <row r="577" spans="1:37" s="115" customFormat="1" x14ac:dyDescent="0.2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row>
    <row r="578" spans="1:37" s="115" customFormat="1" x14ac:dyDescent="0.2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row>
    <row r="579" spans="1:37" s="115" customFormat="1" x14ac:dyDescent="0.2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row>
    <row r="580" spans="1:37" s="115" customFormat="1" x14ac:dyDescent="0.2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row>
    <row r="581" spans="1:37" s="115" customFormat="1" x14ac:dyDescent="0.2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row>
    <row r="582" spans="1:37" s="115" customFormat="1" x14ac:dyDescent="0.2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row>
    <row r="583" spans="1:37" s="115" customFormat="1" x14ac:dyDescent="0.2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row>
    <row r="584" spans="1:37" s="115" customFormat="1" x14ac:dyDescent="0.2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row>
    <row r="585" spans="1:37" s="115" customFormat="1" x14ac:dyDescent="0.2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row>
    <row r="586" spans="1:37" s="115" customFormat="1" x14ac:dyDescent="0.2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row>
    <row r="587" spans="1:37" s="115" customFormat="1" x14ac:dyDescent="0.2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row>
    <row r="588" spans="1:37" s="115" customFormat="1" x14ac:dyDescent="0.2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row>
    <row r="589" spans="1:37" s="115" customFormat="1" x14ac:dyDescent="0.2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row>
    <row r="590" spans="1:37" s="115" customFormat="1" x14ac:dyDescent="0.2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row>
    <row r="591" spans="1:37" s="115" customFormat="1" x14ac:dyDescent="0.2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row>
    <row r="592" spans="1:37" s="115" customFormat="1" x14ac:dyDescent="0.2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row>
    <row r="593" spans="1:37" s="115" customFormat="1" x14ac:dyDescent="0.2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row>
    <row r="594" spans="1:37" s="115" customFormat="1" x14ac:dyDescent="0.2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row>
    <row r="595" spans="1:37" s="115" customFormat="1" x14ac:dyDescent="0.2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row>
    <row r="596" spans="1:37" s="115" customFormat="1" x14ac:dyDescent="0.2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row>
    <row r="597" spans="1:37" s="115" customFormat="1" x14ac:dyDescent="0.2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row>
    <row r="598" spans="1:37" s="115" customFormat="1" x14ac:dyDescent="0.2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row>
    <row r="599" spans="1:37" s="115" customFormat="1" x14ac:dyDescent="0.2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row>
    <row r="600" spans="1:37" s="115" customFormat="1" x14ac:dyDescent="0.2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row>
    <row r="601" spans="1:37" s="115" customFormat="1" x14ac:dyDescent="0.2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row>
    <row r="602" spans="1:37" s="115" customFormat="1" x14ac:dyDescent="0.2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row>
    <row r="603" spans="1:37" s="115" customFormat="1" x14ac:dyDescent="0.2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row>
    <row r="604" spans="1:37" s="115" customFormat="1" x14ac:dyDescent="0.2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row>
    <row r="605" spans="1:37" s="115" customFormat="1" x14ac:dyDescent="0.2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row>
    <row r="606" spans="1:37" s="115" customFormat="1" x14ac:dyDescent="0.2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row>
    <row r="607" spans="1:37" s="115" customFormat="1" x14ac:dyDescent="0.2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row>
    <row r="608" spans="1:37" s="115" customFormat="1" x14ac:dyDescent="0.2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row>
    <row r="609" spans="1:37" s="115" customFormat="1" x14ac:dyDescent="0.2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row>
    <row r="610" spans="1:37" s="115" customFormat="1" x14ac:dyDescent="0.2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row>
    <row r="611" spans="1:37" s="115" customFormat="1" x14ac:dyDescent="0.2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row>
    <row r="612" spans="1:37" s="115" customFormat="1" x14ac:dyDescent="0.2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row>
    <row r="613" spans="1:37" s="115" customFormat="1" x14ac:dyDescent="0.2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row>
    <row r="614" spans="1:37" s="115" customFormat="1" x14ac:dyDescent="0.2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row>
    <row r="615" spans="1:37" s="115" customFormat="1" x14ac:dyDescent="0.2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row>
    <row r="616" spans="1:37" s="115" customFormat="1" x14ac:dyDescent="0.2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row>
    <row r="617" spans="1:37" s="115" customFormat="1" x14ac:dyDescent="0.2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row>
    <row r="618" spans="1:37" s="115" customFormat="1" x14ac:dyDescent="0.2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row>
    <row r="619" spans="1:37" s="115" customFormat="1" x14ac:dyDescent="0.2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row>
    <row r="620" spans="1:37" s="115" customFormat="1" x14ac:dyDescent="0.2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row>
    <row r="621" spans="1:37" s="115" customFormat="1" x14ac:dyDescent="0.2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row>
    <row r="622" spans="1:37" s="115" customFormat="1" x14ac:dyDescent="0.2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row>
    <row r="623" spans="1:37" s="115" customFormat="1" x14ac:dyDescent="0.2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row>
    <row r="624" spans="1:37" s="115" customFormat="1" x14ac:dyDescent="0.2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row>
    <row r="625" spans="1:37" s="115" customFormat="1" x14ac:dyDescent="0.2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row>
    <row r="626" spans="1:37" s="115" customFormat="1" x14ac:dyDescent="0.2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row>
    <row r="627" spans="1:37" s="115" customFormat="1" x14ac:dyDescent="0.2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row>
    <row r="628" spans="1:37" s="115" customFormat="1" x14ac:dyDescent="0.2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row>
    <row r="629" spans="1:37" s="115" customFormat="1" x14ac:dyDescent="0.2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row>
    <row r="630" spans="1:37" s="115" customFormat="1" x14ac:dyDescent="0.2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row>
    <row r="631" spans="1:37" s="115" customFormat="1" x14ac:dyDescent="0.2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row>
    <row r="632" spans="1:37" s="115" customFormat="1" x14ac:dyDescent="0.2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row>
    <row r="633" spans="1:37" s="115" customFormat="1" x14ac:dyDescent="0.2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row>
    <row r="634" spans="1:37" s="115" customFormat="1" x14ac:dyDescent="0.2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row>
    <row r="635" spans="1:37" s="115" customFormat="1" x14ac:dyDescent="0.2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row>
    <row r="636" spans="1:37" s="115" customFormat="1" x14ac:dyDescent="0.2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row>
    <row r="637" spans="1:37" s="115" customFormat="1" x14ac:dyDescent="0.2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row>
    <row r="638" spans="1:37" s="115" customFormat="1" x14ac:dyDescent="0.2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row>
    <row r="639" spans="1:37" s="115" customFormat="1" x14ac:dyDescent="0.2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row>
    <row r="640" spans="1:37" s="115" customFormat="1" x14ac:dyDescent="0.2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row>
    <row r="641" spans="1:37" s="115" customFormat="1" x14ac:dyDescent="0.2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row>
    <row r="642" spans="1:37" s="115" customFormat="1" x14ac:dyDescent="0.2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row>
    <row r="643" spans="1:37" s="115" customFormat="1" x14ac:dyDescent="0.2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row>
    <row r="644" spans="1:37" s="115" customFormat="1" x14ac:dyDescent="0.2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row>
    <row r="645" spans="1:37" s="115" customFormat="1" x14ac:dyDescent="0.2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row>
    <row r="646" spans="1:37" s="115" customFormat="1" x14ac:dyDescent="0.2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row>
    <row r="647" spans="1:37" s="115" customFormat="1" x14ac:dyDescent="0.2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row>
    <row r="648" spans="1:37" s="115" customFormat="1" x14ac:dyDescent="0.2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row>
    <row r="649" spans="1:37" s="115" customFormat="1" x14ac:dyDescent="0.2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row>
    <row r="650" spans="1:37" s="115" customFormat="1" x14ac:dyDescent="0.2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row>
    <row r="651" spans="1:37" s="115" customFormat="1"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row>
    <row r="652" spans="1:37" s="115" customFormat="1" x14ac:dyDescent="0.2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row>
    <row r="653" spans="1:37" s="115" customFormat="1" x14ac:dyDescent="0.2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row>
    <row r="654" spans="1:37" s="115" customFormat="1" x14ac:dyDescent="0.2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row>
    <row r="655" spans="1:37" s="115" customFormat="1" x14ac:dyDescent="0.2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row>
    <row r="656" spans="1:37" s="115" customFormat="1" x14ac:dyDescent="0.2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row>
    <row r="657" spans="1:37" s="115" customFormat="1" x14ac:dyDescent="0.2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row>
    <row r="658" spans="1:37" s="115" customFormat="1" x14ac:dyDescent="0.2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row>
    <row r="659" spans="1:37" s="115" customFormat="1" x14ac:dyDescent="0.2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row>
    <row r="660" spans="1:37" s="115" customFormat="1" x14ac:dyDescent="0.2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row>
    <row r="661" spans="1:37" s="115" customFormat="1" x14ac:dyDescent="0.2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row>
    <row r="662" spans="1:37" s="115" customFormat="1" x14ac:dyDescent="0.2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row>
    <row r="663" spans="1:37" s="115" customFormat="1" x14ac:dyDescent="0.2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row>
    <row r="664" spans="1:37" s="115" customFormat="1" x14ac:dyDescent="0.2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row>
    <row r="665" spans="1:37" s="115" customFormat="1" x14ac:dyDescent="0.2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row>
    <row r="666" spans="1:37" s="115" customFormat="1" x14ac:dyDescent="0.2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row>
    <row r="667" spans="1:37" s="115" customFormat="1" x14ac:dyDescent="0.2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row>
    <row r="668" spans="1:37" s="115" customFormat="1" x14ac:dyDescent="0.2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row>
    <row r="669" spans="1:37" s="115" customFormat="1" x14ac:dyDescent="0.2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row>
    <row r="670" spans="1:37" s="115" customFormat="1" x14ac:dyDescent="0.2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row>
    <row r="671" spans="1:37" s="115" customFormat="1" x14ac:dyDescent="0.2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row>
    <row r="672" spans="1:37" s="115" customFormat="1" x14ac:dyDescent="0.2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row>
    <row r="673" spans="1:37" s="115" customFormat="1" x14ac:dyDescent="0.2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row>
    <row r="674" spans="1:37" s="115" customFormat="1" x14ac:dyDescent="0.2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row>
    <row r="675" spans="1:37" s="115" customFormat="1" x14ac:dyDescent="0.2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row>
    <row r="676" spans="1:37" s="115" customFormat="1" x14ac:dyDescent="0.2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row>
    <row r="677" spans="1:37" s="115" customFormat="1" x14ac:dyDescent="0.2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row>
    <row r="678" spans="1:37" s="115" customFormat="1" x14ac:dyDescent="0.2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row>
    <row r="679" spans="1:37" s="115" customFormat="1" x14ac:dyDescent="0.2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row>
    <row r="680" spans="1:37" s="115" customFormat="1" x14ac:dyDescent="0.2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row>
    <row r="681" spans="1:37" s="115" customFormat="1" x14ac:dyDescent="0.2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row>
    <row r="682" spans="1:37" s="115" customFormat="1" x14ac:dyDescent="0.2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row>
    <row r="683" spans="1:37" s="115" customFormat="1" x14ac:dyDescent="0.2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row>
    <row r="684" spans="1:37" s="115" customFormat="1" x14ac:dyDescent="0.2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row>
    <row r="685" spans="1:37" s="115" customFormat="1" x14ac:dyDescent="0.2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row>
    <row r="686" spans="1:37" s="115" customFormat="1" x14ac:dyDescent="0.2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row>
    <row r="687" spans="1:37" s="115" customFormat="1" x14ac:dyDescent="0.2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row>
    <row r="688" spans="1:37" s="115" customFormat="1" x14ac:dyDescent="0.2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row>
    <row r="689" spans="1:37" s="115" customFormat="1" x14ac:dyDescent="0.2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row>
    <row r="690" spans="1:37" s="115" customFormat="1" x14ac:dyDescent="0.2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row>
    <row r="691" spans="1:37" s="115" customFormat="1" x14ac:dyDescent="0.2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row>
    <row r="692" spans="1:37" s="115" customFormat="1" x14ac:dyDescent="0.2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row>
    <row r="693" spans="1:37" s="115" customFormat="1" x14ac:dyDescent="0.2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row>
    <row r="694" spans="1:37" s="115" customFormat="1" x14ac:dyDescent="0.2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row>
    <row r="695" spans="1:37" s="115" customFormat="1" x14ac:dyDescent="0.2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row>
    <row r="696" spans="1:37" s="115" customFormat="1" x14ac:dyDescent="0.2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row>
    <row r="697" spans="1:37" s="115" customFormat="1" x14ac:dyDescent="0.2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row>
    <row r="698" spans="1:37" s="115" customFormat="1" x14ac:dyDescent="0.2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row>
    <row r="699" spans="1:37" s="115" customFormat="1" x14ac:dyDescent="0.2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row>
    <row r="700" spans="1:37" s="115" customFormat="1" x14ac:dyDescent="0.2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row>
    <row r="701" spans="1:37" s="115" customFormat="1" x14ac:dyDescent="0.2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row>
    <row r="702" spans="1:37" s="115" customFormat="1" x14ac:dyDescent="0.2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row>
    <row r="703" spans="1:37" s="115" customFormat="1" x14ac:dyDescent="0.2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row>
    <row r="704" spans="1:37" s="115" customFormat="1" x14ac:dyDescent="0.2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row>
    <row r="705" spans="1:37" s="115" customFormat="1" x14ac:dyDescent="0.2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row>
    <row r="706" spans="1:37" s="115" customFormat="1" x14ac:dyDescent="0.2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row>
    <row r="707" spans="1:37" s="115" customFormat="1" x14ac:dyDescent="0.2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row>
    <row r="708" spans="1:37" s="115" customFormat="1" x14ac:dyDescent="0.2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row>
    <row r="709" spans="1:37" s="115" customFormat="1" x14ac:dyDescent="0.2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row>
    <row r="710" spans="1:37" s="115" customFormat="1" x14ac:dyDescent="0.2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row>
    <row r="711" spans="1:37" s="115" customFormat="1" x14ac:dyDescent="0.2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row>
    <row r="712" spans="1:37" s="115" customFormat="1" x14ac:dyDescent="0.2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row>
    <row r="713" spans="1:37" s="115" customFormat="1" x14ac:dyDescent="0.2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row>
    <row r="714" spans="1:37" s="115" customFormat="1" x14ac:dyDescent="0.2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row>
    <row r="715" spans="1:37" s="115" customFormat="1" x14ac:dyDescent="0.2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row>
    <row r="716" spans="1:37" s="115" customFormat="1" x14ac:dyDescent="0.2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row>
    <row r="717" spans="1:37" s="115" customFormat="1" x14ac:dyDescent="0.2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row>
    <row r="718" spans="1:37" s="115" customFormat="1" x14ac:dyDescent="0.2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row>
    <row r="719" spans="1:37" s="115" customFormat="1" x14ac:dyDescent="0.2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row>
    <row r="720" spans="1:37" s="115" customFormat="1" x14ac:dyDescent="0.2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row>
    <row r="721" spans="1:37" s="115" customFormat="1" x14ac:dyDescent="0.2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row>
    <row r="722" spans="1:37" s="115" customFormat="1" x14ac:dyDescent="0.2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row>
    <row r="723" spans="1:37" s="115" customFormat="1" x14ac:dyDescent="0.2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row>
    <row r="724" spans="1:37" s="115" customFormat="1" x14ac:dyDescent="0.2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row>
    <row r="725" spans="1:37" s="115" customFormat="1" x14ac:dyDescent="0.2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row>
    <row r="726" spans="1:37" s="115" customFormat="1" x14ac:dyDescent="0.2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row>
    <row r="727" spans="1:37" s="115" customFormat="1" x14ac:dyDescent="0.2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row>
    <row r="728" spans="1:37" s="115" customFormat="1" x14ac:dyDescent="0.2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row>
    <row r="729" spans="1:37" s="115" customFormat="1" x14ac:dyDescent="0.2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row>
    <row r="730" spans="1:37" s="115" customFormat="1" x14ac:dyDescent="0.2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row>
    <row r="731" spans="1:37" s="115" customFormat="1" x14ac:dyDescent="0.2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row>
    <row r="732" spans="1:37" s="115" customFormat="1" x14ac:dyDescent="0.2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row>
    <row r="733" spans="1:37" s="115" customFormat="1" x14ac:dyDescent="0.2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row>
    <row r="734" spans="1:37" s="115" customFormat="1" x14ac:dyDescent="0.2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row>
    <row r="735" spans="1:37" s="115" customFormat="1" x14ac:dyDescent="0.2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row>
    <row r="736" spans="1:37" s="115" customFormat="1" x14ac:dyDescent="0.2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row>
    <row r="737" spans="1:37" s="115" customFormat="1" x14ac:dyDescent="0.2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row>
    <row r="738" spans="1:37" s="115" customFormat="1" x14ac:dyDescent="0.2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row>
    <row r="739" spans="1:37" s="115" customFormat="1" x14ac:dyDescent="0.2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row>
    <row r="740" spans="1:37" s="115" customFormat="1" x14ac:dyDescent="0.2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row>
    <row r="741" spans="1:37" s="115" customFormat="1" x14ac:dyDescent="0.2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row>
    <row r="742" spans="1:37" s="115" customFormat="1" x14ac:dyDescent="0.2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row>
    <row r="743" spans="1:37" s="115" customFormat="1" x14ac:dyDescent="0.2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row>
    <row r="744" spans="1:37" s="115" customFormat="1" x14ac:dyDescent="0.2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row>
    <row r="745" spans="1:37" s="115" customFormat="1" x14ac:dyDescent="0.2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row>
    <row r="746" spans="1:37" s="115" customFormat="1" x14ac:dyDescent="0.2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row>
    <row r="747" spans="1:37" s="115" customFormat="1" x14ac:dyDescent="0.2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row>
    <row r="748" spans="1:37" s="115" customFormat="1" x14ac:dyDescent="0.2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row>
    <row r="749" spans="1:37" s="115" customFormat="1" x14ac:dyDescent="0.2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row>
    <row r="750" spans="1:37" s="115" customFormat="1" x14ac:dyDescent="0.2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row>
    <row r="751" spans="1:37" s="115" customFormat="1" x14ac:dyDescent="0.2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row>
    <row r="752" spans="1:37" s="115" customFormat="1" x14ac:dyDescent="0.2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row>
    <row r="753" spans="1:37" s="115" customFormat="1" x14ac:dyDescent="0.2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row>
    <row r="754" spans="1:37" s="115" customFormat="1" x14ac:dyDescent="0.2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row>
    <row r="755" spans="1:37" s="115" customFormat="1" x14ac:dyDescent="0.2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row>
    <row r="756" spans="1:37" s="115" customFormat="1" x14ac:dyDescent="0.2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row>
    <row r="757" spans="1:37" s="115" customFormat="1" x14ac:dyDescent="0.2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row>
    <row r="758" spans="1:37" s="115" customFormat="1" x14ac:dyDescent="0.2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row>
    <row r="759" spans="1:37" s="115" customFormat="1" x14ac:dyDescent="0.2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row>
    <row r="760" spans="1:37" s="115" customFormat="1" x14ac:dyDescent="0.2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row>
    <row r="761" spans="1:37" s="115" customFormat="1" x14ac:dyDescent="0.2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row>
    <row r="762" spans="1:37" s="115" customFormat="1" x14ac:dyDescent="0.2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row>
    <row r="763" spans="1:37" s="115" customFormat="1" x14ac:dyDescent="0.2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row>
    <row r="764" spans="1:37" s="115" customFormat="1" x14ac:dyDescent="0.2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row>
    <row r="765" spans="1:37" s="115" customFormat="1" x14ac:dyDescent="0.2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row>
    <row r="766" spans="1:37" s="115" customFormat="1" x14ac:dyDescent="0.2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row>
    <row r="767" spans="1:37" s="115" customFormat="1" x14ac:dyDescent="0.2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row>
    <row r="768" spans="1:37" s="115" customFormat="1" x14ac:dyDescent="0.2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row>
    <row r="769" spans="1:37" s="115" customFormat="1" x14ac:dyDescent="0.2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row>
    <row r="770" spans="1:37" s="115" customFormat="1" x14ac:dyDescent="0.2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row>
    <row r="771" spans="1:37" s="115" customFormat="1" x14ac:dyDescent="0.2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row>
    <row r="772" spans="1:37" s="115" customFormat="1" x14ac:dyDescent="0.2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row>
    <row r="773" spans="1:37" s="115" customFormat="1" x14ac:dyDescent="0.2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row>
    <row r="774" spans="1:37" s="115" customFormat="1" x14ac:dyDescent="0.2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row>
    <row r="775" spans="1:37" s="115" customFormat="1" x14ac:dyDescent="0.2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row>
    <row r="776" spans="1:37" s="115" customFormat="1" x14ac:dyDescent="0.2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row>
    <row r="777" spans="1:37" s="115" customFormat="1" x14ac:dyDescent="0.2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row>
    <row r="778" spans="1:37" s="115" customFormat="1" x14ac:dyDescent="0.2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row>
    <row r="779" spans="1:37" s="115" customFormat="1" x14ac:dyDescent="0.2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row>
    <row r="780" spans="1:37" s="115" customFormat="1" x14ac:dyDescent="0.2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row>
    <row r="781" spans="1:37" s="115" customFormat="1" x14ac:dyDescent="0.2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row>
    <row r="782" spans="1:37" s="115" customFormat="1" x14ac:dyDescent="0.2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row>
    <row r="783" spans="1:37" s="115" customFormat="1" x14ac:dyDescent="0.2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row>
    <row r="784" spans="1:37" s="115" customFormat="1" x14ac:dyDescent="0.2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row>
    <row r="785" spans="1:37" s="115" customFormat="1" x14ac:dyDescent="0.2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row>
    <row r="786" spans="1:37" s="115" customFormat="1" x14ac:dyDescent="0.2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row>
    <row r="787" spans="1:37" s="115" customFormat="1" x14ac:dyDescent="0.2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row>
    <row r="788" spans="1:37" s="115" customFormat="1" x14ac:dyDescent="0.2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row>
    <row r="789" spans="1:37" s="115" customFormat="1" x14ac:dyDescent="0.2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row>
    <row r="790" spans="1:37" s="115" customFormat="1" x14ac:dyDescent="0.2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row>
    <row r="791" spans="1:37" s="115" customFormat="1" x14ac:dyDescent="0.2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row>
    <row r="792" spans="1:37" s="115" customFormat="1" x14ac:dyDescent="0.2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row>
    <row r="793" spans="1:37" s="115" customFormat="1" x14ac:dyDescent="0.2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row>
    <row r="794" spans="1:37" s="115" customFormat="1" x14ac:dyDescent="0.2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row>
    <row r="795" spans="1:37" s="115" customFormat="1" x14ac:dyDescent="0.2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row>
    <row r="796" spans="1:37" s="115" customFormat="1" x14ac:dyDescent="0.2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row>
    <row r="797" spans="1:37" s="115" customFormat="1" x14ac:dyDescent="0.2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row>
    <row r="798" spans="1:37" s="115" customFormat="1" x14ac:dyDescent="0.2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row>
    <row r="799" spans="1:37" s="115" customFormat="1" x14ac:dyDescent="0.2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row>
    <row r="800" spans="1:37" s="115" customFormat="1" x14ac:dyDescent="0.2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row>
    <row r="801" spans="1:37" s="115" customFormat="1" x14ac:dyDescent="0.2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row>
    <row r="802" spans="1:37" s="115" customFormat="1" x14ac:dyDescent="0.2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row>
    <row r="803" spans="1:37" s="115" customFormat="1" x14ac:dyDescent="0.2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row>
    <row r="804" spans="1:37" s="115" customFormat="1" x14ac:dyDescent="0.2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row>
    <row r="805" spans="1:37" s="115" customFormat="1" x14ac:dyDescent="0.2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row>
    <row r="806" spans="1:37" s="115" customFormat="1" x14ac:dyDescent="0.2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row>
    <row r="807" spans="1:37" s="115" customFormat="1" x14ac:dyDescent="0.2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row>
    <row r="808" spans="1:37" s="115" customFormat="1" x14ac:dyDescent="0.2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row>
    <row r="809" spans="1:37" s="115" customFormat="1" x14ac:dyDescent="0.2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row>
    <row r="810" spans="1:37" s="115" customFormat="1" x14ac:dyDescent="0.2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row>
    <row r="811" spans="1:37" s="115" customFormat="1" x14ac:dyDescent="0.2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row>
    <row r="812" spans="1:37" s="115" customFormat="1" x14ac:dyDescent="0.2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row>
    <row r="813" spans="1:37" s="115" customFormat="1" x14ac:dyDescent="0.2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row>
    <row r="814" spans="1:37" s="115" customFormat="1" x14ac:dyDescent="0.2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row>
    <row r="815" spans="1:37" s="115" customFormat="1" x14ac:dyDescent="0.2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row>
    <row r="816" spans="1:37" s="115" customFormat="1" x14ac:dyDescent="0.2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row>
    <row r="817" spans="1:37" s="115" customFormat="1" x14ac:dyDescent="0.2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row>
    <row r="818" spans="1:37" s="115" customFormat="1" x14ac:dyDescent="0.2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row>
    <row r="819" spans="1:37" s="115" customFormat="1" x14ac:dyDescent="0.2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row>
    <row r="820" spans="1:37" s="115" customFormat="1" x14ac:dyDescent="0.2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row>
    <row r="821" spans="1:37" s="115" customFormat="1" x14ac:dyDescent="0.2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row>
    <row r="822" spans="1:37" s="115" customFormat="1" x14ac:dyDescent="0.2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row>
    <row r="823" spans="1:37" s="115" customFormat="1" x14ac:dyDescent="0.2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row>
    <row r="824" spans="1:37" s="115" customFormat="1" x14ac:dyDescent="0.2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row>
    <row r="825" spans="1:37" s="115" customFormat="1" x14ac:dyDescent="0.2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row>
    <row r="826" spans="1:37" s="115" customFormat="1" x14ac:dyDescent="0.2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row>
    <row r="827" spans="1:37" s="115" customFormat="1" x14ac:dyDescent="0.2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row>
    <row r="828" spans="1:37" s="115" customFormat="1" x14ac:dyDescent="0.2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row>
    <row r="829" spans="1:37" s="115" customFormat="1" x14ac:dyDescent="0.2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row>
    <row r="830" spans="1:37" s="115" customFormat="1" x14ac:dyDescent="0.2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row>
    <row r="831" spans="1:37" s="115" customFormat="1" x14ac:dyDescent="0.2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row>
    <row r="832" spans="1:37" s="115" customFormat="1" x14ac:dyDescent="0.2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row>
    <row r="833" spans="1:73" s="115" customFormat="1" x14ac:dyDescent="0.2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row>
    <row r="834" spans="1:73" s="91" customFormat="1" x14ac:dyDescent="0.2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s="45"/>
      <c r="AM834" s="45"/>
      <c r="AN834" s="45"/>
      <c r="AO834" s="45"/>
      <c r="AP834" s="45"/>
      <c r="AQ834" s="45"/>
      <c r="AR834" s="45"/>
      <c r="AS834" s="45"/>
      <c r="AT834" s="45"/>
      <c r="AU834" s="45"/>
      <c r="AV834" s="45"/>
      <c r="AW834" s="45"/>
      <c r="AX834" s="45"/>
      <c r="AY834" s="45"/>
      <c r="AZ834" s="45"/>
      <c r="BA834" s="45"/>
      <c r="BB834" s="45"/>
      <c r="BC834" s="45"/>
      <c r="BD834" s="45"/>
      <c r="BE834" s="45"/>
      <c r="BF834" s="45"/>
      <c r="BG834" s="45"/>
      <c r="BH834" s="45"/>
      <c r="BI834" s="45"/>
      <c r="BJ834" s="45"/>
      <c r="BK834" s="45"/>
      <c r="BL834" s="45"/>
      <c r="BM834" s="45"/>
      <c r="BN834" s="45"/>
      <c r="BO834" s="45"/>
      <c r="BP834" s="45"/>
      <c r="BQ834" s="45"/>
      <c r="BR834" s="45"/>
      <c r="BS834" s="45"/>
      <c r="BT834" s="45"/>
      <c r="BU834" s="45"/>
    </row>
    <row r="835" spans="1:73" s="91" customFormat="1" x14ac:dyDescent="0.2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s="45"/>
      <c r="AM835" s="45"/>
      <c r="AN835" s="45"/>
      <c r="AO835" s="45"/>
      <c r="AP835" s="45"/>
      <c r="AQ835" s="45"/>
      <c r="AR835" s="45"/>
      <c r="AS835" s="45"/>
      <c r="AT835" s="45"/>
      <c r="AU835" s="45"/>
      <c r="AV835" s="45"/>
      <c r="AW835" s="45"/>
      <c r="AX835" s="45"/>
      <c r="AY835" s="45"/>
      <c r="AZ835" s="45"/>
      <c r="BA835" s="45"/>
      <c r="BB835" s="45"/>
      <c r="BC835" s="45"/>
      <c r="BD835" s="45"/>
      <c r="BE835" s="45"/>
      <c r="BF835" s="45"/>
      <c r="BG835" s="45"/>
      <c r="BH835" s="45"/>
      <c r="BI835" s="45"/>
      <c r="BJ835" s="45"/>
      <c r="BK835" s="45"/>
      <c r="BL835" s="45"/>
      <c r="BM835" s="45"/>
      <c r="BN835" s="45"/>
      <c r="BO835" s="45"/>
      <c r="BP835" s="45"/>
      <c r="BQ835" s="45"/>
      <c r="BR835" s="45"/>
      <c r="BS835" s="45"/>
      <c r="BT835" s="45"/>
      <c r="BU835" s="45"/>
    </row>
  </sheetData>
  <sheetProtection password="E9A2" sheet="1" formatCells="0"/>
  <protectedRanges>
    <protectedRange sqref="F4:F26" name="Inputs" securityDescriptor="O:WDG:WDD:(A;;CC;;;WD)"/>
  </protectedRanges>
  <dataValidations count="20">
    <dataValidation allowBlank="1" showInputMessage="1" showErrorMessage="1" promptTitle="Total Cost to Date" prompt="This is the total cost of the loan to the end of the year, including any upfront fees and overpayments" sqref="K29:K32" xr:uid="{00000000-0002-0000-0A00-000000000000}"/>
    <dataValidation allowBlank="1" showInputMessage="1" showErrorMessage="1" promptTitle="End Balance" prompt="This is the amount of capital remaining on the loan at the end of the year." sqref="J29:J32" xr:uid="{00000000-0002-0000-0A00-000001000000}"/>
    <dataValidation allowBlank="1" showInputMessage="1" showErrorMessage="1" promptTitle="Cumulative Interest" prompt="This is the sum of interest paid to date." sqref="I29:I32" xr:uid="{00000000-0002-0000-0A00-000002000000}"/>
    <dataValidation allowBlank="1" showInputMessage="1" showErrorMessage="1" promptTitle="Cumulative Capital Paid Off" prompt="This is a sum of all the capital repaid to date." sqref="H29:H32" xr:uid="{00000000-0002-0000-0A00-000003000000}"/>
    <dataValidation allowBlank="1" showInputMessage="1" showErrorMessage="1" promptTitle="Maximum Offset Savings Value" prompt="Used to pay off the remaining balance each month until completion time. This means payments from the &quot;Offset Savings equal Loan&quot; date onwards do not come out of your monthly income, they're paid directly from the offset savings pot._x000a_" sqref="K17" xr:uid="{00000000-0002-0000-0A00-000004000000}"/>
    <dataValidation allowBlank="1" showInputMessage="1" showErrorMessage="1" promptTitle="Offset Savings equal Loan after:" prompt="Mortgage could be paid off with Offset Savings at this time" sqref="K16" xr:uid="{00000000-0002-0000-0A00-000005000000}"/>
    <dataValidation allowBlank="1" showInputMessage="1" showErrorMessage="1" promptTitle="Interest Paid" prompt="This is the amount of interest the loan has generated during the year" sqref="G29:G32" xr:uid="{00000000-0002-0000-0A00-000006000000}"/>
    <dataValidation allowBlank="1" showInputMessage="1" showErrorMessage="1" promptTitle="Capital Paid Off" prompt="This is the amount of capital repaid during the year." sqref="F29:F32" xr:uid="{00000000-0002-0000-0A00-000007000000}"/>
    <dataValidation allowBlank="1" showInputMessage="1" showErrorMessage="1" promptTitle="Payment" prompt="This is the total amount of payments made during the year. Includes overpayments but not offset payments._x000a_" sqref="E29:E32" xr:uid="{00000000-0002-0000-0A00-000008000000}"/>
    <dataValidation allowBlank="1" showInputMessage="1" showErrorMessage="1" promptTitle="Start Balance" prompt="This is the amount of capital remaining on the loan at the start of each year. Will be the same as end balance from previous year." sqref="D29:D32" xr:uid="{00000000-0002-0000-0A00-000009000000}"/>
    <dataValidation allowBlank="1" showInputMessage="1" showErrorMessage="1" promptTitle="Average Annual Loan Payments" prompt="This is an annual average of the total amount of capital repayments paid over the life of the loan, i.e. &quot;Sum of all payments&quot; divided by the number of years to pay off the loan." sqref="K4" xr:uid="{00000000-0002-0000-0A00-00000A000000}"/>
    <dataValidation allowBlank="1" showInputMessage="1" showErrorMessage="1" promptTitle="Initial Repayment Monthlys" prompt="This is the calculated initial capital repayment for month 1 of the loan. This figure will change in subsequent months due to capital repayments, offsetting and interest rate changes etc." sqref="K5" xr:uid="{00000000-0002-0000-0A00-00000B000000}"/>
    <dataValidation allowBlank="1" showInputMessage="1" showErrorMessage="1" promptTitle="Average Interest Only Annual:" prompt="This is an annual average of the total amount of interest paid over the life of the loan, i.e. &quot;Interest over term of Loan&quot; divided by the number of years to pay off the loan." sqref="K6" xr:uid="{00000000-0002-0000-0A00-00000C000000}"/>
    <dataValidation allowBlank="1" showInputMessage="1" showErrorMessage="1" promptTitle="Initial Interest only Monthly" prompt="This is the calculated initial interest payment for month 1 of the loan. This figure will change in subsequent months due to capital repayments, offsetting and interest rate changes etc." sqref="K7" xr:uid="{00000000-0002-0000-0A00-00000D000000}"/>
    <dataValidation allowBlank="1" showInputMessage="1" showErrorMessage="1" promptTitle="Interest over term of loan" prompt="This is the amount of interest that will be paid over the life of the loan. For interest only loans that are not repaid (with overpayments) within 50 years, this will only show the interest paid over the 50 year period." sqref="K8" xr:uid="{00000000-0002-0000-0A00-00000E000000}"/>
    <dataValidation allowBlank="1" showInputMessage="1" showErrorMessage="1" promptTitle="Interest Saved" prompt="This is the total amount of additional interest that will be saved over the life of the loan due to overpayments / offset savings added to the loan. For interest only loans, this is not applicable because the loan is infinitely long without overpayments." sqref="K9" xr:uid="{00000000-0002-0000-0A00-00000F000000}"/>
    <dataValidation allowBlank="1" showInputMessage="1" showErrorMessage="1" promptTitle="Sum of all payments" prompt="This is the sum total amount that will be paid back to the lender over the life of the mortgage. With Interest only loans with no overpayment, the full capital needs to be paid off in addition to this figure." sqref="K10" xr:uid="{00000000-0002-0000-0A00-000010000000}"/>
    <dataValidation allowBlank="1" showInputMessage="1" showErrorMessage="1" promptTitle="Mortgage Repayment Time in Years" prompt="With a repayment mortgage and no overpayment / offset balances, this will be the same as input 6. For interest only mortgages with no/little overpayment, this will show &quot;9999&quot; to signify the loan amount will not be paid off within 50 years." sqref="K11" xr:uid="{00000000-0002-0000-0A00-000011000000}"/>
    <dataValidation allowBlank="1" showInputMessage="1" showErrorMessage="1" promptTitle="Cost to end of intro period" prompt="This is the total cost to the end of the introductory period.  If there is no introductory period and you've added an arbitrary number into Input 4, then ignore this figure." sqref="K13:K14" xr:uid="{00000000-0002-0000-0A00-000012000000}"/>
    <dataValidation allowBlank="1" showInputMessage="1" showErrorMessage="1" promptTitle="Redemption Fees" prompt="This is how much it will cost to either pay off the mortgage or remortgage away from this product. This is a combination of Inputs 13 to 15_x000a_" sqref="L29:L32" xr:uid="{00000000-0002-0000-0A00-000013000000}"/>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AM1804"/>
  <sheetViews>
    <sheetView showGridLines="0" showRowColHeaders="0" workbookViewId="0">
      <pane ySplit="11" topLeftCell="A12" activePane="bottomLeft" state="frozen"/>
      <selection activeCell="K1" sqref="K1"/>
      <selection pane="bottomLeft" activeCell="G8" sqref="G8:G11"/>
    </sheetView>
  </sheetViews>
  <sheetFormatPr defaultRowHeight="13.2" x14ac:dyDescent="0.25"/>
  <cols>
    <col min="1" max="1" width="1.6640625" style="101" customWidth="1"/>
    <col min="2" max="2" width="1.6640625" style="109" customWidth="1"/>
    <col min="3" max="3" width="1.6640625" style="101" customWidth="1"/>
    <col min="4" max="4" width="6.5546875" customWidth="1"/>
    <col min="5" max="5" width="6.6640625" customWidth="1"/>
    <col min="6" max="6" width="9" customWidth="1"/>
    <col min="7" max="7" width="9.77734375" style="186" customWidth="1"/>
    <col min="8" max="8" width="9.6640625" style="186" customWidth="1"/>
    <col min="9" max="9" width="13.88671875" style="202" customWidth="1"/>
    <col min="10" max="10" width="13.33203125" style="202" customWidth="1"/>
    <col min="11" max="11" width="12.6640625" style="202" bestFit="1" customWidth="1"/>
    <col min="12" max="12" width="12.6640625" style="202" customWidth="1"/>
    <col min="13" max="14" width="12.88671875" style="202" customWidth="1"/>
    <col min="15" max="15" width="11.6640625" style="202" customWidth="1"/>
    <col min="16" max="16" width="13.88671875" style="202" customWidth="1"/>
    <col min="17" max="17" width="14.109375" style="202" bestFit="1" customWidth="1"/>
    <col min="18" max="18" width="14.109375" style="202" customWidth="1"/>
    <col min="19" max="20" width="14.5546875" style="202" customWidth="1"/>
    <col min="21" max="21" width="12" style="202" customWidth="1"/>
    <col min="22" max="22" width="12.88671875" style="202" customWidth="1"/>
    <col min="23" max="23" width="11.109375" style="202" customWidth="1"/>
    <col min="24" max="24" width="10.109375" style="202" customWidth="1"/>
    <col min="25" max="25" width="12.44140625" style="202" customWidth="1"/>
    <col min="26" max="26" width="12.44140625" style="202" bestFit="1" customWidth="1"/>
    <col min="27" max="27" width="13.6640625" style="202" customWidth="1"/>
    <col min="28" max="28" width="14" style="202" customWidth="1"/>
    <col min="29" max="39" width="9.109375" style="45" customWidth="1"/>
  </cols>
  <sheetData>
    <row r="1" spans="2:28" x14ac:dyDescent="0.25">
      <c r="B1" s="102"/>
      <c r="C1" s="103"/>
      <c r="D1" s="53"/>
      <c r="E1" s="53"/>
      <c r="F1" s="53"/>
      <c r="G1" s="203"/>
      <c r="H1" s="179"/>
      <c r="I1" s="187"/>
      <c r="J1" s="187"/>
      <c r="K1" s="187"/>
      <c r="L1" s="187"/>
      <c r="M1" s="187"/>
      <c r="N1" s="187"/>
      <c r="O1" s="188"/>
      <c r="P1" s="188"/>
      <c r="Q1" s="188"/>
      <c r="R1" s="188"/>
      <c r="S1" s="187"/>
      <c r="T1" s="187"/>
      <c r="U1" s="189"/>
      <c r="V1" s="189"/>
      <c r="W1" s="189"/>
      <c r="X1" s="189"/>
      <c r="Y1" s="189"/>
      <c r="Z1" s="189"/>
      <c r="AA1" s="189"/>
      <c r="AB1" s="189"/>
    </row>
    <row r="2" spans="2:28" x14ac:dyDescent="0.25">
      <c r="B2" s="106"/>
      <c r="C2" s="107"/>
      <c r="D2" s="282" t="s">
        <v>82</v>
      </c>
      <c r="E2" s="283"/>
      <c r="F2" s="283"/>
      <c r="G2" s="283"/>
      <c r="H2" s="283"/>
      <c r="I2" s="283"/>
      <c r="J2" s="283"/>
      <c r="K2" s="283"/>
      <c r="L2" s="283"/>
      <c r="M2" s="283"/>
      <c r="N2" s="283"/>
      <c r="O2" s="283"/>
      <c r="P2" s="283"/>
      <c r="Q2" s="283"/>
      <c r="R2" s="189"/>
      <c r="S2" s="189"/>
      <c r="T2" s="189"/>
      <c r="U2" s="189"/>
      <c r="V2" s="189"/>
      <c r="W2" s="189"/>
      <c r="X2" s="189"/>
      <c r="Y2" s="189"/>
      <c r="Z2" s="189"/>
      <c r="AA2" s="189"/>
      <c r="AB2" s="189"/>
    </row>
    <row r="3" spans="2:28" x14ac:dyDescent="0.25">
      <c r="B3" s="106"/>
      <c r="C3" s="105"/>
      <c r="D3" s="284" t="s">
        <v>173</v>
      </c>
      <c r="E3" s="285"/>
      <c r="F3" s="285"/>
      <c r="G3" s="285"/>
      <c r="H3" s="285"/>
      <c r="I3" s="285"/>
      <c r="J3" s="285"/>
      <c r="K3" s="285"/>
      <c r="L3" s="285"/>
      <c r="M3" s="285"/>
      <c r="N3" s="285"/>
      <c r="O3" s="285"/>
      <c r="P3" s="285"/>
      <c r="Q3" s="285"/>
      <c r="R3" s="189"/>
      <c r="S3" s="189"/>
      <c r="T3" s="189"/>
      <c r="U3" s="189"/>
      <c r="V3" s="189"/>
      <c r="W3" s="189"/>
      <c r="X3" s="189"/>
      <c r="Y3" s="189"/>
      <c r="Z3" s="189"/>
      <c r="AA3" s="189"/>
      <c r="AB3" s="189"/>
    </row>
    <row r="4" spans="2:28" x14ac:dyDescent="0.25">
      <c r="B4" s="106"/>
      <c r="C4" s="105"/>
      <c r="D4" s="282"/>
      <c r="E4" s="283"/>
      <c r="F4" s="283"/>
      <c r="G4" s="283"/>
      <c r="H4" s="283"/>
      <c r="I4" s="283"/>
      <c r="J4" s="283"/>
      <c r="K4" s="283"/>
      <c r="L4" s="283"/>
      <c r="M4" s="283"/>
      <c r="N4" s="283"/>
      <c r="O4" s="283"/>
      <c r="P4" s="283"/>
      <c r="Q4" s="283"/>
      <c r="R4" s="189"/>
      <c r="S4" s="189"/>
      <c r="T4" s="189"/>
      <c r="U4" s="189"/>
      <c r="V4" s="189"/>
      <c r="W4" s="189"/>
      <c r="X4" s="189"/>
      <c r="Y4" s="189"/>
      <c r="Z4" s="189"/>
      <c r="AA4" s="189"/>
      <c r="AB4" s="189"/>
    </row>
    <row r="5" spans="2:28" x14ac:dyDescent="0.25">
      <c r="B5" s="106"/>
      <c r="C5" s="105"/>
      <c r="D5" s="282" t="s">
        <v>83</v>
      </c>
      <c r="E5" s="283"/>
      <c r="F5" s="283"/>
      <c r="G5" s="283"/>
      <c r="H5" s="283"/>
      <c r="I5" s="283"/>
      <c r="J5" s="283"/>
      <c r="K5" s="283"/>
      <c r="L5" s="283"/>
      <c r="M5" s="283"/>
      <c r="N5" s="283"/>
      <c r="O5" s="283"/>
      <c r="P5" s="283"/>
      <c r="Q5" s="283"/>
      <c r="R5" s="189"/>
      <c r="S5" s="189"/>
      <c r="T5" s="189"/>
      <c r="U5" s="189"/>
      <c r="V5" s="189"/>
      <c r="W5" s="189"/>
      <c r="X5" s="189"/>
      <c r="Y5" s="189"/>
      <c r="Z5" s="189"/>
      <c r="AA5" s="189"/>
      <c r="AB5" s="189"/>
    </row>
    <row r="6" spans="2:28" x14ac:dyDescent="0.25">
      <c r="B6" s="104"/>
      <c r="C6" s="105"/>
      <c r="D6" s="45"/>
      <c r="E6" s="45"/>
      <c r="F6" s="45"/>
      <c r="G6" s="180"/>
      <c r="H6" s="180"/>
      <c r="I6" s="190"/>
      <c r="J6" s="189"/>
      <c r="K6" s="189"/>
      <c r="L6" s="189"/>
      <c r="M6" s="189"/>
      <c r="N6" s="189"/>
      <c r="O6" s="189"/>
      <c r="P6" s="189"/>
      <c r="Q6" s="189"/>
      <c r="R6" s="189"/>
      <c r="S6" s="191"/>
      <c r="T6" s="191"/>
      <c r="U6" s="190"/>
      <c r="V6" s="189"/>
      <c r="W6" s="189"/>
      <c r="X6" s="189"/>
      <c r="Y6" s="189"/>
      <c r="Z6" s="189"/>
      <c r="AA6" s="189"/>
      <c r="AB6" s="189"/>
    </row>
    <row r="7" spans="2:28" x14ac:dyDescent="0.25">
      <c r="B7" s="106"/>
      <c r="D7" s="119" t="s">
        <v>34</v>
      </c>
      <c r="E7" s="120"/>
      <c r="F7" s="120"/>
      <c r="G7" s="181"/>
      <c r="H7" s="181"/>
      <c r="I7" s="192"/>
      <c r="J7" s="192"/>
      <c r="K7" s="192"/>
      <c r="L7" s="192"/>
      <c r="M7" s="192"/>
      <c r="N7" s="192"/>
      <c r="O7" s="192"/>
      <c r="P7" s="192"/>
      <c r="Q7" s="192"/>
      <c r="R7" s="192"/>
      <c r="S7" s="192"/>
      <c r="T7" s="192"/>
      <c r="U7" s="192"/>
      <c r="V7" s="192"/>
      <c r="W7" s="192"/>
      <c r="X7" s="192"/>
      <c r="Y7" s="192"/>
      <c r="Z7" s="192"/>
      <c r="AA7" s="192"/>
      <c r="AB7" s="193"/>
    </row>
    <row r="8" spans="2:28" ht="12.75" customHeight="1" x14ac:dyDescent="0.25">
      <c r="B8" s="108"/>
      <c r="D8" s="246" t="s">
        <v>35</v>
      </c>
      <c r="E8" s="176"/>
      <c r="F8" s="246" t="s">
        <v>1</v>
      </c>
      <c r="G8" s="279" t="s">
        <v>168</v>
      </c>
      <c r="H8" s="286" t="s">
        <v>70</v>
      </c>
      <c r="I8" s="276" t="s">
        <v>33</v>
      </c>
      <c r="J8" s="276" t="s">
        <v>36</v>
      </c>
      <c r="K8" s="276" t="s">
        <v>31</v>
      </c>
      <c r="L8" s="270" t="s">
        <v>169</v>
      </c>
      <c r="M8" s="273" t="s">
        <v>96</v>
      </c>
      <c r="N8" s="270" t="s">
        <v>170</v>
      </c>
      <c r="O8" s="273" t="s">
        <v>72</v>
      </c>
      <c r="P8" s="270" t="s">
        <v>172</v>
      </c>
      <c r="Q8" s="273" t="s">
        <v>45</v>
      </c>
      <c r="R8" s="276" t="s">
        <v>80</v>
      </c>
      <c r="S8" s="273" t="s">
        <v>49</v>
      </c>
      <c r="T8" s="270" t="s">
        <v>171</v>
      </c>
      <c r="U8" s="273" t="s">
        <v>47</v>
      </c>
      <c r="V8" s="276" t="s">
        <v>48</v>
      </c>
      <c r="W8" s="276" t="s">
        <v>88</v>
      </c>
      <c r="X8" s="273" t="s">
        <v>89</v>
      </c>
      <c r="Y8" s="273" t="s">
        <v>38</v>
      </c>
      <c r="Z8" s="273" t="s">
        <v>58</v>
      </c>
      <c r="AA8" s="277" t="s">
        <v>142</v>
      </c>
      <c r="AB8" s="276" t="s">
        <v>32</v>
      </c>
    </row>
    <row r="9" spans="2:28" x14ac:dyDescent="0.25">
      <c r="B9" s="108"/>
      <c r="D9" s="247"/>
      <c r="E9" s="247" t="s">
        <v>0</v>
      </c>
      <c r="F9" s="247"/>
      <c r="G9" s="280"/>
      <c r="H9" s="287"/>
      <c r="I9" s="277"/>
      <c r="J9" s="277"/>
      <c r="K9" s="277"/>
      <c r="L9" s="271"/>
      <c r="M9" s="274"/>
      <c r="N9" s="271"/>
      <c r="O9" s="274"/>
      <c r="P9" s="271"/>
      <c r="Q9" s="274"/>
      <c r="R9" s="277"/>
      <c r="S9" s="274"/>
      <c r="T9" s="271"/>
      <c r="U9" s="274"/>
      <c r="V9" s="277"/>
      <c r="W9" s="277"/>
      <c r="X9" s="274"/>
      <c r="Y9" s="274"/>
      <c r="Z9" s="274"/>
      <c r="AA9" s="277"/>
      <c r="AB9" s="277"/>
    </row>
    <row r="10" spans="2:28" x14ac:dyDescent="0.25">
      <c r="B10" s="108"/>
      <c r="D10" s="247"/>
      <c r="E10" s="247"/>
      <c r="F10" s="247"/>
      <c r="G10" s="280"/>
      <c r="H10" s="287"/>
      <c r="I10" s="277"/>
      <c r="J10" s="277"/>
      <c r="K10" s="277"/>
      <c r="L10" s="271"/>
      <c r="M10" s="274"/>
      <c r="N10" s="271"/>
      <c r="O10" s="274"/>
      <c r="P10" s="271"/>
      <c r="Q10" s="274"/>
      <c r="R10" s="277"/>
      <c r="S10" s="274"/>
      <c r="T10" s="271"/>
      <c r="U10" s="274"/>
      <c r="V10" s="277"/>
      <c r="W10" s="277"/>
      <c r="X10" s="274"/>
      <c r="Y10" s="274"/>
      <c r="Z10" s="274"/>
      <c r="AA10" s="277"/>
      <c r="AB10" s="277"/>
    </row>
    <row r="11" spans="2:28" x14ac:dyDescent="0.25">
      <c r="B11" s="108"/>
      <c r="D11" s="248"/>
      <c r="E11" s="121">
        <f>'Mortgage 2 Info Calcs'!F10</f>
        <v>2009</v>
      </c>
      <c r="F11" s="248"/>
      <c r="G11" s="281"/>
      <c r="H11" s="288"/>
      <c r="I11" s="278"/>
      <c r="J11" s="278"/>
      <c r="K11" s="278"/>
      <c r="L11" s="272"/>
      <c r="M11" s="275"/>
      <c r="N11" s="272"/>
      <c r="O11" s="275"/>
      <c r="P11" s="272"/>
      <c r="Q11" s="275"/>
      <c r="R11" s="278"/>
      <c r="S11" s="275"/>
      <c r="T11" s="272"/>
      <c r="U11" s="275"/>
      <c r="V11" s="278"/>
      <c r="W11" s="278"/>
      <c r="X11" s="275"/>
      <c r="Y11" s="275"/>
      <c r="Z11" s="275"/>
      <c r="AA11" s="278"/>
      <c r="AB11" s="278"/>
    </row>
    <row r="12" spans="2:28" x14ac:dyDescent="0.25">
      <c r="B12" s="110"/>
      <c r="C12" s="111"/>
      <c r="D12" s="138">
        <v>0</v>
      </c>
      <c r="E12" s="122" t="str">
        <f>IF(ISBLANK('Mortgage 2 Monthly calcs'!E12),"",'Mortgage 2 Monthly calcs'!E12)</f>
        <v/>
      </c>
      <c r="F12" s="122" t="str">
        <f>IF(ISBLANK('Mortgage 2 Monthly calcs'!F12),"",'Mortgage 2 Monthly calcs'!F12)</f>
        <v>Nov</v>
      </c>
      <c r="G12" s="123"/>
      <c r="H12" s="123">
        <f>IF(ISBLANK('Mortgage 2 Monthly calcs'!G12),"",'Mortgage 2 Monthly calcs'!G12)</f>
        <v>0.06</v>
      </c>
      <c r="I12" s="99">
        <f>IF(ISBLANK('Mortgage 2 Monthly calcs'!H12),"",'Mortgage 2 Monthly calcs'!H12)</f>
        <v>644.30140148550856</v>
      </c>
      <c r="J12" s="99">
        <f>IF(ISBLANK('Mortgage 2 Monthly calcs'!I12),"",'Mortgage 2 Monthly calcs'!I12)</f>
        <v>500</v>
      </c>
      <c r="K12" s="99">
        <f>IF(ISBLANK('Mortgage 2 Monthly calcs'!J12),"",'Mortgage 2 Monthly calcs'!J12)</f>
        <v>100000</v>
      </c>
      <c r="L12" s="99"/>
      <c r="M12" s="99">
        <f>IF(ISBLANK('Mortgage 2 Monthly calcs'!K12),"",'Mortgage 2 Monthly calcs'!K12)</f>
        <v>0</v>
      </c>
      <c r="N12" s="99"/>
      <c r="O12" s="99">
        <f>IF(ISBLANK('Mortgage 2 Monthly calcs'!L12),"",'Mortgage 2 Monthly calcs'!L12)</f>
        <v>644.30140148550856</v>
      </c>
      <c r="P12" s="99"/>
      <c r="Q12" s="99">
        <f>IF(ISBLANK('Mortgage 2 Monthly calcs'!M12),"",'Mortgage 2 Monthly calcs'!M12)</f>
        <v>0</v>
      </c>
      <c r="R12" s="99">
        <f>IF(ISBLANK('Mortgage 2 Monthly calcs'!N12),"",'Mortgage 2 Monthly calcs'!N12)</f>
        <v>644.30140148550856</v>
      </c>
      <c r="S12" s="99">
        <f>IF(ISBLANK('Mortgage 2 Monthly calcs'!O12),"",'Mortgage 2 Monthly calcs'!O12)</f>
        <v>0</v>
      </c>
      <c r="T12" s="99"/>
      <c r="U12" s="99">
        <f>IF(ISBLANK('Mortgage 2 Monthly calcs'!P12),"",'Mortgage 2 Monthly calcs'!P12)</f>
        <v>0</v>
      </c>
      <c r="V12" s="99">
        <f>IF(ISBLANK('Mortgage 2 Monthly calcs'!Q12),"",'Mortgage 2 Monthly calcs'!Q12)</f>
        <v>0</v>
      </c>
      <c r="W12" s="99">
        <f>IF(ISBLANK('Mortgage 2 Monthly calcs'!R12),"",'Mortgage 2 Monthly calcs'!R12)</f>
        <v>144.30140148550856</v>
      </c>
      <c r="X12" s="99">
        <f>IF(ISBLANK('Mortgage 2 Monthly calcs'!S12),"",'Mortgage 2 Monthly calcs'!S12)</f>
        <v>500</v>
      </c>
      <c r="Y12" s="99">
        <f>IF(ISBLANK('Mortgage 2 Monthly calcs'!T12),"",'Mortgage 2 Monthly calcs'!T12)</f>
        <v>144.30140148550856</v>
      </c>
      <c r="Z12" s="99">
        <f>IF(ISBLANK('Mortgage 2 Monthly calcs'!U12),"",'Mortgage 2 Monthly calcs'!U12)</f>
        <v>500</v>
      </c>
      <c r="AA12" s="99">
        <f>IF(ISBLANK('Mortgage 2 Monthly calcs'!V12),"",'Mortgage 2 Monthly calcs'!V12)</f>
        <v>0</v>
      </c>
      <c r="AB12" s="99">
        <f>IF(ISBLANK('Mortgage 2 Monthly calcs'!W12),"",'Mortgage 2 Monthly calcs'!W12)</f>
        <v>99855.698598514486</v>
      </c>
    </row>
    <row r="13" spans="2:28" x14ac:dyDescent="0.25">
      <c r="B13" s="110"/>
      <c r="C13" s="111"/>
      <c r="D13" s="124"/>
      <c r="E13" s="122" t="str">
        <f>IF(ISBLANK('Mortgage 2 Monthly calcs'!E13),"",'Mortgage 2 Monthly calcs'!E13)</f>
        <v/>
      </c>
      <c r="F13" s="122" t="str">
        <f>IF(ISBLANK('Mortgage 2 Monthly calcs'!F13),"",'Mortgage 2 Monthly calcs'!F13)</f>
        <v>Dec</v>
      </c>
      <c r="G13" s="123"/>
      <c r="H13" s="123">
        <f>IF(ISBLANK('Mortgage 2 Monthly calcs'!G13),"",'Mortgage 2 Monthly calcs'!G13)</f>
        <v>0.06</v>
      </c>
      <c r="I13" s="99">
        <f>IF(ISBLANK('Mortgage 2 Monthly calcs'!H13),"",'Mortgage 2 Monthly calcs'!H13)</f>
        <v>644.30140148550845</v>
      </c>
      <c r="J13" s="99">
        <f>IF(ISBLANK('Mortgage 2 Monthly calcs'!I13),"",'Mortgage 2 Monthly calcs'!I13)</f>
        <v>499.27849299257247</v>
      </c>
      <c r="K13" s="99">
        <f>IF(ISBLANK('Mortgage 2 Monthly calcs'!J13),"",'Mortgage 2 Monthly calcs'!J13)</f>
        <v>99855.698598514486</v>
      </c>
      <c r="L13" s="99"/>
      <c r="M13" s="99">
        <f>IF(ISBLANK('Mortgage 2 Monthly calcs'!K13),"",'Mortgage 2 Monthly calcs'!K13)</f>
        <v>0</v>
      </c>
      <c r="N13" s="99"/>
      <c r="O13" s="99">
        <f>IF(ISBLANK('Mortgage 2 Monthly calcs'!L13),"",'Mortgage 2 Monthly calcs'!L13)</f>
        <v>644.30140148550856</v>
      </c>
      <c r="P13" s="99"/>
      <c r="Q13" s="99">
        <f>IF(ISBLANK('Mortgage 2 Monthly calcs'!M13),"",'Mortgage 2 Monthly calcs'!M13)</f>
        <v>0</v>
      </c>
      <c r="R13" s="99">
        <f>IF(ISBLANK('Mortgage 2 Monthly calcs'!N13),"",'Mortgage 2 Monthly calcs'!N13)</f>
        <v>644.30140148550856</v>
      </c>
      <c r="S13" s="99">
        <f>IF(ISBLANK('Mortgage 2 Monthly calcs'!O13),"",'Mortgage 2 Monthly calcs'!O13)</f>
        <v>0</v>
      </c>
      <c r="T13" s="99"/>
      <c r="U13" s="99">
        <f>IF(ISBLANK('Mortgage 2 Monthly calcs'!P13),"",'Mortgage 2 Monthly calcs'!P13)</f>
        <v>0</v>
      </c>
      <c r="V13" s="99">
        <f>IF(ISBLANK('Mortgage 2 Monthly calcs'!Q13),"",'Mortgage 2 Monthly calcs'!Q13)</f>
        <v>0</v>
      </c>
      <c r="W13" s="99">
        <f>IF(ISBLANK('Mortgage 2 Monthly calcs'!R13),"",'Mortgage 2 Monthly calcs'!R13)</f>
        <v>145.0229084929361</v>
      </c>
      <c r="X13" s="99">
        <f>IF(ISBLANK('Mortgage 2 Monthly calcs'!S13),"",'Mortgage 2 Monthly calcs'!S13)</f>
        <v>499.27849299257247</v>
      </c>
      <c r="Y13" s="99">
        <f>IF(ISBLANK('Mortgage 2 Monthly calcs'!T13),"",'Mortgage 2 Monthly calcs'!T13)</f>
        <v>289.32430997844466</v>
      </c>
      <c r="Z13" s="99">
        <f>IF(ISBLANK('Mortgage 2 Monthly calcs'!U13),"",'Mortgage 2 Monthly calcs'!U13)</f>
        <v>999.27849299257241</v>
      </c>
      <c r="AA13" s="99">
        <f>IF(ISBLANK('Mortgage 2 Monthly calcs'!V13),"",'Mortgage 2 Monthly calcs'!V13)</f>
        <v>0</v>
      </c>
      <c r="AB13" s="99">
        <f>IF(ISBLANK('Mortgage 2 Monthly calcs'!W13),"",'Mortgage 2 Monthly calcs'!W13)</f>
        <v>99710.675690021541</v>
      </c>
    </row>
    <row r="14" spans="2:28" x14ac:dyDescent="0.25">
      <c r="B14" s="110"/>
      <c r="C14" s="111"/>
      <c r="D14" s="124"/>
      <c r="E14" s="122">
        <f>IF(ISBLANK('Mortgage 2 Monthly calcs'!E14),"",'Mortgage 2 Monthly calcs'!E14)</f>
        <v>2010</v>
      </c>
      <c r="F14" s="122" t="str">
        <f>IF(ISBLANK('Mortgage 2 Monthly calcs'!F14),"",'Mortgage 2 Monthly calcs'!F14)</f>
        <v>Jan</v>
      </c>
      <c r="G14" s="123"/>
      <c r="H14" s="123">
        <f>IF(ISBLANK('Mortgage 2 Monthly calcs'!G14),"",'Mortgage 2 Monthly calcs'!G14)</f>
        <v>0.06</v>
      </c>
      <c r="I14" s="99">
        <f>IF(ISBLANK('Mortgage 2 Monthly calcs'!H14),"",'Mortgage 2 Monthly calcs'!H14)</f>
        <v>644.30140148550845</v>
      </c>
      <c r="J14" s="99">
        <f>IF(ISBLANK('Mortgage 2 Monthly calcs'!I14),"",'Mortgage 2 Monthly calcs'!I14)</f>
        <v>498.55337845010769</v>
      </c>
      <c r="K14" s="99">
        <f>IF(ISBLANK('Mortgage 2 Monthly calcs'!J14),"",'Mortgage 2 Monthly calcs'!J14)</f>
        <v>99710.675690021541</v>
      </c>
      <c r="L14" s="99"/>
      <c r="M14" s="99">
        <f>IF(ISBLANK('Mortgage 2 Monthly calcs'!K14),"",'Mortgage 2 Monthly calcs'!K14)</f>
        <v>0</v>
      </c>
      <c r="N14" s="99"/>
      <c r="O14" s="99">
        <f>IF(ISBLANK('Mortgage 2 Monthly calcs'!L14),"",'Mortgage 2 Monthly calcs'!L14)</f>
        <v>644.30140148550856</v>
      </c>
      <c r="P14" s="99"/>
      <c r="Q14" s="99">
        <f>IF(ISBLANK('Mortgage 2 Monthly calcs'!M14),"",'Mortgage 2 Monthly calcs'!M14)</f>
        <v>0</v>
      </c>
      <c r="R14" s="99">
        <f>IF(ISBLANK('Mortgage 2 Monthly calcs'!N14),"",'Mortgage 2 Monthly calcs'!N14)</f>
        <v>644.30140148550856</v>
      </c>
      <c r="S14" s="99">
        <f>IF(ISBLANK('Mortgage 2 Monthly calcs'!O14),"",'Mortgage 2 Monthly calcs'!O14)</f>
        <v>0</v>
      </c>
      <c r="T14" s="99"/>
      <c r="U14" s="99">
        <f>IF(ISBLANK('Mortgage 2 Monthly calcs'!P14),"",'Mortgage 2 Monthly calcs'!P14)</f>
        <v>0</v>
      </c>
      <c r="V14" s="99">
        <f>IF(ISBLANK('Mortgage 2 Monthly calcs'!Q14),"",'Mortgage 2 Monthly calcs'!Q14)</f>
        <v>0</v>
      </c>
      <c r="W14" s="99">
        <f>IF(ISBLANK('Mortgage 2 Monthly calcs'!R14),"",'Mortgage 2 Monthly calcs'!R14)</f>
        <v>145.74802303540088</v>
      </c>
      <c r="X14" s="99">
        <f>IF(ISBLANK('Mortgage 2 Monthly calcs'!S14),"",'Mortgage 2 Monthly calcs'!S14)</f>
        <v>498.55337845010769</v>
      </c>
      <c r="Y14" s="99">
        <f>IF(ISBLANK('Mortgage 2 Monthly calcs'!T14),"",'Mortgage 2 Monthly calcs'!T14)</f>
        <v>435.07233301384554</v>
      </c>
      <c r="Z14" s="99">
        <f>IF(ISBLANK('Mortgage 2 Monthly calcs'!U14),"",'Mortgage 2 Monthly calcs'!U14)</f>
        <v>1497.83187144268</v>
      </c>
      <c r="AA14" s="99">
        <f>IF(ISBLANK('Mortgage 2 Monthly calcs'!V14),"",'Mortgage 2 Monthly calcs'!V14)</f>
        <v>0</v>
      </c>
      <c r="AB14" s="99">
        <f>IF(ISBLANK('Mortgage 2 Monthly calcs'!W14),"",'Mortgage 2 Monthly calcs'!W14)</f>
        <v>99564.927666986143</v>
      </c>
    </row>
    <row r="15" spans="2:28" x14ac:dyDescent="0.25">
      <c r="B15" s="110"/>
      <c r="C15" s="111"/>
      <c r="D15" s="124"/>
      <c r="E15" s="122" t="str">
        <f>IF(ISBLANK('Mortgage 2 Monthly calcs'!E15),"",'Mortgage 2 Monthly calcs'!E15)</f>
        <v/>
      </c>
      <c r="F15" s="122" t="str">
        <f>IF(ISBLANK('Mortgage 2 Monthly calcs'!F15),"",'Mortgage 2 Monthly calcs'!F15)</f>
        <v>Feb</v>
      </c>
      <c r="G15" s="123"/>
      <c r="H15" s="123">
        <f>IF(ISBLANK('Mortgage 2 Monthly calcs'!G15),"",'Mortgage 2 Monthly calcs'!G15)</f>
        <v>0.06</v>
      </c>
      <c r="I15" s="99">
        <f>IF(ISBLANK('Mortgage 2 Monthly calcs'!H15),"",'Mortgage 2 Monthly calcs'!H15)</f>
        <v>644.30140148550845</v>
      </c>
      <c r="J15" s="99">
        <f>IF(ISBLANK('Mortgage 2 Monthly calcs'!I15),"",'Mortgage 2 Monthly calcs'!I15)</f>
        <v>497.82463833493074</v>
      </c>
      <c r="K15" s="99">
        <f>IF(ISBLANK('Mortgage 2 Monthly calcs'!J15),"",'Mortgage 2 Monthly calcs'!J15)</f>
        <v>99564.927666986143</v>
      </c>
      <c r="L15" s="99"/>
      <c r="M15" s="99">
        <f>IF(ISBLANK('Mortgage 2 Monthly calcs'!K15),"",'Mortgage 2 Monthly calcs'!K15)</f>
        <v>0</v>
      </c>
      <c r="N15" s="99"/>
      <c r="O15" s="99">
        <f>IF(ISBLANK('Mortgage 2 Monthly calcs'!L15),"",'Mortgage 2 Monthly calcs'!L15)</f>
        <v>644.30140148550856</v>
      </c>
      <c r="P15" s="99"/>
      <c r="Q15" s="99">
        <f>IF(ISBLANK('Mortgage 2 Monthly calcs'!M15),"",'Mortgage 2 Monthly calcs'!M15)</f>
        <v>0</v>
      </c>
      <c r="R15" s="99">
        <f>IF(ISBLANK('Mortgage 2 Monthly calcs'!N15),"",'Mortgage 2 Monthly calcs'!N15)</f>
        <v>644.30140148550856</v>
      </c>
      <c r="S15" s="99">
        <f>IF(ISBLANK('Mortgage 2 Monthly calcs'!O15),"",'Mortgage 2 Monthly calcs'!O15)</f>
        <v>0</v>
      </c>
      <c r="T15" s="99"/>
      <c r="U15" s="99">
        <f>IF(ISBLANK('Mortgage 2 Monthly calcs'!P15),"",'Mortgage 2 Monthly calcs'!P15)</f>
        <v>0</v>
      </c>
      <c r="V15" s="99">
        <f>IF(ISBLANK('Mortgage 2 Monthly calcs'!Q15),"",'Mortgage 2 Monthly calcs'!Q15)</f>
        <v>0</v>
      </c>
      <c r="W15" s="99">
        <f>IF(ISBLANK('Mortgage 2 Monthly calcs'!R15),"",'Mortgage 2 Monthly calcs'!R15)</f>
        <v>146.47676315057782</v>
      </c>
      <c r="X15" s="99">
        <f>IF(ISBLANK('Mortgage 2 Monthly calcs'!S15),"",'Mortgage 2 Monthly calcs'!S15)</f>
        <v>497.82463833493074</v>
      </c>
      <c r="Y15" s="99">
        <f>IF(ISBLANK('Mortgage 2 Monthly calcs'!T15),"",'Mortgage 2 Monthly calcs'!T15)</f>
        <v>581.54909616442342</v>
      </c>
      <c r="Z15" s="99">
        <f>IF(ISBLANK('Mortgage 2 Monthly calcs'!U15),"",'Mortgage 2 Monthly calcs'!U15)</f>
        <v>1995.6565097776108</v>
      </c>
      <c r="AA15" s="99">
        <f>IF(ISBLANK('Mortgage 2 Monthly calcs'!V15),"",'Mortgage 2 Monthly calcs'!V15)</f>
        <v>0</v>
      </c>
      <c r="AB15" s="99">
        <f>IF(ISBLANK('Mortgage 2 Monthly calcs'!W15),"",'Mortgage 2 Monthly calcs'!W15)</f>
        <v>99418.450903835561</v>
      </c>
    </row>
    <row r="16" spans="2:28" x14ac:dyDescent="0.25">
      <c r="B16" s="110"/>
      <c r="C16" s="111"/>
      <c r="D16" s="124"/>
      <c r="E16" s="122" t="str">
        <f>IF(ISBLANK('Mortgage 2 Monthly calcs'!E16),"",'Mortgage 2 Monthly calcs'!E16)</f>
        <v/>
      </c>
      <c r="F16" s="122" t="str">
        <f>IF(ISBLANK('Mortgage 2 Monthly calcs'!F16),"",'Mortgage 2 Monthly calcs'!F16)</f>
        <v>Mar</v>
      </c>
      <c r="G16" s="123"/>
      <c r="H16" s="123">
        <f>IF(ISBLANK('Mortgage 2 Monthly calcs'!G16),"",'Mortgage 2 Monthly calcs'!G16)</f>
        <v>0.06</v>
      </c>
      <c r="I16" s="99">
        <f>IF(ISBLANK('Mortgage 2 Monthly calcs'!H16),"",'Mortgage 2 Monthly calcs'!H16)</f>
        <v>644.30140148550845</v>
      </c>
      <c r="J16" s="99">
        <f>IF(ISBLANK('Mortgage 2 Monthly calcs'!I16),"",'Mortgage 2 Monthly calcs'!I16)</f>
        <v>497.0922545191778</v>
      </c>
      <c r="K16" s="99">
        <f>IF(ISBLANK('Mortgage 2 Monthly calcs'!J16),"",'Mortgage 2 Monthly calcs'!J16)</f>
        <v>99418.450903835561</v>
      </c>
      <c r="L16" s="99"/>
      <c r="M16" s="99">
        <f>IF(ISBLANK('Mortgage 2 Monthly calcs'!K16),"",'Mortgage 2 Monthly calcs'!K16)</f>
        <v>0</v>
      </c>
      <c r="N16" s="99"/>
      <c r="O16" s="99">
        <f>IF(ISBLANK('Mortgage 2 Monthly calcs'!L16),"",'Mortgage 2 Monthly calcs'!L16)</f>
        <v>644.30140148550856</v>
      </c>
      <c r="P16" s="99"/>
      <c r="Q16" s="99">
        <f>IF(ISBLANK('Mortgage 2 Monthly calcs'!M16),"",'Mortgage 2 Monthly calcs'!M16)</f>
        <v>0</v>
      </c>
      <c r="R16" s="99">
        <f>IF(ISBLANK('Mortgage 2 Monthly calcs'!N16),"",'Mortgage 2 Monthly calcs'!N16)</f>
        <v>644.30140148550856</v>
      </c>
      <c r="S16" s="99">
        <f>IF(ISBLANK('Mortgage 2 Monthly calcs'!O16),"",'Mortgage 2 Monthly calcs'!O16)</f>
        <v>0</v>
      </c>
      <c r="T16" s="99"/>
      <c r="U16" s="99">
        <f>IF(ISBLANK('Mortgage 2 Monthly calcs'!P16),"",'Mortgage 2 Monthly calcs'!P16)</f>
        <v>0</v>
      </c>
      <c r="V16" s="99">
        <f>IF(ISBLANK('Mortgage 2 Monthly calcs'!Q16),"",'Mortgage 2 Monthly calcs'!Q16)</f>
        <v>0</v>
      </c>
      <c r="W16" s="99">
        <f>IF(ISBLANK('Mortgage 2 Monthly calcs'!R16),"",'Mortgage 2 Monthly calcs'!R16)</f>
        <v>147.20914696633076</v>
      </c>
      <c r="X16" s="99">
        <f>IF(ISBLANK('Mortgage 2 Monthly calcs'!S16),"",'Mortgage 2 Monthly calcs'!S16)</f>
        <v>497.0922545191778</v>
      </c>
      <c r="Y16" s="99">
        <f>IF(ISBLANK('Mortgage 2 Monthly calcs'!T16),"",'Mortgage 2 Monthly calcs'!T16)</f>
        <v>728.75824313075418</v>
      </c>
      <c r="Z16" s="99">
        <f>IF(ISBLANK('Mortgage 2 Monthly calcs'!U16),"",'Mortgage 2 Monthly calcs'!U16)</f>
        <v>2492.7487642967885</v>
      </c>
      <c r="AA16" s="99">
        <f>IF(ISBLANK('Mortgage 2 Monthly calcs'!V16),"",'Mortgage 2 Monthly calcs'!V16)</f>
        <v>0</v>
      </c>
      <c r="AB16" s="99">
        <f>IF(ISBLANK('Mortgage 2 Monthly calcs'!W16),"",'Mortgage 2 Monthly calcs'!W16)</f>
        <v>99271.241756869233</v>
      </c>
    </row>
    <row r="17" spans="2:28" x14ac:dyDescent="0.25">
      <c r="B17" s="110"/>
      <c r="C17" s="111"/>
      <c r="D17" s="124"/>
      <c r="E17" s="122" t="str">
        <f>IF(ISBLANK('Mortgage 2 Monthly calcs'!E17),"",'Mortgage 2 Monthly calcs'!E17)</f>
        <v/>
      </c>
      <c r="F17" s="122" t="str">
        <f>IF(ISBLANK('Mortgage 2 Monthly calcs'!F17),"",'Mortgage 2 Monthly calcs'!F17)</f>
        <v>Apr</v>
      </c>
      <c r="G17" s="123"/>
      <c r="H17" s="123">
        <f>IF(ISBLANK('Mortgage 2 Monthly calcs'!G17),"",'Mortgage 2 Monthly calcs'!G17)</f>
        <v>0.06</v>
      </c>
      <c r="I17" s="99">
        <f>IF(ISBLANK('Mortgage 2 Monthly calcs'!H17),"",'Mortgage 2 Monthly calcs'!H17)</f>
        <v>644.30140148550845</v>
      </c>
      <c r="J17" s="99">
        <f>IF(ISBLANK('Mortgage 2 Monthly calcs'!I17),"",'Mortgage 2 Monthly calcs'!I17)</f>
        <v>496.35620878434617</v>
      </c>
      <c r="K17" s="99">
        <f>IF(ISBLANK('Mortgage 2 Monthly calcs'!J17),"",'Mortgage 2 Monthly calcs'!J17)</f>
        <v>99271.241756869233</v>
      </c>
      <c r="L17" s="99"/>
      <c r="M17" s="99">
        <f>IF(ISBLANK('Mortgage 2 Monthly calcs'!K17),"",'Mortgage 2 Monthly calcs'!K17)</f>
        <v>0</v>
      </c>
      <c r="N17" s="99"/>
      <c r="O17" s="99">
        <f>IF(ISBLANK('Mortgage 2 Monthly calcs'!L17),"",'Mortgage 2 Monthly calcs'!L17)</f>
        <v>644.30140148550856</v>
      </c>
      <c r="P17" s="99"/>
      <c r="Q17" s="99">
        <f>IF(ISBLANK('Mortgage 2 Monthly calcs'!M17),"",'Mortgage 2 Monthly calcs'!M17)</f>
        <v>0</v>
      </c>
      <c r="R17" s="99">
        <f>IF(ISBLANK('Mortgage 2 Monthly calcs'!N17),"",'Mortgage 2 Monthly calcs'!N17)</f>
        <v>644.30140148550856</v>
      </c>
      <c r="S17" s="99">
        <f>IF(ISBLANK('Mortgage 2 Monthly calcs'!O17),"",'Mortgage 2 Monthly calcs'!O17)</f>
        <v>0</v>
      </c>
      <c r="T17" s="99"/>
      <c r="U17" s="99">
        <f>IF(ISBLANK('Mortgage 2 Monthly calcs'!P17),"",'Mortgage 2 Monthly calcs'!P17)</f>
        <v>0</v>
      </c>
      <c r="V17" s="99">
        <f>IF(ISBLANK('Mortgage 2 Monthly calcs'!Q17),"",'Mortgage 2 Monthly calcs'!Q17)</f>
        <v>0</v>
      </c>
      <c r="W17" s="99">
        <f>IF(ISBLANK('Mortgage 2 Monthly calcs'!R17),"",'Mortgage 2 Monthly calcs'!R17)</f>
        <v>147.9451927011624</v>
      </c>
      <c r="X17" s="99">
        <f>IF(ISBLANK('Mortgage 2 Monthly calcs'!S17),"",'Mortgage 2 Monthly calcs'!S17)</f>
        <v>496.35620878434617</v>
      </c>
      <c r="Y17" s="99">
        <f>IF(ISBLANK('Mortgage 2 Monthly calcs'!T17),"",'Mortgage 2 Monthly calcs'!T17)</f>
        <v>876.70343583191652</v>
      </c>
      <c r="Z17" s="99">
        <f>IF(ISBLANK('Mortgage 2 Monthly calcs'!U17),"",'Mortgage 2 Monthly calcs'!U17)</f>
        <v>2989.1049730811346</v>
      </c>
      <c r="AA17" s="99">
        <f>IF(ISBLANK('Mortgage 2 Monthly calcs'!V17),"",'Mortgage 2 Monthly calcs'!V17)</f>
        <v>0</v>
      </c>
      <c r="AB17" s="99">
        <f>IF(ISBLANK('Mortgage 2 Monthly calcs'!W17),"",'Mortgage 2 Monthly calcs'!W17)</f>
        <v>99123.296564168064</v>
      </c>
    </row>
    <row r="18" spans="2:28" x14ac:dyDescent="0.25">
      <c r="B18" s="110"/>
      <c r="C18" s="111"/>
      <c r="D18" s="124"/>
      <c r="E18" s="122" t="str">
        <f>IF(ISBLANK('Mortgage 2 Monthly calcs'!E18),"",'Mortgage 2 Monthly calcs'!E18)</f>
        <v/>
      </c>
      <c r="F18" s="122" t="str">
        <f>IF(ISBLANK('Mortgage 2 Monthly calcs'!F18),"",'Mortgage 2 Monthly calcs'!F18)</f>
        <v>May</v>
      </c>
      <c r="G18" s="123"/>
      <c r="H18" s="123">
        <f>IF(ISBLANK('Mortgage 2 Monthly calcs'!G18),"",'Mortgage 2 Monthly calcs'!G18)</f>
        <v>0.06</v>
      </c>
      <c r="I18" s="99">
        <f>IF(ISBLANK('Mortgage 2 Monthly calcs'!H18),"",'Mortgage 2 Monthly calcs'!H18)</f>
        <v>644.30140148550845</v>
      </c>
      <c r="J18" s="99">
        <f>IF(ISBLANK('Mortgage 2 Monthly calcs'!I18),"",'Mortgage 2 Monthly calcs'!I18)</f>
        <v>495.6164828208403</v>
      </c>
      <c r="K18" s="99">
        <f>IF(ISBLANK('Mortgage 2 Monthly calcs'!J18),"",'Mortgage 2 Monthly calcs'!J18)</f>
        <v>99123.296564168064</v>
      </c>
      <c r="L18" s="99"/>
      <c r="M18" s="99">
        <f>IF(ISBLANK('Mortgage 2 Monthly calcs'!K18),"",'Mortgage 2 Monthly calcs'!K18)</f>
        <v>0</v>
      </c>
      <c r="N18" s="99"/>
      <c r="O18" s="99">
        <f>IF(ISBLANK('Mortgage 2 Monthly calcs'!L18),"",'Mortgage 2 Monthly calcs'!L18)</f>
        <v>644.30140148550856</v>
      </c>
      <c r="P18" s="99"/>
      <c r="Q18" s="99">
        <f>IF(ISBLANK('Mortgage 2 Monthly calcs'!M18),"",'Mortgage 2 Monthly calcs'!M18)</f>
        <v>0</v>
      </c>
      <c r="R18" s="99">
        <f>IF(ISBLANK('Mortgage 2 Monthly calcs'!N18),"",'Mortgage 2 Monthly calcs'!N18)</f>
        <v>644.30140148550856</v>
      </c>
      <c r="S18" s="99">
        <f>IF(ISBLANK('Mortgage 2 Monthly calcs'!O18),"",'Mortgage 2 Monthly calcs'!O18)</f>
        <v>0</v>
      </c>
      <c r="T18" s="99"/>
      <c r="U18" s="99">
        <f>IF(ISBLANK('Mortgage 2 Monthly calcs'!P18),"",'Mortgage 2 Monthly calcs'!P18)</f>
        <v>0</v>
      </c>
      <c r="V18" s="99">
        <f>IF(ISBLANK('Mortgage 2 Monthly calcs'!Q18),"",'Mortgage 2 Monthly calcs'!Q18)</f>
        <v>0</v>
      </c>
      <c r="W18" s="99">
        <f>IF(ISBLANK('Mortgage 2 Monthly calcs'!R18),"",'Mortgage 2 Monthly calcs'!R18)</f>
        <v>148.68491866466826</v>
      </c>
      <c r="X18" s="99">
        <f>IF(ISBLANK('Mortgage 2 Monthly calcs'!S18),"",'Mortgage 2 Monthly calcs'!S18)</f>
        <v>495.6164828208403</v>
      </c>
      <c r="Y18" s="99">
        <f>IF(ISBLANK('Mortgage 2 Monthly calcs'!T18),"",'Mortgage 2 Monthly calcs'!T18)</f>
        <v>1025.3883544965847</v>
      </c>
      <c r="Z18" s="99">
        <f>IF(ISBLANK('Mortgage 2 Monthly calcs'!U18),"",'Mortgage 2 Monthly calcs'!U18)</f>
        <v>3484.7214559019749</v>
      </c>
      <c r="AA18" s="99">
        <f>IF(ISBLANK('Mortgage 2 Monthly calcs'!V18),"",'Mortgage 2 Monthly calcs'!V18)</f>
        <v>0</v>
      </c>
      <c r="AB18" s="99">
        <f>IF(ISBLANK('Mortgage 2 Monthly calcs'!W18),"",'Mortgage 2 Monthly calcs'!W18)</f>
        <v>98974.611645503392</v>
      </c>
    </row>
    <row r="19" spans="2:28" x14ac:dyDescent="0.25">
      <c r="B19" s="110"/>
      <c r="C19" s="111"/>
      <c r="D19" s="124"/>
      <c r="E19" s="122" t="str">
        <f>IF(ISBLANK('Mortgage 2 Monthly calcs'!E19),"",'Mortgage 2 Monthly calcs'!E19)</f>
        <v/>
      </c>
      <c r="F19" s="122" t="str">
        <f>IF(ISBLANK('Mortgage 2 Monthly calcs'!F19),"",'Mortgage 2 Monthly calcs'!F19)</f>
        <v>Jun</v>
      </c>
      <c r="G19" s="123"/>
      <c r="H19" s="123">
        <f>IF(ISBLANK('Mortgage 2 Monthly calcs'!G19),"",'Mortgage 2 Monthly calcs'!G19)</f>
        <v>0.06</v>
      </c>
      <c r="I19" s="99">
        <f>IF(ISBLANK('Mortgage 2 Monthly calcs'!H19),"",'Mortgage 2 Monthly calcs'!H19)</f>
        <v>644.30140148550834</v>
      </c>
      <c r="J19" s="99">
        <f>IF(ISBLANK('Mortgage 2 Monthly calcs'!I19),"",'Mortgage 2 Monthly calcs'!I19)</f>
        <v>494.87305822751699</v>
      </c>
      <c r="K19" s="99">
        <f>IF(ISBLANK('Mortgage 2 Monthly calcs'!J19),"",'Mortgage 2 Monthly calcs'!J19)</f>
        <v>98974.611645503392</v>
      </c>
      <c r="L19" s="99"/>
      <c r="M19" s="99">
        <f>IF(ISBLANK('Mortgage 2 Monthly calcs'!K19),"",'Mortgage 2 Monthly calcs'!K19)</f>
        <v>0</v>
      </c>
      <c r="N19" s="99"/>
      <c r="O19" s="99">
        <f>IF(ISBLANK('Mortgage 2 Monthly calcs'!L19),"",'Mortgage 2 Monthly calcs'!L19)</f>
        <v>644.30140148550856</v>
      </c>
      <c r="P19" s="99"/>
      <c r="Q19" s="99">
        <f>IF(ISBLANK('Mortgage 2 Monthly calcs'!M19),"",'Mortgage 2 Monthly calcs'!M19)</f>
        <v>0</v>
      </c>
      <c r="R19" s="99">
        <f>IF(ISBLANK('Mortgage 2 Monthly calcs'!N19),"",'Mortgage 2 Monthly calcs'!N19)</f>
        <v>644.30140148550856</v>
      </c>
      <c r="S19" s="99">
        <f>IF(ISBLANK('Mortgage 2 Monthly calcs'!O19),"",'Mortgage 2 Monthly calcs'!O19)</f>
        <v>0</v>
      </c>
      <c r="T19" s="99"/>
      <c r="U19" s="99">
        <f>IF(ISBLANK('Mortgage 2 Monthly calcs'!P19),"",'Mortgage 2 Monthly calcs'!P19)</f>
        <v>0</v>
      </c>
      <c r="V19" s="99">
        <f>IF(ISBLANK('Mortgage 2 Monthly calcs'!Q19),"",'Mortgage 2 Monthly calcs'!Q19)</f>
        <v>0</v>
      </c>
      <c r="W19" s="99">
        <f>IF(ISBLANK('Mortgage 2 Monthly calcs'!R19),"",'Mortgage 2 Monthly calcs'!R19)</f>
        <v>149.42834325799157</v>
      </c>
      <c r="X19" s="99">
        <f>IF(ISBLANK('Mortgage 2 Monthly calcs'!S19),"",'Mortgage 2 Monthly calcs'!S19)</f>
        <v>494.87305822751699</v>
      </c>
      <c r="Y19" s="99">
        <f>IF(ISBLANK('Mortgage 2 Monthly calcs'!T19),"",'Mortgage 2 Monthly calcs'!T19)</f>
        <v>1174.8166977545764</v>
      </c>
      <c r="Z19" s="99">
        <f>IF(ISBLANK('Mortgage 2 Monthly calcs'!U19),"",'Mortgage 2 Monthly calcs'!U19)</f>
        <v>3979.5945141294919</v>
      </c>
      <c r="AA19" s="99">
        <f>IF(ISBLANK('Mortgage 2 Monthly calcs'!V19),"",'Mortgage 2 Monthly calcs'!V19)</f>
        <v>0</v>
      </c>
      <c r="AB19" s="99">
        <f>IF(ISBLANK('Mortgage 2 Monthly calcs'!W19),"",'Mortgage 2 Monthly calcs'!W19)</f>
        <v>98825.183302245394</v>
      </c>
    </row>
    <row r="20" spans="2:28" x14ac:dyDescent="0.25">
      <c r="B20" s="110"/>
      <c r="C20" s="111"/>
      <c r="D20" s="124"/>
      <c r="E20" s="122" t="str">
        <f>IF(ISBLANK('Mortgage 2 Monthly calcs'!E20),"",'Mortgage 2 Monthly calcs'!E20)</f>
        <v/>
      </c>
      <c r="F20" s="122" t="str">
        <f>IF(ISBLANK('Mortgage 2 Monthly calcs'!F20),"",'Mortgage 2 Monthly calcs'!F20)</f>
        <v>Jul</v>
      </c>
      <c r="G20" s="123"/>
      <c r="H20" s="123">
        <f>IF(ISBLANK('Mortgage 2 Monthly calcs'!G20),"",'Mortgage 2 Monthly calcs'!G20)</f>
        <v>0.06</v>
      </c>
      <c r="I20" s="99">
        <f>IF(ISBLANK('Mortgage 2 Monthly calcs'!H20),"",'Mortgage 2 Monthly calcs'!H20)</f>
        <v>644.30140148550834</v>
      </c>
      <c r="J20" s="99">
        <f>IF(ISBLANK('Mortgage 2 Monthly calcs'!I20),"",'Mortgage 2 Monthly calcs'!I20)</f>
        <v>494.12591651122699</v>
      </c>
      <c r="K20" s="99">
        <f>IF(ISBLANK('Mortgage 2 Monthly calcs'!J20),"",'Mortgage 2 Monthly calcs'!J20)</f>
        <v>98825.183302245394</v>
      </c>
      <c r="L20" s="99"/>
      <c r="M20" s="99">
        <f>IF(ISBLANK('Mortgage 2 Monthly calcs'!K20),"",'Mortgage 2 Monthly calcs'!K20)</f>
        <v>0</v>
      </c>
      <c r="N20" s="99"/>
      <c r="O20" s="99">
        <f>IF(ISBLANK('Mortgage 2 Monthly calcs'!L20),"",'Mortgage 2 Monthly calcs'!L20)</f>
        <v>644.30140148550856</v>
      </c>
      <c r="P20" s="99"/>
      <c r="Q20" s="99">
        <f>IF(ISBLANK('Mortgage 2 Monthly calcs'!M20),"",'Mortgage 2 Monthly calcs'!M20)</f>
        <v>0</v>
      </c>
      <c r="R20" s="99">
        <f>IF(ISBLANK('Mortgage 2 Monthly calcs'!N20),"",'Mortgage 2 Monthly calcs'!N20)</f>
        <v>644.30140148550856</v>
      </c>
      <c r="S20" s="99">
        <f>IF(ISBLANK('Mortgage 2 Monthly calcs'!O20),"",'Mortgage 2 Monthly calcs'!O20)</f>
        <v>0</v>
      </c>
      <c r="T20" s="99"/>
      <c r="U20" s="99">
        <f>IF(ISBLANK('Mortgage 2 Monthly calcs'!P20),"",'Mortgage 2 Monthly calcs'!P20)</f>
        <v>0</v>
      </c>
      <c r="V20" s="99">
        <f>IF(ISBLANK('Mortgage 2 Monthly calcs'!Q20),"",'Mortgage 2 Monthly calcs'!Q20)</f>
        <v>0</v>
      </c>
      <c r="W20" s="99">
        <f>IF(ISBLANK('Mortgage 2 Monthly calcs'!R20),"",'Mortgage 2 Monthly calcs'!R20)</f>
        <v>150.17548497428157</v>
      </c>
      <c r="X20" s="99">
        <f>IF(ISBLANK('Mortgage 2 Monthly calcs'!S20),"",'Mortgage 2 Monthly calcs'!S20)</f>
        <v>494.12591651122699</v>
      </c>
      <c r="Y20" s="99">
        <f>IF(ISBLANK('Mortgage 2 Monthly calcs'!T20),"",'Mortgage 2 Monthly calcs'!T20)</f>
        <v>1324.9921827288579</v>
      </c>
      <c r="Z20" s="99">
        <f>IF(ISBLANK('Mortgage 2 Monthly calcs'!U20),"",'Mortgage 2 Monthly calcs'!U20)</f>
        <v>4473.7204306407193</v>
      </c>
      <c r="AA20" s="99">
        <f>IF(ISBLANK('Mortgage 2 Monthly calcs'!V20),"",'Mortgage 2 Monthly calcs'!V20)</f>
        <v>0</v>
      </c>
      <c r="AB20" s="99">
        <f>IF(ISBLANK('Mortgage 2 Monthly calcs'!W20),"",'Mortgage 2 Monthly calcs'!W20)</f>
        <v>98675.007817271107</v>
      </c>
    </row>
    <row r="21" spans="2:28" x14ac:dyDescent="0.25">
      <c r="B21" s="110"/>
      <c r="C21" s="111"/>
      <c r="D21" s="124"/>
      <c r="E21" s="122" t="str">
        <f>IF(ISBLANK('Mortgage 2 Monthly calcs'!E21),"",'Mortgage 2 Monthly calcs'!E21)</f>
        <v/>
      </c>
      <c r="F21" s="122" t="str">
        <f>IF(ISBLANK('Mortgage 2 Monthly calcs'!F21),"",'Mortgage 2 Monthly calcs'!F21)</f>
        <v>Aug</v>
      </c>
      <c r="G21" s="123"/>
      <c r="H21" s="123">
        <f>IF(ISBLANK('Mortgage 2 Monthly calcs'!G21),"",'Mortgage 2 Monthly calcs'!G21)</f>
        <v>0.06</v>
      </c>
      <c r="I21" s="99">
        <f>IF(ISBLANK('Mortgage 2 Monthly calcs'!H21),"",'Mortgage 2 Monthly calcs'!H21)</f>
        <v>644.30140148550834</v>
      </c>
      <c r="J21" s="99">
        <f>IF(ISBLANK('Mortgage 2 Monthly calcs'!I21),"",'Mortgage 2 Monthly calcs'!I21)</f>
        <v>493.37503908635557</v>
      </c>
      <c r="K21" s="99">
        <f>IF(ISBLANK('Mortgage 2 Monthly calcs'!J21),"",'Mortgage 2 Monthly calcs'!J21)</f>
        <v>98675.007817271107</v>
      </c>
      <c r="L21" s="99"/>
      <c r="M21" s="99">
        <f>IF(ISBLANK('Mortgage 2 Monthly calcs'!K21),"",'Mortgage 2 Monthly calcs'!K21)</f>
        <v>0</v>
      </c>
      <c r="N21" s="99"/>
      <c r="O21" s="99">
        <f>IF(ISBLANK('Mortgage 2 Monthly calcs'!L21),"",'Mortgage 2 Monthly calcs'!L21)</f>
        <v>644.30140148550856</v>
      </c>
      <c r="P21" s="99"/>
      <c r="Q21" s="99">
        <f>IF(ISBLANK('Mortgage 2 Monthly calcs'!M21),"",'Mortgage 2 Monthly calcs'!M21)</f>
        <v>0</v>
      </c>
      <c r="R21" s="99">
        <f>IF(ISBLANK('Mortgage 2 Monthly calcs'!N21),"",'Mortgage 2 Monthly calcs'!N21)</f>
        <v>644.30140148550856</v>
      </c>
      <c r="S21" s="99">
        <f>IF(ISBLANK('Mortgage 2 Monthly calcs'!O21),"",'Mortgage 2 Monthly calcs'!O21)</f>
        <v>0</v>
      </c>
      <c r="T21" s="99"/>
      <c r="U21" s="99">
        <f>IF(ISBLANK('Mortgage 2 Monthly calcs'!P21),"",'Mortgage 2 Monthly calcs'!P21)</f>
        <v>0</v>
      </c>
      <c r="V21" s="99">
        <f>IF(ISBLANK('Mortgage 2 Monthly calcs'!Q21),"",'Mortgage 2 Monthly calcs'!Q21)</f>
        <v>0</v>
      </c>
      <c r="W21" s="99">
        <f>IF(ISBLANK('Mortgage 2 Monthly calcs'!R21),"",'Mortgage 2 Monthly calcs'!R21)</f>
        <v>150.92636239915299</v>
      </c>
      <c r="X21" s="99">
        <f>IF(ISBLANK('Mortgage 2 Monthly calcs'!S21),"",'Mortgage 2 Monthly calcs'!S21)</f>
        <v>493.37503908635557</v>
      </c>
      <c r="Y21" s="99">
        <f>IF(ISBLANK('Mortgage 2 Monthly calcs'!T21),"",'Mortgage 2 Monthly calcs'!T21)</f>
        <v>1475.9185451280109</v>
      </c>
      <c r="Z21" s="99">
        <f>IF(ISBLANK('Mortgage 2 Monthly calcs'!U21),"",'Mortgage 2 Monthly calcs'!U21)</f>
        <v>4967.0954697270745</v>
      </c>
      <c r="AA21" s="99">
        <f>IF(ISBLANK('Mortgage 2 Monthly calcs'!V21),"",'Mortgage 2 Monthly calcs'!V21)</f>
        <v>0</v>
      </c>
      <c r="AB21" s="99">
        <f>IF(ISBLANK('Mortgage 2 Monthly calcs'!W21),"",'Mortgage 2 Monthly calcs'!W21)</f>
        <v>98524.08145487195</v>
      </c>
    </row>
    <row r="22" spans="2:28" x14ac:dyDescent="0.25">
      <c r="B22" s="110"/>
      <c r="C22" s="111"/>
      <c r="D22" s="124"/>
      <c r="E22" s="122" t="str">
        <f>IF(ISBLANK('Mortgage 2 Monthly calcs'!E22),"",'Mortgage 2 Monthly calcs'!E22)</f>
        <v/>
      </c>
      <c r="F22" s="122" t="str">
        <f>IF(ISBLANK('Mortgage 2 Monthly calcs'!F22),"",'Mortgage 2 Monthly calcs'!F22)</f>
        <v>Sep</v>
      </c>
      <c r="G22" s="123"/>
      <c r="H22" s="123">
        <f>IF(ISBLANK('Mortgage 2 Monthly calcs'!G22),"",'Mortgage 2 Monthly calcs'!G22)</f>
        <v>0.06</v>
      </c>
      <c r="I22" s="99">
        <f>IF(ISBLANK('Mortgage 2 Monthly calcs'!H22),"",'Mortgage 2 Monthly calcs'!H22)</f>
        <v>644.30140148550822</v>
      </c>
      <c r="J22" s="99">
        <f>IF(ISBLANK('Mortgage 2 Monthly calcs'!I22),"",'Mortgage 2 Monthly calcs'!I22)</f>
        <v>492.62040727435976</v>
      </c>
      <c r="K22" s="99">
        <f>IF(ISBLANK('Mortgage 2 Monthly calcs'!J22),"",'Mortgage 2 Monthly calcs'!J22)</f>
        <v>98524.08145487195</v>
      </c>
      <c r="L22" s="99"/>
      <c r="M22" s="99">
        <f>IF(ISBLANK('Mortgage 2 Monthly calcs'!K22),"",'Mortgage 2 Monthly calcs'!K22)</f>
        <v>0</v>
      </c>
      <c r="N22" s="99"/>
      <c r="O22" s="99">
        <f>IF(ISBLANK('Mortgage 2 Monthly calcs'!L22),"",'Mortgage 2 Monthly calcs'!L22)</f>
        <v>644.30140148550856</v>
      </c>
      <c r="P22" s="99"/>
      <c r="Q22" s="99">
        <f>IF(ISBLANK('Mortgage 2 Monthly calcs'!M22),"",'Mortgage 2 Monthly calcs'!M22)</f>
        <v>0</v>
      </c>
      <c r="R22" s="99">
        <f>IF(ISBLANK('Mortgage 2 Monthly calcs'!N22),"",'Mortgage 2 Monthly calcs'!N22)</f>
        <v>644.30140148550856</v>
      </c>
      <c r="S22" s="99">
        <f>IF(ISBLANK('Mortgage 2 Monthly calcs'!O22),"",'Mortgage 2 Monthly calcs'!O22)</f>
        <v>0</v>
      </c>
      <c r="T22" s="99"/>
      <c r="U22" s="99">
        <f>IF(ISBLANK('Mortgage 2 Monthly calcs'!P22),"",'Mortgage 2 Monthly calcs'!P22)</f>
        <v>0</v>
      </c>
      <c r="V22" s="99">
        <f>IF(ISBLANK('Mortgage 2 Monthly calcs'!Q22),"",'Mortgage 2 Monthly calcs'!Q22)</f>
        <v>0</v>
      </c>
      <c r="W22" s="99">
        <f>IF(ISBLANK('Mortgage 2 Monthly calcs'!R22),"",'Mortgage 2 Monthly calcs'!R22)</f>
        <v>151.6809942111488</v>
      </c>
      <c r="X22" s="99">
        <f>IF(ISBLANK('Mortgage 2 Monthly calcs'!S22),"",'Mortgage 2 Monthly calcs'!S22)</f>
        <v>492.62040727435976</v>
      </c>
      <c r="Y22" s="99">
        <f>IF(ISBLANK('Mortgage 2 Monthly calcs'!T22),"",'Mortgage 2 Monthly calcs'!T22)</f>
        <v>1627.5995393391597</v>
      </c>
      <c r="Z22" s="99">
        <f>IF(ISBLANK('Mortgage 2 Monthly calcs'!U22),"",'Mortgage 2 Monthly calcs'!U22)</f>
        <v>5459.7158770014339</v>
      </c>
      <c r="AA22" s="99">
        <f>IF(ISBLANK('Mortgage 2 Monthly calcs'!V22),"",'Mortgage 2 Monthly calcs'!V22)</f>
        <v>0</v>
      </c>
      <c r="AB22" s="99">
        <f>IF(ISBLANK('Mortgage 2 Monthly calcs'!W22),"",'Mortgage 2 Monthly calcs'!W22)</f>
        <v>98372.400460660792</v>
      </c>
    </row>
    <row r="23" spans="2:28" x14ac:dyDescent="0.25">
      <c r="B23" s="110"/>
      <c r="C23" s="111"/>
      <c r="D23" s="124">
        <v>1</v>
      </c>
      <c r="E23" s="122" t="str">
        <f>IF(ISBLANK('Mortgage 2 Monthly calcs'!E23),"",'Mortgage 2 Monthly calcs'!E23)</f>
        <v/>
      </c>
      <c r="F23" s="122" t="str">
        <f>IF(ISBLANK('Mortgage 2 Monthly calcs'!F23),"",'Mortgage 2 Monthly calcs'!F23)</f>
        <v>Oct</v>
      </c>
      <c r="G23" s="123"/>
      <c r="H23" s="123">
        <f>IF(ISBLANK('Mortgage 2 Monthly calcs'!G23),"",'Mortgage 2 Monthly calcs'!G23)</f>
        <v>0.06</v>
      </c>
      <c r="I23" s="99">
        <f>IF(ISBLANK('Mortgage 2 Monthly calcs'!H23),"",'Mortgage 2 Monthly calcs'!H23)</f>
        <v>644.30140148550822</v>
      </c>
      <c r="J23" s="99">
        <f>IF(ISBLANK('Mortgage 2 Monthly calcs'!I23),"",'Mortgage 2 Monthly calcs'!I23)</f>
        <v>491.862002303304</v>
      </c>
      <c r="K23" s="99">
        <f>IF(ISBLANK('Mortgage 2 Monthly calcs'!J23),"",'Mortgage 2 Monthly calcs'!J23)</f>
        <v>98372.400460660792</v>
      </c>
      <c r="L23" s="99"/>
      <c r="M23" s="99">
        <f>IF(ISBLANK('Mortgage 2 Monthly calcs'!K23),"",'Mortgage 2 Monthly calcs'!K23)</f>
        <v>0</v>
      </c>
      <c r="N23" s="99"/>
      <c r="O23" s="99">
        <f>IF(ISBLANK('Mortgage 2 Monthly calcs'!L23),"",'Mortgage 2 Monthly calcs'!L23)</f>
        <v>644.30140148550856</v>
      </c>
      <c r="P23" s="99"/>
      <c r="Q23" s="99">
        <f>IF(ISBLANK('Mortgage 2 Monthly calcs'!M23),"",'Mortgage 2 Monthly calcs'!M23)</f>
        <v>0</v>
      </c>
      <c r="R23" s="99">
        <f>IF(ISBLANK('Mortgage 2 Monthly calcs'!N23),"",'Mortgage 2 Monthly calcs'!N23)</f>
        <v>644.30140148550856</v>
      </c>
      <c r="S23" s="99">
        <f>IF(ISBLANK('Mortgage 2 Monthly calcs'!O23),"",'Mortgage 2 Monthly calcs'!O23)</f>
        <v>0</v>
      </c>
      <c r="T23" s="99"/>
      <c r="U23" s="99">
        <f>IF(ISBLANK('Mortgage 2 Monthly calcs'!P23),"",'Mortgage 2 Monthly calcs'!P23)</f>
        <v>0</v>
      </c>
      <c r="V23" s="99">
        <f>IF(ISBLANK('Mortgage 2 Monthly calcs'!Q23),"",'Mortgage 2 Monthly calcs'!Q23)</f>
        <v>0</v>
      </c>
      <c r="W23" s="99">
        <f>IF(ISBLANK('Mortgage 2 Monthly calcs'!R23),"",'Mortgage 2 Monthly calcs'!R23)</f>
        <v>152.43939918220457</v>
      </c>
      <c r="X23" s="99">
        <f>IF(ISBLANK('Mortgage 2 Monthly calcs'!S23),"",'Mortgage 2 Monthly calcs'!S23)</f>
        <v>491.862002303304</v>
      </c>
      <c r="Y23" s="99">
        <f>IF(ISBLANK('Mortgage 2 Monthly calcs'!T23),"",'Mortgage 2 Monthly calcs'!T23)</f>
        <v>1780.0389385213643</v>
      </c>
      <c r="Z23" s="99">
        <f>IF(ISBLANK('Mortgage 2 Monthly calcs'!U23),"",'Mortgage 2 Monthly calcs'!U23)</f>
        <v>5951.5778793047375</v>
      </c>
      <c r="AA23" s="99">
        <f>IF(ISBLANK('Mortgage 2 Monthly calcs'!V23),"",'Mortgage 2 Monthly calcs'!V23)</f>
        <v>0</v>
      </c>
      <c r="AB23" s="99">
        <f>IF(ISBLANK('Mortgage 2 Monthly calcs'!W23),"",'Mortgage 2 Monthly calcs'!W23)</f>
        <v>98219.961061478592</v>
      </c>
    </row>
    <row r="24" spans="2:28" x14ac:dyDescent="0.25">
      <c r="B24" s="110"/>
      <c r="C24" s="111"/>
      <c r="D24" s="124"/>
      <c r="E24" s="122" t="str">
        <f>IF(ISBLANK('Mortgage 2 Monthly calcs'!E24),"",'Mortgage 2 Monthly calcs'!E24)</f>
        <v/>
      </c>
      <c r="F24" s="122" t="str">
        <f>IF(ISBLANK('Mortgage 2 Monthly calcs'!F24),"",'Mortgage 2 Monthly calcs'!F24)</f>
        <v>Nov</v>
      </c>
      <c r="G24" s="123"/>
      <c r="H24" s="123">
        <f>IF(ISBLANK('Mortgage 2 Monthly calcs'!G24),"",'Mortgage 2 Monthly calcs'!G24)</f>
        <v>0.06</v>
      </c>
      <c r="I24" s="99">
        <f>IF(ISBLANK('Mortgage 2 Monthly calcs'!H24),"",'Mortgage 2 Monthly calcs'!H24)</f>
        <v>644.30140148550822</v>
      </c>
      <c r="J24" s="99">
        <f>IF(ISBLANK('Mortgage 2 Monthly calcs'!I24),"",'Mortgage 2 Monthly calcs'!I24)</f>
        <v>491.09980530739296</v>
      </c>
      <c r="K24" s="99">
        <f>IF(ISBLANK('Mortgage 2 Monthly calcs'!J24),"",'Mortgage 2 Monthly calcs'!J24)</f>
        <v>98219.961061478592</v>
      </c>
      <c r="L24" s="99"/>
      <c r="M24" s="99">
        <f>IF(ISBLANK('Mortgage 2 Monthly calcs'!K24),"",'Mortgage 2 Monthly calcs'!K24)</f>
        <v>0</v>
      </c>
      <c r="N24" s="99"/>
      <c r="O24" s="99">
        <f>IF(ISBLANK('Mortgage 2 Monthly calcs'!L24),"",'Mortgage 2 Monthly calcs'!L24)</f>
        <v>644.30140148550856</v>
      </c>
      <c r="P24" s="99"/>
      <c r="Q24" s="99">
        <f>IF(ISBLANK('Mortgage 2 Monthly calcs'!M24),"",'Mortgage 2 Monthly calcs'!M24)</f>
        <v>0</v>
      </c>
      <c r="R24" s="99">
        <f>IF(ISBLANK('Mortgage 2 Monthly calcs'!N24),"",'Mortgage 2 Monthly calcs'!N24)</f>
        <v>644.30140148550856</v>
      </c>
      <c r="S24" s="99">
        <f>IF(ISBLANK('Mortgage 2 Monthly calcs'!O24),"",'Mortgage 2 Monthly calcs'!O24)</f>
        <v>0</v>
      </c>
      <c r="T24" s="99"/>
      <c r="U24" s="99">
        <f>IF(ISBLANK('Mortgage 2 Monthly calcs'!P24),"",'Mortgage 2 Monthly calcs'!P24)</f>
        <v>0</v>
      </c>
      <c r="V24" s="99">
        <f>IF(ISBLANK('Mortgage 2 Monthly calcs'!Q24),"",'Mortgage 2 Monthly calcs'!Q24)</f>
        <v>0</v>
      </c>
      <c r="W24" s="99">
        <f>IF(ISBLANK('Mortgage 2 Monthly calcs'!R24),"",'Mortgage 2 Monthly calcs'!R24)</f>
        <v>153.20159617811561</v>
      </c>
      <c r="X24" s="99">
        <f>IF(ISBLANK('Mortgage 2 Monthly calcs'!S24),"",'Mortgage 2 Monthly calcs'!S24)</f>
        <v>491.09980530739296</v>
      </c>
      <c r="Y24" s="99">
        <f>IF(ISBLANK('Mortgage 2 Monthly calcs'!T24),"",'Mortgage 2 Monthly calcs'!T24)</f>
        <v>1933.2405346994799</v>
      </c>
      <c r="Z24" s="99">
        <f>IF(ISBLANK('Mortgage 2 Monthly calcs'!U24),"",'Mortgage 2 Monthly calcs'!U24)</f>
        <v>6442.6776846121302</v>
      </c>
      <c r="AA24" s="99">
        <f>IF(ISBLANK('Mortgage 2 Monthly calcs'!V24),"",'Mortgage 2 Monthly calcs'!V24)</f>
        <v>0</v>
      </c>
      <c r="AB24" s="99">
        <f>IF(ISBLANK('Mortgage 2 Monthly calcs'!W24),"",'Mortgage 2 Monthly calcs'!W24)</f>
        <v>98066.759465300478</v>
      </c>
    </row>
    <row r="25" spans="2:28" x14ac:dyDescent="0.25">
      <c r="B25" s="110"/>
      <c r="C25" s="111"/>
      <c r="D25" s="124"/>
      <c r="E25" s="122" t="str">
        <f>IF(ISBLANK('Mortgage 2 Monthly calcs'!E25),"",'Mortgage 2 Monthly calcs'!E25)</f>
        <v/>
      </c>
      <c r="F25" s="122" t="str">
        <f>IF(ISBLANK('Mortgage 2 Monthly calcs'!F25),"",'Mortgage 2 Monthly calcs'!F25)</f>
        <v>Dec</v>
      </c>
      <c r="G25" s="123"/>
      <c r="H25" s="123">
        <f>IF(ISBLANK('Mortgage 2 Monthly calcs'!G25),"",'Mortgage 2 Monthly calcs'!G25)</f>
        <v>0.06</v>
      </c>
      <c r="I25" s="99">
        <f>IF(ISBLANK('Mortgage 2 Monthly calcs'!H25),"",'Mortgage 2 Monthly calcs'!H25)</f>
        <v>644.30140148550822</v>
      </c>
      <c r="J25" s="99">
        <f>IF(ISBLANK('Mortgage 2 Monthly calcs'!I25),"",'Mortgage 2 Monthly calcs'!I25)</f>
        <v>490.33379732650241</v>
      </c>
      <c r="K25" s="99">
        <f>IF(ISBLANK('Mortgage 2 Monthly calcs'!J25),"",'Mortgage 2 Monthly calcs'!J25)</f>
        <v>98066.759465300478</v>
      </c>
      <c r="L25" s="99"/>
      <c r="M25" s="99">
        <f>IF(ISBLANK('Mortgage 2 Monthly calcs'!K25),"",'Mortgage 2 Monthly calcs'!K25)</f>
        <v>0</v>
      </c>
      <c r="N25" s="99"/>
      <c r="O25" s="99">
        <f>IF(ISBLANK('Mortgage 2 Monthly calcs'!L25),"",'Mortgage 2 Monthly calcs'!L25)</f>
        <v>644.30140148550856</v>
      </c>
      <c r="P25" s="99"/>
      <c r="Q25" s="99">
        <f>IF(ISBLANK('Mortgage 2 Monthly calcs'!M25),"",'Mortgage 2 Monthly calcs'!M25)</f>
        <v>0</v>
      </c>
      <c r="R25" s="99">
        <f>IF(ISBLANK('Mortgage 2 Monthly calcs'!N25),"",'Mortgage 2 Monthly calcs'!N25)</f>
        <v>644.30140148550856</v>
      </c>
      <c r="S25" s="99">
        <f>IF(ISBLANK('Mortgage 2 Monthly calcs'!O25),"",'Mortgage 2 Monthly calcs'!O25)</f>
        <v>0</v>
      </c>
      <c r="T25" s="99"/>
      <c r="U25" s="99">
        <f>IF(ISBLANK('Mortgage 2 Monthly calcs'!P25),"",'Mortgage 2 Monthly calcs'!P25)</f>
        <v>0</v>
      </c>
      <c r="V25" s="99">
        <f>IF(ISBLANK('Mortgage 2 Monthly calcs'!Q25),"",'Mortgage 2 Monthly calcs'!Q25)</f>
        <v>0</v>
      </c>
      <c r="W25" s="99">
        <f>IF(ISBLANK('Mortgage 2 Monthly calcs'!R25),"",'Mortgage 2 Monthly calcs'!R25)</f>
        <v>153.96760415900616</v>
      </c>
      <c r="X25" s="99">
        <f>IF(ISBLANK('Mortgage 2 Monthly calcs'!S25),"",'Mortgage 2 Monthly calcs'!S25)</f>
        <v>490.33379732650241</v>
      </c>
      <c r="Y25" s="99">
        <f>IF(ISBLANK('Mortgage 2 Monthly calcs'!T25),"",'Mortgage 2 Monthly calcs'!T25)</f>
        <v>2087.2081388584861</v>
      </c>
      <c r="Z25" s="99">
        <f>IF(ISBLANK('Mortgage 2 Monthly calcs'!U25),"",'Mortgage 2 Monthly calcs'!U25)</f>
        <v>6933.0114819386326</v>
      </c>
      <c r="AA25" s="99">
        <f>IF(ISBLANK('Mortgage 2 Monthly calcs'!V25),"",'Mortgage 2 Monthly calcs'!V25)</f>
        <v>0</v>
      </c>
      <c r="AB25" s="99">
        <f>IF(ISBLANK('Mortgage 2 Monthly calcs'!W25),"",'Mortgage 2 Monthly calcs'!W25)</f>
        <v>97912.791861141464</v>
      </c>
    </row>
    <row r="26" spans="2:28" x14ac:dyDescent="0.25">
      <c r="B26" s="110"/>
      <c r="C26" s="111"/>
      <c r="D26" s="124"/>
      <c r="E26" s="122">
        <f>IF(ISBLANK('Mortgage 2 Monthly calcs'!E26),"",'Mortgage 2 Monthly calcs'!E26)</f>
        <v>2011</v>
      </c>
      <c r="F26" s="122" t="str">
        <f>IF(ISBLANK('Mortgage 2 Monthly calcs'!F26),"",'Mortgage 2 Monthly calcs'!F26)</f>
        <v>Jan</v>
      </c>
      <c r="G26" s="123"/>
      <c r="H26" s="123">
        <f>IF(ISBLANK('Mortgage 2 Monthly calcs'!G26),"",'Mortgage 2 Monthly calcs'!G26)</f>
        <v>0.06</v>
      </c>
      <c r="I26" s="99">
        <f>IF(ISBLANK('Mortgage 2 Monthly calcs'!H26),"",'Mortgage 2 Monthly calcs'!H26)</f>
        <v>644.30140148550822</v>
      </c>
      <c r="J26" s="99">
        <f>IF(ISBLANK('Mortgage 2 Monthly calcs'!I26),"",'Mortgage 2 Monthly calcs'!I26)</f>
        <v>489.56395930570733</v>
      </c>
      <c r="K26" s="99">
        <f>IF(ISBLANK('Mortgage 2 Monthly calcs'!J26),"",'Mortgage 2 Monthly calcs'!J26)</f>
        <v>97912.791861141464</v>
      </c>
      <c r="L26" s="99"/>
      <c r="M26" s="99">
        <f>IF(ISBLANK('Mortgage 2 Monthly calcs'!K26),"",'Mortgage 2 Monthly calcs'!K26)</f>
        <v>0</v>
      </c>
      <c r="N26" s="99"/>
      <c r="O26" s="99">
        <f>IF(ISBLANK('Mortgage 2 Monthly calcs'!L26),"",'Mortgage 2 Monthly calcs'!L26)</f>
        <v>644.30140148550856</v>
      </c>
      <c r="P26" s="99"/>
      <c r="Q26" s="99">
        <f>IF(ISBLANK('Mortgage 2 Monthly calcs'!M26),"",'Mortgage 2 Monthly calcs'!M26)</f>
        <v>0</v>
      </c>
      <c r="R26" s="99">
        <f>IF(ISBLANK('Mortgage 2 Monthly calcs'!N26),"",'Mortgage 2 Monthly calcs'!N26)</f>
        <v>644.30140148550856</v>
      </c>
      <c r="S26" s="99">
        <f>IF(ISBLANK('Mortgage 2 Monthly calcs'!O26),"",'Mortgage 2 Monthly calcs'!O26)</f>
        <v>0</v>
      </c>
      <c r="T26" s="99"/>
      <c r="U26" s="99">
        <f>IF(ISBLANK('Mortgage 2 Monthly calcs'!P26),"",'Mortgage 2 Monthly calcs'!P26)</f>
        <v>0</v>
      </c>
      <c r="V26" s="99">
        <f>IF(ISBLANK('Mortgage 2 Monthly calcs'!Q26),"",'Mortgage 2 Monthly calcs'!Q26)</f>
        <v>0</v>
      </c>
      <c r="W26" s="99">
        <f>IF(ISBLANK('Mortgage 2 Monthly calcs'!R26),"",'Mortgage 2 Monthly calcs'!R26)</f>
        <v>154.73744217980123</v>
      </c>
      <c r="X26" s="99">
        <f>IF(ISBLANK('Mortgage 2 Monthly calcs'!S26),"",'Mortgage 2 Monthly calcs'!S26)</f>
        <v>489.56395930570733</v>
      </c>
      <c r="Y26" s="99">
        <f>IF(ISBLANK('Mortgage 2 Monthly calcs'!T26),"",'Mortgage 2 Monthly calcs'!T26)</f>
        <v>2241.9455810382874</v>
      </c>
      <c r="Z26" s="99">
        <f>IF(ISBLANK('Mortgage 2 Monthly calcs'!U26),"",'Mortgage 2 Monthly calcs'!U26)</f>
        <v>7422.5754412443403</v>
      </c>
      <c r="AA26" s="99">
        <f>IF(ISBLANK('Mortgage 2 Monthly calcs'!V26),"",'Mortgage 2 Monthly calcs'!V26)</f>
        <v>0</v>
      </c>
      <c r="AB26" s="99">
        <f>IF(ISBLANK('Mortgage 2 Monthly calcs'!W26),"",'Mortgage 2 Monthly calcs'!W26)</f>
        <v>97758.054418961663</v>
      </c>
    </row>
    <row r="27" spans="2:28" x14ac:dyDescent="0.25">
      <c r="B27" s="110"/>
      <c r="C27" s="111"/>
      <c r="D27" s="124" t="str">
        <f>IF('Mortgage 2 Variables'!C23=1,F19+1,"")</f>
        <v/>
      </c>
      <c r="E27" s="122" t="str">
        <f>IF(ISBLANK('Mortgage 2 Monthly calcs'!E27),"",'Mortgage 2 Monthly calcs'!E27)</f>
        <v/>
      </c>
      <c r="F27" s="122" t="str">
        <f>IF(ISBLANK('Mortgage 2 Monthly calcs'!F27),"",'Mortgage 2 Monthly calcs'!F27)</f>
        <v>Feb</v>
      </c>
      <c r="G27" s="123"/>
      <c r="H27" s="123">
        <f>IF(ISBLANK('Mortgage 2 Monthly calcs'!G27),"",'Mortgage 2 Monthly calcs'!G27)</f>
        <v>0.06</v>
      </c>
      <c r="I27" s="99">
        <f>IF(ISBLANK('Mortgage 2 Monthly calcs'!H27),"",'Mortgage 2 Monthly calcs'!H27)</f>
        <v>644.30140148550822</v>
      </c>
      <c r="J27" s="99">
        <f>IF(ISBLANK('Mortgage 2 Monthly calcs'!I27),"",'Mortgage 2 Monthly calcs'!I27)</f>
        <v>488.7902720948083</v>
      </c>
      <c r="K27" s="99">
        <f>IF(ISBLANK('Mortgage 2 Monthly calcs'!J27),"",'Mortgage 2 Monthly calcs'!J27)</f>
        <v>97758.054418961663</v>
      </c>
      <c r="L27" s="99"/>
      <c r="M27" s="99">
        <f>IF(ISBLANK('Mortgage 2 Monthly calcs'!K27),"",'Mortgage 2 Monthly calcs'!K27)</f>
        <v>0</v>
      </c>
      <c r="N27" s="99"/>
      <c r="O27" s="99">
        <f>IF(ISBLANK('Mortgage 2 Monthly calcs'!L27),"",'Mortgage 2 Monthly calcs'!L27)</f>
        <v>644.30140148550856</v>
      </c>
      <c r="P27" s="99"/>
      <c r="Q27" s="99">
        <f>IF(ISBLANK('Mortgage 2 Monthly calcs'!M27),"",'Mortgage 2 Monthly calcs'!M27)</f>
        <v>0</v>
      </c>
      <c r="R27" s="99">
        <f>IF(ISBLANK('Mortgage 2 Monthly calcs'!N27),"",'Mortgage 2 Monthly calcs'!N27)</f>
        <v>644.30140148550856</v>
      </c>
      <c r="S27" s="99">
        <f>IF(ISBLANK('Mortgage 2 Monthly calcs'!O27),"",'Mortgage 2 Monthly calcs'!O27)</f>
        <v>0</v>
      </c>
      <c r="T27" s="99"/>
      <c r="U27" s="99">
        <f>IF(ISBLANK('Mortgage 2 Monthly calcs'!P27),"",'Mortgage 2 Monthly calcs'!P27)</f>
        <v>0</v>
      </c>
      <c r="V27" s="99">
        <f>IF(ISBLANK('Mortgage 2 Monthly calcs'!Q27),"",'Mortgage 2 Monthly calcs'!Q27)</f>
        <v>0</v>
      </c>
      <c r="W27" s="99">
        <f>IF(ISBLANK('Mortgage 2 Monthly calcs'!R27),"",'Mortgage 2 Monthly calcs'!R27)</f>
        <v>155.51112939070026</v>
      </c>
      <c r="X27" s="99">
        <f>IF(ISBLANK('Mortgage 2 Monthly calcs'!S27),"",'Mortgage 2 Monthly calcs'!S27)</f>
        <v>488.7902720948083</v>
      </c>
      <c r="Y27" s="99">
        <f>IF(ISBLANK('Mortgage 2 Monthly calcs'!T27),"",'Mortgage 2 Monthly calcs'!T27)</f>
        <v>2397.4567104289877</v>
      </c>
      <c r="Z27" s="99">
        <f>IF(ISBLANK('Mortgage 2 Monthly calcs'!U27),"",'Mortgage 2 Monthly calcs'!U27)</f>
        <v>7911.3657133391489</v>
      </c>
      <c r="AA27" s="99">
        <f>IF(ISBLANK('Mortgage 2 Monthly calcs'!V27),"",'Mortgage 2 Monthly calcs'!V27)</f>
        <v>0</v>
      </c>
      <c r="AB27" s="99">
        <f>IF(ISBLANK('Mortgage 2 Monthly calcs'!W27),"",'Mortgage 2 Monthly calcs'!W27)</f>
        <v>97602.543289570967</v>
      </c>
    </row>
    <row r="28" spans="2:28" x14ac:dyDescent="0.25">
      <c r="B28" s="110"/>
      <c r="C28" s="111"/>
      <c r="D28" s="124" t="str">
        <f>IF('Mortgage 2 Variables'!C24=1,F19+1,"")</f>
        <v/>
      </c>
      <c r="E28" s="122" t="str">
        <f>IF(ISBLANK('Mortgage 2 Monthly calcs'!E28),"",'Mortgage 2 Monthly calcs'!E28)</f>
        <v/>
      </c>
      <c r="F28" s="122" t="str">
        <f>IF(ISBLANK('Mortgage 2 Monthly calcs'!F28),"",'Mortgage 2 Monthly calcs'!F28)</f>
        <v>Mar</v>
      </c>
      <c r="G28" s="123"/>
      <c r="H28" s="123">
        <f>IF(ISBLANK('Mortgage 2 Monthly calcs'!G28),"",'Mortgage 2 Monthly calcs'!G28)</f>
        <v>0.06</v>
      </c>
      <c r="I28" s="99">
        <f>IF(ISBLANK('Mortgage 2 Monthly calcs'!H28),"",'Mortgage 2 Monthly calcs'!H28)</f>
        <v>644.30140148550811</v>
      </c>
      <c r="J28" s="99">
        <f>IF(ISBLANK('Mortgage 2 Monthly calcs'!I28),"",'Mortgage 2 Monthly calcs'!I28)</f>
        <v>488.01271644785487</v>
      </c>
      <c r="K28" s="99">
        <f>IF(ISBLANK('Mortgage 2 Monthly calcs'!J28),"",'Mortgage 2 Monthly calcs'!J28)</f>
        <v>97602.543289570967</v>
      </c>
      <c r="L28" s="99"/>
      <c r="M28" s="99">
        <f>IF(ISBLANK('Mortgage 2 Monthly calcs'!K28),"",'Mortgage 2 Monthly calcs'!K28)</f>
        <v>0</v>
      </c>
      <c r="N28" s="99"/>
      <c r="O28" s="99">
        <f>IF(ISBLANK('Mortgage 2 Monthly calcs'!L28),"",'Mortgage 2 Monthly calcs'!L28)</f>
        <v>644.30140148550856</v>
      </c>
      <c r="P28" s="99"/>
      <c r="Q28" s="99">
        <f>IF(ISBLANK('Mortgage 2 Monthly calcs'!M28),"",'Mortgage 2 Monthly calcs'!M28)</f>
        <v>0</v>
      </c>
      <c r="R28" s="99">
        <f>IF(ISBLANK('Mortgage 2 Monthly calcs'!N28),"",'Mortgage 2 Monthly calcs'!N28)</f>
        <v>644.30140148550856</v>
      </c>
      <c r="S28" s="99">
        <f>IF(ISBLANK('Mortgage 2 Monthly calcs'!O28),"",'Mortgage 2 Monthly calcs'!O28)</f>
        <v>0</v>
      </c>
      <c r="T28" s="99"/>
      <c r="U28" s="99">
        <f>IF(ISBLANK('Mortgage 2 Monthly calcs'!P28),"",'Mortgage 2 Monthly calcs'!P28)</f>
        <v>0</v>
      </c>
      <c r="V28" s="99">
        <f>IF(ISBLANK('Mortgage 2 Monthly calcs'!Q28),"",'Mortgage 2 Monthly calcs'!Q28)</f>
        <v>0</v>
      </c>
      <c r="W28" s="99">
        <f>IF(ISBLANK('Mortgage 2 Monthly calcs'!R28),"",'Mortgage 2 Monthly calcs'!R28)</f>
        <v>156.28868503765369</v>
      </c>
      <c r="X28" s="99">
        <f>IF(ISBLANK('Mortgage 2 Monthly calcs'!S28),"",'Mortgage 2 Monthly calcs'!S28)</f>
        <v>488.01271644785487</v>
      </c>
      <c r="Y28" s="99">
        <f>IF(ISBLANK('Mortgage 2 Monthly calcs'!T28),"",'Mortgage 2 Monthly calcs'!T28)</f>
        <v>2553.7453954666412</v>
      </c>
      <c r="Z28" s="99">
        <f>IF(ISBLANK('Mortgage 2 Monthly calcs'!U28),"",'Mortgage 2 Monthly calcs'!U28)</f>
        <v>8399.3784297870043</v>
      </c>
      <c r="AA28" s="99">
        <f>IF(ISBLANK('Mortgage 2 Monthly calcs'!V28),"",'Mortgage 2 Monthly calcs'!V28)</f>
        <v>0</v>
      </c>
      <c r="AB28" s="99">
        <f>IF(ISBLANK('Mortgage 2 Monthly calcs'!W28),"",'Mortgage 2 Monthly calcs'!W28)</f>
        <v>97446.254604533315</v>
      </c>
    </row>
    <row r="29" spans="2:28" x14ac:dyDescent="0.25">
      <c r="B29" s="110"/>
      <c r="C29" s="111"/>
      <c r="D29" s="124" t="str">
        <f>IF('Mortgage 2 Variables'!C25=1,F19+1,"")</f>
        <v/>
      </c>
      <c r="E29" s="122" t="str">
        <f>IF(ISBLANK('Mortgage 2 Monthly calcs'!E29),"",'Mortgage 2 Monthly calcs'!E29)</f>
        <v/>
      </c>
      <c r="F29" s="122" t="str">
        <f>IF(ISBLANK('Mortgage 2 Monthly calcs'!F29),"",'Mortgage 2 Monthly calcs'!F29)</f>
        <v>Apr</v>
      </c>
      <c r="G29" s="123"/>
      <c r="H29" s="123">
        <f>IF(ISBLANK('Mortgage 2 Monthly calcs'!G29),"",'Mortgage 2 Monthly calcs'!G29)</f>
        <v>0.06</v>
      </c>
      <c r="I29" s="99">
        <f>IF(ISBLANK('Mortgage 2 Monthly calcs'!H29),"",'Mortgage 2 Monthly calcs'!H29)</f>
        <v>644.30140148550822</v>
      </c>
      <c r="J29" s="99">
        <f>IF(ISBLANK('Mortgage 2 Monthly calcs'!I29),"",'Mortgage 2 Monthly calcs'!I29)</f>
        <v>487.23127302266658</v>
      </c>
      <c r="K29" s="99">
        <f>IF(ISBLANK('Mortgage 2 Monthly calcs'!J29),"",'Mortgage 2 Monthly calcs'!J29)</f>
        <v>97446.254604533315</v>
      </c>
      <c r="L29" s="99"/>
      <c r="M29" s="99">
        <f>IF(ISBLANK('Mortgage 2 Monthly calcs'!K29),"",'Mortgage 2 Monthly calcs'!K29)</f>
        <v>0</v>
      </c>
      <c r="N29" s="99"/>
      <c r="O29" s="99">
        <f>IF(ISBLANK('Mortgage 2 Monthly calcs'!L29),"",'Mortgage 2 Monthly calcs'!L29)</f>
        <v>644.30140148550856</v>
      </c>
      <c r="P29" s="99"/>
      <c r="Q29" s="99">
        <f>IF(ISBLANK('Mortgage 2 Monthly calcs'!M29),"",'Mortgage 2 Monthly calcs'!M29)</f>
        <v>0</v>
      </c>
      <c r="R29" s="99">
        <f>IF(ISBLANK('Mortgage 2 Monthly calcs'!N29),"",'Mortgage 2 Monthly calcs'!N29)</f>
        <v>644.30140148550856</v>
      </c>
      <c r="S29" s="99">
        <f>IF(ISBLANK('Mortgage 2 Monthly calcs'!O29),"",'Mortgage 2 Monthly calcs'!O29)</f>
        <v>0</v>
      </c>
      <c r="T29" s="99"/>
      <c r="U29" s="99">
        <f>IF(ISBLANK('Mortgage 2 Monthly calcs'!P29),"",'Mortgage 2 Monthly calcs'!P29)</f>
        <v>0</v>
      </c>
      <c r="V29" s="99">
        <f>IF(ISBLANK('Mortgage 2 Monthly calcs'!Q29),"",'Mortgage 2 Monthly calcs'!Q29)</f>
        <v>0</v>
      </c>
      <c r="W29" s="99">
        <f>IF(ISBLANK('Mortgage 2 Monthly calcs'!R29),"",'Mortgage 2 Monthly calcs'!R29)</f>
        <v>157.07012846284198</v>
      </c>
      <c r="X29" s="99">
        <f>IF(ISBLANK('Mortgage 2 Monthly calcs'!S29),"",'Mortgage 2 Monthly calcs'!S29)</f>
        <v>487.23127302266658</v>
      </c>
      <c r="Y29" s="99">
        <f>IF(ISBLANK('Mortgage 2 Monthly calcs'!T29),"",'Mortgage 2 Monthly calcs'!T29)</f>
        <v>2710.8155239294833</v>
      </c>
      <c r="Z29" s="99">
        <f>IF(ISBLANK('Mortgage 2 Monthly calcs'!U29),"",'Mortgage 2 Monthly calcs'!U29)</f>
        <v>8886.6097028096701</v>
      </c>
      <c r="AA29" s="99">
        <f>IF(ISBLANK('Mortgage 2 Monthly calcs'!V29),"",'Mortgage 2 Monthly calcs'!V29)</f>
        <v>0</v>
      </c>
      <c r="AB29" s="99">
        <f>IF(ISBLANK('Mortgage 2 Monthly calcs'!W29),"",'Mortgage 2 Monthly calcs'!W29)</f>
        <v>97289.18447607047</v>
      </c>
    </row>
    <row r="30" spans="2:28" x14ac:dyDescent="0.25">
      <c r="B30" s="110"/>
      <c r="C30" s="111"/>
      <c r="D30" s="124" t="str">
        <f>IF('Mortgage 2 Variables'!C26=1,F19+1,"")</f>
        <v/>
      </c>
      <c r="E30" s="122" t="str">
        <f>IF(ISBLANK('Mortgage 2 Monthly calcs'!E30),"",'Mortgage 2 Monthly calcs'!E30)</f>
        <v/>
      </c>
      <c r="F30" s="122" t="str">
        <f>IF(ISBLANK('Mortgage 2 Monthly calcs'!F30),"",'Mortgage 2 Monthly calcs'!F30)</f>
        <v>May</v>
      </c>
      <c r="G30" s="123"/>
      <c r="H30" s="123">
        <f>IF(ISBLANK('Mortgage 2 Monthly calcs'!G30),"",'Mortgage 2 Monthly calcs'!G30)</f>
        <v>0.06</v>
      </c>
      <c r="I30" s="99">
        <f>IF(ISBLANK('Mortgage 2 Monthly calcs'!H30),"",'Mortgage 2 Monthly calcs'!H30)</f>
        <v>644.30140148550811</v>
      </c>
      <c r="J30" s="99">
        <f>IF(ISBLANK('Mortgage 2 Monthly calcs'!I30),"",'Mortgage 2 Monthly calcs'!I30)</f>
        <v>486.44592238035239</v>
      </c>
      <c r="K30" s="99">
        <f>IF(ISBLANK('Mortgage 2 Monthly calcs'!J30),"",'Mortgage 2 Monthly calcs'!J30)</f>
        <v>97289.18447607047</v>
      </c>
      <c r="L30" s="99"/>
      <c r="M30" s="99">
        <f>IF(ISBLANK('Mortgage 2 Monthly calcs'!K30),"",'Mortgage 2 Monthly calcs'!K30)</f>
        <v>0</v>
      </c>
      <c r="N30" s="99"/>
      <c r="O30" s="99">
        <f>IF(ISBLANK('Mortgage 2 Monthly calcs'!L30),"",'Mortgage 2 Monthly calcs'!L30)</f>
        <v>644.30140148550856</v>
      </c>
      <c r="P30" s="99"/>
      <c r="Q30" s="99">
        <f>IF(ISBLANK('Mortgage 2 Monthly calcs'!M30),"",'Mortgage 2 Monthly calcs'!M30)</f>
        <v>0</v>
      </c>
      <c r="R30" s="99">
        <f>IF(ISBLANK('Mortgage 2 Monthly calcs'!N30),"",'Mortgage 2 Monthly calcs'!N30)</f>
        <v>644.30140148550856</v>
      </c>
      <c r="S30" s="99">
        <f>IF(ISBLANK('Mortgage 2 Monthly calcs'!O30),"",'Mortgage 2 Monthly calcs'!O30)</f>
        <v>0</v>
      </c>
      <c r="T30" s="99"/>
      <c r="U30" s="99">
        <f>IF(ISBLANK('Mortgage 2 Monthly calcs'!P30),"",'Mortgage 2 Monthly calcs'!P30)</f>
        <v>0</v>
      </c>
      <c r="V30" s="99">
        <f>IF(ISBLANK('Mortgage 2 Monthly calcs'!Q30),"",'Mortgage 2 Monthly calcs'!Q30)</f>
        <v>0</v>
      </c>
      <c r="W30" s="99">
        <f>IF(ISBLANK('Mortgage 2 Monthly calcs'!R30),"",'Mortgage 2 Monthly calcs'!R30)</f>
        <v>157.85547910515618</v>
      </c>
      <c r="X30" s="99">
        <f>IF(ISBLANK('Mortgage 2 Monthly calcs'!S30),"",'Mortgage 2 Monthly calcs'!S30)</f>
        <v>486.44592238035239</v>
      </c>
      <c r="Y30" s="99">
        <f>IF(ISBLANK('Mortgage 2 Monthly calcs'!T30),"",'Mortgage 2 Monthly calcs'!T30)</f>
        <v>2868.6710030346394</v>
      </c>
      <c r="Z30" s="99">
        <f>IF(ISBLANK('Mortgage 2 Monthly calcs'!U30),"",'Mortgage 2 Monthly calcs'!U30)</f>
        <v>9373.0556251900234</v>
      </c>
      <c r="AA30" s="99">
        <f>IF(ISBLANK('Mortgage 2 Monthly calcs'!V30),"",'Mortgage 2 Monthly calcs'!V30)</f>
        <v>0</v>
      </c>
      <c r="AB30" s="99">
        <f>IF(ISBLANK('Mortgage 2 Monthly calcs'!W30),"",'Mortgage 2 Monthly calcs'!W30)</f>
        <v>97131.328996965312</v>
      </c>
    </row>
    <row r="31" spans="2:28" x14ac:dyDescent="0.25">
      <c r="B31" s="110"/>
      <c r="C31" s="111"/>
      <c r="D31" s="124" t="str">
        <f>IF('Mortgage 2 Variables'!C27=1,F19+1,"")</f>
        <v/>
      </c>
      <c r="E31" s="122" t="str">
        <f>IF(ISBLANK('Mortgage 2 Monthly calcs'!E31),"",'Mortgage 2 Monthly calcs'!E31)</f>
        <v/>
      </c>
      <c r="F31" s="122" t="str">
        <f>IF(ISBLANK('Mortgage 2 Monthly calcs'!F31),"",'Mortgage 2 Monthly calcs'!F31)</f>
        <v>Jun</v>
      </c>
      <c r="G31" s="123"/>
      <c r="H31" s="123">
        <f>IF(ISBLANK('Mortgage 2 Monthly calcs'!G31),"",'Mortgage 2 Monthly calcs'!G31)</f>
        <v>0.06</v>
      </c>
      <c r="I31" s="99">
        <f>IF(ISBLANK('Mortgage 2 Monthly calcs'!H31),"",'Mortgage 2 Monthly calcs'!H31)</f>
        <v>644.30140148550822</v>
      </c>
      <c r="J31" s="99">
        <f>IF(ISBLANK('Mortgage 2 Monthly calcs'!I31),"",'Mortgage 2 Monthly calcs'!I31)</f>
        <v>485.65664498482658</v>
      </c>
      <c r="K31" s="99">
        <f>IF(ISBLANK('Mortgage 2 Monthly calcs'!J31),"",'Mortgage 2 Monthly calcs'!J31)</f>
        <v>97131.328996965312</v>
      </c>
      <c r="L31" s="99"/>
      <c r="M31" s="99">
        <f>IF(ISBLANK('Mortgage 2 Monthly calcs'!K31),"",'Mortgage 2 Monthly calcs'!K31)</f>
        <v>0</v>
      </c>
      <c r="N31" s="99"/>
      <c r="O31" s="99">
        <f>IF(ISBLANK('Mortgage 2 Monthly calcs'!L31),"",'Mortgage 2 Monthly calcs'!L31)</f>
        <v>644.30140148550856</v>
      </c>
      <c r="P31" s="99"/>
      <c r="Q31" s="99">
        <f>IF(ISBLANK('Mortgage 2 Monthly calcs'!M31),"",'Mortgage 2 Monthly calcs'!M31)</f>
        <v>0</v>
      </c>
      <c r="R31" s="99">
        <f>IF(ISBLANK('Mortgage 2 Monthly calcs'!N31),"",'Mortgage 2 Monthly calcs'!N31)</f>
        <v>644.30140148550856</v>
      </c>
      <c r="S31" s="99">
        <f>IF(ISBLANK('Mortgage 2 Monthly calcs'!O31),"",'Mortgage 2 Monthly calcs'!O31)</f>
        <v>0</v>
      </c>
      <c r="T31" s="99"/>
      <c r="U31" s="99">
        <f>IF(ISBLANK('Mortgage 2 Monthly calcs'!P31),"",'Mortgage 2 Monthly calcs'!P31)</f>
        <v>0</v>
      </c>
      <c r="V31" s="99">
        <f>IF(ISBLANK('Mortgage 2 Monthly calcs'!Q31),"",'Mortgage 2 Monthly calcs'!Q31)</f>
        <v>0</v>
      </c>
      <c r="W31" s="99">
        <f>IF(ISBLANK('Mortgage 2 Monthly calcs'!R31),"",'Mortgage 2 Monthly calcs'!R31)</f>
        <v>158.64475650068198</v>
      </c>
      <c r="X31" s="99">
        <f>IF(ISBLANK('Mortgage 2 Monthly calcs'!S31),"",'Mortgage 2 Monthly calcs'!S31)</f>
        <v>485.65664498482658</v>
      </c>
      <c r="Y31" s="99">
        <f>IF(ISBLANK('Mortgage 2 Monthly calcs'!T31),"",'Mortgage 2 Monthly calcs'!T31)</f>
        <v>3027.3157595353214</v>
      </c>
      <c r="Z31" s="99">
        <f>IF(ISBLANK('Mortgage 2 Monthly calcs'!U31),"",'Mortgage 2 Monthly calcs'!U31)</f>
        <v>9858.7122701748503</v>
      </c>
      <c r="AA31" s="99">
        <f>IF(ISBLANK('Mortgage 2 Monthly calcs'!V31),"",'Mortgage 2 Monthly calcs'!V31)</f>
        <v>0</v>
      </c>
      <c r="AB31" s="99">
        <f>IF(ISBLANK('Mortgage 2 Monthly calcs'!W31),"",'Mortgage 2 Monthly calcs'!W31)</f>
        <v>96972.68424046463</v>
      </c>
    </row>
    <row r="32" spans="2:28" x14ac:dyDescent="0.25">
      <c r="B32" s="110"/>
      <c r="C32" s="111"/>
      <c r="D32" s="124" t="str">
        <f>IF('Mortgage 2 Variables'!C28=1,F19+1,"")</f>
        <v/>
      </c>
      <c r="E32" s="122" t="str">
        <f>IF(ISBLANK('Mortgage 2 Monthly calcs'!E32),"",'Mortgage 2 Monthly calcs'!E32)</f>
        <v/>
      </c>
      <c r="F32" s="122" t="str">
        <f>IF(ISBLANK('Mortgage 2 Monthly calcs'!F32),"",'Mortgage 2 Monthly calcs'!F32)</f>
        <v>Jul</v>
      </c>
      <c r="G32" s="123"/>
      <c r="H32" s="123">
        <f>IF(ISBLANK('Mortgage 2 Monthly calcs'!G32),"",'Mortgage 2 Monthly calcs'!G32)</f>
        <v>0.06</v>
      </c>
      <c r="I32" s="99">
        <f>IF(ISBLANK('Mortgage 2 Monthly calcs'!H32),"",'Mortgage 2 Monthly calcs'!H32)</f>
        <v>644.30140148550811</v>
      </c>
      <c r="J32" s="99">
        <f>IF(ISBLANK('Mortgage 2 Monthly calcs'!I32),"",'Mortgage 2 Monthly calcs'!I32)</f>
        <v>484.86342120232314</v>
      </c>
      <c r="K32" s="99">
        <f>IF(ISBLANK('Mortgage 2 Monthly calcs'!J32),"",'Mortgage 2 Monthly calcs'!J32)</f>
        <v>96972.68424046463</v>
      </c>
      <c r="L32" s="99"/>
      <c r="M32" s="99">
        <f>IF(ISBLANK('Mortgage 2 Monthly calcs'!K32),"",'Mortgage 2 Monthly calcs'!K32)</f>
        <v>0</v>
      </c>
      <c r="N32" s="99"/>
      <c r="O32" s="99">
        <f>IF(ISBLANK('Mortgage 2 Monthly calcs'!L32),"",'Mortgage 2 Monthly calcs'!L32)</f>
        <v>644.30140148550856</v>
      </c>
      <c r="P32" s="99"/>
      <c r="Q32" s="99">
        <f>IF(ISBLANK('Mortgage 2 Monthly calcs'!M32),"",'Mortgage 2 Monthly calcs'!M32)</f>
        <v>0</v>
      </c>
      <c r="R32" s="99">
        <f>IF(ISBLANK('Mortgage 2 Monthly calcs'!N32),"",'Mortgage 2 Monthly calcs'!N32)</f>
        <v>644.30140148550856</v>
      </c>
      <c r="S32" s="99">
        <f>IF(ISBLANK('Mortgage 2 Monthly calcs'!O32),"",'Mortgage 2 Monthly calcs'!O32)</f>
        <v>0</v>
      </c>
      <c r="T32" s="99"/>
      <c r="U32" s="99">
        <f>IF(ISBLANK('Mortgage 2 Monthly calcs'!P32),"",'Mortgage 2 Monthly calcs'!P32)</f>
        <v>0</v>
      </c>
      <c r="V32" s="99">
        <f>IF(ISBLANK('Mortgage 2 Monthly calcs'!Q32),"",'Mortgage 2 Monthly calcs'!Q32)</f>
        <v>0</v>
      </c>
      <c r="W32" s="99">
        <f>IF(ISBLANK('Mortgage 2 Monthly calcs'!R32),"",'Mortgage 2 Monthly calcs'!R32)</f>
        <v>159.43798028318542</v>
      </c>
      <c r="X32" s="99">
        <f>IF(ISBLANK('Mortgage 2 Monthly calcs'!S32),"",'Mortgage 2 Monthly calcs'!S32)</f>
        <v>484.86342120232314</v>
      </c>
      <c r="Y32" s="99">
        <f>IF(ISBLANK('Mortgage 2 Monthly calcs'!T32),"",'Mortgage 2 Monthly calcs'!T32)</f>
        <v>3186.7537398185068</v>
      </c>
      <c r="Z32" s="99">
        <f>IF(ISBLANK('Mortgage 2 Monthly calcs'!U32),"",'Mortgage 2 Monthly calcs'!U32)</f>
        <v>10343.575691377173</v>
      </c>
      <c r="AA32" s="99">
        <f>IF(ISBLANK('Mortgage 2 Monthly calcs'!V32),"",'Mortgage 2 Monthly calcs'!V32)</f>
        <v>0</v>
      </c>
      <c r="AB32" s="99">
        <f>IF(ISBLANK('Mortgage 2 Monthly calcs'!W32),"",'Mortgage 2 Monthly calcs'!W32)</f>
        <v>96813.246260181448</v>
      </c>
    </row>
    <row r="33" spans="2:28" x14ac:dyDescent="0.25">
      <c r="B33" s="110"/>
      <c r="C33" s="111"/>
      <c r="D33" s="124" t="str">
        <f>IF('Mortgage 2 Variables'!C29=1,F19+1,"")</f>
        <v/>
      </c>
      <c r="E33" s="122" t="str">
        <f>IF(ISBLANK('Mortgage 2 Monthly calcs'!E33),"",'Mortgage 2 Monthly calcs'!E33)</f>
        <v/>
      </c>
      <c r="F33" s="122" t="str">
        <f>IF(ISBLANK('Mortgage 2 Monthly calcs'!F33),"",'Mortgage 2 Monthly calcs'!F33)</f>
        <v>Aug</v>
      </c>
      <c r="G33" s="123"/>
      <c r="H33" s="123">
        <f>IF(ISBLANK('Mortgage 2 Monthly calcs'!G33),"",'Mortgage 2 Monthly calcs'!G33)</f>
        <v>0.06</v>
      </c>
      <c r="I33" s="99">
        <f>IF(ISBLANK('Mortgage 2 Monthly calcs'!H33),"",'Mortgage 2 Monthly calcs'!H33)</f>
        <v>644.30140148550822</v>
      </c>
      <c r="J33" s="99">
        <f>IF(ISBLANK('Mortgage 2 Monthly calcs'!I33),"",'Mortgage 2 Monthly calcs'!I33)</f>
        <v>484.06623130090725</v>
      </c>
      <c r="K33" s="99">
        <f>IF(ISBLANK('Mortgage 2 Monthly calcs'!J33),"",'Mortgage 2 Monthly calcs'!J33)</f>
        <v>96813.246260181448</v>
      </c>
      <c r="L33" s="99"/>
      <c r="M33" s="99">
        <f>IF(ISBLANK('Mortgage 2 Monthly calcs'!K33),"",'Mortgage 2 Monthly calcs'!K33)</f>
        <v>0</v>
      </c>
      <c r="N33" s="99"/>
      <c r="O33" s="99">
        <f>IF(ISBLANK('Mortgage 2 Monthly calcs'!L33),"",'Mortgage 2 Monthly calcs'!L33)</f>
        <v>644.30140148550856</v>
      </c>
      <c r="P33" s="99"/>
      <c r="Q33" s="99">
        <f>IF(ISBLANK('Mortgage 2 Monthly calcs'!M33),"",'Mortgage 2 Monthly calcs'!M33)</f>
        <v>0</v>
      </c>
      <c r="R33" s="99">
        <f>IF(ISBLANK('Mortgage 2 Monthly calcs'!N33),"",'Mortgage 2 Monthly calcs'!N33)</f>
        <v>644.30140148550856</v>
      </c>
      <c r="S33" s="99">
        <f>IF(ISBLANK('Mortgage 2 Monthly calcs'!O33),"",'Mortgage 2 Monthly calcs'!O33)</f>
        <v>0</v>
      </c>
      <c r="T33" s="99"/>
      <c r="U33" s="99">
        <f>IF(ISBLANK('Mortgage 2 Monthly calcs'!P33),"",'Mortgage 2 Monthly calcs'!P33)</f>
        <v>0</v>
      </c>
      <c r="V33" s="99">
        <f>IF(ISBLANK('Mortgage 2 Monthly calcs'!Q33),"",'Mortgage 2 Monthly calcs'!Q33)</f>
        <v>0</v>
      </c>
      <c r="W33" s="99">
        <f>IF(ISBLANK('Mortgage 2 Monthly calcs'!R33),"",'Mortgage 2 Monthly calcs'!R33)</f>
        <v>160.23517018460132</v>
      </c>
      <c r="X33" s="99">
        <f>IF(ISBLANK('Mortgage 2 Monthly calcs'!S33),"",'Mortgage 2 Monthly calcs'!S33)</f>
        <v>484.06623130090725</v>
      </c>
      <c r="Y33" s="99">
        <f>IF(ISBLANK('Mortgage 2 Monthly calcs'!T33),"",'Mortgage 2 Monthly calcs'!T33)</f>
        <v>3346.9889100031082</v>
      </c>
      <c r="Z33" s="99">
        <f>IF(ISBLANK('Mortgage 2 Monthly calcs'!U33),"",'Mortgage 2 Monthly calcs'!U33)</f>
        <v>10827.64192267808</v>
      </c>
      <c r="AA33" s="99">
        <f>IF(ISBLANK('Mortgage 2 Monthly calcs'!V33),"",'Mortgage 2 Monthly calcs'!V33)</f>
        <v>0</v>
      </c>
      <c r="AB33" s="99">
        <f>IF(ISBLANK('Mortgage 2 Monthly calcs'!W33),"",'Mortgage 2 Monthly calcs'!W33)</f>
        <v>96653.011089996842</v>
      </c>
    </row>
    <row r="34" spans="2:28" x14ac:dyDescent="0.25">
      <c r="B34" s="110"/>
      <c r="C34" s="111"/>
      <c r="D34" s="124" t="str">
        <f>IF('Mortgage 2 Variables'!C30=1,F19+1,"")</f>
        <v/>
      </c>
      <c r="E34" s="122" t="str">
        <f>IF(ISBLANK('Mortgage 2 Monthly calcs'!E34),"",'Mortgage 2 Monthly calcs'!E34)</f>
        <v/>
      </c>
      <c r="F34" s="122" t="str">
        <f>IF(ISBLANK('Mortgage 2 Monthly calcs'!F34),"",'Mortgage 2 Monthly calcs'!F34)</f>
        <v>Sep</v>
      </c>
      <c r="G34" s="123"/>
      <c r="H34" s="123">
        <f>IF(ISBLANK('Mortgage 2 Monthly calcs'!G34),"",'Mortgage 2 Monthly calcs'!G34)</f>
        <v>0.06</v>
      </c>
      <c r="I34" s="99">
        <f>IF(ISBLANK('Mortgage 2 Monthly calcs'!H34),"",'Mortgage 2 Monthly calcs'!H34)</f>
        <v>644.30140148550822</v>
      </c>
      <c r="J34" s="99">
        <f>IF(ISBLANK('Mortgage 2 Monthly calcs'!I34),"",'Mortgage 2 Monthly calcs'!I34)</f>
        <v>483.26505544998423</v>
      </c>
      <c r="K34" s="99">
        <f>IF(ISBLANK('Mortgage 2 Monthly calcs'!J34),"",'Mortgage 2 Monthly calcs'!J34)</f>
        <v>96653.011089996842</v>
      </c>
      <c r="L34" s="99"/>
      <c r="M34" s="99">
        <f>IF(ISBLANK('Mortgage 2 Monthly calcs'!K34),"",'Mortgage 2 Monthly calcs'!K34)</f>
        <v>0</v>
      </c>
      <c r="N34" s="99"/>
      <c r="O34" s="99">
        <f>IF(ISBLANK('Mortgage 2 Monthly calcs'!L34),"",'Mortgage 2 Monthly calcs'!L34)</f>
        <v>644.30140148550856</v>
      </c>
      <c r="P34" s="99"/>
      <c r="Q34" s="99">
        <f>IF(ISBLANK('Mortgage 2 Monthly calcs'!M34),"",'Mortgage 2 Monthly calcs'!M34)</f>
        <v>0</v>
      </c>
      <c r="R34" s="99">
        <f>IF(ISBLANK('Mortgage 2 Monthly calcs'!N34),"",'Mortgage 2 Monthly calcs'!N34)</f>
        <v>644.30140148550856</v>
      </c>
      <c r="S34" s="99">
        <f>IF(ISBLANK('Mortgage 2 Monthly calcs'!O34),"",'Mortgage 2 Monthly calcs'!O34)</f>
        <v>0</v>
      </c>
      <c r="T34" s="99"/>
      <c r="U34" s="99">
        <f>IF(ISBLANK('Mortgage 2 Monthly calcs'!P34),"",'Mortgage 2 Monthly calcs'!P34)</f>
        <v>0</v>
      </c>
      <c r="V34" s="99">
        <f>IF(ISBLANK('Mortgage 2 Monthly calcs'!Q34),"",'Mortgage 2 Monthly calcs'!Q34)</f>
        <v>0</v>
      </c>
      <c r="W34" s="99">
        <f>IF(ISBLANK('Mortgage 2 Monthly calcs'!R34),"",'Mortgage 2 Monthly calcs'!R34)</f>
        <v>161.03634603552433</v>
      </c>
      <c r="X34" s="99">
        <f>IF(ISBLANK('Mortgage 2 Monthly calcs'!S34),"",'Mortgage 2 Monthly calcs'!S34)</f>
        <v>483.26505544998423</v>
      </c>
      <c r="Y34" s="99">
        <f>IF(ISBLANK('Mortgage 2 Monthly calcs'!T34),"",'Mortgage 2 Monthly calcs'!T34)</f>
        <v>3508.0252560386325</v>
      </c>
      <c r="Z34" s="99">
        <f>IF(ISBLANK('Mortgage 2 Monthly calcs'!U34),"",'Mortgage 2 Monthly calcs'!U34)</f>
        <v>11310.906978128065</v>
      </c>
      <c r="AA34" s="99">
        <f>IF(ISBLANK('Mortgage 2 Monthly calcs'!V34),"",'Mortgage 2 Monthly calcs'!V34)</f>
        <v>0</v>
      </c>
      <c r="AB34" s="99">
        <f>IF(ISBLANK('Mortgage 2 Monthly calcs'!W34),"",'Mortgage 2 Monthly calcs'!W34)</f>
        <v>96491.974743961313</v>
      </c>
    </row>
    <row r="35" spans="2:28" x14ac:dyDescent="0.25">
      <c r="B35" s="110"/>
      <c r="C35" s="111"/>
      <c r="D35" s="124">
        <f>D23+1</f>
        <v>2</v>
      </c>
      <c r="E35" s="122" t="str">
        <f>IF(ISBLANK('Mortgage 2 Monthly calcs'!E35),"",'Mortgage 2 Monthly calcs'!E35)</f>
        <v/>
      </c>
      <c r="F35" s="122" t="str">
        <f>IF(ISBLANK('Mortgage 2 Monthly calcs'!F35),"",'Mortgage 2 Monthly calcs'!F35)</f>
        <v>Oct</v>
      </c>
      <c r="G35" s="123"/>
      <c r="H35" s="123">
        <f>IF(ISBLANK('Mortgage 2 Monthly calcs'!G35),"",'Mortgage 2 Monthly calcs'!G35)</f>
        <v>0.06</v>
      </c>
      <c r="I35" s="99">
        <f>IF(ISBLANK('Mortgage 2 Monthly calcs'!H35),"",'Mortgage 2 Monthly calcs'!H35)</f>
        <v>644.30140148550811</v>
      </c>
      <c r="J35" s="99">
        <f>IF(ISBLANK('Mortgage 2 Monthly calcs'!I35),"",'Mortgage 2 Monthly calcs'!I35)</f>
        <v>482.45987371980658</v>
      </c>
      <c r="K35" s="99">
        <f>IF(ISBLANK('Mortgage 2 Monthly calcs'!J35),"",'Mortgage 2 Monthly calcs'!J35)</f>
        <v>96491.974743961313</v>
      </c>
      <c r="L35" s="99"/>
      <c r="M35" s="99">
        <f>IF(ISBLANK('Mortgage 2 Monthly calcs'!K35),"",'Mortgage 2 Monthly calcs'!K35)</f>
        <v>0</v>
      </c>
      <c r="N35" s="99"/>
      <c r="O35" s="99">
        <f>IF(ISBLANK('Mortgage 2 Monthly calcs'!L35),"",'Mortgage 2 Monthly calcs'!L35)</f>
        <v>644.30140148550856</v>
      </c>
      <c r="P35" s="99"/>
      <c r="Q35" s="99">
        <f>IF(ISBLANK('Mortgage 2 Monthly calcs'!M35),"",'Mortgage 2 Monthly calcs'!M35)</f>
        <v>0</v>
      </c>
      <c r="R35" s="99">
        <f>IF(ISBLANK('Mortgage 2 Monthly calcs'!N35),"",'Mortgage 2 Monthly calcs'!N35)</f>
        <v>644.30140148550856</v>
      </c>
      <c r="S35" s="99">
        <f>IF(ISBLANK('Mortgage 2 Monthly calcs'!O35),"",'Mortgage 2 Monthly calcs'!O35)</f>
        <v>0</v>
      </c>
      <c r="T35" s="99"/>
      <c r="U35" s="99">
        <f>IF(ISBLANK('Mortgage 2 Monthly calcs'!P35),"",'Mortgage 2 Monthly calcs'!P35)</f>
        <v>0</v>
      </c>
      <c r="V35" s="99">
        <f>IF(ISBLANK('Mortgage 2 Monthly calcs'!Q35),"",'Mortgage 2 Monthly calcs'!Q35)</f>
        <v>0</v>
      </c>
      <c r="W35" s="99">
        <f>IF(ISBLANK('Mortgage 2 Monthly calcs'!R35),"",'Mortgage 2 Monthly calcs'!R35)</f>
        <v>161.84152776570198</v>
      </c>
      <c r="X35" s="99">
        <f>IF(ISBLANK('Mortgage 2 Monthly calcs'!S35),"",'Mortgage 2 Monthly calcs'!S35)</f>
        <v>482.45987371980658</v>
      </c>
      <c r="Y35" s="99">
        <f>IF(ISBLANK('Mortgage 2 Monthly calcs'!T35),"",'Mortgage 2 Monthly calcs'!T35)</f>
        <v>3669.8667838043343</v>
      </c>
      <c r="Z35" s="99">
        <f>IF(ISBLANK('Mortgage 2 Monthly calcs'!U35),"",'Mortgage 2 Monthly calcs'!U35)</f>
        <v>11793.366851847872</v>
      </c>
      <c r="AA35" s="99">
        <f>IF(ISBLANK('Mortgage 2 Monthly calcs'!V35),"",'Mortgage 2 Monthly calcs'!V35)</f>
        <v>0</v>
      </c>
      <c r="AB35" s="99">
        <f>IF(ISBLANK('Mortgage 2 Monthly calcs'!W35),"",'Mortgage 2 Monthly calcs'!W35)</f>
        <v>96330.133216195609</v>
      </c>
    </row>
    <row r="36" spans="2:28" x14ac:dyDescent="0.25">
      <c r="B36" s="110"/>
      <c r="C36" s="111"/>
      <c r="D36" s="124"/>
      <c r="E36" s="122" t="str">
        <f>IF(ISBLANK('Mortgage 2 Monthly calcs'!E36),"",'Mortgage 2 Monthly calcs'!E36)</f>
        <v/>
      </c>
      <c r="F36" s="122" t="str">
        <f>IF(ISBLANK('Mortgage 2 Monthly calcs'!F36),"",'Mortgage 2 Monthly calcs'!F36)</f>
        <v>Nov</v>
      </c>
      <c r="G36" s="123"/>
      <c r="H36" s="123">
        <f>IF(ISBLANK('Mortgage 2 Monthly calcs'!G36),"",'Mortgage 2 Monthly calcs'!G36)</f>
        <v>0.06</v>
      </c>
      <c r="I36" s="99">
        <f>IF(ISBLANK('Mortgage 2 Monthly calcs'!H36),"",'Mortgage 2 Monthly calcs'!H36)</f>
        <v>644.30140148550799</v>
      </c>
      <c r="J36" s="99">
        <f>IF(ISBLANK('Mortgage 2 Monthly calcs'!I36),"",'Mortgage 2 Monthly calcs'!I36)</f>
        <v>481.65066608097806</v>
      </c>
      <c r="K36" s="99">
        <f>IF(ISBLANK('Mortgage 2 Monthly calcs'!J36),"",'Mortgage 2 Monthly calcs'!J36)</f>
        <v>96330.133216195609</v>
      </c>
      <c r="L36" s="99"/>
      <c r="M36" s="99">
        <f>IF(ISBLANK('Mortgage 2 Monthly calcs'!K36),"",'Mortgage 2 Monthly calcs'!K36)</f>
        <v>0</v>
      </c>
      <c r="N36" s="99"/>
      <c r="O36" s="99">
        <f>IF(ISBLANK('Mortgage 2 Monthly calcs'!L36),"",'Mortgage 2 Monthly calcs'!L36)</f>
        <v>644.30140148550856</v>
      </c>
      <c r="P36" s="99"/>
      <c r="Q36" s="99">
        <f>IF(ISBLANK('Mortgage 2 Monthly calcs'!M36),"",'Mortgage 2 Monthly calcs'!M36)</f>
        <v>0</v>
      </c>
      <c r="R36" s="99">
        <f>IF(ISBLANK('Mortgage 2 Monthly calcs'!N36),"",'Mortgage 2 Monthly calcs'!N36)</f>
        <v>644.30140148550856</v>
      </c>
      <c r="S36" s="99">
        <f>IF(ISBLANK('Mortgage 2 Monthly calcs'!O36),"",'Mortgage 2 Monthly calcs'!O36)</f>
        <v>0</v>
      </c>
      <c r="T36" s="99"/>
      <c r="U36" s="99">
        <f>IF(ISBLANK('Mortgage 2 Monthly calcs'!P36),"",'Mortgage 2 Monthly calcs'!P36)</f>
        <v>0</v>
      </c>
      <c r="V36" s="99">
        <f>IF(ISBLANK('Mortgage 2 Monthly calcs'!Q36),"",'Mortgage 2 Monthly calcs'!Q36)</f>
        <v>0</v>
      </c>
      <c r="W36" s="99">
        <f>IF(ISBLANK('Mortgage 2 Monthly calcs'!R36),"",'Mortgage 2 Monthly calcs'!R36)</f>
        <v>162.65073540453051</v>
      </c>
      <c r="X36" s="99">
        <f>IF(ISBLANK('Mortgage 2 Monthly calcs'!S36),"",'Mortgage 2 Monthly calcs'!S36)</f>
        <v>481.65066608097806</v>
      </c>
      <c r="Y36" s="99">
        <f>IF(ISBLANK('Mortgage 2 Monthly calcs'!T36),"",'Mortgage 2 Monthly calcs'!T36)</f>
        <v>3832.517519208865</v>
      </c>
      <c r="Z36" s="99">
        <f>IF(ISBLANK('Mortgage 2 Monthly calcs'!U36),"",'Mortgage 2 Monthly calcs'!U36)</f>
        <v>12275.017517928849</v>
      </c>
      <c r="AA36" s="99">
        <f>IF(ISBLANK('Mortgage 2 Monthly calcs'!V36),"",'Mortgage 2 Monthly calcs'!V36)</f>
        <v>0</v>
      </c>
      <c r="AB36" s="99">
        <f>IF(ISBLANK('Mortgage 2 Monthly calcs'!W36),"",'Mortgage 2 Monthly calcs'!W36)</f>
        <v>96167.482480791077</v>
      </c>
    </row>
    <row r="37" spans="2:28" x14ac:dyDescent="0.25">
      <c r="B37" s="110"/>
      <c r="C37" s="111"/>
      <c r="D37" s="124"/>
      <c r="E37" s="122" t="str">
        <f>IF(ISBLANK('Mortgage 2 Monthly calcs'!E37),"",'Mortgage 2 Monthly calcs'!E37)</f>
        <v/>
      </c>
      <c r="F37" s="122" t="str">
        <f>IF(ISBLANK('Mortgage 2 Monthly calcs'!F37),"",'Mortgage 2 Monthly calcs'!F37)</f>
        <v>Dec</v>
      </c>
      <c r="G37" s="123"/>
      <c r="H37" s="123">
        <f>IF(ISBLANK('Mortgage 2 Monthly calcs'!G37),"",'Mortgage 2 Monthly calcs'!G37)</f>
        <v>0.06</v>
      </c>
      <c r="I37" s="99">
        <f>IF(ISBLANK('Mortgage 2 Monthly calcs'!H37),"",'Mortgage 2 Monthly calcs'!H37)</f>
        <v>644.30140148550799</v>
      </c>
      <c r="J37" s="99">
        <f>IF(ISBLANK('Mortgage 2 Monthly calcs'!I37),"",'Mortgage 2 Monthly calcs'!I37)</f>
        <v>480.8374124039554</v>
      </c>
      <c r="K37" s="99">
        <f>IF(ISBLANK('Mortgage 2 Monthly calcs'!J37),"",'Mortgage 2 Monthly calcs'!J37)</f>
        <v>96167.482480791077</v>
      </c>
      <c r="L37" s="99"/>
      <c r="M37" s="99">
        <f>IF(ISBLANK('Mortgage 2 Monthly calcs'!K37),"",'Mortgage 2 Monthly calcs'!K37)</f>
        <v>0</v>
      </c>
      <c r="N37" s="99"/>
      <c r="O37" s="99">
        <f>IF(ISBLANK('Mortgage 2 Monthly calcs'!L37),"",'Mortgage 2 Monthly calcs'!L37)</f>
        <v>644.30140148550856</v>
      </c>
      <c r="P37" s="99"/>
      <c r="Q37" s="99">
        <f>IF(ISBLANK('Mortgage 2 Monthly calcs'!M37),"",'Mortgage 2 Monthly calcs'!M37)</f>
        <v>0</v>
      </c>
      <c r="R37" s="99">
        <f>IF(ISBLANK('Mortgage 2 Monthly calcs'!N37),"",'Mortgage 2 Monthly calcs'!N37)</f>
        <v>644.30140148550856</v>
      </c>
      <c r="S37" s="99">
        <f>IF(ISBLANK('Mortgage 2 Monthly calcs'!O37),"",'Mortgage 2 Monthly calcs'!O37)</f>
        <v>0</v>
      </c>
      <c r="T37" s="99"/>
      <c r="U37" s="99">
        <f>IF(ISBLANK('Mortgage 2 Monthly calcs'!P37),"",'Mortgage 2 Monthly calcs'!P37)</f>
        <v>0</v>
      </c>
      <c r="V37" s="99">
        <f>IF(ISBLANK('Mortgage 2 Monthly calcs'!Q37),"",'Mortgage 2 Monthly calcs'!Q37)</f>
        <v>0</v>
      </c>
      <c r="W37" s="99">
        <f>IF(ISBLANK('Mortgage 2 Monthly calcs'!R37),"",'Mortgage 2 Monthly calcs'!R37)</f>
        <v>163.46398908155317</v>
      </c>
      <c r="X37" s="99">
        <f>IF(ISBLANK('Mortgage 2 Monthly calcs'!S37),"",'Mortgage 2 Monthly calcs'!S37)</f>
        <v>480.8374124039554</v>
      </c>
      <c r="Y37" s="99">
        <f>IF(ISBLANK('Mortgage 2 Monthly calcs'!T37),"",'Mortgage 2 Monthly calcs'!T37)</f>
        <v>3995.9815082904183</v>
      </c>
      <c r="Z37" s="99">
        <f>IF(ISBLANK('Mortgage 2 Monthly calcs'!U37),"",'Mortgage 2 Monthly calcs'!U37)</f>
        <v>12755.854930332804</v>
      </c>
      <c r="AA37" s="99">
        <f>IF(ISBLANK('Mortgage 2 Monthly calcs'!V37),"",'Mortgage 2 Monthly calcs'!V37)</f>
        <v>0</v>
      </c>
      <c r="AB37" s="99">
        <f>IF(ISBLANK('Mortgage 2 Monthly calcs'!W37),"",'Mortgage 2 Monthly calcs'!W37)</f>
        <v>96004.018491709518</v>
      </c>
    </row>
    <row r="38" spans="2:28" x14ac:dyDescent="0.25">
      <c r="B38" s="110"/>
      <c r="C38" s="111"/>
      <c r="D38" s="124"/>
      <c r="E38" s="122">
        <f>IF(ISBLANK('Mortgage 2 Monthly calcs'!E38),"",'Mortgage 2 Monthly calcs'!E38)</f>
        <v>2012</v>
      </c>
      <c r="F38" s="122" t="str">
        <f>IF(ISBLANK('Mortgage 2 Monthly calcs'!F38),"",'Mortgage 2 Monthly calcs'!F38)</f>
        <v>Jan</v>
      </c>
      <c r="G38" s="123"/>
      <c r="H38" s="123">
        <f>IF(ISBLANK('Mortgage 2 Monthly calcs'!G38),"",'Mortgage 2 Monthly calcs'!G38)</f>
        <v>0.06</v>
      </c>
      <c r="I38" s="99">
        <f>IF(ISBLANK('Mortgage 2 Monthly calcs'!H38),"",'Mortgage 2 Monthly calcs'!H38)</f>
        <v>644.30140148550799</v>
      </c>
      <c r="J38" s="99">
        <f>IF(ISBLANK('Mortgage 2 Monthly calcs'!I38),"",'Mortgage 2 Monthly calcs'!I38)</f>
        <v>480.02009245854759</v>
      </c>
      <c r="K38" s="99">
        <f>IF(ISBLANK('Mortgage 2 Monthly calcs'!J38),"",'Mortgage 2 Monthly calcs'!J38)</f>
        <v>96004.018491709518</v>
      </c>
      <c r="L38" s="99"/>
      <c r="M38" s="99">
        <f>IF(ISBLANK('Mortgage 2 Monthly calcs'!K38),"",'Mortgage 2 Monthly calcs'!K38)</f>
        <v>0</v>
      </c>
      <c r="N38" s="99"/>
      <c r="O38" s="99">
        <f>IF(ISBLANK('Mortgage 2 Monthly calcs'!L38),"",'Mortgage 2 Monthly calcs'!L38)</f>
        <v>644.30140148550856</v>
      </c>
      <c r="P38" s="99"/>
      <c r="Q38" s="99">
        <f>IF(ISBLANK('Mortgage 2 Monthly calcs'!M38),"",'Mortgage 2 Monthly calcs'!M38)</f>
        <v>0</v>
      </c>
      <c r="R38" s="99">
        <f>IF(ISBLANK('Mortgage 2 Monthly calcs'!N38),"",'Mortgage 2 Monthly calcs'!N38)</f>
        <v>644.30140148550856</v>
      </c>
      <c r="S38" s="99">
        <f>IF(ISBLANK('Mortgage 2 Monthly calcs'!O38),"",'Mortgage 2 Monthly calcs'!O38)</f>
        <v>0</v>
      </c>
      <c r="T38" s="99"/>
      <c r="U38" s="99">
        <f>IF(ISBLANK('Mortgage 2 Monthly calcs'!P38),"",'Mortgage 2 Monthly calcs'!P38)</f>
        <v>0</v>
      </c>
      <c r="V38" s="99">
        <f>IF(ISBLANK('Mortgage 2 Monthly calcs'!Q38),"",'Mortgage 2 Monthly calcs'!Q38)</f>
        <v>0</v>
      </c>
      <c r="W38" s="99">
        <f>IF(ISBLANK('Mortgage 2 Monthly calcs'!R38),"",'Mortgage 2 Monthly calcs'!R38)</f>
        <v>164.28130902696097</v>
      </c>
      <c r="X38" s="99">
        <f>IF(ISBLANK('Mortgage 2 Monthly calcs'!S38),"",'Mortgage 2 Monthly calcs'!S38)</f>
        <v>480.02009245854759</v>
      </c>
      <c r="Y38" s="99">
        <f>IF(ISBLANK('Mortgage 2 Monthly calcs'!T38),"",'Mortgage 2 Monthly calcs'!T38)</f>
        <v>4160.2628173173789</v>
      </c>
      <c r="Z38" s="99">
        <f>IF(ISBLANK('Mortgage 2 Monthly calcs'!U38),"",'Mortgage 2 Monthly calcs'!U38)</f>
        <v>13235.875022791352</v>
      </c>
      <c r="AA38" s="99">
        <f>IF(ISBLANK('Mortgage 2 Monthly calcs'!V38),"",'Mortgage 2 Monthly calcs'!V38)</f>
        <v>0</v>
      </c>
      <c r="AB38" s="99">
        <f>IF(ISBLANK('Mortgage 2 Monthly calcs'!W38),"",'Mortgage 2 Monthly calcs'!W38)</f>
        <v>95839.737182682555</v>
      </c>
    </row>
    <row r="39" spans="2:28" x14ac:dyDescent="0.25">
      <c r="B39" s="110"/>
      <c r="C39" s="111"/>
      <c r="D39" s="124"/>
      <c r="E39" s="122" t="str">
        <f>IF(ISBLANK('Mortgage 2 Monthly calcs'!E39),"",'Mortgage 2 Monthly calcs'!E39)</f>
        <v/>
      </c>
      <c r="F39" s="122" t="str">
        <f>IF(ISBLANK('Mortgage 2 Monthly calcs'!F39),"",'Mortgage 2 Monthly calcs'!F39)</f>
        <v>Feb</v>
      </c>
      <c r="G39" s="123"/>
      <c r="H39" s="123">
        <f>IF(ISBLANK('Mortgage 2 Monthly calcs'!G39),"",'Mortgage 2 Monthly calcs'!G39)</f>
        <v>0.06</v>
      </c>
      <c r="I39" s="99">
        <f>IF(ISBLANK('Mortgage 2 Monthly calcs'!H39),"",'Mortgage 2 Monthly calcs'!H39)</f>
        <v>644.30140148550799</v>
      </c>
      <c r="J39" s="99">
        <f>IF(ISBLANK('Mortgage 2 Monthly calcs'!I39),"",'Mortgage 2 Monthly calcs'!I39)</f>
        <v>479.19868591341276</v>
      </c>
      <c r="K39" s="99">
        <f>IF(ISBLANK('Mortgage 2 Monthly calcs'!J39),"",'Mortgage 2 Monthly calcs'!J39)</f>
        <v>95839.737182682555</v>
      </c>
      <c r="L39" s="99"/>
      <c r="M39" s="99">
        <f>IF(ISBLANK('Mortgage 2 Monthly calcs'!K39),"",'Mortgage 2 Monthly calcs'!K39)</f>
        <v>0</v>
      </c>
      <c r="N39" s="99"/>
      <c r="O39" s="99">
        <f>IF(ISBLANK('Mortgage 2 Monthly calcs'!L39),"",'Mortgage 2 Monthly calcs'!L39)</f>
        <v>644.30140148550856</v>
      </c>
      <c r="P39" s="99"/>
      <c r="Q39" s="99">
        <f>IF(ISBLANK('Mortgage 2 Monthly calcs'!M39),"",'Mortgage 2 Monthly calcs'!M39)</f>
        <v>0</v>
      </c>
      <c r="R39" s="99">
        <f>IF(ISBLANK('Mortgage 2 Monthly calcs'!N39),"",'Mortgage 2 Monthly calcs'!N39)</f>
        <v>644.30140148550856</v>
      </c>
      <c r="S39" s="99">
        <f>IF(ISBLANK('Mortgage 2 Monthly calcs'!O39),"",'Mortgage 2 Monthly calcs'!O39)</f>
        <v>0</v>
      </c>
      <c r="T39" s="99"/>
      <c r="U39" s="99">
        <f>IF(ISBLANK('Mortgage 2 Monthly calcs'!P39),"",'Mortgage 2 Monthly calcs'!P39)</f>
        <v>0</v>
      </c>
      <c r="V39" s="99">
        <f>IF(ISBLANK('Mortgage 2 Monthly calcs'!Q39),"",'Mortgage 2 Monthly calcs'!Q39)</f>
        <v>0</v>
      </c>
      <c r="W39" s="99">
        <f>IF(ISBLANK('Mortgage 2 Monthly calcs'!R39),"",'Mortgage 2 Monthly calcs'!R39)</f>
        <v>165.1027155720958</v>
      </c>
      <c r="X39" s="99">
        <f>IF(ISBLANK('Mortgage 2 Monthly calcs'!S39),"",'Mortgage 2 Monthly calcs'!S39)</f>
        <v>479.19868591341276</v>
      </c>
      <c r="Y39" s="99">
        <f>IF(ISBLANK('Mortgage 2 Monthly calcs'!T39),"",'Mortgage 2 Monthly calcs'!T39)</f>
        <v>4325.3655328894747</v>
      </c>
      <c r="Z39" s="99">
        <f>IF(ISBLANK('Mortgage 2 Monthly calcs'!U39),"",'Mortgage 2 Monthly calcs'!U39)</f>
        <v>13715.073708704764</v>
      </c>
      <c r="AA39" s="99">
        <f>IF(ISBLANK('Mortgage 2 Monthly calcs'!V39),"",'Mortgage 2 Monthly calcs'!V39)</f>
        <v>0</v>
      </c>
      <c r="AB39" s="99">
        <f>IF(ISBLANK('Mortgage 2 Monthly calcs'!W39),"",'Mortgage 2 Monthly calcs'!W39)</f>
        <v>95674.63446711046</v>
      </c>
    </row>
    <row r="40" spans="2:28" x14ac:dyDescent="0.25">
      <c r="B40" s="110"/>
      <c r="C40" s="111"/>
      <c r="D40" s="124"/>
      <c r="E40" s="122" t="str">
        <f>IF(ISBLANK('Mortgage 2 Monthly calcs'!E40),"",'Mortgage 2 Monthly calcs'!E40)</f>
        <v/>
      </c>
      <c r="F40" s="122" t="str">
        <f>IF(ISBLANK('Mortgage 2 Monthly calcs'!F40),"",'Mortgage 2 Monthly calcs'!F40)</f>
        <v>Mar</v>
      </c>
      <c r="G40" s="123"/>
      <c r="H40" s="123">
        <f>IF(ISBLANK('Mortgage 2 Monthly calcs'!G40),"",'Mortgage 2 Monthly calcs'!G40)</f>
        <v>0.06</v>
      </c>
      <c r="I40" s="99">
        <f>IF(ISBLANK('Mortgage 2 Monthly calcs'!H40),"",'Mortgage 2 Monthly calcs'!H40)</f>
        <v>644.30140148550799</v>
      </c>
      <c r="J40" s="99">
        <f>IF(ISBLANK('Mortgage 2 Monthly calcs'!I40),"",'Mortgage 2 Monthly calcs'!I40)</f>
        <v>478.37317233555228</v>
      </c>
      <c r="K40" s="99">
        <f>IF(ISBLANK('Mortgage 2 Monthly calcs'!J40),"",'Mortgage 2 Monthly calcs'!J40)</f>
        <v>95674.63446711046</v>
      </c>
      <c r="L40" s="99"/>
      <c r="M40" s="99">
        <f>IF(ISBLANK('Mortgage 2 Monthly calcs'!K40),"",'Mortgage 2 Monthly calcs'!K40)</f>
        <v>0</v>
      </c>
      <c r="N40" s="99"/>
      <c r="O40" s="99">
        <f>IF(ISBLANK('Mortgage 2 Monthly calcs'!L40),"",'Mortgage 2 Monthly calcs'!L40)</f>
        <v>644.30140148550856</v>
      </c>
      <c r="P40" s="99"/>
      <c r="Q40" s="99">
        <f>IF(ISBLANK('Mortgage 2 Monthly calcs'!M40),"",'Mortgage 2 Monthly calcs'!M40)</f>
        <v>0</v>
      </c>
      <c r="R40" s="99">
        <f>IF(ISBLANK('Mortgage 2 Monthly calcs'!N40),"",'Mortgage 2 Monthly calcs'!N40)</f>
        <v>644.30140148550856</v>
      </c>
      <c r="S40" s="99">
        <f>IF(ISBLANK('Mortgage 2 Monthly calcs'!O40),"",'Mortgage 2 Monthly calcs'!O40)</f>
        <v>0</v>
      </c>
      <c r="T40" s="99"/>
      <c r="U40" s="99">
        <f>IF(ISBLANK('Mortgage 2 Monthly calcs'!P40),"",'Mortgage 2 Monthly calcs'!P40)</f>
        <v>0</v>
      </c>
      <c r="V40" s="99">
        <f>IF(ISBLANK('Mortgage 2 Monthly calcs'!Q40),"",'Mortgage 2 Monthly calcs'!Q40)</f>
        <v>0</v>
      </c>
      <c r="W40" s="99">
        <f>IF(ISBLANK('Mortgage 2 Monthly calcs'!R40),"",'Mortgage 2 Monthly calcs'!R40)</f>
        <v>165.92822914995628</v>
      </c>
      <c r="X40" s="99">
        <f>IF(ISBLANK('Mortgage 2 Monthly calcs'!S40),"",'Mortgage 2 Monthly calcs'!S40)</f>
        <v>478.37317233555228</v>
      </c>
      <c r="Y40" s="99">
        <f>IF(ISBLANK('Mortgage 2 Monthly calcs'!T40),"",'Mortgage 2 Monthly calcs'!T40)</f>
        <v>4491.2937620394314</v>
      </c>
      <c r="Z40" s="99">
        <f>IF(ISBLANK('Mortgage 2 Monthly calcs'!U40),"",'Mortgage 2 Monthly calcs'!U40)</f>
        <v>14193.446881040316</v>
      </c>
      <c r="AA40" s="99">
        <f>IF(ISBLANK('Mortgage 2 Monthly calcs'!V40),"",'Mortgage 2 Monthly calcs'!V40)</f>
        <v>0</v>
      </c>
      <c r="AB40" s="99">
        <f>IF(ISBLANK('Mortgage 2 Monthly calcs'!W40),"",'Mortgage 2 Monthly calcs'!W40)</f>
        <v>95508.706237960505</v>
      </c>
    </row>
    <row r="41" spans="2:28" x14ac:dyDescent="0.25">
      <c r="B41" s="110"/>
      <c r="C41" s="111"/>
      <c r="D41" s="124"/>
      <c r="E41" s="122" t="str">
        <f>IF(ISBLANK('Mortgage 2 Monthly calcs'!E41),"",'Mortgage 2 Monthly calcs'!E41)</f>
        <v/>
      </c>
      <c r="F41" s="122" t="str">
        <f>IF(ISBLANK('Mortgage 2 Monthly calcs'!F41),"",'Mortgage 2 Monthly calcs'!F41)</f>
        <v>Apr</v>
      </c>
      <c r="G41" s="123"/>
      <c r="H41" s="123">
        <f>IF(ISBLANK('Mortgage 2 Monthly calcs'!G41),"",'Mortgage 2 Monthly calcs'!G41)</f>
        <v>0.06</v>
      </c>
      <c r="I41" s="99">
        <f>IF(ISBLANK('Mortgage 2 Monthly calcs'!H41),"",'Mortgage 2 Monthly calcs'!H41)</f>
        <v>644.30140148550799</v>
      </c>
      <c r="J41" s="99">
        <f>IF(ISBLANK('Mortgage 2 Monthly calcs'!I41),"",'Mortgage 2 Monthly calcs'!I41)</f>
        <v>477.54353118980254</v>
      </c>
      <c r="K41" s="99">
        <f>IF(ISBLANK('Mortgage 2 Monthly calcs'!J41),"",'Mortgage 2 Monthly calcs'!J41)</f>
        <v>95508.706237960505</v>
      </c>
      <c r="L41" s="99"/>
      <c r="M41" s="99">
        <f>IF(ISBLANK('Mortgage 2 Monthly calcs'!K41),"",'Mortgage 2 Monthly calcs'!K41)</f>
        <v>0</v>
      </c>
      <c r="N41" s="99"/>
      <c r="O41" s="99">
        <f>IF(ISBLANK('Mortgage 2 Monthly calcs'!L41),"",'Mortgage 2 Monthly calcs'!L41)</f>
        <v>644.30140148550856</v>
      </c>
      <c r="P41" s="99"/>
      <c r="Q41" s="99">
        <f>IF(ISBLANK('Mortgage 2 Monthly calcs'!M41),"",'Mortgage 2 Monthly calcs'!M41)</f>
        <v>0</v>
      </c>
      <c r="R41" s="99">
        <f>IF(ISBLANK('Mortgage 2 Monthly calcs'!N41),"",'Mortgage 2 Monthly calcs'!N41)</f>
        <v>644.30140148550856</v>
      </c>
      <c r="S41" s="99">
        <f>IF(ISBLANK('Mortgage 2 Monthly calcs'!O41),"",'Mortgage 2 Monthly calcs'!O41)</f>
        <v>0</v>
      </c>
      <c r="T41" s="99"/>
      <c r="U41" s="99">
        <f>IF(ISBLANK('Mortgage 2 Monthly calcs'!P41),"",'Mortgage 2 Monthly calcs'!P41)</f>
        <v>0</v>
      </c>
      <c r="V41" s="99">
        <f>IF(ISBLANK('Mortgage 2 Monthly calcs'!Q41),"",'Mortgage 2 Monthly calcs'!Q41)</f>
        <v>0</v>
      </c>
      <c r="W41" s="99">
        <f>IF(ISBLANK('Mortgage 2 Monthly calcs'!R41),"",'Mortgage 2 Monthly calcs'!R41)</f>
        <v>166.75787029570603</v>
      </c>
      <c r="X41" s="99">
        <f>IF(ISBLANK('Mortgage 2 Monthly calcs'!S41),"",'Mortgage 2 Monthly calcs'!S41)</f>
        <v>477.54353118980254</v>
      </c>
      <c r="Y41" s="99">
        <f>IF(ISBLANK('Mortgage 2 Monthly calcs'!T41),"",'Mortgage 2 Monthly calcs'!T41)</f>
        <v>4658.0516323351376</v>
      </c>
      <c r="Z41" s="99">
        <f>IF(ISBLANK('Mortgage 2 Monthly calcs'!U41),"",'Mortgage 2 Monthly calcs'!U41)</f>
        <v>14670.990412230118</v>
      </c>
      <c r="AA41" s="99">
        <f>IF(ISBLANK('Mortgage 2 Monthly calcs'!V41),"",'Mortgage 2 Monthly calcs'!V41)</f>
        <v>0</v>
      </c>
      <c r="AB41" s="99">
        <f>IF(ISBLANK('Mortgage 2 Monthly calcs'!W41),"",'Mortgage 2 Monthly calcs'!W41)</f>
        <v>95341.948367664794</v>
      </c>
    </row>
    <row r="42" spans="2:28" x14ac:dyDescent="0.25">
      <c r="B42" s="110"/>
      <c r="C42" s="111"/>
      <c r="D42" s="124"/>
      <c r="E42" s="122" t="str">
        <f>IF(ISBLANK('Mortgage 2 Monthly calcs'!E42),"",'Mortgage 2 Monthly calcs'!E42)</f>
        <v/>
      </c>
      <c r="F42" s="122" t="str">
        <f>IF(ISBLANK('Mortgage 2 Monthly calcs'!F42),"",'Mortgage 2 Monthly calcs'!F42)</f>
        <v>May</v>
      </c>
      <c r="G42" s="123"/>
      <c r="H42" s="123">
        <f>IF(ISBLANK('Mortgage 2 Monthly calcs'!G42),"",'Mortgage 2 Monthly calcs'!G42)</f>
        <v>0.06</v>
      </c>
      <c r="I42" s="99">
        <f>IF(ISBLANK('Mortgage 2 Monthly calcs'!H42),"",'Mortgage 2 Monthly calcs'!H42)</f>
        <v>644.30140148550799</v>
      </c>
      <c r="J42" s="99">
        <f>IF(ISBLANK('Mortgage 2 Monthly calcs'!I42),"",'Mortgage 2 Monthly calcs'!I42)</f>
        <v>476.70974183832396</v>
      </c>
      <c r="K42" s="99">
        <f>IF(ISBLANK('Mortgage 2 Monthly calcs'!J42),"",'Mortgage 2 Monthly calcs'!J42)</f>
        <v>95341.948367664794</v>
      </c>
      <c r="L42" s="99"/>
      <c r="M42" s="99">
        <f>IF(ISBLANK('Mortgage 2 Monthly calcs'!K42),"",'Mortgage 2 Monthly calcs'!K42)</f>
        <v>0</v>
      </c>
      <c r="N42" s="99"/>
      <c r="O42" s="99">
        <f>IF(ISBLANK('Mortgage 2 Monthly calcs'!L42),"",'Mortgage 2 Monthly calcs'!L42)</f>
        <v>644.30140148550856</v>
      </c>
      <c r="P42" s="99"/>
      <c r="Q42" s="99">
        <f>IF(ISBLANK('Mortgage 2 Monthly calcs'!M42),"",'Mortgage 2 Monthly calcs'!M42)</f>
        <v>0</v>
      </c>
      <c r="R42" s="99">
        <f>IF(ISBLANK('Mortgage 2 Monthly calcs'!N42),"",'Mortgage 2 Monthly calcs'!N42)</f>
        <v>644.30140148550856</v>
      </c>
      <c r="S42" s="99">
        <f>IF(ISBLANK('Mortgage 2 Monthly calcs'!O42),"",'Mortgage 2 Monthly calcs'!O42)</f>
        <v>0</v>
      </c>
      <c r="T42" s="99"/>
      <c r="U42" s="99">
        <f>IF(ISBLANK('Mortgage 2 Monthly calcs'!P42),"",'Mortgage 2 Monthly calcs'!P42)</f>
        <v>0</v>
      </c>
      <c r="V42" s="99">
        <f>IF(ISBLANK('Mortgage 2 Monthly calcs'!Q42),"",'Mortgage 2 Monthly calcs'!Q42)</f>
        <v>0</v>
      </c>
      <c r="W42" s="99">
        <f>IF(ISBLANK('Mortgage 2 Monthly calcs'!R42),"",'Mortgage 2 Monthly calcs'!R42)</f>
        <v>167.5916596471846</v>
      </c>
      <c r="X42" s="99">
        <f>IF(ISBLANK('Mortgage 2 Monthly calcs'!S42),"",'Mortgage 2 Monthly calcs'!S42)</f>
        <v>476.70974183832396</v>
      </c>
      <c r="Y42" s="99">
        <f>IF(ISBLANK('Mortgage 2 Monthly calcs'!T42),"",'Mortgage 2 Monthly calcs'!T42)</f>
        <v>4825.6432919823219</v>
      </c>
      <c r="Z42" s="99">
        <f>IF(ISBLANK('Mortgage 2 Monthly calcs'!U42),"",'Mortgage 2 Monthly calcs'!U42)</f>
        <v>15147.700154068441</v>
      </c>
      <c r="AA42" s="99">
        <f>IF(ISBLANK('Mortgage 2 Monthly calcs'!V42),"",'Mortgage 2 Monthly calcs'!V42)</f>
        <v>0</v>
      </c>
      <c r="AB42" s="99">
        <f>IF(ISBLANK('Mortgage 2 Monthly calcs'!W42),"",'Mortgage 2 Monthly calcs'!W42)</f>
        <v>95174.356708017614</v>
      </c>
    </row>
    <row r="43" spans="2:28" x14ac:dyDescent="0.25">
      <c r="B43" s="110"/>
      <c r="C43" s="111"/>
      <c r="D43" s="124"/>
      <c r="E43" s="122" t="str">
        <f>IF(ISBLANK('Mortgage 2 Monthly calcs'!E43),"",'Mortgage 2 Monthly calcs'!E43)</f>
        <v/>
      </c>
      <c r="F43" s="122" t="str">
        <f>IF(ISBLANK('Mortgage 2 Monthly calcs'!F43),"",'Mortgage 2 Monthly calcs'!F43)</f>
        <v>Jun</v>
      </c>
      <c r="G43" s="123"/>
      <c r="H43" s="123">
        <f>IF(ISBLANK('Mortgage 2 Monthly calcs'!G43),"",'Mortgage 2 Monthly calcs'!G43)</f>
        <v>0.06</v>
      </c>
      <c r="I43" s="99">
        <f>IF(ISBLANK('Mortgage 2 Monthly calcs'!H43),"",'Mortgage 2 Monthly calcs'!H43)</f>
        <v>644.30140148550799</v>
      </c>
      <c r="J43" s="99">
        <f>IF(ISBLANK('Mortgage 2 Monthly calcs'!I43),"",'Mortgage 2 Monthly calcs'!I43)</f>
        <v>475.87178354008807</v>
      </c>
      <c r="K43" s="99">
        <f>IF(ISBLANK('Mortgage 2 Monthly calcs'!J43),"",'Mortgage 2 Monthly calcs'!J43)</f>
        <v>95174.356708017614</v>
      </c>
      <c r="L43" s="99"/>
      <c r="M43" s="99">
        <f>IF(ISBLANK('Mortgage 2 Monthly calcs'!K43),"",'Mortgage 2 Monthly calcs'!K43)</f>
        <v>0</v>
      </c>
      <c r="N43" s="99"/>
      <c r="O43" s="99">
        <f>IF(ISBLANK('Mortgage 2 Monthly calcs'!L43),"",'Mortgage 2 Monthly calcs'!L43)</f>
        <v>644.30140148550856</v>
      </c>
      <c r="P43" s="99"/>
      <c r="Q43" s="99">
        <f>IF(ISBLANK('Mortgage 2 Monthly calcs'!M43),"",'Mortgage 2 Monthly calcs'!M43)</f>
        <v>0</v>
      </c>
      <c r="R43" s="99">
        <f>IF(ISBLANK('Mortgage 2 Monthly calcs'!N43),"",'Mortgage 2 Monthly calcs'!N43)</f>
        <v>644.30140148550856</v>
      </c>
      <c r="S43" s="99">
        <f>IF(ISBLANK('Mortgage 2 Monthly calcs'!O43),"",'Mortgage 2 Monthly calcs'!O43)</f>
        <v>0</v>
      </c>
      <c r="T43" s="99"/>
      <c r="U43" s="99">
        <f>IF(ISBLANK('Mortgage 2 Monthly calcs'!P43),"",'Mortgage 2 Monthly calcs'!P43)</f>
        <v>0</v>
      </c>
      <c r="V43" s="99">
        <f>IF(ISBLANK('Mortgage 2 Monthly calcs'!Q43),"",'Mortgage 2 Monthly calcs'!Q43)</f>
        <v>0</v>
      </c>
      <c r="W43" s="99">
        <f>IF(ISBLANK('Mortgage 2 Monthly calcs'!R43),"",'Mortgage 2 Monthly calcs'!R43)</f>
        <v>168.42961794542049</v>
      </c>
      <c r="X43" s="99">
        <f>IF(ISBLANK('Mortgage 2 Monthly calcs'!S43),"",'Mortgage 2 Monthly calcs'!S43)</f>
        <v>475.87178354008807</v>
      </c>
      <c r="Y43" s="99">
        <f>IF(ISBLANK('Mortgage 2 Monthly calcs'!T43),"",'Mortgage 2 Monthly calcs'!T43)</f>
        <v>4994.0729099277423</v>
      </c>
      <c r="Z43" s="99">
        <f>IF(ISBLANK('Mortgage 2 Monthly calcs'!U43),"",'Mortgage 2 Monthly calcs'!U43)</f>
        <v>15623.571937608529</v>
      </c>
      <c r="AA43" s="99">
        <f>IF(ISBLANK('Mortgage 2 Monthly calcs'!V43),"",'Mortgage 2 Monthly calcs'!V43)</f>
        <v>0</v>
      </c>
      <c r="AB43" s="99">
        <f>IF(ISBLANK('Mortgage 2 Monthly calcs'!W43),"",'Mortgage 2 Monthly calcs'!W43)</f>
        <v>95005.927090072189</v>
      </c>
    </row>
    <row r="44" spans="2:28" x14ac:dyDescent="0.25">
      <c r="B44" s="110"/>
      <c r="C44" s="111"/>
      <c r="D44" s="124"/>
      <c r="E44" s="122" t="str">
        <f>IF(ISBLANK('Mortgage 2 Monthly calcs'!E44),"",'Mortgage 2 Monthly calcs'!E44)</f>
        <v/>
      </c>
      <c r="F44" s="122" t="str">
        <f>IF(ISBLANK('Mortgage 2 Monthly calcs'!F44),"",'Mortgage 2 Monthly calcs'!F44)</f>
        <v>Jul</v>
      </c>
      <c r="G44" s="123"/>
      <c r="H44" s="123">
        <f>IF(ISBLANK('Mortgage 2 Monthly calcs'!G44),"",'Mortgage 2 Monthly calcs'!G44)</f>
        <v>0.06</v>
      </c>
      <c r="I44" s="99">
        <f>IF(ISBLANK('Mortgage 2 Monthly calcs'!H44),"",'Mortgage 2 Monthly calcs'!H44)</f>
        <v>644.30140148550799</v>
      </c>
      <c r="J44" s="99">
        <f>IF(ISBLANK('Mortgage 2 Monthly calcs'!I44),"",'Mortgage 2 Monthly calcs'!I44)</f>
        <v>475.02963545036096</v>
      </c>
      <c r="K44" s="99">
        <f>IF(ISBLANK('Mortgage 2 Monthly calcs'!J44),"",'Mortgage 2 Monthly calcs'!J44)</f>
        <v>95005.927090072189</v>
      </c>
      <c r="L44" s="99"/>
      <c r="M44" s="99">
        <f>IF(ISBLANK('Mortgage 2 Monthly calcs'!K44),"",'Mortgage 2 Monthly calcs'!K44)</f>
        <v>0</v>
      </c>
      <c r="N44" s="99"/>
      <c r="O44" s="99">
        <f>IF(ISBLANK('Mortgage 2 Monthly calcs'!L44),"",'Mortgage 2 Monthly calcs'!L44)</f>
        <v>644.30140148550856</v>
      </c>
      <c r="P44" s="99"/>
      <c r="Q44" s="99">
        <f>IF(ISBLANK('Mortgage 2 Monthly calcs'!M44),"",'Mortgage 2 Monthly calcs'!M44)</f>
        <v>0</v>
      </c>
      <c r="R44" s="99">
        <f>IF(ISBLANK('Mortgage 2 Monthly calcs'!N44),"",'Mortgage 2 Monthly calcs'!N44)</f>
        <v>644.30140148550856</v>
      </c>
      <c r="S44" s="99">
        <f>IF(ISBLANK('Mortgage 2 Monthly calcs'!O44),"",'Mortgage 2 Monthly calcs'!O44)</f>
        <v>0</v>
      </c>
      <c r="T44" s="99"/>
      <c r="U44" s="99">
        <f>IF(ISBLANK('Mortgage 2 Monthly calcs'!P44),"",'Mortgage 2 Monthly calcs'!P44)</f>
        <v>0</v>
      </c>
      <c r="V44" s="99">
        <f>IF(ISBLANK('Mortgage 2 Monthly calcs'!Q44),"",'Mortgage 2 Monthly calcs'!Q44)</f>
        <v>0</v>
      </c>
      <c r="W44" s="99">
        <f>IF(ISBLANK('Mortgage 2 Monthly calcs'!R44),"",'Mortgage 2 Monthly calcs'!R44)</f>
        <v>169.27176603514761</v>
      </c>
      <c r="X44" s="99">
        <f>IF(ISBLANK('Mortgage 2 Monthly calcs'!S44),"",'Mortgage 2 Monthly calcs'!S44)</f>
        <v>475.02963545036096</v>
      </c>
      <c r="Y44" s="99">
        <f>IF(ISBLANK('Mortgage 2 Monthly calcs'!T44),"",'Mortgage 2 Monthly calcs'!T44)</f>
        <v>5163.3446759628896</v>
      </c>
      <c r="Z44" s="99">
        <f>IF(ISBLANK('Mortgage 2 Monthly calcs'!U44),"",'Mortgage 2 Monthly calcs'!U44)</f>
        <v>16098.60157305889</v>
      </c>
      <c r="AA44" s="99">
        <f>IF(ISBLANK('Mortgage 2 Monthly calcs'!V44),"",'Mortgage 2 Monthly calcs'!V44)</f>
        <v>0</v>
      </c>
      <c r="AB44" s="99">
        <f>IF(ISBLANK('Mortgage 2 Monthly calcs'!W44),"",'Mortgage 2 Monthly calcs'!W44)</f>
        <v>94836.655324037041</v>
      </c>
    </row>
    <row r="45" spans="2:28" x14ac:dyDescent="0.25">
      <c r="B45" s="110"/>
      <c r="C45" s="111"/>
      <c r="D45" s="124"/>
      <c r="E45" s="122" t="str">
        <f>IF(ISBLANK('Mortgage 2 Monthly calcs'!E45),"",'Mortgage 2 Monthly calcs'!E45)</f>
        <v/>
      </c>
      <c r="F45" s="122" t="str">
        <f>IF(ISBLANK('Mortgage 2 Monthly calcs'!F45),"",'Mortgage 2 Monthly calcs'!F45)</f>
        <v>Aug</v>
      </c>
      <c r="G45" s="123"/>
      <c r="H45" s="123">
        <f>IF(ISBLANK('Mortgage 2 Monthly calcs'!G45),"",'Mortgage 2 Monthly calcs'!G45)</f>
        <v>0.06</v>
      </c>
      <c r="I45" s="99">
        <f>IF(ISBLANK('Mortgage 2 Monthly calcs'!H45),"",'Mortgage 2 Monthly calcs'!H45)</f>
        <v>644.30140148550799</v>
      </c>
      <c r="J45" s="99">
        <f>IF(ISBLANK('Mortgage 2 Monthly calcs'!I45),"",'Mortgage 2 Monthly calcs'!I45)</f>
        <v>474.18327662018521</v>
      </c>
      <c r="K45" s="99">
        <f>IF(ISBLANK('Mortgage 2 Monthly calcs'!J45),"",'Mortgage 2 Monthly calcs'!J45)</f>
        <v>94836.655324037041</v>
      </c>
      <c r="L45" s="99"/>
      <c r="M45" s="99">
        <f>IF(ISBLANK('Mortgage 2 Monthly calcs'!K45),"",'Mortgage 2 Monthly calcs'!K45)</f>
        <v>0</v>
      </c>
      <c r="N45" s="99"/>
      <c r="O45" s="99">
        <f>IF(ISBLANK('Mortgage 2 Monthly calcs'!L45),"",'Mortgage 2 Monthly calcs'!L45)</f>
        <v>644.30140148550856</v>
      </c>
      <c r="P45" s="99"/>
      <c r="Q45" s="99">
        <f>IF(ISBLANK('Mortgage 2 Monthly calcs'!M45),"",'Mortgage 2 Monthly calcs'!M45)</f>
        <v>0</v>
      </c>
      <c r="R45" s="99">
        <f>IF(ISBLANK('Mortgage 2 Monthly calcs'!N45),"",'Mortgage 2 Monthly calcs'!N45)</f>
        <v>644.30140148550856</v>
      </c>
      <c r="S45" s="99">
        <f>IF(ISBLANK('Mortgage 2 Monthly calcs'!O45),"",'Mortgage 2 Monthly calcs'!O45)</f>
        <v>0</v>
      </c>
      <c r="T45" s="99"/>
      <c r="U45" s="99">
        <f>IF(ISBLANK('Mortgage 2 Monthly calcs'!P45),"",'Mortgage 2 Monthly calcs'!P45)</f>
        <v>0</v>
      </c>
      <c r="V45" s="99">
        <f>IF(ISBLANK('Mortgage 2 Monthly calcs'!Q45),"",'Mortgage 2 Monthly calcs'!Q45)</f>
        <v>0</v>
      </c>
      <c r="W45" s="99">
        <f>IF(ISBLANK('Mortgage 2 Monthly calcs'!R45),"",'Mortgage 2 Monthly calcs'!R45)</f>
        <v>170.11812486532335</v>
      </c>
      <c r="X45" s="99">
        <f>IF(ISBLANK('Mortgage 2 Monthly calcs'!S45),"",'Mortgage 2 Monthly calcs'!S45)</f>
        <v>474.18327662018521</v>
      </c>
      <c r="Y45" s="99">
        <f>IF(ISBLANK('Mortgage 2 Monthly calcs'!T45),"",'Mortgage 2 Monthly calcs'!T45)</f>
        <v>5333.4628008282125</v>
      </c>
      <c r="Z45" s="99">
        <f>IF(ISBLANK('Mortgage 2 Monthly calcs'!U45),"",'Mortgage 2 Monthly calcs'!U45)</f>
        <v>16572.784849679076</v>
      </c>
      <c r="AA45" s="99">
        <f>IF(ISBLANK('Mortgage 2 Monthly calcs'!V45),"",'Mortgage 2 Monthly calcs'!V45)</f>
        <v>0</v>
      </c>
      <c r="AB45" s="99">
        <f>IF(ISBLANK('Mortgage 2 Monthly calcs'!W45),"",'Mortgage 2 Monthly calcs'!W45)</f>
        <v>94666.537199171711</v>
      </c>
    </row>
    <row r="46" spans="2:28" x14ac:dyDescent="0.25">
      <c r="B46" s="110"/>
      <c r="C46" s="111"/>
      <c r="D46" s="124"/>
      <c r="E46" s="122" t="str">
        <f>IF(ISBLANK('Mortgage 2 Monthly calcs'!E46),"",'Mortgage 2 Monthly calcs'!E46)</f>
        <v/>
      </c>
      <c r="F46" s="122" t="str">
        <f>IF(ISBLANK('Mortgage 2 Monthly calcs'!F46),"",'Mortgage 2 Monthly calcs'!F46)</f>
        <v>Sep</v>
      </c>
      <c r="G46" s="123"/>
      <c r="H46" s="123">
        <f>IF(ISBLANK('Mortgage 2 Monthly calcs'!G46),"",'Mortgage 2 Monthly calcs'!G46)</f>
        <v>0.06</v>
      </c>
      <c r="I46" s="99">
        <f>IF(ISBLANK('Mortgage 2 Monthly calcs'!H46),"",'Mortgage 2 Monthly calcs'!H46)</f>
        <v>644.30140148550788</v>
      </c>
      <c r="J46" s="99">
        <f>IF(ISBLANK('Mortgage 2 Monthly calcs'!I46),"",'Mortgage 2 Monthly calcs'!I46)</f>
        <v>473.33268599585858</v>
      </c>
      <c r="K46" s="99">
        <f>IF(ISBLANK('Mortgage 2 Monthly calcs'!J46),"",'Mortgage 2 Monthly calcs'!J46)</f>
        <v>94666.537199171711</v>
      </c>
      <c r="L46" s="99"/>
      <c r="M46" s="99">
        <f>IF(ISBLANK('Mortgage 2 Monthly calcs'!K46),"",'Mortgage 2 Monthly calcs'!K46)</f>
        <v>0</v>
      </c>
      <c r="N46" s="99"/>
      <c r="O46" s="99">
        <f>IF(ISBLANK('Mortgage 2 Monthly calcs'!L46),"",'Mortgage 2 Monthly calcs'!L46)</f>
        <v>644.30140148550856</v>
      </c>
      <c r="P46" s="99"/>
      <c r="Q46" s="99">
        <f>IF(ISBLANK('Mortgage 2 Monthly calcs'!M46),"",'Mortgage 2 Monthly calcs'!M46)</f>
        <v>0</v>
      </c>
      <c r="R46" s="99">
        <f>IF(ISBLANK('Mortgage 2 Monthly calcs'!N46),"",'Mortgage 2 Monthly calcs'!N46)</f>
        <v>644.30140148550856</v>
      </c>
      <c r="S46" s="99">
        <f>IF(ISBLANK('Mortgage 2 Monthly calcs'!O46),"",'Mortgage 2 Monthly calcs'!O46)</f>
        <v>0</v>
      </c>
      <c r="T46" s="99"/>
      <c r="U46" s="99">
        <f>IF(ISBLANK('Mortgage 2 Monthly calcs'!P46),"",'Mortgage 2 Monthly calcs'!P46)</f>
        <v>0</v>
      </c>
      <c r="V46" s="99">
        <f>IF(ISBLANK('Mortgage 2 Monthly calcs'!Q46),"",'Mortgage 2 Monthly calcs'!Q46)</f>
        <v>0</v>
      </c>
      <c r="W46" s="99">
        <f>IF(ISBLANK('Mortgage 2 Monthly calcs'!R46),"",'Mortgage 2 Monthly calcs'!R46)</f>
        <v>170.96871548964998</v>
      </c>
      <c r="X46" s="99">
        <f>IF(ISBLANK('Mortgage 2 Monthly calcs'!S46),"",'Mortgage 2 Monthly calcs'!S46)</f>
        <v>473.33268599585858</v>
      </c>
      <c r="Y46" s="99">
        <f>IF(ISBLANK('Mortgage 2 Monthly calcs'!T46),"",'Mortgage 2 Monthly calcs'!T46)</f>
        <v>5504.4315163178626</v>
      </c>
      <c r="Z46" s="99">
        <f>IF(ISBLANK('Mortgage 2 Monthly calcs'!U46),"",'Mortgage 2 Monthly calcs'!U46)</f>
        <v>17046.117535674934</v>
      </c>
      <c r="AA46" s="99">
        <f>IF(ISBLANK('Mortgage 2 Monthly calcs'!V46),"",'Mortgage 2 Monthly calcs'!V46)</f>
        <v>0</v>
      </c>
      <c r="AB46" s="99">
        <f>IF(ISBLANK('Mortgage 2 Monthly calcs'!W46),"",'Mortgage 2 Monthly calcs'!W46)</f>
        <v>94495.568483682058</v>
      </c>
    </row>
    <row r="47" spans="2:28" x14ac:dyDescent="0.25">
      <c r="B47" s="110"/>
      <c r="C47" s="111"/>
      <c r="D47" s="124">
        <f>D35+1</f>
        <v>3</v>
      </c>
      <c r="E47" s="122" t="str">
        <f>IF(ISBLANK('Mortgage 2 Monthly calcs'!E47),"",'Mortgage 2 Monthly calcs'!E47)</f>
        <v/>
      </c>
      <c r="F47" s="122" t="str">
        <f>IF(ISBLANK('Mortgage 2 Monthly calcs'!F47),"",'Mortgage 2 Monthly calcs'!F47)</f>
        <v>Oct</v>
      </c>
      <c r="G47" s="123"/>
      <c r="H47" s="123">
        <f>IF(ISBLANK('Mortgage 2 Monthly calcs'!G47),"",'Mortgage 2 Monthly calcs'!G47)</f>
        <v>0.06</v>
      </c>
      <c r="I47" s="99">
        <f>IF(ISBLANK('Mortgage 2 Monthly calcs'!H47),"",'Mortgage 2 Monthly calcs'!H47)</f>
        <v>644.30140148550799</v>
      </c>
      <c r="J47" s="99">
        <f>IF(ISBLANK('Mortgage 2 Monthly calcs'!I47),"",'Mortgage 2 Monthly calcs'!I47)</f>
        <v>472.47784241841032</v>
      </c>
      <c r="K47" s="99">
        <f>IF(ISBLANK('Mortgage 2 Monthly calcs'!J47),"",'Mortgage 2 Monthly calcs'!J47)</f>
        <v>94495.568483682058</v>
      </c>
      <c r="L47" s="99"/>
      <c r="M47" s="99">
        <f>IF(ISBLANK('Mortgage 2 Monthly calcs'!K47),"",'Mortgage 2 Monthly calcs'!K47)</f>
        <v>0</v>
      </c>
      <c r="N47" s="99"/>
      <c r="O47" s="99">
        <f>IF(ISBLANK('Mortgage 2 Monthly calcs'!L47),"",'Mortgage 2 Monthly calcs'!L47)</f>
        <v>644.30140148550856</v>
      </c>
      <c r="P47" s="99"/>
      <c r="Q47" s="99">
        <f>IF(ISBLANK('Mortgage 2 Monthly calcs'!M47),"",'Mortgage 2 Monthly calcs'!M47)</f>
        <v>0</v>
      </c>
      <c r="R47" s="99">
        <f>IF(ISBLANK('Mortgage 2 Monthly calcs'!N47),"",'Mortgage 2 Monthly calcs'!N47)</f>
        <v>644.30140148550856</v>
      </c>
      <c r="S47" s="99">
        <f>IF(ISBLANK('Mortgage 2 Monthly calcs'!O47),"",'Mortgage 2 Monthly calcs'!O47)</f>
        <v>0</v>
      </c>
      <c r="T47" s="99"/>
      <c r="U47" s="99">
        <f>IF(ISBLANK('Mortgage 2 Monthly calcs'!P47),"",'Mortgage 2 Monthly calcs'!P47)</f>
        <v>0</v>
      </c>
      <c r="V47" s="99">
        <f>IF(ISBLANK('Mortgage 2 Monthly calcs'!Q47),"",'Mortgage 2 Monthly calcs'!Q47)</f>
        <v>0</v>
      </c>
      <c r="W47" s="99">
        <f>IF(ISBLANK('Mortgage 2 Monthly calcs'!R47),"",'Mortgage 2 Monthly calcs'!R47)</f>
        <v>171.82355906709824</v>
      </c>
      <c r="X47" s="99">
        <f>IF(ISBLANK('Mortgage 2 Monthly calcs'!S47),"",'Mortgage 2 Monthly calcs'!S47)</f>
        <v>472.47784241841032</v>
      </c>
      <c r="Y47" s="99">
        <f>IF(ISBLANK('Mortgage 2 Monthly calcs'!T47),"",'Mortgage 2 Monthly calcs'!T47)</f>
        <v>5676.2550753849609</v>
      </c>
      <c r="Z47" s="99">
        <f>IF(ISBLANK('Mortgage 2 Monthly calcs'!U47),"",'Mortgage 2 Monthly calcs'!U47)</f>
        <v>17518.595378093345</v>
      </c>
      <c r="AA47" s="99">
        <f>IF(ISBLANK('Mortgage 2 Monthly calcs'!V47),"",'Mortgage 2 Monthly calcs'!V47)</f>
        <v>0</v>
      </c>
      <c r="AB47" s="99">
        <f>IF(ISBLANK('Mortgage 2 Monthly calcs'!W47),"",'Mortgage 2 Monthly calcs'!W47)</f>
        <v>94323.744924614963</v>
      </c>
    </row>
    <row r="48" spans="2:28" x14ac:dyDescent="0.25">
      <c r="B48" s="110"/>
      <c r="C48" s="111"/>
      <c r="D48" s="124"/>
      <c r="E48" s="122" t="str">
        <f>IF(ISBLANK('Mortgage 2 Monthly calcs'!E48),"",'Mortgage 2 Monthly calcs'!E48)</f>
        <v/>
      </c>
      <c r="F48" s="122" t="str">
        <f>IF(ISBLANK('Mortgage 2 Monthly calcs'!F48),"",'Mortgage 2 Monthly calcs'!F48)</f>
        <v>Nov</v>
      </c>
      <c r="G48" s="123"/>
      <c r="H48" s="123">
        <f>IF(ISBLANK('Mortgage 2 Monthly calcs'!G48),"",'Mortgage 2 Monthly calcs'!G48)</f>
        <v>0.06</v>
      </c>
      <c r="I48" s="99">
        <f>IF(ISBLANK('Mortgage 2 Monthly calcs'!H48),"",'Mortgage 2 Monthly calcs'!H48)</f>
        <v>644.30140148550799</v>
      </c>
      <c r="J48" s="99">
        <f>IF(ISBLANK('Mortgage 2 Monthly calcs'!I48),"",'Mortgage 2 Monthly calcs'!I48)</f>
        <v>471.6187246230748</v>
      </c>
      <c r="K48" s="99">
        <f>IF(ISBLANK('Mortgage 2 Monthly calcs'!J48),"",'Mortgage 2 Monthly calcs'!J48)</f>
        <v>94323.744924614963</v>
      </c>
      <c r="L48" s="99"/>
      <c r="M48" s="99">
        <f>IF(ISBLANK('Mortgage 2 Monthly calcs'!K48),"",'Mortgage 2 Monthly calcs'!K48)</f>
        <v>0</v>
      </c>
      <c r="N48" s="99"/>
      <c r="O48" s="99">
        <f>IF(ISBLANK('Mortgage 2 Monthly calcs'!L48),"",'Mortgage 2 Monthly calcs'!L48)</f>
        <v>644.30140148550856</v>
      </c>
      <c r="P48" s="99"/>
      <c r="Q48" s="99">
        <f>IF(ISBLANK('Mortgage 2 Monthly calcs'!M48),"",'Mortgage 2 Monthly calcs'!M48)</f>
        <v>0</v>
      </c>
      <c r="R48" s="99">
        <f>IF(ISBLANK('Mortgage 2 Monthly calcs'!N48),"",'Mortgage 2 Monthly calcs'!N48)</f>
        <v>644.30140148550856</v>
      </c>
      <c r="S48" s="99">
        <f>IF(ISBLANK('Mortgage 2 Monthly calcs'!O48),"",'Mortgage 2 Monthly calcs'!O48)</f>
        <v>0</v>
      </c>
      <c r="T48" s="99"/>
      <c r="U48" s="99">
        <f>IF(ISBLANK('Mortgage 2 Monthly calcs'!P48),"",'Mortgage 2 Monthly calcs'!P48)</f>
        <v>0</v>
      </c>
      <c r="V48" s="99">
        <f>IF(ISBLANK('Mortgage 2 Monthly calcs'!Q48),"",'Mortgage 2 Monthly calcs'!Q48)</f>
        <v>0</v>
      </c>
      <c r="W48" s="99">
        <f>IF(ISBLANK('Mortgage 2 Monthly calcs'!R48),"",'Mortgage 2 Monthly calcs'!R48)</f>
        <v>172.68267686243377</v>
      </c>
      <c r="X48" s="99">
        <f>IF(ISBLANK('Mortgage 2 Monthly calcs'!S48),"",'Mortgage 2 Monthly calcs'!S48)</f>
        <v>471.6187246230748</v>
      </c>
      <c r="Y48" s="99">
        <f>IF(ISBLANK('Mortgage 2 Monthly calcs'!T48),"",'Mortgage 2 Monthly calcs'!T48)</f>
        <v>5848.9377522473951</v>
      </c>
      <c r="Z48" s="99">
        <f>IF(ISBLANK('Mortgage 2 Monthly calcs'!U48),"",'Mortgage 2 Monthly calcs'!U48)</f>
        <v>17990.214102716422</v>
      </c>
      <c r="AA48" s="99">
        <f>IF(ISBLANK('Mortgage 2 Monthly calcs'!V48),"",'Mortgage 2 Monthly calcs'!V48)</f>
        <v>0</v>
      </c>
      <c r="AB48" s="99">
        <f>IF(ISBLANK('Mortgage 2 Monthly calcs'!W48),"",'Mortgage 2 Monthly calcs'!W48)</f>
        <v>94151.062247752532</v>
      </c>
    </row>
    <row r="49" spans="2:28" x14ac:dyDescent="0.25">
      <c r="B49" s="110"/>
      <c r="C49" s="111"/>
      <c r="D49" s="124"/>
      <c r="E49" s="122" t="str">
        <f>IF(ISBLANK('Mortgage 2 Monthly calcs'!E49),"",'Mortgage 2 Monthly calcs'!E49)</f>
        <v/>
      </c>
      <c r="F49" s="122" t="str">
        <f>IF(ISBLANK('Mortgage 2 Monthly calcs'!F49),"",'Mortgage 2 Monthly calcs'!F49)</f>
        <v>Dec</v>
      </c>
      <c r="G49" s="123"/>
      <c r="H49" s="123">
        <f>IF(ISBLANK('Mortgage 2 Monthly calcs'!G49),"",'Mortgage 2 Monthly calcs'!G49)</f>
        <v>0.06</v>
      </c>
      <c r="I49" s="99">
        <f>IF(ISBLANK('Mortgage 2 Monthly calcs'!H49),"",'Mortgage 2 Monthly calcs'!H49)</f>
        <v>644.30140148550799</v>
      </c>
      <c r="J49" s="99">
        <f>IF(ISBLANK('Mortgage 2 Monthly calcs'!I49),"",'Mortgage 2 Monthly calcs'!I49)</f>
        <v>470.75531123876266</v>
      </c>
      <c r="K49" s="99">
        <f>IF(ISBLANK('Mortgage 2 Monthly calcs'!J49),"",'Mortgage 2 Monthly calcs'!J49)</f>
        <v>94151.062247752532</v>
      </c>
      <c r="L49" s="99"/>
      <c r="M49" s="99">
        <f>IF(ISBLANK('Mortgage 2 Monthly calcs'!K49),"",'Mortgage 2 Monthly calcs'!K49)</f>
        <v>0</v>
      </c>
      <c r="N49" s="99"/>
      <c r="O49" s="99">
        <f>IF(ISBLANK('Mortgage 2 Monthly calcs'!L49),"",'Mortgage 2 Monthly calcs'!L49)</f>
        <v>644.30140148550856</v>
      </c>
      <c r="P49" s="99"/>
      <c r="Q49" s="99">
        <f>IF(ISBLANK('Mortgage 2 Monthly calcs'!M49),"",'Mortgage 2 Monthly calcs'!M49)</f>
        <v>0</v>
      </c>
      <c r="R49" s="99">
        <f>IF(ISBLANK('Mortgage 2 Monthly calcs'!N49),"",'Mortgage 2 Monthly calcs'!N49)</f>
        <v>644.30140148550856</v>
      </c>
      <c r="S49" s="99">
        <f>IF(ISBLANK('Mortgage 2 Monthly calcs'!O49),"",'Mortgage 2 Monthly calcs'!O49)</f>
        <v>0</v>
      </c>
      <c r="T49" s="99"/>
      <c r="U49" s="99">
        <f>IF(ISBLANK('Mortgage 2 Monthly calcs'!P49),"",'Mortgage 2 Monthly calcs'!P49)</f>
        <v>0</v>
      </c>
      <c r="V49" s="99">
        <f>IF(ISBLANK('Mortgage 2 Monthly calcs'!Q49),"",'Mortgage 2 Monthly calcs'!Q49)</f>
        <v>0</v>
      </c>
      <c r="W49" s="99">
        <f>IF(ISBLANK('Mortgage 2 Monthly calcs'!R49),"",'Mortgage 2 Monthly calcs'!R49)</f>
        <v>173.54609024674591</v>
      </c>
      <c r="X49" s="99">
        <f>IF(ISBLANK('Mortgage 2 Monthly calcs'!S49),"",'Mortgage 2 Monthly calcs'!S49)</f>
        <v>470.75531123876266</v>
      </c>
      <c r="Y49" s="99">
        <f>IF(ISBLANK('Mortgage 2 Monthly calcs'!T49),"",'Mortgage 2 Monthly calcs'!T49)</f>
        <v>6022.4838424941408</v>
      </c>
      <c r="Z49" s="99">
        <f>IF(ISBLANK('Mortgage 2 Monthly calcs'!U49),"",'Mortgage 2 Monthly calcs'!U49)</f>
        <v>18460.969413955183</v>
      </c>
      <c r="AA49" s="99">
        <f>IF(ISBLANK('Mortgage 2 Monthly calcs'!V49),"",'Mortgage 2 Monthly calcs'!V49)</f>
        <v>0</v>
      </c>
      <c r="AB49" s="99">
        <f>IF(ISBLANK('Mortgage 2 Monthly calcs'!W49),"",'Mortgage 2 Monthly calcs'!W49)</f>
        <v>93977.516157505786</v>
      </c>
    </row>
    <row r="50" spans="2:28" x14ac:dyDescent="0.25">
      <c r="B50" s="110"/>
      <c r="C50" s="111"/>
      <c r="D50" s="124"/>
      <c r="E50" s="122">
        <f>IF(ISBLANK('Mortgage 2 Monthly calcs'!E50),"",'Mortgage 2 Monthly calcs'!E50)</f>
        <v>2013</v>
      </c>
      <c r="F50" s="122" t="str">
        <f>IF(ISBLANK('Mortgage 2 Monthly calcs'!F50),"",'Mortgage 2 Monthly calcs'!F50)</f>
        <v>Jan</v>
      </c>
      <c r="G50" s="123"/>
      <c r="H50" s="123">
        <f>IF(ISBLANK('Mortgage 2 Monthly calcs'!G50),"",'Mortgage 2 Monthly calcs'!G50)</f>
        <v>0.06</v>
      </c>
      <c r="I50" s="99">
        <f>IF(ISBLANK('Mortgage 2 Monthly calcs'!H50),"",'Mortgage 2 Monthly calcs'!H50)</f>
        <v>644.30140148550799</v>
      </c>
      <c r="J50" s="99">
        <f>IF(ISBLANK('Mortgage 2 Monthly calcs'!I50),"",'Mortgage 2 Monthly calcs'!I50)</f>
        <v>469.88758078752892</v>
      </c>
      <c r="K50" s="99">
        <f>IF(ISBLANK('Mortgage 2 Monthly calcs'!J50),"",'Mortgage 2 Monthly calcs'!J50)</f>
        <v>93977.516157505786</v>
      </c>
      <c r="L50" s="99"/>
      <c r="M50" s="99">
        <f>IF(ISBLANK('Mortgage 2 Monthly calcs'!K50),"",'Mortgage 2 Monthly calcs'!K50)</f>
        <v>0</v>
      </c>
      <c r="N50" s="99"/>
      <c r="O50" s="99">
        <f>IF(ISBLANK('Mortgage 2 Monthly calcs'!L50),"",'Mortgage 2 Monthly calcs'!L50)</f>
        <v>644.30140148550856</v>
      </c>
      <c r="P50" s="99"/>
      <c r="Q50" s="99">
        <f>IF(ISBLANK('Mortgage 2 Monthly calcs'!M50),"",'Mortgage 2 Monthly calcs'!M50)</f>
        <v>0</v>
      </c>
      <c r="R50" s="99">
        <f>IF(ISBLANK('Mortgage 2 Monthly calcs'!N50),"",'Mortgage 2 Monthly calcs'!N50)</f>
        <v>644.30140148550856</v>
      </c>
      <c r="S50" s="99">
        <f>IF(ISBLANK('Mortgage 2 Monthly calcs'!O50),"",'Mortgage 2 Monthly calcs'!O50)</f>
        <v>0</v>
      </c>
      <c r="T50" s="99"/>
      <c r="U50" s="99">
        <f>IF(ISBLANK('Mortgage 2 Monthly calcs'!P50),"",'Mortgage 2 Monthly calcs'!P50)</f>
        <v>0</v>
      </c>
      <c r="V50" s="99">
        <f>IF(ISBLANK('Mortgage 2 Monthly calcs'!Q50),"",'Mortgage 2 Monthly calcs'!Q50)</f>
        <v>0</v>
      </c>
      <c r="W50" s="99">
        <f>IF(ISBLANK('Mortgage 2 Monthly calcs'!R50),"",'Mortgage 2 Monthly calcs'!R50)</f>
        <v>174.41382069797965</v>
      </c>
      <c r="X50" s="99">
        <f>IF(ISBLANK('Mortgage 2 Monthly calcs'!S50),"",'Mortgage 2 Monthly calcs'!S50)</f>
        <v>469.88758078752892</v>
      </c>
      <c r="Y50" s="99">
        <f>IF(ISBLANK('Mortgage 2 Monthly calcs'!T50),"",'Mortgage 2 Monthly calcs'!T50)</f>
        <v>6196.8976631921205</v>
      </c>
      <c r="Z50" s="99">
        <f>IF(ISBLANK('Mortgage 2 Monthly calcs'!U50),"",'Mortgage 2 Monthly calcs'!U50)</f>
        <v>18930.856994742713</v>
      </c>
      <c r="AA50" s="99">
        <f>IF(ISBLANK('Mortgage 2 Monthly calcs'!V50),"",'Mortgage 2 Monthly calcs'!V50)</f>
        <v>0</v>
      </c>
      <c r="AB50" s="99">
        <f>IF(ISBLANK('Mortgage 2 Monthly calcs'!W50),"",'Mortgage 2 Monthly calcs'!W50)</f>
        <v>93803.102336807802</v>
      </c>
    </row>
    <row r="51" spans="2:28" x14ac:dyDescent="0.25">
      <c r="B51" s="110"/>
      <c r="C51" s="111"/>
      <c r="D51" s="124" t="str">
        <f>IF('Mortgage 2 Variables'!C47=1,F43+1,"")</f>
        <v/>
      </c>
      <c r="E51" s="122" t="str">
        <f>IF(ISBLANK('Mortgage 2 Monthly calcs'!E51),"",'Mortgage 2 Monthly calcs'!E51)</f>
        <v/>
      </c>
      <c r="F51" s="122" t="str">
        <f>IF(ISBLANK('Mortgage 2 Monthly calcs'!F51),"",'Mortgage 2 Monthly calcs'!F51)</f>
        <v>Feb</v>
      </c>
      <c r="G51" s="123"/>
      <c r="H51" s="123">
        <f>IF(ISBLANK('Mortgage 2 Monthly calcs'!G51),"",'Mortgage 2 Monthly calcs'!G51)</f>
        <v>0.06</v>
      </c>
      <c r="I51" s="99">
        <f>IF(ISBLANK('Mortgage 2 Monthly calcs'!H51),"",'Mortgage 2 Monthly calcs'!H51)</f>
        <v>644.30140148550799</v>
      </c>
      <c r="J51" s="99">
        <f>IF(ISBLANK('Mortgage 2 Monthly calcs'!I51),"",'Mortgage 2 Monthly calcs'!I51)</f>
        <v>469.01551168403904</v>
      </c>
      <c r="K51" s="99">
        <f>IF(ISBLANK('Mortgage 2 Monthly calcs'!J51),"",'Mortgage 2 Monthly calcs'!J51)</f>
        <v>93803.102336807802</v>
      </c>
      <c r="L51" s="99"/>
      <c r="M51" s="99">
        <f>IF(ISBLANK('Mortgage 2 Monthly calcs'!K51),"",'Mortgage 2 Monthly calcs'!K51)</f>
        <v>0</v>
      </c>
      <c r="N51" s="99"/>
      <c r="O51" s="99">
        <f>IF(ISBLANK('Mortgage 2 Monthly calcs'!L51),"",'Mortgage 2 Monthly calcs'!L51)</f>
        <v>644.30140148550856</v>
      </c>
      <c r="P51" s="99"/>
      <c r="Q51" s="99">
        <f>IF(ISBLANK('Mortgage 2 Monthly calcs'!M51),"",'Mortgage 2 Monthly calcs'!M51)</f>
        <v>0</v>
      </c>
      <c r="R51" s="99">
        <f>IF(ISBLANK('Mortgage 2 Monthly calcs'!N51),"",'Mortgage 2 Monthly calcs'!N51)</f>
        <v>644.30140148550856</v>
      </c>
      <c r="S51" s="99">
        <f>IF(ISBLANK('Mortgage 2 Monthly calcs'!O51),"",'Mortgage 2 Monthly calcs'!O51)</f>
        <v>0</v>
      </c>
      <c r="T51" s="99"/>
      <c r="U51" s="99">
        <f>IF(ISBLANK('Mortgage 2 Monthly calcs'!P51),"",'Mortgage 2 Monthly calcs'!P51)</f>
        <v>0</v>
      </c>
      <c r="V51" s="99">
        <f>IF(ISBLANK('Mortgage 2 Monthly calcs'!Q51),"",'Mortgage 2 Monthly calcs'!Q51)</f>
        <v>0</v>
      </c>
      <c r="W51" s="99">
        <f>IF(ISBLANK('Mortgage 2 Monthly calcs'!R51),"",'Mortgage 2 Monthly calcs'!R51)</f>
        <v>175.28588980146952</v>
      </c>
      <c r="X51" s="99">
        <f>IF(ISBLANK('Mortgage 2 Monthly calcs'!S51),"",'Mortgage 2 Monthly calcs'!S51)</f>
        <v>469.01551168403904</v>
      </c>
      <c r="Y51" s="99">
        <f>IF(ISBLANK('Mortgage 2 Monthly calcs'!T51),"",'Mortgage 2 Monthly calcs'!T51)</f>
        <v>6372.1835529935897</v>
      </c>
      <c r="Z51" s="99">
        <f>IF(ISBLANK('Mortgage 2 Monthly calcs'!U51),"",'Mortgage 2 Monthly calcs'!U51)</f>
        <v>19399.872506426753</v>
      </c>
      <c r="AA51" s="99">
        <f>IF(ISBLANK('Mortgage 2 Monthly calcs'!V51),"",'Mortgage 2 Monthly calcs'!V51)</f>
        <v>0</v>
      </c>
      <c r="AB51" s="99">
        <f>IF(ISBLANK('Mortgage 2 Monthly calcs'!W51),"",'Mortgage 2 Monthly calcs'!W51)</f>
        <v>93627.816447006335</v>
      </c>
    </row>
    <row r="52" spans="2:28" x14ac:dyDescent="0.25">
      <c r="B52" s="110"/>
      <c r="C52" s="111"/>
      <c r="D52" s="124" t="str">
        <f>IF('Mortgage 2 Variables'!C48=1,F43+1,"")</f>
        <v/>
      </c>
      <c r="E52" s="122" t="str">
        <f>IF(ISBLANK('Mortgage 2 Monthly calcs'!E52),"",'Mortgage 2 Monthly calcs'!E52)</f>
        <v/>
      </c>
      <c r="F52" s="122" t="str">
        <f>IF(ISBLANK('Mortgage 2 Monthly calcs'!F52),"",'Mortgage 2 Monthly calcs'!F52)</f>
        <v>Mar</v>
      </c>
      <c r="G52" s="123"/>
      <c r="H52" s="123">
        <f>IF(ISBLANK('Mortgage 2 Monthly calcs'!G52),"",'Mortgage 2 Monthly calcs'!G52)</f>
        <v>0.06</v>
      </c>
      <c r="I52" s="99">
        <f>IF(ISBLANK('Mortgage 2 Monthly calcs'!H52),"",'Mortgage 2 Monthly calcs'!H52)</f>
        <v>644.30140148550788</v>
      </c>
      <c r="J52" s="99">
        <f>IF(ISBLANK('Mortgage 2 Monthly calcs'!I52),"",'Mortgage 2 Monthly calcs'!I52)</f>
        <v>468.13908223503171</v>
      </c>
      <c r="K52" s="99">
        <f>IF(ISBLANK('Mortgage 2 Monthly calcs'!J52),"",'Mortgage 2 Monthly calcs'!J52)</f>
        <v>93627.816447006335</v>
      </c>
      <c r="L52" s="99"/>
      <c r="M52" s="99">
        <f>IF(ISBLANK('Mortgage 2 Monthly calcs'!K52),"",'Mortgage 2 Monthly calcs'!K52)</f>
        <v>0</v>
      </c>
      <c r="N52" s="99"/>
      <c r="O52" s="99">
        <f>IF(ISBLANK('Mortgage 2 Monthly calcs'!L52),"",'Mortgage 2 Monthly calcs'!L52)</f>
        <v>644.30140148550856</v>
      </c>
      <c r="P52" s="99"/>
      <c r="Q52" s="99">
        <f>IF(ISBLANK('Mortgage 2 Monthly calcs'!M52),"",'Mortgage 2 Monthly calcs'!M52)</f>
        <v>0</v>
      </c>
      <c r="R52" s="99">
        <f>IF(ISBLANK('Mortgage 2 Monthly calcs'!N52),"",'Mortgage 2 Monthly calcs'!N52)</f>
        <v>644.30140148550856</v>
      </c>
      <c r="S52" s="99">
        <f>IF(ISBLANK('Mortgage 2 Monthly calcs'!O52),"",'Mortgage 2 Monthly calcs'!O52)</f>
        <v>0</v>
      </c>
      <c r="T52" s="99"/>
      <c r="U52" s="99">
        <f>IF(ISBLANK('Mortgage 2 Monthly calcs'!P52),"",'Mortgage 2 Monthly calcs'!P52)</f>
        <v>0</v>
      </c>
      <c r="V52" s="99">
        <f>IF(ISBLANK('Mortgage 2 Monthly calcs'!Q52),"",'Mortgage 2 Monthly calcs'!Q52)</f>
        <v>0</v>
      </c>
      <c r="W52" s="99">
        <f>IF(ISBLANK('Mortgage 2 Monthly calcs'!R52),"",'Mortgage 2 Monthly calcs'!R52)</f>
        <v>176.16231925047686</v>
      </c>
      <c r="X52" s="99">
        <f>IF(ISBLANK('Mortgage 2 Monthly calcs'!S52),"",'Mortgage 2 Monthly calcs'!S52)</f>
        <v>468.13908223503171</v>
      </c>
      <c r="Y52" s="99">
        <f>IF(ISBLANK('Mortgage 2 Monthly calcs'!T52),"",'Mortgage 2 Monthly calcs'!T52)</f>
        <v>6548.3458722440664</v>
      </c>
      <c r="Z52" s="99">
        <f>IF(ISBLANK('Mortgage 2 Monthly calcs'!U52),"",'Mortgage 2 Monthly calcs'!U52)</f>
        <v>19868.011588661786</v>
      </c>
      <c r="AA52" s="99">
        <f>IF(ISBLANK('Mortgage 2 Monthly calcs'!V52),"",'Mortgage 2 Monthly calcs'!V52)</f>
        <v>0</v>
      </c>
      <c r="AB52" s="99">
        <f>IF(ISBLANK('Mortgage 2 Monthly calcs'!W52),"",'Mortgage 2 Monthly calcs'!W52)</f>
        <v>93451.654127755857</v>
      </c>
    </row>
    <row r="53" spans="2:28" x14ac:dyDescent="0.25">
      <c r="B53" s="110"/>
      <c r="C53" s="111"/>
      <c r="D53" s="124" t="str">
        <f>IF('Mortgage 2 Variables'!C49=1,F43+1,"")</f>
        <v/>
      </c>
      <c r="E53" s="122" t="str">
        <f>IF(ISBLANK('Mortgage 2 Monthly calcs'!E53),"",'Mortgage 2 Monthly calcs'!E53)</f>
        <v/>
      </c>
      <c r="F53" s="122" t="str">
        <f>IF(ISBLANK('Mortgage 2 Monthly calcs'!F53),"",'Mortgage 2 Monthly calcs'!F53)</f>
        <v>Apr</v>
      </c>
      <c r="G53" s="123"/>
      <c r="H53" s="123">
        <f>IF(ISBLANK('Mortgage 2 Monthly calcs'!G53),"",'Mortgage 2 Monthly calcs'!G53)</f>
        <v>0.06</v>
      </c>
      <c r="I53" s="99">
        <f>IF(ISBLANK('Mortgage 2 Monthly calcs'!H53),"",'Mortgage 2 Monthly calcs'!H53)</f>
        <v>644.30140148550799</v>
      </c>
      <c r="J53" s="99">
        <f>IF(ISBLANK('Mortgage 2 Monthly calcs'!I53),"",'Mortgage 2 Monthly calcs'!I53)</f>
        <v>467.25827063877932</v>
      </c>
      <c r="K53" s="99">
        <f>IF(ISBLANK('Mortgage 2 Monthly calcs'!J53),"",'Mortgage 2 Monthly calcs'!J53)</f>
        <v>93451.654127755857</v>
      </c>
      <c r="L53" s="99"/>
      <c r="M53" s="99">
        <f>IF(ISBLANK('Mortgage 2 Monthly calcs'!K53),"",'Mortgage 2 Monthly calcs'!K53)</f>
        <v>0</v>
      </c>
      <c r="N53" s="99"/>
      <c r="O53" s="99">
        <f>IF(ISBLANK('Mortgage 2 Monthly calcs'!L53),"",'Mortgage 2 Monthly calcs'!L53)</f>
        <v>644.30140148550856</v>
      </c>
      <c r="P53" s="99"/>
      <c r="Q53" s="99">
        <f>IF(ISBLANK('Mortgage 2 Monthly calcs'!M53),"",'Mortgage 2 Monthly calcs'!M53)</f>
        <v>0</v>
      </c>
      <c r="R53" s="99">
        <f>IF(ISBLANK('Mortgage 2 Monthly calcs'!N53),"",'Mortgage 2 Monthly calcs'!N53)</f>
        <v>644.30140148550856</v>
      </c>
      <c r="S53" s="99">
        <f>IF(ISBLANK('Mortgage 2 Monthly calcs'!O53),"",'Mortgage 2 Monthly calcs'!O53)</f>
        <v>0</v>
      </c>
      <c r="T53" s="99"/>
      <c r="U53" s="99">
        <f>IF(ISBLANK('Mortgage 2 Monthly calcs'!P53),"",'Mortgage 2 Monthly calcs'!P53)</f>
        <v>0</v>
      </c>
      <c r="V53" s="99">
        <f>IF(ISBLANK('Mortgage 2 Monthly calcs'!Q53),"",'Mortgage 2 Monthly calcs'!Q53)</f>
        <v>0</v>
      </c>
      <c r="W53" s="99">
        <f>IF(ISBLANK('Mortgage 2 Monthly calcs'!R53),"",'Mortgage 2 Monthly calcs'!R53)</f>
        <v>177.04313084672924</v>
      </c>
      <c r="X53" s="99">
        <f>IF(ISBLANK('Mortgage 2 Monthly calcs'!S53),"",'Mortgage 2 Monthly calcs'!S53)</f>
        <v>467.25827063877932</v>
      </c>
      <c r="Y53" s="99">
        <f>IF(ISBLANK('Mortgage 2 Monthly calcs'!T53),"",'Mortgage 2 Monthly calcs'!T53)</f>
        <v>6725.389003090796</v>
      </c>
      <c r="Z53" s="99">
        <f>IF(ISBLANK('Mortgage 2 Monthly calcs'!U53),"",'Mortgage 2 Monthly calcs'!U53)</f>
        <v>20335.269859300566</v>
      </c>
      <c r="AA53" s="99">
        <f>IF(ISBLANK('Mortgage 2 Monthly calcs'!V53),"",'Mortgage 2 Monthly calcs'!V53)</f>
        <v>0</v>
      </c>
      <c r="AB53" s="99">
        <f>IF(ISBLANK('Mortgage 2 Monthly calcs'!W53),"",'Mortgage 2 Monthly calcs'!W53)</f>
        <v>93274.610996909134</v>
      </c>
    </row>
    <row r="54" spans="2:28" x14ac:dyDescent="0.25">
      <c r="B54" s="110"/>
      <c r="C54" s="111"/>
      <c r="D54" s="124" t="str">
        <f>IF('Mortgage 2 Variables'!C50=1,F43+1,"")</f>
        <v/>
      </c>
      <c r="E54" s="122" t="str">
        <f>IF(ISBLANK('Mortgage 2 Monthly calcs'!E54),"",'Mortgage 2 Monthly calcs'!E54)</f>
        <v/>
      </c>
      <c r="F54" s="122" t="str">
        <f>IF(ISBLANK('Mortgage 2 Monthly calcs'!F54),"",'Mortgage 2 Monthly calcs'!F54)</f>
        <v>May</v>
      </c>
      <c r="G54" s="123"/>
      <c r="H54" s="123">
        <f>IF(ISBLANK('Mortgage 2 Monthly calcs'!G54),"",'Mortgage 2 Monthly calcs'!G54)</f>
        <v>0.06</v>
      </c>
      <c r="I54" s="99">
        <f>IF(ISBLANK('Mortgage 2 Monthly calcs'!H54),"",'Mortgage 2 Monthly calcs'!H54)</f>
        <v>644.30140148550799</v>
      </c>
      <c r="J54" s="99">
        <f>IF(ISBLANK('Mortgage 2 Monthly calcs'!I54),"",'Mortgage 2 Monthly calcs'!I54)</f>
        <v>466.37305498454566</v>
      </c>
      <c r="K54" s="99">
        <f>IF(ISBLANK('Mortgage 2 Monthly calcs'!J54),"",'Mortgage 2 Monthly calcs'!J54)</f>
        <v>93274.610996909134</v>
      </c>
      <c r="L54" s="99"/>
      <c r="M54" s="99">
        <f>IF(ISBLANK('Mortgage 2 Monthly calcs'!K54),"",'Mortgage 2 Monthly calcs'!K54)</f>
        <v>0</v>
      </c>
      <c r="N54" s="99"/>
      <c r="O54" s="99">
        <f>IF(ISBLANK('Mortgage 2 Monthly calcs'!L54),"",'Mortgage 2 Monthly calcs'!L54)</f>
        <v>644.30140148550856</v>
      </c>
      <c r="P54" s="99"/>
      <c r="Q54" s="99">
        <f>IF(ISBLANK('Mortgage 2 Monthly calcs'!M54),"",'Mortgage 2 Monthly calcs'!M54)</f>
        <v>0</v>
      </c>
      <c r="R54" s="99">
        <f>IF(ISBLANK('Mortgage 2 Monthly calcs'!N54),"",'Mortgage 2 Monthly calcs'!N54)</f>
        <v>644.30140148550856</v>
      </c>
      <c r="S54" s="99">
        <f>IF(ISBLANK('Mortgage 2 Monthly calcs'!O54),"",'Mortgage 2 Monthly calcs'!O54)</f>
        <v>0</v>
      </c>
      <c r="T54" s="99"/>
      <c r="U54" s="99">
        <f>IF(ISBLANK('Mortgage 2 Monthly calcs'!P54),"",'Mortgage 2 Monthly calcs'!P54)</f>
        <v>0</v>
      </c>
      <c r="V54" s="99">
        <f>IF(ISBLANK('Mortgage 2 Monthly calcs'!Q54),"",'Mortgage 2 Monthly calcs'!Q54)</f>
        <v>0</v>
      </c>
      <c r="W54" s="99">
        <f>IF(ISBLANK('Mortgage 2 Monthly calcs'!R54),"",'Mortgage 2 Monthly calcs'!R54)</f>
        <v>177.9283465009629</v>
      </c>
      <c r="X54" s="99">
        <f>IF(ISBLANK('Mortgage 2 Monthly calcs'!S54),"",'Mortgage 2 Monthly calcs'!S54)</f>
        <v>466.37305498454566</v>
      </c>
      <c r="Y54" s="99">
        <f>IF(ISBLANK('Mortgage 2 Monthly calcs'!T54),"",'Mortgage 2 Monthly calcs'!T54)</f>
        <v>6903.317349591759</v>
      </c>
      <c r="Z54" s="99">
        <f>IF(ISBLANK('Mortgage 2 Monthly calcs'!U54),"",'Mortgage 2 Monthly calcs'!U54)</f>
        <v>20801.642914285112</v>
      </c>
      <c r="AA54" s="99">
        <f>IF(ISBLANK('Mortgage 2 Monthly calcs'!V54),"",'Mortgage 2 Monthly calcs'!V54)</f>
        <v>0</v>
      </c>
      <c r="AB54" s="99">
        <f>IF(ISBLANK('Mortgage 2 Monthly calcs'!W54),"",'Mortgage 2 Monthly calcs'!W54)</f>
        <v>93096.682650408169</v>
      </c>
    </row>
    <row r="55" spans="2:28" x14ac:dyDescent="0.25">
      <c r="B55" s="110"/>
      <c r="C55" s="111"/>
      <c r="D55" s="124" t="str">
        <f>IF('Mortgage 2 Variables'!C51=1,F43+1,"")</f>
        <v/>
      </c>
      <c r="E55" s="122" t="str">
        <f>IF(ISBLANK('Mortgage 2 Monthly calcs'!E55),"",'Mortgage 2 Monthly calcs'!E55)</f>
        <v/>
      </c>
      <c r="F55" s="122" t="str">
        <f>IF(ISBLANK('Mortgage 2 Monthly calcs'!F55),"",'Mortgage 2 Monthly calcs'!F55)</f>
        <v>Jun</v>
      </c>
      <c r="G55" s="123"/>
      <c r="H55" s="123">
        <f>IF(ISBLANK('Mortgage 2 Monthly calcs'!G55),"",'Mortgage 2 Monthly calcs'!G55)</f>
        <v>0.06</v>
      </c>
      <c r="I55" s="99">
        <f>IF(ISBLANK('Mortgage 2 Monthly calcs'!H55),"",'Mortgage 2 Monthly calcs'!H55)</f>
        <v>644.30140148550799</v>
      </c>
      <c r="J55" s="99">
        <f>IF(ISBLANK('Mortgage 2 Monthly calcs'!I55),"",'Mortgage 2 Monthly calcs'!I55)</f>
        <v>465.48341325204086</v>
      </c>
      <c r="K55" s="99">
        <f>IF(ISBLANK('Mortgage 2 Monthly calcs'!J55),"",'Mortgage 2 Monthly calcs'!J55)</f>
        <v>93096.682650408169</v>
      </c>
      <c r="L55" s="99"/>
      <c r="M55" s="99">
        <f>IF(ISBLANK('Mortgage 2 Monthly calcs'!K55),"",'Mortgage 2 Monthly calcs'!K55)</f>
        <v>0</v>
      </c>
      <c r="N55" s="99"/>
      <c r="O55" s="99">
        <f>IF(ISBLANK('Mortgage 2 Monthly calcs'!L55),"",'Mortgage 2 Monthly calcs'!L55)</f>
        <v>644.30140148550856</v>
      </c>
      <c r="P55" s="99"/>
      <c r="Q55" s="99">
        <f>IF(ISBLANK('Mortgage 2 Monthly calcs'!M55),"",'Mortgage 2 Monthly calcs'!M55)</f>
        <v>0</v>
      </c>
      <c r="R55" s="99">
        <f>IF(ISBLANK('Mortgage 2 Monthly calcs'!N55),"",'Mortgage 2 Monthly calcs'!N55)</f>
        <v>644.30140148550856</v>
      </c>
      <c r="S55" s="99">
        <f>IF(ISBLANK('Mortgage 2 Monthly calcs'!O55),"",'Mortgage 2 Monthly calcs'!O55)</f>
        <v>0</v>
      </c>
      <c r="T55" s="99"/>
      <c r="U55" s="99">
        <f>IF(ISBLANK('Mortgage 2 Monthly calcs'!P55),"",'Mortgage 2 Monthly calcs'!P55)</f>
        <v>0</v>
      </c>
      <c r="V55" s="99">
        <f>IF(ISBLANK('Mortgage 2 Monthly calcs'!Q55),"",'Mortgage 2 Monthly calcs'!Q55)</f>
        <v>0</v>
      </c>
      <c r="W55" s="99">
        <f>IF(ISBLANK('Mortgage 2 Monthly calcs'!R55),"",'Mortgage 2 Monthly calcs'!R55)</f>
        <v>178.8179882334677</v>
      </c>
      <c r="X55" s="99">
        <f>IF(ISBLANK('Mortgage 2 Monthly calcs'!S55),"",'Mortgage 2 Monthly calcs'!S55)</f>
        <v>465.48341325204086</v>
      </c>
      <c r="Y55" s="99">
        <f>IF(ISBLANK('Mortgage 2 Monthly calcs'!T55),"",'Mortgage 2 Monthly calcs'!T55)</f>
        <v>7082.135337825227</v>
      </c>
      <c r="Z55" s="99">
        <f>IF(ISBLANK('Mortgage 2 Monthly calcs'!U55),"",'Mortgage 2 Monthly calcs'!U55)</f>
        <v>21267.126327537153</v>
      </c>
      <c r="AA55" s="99">
        <f>IF(ISBLANK('Mortgage 2 Monthly calcs'!V55),"",'Mortgage 2 Monthly calcs'!V55)</f>
        <v>0</v>
      </c>
      <c r="AB55" s="99">
        <f>IF(ISBLANK('Mortgage 2 Monthly calcs'!W55),"",'Mortgage 2 Monthly calcs'!W55)</f>
        <v>92917.864662174703</v>
      </c>
    </row>
    <row r="56" spans="2:28" x14ac:dyDescent="0.25">
      <c r="B56" s="110"/>
      <c r="C56" s="111"/>
      <c r="D56" s="124" t="str">
        <f>IF('Mortgage 2 Variables'!C52=1,F43+1,"")</f>
        <v/>
      </c>
      <c r="E56" s="122" t="str">
        <f>IF(ISBLANK('Mortgage 2 Monthly calcs'!E56),"",'Mortgage 2 Monthly calcs'!E56)</f>
        <v/>
      </c>
      <c r="F56" s="122" t="str">
        <f>IF(ISBLANK('Mortgage 2 Monthly calcs'!F56),"",'Mortgage 2 Monthly calcs'!F56)</f>
        <v>Jul</v>
      </c>
      <c r="G56" s="123"/>
      <c r="H56" s="123">
        <f>IF(ISBLANK('Mortgage 2 Monthly calcs'!G56),"",'Mortgage 2 Monthly calcs'!G56)</f>
        <v>0.06</v>
      </c>
      <c r="I56" s="99">
        <f>IF(ISBLANK('Mortgage 2 Monthly calcs'!H56),"",'Mortgage 2 Monthly calcs'!H56)</f>
        <v>644.30140148550788</v>
      </c>
      <c r="J56" s="99">
        <f>IF(ISBLANK('Mortgage 2 Monthly calcs'!I56),"",'Mortgage 2 Monthly calcs'!I56)</f>
        <v>464.58932331087351</v>
      </c>
      <c r="K56" s="99">
        <f>IF(ISBLANK('Mortgage 2 Monthly calcs'!J56),"",'Mortgage 2 Monthly calcs'!J56)</f>
        <v>92917.864662174703</v>
      </c>
      <c r="L56" s="99"/>
      <c r="M56" s="99">
        <f>IF(ISBLANK('Mortgage 2 Monthly calcs'!K56),"",'Mortgage 2 Monthly calcs'!K56)</f>
        <v>0</v>
      </c>
      <c r="N56" s="99"/>
      <c r="O56" s="99">
        <f>IF(ISBLANK('Mortgage 2 Monthly calcs'!L56),"",'Mortgage 2 Monthly calcs'!L56)</f>
        <v>644.30140148550856</v>
      </c>
      <c r="P56" s="99"/>
      <c r="Q56" s="99">
        <f>IF(ISBLANK('Mortgage 2 Monthly calcs'!M56),"",'Mortgage 2 Monthly calcs'!M56)</f>
        <v>0</v>
      </c>
      <c r="R56" s="99">
        <f>IF(ISBLANK('Mortgage 2 Monthly calcs'!N56),"",'Mortgage 2 Monthly calcs'!N56)</f>
        <v>644.30140148550856</v>
      </c>
      <c r="S56" s="99">
        <f>IF(ISBLANK('Mortgage 2 Monthly calcs'!O56),"",'Mortgage 2 Monthly calcs'!O56)</f>
        <v>0</v>
      </c>
      <c r="T56" s="99"/>
      <c r="U56" s="99">
        <f>IF(ISBLANK('Mortgage 2 Monthly calcs'!P56),"",'Mortgage 2 Monthly calcs'!P56)</f>
        <v>0</v>
      </c>
      <c r="V56" s="99">
        <f>IF(ISBLANK('Mortgage 2 Monthly calcs'!Q56),"",'Mortgage 2 Monthly calcs'!Q56)</f>
        <v>0</v>
      </c>
      <c r="W56" s="99">
        <f>IF(ISBLANK('Mortgage 2 Monthly calcs'!R56),"",'Mortgage 2 Monthly calcs'!R56)</f>
        <v>179.71207817463505</v>
      </c>
      <c r="X56" s="99">
        <f>IF(ISBLANK('Mortgage 2 Monthly calcs'!S56),"",'Mortgage 2 Monthly calcs'!S56)</f>
        <v>464.58932331087351</v>
      </c>
      <c r="Y56" s="99">
        <f>IF(ISBLANK('Mortgage 2 Monthly calcs'!T56),"",'Mortgage 2 Monthly calcs'!T56)</f>
        <v>7261.8474159998623</v>
      </c>
      <c r="Z56" s="99">
        <f>IF(ISBLANK('Mortgage 2 Monthly calcs'!U56),"",'Mortgage 2 Monthly calcs'!U56)</f>
        <v>21731.715650848026</v>
      </c>
      <c r="AA56" s="99">
        <f>IF(ISBLANK('Mortgage 2 Monthly calcs'!V56),"",'Mortgage 2 Monthly calcs'!V56)</f>
        <v>0</v>
      </c>
      <c r="AB56" s="99">
        <f>IF(ISBLANK('Mortgage 2 Monthly calcs'!W56),"",'Mortgage 2 Monthly calcs'!W56)</f>
        <v>92738.152584000069</v>
      </c>
    </row>
    <row r="57" spans="2:28" x14ac:dyDescent="0.25">
      <c r="B57" s="110"/>
      <c r="C57" s="111"/>
      <c r="D57" s="124" t="str">
        <f>IF('Mortgage 2 Variables'!C53=1,F43+1,"")</f>
        <v/>
      </c>
      <c r="E57" s="122" t="str">
        <f>IF(ISBLANK('Mortgage 2 Monthly calcs'!E57),"",'Mortgage 2 Monthly calcs'!E57)</f>
        <v/>
      </c>
      <c r="F57" s="122" t="str">
        <f>IF(ISBLANK('Mortgage 2 Monthly calcs'!F57),"",'Mortgage 2 Monthly calcs'!F57)</f>
        <v>Aug</v>
      </c>
      <c r="G57" s="123"/>
      <c r="H57" s="123">
        <f>IF(ISBLANK('Mortgage 2 Monthly calcs'!G57),"",'Mortgage 2 Monthly calcs'!G57)</f>
        <v>0.06</v>
      </c>
      <c r="I57" s="99">
        <f>IF(ISBLANK('Mortgage 2 Monthly calcs'!H57),"",'Mortgage 2 Monthly calcs'!H57)</f>
        <v>644.30140148550788</v>
      </c>
      <c r="J57" s="99">
        <f>IF(ISBLANK('Mortgage 2 Monthly calcs'!I57),"",'Mortgage 2 Monthly calcs'!I57)</f>
        <v>463.69076292000034</v>
      </c>
      <c r="K57" s="99">
        <f>IF(ISBLANK('Mortgage 2 Monthly calcs'!J57),"",'Mortgage 2 Monthly calcs'!J57)</f>
        <v>92738.152584000069</v>
      </c>
      <c r="L57" s="99"/>
      <c r="M57" s="99">
        <f>IF(ISBLANK('Mortgage 2 Monthly calcs'!K57),"",'Mortgage 2 Monthly calcs'!K57)</f>
        <v>0</v>
      </c>
      <c r="N57" s="99"/>
      <c r="O57" s="99">
        <f>IF(ISBLANK('Mortgage 2 Monthly calcs'!L57),"",'Mortgage 2 Monthly calcs'!L57)</f>
        <v>644.30140148550856</v>
      </c>
      <c r="P57" s="99"/>
      <c r="Q57" s="99">
        <f>IF(ISBLANK('Mortgage 2 Monthly calcs'!M57),"",'Mortgage 2 Monthly calcs'!M57)</f>
        <v>0</v>
      </c>
      <c r="R57" s="99">
        <f>IF(ISBLANK('Mortgage 2 Monthly calcs'!N57),"",'Mortgage 2 Monthly calcs'!N57)</f>
        <v>644.30140148550856</v>
      </c>
      <c r="S57" s="99">
        <f>IF(ISBLANK('Mortgage 2 Monthly calcs'!O57),"",'Mortgage 2 Monthly calcs'!O57)</f>
        <v>0</v>
      </c>
      <c r="T57" s="99"/>
      <c r="U57" s="99">
        <f>IF(ISBLANK('Mortgage 2 Monthly calcs'!P57),"",'Mortgage 2 Monthly calcs'!P57)</f>
        <v>0</v>
      </c>
      <c r="V57" s="99">
        <f>IF(ISBLANK('Mortgage 2 Monthly calcs'!Q57),"",'Mortgage 2 Monthly calcs'!Q57)</f>
        <v>0</v>
      </c>
      <c r="W57" s="99">
        <f>IF(ISBLANK('Mortgage 2 Monthly calcs'!R57),"",'Mortgage 2 Monthly calcs'!R57)</f>
        <v>180.61063856550822</v>
      </c>
      <c r="X57" s="99">
        <f>IF(ISBLANK('Mortgage 2 Monthly calcs'!S57),"",'Mortgage 2 Monthly calcs'!S57)</f>
        <v>463.69076292000034</v>
      </c>
      <c r="Y57" s="99">
        <f>IF(ISBLANK('Mortgage 2 Monthly calcs'!T57),"",'Mortgage 2 Monthly calcs'!T57)</f>
        <v>7442.4580545653707</v>
      </c>
      <c r="Z57" s="99">
        <f>IF(ISBLANK('Mortgage 2 Monthly calcs'!U57),"",'Mortgage 2 Monthly calcs'!U57)</f>
        <v>22195.406413768025</v>
      </c>
      <c r="AA57" s="99">
        <f>IF(ISBLANK('Mortgage 2 Monthly calcs'!V57),"",'Mortgage 2 Monthly calcs'!V57)</f>
        <v>0</v>
      </c>
      <c r="AB57" s="99">
        <f>IF(ISBLANK('Mortgage 2 Monthly calcs'!W57),"",'Mortgage 2 Monthly calcs'!W57)</f>
        <v>92557.541945434554</v>
      </c>
    </row>
    <row r="58" spans="2:28" x14ac:dyDescent="0.25">
      <c r="B58" s="110"/>
      <c r="C58" s="111"/>
      <c r="D58" s="124" t="str">
        <f>IF('Mortgage 2 Variables'!C54=1,F43+1,"")</f>
        <v/>
      </c>
      <c r="E58" s="122" t="str">
        <f>IF(ISBLANK('Mortgage 2 Monthly calcs'!E58),"",'Mortgage 2 Monthly calcs'!E58)</f>
        <v/>
      </c>
      <c r="F58" s="122" t="str">
        <f>IF(ISBLANK('Mortgage 2 Monthly calcs'!F58),"",'Mortgage 2 Monthly calcs'!F58)</f>
        <v>Sep</v>
      </c>
      <c r="G58" s="123"/>
      <c r="H58" s="123">
        <f>IF(ISBLANK('Mortgage 2 Monthly calcs'!G58),"",'Mortgage 2 Monthly calcs'!G58)</f>
        <v>0.06</v>
      </c>
      <c r="I58" s="99">
        <f>IF(ISBLANK('Mortgage 2 Monthly calcs'!H58),"",'Mortgage 2 Monthly calcs'!H58)</f>
        <v>644.30140148550788</v>
      </c>
      <c r="J58" s="99">
        <f>IF(ISBLANK('Mortgage 2 Monthly calcs'!I58),"",'Mortgage 2 Monthly calcs'!I58)</f>
        <v>462.7877097271728</v>
      </c>
      <c r="K58" s="99">
        <f>IF(ISBLANK('Mortgage 2 Monthly calcs'!J58),"",'Mortgage 2 Monthly calcs'!J58)</f>
        <v>92557.541945434554</v>
      </c>
      <c r="L58" s="99"/>
      <c r="M58" s="99">
        <f>IF(ISBLANK('Mortgage 2 Monthly calcs'!K58),"",'Mortgage 2 Monthly calcs'!K58)</f>
        <v>0</v>
      </c>
      <c r="N58" s="99"/>
      <c r="O58" s="99">
        <f>IF(ISBLANK('Mortgage 2 Monthly calcs'!L58),"",'Mortgage 2 Monthly calcs'!L58)</f>
        <v>644.30140148550856</v>
      </c>
      <c r="P58" s="99"/>
      <c r="Q58" s="99">
        <f>IF(ISBLANK('Mortgage 2 Monthly calcs'!M58),"",'Mortgage 2 Monthly calcs'!M58)</f>
        <v>0</v>
      </c>
      <c r="R58" s="99">
        <f>IF(ISBLANK('Mortgage 2 Monthly calcs'!N58),"",'Mortgage 2 Monthly calcs'!N58)</f>
        <v>644.30140148550856</v>
      </c>
      <c r="S58" s="99">
        <f>IF(ISBLANK('Mortgage 2 Monthly calcs'!O58),"",'Mortgage 2 Monthly calcs'!O58)</f>
        <v>0</v>
      </c>
      <c r="T58" s="99"/>
      <c r="U58" s="99">
        <f>IF(ISBLANK('Mortgage 2 Monthly calcs'!P58),"",'Mortgage 2 Monthly calcs'!P58)</f>
        <v>0</v>
      </c>
      <c r="V58" s="99">
        <f>IF(ISBLANK('Mortgage 2 Monthly calcs'!Q58),"",'Mortgage 2 Monthly calcs'!Q58)</f>
        <v>0</v>
      </c>
      <c r="W58" s="99">
        <f>IF(ISBLANK('Mortgage 2 Monthly calcs'!R58),"",'Mortgage 2 Monthly calcs'!R58)</f>
        <v>181.51369175833577</v>
      </c>
      <c r="X58" s="99">
        <f>IF(ISBLANK('Mortgage 2 Monthly calcs'!S58),"",'Mortgage 2 Monthly calcs'!S58)</f>
        <v>462.7877097271728</v>
      </c>
      <c r="Y58" s="99">
        <f>IF(ISBLANK('Mortgage 2 Monthly calcs'!T58),"",'Mortgage 2 Monthly calcs'!T58)</f>
        <v>7623.9717463237066</v>
      </c>
      <c r="Z58" s="99">
        <f>IF(ISBLANK('Mortgage 2 Monthly calcs'!U58),"",'Mortgage 2 Monthly calcs'!U58)</f>
        <v>22658.194123495199</v>
      </c>
      <c r="AA58" s="99">
        <f>IF(ISBLANK('Mortgage 2 Monthly calcs'!V58),"",'Mortgage 2 Monthly calcs'!V58)</f>
        <v>0</v>
      </c>
      <c r="AB58" s="99">
        <f>IF(ISBLANK('Mortgage 2 Monthly calcs'!W58),"",'Mortgage 2 Monthly calcs'!W58)</f>
        <v>92376.02825367621</v>
      </c>
    </row>
    <row r="59" spans="2:28" x14ac:dyDescent="0.25">
      <c r="B59" s="110"/>
      <c r="C59" s="111"/>
      <c r="D59" s="124">
        <f>D47+1</f>
        <v>4</v>
      </c>
      <c r="E59" s="122" t="str">
        <f>IF(ISBLANK('Mortgage 2 Monthly calcs'!E59),"",'Mortgage 2 Monthly calcs'!E59)</f>
        <v/>
      </c>
      <c r="F59" s="122" t="str">
        <f>IF(ISBLANK('Mortgage 2 Monthly calcs'!F59),"",'Mortgage 2 Monthly calcs'!F59)</f>
        <v>Oct</v>
      </c>
      <c r="G59" s="123"/>
      <c r="H59" s="123">
        <f>IF(ISBLANK('Mortgage 2 Monthly calcs'!G59),"",'Mortgage 2 Monthly calcs'!G59)</f>
        <v>0.06</v>
      </c>
      <c r="I59" s="99">
        <f>IF(ISBLANK('Mortgage 2 Monthly calcs'!H59),"",'Mortgage 2 Monthly calcs'!H59)</f>
        <v>644.30140148550777</v>
      </c>
      <c r="J59" s="99">
        <f>IF(ISBLANK('Mortgage 2 Monthly calcs'!I59),"",'Mortgage 2 Monthly calcs'!I59)</f>
        <v>461.88014126838107</v>
      </c>
      <c r="K59" s="99">
        <f>IF(ISBLANK('Mortgage 2 Monthly calcs'!J59),"",'Mortgage 2 Monthly calcs'!J59)</f>
        <v>92376.02825367621</v>
      </c>
      <c r="L59" s="99"/>
      <c r="M59" s="99">
        <f>IF(ISBLANK('Mortgage 2 Monthly calcs'!K59),"",'Mortgage 2 Monthly calcs'!K59)</f>
        <v>0</v>
      </c>
      <c r="N59" s="99"/>
      <c r="O59" s="99">
        <f>IF(ISBLANK('Mortgage 2 Monthly calcs'!L59),"",'Mortgage 2 Monthly calcs'!L59)</f>
        <v>644.30140148550856</v>
      </c>
      <c r="P59" s="99"/>
      <c r="Q59" s="99">
        <f>IF(ISBLANK('Mortgage 2 Monthly calcs'!M59),"",'Mortgage 2 Monthly calcs'!M59)</f>
        <v>0</v>
      </c>
      <c r="R59" s="99">
        <f>IF(ISBLANK('Mortgage 2 Monthly calcs'!N59),"",'Mortgage 2 Monthly calcs'!N59)</f>
        <v>644.30140148550856</v>
      </c>
      <c r="S59" s="99">
        <f>IF(ISBLANK('Mortgage 2 Monthly calcs'!O59),"",'Mortgage 2 Monthly calcs'!O59)</f>
        <v>0</v>
      </c>
      <c r="T59" s="99"/>
      <c r="U59" s="99">
        <f>IF(ISBLANK('Mortgage 2 Monthly calcs'!P59),"",'Mortgage 2 Monthly calcs'!P59)</f>
        <v>0</v>
      </c>
      <c r="V59" s="99">
        <f>IF(ISBLANK('Mortgage 2 Monthly calcs'!Q59),"",'Mortgage 2 Monthly calcs'!Q59)</f>
        <v>0</v>
      </c>
      <c r="W59" s="99">
        <f>IF(ISBLANK('Mortgage 2 Monthly calcs'!R59),"",'Mortgage 2 Monthly calcs'!R59)</f>
        <v>182.4212602171275</v>
      </c>
      <c r="X59" s="99">
        <f>IF(ISBLANK('Mortgage 2 Monthly calcs'!S59),"",'Mortgage 2 Monthly calcs'!S59)</f>
        <v>461.88014126838107</v>
      </c>
      <c r="Y59" s="99">
        <f>IF(ISBLANK('Mortgage 2 Monthly calcs'!T59),"",'Mortgage 2 Monthly calcs'!T59)</f>
        <v>7806.393006540834</v>
      </c>
      <c r="Z59" s="99">
        <f>IF(ISBLANK('Mortgage 2 Monthly calcs'!U59),"",'Mortgage 2 Monthly calcs'!U59)</f>
        <v>23120.074264763582</v>
      </c>
      <c r="AA59" s="99">
        <f>IF(ISBLANK('Mortgage 2 Monthly calcs'!V59),"",'Mortgage 2 Monthly calcs'!V59)</f>
        <v>0</v>
      </c>
      <c r="AB59" s="99">
        <f>IF(ISBLANK('Mortgage 2 Monthly calcs'!W59),"",'Mortgage 2 Monthly calcs'!W59)</f>
        <v>92193.606993459078</v>
      </c>
    </row>
    <row r="60" spans="2:28" x14ac:dyDescent="0.25">
      <c r="B60" s="110"/>
      <c r="C60" s="111"/>
      <c r="D60" s="124"/>
      <c r="E60" s="122" t="str">
        <f>IF(ISBLANK('Mortgage 2 Monthly calcs'!E60),"",'Mortgage 2 Monthly calcs'!E60)</f>
        <v/>
      </c>
      <c r="F60" s="122" t="str">
        <f>IF(ISBLANK('Mortgage 2 Monthly calcs'!F60),"",'Mortgage 2 Monthly calcs'!F60)</f>
        <v>Nov</v>
      </c>
      <c r="G60" s="123"/>
      <c r="H60" s="123">
        <f>IF(ISBLANK('Mortgage 2 Monthly calcs'!G60),"",'Mortgage 2 Monthly calcs'!G60)</f>
        <v>0.06</v>
      </c>
      <c r="I60" s="99">
        <f>IF(ISBLANK('Mortgage 2 Monthly calcs'!H60),"",'Mortgage 2 Monthly calcs'!H60)</f>
        <v>644.30140148550788</v>
      </c>
      <c r="J60" s="99">
        <f>IF(ISBLANK('Mortgage 2 Monthly calcs'!I60),"",'Mortgage 2 Monthly calcs'!I60)</f>
        <v>460.96803496729541</v>
      </c>
      <c r="K60" s="99">
        <f>IF(ISBLANK('Mortgage 2 Monthly calcs'!J60),"",'Mortgage 2 Monthly calcs'!J60)</f>
        <v>92193.606993459078</v>
      </c>
      <c r="L60" s="99"/>
      <c r="M60" s="99">
        <f>IF(ISBLANK('Mortgage 2 Monthly calcs'!K60),"",'Mortgage 2 Monthly calcs'!K60)</f>
        <v>0</v>
      </c>
      <c r="N60" s="99"/>
      <c r="O60" s="99">
        <f>IF(ISBLANK('Mortgage 2 Monthly calcs'!L60),"",'Mortgage 2 Monthly calcs'!L60)</f>
        <v>644.30140148550856</v>
      </c>
      <c r="P60" s="99"/>
      <c r="Q60" s="99">
        <f>IF(ISBLANK('Mortgage 2 Monthly calcs'!M60),"",'Mortgage 2 Monthly calcs'!M60)</f>
        <v>0</v>
      </c>
      <c r="R60" s="99">
        <f>IF(ISBLANK('Mortgage 2 Monthly calcs'!N60),"",'Mortgage 2 Monthly calcs'!N60)</f>
        <v>644.30140148550856</v>
      </c>
      <c r="S60" s="99">
        <f>IF(ISBLANK('Mortgage 2 Monthly calcs'!O60),"",'Mortgage 2 Monthly calcs'!O60)</f>
        <v>0</v>
      </c>
      <c r="T60" s="99"/>
      <c r="U60" s="99">
        <f>IF(ISBLANK('Mortgage 2 Monthly calcs'!P60),"",'Mortgage 2 Monthly calcs'!P60)</f>
        <v>0</v>
      </c>
      <c r="V60" s="99">
        <f>IF(ISBLANK('Mortgage 2 Monthly calcs'!Q60),"",'Mortgage 2 Monthly calcs'!Q60)</f>
        <v>0</v>
      </c>
      <c r="W60" s="99">
        <f>IF(ISBLANK('Mortgage 2 Monthly calcs'!R60),"",'Mortgage 2 Monthly calcs'!R60)</f>
        <v>183.33336651821315</v>
      </c>
      <c r="X60" s="99">
        <f>IF(ISBLANK('Mortgage 2 Monthly calcs'!S60),"",'Mortgage 2 Monthly calcs'!S60)</f>
        <v>460.96803496729541</v>
      </c>
      <c r="Y60" s="99">
        <f>IF(ISBLANK('Mortgage 2 Monthly calcs'!T60),"",'Mortgage 2 Monthly calcs'!T60)</f>
        <v>7989.7263730590475</v>
      </c>
      <c r="Z60" s="99">
        <f>IF(ISBLANK('Mortgage 2 Monthly calcs'!U60),"",'Mortgage 2 Monthly calcs'!U60)</f>
        <v>23581.042299730878</v>
      </c>
      <c r="AA60" s="99">
        <f>IF(ISBLANK('Mortgage 2 Monthly calcs'!V60),"",'Mortgage 2 Monthly calcs'!V60)</f>
        <v>0</v>
      </c>
      <c r="AB60" s="99">
        <f>IF(ISBLANK('Mortgage 2 Monthly calcs'!W60),"",'Mortgage 2 Monthly calcs'!W60)</f>
        <v>92010.273626940863</v>
      </c>
    </row>
    <row r="61" spans="2:28" x14ac:dyDescent="0.25">
      <c r="B61" s="110"/>
      <c r="C61" s="111"/>
      <c r="D61" s="124"/>
      <c r="E61" s="122" t="str">
        <f>IF(ISBLANK('Mortgage 2 Monthly calcs'!E61),"",'Mortgage 2 Monthly calcs'!E61)</f>
        <v/>
      </c>
      <c r="F61" s="122" t="str">
        <f>IF(ISBLANK('Mortgage 2 Monthly calcs'!F61),"",'Mortgage 2 Monthly calcs'!F61)</f>
        <v>Dec</v>
      </c>
      <c r="G61" s="123"/>
      <c r="H61" s="123">
        <f>IF(ISBLANK('Mortgage 2 Monthly calcs'!G61),"",'Mortgage 2 Monthly calcs'!G61)</f>
        <v>0.06</v>
      </c>
      <c r="I61" s="99">
        <f>IF(ISBLANK('Mortgage 2 Monthly calcs'!H61),"",'Mortgage 2 Monthly calcs'!H61)</f>
        <v>644.30140148550788</v>
      </c>
      <c r="J61" s="99">
        <f>IF(ISBLANK('Mortgage 2 Monthly calcs'!I61),"",'Mortgage 2 Monthly calcs'!I61)</f>
        <v>460.05136813470432</v>
      </c>
      <c r="K61" s="99">
        <f>IF(ISBLANK('Mortgage 2 Monthly calcs'!J61),"",'Mortgage 2 Monthly calcs'!J61)</f>
        <v>92010.273626940863</v>
      </c>
      <c r="L61" s="99"/>
      <c r="M61" s="99">
        <f>IF(ISBLANK('Mortgage 2 Monthly calcs'!K61),"",'Mortgage 2 Monthly calcs'!K61)</f>
        <v>0</v>
      </c>
      <c r="N61" s="99"/>
      <c r="O61" s="99">
        <f>IF(ISBLANK('Mortgage 2 Monthly calcs'!L61),"",'Mortgage 2 Monthly calcs'!L61)</f>
        <v>644.30140148550856</v>
      </c>
      <c r="P61" s="99"/>
      <c r="Q61" s="99">
        <f>IF(ISBLANK('Mortgage 2 Monthly calcs'!M61),"",'Mortgage 2 Monthly calcs'!M61)</f>
        <v>0</v>
      </c>
      <c r="R61" s="99">
        <f>IF(ISBLANK('Mortgage 2 Monthly calcs'!N61),"",'Mortgage 2 Monthly calcs'!N61)</f>
        <v>644.30140148550856</v>
      </c>
      <c r="S61" s="99">
        <f>IF(ISBLANK('Mortgage 2 Monthly calcs'!O61),"",'Mortgage 2 Monthly calcs'!O61)</f>
        <v>0</v>
      </c>
      <c r="T61" s="99"/>
      <c r="U61" s="99">
        <f>IF(ISBLANK('Mortgage 2 Monthly calcs'!P61),"",'Mortgage 2 Monthly calcs'!P61)</f>
        <v>0</v>
      </c>
      <c r="V61" s="99">
        <f>IF(ISBLANK('Mortgage 2 Monthly calcs'!Q61),"",'Mortgage 2 Monthly calcs'!Q61)</f>
        <v>0</v>
      </c>
      <c r="W61" s="99">
        <f>IF(ISBLANK('Mortgage 2 Monthly calcs'!R61),"",'Mortgage 2 Monthly calcs'!R61)</f>
        <v>184.25003335080424</v>
      </c>
      <c r="X61" s="99">
        <f>IF(ISBLANK('Mortgage 2 Monthly calcs'!S61),"",'Mortgage 2 Monthly calcs'!S61)</f>
        <v>460.05136813470432</v>
      </c>
      <c r="Y61" s="99">
        <f>IF(ISBLANK('Mortgage 2 Monthly calcs'!T61),"",'Mortgage 2 Monthly calcs'!T61)</f>
        <v>8173.9764064098517</v>
      </c>
      <c r="Z61" s="99">
        <f>IF(ISBLANK('Mortgage 2 Monthly calcs'!U61),"",'Mortgage 2 Monthly calcs'!U61)</f>
        <v>24041.093667865582</v>
      </c>
      <c r="AA61" s="99">
        <f>IF(ISBLANK('Mortgage 2 Monthly calcs'!V61),"",'Mortgage 2 Monthly calcs'!V61)</f>
        <v>0</v>
      </c>
      <c r="AB61" s="99">
        <f>IF(ISBLANK('Mortgage 2 Monthly calcs'!W61),"",'Mortgage 2 Monthly calcs'!W61)</f>
        <v>91826.023593590056</v>
      </c>
    </row>
    <row r="62" spans="2:28" x14ac:dyDescent="0.25">
      <c r="B62" s="110"/>
      <c r="C62" s="111"/>
      <c r="D62" s="124"/>
      <c r="E62" s="122">
        <f>IF(ISBLANK('Mortgage 2 Monthly calcs'!E62),"",'Mortgage 2 Monthly calcs'!E62)</f>
        <v>2014</v>
      </c>
      <c r="F62" s="122" t="str">
        <f>IF(ISBLANK('Mortgage 2 Monthly calcs'!F62),"",'Mortgage 2 Monthly calcs'!F62)</f>
        <v>Jan</v>
      </c>
      <c r="G62" s="123"/>
      <c r="H62" s="123">
        <f>IF(ISBLANK('Mortgage 2 Monthly calcs'!G62),"",'Mortgage 2 Monthly calcs'!G62)</f>
        <v>0.06</v>
      </c>
      <c r="I62" s="99">
        <f>IF(ISBLANK('Mortgage 2 Monthly calcs'!H62),"",'Mortgage 2 Monthly calcs'!H62)</f>
        <v>644.30140148550788</v>
      </c>
      <c r="J62" s="99">
        <f>IF(ISBLANK('Mortgage 2 Monthly calcs'!I62),"",'Mortgage 2 Monthly calcs'!I62)</f>
        <v>459.1301179679503</v>
      </c>
      <c r="K62" s="99">
        <f>IF(ISBLANK('Mortgage 2 Monthly calcs'!J62),"",'Mortgage 2 Monthly calcs'!J62)</f>
        <v>91826.023593590056</v>
      </c>
      <c r="L62" s="99"/>
      <c r="M62" s="99">
        <f>IF(ISBLANK('Mortgage 2 Monthly calcs'!K62),"",'Mortgage 2 Monthly calcs'!K62)</f>
        <v>0</v>
      </c>
      <c r="N62" s="99"/>
      <c r="O62" s="99">
        <f>IF(ISBLANK('Mortgage 2 Monthly calcs'!L62),"",'Mortgage 2 Monthly calcs'!L62)</f>
        <v>644.30140148550856</v>
      </c>
      <c r="P62" s="99"/>
      <c r="Q62" s="99">
        <f>IF(ISBLANK('Mortgage 2 Monthly calcs'!M62),"",'Mortgage 2 Monthly calcs'!M62)</f>
        <v>0</v>
      </c>
      <c r="R62" s="99">
        <f>IF(ISBLANK('Mortgage 2 Monthly calcs'!N62),"",'Mortgage 2 Monthly calcs'!N62)</f>
        <v>644.30140148550856</v>
      </c>
      <c r="S62" s="99">
        <f>IF(ISBLANK('Mortgage 2 Monthly calcs'!O62),"",'Mortgage 2 Monthly calcs'!O62)</f>
        <v>0</v>
      </c>
      <c r="T62" s="99"/>
      <c r="U62" s="99">
        <f>IF(ISBLANK('Mortgage 2 Monthly calcs'!P62),"",'Mortgage 2 Monthly calcs'!P62)</f>
        <v>0</v>
      </c>
      <c r="V62" s="99">
        <f>IF(ISBLANK('Mortgage 2 Monthly calcs'!Q62),"",'Mortgage 2 Monthly calcs'!Q62)</f>
        <v>0</v>
      </c>
      <c r="W62" s="99">
        <f>IF(ISBLANK('Mortgage 2 Monthly calcs'!R62),"",'Mortgage 2 Monthly calcs'!R62)</f>
        <v>185.17128351755827</v>
      </c>
      <c r="X62" s="99">
        <f>IF(ISBLANK('Mortgage 2 Monthly calcs'!S62),"",'Mortgage 2 Monthly calcs'!S62)</f>
        <v>459.1301179679503</v>
      </c>
      <c r="Y62" s="99">
        <f>IF(ISBLANK('Mortgage 2 Monthly calcs'!T62),"",'Mortgage 2 Monthly calcs'!T62)</f>
        <v>8359.1476899274094</v>
      </c>
      <c r="Z62" s="99">
        <f>IF(ISBLANK('Mortgage 2 Monthly calcs'!U62),"",'Mortgage 2 Monthly calcs'!U62)</f>
        <v>24500.223785833532</v>
      </c>
      <c r="AA62" s="99">
        <f>IF(ISBLANK('Mortgage 2 Monthly calcs'!V62),"",'Mortgage 2 Monthly calcs'!V62)</f>
        <v>0</v>
      </c>
      <c r="AB62" s="99">
        <f>IF(ISBLANK('Mortgage 2 Monthly calcs'!W62),"",'Mortgage 2 Monthly calcs'!W62)</f>
        <v>91640.8523100725</v>
      </c>
    </row>
    <row r="63" spans="2:28" x14ac:dyDescent="0.25">
      <c r="B63" s="110"/>
      <c r="C63" s="111"/>
      <c r="D63" s="124"/>
      <c r="E63" s="122" t="str">
        <f>IF(ISBLANK('Mortgage 2 Monthly calcs'!E63),"",'Mortgage 2 Monthly calcs'!E63)</f>
        <v/>
      </c>
      <c r="F63" s="122" t="str">
        <f>IF(ISBLANK('Mortgage 2 Monthly calcs'!F63),"",'Mortgage 2 Monthly calcs'!F63)</f>
        <v>Feb</v>
      </c>
      <c r="G63" s="123"/>
      <c r="H63" s="123">
        <f>IF(ISBLANK('Mortgage 2 Monthly calcs'!G63),"",'Mortgage 2 Monthly calcs'!G63)</f>
        <v>0.06</v>
      </c>
      <c r="I63" s="99">
        <f>IF(ISBLANK('Mortgage 2 Monthly calcs'!H63),"",'Mortgage 2 Monthly calcs'!H63)</f>
        <v>644.30140148550777</v>
      </c>
      <c r="J63" s="99">
        <f>IF(ISBLANK('Mortgage 2 Monthly calcs'!I63),"",'Mortgage 2 Monthly calcs'!I63)</f>
        <v>458.2042615503625</v>
      </c>
      <c r="K63" s="99">
        <f>IF(ISBLANK('Mortgage 2 Monthly calcs'!J63),"",'Mortgage 2 Monthly calcs'!J63)</f>
        <v>91640.8523100725</v>
      </c>
      <c r="L63" s="99"/>
      <c r="M63" s="99">
        <f>IF(ISBLANK('Mortgage 2 Monthly calcs'!K63),"",'Mortgage 2 Monthly calcs'!K63)</f>
        <v>0</v>
      </c>
      <c r="N63" s="99"/>
      <c r="O63" s="99">
        <f>IF(ISBLANK('Mortgage 2 Monthly calcs'!L63),"",'Mortgage 2 Monthly calcs'!L63)</f>
        <v>644.30140148550856</v>
      </c>
      <c r="P63" s="99"/>
      <c r="Q63" s="99">
        <f>IF(ISBLANK('Mortgage 2 Monthly calcs'!M63),"",'Mortgage 2 Monthly calcs'!M63)</f>
        <v>0</v>
      </c>
      <c r="R63" s="99">
        <f>IF(ISBLANK('Mortgage 2 Monthly calcs'!N63),"",'Mortgage 2 Monthly calcs'!N63)</f>
        <v>644.30140148550856</v>
      </c>
      <c r="S63" s="99">
        <f>IF(ISBLANK('Mortgage 2 Monthly calcs'!O63),"",'Mortgage 2 Monthly calcs'!O63)</f>
        <v>0</v>
      </c>
      <c r="T63" s="99"/>
      <c r="U63" s="99">
        <f>IF(ISBLANK('Mortgage 2 Monthly calcs'!P63),"",'Mortgage 2 Monthly calcs'!P63)</f>
        <v>0</v>
      </c>
      <c r="V63" s="99">
        <f>IF(ISBLANK('Mortgage 2 Monthly calcs'!Q63),"",'Mortgage 2 Monthly calcs'!Q63)</f>
        <v>0</v>
      </c>
      <c r="W63" s="99">
        <f>IF(ISBLANK('Mortgage 2 Monthly calcs'!R63),"",'Mortgage 2 Monthly calcs'!R63)</f>
        <v>186.09713993514606</v>
      </c>
      <c r="X63" s="99">
        <f>IF(ISBLANK('Mortgage 2 Monthly calcs'!S63),"",'Mortgage 2 Monthly calcs'!S63)</f>
        <v>458.2042615503625</v>
      </c>
      <c r="Y63" s="99">
        <f>IF(ISBLANK('Mortgage 2 Monthly calcs'!T63),"",'Mortgage 2 Monthly calcs'!T63)</f>
        <v>8545.244829862555</v>
      </c>
      <c r="Z63" s="99">
        <f>IF(ISBLANK('Mortgage 2 Monthly calcs'!U63),"",'Mortgage 2 Monthly calcs'!U63)</f>
        <v>24958.428047383895</v>
      </c>
      <c r="AA63" s="99">
        <f>IF(ISBLANK('Mortgage 2 Monthly calcs'!V63),"",'Mortgage 2 Monthly calcs'!V63)</f>
        <v>0</v>
      </c>
      <c r="AB63" s="99">
        <f>IF(ISBLANK('Mortgage 2 Monthly calcs'!W63),"",'Mortgage 2 Monthly calcs'!W63)</f>
        <v>91454.75517013736</v>
      </c>
    </row>
    <row r="64" spans="2:28" x14ac:dyDescent="0.25">
      <c r="B64" s="110"/>
      <c r="C64" s="111"/>
      <c r="D64" s="124"/>
      <c r="E64" s="122" t="str">
        <f>IF(ISBLANK('Mortgage 2 Monthly calcs'!E64),"",'Mortgage 2 Monthly calcs'!E64)</f>
        <v/>
      </c>
      <c r="F64" s="122" t="str">
        <f>IF(ISBLANK('Mortgage 2 Monthly calcs'!F64),"",'Mortgage 2 Monthly calcs'!F64)</f>
        <v>Mar</v>
      </c>
      <c r="G64" s="123"/>
      <c r="H64" s="123">
        <f>IF(ISBLANK('Mortgage 2 Monthly calcs'!G64),"",'Mortgage 2 Monthly calcs'!G64)</f>
        <v>0.06</v>
      </c>
      <c r="I64" s="99">
        <f>IF(ISBLANK('Mortgage 2 Monthly calcs'!H64),"",'Mortgage 2 Monthly calcs'!H64)</f>
        <v>644.30140148550777</v>
      </c>
      <c r="J64" s="99">
        <f>IF(ISBLANK('Mortgage 2 Monthly calcs'!I64),"",'Mortgage 2 Monthly calcs'!I64)</f>
        <v>457.27377585068683</v>
      </c>
      <c r="K64" s="99">
        <f>IF(ISBLANK('Mortgage 2 Monthly calcs'!J64),"",'Mortgage 2 Monthly calcs'!J64)</f>
        <v>91454.75517013736</v>
      </c>
      <c r="L64" s="99"/>
      <c r="M64" s="99">
        <f>IF(ISBLANK('Mortgage 2 Monthly calcs'!K64),"",'Mortgage 2 Monthly calcs'!K64)</f>
        <v>0</v>
      </c>
      <c r="N64" s="99"/>
      <c r="O64" s="99">
        <f>IF(ISBLANK('Mortgage 2 Monthly calcs'!L64),"",'Mortgage 2 Monthly calcs'!L64)</f>
        <v>644.30140148550856</v>
      </c>
      <c r="P64" s="99"/>
      <c r="Q64" s="99">
        <f>IF(ISBLANK('Mortgage 2 Monthly calcs'!M64),"",'Mortgage 2 Monthly calcs'!M64)</f>
        <v>0</v>
      </c>
      <c r="R64" s="99">
        <f>IF(ISBLANK('Mortgage 2 Monthly calcs'!N64),"",'Mortgage 2 Monthly calcs'!N64)</f>
        <v>644.30140148550856</v>
      </c>
      <c r="S64" s="99">
        <f>IF(ISBLANK('Mortgage 2 Monthly calcs'!O64),"",'Mortgage 2 Monthly calcs'!O64)</f>
        <v>0</v>
      </c>
      <c r="T64" s="99"/>
      <c r="U64" s="99">
        <f>IF(ISBLANK('Mortgage 2 Monthly calcs'!P64),"",'Mortgage 2 Monthly calcs'!P64)</f>
        <v>0</v>
      </c>
      <c r="V64" s="99">
        <f>IF(ISBLANK('Mortgage 2 Monthly calcs'!Q64),"",'Mortgage 2 Monthly calcs'!Q64)</f>
        <v>0</v>
      </c>
      <c r="W64" s="99">
        <f>IF(ISBLANK('Mortgage 2 Monthly calcs'!R64),"",'Mortgage 2 Monthly calcs'!R64)</f>
        <v>187.02762563482173</v>
      </c>
      <c r="X64" s="99">
        <f>IF(ISBLANK('Mortgage 2 Monthly calcs'!S64),"",'Mortgage 2 Monthly calcs'!S64)</f>
        <v>457.27377585068683</v>
      </c>
      <c r="Y64" s="99">
        <f>IF(ISBLANK('Mortgage 2 Monthly calcs'!T64),"",'Mortgage 2 Monthly calcs'!T64)</f>
        <v>8732.2724554973775</v>
      </c>
      <c r="Z64" s="99">
        <f>IF(ISBLANK('Mortgage 2 Monthly calcs'!U64),"",'Mortgage 2 Monthly calcs'!U64)</f>
        <v>25415.701823234584</v>
      </c>
      <c r="AA64" s="99">
        <f>IF(ISBLANK('Mortgage 2 Monthly calcs'!V64),"",'Mortgage 2 Monthly calcs'!V64)</f>
        <v>0</v>
      </c>
      <c r="AB64" s="99">
        <f>IF(ISBLANK('Mortgage 2 Monthly calcs'!W64),"",'Mortgage 2 Monthly calcs'!W64)</f>
        <v>91267.72754450253</v>
      </c>
    </row>
    <row r="65" spans="2:28" x14ac:dyDescent="0.25">
      <c r="B65" s="110"/>
      <c r="C65" s="111"/>
      <c r="D65" s="124"/>
      <c r="E65" s="122" t="str">
        <f>IF(ISBLANK('Mortgage 2 Monthly calcs'!E65),"",'Mortgage 2 Monthly calcs'!E65)</f>
        <v/>
      </c>
      <c r="F65" s="122" t="str">
        <f>IF(ISBLANK('Mortgage 2 Monthly calcs'!F65),"",'Mortgage 2 Monthly calcs'!F65)</f>
        <v>Apr</v>
      </c>
      <c r="G65" s="123"/>
      <c r="H65" s="123">
        <f>IF(ISBLANK('Mortgage 2 Monthly calcs'!G65),"",'Mortgage 2 Monthly calcs'!G65)</f>
        <v>0.06</v>
      </c>
      <c r="I65" s="99">
        <f>IF(ISBLANK('Mortgage 2 Monthly calcs'!H65),"",'Mortgage 2 Monthly calcs'!H65)</f>
        <v>644.30140148550777</v>
      </c>
      <c r="J65" s="99">
        <f>IF(ISBLANK('Mortgage 2 Monthly calcs'!I65),"",'Mortgage 2 Monthly calcs'!I65)</f>
        <v>456.33863772251266</v>
      </c>
      <c r="K65" s="99">
        <f>IF(ISBLANK('Mortgage 2 Monthly calcs'!J65),"",'Mortgage 2 Monthly calcs'!J65)</f>
        <v>91267.72754450253</v>
      </c>
      <c r="L65" s="99"/>
      <c r="M65" s="99">
        <f>IF(ISBLANK('Mortgage 2 Monthly calcs'!K65),"",'Mortgage 2 Monthly calcs'!K65)</f>
        <v>0</v>
      </c>
      <c r="N65" s="99"/>
      <c r="O65" s="99">
        <f>IF(ISBLANK('Mortgage 2 Monthly calcs'!L65),"",'Mortgage 2 Monthly calcs'!L65)</f>
        <v>644.30140148550856</v>
      </c>
      <c r="P65" s="99"/>
      <c r="Q65" s="99">
        <f>IF(ISBLANK('Mortgage 2 Monthly calcs'!M65),"",'Mortgage 2 Monthly calcs'!M65)</f>
        <v>0</v>
      </c>
      <c r="R65" s="99">
        <f>IF(ISBLANK('Mortgage 2 Monthly calcs'!N65),"",'Mortgage 2 Monthly calcs'!N65)</f>
        <v>644.30140148550856</v>
      </c>
      <c r="S65" s="99">
        <f>IF(ISBLANK('Mortgage 2 Monthly calcs'!O65),"",'Mortgage 2 Monthly calcs'!O65)</f>
        <v>0</v>
      </c>
      <c r="T65" s="99"/>
      <c r="U65" s="99">
        <f>IF(ISBLANK('Mortgage 2 Monthly calcs'!P65),"",'Mortgage 2 Monthly calcs'!P65)</f>
        <v>0</v>
      </c>
      <c r="V65" s="99">
        <f>IF(ISBLANK('Mortgage 2 Monthly calcs'!Q65),"",'Mortgage 2 Monthly calcs'!Q65)</f>
        <v>0</v>
      </c>
      <c r="W65" s="99">
        <f>IF(ISBLANK('Mortgage 2 Monthly calcs'!R65),"",'Mortgage 2 Monthly calcs'!R65)</f>
        <v>187.96276376299591</v>
      </c>
      <c r="X65" s="99">
        <f>IF(ISBLANK('Mortgage 2 Monthly calcs'!S65),"",'Mortgage 2 Monthly calcs'!S65)</f>
        <v>456.33863772251266</v>
      </c>
      <c r="Y65" s="99">
        <f>IF(ISBLANK('Mortgage 2 Monthly calcs'!T65),"",'Mortgage 2 Monthly calcs'!T65)</f>
        <v>8920.2352192603739</v>
      </c>
      <c r="Z65" s="99">
        <f>IF(ISBLANK('Mortgage 2 Monthly calcs'!U65),"",'Mortgage 2 Monthly calcs'!U65)</f>
        <v>25872.040460957098</v>
      </c>
      <c r="AA65" s="99">
        <f>IF(ISBLANK('Mortgage 2 Monthly calcs'!V65),"",'Mortgage 2 Monthly calcs'!V65)</f>
        <v>0</v>
      </c>
      <c r="AB65" s="99">
        <f>IF(ISBLANK('Mortgage 2 Monthly calcs'!W65),"",'Mortgage 2 Monthly calcs'!W65)</f>
        <v>91079.764780739526</v>
      </c>
    </row>
    <row r="66" spans="2:28" x14ac:dyDescent="0.25">
      <c r="B66" s="110"/>
      <c r="C66" s="111"/>
      <c r="D66" s="124"/>
      <c r="E66" s="122" t="str">
        <f>IF(ISBLANK('Mortgage 2 Monthly calcs'!E66),"",'Mortgage 2 Monthly calcs'!E66)</f>
        <v/>
      </c>
      <c r="F66" s="122" t="str">
        <f>IF(ISBLANK('Mortgage 2 Monthly calcs'!F66),"",'Mortgage 2 Monthly calcs'!F66)</f>
        <v>May</v>
      </c>
      <c r="G66" s="123"/>
      <c r="H66" s="123">
        <f>IF(ISBLANK('Mortgage 2 Monthly calcs'!G66),"",'Mortgage 2 Monthly calcs'!G66)</f>
        <v>0.06</v>
      </c>
      <c r="I66" s="99">
        <f>IF(ISBLANK('Mortgage 2 Monthly calcs'!H66),"",'Mortgage 2 Monthly calcs'!H66)</f>
        <v>644.30140148550777</v>
      </c>
      <c r="J66" s="99">
        <f>IF(ISBLANK('Mortgage 2 Monthly calcs'!I66),"",'Mortgage 2 Monthly calcs'!I66)</f>
        <v>455.39882390369763</v>
      </c>
      <c r="K66" s="99">
        <f>IF(ISBLANK('Mortgage 2 Monthly calcs'!J66),"",'Mortgage 2 Monthly calcs'!J66)</f>
        <v>91079.764780739526</v>
      </c>
      <c r="L66" s="99"/>
      <c r="M66" s="99">
        <f>IF(ISBLANK('Mortgage 2 Monthly calcs'!K66),"",'Mortgage 2 Monthly calcs'!K66)</f>
        <v>0</v>
      </c>
      <c r="N66" s="99"/>
      <c r="O66" s="99">
        <f>IF(ISBLANK('Mortgage 2 Monthly calcs'!L66),"",'Mortgage 2 Monthly calcs'!L66)</f>
        <v>644.30140148550856</v>
      </c>
      <c r="P66" s="99"/>
      <c r="Q66" s="99">
        <f>IF(ISBLANK('Mortgage 2 Monthly calcs'!M66),"",'Mortgage 2 Monthly calcs'!M66)</f>
        <v>0</v>
      </c>
      <c r="R66" s="99">
        <f>IF(ISBLANK('Mortgage 2 Monthly calcs'!N66),"",'Mortgage 2 Monthly calcs'!N66)</f>
        <v>644.30140148550856</v>
      </c>
      <c r="S66" s="99">
        <f>IF(ISBLANK('Mortgage 2 Monthly calcs'!O66),"",'Mortgage 2 Monthly calcs'!O66)</f>
        <v>0</v>
      </c>
      <c r="T66" s="99"/>
      <c r="U66" s="99">
        <f>IF(ISBLANK('Mortgage 2 Monthly calcs'!P66),"",'Mortgage 2 Monthly calcs'!P66)</f>
        <v>0</v>
      </c>
      <c r="V66" s="99">
        <f>IF(ISBLANK('Mortgage 2 Monthly calcs'!Q66),"",'Mortgage 2 Monthly calcs'!Q66)</f>
        <v>0</v>
      </c>
      <c r="W66" s="99">
        <f>IF(ISBLANK('Mortgage 2 Monthly calcs'!R66),"",'Mortgage 2 Monthly calcs'!R66)</f>
        <v>188.90257758181093</v>
      </c>
      <c r="X66" s="99">
        <f>IF(ISBLANK('Mortgage 2 Monthly calcs'!S66),"",'Mortgage 2 Monthly calcs'!S66)</f>
        <v>455.39882390369763</v>
      </c>
      <c r="Y66" s="99">
        <f>IF(ISBLANK('Mortgage 2 Monthly calcs'!T66),"",'Mortgage 2 Monthly calcs'!T66)</f>
        <v>9109.1377968421857</v>
      </c>
      <c r="Z66" s="99">
        <f>IF(ISBLANK('Mortgage 2 Monthly calcs'!U66),"",'Mortgage 2 Monthly calcs'!U66)</f>
        <v>26327.439284860797</v>
      </c>
      <c r="AA66" s="99">
        <f>IF(ISBLANK('Mortgage 2 Monthly calcs'!V66),"",'Mortgage 2 Monthly calcs'!V66)</f>
        <v>0</v>
      </c>
      <c r="AB66" s="99">
        <f>IF(ISBLANK('Mortgage 2 Monthly calcs'!W66),"",'Mortgage 2 Monthly calcs'!W66)</f>
        <v>90890.862203157711</v>
      </c>
    </row>
    <row r="67" spans="2:28" x14ac:dyDescent="0.25">
      <c r="B67" s="110"/>
      <c r="C67" s="111"/>
      <c r="D67" s="124"/>
      <c r="E67" s="122" t="str">
        <f>IF(ISBLANK('Mortgage 2 Monthly calcs'!E67),"",'Mortgage 2 Monthly calcs'!E67)</f>
        <v/>
      </c>
      <c r="F67" s="122" t="str">
        <f>IF(ISBLANK('Mortgage 2 Monthly calcs'!F67),"",'Mortgage 2 Monthly calcs'!F67)</f>
        <v>Jun</v>
      </c>
      <c r="G67" s="123"/>
      <c r="H67" s="123">
        <f>IF(ISBLANK('Mortgage 2 Monthly calcs'!G67),"",'Mortgage 2 Monthly calcs'!G67)</f>
        <v>0.06</v>
      </c>
      <c r="I67" s="99">
        <f>IF(ISBLANK('Mortgage 2 Monthly calcs'!H67),"",'Mortgage 2 Monthly calcs'!H67)</f>
        <v>644.30140148550765</v>
      </c>
      <c r="J67" s="99">
        <f>IF(ISBLANK('Mortgage 2 Monthly calcs'!I67),"",'Mortgage 2 Monthly calcs'!I67)</f>
        <v>454.45431101578856</v>
      </c>
      <c r="K67" s="99">
        <f>IF(ISBLANK('Mortgage 2 Monthly calcs'!J67),"",'Mortgage 2 Monthly calcs'!J67)</f>
        <v>90890.862203157711</v>
      </c>
      <c r="L67" s="99"/>
      <c r="M67" s="99">
        <f>IF(ISBLANK('Mortgage 2 Monthly calcs'!K67),"",'Mortgage 2 Monthly calcs'!K67)</f>
        <v>0</v>
      </c>
      <c r="N67" s="99"/>
      <c r="O67" s="99">
        <f>IF(ISBLANK('Mortgage 2 Monthly calcs'!L67),"",'Mortgage 2 Monthly calcs'!L67)</f>
        <v>644.30140148550856</v>
      </c>
      <c r="P67" s="99"/>
      <c r="Q67" s="99">
        <f>IF(ISBLANK('Mortgage 2 Monthly calcs'!M67),"",'Mortgage 2 Monthly calcs'!M67)</f>
        <v>0</v>
      </c>
      <c r="R67" s="99">
        <f>IF(ISBLANK('Mortgage 2 Monthly calcs'!N67),"",'Mortgage 2 Monthly calcs'!N67)</f>
        <v>644.30140148550856</v>
      </c>
      <c r="S67" s="99">
        <f>IF(ISBLANK('Mortgage 2 Monthly calcs'!O67),"",'Mortgage 2 Monthly calcs'!O67)</f>
        <v>0</v>
      </c>
      <c r="T67" s="99"/>
      <c r="U67" s="99">
        <f>IF(ISBLANK('Mortgage 2 Monthly calcs'!P67),"",'Mortgage 2 Monthly calcs'!P67)</f>
        <v>0</v>
      </c>
      <c r="V67" s="99">
        <f>IF(ISBLANK('Mortgage 2 Monthly calcs'!Q67),"",'Mortgage 2 Monthly calcs'!Q67)</f>
        <v>0</v>
      </c>
      <c r="W67" s="99">
        <f>IF(ISBLANK('Mortgage 2 Monthly calcs'!R67),"",'Mortgage 2 Monthly calcs'!R67)</f>
        <v>189.84709046972</v>
      </c>
      <c r="X67" s="99">
        <f>IF(ISBLANK('Mortgage 2 Monthly calcs'!S67),"",'Mortgage 2 Monthly calcs'!S67)</f>
        <v>454.45431101578856</v>
      </c>
      <c r="Y67" s="99">
        <f>IF(ISBLANK('Mortgage 2 Monthly calcs'!T67),"",'Mortgage 2 Monthly calcs'!T67)</f>
        <v>9298.9848873119063</v>
      </c>
      <c r="Z67" s="99">
        <f>IF(ISBLANK('Mortgage 2 Monthly calcs'!U67),"",'Mortgage 2 Monthly calcs'!U67)</f>
        <v>26781.893595876587</v>
      </c>
      <c r="AA67" s="99">
        <f>IF(ISBLANK('Mortgage 2 Monthly calcs'!V67),"",'Mortgage 2 Monthly calcs'!V67)</f>
        <v>0</v>
      </c>
      <c r="AB67" s="99">
        <f>IF(ISBLANK('Mortgage 2 Monthly calcs'!W67),"",'Mortgage 2 Monthly calcs'!W67)</f>
        <v>90701.015112687994</v>
      </c>
    </row>
    <row r="68" spans="2:28" x14ac:dyDescent="0.25">
      <c r="B68" s="110"/>
      <c r="C68" s="111"/>
      <c r="D68" s="124"/>
      <c r="E68" s="122" t="str">
        <f>IF(ISBLANK('Mortgage 2 Monthly calcs'!E68),"",'Mortgage 2 Monthly calcs'!E68)</f>
        <v/>
      </c>
      <c r="F68" s="122" t="str">
        <f>IF(ISBLANK('Mortgage 2 Monthly calcs'!F68),"",'Mortgage 2 Monthly calcs'!F68)</f>
        <v>Jul</v>
      </c>
      <c r="G68" s="123"/>
      <c r="H68" s="123">
        <f>IF(ISBLANK('Mortgage 2 Monthly calcs'!G68),"",'Mortgage 2 Monthly calcs'!G68)</f>
        <v>0.06</v>
      </c>
      <c r="I68" s="99">
        <f>IF(ISBLANK('Mortgage 2 Monthly calcs'!H68),"",'Mortgage 2 Monthly calcs'!H68)</f>
        <v>644.30140148550765</v>
      </c>
      <c r="J68" s="99">
        <f>IF(ISBLANK('Mortgage 2 Monthly calcs'!I68),"",'Mortgage 2 Monthly calcs'!I68)</f>
        <v>453.50507556343996</v>
      </c>
      <c r="K68" s="99">
        <f>IF(ISBLANK('Mortgage 2 Monthly calcs'!J68),"",'Mortgage 2 Monthly calcs'!J68)</f>
        <v>90701.015112687994</v>
      </c>
      <c r="L68" s="99"/>
      <c r="M68" s="99">
        <f>IF(ISBLANK('Mortgage 2 Monthly calcs'!K68),"",'Mortgage 2 Monthly calcs'!K68)</f>
        <v>0</v>
      </c>
      <c r="N68" s="99"/>
      <c r="O68" s="99">
        <f>IF(ISBLANK('Mortgage 2 Monthly calcs'!L68),"",'Mortgage 2 Monthly calcs'!L68)</f>
        <v>644.30140148550856</v>
      </c>
      <c r="P68" s="99"/>
      <c r="Q68" s="99">
        <f>IF(ISBLANK('Mortgage 2 Monthly calcs'!M68),"",'Mortgage 2 Monthly calcs'!M68)</f>
        <v>0</v>
      </c>
      <c r="R68" s="99">
        <f>IF(ISBLANK('Mortgage 2 Monthly calcs'!N68),"",'Mortgage 2 Monthly calcs'!N68)</f>
        <v>644.30140148550856</v>
      </c>
      <c r="S68" s="99">
        <f>IF(ISBLANK('Mortgage 2 Monthly calcs'!O68),"",'Mortgage 2 Monthly calcs'!O68)</f>
        <v>0</v>
      </c>
      <c r="T68" s="99"/>
      <c r="U68" s="99">
        <f>IF(ISBLANK('Mortgage 2 Monthly calcs'!P68),"",'Mortgage 2 Monthly calcs'!P68)</f>
        <v>0</v>
      </c>
      <c r="V68" s="99">
        <f>IF(ISBLANK('Mortgage 2 Monthly calcs'!Q68),"",'Mortgage 2 Monthly calcs'!Q68)</f>
        <v>0</v>
      </c>
      <c r="W68" s="99">
        <f>IF(ISBLANK('Mortgage 2 Monthly calcs'!R68),"",'Mortgage 2 Monthly calcs'!R68)</f>
        <v>190.7963259220686</v>
      </c>
      <c r="X68" s="99">
        <f>IF(ISBLANK('Mortgage 2 Monthly calcs'!S68),"",'Mortgage 2 Monthly calcs'!S68)</f>
        <v>453.50507556343996</v>
      </c>
      <c r="Y68" s="99">
        <f>IF(ISBLANK('Mortgage 2 Monthly calcs'!T68),"",'Mortgage 2 Monthly calcs'!T68)</f>
        <v>9489.781213233975</v>
      </c>
      <c r="Z68" s="99">
        <f>IF(ISBLANK('Mortgage 2 Monthly calcs'!U68),"",'Mortgage 2 Monthly calcs'!U68)</f>
        <v>27235.398671440027</v>
      </c>
      <c r="AA68" s="99">
        <f>IF(ISBLANK('Mortgage 2 Monthly calcs'!V68),"",'Mortgage 2 Monthly calcs'!V68)</f>
        <v>0</v>
      </c>
      <c r="AB68" s="99">
        <f>IF(ISBLANK('Mortgage 2 Monthly calcs'!W68),"",'Mortgage 2 Monthly calcs'!W68)</f>
        <v>90510.218786765923</v>
      </c>
    </row>
    <row r="69" spans="2:28" x14ac:dyDescent="0.25">
      <c r="B69" s="110"/>
      <c r="C69" s="111"/>
      <c r="D69" s="124"/>
      <c r="E69" s="122" t="str">
        <f>IF(ISBLANK('Mortgage 2 Monthly calcs'!E69),"",'Mortgage 2 Monthly calcs'!E69)</f>
        <v/>
      </c>
      <c r="F69" s="122" t="str">
        <f>IF(ISBLANK('Mortgage 2 Monthly calcs'!F69),"",'Mortgage 2 Monthly calcs'!F69)</f>
        <v>Aug</v>
      </c>
      <c r="G69" s="123"/>
      <c r="H69" s="123">
        <f>IF(ISBLANK('Mortgage 2 Monthly calcs'!G69),"",'Mortgage 2 Monthly calcs'!G69)</f>
        <v>0.06</v>
      </c>
      <c r="I69" s="99">
        <f>IF(ISBLANK('Mortgage 2 Monthly calcs'!H69),"",'Mortgage 2 Monthly calcs'!H69)</f>
        <v>644.30140148550765</v>
      </c>
      <c r="J69" s="99">
        <f>IF(ISBLANK('Mortgage 2 Monthly calcs'!I69),"",'Mortgage 2 Monthly calcs'!I69)</f>
        <v>452.55109393382963</v>
      </c>
      <c r="K69" s="99">
        <f>IF(ISBLANK('Mortgage 2 Monthly calcs'!J69),"",'Mortgage 2 Monthly calcs'!J69)</f>
        <v>90510.218786765923</v>
      </c>
      <c r="L69" s="99"/>
      <c r="M69" s="99">
        <f>IF(ISBLANK('Mortgage 2 Monthly calcs'!K69),"",'Mortgage 2 Monthly calcs'!K69)</f>
        <v>0</v>
      </c>
      <c r="N69" s="99"/>
      <c r="O69" s="99">
        <f>IF(ISBLANK('Mortgage 2 Monthly calcs'!L69),"",'Mortgage 2 Monthly calcs'!L69)</f>
        <v>644.30140148550856</v>
      </c>
      <c r="P69" s="99"/>
      <c r="Q69" s="99">
        <f>IF(ISBLANK('Mortgage 2 Monthly calcs'!M69),"",'Mortgage 2 Monthly calcs'!M69)</f>
        <v>0</v>
      </c>
      <c r="R69" s="99">
        <f>IF(ISBLANK('Mortgage 2 Monthly calcs'!N69),"",'Mortgage 2 Monthly calcs'!N69)</f>
        <v>644.30140148550856</v>
      </c>
      <c r="S69" s="99">
        <f>IF(ISBLANK('Mortgage 2 Monthly calcs'!O69),"",'Mortgage 2 Monthly calcs'!O69)</f>
        <v>0</v>
      </c>
      <c r="T69" s="99"/>
      <c r="U69" s="99">
        <f>IF(ISBLANK('Mortgage 2 Monthly calcs'!P69),"",'Mortgage 2 Monthly calcs'!P69)</f>
        <v>0</v>
      </c>
      <c r="V69" s="99">
        <f>IF(ISBLANK('Mortgage 2 Monthly calcs'!Q69),"",'Mortgage 2 Monthly calcs'!Q69)</f>
        <v>0</v>
      </c>
      <c r="W69" s="99">
        <f>IF(ISBLANK('Mortgage 2 Monthly calcs'!R69),"",'Mortgage 2 Monthly calcs'!R69)</f>
        <v>191.75030755167893</v>
      </c>
      <c r="X69" s="99">
        <f>IF(ISBLANK('Mortgage 2 Monthly calcs'!S69),"",'Mortgage 2 Monthly calcs'!S69)</f>
        <v>452.55109393382963</v>
      </c>
      <c r="Y69" s="99">
        <f>IF(ISBLANK('Mortgage 2 Monthly calcs'!T69),"",'Mortgage 2 Monthly calcs'!T69)</f>
        <v>9681.5315207856547</v>
      </c>
      <c r="Z69" s="99">
        <f>IF(ISBLANK('Mortgage 2 Monthly calcs'!U69),"",'Mortgage 2 Monthly calcs'!U69)</f>
        <v>27687.949765373858</v>
      </c>
      <c r="AA69" s="99">
        <f>IF(ISBLANK('Mortgage 2 Monthly calcs'!V69),"",'Mortgage 2 Monthly calcs'!V69)</f>
        <v>0</v>
      </c>
      <c r="AB69" s="99">
        <f>IF(ISBLANK('Mortgage 2 Monthly calcs'!W69),"",'Mortgage 2 Monthly calcs'!W69)</f>
        <v>90318.468479214236</v>
      </c>
    </row>
    <row r="70" spans="2:28" x14ac:dyDescent="0.25">
      <c r="B70" s="110"/>
      <c r="C70" s="111"/>
      <c r="D70" s="124"/>
      <c r="E70" s="122" t="str">
        <f>IF(ISBLANK('Mortgage 2 Monthly calcs'!E70),"",'Mortgage 2 Monthly calcs'!E70)</f>
        <v/>
      </c>
      <c r="F70" s="122" t="str">
        <f>IF(ISBLANK('Mortgage 2 Monthly calcs'!F70),"",'Mortgage 2 Monthly calcs'!F70)</f>
        <v>Sep</v>
      </c>
      <c r="G70" s="123"/>
      <c r="H70" s="123">
        <f>IF(ISBLANK('Mortgage 2 Monthly calcs'!G70),"",'Mortgage 2 Monthly calcs'!G70)</f>
        <v>0.06</v>
      </c>
      <c r="I70" s="99">
        <f>IF(ISBLANK('Mortgage 2 Monthly calcs'!H70),"",'Mortgage 2 Monthly calcs'!H70)</f>
        <v>644.30140148550743</v>
      </c>
      <c r="J70" s="99">
        <f>IF(ISBLANK('Mortgage 2 Monthly calcs'!I70),"",'Mortgage 2 Monthly calcs'!I70)</f>
        <v>451.59234239607122</v>
      </c>
      <c r="K70" s="99">
        <f>IF(ISBLANK('Mortgage 2 Monthly calcs'!J70),"",'Mortgage 2 Monthly calcs'!J70)</f>
        <v>90318.468479214236</v>
      </c>
      <c r="L70" s="99"/>
      <c r="M70" s="99">
        <f>IF(ISBLANK('Mortgage 2 Monthly calcs'!K70),"",'Mortgage 2 Monthly calcs'!K70)</f>
        <v>0</v>
      </c>
      <c r="N70" s="99"/>
      <c r="O70" s="99">
        <f>IF(ISBLANK('Mortgage 2 Monthly calcs'!L70),"",'Mortgage 2 Monthly calcs'!L70)</f>
        <v>644.30140148550856</v>
      </c>
      <c r="P70" s="99"/>
      <c r="Q70" s="99">
        <f>IF(ISBLANK('Mortgage 2 Monthly calcs'!M70),"",'Mortgage 2 Monthly calcs'!M70)</f>
        <v>0</v>
      </c>
      <c r="R70" s="99">
        <f>IF(ISBLANK('Mortgage 2 Monthly calcs'!N70),"",'Mortgage 2 Monthly calcs'!N70)</f>
        <v>644.30140148550856</v>
      </c>
      <c r="S70" s="99">
        <f>IF(ISBLANK('Mortgage 2 Monthly calcs'!O70),"",'Mortgage 2 Monthly calcs'!O70)</f>
        <v>0</v>
      </c>
      <c r="T70" s="99"/>
      <c r="U70" s="99">
        <f>IF(ISBLANK('Mortgage 2 Monthly calcs'!P70),"",'Mortgage 2 Monthly calcs'!P70)</f>
        <v>0</v>
      </c>
      <c r="V70" s="99">
        <f>IF(ISBLANK('Mortgage 2 Monthly calcs'!Q70),"",'Mortgage 2 Monthly calcs'!Q70)</f>
        <v>0</v>
      </c>
      <c r="W70" s="99">
        <f>IF(ISBLANK('Mortgage 2 Monthly calcs'!R70),"",'Mortgage 2 Monthly calcs'!R70)</f>
        <v>192.70905908943735</v>
      </c>
      <c r="X70" s="99">
        <f>IF(ISBLANK('Mortgage 2 Monthly calcs'!S70),"",'Mortgage 2 Monthly calcs'!S70)</f>
        <v>451.59234239607122</v>
      </c>
      <c r="Y70" s="99">
        <f>IF(ISBLANK('Mortgage 2 Monthly calcs'!T70),"",'Mortgage 2 Monthly calcs'!T70)</f>
        <v>9874.2405798750915</v>
      </c>
      <c r="Z70" s="99">
        <f>IF(ISBLANK('Mortgage 2 Monthly calcs'!U70),"",'Mortgage 2 Monthly calcs'!U70)</f>
        <v>28139.542107769928</v>
      </c>
      <c r="AA70" s="99">
        <f>IF(ISBLANK('Mortgage 2 Monthly calcs'!V70),"",'Mortgage 2 Monthly calcs'!V70)</f>
        <v>0</v>
      </c>
      <c r="AB70" s="99">
        <f>IF(ISBLANK('Mortgage 2 Monthly calcs'!W70),"",'Mortgage 2 Monthly calcs'!W70)</f>
        <v>90125.759420124799</v>
      </c>
    </row>
    <row r="71" spans="2:28" x14ac:dyDescent="0.25">
      <c r="B71" s="110"/>
      <c r="C71" s="111"/>
      <c r="D71" s="124">
        <f>D59+1</f>
        <v>5</v>
      </c>
      <c r="E71" s="122" t="str">
        <f>IF(ISBLANK('Mortgage 2 Monthly calcs'!E71),"",'Mortgage 2 Monthly calcs'!E71)</f>
        <v/>
      </c>
      <c r="F71" s="122" t="str">
        <f>IF(ISBLANK('Mortgage 2 Monthly calcs'!F71),"",'Mortgage 2 Monthly calcs'!F71)</f>
        <v>Oct</v>
      </c>
      <c r="G71" s="123"/>
      <c r="H71" s="123">
        <f>IF(ISBLANK('Mortgage 2 Monthly calcs'!G71),"",'Mortgage 2 Monthly calcs'!G71)</f>
        <v>0.06</v>
      </c>
      <c r="I71" s="99">
        <f>IF(ISBLANK('Mortgage 2 Monthly calcs'!H71),"",'Mortgage 2 Monthly calcs'!H71)</f>
        <v>644.30140148550765</v>
      </c>
      <c r="J71" s="99">
        <f>IF(ISBLANK('Mortgage 2 Monthly calcs'!I71),"",'Mortgage 2 Monthly calcs'!I71)</f>
        <v>450.62879710062401</v>
      </c>
      <c r="K71" s="99">
        <f>IF(ISBLANK('Mortgage 2 Monthly calcs'!J71),"",'Mortgage 2 Monthly calcs'!J71)</f>
        <v>90125.759420124799</v>
      </c>
      <c r="L71" s="99"/>
      <c r="M71" s="99">
        <f>IF(ISBLANK('Mortgage 2 Monthly calcs'!K71),"",'Mortgage 2 Monthly calcs'!K71)</f>
        <v>0</v>
      </c>
      <c r="N71" s="99"/>
      <c r="O71" s="99">
        <f>IF(ISBLANK('Mortgage 2 Monthly calcs'!L71),"",'Mortgage 2 Monthly calcs'!L71)</f>
        <v>644.30140148550856</v>
      </c>
      <c r="P71" s="99"/>
      <c r="Q71" s="99">
        <f>IF(ISBLANK('Mortgage 2 Monthly calcs'!M71),"",'Mortgage 2 Monthly calcs'!M71)</f>
        <v>0</v>
      </c>
      <c r="R71" s="99">
        <f>IF(ISBLANK('Mortgage 2 Monthly calcs'!N71),"",'Mortgage 2 Monthly calcs'!N71)</f>
        <v>644.30140148550856</v>
      </c>
      <c r="S71" s="99">
        <f>IF(ISBLANK('Mortgage 2 Monthly calcs'!O71),"",'Mortgage 2 Monthly calcs'!O71)</f>
        <v>0</v>
      </c>
      <c r="T71" s="99"/>
      <c r="U71" s="99">
        <f>IF(ISBLANK('Mortgage 2 Monthly calcs'!P71),"",'Mortgage 2 Monthly calcs'!P71)</f>
        <v>0</v>
      </c>
      <c r="V71" s="99">
        <f>IF(ISBLANK('Mortgage 2 Monthly calcs'!Q71),"",'Mortgage 2 Monthly calcs'!Q71)</f>
        <v>0</v>
      </c>
      <c r="W71" s="99">
        <f>IF(ISBLANK('Mortgage 2 Monthly calcs'!R71),"",'Mortgage 2 Monthly calcs'!R71)</f>
        <v>193.67260438488455</v>
      </c>
      <c r="X71" s="99">
        <f>IF(ISBLANK('Mortgage 2 Monthly calcs'!S71),"",'Mortgage 2 Monthly calcs'!S71)</f>
        <v>450.62879710062401</v>
      </c>
      <c r="Y71" s="99">
        <f>IF(ISBLANK('Mortgage 2 Monthly calcs'!T71),"",'Mortgage 2 Monthly calcs'!T71)</f>
        <v>10067.913184259976</v>
      </c>
      <c r="Z71" s="99">
        <f>IF(ISBLANK('Mortgage 2 Monthly calcs'!U71),"",'Mortgage 2 Monthly calcs'!U71)</f>
        <v>28590.170904870552</v>
      </c>
      <c r="AA71" s="99">
        <f>IF(ISBLANK('Mortgage 2 Monthly calcs'!V71),"",'Mortgage 2 Monthly calcs'!V71)</f>
        <v>0</v>
      </c>
      <c r="AB71" s="99">
        <f>IF(ISBLANK('Mortgage 2 Monthly calcs'!W71),"",'Mortgage 2 Monthly calcs'!W71)</f>
        <v>89932.086815739909</v>
      </c>
    </row>
    <row r="72" spans="2:28" x14ac:dyDescent="0.25">
      <c r="B72" s="110"/>
      <c r="C72" s="111"/>
      <c r="D72" s="124"/>
      <c r="E72" s="122" t="str">
        <f>IF(ISBLANK('Mortgage 2 Monthly calcs'!E72),"",'Mortgage 2 Monthly calcs'!E72)</f>
        <v/>
      </c>
      <c r="F72" s="122" t="str">
        <f>IF(ISBLANK('Mortgage 2 Monthly calcs'!F72),"",'Mortgage 2 Monthly calcs'!F72)</f>
        <v>Nov</v>
      </c>
      <c r="G72" s="123"/>
      <c r="H72" s="123">
        <f>IF(ISBLANK('Mortgage 2 Monthly calcs'!G72),"",'Mortgage 2 Monthly calcs'!G72)</f>
        <v>0.06</v>
      </c>
      <c r="I72" s="99">
        <f>IF(ISBLANK('Mortgage 2 Monthly calcs'!H72),"",'Mortgage 2 Monthly calcs'!H72)</f>
        <v>644.30140148550754</v>
      </c>
      <c r="J72" s="99">
        <f>IF(ISBLANK('Mortgage 2 Monthly calcs'!I72),"",'Mortgage 2 Monthly calcs'!I72)</f>
        <v>449.66043407869955</v>
      </c>
      <c r="K72" s="99">
        <f>IF(ISBLANK('Mortgage 2 Monthly calcs'!J72),"",'Mortgage 2 Monthly calcs'!J72)</f>
        <v>89932.086815739909</v>
      </c>
      <c r="L72" s="99"/>
      <c r="M72" s="99">
        <f>IF(ISBLANK('Mortgage 2 Monthly calcs'!K72),"",'Mortgage 2 Monthly calcs'!K72)</f>
        <v>0</v>
      </c>
      <c r="N72" s="99"/>
      <c r="O72" s="99">
        <f>IF(ISBLANK('Mortgage 2 Monthly calcs'!L72),"",'Mortgage 2 Monthly calcs'!L72)</f>
        <v>644.30140148550856</v>
      </c>
      <c r="P72" s="99"/>
      <c r="Q72" s="99">
        <f>IF(ISBLANK('Mortgage 2 Monthly calcs'!M72),"",'Mortgage 2 Monthly calcs'!M72)</f>
        <v>0</v>
      </c>
      <c r="R72" s="99">
        <f>IF(ISBLANK('Mortgage 2 Monthly calcs'!N72),"",'Mortgage 2 Monthly calcs'!N72)</f>
        <v>644.30140148550856</v>
      </c>
      <c r="S72" s="99">
        <f>IF(ISBLANK('Mortgage 2 Monthly calcs'!O72),"",'Mortgage 2 Monthly calcs'!O72)</f>
        <v>0</v>
      </c>
      <c r="T72" s="99"/>
      <c r="U72" s="99">
        <f>IF(ISBLANK('Mortgage 2 Monthly calcs'!P72),"",'Mortgage 2 Monthly calcs'!P72)</f>
        <v>0</v>
      </c>
      <c r="V72" s="99">
        <f>IF(ISBLANK('Mortgage 2 Monthly calcs'!Q72),"",'Mortgage 2 Monthly calcs'!Q72)</f>
        <v>0</v>
      </c>
      <c r="W72" s="99">
        <f>IF(ISBLANK('Mortgage 2 Monthly calcs'!R72),"",'Mortgage 2 Monthly calcs'!R72)</f>
        <v>194.64096740680901</v>
      </c>
      <c r="X72" s="99">
        <f>IF(ISBLANK('Mortgage 2 Monthly calcs'!S72),"",'Mortgage 2 Monthly calcs'!S72)</f>
        <v>449.66043407869955</v>
      </c>
      <c r="Y72" s="99">
        <f>IF(ISBLANK('Mortgage 2 Monthly calcs'!T72),"",'Mortgage 2 Monthly calcs'!T72)</f>
        <v>10262.554151666785</v>
      </c>
      <c r="Z72" s="99">
        <f>IF(ISBLANK('Mortgage 2 Monthly calcs'!U72),"",'Mortgage 2 Monthly calcs'!U72)</f>
        <v>29039.83133894925</v>
      </c>
      <c r="AA72" s="99">
        <f>IF(ISBLANK('Mortgage 2 Monthly calcs'!V72),"",'Mortgage 2 Monthly calcs'!V72)</f>
        <v>0</v>
      </c>
      <c r="AB72" s="99">
        <f>IF(ISBLANK('Mortgage 2 Monthly calcs'!W72),"",'Mortgage 2 Monthly calcs'!W72)</f>
        <v>89737.445848333096</v>
      </c>
    </row>
    <row r="73" spans="2:28" x14ac:dyDescent="0.25">
      <c r="B73" s="110"/>
      <c r="C73" s="111"/>
      <c r="D73" s="124"/>
      <c r="E73" s="122" t="str">
        <f>IF(ISBLANK('Mortgage 2 Monthly calcs'!E73),"",'Mortgage 2 Monthly calcs'!E73)</f>
        <v/>
      </c>
      <c r="F73" s="122" t="str">
        <f>IF(ISBLANK('Mortgage 2 Monthly calcs'!F73),"",'Mortgage 2 Monthly calcs'!F73)</f>
        <v>Dec</v>
      </c>
      <c r="G73" s="123"/>
      <c r="H73" s="123">
        <f>IF(ISBLANK('Mortgage 2 Monthly calcs'!G73),"",'Mortgage 2 Monthly calcs'!G73)</f>
        <v>0.06</v>
      </c>
      <c r="I73" s="99">
        <f>IF(ISBLANK('Mortgage 2 Monthly calcs'!H73),"",'Mortgage 2 Monthly calcs'!H73)</f>
        <v>644.30140148550754</v>
      </c>
      <c r="J73" s="99">
        <f>IF(ISBLANK('Mortgage 2 Monthly calcs'!I73),"",'Mortgage 2 Monthly calcs'!I73)</f>
        <v>448.68722924166548</v>
      </c>
      <c r="K73" s="99">
        <f>IF(ISBLANK('Mortgage 2 Monthly calcs'!J73),"",'Mortgage 2 Monthly calcs'!J73)</f>
        <v>89737.445848333096</v>
      </c>
      <c r="L73" s="99"/>
      <c r="M73" s="99">
        <f>IF(ISBLANK('Mortgage 2 Monthly calcs'!K73),"",'Mortgage 2 Monthly calcs'!K73)</f>
        <v>0</v>
      </c>
      <c r="N73" s="99"/>
      <c r="O73" s="99">
        <f>IF(ISBLANK('Mortgage 2 Monthly calcs'!L73),"",'Mortgage 2 Monthly calcs'!L73)</f>
        <v>644.30140148550856</v>
      </c>
      <c r="P73" s="99"/>
      <c r="Q73" s="99">
        <f>IF(ISBLANK('Mortgage 2 Monthly calcs'!M73),"",'Mortgage 2 Monthly calcs'!M73)</f>
        <v>0</v>
      </c>
      <c r="R73" s="99">
        <f>IF(ISBLANK('Mortgage 2 Monthly calcs'!N73),"",'Mortgage 2 Monthly calcs'!N73)</f>
        <v>644.30140148550856</v>
      </c>
      <c r="S73" s="99">
        <f>IF(ISBLANK('Mortgage 2 Monthly calcs'!O73),"",'Mortgage 2 Monthly calcs'!O73)</f>
        <v>0</v>
      </c>
      <c r="T73" s="99"/>
      <c r="U73" s="99">
        <f>IF(ISBLANK('Mortgage 2 Monthly calcs'!P73),"",'Mortgage 2 Monthly calcs'!P73)</f>
        <v>0</v>
      </c>
      <c r="V73" s="99">
        <f>IF(ISBLANK('Mortgage 2 Monthly calcs'!Q73),"",'Mortgage 2 Monthly calcs'!Q73)</f>
        <v>0</v>
      </c>
      <c r="W73" s="99">
        <f>IF(ISBLANK('Mortgage 2 Monthly calcs'!R73),"",'Mortgage 2 Monthly calcs'!R73)</f>
        <v>195.61417224384309</v>
      </c>
      <c r="X73" s="99">
        <f>IF(ISBLANK('Mortgage 2 Monthly calcs'!S73),"",'Mortgage 2 Monthly calcs'!S73)</f>
        <v>448.68722924166548</v>
      </c>
      <c r="Y73" s="99">
        <f>IF(ISBLANK('Mortgage 2 Monthly calcs'!T73),"",'Mortgage 2 Monthly calcs'!T73)</f>
        <v>10458.168323910628</v>
      </c>
      <c r="Z73" s="99">
        <f>IF(ISBLANK('Mortgage 2 Monthly calcs'!U73),"",'Mortgage 2 Monthly calcs'!U73)</f>
        <v>29488.518568190917</v>
      </c>
      <c r="AA73" s="99">
        <f>IF(ISBLANK('Mortgage 2 Monthly calcs'!V73),"",'Mortgage 2 Monthly calcs'!V73)</f>
        <v>0</v>
      </c>
      <c r="AB73" s="99">
        <f>IF(ISBLANK('Mortgage 2 Monthly calcs'!W73),"",'Mortgage 2 Monthly calcs'!W73)</f>
        <v>89541.831676089249</v>
      </c>
    </row>
    <row r="74" spans="2:28" x14ac:dyDescent="0.25">
      <c r="B74" s="110"/>
      <c r="C74" s="111"/>
      <c r="D74" s="124"/>
      <c r="E74" s="122">
        <f>IF(ISBLANK('Mortgage 2 Monthly calcs'!E74),"",'Mortgage 2 Monthly calcs'!E74)</f>
        <v>2015</v>
      </c>
      <c r="F74" s="122" t="str">
        <f>IF(ISBLANK('Mortgage 2 Monthly calcs'!F74),"",'Mortgage 2 Monthly calcs'!F74)</f>
        <v>Jan</v>
      </c>
      <c r="G74" s="123"/>
      <c r="H74" s="123">
        <f>IF(ISBLANK('Mortgage 2 Monthly calcs'!G74),"",'Mortgage 2 Monthly calcs'!G74)</f>
        <v>0.06</v>
      </c>
      <c r="I74" s="99">
        <f>IF(ISBLANK('Mortgage 2 Monthly calcs'!H74),"",'Mortgage 2 Monthly calcs'!H74)</f>
        <v>644.30140148550743</v>
      </c>
      <c r="J74" s="99">
        <f>IF(ISBLANK('Mortgage 2 Monthly calcs'!I74),"",'Mortgage 2 Monthly calcs'!I74)</f>
        <v>447.70915838044624</v>
      </c>
      <c r="K74" s="99">
        <f>IF(ISBLANK('Mortgage 2 Monthly calcs'!J74),"",'Mortgage 2 Monthly calcs'!J74)</f>
        <v>89541.831676089249</v>
      </c>
      <c r="L74" s="99"/>
      <c r="M74" s="99">
        <f>IF(ISBLANK('Mortgage 2 Monthly calcs'!K74),"",'Mortgage 2 Monthly calcs'!K74)</f>
        <v>0</v>
      </c>
      <c r="N74" s="99"/>
      <c r="O74" s="99">
        <f>IF(ISBLANK('Mortgage 2 Monthly calcs'!L74),"",'Mortgage 2 Monthly calcs'!L74)</f>
        <v>644.30140148550856</v>
      </c>
      <c r="P74" s="99"/>
      <c r="Q74" s="99">
        <f>IF(ISBLANK('Mortgage 2 Monthly calcs'!M74),"",'Mortgage 2 Monthly calcs'!M74)</f>
        <v>0</v>
      </c>
      <c r="R74" s="99">
        <f>IF(ISBLANK('Mortgage 2 Monthly calcs'!N74),"",'Mortgage 2 Monthly calcs'!N74)</f>
        <v>644.30140148550856</v>
      </c>
      <c r="S74" s="99">
        <f>IF(ISBLANK('Mortgage 2 Monthly calcs'!O74),"",'Mortgage 2 Monthly calcs'!O74)</f>
        <v>0</v>
      </c>
      <c r="T74" s="99"/>
      <c r="U74" s="99">
        <f>IF(ISBLANK('Mortgage 2 Monthly calcs'!P74),"",'Mortgage 2 Monthly calcs'!P74)</f>
        <v>0</v>
      </c>
      <c r="V74" s="99">
        <f>IF(ISBLANK('Mortgage 2 Monthly calcs'!Q74),"",'Mortgage 2 Monthly calcs'!Q74)</f>
        <v>0</v>
      </c>
      <c r="W74" s="99">
        <f>IF(ISBLANK('Mortgage 2 Monthly calcs'!R74),"",'Mortgage 2 Monthly calcs'!R74)</f>
        <v>196.59224310506232</v>
      </c>
      <c r="X74" s="99">
        <f>IF(ISBLANK('Mortgage 2 Monthly calcs'!S74),"",'Mortgage 2 Monthly calcs'!S74)</f>
        <v>447.70915838044624</v>
      </c>
      <c r="Y74" s="99">
        <f>IF(ISBLANK('Mortgage 2 Monthly calcs'!T74),"",'Mortgage 2 Monthly calcs'!T74)</f>
        <v>10654.76056701569</v>
      </c>
      <c r="Z74" s="99">
        <f>IF(ISBLANK('Mortgage 2 Monthly calcs'!U74),"",'Mortgage 2 Monthly calcs'!U74)</f>
        <v>29936.227726571364</v>
      </c>
      <c r="AA74" s="99">
        <f>IF(ISBLANK('Mortgage 2 Monthly calcs'!V74),"",'Mortgage 2 Monthly calcs'!V74)</f>
        <v>0</v>
      </c>
      <c r="AB74" s="99">
        <f>IF(ISBLANK('Mortgage 2 Monthly calcs'!W74),"",'Mortgage 2 Monthly calcs'!W74)</f>
        <v>89345.239432984192</v>
      </c>
    </row>
    <row r="75" spans="2:28" x14ac:dyDescent="0.25">
      <c r="B75" s="110"/>
      <c r="C75" s="111"/>
      <c r="D75" s="124" t="str">
        <f>IF(K843=1,F67+1,"")</f>
        <v/>
      </c>
      <c r="E75" s="122" t="str">
        <f>IF(ISBLANK('Mortgage 2 Monthly calcs'!E75),"",'Mortgage 2 Monthly calcs'!E75)</f>
        <v/>
      </c>
      <c r="F75" s="122" t="str">
        <f>IF(ISBLANK('Mortgage 2 Monthly calcs'!F75),"",'Mortgage 2 Monthly calcs'!F75)</f>
        <v>Feb</v>
      </c>
      <c r="G75" s="123"/>
      <c r="H75" s="123">
        <f>IF(ISBLANK('Mortgage 2 Monthly calcs'!G75),"",'Mortgage 2 Monthly calcs'!G75)</f>
        <v>0.06</v>
      </c>
      <c r="I75" s="99">
        <f>IF(ISBLANK('Mortgage 2 Monthly calcs'!H75),"",'Mortgage 2 Monthly calcs'!H75)</f>
        <v>644.30140148550754</v>
      </c>
      <c r="J75" s="99">
        <f>IF(ISBLANK('Mortgage 2 Monthly calcs'!I75),"",'Mortgage 2 Monthly calcs'!I75)</f>
        <v>446.72619716492096</v>
      </c>
      <c r="K75" s="99">
        <f>IF(ISBLANK('Mortgage 2 Monthly calcs'!J75),"",'Mortgage 2 Monthly calcs'!J75)</f>
        <v>89345.239432984192</v>
      </c>
      <c r="L75" s="99"/>
      <c r="M75" s="99">
        <f>IF(ISBLANK('Mortgage 2 Monthly calcs'!K75),"",'Mortgage 2 Monthly calcs'!K75)</f>
        <v>0</v>
      </c>
      <c r="N75" s="99"/>
      <c r="O75" s="99">
        <f>IF(ISBLANK('Mortgage 2 Monthly calcs'!L75),"",'Mortgage 2 Monthly calcs'!L75)</f>
        <v>644.30140148550856</v>
      </c>
      <c r="P75" s="99"/>
      <c r="Q75" s="99">
        <f>IF(ISBLANK('Mortgage 2 Monthly calcs'!M75),"",'Mortgage 2 Monthly calcs'!M75)</f>
        <v>0</v>
      </c>
      <c r="R75" s="99">
        <f>IF(ISBLANK('Mortgage 2 Monthly calcs'!N75),"",'Mortgage 2 Monthly calcs'!N75)</f>
        <v>644.30140148550856</v>
      </c>
      <c r="S75" s="99">
        <f>IF(ISBLANK('Mortgage 2 Monthly calcs'!O75),"",'Mortgage 2 Monthly calcs'!O75)</f>
        <v>0</v>
      </c>
      <c r="T75" s="99"/>
      <c r="U75" s="99">
        <f>IF(ISBLANK('Mortgage 2 Monthly calcs'!P75),"",'Mortgage 2 Monthly calcs'!P75)</f>
        <v>0</v>
      </c>
      <c r="V75" s="99">
        <f>IF(ISBLANK('Mortgage 2 Monthly calcs'!Q75),"",'Mortgage 2 Monthly calcs'!Q75)</f>
        <v>0</v>
      </c>
      <c r="W75" s="99">
        <f>IF(ISBLANK('Mortgage 2 Monthly calcs'!R75),"",'Mortgage 2 Monthly calcs'!R75)</f>
        <v>197.5752043205876</v>
      </c>
      <c r="X75" s="99">
        <f>IF(ISBLANK('Mortgage 2 Monthly calcs'!S75),"",'Mortgage 2 Monthly calcs'!S75)</f>
        <v>446.72619716492096</v>
      </c>
      <c r="Y75" s="99">
        <f>IF(ISBLANK('Mortgage 2 Monthly calcs'!T75),"",'Mortgage 2 Monthly calcs'!T75)</f>
        <v>10852.335771336278</v>
      </c>
      <c r="Z75" s="99">
        <f>IF(ISBLANK('Mortgage 2 Monthly calcs'!U75),"",'Mortgage 2 Monthly calcs'!U75)</f>
        <v>30382.953923736284</v>
      </c>
      <c r="AA75" s="99">
        <f>IF(ISBLANK('Mortgage 2 Monthly calcs'!V75),"",'Mortgage 2 Monthly calcs'!V75)</f>
        <v>0</v>
      </c>
      <c r="AB75" s="99">
        <f>IF(ISBLANK('Mortgage 2 Monthly calcs'!W75),"",'Mortgage 2 Monthly calcs'!W75)</f>
        <v>89147.664228663605</v>
      </c>
    </row>
    <row r="76" spans="2:28" x14ac:dyDescent="0.25">
      <c r="B76" s="110"/>
      <c r="C76" s="111"/>
      <c r="D76" s="124" t="str">
        <f>IF(K844=1,F67+1,"")</f>
        <v/>
      </c>
      <c r="E76" s="122" t="str">
        <f>IF(ISBLANK('Mortgage 2 Monthly calcs'!E76),"",'Mortgage 2 Monthly calcs'!E76)</f>
        <v/>
      </c>
      <c r="F76" s="122" t="str">
        <f>IF(ISBLANK('Mortgage 2 Monthly calcs'!F76),"",'Mortgage 2 Monthly calcs'!F76)</f>
        <v>Mar</v>
      </c>
      <c r="G76" s="123"/>
      <c r="H76" s="123">
        <f>IF(ISBLANK('Mortgage 2 Monthly calcs'!G76),"",'Mortgage 2 Monthly calcs'!G76)</f>
        <v>0.06</v>
      </c>
      <c r="I76" s="99">
        <f>IF(ISBLANK('Mortgage 2 Monthly calcs'!H76),"",'Mortgage 2 Monthly calcs'!H76)</f>
        <v>644.30140148550743</v>
      </c>
      <c r="J76" s="99">
        <f>IF(ISBLANK('Mortgage 2 Monthly calcs'!I76),"",'Mortgage 2 Monthly calcs'!I76)</f>
        <v>445.73832114331805</v>
      </c>
      <c r="K76" s="99">
        <f>IF(ISBLANK('Mortgage 2 Monthly calcs'!J76),"",'Mortgage 2 Monthly calcs'!J76)</f>
        <v>89147.664228663605</v>
      </c>
      <c r="L76" s="99"/>
      <c r="M76" s="99">
        <f>IF(ISBLANK('Mortgage 2 Monthly calcs'!K76),"",'Mortgage 2 Monthly calcs'!K76)</f>
        <v>0</v>
      </c>
      <c r="N76" s="99"/>
      <c r="O76" s="99">
        <f>IF(ISBLANK('Mortgage 2 Monthly calcs'!L76),"",'Mortgage 2 Monthly calcs'!L76)</f>
        <v>644.30140148550856</v>
      </c>
      <c r="P76" s="99"/>
      <c r="Q76" s="99">
        <f>IF(ISBLANK('Mortgage 2 Monthly calcs'!M76),"",'Mortgage 2 Monthly calcs'!M76)</f>
        <v>0</v>
      </c>
      <c r="R76" s="99">
        <f>IF(ISBLANK('Mortgage 2 Monthly calcs'!N76),"",'Mortgage 2 Monthly calcs'!N76)</f>
        <v>644.30140148550856</v>
      </c>
      <c r="S76" s="99">
        <f>IF(ISBLANK('Mortgage 2 Monthly calcs'!O76),"",'Mortgage 2 Monthly calcs'!O76)</f>
        <v>0</v>
      </c>
      <c r="T76" s="99"/>
      <c r="U76" s="99">
        <f>IF(ISBLANK('Mortgage 2 Monthly calcs'!P76),"",'Mortgage 2 Monthly calcs'!P76)</f>
        <v>0</v>
      </c>
      <c r="V76" s="99">
        <f>IF(ISBLANK('Mortgage 2 Monthly calcs'!Q76),"",'Mortgage 2 Monthly calcs'!Q76)</f>
        <v>0</v>
      </c>
      <c r="W76" s="99">
        <f>IF(ISBLANK('Mortgage 2 Monthly calcs'!R76),"",'Mortgage 2 Monthly calcs'!R76)</f>
        <v>198.56308034219052</v>
      </c>
      <c r="X76" s="99">
        <f>IF(ISBLANK('Mortgage 2 Monthly calcs'!S76),"",'Mortgage 2 Monthly calcs'!S76)</f>
        <v>445.73832114331805</v>
      </c>
      <c r="Y76" s="99">
        <f>IF(ISBLANK('Mortgage 2 Monthly calcs'!T76),"",'Mortgage 2 Monthly calcs'!T76)</f>
        <v>11050.898851678468</v>
      </c>
      <c r="Z76" s="99">
        <f>IF(ISBLANK('Mortgage 2 Monthly calcs'!U76),"",'Mortgage 2 Monthly calcs'!U76)</f>
        <v>30828.692244879603</v>
      </c>
      <c r="AA76" s="99">
        <f>IF(ISBLANK('Mortgage 2 Monthly calcs'!V76),"",'Mortgage 2 Monthly calcs'!V76)</f>
        <v>0</v>
      </c>
      <c r="AB76" s="99">
        <f>IF(ISBLANK('Mortgage 2 Monthly calcs'!W76),"",'Mortgage 2 Monthly calcs'!W76)</f>
        <v>88949.10114832141</v>
      </c>
    </row>
    <row r="77" spans="2:28" x14ac:dyDescent="0.25">
      <c r="B77" s="110"/>
      <c r="C77" s="111"/>
      <c r="D77" s="124" t="str">
        <f>IF(K845=1,F67+1,"")</f>
        <v/>
      </c>
      <c r="E77" s="122" t="str">
        <f>IF(ISBLANK('Mortgage 2 Monthly calcs'!E77),"",'Mortgage 2 Monthly calcs'!E77)</f>
        <v/>
      </c>
      <c r="F77" s="122" t="str">
        <f>IF(ISBLANK('Mortgage 2 Monthly calcs'!F77),"",'Mortgage 2 Monthly calcs'!F77)</f>
        <v>Apr</v>
      </c>
      <c r="G77" s="123"/>
      <c r="H77" s="123">
        <f>IF(ISBLANK('Mortgage 2 Monthly calcs'!G77),"",'Mortgage 2 Monthly calcs'!G77)</f>
        <v>0.06</v>
      </c>
      <c r="I77" s="99">
        <f>IF(ISBLANK('Mortgage 2 Monthly calcs'!H77),"",'Mortgage 2 Monthly calcs'!H77)</f>
        <v>644.30140148550743</v>
      </c>
      <c r="J77" s="99">
        <f>IF(ISBLANK('Mortgage 2 Monthly calcs'!I77),"",'Mortgage 2 Monthly calcs'!I77)</f>
        <v>444.74550574160708</v>
      </c>
      <c r="K77" s="99">
        <f>IF(ISBLANK('Mortgage 2 Monthly calcs'!J77),"",'Mortgage 2 Monthly calcs'!J77)</f>
        <v>88949.10114832141</v>
      </c>
      <c r="L77" s="99"/>
      <c r="M77" s="99">
        <f>IF(ISBLANK('Mortgage 2 Monthly calcs'!K77),"",'Mortgage 2 Monthly calcs'!K77)</f>
        <v>0</v>
      </c>
      <c r="N77" s="99"/>
      <c r="O77" s="99">
        <f>IF(ISBLANK('Mortgage 2 Monthly calcs'!L77),"",'Mortgage 2 Monthly calcs'!L77)</f>
        <v>644.30140148550856</v>
      </c>
      <c r="P77" s="99"/>
      <c r="Q77" s="99">
        <f>IF(ISBLANK('Mortgage 2 Monthly calcs'!M77),"",'Mortgage 2 Monthly calcs'!M77)</f>
        <v>0</v>
      </c>
      <c r="R77" s="99">
        <f>IF(ISBLANK('Mortgage 2 Monthly calcs'!N77),"",'Mortgage 2 Monthly calcs'!N77)</f>
        <v>644.30140148550856</v>
      </c>
      <c r="S77" s="99">
        <f>IF(ISBLANK('Mortgage 2 Monthly calcs'!O77),"",'Mortgage 2 Monthly calcs'!O77)</f>
        <v>0</v>
      </c>
      <c r="T77" s="99"/>
      <c r="U77" s="99">
        <f>IF(ISBLANK('Mortgage 2 Monthly calcs'!P77),"",'Mortgage 2 Monthly calcs'!P77)</f>
        <v>0</v>
      </c>
      <c r="V77" s="99">
        <f>IF(ISBLANK('Mortgage 2 Monthly calcs'!Q77),"",'Mortgage 2 Monthly calcs'!Q77)</f>
        <v>0</v>
      </c>
      <c r="W77" s="99">
        <f>IF(ISBLANK('Mortgage 2 Monthly calcs'!R77),"",'Mortgage 2 Monthly calcs'!R77)</f>
        <v>199.55589574390149</v>
      </c>
      <c r="X77" s="99">
        <f>IF(ISBLANK('Mortgage 2 Monthly calcs'!S77),"",'Mortgage 2 Monthly calcs'!S77)</f>
        <v>444.74550574160708</v>
      </c>
      <c r="Y77" s="99">
        <f>IF(ISBLANK('Mortgage 2 Monthly calcs'!T77),"",'Mortgage 2 Monthly calcs'!T77)</f>
        <v>11250.454747422369</v>
      </c>
      <c r="Z77" s="99">
        <f>IF(ISBLANK('Mortgage 2 Monthly calcs'!U77),"",'Mortgage 2 Monthly calcs'!U77)</f>
        <v>31273.437750621211</v>
      </c>
      <c r="AA77" s="99">
        <f>IF(ISBLANK('Mortgage 2 Monthly calcs'!V77),"",'Mortgage 2 Monthly calcs'!V77)</f>
        <v>0</v>
      </c>
      <c r="AB77" s="99">
        <f>IF(ISBLANK('Mortgage 2 Monthly calcs'!W77),"",'Mortgage 2 Monthly calcs'!W77)</f>
        <v>88749.545252577504</v>
      </c>
    </row>
    <row r="78" spans="2:28" x14ac:dyDescent="0.25">
      <c r="B78" s="110"/>
      <c r="C78" s="111"/>
      <c r="D78" s="124" t="str">
        <f>IF(K846=1,F67+1,"")</f>
        <v/>
      </c>
      <c r="E78" s="122" t="str">
        <f>IF(ISBLANK('Mortgage 2 Monthly calcs'!E78),"",'Mortgage 2 Monthly calcs'!E78)</f>
        <v/>
      </c>
      <c r="F78" s="122" t="str">
        <f>IF(ISBLANK('Mortgage 2 Monthly calcs'!F78),"",'Mortgage 2 Monthly calcs'!F78)</f>
        <v>May</v>
      </c>
      <c r="G78" s="123"/>
      <c r="H78" s="123">
        <f>IF(ISBLANK('Mortgage 2 Monthly calcs'!G78),"",'Mortgage 2 Monthly calcs'!G78)</f>
        <v>0.06</v>
      </c>
      <c r="I78" s="99">
        <f>IF(ISBLANK('Mortgage 2 Monthly calcs'!H78),"",'Mortgage 2 Monthly calcs'!H78)</f>
        <v>644.30140148550743</v>
      </c>
      <c r="J78" s="99">
        <f>IF(ISBLANK('Mortgage 2 Monthly calcs'!I78),"",'Mortgage 2 Monthly calcs'!I78)</f>
        <v>443.74772626288751</v>
      </c>
      <c r="K78" s="99">
        <f>IF(ISBLANK('Mortgage 2 Monthly calcs'!J78),"",'Mortgage 2 Monthly calcs'!J78)</f>
        <v>88749.545252577504</v>
      </c>
      <c r="L78" s="99"/>
      <c r="M78" s="99">
        <f>IF(ISBLANK('Mortgage 2 Monthly calcs'!K78),"",'Mortgage 2 Monthly calcs'!K78)</f>
        <v>0</v>
      </c>
      <c r="N78" s="99"/>
      <c r="O78" s="99">
        <f>IF(ISBLANK('Mortgage 2 Monthly calcs'!L78),"",'Mortgage 2 Monthly calcs'!L78)</f>
        <v>644.30140148550856</v>
      </c>
      <c r="P78" s="99"/>
      <c r="Q78" s="99">
        <f>IF(ISBLANK('Mortgage 2 Monthly calcs'!M78),"",'Mortgage 2 Monthly calcs'!M78)</f>
        <v>0</v>
      </c>
      <c r="R78" s="99">
        <f>IF(ISBLANK('Mortgage 2 Monthly calcs'!N78),"",'Mortgage 2 Monthly calcs'!N78)</f>
        <v>644.30140148550856</v>
      </c>
      <c r="S78" s="99">
        <f>IF(ISBLANK('Mortgage 2 Monthly calcs'!O78),"",'Mortgage 2 Monthly calcs'!O78)</f>
        <v>0</v>
      </c>
      <c r="T78" s="99"/>
      <c r="U78" s="99">
        <f>IF(ISBLANK('Mortgage 2 Monthly calcs'!P78),"",'Mortgage 2 Monthly calcs'!P78)</f>
        <v>0</v>
      </c>
      <c r="V78" s="99">
        <f>IF(ISBLANK('Mortgage 2 Monthly calcs'!Q78),"",'Mortgage 2 Monthly calcs'!Q78)</f>
        <v>0</v>
      </c>
      <c r="W78" s="99">
        <f>IF(ISBLANK('Mortgage 2 Monthly calcs'!R78),"",'Mortgage 2 Monthly calcs'!R78)</f>
        <v>200.55367522262105</v>
      </c>
      <c r="X78" s="99">
        <f>IF(ISBLANK('Mortgage 2 Monthly calcs'!S78),"",'Mortgage 2 Monthly calcs'!S78)</f>
        <v>443.74772626288751</v>
      </c>
      <c r="Y78" s="99">
        <f>IF(ISBLANK('Mortgage 2 Monthly calcs'!T78),"",'Mortgage 2 Monthly calcs'!T78)</f>
        <v>11451.008422644991</v>
      </c>
      <c r="Z78" s="99">
        <f>IF(ISBLANK('Mortgage 2 Monthly calcs'!U78),"",'Mortgage 2 Monthly calcs'!U78)</f>
        <v>31717.1854768841</v>
      </c>
      <c r="AA78" s="99">
        <f>IF(ISBLANK('Mortgage 2 Monthly calcs'!V78),"",'Mortgage 2 Monthly calcs'!V78)</f>
        <v>0</v>
      </c>
      <c r="AB78" s="99">
        <f>IF(ISBLANK('Mortgage 2 Monthly calcs'!W78),"",'Mortgage 2 Monthly calcs'!W78)</f>
        <v>88548.991577354886</v>
      </c>
    </row>
    <row r="79" spans="2:28" x14ac:dyDescent="0.25">
      <c r="B79" s="110"/>
      <c r="C79" s="111"/>
      <c r="D79" s="124" t="str">
        <f>IF(K847=1,F67+1,"")</f>
        <v/>
      </c>
      <c r="E79" s="122" t="str">
        <f>IF(ISBLANK('Mortgage 2 Monthly calcs'!E79),"",'Mortgage 2 Monthly calcs'!E79)</f>
        <v/>
      </c>
      <c r="F79" s="122" t="str">
        <f>IF(ISBLANK('Mortgage 2 Monthly calcs'!F79),"",'Mortgage 2 Monthly calcs'!F79)</f>
        <v>Jun</v>
      </c>
      <c r="G79" s="123"/>
      <c r="H79" s="123">
        <f>IF(ISBLANK('Mortgage 2 Monthly calcs'!G79),"",'Mortgage 2 Monthly calcs'!G79)</f>
        <v>0.06</v>
      </c>
      <c r="I79" s="99">
        <f>IF(ISBLANK('Mortgage 2 Monthly calcs'!H79),"",'Mortgage 2 Monthly calcs'!H79)</f>
        <v>644.30140148550743</v>
      </c>
      <c r="J79" s="99">
        <f>IF(ISBLANK('Mortgage 2 Monthly calcs'!I79),"",'Mortgage 2 Monthly calcs'!I79)</f>
        <v>442.74495788677444</v>
      </c>
      <c r="K79" s="99">
        <f>IF(ISBLANK('Mortgage 2 Monthly calcs'!J79),"",'Mortgage 2 Monthly calcs'!J79)</f>
        <v>88548.991577354886</v>
      </c>
      <c r="L79" s="99"/>
      <c r="M79" s="99">
        <f>IF(ISBLANK('Mortgage 2 Monthly calcs'!K79),"",'Mortgage 2 Monthly calcs'!K79)</f>
        <v>0</v>
      </c>
      <c r="N79" s="99"/>
      <c r="O79" s="99">
        <f>IF(ISBLANK('Mortgage 2 Monthly calcs'!L79),"",'Mortgage 2 Monthly calcs'!L79)</f>
        <v>644.30140148550856</v>
      </c>
      <c r="P79" s="99"/>
      <c r="Q79" s="99">
        <f>IF(ISBLANK('Mortgage 2 Monthly calcs'!M79),"",'Mortgage 2 Monthly calcs'!M79)</f>
        <v>0</v>
      </c>
      <c r="R79" s="99">
        <f>IF(ISBLANK('Mortgage 2 Monthly calcs'!N79),"",'Mortgage 2 Monthly calcs'!N79)</f>
        <v>644.30140148550856</v>
      </c>
      <c r="S79" s="99">
        <f>IF(ISBLANK('Mortgage 2 Monthly calcs'!O79),"",'Mortgage 2 Monthly calcs'!O79)</f>
        <v>0</v>
      </c>
      <c r="T79" s="99"/>
      <c r="U79" s="99">
        <f>IF(ISBLANK('Mortgage 2 Monthly calcs'!P79),"",'Mortgage 2 Monthly calcs'!P79)</f>
        <v>0</v>
      </c>
      <c r="V79" s="99">
        <f>IF(ISBLANK('Mortgage 2 Monthly calcs'!Q79),"",'Mortgage 2 Monthly calcs'!Q79)</f>
        <v>0</v>
      </c>
      <c r="W79" s="99">
        <f>IF(ISBLANK('Mortgage 2 Monthly calcs'!R79),"",'Mortgage 2 Monthly calcs'!R79)</f>
        <v>201.55644359873412</v>
      </c>
      <c r="X79" s="99">
        <f>IF(ISBLANK('Mortgage 2 Monthly calcs'!S79),"",'Mortgage 2 Monthly calcs'!S79)</f>
        <v>442.74495788677444</v>
      </c>
      <c r="Y79" s="99">
        <f>IF(ISBLANK('Mortgage 2 Monthly calcs'!T79),"",'Mortgage 2 Monthly calcs'!T79)</f>
        <v>11652.564866243725</v>
      </c>
      <c r="Z79" s="99">
        <f>IF(ISBLANK('Mortgage 2 Monthly calcs'!U79),"",'Mortgage 2 Monthly calcs'!U79)</f>
        <v>32159.930434770875</v>
      </c>
      <c r="AA79" s="99">
        <f>IF(ISBLANK('Mortgage 2 Monthly calcs'!V79),"",'Mortgage 2 Monthly calcs'!V79)</f>
        <v>0</v>
      </c>
      <c r="AB79" s="99">
        <f>IF(ISBLANK('Mortgage 2 Monthly calcs'!W79),"",'Mortgage 2 Monthly calcs'!W79)</f>
        <v>88347.435133756153</v>
      </c>
    </row>
    <row r="80" spans="2:28" x14ac:dyDescent="0.25">
      <c r="B80" s="110"/>
      <c r="C80" s="111"/>
      <c r="D80" s="124" t="str">
        <f>IF(K848=1,F67+1,"")</f>
        <v/>
      </c>
      <c r="E80" s="122" t="str">
        <f>IF(ISBLANK('Mortgage 2 Monthly calcs'!E80),"",'Mortgage 2 Monthly calcs'!E80)</f>
        <v/>
      </c>
      <c r="F80" s="122" t="str">
        <f>IF(ISBLANK('Mortgage 2 Monthly calcs'!F80),"",'Mortgage 2 Monthly calcs'!F80)</f>
        <v>Jul</v>
      </c>
      <c r="G80" s="123"/>
      <c r="H80" s="123">
        <f>IF(ISBLANK('Mortgage 2 Monthly calcs'!G80),"",'Mortgage 2 Monthly calcs'!G80)</f>
        <v>0.06</v>
      </c>
      <c r="I80" s="99">
        <f>IF(ISBLANK('Mortgage 2 Monthly calcs'!H80),"",'Mortgage 2 Monthly calcs'!H80)</f>
        <v>644.30140148550743</v>
      </c>
      <c r="J80" s="99">
        <f>IF(ISBLANK('Mortgage 2 Monthly calcs'!I80),"",'Mortgage 2 Monthly calcs'!I80)</f>
        <v>441.73717566878076</v>
      </c>
      <c r="K80" s="99">
        <f>IF(ISBLANK('Mortgage 2 Monthly calcs'!J80),"",'Mortgage 2 Monthly calcs'!J80)</f>
        <v>88347.435133756153</v>
      </c>
      <c r="L80" s="99"/>
      <c r="M80" s="99">
        <f>IF(ISBLANK('Mortgage 2 Monthly calcs'!K80),"",'Mortgage 2 Monthly calcs'!K80)</f>
        <v>0</v>
      </c>
      <c r="N80" s="99"/>
      <c r="O80" s="99">
        <f>IF(ISBLANK('Mortgage 2 Monthly calcs'!L80),"",'Mortgage 2 Monthly calcs'!L80)</f>
        <v>644.30140148550856</v>
      </c>
      <c r="P80" s="99"/>
      <c r="Q80" s="99">
        <f>IF(ISBLANK('Mortgage 2 Monthly calcs'!M80),"",'Mortgage 2 Monthly calcs'!M80)</f>
        <v>0</v>
      </c>
      <c r="R80" s="99">
        <f>IF(ISBLANK('Mortgage 2 Monthly calcs'!N80),"",'Mortgage 2 Monthly calcs'!N80)</f>
        <v>644.30140148550856</v>
      </c>
      <c r="S80" s="99">
        <f>IF(ISBLANK('Mortgage 2 Monthly calcs'!O80),"",'Mortgage 2 Monthly calcs'!O80)</f>
        <v>0</v>
      </c>
      <c r="T80" s="99"/>
      <c r="U80" s="99">
        <f>IF(ISBLANK('Mortgage 2 Monthly calcs'!P80),"",'Mortgage 2 Monthly calcs'!P80)</f>
        <v>0</v>
      </c>
      <c r="V80" s="99">
        <f>IF(ISBLANK('Mortgage 2 Monthly calcs'!Q80),"",'Mortgage 2 Monthly calcs'!Q80)</f>
        <v>0</v>
      </c>
      <c r="W80" s="99">
        <f>IF(ISBLANK('Mortgage 2 Monthly calcs'!R80),"",'Mortgage 2 Monthly calcs'!R80)</f>
        <v>202.5642258167278</v>
      </c>
      <c r="X80" s="99">
        <f>IF(ISBLANK('Mortgage 2 Monthly calcs'!S80),"",'Mortgage 2 Monthly calcs'!S80)</f>
        <v>441.73717566878076</v>
      </c>
      <c r="Y80" s="99">
        <f>IF(ISBLANK('Mortgage 2 Monthly calcs'!T80),"",'Mortgage 2 Monthly calcs'!T80)</f>
        <v>11855.129092060453</v>
      </c>
      <c r="Z80" s="99">
        <f>IF(ISBLANK('Mortgage 2 Monthly calcs'!U80),"",'Mortgage 2 Monthly calcs'!U80)</f>
        <v>32601.667610439654</v>
      </c>
      <c r="AA80" s="99">
        <f>IF(ISBLANK('Mortgage 2 Monthly calcs'!V80),"",'Mortgage 2 Monthly calcs'!V80)</f>
        <v>0</v>
      </c>
      <c r="AB80" s="99">
        <f>IF(ISBLANK('Mortgage 2 Monthly calcs'!W80),"",'Mortgage 2 Monthly calcs'!W80)</f>
        <v>88144.870907939418</v>
      </c>
    </row>
    <row r="81" spans="2:28" x14ac:dyDescent="0.25">
      <c r="B81" s="110"/>
      <c r="C81" s="111"/>
      <c r="D81" s="124" t="str">
        <f>IF(K849=1,F67+1,"")</f>
        <v/>
      </c>
      <c r="E81" s="122" t="str">
        <f>IF(ISBLANK('Mortgage 2 Monthly calcs'!E81),"",'Mortgage 2 Monthly calcs'!E81)</f>
        <v/>
      </c>
      <c r="F81" s="122" t="str">
        <f>IF(ISBLANK('Mortgage 2 Monthly calcs'!F81),"",'Mortgage 2 Monthly calcs'!F81)</f>
        <v>Aug</v>
      </c>
      <c r="G81" s="123"/>
      <c r="H81" s="123">
        <f>IF(ISBLANK('Mortgage 2 Monthly calcs'!G81),"",'Mortgage 2 Monthly calcs'!G81)</f>
        <v>0.06</v>
      </c>
      <c r="I81" s="99">
        <f>IF(ISBLANK('Mortgage 2 Monthly calcs'!H81),"",'Mortgage 2 Monthly calcs'!H81)</f>
        <v>644.30140148550743</v>
      </c>
      <c r="J81" s="99">
        <f>IF(ISBLANK('Mortgage 2 Monthly calcs'!I81),"",'Mortgage 2 Monthly calcs'!I81)</f>
        <v>440.72435453969712</v>
      </c>
      <c r="K81" s="99">
        <f>IF(ISBLANK('Mortgage 2 Monthly calcs'!J81),"",'Mortgage 2 Monthly calcs'!J81)</f>
        <v>88144.870907939418</v>
      </c>
      <c r="L81" s="99"/>
      <c r="M81" s="99">
        <f>IF(ISBLANK('Mortgage 2 Monthly calcs'!K81),"",'Mortgage 2 Monthly calcs'!K81)</f>
        <v>0</v>
      </c>
      <c r="N81" s="99"/>
      <c r="O81" s="99">
        <f>IF(ISBLANK('Mortgage 2 Monthly calcs'!L81),"",'Mortgage 2 Monthly calcs'!L81)</f>
        <v>644.30140148550856</v>
      </c>
      <c r="P81" s="99"/>
      <c r="Q81" s="99">
        <f>IF(ISBLANK('Mortgage 2 Monthly calcs'!M81),"",'Mortgage 2 Monthly calcs'!M81)</f>
        <v>0</v>
      </c>
      <c r="R81" s="99">
        <f>IF(ISBLANK('Mortgage 2 Monthly calcs'!N81),"",'Mortgage 2 Monthly calcs'!N81)</f>
        <v>644.30140148550856</v>
      </c>
      <c r="S81" s="99">
        <f>IF(ISBLANK('Mortgage 2 Monthly calcs'!O81),"",'Mortgage 2 Monthly calcs'!O81)</f>
        <v>0</v>
      </c>
      <c r="T81" s="99"/>
      <c r="U81" s="99">
        <f>IF(ISBLANK('Mortgage 2 Monthly calcs'!P81),"",'Mortgage 2 Monthly calcs'!P81)</f>
        <v>0</v>
      </c>
      <c r="V81" s="99">
        <f>IF(ISBLANK('Mortgage 2 Monthly calcs'!Q81),"",'Mortgage 2 Monthly calcs'!Q81)</f>
        <v>0</v>
      </c>
      <c r="W81" s="99">
        <f>IF(ISBLANK('Mortgage 2 Monthly calcs'!R81),"",'Mortgage 2 Monthly calcs'!R81)</f>
        <v>203.57704694581145</v>
      </c>
      <c r="X81" s="99">
        <f>IF(ISBLANK('Mortgage 2 Monthly calcs'!S81),"",'Mortgage 2 Monthly calcs'!S81)</f>
        <v>440.72435453969712</v>
      </c>
      <c r="Y81" s="99">
        <f>IF(ISBLANK('Mortgage 2 Monthly calcs'!T81),"",'Mortgage 2 Monthly calcs'!T81)</f>
        <v>12058.706139006264</v>
      </c>
      <c r="Z81" s="99">
        <f>IF(ISBLANK('Mortgage 2 Monthly calcs'!U81),"",'Mortgage 2 Monthly calcs'!U81)</f>
        <v>33042.391964979353</v>
      </c>
      <c r="AA81" s="99">
        <f>IF(ISBLANK('Mortgage 2 Monthly calcs'!V81),"",'Mortgage 2 Monthly calcs'!V81)</f>
        <v>0</v>
      </c>
      <c r="AB81" s="99">
        <f>IF(ISBLANK('Mortgage 2 Monthly calcs'!W81),"",'Mortgage 2 Monthly calcs'!W81)</f>
        <v>87941.29386099361</v>
      </c>
    </row>
    <row r="82" spans="2:28" x14ac:dyDescent="0.25">
      <c r="B82" s="110"/>
      <c r="C82" s="111"/>
      <c r="D82" s="124" t="str">
        <f>IF(K850=1,F67+1,"")</f>
        <v/>
      </c>
      <c r="E82" s="122" t="str">
        <f>IF(ISBLANK('Mortgage 2 Monthly calcs'!E82),"",'Mortgage 2 Monthly calcs'!E82)</f>
        <v/>
      </c>
      <c r="F82" s="122" t="str">
        <f>IF(ISBLANK('Mortgage 2 Monthly calcs'!F82),"",'Mortgage 2 Monthly calcs'!F82)</f>
        <v>Sep</v>
      </c>
      <c r="G82" s="123"/>
      <c r="H82" s="123">
        <f>IF(ISBLANK('Mortgage 2 Monthly calcs'!G82),"",'Mortgage 2 Monthly calcs'!G82)</f>
        <v>0.06</v>
      </c>
      <c r="I82" s="99">
        <f>IF(ISBLANK('Mortgage 2 Monthly calcs'!H82),"",'Mortgage 2 Monthly calcs'!H82)</f>
        <v>644.30140148550743</v>
      </c>
      <c r="J82" s="99">
        <f>IF(ISBLANK('Mortgage 2 Monthly calcs'!I82),"",'Mortgage 2 Monthly calcs'!I82)</f>
        <v>439.70646930496804</v>
      </c>
      <c r="K82" s="99">
        <f>IF(ISBLANK('Mortgage 2 Monthly calcs'!J82),"",'Mortgage 2 Monthly calcs'!J82)</f>
        <v>87941.29386099361</v>
      </c>
      <c r="L82" s="99"/>
      <c r="M82" s="99">
        <f>IF(ISBLANK('Mortgage 2 Monthly calcs'!K82),"",'Mortgage 2 Monthly calcs'!K82)</f>
        <v>0</v>
      </c>
      <c r="N82" s="99"/>
      <c r="O82" s="99">
        <f>IF(ISBLANK('Mortgage 2 Monthly calcs'!L82),"",'Mortgage 2 Monthly calcs'!L82)</f>
        <v>644.30140148550856</v>
      </c>
      <c r="P82" s="99"/>
      <c r="Q82" s="99">
        <f>IF(ISBLANK('Mortgage 2 Monthly calcs'!M82),"",'Mortgage 2 Monthly calcs'!M82)</f>
        <v>0</v>
      </c>
      <c r="R82" s="99">
        <f>IF(ISBLANK('Mortgage 2 Monthly calcs'!N82),"",'Mortgage 2 Monthly calcs'!N82)</f>
        <v>644.30140148550856</v>
      </c>
      <c r="S82" s="99">
        <f>IF(ISBLANK('Mortgage 2 Monthly calcs'!O82),"",'Mortgage 2 Monthly calcs'!O82)</f>
        <v>0</v>
      </c>
      <c r="T82" s="99"/>
      <c r="U82" s="99">
        <f>IF(ISBLANK('Mortgage 2 Monthly calcs'!P82),"",'Mortgage 2 Monthly calcs'!P82)</f>
        <v>0</v>
      </c>
      <c r="V82" s="99">
        <f>IF(ISBLANK('Mortgage 2 Monthly calcs'!Q82),"",'Mortgage 2 Monthly calcs'!Q82)</f>
        <v>0</v>
      </c>
      <c r="W82" s="99">
        <f>IF(ISBLANK('Mortgage 2 Monthly calcs'!R82),"",'Mortgage 2 Monthly calcs'!R82)</f>
        <v>204.59493218054052</v>
      </c>
      <c r="X82" s="99">
        <f>IF(ISBLANK('Mortgage 2 Monthly calcs'!S82),"",'Mortgage 2 Monthly calcs'!S82)</f>
        <v>439.70646930496804</v>
      </c>
      <c r="Y82" s="99">
        <f>IF(ISBLANK('Mortgage 2 Monthly calcs'!T82),"",'Mortgage 2 Monthly calcs'!T82)</f>
        <v>12263.301071186805</v>
      </c>
      <c r="Z82" s="99">
        <f>IF(ISBLANK('Mortgage 2 Monthly calcs'!U82),"",'Mortgage 2 Monthly calcs'!U82)</f>
        <v>33482.098434284322</v>
      </c>
      <c r="AA82" s="99">
        <f>IF(ISBLANK('Mortgage 2 Monthly calcs'!V82),"",'Mortgage 2 Monthly calcs'!V82)</f>
        <v>0</v>
      </c>
      <c r="AB82" s="99">
        <f>IF(ISBLANK('Mortgage 2 Monthly calcs'!W82),"",'Mortgage 2 Monthly calcs'!W82)</f>
        <v>87736.698928813072</v>
      </c>
    </row>
    <row r="83" spans="2:28" x14ac:dyDescent="0.25">
      <c r="B83" s="110"/>
      <c r="C83" s="111"/>
      <c r="D83" s="124">
        <f>D71+1</f>
        <v>6</v>
      </c>
      <c r="E83" s="122" t="str">
        <f>IF(ISBLANK('Mortgage 2 Monthly calcs'!E83),"",'Mortgage 2 Monthly calcs'!E83)</f>
        <v/>
      </c>
      <c r="F83" s="122" t="str">
        <f>IF(ISBLANK('Mortgage 2 Monthly calcs'!F83),"",'Mortgage 2 Monthly calcs'!F83)</f>
        <v>Oct</v>
      </c>
      <c r="G83" s="123"/>
      <c r="H83" s="123">
        <f>IF(ISBLANK('Mortgage 2 Monthly calcs'!G83),"",'Mortgage 2 Monthly calcs'!G83)</f>
        <v>0.06</v>
      </c>
      <c r="I83" s="99">
        <f>IF(ISBLANK('Mortgage 2 Monthly calcs'!H83),"",'Mortgage 2 Monthly calcs'!H83)</f>
        <v>644.30140148550743</v>
      </c>
      <c r="J83" s="99">
        <f>IF(ISBLANK('Mortgage 2 Monthly calcs'!I83),"",'Mortgage 2 Monthly calcs'!I83)</f>
        <v>438.68349464406538</v>
      </c>
      <c r="K83" s="99">
        <f>IF(ISBLANK('Mortgage 2 Monthly calcs'!J83),"",'Mortgage 2 Monthly calcs'!J83)</f>
        <v>87736.698928813072</v>
      </c>
      <c r="L83" s="99"/>
      <c r="M83" s="99">
        <f>IF(ISBLANK('Mortgage 2 Monthly calcs'!K83),"",'Mortgage 2 Monthly calcs'!K83)</f>
        <v>0</v>
      </c>
      <c r="N83" s="99"/>
      <c r="O83" s="99">
        <f>IF(ISBLANK('Mortgage 2 Monthly calcs'!L83),"",'Mortgage 2 Monthly calcs'!L83)</f>
        <v>644.30140148550856</v>
      </c>
      <c r="P83" s="99"/>
      <c r="Q83" s="99">
        <f>IF(ISBLANK('Mortgage 2 Monthly calcs'!M83),"",'Mortgage 2 Monthly calcs'!M83)</f>
        <v>0</v>
      </c>
      <c r="R83" s="99">
        <f>IF(ISBLANK('Mortgage 2 Monthly calcs'!N83),"",'Mortgage 2 Monthly calcs'!N83)</f>
        <v>644.30140148550856</v>
      </c>
      <c r="S83" s="99">
        <f>IF(ISBLANK('Mortgage 2 Monthly calcs'!O83),"",'Mortgage 2 Monthly calcs'!O83)</f>
        <v>0</v>
      </c>
      <c r="T83" s="99"/>
      <c r="U83" s="99">
        <f>IF(ISBLANK('Mortgage 2 Monthly calcs'!P83),"",'Mortgage 2 Monthly calcs'!P83)</f>
        <v>0</v>
      </c>
      <c r="V83" s="99">
        <f>IF(ISBLANK('Mortgage 2 Monthly calcs'!Q83),"",'Mortgage 2 Monthly calcs'!Q83)</f>
        <v>0</v>
      </c>
      <c r="W83" s="99">
        <f>IF(ISBLANK('Mortgage 2 Monthly calcs'!R83),"",'Mortgage 2 Monthly calcs'!R83)</f>
        <v>205.61790684144319</v>
      </c>
      <c r="X83" s="99">
        <f>IF(ISBLANK('Mortgage 2 Monthly calcs'!S83),"",'Mortgage 2 Monthly calcs'!S83)</f>
        <v>438.68349464406538</v>
      </c>
      <c r="Y83" s="99">
        <f>IF(ISBLANK('Mortgage 2 Monthly calcs'!T83),"",'Mortgage 2 Monthly calcs'!T83)</f>
        <v>12468.918978028249</v>
      </c>
      <c r="Z83" s="99">
        <f>IF(ISBLANK('Mortgage 2 Monthly calcs'!U83),"",'Mortgage 2 Monthly calcs'!U83)</f>
        <v>33920.781928928387</v>
      </c>
      <c r="AA83" s="99">
        <f>IF(ISBLANK('Mortgage 2 Monthly calcs'!V83),"",'Mortgage 2 Monthly calcs'!V83)</f>
        <v>0</v>
      </c>
      <c r="AB83" s="99">
        <f>IF(ISBLANK('Mortgage 2 Monthly calcs'!W83),"",'Mortgage 2 Monthly calcs'!W83)</f>
        <v>87531.081021971622</v>
      </c>
    </row>
    <row r="84" spans="2:28" x14ac:dyDescent="0.25">
      <c r="B84" s="110"/>
      <c r="C84" s="111"/>
      <c r="D84" s="124"/>
      <c r="E84" s="122" t="str">
        <f>IF(ISBLANK('Mortgage 2 Monthly calcs'!E84),"",'Mortgage 2 Monthly calcs'!E84)</f>
        <v/>
      </c>
      <c r="F84" s="122" t="str">
        <f>IF(ISBLANK('Mortgage 2 Monthly calcs'!F84),"",'Mortgage 2 Monthly calcs'!F84)</f>
        <v>Nov</v>
      </c>
      <c r="G84" s="123"/>
      <c r="H84" s="123">
        <f>IF(ISBLANK('Mortgage 2 Monthly calcs'!G84),"",'Mortgage 2 Monthly calcs'!G84)</f>
        <v>0.06</v>
      </c>
      <c r="I84" s="99">
        <f>IF(ISBLANK('Mortgage 2 Monthly calcs'!H84),"",'Mortgage 2 Monthly calcs'!H84)</f>
        <v>644.30140148550743</v>
      </c>
      <c r="J84" s="99">
        <f>IF(ISBLANK('Mortgage 2 Monthly calcs'!I84),"",'Mortgage 2 Monthly calcs'!I84)</f>
        <v>437.65540510985812</v>
      </c>
      <c r="K84" s="99">
        <f>IF(ISBLANK('Mortgage 2 Monthly calcs'!J84),"",'Mortgage 2 Monthly calcs'!J84)</f>
        <v>87531.081021971622</v>
      </c>
      <c r="L84" s="99"/>
      <c r="M84" s="99">
        <f>IF(ISBLANK('Mortgage 2 Monthly calcs'!K84),"",'Mortgage 2 Monthly calcs'!K84)</f>
        <v>0</v>
      </c>
      <c r="N84" s="99"/>
      <c r="O84" s="99">
        <f>IF(ISBLANK('Mortgage 2 Monthly calcs'!L84),"",'Mortgage 2 Monthly calcs'!L84)</f>
        <v>644.30140148550856</v>
      </c>
      <c r="P84" s="99"/>
      <c r="Q84" s="99">
        <f>IF(ISBLANK('Mortgage 2 Monthly calcs'!M84),"",'Mortgage 2 Monthly calcs'!M84)</f>
        <v>0</v>
      </c>
      <c r="R84" s="99">
        <f>IF(ISBLANK('Mortgage 2 Monthly calcs'!N84),"",'Mortgage 2 Monthly calcs'!N84)</f>
        <v>644.30140148550856</v>
      </c>
      <c r="S84" s="99">
        <f>IF(ISBLANK('Mortgage 2 Monthly calcs'!O84),"",'Mortgage 2 Monthly calcs'!O84)</f>
        <v>0</v>
      </c>
      <c r="T84" s="99"/>
      <c r="U84" s="99">
        <f>IF(ISBLANK('Mortgage 2 Monthly calcs'!P84),"",'Mortgage 2 Monthly calcs'!P84)</f>
        <v>0</v>
      </c>
      <c r="V84" s="99">
        <f>IF(ISBLANK('Mortgage 2 Monthly calcs'!Q84),"",'Mortgage 2 Monthly calcs'!Q84)</f>
        <v>0</v>
      </c>
      <c r="W84" s="99">
        <f>IF(ISBLANK('Mortgage 2 Monthly calcs'!R84),"",'Mortgage 2 Monthly calcs'!R84)</f>
        <v>206.64599637565044</v>
      </c>
      <c r="X84" s="99">
        <f>IF(ISBLANK('Mortgage 2 Monthly calcs'!S84),"",'Mortgage 2 Monthly calcs'!S84)</f>
        <v>437.65540510985812</v>
      </c>
      <c r="Y84" s="99">
        <f>IF(ISBLANK('Mortgage 2 Monthly calcs'!T84),"",'Mortgage 2 Monthly calcs'!T84)</f>
        <v>12675.564974403898</v>
      </c>
      <c r="Z84" s="99">
        <f>IF(ISBLANK('Mortgage 2 Monthly calcs'!U84),"",'Mortgage 2 Monthly calcs'!U84)</f>
        <v>34358.437334038244</v>
      </c>
      <c r="AA84" s="99">
        <f>IF(ISBLANK('Mortgage 2 Monthly calcs'!V84),"",'Mortgage 2 Monthly calcs'!V84)</f>
        <v>0</v>
      </c>
      <c r="AB84" s="99">
        <f>IF(ISBLANK('Mortgage 2 Monthly calcs'!W84),"",'Mortgage 2 Monthly calcs'!W84)</f>
        <v>87324.435025595973</v>
      </c>
    </row>
    <row r="85" spans="2:28" x14ac:dyDescent="0.25">
      <c r="B85" s="110"/>
      <c r="C85" s="111"/>
      <c r="D85" s="124"/>
      <c r="E85" s="122" t="str">
        <f>IF(ISBLANK('Mortgage 2 Monthly calcs'!E85),"",'Mortgage 2 Monthly calcs'!E85)</f>
        <v/>
      </c>
      <c r="F85" s="122" t="str">
        <f>IF(ISBLANK('Mortgage 2 Monthly calcs'!F85),"",'Mortgage 2 Monthly calcs'!F85)</f>
        <v>Dec</v>
      </c>
      <c r="G85" s="123"/>
      <c r="H85" s="123">
        <f>IF(ISBLANK('Mortgage 2 Monthly calcs'!G85),"",'Mortgage 2 Monthly calcs'!G85)</f>
        <v>0.06</v>
      </c>
      <c r="I85" s="99">
        <f>IF(ISBLANK('Mortgage 2 Monthly calcs'!H85),"",'Mortgage 2 Monthly calcs'!H85)</f>
        <v>644.30140148550731</v>
      </c>
      <c r="J85" s="99">
        <f>IF(ISBLANK('Mortgage 2 Monthly calcs'!I85),"",'Mortgage 2 Monthly calcs'!I85)</f>
        <v>436.62217512797986</v>
      </c>
      <c r="K85" s="99">
        <f>IF(ISBLANK('Mortgage 2 Monthly calcs'!J85),"",'Mortgage 2 Monthly calcs'!J85)</f>
        <v>87324.435025595973</v>
      </c>
      <c r="L85" s="99"/>
      <c r="M85" s="99">
        <f>IF(ISBLANK('Mortgage 2 Monthly calcs'!K85),"",'Mortgage 2 Monthly calcs'!K85)</f>
        <v>0</v>
      </c>
      <c r="N85" s="99"/>
      <c r="O85" s="99">
        <f>IF(ISBLANK('Mortgage 2 Monthly calcs'!L85),"",'Mortgage 2 Monthly calcs'!L85)</f>
        <v>644.30140148550856</v>
      </c>
      <c r="P85" s="99"/>
      <c r="Q85" s="99">
        <f>IF(ISBLANK('Mortgage 2 Monthly calcs'!M85),"",'Mortgage 2 Monthly calcs'!M85)</f>
        <v>0</v>
      </c>
      <c r="R85" s="99">
        <f>IF(ISBLANK('Mortgage 2 Monthly calcs'!N85),"",'Mortgage 2 Monthly calcs'!N85)</f>
        <v>644.30140148550856</v>
      </c>
      <c r="S85" s="99">
        <f>IF(ISBLANK('Mortgage 2 Monthly calcs'!O85),"",'Mortgage 2 Monthly calcs'!O85)</f>
        <v>0</v>
      </c>
      <c r="T85" s="99"/>
      <c r="U85" s="99">
        <f>IF(ISBLANK('Mortgage 2 Monthly calcs'!P85),"",'Mortgage 2 Monthly calcs'!P85)</f>
        <v>0</v>
      </c>
      <c r="V85" s="99">
        <f>IF(ISBLANK('Mortgage 2 Monthly calcs'!Q85),"",'Mortgage 2 Monthly calcs'!Q85)</f>
        <v>0</v>
      </c>
      <c r="W85" s="99">
        <f>IF(ISBLANK('Mortgage 2 Monthly calcs'!R85),"",'Mortgage 2 Monthly calcs'!R85)</f>
        <v>207.67922635752871</v>
      </c>
      <c r="X85" s="99">
        <f>IF(ISBLANK('Mortgage 2 Monthly calcs'!S85),"",'Mortgage 2 Monthly calcs'!S85)</f>
        <v>436.62217512797986</v>
      </c>
      <c r="Y85" s="99">
        <f>IF(ISBLANK('Mortgage 2 Monthly calcs'!T85),"",'Mortgage 2 Monthly calcs'!T85)</f>
        <v>12883.244200761426</v>
      </c>
      <c r="Z85" s="99">
        <f>IF(ISBLANK('Mortgage 2 Monthly calcs'!U85),"",'Mortgage 2 Monthly calcs'!U85)</f>
        <v>34795.059509166225</v>
      </c>
      <c r="AA85" s="99">
        <f>IF(ISBLANK('Mortgage 2 Monthly calcs'!V85),"",'Mortgage 2 Monthly calcs'!V85)</f>
        <v>0</v>
      </c>
      <c r="AB85" s="99">
        <f>IF(ISBLANK('Mortgage 2 Monthly calcs'!W85),"",'Mortgage 2 Monthly calcs'!W85)</f>
        <v>87116.755799238439</v>
      </c>
    </row>
    <row r="86" spans="2:28" x14ac:dyDescent="0.25">
      <c r="B86" s="110"/>
      <c r="C86" s="111"/>
      <c r="D86" s="124"/>
      <c r="E86" s="122">
        <f>IF(ISBLANK('Mortgage 2 Monthly calcs'!E86),"",'Mortgage 2 Monthly calcs'!E86)</f>
        <v>2016</v>
      </c>
      <c r="F86" s="122" t="str">
        <f>IF(ISBLANK('Mortgage 2 Monthly calcs'!F86),"",'Mortgage 2 Monthly calcs'!F86)</f>
        <v>Jan</v>
      </c>
      <c r="G86" s="123"/>
      <c r="H86" s="123">
        <f>IF(ISBLANK('Mortgage 2 Monthly calcs'!G86),"",'Mortgage 2 Monthly calcs'!G86)</f>
        <v>0.06</v>
      </c>
      <c r="I86" s="99">
        <f>IF(ISBLANK('Mortgage 2 Monthly calcs'!H86),"",'Mortgage 2 Monthly calcs'!H86)</f>
        <v>644.3014014855072</v>
      </c>
      <c r="J86" s="99">
        <f>IF(ISBLANK('Mortgage 2 Monthly calcs'!I86),"",'Mortgage 2 Monthly calcs'!I86)</f>
        <v>435.58377899619222</v>
      </c>
      <c r="K86" s="99">
        <f>IF(ISBLANK('Mortgage 2 Monthly calcs'!J86),"",'Mortgage 2 Monthly calcs'!J86)</f>
        <v>87116.755799238439</v>
      </c>
      <c r="L86" s="99"/>
      <c r="M86" s="99">
        <f>IF(ISBLANK('Mortgage 2 Monthly calcs'!K86),"",'Mortgage 2 Monthly calcs'!K86)</f>
        <v>0</v>
      </c>
      <c r="N86" s="99"/>
      <c r="O86" s="99">
        <f>IF(ISBLANK('Mortgage 2 Monthly calcs'!L86),"",'Mortgage 2 Monthly calcs'!L86)</f>
        <v>644.30140148550856</v>
      </c>
      <c r="P86" s="99"/>
      <c r="Q86" s="99">
        <f>IF(ISBLANK('Mortgage 2 Monthly calcs'!M86),"",'Mortgage 2 Monthly calcs'!M86)</f>
        <v>0</v>
      </c>
      <c r="R86" s="99">
        <f>IF(ISBLANK('Mortgage 2 Monthly calcs'!N86),"",'Mortgage 2 Monthly calcs'!N86)</f>
        <v>644.30140148550856</v>
      </c>
      <c r="S86" s="99">
        <f>IF(ISBLANK('Mortgage 2 Monthly calcs'!O86),"",'Mortgage 2 Monthly calcs'!O86)</f>
        <v>0</v>
      </c>
      <c r="T86" s="99"/>
      <c r="U86" s="99">
        <f>IF(ISBLANK('Mortgage 2 Monthly calcs'!P86),"",'Mortgage 2 Monthly calcs'!P86)</f>
        <v>0</v>
      </c>
      <c r="V86" s="99">
        <f>IF(ISBLANK('Mortgage 2 Monthly calcs'!Q86),"",'Mortgage 2 Monthly calcs'!Q86)</f>
        <v>0</v>
      </c>
      <c r="W86" s="99">
        <f>IF(ISBLANK('Mortgage 2 Monthly calcs'!R86),"",'Mortgage 2 Monthly calcs'!R86)</f>
        <v>208.71762248931634</v>
      </c>
      <c r="X86" s="99">
        <f>IF(ISBLANK('Mortgage 2 Monthly calcs'!S86),"",'Mortgage 2 Monthly calcs'!S86)</f>
        <v>435.58377899619222</v>
      </c>
      <c r="Y86" s="99">
        <f>IF(ISBLANK('Mortgage 2 Monthly calcs'!T86),"",'Mortgage 2 Monthly calcs'!T86)</f>
        <v>13091.961823250742</v>
      </c>
      <c r="Z86" s="99">
        <f>IF(ISBLANK('Mortgage 2 Monthly calcs'!U86),"",'Mortgage 2 Monthly calcs'!U86)</f>
        <v>35230.643288162421</v>
      </c>
      <c r="AA86" s="99">
        <f>IF(ISBLANK('Mortgage 2 Monthly calcs'!V86),"",'Mortgage 2 Monthly calcs'!V86)</f>
        <v>0</v>
      </c>
      <c r="AB86" s="99">
        <f>IF(ISBLANK('Mortgage 2 Monthly calcs'!W86),"",'Mortgage 2 Monthly calcs'!W86)</f>
        <v>86908.03817674912</v>
      </c>
    </row>
    <row r="87" spans="2:28" x14ac:dyDescent="0.25">
      <c r="B87" s="110"/>
      <c r="C87" s="111"/>
      <c r="D87" s="124"/>
      <c r="E87" s="122" t="str">
        <f>IF(ISBLANK('Mortgage 2 Monthly calcs'!E87),"",'Mortgage 2 Monthly calcs'!E87)</f>
        <v/>
      </c>
      <c r="F87" s="122" t="str">
        <f>IF(ISBLANK('Mortgage 2 Monthly calcs'!F87),"",'Mortgage 2 Monthly calcs'!F87)</f>
        <v>Feb</v>
      </c>
      <c r="G87" s="123"/>
      <c r="H87" s="123">
        <f>IF(ISBLANK('Mortgage 2 Monthly calcs'!G87),"",'Mortgage 2 Monthly calcs'!G87)</f>
        <v>0.06</v>
      </c>
      <c r="I87" s="99">
        <f>IF(ISBLANK('Mortgage 2 Monthly calcs'!H87),"",'Mortgage 2 Monthly calcs'!H87)</f>
        <v>644.3014014855072</v>
      </c>
      <c r="J87" s="99">
        <f>IF(ISBLANK('Mortgage 2 Monthly calcs'!I87),"",'Mortgage 2 Monthly calcs'!I87)</f>
        <v>434.54019088374559</v>
      </c>
      <c r="K87" s="99">
        <f>IF(ISBLANK('Mortgage 2 Monthly calcs'!J87),"",'Mortgage 2 Monthly calcs'!J87)</f>
        <v>86908.03817674912</v>
      </c>
      <c r="L87" s="99"/>
      <c r="M87" s="99">
        <f>IF(ISBLANK('Mortgage 2 Monthly calcs'!K87),"",'Mortgage 2 Monthly calcs'!K87)</f>
        <v>0</v>
      </c>
      <c r="N87" s="99"/>
      <c r="O87" s="99">
        <f>IF(ISBLANK('Mortgage 2 Monthly calcs'!L87),"",'Mortgage 2 Monthly calcs'!L87)</f>
        <v>644.30140148550856</v>
      </c>
      <c r="P87" s="99"/>
      <c r="Q87" s="99">
        <f>IF(ISBLANK('Mortgage 2 Monthly calcs'!M87),"",'Mortgage 2 Monthly calcs'!M87)</f>
        <v>0</v>
      </c>
      <c r="R87" s="99">
        <f>IF(ISBLANK('Mortgage 2 Monthly calcs'!N87),"",'Mortgage 2 Monthly calcs'!N87)</f>
        <v>644.30140148550856</v>
      </c>
      <c r="S87" s="99">
        <f>IF(ISBLANK('Mortgage 2 Monthly calcs'!O87),"",'Mortgage 2 Monthly calcs'!O87)</f>
        <v>0</v>
      </c>
      <c r="T87" s="99"/>
      <c r="U87" s="99">
        <f>IF(ISBLANK('Mortgage 2 Monthly calcs'!P87),"",'Mortgage 2 Monthly calcs'!P87)</f>
        <v>0</v>
      </c>
      <c r="V87" s="99">
        <f>IF(ISBLANK('Mortgage 2 Monthly calcs'!Q87),"",'Mortgage 2 Monthly calcs'!Q87)</f>
        <v>0</v>
      </c>
      <c r="W87" s="99">
        <f>IF(ISBLANK('Mortgage 2 Monthly calcs'!R87),"",'Mortgage 2 Monthly calcs'!R87)</f>
        <v>209.76121060176297</v>
      </c>
      <c r="X87" s="99">
        <f>IF(ISBLANK('Mortgage 2 Monthly calcs'!S87),"",'Mortgage 2 Monthly calcs'!S87)</f>
        <v>434.54019088374559</v>
      </c>
      <c r="Y87" s="99">
        <f>IF(ISBLANK('Mortgage 2 Monthly calcs'!T87),"",'Mortgage 2 Monthly calcs'!T87)</f>
        <v>13301.723033852504</v>
      </c>
      <c r="Z87" s="99">
        <f>IF(ISBLANK('Mortgage 2 Monthly calcs'!U87),"",'Mortgage 2 Monthly calcs'!U87)</f>
        <v>35665.183479046165</v>
      </c>
      <c r="AA87" s="99">
        <f>IF(ISBLANK('Mortgage 2 Monthly calcs'!V87),"",'Mortgage 2 Monthly calcs'!V87)</f>
        <v>0</v>
      </c>
      <c r="AB87" s="99">
        <f>IF(ISBLANK('Mortgage 2 Monthly calcs'!W87),"",'Mortgage 2 Monthly calcs'!W87)</f>
        <v>86698.276966147358</v>
      </c>
    </row>
    <row r="88" spans="2:28" x14ac:dyDescent="0.25">
      <c r="B88" s="110"/>
      <c r="C88" s="111"/>
      <c r="D88" s="124"/>
      <c r="E88" s="122" t="str">
        <f>IF(ISBLANK('Mortgage 2 Monthly calcs'!E88),"",'Mortgage 2 Monthly calcs'!E88)</f>
        <v/>
      </c>
      <c r="F88" s="122" t="str">
        <f>IF(ISBLANK('Mortgage 2 Monthly calcs'!F88),"",'Mortgage 2 Monthly calcs'!F88)</f>
        <v>Mar</v>
      </c>
      <c r="G88" s="123"/>
      <c r="H88" s="123">
        <f>IF(ISBLANK('Mortgage 2 Monthly calcs'!G88),"",'Mortgage 2 Monthly calcs'!G88)</f>
        <v>0.06</v>
      </c>
      <c r="I88" s="99">
        <f>IF(ISBLANK('Mortgage 2 Monthly calcs'!H88),"",'Mortgage 2 Monthly calcs'!H88)</f>
        <v>644.30140148550731</v>
      </c>
      <c r="J88" s="99">
        <f>IF(ISBLANK('Mortgage 2 Monthly calcs'!I88),"",'Mortgage 2 Monthly calcs'!I88)</f>
        <v>433.49138483073682</v>
      </c>
      <c r="K88" s="99">
        <f>IF(ISBLANK('Mortgage 2 Monthly calcs'!J88),"",'Mortgage 2 Monthly calcs'!J88)</f>
        <v>86698.276966147358</v>
      </c>
      <c r="L88" s="99"/>
      <c r="M88" s="99">
        <f>IF(ISBLANK('Mortgage 2 Monthly calcs'!K88),"",'Mortgage 2 Monthly calcs'!K88)</f>
        <v>0</v>
      </c>
      <c r="N88" s="99"/>
      <c r="O88" s="99">
        <f>IF(ISBLANK('Mortgage 2 Monthly calcs'!L88),"",'Mortgage 2 Monthly calcs'!L88)</f>
        <v>644.30140148550856</v>
      </c>
      <c r="P88" s="99"/>
      <c r="Q88" s="99">
        <f>IF(ISBLANK('Mortgage 2 Monthly calcs'!M88),"",'Mortgage 2 Monthly calcs'!M88)</f>
        <v>0</v>
      </c>
      <c r="R88" s="99">
        <f>IF(ISBLANK('Mortgage 2 Monthly calcs'!N88),"",'Mortgage 2 Monthly calcs'!N88)</f>
        <v>644.30140148550856</v>
      </c>
      <c r="S88" s="99">
        <f>IF(ISBLANK('Mortgage 2 Monthly calcs'!O88),"",'Mortgage 2 Monthly calcs'!O88)</f>
        <v>0</v>
      </c>
      <c r="T88" s="99"/>
      <c r="U88" s="99">
        <f>IF(ISBLANK('Mortgage 2 Monthly calcs'!P88),"",'Mortgage 2 Monthly calcs'!P88)</f>
        <v>0</v>
      </c>
      <c r="V88" s="99">
        <f>IF(ISBLANK('Mortgage 2 Monthly calcs'!Q88),"",'Mortgage 2 Monthly calcs'!Q88)</f>
        <v>0</v>
      </c>
      <c r="W88" s="99">
        <f>IF(ISBLANK('Mortgage 2 Monthly calcs'!R88),"",'Mortgage 2 Monthly calcs'!R88)</f>
        <v>210.81001665477174</v>
      </c>
      <c r="X88" s="99">
        <f>IF(ISBLANK('Mortgage 2 Monthly calcs'!S88),"",'Mortgage 2 Monthly calcs'!S88)</f>
        <v>433.49138483073682</v>
      </c>
      <c r="Y88" s="99">
        <f>IF(ISBLANK('Mortgage 2 Monthly calcs'!T88),"",'Mortgage 2 Monthly calcs'!T88)</f>
        <v>13512.533050507276</v>
      </c>
      <c r="Z88" s="99">
        <f>IF(ISBLANK('Mortgage 2 Monthly calcs'!U88),"",'Mortgage 2 Monthly calcs'!U88)</f>
        <v>36098.674863876899</v>
      </c>
      <c r="AA88" s="99">
        <f>IF(ISBLANK('Mortgage 2 Monthly calcs'!V88),"",'Mortgage 2 Monthly calcs'!V88)</f>
        <v>0</v>
      </c>
      <c r="AB88" s="99">
        <f>IF(ISBLANK('Mortgage 2 Monthly calcs'!W88),"",'Mortgage 2 Monthly calcs'!W88)</f>
        <v>86487.466949492591</v>
      </c>
    </row>
    <row r="89" spans="2:28" x14ac:dyDescent="0.25">
      <c r="B89" s="110"/>
      <c r="C89" s="111"/>
      <c r="D89" s="124"/>
      <c r="E89" s="122" t="str">
        <f>IF(ISBLANK('Mortgage 2 Monthly calcs'!E89),"",'Mortgage 2 Monthly calcs'!E89)</f>
        <v/>
      </c>
      <c r="F89" s="122" t="str">
        <f>IF(ISBLANK('Mortgage 2 Monthly calcs'!F89),"",'Mortgage 2 Monthly calcs'!F89)</f>
        <v>Apr</v>
      </c>
      <c r="G89" s="123"/>
      <c r="H89" s="123">
        <f>IF(ISBLANK('Mortgage 2 Monthly calcs'!G89),"",'Mortgage 2 Monthly calcs'!G89)</f>
        <v>0.06</v>
      </c>
      <c r="I89" s="99">
        <f>IF(ISBLANK('Mortgage 2 Monthly calcs'!H89),"",'Mortgage 2 Monthly calcs'!H89)</f>
        <v>644.3014014855072</v>
      </c>
      <c r="J89" s="99">
        <f>IF(ISBLANK('Mortgage 2 Monthly calcs'!I89),"",'Mortgage 2 Monthly calcs'!I89)</f>
        <v>432.43733474746296</v>
      </c>
      <c r="K89" s="99">
        <f>IF(ISBLANK('Mortgage 2 Monthly calcs'!J89),"",'Mortgage 2 Monthly calcs'!J89)</f>
        <v>86487.466949492591</v>
      </c>
      <c r="L89" s="99"/>
      <c r="M89" s="99">
        <f>IF(ISBLANK('Mortgage 2 Monthly calcs'!K89),"",'Mortgage 2 Monthly calcs'!K89)</f>
        <v>0</v>
      </c>
      <c r="N89" s="99"/>
      <c r="O89" s="99">
        <f>IF(ISBLANK('Mortgage 2 Monthly calcs'!L89),"",'Mortgage 2 Monthly calcs'!L89)</f>
        <v>644.30140148550856</v>
      </c>
      <c r="P89" s="99"/>
      <c r="Q89" s="99">
        <f>IF(ISBLANK('Mortgage 2 Monthly calcs'!M89),"",'Mortgage 2 Monthly calcs'!M89)</f>
        <v>0</v>
      </c>
      <c r="R89" s="99">
        <f>IF(ISBLANK('Mortgage 2 Monthly calcs'!N89),"",'Mortgage 2 Monthly calcs'!N89)</f>
        <v>644.30140148550856</v>
      </c>
      <c r="S89" s="99">
        <f>IF(ISBLANK('Mortgage 2 Monthly calcs'!O89),"",'Mortgage 2 Monthly calcs'!O89)</f>
        <v>0</v>
      </c>
      <c r="T89" s="99"/>
      <c r="U89" s="99">
        <f>IF(ISBLANK('Mortgage 2 Monthly calcs'!P89),"",'Mortgage 2 Monthly calcs'!P89)</f>
        <v>0</v>
      </c>
      <c r="V89" s="99">
        <f>IF(ISBLANK('Mortgage 2 Monthly calcs'!Q89),"",'Mortgage 2 Monthly calcs'!Q89)</f>
        <v>0</v>
      </c>
      <c r="W89" s="99">
        <f>IF(ISBLANK('Mortgage 2 Monthly calcs'!R89),"",'Mortgage 2 Monthly calcs'!R89)</f>
        <v>211.86406673804561</v>
      </c>
      <c r="X89" s="99">
        <f>IF(ISBLANK('Mortgage 2 Monthly calcs'!S89),"",'Mortgage 2 Monthly calcs'!S89)</f>
        <v>432.43733474746296</v>
      </c>
      <c r="Y89" s="99">
        <f>IF(ISBLANK('Mortgage 2 Monthly calcs'!T89),"",'Mortgage 2 Monthly calcs'!T89)</f>
        <v>13724.397117245322</v>
      </c>
      <c r="Z89" s="99">
        <f>IF(ISBLANK('Mortgage 2 Monthly calcs'!U89),"",'Mortgage 2 Monthly calcs'!U89)</f>
        <v>36531.11219862436</v>
      </c>
      <c r="AA89" s="99">
        <f>IF(ISBLANK('Mortgage 2 Monthly calcs'!V89),"",'Mortgage 2 Monthly calcs'!V89)</f>
        <v>0</v>
      </c>
      <c r="AB89" s="99">
        <f>IF(ISBLANK('Mortgage 2 Monthly calcs'!W89),"",'Mortgage 2 Monthly calcs'!W89)</f>
        <v>86275.602882754538</v>
      </c>
    </row>
    <row r="90" spans="2:28" x14ac:dyDescent="0.25">
      <c r="B90" s="110"/>
      <c r="C90" s="111"/>
      <c r="D90" s="124"/>
      <c r="E90" s="122" t="str">
        <f>IF(ISBLANK('Mortgage 2 Monthly calcs'!E90),"",'Mortgage 2 Monthly calcs'!E90)</f>
        <v/>
      </c>
      <c r="F90" s="122" t="str">
        <f>IF(ISBLANK('Mortgage 2 Monthly calcs'!F90),"",'Mortgage 2 Monthly calcs'!F90)</f>
        <v>May</v>
      </c>
      <c r="G90" s="123"/>
      <c r="H90" s="123">
        <f>IF(ISBLANK('Mortgage 2 Monthly calcs'!G90),"",'Mortgage 2 Monthly calcs'!G90)</f>
        <v>0.06</v>
      </c>
      <c r="I90" s="99">
        <f>IF(ISBLANK('Mortgage 2 Monthly calcs'!H90),"",'Mortgage 2 Monthly calcs'!H90)</f>
        <v>644.30140148550731</v>
      </c>
      <c r="J90" s="99">
        <f>IF(ISBLANK('Mortgage 2 Monthly calcs'!I90),"",'Mortgage 2 Monthly calcs'!I90)</f>
        <v>431.37801441377269</v>
      </c>
      <c r="K90" s="99">
        <f>IF(ISBLANK('Mortgage 2 Monthly calcs'!J90),"",'Mortgage 2 Monthly calcs'!J90)</f>
        <v>86275.602882754538</v>
      </c>
      <c r="L90" s="99"/>
      <c r="M90" s="99">
        <f>IF(ISBLANK('Mortgage 2 Monthly calcs'!K90),"",'Mortgage 2 Monthly calcs'!K90)</f>
        <v>0</v>
      </c>
      <c r="N90" s="99"/>
      <c r="O90" s="99">
        <f>IF(ISBLANK('Mortgage 2 Monthly calcs'!L90),"",'Mortgage 2 Monthly calcs'!L90)</f>
        <v>644.30140148550856</v>
      </c>
      <c r="P90" s="99"/>
      <c r="Q90" s="99">
        <f>IF(ISBLANK('Mortgage 2 Monthly calcs'!M90),"",'Mortgage 2 Monthly calcs'!M90)</f>
        <v>0</v>
      </c>
      <c r="R90" s="99">
        <f>IF(ISBLANK('Mortgage 2 Monthly calcs'!N90),"",'Mortgage 2 Monthly calcs'!N90)</f>
        <v>644.30140148550856</v>
      </c>
      <c r="S90" s="99">
        <f>IF(ISBLANK('Mortgage 2 Monthly calcs'!O90),"",'Mortgage 2 Monthly calcs'!O90)</f>
        <v>0</v>
      </c>
      <c r="T90" s="99"/>
      <c r="U90" s="99">
        <f>IF(ISBLANK('Mortgage 2 Monthly calcs'!P90),"",'Mortgage 2 Monthly calcs'!P90)</f>
        <v>0</v>
      </c>
      <c r="V90" s="99">
        <f>IF(ISBLANK('Mortgage 2 Monthly calcs'!Q90),"",'Mortgage 2 Monthly calcs'!Q90)</f>
        <v>0</v>
      </c>
      <c r="W90" s="99">
        <f>IF(ISBLANK('Mortgage 2 Monthly calcs'!R90),"",'Mortgage 2 Monthly calcs'!R90)</f>
        <v>212.92338707173587</v>
      </c>
      <c r="X90" s="99">
        <f>IF(ISBLANK('Mortgage 2 Monthly calcs'!S90),"",'Mortgage 2 Monthly calcs'!S90)</f>
        <v>431.37801441377269</v>
      </c>
      <c r="Y90" s="99">
        <f>IF(ISBLANK('Mortgage 2 Monthly calcs'!T90),"",'Mortgage 2 Monthly calcs'!T90)</f>
        <v>13937.320504317058</v>
      </c>
      <c r="Z90" s="99">
        <f>IF(ISBLANK('Mortgage 2 Monthly calcs'!U90),"",'Mortgage 2 Monthly calcs'!U90)</f>
        <v>36962.490213038131</v>
      </c>
      <c r="AA90" s="99">
        <f>IF(ISBLANK('Mortgage 2 Monthly calcs'!V90),"",'Mortgage 2 Monthly calcs'!V90)</f>
        <v>0</v>
      </c>
      <c r="AB90" s="99">
        <f>IF(ISBLANK('Mortgage 2 Monthly calcs'!W90),"",'Mortgage 2 Monthly calcs'!W90)</f>
        <v>86062.679495682794</v>
      </c>
    </row>
    <row r="91" spans="2:28" x14ac:dyDescent="0.25">
      <c r="B91" s="110"/>
      <c r="C91" s="111"/>
      <c r="D91" s="124"/>
      <c r="E91" s="122" t="str">
        <f>IF(ISBLANK('Mortgage 2 Monthly calcs'!E91),"",'Mortgage 2 Monthly calcs'!E91)</f>
        <v/>
      </c>
      <c r="F91" s="122" t="str">
        <f>IF(ISBLANK('Mortgage 2 Monthly calcs'!F91),"",'Mortgage 2 Monthly calcs'!F91)</f>
        <v>Jun</v>
      </c>
      <c r="G91" s="123"/>
      <c r="H91" s="123">
        <f>IF(ISBLANK('Mortgage 2 Monthly calcs'!G91),"",'Mortgage 2 Monthly calcs'!G91)</f>
        <v>0.06</v>
      </c>
      <c r="I91" s="99">
        <f>IF(ISBLANK('Mortgage 2 Monthly calcs'!H91),"",'Mortgage 2 Monthly calcs'!H91)</f>
        <v>644.3014014855072</v>
      </c>
      <c r="J91" s="99">
        <f>IF(ISBLANK('Mortgage 2 Monthly calcs'!I91),"",'Mortgage 2 Monthly calcs'!I91)</f>
        <v>430.313397478414</v>
      </c>
      <c r="K91" s="99">
        <f>IF(ISBLANK('Mortgage 2 Monthly calcs'!J91),"",'Mortgage 2 Monthly calcs'!J91)</f>
        <v>86062.679495682794</v>
      </c>
      <c r="L91" s="99"/>
      <c r="M91" s="99">
        <f>IF(ISBLANK('Mortgage 2 Monthly calcs'!K91),"",'Mortgage 2 Monthly calcs'!K91)</f>
        <v>0</v>
      </c>
      <c r="N91" s="99"/>
      <c r="O91" s="99">
        <f>IF(ISBLANK('Mortgage 2 Monthly calcs'!L91),"",'Mortgage 2 Monthly calcs'!L91)</f>
        <v>644.30140148550856</v>
      </c>
      <c r="P91" s="99"/>
      <c r="Q91" s="99">
        <f>IF(ISBLANK('Mortgage 2 Monthly calcs'!M91),"",'Mortgage 2 Monthly calcs'!M91)</f>
        <v>0</v>
      </c>
      <c r="R91" s="99">
        <f>IF(ISBLANK('Mortgage 2 Monthly calcs'!N91),"",'Mortgage 2 Monthly calcs'!N91)</f>
        <v>644.30140148550856</v>
      </c>
      <c r="S91" s="99">
        <f>IF(ISBLANK('Mortgage 2 Monthly calcs'!O91),"",'Mortgage 2 Monthly calcs'!O91)</f>
        <v>0</v>
      </c>
      <c r="T91" s="99"/>
      <c r="U91" s="99">
        <f>IF(ISBLANK('Mortgage 2 Monthly calcs'!P91),"",'Mortgage 2 Monthly calcs'!P91)</f>
        <v>0</v>
      </c>
      <c r="V91" s="99">
        <f>IF(ISBLANK('Mortgage 2 Monthly calcs'!Q91),"",'Mortgage 2 Monthly calcs'!Q91)</f>
        <v>0</v>
      </c>
      <c r="W91" s="99">
        <f>IF(ISBLANK('Mortgage 2 Monthly calcs'!R91),"",'Mortgage 2 Monthly calcs'!R91)</f>
        <v>213.98800400709456</v>
      </c>
      <c r="X91" s="99">
        <f>IF(ISBLANK('Mortgage 2 Monthly calcs'!S91),"",'Mortgage 2 Monthly calcs'!S91)</f>
        <v>430.313397478414</v>
      </c>
      <c r="Y91" s="99">
        <f>IF(ISBLANK('Mortgage 2 Monthly calcs'!T91),"",'Mortgage 2 Monthly calcs'!T91)</f>
        <v>14151.308508324153</v>
      </c>
      <c r="Z91" s="99">
        <f>IF(ISBLANK('Mortgage 2 Monthly calcs'!U91),"",'Mortgage 2 Monthly calcs'!U91)</f>
        <v>37392.803610516545</v>
      </c>
      <c r="AA91" s="99">
        <f>IF(ISBLANK('Mortgage 2 Monthly calcs'!V91),"",'Mortgage 2 Monthly calcs'!V91)</f>
        <v>0</v>
      </c>
      <c r="AB91" s="99">
        <f>IF(ISBLANK('Mortgage 2 Monthly calcs'!W91),"",'Mortgage 2 Monthly calcs'!W91)</f>
        <v>85848.691491675694</v>
      </c>
    </row>
    <row r="92" spans="2:28" x14ac:dyDescent="0.25">
      <c r="B92" s="110"/>
      <c r="C92" s="111"/>
      <c r="D92" s="124"/>
      <c r="E92" s="122" t="str">
        <f>IF(ISBLANK('Mortgage 2 Monthly calcs'!E92),"",'Mortgage 2 Monthly calcs'!E92)</f>
        <v/>
      </c>
      <c r="F92" s="122" t="str">
        <f>IF(ISBLANK('Mortgage 2 Monthly calcs'!F92),"",'Mortgage 2 Monthly calcs'!F92)</f>
        <v>Jul</v>
      </c>
      <c r="G92" s="123"/>
      <c r="H92" s="123">
        <f>IF(ISBLANK('Mortgage 2 Monthly calcs'!G92),"",'Mortgage 2 Monthly calcs'!G92)</f>
        <v>0.06</v>
      </c>
      <c r="I92" s="99">
        <f>IF(ISBLANK('Mortgage 2 Monthly calcs'!H92),"",'Mortgage 2 Monthly calcs'!H92)</f>
        <v>644.30140148550697</v>
      </c>
      <c r="J92" s="99">
        <f>IF(ISBLANK('Mortgage 2 Monthly calcs'!I92),"",'Mortgage 2 Monthly calcs'!I92)</f>
        <v>429.24345745837849</v>
      </c>
      <c r="K92" s="99">
        <f>IF(ISBLANK('Mortgage 2 Monthly calcs'!J92),"",'Mortgage 2 Monthly calcs'!J92)</f>
        <v>85848.691491675694</v>
      </c>
      <c r="L92" s="99"/>
      <c r="M92" s="99">
        <f>IF(ISBLANK('Mortgage 2 Monthly calcs'!K92),"",'Mortgage 2 Monthly calcs'!K92)</f>
        <v>0</v>
      </c>
      <c r="N92" s="99"/>
      <c r="O92" s="99">
        <f>IF(ISBLANK('Mortgage 2 Monthly calcs'!L92),"",'Mortgage 2 Monthly calcs'!L92)</f>
        <v>644.30140148550856</v>
      </c>
      <c r="P92" s="99"/>
      <c r="Q92" s="99">
        <f>IF(ISBLANK('Mortgage 2 Monthly calcs'!M92),"",'Mortgage 2 Monthly calcs'!M92)</f>
        <v>0</v>
      </c>
      <c r="R92" s="99">
        <f>IF(ISBLANK('Mortgage 2 Monthly calcs'!N92),"",'Mortgage 2 Monthly calcs'!N92)</f>
        <v>644.30140148550856</v>
      </c>
      <c r="S92" s="99">
        <f>IF(ISBLANK('Mortgage 2 Monthly calcs'!O92),"",'Mortgage 2 Monthly calcs'!O92)</f>
        <v>0</v>
      </c>
      <c r="T92" s="99"/>
      <c r="U92" s="99">
        <f>IF(ISBLANK('Mortgage 2 Monthly calcs'!P92),"",'Mortgage 2 Monthly calcs'!P92)</f>
        <v>0</v>
      </c>
      <c r="V92" s="99">
        <f>IF(ISBLANK('Mortgage 2 Monthly calcs'!Q92),"",'Mortgage 2 Monthly calcs'!Q92)</f>
        <v>0</v>
      </c>
      <c r="W92" s="99">
        <f>IF(ISBLANK('Mortgage 2 Monthly calcs'!R92),"",'Mortgage 2 Monthly calcs'!R92)</f>
        <v>215.05794402713008</v>
      </c>
      <c r="X92" s="99">
        <f>IF(ISBLANK('Mortgage 2 Monthly calcs'!S92),"",'Mortgage 2 Monthly calcs'!S92)</f>
        <v>429.24345745837849</v>
      </c>
      <c r="Y92" s="99">
        <f>IF(ISBLANK('Mortgage 2 Monthly calcs'!T92),"",'Mortgage 2 Monthly calcs'!T92)</f>
        <v>14366.366452351283</v>
      </c>
      <c r="Z92" s="99">
        <f>IF(ISBLANK('Mortgage 2 Monthly calcs'!U92),"",'Mortgage 2 Monthly calcs'!U92)</f>
        <v>37822.04706797492</v>
      </c>
      <c r="AA92" s="99">
        <f>IF(ISBLANK('Mortgage 2 Monthly calcs'!V92),"",'Mortgage 2 Monthly calcs'!V92)</f>
        <v>0</v>
      </c>
      <c r="AB92" s="99">
        <f>IF(ISBLANK('Mortgage 2 Monthly calcs'!W92),"",'Mortgage 2 Monthly calcs'!W92)</f>
        <v>85633.633547648569</v>
      </c>
    </row>
    <row r="93" spans="2:28" x14ac:dyDescent="0.25">
      <c r="B93" s="110"/>
      <c r="C93" s="111"/>
      <c r="D93" s="124"/>
      <c r="E93" s="122" t="str">
        <f>IF(ISBLANK('Mortgage 2 Monthly calcs'!E93),"",'Mortgage 2 Monthly calcs'!E93)</f>
        <v/>
      </c>
      <c r="F93" s="122" t="str">
        <f>IF(ISBLANK('Mortgage 2 Monthly calcs'!F93),"",'Mortgage 2 Monthly calcs'!F93)</f>
        <v>Aug</v>
      </c>
      <c r="G93" s="123"/>
      <c r="H93" s="123">
        <f>IF(ISBLANK('Mortgage 2 Monthly calcs'!G93),"",'Mortgage 2 Monthly calcs'!G93)</f>
        <v>0.06</v>
      </c>
      <c r="I93" s="99">
        <f>IF(ISBLANK('Mortgage 2 Monthly calcs'!H93),"",'Mortgage 2 Monthly calcs'!H93)</f>
        <v>644.30140148550709</v>
      </c>
      <c r="J93" s="99">
        <f>IF(ISBLANK('Mortgage 2 Monthly calcs'!I93),"",'Mortgage 2 Monthly calcs'!I93)</f>
        <v>428.16816773824286</v>
      </c>
      <c r="K93" s="99">
        <f>IF(ISBLANK('Mortgage 2 Monthly calcs'!J93),"",'Mortgage 2 Monthly calcs'!J93)</f>
        <v>85633.633547648569</v>
      </c>
      <c r="L93" s="99"/>
      <c r="M93" s="99">
        <f>IF(ISBLANK('Mortgage 2 Monthly calcs'!K93),"",'Mortgage 2 Monthly calcs'!K93)</f>
        <v>0</v>
      </c>
      <c r="N93" s="99"/>
      <c r="O93" s="99">
        <f>IF(ISBLANK('Mortgage 2 Monthly calcs'!L93),"",'Mortgage 2 Monthly calcs'!L93)</f>
        <v>644.30140148550856</v>
      </c>
      <c r="P93" s="99"/>
      <c r="Q93" s="99">
        <f>IF(ISBLANK('Mortgage 2 Monthly calcs'!M93),"",'Mortgage 2 Monthly calcs'!M93)</f>
        <v>0</v>
      </c>
      <c r="R93" s="99">
        <f>IF(ISBLANK('Mortgage 2 Monthly calcs'!N93),"",'Mortgage 2 Monthly calcs'!N93)</f>
        <v>644.30140148550856</v>
      </c>
      <c r="S93" s="99">
        <f>IF(ISBLANK('Mortgage 2 Monthly calcs'!O93),"",'Mortgage 2 Monthly calcs'!O93)</f>
        <v>0</v>
      </c>
      <c r="T93" s="99"/>
      <c r="U93" s="99">
        <f>IF(ISBLANK('Mortgage 2 Monthly calcs'!P93),"",'Mortgage 2 Monthly calcs'!P93)</f>
        <v>0</v>
      </c>
      <c r="V93" s="99">
        <f>IF(ISBLANK('Mortgage 2 Monthly calcs'!Q93),"",'Mortgage 2 Monthly calcs'!Q93)</f>
        <v>0</v>
      </c>
      <c r="W93" s="99">
        <f>IF(ISBLANK('Mortgage 2 Monthly calcs'!R93),"",'Mortgage 2 Monthly calcs'!R93)</f>
        <v>216.13323374726571</v>
      </c>
      <c r="X93" s="99">
        <f>IF(ISBLANK('Mortgage 2 Monthly calcs'!S93),"",'Mortgage 2 Monthly calcs'!S93)</f>
        <v>428.16816773824286</v>
      </c>
      <c r="Y93" s="99">
        <f>IF(ISBLANK('Mortgage 2 Monthly calcs'!T93),"",'Mortgage 2 Monthly calcs'!T93)</f>
        <v>14582.499686098548</v>
      </c>
      <c r="Z93" s="99">
        <f>IF(ISBLANK('Mortgage 2 Monthly calcs'!U93),"",'Mortgage 2 Monthly calcs'!U93)</f>
        <v>38250.215235713164</v>
      </c>
      <c r="AA93" s="99">
        <f>IF(ISBLANK('Mortgage 2 Monthly calcs'!V93),"",'Mortgage 2 Monthly calcs'!V93)</f>
        <v>0</v>
      </c>
      <c r="AB93" s="99">
        <f>IF(ISBLANK('Mortgage 2 Monthly calcs'!W93),"",'Mortgage 2 Monthly calcs'!W93)</f>
        <v>85417.500313901299</v>
      </c>
    </row>
    <row r="94" spans="2:28" x14ac:dyDescent="0.25">
      <c r="B94" s="110"/>
      <c r="C94" s="111"/>
      <c r="D94" s="124"/>
      <c r="E94" s="122" t="str">
        <f>IF(ISBLANK('Mortgage 2 Monthly calcs'!E94),"",'Mortgage 2 Monthly calcs'!E94)</f>
        <v/>
      </c>
      <c r="F94" s="122" t="str">
        <f>IF(ISBLANK('Mortgage 2 Monthly calcs'!F94),"",'Mortgage 2 Monthly calcs'!F94)</f>
        <v>Sep</v>
      </c>
      <c r="G94" s="123"/>
      <c r="H94" s="123">
        <f>IF(ISBLANK('Mortgage 2 Monthly calcs'!G94),"",'Mortgage 2 Monthly calcs'!G94)</f>
        <v>0.06</v>
      </c>
      <c r="I94" s="99">
        <f>IF(ISBLANK('Mortgage 2 Monthly calcs'!H94),"",'Mortgage 2 Monthly calcs'!H94)</f>
        <v>644.30140148550709</v>
      </c>
      <c r="J94" s="99">
        <f>IF(ISBLANK('Mortgage 2 Monthly calcs'!I94),"",'Mortgage 2 Monthly calcs'!I94)</f>
        <v>427.08750156950651</v>
      </c>
      <c r="K94" s="99">
        <f>IF(ISBLANK('Mortgage 2 Monthly calcs'!J94),"",'Mortgage 2 Monthly calcs'!J94)</f>
        <v>85417.500313901299</v>
      </c>
      <c r="L94" s="99"/>
      <c r="M94" s="99">
        <f>IF(ISBLANK('Mortgage 2 Monthly calcs'!K94),"",'Mortgage 2 Monthly calcs'!K94)</f>
        <v>0</v>
      </c>
      <c r="N94" s="99"/>
      <c r="O94" s="99">
        <f>IF(ISBLANK('Mortgage 2 Monthly calcs'!L94),"",'Mortgage 2 Monthly calcs'!L94)</f>
        <v>644.30140148550856</v>
      </c>
      <c r="P94" s="99"/>
      <c r="Q94" s="99">
        <f>IF(ISBLANK('Mortgage 2 Monthly calcs'!M94),"",'Mortgage 2 Monthly calcs'!M94)</f>
        <v>0</v>
      </c>
      <c r="R94" s="99">
        <f>IF(ISBLANK('Mortgage 2 Monthly calcs'!N94),"",'Mortgage 2 Monthly calcs'!N94)</f>
        <v>644.30140148550856</v>
      </c>
      <c r="S94" s="99">
        <f>IF(ISBLANK('Mortgage 2 Monthly calcs'!O94),"",'Mortgage 2 Monthly calcs'!O94)</f>
        <v>0</v>
      </c>
      <c r="T94" s="99"/>
      <c r="U94" s="99">
        <f>IF(ISBLANK('Mortgage 2 Monthly calcs'!P94),"",'Mortgage 2 Monthly calcs'!P94)</f>
        <v>0</v>
      </c>
      <c r="V94" s="99">
        <f>IF(ISBLANK('Mortgage 2 Monthly calcs'!Q94),"",'Mortgage 2 Monthly calcs'!Q94)</f>
        <v>0</v>
      </c>
      <c r="W94" s="99">
        <f>IF(ISBLANK('Mortgage 2 Monthly calcs'!R94),"",'Mortgage 2 Monthly calcs'!R94)</f>
        <v>217.21389991600205</v>
      </c>
      <c r="X94" s="99">
        <f>IF(ISBLANK('Mortgage 2 Monthly calcs'!S94),"",'Mortgage 2 Monthly calcs'!S94)</f>
        <v>427.08750156950651</v>
      </c>
      <c r="Y94" s="99">
        <f>IF(ISBLANK('Mortgage 2 Monthly calcs'!T94),"",'Mortgage 2 Monthly calcs'!T94)</f>
        <v>14799.71358601455</v>
      </c>
      <c r="Z94" s="99">
        <f>IF(ISBLANK('Mortgage 2 Monthly calcs'!U94),"",'Mortgage 2 Monthly calcs'!U94)</f>
        <v>38677.302737282669</v>
      </c>
      <c r="AA94" s="99">
        <f>IF(ISBLANK('Mortgage 2 Monthly calcs'!V94),"",'Mortgage 2 Monthly calcs'!V94)</f>
        <v>0</v>
      </c>
      <c r="AB94" s="99">
        <f>IF(ISBLANK('Mortgage 2 Monthly calcs'!W94),"",'Mortgage 2 Monthly calcs'!W94)</f>
        <v>85200.28641398529</v>
      </c>
    </row>
    <row r="95" spans="2:28" x14ac:dyDescent="0.25">
      <c r="B95" s="110"/>
      <c r="C95" s="111"/>
      <c r="D95" s="124">
        <f>D83+1</f>
        <v>7</v>
      </c>
      <c r="E95" s="122" t="str">
        <f>IF(ISBLANK('Mortgage 2 Monthly calcs'!E95),"",'Mortgage 2 Monthly calcs'!E95)</f>
        <v/>
      </c>
      <c r="F95" s="122" t="str">
        <f>IF(ISBLANK('Mortgage 2 Monthly calcs'!F95),"",'Mortgage 2 Monthly calcs'!F95)</f>
        <v>Oct</v>
      </c>
      <c r="G95" s="123"/>
      <c r="H95" s="123">
        <f>IF(ISBLANK('Mortgage 2 Monthly calcs'!G95),"",'Mortgage 2 Monthly calcs'!G95)</f>
        <v>0.06</v>
      </c>
      <c r="I95" s="99">
        <f>IF(ISBLANK('Mortgage 2 Monthly calcs'!H95),"",'Mortgage 2 Monthly calcs'!H95)</f>
        <v>644.30140148550709</v>
      </c>
      <c r="J95" s="99">
        <f>IF(ISBLANK('Mortgage 2 Monthly calcs'!I95),"",'Mortgage 2 Monthly calcs'!I95)</f>
        <v>426.00143206992647</v>
      </c>
      <c r="K95" s="99">
        <f>IF(ISBLANK('Mortgage 2 Monthly calcs'!J95),"",'Mortgage 2 Monthly calcs'!J95)</f>
        <v>85200.28641398529</v>
      </c>
      <c r="L95" s="99"/>
      <c r="M95" s="99">
        <f>IF(ISBLANK('Mortgage 2 Monthly calcs'!K95),"",'Mortgage 2 Monthly calcs'!K95)</f>
        <v>0</v>
      </c>
      <c r="N95" s="99"/>
      <c r="O95" s="99">
        <f>IF(ISBLANK('Mortgage 2 Monthly calcs'!L95),"",'Mortgage 2 Monthly calcs'!L95)</f>
        <v>644.30140148550856</v>
      </c>
      <c r="P95" s="99"/>
      <c r="Q95" s="99">
        <f>IF(ISBLANK('Mortgage 2 Monthly calcs'!M95),"",'Mortgage 2 Monthly calcs'!M95)</f>
        <v>0</v>
      </c>
      <c r="R95" s="99">
        <f>IF(ISBLANK('Mortgage 2 Monthly calcs'!N95),"",'Mortgage 2 Monthly calcs'!N95)</f>
        <v>644.30140148550856</v>
      </c>
      <c r="S95" s="99">
        <f>IF(ISBLANK('Mortgage 2 Monthly calcs'!O95),"",'Mortgage 2 Monthly calcs'!O95)</f>
        <v>0</v>
      </c>
      <c r="T95" s="99"/>
      <c r="U95" s="99">
        <f>IF(ISBLANK('Mortgage 2 Monthly calcs'!P95),"",'Mortgage 2 Monthly calcs'!P95)</f>
        <v>0</v>
      </c>
      <c r="V95" s="99">
        <f>IF(ISBLANK('Mortgage 2 Monthly calcs'!Q95),"",'Mortgage 2 Monthly calcs'!Q95)</f>
        <v>0</v>
      </c>
      <c r="W95" s="99">
        <f>IF(ISBLANK('Mortgage 2 Monthly calcs'!R95),"",'Mortgage 2 Monthly calcs'!R95)</f>
        <v>218.2999694155821</v>
      </c>
      <c r="X95" s="99">
        <f>IF(ISBLANK('Mortgage 2 Monthly calcs'!S95),"",'Mortgage 2 Monthly calcs'!S95)</f>
        <v>426.00143206992647</v>
      </c>
      <c r="Y95" s="99">
        <f>IF(ISBLANK('Mortgage 2 Monthly calcs'!T95),"",'Mortgage 2 Monthly calcs'!T95)</f>
        <v>15018.013555430132</v>
      </c>
      <c r="Z95" s="99">
        <f>IF(ISBLANK('Mortgage 2 Monthly calcs'!U95),"",'Mortgage 2 Monthly calcs'!U95)</f>
        <v>39103.304169352596</v>
      </c>
      <c r="AA95" s="99">
        <f>IF(ISBLANK('Mortgage 2 Monthly calcs'!V95),"",'Mortgage 2 Monthly calcs'!V95)</f>
        <v>0</v>
      </c>
      <c r="AB95" s="99">
        <f>IF(ISBLANK('Mortgage 2 Monthly calcs'!W95),"",'Mortgage 2 Monthly calcs'!W95)</f>
        <v>84981.986444569702</v>
      </c>
    </row>
    <row r="96" spans="2:28" x14ac:dyDescent="0.25">
      <c r="B96" s="110"/>
      <c r="C96" s="111"/>
      <c r="D96" s="124"/>
      <c r="E96" s="122" t="str">
        <f>IF(ISBLANK('Mortgage 2 Monthly calcs'!E96),"",'Mortgage 2 Monthly calcs'!E96)</f>
        <v/>
      </c>
      <c r="F96" s="122" t="str">
        <f>IF(ISBLANK('Mortgage 2 Monthly calcs'!F96),"",'Mortgage 2 Monthly calcs'!F96)</f>
        <v>Nov</v>
      </c>
      <c r="G96" s="123"/>
      <c r="H96" s="123">
        <f>IF(ISBLANK('Mortgage 2 Monthly calcs'!G96),"",'Mortgage 2 Monthly calcs'!G96)</f>
        <v>0.06</v>
      </c>
      <c r="I96" s="99">
        <f>IF(ISBLANK('Mortgage 2 Monthly calcs'!H96),"",'Mortgage 2 Monthly calcs'!H96)</f>
        <v>644.30140148550697</v>
      </c>
      <c r="J96" s="99">
        <f>IF(ISBLANK('Mortgage 2 Monthly calcs'!I96),"",'Mortgage 2 Monthly calcs'!I96)</f>
        <v>424.90993222284851</v>
      </c>
      <c r="K96" s="99">
        <f>IF(ISBLANK('Mortgage 2 Monthly calcs'!J96),"",'Mortgage 2 Monthly calcs'!J96)</f>
        <v>84981.986444569702</v>
      </c>
      <c r="L96" s="99"/>
      <c r="M96" s="99">
        <f>IF(ISBLANK('Mortgage 2 Monthly calcs'!K96),"",'Mortgage 2 Monthly calcs'!K96)</f>
        <v>0</v>
      </c>
      <c r="N96" s="99"/>
      <c r="O96" s="99">
        <f>IF(ISBLANK('Mortgage 2 Monthly calcs'!L96),"",'Mortgage 2 Monthly calcs'!L96)</f>
        <v>644.30140148550856</v>
      </c>
      <c r="P96" s="99"/>
      <c r="Q96" s="99">
        <f>IF(ISBLANK('Mortgage 2 Monthly calcs'!M96),"",'Mortgage 2 Monthly calcs'!M96)</f>
        <v>0</v>
      </c>
      <c r="R96" s="99">
        <f>IF(ISBLANK('Mortgage 2 Monthly calcs'!N96),"",'Mortgage 2 Monthly calcs'!N96)</f>
        <v>644.30140148550856</v>
      </c>
      <c r="S96" s="99">
        <f>IF(ISBLANK('Mortgage 2 Monthly calcs'!O96),"",'Mortgage 2 Monthly calcs'!O96)</f>
        <v>0</v>
      </c>
      <c r="T96" s="99"/>
      <c r="U96" s="99">
        <f>IF(ISBLANK('Mortgage 2 Monthly calcs'!P96),"",'Mortgage 2 Monthly calcs'!P96)</f>
        <v>0</v>
      </c>
      <c r="V96" s="99">
        <f>IF(ISBLANK('Mortgage 2 Monthly calcs'!Q96),"",'Mortgage 2 Monthly calcs'!Q96)</f>
        <v>0</v>
      </c>
      <c r="W96" s="99">
        <f>IF(ISBLANK('Mortgage 2 Monthly calcs'!R96),"",'Mortgage 2 Monthly calcs'!R96)</f>
        <v>219.39146926266005</v>
      </c>
      <c r="X96" s="99">
        <f>IF(ISBLANK('Mortgage 2 Monthly calcs'!S96),"",'Mortgage 2 Monthly calcs'!S96)</f>
        <v>424.90993222284851</v>
      </c>
      <c r="Y96" s="99">
        <f>IF(ISBLANK('Mortgage 2 Monthly calcs'!T96),"",'Mortgage 2 Monthly calcs'!T96)</f>
        <v>15237.405024692793</v>
      </c>
      <c r="Z96" s="99">
        <f>IF(ISBLANK('Mortgage 2 Monthly calcs'!U96),"",'Mortgage 2 Monthly calcs'!U96)</f>
        <v>39528.214101575446</v>
      </c>
      <c r="AA96" s="99">
        <f>IF(ISBLANK('Mortgage 2 Monthly calcs'!V96),"",'Mortgage 2 Monthly calcs'!V96)</f>
        <v>0</v>
      </c>
      <c r="AB96" s="99">
        <f>IF(ISBLANK('Mortgage 2 Monthly calcs'!W96),"",'Mortgage 2 Monthly calcs'!W96)</f>
        <v>84762.594975307045</v>
      </c>
    </row>
    <row r="97" spans="2:28" x14ac:dyDescent="0.25">
      <c r="B97" s="110"/>
      <c r="C97" s="111"/>
      <c r="D97" s="124"/>
      <c r="E97" s="122" t="str">
        <f>IF(ISBLANK('Mortgage 2 Monthly calcs'!E97),"",'Mortgage 2 Monthly calcs'!E97)</f>
        <v/>
      </c>
      <c r="F97" s="122" t="str">
        <f>IF(ISBLANK('Mortgage 2 Monthly calcs'!F97),"",'Mortgage 2 Monthly calcs'!F97)</f>
        <v>Dec</v>
      </c>
      <c r="G97" s="123"/>
      <c r="H97" s="123">
        <f>IF(ISBLANK('Mortgage 2 Monthly calcs'!G97),"",'Mortgage 2 Monthly calcs'!G97)</f>
        <v>0.06</v>
      </c>
      <c r="I97" s="99">
        <f>IF(ISBLANK('Mortgage 2 Monthly calcs'!H97),"",'Mortgage 2 Monthly calcs'!H97)</f>
        <v>644.30140148550697</v>
      </c>
      <c r="J97" s="99">
        <f>IF(ISBLANK('Mortgage 2 Monthly calcs'!I97),"",'Mortgage 2 Monthly calcs'!I97)</f>
        <v>423.81297487653524</v>
      </c>
      <c r="K97" s="99">
        <f>IF(ISBLANK('Mortgage 2 Monthly calcs'!J97),"",'Mortgage 2 Monthly calcs'!J97)</f>
        <v>84762.594975307045</v>
      </c>
      <c r="L97" s="99"/>
      <c r="M97" s="99">
        <f>IF(ISBLANK('Mortgage 2 Monthly calcs'!K97),"",'Mortgage 2 Monthly calcs'!K97)</f>
        <v>0</v>
      </c>
      <c r="N97" s="99"/>
      <c r="O97" s="99">
        <f>IF(ISBLANK('Mortgage 2 Monthly calcs'!L97),"",'Mortgage 2 Monthly calcs'!L97)</f>
        <v>644.30140148550856</v>
      </c>
      <c r="P97" s="99"/>
      <c r="Q97" s="99">
        <f>IF(ISBLANK('Mortgage 2 Monthly calcs'!M97),"",'Mortgage 2 Monthly calcs'!M97)</f>
        <v>0</v>
      </c>
      <c r="R97" s="99">
        <f>IF(ISBLANK('Mortgage 2 Monthly calcs'!N97),"",'Mortgage 2 Monthly calcs'!N97)</f>
        <v>644.30140148550856</v>
      </c>
      <c r="S97" s="99">
        <f>IF(ISBLANK('Mortgage 2 Monthly calcs'!O97),"",'Mortgage 2 Monthly calcs'!O97)</f>
        <v>0</v>
      </c>
      <c r="T97" s="99"/>
      <c r="U97" s="99">
        <f>IF(ISBLANK('Mortgage 2 Monthly calcs'!P97),"",'Mortgage 2 Monthly calcs'!P97)</f>
        <v>0</v>
      </c>
      <c r="V97" s="99">
        <f>IF(ISBLANK('Mortgage 2 Monthly calcs'!Q97),"",'Mortgage 2 Monthly calcs'!Q97)</f>
        <v>0</v>
      </c>
      <c r="W97" s="99">
        <f>IF(ISBLANK('Mortgage 2 Monthly calcs'!R97),"",'Mortgage 2 Monthly calcs'!R97)</f>
        <v>220.48842660897333</v>
      </c>
      <c r="X97" s="99">
        <f>IF(ISBLANK('Mortgage 2 Monthly calcs'!S97),"",'Mortgage 2 Monthly calcs'!S97)</f>
        <v>423.81297487653524</v>
      </c>
      <c r="Y97" s="99">
        <f>IF(ISBLANK('Mortgage 2 Monthly calcs'!T97),"",'Mortgage 2 Monthly calcs'!T97)</f>
        <v>15457.893451301767</v>
      </c>
      <c r="Z97" s="99">
        <f>IF(ISBLANK('Mortgage 2 Monthly calcs'!U97),"",'Mortgage 2 Monthly calcs'!U97)</f>
        <v>39952.027076451981</v>
      </c>
      <c r="AA97" s="99">
        <f>IF(ISBLANK('Mortgage 2 Monthly calcs'!V97),"",'Mortgage 2 Monthly calcs'!V97)</f>
        <v>0</v>
      </c>
      <c r="AB97" s="99">
        <f>IF(ISBLANK('Mortgage 2 Monthly calcs'!W97),"",'Mortgage 2 Monthly calcs'!W97)</f>
        <v>84542.106548698066</v>
      </c>
    </row>
    <row r="98" spans="2:28" x14ac:dyDescent="0.25">
      <c r="B98" s="110"/>
      <c r="C98" s="111"/>
      <c r="D98" s="124"/>
      <c r="E98" s="122">
        <f>IF(ISBLANK('Mortgage 2 Monthly calcs'!E98),"",'Mortgage 2 Monthly calcs'!E98)</f>
        <v>2017</v>
      </c>
      <c r="F98" s="122" t="str">
        <f>IF(ISBLANK('Mortgage 2 Monthly calcs'!F98),"",'Mortgage 2 Monthly calcs'!F98)</f>
        <v>Jan</v>
      </c>
      <c r="G98" s="123"/>
      <c r="H98" s="123">
        <f>IF(ISBLANK('Mortgage 2 Monthly calcs'!G98),"",'Mortgage 2 Monthly calcs'!G98)</f>
        <v>0.06</v>
      </c>
      <c r="I98" s="99">
        <f>IF(ISBLANK('Mortgage 2 Monthly calcs'!H98),"",'Mortgage 2 Monthly calcs'!H98)</f>
        <v>644.30140148550686</v>
      </c>
      <c r="J98" s="99">
        <f>IF(ISBLANK('Mortgage 2 Monthly calcs'!I98),"",'Mortgage 2 Monthly calcs'!I98)</f>
        <v>422.71053274349032</v>
      </c>
      <c r="K98" s="99">
        <f>IF(ISBLANK('Mortgage 2 Monthly calcs'!J98),"",'Mortgage 2 Monthly calcs'!J98)</f>
        <v>84542.106548698066</v>
      </c>
      <c r="L98" s="99"/>
      <c r="M98" s="99">
        <f>IF(ISBLANK('Mortgage 2 Monthly calcs'!K98),"",'Mortgage 2 Monthly calcs'!K98)</f>
        <v>0</v>
      </c>
      <c r="N98" s="99"/>
      <c r="O98" s="99">
        <f>IF(ISBLANK('Mortgage 2 Monthly calcs'!L98),"",'Mortgage 2 Monthly calcs'!L98)</f>
        <v>644.30140148550856</v>
      </c>
      <c r="P98" s="99"/>
      <c r="Q98" s="99">
        <f>IF(ISBLANK('Mortgage 2 Monthly calcs'!M98),"",'Mortgage 2 Monthly calcs'!M98)</f>
        <v>0</v>
      </c>
      <c r="R98" s="99">
        <f>IF(ISBLANK('Mortgage 2 Monthly calcs'!N98),"",'Mortgage 2 Monthly calcs'!N98)</f>
        <v>644.30140148550856</v>
      </c>
      <c r="S98" s="99">
        <f>IF(ISBLANK('Mortgage 2 Monthly calcs'!O98),"",'Mortgage 2 Monthly calcs'!O98)</f>
        <v>0</v>
      </c>
      <c r="T98" s="99"/>
      <c r="U98" s="99">
        <f>IF(ISBLANK('Mortgage 2 Monthly calcs'!P98),"",'Mortgage 2 Monthly calcs'!P98)</f>
        <v>0</v>
      </c>
      <c r="V98" s="99">
        <f>IF(ISBLANK('Mortgage 2 Monthly calcs'!Q98),"",'Mortgage 2 Monthly calcs'!Q98)</f>
        <v>0</v>
      </c>
      <c r="W98" s="99">
        <f>IF(ISBLANK('Mortgage 2 Monthly calcs'!R98),"",'Mortgage 2 Monthly calcs'!R98)</f>
        <v>221.59086874201824</v>
      </c>
      <c r="X98" s="99">
        <f>IF(ISBLANK('Mortgage 2 Monthly calcs'!S98),"",'Mortgage 2 Monthly calcs'!S98)</f>
        <v>422.71053274349032</v>
      </c>
      <c r="Y98" s="99">
        <f>IF(ISBLANK('Mortgage 2 Monthly calcs'!T98),"",'Mortgage 2 Monthly calcs'!T98)</f>
        <v>15679.484320043784</v>
      </c>
      <c r="Z98" s="99">
        <f>IF(ISBLANK('Mortgage 2 Monthly calcs'!U98),"",'Mortgage 2 Monthly calcs'!U98)</f>
        <v>40374.737609195472</v>
      </c>
      <c r="AA98" s="99">
        <f>IF(ISBLANK('Mortgage 2 Monthly calcs'!V98),"",'Mortgage 2 Monthly calcs'!V98)</f>
        <v>0</v>
      </c>
      <c r="AB98" s="99">
        <f>IF(ISBLANK('Mortgage 2 Monthly calcs'!W98),"",'Mortgage 2 Monthly calcs'!W98)</f>
        <v>84320.51567995605</v>
      </c>
    </row>
    <row r="99" spans="2:28" x14ac:dyDescent="0.25">
      <c r="B99" s="110"/>
      <c r="C99" s="111"/>
      <c r="D99" s="124" t="str">
        <f>IF(K867=1,F91+1,"")</f>
        <v/>
      </c>
      <c r="E99" s="122" t="str">
        <f>IF(ISBLANK('Mortgage 2 Monthly calcs'!E99),"",'Mortgage 2 Monthly calcs'!E99)</f>
        <v/>
      </c>
      <c r="F99" s="122" t="str">
        <f>IF(ISBLANK('Mortgage 2 Monthly calcs'!F99),"",'Mortgage 2 Monthly calcs'!F99)</f>
        <v>Feb</v>
      </c>
      <c r="G99" s="123"/>
      <c r="H99" s="123">
        <f>IF(ISBLANK('Mortgage 2 Monthly calcs'!G99),"",'Mortgage 2 Monthly calcs'!G99)</f>
        <v>0.06</v>
      </c>
      <c r="I99" s="99">
        <f>IF(ISBLANK('Mortgage 2 Monthly calcs'!H99),"",'Mortgage 2 Monthly calcs'!H99)</f>
        <v>644.30140148550697</v>
      </c>
      <c r="J99" s="99">
        <f>IF(ISBLANK('Mortgage 2 Monthly calcs'!I99),"",'Mortgage 2 Monthly calcs'!I99)</f>
        <v>421.60257839978027</v>
      </c>
      <c r="K99" s="99">
        <f>IF(ISBLANK('Mortgage 2 Monthly calcs'!J99),"",'Mortgage 2 Monthly calcs'!J99)</f>
        <v>84320.51567995605</v>
      </c>
      <c r="L99" s="99"/>
      <c r="M99" s="99">
        <f>IF(ISBLANK('Mortgage 2 Monthly calcs'!K99),"",'Mortgage 2 Monthly calcs'!K99)</f>
        <v>0</v>
      </c>
      <c r="N99" s="99"/>
      <c r="O99" s="99">
        <f>IF(ISBLANK('Mortgage 2 Monthly calcs'!L99),"",'Mortgage 2 Monthly calcs'!L99)</f>
        <v>644.30140148550856</v>
      </c>
      <c r="P99" s="99"/>
      <c r="Q99" s="99">
        <f>IF(ISBLANK('Mortgage 2 Monthly calcs'!M99),"",'Mortgage 2 Monthly calcs'!M99)</f>
        <v>0</v>
      </c>
      <c r="R99" s="99">
        <f>IF(ISBLANK('Mortgage 2 Monthly calcs'!N99),"",'Mortgage 2 Monthly calcs'!N99)</f>
        <v>644.30140148550856</v>
      </c>
      <c r="S99" s="99">
        <f>IF(ISBLANK('Mortgage 2 Monthly calcs'!O99),"",'Mortgage 2 Monthly calcs'!O99)</f>
        <v>0</v>
      </c>
      <c r="T99" s="99"/>
      <c r="U99" s="99">
        <f>IF(ISBLANK('Mortgage 2 Monthly calcs'!P99),"",'Mortgage 2 Monthly calcs'!P99)</f>
        <v>0</v>
      </c>
      <c r="V99" s="99">
        <f>IF(ISBLANK('Mortgage 2 Monthly calcs'!Q99),"",'Mortgage 2 Monthly calcs'!Q99)</f>
        <v>0</v>
      </c>
      <c r="W99" s="99">
        <f>IF(ISBLANK('Mortgage 2 Monthly calcs'!R99),"",'Mortgage 2 Monthly calcs'!R99)</f>
        <v>222.69882308572829</v>
      </c>
      <c r="X99" s="99">
        <f>IF(ISBLANK('Mortgage 2 Monthly calcs'!S99),"",'Mortgage 2 Monthly calcs'!S99)</f>
        <v>421.60257839978027</v>
      </c>
      <c r="Y99" s="99">
        <f>IF(ISBLANK('Mortgage 2 Monthly calcs'!T99),"",'Mortgage 2 Monthly calcs'!T99)</f>
        <v>15902.183143129512</v>
      </c>
      <c r="Z99" s="99">
        <f>IF(ISBLANK('Mortgage 2 Monthly calcs'!U99),"",'Mortgage 2 Monthly calcs'!U99)</f>
        <v>40796.340187595255</v>
      </c>
      <c r="AA99" s="99">
        <f>IF(ISBLANK('Mortgage 2 Monthly calcs'!V99),"",'Mortgage 2 Monthly calcs'!V99)</f>
        <v>0</v>
      </c>
      <c r="AB99" s="99">
        <f>IF(ISBLANK('Mortgage 2 Monthly calcs'!W99),"",'Mortgage 2 Monthly calcs'!W99)</f>
        <v>84097.816856870326</v>
      </c>
    </row>
    <row r="100" spans="2:28" x14ac:dyDescent="0.25">
      <c r="B100" s="110"/>
      <c r="C100" s="111"/>
      <c r="D100" s="124" t="str">
        <f>IF(K868=1,F91+1,"")</f>
        <v/>
      </c>
      <c r="E100" s="122" t="str">
        <f>IF(ISBLANK('Mortgage 2 Monthly calcs'!E100),"",'Mortgage 2 Monthly calcs'!E100)</f>
        <v/>
      </c>
      <c r="F100" s="122" t="str">
        <f>IF(ISBLANK('Mortgage 2 Monthly calcs'!F100),"",'Mortgage 2 Monthly calcs'!F100)</f>
        <v>Mar</v>
      </c>
      <c r="G100" s="123"/>
      <c r="H100" s="123">
        <f>IF(ISBLANK('Mortgage 2 Monthly calcs'!G100),"",'Mortgage 2 Monthly calcs'!G100)</f>
        <v>0.06</v>
      </c>
      <c r="I100" s="99">
        <f>IF(ISBLANK('Mortgage 2 Monthly calcs'!H100),"",'Mortgage 2 Monthly calcs'!H100)</f>
        <v>644.30140148550697</v>
      </c>
      <c r="J100" s="99">
        <f>IF(ISBLANK('Mortgage 2 Monthly calcs'!I100),"",'Mortgage 2 Monthly calcs'!I100)</f>
        <v>420.48908428435163</v>
      </c>
      <c r="K100" s="99">
        <f>IF(ISBLANK('Mortgage 2 Monthly calcs'!J100),"",'Mortgage 2 Monthly calcs'!J100)</f>
        <v>84097.816856870326</v>
      </c>
      <c r="L100" s="99"/>
      <c r="M100" s="99">
        <f>IF(ISBLANK('Mortgage 2 Monthly calcs'!K100),"",'Mortgage 2 Monthly calcs'!K100)</f>
        <v>0</v>
      </c>
      <c r="N100" s="99"/>
      <c r="O100" s="99">
        <f>IF(ISBLANK('Mortgage 2 Monthly calcs'!L100),"",'Mortgage 2 Monthly calcs'!L100)</f>
        <v>644.30140148550856</v>
      </c>
      <c r="P100" s="99"/>
      <c r="Q100" s="99">
        <f>IF(ISBLANK('Mortgage 2 Monthly calcs'!M100),"",'Mortgage 2 Monthly calcs'!M100)</f>
        <v>0</v>
      </c>
      <c r="R100" s="99">
        <f>IF(ISBLANK('Mortgage 2 Monthly calcs'!N100),"",'Mortgage 2 Monthly calcs'!N100)</f>
        <v>644.30140148550856</v>
      </c>
      <c r="S100" s="99">
        <f>IF(ISBLANK('Mortgage 2 Monthly calcs'!O100),"",'Mortgage 2 Monthly calcs'!O100)</f>
        <v>0</v>
      </c>
      <c r="T100" s="99"/>
      <c r="U100" s="99">
        <f>IF(ISBLANK('Mortgage 2 Monthly calcs'!P100),"",'Mortgage 2 Monthly calcs'!P100)</f>
        <v>0</v>
      </c>
      <c r="V100" s="99">
        <f>IF(ISBLANK('Mortgage 2 Monthly calcs'!Q100),"",'Mortgage 2 Monthly calcs'!Q100)</f>
        <v>0</v>
      </c>
      <c r="W100" s="99">
        <f>IF(ISBLANK('Mortgage 2 Monthly calcs'!R100),"",'Mortgage 2 Monthly calcs'!R100)</f>
        <v>223.81231720115693</v>
      </c>
      <c r="X100" s="99">
        <f>IF(ISBLANK('Mortgage 2 Monthly calcs'!S100),"",'Mortgage 2 Monthly calcs'!S100)</f>
        <v>420.48908428435163</v>
      </c>
      <c r="Y100" s="99">
        <f>IF(ISBLANK('Mortgage 2 Monthly calcs'!T100),"",'Mortgage 2 Monthly calcs'!T100)</f>
        <v>16125.995460330669</v>
      </c>
      <c r="Z100" s="99">
        <f>IF(ISBLANK('Mortgage 2 Monthly calcs'!U100),"",'Mortgage 2 Monthly calcs'!U100)</f>
        <v>41216.829271879607</v>
      </c>
      <c r="AA100" s="99">
        <f>IF(ISBLANK('Mortgage 2 Monthly calcs'!V100),"",'Mortgage 2 Monthly calcs'!V100)</f>
        <v>0</v>
      </c>
      <c r="AB100" s="99">
        <f>IF(ISBLANK('Mortgage 2 Monthly calcs'!W100),"",'Mortgage 2 Monthly calcs'!W100)</f>
        <v>83874.004539669171</v>
      </c>
    </row>
    <row r="101" spans="2:28" x14ac:dyDescent="0.25">
      <c r="B101" s="110"/>
      <c r="C101" s="111"/>
      <c r="D101" s="124" t="str">
        <f>IF(K869=1,F91+1,"")</f>
        <v/>
      </c>
      <c r="E101" s="122" t="str">
        <f>IF(ISBLANK('Mortgage 2 Monthly calcs'!E101),"",'Mortgage 2 Monthly calcs'!E101)</f>
        <v/>
      </c>
      <c r="F101" s="122" t="str">
        <f>IF(ISBLANK('Mortgage 2 Monthly calcs'!F101),"",'Mortgage 2 Monthly calcs'!F101)</f>
        <v>Apr</v>
      </c>
      <c r="G101" s="123"/>
      <c r="H101" s="123">
        <f>IF(ISBLANK('Mortgage 2 Monthly calcs'!G101),"",'Mortgage 2 Monthly calcs'!G101)</f>
        <v>0.06</v>
      </c>
      <c r="I101" s="99">
        <f>IF(ISBLANK('Mortgage 2 Monthly calcs'!H101),"",'Mortgage 2 Monthly calcs'!H101)</f>
        <v>644.30140148550697</v>
      </c>
      <c r="J101" s="99">
        <f>IF(ISBLANK('Mortgage 2 Monthly calcs'!I101),"",'Mortgage 2 Monthly calcs'!I101)</f>
        <v>419.37002269834585</v>
      </c>
      <c r="K101" s="99">
        <f>IF(ISBLANK('Mortgage 2 Monthly calcs'!J101),"",'Mortgage 2 Monthly calcs'!J101)</f>
        <v>83874.004539669171</v>
      </c>
      <c r="L101" s="99"/>
      <c r="M101" s="99">
        <f>IF(ISBLANK('Mortgage 2 Monthly calcs'!K101),"",'Mortgage 2 Monthly calcs'!K101)</f>
        <v>0</v>
      </c>
      <c r="N101" s="99"/>
      <c r="O101" s="99">
        <f>IF(ISBLANK('Mortgage 2 Monthly calcs'!L101),"",'Mortgage 2 Monthly calcs'!L101)</f>
        <v>644.30140148550856</v>
      </c>
      <c r="P101" s="99"/>
      <c r="Q101" s="99">
        <f>IF(ISBLANK('Mortgage 2 Monthly calcs'!M101),"",'Mortgage 2 Monthly calcs'!M101)</f>
        <v>0</v>
      </c>
      <c r="R101" s="99">
        <f>IF(ISBLANK('Mortgage 2 Monthly calcs'!N101),"",'Mortgage 2 Monthly calcs'!N101)</f>
        <v>644.30140148550856</v>
      </c>
      <c r="S101" s="99">
        <f>IF(ISBLANK('Mortgage 2 Monthly calcs'!O101),"",'Mortgage 2 Monthly calcs'!O101)</f>
        <v>0</v>
      </c>
      <c r="T101" s="99"/>
      <c r="U101" s="99">
        <f>IF(ISBLANK('Mortgage 2 Monthly calcs'!P101),"",'Mortgage 2 Monthly calcs'!P101)</f>
        <v>0</v>
      </c>
      <c r="V101" s="99">
        <f>IF(ISBLANK('Mortgage 2 Monthly calcs'!Q101),"",'Mortgage 2 Monthly calcs'!Q101)</f>
        <v>0</v>
      </c>
      <c r="W101" s="99">
        <f>IF(ISBLANK('Mortgage 2 Monthly calcs'!R101),"",'Mortgage 2 Monthly calcs'!R101)</f>
        <v>224.93137878716271</v>
      </c>
      <c r="X101" s="99">
        <f>IF(ISBLANK('Mortgage 2 Monthly calcs'!S101),"",'Mortgage 2 Monthly calcs'!S101)</f>
        <v>419.37002269834585</v>
      </c>
      <c r="Y101" s="99">
        <f>IF(ISBLANK('Mortgage 2 Monthly calcs'!T101),"",'Mortgage 2 Monthly calcs'!T101)</f>
        <v>16350.926839117832</v>
      </c>
      <c r="Z101" s="99">
        <f>IF(ISBLANK('Mortgage 2 Monthly calcs'!U101),"",'Mortgage 2 Monthly calcs'!U101)</f>
        <v>41636.199294577957</v>
      </c>
      <c r="AA101" s="99">
        <f>IF(ISBLANK('Mortgage 2 Monthly calcs'!V101),"",'Mortgage 2 Monthly calcs'!V101)</f>
        <v>0</v>
      </c>
      <c r="AB101" s="99">
        <f>IF(ISBLANK('Mortgage 2 Monthly calcs'!W101),"",'Mortgage 2 Monthly calcs'!W101)</f>
        <v>83649.073160882006</v>
      </c>
    </row>
    <row r="102" spans="2:28" x14ac:dyDescent="0.25">
      <c r="B102" s="110"/>
      <c r="C102" s="111"/>
      <c r="D102" s="124" t="str">
        <f>IF(K870=1,F91+1,"")</f>
        <v/>
      </c>
      <c r="E102" s="122" t="str">
        <f>IF(ISBLANK('Mortgage 2 Monthly calcs'!E102),"",'Mortgage 2 Monthly calcs'!E102)</f>
        <v/>
      </c>
      <c r="F102" s="122" t="str">
        <f>IF(ISBLANK('Mortgage 2 Monthly calcs'!F102),"",'Mortgage 2 Monthly calcs'!F102)</f>
        <v>May</v>
      </c>
      <c r="G102" s="123"/>
      <c r="H102" s="123">
        <f>IF(ISBLANK('Mortgage 2 Monthly calcs'!G102),"",'Mortgage 2 Monthly calcs'!G102)</f>
        <v>0.06</v>
      </c>
      <c r="I102" s="99">
        <f>IF(ISBLANK('Mortgage 2 Monthly calcs'!H102),"",'Mortgage 2 Monthly calcs'!H102)</f>
        <v>644.30140148550686</v>
      </c>
      <c r="J102" s="99">
        <f>IF(ISBLANK('Mortgage 2 Monthly calcs'!I102),"",'Mortgage 2 Monthly calcs'!I102)</f>
        <v>418.24536580441003</v>
      </c>
      <c r="K102" s="99">
        <f>IF(ISBLANK('Mortgage 2 Monthly calcs'!J102),"",'Mortgage 2 Monthly calcs'!J102)</f>
        <v>83649.073160882006</v>
      </c>
      <c r="L102" s="99"/>
      <c r="M102" s="99">
        <f>IF(ISBLANK('Mortgage 2 Monthly calcs'!K102),"",'Mortgage 2 Monthly calcs'!K102)</f>
        <v>0</v>
      </c>
      <c r="N102" s="99"/>
      <c r="O102" s="99">
        <f>IF(ISBLANK('Mortgage 2 Monthly calcs'!L102),"",'Mortgage 2 Monthly calcs'!L102)</f>
        <v>644.30140148550856</v>
      </c>
      <c r="P102" s="99"/>
      <c r="Q102" s="99">
        <f>IF(ISBLANK('Mortgage 2 Monthly calcs'!M102),"",'Mortgage 2 Monthly calcs'!M102)</f>
        <v>0</v>
      </c>
      <c r="R102" s="99">
        <f>IF(ISBLANK('Mortgage 2 Monthly calcs'!N102),"",'Mortgage 2 Monthly calcs'!N102)</f>
        <v>644.30140148550856</v>
      </c>
      <c r="S102" s="99">
        <f>IF(ISBLANK('Mortgage 2 Monthly calcs'!O102),"",'Mortgage 2 Monthly calcs'!O102)</f>
        <v>0</v>
      </c>
      <c r="T102" s="99"/>
      <c r="U102" s="99">
        <f>IF(ISBLANK('Mortgage 2 Monthly calcs'!P102),"",'Mortgage 2 Monthly calcs'!P102)</f>
        <v>0</v>
      </c>
      <c r="V102" s="99">
        <f>IF(ISBLANK('Mortgage 2 Monthly calcs'!Q102),"",'Mortgage 2 Monthly calcs'!Q102)</f>
        <v>0</v>
      </c>
      <c r="W102" s="99">
        <f>IF(ISBLANK('Mortgage 2 Monthly calcs'!R102),"",'Mortgage 2 Monthly calcs'!R102)</f>
        <v>226.05603568109854</v>
      </c>
      <c r="X102" s="99">
        <f>IF(ISBLANK('Mortgage 2 Monthly calcs'!S102),"",'Mortgage 2 Monthly calcs'!S102)</f>
        <v>418.24536580441003</v>
      </c>
      <c r="Y102" s="99">
        <f>IF(ISBLANK('Mortgage 2 Monthly calcs'!T102),"",'Mortgage 2 Monthly calcs'!T102)</f>
        <v>16576.98287479893</v>
      </c>
      <c r="Z102" s="99">
        <f>IF(ISBLANK('Mortgage 2 Monthly calcs'!U102),"",'Mortgage 2 Monthly calcs'!U102)</f>
        <v>42054.444660382367</v>
      </c>
      <c r="AA102" s="99">
        <f>IF(ISBLANK('Mortgage 2 Monthly calcs'!V102),"",'Mortgage 2 Monthly calcs'!V102)</f>
        <v>0</v>
      </c>
      <c r="AB102" s="99">
        <f>IF(ISBLANK('Mortgage 2 Monthly calcs'!W102),"",'Mortgage 2 Monthly calcs'!W102)</f>
        <v>83423.017125200902</v>
      </c>
    </row>
    <row r="103" spans="2:28" x14ac:dyDescent="0.25">
      <c r="B103" s="110"/>
      <c r="C103" s="111"/>
      <c r="D103" s="124" t="str">
        <f>IF(K871=1,F91+1,"")</f>
        <v/>
      </c>
      <c r="E103" s="122" t="str">
        <f>IF(ISBLANK('Mortgage 2 Monthly calcs'!E103),"",'Mortgage 2 Monthly calcs'!E103)</f>
        <v/>
      </c>
      <c r="F103" s="122" t="str">
        <f>IF(ISBLANK('Mortgage 2 Monthly calcs'!F103),"",'Mortgage 2 Monthly calcs'!F103)</f>
        <v>Jun</v>
      </c>
      <c r="G103" s="123"/>
      <c r="H103" s="123">
        <f>IF(ISBLANK('Mortgage 2 Monthly calcs'!G103),"",'Mortgage 2 Monthly calcs'!G103)</f>
        <v>0.06</v>
      </c>
      <c r="I103" s="99">
        <f>IF(ISBLANK('Mortgage 2 Monthly calcs'!H103),"",'Mortgage 2 Monthly calcs'!H103)</f>
        <v>644.30140148550686</v>
      </c>
      <c r="J103" s="99">
        <f>IF(ISBLANK('Mortgage 2 Monthly calcs'!I103),"",'Mortgage 2 Monthly calcs'!I103)</f>
        <v>417.11508562600454</v>
      </c>
      <c r="K103" s="99">
        <f>IF(ISBLANK('Mortgage 2 Monthly calcs'!J103),"",'Mortgage 2 Monthly calcs'!J103)</f>
        <v>83423.017125200902</v>
      </c>
      <c r="L103" s="99"/>
      <c r="M103" s="99">
        <f>IF(ISBLANK('Mortgage 2 Monthly calcs'!K103),"",'Mortgage 2 Monthly calcs'!K103)</f>
        <v>0</v>
      </c>
      <c r="N103" s="99"/>
      <c r="O103" s="99">
        <f>IF(ISBLANK('Mortgage 2 Monthly calcs'!L103),"",'Mortgage 2 Monthly calcs'!L103)</f>
        <v>644.30140148550856</v>
      </c>
      <c r="P103" s="99"/>
      <c r="Q103" s="99">
        <f>IF(ISBLANK('Mortgage 2 Monthly calcs'!M103),"",'Mortgage 2 Monthly calcs'!M103)</f>
        <v>0</v>
      </c>
      <c r="R103" s="99">
        <f>IF(ISBLANK('Mortgage 2 Monthly calcs'!N103),"",'Mortgage 2 Monthly calcs'!N103)</f>
        <v>644.30140148550856</v>
      </c>
      <c r="S103" s="99">
        <f>IF(ISBLANK('Mortgage 2 Monthly calcs'!O103),"",'Mortgage 2 Monthly calcs'!O103)</f>
        <v>0</v>
      </c>
      <c r="T103" s="99"/>
      <c r="U103" s="99">
        <f>IF(ISBLANK('Mortgage 2 Monthly calcs'!P103),"",'Mortgage 2 Monthly calcs'!P103)</f>
        <v>0</v>
      </c>
      <c r="V103" s="99">
        <f>IF(ISBLANK('Mortgage 2 Monthly calcs'!Q103),"",'Mortgage 2 Monthly calcs'!Q103)</f>
        <v>0</v>
      </c>
      <c r="W103" s="99">
        <f>IF(ISBLANK('Mortgage 2 Monthly calcs'!R103),"",'Mortgage 2 Monthly calcs'!R103)</f>
        <v>227.18631585950402</v>
      </c>
      <c r="X103" s="99">
        <f>IF(ISBLANK('Mortgage 2 Monthly calcs'!S103),"",'Mortgage 2 Monthly calcs'!S103)</f>
        <v>417.11508562600454</v>
      </c>
      <c r="Y103" s="99">
        <f>IF(ISBLANK('Mortgage 2 Monthly calcs'!T103),"",'Mortgage 2 Monthly calcs'!T103)</f>
        <v>16804.169190658435</v>
      </c>
      <c r="Z103" s="99">
        <f>IF(ISBLANK('Mortgage 2 Monthly calcs'!U103),"",'Mortgage 2 Monthly calcs'!U103)</f>
        <v>42471.559746008374</v>
      </c>
      <c r="AA103" s="99">
        <f>IF(ISBLANK('Mortgage 2 Monthly calcs'!V103),"",'Mortgage 2 Monthly calcs'!V103)</f>
        <v>0</v>
      </c>
      <c r="AB103" s="99">
        <f>IF(ISBLANK('Mortgage 2 Monthly calcs'!W103),"",'Mortgage 2 Monthly calcs'!W103)</f>
        <v>83195.830809341394</v>
      </c>
    </row>
    <row r="104" spans="2:28" x14ac:dyDescent="0.25">
      <c r="B104" s="110"/>
      <c r="C104" s="111"/>
      <c r="D104" s="124" t="str">
        <f>IF(K872=1,F91+1,"")</f>
        <v/>
      </c>
      <c r="E104" s="122" t="str">
        <f>IF(ISBLANK('Mortgage 2 Monthly calcs'!E104),"",'Mortgage 2 Monthly calcs'!E104)</f>
        <v/>
      </c>
      <c r="F104" s="122" t="str">
        <f>IF(ISBLANK('Mortgage 2 Monthly calcs'!F104),"",'Mortgage 2 Monthly calcs'!F104)</f>
        <v>Jul</v>
      </c>
      <c r="G104" s="123"/>
      <c r="H104" s="123">
        <f>IF(ISBLANK('Mortgage 2 Monthly calcs'!G104),"",'Mortgage 2 Monthly calcs'!G104)</f>
        <v>0.06</v>
      </c>
      <c r="I104" s="99">
        <f>IF(ISBLANK('Mortgage 2 Monthly calcs'!H104),"",'Mortgage 2 Monthly calcs'!H104)</f>
        <v>644.30140148550686</v>
      </c>
      <c r="J104" s="99">
        <f>IF(ISBLANK('Mortgage 2 Monthly calcs'!I104),"",'Mortgage 2 Monthly calcs'!I104)</f>
        <v>415.97915404670698</v>
      </c>
      <c r="K104" s="99">
        <f>IF(ISBLANK('Mortgage 2 Monthly calcs'!J104),"",'Mortgage 2 Monthly calcs'!J104)</f>
        <v>83195.830809341394</v>
      </c>
      <c r="L104" s="99"/>
      <c r="M104" s="99">
        <f>IF(ISBLANK('Mortgage 2 Monthly calcs'!K104),"",'Mortgage 2 Monthly calcs'!K104)</f>
        <v>0</v>
      </c>
      <c r="N104" s="99"/>
      <c r="O104" s="99">
        <f>IF(ISBLANK('Mortgage 2 Monthly calcs'!L104),"",'Mortgage 2 Monthly calcs'!L104)</f>
        <v>644.30140148550856</v>
      </c>
      <c r="P104" s="99"/>
      <c r="Q104" s="99">
        <f>IF(ISBLANK('Mortgage 2 Monthly calcs'!M104),"",'Mortgage 2 Monthly calcs'!M104)</f>
        <v>0</v>
      </c>
      <c r="R104" s="99">
        <f>IF(ISBLANK('Mortgage 2 Monthly calcs'!N104),"",'Mortgage 2 Monthly calcs'!N104)</f>
        <v>644.30140148550856</v>
      </c>
      <c r="S104" s="99">
        <f>IF(ISBLANK('Mortgage 2 Monthly calcs'!O104),"",'Mortgage 2 Monthly calcs'!O104)</f>
        <v>0</v>
      </c>
      <c r="T104" s="99"/>
      <c r="U104" s="99">
        <f>IF(ISBLANK('Mortgage 2 Monthly calcs'!P104),"",'Mortgage 2 Monthly calcs'!P104)</f>
        <v>0</v>
      </c>
      <c r="V104" s="99">
        <f>IF(ISBLANK('Mortgage 2 Monthly calcs'!Q104),"",'Mortgage 2 Monthly calcs'!Q104)</f>
        <v>0</v>
      </c>
      <c r="W104" s="99">
        <f>IF(ISBLANK('Mortgage 2 Monthly calcs'!R104),"",'Mortgage 2 Monthly calcs'!R104)</f>
        <v>228.32224743880158</v>
      </c>
      <c r="X104" s="99">
        <f>IF(ISBLANK('Mortgage 2 Monthly calcs'!S104),"",'Mortgage 2 Monthly calcs'!S104)</f>
        <v>415.97915404670698</v>
      </c>
      <c r="Y104" s="99">
        <f>IF(ISBLANK('Mortgage 2 Monthly calcs'!T104),"",'Mortgage 2 Monthly calcs'!T104)</f>
        <v>17032.491438097237</v>
      </c>
      <c r="Z104" s="99">
        <f>IF(ISBLANK('Mortgage 2 Monthly calcs'!U104),"",'Mortgage 2 Monthly calcs'!U104)</f>
        <v>42887.538900055079</v>
      </c>
      <c r="AA104" s="99">
        <f>IF(ISBLANK('Mortgage 2 Monthly calcs'!V104),"",'Mortgage 2 Monthly calcs'!V104)</f>
        <v>0</v>
      </c>
      <c r="AB104" s="99">
        <f>IF(ISBLANK('Mortgage 2 Monthly calcs'!W104),"",'Mortgage 2 Monthly calcs'!W104)</f>
        <v>82967.508561902592</v>
      </c>
    </row>
    <row r="105" spans="2:28" x14ac:dyDescent="0.25">
      <c r="B105" s="110"/>
      <c r="C105" s="111"/>
      <c r="D105" s="124" t="str">
        <f>IF(K873=1,F91+1,"")</f>
        <v/>
      </c>
      <c r="E105" s="122" t="str">
        <f>IF(ISBLANK('Mortgage 2 Monthly calcs'!E105),"",'Mortgage 2 Monthly calcs'!E105)</f>
        <v/>
      </c>
      <c r="F105" s="122" t="str">
        <f>IF(ISBLANK('Mortgage 2 Monthly calcs'!F105),"",'Mortgage 2 Monthly calcs'!F105)</f>
        <v>Aug</v>
      </c>
      <c r="G105" s="123"/>
      <c r="H105" s="123">
        <f>IF(ISBLANK('Mortgage 2 Monthly calcs'!G105),"",'Mortgage 2 Monthly calcs'!G105)</f>
        <v>0.06</v>
      </c>
      <c r="I105" s="99">
        <f>IF(ISBLANK('Mortgage 2 Monthly calcs'!H105),"",'Mortgage 2 Monthly calcs'!H105)</f>
        <v>644.30140148550674</v>
      </c>
      <c r="J105" s="99">
        <f>IF(ISBLANK('Mortgage 2 Monthly calcs'!I105),"",'Mortgage 2 Monthly calcs'!I105)</f>
        <v>414.83754280951297</v>
      </c>
      <c r="K105" s="99">
        <f>IF(ISBLANK('Mortgage 2 Monthly calcs'!J105),"",'Mortgage 2 Monthly calcs'!J105)</f>
        <v>82967.508561902592</v>
      </c>
      <c r="L105" s="99"/>
      <c r="M105" s="99">
        <f>IF(ISBLANK('Mortgage 2 Monthly calcs'!K105),"",'Mortgage 2 Monthly calcs'!K105)</f>
        <v>0</v>
      </c>
      <c r="N105" s="99"/>
      <c r="O105" s="99">
        <f>IF(ISBLANK('Mortgage 2 Monthly calcs'!L105),"",'Mortgage 2 Monthly calcs'!L105)</f>
        <v>644.30140148550856</v>
      </c>
      <c r="P105" s="99"/>
      <c r="Q105" s="99">
        <f>IF(ISBLANK('Mortgage 2 Monthly calcs'!M105),"",'Mortgage 2 Monthly calcs'!M105)</f>
        <v>0</v>
      </c>
      <c r="R105" s="99">
        <f>IF(ISBLANK('Mortgage 2 Monthly calcs'!N105),"",'Mortgage 2 Monthly calcs'!N105)</f>
        <v>644.30140148550856</v>
      </c>
      <c r="S105" s="99">
        <f>IF(ISBLANK('Mortgage 2 Monthly calcs'!O105),"",'Mortgage 2 Monthly calcs'!O105)</f>
        <v>0</v>
      </c>
      <c r="T105" s="99"/>
      <c r="U105" s="99">
        <f>IF(ISBLANK('Mortgage 2 Monthly calcs'!P105),"",'Mortgage 2 Monthly calcs'!P105)</f>
        <v>0</v>
      </c>
      <c r="V105" s="99">
        <f>IF(ISBLANK('Mortgage 2 Monthly calcs'!Q105),"",'Mortgage 2 Monthly calcs'!Q105)</f>
        <v>0</v>
      </c>
      <c r="W105" s="99">
        <f>IF(ISBLANK('Mortgage 2 Monthly calcs'!R105),"",'Mortgage 2 Monthly calcs'!R105)</f>
        <v>229.4638586759956</v>
      </c>
      <c r="X105" s="99">
        <f>IF(ISBLANK('Mortgage 2 Monthly calcs'!S105),"",'Mortgage 2 Monthly calcs'!S105)</f>
        <v>414.83754280951297</v>
      </c>
      <c r="Y105" s="99">
        <f>IF(ISBLANK('Mortgage 2 Monthly calcs'!T105),"",'Mortgage 2 Monthly calcs'!T105)</f>
        <v>17261.955296773231</v>
      </c>
      <c r="Z105" s="99">
        <f>IF(ISBLANK('Mortgage 2 Monthly calcs'!U105),"",'Mortgage 2 Monthly calcs'!U105)</f>
        <v>43302.376442864588</v>
      </c>
      <c r="AA105" s="99">
        <f>IF(ISBLANK('Mortgage 2 Monthly calcs'!V105),"",'Mortgage 2 Monthly calcs'!V105)</f>
        <v>0</v>
      </c>
      <c r="AB105" s="99">
        <f>IF(ISBLANK('Mortgage 2 Monthly calcs'!W105),"",'Mortgage 2 Monthly calcs'!W105)</f>
        <v>82738.044703226595</v>
      </c>
    </row>
    <row r="106" spans="2:28" x14ac:dyDescent="0.25">
      <c r="B106" s="110"/>
      <c r="C106" s="111"/>
      <c r="D106" s="124" t="str">
        <f>IF(K874=1,F91+1,"")</f>
        <v/>
      </c>
      <c r="E106" s="122" t="str">
        <f>IF(ISBLANK('Mortgage 2 Monthly calcs'!E106),"",'Mortgage 2 Monthly calcs'!E106)</f>
        <v/>
      </c>
      <c r="F106" s="122" t="str">
        <f>IF(ISBLANK('Mortgage 2 Monthly calcs'!F106),"",'Mortgage 2 Monthly calcs'!F106)</f>
        <v>Sep</v>
      </c>
      <c r="G106" s="123"/>
      <c r="H106" s="123">
        <f>IF(ISBLANK('Mortgage 2 Monthly calcs'!G106),"",'Mortgage 2 Monthly calcs'!G106)</f>
        <v>0.06</v>
      </c>
      <c r="I106" s="99">
        <f>IF(ISBLANK('Mortgage 2 Monthly calcs'!H106),"",'Mortgage 2 Monthly calcs'!H106)</f>
        <v>644.30140148550674</v>
      </c>
      <c r="J106" s="99">
        <f>IF(ISBLANK('Mortgage 2 Monthly calcs'!I106),"",'Mortgage 2 Monthly calcs'!I106)</f>
        <v>413.69022351613296</v>
      </c>
      <c r="K106" s="99">
        <f>IF(ISBLANK('Mortgage 2 Monthly calcs'!J106),"",'Mortgage 2 Monthly calcs'!J106)</f>
        <v>82738.044703226595</v>
      </c>
      <c r="L106" s="99"/>
      <c r="M106" s="99">
        <f>IF(ISBLANK('Mortgage 2 Monthly calcs'!K106),"",'Mortgage 2 Monthly calcs'!K106)</f>
        <v>0</v>
      </c>
      <c r="N106" s="99"/>
      <c r="O106" s="99">
        <f>IF(ISBLANK('Mortgage 2 Monthly calcs'!L106),"",'Mortgage 2 Monthly calcs'!L106)</f>
        <v>644.30140148550856</v>
      </c>
      <c r="P106" s="99"/>
      <c r="Q106" s="99">
        <f>IF(ISBLANK('Mortgage 2 Monthly calcs'!M106),"",'Mortgage 2 Monthly calcs'!M106)</f>
        <v>0</v>
      </c>
      <c r="R106" s="99">
        <f>IF(ISBLANK('Mortgage 2 Monthly calcs'!N106),"",'Mortgage 2 Monthly calcs'!N106)</f>
        <v>644.30140148550856</v>
      </c>
      <c r="S106" s="99">
        <f>IF(ISBLANK('Mortgage 2 Monthly calcs'!O106),"",'Mortgage 2 Monthly calcs'!O106)</f>
        <v>0</v>
      </c>
      <c r="T106" s="99"/>
      <c r="U106" s="99">
        <f>IF(ISBLANK('Mortgage 2 Monthly calcs'!P106),"",'Mortgage 2 Monthly calcs'!P106)</f>
        <v>0</v>
      </c>
      <c r="V106" s="99">
        <f>IF(ISBLANK('Mortgage 2 Monthly calcs'!Q106),"",'Mortgage 2 Monthly calcs'!Q106)</f>
        <v>0</v>
      </c>
      <c r="W106" s="99">
        <f>IF(ISBLANK('Mortgage 2 Monthly calcs'!R106),"",'Mortgage 2 Monthly calcs'!R106)</f>
        <v>230.6111779693756</v>
      </c>
      <c r="X106" s="99">
        <f>IF(ISBLANK('Mortgage 2 Monthly calcs'!S106),"",'Mortgage 2 Monthly calcs'!S106)</f>
        <v>413.69022351613296</v>
      </c>
      <c r="Y106" s="99">
        <f>IF(ISBLANK('Mortgage 2 Monthly calcs'!T106),"",'Mortgage 2 Monthly calcs'!T106)</f>
        <v>17492.566474742605</v>
      </c>
      <c r="Z106" s="99">
        <f>IF(ISBLANK('Mortgage 2 Monthly calcs'!U106),"",'Mortgage 2 Monthly calcs'!U106)</f>
        <v>43716.066666380721</v>
      </c>
      <c r="AA106" s="99">
        <f>IF(ISBLANK('Mortgage 2 Monthly calcs'!V106),"",'Mortgage 2 Monthly calcs'!V106)</f>
        <v>0</v>
      </c>
      <c r="AB106" s="99">
        <f>IF(ISBLANK('Mortgage 2 Monthly calcs'!W106),"",'Mortgage 2 Monthly calcs'!W106)</f>
        <v>82507.43352525722</v>
      </c>
    </row>
    <row r="107" spans="2:28" x14ac:dyDescent="0.25">
      <c r="B107" s="110"/>
      <c r="C107" s="111"/>
      <c r="D107" s="124">
        <f>D95+1</f>
        <v>8</v>
      </c>
      <c r="E107" s="122" t="str">
        <f>IF(ISBLANK('Mortgage 2 Monthly calcs'!E107),"",'Mortgage 2 Monthly calcs'!E107)</f>
        <v/>
      </c>
      <c r="F107" s="122" t="str">
        <f>IF(ISBLANK('Mortgage 2 Monthly calcs'!F107),"",'Mortgage 2 Monthly calcs'!F107)</f>
        <v>Oct</v>
      </c>
      <c r="G107" s="123"/>
      <c r="H107" s="123">
        <f>IF(ISBLANK('Mortgage 2 Monthly calcs'!G107),"",'Mortgage 2 Monthly calcs'!G107)</f>
        <v>0.06</v>
      </c>
      <c r="I107" s="99">
        <f>IF(ISBLANK('Mortgage 2 Monthly calcs'!H107),"",'Mortgage 2 Monthly calcs'!H107)</f>
        <v>644.30140148550674</v>
      </c>
      <c r="J107" s="99">
        <f>IF(ISBLANK('Mortgage 2 Monthly calcs'!I107),"",'Mortgage 2 Monthly calcs'!I107)</f>
        <v>412.53716762628613</v>
      </c>
      <c r="K107" s="99">
        <f>IF(ISBLANK('Mortgage 2 Monthly calcs'!J107),"",'Mortgage 2 Monthly calcs'!J107)</f>
        <v>82507.43352525722</v>
      </c>
      <c r="L107" s="99"/>
      <c r="M107" s="99">
        <f>IF(ISBLANK('Mortgage 2 Monthly calcs'!K107),"",'Mortgage 2 Monthly calcs'!K107)</f>
        <v>0</v>
      </c>
      <c r="N107" s="99"/>
      <c r="O107" s="99">
        <f>IF(ISBLANK('Mortgage 2 Monthly calcs'!L107),"",'Mortgage 2 Monthly calcs'!L107)</f>
        <v>644.30140148550856</v>
      </c>
      <c r="P107" s="99"/>
      <c r="Q107" s="99">
        <f>IF(ISBLANK('Mortgage 2 Monthly calcs'!M107),"",'Mortgage 2 Monthly calcs'!M107)</f>
        <v>0</v>
      </c>
      <c r="R107" s="99">
        <f>IF(ISBLANK('Mortgage 2 Monthly calcs'!N107),"",'Mortgage 2 Monthly calcs'!N107)</f>
        <v>644.30140148550856</v>
      </c>
      <c r="S107" s="99">
        <f>IF(ISBLANK('Mortgage 2 Monthly calcs'!O107),"",'Mortgage 2 Monthly calcs'!O107)</f>
        <v>0</v>
      </c>
      <c r="T107" s="99"/>
      <c r="U107" s="99">
        <f>IF(ISBLANK('Mortgage 2 Monthly calcs'!P107),"",'Mortgage 2 Monthly calcs'!P107)</f>
        <v>0</v>
      </c>
      <c r="V107" s="99">
        <f>IF(ISBLANK('Mortgage 2 Monthly calcs'!Q107),"",'Mortgage 2 Monthly calcs'!Q107)</f>
        <v>0</v>
      </c>
      <c r="W107" s="99">
        <f>IF(ISBLANK('Mortgage 2 Monthly calcs'!R107),"",'Mortgage 2 Monthly calcs'!R107)</f>
        <v>231.76423385922243</v>
      </c>
      <c r="X107" s="99">
        <f>IF(ISBLANK('Mortgage 2 Monthly calcs'!S107),"",'Mortgage 2 Monthly calcs'!S107)</f>
        <v>412.53716762628613</v>
      </c>
      <c r="Y107" s="99">
        <f>IF(ISBLANK('Mortgage 2 Monthly calcs'!T107),"",'Mortgage 2 Monthly calcs'!T107)</f>
        <v>17724.330708601829</v>
      </c>
      <c r="Z107" s="99">
        <f>IF(ISBLANK('Mortgage 2 Monthly calcs'!U107),"",'Mortgage 2 Monthly calcs'!U107)</f>
        <v>44128.603834007008</v>
      </c>
      <c r="AA107" s="99">
        <f>IF(ISBLANK('Mortgage 2 Monthly calcs'!V107),"",'Mortgage 2 Monthly calcs'!V107)</f>
        <v>0</v>
      </c>
      <c r="AB107" s="99">
        <f>IF(ISBLANK('Mortgage 2 Monthly calcs'!W107),"",'Mortgage 2 Monthly calcs'!W107)</f>
        <v>82275.669291397993</v>
      </c>
    </row>
    <row r="108" spans="2:28" x14ac:dyDescent="0.25">
      <c r="B108" s="110"/>
      <c r="C108" s="111"/>
      <c r="D108" s="124"/>
      <c r="E108" s="122" t="str">
        <f>IF(ISBLANK('Mortgage 2 Monthly calcs'!E108),"",'Mortgage 2 Monthly calcs'!E108)</f>
        <v/>
      </c>
      <c r="F108" s="122" t="str">
        <f>IF(ISBLANK('Mortgage 2 Monthly calcs'!F108),"",'Mortgage 2 Monthly calcs'!F108)</f>
        <v>Nov</v>
      </c>
      <c r="G108" s="123"/>
      <c r="H108" s="123">
        <f>IF(ISBLANK('Mortgage 2 Monthly calcs'!G108),"",'Mortgage 2 Monthly calcs'!G108)</f>
        <v>0.06</v>
      </c>
      <c r="I108" s="99">
        <f>IF(ISBLANK('Mortgage 2 Monthly calcs'!H108),"",'Mortgage 2 Monthly calcs'!H108)</f>
        <v>644.30140148550674</v>
      </c>
      <c r="J108" s="99">
        <f>IF(ISBLANK('Mortgage 2 Monthly calcs'!I108),"",'Mortgage 2 Monthly calcs'!I108)</f>
        <v>411.37834645698996</v>
      </c>
      <c r="K108" s="99">
        <f>IF(ISBLANK('Mortgage 2 Monthly calcs'!J108),"",'Mortgage 2 Monthly calcs'!J108)</f>
        <v>82275.669291397993</v>
      </c>
      <c r="L108" s="99"/>
      <c r="M108" s="99">
        <f>IF(ISBLANK('Mortgage 2 Monthly calcs'!K108),"",'Mortgage 2 Monthly calcs'!K108)</f>
        <v>0</v>
      </c>
      <c r="N108" s="99"/>
      <c r="O108" s="99">
        <f>IF(ISBLANK('Mortgage 2 Monthly calcs'!L108),"",'Mortgage 2 Monthly calcs'!L108)</f>
        <v>644.30140148550856</v>
      </c>
      <c r="P108" s="99"/>
      <c r="Q108" s="99">
        <f>IF(ISBLANK('Mortgage 2 Monthly calcs'!M108),"",'Mortgage 2 Monthly calcs'!M108)</f>
        <v>0</v>
      </c>
      <c r="R108" s="99">
        <f>IF(ISBLANK('Mortgage 2 Monthly calcs'!N108),"",'Mortgage 2 Monthly calcs'!N108)</f>
        <v>644.30140148550856</v>
      </c>
      <c r="S108" s="99">
        <f>IF(ISBLANK('Mortgage 2 Monthly calcs'!O108),"",'Mortgage 2 Monthly calcs'!O108)</f>
        <v>0</v>
      </c>
      <c r="T108" s="99"/>
      <c r="U108" s="99">
        <f>IF(ISBLANK('Mortgage 2 Monthly calcs'!P108),"",'Mortgage 2 Monthly calcs'!P108)</f>
        <v>0</v>
      </c>
      <c r="V108" s="99">
        <f>IF(ISBLANK('Mortgage 2 Monthly calcs'!Q108),"",'Mortgage 2 Monthly calcs'!Q108)</f>
        <v>0</v>
      </c>
      <c r="W108" s="99">
        <f>IF(ISBLANK('Mortgage 2 Monthly calcs'!R108),"",'Mortgage 2 Monthly calcs'!R108)</f>
        <v>232.9230550285186</v>
      </c>
      <c r="X108" s="99">
        <f>IF(ISBLANK('Mortgage 2 Monthly calcs'!S108),"",'Mortgage 2 Monthly calcs'!S108)</f>
        <v>411.37834645698996</v>
      </c>
      <c r="Y108" s="99">
        <f>IF(ISBLANK('Mortgage 2 Monthly calcs'!T108),"",'Mortgage 2 Monthly calcs'!T108)</f>
        <v>17957.253763630346</v>
      </c>
      <c r="Z108" s="99">
        <f>IF(ISBLANK('Mortgage 2 Monthly calcs'!U108),"",'Mortgage 2 Monthly calcs'!U108)</f>
        <v>44539.982180464001</v>
      </c>
      <c r="AA108" s="99">
        <f>IF(ISBLANK('Mortgage 2 Monthly calcs'!V108),"",'Mortgage 2 Monthly calcs'!V108)</f>
        <v>0</v>
      </c>
      <c r="AB108" s="99">
        <f>IF(ISBLANK('Mortgage 2 Monthly calcs'!W108),"",'Mortgage 2 Monthly calcs'!W108)</f>
        <v>82042.746236369479</v>
      </c>
    </row>
    <row r="109" spans="2:28" x14ac:dyDescent="0.25">
      <c r="B109" s="110"/>
      <c r="C109" s="111"/>
      <c r="D109" s="124"/>
      <c r="E109" s="122" t="str">
        <f>IF(ISBLANK('Mortgage 2 Monthly calcs'!E109),"",'Mortgage 2 Monthly calcs'!E109)</f>
        <v/>
      </c>
      <c r="F109" s="122" t="str">
        <f>IF(ISBLANK('Mortgage 2 Monthly calcs'!F109),"",'Mortgage 2 Monthly calcs'!F109)</f>
        <v>Dec</v>
      </c>
      <c r="G109" s="123"/>
      <c r="H109" s="123">
        <f>IF(ISBLANK('Mortgage 2 Monthly calcs'!G109),"",'Mortgage 2 Monthly calcs'!G109)</f>
        <v>0.06</v>
      </c>
      <c r="I109" s="99">
        <f>IF(ISBLANK('Mortgage 2 Monthly calcs'!H109),"",'Mortgage 2 Monthly calcs'!H109)</f>
        <v>644.30140148550674</v>
      </c>
      <c r="J109" s="99">
        <f>IF(ISBLANK('Mortgage 2 Monthly calcs'!I109),"",'Mortgage 2 Monthly calcs'!I109)</f>
        <v>410.21373118184738</v>
      </c>
      <c r="K109" s="99">
        <f>IF(ISBLANK('Mortgage 2 Monthly calcs'!J109),"",'Mortgage 2 Monthly calcs'!J109)</f>
        <v>82042.746236369479</v>
      </c>
      <c r="L109" s="99"/>
      <c r="M109" s="99">
        <f>IF(ISBLANK('Mortgage 2 Monthly calcs'!K109),"",'Mortgage 2 Monthly calcs'!K109)</f>
        <v>0</v>
      </c>
      <c r="N109" s="99"/>
      <c r="O109" s="99">
        <f>IF(ISBLANK('Mortgage 2 Monthly calcs'!L109),"",'Mortgage 2 Monthly calcs'!L109)</f>
        <v>644.30140148550856</v>
      </c>
      <c r="P109" s="99"/>
      <c r="Q109" s="99">
        <f>IF(ISBLANK('Mortgage 2 Monthly calcs'!M109),"",'Mortgage 2 Monthly calcs'!M109)</f>
        <v>0</v>
      </c>
      <c r="R109" s="99">
        <f>IF(ISBLANK('Mortgage 2 Monthly calcs'!N109),"",'Mortgage 2 Monthly calcs'!N109)</f>
        <v>644.30140148550856</v>
      </c>
      <c r="S109" s="99">
        <f>IF(ISBLANK('Mortgage 2 Monthly calcs'!O109),"",'Mortgage 2 Monthly calcs'!O109)</f>
        <v>0</v>
      </c>
      <c r="T109" s="99"/>
      <c r="U109" s="99">
        <f>IF(ISBLANK('Mortgage 2 Monthly calcs'!P109),"",'Mortgage 2 Monthly calcs'!P109)</f>
        <v>0</v>
      </c>
      <c r="V109" s="99">
        <f>IF(ISBLANK('Mortgage 2 Monthly calcs'!Q109),"",'Mortgage 2 Monthly calcs'!Q109)</f>
        <v>0</v>
      </c>
      <c r="W109" s="99">
        <f>IF(ISBLANK('Mortgage 2 Monthly calcs'!R109),"",'Mortgage 2 Monthly calcs'!R109)</f>
        <v>234.08767030366118</v>
      </c>
      <c r="X109" s="99">
        <f>IF(ISBLANK('Mortgage 2 Monthly calcs'!S109),"",'Mortgage 2 Monthly calcs'!S109)</f>
        <v>410.21373118184738</v>
      </c>
      <c r="Y109" s="99">
        <f>IF(ISBLANK('Mortgage 2 Monthly calcs'!T109),"",'Mortgage 2 Monthly calcs'!T109)</f>
        <v>18191.341433934009</v>
      </c>
      <c r="Z109" s="99">
        <f>IF(ISBLANK('Mortgage 2 Monthly calcs'!U109),"",'Mortgage 2 Monthly calcs'!U109)</f>
        <v>44950.195911645846</v>
      </c>
      <c r="AA109" s="99">
        <f>IF(ISBLANK('Mortgage 2 Monthly calcs'!V109),"",'Mortgage 2 Monthly calcs'!V109)</f>
        <v>0</v>
      </c>
      <c r="AB109" s="99">
        <f>IF(ISBLANK('Mortgage 2 Monthly calcs'!W109),"",'Mortgage 2 Monthly calcs'!W109)</f>
        <v>81808.658566065817</v>
      </c>
    </row>
    <row r="110" spans="2:28" x14ac:dyDescent="0.25">
      <c r="B110" s="110"/>
      <c r="C110" s="111"/>
      <c r="D110" s="124"/>
      <c r="E110" s="122">
        <f>IF(ISBLANK('Mortgage 2 Monthly calcs'!E110),"",'Mortgage 2 Monthly calcs'!E110)</f>
        <v>2018</v>
      </c>
      <c r="F110" s="122" t="str">
        <f>IF(ISBLANK('Mortgage 2 Monthly calcs'!F110),"",'Mortgage 2 Monthly calcs'!F110)</f>
        <v>Jan</v>
      </c>
      <c r="G110" s="123"/>
      <c r="H110" s="123">
        <f>IF(ISBLANK('Mortgage 2 Monthly calcs'!G110),"",'Mortgage 2 Monthly calcs'!G110)</f>
        <v>0.06</v>
      </c>
      <c r="I110" s="99">
        <f>IF(ISBLANK('Mortgage 2 Monthly calcs'!H110),"",'Mortgage 2 Monthly calcs'!H110)</f>
        <v>644.30140148550663</v>
      </c>
      <c r="J110" s="99">
        <f>IF(ISBLANK('Mortgage 2 Monthly calcs'!I110),"",'Mortgage 2 Monthly calcs'!I110)</f>
        <v>409.04329283032911</v>
      </c>
      <c r="K110" s="99">
        <f>IF(ISBLANK('Mortgage 2 Monthly calcs'!J110),"",'Mortgage 2 Monthly calcs'!J110)</f>
        <v>81808.658566065817</v>
      </c>
      <c r="L110" s="99"/>
      <c r="M110" s="99">
        <f>IF(ISBLANK('Mortgage 2 Monthly calcs'!K110),"",'Mortgage 2 Monthly calcs'!K110)</f>
        <v>0</v>
      </c>
      <c r="N110" s="99"/>
      <c r="O110" s="99">
        <f>IF(ISBLANK('Mortgage 2 Monthly calcs'!L110),"",'Mortgage 2 Monthly calcs'!L110)</f>
        <v>644.30140148550856</v>
      </c>
      <c r="P110" s="99"/>
      <c r="Q110" s="99">
        <f>IF(ISBLANK('Mortgage 2 Monthly calcs'!M110),"",'Mortgage 2 Monthly calcs'!M110)</f>
        <v>0</v>
      </c>
      <c r="R110" s="99">
        <f>IF(ISBLANK('Mortgage 2 Monthly calcs'!N110),"",'Mortgage 2 Monthly calcs'!N110)</f>
        <v>644.30140148550856</v>
      </c>
      <c r="S110" s="99">
        <f>IF(ISBLANK('Mortgage 2 Monthly calcs'!O110),"",'Mortgage 2 Monthly calcs'!O110)</f>
        <v>0</v>
      </c>
      <c r="T110" s="99"/>
      <c r="U110" s="99">
        <f>IF(ISBLANK('Mortgage 2 Monthly calcs'!P110),"",'Mortgage 2 Monthly calcs'!P110)</f>
        <v>0</v>
      </c>
      <c r="V110" s="99">
        <f>IF(ISBLANK('Mortgage 2 Monthly calcs'!Q110),"",'Mortgage 2 Monthly calcs'!Q110)</f>
        <v>0</v>
      </c>
      <c r="W110" s="99">
        <f>IF(ISBLANK('Mortgage 2 Monthly calcs'!R110),"",'Mortgage 2 Monthly calcs'!R110)</f>
        <v>235.25810865517946</v>
      </c>
      <c r="X110" s="99">
        <f>IF(ISBLANK('Mortgage 2 Monthly calcs'!S110),"",'Mortgage 2 Monthly calcs'!S110)</f>
        <v>409.04329283032911</v>
      </c>
      <c r="Y110" s="99">
        <f>IF(ISBLANK('Mortgage 2 Monthly calcs'!T110),"",'Mortgage 2 Monthly calcs'!T110)</f>
        <v>18426.599542589189</v>
      </c>
      <c r="Z110" s="99">
        <f>IF(ISBLANK('Mortgage 2 Monthly calcs'!U110),"",'Mortgage 2 Monthly calcs'!U110)</f>
        <v>45359.239204476173</v>
      </c>
      <c r="AA110" s="99">
        <f>IF(ISBLANK('Mortgage 2 Monthly calcs'!V110),"",'Mortgage 2 Monthly calcs'!V110)</f>
        <v>0</v>
      </c>
      <c r="AB110" s="99">
        <f>IF(ISBLANK('Mortgage 2 Monthly calcs'!W110),"",'Mortgage 2 Monthly calcs'!W110)</f>
        <v>81573.400457410637</v>
      </c>
    </row>
    <row r="111" spans="2:28" x14ac:dyDescent="0.25">
      <c r="B111" s="110"/>
      <c r="C111" s="111"/>
      <c r="D111" s="124"/>
      <c r="E111" s="122" t="str">
        <f>IF(ISBLANK('Mortgage 2 Monthly calcs'!E111),"",'Mortgage 2 Monthly calcs'!E111)</f>
        <v/>
      </c>
      <c r="F111" s="122" t="str">
        <f>IF(ISBLANK('Mortgage 2 Monthly calcs'!F111),"",'Mortgage 2 Monthly calcs'!F111)</f>
        <v>Feb</v>
      </c>
      <c r="G111" s="123"/>
      <c r="H111" s="123">
        <f>IF(ISBLANK('Mortgage 2 Monthly calcs'!G111),"",'Mortgage 2 Monthly calcs'!G111)</f>
        <v>0.06</v>
      </c>
      <c r="I111" s="99">
        <f>IF(ISBLANK('Mortgage 2 Monthly calcs'!H111),"",'Mortgage 2 Monthly calcs'!H111)</f>
        <v>644.30140148550674</v>
      </c>
      <c r="J111" s="99">
        <f>IF(ISBLANK('Mortgage 2 Monthly calcs'!I111),"",'Mortgage 2 Monthly calcs'!I111)</f>
        <v>407.8670022870532</v>
      </c>
      <c r="K111" s="99">
        <f>IF(ISBLANK('Mortgage 2 Monthly calcs'!J111),"",'Mortgage 2 Monthly calcs'!J111)</f>
        <v>81573.400457410637</v>
      </c>
      <c r="L111" s="99"/>
      <c r="M111" s="99">
        <f>IF(ISBLANK('Mortgage 2 Monthly calcs'!K111),"",'Mortgage 2 Monthly calcs'!K111)</f>
        <v>0</v>
      </c>
      <c r="N111" s="99"/>
      <c r="O111" s="99">
        <f>IF(ISBLANK('Mortgage 2 Monthly calcs'!L111),"",'Mortgage 2 Monthly calcs'!L111)</f>
        <v>644.30140148550856</v>
      </c>
      <c r="P111" s="99"/>
      <c r="Q111" s="99">
        <f>IF(ISBLANK('Mortgage 2 Monthly calcs'!M111),"",'Mortgage 2 Monthly calcs'!M111)</f>
        <v>0</v>
      </c>
      <c r="R111" s="99">
        <f>IF(ISBLANK('Mortgage 2 Monthly calcs'!N111),"",'Mortgage 2 Monthly calcs'!N111)</f>
        <v>644.30140148550856</v>
      </c>
      <c r="S111" s="99">
        <f>IF(ISBLANK('Mortgage 2 Monthly calcs'!O111),"",'Mortgage 2 Monthly calcs'!O111)</f>
        <v>0</v>
      </c>
      <c r="T111" s="99"/>
      <c r="U111" s="99">
        <f>IF(ISBLANK('Mortgage 2 Monthly calcs'!P111),"",'Mortgage 2 Monthly calcs'!P111)</f>
        <v>0</v>
      </c>
      <c r="V111" s="99">
        <f>IF(ISBLANK('Mortgage 2 Monthly calcs'!Q111),"",'Mortgage 2 Monthly calcs'!Q111)</f>
        <v>0</v>
      </c>
      <c r="W111" s="99">
        <f>IF(ISBLANK('Mortgage 2 Monthly calcs'!R111),"",'Mortgage 2 Monthly calcs'!R111)</f>
        <v>236.43439919845537</v>
      </c>
      <c r="X111" s="99">
        <f>IF(ISBLANK('Mortgage 2 Monthly calcs'!S111),"",'Mortgage 2 Monthly calcs'!S111)</f>
        <v>407.8670022870532</v>
      </c>
      <c r="Y111" s="99">
        <f>IF(ISBLANK('Mortgage 2 Monthly calcs'!T111),"",'Mortgage 2 Monthly calcs'!T111)</f>
        <v>18663.033941787646</v>
      </c>
      <c r="Z111" s="99">
        <f>IF(ISBLANK('Mortgage 2 Monthly calcs'!U111),"",'Mortgage 2 Monthly calcs'!U111)</f>
        <v>45767.106206763223</v>
      </c>
      <c r="AA111" s="99">
        <f>IF(ISBLANK('Mortgage 2 Monthly calcs'!V111),"",'Mortgage 2 Monthly calcs'!V111)</f>
        <v>0</v>
      </c>
      <c r="AB111" s="99">
        <f>IF(ISBLANK('Mortgage 2 Monthly calcs'!W111),"",'Mortgage 2 Monthly calcs'!W111)</f>
        <v>81336.966058212187</v>
      </c>
    </row>
    <row r="112" spans="2:28" x14ac:dyDescent="0.25">
      <c r="B112" s="110"/>
      <c r="C112" s="111"/>
      <c r="D112" s="124"/>
      <c r="E112" s="122" t="str">
        <f>IF(ISBLANK('Mortgage 2 Monthly calcs'!E112),"",'Mortgage 2 Monthly calcs'!E112)</f>
        <v/>
      </c>
      <c r="F112" s="122" t="str">
        <f>IF(ISBLANK('Mortgage 2 Monthly calcs'!F112),"",'Mortgage 2 Monthly calcs'!F112)</f>
        <v>Mar</v>
      </c>
      <c r="G112" s="123"/>
      <c r="H112" s="123">
        <f>IF(ISBLANK('Mortgage 2 Monthly calcs'!G112),"",'Mortgage 2 Monthly calcs'!G112)</f>
        <v>0.06</v>
      </c>
      <c r="I112" s="99">
        <f>IF(ISBLANK('Mortgage 2 Monthly calcs'!H112),"",'Mortgage 2 Monthly calcs'!H112)</f>
        <v>644.30140148550674</v>
      </c>
      <c r="J112" s="99">
        <f>IF(ISBLANK('Mortgage 2 Monthly calcs'!I112),"",'Mortgage 2 Monthly calcs'!I112)</f>
        <v>406.68483029106096</v>
      </c>
      <c r="K112" s="99">
        <f>IF(ISBLANK('Mortgage 2 Monthly calcs'!J112),"",'Mortgage 2 Monthly calcs'!J112)</f>
        <v>81336.966058212187</v>
      </c>
      <c r="L112" s="99"/>
      <c r="M112" s="99">
        <f>IF(ISBLANK('Mortgage 2 Monthly calcs'!K112),"",'Mortgage 2 Monthly calcs'!K112)</f>
        <v>0</v>
      </c>
      <c r="N112" s="99"/>
      <c r="O112" s="99">
        <f>IF(ISBLANK('Mortgage 2 Monthly calcs'!L112),"",'Mortgage 2 Monthly calcs'!L112)</f>
        <v>644.30140148550856</v>
      </c>
      <c r="P112" s="99"/>
      <c r="Q112" s="99">
        <f>IF(ISBLANK('Mortgage 2 Monthly calcs'!M112),"",'Mortgage 2 Monthly calcs'!M112)</f>
        <v>0</v>
      </c>
      <c r="R112" s="99">
        <f>IF(ISBLANK('Mortgage 2 Monthly calcs'!N112),"",'Mortgage 2 Monthly calcs'!N112)</f>
        <v>644.30140148550856</v>
      </c>
      <c r="S112" s="99">
        <f>IF(ISBLANK('Mortgage 2 Monthly calcs'!O112),"",'Mortgage 2 Monthly calcs'!O112)</f>
        <v>0</v>
      </c>
      <c r="T112" s="99"/>
      <c r="U112" s="99">
        <f>IF(ISBLANK('Mortgage 2 Monthly calcs'!P112),"",'Mortgage 2 Monthly calcs'!P112)</f>
        <v>0</v>
      </c>
      <c r="V112" s="99">
        <f>IF(ISBLANK('Mortgage 2 Monthly calcs'!Q112),"",'Mortgage 2 Monthly calcs'!Q112)</f>
        <v>0</v>
      </c>
      <c r="W112" s="99">
        <f>IF(ISBLANK('Mortgage 2 Monthly calcs'!R112),"",'Mortgage 2 Monthly calcs'!R112)</f>
        <v>237.6165711944476</v>
      </c>
      <c r="X112" s="99">
        <f>IF(ISBLANK('Mortgage 2 Monthly calcs'!S112),"",'Mortgage 2 Monthly calcs'!S112)</f>
        <v>406.68483029106096</v>
      </c>
      <c r="Y112" s="99">
        <f>IF(ISBLANK('Mortgage 2 Monthly calcs'!T112),"",'Mortgage 2 Monthly calcs'!T112)</f>
        <v>18900.650512982094</v>
      </c>
      <c r="Z112" s="99">
        <f>IF(ISBLANK('Mortgage 2 Monthly calcs'!U112),"",'Mortgage 2 Monthly calcs'!U112)</f>
        <v>46173.791037054281</v>
      </c>
      <c r="AA112" s="99">
        <f>IF(ISBLANK('Mortgage 2 Monthly calcs'!V112),"",'Mortgage 2 Monthly calcs'!V112)</f>
        <v>0</v>
      </c>
      <c r="AB112" s="99">
        <f>IF(ISBLANK('Mortgage 2 Monthly calcs'!W112),"",'Mortgage 2 Monthly calcs'!W112)</f>
        <v>81099.349487017738</v>
      </c>
    </row>
    <row r="113" spans="2:28" x14ac:dyDescent="0.25">
      <c r="B113" s="110"/>
      <c r="C113" s="111"/>
      <c r="D113" s="124"/>
      <c r="E113" s="122" t="str">
        <f>IF(ISBLANK('Mortgage 2 Monthly calcs'!E113),"",'Mortgage 2 Monthly calcs'!E113)</f>
        <v/>
      </c>
      <c r="F113" s="122" t="str">
        <f>IF(ISBLANK('Mortgage 2 Monthly calcs'!F113),"",'Mortgage 2 Monthly calcs'!F113)</f>
        <v>Apr</v>
      </c>
      <c r="G113" s="123"/>
      <c r="H113" s="123">
        <f>IF(ISBLANK('Mortgage 2 Monthly calcs'!G113),"",'Mortgage 2 Monthly calcs'!G113)</f>
        <v>0.06</v>
      </c>
      <c r="I113" s="99">
        <f>IF(ISBLANK('Mortgage 2 Monthly calcs'!H113),"",'Mortgage 2 Monthly calcs'!H113)</f>
        <v>644.30140148550674</v>
      </c>
      <c r="J113" s="99">
        <f>IF(ISBLANK('Mortgage 2 Monthly calcs'!I113),"",'Mortgage 2 Monthly calcs'!I113)</f>
        <v>405.49674743508871</v>
      </c>
      <c r="K113" s="99">
        <f>IF(ISBLANK('Mortgage 2 Monthly calcs'!J113),"",'Mortgage 2 Monthly calcs'!J113)</f>
        <v>81099.349487017738</v>
      </c>
      <c r="L113" s="99"/>
      <c r="M113" s="99">
        <f>IF(ISBLANK('Mortgage 2 Monthly calcs'!K113),"",'Mortgage 2 Monthly calcs'!K113)</f>
        <v>0</v>
      </c>
      <c r="N113" s="99"/>
      <c r="O113" s="99">
        <f>IF(ISBLANK('Mortgage 2 Monthly calcs'!L113),"",'Mortgage 2 Monthly calcs'!L113)</f>
        <v>644.30140148550856</v>
      </c>
      <c r="P113" s="99"/>
      <c r="Q113" s="99">
        <f>IF(ISBLANK('Mortgage 2 Monthly calcs'!M113),"",'Mortgage 2 Monthly calcs'!M113)</f>
        <v>0</v>
      </c>
      <c r="R113" s="99">
        <f>IF(ISBLANK('Mortgage 2 Monthly calcs'!N113),"",'Mortgage 2 Monthly calcs'!N113)</f>
        <v>644.30140148550856</v>
      </c>
      <c r="S113" s="99">
        <f>IF(ISBLANK('Mortgage 2 Monthly calcs'!O113),"",'Mortgage 2 Monthly calcs'!O113)</f>
        <v>0</v>
      </c>
      <c r="T113" s="99"/>
      <c r="U113" s="99">
        <f>IF(ISBLANK('Mortgage 2 Monthly calcs'!P113),"",'Mortgage 2 Monthly calcs'!P113)</f>
        <v>0</v>
      </c>
      <c r="V113" s="99">
        <f>IF(ISBLANK('Mortgage 2 Monthly calcs'!Q113),"",'Mortgage 2 Monthly calcs'!Q113)</f>
        <v>0</v>
      </c>
      <c r="W113" s="99">
        <f>IF(ISBLANK('Mortgage 2 Monthly calcs'!R113),"",'Mortgage 2 Monthly calcs'!R113)</f>
        <v>238.80465405041986</v>
      </c>
      <c r="X113" s="99">
        <f>IF(ISBLANK('Mortgage 2 Monthly calcs'!S113),"",'Mortgage 2 Monthly calcs'!S113)</f>
        <v>405.49674743508871</v>
      </c>
      <c r="Y113" s="99">
        <f>IF(ISBLANK('Mortgage 2 Monthly calcs'!T113),"",'Mortgage 2 Monthly calcs'!T113)</f>
        <v>19139.455167032513</v>
      </c>
      <c r="Z113" s="99">
        <f>IF(ISBLANK('Mortgage 2 Monthly calcs'!U113),"",'Mortgage 2 Monthly calcs'!U113)</f>
        <v>46579.287784489366</v>
      </c>
      <c r="AA113" s="99">
        <f>IF(ISBLANK('Mortgage 2 Monthly calcs'!V113),"",'Mortgage 2 Monthly calcs'!V113)</f>
        <v>0</v>
      </c>
      <c r="AB113" s="99">
        <f>IF(ISBLANK('Mortgage 2 Monthly calcs'!W113),"",'Mortgage 2 Monthly calcs'!W113)</f>
        <v>80860.544832967324</v>
      </c>
    </row>
    <row r="114" spans="2:28" x14ac:dyDescent="0.25">
      <c r="B114" s="110"/>
      <c r="C114" s="111"/>
      <c r="D114" s="124"/>
      <c r="E114" s="122" t="str">
        <f>IF(ISBLANK('Mortgage 2 Monthly calcs'!E114),"",'Mortgage 2 Monthly calcs'!E114)</f>
        <v/>
      </c>
      <c r="F114" s="122" t="str">
        <f>IF(ISBLANK('Mortgage 2 Monthly calcs'!F114),"",'Mortgage 2 Monthly calcs'!F114)</f>
        <v>May</v>
      </c>
      <c r="G114" s="123"/>
      <c r="H114" s="123">
        <f>IF(ISBLANK('Mortgage 2 Monthly calcs'!G114),"",'Mortgage 2 Monthly calcs'!G114)</f>
        <v>0.06</v>
      </c>
      <c r="I114" s="99">
        <f>IF(ISBLANK('Mortgage 2 Monthly calcs'!H114),"",'Mortgage 2 Monthly calcs'!H114)</f>
        <v>644.30140148550686</v>
      </c>
      <c r="J114" s="99">
        <f>IF(ISBLANK('Mortgage 2 Monthly calcs'!I114),"",'Mortgage 2 Monthly calcs'!I114)</f>
        <v>404.3027241648366</v>
      </c>
      <c r="K114" s="99">
        <f>IF(ISBLANK('Mortgage 2 Monthly calcs'!J114),"",'Mortgage 2 Monthly calcs'!J114)</f>
        <v>80860.544832967324</v>
      </c>
      <c r="L114" s="99"/>
      <c r="M114" s="99">
        <f>IF(ISBLANK('Mortgage 2 Monthly calcs'!K114),"",'Mortgage 2 Monthly calcs'!K114)</f>
        <v>0</v>
      </c>
      <c r="N114" s="99"/>
      <c r="O114" s="99">
        <f>IF(ISBLANK('Mortgage 2 Monthly calcs'!L114),"",'Mortgage 2 Monthly calcs'!L114)</f>
        <v>644.30140148550856</v>
      </c>
      <c r="P114" s="99"/>
      <c r="Q114" s="99">
        <f>IF(ISBLANK('Mortgage 2 Monthly calcs'!M114),"",'Mortgage 2 Monthly calcs'!M114)</f>
        <v>0</v>
      </c>
      <c r="R114" s="99">
        <f>IF(ISBLANK('Mortgage 2 Monthly calcs'!N114),"",'Mortgage 2 Monthly calcs'!N114)</f>
        <v>644.30140148550856</v>
      </c>
      <c r="S114" s="99">
        <f>IF(ISBLANK('Mortgage 2 Monthly calcs'!O114),"",'Mortgage 2 Monthly calcs'!O114)</f>
        <v>0</v>
      </c>
      <c r="T114" s="99"/>
      <c r="U114" s="99">
        <f>IF(ISBLANK('Mortgage 2 Monthly calcs'!P114),"",'Mortgage 2 Monthly calcs'!P114)</f>
        <v>0</v>
      </c>
      <c r="V114" s="99">
        <f>IF(ISBLANK('Mortgage 2 Monthly calcs'!Q114),"",'Mortgage 2 Monthly calcs'!Q114)</f>
        <v>0</v>
      </c>
      <c r="W114" s="99">
        <f>IF(ISBLANK('Mortgage 2 Monthly calcs'!R114),"",'Mortgage 2 Monthly calcs'!R114)</f>
        <v>239.99867732067196</v>
      </c>
      <c r="X114" s="99">
        <f>IF(ISBLANK('Mortgage 2 Monthly calcs'!S114),"",'Mortgage 2 Monthly calcs'!S114)</f>
        <v>404.3027241648366</v>
      </c>
      <c r="Y114" s="99">
        <f>IF(ISBLANK('Mortgage 2 Monthly calcs'!T114),"",'Mortgage 2 Monthly calcs'!T114)</f>
        <v>19379.453844353186</v>
      </c>
      <c r="Z114" s="99">
        <f>IF(ISBLANK('Mortgage 2 Monthly calcs'!U114),"",'Mortgage 2 Monthly calcs'!U114)</f>
        <v>46983.590508654204</v>
      </c>
      <c r="AA114" s="99">
        <f>IF(ISBLANK('Mortgage 2 Monthly calcs'!V114),"",'Mortgage 2 Monthly calcs'!V114)</f>
        <v>0</v>
      </c>
      <c r="AB114" s="99">
        <f>IF(ISBLANK('Mortgage 2 Monthly calcs'!W114),"",'Mortgage 2 Monthly calcs'!W114)</f>
        <v>80620.546155646647</v>
      </c>
    </row>
    <row r="115" spans="2:28" x14ac:dyDescent="0.25">
      <c r="B115" s="110"/>
      <c r="C115" s="111"/>
      <c r="D115" s="124"/>
      <c r="E115" s="122" t="str">
        <f>IF(ISBLANK('Mortgage 2 Monthly calcs'!E115),"",'Mortgage 2 Monthly calcs'!E115)</f>
        <v/>
      </c>
      <c r="F115" s="122" t="str">
        <f>IF(ISBLANK('Mortgage 2 Monthly calcs'!F115),"",'Mortgage 2 Monthly calcs'!F115)</f>
        <v>Jun</v>
      </c>
      <c r="G115" s="123"/>
      <c r="H115" s="123">
        <f>IF(ISBLANK('Mortgage 2 Monthly calcs'!G115),"",'Mortgage 2 Monthly calcs'!G115)</f>
        <v>0.06</v>
      </c>
      <c r="I115" s="99">
        <f>IF(ISBLANK('Mortgage 2 Monthly calcs'!H115),"",'Mortgage 2 Monthly calcs'!H115)</f>
        <v>644.30140148550674</v>
      </c>
      <c r="J115" s="99">
        <f>IF(ISBLANK('Mortgage 2 Monthly calcs'!I115),"",'Mortgage 2 Monthly calcs'!I115)</f>
        <v>403.10273077823325</v>
      </c>
      <c r="K115" s="99">
        <f>IF(ISBLANK('Mortgage 2 Monthly calcs'!J115),"",'Mortgage 2 Monthly calcs'!J115)</f>
        <v>80620.546155646647</v>
      </c>
      <c r="L115" s="99"/>
      <c r="M115" s="99">
        <f>IF(ISBLANK('Mortgage 2 Monthly calcs'!K115),"",'Mortgage 2 Monthly calcs'!K115)</f>
        <v>0</v>
      </c>
      <c r="N115" s="99"/>
      <c r="O115" s="99">
        <f>IF(ISBLANK('Mortgage 2 Monthly calcs'!L115),"",'Mortgage 2 Monthly calcs'!L115)</f>
        <v>644.30140148550856</v>
      </c>
      <c r="P115" s="99"/>
      <c r="Q115" s="99">
        <f>IF(ISBLANK('Mortgage 2 Monthly calcs'!M115),"",'Mortgage 2 Monthly calcs'!M115)</f>
        <v>0</v>
      </c>
      <c r="R115" s="99">
        <f>IF(ISBLANK('Mortgage 2 Monthly calcs'!N115),"",'Mortgage 2 Monthly calcs'!N115)</f>
        <v>644.30140148550856</v>
      </c>
      <c r="S115" s="99">
        <f>IF(ISBLANK('Mortgage 2 Monthly calcs'!O115),"",'Mortgage 2 Monthly calcs'!O115)</f>
        <v>0</v>
      </c>
      <c r="T115" s="99"/>
      <c r="U115" s="99">
        <f>IF(ISBLANK('Mortgage 2 Monthly calcs'!P115),"",'Mortgage 2 Monthly calcs'!P115)</f>
        <v>0</v>
      </c>
      <c r="V115" s="99">
        <f>IF(ISBLANK('Mortgage 2 Monthly calcs'!Q115),"",'Mortgage 2 Monthly calcs'!Q115)</f>
        <v>0</v>
      </c>
      <c r="W115" s="99">
        <f>IF(ISBLANK('Mortgage 2 Monthly calcs'!R115),"",'Mortgage 2 Monthly calcs'!R115)</f>
        <v>241.19867070727531</v>
      </c>
      <c r="X115" s="99">
        <f>IF(ISBLANK('Mortgage 2 Monthly calcs'!S115),"",'Mortgage 2 Monthly calcs'!S115)</f>
        <v>403.10273077823325</v>
      </c>
      <c r="Y115" s="99">
        <f>IF(ISBLANK('Mortgage 2 Monthly calcs'!T115),"",'Mortgage 2 Monthly calcs'!T115)</f>
        <v>19620.652515060461</v>
      </c>
      <c r="Z115" s="99">
        <f>IF(ISBLANK('Mortgage 2 Monthly calcs'!U115),"",'Mortgage 2 Monthly calcs'!U115)</f>
        <v>47386.693239432439</v>
      </c>
      <c r="AA115" s="99">
        <f>IF(ISBLANK('Mortgage 2 Monthly calcs'!V115),"",'Mortgage 2 Monthly calcs'!V115)</f>
        <v>0</v>
      </c>
      <c r="AB115" s="99">
        <f>IF(ISBLANK('Mortgage 2 Monthly calcs'!W115),"",'Mortgage 2 Monthly calcs'!W115)</f>
        <v>80379.347484939368</v>
      </c>
    </row>
    <row r="116" spans="2:28" x14ac:dyDescent="0.25">
      <c r="B116" s="110"/>
      <c r="C116" s="111"/>
      <c r="D116" s="124"/>
      <c r="E116" s="122" t="str">
        <f>IF(ISBLANK('Mortgage 2 Monthly calcs'!E116),"",'Mortgage 2 Monthly calcs'!E116)</f>
        <v/>
      </c>
      <c r="F116" s="122" t="str">
        <f>IF(ISBLANK('Mortgage 2 Monthly calcs'!F116),"",'Mortgage 2 Monthly calcs'!F116)</f>
        <v>Jul</v>
      </c>
      <c r="G116" s="123"/>
      <c r="H116" s="123">
        <f>IF(ISBLANK('Mortgage 2 Monthly calcs'!G116),"",'Mortgage 2 Monthly calcs'!G116)</f>
        <v>0.06</v>
      </c>
      <c r="I116" s="99">
        <f>IF(ISBLANK('Mortgage 2 Monthly calcs'!H116),"",'Mortgage 2 Monthly calcs'!H116)</f>
        <v>644.30140148550674</v>
      </c>
      <c r="J116" s="99">
        <f>IF(ISBLANK('Mortgage 2 Monthly calcs'!I116),"",'Mortgage 2 Monthly calcs'!I116)</f>
        <v>401.89673742469682</v>
      </c>
      <c r="K116" s="99">
        <f>IF(ISBLANK('Mortgage 2 Monthly calcs'!J116),"",'Mortgage 2 Monthly calcs'!J116)</f>
        <v>80379.347484939368</v>
      </c>
      <c r="L116" s="99"/>
      <c r="M116" s="99">
        <f>IF(ISBLANK('Mortgage 2 Monthly calcs'!K116),"",'Mortgage 2 Monthly calcs'!K116)</f>
        <v>0</v>
      </c>
      <c r="N116" s="99"/>
      <c r="O116" s="99">
        <f>IF(ISBLANK('Mortgage 2 Monthly calcs'!L116),"",'Mortgage 2 Monthly calcs'!L116)</f>
        <v>644.30140148550856</v>
      </c>
      <c r="P116" s="99"/>
      <c r="Q116" s="99">
        <f>IF(ISBLANK('Mortgage 2 Monthly calcs'!M116),"",'Mortgage 2 Monthly calcs'!M116)</f>
        <v>0</v>
      </c>
      <c r="R116" s="99">
        <f>IF(ISBLANK('Mortgage 2 Monthly calcs'!N116),"",'Mortgage 2 Monthly calcs'!N116)</f>
        <v>644.30140148550856</v>
      </c>
      <c r="S116" s="99">
        <f>IF(ISBLANK('Mortgage 2 Monthly calcs'!O116),"",'Mortgage 2 Monthly calcs'!O116)</f>
        <v>0</v>
      </c>
      <c r="T116" s="99"/>
      <c r="U116" s="99">
        <f>IF(ISBLANK('Mortgage 2 Monthly calcs'!P116),"",'Mortgage 2 Monthly calcs'!P116)</f>
        <v>0</v>
      </c>
      <c r="V116" s="99">
        <f>IF(ISBLANK('Mortgage 2 Monthly calcs'!Q116),"",'Mortgage 2 Monthly calcs'!Q116)</f>
        <v>0</v>
      </c>
      <c r="W116" s="99">
        <f>IF(ISBLANK('Mortgage 2 Monthly calcs'!R116),"",'Mortgage 2 Monthly calcs'!R116)</f>
        <v>242.40466406081174</v>
      </c>
      <c r="X116" s="99">
        <f>IF(ISBLANK('Mortgage 2 Monthly calcs'!S116),"",'Mortgage 2 Monthly calcs'!S116)</f>
        <v>401.89673742469682</v>
      </c>
      <c r="Y116" s="99">
        <f>IF(ISBLANK('Mortgage 2 Monthly calcs'!T116),"",'Mortgage 2 Monthly calcs'!T116)</f>
        <v>19863.057179121271</v>
      </c>
      <c r="Z116" s="99">
        <f>IF(ISBLANK('Mortgage 2 Monthly calcs'!U116),"",'Mortgage 2 Monthly calcs'!U116)</f>
        <v>47788.58997685714</v>
      </c>
      <c r="AA116" s="99">
        <f>IF(ISBLANK('Mortgage 2 Monthly calcs'!V116),"",'Mortgage 2 Monthly calcs'!V116)</f>
        <v>0</v>
      </c>
      <c r="AB116" s="99">
        <f>IF(ISBLANK('Mortgage 2 Monthly calcs'!W116),"",'Mortgage 2 Monthly calcs'!W116)</f>
        <v>80136.942820878554</v>
      </c>
    </row>
    <row r="117" spans="2:28" x14ac:dyDescent="0.25">
      <c r="B117" s="110"/>
      <c r="C117" s="111"/>
      <c r="D117" s="124"/>
      <c r="E117" s="122" t="str">
        <f>IF(ISBLANK('Mortgage 2 Monthly calcs'!E117),"",'Mortgage 2 Monthly calcs'!E117)</f>
        <v/>
      </c>
      <c r="F117" s="122" t="str">
        <f>IF(ISBLANK('Mortgage 2 Monthly calcs'!F117),"",'Mortgage 2 Monthly calcs'!F117)</f>
        <v>Aug</v>
      </c>
      <c r="G117" s="123"/>
      <c r="H117" s="123">
        <f>IF(ISBLANK('Mortgage 2 Monthly calcs'!G117),"",'Mortgage 2 Monthly calcs'!G117)</f>
        <v>0.06</v>
      </c>
      <c r="I117" s="99">
        <f>IF(ISBLANK('Mortgage 2 Monthly calcs'!H117),"",'Mortgage 2 Monthly calcs'!H117)</f>
        <v>644.30140148550663</v>
      </c>
      <c r="J117" s="99">
        <f>IF(ISBLANK('Mortgage 2 Monthly calcs'!I117),"",'Mortgage 2 Monthly calcs'!I117)</f>
        <v>400.68471410439275</v>
      </c>
      <c r="K117" s="99">
        <f>IF(ISBLANK('Mortgage 2 Monthly calcs'!J117),"",'Mortgage 2 Monthly calcs'!J117)</f>
        <v>80136.942820878554</v>
      </c>
      <c r="L117" s="99"/>
      <c r="M117" s="99">
        <f>IF(ISBLANK('Mortgage 2 Monthly calcs'!K117),"",'Mortgage 2 Monthly calcs'!K117)</f>
        <v>0</v>
      </c>
      <c r="N117" s="99"/>
      <c r="O117" s="99">
        <f>IF(ISBLANK('Mortgage 2 Monthly calcs'!L117),"",'Mortgage 2 Monthly calcs'!L117)</f>
        <v>644.30140148550856</v>
      </c>
      <c r="P117" s="99"/>
      <c r="Q117" s="99">
        <f>IF(ISBLANK('Mortgage 2 Monthly calcs'!M117),"",'Mortgage 2 Monthly calcs'!M117)</f>
        <v>0</v>
      </c>
      <c r="R117" s="99">
        <f>IF(ISBLANK('Mortgage 2 Monthly calcs'!N117),"",'Mortgage 2 Monthly calcs'!N117)</f>
        <v>644.30140148550856</v>
      </c>
      <c r="S117" s="99">
        <f>IF(ISBLANK('Mortgage 2 Monthly calcs'!O117),"",'Mortgage 2 Monthly calcs'!O117)</f>
        <v>0</v>
      </c>
      <c r="T117" s="99"/>
      <c r="U117" s="99">
        <f>IF(ISBLANK('Mortgage 2 Monthly calcs'!P117),"",'Mortgage 2 Monthly calcs'!P117)</f>
        <v>0</v>
      </c>
      <c r="V117" s="99">
        <f>IF(ISBLANK('Mortgage 2 Monthly calcs'!Q117),"",'Mortgage 2 Monthly calcs'!Q117)</f>
        <v>0</v>
      </c>
      <c r="W117" s="99">
        <f>IF(ISBLANK('Mortgage 2 Monthly calcs'!R117),"",'Mortgage 2 Monthly calcs'!R117)</f>
        <v>243.61668738111581</v>
      </c>
      <c r="X117" s="99">
        <f>IF(ISBLANK('Mortgage 2 Monthly calcs'!S117),"",'Mortgage 2 Monthly calcs'!S117)</f>
        <v>400.68471410439275</v>
      </c>
      <c r="Y117" s="99">
        <f>IF(ISBLANK('Mortgage 2 Monthly calcs'!T117),"",'Mortgage 2 Monthly calcs'!T117)</f>
        <v>20106.673866502388</v>
      </c>
      <c r="Z117" s="99">
        <f>IF(ISBLANK('Mortgage 2 Monthly calcs'!U117),"",'Mortgage 2 Monthly calcs'!U117)</f>
        <v>48189.274690961531</v>
      </c>
      <c r="AA117" s="99">
        <f>IF(ISBLANK('Mortgage 2 Monthly calcs'!V117),"",'Mortgage 2 Monthly calcs'!V117)</f>
        <v>0</v>
      </c>
      <c r="AB117" s="99">
        <f>IF(ISBLANK('Mortgage 2 Monthly calcs'!W117),"",'Mortgage 2 Monthly calcs'!W117)</f>
        <v>79893.326133497438</v>
      </c>
    </row>
    <row r="118" spans="2:28" x14ac:dyDescent="0.25">
      <c r="B118" s="110"/>
      <c r="C118" s="111"/>
      <c r="D118" s="124"/>
      <c r="E118" s="122" t="str">
        <f>IF(ISBLANK('Mortgage 2 Monthly calcs'!E118),"",'Mortgage 2 Monthly calcs'!E118)</f>
        <v/>
      </c>
      <c r="F118" s="122" t="str">
        <f>IF(ISBLANK('Mortgage 2 Monthly calcs'!F118),"",'Mortgage 2 Monthly calcs'!F118)</f>
        <v>Sep</v>
      </c>
      <c r="G118" s="123"/>
      <c r="H118" s="123">
        <f>IF(ISBLANK('Mortgage 2 Monthly calcs'!G118),"",'Mortgage 2 Monthly calcs'!G118)</f>
        <v>0.06</v>
      </c>
      <c r="I118" s="99">
        <f>IF(ISBLANK('Mortgage 2 Monthly calcs'!H118),"",'Mortgage 2 Monthly calcs'!H118)</f>
        <v>644.30140148550652</v>
      </c>
      <c r="J118" s="99">
        <f>IF(ISBLANK('Mortgage 2 Monthly calcs'!I118),"",'Mortgage 2 Monthly calcs'!I118)</f>
        <v>399.46663066748721</v>
      </c>
      <c r="K118" s="99">
        <f>IF(ISBLANK('Mortgage 2 Monthly calcs'!J118),"",'Mortgage 2 Monthly calcs'!J118)</f>
        <v>79893.326133497438</v>
      </c>
      <c r="L118" s="99"/>
      <c r="M118" s="99">
        <f>IF(ISBLANK('Mortgage 2 Monthly calcs'!K118),"",'Mortgage 2 Monthly calcs'!K118)</f>
        <v>0</v>
      </c>
      <c r="N118" s="99"/>
      <c r="O118" s="99">
        <f>IF(ISBLANK('Mortgage 2 Monthly calcs'!L118),"",'Mortgage 2 Monthly calcs'!L118)</f>
        <v>644.30140148550856</v>
      </c>
      <c r="P118" s="99"/>
      <c r="Q118" s="99">
        <f>IF(ISBLANK('Mortgage 2 Monthly calcs'!M118),"",'Mortgage 2 Monthly calcs'!M118)</f>
        <v>0</v>
      </c>
      <c r="R118" s="99">
        <f>IF(ISBLANK('Mortgage 2 Monthly calcs'!N118),"",'Mortgage 2 Monthly calcs'!N118)</f>
        <v>644.30140148550856</v>
      </c>
      <c r="S118" s="99">
        <f>IF(ISBLANK('Mortgage 2 Monthly calcs'!O118),"",'Mortgage 2 Monthly calcs'!O118)</f>
        <v>0</v>
      </c>
      <c r="T118" s="99"/>
      <c r="U118" s="99">
        <f>IF(ISBLANK('Mortgage 2 Monthly calcs'!P118),"",'Mortgage 2 Monthly calcs'!P118)</f>
        <v>0</v>
      </c>
      <c r="V118" s="99">
        <f>IF(ISBLANK('Mortgage 2 Monthly calcs'!Q118),"",'Mortgage 2 Monthly calcs'!Q118)</f>
        <v>0</v>
      </c>
      <c r="W118" s="99">
        <f>IF(ISBLANK('Mortgage 2 Monthly calcs'!R118),"",'Mortgage 2 Monthly calcs'!R118)</f>
        <v>244.83477081802135</v>
      </c>
      <c r="X118" s="99">
        <f>IF(ISBLANK('Mortgage 2 Monthly calcs'!S118),"",'Mortgage 2 Monthly calcs'!S118)</f>
        <v>399.46663066748721</v>
      </c>
      <c r="Y118" s="99">
        <f>IF(ISBLANK('Mortgage 2 Monthly calcs'!T118),"",'Mortgage 2 Monthly calcs'!T118)</f>
        <v>20351.50863732041</v>
      </c>
      <c r="Z118" s="99">
        <f>IF(ISBLANK('Mortgage 2 Monthly calcs'!U118),"",'Mortgage 2 Monthly calcs'!U118)</f>
        <v>48588.741321629015</v>
      </c>
      <c r="AA118" s="99">
        <f>IF(ISBLANK('Mortgage 2 Monthly calcs'!V118),"",'Mortgage 2 Monthly calcs'!V118)</f>
        <v>0</v>
      </c>
      <c r="AB118" s="99">
        <f>IF(ISBLANK('Mortgage 2 Monthly calcs'!W118),"",'Mortgage 2 Monthly calcs'!W118)</f>
        <v>79648.491362679415</v>
      </c>
    </row>
    <row r="119" spans="2:28" x14ac:dyDescent="0.25">
      <c r="B119" s="110"/>
      <c r="C119" s="111"/>
      <c r="D119" s="124">
        <f>D107+1</f>
        <v>9</v>
      </c>
      <c r="E119" s="122" t="str">
        <f>IF(ISBLANK('Mortgage 2 Monthly calcs'!E119),"",'Mortgage 2 Monthly calcs'!E119)</f>
        <v/>
      </c>
      <c r="F119" s="122" t="str">
        <f>IF(ISBLANK('Mortgage 2 Monthly calcs'!F119),"",'Mortgage 2 Monthly calcs'!F119)</f>
        <v>Oct</v>
      </c>
      <c r="G119" s="123"/>
      <c r="H119" s="123">
        <f>IF(ISBLANK('Mortgage 2 Monthly calcs'!G119),"",'Mortgage 2 Monthly calcs'!G119)</f>
        <v>0.06</v>
      </c>
      <c r="I119" s="99">
        <f>IF(ISBLANK('Mortgage 2 Monthly calcs'!H119),"",'Mortgage 2 Monthly calcs'!H119)</f>
        <v>644.30140148550674</v>
      </c>
      <c r="J119" s="99">
        <f>IF(ISBLANK('Mortgage 2 Monthly calcs'!I119),"",'Mortgage 2 Monthly calcs'!I119)</f>
        <v>398.2424568133971</v>
      </c>
      <c r="K119" s="99">
        <f>IF(ISBLANK('Mortgage 2 Monthly calcs'!J119),"",'Mortgage 2 Monthly calcs'!J119)</f>
        <v>79648.491362679415</v>
      </c>
      <c r="L119" s="99"/>
      <c r="M119" s="99">
        <f>IF(ISBLANK('Mortgage 2 Monthly calcs'!K119),"",'Mortgage 2 Monthly calcs'!K119)</f>
        <v>0</v>
      </c>
      <c r="N119" s="99"/>
      <c r="O119" s="99">
        <f>IF(ISBLANK('Mortgage 2 Monthly calcs'!L119),"",'Mortgage 2 Monthly calcs'!L119)</f>
        <v>644.30140148550856</v>
      </c>
      <c r="P119" s="99"/>
      <c r="Q119" s="99">
        <f>IF(ISBLANK('Mortgage 2 Monthly calcs'!M119),"",'Mortgage 2 Monthly calcs'!M119)</f>
        <v>0</v>
      </c>
      <c r="R119" s="99">
        <f>IF(ISBLANK('Mortgage 2 Monthly calcs'!N119),"",'Mortgage 2 Monthly calcs'!N119)</f>
        <v>644.30140148550856</v>
      </c>
      <c r="S119" s="99">
        <f>IF(ISBLANK('Mortgage 2 Monthly calcs'!O119),"",'Mortgage 2 Monthly calcs'!O119)</f>
        <v>0</v>
      </c>
      <c r="T119" s="99"/>
      <c r="U119" s="99">
        <f>IF(ISBLANK('Mortgage 2 Monthly calcs'!P119),"",'Mortgage 2 Monthly calcs'!P119)</f>
        <v>0</v>
      </c>
      <c r="V119" s="99">
        <f>IF(ISBLANK('Mortgage 2 Monthly calcs'!Q119),"",'Mortgage 2 Monthly calcs'!Q119)</f>
        <v>0</v>
      </c>
      <c r="W119" s="99">
        <f>IF(ISBLANK('Mortgage 2 Monthly calcs'!R119),"",'Mortgage 2 Monthly calcs'!R119)</f>
        <v>246.05894467211147</v>
      </c>
      <c r="X119" s="99">
        <f>IF(ISBLANK('Mortgage 2 Monthly calcs'!S119),"",'Mortgage 2 Monthly calcs'!S119)</f>
        <v>398.2424568133971</v>
      </c>
      <c r="Y119" s="99">
        <f>IF(ISBLANK('Mortgage 2 Monthly calcs'!T119),"",'Mortgage 2 Monthly calcs'!T119)</f>
        <v>20597.567581992524</v>
      </c>
      <c r="Z119" s="99">
        <f>IF(ISBLANK('Mortgage 2 Monthly calcs'!U119),"",'Mortgage 2 Monthly calcs'!U119)</f>
        <v>48986.983778442409</v>
      </c>
      <c r="AA119" s="99">
        <f>IF(ISBLANK('Mortgage 2 Monthly calcs'!V119),"",'Mortgage 2 Monthly calcs'!V119)</f>
        <v>0</v>
      </c>
      <c r="AB119" s="99">
        <f>IF(ISBLANK('Mortgage 2 Monthly calcs'!W119),"",'Mortgage 2 Monthly calcs'!W119)</f>
        <v>79402.432418007302</v>
      </c>
    </row>
    <row r="120" spans="2:28" x14ac:dyDescent="0.25">
      <c r="B120" s="110"/>
      <c r="C120" s="111"/>
      <c r="D120" s="124"/>
      <c r="E120" s="122" t="str">
        <f>IF(ISBLANK('Mortgage 2 Monthly calcs'!E120),"",'Mortgage 2 Monthly calcs'!E120)</f>
        <v/>
      </c>
      <c r="F120" s="122" t="str">
        <f>IF(ISBLANK('Mortgage 2 Monthly calcs'!F120),"",'Mortgage 2 Monthly calcs'!F120)</f>
        <v>Nov</v>
      </c>
      <c r="G120" s="123"/>
      <c r="H120" s="123">
        <f>IF(ISBLANK('Mortgage 2 Monthly calcs'!G120),"",'Mortgage 2 Monthly calcs'!G120)</f>
        <v>0.06</v>
      </c>
      <c r="I120" s="99">
        <f>IF(ISBLANK('Mortgage 2 Monthly calcs'!H120),"",'Mortgage 2 Monthly calcs'!H120)</f>
        <v>644.30140148550652</v>
      </c>
      <c r="J120" s="99">
        <f>IF(ISBLANK('Mortgage 2 Monthly calcs'!I120),"",'Mortgage 2 Monthly calcs'!I120)</f>
        <v>397.0121620900365</v>
      </c>
      <c r="K120" s="99">
        <f>IF(ISBLANK('Mortgage 2 Monthly calcs'!J120),"",'Mortgage 2 Monthly calcs'!J120)</f>
        <v>79402.432418007302</v>
      </c>
      <c r="L120" s="99"/>
      <c r="M120" s="99">
        <f>IF(ISBLANK('Mortgage 2 Monthly calcs'!K120),"",'Mortgage 2 Monthly calcs'!K120)</f>
        <v>0</v>
      </c>
      <c r="N120" s="99"/>
      <c r="O120" s="99">
        <f>IF(ISBLANK('Mortgage 2 Monthly calcs'!L120),"",'Mortgage 2 Monthly calcs'!L120)</f>
        <v>644.30140148550856</v>
      </c>
      <c r="P120" s="99"/>
      <c r="Q120" s="99">
        <f>IF(ISBLANK('Mortgage 2 Monthly calcs'!M120),"",'Mortgage 2 Monthly calcs'!M120)</f>
        <v>0</v>
      </c>
      <c r="R120" s="99">
        <f>IF(ISBLANK('Mortgage 2 Monthly calcs'!N120),"",'Mortgage 2 Monthly calcs'!N120)</f>
        <v>644.30140148550856</v>
      </c>
      <c r="S120" s="99">
        <f>IF(ISBLANK('Mortgage 2 Monthly calcs'!O120),"",'Mortgage 2 Monthly calcs'!O120)</f>
        <v>0</v>
      </c>
      <c r="T120" s="99"/>
      <c r="U120" s="99">
        <f>IF(ISBLANK('Mortgage 2 Monthly calcs'!P120),"",'Mortgage 2 Monthly calcs'!P120)</f>
        <v>0</v>
      </c>
      <c r="V120" s="99">
        <f>IF(ISBLANK('Mortgage 2 Monthly calcs'!Q120),"",'Mortgage 2 Monthly calcs'!Q120)</f>
        <v>0</v>
      </c>
      <c r="W120" s="99">
        <f>IF(ISBLANK('Mortgage 2 Monthly calcs'!R120),"",'Mortgage 2 Monthly calcs'!R120)</f>
        <v>247.28923939547207</v>
      </c>
      <c r="X120" s="99">
        <f>IF(ISBLANK('Mortgage 2 Monthly calcs'!S120),"",'Mortgage 2 Monthly calcs'!S120)</f>
        <v>397.0121620900365</v>
      </c>
      <c r="Y120" s="99">
        <f>IF(ISBLANK('Mortgage 2 Monthly calcs'!T120),"",'Mortgage 2 Monthly calcs'!T120)</f>
        <v>20844.856821387995</v>
      </c>
      <c r="Z120" s="99">
        <f>IF(ISBLANK('Mortgage 2 Monthly calcs'!U120),"",'Mortgage 2 Monthly calcs'!U120)</f>
        <v>49383.995940532448</v>
      </c>
      <c r="AA120" s="99">
        <f>IF(ISBLANK('Mortgage 2 Monthly calcs'!V120),"",'Mortgage 2 Monthly calcs'!V120)</f>
        <v>0</v>
      </c>
      <c r="AB120" s="99">
        <f>IF(ISBLANK('Mortgage 2 Monthly calcs'!W120),"",'Mortgage 2 Monthly calcs'!W120)</f>
        <v>79155.143178611834</v>
      </c>
    </row>
    <row r="121" spans="2:28" x14ac:dyDescent="0.25">
      <c r="B121" s="110"/>
      <c r="C121" s="111"/>
      <c r="D121" s="124"/>
      <c r="E121" s="122" t="str">
        <f>IF(ISBLANK('Mortgage 2 Monthly calcs'!E121),"",'Mortgage 2 Monthly calcs'!E121)</f>
        <v/>
      </c>
      <c r="F121" s="122" t="str">
        <f>IF(ISBLANK('Mortgage 2 Monthly calcs'!F121),"",'Mortgage 2 Monthly calcs'!F121)</f>
        <v>Dec</v>
      </c>
      <c r="G121" s="123"/>
      <c r="H121" s="123">
        <f>IF(ISBLANK('Mortgage 2 Monthly calcs'!G121),"",'Mortgage 2 Monthly calcs'!G121)</f>
        <v>0.06</v>
      </c>
      <c r="I121" s="99">
        <f>IF(ISBLANK('Mortgage 2 Monthly calcs'!H121),"",'Mortgage 2 Monthly calcs'!H121)</f>
        <v>644.30140148550663</v>
      </c>
      <c r="J121" s="99">
        <f>IF(ISBLANK('Mortgage 2 Monthly calcs'!I121),"",'Mortgage 2 Monthly calcs'!I121)</f>
        <v>395.77571589305916</v>
      </c>
      <c r="K121" s="99">
        <f>IF(ISBLANK('Mortgage 2 Monthly calcs'!J121),"",'Mortgage 2 Monthly calcs'!J121)</f>
        <v>79155.143178611834</v>
      </c>
      <c r="L121" s="99"/>
      <c r="M121" s="99">
        <f>IF(ISBLANK('Mortgage 2 Monthly calcs'!K121),"",'Mortgage 2 Monthly calcs'!K121)</f>
        <v>0</v>
      </c>
      <c r="N121" s="99"/>
      <c r="O121" s="99">
        <f>IF(ISBLANK('Mortgage 2 Monthly calcs'!L121),"",'Mortgage 2 Monthly calcs'!L121)</f>
        <v>644.30140148550856</v>
      </c>
      <c r="P121" s="99"/>
      <c r="Q121" s="99">
        <f>IF(ISBLANK('Mortgage 2 Monthly calcs'!M121),"",'Mortgage 2 Monthly calcs'!M121)</f>
        <v>0</v>
      </c>
      <c r="R121" s="99">
        <f>IF(ISBLANK('Mortgage 2 Monthly calcs'!N121),"",'Mortgage 2 Monthly calcs'!N121)</f>
        <v>644.30140148550856</v>
      </c>
      <c r="S121" s="99">
        <f>IF(ISBLANK('Mortgage 2 Monthly calcs'!O121),"",'Mortgage 2 Monthly calcs'!O121)</f>
        <v>0</v>
      </c>
      <c r="T121" s="99"/>
      <c r="U121" s="99">
        <f>IF(ISBLANK('Mortgage 2 Monthly calcs'!P121),"",'Mortgage 2 Monthly calcs'!P121)</f>
        <v>0</v>
      </c>
      <c r="V121" s="99">
        <f>IF(ISBLANK('Mortgage 2 Monthly calcs'!Q121),"",'Mortgage 2 Monthly calcs'!Q121)</f>
        <v>0</v>
      </c>
      <c r="W121" s="99">
        <f>IF(ISBLANK('Mortgage 2 Monthly calcs'!R121),"",'Mortgage 2 Monthly calcs'!R121)</f>
        <v>248.52568559244941</v>
      </c>
      <c r="X121" s="99">
        <f>IF(ISBLANK('Mortgage 2 Monthly calcs'!S121),"",'Mortgage 2 Monthly calcs'!S121)</f>
        <v>395.77571589305916</v>
      </c>
      <c r="Y121" s="99">
        <f>IF(ISBLANK('Mortgage 2 Monthly calcs'!T121),"",'Mortgage 2 Monthly calcs'!T121)</f>
        <v>21093.382506980444</v>
      </c>
      <c r="Z121" s="99">
        <f>IF(ISBLANK('Mortgage 2 Monthly calcs'!U121),"",'Mortgage 2 Monthly calcs'!U121)</f>
        <v>49779.77165642551</v>
      </c>
      <c r="AA121" s="99">
        <f>IF(ISBLANK('Mortgage 2 Monthly calcs'!V121),"",'Mortgage 2 Monthly calcs'!V121)</f>
        <v>0</v>
      </c>
      <c r="AB121" s="99">
        <f>IF(ISBLANK('Mortgage 2 Monthly calcs'!W121),"",'Mortgage 2 Monthly calcs'!W121)</f>
        <v>78906.617493019381</v>
      </c>
    </row>
    <row r="122" spans="2:28" x14ac:dyDescent="0.25">
      <c r="B122" s="110"/>
      <c r="C122" s="111"/>
      <c r="D122" s="124"/>
      <c r="E122" s="122">
        <f>IF(ISBLANK('Mortgage 2 Monthly calcs'!E122),"",'Mortgage 2 Monthly calcs'!E122)</f>
        <v>2019</v>
      </c>
      <c r="F122" s="122" t="str">
        <f>IF(ISBLANK('Mortgage 2 Monthly calcs'!F122),"",'Mortgage 2 Monthly calcs'!F122)</f>
        <v>Jan</v>
      </c>
      <c r="G122" s="123"/>
      <c r="H122" s="123">
        <f>IF(ISBLANK('Mortgage 2 Monthly calcs'!G122),"",'Mortgage 2 Monthly calcs'!G122)</f>
        <v>0.06</v>
      </c>
      <c r="I122" s="99">
        <f>IF(ISBLANK('Mortgage 2 Monthly calcs'!H122),"",'Mortgage 2 Monthly calcs'!H122)</f>
        <v>644.3014014855064</v>
      </c>
      <c r="J122" s="99">
        <f>IF(ISBLANK('Mortgage 2 Monthly calcs'!I122),"",'Mortgage 2 Monthly calcs'!I122)</f>
        <v>394.53308746509691</v>
      </c>
      <c r="K122" s="99">
        <f>IF(ISBLANK('Mortgage 2 Monthly calcs'!J122),"",'Mortgage 2 Monthly calcs'!J122)</f>
        <v>78906.617493019381</v>
      </c>
      <c r="L122" s="99"/>
      <c r="M122" s="99">
        <f>IF(ISBLANK('Mortgage 2 Monthly calcs'!K122),"",'Mortgage 2 Monthly calcs'!K122)</f>
        <v>0</v>
      </c>
      <c r="N122" s="99"/>
      <c r="O122" s="99">
        <f>IF(ISBLANK('Mortgage 2 Monthly calcs'!L122),"",'Mortgage 2 Monthly calcs'!L122)</f>
        <v>644.30140148550856</v>
      </c>
      <c r="P122" s="99"/>
      <c r="Q122" s="99">
        <f>IF(ISBLANK('Mortgage 2 Monthly calcs'!M122),"",'Mortgage 2 Monthly calcs'!M122)</f>
        <v>0</v>
      </c>
      <c r="R122" s="99">
        <f>IF(ISBLANK('Mortgage 2 Monthly calcs'!N122),"",'Mortgage 2 Monthly calcs'!N122)</f>
        <v>644.30140148550856</v>
      </c>
      <c r="S122" s="99">
        <f>IF(ISBLANK('Mortgage 2 Monthly calcs'!O122),"",'Mortgage 2 Monthly calcs'!O122)</f>
        <v>0</v>
      </c>
      <c r="T122" s="99"/>
      <c r="U122" s="99">
        <f>IF(ISBLANK('Mortgage 2 Monthly calcs'!P122),"",'Mortgage 2 Monthly calcs'!P122)</f>
        <v>0</v>
      </c>
      <c r="V122" s="99">
        <f>IF(ISBLANK('Mortgage 2 Monthly calcs'!Q122),"",'Mortgage 2 Monthly calcs'!Q122)</f>
        <v>0</v>
      </c>
      <c r="W122" s="99">
        <f>IF(ISBLANK('Mortgage 2 Monthly calcs'!R122),"",'Mortgage 2 Monthly calcs'!R122)</f>
        <v>249.76831402041165</v>
      </c>
      <c r="X122" s="99">
        <f>IF(ISBLANK('Mortgage 2 Monthly calcs'!S122),"",'Mortgage 2 Monthly calcs'!S122)</f>
        <v>394.53308746509691</v>
      </c>
      <c r="Y122" s="99">
        <f>IF(ISBLANK('Mortgage 2 Monthly calcs'!T122),"",'Mortgage 2 Monthly calcs'!T122)</f>
        <v>21343.150821000854</v>
      </c>
      <c r="Z122" s="99">
        <f>IF(ISBLANK('Mortgage 2 Monthly calcs'!U122),"",'Mortgage 2 Monthly calcs'!U122)</f>
        <v>50174.304743890607</v>
      </c>
      <c r="AA122" s="99">
        <f>IF(ISBLANK('Mortgage 2 Monthly calcs'!V122),"",'Mortgage 2 Monthly calcs'!V122)</f>
        <v>0</v>
      </c>
      <c r="AB122" s="99">
        <f>IF(ISBLANK('Mortgage 2 Monthly calcs'!W122),"",'Mortgage 2 Monthly calcs'!W122)</f>
        <v>78656.849178998964</v>
      </c>
    </row>
    <row r="123" spans="2:28" x14ac:dyDescent="0.25">
      <c r="B123" s="110"/>
      <c r="C123" s="111"/>
      <c r="D123" s="124" t="str">
        <f>IF(K891=1,F115+1,"")</f>
        <v/>
      </c>
      <c r="E123" s="122" t="str">
        <f>IF(ISBLANK('Mortgage 2 Monthly calcs'!E123),"",'Mortgage 2 Monthly calcs'!E123)</f>
        <v/>
      </c>
      <c r="F123" s="122" t="str">
        <f>IF(ISBLANK('Mortgage 2 Monthly calcs'!F123),"",'Mortgage 2 Monthly calcs'!F123)</f>
        <v>Feb</v>
      </c>
      <c r="G123" s="123"/>
      <c r="H123" s="123">
        <f>IF(ISBLANK('Mortgage 2 Monthly calcs'!G123),"",'Mortgage 2 Monthly calcs'!G123)</f>
        <v>0.06</v>
      </c>
      <c r="I123" s="99">
        <f>IF(ISBLANK('Mortgage 2 Monthly calcs'!H123),"",'Mortgage 2 Monthly calcs'!H123)</f>
        <v>644.3014014855064</v>
      </c>
      <c r="J123" s="99">
        <f>IF(ISBLANK('Mortgage 2 Monthly calcs'!I123),"",'Mortgage 2 Monthly calcs'!I123)</f>
        <v>393.28424589499485</v>
      </c>
      <c r="K123" s="99">
        <f>IF(ISBLANK('Mortgage 2 Monthly calcs'!J123),"",'Mortgage 2 Monthly calcs'!J123)</f>
        <v>78656.849178998964</v>
      </c>
      <c r="L123" s="99"/>
      <c r="M123" s="99">
        <f>IF(ISBLANK('Mortgage 2 Monthly calcs'!K123),"",'Mortgage 2 Monthly calcs'!K123)</f>
        <v>0</v>
      </c>
      <c r="N123" s="99"/>
      <c r="O123" s="99">
        <f>IF(ISBLANK('Mortgage 2 Monthly calcs'!L123),"",'Mortgage 2 Monthly calcs'!L123)</f>
        <v>644.30140148550856</v>
      </c>
      <c r="P123" s="99"/>
      <c r="Q123" s="99">
        <f>IF(ISBLANK('Mortgage 2 Monthly calcs'!M123),"",'Mortgage 2 Monthly calcs'!M123)</f>
        <v>0</v>
      </c>
      <c r="R123" s="99">
        <f>IF(ISBLANK('Mortgage 2 Monthly calcs'!N123),"",'Mortgage 2 Monthly calcs'!N123)</f>
        <v>644.30140148550856</v>
      </c>
      <c r="S123" s="99">
        <f>IF(ISBLANK('Mortgage 2 Monthly calcs'!O123),"",'Mortgage 2 Monthly calcs'!O123)</f>
        <v>0</v>
      </c>
      <c r="T123" s="99"/>
      <c r="U123" s="99">
        <f>IF(ISBLANK('Mortgage 2 Monthly calcs'!P123),"",'Mortgage 2 Monthly calcs'!P123)</f>
        <v>0</v>
      </c>
      <c r="V123" s="99">
        <f>IF(ISBLANK('Mortgage 2 Monthly calcs'!Q123),"",'Mortgage 2 Monthly calcs'!Q123)</f>
        <v>0</v>
      </c>
      <c r="W123" s="99">
        <f>IF(ISBLANK('Mortgage 2 Monthly calcs'!R123),"",'Mortgage 2 Monthly calcs'!R123)</f>
        <v>251.01715559051371</v>
      </c>
      <c r="X123" s="99">
        <f>IF(ISBLANK('Mortgage 2 Monthly calcs'!S123),"",'Mortgage 2 Monthly calcs'!S123)</f>
        <v>393.28424589499485</v>
      </c>
      <c r="Y123" s="99">
        <f>IF(ISBLANK('Mortgage 2 Monthly calcs'!T123),"",'Mortgage 2 Monthly calcs'!T123)</f>
        <v>21594.167976591369</v>
      </c>
      <c r="Z123" s="99">
        <f>IF(ISBLANK('Mortgage 2 Monthly calcs'!U123),"",'Mortgage 2 Monthly calcs'!U123)</f>
        <v>50567.588989785603</v>
      </c>
      <c r="AA123" s="99">
        <f>IF(ISBLANK('Mortgage 2 Monthly calcs'!V123),"",'Mortgage 2 Monthly calcs'!V123)</f>
        <v>0</v>
      </c>
      <c r="AB123" s="99">
        <f>IF(ISBLANK('Mortgage 2 Monthly calcs'!W123),"",'Mortgage 2 Monthly calcs'!W123)</f>
        <v>78405.832023408453</v>
      </c>
    </row>
    <row r="124" spans="2:28" x14ac:dyDescent="0.25">
      <c r="B124" s="110"/>
      <c r="C124" s="111"/>
      <c r="D124" s="124" t="str">
        <f>IF(K892=1,F115+1,"")</f>
        <v/>
      </c>
      <c r="E124" s="122" t="str">
        <f>IF(ISBLANK('Mortgage 2 Monthly calcs'!E124),"",'Mortgage 2 Monthly calcs'!E124)</f>
        <v/>
      </c>
      <c r="F124" s="122" t="str">
        <f>IF(ISBLANK('Mortgage 2 Monthly calcs'!F124),"",'Mortgage 2 Monthly calcs'!F124)</f>
        <v>Mar</v>
      </c>
      <c r="G124" s="123"/>
      <c r="H124" s="123">
        <f>IF(ISBLANK('Mortgage 2 Monthly calcs'!G124),"",'Mortgage 2 Monthly calcs'!G124)</f>
        <v>0.06</v>
      </c>
      <c r="I124" s="99">
        <f>IF(ISBLANK('Mortgage 2 Monthly calcs'!H124),"",'Mortgage 2 Monthly calcs'!H124)</f>
        <v>644.3014014855064</v>
      </c>
      <c r="J124" s="99">
        <f>IF(ISBLANK('Mortgage 2 Monthly calcs'!I124),"",'Mortgage 2 Monthly calcs'!I124)</f>
        <v>392.0291601170423</v>
      </c>
      <c r="K124" s="99">
        <f>IF(ISBLANK('Mortgage 2 Monthly calcs'!J124),"",'Mortgage 2 Monthly calcs'!J124)</f>
        <v>78405.832023408453</v>
      </c>
      <c r="L124" s="99"/>
      <c r="M124" s="99">
        <f>IF(ISBLANK('Mortgage 2 Monthly calcs'!K124),"",'Mortgage 2 Monthly calcs'!K124)</f>
        <v>0</v>
      </c>
      <c r="N124" s="99"/>
      <c r="O124" s="99">
        <f>IF(ISBLANK('Mortgage 2 Monthly calcs'!L124),"",'Mortgage 2 Monthly calcs'!L124)</f>
        <v>644.30140148550856</v>
      </c>
      <c r="P124" s="99"/>
      <c r="Q124" s="99">
        <f>IF(ISBLANK('Mortgage 2 Monthly calcs'!M124),"",'Mortgage 2 Monthly calcs'!M124)</f>
        <v>0</v>
      </c>
      <c r="R124" s="99">
        <f>IF(ISBLANK('Mortgage 2 Monthly calcs'!N124),"",'Mortgage 2 Monthly calcs'!N124)</f>
        <v>644.30140148550856</v>
      </c>
      <c r="S124" s="99">
        <f>IF(ISBLANK('Mortgage 2 Monthly calcs'!O124),"",'Mortgage 2 Monthly calcs'!O124)</f>
        <v>0</v>
      </c>
      <c r="T124" s="99"/>
      <c r="U124" s="99">
        <f>IF(ISBLANK('Mortgage 2 Monthly calcs'!P124),"",'Mortgage 2 Monthly calcs'!P124)</f>
        <v>0</v>
      </c>
      <c r="V124" s="99">
        <f>IF(ISBLANK('Mortgage 2 Monthly calcs'!Q124),"",'Mortgage 2 Monthly calcs'!Q124)</f>
        <v>0</v>
      </c>
      <c r="W124" s="99">
        <f>IF(ISBLANK('Mortgage 2 Monthly calcs'!R124),"",'Mortgage 2 Monthly calcs'!R124)</f>
        <v>252.27224136846627</v>
      </c>
      <c r="X124" s="99">
        <f>IF(ISBLANK('Mortgage 2 Monthly calcs'!S124),"",'Mortgage 2 Monthly calcs'!S124)</f>
        <v>392.0291601170423</v>
      </c>
      <c r="Y124" s="99">
        <f>IF(ISBLANK('Mortgage 2 Monthly calcs'!T124),"",'Mortgage 2 Monthly calcs'!T124)</f>
        <v>21846.440217959836</v>
      </c>
      <c r="Z124" s="99">
        <f>IF(ISBLANK('Mortgage 2 Monthly calcs'!U124),"",'Mortgage 2 Monthly calcs'!U124)</f>
        <v>50959.618149902642</v>
      </c>
      <c r="AA124" s="99">
        <f>IF(ISBLANK('Mortgage 2 Monthly calcs'!V124),"",'Mortgage 2 Monthly calcs'!V124)</f>
        <v>0</v>
      </c>
      <c r="AB124" s="99">
        <f>IF(ISBLANK('Mortgage 2 Monthly calcs'!W124),"",'Mortgage 2 Monthly calcs'!W124)</f>
        <v>78153.559782039985</v>
      </c>
    </row>
    <row r="125" spans="2:28" x14ac:dyDescent="0.25">
      <c r="B125" s="110"/>
      <c r="C125" s="111"/>
      <c r="D125" s="124" t="str">
        <f>IF(K893=1,F115+1,"")</f>
        <v/>
      </c>
      <c r="E125" s="122" t="str">
        <f>IF(ISBLANK('Mortgage 2 Monthly calcs'!E125),"",'Mortgage 2 Monthly calcs'!E125)</f>
        <v/>
      </c>
      <c r="F125" s="122" t="str">
        <f>IF(ISBLANK('Mortgage 2 Monthly calcs'!F125),"",'Mortgage 2 Monthly calcs'!F125)</f>
        <v>Apr</v>
      </c>
      <c r="G125" s="123"/>
      <c r="H125" s="123">
        <f>IF(ISBLANK('Mortgage 2 Monthly calcs'!G125),"",'Mortgage 2 Monthly calcs'!G125)</f>
        <v>0.06</v>
      </c>
      <c r="I125" s="99">
        <f>IF(ISBLANK('Mortgage 2 Monthly calcs'!H125),"",'Mortgage 2 Monthly calcs'!H125)</f>
        <v>644.3014014855064</v>
      </c>
      <c r="J125" s="99">
        <f>IF(ISBLANK('Mortgage 2 Monthly calcs'!I125),"",'Mortgage 2 Monthly calcs'!I125)</f>
        <v>390.76779891019993</v>
      </c>
      <c r="K125" s="99">
        <f>IF(ISBLANK('Mortgage 2 Monthly calcs'!J125),"",'Mortgage 2 Monthly calcs'!J125)</f>
        <v>78153.559782039985</v>
      </c>
      <c r="L125" s="99"/>
      <c r="M125" s="99">
        <f>IF(ISBLANK('Mortgage 2 Monthly calcs'!K125),"",'Mortgage 2 Monthly calcs'!K125)</f>
        <v>0</v>
      </c>
      <c r="N125" s="99"/>
      <c r="O125" s="99">
        <f>IF(ISBLANK('Mortgage 2 Monthly calcs'!L125),"",'Mortgage 2 Monthly calcs'!L125)</f>
        <v>644.30140148550856</v>
      </c>
      <c r="P125" s="99"/>
      <c r="Q125" s="99">
        <f>IF(ISBLANK('Mortgage 2 Monthly calcs'!M125),"",'Mortgage 2 Monthly calcs'!M125)</f>
        <v>0</v>
      </c>
      <c r="R125" s="99">
        <f>IF(ISBLANK('Mortgage 2 Monthly calcs'!N125),"",'Mortgage 2 Monthly calcs'!N125)</f>
        <v>644.30140148550856</v>
      </c>
      <c r="S125" s="99">
        <f>IF(ISBLANK('Mortgage 2 Monthly calcs'!O125),"",'Mortgage 2 Monthly calcs'!O125)</f>
        <v>0</v>
      </c>
      <c r="T125" s="99"/>
      <c r="U125" s="99">
        <f>IF(ISBLANK('Mortgage 2 Monthly calcs'!P125),"",'Mortgage 2 Monthly calcs'!P125)</f>
        <v>0</v>
      </c>
      <c r="V125" s="99">
        <f>IF(ISBLANK('Mortgage 2 Monthly calcs'!Q125),"",'Mortgage 2 Monthly calcs'!Q125)</f>
        <v>0</v>
      </c>
      <c r="W125" s="99">
        <f>IF(ISBLANK('Mortgage 2 Monthly calcs'!R125),"",'Mortgage 2 Monthly calcs'!R125)</f>
        <v>253.53360257530863</v>
      </c>
      <c r="X125" s="99">
        <f>IF(ISBLANK('Mortgage 2 Monthly calcs'!S125),"",'Mortgage 2 Monthly calcs'!S125)</f>
        <v>390.76779891019993</v>
      </c>
      <c r="Y125" s="99">
        <f>IF(ISBLANK('Mortgage 2 Monthly calcs'!T125),"",'Mortgage 2 Monthly calcs'!T125)</f>
        <v>22099.973820535146</v>
      </c>
      <c r="Z125" s="99">
        <f>IF(ISBLANK('Mortgage 2 Monthly calcs'!U125),"",'Mortgage 2 Monthly calcs'!U125)</f>
        <v>51350.385948812844</v>
      </c>
      <c r="AA125" s="99">
        <f>IF(ISBLANK('Mortgage 2 Monthly calcs'!V125),"",'Mortgage 2 Monthly calcs'!V125)</f>
        <v>0</v>
      </c>
      <c r="AB125" s="99">
        <f>IF(ISBLANK('Mortgage 2 Monthly calcs'!W125),"",'Mortgage 2 Monthly calcs'!W125)</f>
        <v>77900.026179464679</v>
      </c>
    </row>
    <row r="126" spans="2:28" x14ac:dyDescent="0.25">
      <c r="B126" s="110"/>
      <c r="C126" s="111"/>
      <c r="D126" s="124" t="str">
        <f>IF(K894=1,F115+1,"")</f>
        <v/>
      </c>
      <c r="E126" s="122" t="str">
        <f>IF(ISBLANK('Mortgage 2 Monthly calcs'!E126),"",'Mortgage 2 Monthly calcs'!E126)</f>
        <v/>
      </c>
      <c r="F126" s="122" t="str">
        <f>IF(ISBLANK('Mortgage 2 Monthly calcs'!F126),"",'Mortgage 2 Monthly calcs'!F126)</f>
        <v>May</v>
      </c>
      <c r="G126" s="123"/>
      <c r="H126" s="123">
        <f>IF(ISBLANK('Mortgage 2 Monthly calcs'!G126),"",'Mortgage 2 Monthly calcs'!G126)</f>
        <v>0.06</v>
      </c>
      <c r="I126" s="99">
        <f>IF(ISBLANK('Mortgage 2 Monthly calcs'!H126),"",'Mortgage 2 Monthly calcs'!H126)</f>
        <v>644.30140148550652</v>
      </c>
      <c r="J126" s="99">
        <f>IF(ISBLANK('Mortgage 2 Monthly calcs'!I126),"",'Mortgage 2 Monthly calcs'!I126)</f>
        <v>389.5001308973234</v>
      </c>
      <c r="K126" s="99">
        <f>IF(ISBLANK('Mortgage 2 Monthly calcs'!J126),"",'Mortgage 2 Monthly calcs'!J126)</f>
        <v>77900.026179464679</v>
      </c>
      <c r="L126" s="99"/>
      <c r="M126" s="99">
        <f>IF(ISBLANK('Mortgage 2 Monthly calcs'!K126),"",'Mortgage 2 Monthly calcs'!K126)</f>
        <v>0</v>
      </c>
      <c r="N126" s="99"/>
      <c r="O126" s="99">
        <f>IF(ISBLANK('Mortgage 2 Monthly calcs'!L126),"",'Mortgage 2 Monthly calcs'!L126)</f>
        <v>644.30140148550856</v>
      </c>
      <c r="P126" s="99"/>
      <c r="Q126" s="99">
        <f>IF(ISBLANK('Mortgage 2 Monthly calcs'!M126),"",'Mortgage 2 Monthly calcs'!M126)</f>
        <v>0</v>
      </c>
      <c r="R126" s="99">
        <f>IF(ISBLANK('Mortgage 2 Monthly calcs'!N126),"",'Mortgage 2 Monthly calcs'!N126)</f>
        <v>644.30140148550856</v>
      </c>
      <c r="S126" s="99">
        <f>IF(ISBLANK('Mortgage 2 Monthly calcs'!O126),"",'Mortgage 2 Monthly calcs'!O126)</f>
        <v>0</v>
      </c>
      <c r="T126" s="99"/>
      <c r="U126" s="99">
        <f>IF(ISBLANK('Mortgage 2 Monthly calcs'!P126),"",'Mortgage 2 Monthly calcs'!P126)</f>
        <v>0</v>
      </c>
      <c r="V126" s="99">
        <f>IF(ISBLANK('Mortgage 2 Monthly calcs'!Q126),"",'Mortgage 2 Monthly calcs'!Q126)</f>
        <v>0</v>
      </c>
      <c r="W126" s="99">
        <f>IF(ISBLANK('Mortgage 2 Monthly calcs'!R126),"",'Mortgage 2 Monthly calcs'!R126)</f>
        <v>254.80127058818516</v>
      </c>
      <c r="X126" s="99">
        <f>IF(ISBLANK('Mortgage 2 Monthly calcs'!S126),"",'Mortgage 2 Monthly calcs'!S126)</f>
        <v>389.5001308973234</v>
      </c>
      <c r="Y126" s="99">
        <f>IF(ISBLANK('Mortgage 2 Monthly calcs'!T126),"",'Mortgage 2 Monthly calcs'!T126)</f>
        <v>22354.775091123331</v>
      </c>
      <c r="Z126" s="99">
        <f>IF(ISBLANK('Mortgage 2 Monthly calcs'!U126),"",'Mortgage 2 Monthly calcs'!U126)</f>
        <v>51739.886079710166</v>
      </c>
      <c r="AA126" s="99">
        <f>IF(ISBLANK('Mortgage 2 Monthly calcs'!V126),"",'Mortgage 2 Monthly calcs'!V126)</f>
        <v>0</v>
      </c>
      <c r="AB126" s="99">
        <f>IF(ISBLANK('Mortgage 2 Monthly calcs'!W126),"",'Mortgage 2 Monthly calcs'!W126)</f>
        <v>77645.224908876495</v>
      </c>
    </row>
    <row r="127" spans="2:28" x14ac:dyDescent="0.25">
      <c r="B127" s="110"/>
      <c r="C127" s="111"/>
      <c r="D127" s="124" t="str">
        <f>IF(K895=1,F115+1,"")</f>
        <v/>
      </c>
      <c r="E127" s="122" t="str">
        <f>IF(ISBLANK('Mortgage 2 Monthly calcs'!E127),"",'Mortgage 2 Monthly calcs'!E127)</f>
        <v/>
      </c>
      <c r="F127" s="122" t="str">
        <f>IF(ISBLANK('Mortgage 2 Monthly calcs'!F127),"",'Mortgage 2 Monthly calcs'!F127)</f>
        <v>Jun</v>
      </c>
      <c r="G127" s="123"/>
      <c r="H127" s="123">
        <f>IF(ISBLANK('Mortgage 2 Monthly calcs'!G127),"",'Mortgage 2 Monthly calcs'!G127)</f>
        <v>0.06</v>
      </c>
      <c r="I127" s="99">
        <f>IF(ISBLANK('Mortgage 2 Monthly calcs'!H127),"",'Mortgage 2 Monthly calcs'!H127)</f>
        <v>644.3014014855064</v>
      </c>
      <c r="J127" s="99">
        <f>IF(ISBLANK('Mortgage 2 Monthly calcs'!I127),"",'Mortgage 2 Monthly calcs'!I127)</f>
        <v>388.22612454438246</v>
      </c>
      <c r="K127" s="99">
        <f>IF(ISBLANK('Mortgage 2 Monthly calcs'!J127),"",'Mortgage 2 Monthly calcs'!J127)</f>
        <v>77645.224908876495</v>
      </c>
      <c r="L127" s="99"/>
      <c r="M127" s="99">
        <f>IF(ISBLANK('Mortgage 2 Monthly calcs'!K127),"",'Mortgage 2 Monthly calcs'!K127)</f>
        <v>0</v>
      </c>
      <c r="N127" s="99"/>
      <c r="O127" s="99">
        <f>IF(ISBLANK('Mortgage 2 Monthly calcs'!L127),"",'Mortgage 2 Monthly calcs'!L127)</f>
        <v>644.30140148550856</v>
      </c>
      <c r="P127" s="99"/>
      <c r="Q127" s="99">
        <f>IF(ISBLANK('Mortgage 2 Monthly calcs'!M127),"",'Mortgage 2 Monthly calcs'!M127)</f>
        <v>0</v>
      </c>
      <c r="R127" s="99">
        <f>IF(ISBLANK('Mortgage 2 Monthly calcs'!N127),"",'Mortgage 2 Monthly calcs'!N127)</f>
        <v>644.30140148550856</v>
      </c>
      <c r="S127" s="99">
        <f>IF(ISBLANK('Mortgage 2 Monthly calcs'!O127),"",'Mortgage 2 Monthly calcs'!O127)</f>
        <v>0</v>
      </c>
      <c r="T127" s="99"/>
      <c r="U127" s="99">
        <f>IF(ISBLANK('Mortgage 2 Monthly calcs'!P127),"",'Mortgage 2 Monthly calcs'!P127)</f>
        <v>0</v>
      </c>
      <c r="V127" s="99">
        <f>IF(ISBLANK('Mortgage 2 Monthly calcs'!Q127),"",'Mortgage 2 Monthly calcs'!Q127)</f>
        <v>0</v>
      </c>
      <c r="W127" s="99">
        <f>IF(ISBLANK('Mortgage 2 Monthly calcs'!R127),"",'Mortgage 2 Monthly calcs'!R127)</f>
        <v>256.07527694112611</v>
      </c>
      <c r="X127" s="99">
        <f>IF(ISBLANK('Mortgage 2 Monthly calcs'!S127),"",'Mortgage 2 Monthly calcs'!S127)</f>
        <v>388.22612454438246</v>
      </c>
      <c r="Y127" s="99">
        <f>IF(ISBLANK('Mortgage 2 Monthly calcs'!T127),"",'Mortgage 2 Monthly calcs'!T127)</f>
        <v>22610.850368064457</v>
      </c>
      <c r="Z127" s="99">
        <f>IF(ISBLANK('Mortgage 2 Monthly calcs'!U127),"",'Mortgage 2 Monthly calcs'!U127)</f>
        <v>52128.112204254547</v>
      </c>
      <c r="AA127" s="99">
        <f>IF(ISBLANK('Mortgage 2 Monthly calcs'!V127),"",'Mortgage 2 Monthly calcs'!V127)</f>
        <v>0</v>
      </c>
      <c r="AB127" s="99">
        <f>IF(ISBLANK('Mortgage 2 Monthly calcs'!W127),"",'Mortgage 2 Monthly calcs'!W127)</f>
        <v>77389.149631935376</v>
      </c>
    </row>
    <row r="128" spans="2:28" x14ac:dyDescent="0.25">
      <c r="B128" s="110"/>
      <c r="C128" s="111"/>
      <c r="D128" s="124" t="str">
        <f>IF(K896=1,F115+1,"")</f>
        <v/>
      </c>
      <c r="E128" s="122" t="str">
        <f>IF(ISBLANK('Mortgage 2 Monthly calcs'!E128),"",'Mortgage 2 Monthly calcs'!E128)</f>
        <v/>
      </c>
      <c r="F128" s="122" t="str">
        <f>IF(ISBLANK('Mortgage 2 Monthly calcs'!F128),"",'Mortgage 2 Monthly calcs'!F128)</f>
        <v>Jul</v>
      </c>
      <c r="G128" s="123"/>
      <c r="H128" s="123">
        <f>IF(ISBLANK('Mortgage 2 Monthly calcs'!G128),"",'Mortgage 2 Monthly calcs'!G128)</f>
        <v>0.06</v>
      </c>
      <c r="I128" s="99">
        <f>IF(ISBLANK('Mortgage 2 Monthly calcs'!H128),"",'Mortgage 2 Monthly calcs'!H128)</f>
        <v>644.3014014855064</v>
      </c>
      <c r="J128" s="99">
        <f>IF(ISBLANK('Mortgage 2 Monthly calcs'!I128),"",'Mortgage 2 Monthly calcs'!I128)</f>
        <v>386.9457481596769</v>
      </c>
      <c r="K128" s="99">
        <f>IF(ISBLANK('Mortgage 2 Monthly calcs'!J128),"",'Mortgage 2 Monthly calcs'!J128)</f>
        <v>77389.149631935376</v>
      </c>
      <c r="L128" s="99"/>
      <c r="M128" s="99">
        <f>IF(ISBLANK('Mortgage 2 Monthly calcs'!K128),"",'Mortgage 2 Monthly calcs'!K128)</f>
        <v>0</v>
      </c>
      <c r="N128" s="99"/>
      <c r="O128" s="99">
        <f>IF(ISBLANK('Mortgage 2 Monthly calcs'!L128),"",'Mortgage 2 Monthly calcs'!L128)</f>
        <v>644.30140148550856</v>
      </c>
      <c r="P128" s="99"/>
      <c r="Q128" s="99">
        <f>IF(ISBLANK('Mortgage 2 Monthly calcs'!M128),"",'Mortgage 2 Monthly calcs'!M128)</f>
        <v>0</v>
      </c>
      <c r="R128" s="99">
        <f>IF(ISBLANK('Mortgage 2 Monthly calcs'!N128),"",'Mortgage 2 Monthly calcs'!N128)</f>
        <v>644.30140148550856</v>
      </c>
      <c r="S128" s="99">
        <f>IF(ISBLANK('Mortgage 2 Monthly calcs'!O128),"",'Mortgage 2 Monthly calcs'!O128)</f>
        <v>0</v>
      </c>
      <c r="T128" s="99"/>
      <c r="U128" s="99">
        <f>IF(ISBLANK('Mortgage 2 Monthly calcs'!P128),"",'Mortgage 2 Monthly calcs'!P128)</f>
        <v>0</v>
      </c>
      <c r="V128" s="99">
        <f>IF(ISBLANK('Mortgage 2 Monthly calcs'!Q128),"",'Mortgage 2 Monthly calcs'!Q128)</f>
        <v>0</v>
      </c>
      <c r="W128" s="99">
        <f>IF(ISBLANK('Mortgage 2 Monthly calcs'!R128),"",'Mortgage 2 Monthly calcs'!R128)</f>
        <v>257.35565332583167</v>
      </c>
      <c r="X128" s="99">
        <f>IF(ISBLANK('Mortgage 2 Monthly calcs'!S128),"",'Mortgage 2 Monthly calcs'!S128)</f>
        <v>386.9457481596769</v>
      </c>
      <c r="Y128" s="99">
        <f>IF(ISBLANK('Mortgage 2 Monthly calcs'!T128),"",'Mortgage 2 Monthly calcs'!T128)</f>
        <v>22868.206021390288</v>
      </c>
      <c r="Z128" s="99">
        <f>IF(ISBLANK('Mortgage 2 Monthly calcs'!U128),"",'Mortgage 2 Monthly calcs'!U128)</f>
        <v>52515.057952414223</v>
      </c>
      <c r="AA128" s="99">
        <f>IF(ISBLANK('Mortgage 2 Monthly calcs'!V128),"",'Mortgage 2 Monthly calcs'!V128)</f>
        <v>0</v>
      </c>
      <c r="AB128" s="99">
        <f>IF(ISBLANK('Mortgage 2 Monthly calcs'!W128),"",'Mortgage 2 Monthly calcs'!W128)</f>
        <v>77131.793978609538</v>
      </c>
    </row>
    <row r="129" spans="2:28" x14ac:dyDescent="0.25">
      <c r="B129" s="110"/>
      <c r="C129" s="111"/>
      <c r="D129" s="124" t="str">
        <f>IF(K897=1,F115+1,"")</f>
        <v/>
      </c>
      <c r="E129" s="122" t="str">
        <f>IF(ISBLANK('Mortgage 2 Monthly calcs'!E129),"",'Mortgage 2 Monthly calcs'!E129)</f>
        <v/>
      </c>
      <c r="F129" s="122" t="str">
        <f>IF(ISBLANK('Mortgage 2 Monthly calcs'!F129),"",'Mortgage 2 Monthly calcs'!F129)</f>
        <v>Aug</v>
      </c>
      <c r="G129" s="123"/>
      <c r="H129" s="123">
        <f>IF(ISBLANK('Mortgage 2 Monthly calcs'!G129),"",'Mortgage 2 Monthly calcs'!G129)</f>
        <v>0.06</v>
      </c>
      <c r="I129" s="99">
        <f>IF(ISBLANK('Mortgage 2 Monthly calcs'!H129),"",'Mortgage 2 Monthly calcs'!H129)</f>
        <v>644.3014014855064</v>
      </c>
      <c r="J129" s="99">
        <f>IF(ISBLANK('Mortgage 2 Monthly calcs'!I129),"",'Mortgage 2 Monthly calcs'!I129)</f>
        <v>385.6589698930477</v>
      </c>
      <c r="K129" s="99">
        <f>IF(ISBLANK('Mortgage 2 Monthly calcs'!J129),"",'Mortgage 2 Monthly calcs'!J129)</f>
        <v>77131.793978609538</v>
      </c>
      <c r="L129" s="99"/>
      <c r="M129" s="99">
        <f>IF(ISBLANK('Mortgage 2 Monthly calcs'!K129),"",'Mortgage 2 Monthly calcs'!K129)</f>
        <v>0</v>
      </c>
      <c r="N129" s="99"/>
      <c r="O129" s="99">
        <f>IF(ISBLANK('Mortgage 2 Monthly calcs'!L129),"",'Mortgage 2 Monthly calcs'!L129)</f>
        <v>644.30140148550856</v>
      </c>
      <c r="P129" s="99"/>
      <c r="Q129" s="99">
        <f>IF(ISBLANK('Mortgage 2 Monthly calcs'!M129),"",'Mortgage 2 Monthly calcs'!M129)</f>
        <v>0</v>
      </c>
      <c r="R129" s="99">
        <f>IF(ISBLANK('Mortgage 2 Monthly calcs'!N129),"",'Mortgage 2 Monthly calcs'!N129)</f>
        <v>644.30140148550856</v>
      </c>
      <c r="S129" s="99">
        <f>IF(ISBLANK('Mortgage 2 Monthly calcs'!O129),"",'Mortgage 2 Monthly calcs'!O129)</f>
        <v>0</v>
      </c>
      <c r="T129" s="99"/>
      <c r="U129" s="99">
        <f>IF(ISBLANK('Mortgage 2 Monthly calcs'!P129),"",'Mortgage 2 Monthly calcs'!P129)</f>
        <v>0</v>
      </c>
      <c r="V129" s="99">
        <f>IF(ISBLANK('Mortgage 2 Monthly calcs'!Q129),"",'Mortgage 2 Monthly calcs'!Q129)</f>
        <v>0</v>
      </c>
      <c r="W129" s="99">
        <f>IF(ISBLANK('Mortgage 2 Monthly calcs'!R129),"",'Mortgage 2 Monthly calcs'!R129)</f>
        <v>258.64243159246087</v>
      </c>
      <c r="X129" s="99">
        <f>IF(ISBLANK('Mortgage 2 Monthly calcs'!S129),"",'Mortgage 2 Monthly calcs'!S129)</f>
        <v>385.6589698930477</v>
      </c>
      <c r="Y129" s="99">
        <f>IF(ISBLANK('Mortgage 2 Monthly calcs'!T129),"",'Mortgage 2 Monthly calcs'!T129)</f>
        <v>23126.848452982747</v>
      </c>
      <c r="Z129" s="99">
        <f>IF(ISBLANK('Mortgage 2 Monthly calcs'!U129),"",'Mortgage 2 Monthly calcs'!U129)</f>
        <v>52900.716922307271</v>
      </c>
      <c r="AA129" s="99">
        <f>IF(ISBLANK('Mortgage 2 Monthly calcs'!V129),"",'Mortgage 2 Monthly calcs'!V129)</f>
        <v>0</v>
      </c>
      <c r="AB129" s="99">
        <f>IF(ISBLANK('Mortgage 2 Monthly calcs'!W129),"",'Mortgage 2 Monthly calcs'!W129)</f>
        <v>76873.151547017071</v>
      </c>
    </row>
    <row r="130" spans="2:28" x14ac:dyDescent="0.25">
      <c r="B130" s="110"/>
      <c r="C130" s="111"/>
      <c r="D130" s="124" t="str">
        <f>IF(K898=1,F115+1,"")</f>
        <v/>
      </c>
      <c r="E130" s="122" t="str">
        <f>IF(ISBLANK('Mortgage 2 Monthly calcs'!E130),"",'Mortgage 2 Monthly calcs'!E130)</f>
        <v/>
      </c>
      <c r="F130" s="122" t="str">
        <f>IF(ISBLANK('Mortgage 2 Monthly calcs'!F130),"",'Mortgage 2 Monthly calcs'!F130)</f>
        <v>Sep</v>
      </c>
      <c r="G130" s="123"/>
      <c r="H130" s="123">
        <f>IF(ISBLANK('Mortgage 2 Monthly calcs'!G130),"",'Mortgage 2 Monthly calcs'!G130)</f>
        <v>0.06</v>
      </c>
      <c r="I130" s="99">
        <f>IF(ISBLANK('Mortgage 2 Monthly calcs'!H130),"",'Mortgage 2 Monthly calcs'!H130)</f>
        <v>644.3014014855064</v>
      </c>
      <c r="J130" s="99">
        <f>IF(ISBLANK('Mortgage 2 Monthly calcs'!I130),"",'Mortgage 2 Monthly calcs'!I130)</f>
        <v>384.36575773508537</v>
      </c>
      <c r="K130" s="99">
        <f>IF(ISBLANK('Mortgage 2 Monthly calcs'!J130),"",'Mortgage 2 Monthly calcs'!J130)</f>
        <v>76873.151547017071</v>
      </c>
      <c r="L130" s="99"/>
      <c r="M130" s="99">
        <f>IF(ISBLANK('Mortgage 2 Monthly calcs'!K130),"",'Mortgage 2 Monthly calcs'!K130)</f>
        <v>0</v>
      </c>
      <c r="N130" s="99"/>
      <c r="O130" s="99">
        <f>IF(ISBLANK('Mortgage 2 Monthly calcs'!L130),"",'Mortgage 2 Monthly calcs'!L130)</f>
        <v>644.30140148550856</v>
      </c>
      <c r="P130" s="99"/>
      <c r="Q130" s="99">
        <f>IF(ISBLANK('Mortgage 2 Monthly calcs'!M130),"",'Mortgage 2 Monthly calcs'!M130)</f>
        <v>0</v>
      </c>
      <c r="R130" s="99">
        <f>IF(ISBLANK('Mortgage 2 Monthly calcs'!N130),"",'Mortgage 2 Monthly calcs'!N130)</f>
        <v>644.30140148550856</v>
      </c>
      <c r="S130" s="99">
        <f>IF(ISBLANK('Mortgage 2 Monthly calcs'!O130),"",'Mortgage 2 Monthly calcs'!O130)</f>
        <v>0</v>
      </c>
      <c r="T130" s="99"/>
      <c r="U130" s="99">
        <f>IF(ISBLANK('Mortgage 2 Monthly calcs'!P130),"",'Mortgage 2 Monthly calcs'!P130)</f>
        <v>0</v>
      </c>
      <c r="V130" s="99">
        <f>IF(ISBLANK('Mortgage 2 Monthly calcs'!Q130),"",'Mortgage 2 Monthly calcs'!Q130)</f>
        <v>0</v>
      </c>
      <c r="W130" s="99">
        <f>IF(ISBLANK('Mortgage 2 Monthly calcs'!R130),"",'Mortgage 2 Monthly calcs'!R130)</f>
        <v>259.9356437504232</v>
      </c>
      <c r="X130" s="99">
        <f>IF(ISBLANK('Mortgage 2 Monthly calcs'!S130),"",'Mortgage 2 Monthly calcs'!S130)</f>
        <v>384.36575773508537</v>
      </c>
      <c r="Y130" s="99">
        <f>IF(ISBLANK('Mortgage 2 Monthly calcs'!T130),"",'Mortgage 2 Monthly calcs'!T130)</f>
        <v>23386.784096733172</v>
      </c>
      <c r="Z130" s="99">
        <f>IF(ISBLANK('Mortgage 2 Monthly calcs'!U130),"",'Mortgage 2 Monthly calcs'!U130)</f>
        <v>53285.082680042353</v>
      </c>
      <c r="AA130" s="99">
        <f>IF(ISBLANK('Mortgage 2 Monthly calcs'!V130),"",'Mortgage 2 Monthly calcs'!V130)</f>
        <v>0</v>
      </c>
      <c r="AB130" s="99">
        <f>IF(ISBLANK('Mortgage 2 Monthly calcs'!W130),"",'Mortgage 2 Monthly calcs'!W130)</f>
        <v>76613.215903266653</v>
      </c>
    </row>
    <row r="131" spans="2:28" x14ac:dyDescent="0.25">
      <c r="B131" s="110"/>
      <c r="C131" s="111"/>
      <c r="D131" s="124">
        <f>D119+1</f>
        <v>10</v>
      </c>
      <c r="E131" s="122" t="str">
        <f>IF(ISBLANK('Mortgage 2 Monthly calcs'!E131),"",'Mortgage 2 Monthly calcs'!E131)</f>
        <v/>
      </c>
      <c r="F131" s="122" t="str">
        <f>IF(ISBLANK('Mortgage 2 Monthly calcs'!F131),"",'Mortgage 2 Monthly calcs'!F131)</f>
        <v>Oct</v>
      </c>
      <c r="G131" s="123"/>
      <c r="H131" s="123">
        <f>IF(ISBLANK('Mortgage 2 Monthly calcs'!G131),"",'Mortgage 2 Monthly calcs'!G131)</f>
        <v>0.06</v>
      </c>
      <c r="I131" s="99">
        <f>IF(ISBLANK('Mortgage 2 Monthly calcs'!H131),"",'Mortgage 2 Monthly calcs'!H131)</f>
        <v>644.30140148550629</v>
      </c>
      <c r="J131" s="99">
        <f>IF(ISBLANK('Mortgage 2 Monthly calcs'!I131),"",'Mortgage 2 Monthly calcs'!I131)</f>
        <v>383.06607951633328</v>
      </c>
      <c r="K131" s="99">
        <f>IF(ISBLANK('Mortgage 2 Monthly calcs'!J131),"",'Mortgage 2 Monthly calcs'!J131)</f>
        <v>76613.215903266653</v>
      </c>
      <c r="L131" s="99"/>
      <c r="M131" s="99">
        <f>IF(ISBLANK('Mortgage 2 Monthly calcs'!K131),"",'Mortgage 2 Monthly calcs'!K131)</f>
        <v>0</v>
      </c>
      <c r="N131" s="99"/>
      <c r="O131" s="99">
        <f>IF(ISBLANK('Mortgage 2 Monthly calcs'!L131),"",'Mortgage 2 Monthly calcs'!L131)</f>
        <v>644.30140148550856</v>
      </c>
      <c r="P131" s="99"/>
      <c r="Q131" s="99">
        <f>IF(ISBLANK('Mortgage 2 Monthly calcs'!M131),"",'Mortgage 2 Monthly calcs'!M131)</f>
        <v>0</v>
      </c>
      <c r="R131" s="99">
        <f>IF(ISBLANK('Mortgage 2 Monthly calcs'!N131),"",'Mortgage 2 Monthly calcs'!N131)</f>
        <v>644.30140148550856</v>
      </c>
      <c r="S131" s="99">
        <f>IF(ISBLANK('Mortgage 2 Monthly calcs'!O131),"",'Mortgage 2 Monthly calcs'!O131)</f>
        <v>0</v>
      </c>
      <c r="T131" s="99"/>
      <c r="U131" s="99">
        <f>IF(ISBLANK('Mortgage 2 Monthly calcs'!P131),"",'Mortgage 2 Monthly calcs'!P131)</f>
        <v>0</v>
      </c>
      <c r="V131" s="99">
        <f>IF(ISBLANK('Mortgage 2 Monthly calcs'!Q131),"",'Mortgage 2 Monthly calcs'!Q131)</f>
        <v>0</v>
      </c>
      <c r="W131" s="99">
        <f>IF(ISBLANK('Mortgage 2 Monthly calcs'!R131),"",'Mortgage 2 Monthly calcs'!R131)</f>
        <v>261.23532196917529</v>
      </c>
      <c r="X131" s="99">
        <f>IF(ISBLANK('Mortgage 2 Monthly calcs'!S131),"",'Mortgage 2 Monthly calcs'!S131)</f>
        <v>383.06607951633328</v>
      </c>
      <c r="Y131" s="99">
        <f>IF(ISBLANK('Mortgage 2 Monthly calcs'!T131),"",'Mortgage 2 Monthly calcs'!T131)</f>
        <v>23648.019418702348</v>
      </c>
      <c r="Z131" s="99">
        <f>IF(ISBLANK('Mortgage 2 Monthly calcs'!U131),"",'Mortgage 2 Monthly calcs'!U131)</f>
        <v>53668.148759558688</v>
      </c>
      <c r="AA131" s="99">
        <f>IF(ISBLANK('Mortgage 2 Monthly calcs'!V131),"",'Mortgage 2 Monthly calcs'!V131)</f>
        <v>0</v>
      </c>
      <c r="AB131" s="99">
        <f>IF(ISBLANK('Mortgage 2 Monthly calcs'!W131),"",'Mortgage 2 Monthly calcs'!W131)</f>
        <v>76351.980581297481</v>
      </c>
    </row>
    <row r="132" spans="2:28" x14ac:dyDescent="0.25">
      <c r="B132" s="110"/>
      <c r="C132" s="111"/>
      <c r="D132" s="124"/>
      <c r="E132" s="122" t="str">
        <f>IF(ISBLANK('Mortgage 2 Monthly calcs'!E132),"",'Mortgage 2 Monthly calcs'!E132)</f>
        <v/>
      </c>
      <c r="F132" s="122" t="str">
        <f>IF(ISBLANK('Mortgage 2 Monthly calcs'!F132),"",'Mortgage 2 Monthly calcs'!F132)</f>
        <v>Nov</v>
      </c>
      <c r="G132" s="123"/>
      <c r="H132" s="123">
        <f>IF(ISBLANK('Mortgage 2 Monthly calcs'!G132),"",'Mortgage 2 Monthly calcs'!G132)</f>
        <v>0.06</v>
      </c>
      <c r="I132" s="99">
        <f>IF(ISBLANK('Mortgage 2 Monthly calcs'!H132),"",'Mortgage 2 Monthly calcs'!H132)</f>
        <v>644.3014014855064</v>
      </c>
      <c r="J132" s="99">
        <f>IF(ISBLANK('Mortgage 2 Monthly calcs'!I132),"",'Mortgage 2 Monthly calcs'!I132)</f>
        <v>381.75990290648741</v>
      </c>
      <c r="K132" s="99">
        <f>IF(ISBLANK('Mortgage 2 Monthly calcs'!J132),"",'Mortgage 2 Monthly calcs'!J132)</f>
        <v>76351.980581297481</v>
      </c>
      <c r="L132" s="99"/>
      <c r="M132" s="99">
        <f>IF(ISBLANK('Mortgage 2 Monthly calcs'!K132),"",'Mortgage 2 Monthly calcs'!K132)</f>
        <v>0</v>
      </c>
      <c r="N132" s="99"/>
      <c r="O132" s="99">
        <f>IF(ISBLANK('Mortgage 2 Monthly calcs'!L132),"",'Mortgage 2 Monthly calcs'!L132)</f>
        <v>644.30140148550856</v>
      </c>
      <c r="P132" s="99"/>
      <c r="Q132" s="99">
        <f>IF(ISBLANK('Mortgage 2 Monthly calcs'!M132),"",'Mortgage 2 Monthly calcs'!M132)</f>
        <v>0</v>
      </c>
      <c r="R132" s="99">
        <f>IF(ISBLANK('Mortgage 2 Monthly calcs'!N132),"",'Mortgage 2 Monthly calcs'!N132)</f>
        <v>644.30140148550856</v>
      </c>
      <c r="S132" s="99">
        <f>IF(ISBLANK('Mortgage 2 Monthly calcs'!O132),"",'Mortgage 2 Monthly calcs'!O132)</f>
        <v>0</v>
      </c>
      <c r="T132" s="99"/>
      <c r="U132" s="99">
        <f>IF(ISBLANK('Mortgage 2 Monthly calcs'!P132),"",'Mortgage 2 Monthly calcs'!P132)</f>
        <v>0</v>
      </c>
      <c r="V132" s="99">
        <f>IF(ISBLANK('Mortgage 2 Monthly calcs'!Q132),"",'Mortgage 2 Monthly calcs'!Q132)</f>
        <v>0</v>
      </c>
      <c r="W132" s="99">
        <f>IF(ISBLANK('Mortgage 2 Monthly calcs'!R132),"",'Mortgage 2 Monthly calcs'!R132)</f>
        <v>262.54149857902115</v>
      </c>
      <c r="X132" s="99">
        <f>IF(ISBLANK('Mortgage 2 Monthly calcs'!S132),"",'Mortgage 2 Monthly calcs'!S132)</f>
        <v>381.75990290648741</v>
      </c>
      <c r="Y132" s="99">
        <f>IF(ISBLANK('Mortgage 2 Monthly calcs'!T132),"",'Mortgage 2 Monthly calcs'!T132)</f>
        <v>23910.560917281367</v>
      </c>
      <c r="Z132" s="99">
        <f>IF(ISBLANK('Mortgage 2 Monthly calcs'!U132),"",'Mortgage 2 Monthly calcs'!U132)</f>
        <v>54049.908662465175</v>
      </c>
      <c r="AA132" s="99">
        <f>IF(ISBLANK('Mortgage 2 Monthly calcs'!V132),"",'Mortgage 2 Monthly calcs'!V132)</f>
        <v>0</v>
      </c>
      <c r="AB132" s="99">
        <f>IF(ISBLANK('Mortgage 2 Monthly calcs'!W132),"",'Mortgage 2 Monthly calcs'!W132)</f>
        <v>76089.439082718454</v>
      </c>
    </row>
    <row r="133" spans="2:28" x14ac:dyDescent="0.25">
      <c r="B133" s="110"/>
      <c r="C133" s="111"/>
      <c r="D133" s="124"/>
      <c r="E133" s="122" t="str">
        <f>IF(ISBLANK('Mortgage 2 Monthly calcs'!E133),"",'Mortgage 2 Monthly calcs'!E133)</f>
        <v/>
      </c>
      <c r="F133" s="122" t="str">
        <f>IF(ISBLANK('Mortgage 2 Monthly calcs'!F133),"",'Mortgage 2 Monthly calcs'!F133)</f>
        <v>Dec</v>
      </c>
      <c r="G133" s="123"/>
      <c r="H133" s="123">
        <f>IF(ISBLANK('Mortgage 2 Monthly calcs'!G133),"",'Mortgage 2 Monthly calcs'!G133)</f>
        <v>0.06</v>
      </c>
      <c r="I133" s="99">
        <f>IF(ISBLANK('Mortgage 2 Monthly calcs'!H133),"",'Mortgage 2 Monthly calcs'!H133)</f>
        <v>644.30140148550629</v>
      </c>
      <c r="J133" s="99">
        <f>IF(ISBLANK('Mortgage 2 Monthly calcs'!I133),"",'Mortgage 2 Monthly calcs'!I133)</f>
        <v>380.44719541359228</v>
      </c>
      <c r="K133" s="99">
        <f>IF(ISBLANK('Mortgage 2 Monthly calcs'!J133),"",'Mortgage 2 Monthly calcs'!J133)</f>
        <v>76089.439082718454</v>
      </c>
      <c r="L133" s="99"/>
      <c r="M133" s="99">
        <f>IF(ISBLANK('Mortgage 2 Monthly calcs'!K133),"",'Mortgage 2 Monthly calcs'!K133)</f>
        <v>0</v>
      </c>
      <c r="N133" s="99"/>
      <c r="O133" s="99">
        <f>IF(ISBLANK('Mortgage 2 Monthly calcs'!L133),"",'Mortgage 2 Monthly calcs'!L133)</f>
        <v>644.30140148550856</v>
      </c>
      <c r="P133" s="99"/>
      <c r="Q133" s="99">
        <f>IF(ISBLANK('Mortgage 2 Monthly calcs'!M133),"",'Mortgage 2 Monthly calcs'!M133)</f>
        <v>0</v>
      </c>
      <c r="R133" s="99">
        <f>IF(ISBLANK('Mortgage 2 Monthly calcs'!N133),"",'Mortgage 2 Monthly calcs'!N133)</f>
        <v>644.30140148550856</v>
      </c>
      <c r="S133" s="99">
        <f>IF(ISBLANK('Mortgage 2 Monthly calcs'!O133),"",'Mortgage 2 Monthly calcs'!O133)</f>
        <v>0</v>
      </c>
      <c r="T133" s="99"/>
      <c r="U133" s="99">
        <f>IF(ISBLANK('Mortgage 2 Monthly calcs'!P133),"",'Mortgage 2 Monthly calcs'!P133)</f>
        <v>0</v>
      </c>
      <c r="V133" s="99">
        <f>IF(ISBLANK('Mortgage 2 Monthly calcs'!Q133),"",'Mortgage 2 Monthly calcs'!Q133)</f>
        <v>0</v>
      </c>
      <c r="W133" s="99">
        <f>IF(ISBLANK('Mortgage 2 Monthly calcs'!R133),"",'Mortgage 2 Monthly calcs'!R133)</f>
        <v>263.85420607191628</v>
      </c>
      <c r="X133" s="99">
        <f>IF(ISBLANK('Mortgage 2 Monthly calcs'!S133),"",'Mortgage 2 Monthly calcs'!S133)</f>
        <v>380.44719541359228</v>
      </c>
      <c r="Y133" s="99">
        <f>IF(ISBLANK('Mortgage 2 Monthly calcs'!T133),"",'Mortgage 2 Monthly calcs'!T133)</f>
        <v>24174.415123353283</v>
      </c>
      <c r="Z133" s="99">
        <f>IF(ISBLANK('Mortgage 2 Monthly calcs'!U133),"",'Mortgage 2 Monthly calcs'!U133)</f>
        <v>54430.355857878771</v>
      </c>
      <c r="AA133" s="99">
        <f>IF(ISBLANK('Mortgage 2 Monthly calcs'!V133),"",'Mortgage 2 Monthly calcs'!V133)</f>
        <v>0</v>
      </c>
      <c r="AB133" s="99">
        <f>IF(ISBLANK('Mortgage 2 Monthly calcs'!W133),"",'Mortgage 2 Monthly calcs'!W133)</f>
        <v>75825.584876646535</v>
      </c>
    </row>
    <row r="134" spans="2:28" x14ac:dyDescent="0.25">
      <c r="B134" s="110"/>
      <c r="C134" s="111"/>
      <c r="D134" s="124"/>
      <c r="E134" s="122">
        <f>IF(ISBLANK('Mortgage 2 Monthly calcs'!E134),"",'Mortgage 2 Monthly calcs'!E134)</f>
        <v>2020</v>
      </c>
      <c r="F134" s="122" t="str">
        <f>IF(ISBLANK('Mortgage 2 Monthly calcs'!F134),"",'Mortgage 2 Monthly calcs'!F134)</f>
        <v>Jan</v>
      </c>
      <c r="G134" s="123"/>
      <c r="H134" s="123">
        <f>IF(ISBLANK('Mortgage 2 Monthly calcs'!G134),"",'Mortgage 2 Monthly calcs'!G134)</f>
        <v>0.06</v>
      </c>
      <c r="I134" s="99">
        <f>IF(ISBLANK('Mortgage 2 Monthly calcs'!H134),"",'Mortgage 2 Monthly calcs'!H134)</f>
        <v>644.30140148550618</v>
      </c>
      <c r="J134" s="99">
        <f>IF(ISBLANK('Mortgage 2 Monthly calcs'!I134),"",'Mortgage 2 Monthly calcs'!I134)</f>
        <v>379.12792438323271</v>
      </c>
      <c r="K134" s="99">
        <f>IF(ISBLANK('Mortgage 2 Monthly calcs'!J134),"",'Mortgage 2 Monthly calcs'!J134)</f>
        <v>75825.584876646535</v>
      </c>
      <c r="L134" s="99"/>
      <c r="M134" s="99">
        <f>IF(ISBLANK('Mortgage 2 Monthly calcs'!K134),"",'Mortgage 2 Monthly calcs'!K134)</f>
        <v>0</v>
      </c>
      <c r="N134" s="99"/>
      <c r="O134" s="99">
        <f>IF(ISBLANK('Mortgage 2 Monthly calcs'!L134),"",'Mortgage 2 Monthly calcs'!L134)</f>
        <v>644.30140148550856</v>
      </c>
      <c r="P134" s="99"/>
      <c r="Q134" s="99">
        <f>IF(ISBLANK('Mortgage 2 Monthly calcs'!M134),"",'Mortgage 2 Monthly calcs'!M134)</f>
        <v>0</v>
      </c>
      <c r="R134" s="99">
        <f>IF(ISBLANK('Mortgage 2 Monthly calcs'!N134),"",'Mortgage 2 Monthly calcs'!N134)</f>
        <v>644.30140148550856</v>
      </c>
      <c r="S134" s="99">
        <f>IF(ISBLANK('Mortgage 2 Monthly calcs'!O134),"",'Mortgage 2 Monthly calcs'!O134)</f>
        <v>0</v>
      </c>
      <c r="T134" s="99"/>
      <c r="U134" s="99">
        <f>IF(ISBLANK('Mortgage 2 Monthly calcs'!P134),"",'Mortgage 2 Monthly calcs'!P134)</f>
        <v>0</v>
      </c>
      <c r="V134" s="99">
        <f>IF(ISBLANK('Mortgage 2 Monthly calcs'!Q134),"",'Mortgage 2 Monthly calcs'!Q134)</f>
        <v>0</v>
      </c>
      <c r="W134" s="99">
        <f>IF(ISBLANK('Mortgage 2 Monthly calcs'!R134),"",'Mortgage 2 Monthly calcs'!R134)</f>
        <v>265.17347710227585</v>
      </c>
      <c r="X134" s="99">
        <f>IF(ISBLANK('Mortgage 2 Monthly calcs'!S134),"",'Mortgage 2 Monthly calcs'!S134)</f>
        <v>379.12792438323271</v>
      </c>
      <c r="Y134" s="99">
        <f>IF(ISBLANK('Mortgage 2 Monthly calcs'!T134),"",'Mortgage 2 Monthly calcs'!T134)</f>
        <v>24439.588600455558</v>
      </c>
      <c r="Z134" s="99">
        <f>IF(ISBLANK('Mortgage 2 Monthly calcs'!U134),"",'Mortgage 2 Monthly calcs'!U134)</f>
        <v>54809.483782262003</v>
      </c>
      <c r="AA134" s="99">
        <f>IF(ISBLANK('Mortgage 2 Monthly calcs'!V134),"",'Mortgage 2 Monthly calcs'!V134)</f>
        <v>0</v>
      </c>
      <c r="AB134" s="99">
        <f>IF(ISBLANK('Mortgage 2 Monthly calcs'!W134),"",'Mortgage 2 Monthly calcs'!W134)</f>
        <v>75560.41139954426</v>
      </c>
    </row>
    <row r="135" spans="2:28" x14ac:dyDescent="0.25">
      <c r="B135" s="110"/>
      <c r="C135" s="111"/>
      <c r="D135" s="124"/>
      <c r="E135" s="122" t="str">
        <f>IF(ISBLANK('Mortgage 2 Monthly calcs'!E135),"",'Mortgage 2 Monthly calcs'!E135)</f>
        <v/>
      </c>
      <c r="F135" s="122" t="str">
        <f>IF(ISBLANK('Mortgage 2 Monthly calcs'!F135),"",'Mortgage 2 Monthly calcs'!F135)</f>
        <v>Feb</v>
      </c>
      <c r="G135" s="123"/>
      <c r="H135" s="123">
        <f>IF(ISBLANK('Mortgage 2 Monthly calcs'!G135),"",'Mortgage 2 Monthly calcs'!G135)</f>
        <v>0.06</v>
      </c>
      <c r="I135" s="99">
        <f>IF(ISBLANK('Mortgage 2 Monthly calcs'!H135),"",'Mortgage 2 Monthly calcs'!H135)</f>
        <v>644.30140148550629</v>
      </c>
      <c r="J135" s="99">
        <f>IF(ISBLANK('Mortgage 2 Monthly calcs'!I135),"",'Mortgage 2 Monthly calcs'!I135)</f>
        <v>377.80205699772131</v>
      </c>
      <c r="K135" s="99">
        <f>IF(ISBLANK('Mortgage 2 Monthly calcs'!J135),"",'Mortgage 2 Monthly calcs'!J135)</f>
        <v>75560.41139954426</v>
      </c>
      <c r="L135" s="99"/>
      <c r="M135" s="99">
        <f>IF(ISBLANK('Mortgage 2 Monthly calcs'!K135),"",'Mortgage 2 Monthly calcs'!K135)</f>
        <v>0</v>
      </c>
      <c r="N135" s="99"/>
      <c r="O135" s="99">
        <f>IF(ISBLANK('Mortgage 2 Monthly calcs'!L135),"",'Mortgage 2 Monthly calcs'!L135)</f>
        <v>644.30140148550856</v>
      </c>
      <c r="P135" s="99"/>
      <c r="Q135" s="99">
        <f>IF(ISBLANK('Mortgage 2 Monthly calcs'!M135),"",'Mortgage 2 Monthly calcs'!M135)</f>
        <v>0</v>
      </c>
      <c r="R135" s="99">
        <f>IF(ISBLANK('Mortgage 2 Monthly calcs'!N135),"",'Mortgage 2 Monthly calcs'!N135)</f>
        <v>644.30140148550856</v>
      </c>
      <c r="S135" s="99">
        <f>IF(ISBLANK('Mortgage 2 Monthly calcs'!O135),"",'Mortgage 2 Monthly calcs'!O135)</f>
        <v>0</v>
      </c>
      <c r="T135" s="99"/>
      <c r="U135" s="99">
        <f>IF(ISBLANK('Mortgage 2 Monthly calcs'!P135),"",'Mortgage 2 Monthly calcs'!P135)</f>
        <v>0</v>
      </c>
      <c r="V135" s="99">
        <f>IF(ISBLANK('Mortgage 2 Monthly calcs'!Q135),"",'Mortgage 2 Monthly calcs'!Q135)</f>
        <v>0</v>
      </c>
      <c r="W135" s="99">
        <f>IF(ISBLANK('Mortgage 2 Monthly calcs'!R135),"",'Mortgage 2 Monthly calcs'!R135)</f>
        <v>266.49934448778725</v>
      </c>
      <c r="X135" s="99">
        <f>IF(ISBLANK('Mortgage 2 Monthly calcs'!S135),"",'Mortgage 2 Monthly calcs'!S135)</f>
        <v>377.80205699772131</v>
      </c>
      <c r="Y135" s="99">
        <f>IF(ISBLANK('Mortgage 2 Monthly calcs'!T135),"",'Mortgage 2 Monthly calcs'!T135)</f>
        <v>24706.087944943345</v>
      </c>
      <c r="Z135" s="99">
        <f>IF(ISBLANK('Mortgage 2 Monthly calcs'!U135),"",'Mortgage 2 Monthly calcs'!U135)</f>
        <v>55187.285839259726</v>
      </c>
      <c r="AA135" s="99">
        <f>IF(ISBLANK('Mortgage 2 Monthly calcs'!V135),"",'Mortgage 2 Monthly calcs'!V135)</f>
        <v>0</v>
      </c>
      <c r="AB135" s="99">
        <f>IF(ISBLANK('Mortgage 2 Monthly calcs'!W135),"",'Mortgage 2 Monthly calcs'!W135)</f>
        <v>75293.912055056469</v>
      </c>
    </row>
    <row r="136" spans="2:28" x14ac:dyDescent="0.25">
      <c r="B136" s="110"/>
      <c r="C136" s="111"/>
      <c r="D136" s="124"/>
      <c r="E136" s="122" t="str">
        <f>IF(ISBLANK('Mortgage 2 Monthly calcs'!E136),"",'Mortgage 2 Monthly calcs'!E136)</f>
        <v/>
      </c>
      <c r="F136" s="122" t="str">
        <f>IF(ISBLANK('Mortgage 2 Monthly calcs'!F136),"",'Mortgage 2 Monthly calcs'!F136)</f>
        <v>Mar</v>
      </c>
      <c r="G136" s="123"/>
      <c r="H136" s="123">
        <f>IF(ISBLANK('Mortgage 2 Monthly calcs'!G136),"",'Mortgage 2 Monthly calcs'!G136)</f>
        <v>0.06</v>
      </c>
      <c r="I136" s="99">
        <f>IF(ISBLANK('Mortgage 2 Monthly calcs'!H136),"",'Mortgage 2 Monthly calcs'!H136)</f>
        <v>644.30140148550618</v>
      </c>
      <c r="J136" s="99">
        <f>IF(ISBLANK('Mortgage 2 Monthly calcs'!I136),"",'Mortgage 2 Monthly calcs'!I136)</f>
        <v>376.46956027528233</v>
      </c>
      <c r="K136" s="99">
        <f>IF(ISBLANK('Mortgage 2 Monthly calcs'!J136),"",'Mortgage 2 Monthly calcs'!J136)</f>
        <v>75293.912055056469</v>
      </c>
      <c r="L136" s="99"/>
      <c r="M136" s="99">
        <f>IF(ISBLANK('Mortgage 2 Monthly calcs'!K136),"",'Mortgage 2 Monthly calcs'!K136)</f>
        <v>0</v>
      </c>
      <c r="N136" s="99"/>
      <c r="O136" s="99">
        <f>IF(ISBLANK('Mortgage 2 Monthly calcs'!L136),"",'Mortgage 2 Monthly calcs'!L136)</f>
        <v>644.30140148550856</v>
      </c>
      <c r="P136" s="99"/>
      <c r="Q136" s="99">
        <f>IF(ISBLANK('Mortgage 2 Monthly calcs'!M136),"",'Mortgage 2 Monthly calcs'!M136)</f>
        <v>0</v>
      </c>
      <c r="R136" s="99">
        <f>IF(ISBLANK('Mortgage 2 Monthly calcs'!N136),"",'Mortgage 2 Monthly calcs'!N136)</f>
        <v>644.30140148550856</v>
      </c>
      <c r="S136" s="99">
        <f>IF(ISBLANK('Mortgage 2 Monthly calcs'!O136),"",'Mortgage 2 Monthly calcs'!O136)</f>
        <v>0</v>
      </c>
      <c r="T136" s="99"/>
      <c r="U136" s="99">
        <f>IF(ISBLANK('Mortgage 2 Monthly calcs'!P136),"",'Mortgage 2 Monthly calcs'!P136)</f>
        <v>0</v>
      </c>
      <c r="V136" s="99">
        <f>IF(ISBLANK('Mortgage 2 Monthly calcs'!Q136),"",'Mortgage 2 Monthly calcs'!Q136)</f>
        <v>0</v>
      </c>
      <c r="W136" s="99">
        <f>IF(ISBLANK('Mortgage 2 Monthly calcs'!R136),"",'Mortgage 2 Monthly calcs'!R136)</f>
        <v>267.83184121022623</v>
      </c>
      <c r="X136" s="99">
        <f>IF(ISBLANK('Mortgage 2 Monthly calcs'!S136),"",'Mortgage 2 Monthly calcs'!S136)</f>
        <v>376.46956027528233</v>
      </c>
      <c r="Y136" s="99">
        <f>IF(ISBLANK('Mortgage 2 Monthly calcs'!T136),"",'Mortgage 2 Monthly calcs'!T136)</f>
        <v>24973.919786153572</v>
      </c>
      <c r="Z136" s="99">
        <f>IF(ISBLANK('Mortgage 2 Monthly calcs'!U136),"",'Mortgage 2 Monthly calcs'!U136)</f>
        <v>55563.75539953501</v>
      </c>
      <c r="AA136" s="99">
        <f>IF(ISBLANK('Mortgage 2 Monthly calcs'!V136),"",'Mortgage 2 Monthly calcs'!V136)</f>
        <v>0</v>
      </c>
      <c r="AB136" s="99">
        <f>IF(ISBLANK('Mortgage 2 Monthly calcs'!W136),"",'Mortgage 2 Monthly calcs'!W136)</f>
        <v>75026.080213846246</v>
      </c>
    </row>
    <row r="137" spans="2:28" x14ac:dyDescent="0.25">
      <c r="B137" s="110"/>
      <c r="C137" s="111"/>
      <c r="D137" s="124"/>
      <c r="E137" s="122" t="str">
        <f>IF(ISBLANK('Mortgage 2 Monthly calcs'!E137),"",'Mortgage 2 Monthly calcs'!E137)</f>
        <v/>
      </c>
      <c r="F137" s="122" t="str">
        <f>IF(ISBLANK('Mortgage 2 Monthly calcs'!F137),"",'Mortgage 2 Monthly calcs'!F137)</f>
        <v>Apr</v>
      </c>
      <c r="G137" s="123"/>
      <c r="H137" s="123">
        <f>IF(ISBLANK('Mortgage 2 Monthly calcs'!G137),"",'Mortgage 2 Monthly calcs'!G137)</f>
        <v>0.06</v>
      </c>
      <c r="I137" s="99">
        <f>IF(ISBLANK('Mortgage 2 Monthly calcs'!H137),"",'Mortgage 2 Monthly calcs'!H137)</f>
        <v>644.30140148550618</v>
      </c>
      <c r="J137" s="99">
        <f>IF(ISBLANK('Mortgage 2 Monthly calcs'!I137),"",'Mortgage 2 Monthly calcs'!I137)</f>
        <v>375.13040106923125</v>
      </c>
      <c r="K137" s="99">
        <f>IF(ISBLANK('Mortgage 2 Monthly calcs'!J137),"",'Mortgage 2 Monthly calcs'!J137)</f>
        <v>75026.080213846246</v>
      </c>
      <c r="L137" s="99"/>
      <c r="M137" s="99">
        <f>IF(ISBLANK('Mortgage 2 Monthly calcs'!K137),"",'Mortgage 2 Monthly calcs'!K137)</f>
        <v>0</v>
      </c>
      <c r="N137" s="99"/>
      <c r="O137" s="99">
        <f>IF(ISBLANK('Mortgage 2 Monthly calcs'!L137),"",'Mortgage 2 Monthly calcs'!L137)</f>
        <v>644.30140148550856</v>
      </c>
      <c r="P137" s="99"/>
      <c r="Q137" s="99">
        <f>IF(ISBLANK('Mortgage 2 Monthly calcs'!M137),"",'Mortgage 2 Monthly calcs'!M137)</f>
        <v>0</v>
      </c>
      <c r="R137" s="99">
        <f>IF(ISBLANK('Mortgage 2 Monthly calcs'!N137),"",'Mortgage 2 Monthly calcs'!N137)</f>
        <v>644.30140148550856</v>
      </c>
      <c r="S137" s="99">
        <f>IF(ISBLANK('Mortgage 2 Monthly calcs'!O137),"",'Mortgage 2 Monthly calcs'!O137)</f>
        <v>0</v>
      </c>
      <c r="T137" s="99"/>
      <c r="U137" s="99">
        <f>IF(ISBLANK('Mortgage 2 Monthly calcs'!P137),"",'Mortgage 2 Monthly calcs'!P137)</f>
        <v>0</v>
      </c>
      <c r="V137" s="99">
        <f>IF(ISBLANK('Mortgage 2 Monthly calcs'!Q137),"",'Mortgage 2 Monthly calcs'!Q137)</f>
        <v>0</v>
      </c>
      <c r="W137" s="99">
        <f>IF(ISBLANK('Mortgage 2 Monthly calcs'!R137),"",'Mortgage 2 Monthly calcs'!R137)</f>
        <v>269.17100041627731</v>
      </c>
      <c r="X137" s="99">
        <f>IF(ISBLANK('Mortgage 2 Monthly calcs'!S137),"",'Mortgage 2 Monthly calcs'!S137)</f>
        <v>375.13040106923125</v>
      </c>
      <c r="Y137" s="99">
        <f>IF(ISBLANK('Mortgage 2 Monthly calcs'!T137),"",'Mortgage 2 Monthly calcs'!T137)</f>
        <v>25243.09078656985</v>
      </c>
      <c r="Z137" s="99">
        <f>IF(ISBLANK('Mortgage 2 Monthly calcs'!U137),"",'Mortgage 2 Monthly calcs'!U137)</f>
        <v>55938.885800604243</v>
      </c>
      <c r="AA137" s="99">
        <f>IF(ISBLANK('Mortgage 2 Monthly calcs'!V137),"",'Mortgage 2 Monthly calcs'!V137)</f>
        <v>0</v>
      </c>
      <c r="AB137" s="99">
        <f>IF(ISBLANK('Mortgage 2 Monthly calcs'!W137),"",'Mortgage 2 Monthly calcs'!W137)</f>
        <v>74756.909213429972</v>
      </c>
    </row>
    <row r="138" spans="2:28" x14ac:dyDescent="0.25">
      <c r="B138" s="110"/>
      <c r="C138" s="111"/>
      <c r="D138" s="124"/>
      <c r="E138" s="122" t="str">
        <f>IF(ISBLANK('Mortgage 2 Monthly calcs'!E138),"",'Mortgage 2 Monthly calcs'!E138)</f>
        <v/>
      </c>
      <c r="F138" s="122" t="str">
        <f>IF(ISBLANK('Mortgage 2 Monthly calcs'!F138),"",'Mortgage 2 Monthly calcs'!F138)</f>
        <v>May</v>
      </c>
      <c r="G138" s="123"/>
      <c r="H138" s="123">
        <f>IF(ISBLANK('Mortgage 2 Monthly calcs'!G138),"",'Mortgage 2 Monthly calcs'!G138)</f>
        <v>0.06</v>
      </c>
      <c r="I138" s="99">
        <f>IF(ISBLANK('Mortgage 2 Monthly calcs'!H138),"",'Mortgage 2 Monthly calcs'!H138)</f>
        <v>644.30140148550618</v>
      </c>
      <c r="J138" s="99">
        <f>IF(ISBLANK('Mortgage 2 Monthly calcs'!I138),"",'Mortgage 2 Monthly calcs'!I138)</f>
        <v>373.78454606714985</v>
      </c>
      <c r="K138" s="99">
        <f>IF(ISBLANK('Mortgage 2 Monthly calcs'!J138),"",'Mortgage 2 Monthly calcs'!J138)</f>
        <v>74756.909213429972</v>
      </c>
      <c r="L138" s="99"/>
      <c r="M138" s="99">
        <f>IF(ISBLANK('Mortgage 2 Monthly calcs'!K138),"",'Mortgage 2 Monthly calcs'!K138)</f>
        <v>0</v>
      </c>
      <c r="N138" s="99"/>
      <c r="O138" s="99">
        <f>IF(ISBLANK('Mortgage 2 Monthly calcs'!L138),"",'Mortgage 2 Monthly calcs'!L138)</f>
        <v>644.30140148550856</v>
      </c>
      <c r="P138" s="99"/>
      <c r="Q138" s="99">
        <f>IF(ISBLANK('Mortgage 2 Monthly calcs'!M138),"",'Mortgage 2 Monthly calcs'!M138)</f>
        <v>0</v>
      </c>
      <c r="R138" s="99">
        <f>IF(ISBLANK('Mortgage 2 Monthly calcs'!N138),"",'Mortgage 2 Monthly calcs'!N138)</f>
        <v>644.30140148550856</v>
      </c>
      <c r="S138" s="99">
        <f>IF(ISBLANK('Mortgage 2 Monthly calcs'!O138),"",'Mortgage 2 Monthly calcs'!O138)</f>
        <v>0</v>
      </c>
      <c r="T138" s="99"/>
      <c r="U138" s="99">
        <f>IF(ISBLANK('Mortgage 2 Monthly calcs'!P138),"",'Mortgage 2 Monthly calcs'!P138)</f>
        <v>0</v>
      </c>
      <c r="V138" s="99">
        <f>IF(ISBLANK('Mortgage 2 Monthly calcs'!Q138),"",'Mortgage 2 Monthly calcs'!Q138)</f>
        <v>0</v>
      </c>
      <c r="W138" s="99">
        <f>IF(ISBLANK('Mortgage 2 Monthly calcs'!R138),"",'Mortgage 2 Monthly calcs'!R138)</f>
        <v>270.51685541835872</v>
      </c>
      <c r="X138" s="99">
        <f>IF(ISBLANK('Mortgage 2 Monthly calcs'!S138),"",'Mortgage 2 Monthly calcs'!S138)</f>
        <v>373.78454606714985</v>
      </c>
      <c r="Y138" s="99">
        <f>IF(ISBLANK('Mortgage 2 Monthly calcs'!T138),"",'Mortgage 2 Monthly calcs'!T138)</f>
        <v>25513.607641988208</v>
      </c>
      <c r="Z138" s="99">
        <f>IF(ISBLANK('Mortgage 2 Monthly calcs'!U138),"",'Mortgage 2 Monthly calcs'!U138)</f>
        <v>56312.670346671395</v>
      </c>
      <c r="AA138" s="99">
        <f>IF(ISBLANK('Mortgage 2 Monthly calcs'!V138),"",'Mortgage 2 Monthly calcs'!V138)</f>
        <v>0</v>
      </c>
      <c r="AB138" s="99">
        <f>IF(ISBLANK('Mortgage 2 Monthly calcs'!W138),"",'Mortgage 2 Monthly calcs'!W138)</f>
        <v>74486.39235801161</v>
      </c>
    </row>
    <row r="139" spans="2:28" x14ac:dyDescent="0.25">
      <c r="B139" s="110"/>
      <c r="C139" s="111"/>
      <c r="D139" s="124"/>
      <c r="E139" s="122" t="str">
        <f>IF(ISBLANK('Mortgage 2 Monthly calcs'!E139),"",'Mortgage 2 Monthly calcs'!E139)</f>
        <v/>
      </c>
      <c r="F139" s="122" t="str">
        <f>IF(ISBLANK('Mortgage 2 Monthly calcs'!F139),"",'Mortgage 2 Monthly calcs'!F139)</f>
        <v>Jun</v>
      </c>
      <c r="G139" s="123"/>
      <c r="H139" s="123">
        <f>IF(ISBLANK('Mortgage 2 Monthly calcs'!G139),"",'Mortgage 2 Monthly calcs'!G139)</f>
        <v>0.06</v>
      </c>
      <c r="I139" s="99">
        <f>IF(ISBLANK('Mortgage 2 Monthly calcs'!H139),"",'Mortgage 2 Monthly calcs'!H139)</f>
        <v>644.30140148550618</v>
      </c>
      <c r="J139" s="99">
        <f>IF(ISBLANK('Mortgage 2 Monthly calcs'!I139),"",'Mortgage 2 Monthly calcs'!I139)</f>
        <v>372.43196179005804</v>
      </c>
      <c r="K139" s="99">
        <f>IF(ISBLANK('Mortgage 2 Monthly calcs'!J139),"",'Mortgage 2 Monthly calcs'!J139)</f>
        <v>74486.39235801161</v>
      </c>
      <c r="L139" s="99"/>
      <c r="M139" s="99">
        <f>IF(ISBLANK('Mortgage 2 Monthly calcs'!K139),"",'Mortgage 2 Monthly calcs'!K139)</f>
        <v>0</v>
      </c>
      <c r="N139" s="99"/>
      <c r="O139" s="99">
        <f>IF(ISBLANK('Mortgage 2 Monthly calcs'!L139),"",'Mortgage 2 Monthly calcs'!L139)</f>
        <v>644.30140148550856</v>
      </c>
      <c r="P139" s="99"/>
      <c r="Q139" s="99">
        <f>IF(ISBLANK('Mortgage 2 Monthly calcs'!M139),"",'Mortgage 2 Monthly calcs'!M139)</f>
        <v>0</v>
      </c>
      <c r="R139" s="99">
        <f>IF(ISBLANK('Mortgage 2 Monthly calcs'!N139),"",'Mortgage 2 Monthly calcs'!N139)</f>
        <v>644.30140148550856</v>
      </c>
      <c r="S139" s="99">
        <f>IF(ISBLANK('Mortgage 2 Monthly calcs'!O139),"",'Mortgage 2 Monthly calcs'!O139)</f>
        <v>0</v>
      </c>
      <c r="T139" s="99"/>
      <c r="U139" s="99">
        <f>IF(ISBLANK('Mortgage 2 Monthly calcs'!P139),"",'Mortgage 2 Monthly calcs'!P139)</f>
        <v>0</v>
      </c>
      <c r="V139" s="99">
        <f>IF(ISBLANK('Mortgage 2 Monthly calcs'!Q139),"",'Mortgage 2 Monthly calcs'!Q139)</f>
        <v>0</v>
      </c>
      <c r="W139" s="99">
        <f>IF(ISBLANK('Mortgage 2 Monthly calcs'!R139),"",'Mortgage 2 Monthly calcs'!R139)</f>
        <v>271.86943969545052</v>
      </c>
      <c r="X139" s="99">
        <f>IF(ISBLANK('Mortgage 2 Monthly calcs'!S139),"",'Mortgage 2 Monthly calcs'!S139)</f>
        <v>372.43196179005804</v>
      </c>
      <c r="Y139" s="99">
        <f>IF(ISBLANK('Mortgage 2 Monthly calcs'!T139),"",'Mortgage 2 Monthly calcs'!T139)</f>
        <v>25785.477081683657</v>
      </c>
      <c r="Z139" s="99">
        <f>IF(ISBLANK('Mortgage 2 Monthly calcs'!U139),"",'Mortgage 2 Monthly calcs'!U139)</f>
        <v>56685.10230846145</v>
      </c>
      <c r="AA139" s="99">
        <f>IF(ISBLANK('Mortgage 2 Monthly calcs'!V139),"",'Mortgage 2 Monthly calcs'!V139)</f>
        <v>0</v>
      </c>
      <c r="AB139" s="99">
        <f>IF(ISBLANK('Mortgage 2 Monthly calcs'!W139),"",'Mortgage 2 Monthly calcs'!W139)</f>
        <v>74214.522918316157</v>
      </c>
    </row>
    <row r="140" spans="2:28" x14ac:dyDescent="0.25">
      <c r="B140" s="110"/>
      <c r="C140" s="111"/>
      <c r="D140" s="124"/>
      <c r="E140" s="122" t="str">
        <f>IF(ISBLANK('Mortgage 2 Monthly calcs'!E140),"",'Mortgage 2 Monthly calcs'!E140)</f>
        <v/>
      </c>
      <c r="F140" s="122" t="str">
        <f>IF(ISBLANK('Mortgage 2 Monthly calcs'!F140),"",'Mortgage 2 Monthly calcs'!F140)</f>
        <v>Jul</v>
      </c>
      <c r="G140" s="123"/>
      <c r="H140" s="123">
        <f>IF(ISBLANK('Mortgage 2 Monthly calcs'!G140),"",'Mortgage 2 Monthly calcs'!G140)</f>
        <v>0.06</v>
      </c>
      <c r="I140" s="99">
        <f>IF(ISBLANK('Mortgage 2 Monthly calcs'!H140),"",'Mortgage 2 Monthly calcs'!H140)</f>
        <v>644.30140148550595</v>
      </c>
      <c r="J140" s="99">
        <f>IF(ISBLANK('Mortgage 2 Monthly calcs'!I140),"",'Mortgage 2 Monthly calcs'!I140)</f>
        <v>371.07261459158082</v>
      </c>
      <c r="K140" s="99">
        <f>IF(ISBLANK('Mortgage 2 Monthly calcs'!J140),"",'Mortgage 2 Monthly calcs'!J140)</f>
        <v>74214.522918316157</v>
      </c>
      <c r="L140" s="99"/>
      <c r="M140" s="99">
        <f>IF(ISBLANK('Mortgage 2 Monthly calcs'!K140),"",'Mortgage 2 Monthly calcs'!K140)</f>
        <v>0</v>
      </c>
      <c r="N140" s="99"/>
      <c r="O140" s="99">
        <f>IF(ISBLANK('Mortgage 2 Monthly calcs'!L140),"",'Mortgage 2 Monthly calcs'!L140)</f>
        <v>644.30140148550856</v>
      </c>
      <c r="P140" s="99"/>
      <c r="Q140" s="99">
        <f>IF(ISBLANK('Mortgage 2 Monthly calcs'!M140),"",'Mortgage 2 Monthly calcs'!M140)</f>
        <v>0</v>
      </c>
      <c r="R140" s="99">
        <f>IF(ISBLANK('Mortgage 2 Monthly calcs'!N140),"",'Mortgage 2 Monthly calcs'!N140)</f>
        <v>644.30140148550856</v>
      </c>
      <c r="S140" s="99">
        <f>IF(ISBLANK('Mortgage 2 Monthly calcs'!O140),"",'Mortgage 2 Monthly calcs'!O140)</f>
        <v>0</v>
      </c>
      <c r="T140" s="99"/>
      <c r="U140" s="99">
        <f>IF(ISBLANK('Mortgage 2 Monthly calcs'!P140),"",'Mortgage 2 Monthly calcs'!P140)</f>
        <v>0</v>
      </c>
      <c r="V140" s="99">
        <f>IF(ISBLANK('Mortgage 2 Monthly calcs'!Q140),"",'Mortgage 2 Monthly calcs'!Q140)</f>
        <v>0</v>
      </c>
      <c r="W140" s="99">
        <f>IF(ISBLANK('Mortgage 2 Monthly calcs'!R140),"",'Mortgage 2 Monthly calcs'!R140)</f>
        <v>273.22878689392775</v>
      </c>
      <c r="X140" s="99">
        <f>IF(ISBLANK('Mortgage 2 Monthly calcs'!S140),"",'Mortgage 2 Monthly calcs'!S140)</f>
        <v>371.07261459158082</v>
      </c>
      <c r="Y140" s="99">
        <f>IF(ISBLANK('Mortgage 2 Monthly calcs'!T140),"",'Mortgage 2 Monthly calcs'!T140)</f>
        <v>26058.705868577585</v>
      </c>
      <c r="Z140" s="99">
        <f>IF(ISBLANK('Mortgage 2 Monthly calcs'!U140),"",'Mortgage 2 Monthly calcs'!U140)</f>
        <v>57056.174923053033</v>
      </c>
      <c r="AA140" s="99">
        <f>IF(ISBLANK('Mortgage 2 Monthly calcs'!V140),"",'Mortgage 2 Monthly calcs'!V140)</f>
        <v>0</v>
      </c>
      <c r="AB140" s="99">
        <f>IF(ISBLANK('Mortgage 2 Monthly calcs'!W140),"",'Mortgage 2 Monthly calcs'!W140)</f>
        <v>73941.294131422226</v>
      </c>
    </row>
    <row r="141" spans="2:28" x14ac:dyDescent="0.25">
      <c r="B141" s="110"/>
      <c r="C141" s="111"/>
      <c r="D141" s="124"/>
      <c r="E141" s="122" t="str">
        <f>IF(ISBLANK('Mortgage 2 Monthly calcs'!E141),"",'Mortgage 2 Monthly calcs'!E141)</f>
        <v/>
      </c>
      <c r="F141" s="122" t="str">
        <f>IF(ISBLANK('Mortgage 2 Monthly calcs'!F141),"",'Mortgage 2 Monthly calcs'!F141)</f>
        <v>Aug</v>
      </c>
      <c r="G141" s="123"/>
      <c r="H141" s="123">
        <f>IF(ISBLANK('Mortgage 2 Monthly calcs'!G141),"",'Mortgage 2 Monthly calcs'!G141)</f>
        <v>0.06</v>
      </c>
      <c r="I141" s="99">
        <f>IF(ISBLANK('Mortgage 2 Monthly calcs'!H141),"",'Mortgage 2 Monthly calcs'!H141)</f>
        <v>644.30140148550606</v>
      </c>
      <c r="J141" s="99">
        <f>IF(ISBLANK('Mortgage 2 Monthly calcs'!I141),"",'Mortgage 2 Monthly calcs'!I141)</f>
        <v>369.70647065711114</v>
      </c>
      <c r="K141" s="99">
        <f>IF(ISBLANK('Mortgage 2 Monthly calcs'!J141),"",'Mortgage 2 Monthly calcs'!J141)</f>
        <v>73941.294131422226</v>
      </c>
      <c r="L141" s="99"/>
      <c r="M141" s="99">
        <f>IF(ISBLANK('Mortgage 2 Monthly calcs'!K141),"",'Mortgage 2 Monthly calcs'!K141)</f>
        <v>0</v>
      </c>
      <c r="N141" s="99"/>
      <c r="O141" s="99">
        <f>IF(ISBLANK('Mortgage 2 Monthly calcs'!L141),"",'Mortgage 2 Monthly calcs'!L141)</f>
        <v>644.30140148550856</v>
      </c>
      <c r="P141" s="99"/>
      <c r="Q141" s="99">
        <f>IF(ISBLANK('Mortgage 2 Monthly calcs'!M141),"",'Mortgage 2 Monthly calcs'!M141)</f>
        <v>0</v>
      </c>
      <c r="R141" s="99">
        <f>IF(ISBLANK('Mortgage 2 Monthly calcs'!N141),"",'Mortgage 2 Monthly calcs'!N141)</f>
        <v>644.30140148550856</v>
      </c>
      <c r="S141" s="99">
        <f>IF(ISBLANK('Mortgage 2 Monthly calcs'!O141),"",'Mortgage 2 Monthly calcs'!O141)</f>
        <v>0</v>
      </c>
      <c r="T141" s="99"/>
      <c r="U141" s="99">
        <f>IF(ISBLANK('Mortgage 2 Monthly calcs'!P141),"",'Mortgage 2 Monthly calcs'!P141)</f>
        <v>0</v>
      </c>
      <c r="V141" s="99">
        <f>IF(ISBLANK('Mortgage 2 Monthly calcs'!Q141),"",'Mortgage 2 Monthly calcs'!Q141)</f>
        <v>0</v>
      </c>
      <c r="W141" s="99">
        <f>IF(ISBLANK('Mortgage 2 Monthly calcs'!R141),"",'Mortgage 2 Monthly calcs'!R141)</f>
        <v>274.59493082839742</v>
      </c>
      <c r="X141" s="99">
        <f>IF(ISBLANK('Mortgage 2 Monthly calcs'!S141),"",'Mortgage 2 Monthly calcs'!S141)</f>
        <v>369.70647065711114</v>
      </c>
      <c r="Y141" s="99">
        <f>IF(ISBLANK('Mortgage 2 Monthly calcs'!T141),"",'Mortgage 2 Monthly calcs'!T141)</f>
        <v>26333.300799405981</v>
      </c>
      <c r="Z141" s="99">
        <f>IF(ISBLANK('Mortgage 2 Monthly calcs'!U141),"",'Mortgage 2 Monthly calcs'!U141)</f>
        <v>57425.881393710144</v>
      </c>
      <c r="AA141" s="99">
        <f>IF(ISBLANK('Mortgage 2 Monthly calcs'!V141),"",'Mortgage 2 Monthly calcs'!V141)</f>
        <v>0</v>
      </c>
      <c r="AB141" s="99">
        <f>IF(ISBLANK('Mortgage 2 Monthly calcs'!W141),"",'Mortgage 2 Monthly calcs'!W141)</f>
        <v>73666.699200593823</v>
      </c>
    </row>
    <row r="142" spans="2:28" x14ac:dyDescent="0.25">
      <c r="B142" s="110"/>
      <c r="C142" s="111"/>
      <c r="D142" s="124"/>
      <c r="E142" s="122" t="str">
        <f>IF(ISBLANK('Mortgage 2 Monthly calcs'!E142),"",'Mortgage 2 Monthly calcs'!E142)</f>
        <v/>
      </c>
      <c r="F142" s="122" t="str">
        <f>IF(ISBLANK('Mortgage 2 Monthly calcs'!F142),"",'Mortgage 2 Monthly calcs'!F142)</f>
        <v>Sep</v>
      </c>
      <c r="G142" s="123"/>
      <c r="H142" s="123">
        <f>IF(ISBLANK('Mortgage 2 Monthly calcs'!G142),"",'Mortgage 2 Monthly calcs'!G142)</f>
        <v>0.06</v>
      </c>
      <c r="I142" s="99">
        <f>IF(ISBLANK('Mortgage 2 Monthly calcs'!H142),"",'Mortgage 2 Monthly calcs'!H142)</f>
        <v>644.30140148550595</v>
      </c>
      <c r="J142" s="99">
        <f>IF(ISBLANK('Mortgage 2 Monthly calcs'!I142),"",'Mortgage 2 Monthly calcs'!I142)</f>
        <v>368.33349600296913</v>
      </c>
      <c r="K142" s="99">
        <f>IF(ISBLANK('Mortgage 2 Monthly calcs'!J142),"",'Mortgage 2 Monthly calcs'!J142)</f>
        <v>73666.699200593823</v>
      </c>
      <c r="L142" s="99"/>
      <c r="M142" s="99">
        <f>IF(ISBLANK('Mortgage 2 Monthly calcs'!K142),"",'Mortgage 2 Monthly calcs'!K142)</f>
        <v>0</v>
      </c>
      <c r="N142" s="99"/>
      <c r="O142" s="99">
        <f>IF(ISBLANK('Mortgage 2 Monthly calcs'!L142),"",'Mortgage 2 Monthly calcs'!L142)</f>
        <v>644.30140148550856</v>
      </c>
      <c r="P142" s="99"/>
      <c r="Q142" s="99">
        <f>IF(ISBLANK('Mortgage 2 Monthly calcs'!M142),"",'Mortgage 2 Monthly calcs'!M142)</f>
        <v>0</v>
      </c>
      <c r="R142" s="99">
        <f>IF(ISBLANK('Mortgage 2 Monthly calcs'!N142),"",'Mortgage 2 Monthly calcs'!N142)</f>
        <v>644.30140148550856</v>
      </c>
      <c r="S142" s="99">
        <f>IF(ISBLANK('Mortgage 2 Monthly calcs'!O142),"",'Mortgage 2 Monthly calcs'!O142)</f>
        <v>0</v>
      </c>
      <c r="T142" s="99"/>
      <c r="U142" s="99">
        <f>IF(ISBLANK('Mortgage 2 Monthly calcs'!P142),"",'Mortgage 2 Monthly calcs'!P142)</f>
        <v>0</v>
      </c>
      <c r="V142" s="99">
        <f>IF(ISBLANK('Mortgage 2 Monthly calcs'!Q142),"",'Mortgage 2 Monthly calcs'!Q142)</f>
        <v>0</v>
      </c>
      <c r="W142" s="99">
        <f>IF(ISBLANK('Mortgage 2 Monthly calcs'!R142),"",'Mortgage 2 Monthly calcs'!R142)</f>
        <v>275.96790548253944</v>
      </c>
      <c r="X142" s="99">
        <f>IF(ISBLANK('Mortgage 2 Monthly calcs'!S142),"",'Mortgage 2 Monthly calcs'!S142)</f>
        <v>368.33349600296913</v>
      </c>
      <c r="Y142" s="99">
        <f>IF(ISBLANK('Mortgage 2 Monthly calcs'!T142),"",'Mortgage 2 Monthly calcs'!T142)</f>
        <v>26609.26870488852</v>
      </c>
      <c r="Z142" s="99">
        <f>IF(ISBLANK('Mortgage 2 Monthly calcs'!U142),"",'Mortgage 2 Monthly calcs'!U142)</f>
        <v>57794.214889713112</v>
      </c>
      <c r="AA142" s="99">
        <f>IF(ISBLANK('Mortgage 2 Monthly calcs'!V142),"",'Mortgage 2 Monthly calcs'!V142)</f>
        <v>0</v>
      </c>
      <c r="AB142" s="99">
        <f>IF(ISBLANK('Mortgage 2 Monthly calcs'!W142),"",'Mortgage 2 Monthly calcs'!W142)</f>
        <v>73390.731295111284</v>
      </c>
    </row>
    <row r="143" spans="2:28" x14ac:dyDescent="0.25">
      <c r="B143" s="110"/>
      <c r="C143" s="111"/>
      <c r="D143" s="124">
        <f>D131+1</f>
        <v>11</v>
      </c>
      <c r="E143" s="122" t="str">
        <f>IF(ISBLANK('Mortgage 2 Monthly calcs'!E143),"",'Mortgage 2 Monthly calcs'!E143)</f>
        <v/>
      </c>
      <c r="F143" s="122" t="str">
        <f>IF(ISBLANK('Mortgage 2 Monthly calcs'!F143),"",'Mortgage 2 Monthly calcs'!F143)</f>
        <v>Oct</v>
      </c>
      <c r="G143" s="123"/>
      <c r="H143" s="123">
        <f>IF(ISBLANK('Mortgage 2 Monthly calcs'!G143),"",'Mortgage 2 Monthly calcs'!G143)</f>
        <v>0.06</v>
      </c>
      <c r="I143" s="99">
        <f>IF(ISBLANK('Mortgage 2 Monthly calcs'!H143),"",'Mortgage 2 Monthly calcs'!H143)</f>
        <v>644.30140148550595</v>
      </c>
      <c r="J143" s="99">
        <f>IF(ISBLANK('Mortgage 2 Monthly calcs'!I143),"",'Mortgage 2 Monthly calcs'!I143)</f>
        <v>366.95365647555644</v>
      </c>
      <c r="K143" s="99">
        <f>IF(ISBLANK('Mortgage 2 Monthly calcs'!J143),"",'Mortgage 2 Monthly calcs'!J143)</f>
        <v>73390.731295111284</v>
      </c>
      <c r="L143" s="99"/>
      <c r="M143" s="99">
        <f>IF(ISBLANK('Mortgage 2 Monthly calcs'!K143),"",'Mortgage 2 Monthly calcs'!K143)</f>
        <v>0</v>
      </c>
      <c r="N143" s="99"/>
      <c r="O143" s="99">
        <f>IF(ISBLANK('Mortgage 2 Monthly calcs'!L143),"",'Mortgage 2 Monthly calcs'!L143)</f>
        <v>644.30140148550856</v>
      </c>
      <c r="P143" s="99"/>
      <c r="Q143" s="99">
        <f>IF(ISBLANK('Mortgage 2 Monthly calcs'!M143),"",'Mortgage 2 Monthly calcs'!M143)</f>
        <v>0</v>
      </c>
      <c r="R143" s="99">
        <f>IF(ISBLANK('Mortgage 2 Monthly calcs'!N143),"",'Mortgage 2 Monthly calcs'!N143)</f>
        <v>644.30140148550856</v>
      </c>
      <c r="S143" s="99">
        <f>IF(ISBLANK('Mortgage 2 Monthly calcs'!O143),"",'Mortgage 2 Monthly calcs'!O143)</f>
        <v>0</v>
      </c>
      <c r="T143" s="99"/>
      <c r="U143" s="99">
        <f>IF(ISBLANK('Mortgage 2 Monthly calcs'!P143),"",'Mortgage 2 Monthly calcs'!P143)</f>
        <v>0</v>
      </c>
      <c r="V143" s="99">
        <f>IF(ISBLANK('Mortgage 2 Monthly calcs'!Q143),"",'Mortgage 2 Monthly calcs'!Q143)</f>
        <v>0</v>
      </c>
      <c r="W143" s="99">
        <f>IF(ISBLANK('Mortgage 2 Monthly calcs'!R143),"",'Mortgage 2 Monthly calcs'!R143)</f>
        <v>277.34774500995212</v>
      </c>
      <c r="X143" s="99">
        <f>IF(ISBLANK('Mortgage 2 Monthly calcs'!S143),"",'Mortgage 2 Monthly calcs'!S143)</f>
        <v>366.95365647555644</v>
      </c>
      <c r="Y143" s="99">
        <f>IF(ISBLANK('Mortgage 2 Monthly calcs'!T143),"",'Mortgage 2 Monthly calcs'!T143)</f>
        <v>26886.616449898473</v>
      </c>
      <c r="Z143" s="99">
        <f>IF(ISBLANK('Mortgage 2 Monthly calcs'!U143),"",'Mortgage 2 Monthly calcs'!U143)</f>
        <v>58161.168546188666</v>
      </c>
      <c r="AA143" s="99">
        <f>IF(ISBLANK('Mortgage 2 Monthly calcs'!V143),"",'Mortgage 2 Monthly calcs'!V143)</f>
        <v>0</v>
      </c>
      <c r="AB143" s="99">
        <f>IF(ISBLANK('Mortgage 2 Monthly calcs'!W143),"",'Mortgage 2 Monthly calcs'!W143)</f>
        <v>73113.383550101338</v>
      </c>
    </row>
    <row r="144" spans="2:28" x14ac:dyDescent="0.25">
      <c r="B144" s="110"/>
      <c r="C144" s="111"/>
      <c r="D144" s="124"/>
      <c r="E144" s="122" t="str">
        <f>IF(ISBLANK('Mortgage 2 Monthly calcs'!E144),"",'Mortgage 2 Monthly calcs'!E144)</f>
        <v/>
      </c>
      <c r="F144" s="122" t="str">
        <f>IF(ISBLANK('Mortgage 2 Monthly calcs'!F144),"",'Mortgage 2 Monthly calcs'!F144)</f>
        <v>Nov</v>
      </c>
      <c r="G144" s="123"/>
      <c r="H144" s="123">
        <f>IF(ISBLANK('Mortgage 2 Monthly calcs'!G144),"",'Mortgage 2 Monthly calcs'!G144)</f>
        <v>0.06</v>
      </c>
      <c r="I144" s="99">
        <f>IF(ISBLANK('Mortgage 2 Monthly calcs'!H144),"",'Mortgage 2 Monthly calcs'!H144)</f>
        <v>644.30140148550595</v>
      </c>
      <c r="J144" s="99">
        <f>IF(ISBLANK('Mortgage 2 Monthly calcs'!I144),"",'Mortgage 2 Monthly calcs'!I144)</f>
        <v>365.56691775050672</v>
      </c>
      <c r="K144" s="99">
        <f>IF(ISBLANK('Mortgage 2 Monthly calcs'!J144),"",'Mortgage 2 Monthly calcs'!J144)</f>
        <v>73113.383550101338</v>
      </c>
      <c r="L144" s="99"/>
      <c r="M144" s="99">
        <f>IF(ISBLANK('Mortgage 2 Monthly calcs'!K144),"",'Mortgage 2 Monthly calcs'!K144)</f>
        <v>0</v>
      </c>
      <c r="N144" s="99"/>
      <c r="O144" s="99">
        <f>IF(ISBLANK('Mortgage 2 Monthly calcs'!L144),"",'Mortgage 2 Monthly calcs'!L144)</f>
        <v>644.30140148550856</v>
      </c>
      <c r="P144" s="99"/>
      <c r="Q144" s="99">
        <f>IF(ISBLANK('Mortgage 2 Monthly calcs'!M144),"",'Mortgage 2 Monthly calcs'!M144)</f>
        <v>0</v>
      </c>
      <c r="R144" s="99">
        <f>IF(ISBLANK('Mortgage 2 Monthly calcs'!N144),"",'Mortgage 2 Monthly calcs'!N144)</f>
        <v>644.30140148550856</v>
      </c>
      <c r="S144" s="99">
        <f>IF(ISBLANK('Mortgage 2 Monthly calcs'!O144),"",'Mortgage 2 Monthly calcs'!O144)</f>
        <v>0</v>
      </c>
      <c r="T144" s="99"/>
      <c r="U144" s="99">
        <f>IF(ISBLANK('Mortgage 2 Monthly calcs'!P144),"",'Mortgage 2 Monthly calcs'!P144)</f>
        <v>0</v>
      </c>
      <c r="V144" s="99">
        <f>IF(ISBLANK('Mortgage 2 Monthly calcs'!Q144),"",'Mortgage 2 Monthly calcs'!Q144)</f>
        <v>0</v>
      </c>
      <c r="W144" s="99">
        <f>IF(ISBLANK('Mortgage 2 Monthly calcs'!R144),"",'Mortgage 2 Monthly calcs'!R144)</f>
        <v>278.73448373500185</v>
      </c>
      <c r="X144" s="99">
        <f>IF(ISBLANK('Mortgage 2 Monthly calcs'!S144),"",'Mortgage 2 Monthly calcs'!S144)</f>
        <v>365.56691775050672</v>
      </c>
      <c r="Y144" s="99">
        <f>IF(ISBLANK('Mortgage 2 Monthly calcs'!T144),"",'Mortgage 2 Monthly calcs'!T144)</f>
        <v>27165.350933633476</v>
      </c>
      <c r="Z144" s="99">
        <f>IF(ISBLANK('Mortgage 2 Monthly calcs'!U144),"",'Mortgage 2 Monthly calcs'!U144)</f>
        <v>58526.735463939171</v>
      </c>
      <c r="AA144" s="99">
        <f>IF(ISBLANK('Mortgage 2 Monthly calcs'!V144),"",'Mortgage 2 Monthly calcs'!V144)</f>
        <v>0</v>
      </c>
      <c r="AB144" s="99">
        <f>IF(ISBLANK('Mortgage 2 Monthly calcs'!W144),"",'Mortgage 2 Monthly calcs'!W144)</f>
        <v>72834.649066366343</v>
      </c>
    </row>
    <row r="145" spans="2:28" x14ac:dyDescent="0.25">
      <c r="B145" s="110"/>
      <c r="C145" s="111"/>
      <c r="D145" s="124"/>
      <c r="E145" s="122" t="str">
        <f>IF(ISBLANK('Mortgage 2 Monthly calcs'!E145),"",'Mortgage 2 Monthly calcs'!E145)</f>
        <v/>
      </c>
      <c r="F145" s="122" t="str">
        <f>IF(ISBLANK('Mortgage 2 Monthly calcs'!F145),"",'Mortgage 2 Monthly calcs'!F145)</f>
        <v>Dec</v>
      </c>
      <c r="G145" s="123"/>
      <c r="H145" s="123">
        <f>IF(ISBLANK('Mortgage 2 Monthly calcs'!G145),"",'Mortgage 2 Monthly calcs'!G145)</f>
        <v>0.06</v>
      </c>
      <c r="I145" s="99">
        <f>IF(ISBLANK('Mortgage 2 Monthly calcs'!H145),"",'Mortgage 2 Monthly calcs'!H145)</f>
        <v>644.30140148550595</v>
      </c>
      <c r="J145" s="99">
        <f>IF(ISBLANK('Mortgage 2 Monthly calcs'!I145),"",'Mortgage 2 Monthly calcs'!I145)</f>
        <v>364.17324533183171</v>
      </c>
      <c r="K145" s="99">
        <f>IF(ISBLANK('Mortgage 2 Monthly calcs'!J145),"",'Mortgage 2 Monthly calcs'!J145)</f>
        <v>72834.649066366343</v>
      </c>
      <c r="L145" s="99"/>
      <c r="M145" s="99">
        <f>IF(ISBLANK('Mortgage 2 Monthly calcs'!K145),"",'Mortgage 2 Monthly calcs'!K145)</f>
        <v>0</v>
      </c>
      <c r="N145" s="99"/>
      <c r="O145" s="99">
        <f>IF(ISBLANK('Mortgage 2 Monthly calcs'!L145),"",'Mortgage 2 Monthly calcs'!L145)</f>
        <v>644.30140148550856</v>
      </c>
      <c r="P145" s="99"/>
      <c r="Q145" s="99">
        <f>IF(ISBLANK('Mortgage 2 Monthly calcs'!M145),"",'Mortgage 2 Monthly calcs'!M145)</f>
        <v>0</v>
      </c>
      <c r="R145" s="99">
        <f>IF(ISBLANK('Mortgage 2 Monthly calcs'!N145),"",'Mortgage 2 Monthly calcs'!N145)</f>
        <v>644.30140148550856</v>
      </c>
      <c r="S145" s="99">
        <f>IF(ISBLANK('Mortgage 2 Monthly calcs'!O145),"",'Mortgage 2 Monthly calcs'!O145)</f>
        <v>0</v>
      </c>
      <c r="T145" s="99"/>
      <c r="U145" s="99">
        <f>IF(ISBLANK('Mortgage 2 Monthly calcs'!P145),"",'Mortgage 2 Monthly calcs'!P145)</f>
        <v>0</v>
      </c>
      <c r="V145" s="99">
        <f>IF(ISBLANK('Mortgage 2 Monthly calcs'!Q145),"",'Mortgage 2 Monthly calcs'!Q145)</f>
        <v>0</v>
      </c>
      <c r="W145" s="99">
        <f>IF(ISBLANK('Mortgage 2 Monthly calcs'!R145),"",'Mortgage 2 Monthly calcs'!R145)</f>
        <v>280.12815615367685</v>
      </c>
      <c r="X145" s="99">
        <f>IF(ISBLANK('Mortgage 2 Monthly calcs'!S145),"",'Mortgage 2 Monthly calcs'!S145)</f>
        <v>364.17324533183171</v>
      </c>
      <c r="Y145" s="99">
        <f>IF(ISBLANK('Mortgage 2 Monthly calcs'!T145),"",'Mortgage 2 Monthly calcs'!T145)</f>
        <v>27445.479089787153</v>
      </c>
      <c r="Z145" s="99">
        <f>IF(ISBLANK('Mortgage 2 Monthly calcs'!U145),"",'Mortgage 2 Monthly calcs'!U145)</f>
        <v>58890.908709271003</v>
      </c>
      <c r="AA145" s="99">
        <f>IF(ISBLANK('Mortgage 2 Monthly calcs'!V145),"",'Mortgage 2 Monthly calcs'!V145)</f>
        <v>0</v>
      </c>
      <c r="AB145" s="99">
        <f>IF(ISBLANK('Mortgage 2 Monthly calcs'!W145),"",'Mortgage 2 Monthly calcs'!W145)</f>
        <v>72554.520910212668</v>
      </c>
    </row>
    <row r="146" spans="2:28" x14ac:dyDescent="0.25">
      <c r="B146" s="110"/>
      <c r="C146" s="111"/>
      <c r="D146" s="124"/>
      <c r="E146" s="122">
        <f>IF(ISBLANK('Mortgage 2 Monthly calcs'!E146),"",'Mortgage 2 Monthly calcs'!E146)</f>
        <v>2021</v>
      </c>
      <c r="F146" s="122" t="str">
        <f>IF(ISBLANK('Mortgage 2 Monthly calcs'!F146),"",'Mortgage 2 Monthly calcs'!F146)</f>
        <v>Jan</v>
      </c>
      <c r="G146" s="123"/>
      <c r="H146" s="123">
        <f>IF(ISBLANK('Mortgage 2 Monthly calcs'!G146),"",'Mortgage 2 Monthly calcs'!G146)</f>
        <v>0.06</v>
      </c>
      <c r="I146" s="99">
        <f>IF(ISBLANK('Mortgage 2 Monthly calcs'!H146),"",'Mortgage 2 Monthly calcs'!H146)</f>
        <v>644.30140148550606</v>
      </c>
      <c r="J146" s="99">
        <f>IF(ISBLANK('Mortgage 2 Monthly calcs'!I146),"",'Mortgage 2 Monthly calcs'!I146)</f>
        <v>362.77260455106335</v>
      </c>
      <c r="K146" s="99">
        <f>IF(ISBLANK('Mortgage 2 Monthly calcs'!J146),"",'Mortgage 2 Monthly calcs'!J146)</f>
        <v>72554.520910212668</v>
      </c>
      <c r="L146" s="99"/>
      <c r="M146" s="99">
        <f>IF(ISBLANK('Mortgage 2 Monthly calcs'!K146),"",'Mortgage 2 Monthly calcs'!K146)</f>
        <v>0</v>
      </c>
      <c r="N146" s="99"/>
      <c r="O146" s="99">
        <f>IF(ISBLANK('Mortgage 2 Monthly calcs'!L146),"",'Mortgage 2 Monthly calcs'!L146)</f>
        <v>644.30140148550856</v>
      </c>
      <c r="P146" s="99"/>
      <c r="Q146" s="99">
        <f>IF(ISBLANK('Mortgage 2 Monthly calcs'!M146),"",'Mortgage 2 Monthly calcs'!M146)</f>
        <v>0</v>
      </c>
      <c r="R146" s="99">
        <f>IF(ISBLANK('Mortgage 2 Monthly calcs'!N146),"",'Mortgage 2 Monthly calcs'!N146)</f>
        <v>644.30140148550856</v>
      </c>
      <c r="S146" s="99">
        <f>IF(ISBLANK('Mortgage 2 Monthly calcs'!O146),"",'Mortgage 2 Monthly calcs'!O146)</f>
        <v>0</v>
      </c>
      <c r="T146" s="99"/>
      <c r="U146" s="99">
        <f>IF(ISBLANK('Mortgage 2 Monthly calcs'!P146),"",'Mortgage 2 Monthly calcs'!P146)</f>
        <v>0</v>
      </c>
      <c r="V146" s="99">
        <f>IF(ISBLANK('Mortgage 2 Monthly calcs'!Q146),"",'Mortgage 2 Monthly calcs'!Q146)</f>
        <v>0</v>
      </c>
      <c r="W146" s="99">
        <f>IF(ISBLANK('Mortgage 2 Monthly calcs'!R146),"",'Mortgage 2 Monthly calcs'!R146)</f>
        <v>281.52879693444521</v>
      </c>
      <c r="X146" s="99">
        <f>IF(ISBLANK('Mortgage 2 Monthly calcs'!S146),"",'Mortgage 2 Monthly calcs'!S146)</f>
        <v>362.77260455106335</v>
      </c>
      <c r="Y146" s="99">
        <f>IF(ISBLANK('Mortgage 2 Monthly calcs'!T146),"",'Mortgage 2 Monthly calcs'!T146)</f>
        <v>27727.0078867216</v>
      </c>
      <c r="Z146" s="99">
        <f>IF(ISBLANK('Mortgage 2 Monthly calcs'!U146),"",'Mortgage 2 Monthly calcs'!U146)</f>
        <v>59253.681313822068</v>
      </c>
      <c r="AA146" s="99">
        <f>IF(ISBLANK('Mortgage 2 Monthly calcs'!V146),"",'Mortgage 2 Monthly calcs'!V146)</f>
        <v>0</v>
      </c>
      <c r="AB146" s="99">
        <f>IF(ISBLANK('Mortgage 2 Monthly calcs'!W146),"",'Mortgage 2 Monthly calcs'!W146)</f>
        <v>72272.992113278218</v>
      </c>
    </row>
    <row r="147" spans="2:28" x14ac:dyDescent="0.25">
      <c r="B147" s="110"/>
      <c r="C147" s="111"/>
      <c r="D147" s="124" t="str">
        <f>IF(K915=1,F139+1,"")</f>
        <v/>
      </c>
      <c r="E147" s="122" t="str">
        <f>IF(ISBLANK('Mortgage 2 Monthly calcs'!E147),"",'Mortgage 2 Monthly calcs'!E147)</f>
        <v/>
      </c>
      <c r="F147" s="122" t="str">
        <f>IF(ISBLANK('Mortgage 2 Monthly calcs'!F147),"",'Mortgage 2 Monthly calcs'!F147)</f>
        <v>Feb</v>
      </c>
      <c r="G147" s="123"/>
      <c r="H147" s="123">
        <f>IF(ISBLANK('Mortgage 2 Monthly calcs'!G147),"",'Mortgage 2 Monthly calcs'!G147)</f>
        <v>0.06</v>
      </c>
      <c r="I147" s="99">
        <f>IF(ISBLANK('Mortgage 2 Monthly calcs'!H147),"",'Mortgage 2 Monthly calcs'!H147)</f>
        <v>644.30140148550606</v>
      </c>
      <c r="J147" s="99">
        <f>IF(ISBLANK('Mortgage 2 Monthly calcs'!I147),"",'Mortgage 2 Monthly calcs'!I147)</f>
        <v>361.36496056639112</v>
      </c>
      <c r="K147" s="99">
        <f>IF(ISBLANK('Mortgage 2 Monthly calcs'!J147),"",'Mortgage 2 Monthly calcs'!J147)</f>
        <v>72272.992113278218</v>
      </c>
      <c r="L147" s="99"/>
      <c r="M147" s="99">
        <f>IF(ISBLANK('Mortgage 2 Monthly calcs'!K147),"",'Mortgage 2 Monthly calcs'!K147)</f>
        <v>0</v>
      </c>
      <c r="N147" s="99"/>
      <c r="O147" s="99">
        <f>IF(ISBLANK('Mortgage 2 Monthly calcs'!L147),"",'Mortgage 2 Monthly calcs'!L147)</f>
        <v>644.30140148550856</v>
      </c>
      <c r="P147" s="99"/>
      <c r="Q147" s="99">
        <f>IF(ISBLANK('Mortgage 2 Monthly calcs'!M147),"",'Mortgage 2 Monthly calcs'!M147)</f>
        <v>0</v>
      </c>
      <c r="R147" s="99">
        <f>IF(ISBLANK('Mortgage 2 Monthly calcs'!N147),"",'Mortgage 2 Monthly calcs'!N147)</f>
        <v>644.30140148550856</v>
      </c>
      <c r="S147" s="99">
        <f>IF(ISBLANK('Mortgage 2 Monthly calcs'!O147),"",'Mortgage 2 Monthly calcs'!O147)</f>
        <v>0</v>
      </c>
      <c r="T147" s="99"/>
      <c r="U147" s="99">
        <f>IF(ISBLANK('Mortgage 2 Monthly calcs'!P147),"",'Mortgage 2 Monthly calcs'!P147)</f>
        <v>0</v>
      </c>
      <c r="V147" s="99">
        <f>IF(ISBLANK('Mortgage 2 Monthly calcs'!Q147),"",'Mortgage 2 Monthly calcs'!Q147)</f>
        <v>0</v>
      </c>
      <c r="W147" s="99">
        <f>IF(ISBLANK('Mortgage 2 Monthly calcs'!R147),"",'Mortgage 2 Monthly calcs'!R147)</f>
        <v>282.93644091911744</v>
      </c>
      <c r="X147" s="99">
        <f>IF(ISBLANK('Mortgage 2 Monthly calcs'!S147),"",'Mortgage 2 Monthly calcs'!S147)</f>
        <v>361.36496056639112</v>
      </c>
      <c r="Y147" s="99">
        <f>IF(ISBLANK('Mortgage 2 Monthly calcs'!T147),"",'Mortgage 2 Monthly calcs'!T147)</f>
        <v>28009.944327640718</v>
      </c>
      <c r="Z147" s="99">
        <f>IF(ISBLANK('Mortgage 2 Monthly calcs'!U147),"",'Mortgage 2 Monthly calcs'!U147)</f>
        <v>59615.046274388456</v>
      </c>
      <c r="AA147" s="99">
        <f>IF(ISBLANK('Mortgage 2 Monthly calcs'!V147),"",'Mortgage 2 Monthly calcs'!V147)</f>
        <v>0</v>
      </c>
      <c r="AB147" s="99">
        <f>IF(ISBLANK('Mortgage 2 Monthly calcs'!W147),"",'Mortgage 2 Monthly calcs'!W147)</f>
        <v>71990.0556723591</v>
      </c>
    </row>
    <row r="148" spans="2:28" x14ac:dyDescent="0.25">
      <c r="B148" s="110"/>
      <c r="C148" s="111"/>
      <c r="D148" s="124" t="str">
        <f>IF(K916=1,F139+1,"")</f>
        <v/>
      </c>
      <c r="E148" s="122" t="str">
        <f>IF(ISBLANK('Mortgage 2 Monthly calcs'!E148),"",'Mortgage 2 Monthly calcs'!E148)</f>
        <v/>
      </c>
      <c r="F148" s="122" t="str">
        <f>IF(ISBLANK('Mortgage 2 Monthly calcs'!F148),"",'Mortgage 2 Monthly calcs'!F148)</f>
        <v>Mar</v>
      </c>
      <c r="G148" s="123"/>
      <c r="H148" s="123">
        <f>IF(ISBLANK('Mortgage 2 Monthly calcs'!G148),"",'Mortgage 2 Monthly calcs'!G148)</f>
        <v>0.06</v>
      </c>
      <c r="I148" s="99">
        <f>IF(ISBLANK('Mortgage 2 Monthly calcs'!H148),"",'Mortgage 2 Monthly calcs'!H148)</f>
        <v>644.30140148550595</v>
      </c>
      <c r="J148" s="99">
        <f>IF(ISBLANK('Mortgage 2 Monthly calcs'!I148),"",'Mortgage 2 Monthly calcs'!I148)</f>
        <v>359.95027836179548</v>
      </c>
      <c r="K148" s="99">
        <f>IF(ISBLANK('Mortgage 2 Monthly calcs'!J148),"",'Mortgage 2 Monthly calcs'!J148)</f>
        <v>71990.0556723591</v>
      </c>
      <c r="L148" s="99"/>
      <c r="M148" s="99">
        <f>IF(ISBLANK('Mortgage 2 Monthly calcs'!K148),"",'Mortgage 2 Monthly calcs'!K148)</f>
        <v>0</v>
      </c>
      <c r="N148" s="99"/>
      <c r="O148" s="99">
        <f>IF(ISBLANK('Mortgage 2 Monthly calcs'!L148),"",'Mortgage 2 Monthly calcs'!L148)</f>
        <v>644.30140148550856</v>
      </c>
      <c r="P148" s="99"/>
      <c r="Q148" s="99">
        <f>IF(ISBLANK('Mortgage 2 Monthly calcs'!M148),"",'Mortgage 2 Monthly calcs'!M148)</f>
        <v>0</v>
      </c>
      <c r="R148" s="99">
        <f>IF(ISBLANK('Mortgage 2 Monthly calcs'!N148),"",'Mortgage 2 Monthly calcs'!N148)</f>
        <v>644.30140148550856</v>
      </c>
      <c r="S148" s="99">
        <f>IF(ISBLANK('Mortgage 2 Monthly calcs'!O148),"",'Mortgage 2 Monthly calcs'!O148)</f>
        <v>0</v>
      </c>
      <c r="T148" s="99"/>
      <c r="U148" s="99">
        <f>IF(ISBLANK('Mortgage 2 Monthly calcs'!P148),"",'Mortgage 2 Monthly calcs'!P148)</f>
        <v>0</v>
      </c>
      <c r="V148" s="99">
        <f>IF(ISBLANK('Mortgage 2 Monthly calcs'!Q148),"",'Mortgage 2 Monthly calcs'!Q148)</f>
        <v>0</v>
      </c>
      <c r="W148" s="99">
        <f>IF(ISBLANK('Mortgage 2 Monthly calcs'!R148),"",'Mortgage 2 Monthly calcs'!R148)</f>
        <v>284.35112312371308</v>
      </c>
      <c r="X148" s="99">
        <f>IF(ISBLANK('Mortgage 2 Monthly calcs'!S148),"",'Mortgage 2 Monthly calcs'!S148)</f>
        <v>359.95027836179548</v>
      </c>
      <c r="Y148" s="99">
        <f>IF(ISBLANK('Mortgage 2 Monthly calcs'!T148),"",'Mortgage 2 Monthly calcs'!T148)</f>
        <v>28294.295450764432</v>
      </c>
      <c r="Z148" s="99">
        <f>IF(ISBLANK('Mortgage 2 Monthly calcs'!U148),"",'Mortgage 2 Monthly calcs'!U148)</f>
        <v>59974.99655275025</v>
      </c>
      <c r="AA148" s="99">
        <f>IF(ISBLANK('Mortgage 2 Monthly calcs'!V148),"",'Mortgage 2 Monthly calcs'!V148)</f>
        <v>0</v>
      </c>
      <c r="AB148" s="99">
        <f>IF(ISBLANK('Mortgage 2 Monthly calcs'!W148),"",'Mortgage 2 Monthly calcs'!W148)</f>
        <v>71705.704549235394</v>
      </c>
    </row>
    <row r="149" spans="2:28" x14ac:dyDescent="0.25">
      <c r="B149" s="110"/>
      <c r="C149" s="111"/>
      <c r="D149" s="124" t="str">
        <f>IF(K917=1,F139+1,"")</f>
        <v/>
      </c>
      <c r="E149" s="122" t="str">
        <f>IF(ISBLANK('Mortgage 2 Monthly calcs'!E149),"",'Mortgage 2 Monthly calcs'!E149)</f>
        <v/>
      </c>
      <c r="F149" s="122" t="str">
        <f>IF(ISBLANK('Mortgage 2 Monthly calcs'!F149),"",'Mortgage 2 Monthly calcs'!F149)</f>
        <v>Apr</v>
      </c>
      <c r="G149" s="123"/>
      <c r="H149" s="123">
        <f>IF(ISBLANK('Mortgage 2 Monthly calcs'!G149),"",'Mortgage 2 Monthly calcs'!G149)</f>
        <v>0.06</v>
      </c>
      <c r="I149" s="99">
        <f>IF(ISBLANK('Mortgage 2 Monthly calcs'!H149),"",'Mortgage 2 Monthly calcs'!H149)</f>
        <v>644.30140148550618</v>
      </c>
      <c r="J149" s="99">
        <f>IF(ISBLANK('Mortgage 2 Monthly calcs'!I149),"",'Mortgage 2 Monthly calcs'!I149)</f>
        <v>358.52852274617698</v>
      </c>
      <c r="K149" s="99">
        <f>IF(ISBLANK('Mortgage 2 Monthly calcs'!J149),"",'Mortgage 2 Monthly calcs'!J149)</f>
        <v>71705.704549235394</v>
      </c>
      <c r="L149" s="99"/>
      <c r="M149" s="99">
        <f>IF(ISBLANK('Mortgage 2 Monthly calcs'!K149),"",'Mortgage 2 Monthly calcs'!K149)</f>
        <v>0</v>
      </c>
      <c r="N149" s="99"/>
      <c r="O149" s="99">
        <f>IF(ISBLANK('Mortgage 2 Monthly calcs'!L149),"",'Mortgage 2 Monthly calcs'!L149)</f>
        <v>644.30140148550856</v>
      </c>
      <c r="P149" s="99"/>
      <c r="Q149" s="99">
        <f>IF(ISBLANK('Mortgage 2 Monthly calcs'!M149),"",'Mortgage 2 Monthly calcs'!M149)</f>
        <v>0</v>
      </c>
      <c r="R149" s="99">
        <f>IF(ISBLANK('Mortgage 2 Monthly calcs'!N149),"",'Mortgage 2 Monthly calcs'!N149)</f>
        <v>644.30140148550856</v>
      </c>
      <c r="S149" s="99">
        <f>IF(ISBLANK('Mortgage 2 Monthly calcs'!O149),"",'Mortgage 2 Monthly calcs'!O149)</f>
        <v>0</v>
      </c>
      <c r="T149" s="99"/>
      <c r="U149" s="99">
        <f>IF(ISBLANK('Mortgage 2 Monthly calcs'!P149),"",'Mortgage 2 Monthly calcs'!P149)</f>
        <v>0</v>
      </c>
      <c r="V149" s="99">
        <f>IF(ISBLANK('Mortgage 2 Monthly calcs'!Q149),"",'Mortgage 2 Monthly calcs'!Q149)</f>
        <v>0</v>
      </c>
      <c r="W149" s="99">
        <f>IF(ISBLANK('Mortgage 2 Monthly calcs'!R149),"",'Mortgage 2 Monthly calcs'!R149)</f>
        <v>285.77287873933159</v>
      </c>
      <c r="X149" s="99">
        <f>IF(ISBLANK('Mortgage 2 Monthly calcs'!S149),"",'Mortgage 2 Monthly calcs'!S149)</f>
        <v>358.52852274617698</v>
      </c>
      <c r="Y149" s="99">
        <f>IF(ISBLANK('Mortgage 2 Monthly calcs'!T149),"",'Mortgage 2 Monthly calcs'!T149)</f>
        <v>28580.068329503763</v>
      </c>
      <c r="Z149" s="99">
        <f>IF(ISBLANK('Mortgage 2 Monthly calcs'!U149),"",'Mortgage 2 Monthly calcs'!U149)</f>
        <v>60333.525075496429</v>
      </c>
      <c r="AA149" s="99">
        <f>IF(ISBLANK('Mortgage 2 Monthly calcs'!V149),"",'Mortgage 2 Monthly calcs'!V149)</f>
        <v>0</v>
      </c>
      <c r="AB149" s="99">
        <f>IF(ISBLANK('Mortgage 2 Monthly calcs'!W149),"",'Mortgage 2 Monthly calcs'!W149)</f>
        <v>71419.931670496066</v>
      </c>
    </row>
    <row r="150" spans="2:28" x14ac:dyDescent="0.25">
      <c r="B150" s="110"/>
      <c r="C150" s="111"/>
      <c r="D150" s="124" t="str">
        <f>IF(K918=1,F139+1,"")</f>
        <v/>
      </c>
      <c r="E150" s="122" t="str">
        <f>IF(ISBLANK('Mortgage 2 Monthly calcs'!E150),"",'Mortgage 2 Monthly calcs'!E150)</f>
        <v/>
      </c>
      <c r="F150" s="122" t="str">
        <f>IF(ISBLANK('Mortgage 2 Monthly calcs'!F150),"",'Mortgage 2 Monthly calcs'!F150)</f>
        <v>May</v>
      </c>
      <c r="G150" s="123"/>
      <c r="H150" s="123">
        <f>IF(ISBLANK('Mortgage 2 Monthly calcs'!G150),"",'Mortgage 2 Monthly calcs'!G150)</f>
        <v>0.06</v>
      </c>
      <c r="I150" s="99">
        <f>IF(ISBLANK('Mortgage 2 Monthly calcs'!H150),"",'Mortgage 2 Monthly calcs'!H150)</f>
        <v>644.30140148550595</v>
      </c>
      <c r="J150" s="99">
        <f>IF(ISBLANK('Mortgage 2 Monthly calcs'!I150),"",'Mortgage 2 Monthly calcs'!I150)</f>
        <v>357.09965835248033</v>
      </c>
      <c r="K150" s="99">
        <f>IF(ISBLANK('Mortgage 2 Monthly calcs'!J150),"",'Mortgage 2 Monthly calcs'!J150)</f>
        <v>71419.931670496066</v>
      </c>
      <c r="L150" s="99"/>
      <c r="M150" s="99">
        <f>IF(ISBLANK('Mortgage 2 Monthly calcs'!K150),"",'Mortgage 2 Monthly calcs'!K150)</f>
        <v>0</v>
      </c>
      <c r="N150" s="99"/>
      <c r="O150" s="99">
        <f>IF(ISBLANK('Mortgage 2 Monthly calcs'!L150),"",'Mortgage 2 Monthly calcs'!L150)</f>
        <v>644.30140148550856</v>
      </c>
      <c r="P150" s="99"/>
      <c r="Q150" s="99">
        <f>IF(ISBLANK('Mortgage 2 Monthly calcs'!M150),"",'Mortgage 2 Monthly calcs'!M150)</f>
        <v>0</v>
      </c>
      <c r="R150" s="99">
        <f>IF(ISBLANK('Mortgage 2 Monthly calcs'!N150),"",'Mortgage 2 Monthly calcs'!N150)</f>
        <v>644.30140148550856</v>
      </c>
      <c r="S150" s="99">
        <f>IF(ISBLANK('Mortgage 2 Monthly calcs'!O150),"",'Mortgage 2 Monthly calcs'!O150)</f>
        <v>0</v>
      </c>
      <c r="T150" s="99"/>
      <c r="U150" s="99">
        <f>IF(ISBLANK('Mortgage 2 Monthly calcs'!P150),"",'Mortgage 2 Monthly calcs'!P150)</f>
        <v>0</v>
      </c>
      <c r="V150" s="99">
        <f>IF(ISBLANK('Mortgage 2 Monthly calcs'!Q150),"",'Mortgage 2 Monthly calcs'!Q150)</f>
        <v>0</v>
      </c>
      <c r="W150" s="99">
        <f>IF(ISBLANK('Mortgage 2 Monthly calcs'!R150),"",'Mortgage 2 Monthly calcs'!R150)</f>
        <v>287.20174313302823</v>
      </c>
      <c r="X150" s="99">
        <f>IF(ISBLANK('Mortgage 2 Monthly calcs'!S150),"",'Mortgage 2 Monthly calcs'!S150)</f>
        <v>357.09965835248033</v>
      </c>
      <c r="Y150" s="99">
        <f>IF(ISBLANK('Mortgage 2 Monthly calcs'!T150),"",'Mortgage 2 Monthly calcs'!T150)</f>
        <v>28867.270072636791</v>
      </c>
      <c r="Z150" s="99">
        <f>IF(ISBLANK('Mortgage 2 Monthly calcs'!U150),"",'Mortgage 2 Monthly calcs'!U150)</f>
        <v>60690.624733848912</v>
      </c>
      <c r="AA150" s="99">
        <f>IF(ISBLANK('Mortgage 2 Monthly calcs'!V150),"",'Mortgage 2 Monthly calcs'!V150)</f>
        <v>0</v>
      </c>
      <c r="AB150" s="99">
        <f>IF(ISBLANK('Mortgage 2 Monthly calcs'!W150),"",'Mortgage 2 Monthly calcs'!W150)</f>
        <v>71132.729927363034</v>
      </c>
    </row>
    <row r="151" spans="2:28" x14ac:dyDescent="0.25">
      <c r="B151" s="110"/>
      <c r="C151" s="111"/>
      <c r="D151" s="124" t="str">
        <f>IF(K919=1,F139+1,"")</f>
        <v/>
      </c>
      <c r="E151" s="122" t="str">
        <f>IF(ISBLANK('Mortgage 2 Monthly calcs'!E151),"",'Mortgage 2 Monthly calcs'!E151)</f>
        <v/>
      </c>
      <c r="F151" s="122" t="str">
        <f>IF(ISBLANK('Mortgage 2 Monthly calcs'!F151),"",'Mortgage 2 Monthly calcs'!F151)</f>
        <v>Jun</v>
      </c>
      <c r="G151" s="123"/>
      <c r="H151" s="123">
        <f>IF(ISBLANK('Mortgage 2 Monthly calcs'!G151),"",'Mortgage 2 Monthly calcs'!G151)</f>
        <v>0.06</v>
      </c>
      <c r="I151" s="99">
        <f>IF(ISBLANK('Mortgage 2 Monthly calcs'!H151),"",'Mortgage 2 Monthly calcs'!H151)</f>
        <v>644.30140148550583</v>
      </c>
      <c r="J151" s="99">
        <f>IF(ISBLANK('Mortgage 2 Monthly calcs'!I151),"",'Mortgage 2 Monthly calcs'!I151)</f>
        <v>355.66364963681519</v>
      </c>
      <c r="K151" s="99">
        <f>IF(ISBLANK('Mortgage 2 Monthly calcs'!J151),"",'Mortgage 2 Monthly calcs'!J151)</f>
        <v>71132.729927363034</v>
      </c>
      <c r="L151" s="99"/>
      <c r="M151" s="99">
        <f>IF(ISBLANK('Mortgage 2 Monthly calcs'!K151),"",'Mortgage 2 Monthly calcs'!K151)</f>
        <v>0</v>
      </c>
      <c r="N151" s="99"/>
      <c r="O151" s="99">
        <f>IF(ISBLANK('Mortgage 2 Monthly calcs'!L151),"",'Mortgage 2 Monthly calcs'!L151)</f>
        <v>644.30140148550856</v>
      </c>
      <c r="P151" s="99"/>
      <c r="Q151" s="99">
        <f>IF(ISBLANK('Mortgage 2 Monthly calcs'!M151),"",'Mortgage 2 Monthly calcs'!M151)</f>
        <v>0</v>
      </c>
      <c r="R151" s="99">
        <f>IF(ISBLANK('Mortgage 2 Monthly calcs'!N151),"",'Mortgage 2 Monthly calcs'!N151)</f>
        <v>644.30140148550856</v>
      </c>
      <c r="S151" s="99">
        <f>IF(ISBLANK('Mortgage 2 Monthly calcs'!O151),"",'Mortgage 2 Monthly calcs'!O151)</f>
        <v>0</v>
      </c>
      <c r="T151" s="99"/>
      <c r="U151" s="99">
        <f>IF(ISBLANK('Mortgage 2 Monthly calcs'!P151),"",'Mortgage 2 Monthly calcs'!P151)</f>
        <v>0</v>
      </c>
      <c r="V151" s="99">
        <f>IF(ISBLANK('Mortgage 2 Monthly calcs'!Q151),"",'Mortgage 2 Monthly calcs'!Q151)</f>
        <v>0</v>
      </c>
      <c r="W151" s="99">
        <f>IF(ISBLANK('Mortgage 2 Monthly calcs'!R151),"",'Mortgage 2 Monthly calcs'!R151)</f>
        <v>288.63775184869337</v>
      </c>
      <c r="X151" s="99">
        <f>IF(ISBLANK('Mortgage 2 Monthly calcs'!S151),"",'Mortgage 2 Monthly calcs'!S151)</f>
        <v>355.66364963681519</v>
      </c>
      <c r="Y151" s="99">
        <f>IF(ISBLANK('Mortgage 2 Monthly calcs'!T151),"",'Mortgage 2 Monthly calcs'!T151)</f>
        <v>29155.907824485483</v>
      </c>
      <c r="Z151" s="99">
        <f>IF(ISBLANK('Mortgage 2 Monthly calcs'!U151),"",'Mortgage 2 Monthly calcs'!U151)</f>
        <v>61046.288383485728</v>
      </c>
      <c r="AA151" s="99">
        <f>IF(ISBLANK('Mortgage 2 Monthly calcs'!V151),"",'Mortgage 2 Monthly calcs'!V151)</f>
        <v>0</v>
      </c>
      <c r="AB151" s="99">
        <f>IF(ISBLANK('Mortgage 2 Monthly calcs'!W151),"",'Mortgage 2 Monthly calcs'!W151)</f>
        <v>70844.092175514335</v>
      </c>
    </row>
    <row r="152" spans="2:28" x14ac:dyDescent="0.25">
      <c r="B152" s="110"/>
      <c r="C152" s="111"/>
      <c r="D152" s="124" t="str">
        <f>IF(K920=1,F139+1,"")</f>
        <v/>
      </c>
      <c r="E152" s="122" t="str">
        <f>IF(ISBLANK('Mortgage 2 Monthly calcs'!E152),"",'Mortgage 2 Monthly calcs'!E152)</f>
        <v/>
      </c>
      <c r="F152" s="122" t="str">
        <f>IF(ISBLANK('Mortgage 2 Monthly calcs'!F152),"",'Mortgage 2 Monthly calcs'!F152)</f>
        <v>Jul</v>
      </c>
      <c r="G152" s="123"/>
      <c r="H152" s="123">
        <f>IF(ISBLANK('Mortgage 2 Monthly calcs'!G152),"",'Mortgage 2 Monthly calcs'!G152)</f>
        <v>0.06</v>
      </c>
      <c r="I152" s="99">
        <f>IF(ISBLANK('Mortgage 2 Monthly calcs'!H152),"",'Mortgage 2 Monthly calcs'!H152)</f>
        <v>644.30140148550595</v>
      </c>
      <c r="J152" s="99">
        <f>IF(ISBLANK('Mortgage 2 Monthly calcs'!I152),"",'Mortgage 2 Monthly calcs'!I152)</f>
        <v>354.22046087757167</v>
      </c>
      <c r="K152" s="99">
        <f>IF(ISBLANK('Mortgage 2 Monthly calcs'!J152),"",'Mortgage 2 Monthly calcs'!J152)</f>
        <v>70844.092175514335</v>
      </c>
      <c r="L152" s="99"/>
      <c r="M152" s="99">
        <f>IF(ISBLANK('Mortgage 2 Monthly calcs'!K152),"",'Mortgage 2 Monthly calcs'!K152)</f>
        <v>0</v>
      </c>
      <c r="N152" s="99"/>
      <c r="O152" s="99">
        <f>IF(ISBLANK('Mortgage 2 Monthly calcs'!L152),"",'Mortgage 2 Monthly calcs'!L152)</f>
        <v>644.30140148550856</v>
      </c>
      <c r="P152" s="99"/>
      <c r="Q152" s="99">
        <f>IF(ISBLANK('Mortgage 2 Monthly calcs'!M152),"",'Mortgage 2 Monthly calcs'!M152)</f>
        <v>0</v>
      </c>
      <c r="R152" s="99">
        <f>IF(ISBLANK('Mortgage 2 Monthly calcs'!N152),"",'Mortgage 2 Monthly calcs'!N152)</f>
        <v>644.30140148550856</v>
      </c>
      <c r="S152" s="99">
        <f>IF(ISBLANK('Mortgage 2 Monthly calcs'!O152),"",'Mortgage 2 Monthly calcs'!O152)</f>
        <v>0</v>
      </c>
      <c r="T152" s="99"/>
      <c r="U152" s="99">
        <f>IF(ISBLANK('Mortgage 2 Monthly calcs'!P152),"",'Mortgage 2 Monthly calcs'!P152)</f>
        <v>0</v>
      </c>
      <c r="V152" s="99">
        <f>IF(ISBLANK('Mortgage 2 Monthly calcs'!Q152),"",'Mortgage 2 Monthly calcs'!Q152)</f>
        <v>0</v>
      </c>
      <c r="W152" s="99">
        <f>IF(ISBLANK('Mortgage 2 Monthly calcs'!R152),"",'Mortgage 2 Monthly calcs'!R152)</f>
        <v>290.0809406079369</v>
      </c>
      <c r="X152" s="99">
        <f>IF(ISBLANK('Mortgage 2 Monthly calcs'!S152),"",'Mortgage 2 Monthly calcs'!S152)</f>
        <v>354.22046087757167</v>
      </c>
      <c r="Y152" s="99">
        <f>IF(ISBLANK('Mortgage 2 Monthly calcs'!T152),"",'Mortgage 2 Monthly calcs'!T152)</f>
        <v>29445.988765093418</v>
      </c>
      <c r="Z152" s="99">
        <f>IF(ISBLANK('Mortgage 2 Monthly calcs'!U152),"",'Mortgage 2 Monthly calcs'!U152)</f>
        <v>61400.508844363299</v>
      </c>
      <c r="AA152" s="99">
        <f>IF(ISBLANK('Mortgage 2 Monthly calcs'!V152),"",'Mortgage 2 Monthly calcs'!V152)</f>
        <v>0</v>
      </c>
      <c r="AB152" s="99">
        <f>IF(ISBLANK('Mortgage 2 Monthly calcs'!W152),"",'Mortgage 2 Monthly calcs'!W152)</f>
        <v>70554.0112349064</v>
      </c>
    </row>
    <row r="153" spans="2:28" x14ac:dyDescent="0.25">
      <c r="B153" s="110"/>
      <c r="C153" s="111"/>
      <c r="D153" s="124" t="str">
        <f>IF(K921=1,F139+1,"")</f>
        <v/>
      </c>
      <c r="E153" s="122" t="str">
        <f>IF(ISBLANK('Mortgage 2 Monthly calcs'!E153),"",'Mortgage 2 Monthly calcs'!E153)</f>
        <v/>
      </c>
      <c r="F153" s="122" t="str">
        <f>IF(ISBLANK('Mortgage 2 Monthly calcs'!F153),"",'Mortgage 2 Monthly calcs'!F153)</f>
        <v>Aug</v>
      </c>
      <c r="G153" s="123"/>
      <c r="H153" s="123">
        <f>IF(ISBLANK('Mortgage 2 Monthly calcs'!G153),"",'Mortgage 2 Monthly calcs'!G153)</f>
        <v>0.06</v>
      </c>
      <c r="I153" s="99">
        <f>IF(ISBLANK('Mortgage 2 Monthly calcs'!H153),"",'Mortgage 2 Monthly calcs'!H153)</f>
        <v>644.30140148550583</v>
      </c>
      <c r="J153" s="99">
        <f>IF(ISBLANK('Mortgage 2 Monthly calcs'!I153),"",'Mortgage 2 Monthly calcs'!I153)</f>
        <v>352.77005617453199</v>
      </c>
      <c r="K153" s="99">
        <f>IF(ISBLANK('Mortgage 2 Monthly calcs'!J153),"",'Mortgage 2 Monthly calcs'!J153)</f>
        <v>70554.0112349064</v>
      </c>
      <c r="L153" s="99"/>
      <c r="M153" s="99">
        <f>IF(ISBLANK('Mortgage 2 Monthly calcs'!K153),"",'Mortgage 2 Monthly calcs'!K153)</f>
        <v>0</v>
      </c>
      <c r="N153" s="99"/>
      <c r="O153" s="99">
        <f>IF(ISBLANK('Mortgage 2 Monthly calcs'!L153),"",'Mortgage 2 Monthly calcs'!L153)</f>
        <v>644.30140148550856</v>
      </c>
      <c r="P153" s="99"/>
      <c r="Q153" s="99">
        <f>IF(ISBLANK('Mortgage 2 Monthly calcs'!M153),"",'Mortgage 2 Monthly calcs'!M153)</f>
        <v>0</v>
      </c>
      <c r="R153" s="99">
        <f>IF(ISBLANK('Mortgage 2 Monthly calcs'!N153),"",'Mortgage 2 Monthly calcs'!N153)</f>
        <v>644.30140148550856</v>
      </c>
      <c r="S153" s="99">
        <f>IF(ISBLANK('Mortgage 2 Monthly calcs'!O153),"",'Mortgage 2 Monthly calcs'!O153)</f>
        <v>0</v>
      </c>
      <c r="T153" s="99"/>
      <c r="U153" s="99">
        <f>IF(ISBLANK('Mortgage 2 Monthly calcs'!P153),"",'Mortgage 2 Monthly calcs'!P153)</f>
        <v>0</v>
      </c>
      <c r="V153" s="99">
        <f>IF(ISBLANK('Mortgage 2 Monthly calcs'!Q153),"",'Mortgage 2 Monthly calcs'!Q153)</f>
        <v>0</v>
      </c>
      <c r="W153" s="99">
        <f>IF(ISBLANK('Mortgage 2 Monthly calcs'!R153),"",'Mortgage 2 Monthly calcs'!R153)</f>
        <v>291.53134531097658</v>
      </c>
      <c r="X153" s="99">
        <f>IF(ISBLANK('Mortgage 2 Monthly calcs'!S153),"",'Mortgage 2 Monthly calcs'!S153)</f>
        <v>352.77005617453199</v>
      </c>
      <c r="Y153" s="99">
        <f>IF(ISBLANK('Mortgage 2 Monthly calcs'!T153),"",'Mortgage 2 Monthly calcs'!T153)</f>
        <v>29737.520110404395</v>
      </c>
      <c r="Z153" s="99">
        <f>IF(ISBLANK('Mortgage 2 Monthly calcs'!U153),"",'Mortgage 2 Monthly calcs'!U153)</f>
        <v>61753.278900537829</v>
      </c>
      <c r="AA153" s="99">
        <f>IF(ISBLANK('Mortgage 2 Monthly calcs'!V153),"",'Mortgage 2 Monthly calcs'!V153)</f>
        <v>0</v>
      </c>
      <c r="AB153" s="99">
        <f>IF(ISBLANK('Mortgage 2 Monthly calcs'!W153),"",'Mortgage 2 Monthly calcs'!W153)</f>
        <v>70262.47988959543</v>
      </c>
    </row>
    <row r="154" spans="2:28" x14ac:dyDescent="0.25">
      <c r="B154" s="110"/>
      <c r="C154" s="111"/>
      <c r="D154" s="124" t="str">
        <f>IF(K922=1,F139+1,"")</f>
        <v/>
      </c>
      <c r="E154" s="122" t="str">
        <f>IF(ISBLANK('Mortgage 2 Monthly calcs'!E154),"",'Mortgage 2 Monthly calcs'!E154)</f>
        <v/>
      </c>
      <c r="F154" s="122" t="str">
        <f>IF(ISBLANK('Mortgage 2 Monthly calcs'!F154),"",'Mortgage 2 Monthly calcs'!F154)</f>
        <v>Sep</v>
      </c>
      <c r="G154" s="123"/>
      <c r="H154" s="123">
        <f>IF(ISBLANK('Mortgage 2 Monthly calcs'!G154),"",'Mortgage 2 Monthly calcs'!G154)</f>
        <v>0.06</v>
      </c>
      <c r="I154" s="99">
        <f>IF(ISBLANK('Mortgage 2 Monthly calcs'!H154),"",'Mortgage 2 Monthly calcs'!H154)</f>
        <v>644.30140148550583</v>
      </c>
      <c r="J154" s="99">
        <f>IF(ISBLANK('Mortgage 2 Monthly calcs'!I154),"",'Mortgage 2 Monthly calcs'!I154)</f>
        <v>351.31239944797716</v>
      </c>
      <c r="K154" s="99">
        <f>IF(ISBLANK('Mortgage 2 Monthly calcs'!J154),"",'Mortgage 2 Monthly calcs'!J154)</f>
        <v>70262.47988959543</v>
      </c>
      <c r="L154" s="99"/>
      <c r="M154" s="99">
        <f>IF(ISBLANK('Mortgage 2 Monthly calcs'!K154),"",'Mortgage 2 Monthly calcs'!K154)</f>
        <v>0</v>
      </c>
      <c r="N154" s="99"/>
      <c r="O154" s="99">
        <f>IF(ISBLANK('Mortgage 2 Monthly calcs'!L154),"",'Mortgage 2 Monthly calcs'!L154)</f>
        <v>644.30140148550856</v>
      </c>
      <c r="P154" s="99"/>
      <c r="Q154" s="99">
        <f>IF(ISBLANK('Mortgage 2 Monthly calcs'!M154),"",'Mortgage 2 Monthly calcs'!M154)</f>
        <v>0</v>
      </c>
      <c r="R154" s="99">
        <f>IF(ISBLANK('Mortgage 2 Monthly calcs'!N154),"",'Mortgage 2 Monthly calcs'!N154)</f>
        <v>644.30140148550856</v>
      </c>
      <c r="S154" s="99">
        <f>IF(ISBLANK('Mortgage 2 Monthly calcs'!O154),"",'Mortgage 2 Monthly calcs'!O154)</f>
        <v>0</v>
      </c>
      <c r="T154" s="99"/>
      <c r="U154" s="99">
        <f>IF(ISBLANK('Mortgage 2 Monthly calcs'!P154),"",'Mortgage 2 Monthly calcs'!P154)</f>
        <v>0</v>
      </c>
      <c r="V154" s="99">
        <f>IF(ISBLANK('Mortgage 2 Monthly calcs'!Q154),"",'Mortgage 2 Monthly calcs'!Q154)</f>
        <v>0</v>
      </c>
      <c r="W154" s="99">
        <f>IF(ISBLANK('Mortgage 2 Monthly calcs'!R154),"",'Mortgage 2 Monthly calcs'!R154)</f>
        <v>292.98900203753141</v>
      </c>
      <c r="X154" s="99">
        <f>IF(ISBLANK('Mortgage 2 Monthly calcs'!S154),"",'Mortgage 2 Monthly calcs'!S154)</f>
        <v>351.31239944797716</v>
      </c>
      <c r="Y154" s="99">
        <f>IF(ISBLANK('Mortgage 2 Monthly calcs'!T154),"",'Mortgage 2 Monthly calcs'!T154)</f>
        <v>30030.509112441927</v>
      </c>
      <c r="Z154" s="99">
        <f>IF(ISBLANK('Mortgage 2 Monthly calcs'!U154),"",'Mortgage 2 Monthly calcs'!U154)</f>
        <v>62104.591299985805</v>
      </c>
      <c r="AA154" s="99">
        <f>IF(ISBLANK('Mortgage 2 Monthly calcs'!V154),"",'Mortgage 2 Monthly calcs'!V154)</f>
        <v>0</v>
      </c>
      <c r="AB154" s="99">
        <f>IF(ISBLANK('Mortgage 2 Monthly calcs'!W154),"",'Mortgage 2 Monthly calcs'!W154)</f>
        <v>69969.490887557899</v>
      </c>
    </row>
    <row r="155" spans="2:28" x14ac:dyDescent="0.25">
      <c r="B155" s="110"/>
      <c r="C155" s="111"/>
      <c r="D155" s="124">
        <f>D143+1</f>
        <v>12</v>
      </c>
      <c r="E155" s="122" t="str">
        <f>IF(ISBLANK('Mortgage 2 Monthly calcs'!E155),"",'Mortgage 2 Monthly calcs'!E155)</f>
        <v/>
      </c>
      <c r="F155" s="122" t="str">
        <f>IF(ISBLANK('Mortgage 2 Monthly calcs'!F155),"",'Mortgage 2 Monthly calcs'!F155)</f>
        <v>Oct</v>
      </c>
      <c r="G155" s="123"/>
      <c r="H155" s="123">
        <f>IF(ISBLANK('Mortgage 2 Monthly calcs'!G155),"",'Mortgage 2 Monthly calcs'!G155)</f>
        <v>0.06</v>
      </c>
      <c r="I155" s="99">
        <f>IF(ISBLANK('Mortgage 2 Monthly calcs'!H155),"",'Mortgage 2 Monthly calcs'!H155)</f>
        <v>644.30140148550583</v>
      </c>
      <c r="J155" s="99">
        <f>IF(ISBLANK('Mortgage 2 Monthly calcs'!I155),"",'Mortgage 2 Monthly calcs'!I155)</f>
        <v>349.84745443778951</v>
      </c>
      <c r="K155" s="99">
        <f>IF(ISBLANK('Mortgage 2 Monthly calcs'!J155),"",'Mortgage 2 Monthly calcs'!J155)</f>
        <v>69969.490887557899</v>
      </c>
      <c r="L155" s="99"/>
      <c r="M155" s="99">
        <f>IF(ISBLANK('Mortgage 2 Monthly calcs'!K155),"",'Mortgage 2 Monthly calcs'!K155)</f>
        <v>0</v>
      </c>
      <c r="N155" s="99"/>
      <c r="O155" s="99">
        <f>IF(ISBLANK('Mortgage 2 Monthly calcs'!L155),"",'Mortgage 2 Monthly calcs'!L155)</f>
        <v>644.30140148550856</v>
      </c>
      <c r="P155" s="99"/>
      <c r="Q155" s="99">
        <f>IF(ISBLANK('Mortgage 2 Monthly calcs'!M155),"",'Mortgage 2 Monthly calcs'!M155)</f>
        <v>0</v>
      </c>
      <c r="R155" s="99">
        <f>IF(ISBLANK('Mortgage 2 Monthly calcs'!N155),"",'Mortgage 2 Monthly calcs'!N155)</f>
        <v>644.30140148550856</v>
      </c>
      <c r="S155" s="99">
        <f>IF(ISBLANK('Mortgage 2 Monthly calcs'!O155),"",'Mortgage 2 Monthly calcs'!O155)</f>
        <v>0</v>
      </c>
      <c r="T155" s="99"/>
      <c r="U155" s="99">
        <f>IF(ISBLANK('Mortgage 2 Monthly calcs'!P155),"",'Mortgage 2 Monthly calcs'!P155)</f>
        <v>0</v>
      </c>
      <c r="V155" s="99">
        <f>IF(ISBLANK('Mortgage 2 Monthly calcs'!Q155),"",'Mortgage 2 Monthly calcs'!Q155)</f>
        <v>0</v>
      </c>
      <c r="W155" s="99">
        <f>IF(ISBLANK('Mortgage 2 Monthly calcs'!R155),"",'Mortgage 2 Monthly calcs'!R155)</f>
        <v>294.45394704771905</v>
      </c>
      <c r="X155" s="99">
        <f>IF(ISBLANK('Mortgage 2 Monthly calcs'!S155),"",'Mortgage 2 Monthly calcs'!S155)</f>
        <v>349.84745443778951</v>
      </c>
      <c r="Y155" s="99">
        <f>IF(ISBLANK('Mortgage 2 Monthly calcs'!T155),"",'Mortgage 2 Monthly calcs'!T155)</f>
        <v>30324.963059489644</v>
      </c>
      <c r="Z155" s="99">
        <f>IF(ISBLANK('Mortgage 2 Monthly calcs'!U155),"",'Mortgage 2 Monthly calcs'!U155)</f>
        <v>62454.438754423594</v>
      </c>
      <c r="AA155" s="99">
        <f>IF(ISBLANK('Mortgage 2 Monthly calcs'!V155),"",'Mortgage 2 Monthly calcs'!V155)</f>
        <v>0</v>
      </c>
      <c r="AB155" s="99">
        <f>IF(ISBLANK('Mortgage 2 Monthly calcs'!W155),"",'Mortgage 2 Monthly calcs'!W155)</f>
        <v>69675.036940510181</v>
      </c>
    </row>
    <row r="156" spans="2:28" x14ac:dyDescent="0.25">
      <c r="B156" s="110"/>
      <c r="C156" s="111"/>
      <c r="D156" s="124"/>
      <c r="E156" s="122" t="str">
        <f>IF(ISBLANK('Mortgage 2 Monthly calcs'!E156),"",'Mortgage 2 Monthly calcs'!E156)</f>
        <v/>
      </c>
      <c r="F156" s="122" t="str">
        <f>IF(ISBLANK('Mortgage 2 Monthly calcs'!F156),"",'Mortgage 2 Monthly calcs'!F156)</f>
        <v>Nov</v>
      </c>
      <c r="G156" s="123"/>
      <c r="H156" s="123">
        <f>IF(ISBLANK('Mortgage 2 Monthly calcs'!G156),"",'Mortgage 2 Monthly calcs'!G156)</f>
        <v>0.06</v>
      </c>
      <c r="I156" s="99">
        <f>IF(ISBLANK('Mortgage 2 Monthly calcs'!H156),"",'Mortgage 2 Monthly calcs'!H156)</f>
        <v>644.30140148550583</v>
      </c>
      <c r="J156" s="99">
        <f>IF(ISBLANK('Mortgage 2 Monthly calcs'!I156),"",'Mortgage 2 Monthly calcs'!I156)</f>
        <v>348.37518470255094</v>
      </c>
      <c r="K156" s="99">
        <f>IF(ISBLANK('Mortgage 2 Monthly calcs'!J156),"",'Mortgage 2 Monthly calcs'!J156)</f>
        <v>69675.036940510181</v>
      </c>
      <c r="L156" s="99"/>
      <c r="M156" s="99">
        <f>IF(ISBLANK('Mortgage 2 Monthly calcs'!K156),"",'Mortgage 2 Monthly calcs'!K156)</f>
        <v>0</v>
      </c>
      <c r="N156" s="99"/>
      <c r="O156" s="99">
        <f>IF(ISBLANK('Mortgage 2 Monthly calcs'!L156),"",'Mortgage 2 Monthly calcs'!L156)</f>
        <v>644.30140148550856</v>
      </c>
      <c r="P156" s="99"/>
      <c r="Q156" s="99">
        <f>IF(ISBLANK('Mortgage 2 Monthly calcs'!M156),"",'Mortgage 2 Monthly calcs'!M156)</f>
        <v>0</v>
      </c>
      <c r="R156" s="99">
        <f>IF(ISBLANK('Mortgage 2 Monthly calcs'!N156),"",'Mortgage 2 Monthly calcs'!N156)</f>
        <v>644.30140148550856</v>
      </c>
      <c r="S156" s="99">
        <f>IF(ISBLANK('Mortgage 2 Monthly calcs'!O156),"",'Mortgage 2 Monthly calcs'!O156)</f>
        <v>0</v>
      </c>
      <c r="T156" s="99"/>
      <c r="U156" s="99">
        <f>IF(ISBLANK('Mortgage 2 Monthly calcs'!P156),"",'Mortgage 2 Monthly calcs'!P156)</f>
        <v>0</v>
      </c>
      <c r="V156" s="99">
        <f>IF(ISBLANK('Mortgage 2 Monthly calcs'!Q156),"",'Mortgage 2 Monthly calcs'!Q156)</f>
        <v>0</v>
      </c>
      <c r="W156" s="99">
        <f>IF(ISBLANK('Mortgage 2 Monthly calcs'!R156),"",'Mortgage 2 Monthly calcs'!R156)</f>
        <v>295.92621678295762</v>
      </c>
      <c r="X156" s="99">
        <f>IF(ISBLANK('Mortgage 2 Monthly calcs'!S156),"",'Mortgage 2 Monthly calcs'!S156)</f>
        <v>348.37518470255094</v>
      </c>
      <c r="Y156" s="99">
        <f>IF(ISBLANK('Mortgage 2 Monthly calcs'!T156),"",'Mortgage 2 Monthly calcs'!T156)</f>
        <v>30620.889276272603</v>
      </c>
      <c r="Z156" s="99">
        <f>IF(ISBLANK('Mortgage 2 Monthly calcs'!U156),"",'Mortgage 2 Monthly calcs'!U156)</f>
        <v>62802.813939126143</v>
      </c>
      <c r="AA156" s="99">
        <f>IF(ISBLANK('Mortgage 2 Monthly calcs'!V156),"",'Mortgage 2 Monthly calcs'!V156)</f>
        <v>0</v>
      </c>
      <c r="AB156" s="99">
        <f>IF(ISBLANK('Mortgage 2 Monthly calcs'!W156),"",'Mortgage 2 Monthly calcs'!W156)</f>
        <v>69379.110723727223</v>
      </c>
    </row>
    <row r="157" spans="2:28" x14ac:dyDescent="0.25">
      <c r="B157" s="110"/>
      <c r="C157" s="111"/>
      <c r="D157" s="124"/>
      <c r="E157" s="122" t="str">
        <f>IF(ISBLANK('Mortgage 2 Monthly calcs'!E157),"",'Mortgage 2 Monthly calcs'!E157)</f>
        <v/>
      </c>
      <c r="F157" s="122" t="str">
        <f>IF(ISBLANK('Mortgage 2 Monthly calcs'!F157),"",'Mortgage 2 Monthly calcs'!F157)</f>
        <v>Dec</v>
      </c>
      <c r="G157" s="123"/>
      <c r="H157" s="123">
        <f>IF(ISBLANK('Mortgage 2 Monthly calcs'!G157),"",'Mortgage 2 Monthly calcs'!G157)</f>
        <v>0.06</v>
      </c>
      <c r="I157" s="99">
        <f>IF(ISBLANK('Mortgage 2 Monthly calcs'!H157),"",'Mortgage 2 Monthly calcs'!H157)</f>
        <v>644.30140148550583</v>
      </c>
      <c r="J157" s="99">
        <f>IF(ISBLANK('Mortgage 2 Monthly calcs'!I157),"",'Mortgage 2 Monthly calcs'!I157)</f>
        <v>346.89555361863614</v>
      </c>
      <c r="K157" s="99">
        <f>IF(ISBLANK('Mortgage 2 Monthly calcs'!J157),"",'Mortgage 2 Monthly calcs'!J157)</f>
        <v>69379.110723727223</v>
      </c>
      <c r="L157" s="99"/>
      <c r="M157" s="99">
        <f>IF(ISBLANK('Mortgage 2 Monthly calcs'!K157),"",'Mortgage 2 Monthly calcs'!K157)</f>
        <v>0</v>
      </c>
      <c r="N157" s="99"/>
      <c r="O157" s="99">
        <f>IF(ISBLANK('Mortgage 2 Monthly calcs'!L157),"",'Mortgage 2 Monthly calcs'!L157)</f>
        <v>644.30140148550856</v>
      </c>
      <c r="P157" s="99"/>
      <c r="Q157" s="99">
        <f>IF(ISBLANK('Mortgage 2 Monthly calcs'!M157),"",'Mortgage 2 Monthly calcs'!M157)</f>
        <v>0</v>
      </c>
      <c r="R157" s="99">
        <f>IF(ISBLANK('Mortgage 2 Monthly calcs'!N157),"",'Mortgage 2 Monthly calcs'!N157)</f>
        <v>644.30140148550856</v>
      </c>
      <c r="S157" s="99">
        <f>IF(ISBLANK('Mortgage 2 Monthly calcs'!O157),"",'Mortgage 2 Monthly calcs'!O157)</f>
        <v>0</v>
      </c>
      <c r="T157" s="99"/>
      <c r="U157" s="99">
        <f>IF(ISBLANK('Mortgage 2 Monthly calcs'!P157),"",'Mortgage 2 Monthly calcs'!P157)</f>
        <v>0</v>
      </c>
      <c r="V157" s="99">
        <f>IF(ISBLANK('Mortgage 2 Monthly calcs'!Q157),"",'Mortgage 2 Monthly calcs'!Q157)</f>
        <v>0</v>
      </c>
      <c r="W157" s="99">
        <f>IF(ISBLANK('Mortgage 2 Monthly calcs'!R157),"",'Mortgage 2 Monthly calcs'!R157)</f>
        <v>297.40584786687242</v>
      </c>
      <c r="X157" s="99">
        <f>IF(ISBLANK('Mortgage 2 Monthly calcs'!S157),"",'Mortgage 2 Monthly calcs'!S157)</f>
        <v>346.89555361863614</v>
      </c>
      <c r="Y157" s="99">
        <f>IF(ISBLANK('Mortgage 2 Monthly calcs'!T157),"",'Mortgage 2 Monthly calcs'!T157)</f>
        <v>30918.295124139477</v>
      </c>
      <c r="Z157" s="99">
        <f>IF(ISBLANK('Mortgage 2 Monthly calcs'!U157),"",'Mortgage 2 Monthly calcs'!U157)</f>
        <v>63149.709492744776</v>
      </c>
      <c r="AA157" s="99">
        <f>IF(ISBLANK('Mortgage 2 Monthly calcs'!V157),"",'Mortgage 2 Monthly calcs'!V157)</f>
        <v>0</v>
      </c>
      <c r="AB157" s="99">
        <f>IF(ISBLANK('Mortgage 2 Monthly calcs'!W157),"",'Mortgage 2 Monthly calcs'!W157)</f>
        <v>69081.704875860349</v>
      </c>
    </row>
    <row r="158" spans="2:28" x14ac:dyDescent="0.25">
      <c r="B158" s="110"/>
      <c r="C158" s="111"/>
      <c r="D158" s="124"/>
      <c r="E158" s="122">
        <f>IF(ISBLANK('Mortgage 2 Monthly calcs'!E158),"",'Mortgage 2 Monthly calcs'!E158)</f>
        <v>2022</v>
      </c>
      <c r="F158" s="122" t="str">
        <f>IF(ISBLANK('Mortgage 2 Monthly calcs'!F158),"",'Mortgage 2 Monthly calcs'!F158)</f>
        <v>Jan</v>
      </c>
      <c r="G158" s="123"/>
      <c r="H158" s="123">
        <f>IF(ISBLANK('Mortgage 2 Monthly calcs'!G158),"",'Mortgage 2 Monthly calcs'!G158)</f>
        <v>0.06</v>
      </c>
      <c r="I158" s="99">
        <f>IF(ISBLANK('Mortgage 2 Monthly calcs'!H158),"",'Mortgage 2 Monthly calcs'!H158)</f>
        <v>644.30140148550583</v>
      </c>
      <c r="J158" s="99">
        <f>IF(ISBLANK('Mortgage 2 Monthly calcs'!I158),"",'Mortgage 2 Monthly calcs'!I158)</f>
        <v>345.40852437930175</v>
      </c>
      <c r="K158" s="99">
        <f>IF(ISBLANK('Mortgage 2 Monthly calcs'!J158),"",'Mortgage 2 Monthly calcs'!J158)</f>
        <v>69081.704875860349</v>
      </c>
      <c r="L158" s="99"/>
      <c r="M158" s="99">
        <f>IF(ISBLANK('Mortgage 2 Monthly calcs'!K158),"",'Mortgage 2 Monthly calcs'!K158)</f>
        <v>0</v>
      </c>
      <c r="N158" s="99"/>
      <c r="O158" s="99">
        <f>IF(ISBLANK('Mortgage 2 Monthly calcs'!L158),"",'Mortgage 2 Monthly calcs'!L158)</f>
        <v>644.30140148550856</v>
      </c>
      <c r="P158" s="99"/>
      <c r="Q158" s="99">
        <f>IF(ISBLANK('Mortgage 2 Monthly calcs'!M158),"",'Mortgage 2 Monthly calcs'!M158)</f>
        <v>0</v>
      </c>
      <c r="R158" s="99">
        <f>IF(ISBLANK('Mortgage 2 Monthly calcs'!N158),"",'Mortgage 2 Monthly calcs'!N158)</f>
        <v>644.30140148550856</v>
      </c>
      <c r="S158" s="99">
        <f>IF(ISBLANK('Mortgage 2 Monthly calcs'!O158),"",'Mortgage 2 Monthly calcs'!O158)</f>
        <v>0</v>
      </c>
      <c r="T158" s="99"/>
      <c r="U158" s="99">
        <f>IF(ISBLANK('Mortgage 2 Monthly calcs'!P158),"",'Mortgage 2 Monthly calcs'!P158)</f>
        <v>0</v>
      </c>
      <c r="V158" s="99">
        <f>IF(ISBLANK('Mortgage 2 Monthly calcs'!Q158),"",'Mortgage 2 Monthly calcs'!Q158)</f>
        <v>0</v>
      </c>
      <c r="W158" s="99">
        <f>IF(ISBLANK('Mortgage 2 Monthly calcs'!R158),"",'Mortgage 2 Monthly calcs'!R158)</f>
        <v>298.89287710620681</v>
      </c>
      <c r="X158" s="99">
        <f>IF(ISBLANK('Mortgage 2 Monthly calcs'!S158),"",'Mortgage 2 Monthly calcs'!S158)</f>
        <v>345.40852437930175</v>
      </c>
      <c r="Y158" s="99">
        <f>IF(ISBLANK('Mortgage 2 Monthly calcs'!T158),"",'Mortgage 2 Monthly calcs'!T158)</f>
        <v>31217.188001245682</v>
      </c>
      <c r="Z158" s="99">
        <f>IF(ISBLANK('Mortgage 2 Monthly calcs'!U158),"",'Mortgage 2 Monthly calcs'!U158)</f>
        <v>63495.118017124078</v>
      </c>
      <c r="AA158" s="99">
        <f>IF(ISBLANK('Mortgage 2 Monthly calcs'!V158),"",'Mortgage 2 Monthly calcs'!V158)</f>
        <v>0</v>
      </c>
      <c r="AB158" s="99">
        <f>IF(ISBLANK('Mortgage 2 Monthly calcs'!W158),"",'Mortgage 2 Monthly calcs'!W158)</f>
        <v>68782.811998754143</v>
      </c>
    </row>
    <row r="159" spans="2:28" x14ac:dyDescent="0.25">
      <c r="B159" s="110"/>
      <c r="C159" s="111"/>
      <c r="D159" s="124"/>
      <c r="E159" s="122" t="str">
        <f>IF(ISBLANK('Mortgage 2 Monthly calcs'!E159),"",'Mortgage 2 Monthly calcs'!E159)</f>
        <v/>
      </c>
      <c r="F159" s="122" t="str">
        <f>IF(ISBLANK('Mortgage 2 Monthly calcs'!F159),"",'Mortgage 2 Monthly calcs'!F159)</f>
        <v>Feb</v>
      </c>
      <c r="G159" s="123"/>
      <c r="H159" s="123">
        <f>IF(ISBLANK('Mortgage 2 Monthly calcs'!G159),"",'Mortgage 2 Monthly calcs'!G159)</f>
        <v>0.06</v>
      </c>
      <c r="I159" s="99">
        <f>IF(ISBLANK('Mortgage 2 Monthly calcs'!H159),"",'Mortgage 2 Monthly calcs'!H159)</f>
        <v>644.30140148550583</v>
      </c>
      <c r="J159" s="99">
        <f>IF(ISBLANK('Mortgage 2 Monthly calcs'!I159),"",'Mortgage 2 Monthly calcs'!I159)</f>
        <v>343.91405999377071</v>
      </c>
      <c r="K159" s="99">
        <f>IF(ISBLANK('Mortgage 2 Monthly calcs'!J159),"",'Mortgage 2 Monthly calcs'!J159)</f>
        <v>68782.811998754143</v>
      </c>
      <c r="L159" s="99"/>
      <c r="M159" s="99">
        <f>IF(ISBLANK('Mortgage 2 Monthly calcs'!K159),"",'Mortgage 2 Monthly calcs'!K159)</f>
        <v>0</v>
      </c>
      <c r="N159" s="99"/>
      <c r="O159" s="99">
        <f>IF(ISBLANK('Mortgage 2 Monthly calcs'!L159),"",'Mortgage 2 Monthly calcs'!L159)</f>
        <v>644.30140148550856</v>
      </c>
      <c r="P159" s="99"/>
      <c r="Q159" s="99">
        <f>IF(ISBLANK('Mortgage 2 Monthly calcs'!M159),"",'Mortgage 2 Monthly calcs'!M159)</f>
        <v>0</v>
      </c>
      <c r="R159" s="99">
        <f>IF(ISBLANK('Mortgage 2 Monthly calcs'!N159),"",'Mortgage 2 Monthly calcs'!N159)</f>
        <v>644.30140148550856</v>
      </c>
      <c r="S159" s="99">
        <f>IF(ISBLANK('Mortgage 2 Monthly calcs'!O159),"",'Mortgage 2 Monthly calcs'!O159)</f>
        <v>0</v>
      </c>
      <c r="T159" s="99"/>
      <c r="U159" s="99">
        <f>IF(ISBLANK('Mortgage 2 Monthly calcs'!P159),"",'Mortgage 2 Monthly calcs'!P159)</f>
        <v>0</v>
      </c>
      <c r="V159" s="99">
        <f>IF(ISBLANK('Mortgage 2 Monthly calcs'!Q159),"",'Mortgage 2 Monthly calcs'!Q159)</f>
        <v>0</v>
      </c>
      <c r="W159" s="99">
        <f>IF(ISBLANK('Mortgage 2 Monthly calcs'!R159),"",'Mortgage 2 Monthly calcs'!R159)</f>
        <v>300.38734149173786</v>
      </c>
      <c r="X159" s="99">
        <f>IF(ISBLANK('Mortgage 2 Monthly calcs'!S159),"",'Mortgage 2 Monthly calcs'!S159)</f>
        <v>343.91405999377071</v>
      </c>
      <c r="Y159" s="99">
        <f>IF(ISBLANK('Mortgage 2 Monthly calcs'!T159),"",'Mortgage 2 Monthly calcs'!T159)</f>
        <v>31517.575342737418</v>
      </c>
      <c r="Z159" s="99">
        <f>IF(ISBLANK('Mortgage 2 Monthly calcs'!U159),"",'Mortgage 2 Monthly calcs'!U159)</f>
        <v>63839.032077117845</v>
      </c>
      <c r="AA159" s="99">
        <f>IF(ISBLANK('Mortgage 2 Monthly calcs'!V159),"",'Mortgage 2 Monthly calcs'!V159)</f>
        <v>0</v>
      </c>
      <c r="AB159" s="99">
        <f>IF(ISBLANK('Mortgage 2 Monthly calcs'!W159),"",'Mortgage 2 Monthly calcs'!W159)</f>
        <v>68482.424657262411</v>
      </c>
    </row>
    <row r="160" spans="2:28" x14ac:dyDescent="0.25">
      <c r="B160" s="110"/>
      <c r="C160" s="111"/>
      <c r="D160" s="124"/>
      <c r="E160" s="122" t="str">
        <f>IF(ISBLANK('Mortgage 2 Monthly calcs'!E160),"",'Mortgage 2 Monthly calcs'!E160)</f>
        <v/>
      </c>
      <c r="F160" s="122" t="str">
        <f>IF(ISBLANK('Mortgage 2 Monthly calcs'!F160),"",'Mortgage 2 Monthly calcs'!F160)</f>
        <v>Mar</v>
      </c>
      <c r="G160" s="123"/>
      <c r="H160" s="123">
        <f>IF(ISBLANK('Mortgage 2 Monthly calcs'!G160),"",'Mortgage 2 Monthly calcs'!G160)</f>
        <v>0.06</v>
      </c>
      <c r="I160" s="99">
        <f>IF(ISBLANK('Mortgage 2 Monthly calcs'!H160),"",'Mortgage 2 Monthly calcs'!H160)</f>
        <v>644.30140148550583</v>
      </c>
      <c r="J160" s="99">
        <f>IF(ISBLANK('Mortgage 2 Monthly calcs'!I160),"",'Mortgage 2 Monthly calcs'!I160)</f>
        <v>342.41212328631207</v>
      </c>
      <c r="K160" s="99">
        <f>IF(ISBLANK('Mortgage 2 Monthly calcs'!J160),"",'Mortgage 2 Monthly calcs'!J160)</f>
        <v>68482.424657262411</v>
      </c>
      <c r="L160" s="99"/>
      <c r="M160" s="99">
        <f>IF(ISBLANK('Mortgage 2 Monthly calcs'!K160),"",'Mortgage 2 Monthly calcs'!K160)</f>
        <v>0</v>
      </c>
      <c r="N160" s="99"/>
      <c r="O160" s="99">
        <f>IF(ISBLANK('Mortgage 2 Monthly calcs'!L160),"",'Mortgage 2 Monthly calcs'!L160)</f>
        <v>644.30140148550856</v>
      </c>
      <c r="P160" s="99"/>
      <c r="Q160" s="99">
        <f>IF(ISBLANK('Mortgage 2 Monthly calcs'!M160),"",'Mortgage 2 Monthly calcs'!M160)</f>
        <v>0</v>
      </c>
      <c r="R160" s="99">
        <f>IF(ISBLANK('Mortgage 2 Monthly calcs'!N160),"",'Mortgage 2 Monthly calcs'!N160)</f>
        <v>644.30140148550856</v>
      </c>
      <c r="S160" s="99">
        <f>IF(ISBLANK('Mortgage 2 Monthly calcs'!O160),"",'Mortgage 2 Monthly calcs'!O160)</f>
        <v>0</v>
      </c>
      <c r="T160" s="99"/>
      <c r="U160" s="99">
        <f>IF(ISBLANK('Mortgage 2 Monthly calcs'!P160),"",'Mortgage 2 Monthly calcs'!P160)</f>
        <v>0</v>
      </c>
      <c r="V160" s="99">
        <f>IF(ISBLANK('Mortgage 2 Monthly calcs'!Q160),"",'Mortgage 2 Monthly calcs'!Q160)</f>
        <v>0</v>
      </c>
      <c r="W160" s="99">
        <f>IF(ISBLANK('Mortgage 2 Monthly calcs'!R160),"",'Mortgage 2 Monthly calcs'!R160)</f>
        <v>301.8892781991965</v>
      </c>
      <c r="X160" s="99">
        <f>IF(ISBLANK('Mortgage 2 Monthly calcs'!S160),"",'Mortgage 2 Monthly calcs'!S160)</f>
        <v>342.41212328631207</v>
      </c>
      <c r="Y160" s="99">
        <f>IF(ISBLANK('Mortgage 2 Monthly calcs'!T160),"",'Mortgage 2 Monthly calcs'!T160)</f>
        <v>31819.464620936615</v>
      </c>
      <c r="Z160" s="99">
        <f>IF(ISBLANK('Mortgage 2 Monthly calcs'!U160),"",'Mortgage 2 Monthly calcs'!U160)</f>
        <v>64181.444200404156</v>
      </c>
      <c r="AA160" s="99">
        <f>IF(ISBLANK('Mortgage 2 Monthly calcs'!V160),"",'Mortgage 2 Monthly calcs'!V160)</f>
        <v>0</v>
      </c>
      <c r="AB160" s="99">
        <f>IF(ISBLANK('Mortgage 2 Monthly calcs'!W160),"",'Mortgage 2 Monthly calcs'!W160)</f>
        <v>68180.535379063222</v>
      </c>
    </row>
    <row r="161" spans="2:28" x14ac:dyDescent="0.25">
      <c r="B161" s="110"/>
      <c r="C161" s="111"/>
      <c r="D161" s="124"/>
      <c r="E161" s="122" t="str">
        <f>IF(ISBLANK('Mortgage 2 Monthly calcs'!E161),"",'Mortgage 2 Monthly calcs'!E161)</f>
        <v/>
      </c>
      <c r="F161" s="122" t="str">
        <f>IF(ISBLANK('Mortgage 2 Monthly calcs'!F161),"",'Mortgage 2 Monthly calcs'!F161)</f>
        <v>Apr</v>
      </c>
      <c r="G161" s="123"/>
      <c r="H161" s="123">
        <f>IF(ISBLANK('Mortgage 2 Monthly calcs'!G161),"",'Mortgage 2 Monthly calcs'!G161)</f>
        <v>0.06</v>
      </c>
      <c r="I161" s="99">
        <f>IF(ISBLANK('Mortgage 2 Monthly calcs'!H161),"",'Mortgage 2 Monthly calcs'!H161)</f>
        <v>644.30140148550583</v>
      </c>
      <c r="J161" s="99">
        <f>IF(ISBLANK('Mortgage 2 Monthly calcs'!I161),"",'Mortgage 2 Monthly calcs'!I161)</f>
        <v>340.90267689531612</v>
      </c>
      <c r="K161" s="99">
        <f>IF(ISBLANK('Mortgage 2 Monthly calcs'!J161),"",'Mortgage 2 Monthly calcs'!J161)</f>
        <v>68180.535379063222</v>
      </c>
      <c r="L161" s="99"/>
      <c r="M161" s="99">
        <f>IF(ISBLANK('Mortgage 2 Monthly calcs'!K161),"",'Mortgage 2 Monthly calcs'!K161)</f>
        <v>0</v>
      </c>
      <c r="N161" s="99"/>
      <c r="O161" s="99">
        <f>IF(ISBLANK('Mortgage 2 Monthly calcs'!L161),"",'Mortgage 2 Monthly calcs'!L161)</f>
        <v>644.30140148550856</v>
      </c>
      <c r="P161" s="99"/>
      <c r="Q161" s="99">
        <f>IF(ISBLANK('Mortgage 2 Monthly calcs'!M161),"",'Mortgage 2 Monthly calcs'!M161)</f>
        <v>0</v>
      </c>
      <c r="R161" s="99">
        <f>IF(ISBLANK('Mortgage 2 Monthly calcs'!N161),"",'Mortgage 2 Monthly calcs'!N161)</f>
        <v>644.30140148550856</v>
      </c>
      <c r="S161" s="99">
        <f>IF(ISBLANK('Mortgage 2 Monthly calcs'!O161),"",'Mortgage 2 Monthly calcs'!O161)</f>
        <v>0</v>
      </c>
      <c r="T161" s="99"/>
      <c r="U161" s="99">
        <f>IF(ISBLANK('Mortgage 2 Monthly calcs'!P161),"",'Mortgage 2 Monthly calcs'!P161)</f>
        <v>0</v>
      </c>
      <c r="V161" s="99">
        <f>IF(ISBLANK('Mortgage 2 Monthly calcs'!Q161),"",'Mortgage 2 Monthly calcs'!Q161)</f>
        <v>0</v>
      </c>
      <c r="W161" s="99">
        <f>IF(ISBLANK('Mortgage 2 Monthly calcs'!R161),"",'Mortgage 2 Monthly calcs'!R161)</f>
        <v>303.39872459019244</v>
      </c>
      <c r="X161" s="99">
        <f>IF(ISBLANK('Mortgage 2 Monthly calcs'!S161),"",'Mortgage 2 Monthly calcs'!S161)</f>
        <v>340.90267689531612</v>
      </c>
      <c r="Y161" s="99">
        <f>IF(ISBLANK('Mortgage 2 Monthly calcs'!T161),"",'Mortgage 2 Monthly calcs'!T161)</f>
        <v>32122.863345526806</v>
      </c>
      <c r="Z161" s="99">
        <f>IF(ISBLANK('Mortgage 2 Monthly calcs'!U161),"",'Mortgage 2 Monthly calcs'!U161)</f>
        <v>64522.346877299475</v>
      </c>
      <c r="AA161" s="99">
        <f>IF(ISBLANK('Mortgage 2 Monthly calcs'!V161),"",'Mortgage 2 Monthly calcs'!V161)</f>
        <v>0</v>
      </c>
      <c r="AB161" s="99">
        <f>IF(ISBLANK('Mortgage 2 Monthly calcs'!W161),"",'Mortgage 2 Monthly calcs'!W161)</f>
        <v>67877.136654473026</v>
      </c>
    </row>
    <row r="162" spans="2:28" x14ac:dyDescent="0.25">
      <c r="B162" s="110"/>
      <c r="C162" s="111"/>
      <c r="D162" s="124"/>
      <c r="E162" s="122" t="str">
        <f>IF(ISBLANK('Mortgage 2 Monthly calcs'!E162),"",'Mortgage 2 Monthly calcs'!E162)</f>
        <v/>
      </c>
      <c r="F162" s="122" t="str">
        <f>IF(ISBLANK('Mortgage 2 Monthly calcs'!F162),"",'Mortgage 2 Monthly calcs'!F162)</f>
        <v>May</v>
      </c>
      <c r="G162" s="123"/>
      <c r="H162" s="123">
        <f>IF(ISBLANK('Mortgage 2 Monthly calcs'!G162),"",'Mortgage 2 Monthly calcs'!G162)</f>
        <v>0.06</v>
      </c>
      <c r="I162" s="99">
        <f>IF(ISBLANK('Mortgage 2 Monthly calcs'!H162),"",'Mortgage 2 Monthly calcs'!H162)</f>
        <v>644.30140148550572</v>
      </c>
      <c r="J162" s="99">
        <f>IF(ISBLANK('Mortgage 2 Monthly calcs'!I162),"",'Mortgage 2 Monthly calcs'!I162)</f>
        <v>339.38568327236516</v>
      </c>
      <c r="K162" s="99">
        <f>IF(ISBLANK('Mortgage 2 Monthly calcs'!J162),"",'Mortgage 2 Monthly calcs'!J162)</f>
        <v>67877.136654473026</v>
      </c>
      <c r="L162" s="99"/>
      <c r="M162" s="99">
        <f>IF(ISBLANK('Mortgage 2 Monthly calcs'!K162),"",'Mortgage 2 Monthly calcs'!K162)</f>
        <v>0</v>
      </c>
      <c r="N162" s="99"/>
      <c r="O162" s="99">
        <f>IF(ISBLANK('Mortgage 2 Monthly calcs'!L162),"",'Mortgage 2 Monthly calcs'!L162)</f>
        <v>644.30140148550856</v>
      </c>
      <c r="P162" s="99"/>
      <c r="Q162" s="99">
        <f>IF(ISBLANK('Mortgage 2 Monthly calcs'!M162),"",'Mortgage 2 Monthly calcs'!M162)</f>
        <v>0</v>
      </c>
      <c r="R162" s="99">
        <f>IF(ISBLANK('Mortgage 2 Monthly calcs'!N162),"",'Mortgage 2 Monthly calcs'!N162)</f>
        <v>644.30140148550856</v>
      </c>
      <c r="S162" s="99">
        <f>IF(ISBLANK('Mortgage 2 Monthly calcs'!O162),"",'Mortgage 2 Monthly calcs'!O162)</f>
        <v>0</v>
      </c>
      <c r="T162" s="99"/>
      <c r="U162" s="99">
        <f>IF(ISBLANK('Mortgage 2 Monthly calcs'!P162),"",'Mortgage 2 Monthly calcs'!P162)</f>
        <v>0</v>
      </c>
      <c r="V162" s="99">
        <f>IF(ISBLANK('Mortgage 2 Monthly calcs'!Q162),"",'Mortgage 2 Monthly calcs'!Q162)</f>
        <v>0</v>
      </c>
      <c r="W162" s="99">
        <f>IF(ISBLANK('Mortgage 2 Monthly calcs'!R162),"",'Mortgage 2 Monthly calcs'!R162)</f>
        <v>304.91571821314341</v>
      </c>
      <c r="X162" s="99">
        <f>IF(ISBLANK('Mortgage 2 Monthly calcs'!S162),"",'Mortgage 2 Monthly calcs'!S162)</f>
        <v>339.38568327236516</v>
      </c>
      <c r="Y162" s="99">
        <f>IF(ISBLANK('Mortgage 2 Monthly calcs'!T162),"",'Mortgage 2 Monthly calcs'!T162)</f>
        <v>32427.779063739948</v>
      </c>
      <c r="Z162" s="99">
        <f>IF(ISBLANK('Mortgage 2 Monthly calcs'!U162),"",'Mortgage 2 Monthly calcs'!U162)</f>
        <v>64861.732560571843</v>
      </c>
      <c r="AA162" s="99">
        <f>IF(ISBLANK('Mortgage 2 Monthly calcs'!V162),"",'Mortgage 2 Monthly calcs'!V162)</f>
        <v>0</v>
      </c>
      <c r="AB162" s="99">
        <f>IF(ISBLANK('Mortgage 2 Monthly calcs'!W162),"",'Mortgage 2 Monthly calcs'!W162)</f>
        <v>67572.220936259881</v>
      </c>
    </row>
    <row r="163" spans="2:28" x14ac:dyDescent="0.25">
      <c r="B163" s="110"/>
      <c r="C163" s="111"/>
      <c r="D163" s="124"/>
      <c r="E163" s="122" t="str">
        <f>IF(ISBLANK('Mortgage 2 Monthly calcs'!E163),"",'Mortgage 2 Monthly calcs'!E163)</f>
        <v/>
      </c>
      <c r="F163" s="122" t="str">
        <f>IF(ISBLANK('Mortgage 2 Monthly calcs'!F163),"",'Mortgage 2 Monthly calcs'!F163)</f>
        <v>Jun</v>
      </c>
      <c r="G163" s="123"/>
      <c r="H163" s="123">
        <f>IF(ISBLANK('Mortgage 2 Monthly calcs'!G163),"",'Mortgage 2 Monthly calcs'!G163)</f>
        <v>0.06</v>
      </c>
      <c r="I163" s="99">
        <f>IF(ISBLANK('Mortgage 2 Monthly calcs'!H163),"",'Mortgage 2 Monthly calcs'!H163)</f>
        <v>644.30140148550583</v>
      </c>
      <c r="J163" s="99">
        <f>IF(ISBLANK('Mortgage 2 Monthly calcs'!I163),"",'Mortgage 2 Monthly calcs'!I163)</f>
        <v>337.86110468129942</v>
      </c>
      <c r="K163" s="99">
        <f>IF(ISBLANK('Mortgage 2 Monthly calcs'!J163),"",'Mortgage 2 Monthly calcs'!J163)</f>
        <v>67572.220936259881</v>
      </c>
      <c r="L163" s="99"/>
      <c r="M163" s="99">
        <f>IF(ISBLANK('Mortgage 2 Monthly calcs'!K163),"",'Mortgage 2 Monthly calcs'!K163)</f>
        <v>0</v>
      </c>
      <c r="N163" s="99"/>
      <c r="O163" s="99">
        <f>IF(ISBLANK('Mortgage 2 Monthly calcs'!L163),"",'Mortgage 2 Monthly calcs'!L163)</f>
        <v>644.30140148550856</v>
      </c>
      <c r="P163" s="99"/>
      <c r="Q163" s="99">
        <f>IF(ISBLANK('Mortgage 2 Monthly calcs'!M163),"",'Mortgage 2 Monthly calcs'!M163)</f>
        <v>0</v>
      </c>
      <c r="R163" s="99">
        <f>IF(ISBLANK('Mortgage 2 Monthly calcs'!N163),"",'Mortgage 2 Monthly calcs'!N163)</f>
        <v>644.30140148550856</v>
      </c>
      <c r="S163" s="99">
        <f>IF(ISBLANK('Mortgage 2 Monthly calcs'!O163),"",'Mortgage 2 Monthly calcs'!O163)</f>
        <v>0</v>
      </c>
      <c r="T163" s="99"/>
      <c r="U163" s="99">
        <f>IF(ISBLANK('Mortgage 2 Monthly calcs'!P163),"",'Mortgage 2 Monthly calcs'!P163)</f>
        <v>0</v>
      </c>
      <c r="V163" s="99">
        <f>IF(ISBLANK('Mortgage 2 Monthly calcs'!Q163),"",'Mortgage 2 Monthly calcs'!Q163)</f>
        <v>0</v>
      </c>
      <c r="W163" s="99">
        <f>IF(ISBLANK('Mortgage 2 Monthly calcs'!R163),"",'Mortgage 2 Monthly calcs'!R163)</f>
        <v>306.44029680420914</v>
      </c>
      <c r="X163" s="99">
        <f>IF(ISBLANK('Mortgage 2 Monthly calcs'!S163),"",'Mortgage 2 Monthly calcs'!S163)</f>
        <v>337.86110468129942</v>
      </c>
      <c r="Y163" s="99">
        <f>IF(ISBLANK('Mortgage 2 Monthly calcs'!T163),"",'Mortgage 2 Monthly calcs'!T163)</f>
        <v>32734.219360544157</v>
      </c>
      <c r="Z163" s="99">
        <f>IF(ISBLANK('Mortgage 2 Monthly calcs'!U163),"",'Mortgage 2 Monthly calcs'!U163)</f>
        <v>65199.593665253145</v>
      </c>
      <c r="AA163" s="99">
        <f>IF(ISBLANK('Mortgage 2 Monthly calcs'!V163),"",'Mortgage 2 Monthly calcs'!V163)</f>
        <v>0</v>
      </c>
      <c r="AB163" s="99">
        <f>IF(ISBLANK('Mortgage 2 Monthly calcs'!W163),"",'Mortgage 2 Monthly calcs'!W163)</f>
        <v>67265.780639455668</v>
      </c>
    </row>
    <row r="164" spans="2:28" x14ac:dyDescent="0.25">
      <c r="B164" s="110"/>
      <c r="C164" s="111"/>
      <c r="D164" s="124"/>
      <c r="E164" s="122" t="str">
        <f>IF(ISBLANK('Mortgage 2 Monthly calcs'!E164),"",'Mortgage 2 Monthly calcs'!E164)</f>
        <v/>
      </c>
      <c r="F164" s="122" t="str">
        <f>IF(ISBLANK('Mortgage 2 Monthly calcs'!F164),"",'Mortgage 2 Monthly calcs'!F164)</f>
        <v>Jul</v>
      </c>
      <c r="G164" s="123"/>
      <c r="H164" s="123">
        <f>IF(ISBLANK('Mortgage 2 Monthly calcs'!G164),"",'Mortgage 2 Monthly calcs'!G164)</f>
        <v>0.06</v>
      </c>
      <c r="I164" s="99">
        <f>IF(ISBLANK('Mortgage 2 Monthly calcs'!H164),"",'Mortgage 2 Monthly calcs'!H164)</f>
        <v>644.30140148550583</v>
      </c>
      <c r="J164" s="99">
        <f>IF(ISBLANK('Mortgage 2 Monthly calcs'!I164),"",'Mortgage 2 Monthly calcs'!I164)</f>
        <v>336.32890319727835</v>
      </c>
      <c r="K164" s="99">
        <f>IF(ISBLANK('Mortgage 2 Monthly calcs'!J164),"",'Mortgage 2 Monthly calcs'!J164)</f>
        <v>67265.780639455668</v>
      </c>
      <c r="L164" s="99"/>
      <c r="M164" s="99">
        <f>IF(ISBLANK('Mortgage 2 Monthly calcs'!K164),"",'Mortgage 2 Monthly calcs'!K164)</f>
        <v>0</v>
      </c>
      <c r="N164" s="99"/>
      <c r="O164" s="99">
        <f>IF(ISBLANK('Mortgage 2 Monthly calcs'!L164),"",'Mortgage 2 Monthly calcs'!L164)</f>
        <v>644.30140148550856</v>
      </c>
      <c r="P164" s="99"/>
      <c r="Q164" s="99">
        <f>IF(ISBLANK('Mortgage 2 Monthly calcs'!M164),"",'Mortgage 2 Monthly calcs'!M164)</f>
        <v>0</v>
      </c>
      <c r="R164" s="99">
        <f>IF(ISBLANK('Mortgage 2 Monthly calcs'!N164),"",'Mortgage 2 Monthly calcs'!N164)</f>
        <v>644.30140148550856</v>
      </c>
      <c r="S164" s="99">
        <f>IF(ISBLANK('Mortgage 2 Monthly calcs'!O164),"",'Mortgage 2 Monthly calcs'!O164)</f>
        <v>0</v>
      </c>
      <c r="T164" s="99"/>
      <c r="U164" s="99">
        <f>IF(ISBLANK('Mortgage 2 Monthly calcs'!P164),"",'Mortgage 2 Monthly calcs'!P164)</f>
        <v>0</v>
      </c>
      <c r="V164" s="99">
        <f>IF(ISBLANK('Mortgage 2 Monthly calcs'!Q164),"",'Mortgage 2 Monthly calcs'!Q164)</f>
        <v>0</v>
      </c>
      <c r="W164" s="99">
        <f>IF(ISBLANK('Mortgage 2 Monthly calcs'!R164),"",'Mortgage 2 Monthly calcs'!R164)</f>
        <v>307.97249828823021</v>
      </c>
      <c r="X164" s="99">
        <f>IF(ISBLANK('Mortgage 2 Monthly calcs'!S164),"",'Mortgage 2 Monthly calcs'!S164)</f>
        <v>336.32890319727835</v>
      </c>
      <c r="Y164" s="99">
        <f>IF(ISBLANK('Mortgage 2 Monthly calcs'!T164),"",'Mortgage 2 Monthly calcs'!T164)</f>
        <v>33042.19185883239</v>
      </c>
      <c r="Z164" s="99">
        <f>IF(ISBLANK('Mortgage 2 Monthly calcs'!U164),"",'Mortgage 2 Monthly calcs'!U164)</f>
        <v>65535.922568450427</v>
      </c>
      <c r="AA164" s="99">
        <f>IF(ISBLANK('Mortgage 2 Monthly calcs'!V164),"",'Mortgage 2 Monthly calcs'!V164)</f>
        <v>0</v>
      </c>
      <c r="AB164" s="99">
        <f>IF(ISBLANK('Mortgage 2 Monthly calcs'!W164),"",'Mortgage 2 Monthly calcs'!W164)</f>
        <v>66957.808141167436</v>
      </c>
    </row>
    <row r="165" spans="2:28" x14ac:dyDescent="0.25">
      <c r="B165" s="110"/>
      <c r="C165" s="111"/>
      <c r="D165" s="124"/>
      <c r="E165" s="122" t="str">
        <f>IF(ISBLANK('Mortgage 2 Monthly calcs'!E165),"",'Mortgage 2 Monthly calcs'!E165)</f>
        <v/>
      </c>
      <c r="F165" s="122" t="str">
        <f>IF(ISBLANK('Mortgage 2 Monthly calcs'!F165),"",'Mortgage 2 Monthly calcs'!F165)</f>
        <v>Aug</v>
      </c>
      <c r="G165" s="123"/>
      <c r="H165" s="123">
        <f>IF(ISBLANK('Mortgage 2 Monthly calcs'!G165),"",'Mortgage 2 Monthly calcs'!G165)</f>
        <v>0.06</v>
      </c>
      <c r="I165" s="99">
        <f>IF(ISBLANK('Mortgage 2 Monthly calcs'!H165),"",'Mortgage 2 Monthly calcs'!H165)</f>
        <v>644.30140148550561</v>
      </c>
      <c r="J165" s="99">
        <f>IF(ISBLANK('Mortgage 2 Monthly calcs'!I165),"",'Mortgage 2 Monthly calcs'!I165)</f>
        <v>334.78904070583718</v>
      </c>
      <c r="K165" s="99">
        <f>IF(ISBLANK('Mortgage 2 Monthly calcs'!J165),"",'Mortgage 2 Monthly calcs'!J165)</f>
        <v>66957.808141167436</v>
      </c>
      <c r="L165" s="99"/>
      <c r="M165" s="99">
        <f>IF(ISBLANK('Mortgage 2 Monthly calcs'!K165),"",'Mortgage 2 Monthly calcs'!K165)</f>
        <v>0</v>
      </c>
      <c r="N165" s="99"/>
      <c r="O165" s="99">
        <f>IF(ISBLANK('Mortgage 2 Monthly calcs'!L165),"",'Mortgage 2 Monthly calcs'!L165)</f>
        <v>644.30140148550856</v>
      </c>
      <c r="P165" s="99"/>
      <c r="Q165" s="99">
        <f>IF(ISBLANK('Mortgage 2 Monthly calcs'!M165),"",'Mortgage 2 Monthly calcs'!M165)</f>
        <v>0</v>
      </c>
      <c r="R165" s="99">
        <f>IF(ISBLANK('Mortgage 2 Monthly calcs'!N165),"",'Mortgage 2 Monthly calcs'!N165)</f>
        <v>644.30140148550856</v>
      </c>
      <c r="S165" s="99">
        <f>IF(ISBLANK('Mortgage 2 Monthly calcs'!O165),"",'Mortgage 2 Monthly calcs'!O165)</f>
        <v>0</v>
      </c>
      <c r="T165" s="99"/>
      <c r="U165" s="99">
        <f>IF(ISBLANK('Mortgage 2 Monthly calcs'!P165),"",'Mortgage 2 Monthly calcs'!P165)</f>
        <v>0</v>
      </c>
      <c r="V165" s="99">
        <f>IF(ISBLANK('Mortgage 2 Monthly calcs'!Q165),"",'Mortgage 2 Monthly calcs'!Q165)</f>
        <v>0</v>
      </c>
      <c r="W165" s="99">
        <f>IF(ISBLANK('Mortgage 2 Monthly calcs'!R165),"",'Mortgage 2 Monthly calcs'!R165)</f>
        <v>309.51236077967138</v>
      </c>
      <c r="X165" s="99">
        <f>IF(ISBLANK('Mortgage 2 Monthly calcs'!S165),"",'Mortgage 2 Monthly calcs'!S165)</f>
        <v>334.78904070583718</v>
      </c>
      <c r="Y165" s="99">
        <f>IF(ISBLANK('Mortgage 2 Monthly calcs'!T165),"",'Mortgage 2 Monthly calcs'!T165)</f>
        <v>33351.70421961206</v>
      </c>
      <c r="Z165" s="99">
        <f>IF(ISBLANK('Mortgage 2 Monthly calcs'!U165),"",'Mortgage 2 Monthly calcs'!U165)</f>
        <v>65870.711609156264</v>
      </c>
      <c r="AA165" s="99">
        <f>IF(ISBLANK('Mortgage 2 Monthly calcs'!V165),"",'Mortgage 2 Monthly calcs'!V165)</f>
        <v>0</v>
      </c>
      <c r="AB165" s="99">
        <f>IF(ISBLANK('Mortgage 2 Monthly calcs'!W165),"",'Mortgage 2 Monthly calcs'!W165)</f>
        <v>66648.295780387765</v>
      </c>
    </row>
    <row r="166" spans="2:28" x14ac:dyDescent="0.25">
      <c r="B166" s="110"/>
      <c r="C166" s="111"/>
      <c r="D166" s="124"/>
      <c r="E166" s="122" t="str">
        <f>IF(ISBLANK('Mortgage 2 Monthly calcs'!E166),"",'Mortgage 2 Monthly calcs'!E166)</f>
        <v/>
      </c>
      <c r="F166" s="122" t="str">
        <f>IF(ISBLANK('Mortgage 2 Monthly calcs'!F166),"",'Mortgage 2 Monthly calcs'!F166)</f>
        <v>Sep</v>
      </c>
      <c r="G166" s="123"/>
      <c r="H166" s="123">
        <f>IF(ISBLANK('Mortgage 2 Monthly calcs'!G166),"",'Mortgage 2 Monthly calcs'!G166)</f>
        <v>0.06</v>
      </c>
      <c r="I166" s="99">
        <f>IF(ISBLANK('Mortgage 2 Monthly calcs'!H166),"",'Mortgage 2 Monthly calcs'!H166)</f>
        <v>644.30140148550572</v>
      </c>
      <c r="J166" s="99">
        <f>IF(ISBLANK('Mortgage 2 Monthly calcs'!I166),"",'Mortgage 2 Monthly calcs'!I166)</f>
        <v>333.24147890193882</v>
      </c>
      <c r="K166" s="99">
        <f>IF(ISBLANK('Mortgage 2 Monthly calcs'!J166),"",'Mortgage 2 Monthly calcs'!J166)</f>
        <v>66648.295780387765</v>
      </c>
      <c r="L166" s="99"/>
      <c r="M166" s="99">
        <f>IF(ISBLANK('Mortgage 2 Monthly calcs'!K166),"",'Mortgage 2 Monthly calcs'!K166)</f>
        <v>0</v>
      </c>
      <c r="N166" s="99"/>
      <c r="O166" s="99">
        <f>IF(ISBLANK('Mortgage 2 Monthly calcs'!L166),"",'Mortgage 2 Monthly calcs'!L166)</f>
        <v>644.30140148550856</v>
      </c>
      <c r="P166" s="99"/>
      <c r="Q166" s="99">
        <f>IF(ISBLANK('Mortgage 2 Monthly calcs'!M166),"",'Mortgage 2 Monthly calcs'!M166)</f>
        <v>0</v>
      </c>
      <c r="R166" s="99">
        <f>IF(ISBLANK('Mortgage 2 Monthly calcs'!N166),"",'Mortgage 2 Monthly calcs'!N166)</f>
        <v>644.30140148550856</v>
      </c>
      <c r="S166" s="99">
        <f>IF(ISBLANK('Mortgage 2 Monthly calcs'!O166),"",'Mortgage 2 Monthly calcs'!O166)</f>
        <v>0</v>
      </c>
      <c r="T166" s="99"/>
      <c r="U166" s="99">
        <f>IF(ISBLANK('Mortgage 2 Monthly calcs'!P166),"",'Mortgage 2 Monthly calcs'!P166)</f>
        <v>0</v>
      </c>
      <c r="V166" s="99">
        <f>IF(ISBLANK('Mortgage 2 Monthly calcs'!Q166),"",'Mortgage 2 Monthly calcs'!Q166)</f>
        <v>0</v>
      </c>
      <c r="W166" s="99">
        <f>IF(ISBLANK('Mortgage 2 Monthly calcs'!R166),"",'Mortgage 2 Monthly calcs'!R166)</f>
        <v>311.05992258356974</v>
      </c>
      <c r="X166" s="99">
        <f>IF(ISBLANK('Mortgage 2 Monthly calcs'!S166),"",'Mortgage 2 Monthly calcs'!S166)</f>
        <v>333.24147890193882</v>
      </c>
      <c r="Y166" s="99">
        <f>IF(ISBLANK('Mortgage 2 Monthly calcs'!T166),"",'Mortgage 2 Monthly calcs'!T166)</f>
        <v>33662.764142195629</v>
      </c>
      <c r="Z166" s="99">
        <f>IF(ISBLANK('Mortgage 2 Monthly calcs'!U166),"",'Mortgage 2 Monthly calcs'!U166)</f>
        <v>66203.953088058202</v>
      </c>
      <c r="AA166" s="99">
        <f>IF(ISBLANK('Mortgage 2 Monthly calcs'!V166),"",'Mortgage 2 Monthly calcs'!V166)</f>
        <v>0</v>
      </c>
      <c r="AB166" s="99">
        <f>IF(ISBLANK('Mortgage 2 Monthly calcs'!W166),"",'Mortgage 2 Monthly calcs'!W166)</f>
        <v>66337.235857804204</v>
      </c>
    </row>
    <row r="167" spans="2:28" x14ac:dyDescent="0.25">
      <c r="B167" s="110"/>
      <c r="C167" s="111"/>
      <c r="D167" s="124">
        <f>D155+1</f>
        <v>13</v>
      </c>
      <c r="E167" s="122" t="str">
        <f>IF(ISBLANK('Mortgage 2 Monthly calcs'!E167),"",'Mortgage 2 Monthly calcs'!E167)</f>
        <v/>
      </c>
      <c r="F167" s="122" t="str">
        <f>IF(ISBLANK('Mortgage 2 Monthly calcs'!F167),"",'Mortgage 2 Monthly calcs'!F167)</f>
        <v>Oct</v>
      </c>
      <c r="G167" s="123"/>
      <c r="H167" s="123">
        <f>IF(ISBLANK('Mortgage 2 Monthly calcs'!G167),"",'Mortgage 2 Monthly calcs'!G167)</f>
        <v>0.06</v>
      </c>
      <c r="I167" s="99">
        <f>IF(ISBLANK('Mortgage 2 Monthly calcs'!H167),"",'Mortgage 2 Monthly calcs'!H167)</f>
        <v>644.30140148550561</v>
      </c>
      <c r="J167" s="99">
        <f>IF(ISBLANK('Mortgage 2 Monthly calcs'!I167),"",'Mortgage 2 Monthly calcs'!I167)</f>
        <v>331.68617928902103</v>
      </c>
      <c r="K167" s="99">
        <f>IF(ISBLANK('Mortgage 2 Monthly calcs'!J167),"",'Mortgage 2 Monthly calcs'!J167)</f>
        <v>66337.235857804204</v>
      </c>
      <c r="L167" s="99"/>
      <c r="M167" s="99">
        <f>IF(ISBLANK('Mortgage 2 Monthly calcs'!K167),"",'Mortgage 2 Monthly calcs'!K167)</f>
        <v>0</v>
      </c>
      <c r="N167" s="99"/>
      <c r="O167" s="99">
        <f>IF(ISBLANK('Mortgage 2 Monthly calcs'!L167),"",'Mortgage 2 Monthly calcs'!L167)</f>
        <v>644.30140148550856</v>
      </c>
      <c r="P167" s="99"/>
      <c r="Q167" s="99">
        <f>IF(ISBLANK('Mortgage 2 Monthly calcs'!M167),"",'Mortgage 2 Monthly calcs'!M167)</f>
        <v>0</v>
      </c>
      <c r="R167" s="99">
        <f>IF(ISBLANK('Mortgage 2 Monthly calcs'!N167),"",'Mortgage 2 Monthly calcs'!N167)</f>
        <v>644.30140148550856</v>
      </c>
      <c r="S167" s="99">
        <f>IF(ISBLANK('Mortgage 2 Monthly calcs'!O167),"",'Mortgage 2 Monthly calcs'!O167)</f>
        <v>0</v>
      </c>
      <c r="T167" s="99"/>
      <c r="U167" s="99">
        <f>IF(ISBLANK('Mortgage 2 Monthly calcs'!P167),"",'Mortgage 2 Monthly calcs'!P167)</f>
        <v>0</v>
      </c>
      <c r="V167" s="99">
        <f>IF(ISBLANK('Mortgage 2 Monthly calcs'!Q167),"",'Mortgage 2 Monthly calcs'!Q167)</f>
        <v>0</v>
      </c>
      <c r="W167" s="99">
        <f>IF(ISBLANK('Mortgage 2 Monthly calcs'!R167),"",'Mortgage 2 Monthly calcs'!R167)</f>
        <v>312.61522219648754</v>
      </c>
      <c r="X167" s="99">
        <f>IF(ISBLANK('Mortgage 2 Monthly calcs'!S167),"",'Mortgage 2 Monthly calcs'!S167)</f>
        <v>331.68617928902103</v>
      </c>
      <c r="Y167" s="99">
        <f>IF(ISBLANK('Mortgage 2 Monthly calcs'!T167),"",'Mortgage 2 Monthly calcs'!T167)</f>
        <v>33975.379364392116</v>
      </c>
      <c r="Z167" s="99">
        <f>IF(ISBLANK('Mortgage 2 Monthly calcs'!U167),"",'Mortgage 2 Monthly calcs'!U167)</f>
        <v>66535.639267347229</v>
      </c>
      <c r="AA167" s="99">
        <f>IF(ISBLANK('Mortgage 2 Monthly calcs'!V167),"",'Mortgage 2 Monthly calcs'!V167)</f>
        <v>0</v>
      </c>
      <c r="AB167" s="99">
        <f>IF(ISBLANK('Mortgage 2 Monthly calcs'!W167),"",'Mortgage 2 Monthly calcs'!W167)</f>
        <v>66024.620635607716</v>
      </c>
    </row>
    <row r="168" spans="2:28" x14ac:dyDescent="0.25">
      <c r="B168" s="110"/>
      <c r="C168" s="111"/>
      <c r="D168" s="124"/>
      <c r="E168" s="122" t="str">
        <f>IF(ISBLANK('Mortgage 2 Monthly calcs'!E168),"",'Mortgage 2 Monthly calcs'!E168)</f>
        <v/>
      </c>
      <c r="F168" s="122" t="str">
        <f>IF(ISBLANK('Mortgage 2 Monthly calcs'!F168),"",'Mortgage 2 Monthly calcs'!F168)</f>
        <v>Nov</v>
      </c>
      <c r="G168" s="123"/>
      <c r="H168" s="123">
        <f>IF(ISBLANK('Mortgage 2 Monthly calcs'!G168),"",'Mortgage 2 Monthly calcs'!G168)</f>
        <v>0.06</v>
      </c>
      <c r="I168" s="99">
        <f>IF(ISBLANK('Mortgage 2 Monthly calcs'!H168),"",'Mortgage 2 Monthly calcs'!H168)</f>
        <v>644.30140148550561</v>
      </c>
      <c r="J168" s="99">
        <f>IF(ISBLANK('Mortgage 2 Monthly calcs'!I168),"",'Mortgage 2 Monthly calcs'!I168)</f>
        <v>330.1231031780386</v>
      </c>
      <c r="K168" s="99">
        <f>IF(ISBLANK('Mortgage 2 Monthly calcs'!J168),"",'Mortgage 2 Monthly calcs'!J168)</f>
        <v>66024.620635607716</v>
      </c>
      <c r="L168" s="99"/>
      <c r="M168" s="99">
        <f>IF(ISBLANK('Mortgage 2 Monthly calcs'!K168),"",'Mortgage 2 Monthly calcs'!K168)</f>
        <v>0</v>
      </c>
      <c r="N168" s="99"/>
      <c r="O168" s="99">
        <f>IF(ISBLANK('Mortgage 2 Monthly calcs'!L168),"",'Mortgage 2 Monthly calcs'!L168)</f>
        <v>644.30140148550856</v>
      </c>
      <c r="P168" s="99"/>
      <c r="Q168" s="99">
        <f>IF(ISBLANK('Mortgage 2 Monthly calcs'!M168),"",'Mortgage 2 Monthly calcs'!M168)</f>
        <v>0</v>
      </c>
      <c r="R168" s="99">
        <f>IF(ISBLANK('Mortgage 2 Monthly calcs'!N168),"",'Mortgage 2 Monthly calcs'!N168)</f>
        <v>644.30140148550856</v>
      </c>
      <c r="S168" s="99">
        <f>IF(ISBLANK('Mortgage 2 Monthly calcs'!O168),"",'Mortgage 2 Monthly calcs'!O168)</f>
        <v>0</v>
      </c>
      <c r="T168" s="99"/>
      <c r="U168" s="99">
        <f>IF(ISBLANK('Mortgage 2 Monthly calcs'!P168),"",'Mortgage 2 Monthly calcs'!P168)</f>
        <v>0</v>
      </c>
      <c r="V168" s="99">
        <f>IF(ISBLANK('Mortgage 2 Monthly calcs'!Q168),"",'Mortgage 2 Monthly calcs'!Q168)</f>
        <v>0</v>
      </c>
      <c r="W168" s="99">
        <f>IF(ISBLANK('Mortgage 2 Monthly calcs'!R168),"",'Mortgage 2 Monthly calcs'!R168)</f>
        <v>314.17829830746996</v>
      </c>
      <c r="X168" s="99">
        <f>IF(ISBLANK('Mortgage 2 Monthly calcs'!S168),"",'Mortgage 2 Monthly calcs'!S168)</f>
        <v>330.1231031780386</v>
      </c>
      <c r="Y168" s="99">
        <f>IF(ISBLANK('Mortgage 2 Monthly calcs'!T168),"",'Mortgage 2 Monthly calcs'!T168)</f>
        <v>34289.55766269959</v>
      </c>
      <c r="Z168" s="99">
        <f>IF(ISBLANK('Mortgage 2 Monthly calcs'!U168),"",'Mortgage 2 Monthly calcs'!U168)</f>
        <v>66865.762370525263</v>
      </c>
      <c r="AA168" s="99">
        <f>IF(ISBLANK('Mortgage 2 Monthly calcs'!V168),"",'Mortgage 2 Monthly calcs'!V168)</f>
        <v>0</v>
      </c>
      <c r="AB168" s="99">
        <f>IF(ISBLANK('Mortgage 2 Monthly calcs'!W168),"",'Mortgage 2 Monthly calcs'!W168)</f>
        <v>65710.44233730025</v>
      </c>
    </row>
    <row r="169" spans="2:28" x14ac:dyDescent="0.25">
      <c r="B169" s="110"/>
      <c r="C169" s="111"/>
      <c r="D169" s="124"/>
      <c r="E169" s="122" t="str">
        <f>IF(ISBLANK('Mortgage 2 Monthly calcs'!E169),"",'Mortgage 2 Monthly calcs'!E169)</f>
        <v/>
      </c>
      <c r="F169" s="122" t="str">
        <f>IF(ISBLANK('Mortgage 2 Monthly calcs'!F169),"",'Mortgage 2 Monthly calcs'!F169)</f>
        <v>Dec</v>
      </c>
      <c r="G169" s="123"/>
      <c r="H169" s="123">
        <f>IF(ISBLANK('Mortgage 2 Monthly calcs'!G169),"",'Mortgage 2 Monthly calcs'!G169)</f>
        <v>0.06</v>
      </c>
      <c r="I169" s="99">
        <f>IF(ISBLANK('Mortgage 2 Monthly calcs'!H169),"",'Mortgage 2 Monthly calcs'!H169)</f>
        <v>644.30140148550561</v>
      </c>
      <c r="J169" s="99">
        <f>IF(ISBLANK('Mortgage 2 Monthly calcs'!I169),"",'Mortgage 2 Monthly calcs'!I169)</f>
        <v>328.55221168650127</v>
      </c>
      <c r="K169" s="99">
        <f>IF(ISBLANK('Mortgage 2 Monthly calcs'!J169),"",'Mortgage 2 Monthly calcs'!J169)</f>
        <v>65710.44233730025</v>
      </c>
      <c r="L169" s="99"/>
      <c r="M169" s="99">
        <f>IF(ISBLANK('Mortgage 2 Monthly calcs'!K169),"",'Mortgage 2 Monthly calcs'!K169)</f>
        <v>0</v>
      </c>
      <c r="N169" s="99"/>
      <c r="O169" s="99">
        <f>IF(ISBLANK('Mortgage 2 Monthly calcs'!L169),"",'Mortgage 2 Monthly calcs'!L169)</f>
        <v>644.30140148550856</v>
      </c>
      <c r="P169" s="99"/>
      <c r="Q169" s="99">
        <f>IF(ISBLANK('Mortgage 2 Monthly calcs'!M169),"",'Mortgage 2 Monthly calcs'!M169)</f>
        <v>0</v>
      </c>
      <c r="R169" s="99">
        <f>IF(ISBLANK('Mortgage 2 Monthly calcs'!N169),"",'Mortgage 2 Monthly calcs'!N169)</f>
        <v>644.30140148550856</v>
      </c>
      <c r="S169" s="99">
        <f>IF(ISBLANK('Mortgage 2 Monthly calcs'!O169),"",'Mortgage 2 Monthly calcs'!O169)</f>
        <v>0</v>
      </c>
      <c r="T169" s="99"/>
      <c r="U169" s="99">
        <f>IF(ISBLANK('Mortgage 2 Monthly calcs'!P169),"",'Mortgage 2 Monthly calcs'!P169)</f>
        <v>0</v>
      </c>
      <c r="V169" s="99">
        <f>IF(ISBLANK('Mortgage 2 Monthly calcs'!Q169),"",'Mortgage 2 Monthly calcs'!Q169)</f>
        <v>0</v>
      </c>
      <c r="W169" s="99">
        <f>IF(ISBLANK('Mortgage 2 Monthly calcs'!R169),"",'Mortgage 2 Monthly calcs'!R169)</f>
        <v>315.7491897990073</v>
      </c>
      <c r="X169" s="99">
        <f>IF(ISBLANK('Mortgage 2 Monthly calcs'!S169),"",'Mortgage 2 Monthly calcs'!S169)</f>
        <v>328.55221168650127</v>
      </c>
      <c r="Y169" s="99">
        <f>IF(ISBLANK('Mortgage 2 Monthly calcs'!T169),"",'Mortgage 2 Monthly calcs'!T169)</f>
        <v>34605.306852498594</v>
      </c>
      <c r="Z169" s="99">
        <f>IF(ISBLANK('Mortgage 2 Monthly calcs'!U169),"",'Mortgage 2 Monthly calcs'!U169)</f>
        <v>67194.314582211766</v>
      </c>
      <c r="AA169" s="99">
        <f>IF(ISBLANK('Mortgage 2 Monthly calcs'!V169),"",'Mortgage 2 Monthly calcs'!V169)</f>
        <v>0</v>
      </c>
      <c r="AB169" s="99">
        <f>IF(ISBLANK('Mortgage 2 Monthly calcs'!W169),"",'Mortgage 2 Monthly calcs'!W169)</f>
        <v>65394.693147501246</v>
      </c>
    </row>
    <row r="170" spans="2:28" x14ac:dyDescent="0.25">
      <c r="B170" s="110"/>
      <c r="C170" s="111"/>
      <c r="D170" s="124"/>
      <c r="E170" s="122">
        <f>IF(ISBLANK('Mortgage 2 Monthly calcs'!E170),"",'Mortgage 2 Monthly calcs'!E170)</f>
        <v>2023</v>
      </c>
      <c r="F170" s="122" t="str">
        <f>IF(ISBLANK('Mortgage 2 Monthly calcs'!F170),"",'Mortgage 2 Monthly calcs'!F170)</f>
        <v>Jan</v>
      </c>
      <c r="G170" s="123"/>
      <c r="H170" s="123">
        <f>IF(ISBLANK('Mortgage 2 Monthly calcs'!G170),"",'Mortgage 2 Monthly calcs'!G170)</f>
        <v>0.06</v>
      </c>
      <c r="I170" s="99">
        <f>IF(ISBLANK('Mortgage 2 Monthly calcs'!H170),"",'Mortgage 2 Monthly calcs'!H170)</f>
        <v>644.30140148550561</v>
      </c>
      <c r="J170" s="99">
        <f>IF(ISBLANK('Mortgage 2 Monthly calcs'!I170),"",'Mortgage 2 Monthly calcs'!I170)</f>
        <v>326.97346573750622</v>
      </c>
      <c r="K170" s="99">
        <f>IF(ISBLANK('Mortgage 2 Monthly calcs'!J170),"",'Mortgage 2 Monthly calcs'!J170)</f>
        <v>65394.693147501246</v>
      </c>
      <c r="L170" s="99"/>
      <c r="M170" s="99">
        <f>IF(ISBLANK('Mortgage 2 Monthly calcs'!K170),"",'Mortgage 2 Monthly calcs'!K170)</f>
        <v>0</v>
      </c>
      <c r="N170" s="99"/>
      <c r="O170" s="99">
        <f>IF(ISBLANK('Mortgage 2 Monthly calcs'!L170),"",'Mortgage 2 Monthly calcs'!L170)</f>
        <v>644.30140148550856</v>
      </c>
      <c r="P170" s="99"/>
      <c r="Q170" s="99">
        <f>IF(ISBLANK('Mortgage 2 Monthly calcs'!M170),"",'Mortgage 2 Monthly calcs'!M170)</f>
        <v>0</v>
      </c>
      <c r="R170" s="99">
        <f>IF(ISBLANK('Mortgage 2 Monthly calcs'!N170),"",'Mortgage 2 Monthly calcs'!N170)</f>
        <v>644.30140148550856</v>
      </c>
      <c r="S170" s="99">
        <f>IF(ISBLANK('Mortgage 2 Monthly calcs'!O170),"",'Mortgage 2 Monthly calcs'!O170)</f>
        <v>0</v>
      </c>
      <c r="T170" s="99"/>
      <c r="U170" s="99">
        <f>IF(ISBLANK('Mortgage 2 Monthly calcs'!P170),"",'Mortgage 2 Monthly calcs'!P170)</f>
        <v>0</v>
      </c>
      <c r="V170" s="99">
        <f>IF(ISBLANK('Mortgage 2 Monthly calcs'!Q170),"",'Mortgage 2 Monthly calcs'!Q170)</f>
        <v>0</v>
      </c>
      <c r="W170" s="99">
        <f>IF(ISBLANK('Mortgage 2 Monthly calcs'!R170),"",'Mortgage 2 Monthly calcs'!R170)</f>
        <v>317.32793574800235</v>
      </c>
      <c r="X170" s="99">
        <f>IF(ISBLANK('Mortgage 2 Monthly calcs'!S170),"",'Mortgage 2 Monthly calcs'!S170)</f>
        <v>326.97346573750622</v>
      </c>
      <c r="Y170" s="99">
        <f>IF(ISBLANK('Mortgage 2 Monthly calcs'!T170),"",'Mortgage 2 Monthly calcs'!T170)</f>
        <v>34922.634788246593</v>
      </c>
      <c r="Z170" s="99">
        <f>IF(ISBLANK('Mortgage 2 Monthly calcs'!U170),"",'Mortgage 2 Monthly calcs'!U170)</f>
        <v>67521.288047949274</v>
      </c>
      <c r="AA170" s="99">
        <f>IF(ISBLANK('Mortgage 2 Monthly calcs'!V170),"",'Mortgage 2 Monthly calcs'!V170)</f>
        <v>0</v>
      </c>
      <c r="AB170" s="99">
        <f>IF(ISBLANK('Mortgage 2 Monthly calcs'!W170),"",'Mortgage 2 Monthly calcs'!W170)</f>
        <v>65077.365211753255</v>
      </c>
    </row>
    <row r="171" spans="2:28" x14ac:dyDescent="0.25">
      <c r="B171" s="110"/>
      <c r="C171" s="111"/>
      <c r="D171" s="124" t="str">
        <f>IF(K939=1,F163+1,"")</f>
        <v/>
      </c>
      <c r="E171" s="122" t="str">
        <f>IF(ISBLANK('Mortgage 2 Monthly calcs'!E171),"",'Mortgage 2 Monthly calcs'!E171)</f>
        <v/>
      </c>
      <c r="F171" s="122" t="str">
        <f>IF(ISBLANK('Mortgage 2 Monthly calcs'!F171),"",'Mortgage 2 Monthly calcs'!F171)</f>
        <v>Feb</v>
      </c>
      <c r="G171" s="123"/>
      <c r="H171" s="123">
        <f>IF(ISBLANK('Mortgage 2 Monthly calcs'!G171),"",'Mortgage 2 Monthly calcs'!G171)</f>
        <v>0.06</v>
      </c>
      <c r="I171" s="99">
        <f>IF(ISBLANK('Mortgage 2 Monthly calcs'!H171),"",'Mortgage 2 Monthly calcs'!H171)</f>
        <v>644.30140148550561</v>
      </c>
      <c r="J171" s="99">
        <f>IF(ISBLANK('Mortgage 2 Monthly calcs'!I171),"",'Mortgage 2 Monthly calcs'!I171)</f>
        <v>325.3868260587663</v>
      </c>
      <c r="K171" s="99">
        <f>IF(ISBLANK('Mortgage 2 Monthly calcs'!J171),"",'Mortgage 2 Monthly calcs'!J171)</f>
        <v>65077.365211753255</v>
      </c>
      <c r="L171" s="99"/>
      <c r="M171" s="99">
        <f>IF(ISBLANK('Mortgage 2 Monthly calcs'!K171),"",'Mortgage 2 Monthly calcs'!K171)</f>
        <v>0</v>
      </c>
      <c r="N171" s="99"/>
      <c r="O171" s="99">
        <f>IF(ISBLANK('Mortgage 2 Monthly calcs'!L171),"",'Mortgage 2 Monthly calcs'!L171)</f>
        <v>644.30140148550856</v>
      </c>
      <c r="P171" s="99"/>
      <c r="Q171" s="99">
        <f>IF(ISBLANK('Mortgage 2 Monthly calcs'!M171),"",'Mortgage 2 Monthly calcs'!M171)</f>
        <v>0</v>
      </c>
      <c r="R171" s="99">
        <f>IF(ISBLANK('Mortgage 2 Monthly calcs'!N171),"",'Mortgage 2 Monthly calcs'!N171)</f>
        <v>644.30140148550856</v>
      </c>
      <c r="S171" s="99">
        <f>IF(ISBLANK('Mortgage 2 Monthly calcs'!O171),"",'Mortgage 2 Monthly calcs'!O171)</f>
        <v>0</v>
      </c>
      <c r="T171" s="99"/>
      <c r="U171" s="99">
        <f>IF(ISBLANK('Mortgage 2 Monthly calcs'!P171),"",'Mortgage 2 Monthly calcs'!P171)</f>
        <v>0</v>
      </c>
      <c r="V171" s="99">
        <f>IF(ISBLANK('Mortgage 2 Monthly calcs'!Q171),"",'Mortgage 2 Monthly calcs'!Q171)</f>
        <v>0</v>
      </c>
      <c r="W171" s="99">
        <f>IF(ISBLANK('Mortgage 2 Monthly calcs'!R171),"",'Mortgage 2 Monthly calcs'!R171)</f>
        <v>318.91457542674226</v>
      </c>
      <c r="X171" s="99">
        <f>IF(ISBLANK('Mortgage 2 Monthly calcs'!S171),"",'Mortgage 2 Monthly calcs'!S171)</f>
        <v>325.3868260587663</v>
      </c>
      <c r="Y171" s="99">
        <f>IF(ISBLANK('Mortgage 2 Monthly calcs'!T171),"",'Mortgage 2 Monthly calcs'!T171)</f>
        <v>35241.549363673337</v>
      </c>
      <c r="Z171" s="99">
        <f>IF(ISBLANK('Mortgage 2 Monthly calcs'!U171),"",'Mortgage 2 Monthly calcs'!U171)</f>
        <v>67846.674874008037</v>
      </c>
      <c r="AA171" s="99">
        <f>IF(ISBLANK('Mortgage 2 Monthly calcs'!V171),"",'Mortgage 2 Monthly calcs'!V171)</f>
        <v>0</v>
      </c>
      <c r="AB171" s="99">
        <f>IF(ISBLANK('Mortgage 2 Monthly calcs'!W171),"",'Mortgage 2 Monthly calcs'!W171)</f>
        <v>64758.450636326525</v>
      </c>
    </row>
    <row r="172" spans="2:28" x14ac:dyDescent="0.25">
      <c r="B172" s="110"/>
      <c r="C172" s="111"/>
      <c r="D172" s="124" t="str">
        <f>IF(K940=1,F163+1,"")</f>
        <v/>
      </c>
      <c r="E172" s="122" t="str">
        <f>IF(ISBLANK('Mortgage 2 Monthly calcs'!E172),"",'Mortgage 2 Monthly calcs'!E172)</f>
        <v/>
      </c>
      <c r="F172" s="122" t="str">
        <f>IF(ISBLANK('Mortgage 2 Monthly calcs'!F172),"",'Mortgage 2 Monthly calcs'!F172)</f>
        <v>Mar</v>
      </c>
      <c r="G172" s="123"/>
      <c r="H172" s="123">
        <f>IF(ISBLANK('Mortgage 2 Monthly calcs'!G172),"",'Mortgage 2 Monthly calcs'!G172)</f>
        <v>0.06</v>
      </c>
      <c r="I172" s="99">
        <f>IF(ISBLANK('Mortgage 2 Monthly calcs'!H172),"",'Mortgage 2 Monthly calcs'!H172)</f>
        <v>644.30140148550583</v>
      </c>
      <c r="J172" s="99">
        <f>IF(ISBLANK('Mortgage 2 Monthly calcs'!I172),"",'Mortgage 2 Monthly calcs'!I172)</f>
        <v>323.79225318163265</v>
      </c>
      <c r="K172" s="99">
        <f>IF(ISBLANK('Mortgage 2 Monthly calcs'!J172),"",'Mortgage 2 Monthly calcs'!J172)</f>
        <v>64758.450636326525</v>
      </c>
      <c r="L172" s="99"/>
      <c r="M172" s="99">
        <f>IF(ISBLANK('Mortgage 2 Monthly calcs'!K172),"",'Mortgage 2 Monthly calcs'!K172)</f>
        <v>0</v>
      </c>
      <c r="N172" s="99"/>
      <c r="O172" s="99">
        <f>IF(ISBLANK('Mortgage 2 Monthly calcs'!L172),"",'Mortgage 2 Monthly calcs'!L172)</f>
        <v>644.30140148550856</v>
      </c>
      <c r="P172" s="99"/>
      <c r="Q172" s="99">
        <f>IF(ISBLANK('Mortgage 2 Monthly calcs'!M172),"",'Mortgage 2 Monthly calcs'!M172)</f>
        <v>0</v>
      </c>
      <c r="R172" s="99">
        <f>IF(ISBLANK('Mortgage 2 Monthly calcs'!N172),"",'Mortgage 2 Monthly calcs'!N172)</f>
        <v>644.30140148550856</v>
      </c>
      <c r="S172" s="99">
        <f>IF(ISBLANK('Mortgage 2 Monthly calcs'!O172),"",'Mortgage 2 Monthly calcs'!O172)</f>
        <v>0</v>
      </c>
      <c r="T172" s="99"/>
      <c r="U172" s="99">
        <f>IF(ISBLANK('Mortgage 2 Monthly calcs'!P172),"",'Mortgage 2 Monthly calcs'!P172)</f>
        <v>0</v>
      </c>
      <c r="V172" s="99">
        <f>IF(ISBLANK('Mortgage 2 Monthly calcs'!Q172),"",'Mortgage 2 Monthly calcs'!Q172)</f>
        <v>0</v>
      </c>
      <c r="W172" s="99">
        <f>IF(ISBLANK('Mortgage 2 Monthly calcs'!R172),"",'Mortgage 2 Monthly calcs'!R172)</f>
        <v>320.50914830387592</v>
      </c>
      <c r="X172" s="99">
        <f>IF(ISBLANK('Mortgage 2 Monthly calcs'!S172),"",'Mortgage 2 Monthly calcs'!S172)</f>
        <v>323.79225318163265</v>
      </c>
      <c r="Y172" s="99">
        <f>IF(ISBLANK('Mortgage 2 Monthly calcs'!T172),"",'Mortgage 2 Monthly calcs'!T172)</f>
        <v>35562.058511977215</v>
      </c>
      <c r="Z172" s="99">
        <f>IF(ISBLANK('Mortgage 2 Monthly calcs'!U172),"",'Mortgage 2 Monthly calcs'!U172)</f>
        <v>68170.467127189666</v>
      </c>
      <c r="AA172" s="99">
        <f>IF(ISBLANK('Mortgage 2 Monthly calcs'!V172),"",'Mortgage 2 Monthly calcs'!V172)</f>
        <v>0</v>
      </c>
      <c r="AB172" s="99">
        <f>IF(ISBLANK('Mortgage 2 Monthly calcs'!W172),"",'Mortgage 2 Monthly calcs'!W172)</f>
        <v>64437.941488022661</v>
      </c>
    </row>
    <row r="173" spans="2:28" x14ac:dyDescent="0.25">
      <c r="B173" s="110"/>
      <c r="C173" s="111"/>
      <c r="D173" s="124" t="str">
        <f>IF(K941=1,F163+1,"")</f>
        <v/>
      </c>
      <c r="E173" s="122" t="str">
        <f>IF(ISBLANK('Mortgage 2 Monthly calcs'!E173),"",'Mortgage 2 Monthly calcs'!E173)</f>
        <v/>
      </c>
      <c r="F173" s="122" t="str">
        <f>IF(ISBLANK('Mortgage 2 Monthly calcs'!F173),"",'Mortgage 2 Monthly calcs'!F173)</f>
        <v>Apr</v>
      </c>
      <c r="G173" s="123"/>
      <c r="H173" s="123">
        <f>IF(ISBLANK('Mortgage 2 Monthly calcs'!G173),"",'Mortgage 2 Monthly calcs'!G173)</f>
        <v>0.06</v>
      </c>
      <c r="I173" s="99">
        <f>IF(ISBLANK('Mortgage 2 Monthly calcs'!H173),"",'Mortgage 2 Monthly calcs'!H173)</f>
        <v>644.30140148550583</v>
      </c>
      <c r="J173" s="99">
        <f>IF(ISBLANK('Mortgage 2 Monthly calcs'!I173),"",'Mortgage 2 Monthly calcs'!I173)</f>
        <v>322.1897074401133</v>
      </c>
      <c r="K173" s="99">
        <f>IF(ISBLANK('Mortgage 2 Monthly calcs'!J173),"",'Mortgage 2 Monthly calcs'!J173)</f>
        <v>64437.941488022661</v>
      </c>
      <c r="L173" s="99"/>
      <c r="M173" s="99">
        <f>IF(ISBLANK('Mortgage 2 Monthly calcs'!K173),"",'Mortgage 2 Monthly calcs'!K173)</f>
        <v>0</v>
      </c>
      <c r="N173" s="99"/>
      <c r="O173" s="99">
        <f>IF(ISBLANK('Mortgage 2 Monthly calcs'!L173),"",'Mortgage 2 Monthly calcs'!L173)</f>
        <v>644.30140148550856</v>
      </c>
      <c r="P173" s="99"/>
      <c r="Q173" s="99">
        <f>IF(ISBLANK('Mortgage 2 Monthly calcs'!M173),"",'Mortgage 2 Monthly calcs'!M173)</f>
        <v>0</v>
      </c>
      <c r="R173" s="99">
        <f>IF(ISBLANK('Mortgage 2 Monthly calcs'!N173),"",'Mortgage 2 Monthly calcs'!N173)</f>
        <v>644.30140148550856</v>
      </c>
      <c r="S173" s="99">
        <f>IF(ISBLANK('Mortgage 2 Monthly calcs'!O173),"",'Mortgage 2 Monthly calcs'!O173)</f>
        <v>0</v>
      </c>
      <c r="T173" s="99"/>
      <c r="U173" s="99">
        <f>IF(ISBLANK('Mortgage 2 Monthly calcs'!P173),"",'Mortgage 2 Monthly calcs'!P173)</f>
        <v>0</v>
      </c>
      <c r="V173" s="99">
        <f>IF(ISBLANK('Mortgage 2 Monthly calcs'!Q173),"",'Mortgage 2 Monthly calcs'!Q173)</f>
        <v>0</v>
      </c>
      <c r="W173" s="99">
        <f>IF(ISBLANK('Mortgage 2 Monthly calcs'!R173),"",'Mortgage 2 Monthly calcs'!R173)</f>
        <v>322.11169404539527</v>
      </c>
      <c r="X173" s="99">
        <f>IF(ISBLANK('Mortgage 2 Monthly calcs'!S173),"",'Mortgage 2 Monthly calcs'!S173)</f>
        <v>322.1897074401133</v>
      </c>
      <c r="Y173" s="99">
        <f>IF(ISBLANK('Mortgage 2 Monthly calcs'!T173),"",'Mortgage 2 Monthly calcs'!T173)</f>
        <v>35884.170206022609</v>
      </c>
      <c r="Z173" s="99">
        <f>IF(ISBLANK('Mortgage 2 Monthly calcs'!U173),"",'Mortgage 2 Monthly calcs'!U173)</f>
        <v>68492.656834629786</v>
      </c>
      <c r="AA173" s="99">
        <f>IF(ISBLANK('Mortgage 2 Monthly calcs'!V173),"",'Mortgage 2 Monthly calcs'!V173)</f>
        <v>0</v>
      </c>
      <c r="AB173" s="99">
        <f>IF(ISBLANK('Mortgage 2 Monthly calcs'!W173),"",'Mortgage 2 Monthly calcs'!W173)</f>
        <v>64115.829793977275</v>
      </c>
    </row>
    <row r="174" spans="2:28" x14ac:dyDescent="0.25">
      <c r="B174" s="110"/>
      <c r="C174" s="111"/>
      <c r="D174" s="124" t="str">
        <f>IF(K942=1,F163+1,"")</f>
        <v/>
      </c>
      <c r="E174" s="122" t="str">
        <f>IF(ISBLANK('Mortgage 2 Monthly calcs'!E174),"",'Mortgage 2 Monthly calcs'!E174)</f>
        <v/>
      </c>
      <c r="F174" s="122" t="str">
        <f>IF(ISBLANK('Mortgage 2 Monthly calcs'!F174),"",'Mortgage 2 Monthly calcs'!F174)</f>
        <v>May</v>
      </c>
      <c r="G174" s="123"/>
      <c r="H174" s="123">
        <f>IF(ISBLANK('Mortgage 2 Monthly calcs'!G174),"",'Mortgage 2 Monthly calcs'!G174)</f>
        <v>0.06</v>
      </c>
      <c r="I174" s="99">
        <f>IF(ISBLANK('Mortgage 2 Monthly calcs'!H174),"",'Mortgage 2 Monthly calcs'!H174)</f>
        <v>644.30140148550606</v>
      </c>
      <c r="J174" s="99">
        <f>IF(ISBLANK('Mortgage 2 Monthly calcs'!I174),"",'Mortgage 2 Monthly calcs'!I174)</f>
        <v>320.57914896988632</v>
      </c>
      <c r="K174" s="99">
        <f>IF(ISBLANK('Mortgage 2 Monthly calcs'!J174),"",'Mortgage 2 Monthly calcs'!J174)</f>
        <v>64115.829793977275</v>
      </c>
      <c r="L174" s="99"/>
      <c r="M174" s="99">
        <f>IF(ISBLANK('Mortgage 2 Monthly calcs'!K174),"",'Mortgage 2 Monthly calcs'!K174)</f>
        <v>0</v>
      </c>
      <c r="N174" s="99"/>
      <c r="O174" s="99">
        <f>IF(ISBLANK('Mortgage 2 Monthly calcs'!L174),"",'Mortgage 2 Monthly calcs'!L174)</f>
        <v>644.30140148550856</v>
      </c>
      <c r="P174" s="99"/>
      <c r="Q174" s="99">
        <f>IF(ISBLANK('Mortgage 2 Monthly calcs'!M174),"",'Mortgage 2 Monthly calcs'!M174)</f>
        <v>0</v>
      </c>
      <c r="R174" s="99">
        <f>IF(ISBLANK('Mortgage 2 Monthly calcs'!N174),"",'Mortgage 2 Monthly calcs'!N174)</f>
        <v>644.30140148550856</v>
      </c>
      <c r="S174" s="99">
        <f>IF(ISBLANK('Mortgage 2 Monthly calcs'!O174),"",'Mortgage 2 Monthly calcs'!O174)</f>
        <v>0</v>
      </c>
      <c r="T174" s="99"/>
      <c r="U174" s="99">
        <f>IF(ISBLANK('Mortgage 2 Monthly calcs'!P174),"",'Mortgage 2 Monthly calcs'!P174)</f>
        <v>0</v>
      </c>
      <c r="V174" s="99">
        <f>IF(ISBLANK('Mortgage 2 Monthly calcs'!Q174),"",'Mortgage 2 Monthly calcs'!Q174)</f>
        <v>0</v>
      </c>
      <c r="W174" s="99">
        <f>IF(ISBLANK('Mortgage 2 Monthly calcs'!R174),"",'Mortgage 2 Monthly calcs'!R174)</f>
        <v>323.72225251562219</v>
      </c>
      <c r="X174" s="99">
        <f>IF(ISBLANK('Mortgage 2 Monthly calcs'!S174),"",'Mortgage 2 Monthly calcs'!S174)</f>
        <v>320.57914896988638</v>
      </c>
      <c r="Y174" s="99">
        <f>IF(ISBLANK('Mortgage 2 Monthly calcs'!T174),"",'Mortgage 2 Monthly calcs'!T174)</f>
        <v>36207.892458538234</v>
      </c>
      <c r="Z174" s="99">
        <f>IF(ISBLANK('Mortgage 2 Monthly calcs'!U174),"",'Mortgage 2 Monthly calcs'!U174)</f>
        <v>68813.235983599676</v>
      </c>
      <c r="AA174" s="99">
        <f>IF(ISBLANK('Mortgage 2 Monthly calcs'!V174),"",'Mortgage 2 Monthly calcs'!V174)</f>
        <v>0</v>
      </c>
      <c r="AB174" s="99">
        <f>IF(ISBLANK('Mortgage 2 Monthly calcs'!W174),"",'Mortgage 2 Monthly calcs'!W174)</f>
        <v>63792.107541461664</v>
      </c>
    </row>
    <row r="175" spans="2:28" x14ac:dyDescent="0.25">
      <c r="B175" s="110"/>
      <c r="C175" s="111"/>
      <c r="D175" s="124" t="str">
        <f>IF(K943=1,F163+1,"")</f>
        <v/>
      </c>
      <c r="E175" s="122" t="str">
        <f>IF(ISBLANK('Mortgage 2 Monthly calcs'!E175),"",'Mortgage 2 Monthly calcs'!E175)</f>
        <v/>
      </c>
      <c r="F175" s="122" t="str">
        <f>IF(ISBLANK('Mortgage 2 Monthly calcs'!F175),"",'Mortgage 2 Monthly calcs'!F175)</f>
        <v>Jun</v>
      </c>
      <c r="G175" s="123"/>
      <c r="H175" s="123">
        <f>IF(ISBLANK('Mortgage 2 Monthly calcs'!G175),"",'Mortgage 2 Monthly calcs'!G175)</f>
        <v>0.06</v>
      </c>
      <c r="I175" s="99">
        <f>IF(ISBLANK('Mortgage 2 Monthly calcs'!H175),"",'Mortgage 2 Monthly calcs'!H175)</f>
        <v>644.30140148550618</v>
      </c>
      <c r="J175" s="99">
        <f>IF(ISBLANK('Mortgage 2 Monthly calcs'!I175),"",'Mortgage 2 Monthly calcs'!I175)</f>
        <v>318.96053770730839</v>
      </c>
      <c r="K175" s="99">
        <f>IF(ISBLANK('Mortgage 2 Monthly calcs'!J175),"",'Mortgage 2 Monthly calcs'!J175)</f>
        <v>63792.107541461664</v>
      </c>
      <c r="L175" s="99"/>
      <c r="M175" s="99">
        <f>IF(ISBLANK('Mortgage 2 Monthly calcs'!K175),"",'Mortgage 2 Monthly calcs'!K175)</f>
        <v>0</v>
      </c>
      <c r="N175" s="99"/>
      <c r="O175" s="99">
        <f>IF(ISBLANK('Mortgage 2 Monthly calcs'!L175),"",'Mortgage 2 Monthly calcs'!L175)</f>
        <v>644.30140148550856</v>
      </c>
      <c r="P175" s="99"/>
      <c r="Q175" s="99">
        <f>IF(ISBLANK('Mortgage 2 Monthly calcs'!M175),"",'Mortgage 2 Monthly calcs'!M175)</f>
        <v>0</v>
      </c>
      <c r="R175" s="99">
        <f>IF(ISBLANK('Mortgage 2 Monthly calcs'!N175),"",'Mortgage 2 Monthly calcs'!N175)</f>
        <v>644.30140148550856</v>
      </c>
      <c r="S175" s="99">
        <f>IF(ISBLANK('Mortgage 2 Monthly calcs'!O175),"",'Mortgage 2 Monthly calcs'!O175)</f>
        <v>0</v>
      </c>
      <c r="T175" s="99"/>
      <c r="U175" s="99">
        <f>IF(ISBLANK('Mortgage 2 Monthly calcs'!P175),"",'Mortgage 2 Monthly calcs'!P175)</f>
        <v>0</v>
      </c>
      <c r="V175" s="99">
        <f>IF(ISBLANK('Mortgage 2 Monthly calcs'!Q175),"",'Mortgage 2 Monthly calcs'!Q175)</f>
        <v>0</v>
      </c>
      <c r="W175" s="99">
        <f>IF(ISBLANK('Mortgage 2 Monthly calcs'!R175),"",'Mortgage 2 Monthly calcs'!R175)</f>
        <v>325.34086377820023</v>
      </c>
      <c r="X175" s="99">
        <f>IF(ISBLANK('Mortgage 2 Monthly calcs'!S175),"",'Mortgage 2 Monthly calcs'!S175)</f>
        <v>318.96053770730833</v>
      </c>
      <c r="Y175" s="99">
        <f>IF(ISBLANK('Mortgage 2 Monthly calcs'!T175),"",'Mortgage 2 Monthly calcs'!T175)</f>
        <v>36533.233322316431</v>
      </c>
      <c r="Z175" s="99">
        <f>IF(ISBLANK('Mortgage 2 Monthly calcs'!U175),"",'Mortgage 2 Monthly calcs'!U175)</f>
        <v>69132.196521306978</v>
      </c>
      <c r="AA175" s="99">
        <f>IF(ISBLANK('Mortgage 2 Monthly calcs'!V175),"",'Mortgage 2 Monthly calcs'!V175)</f>
        <v>0</v>
      </c>
      <c r="AB175" s="99">
        <f>IF(ISBLANK('Mortgage 2 Monthly calcs'!W175),"",'Mortgage 2 Monthly calcs'!W175)</f>
        <v>63466.766677683474</v>
      </c>
    </row>
    <row r="176" spans="2:28" x14ac:dyDescent="0.25">
      <c r="B176" s="110"/>
      <c r="C176" s="111"/>
      <c r="D176" s="124" t="str">
        <f>IF(K944=1,F163+1,"")</f>
        <v/>
      </c>
      <c r="E176" s="122" t="str">
        <f>IF(ISBLANK('Mortgage 2 Monthly calcs'!E176),"",'Mortgage 2 Monthly calcs'!E176)</f>
        <v/>
      </c>
      <c r="F176" s="122" t="str">
        <f>IF(ISBLANK('Mortgage 2 Monthly calcs'!F176),"",'Mortgage 2 Monthly calcs'!F176)</f>
        <v>Jul</v>
      </c>
      <c r="G176" s="123"/>
      <c r="H176" s="123">
        <f>IF(ISBLANK('Mortgage 2 Monthly calcs'!G176),"",'Mortgage 2 Monthly calcs'!G176)</f>
        <v>0.06</v>
      </c>
      <c r="I176" s="99">
        <f>IF(ISBLANK('Mortgage 2 Monthly calcs'!H176),"",'Mortgage 2 Monthly calcs'!H176)</f>
        <v>644.30140148550629</v>
      </c>
      <c r="J176" s="99">
        <f>IF(ISBLANK('Mortgage 2 Monthly calcs'!I176),"",'Mortgage 2 Monthly calcs'!I176)</f>
        <v>317.33383338841736</v>
      </c>
      <c r="K176" s="99">
        <f>IF(ISBLANK('Mortgage 2 Monthly calcs'!J176),"",'Mortgage 2 Monthly calcs'!J176)</f>
        <v>63466.766677683474</v>
      </c>
      <c r="L176" s="99"/>
      <c r="M176" s="99">
        <f>IF(ISBLANK('Mortgage 2 Monthly calcs'!K176),"",'Mortgage 2 Monthly calcs'!K176)</f>
        <v>0</v>
      </c>
      <c r="N176" s="99"/>
      <c r="O176" s="99">
        <f>IF(ISBLANK('Mortgage 2 Monthly calcs'!L176),"",'Mortgage 2 Monthly calcs'!L176)</f>
        <v>644.30140148550856</v>
      </c>
      <c r="P176" s="99"/>
      <c r="Q176" s="99">
        <f>IF(ISBLANK('Mortgage 2 Monthly calcs'!M176),"",'Mortgage 2 Monthly calcs'!M176)</f>
        <v>0</v>
      </c>
      <c r="R176" s="99">
        <f>IF(ISBLANK('Mortgage 2 Monthly calcs'!N176),"",'Mortgage 2 Monthly calcs'!N176)</f>
        <v>644.30140148550856</v>
      </c>
      <c r="S176" s="99">
        <f>IF(ISBLANK('Mortgage 2 Monthly calcs'!O176),"",'Mortgage 2 Monthly calcs'!O176)</f>
        <v>0</v>
      </c>
      <c r="T176" s="99"/>
      <c r="U176" s="99">
        <f>IF(ISBLANK('Mortgage 2 Monthly calcs'!P176),"",'Mortgage 2 Monthly calcs'!P176)</f>
        <v>0</v>
      </c>
      <c r="V176" s="99">
        <f>IF(ISBLANK('Mortgage 2 Monthly calcs'!Q176),"",'Mortgage 2 Monthly calcs'!Q176)</f>
        <v>0</v>
      </c>
      <c r="W176" s="99">
        <f>IF(ISBLANK('Mortgage 2 Monthly calcs'!R176),"",'Mortgage 2 Monthly calcs'!R176)</f>
        <v>326.9675680970912</v>
      </c>
      <c r="X176" s="99">
        <f>IF(ISBLANK('Mortgage 2 Monthly calcs'!S176),"",'Mortgage 2 Monthly calcs'!S176)</f>
        <v>317.33383338841736</v>
      </c>
      <c r="Y176" s="99">
        <f>IF(ISBLANK('Mortgage 2 Monthly calcs'!T176),"",'Mortgage 2 Monthly calcs'!T176)</f>
        <v>36860.200890413522</v>
      </c>
      <c r="Z176" s="99">
        <f>IF(ISBLANK('Mortgage 2 Monthly calcs'!U176),"",'Mortgage 2 Monthly calcs'!U176)</f>
        <v>69449.530354695395</v>
      </c>
      <c r="AA176" s="99">
        <f>IF(ISBLANK('Mortgage 2 Monthly calcs'!V176),"",'Mortgage 2 Monthly calcs'!V176)</f>
        <v>0</v>
      </c>
      <c r="AB176" s="99">
        <f>IF(ISBLANK('Mortgage 2 Monthly calcs'!W176),"",'Mortgage 2 Monthly calcs'!W176)</f>
        <v>63139.799109586391</v>
      </c>
    </row>
    <row r="177" spans="2:28" x14ac:dyDescent="0.25">
      <c r="B177" s="110"/>
      <c r="C177" s="111"/>
      <c r="D177" s="124" t="str">
        <f>IF(K945=1,F163+1,"")</f>
        <v/>
      </c>
      <c r="E177" s="122" t="str">
        <f>IF(ISBLANK('Mortgage 2 Monthly calcs'!E177),"",'Mortgage 2 Monthly calcs'!E177)</f>
        <v/>
      </c>
      <c r="F177" s="122" t="str">
        <f>IF(ISBLANK('Mortgage 2 Monthly calcs'!F177),"",'Mortgage 2 Monthly calcs'!F177)</f>
        <v>Aug</v>
      </c>
      <c r="G177" s="123"/>
      <c r="H177" s="123">
        <f>IF(ISBLANK('Mortgage 2 Monthly calcs'!G177),"",'Mortgage 2 Monthly calcs'!G177)</f>
        <v>0.06</v>
      </c>
      <c r="I177" s="99">
        <f>IF(ISBLANK('Mortgage 2 Monthly calcs'!H177),"",'Mortgage 2 Monthly calcs'!H177)</f>
        <v>644.30140148550618</v>
      </c>
      <c r="J177" s="99">
        <f>IF(ISBLANK('Mortgage 2 Monthly calcs'!I177),"",'Mortgage 2 Monthly calcs'!I177)</f>
        <v>315.69899554793199</v>
      </c>
      <c r="K177" s="99">
        <f>IF(ISBLANK('Mortgage 2 Monthly calcs'!J177),"",'Mortgage 2 Monthly calcs'!J177)</f>
        <v>63139.799109586391</v>
      </c>
      <c r="L177" s="99"/>
      <c r="M177" s="99">
        <f>IF(ISBLANK('Mortgage 2 Monthly calcs'!K177),"",'Mortgage 2 Monthly calcs'!K177)</f>
        <v>0</v>
      </c>
      <c r="N177" s="99"/>
      <c r="O177" s="99">
        <f>IF(ISBLANK('Mortgage 2 Monthly calcs'!L177),"",'Mortgage 2 Monthly calcs'!L177)</f>
        <v>644.30140148550856</v>
      </c>
      <c r="P177" s="99"/>
      <c r="Q177" s="99">
        <f>IF(ISBLANK('Mortgage 2 Monthly calcs'!M177),"",'Mortgage 2 Monthly calcs'!M177)</f>
        <v>0</v>
      </c>
      <c r="R177" s="99">
        <f>IF(ISBLANK('Mortgage 2 Monthly calcs'!N177),"",'Mortgage 2 Monthly calcs'!N177)</f>
        <v>644.30140148550856</v>
      </c>
      <c r="S177" s="99">
        <f>IF(ISBLANK('Mortgage 2 Monthly calcs'!O177),"",'Mortgage 2 Monthly calcs'!O177)</f>
        <v>0</v>
      </c>
      <c r="T177" s="99"/>
      <c r="U177" s="99">
        <f>IF(ISBLANK('Mortgage 2 Monthly calcs'!P177),"",'Mortgage 2 Monthly calcs'!P177)</f>
        <v>0</v>
      </c>
      <c r="V177" s="99">
        <f>IF(ISBLANK('Mortgage 2 Monthly calcs'!Q177),"",'Mortgage 2 Monthly calcs'!Q177)</f>
        <v>0</v>
      </c>
      <c r="W177" s="99">
        <f>IF(ISBLANK('Mortgage 2 Monthly calcs'!R177),"",'Mortgage 2 Monthly calcs'!R177)</f>
        <v>328.60240593757658</v>
      </c>
      <c r="X177" s="99">
        <f>IF(ISBLANK('Mortgage 2 Monthly calcs'!S177),"",'Mortgage 2 Monthly calcs'!S177)</f>
        <v>315.69899554793199</v>
      </c>
      <c r="Y177" s="99">
        <f>IF(ISBLANK('Mortgage 2 Monthly calcs'!T177),"",'Mortgage 2 Monthly calcs'!T177)</f>
        <v>37188.8032963511</v>
      </c>
      <c r="Z177" s="99">
        <f>IF(ISBLANK('Mortgage 2 Monthly calcs'!U177),"",'Mortgage 2 Monthly calcs'!U177)</f>
        <v>69765.229350243331</v>
      </c>
      <c r="AA177" s="99">
        <f>IF(ISBLANK('Mortgage 2 Monthly calcs'!V177),"",'Mortgage 2 Monthly calcs'!V177)</f>
        <v>0</v>
      </c>
      <c r="AB177" s="99">
        <f>IF(ISBLANK('Mortgage 2 Monthly calcs'!W177),"",'Mortgage 2 Monthly calcs'!W177)</f>
        <v>62811.19670364882</v>
      </c>
    </row>
    <row r="178" spans="2:28" x14ac:dyDescent="0.25">
      <c r="B178" s="110"/>
      <c r="C178" s="111"/>
      <c r="D178" s="124" t="str">
        <f>IF(K946=1,F163+1,"")</f>
        <v/>
      </c>
      <c r="E178" s="122" t="str">
        <f>IF(ISBLANK('Mortgage 2 Monthly calcs'!E178),"",'Mortgage 2 Monthly calcs'!E178)</f>
        <v/>
      </c>
      <c r="F178" s="122" t="str">
        <f>IF(ISBLANK('Mortgage 2 Monthly calcs'!F178),"",'Mortgage 2 Monthly calcs'!F178)</f>
        <v>Sep</v>
      </c>
      <c r="G178" s="123"/>
      <c r="H178" s="123">
        <f>IF(ISBLANK('Mortgage 2 Monthly calcs'!G178),"",'Mortgage 2 Monthly calcs'!G178)</f>
        <v>0.06</v>
      </c>
      <c r="I178" s="99">
        <f>IF(ISBLANK('Mortgage 2 Monthly calcs'!H178),"",'Mortgage 2 Monthly calcs'!H178)</f>
        <v>644.30140148550618</v>
      </c>
      <c r="J178" s="99">
        <f>IF(ISBLANK('Mortgage 2 Monthly calcs'!I178),"",'Mortgage 2 Monthly calcs'!I178)</f>
        <v>314.05598351824409</v>
      </c>
      <c r="K178" s="99">
        <f>IF(ISBLANK('Mortgage 2 Monthly calcs'!J178),"",'Mortgage 2 Monthly calcs'!J178)</f>
        <v>62811.19670364882</v>
      </c>
      <c r="L178" s="99"/>
      <c r="M178" s="99">
        <f>IF(ISBLANK('Mortgage 2 Monthly calcs'!K178),"",'Mortgage 2 Monthly calcs'!K178)</f>
        <v>0</v>
      </c>
      <c r="N178" s="99"/>
      <c r="O178" s="99">
        <f>IF(ISBLANK('Mortgage 2 Monthly calcs'!L178),"",'Mortgage 2 Monthly calcs'!L178)</f>
        <v>644.30140148550856</v>
      </c>
      <c r="P178" s="99"/>
      <c r="Q178" s="99">
        <f>IF(ISBLANK('Mortgage 2 Monthly calcs'!M178),"",'Mortgage 2 Monthly calcs'!M178)</f>
        <v>0</v>
      </c>
      <c r="R178" s="99">
        <f>IF(ISBLANK('Mortgage 2 Monthly calcs'!N178),"",'Mortgage 2 Monthly calcs'!N178)</f>
        <v>644.30140148550856</v>
      </c>
      <c r="S178" s="99">
        <f>IF(ISBLANK('Mortgage 2 Monthly calcs'!O178),"",'Mortgage 2 Monthly calcs'!O178)</f>
        <v>0</v>
      </c>
      <c r="T178" s="99"/>
      <c r="U178" s="99">
        <f>IF(ISBLANK('Mortgage 2 Monthly calcs'!P178),"",'Mortgage 2 Monthly calcs'!P178)</f>
        <v>0</v>
      </c>
      <c r="V178" s="99">
        <f>IF(ISBLANK('Mortgage 2 Monthly calcs'!Q178),"",'Mortgage 2 Monthly calcs'!Q178)</f>
        <v>0</v>
      </c>
      <c r="W178" s="99">
        <f>IF(ISBLANK('Mortgage 2 Monthly calcs'!R178),"",'Mortgage 2 Monthly calcs'!R178)</f>
        <v>330.24541796726447</v>
      </c>
      <c r="X178" s="99">
        <f>IF(ISBLANK('Mortgage 2 Monthly calcs'!S178),"",'Mortgage 2 Monthly calcs'!S178)</f>
        <v>314.05598351824409</v>
      </c>
      <c r="Y178" s="99">
        <f>IF(ISBLANK('Mortgage 2 Monthly calcs'!T178),"",'Mortgage 2 Monthly calcs'!T178)</f>
        <v>37519.048714318364</v>
      </c>
      <c r="Z178" s="99">
        <f>IF(ISBLANK('Mortgage 2 Monthly calcs'!U178),"",'Mortgage 2 Monthly calcs'!U178)</f>
        <v>70079.285333761582</v>
      </c>
      <c r="AA178" s="99">
        <f>IF(ISBLANK('Mortgage 2 Monthly calcs'!V178),"",'Mortgage 2 Monthly calcs'!V178)</f>
        <v>0</v>
      </c>
      <c r="AB178" s="99">
        <f>IF(ISBLANK('Mortgage 2 Monthly calcs'!W178),"",'Mortgage 2 Monthly calcs'!W178)</f>
        <v>62480.951285681564</v>
      </c>
    </row>
    <row r="179" spans="2:28" x14ac:dyDescent="0.25">
      <c r="B179" s="110"/>
      <c r="C179" s="111"/>
      <c r="D179" s="124">
        <f>D167+1</f>
        <v>14</v>
      </c>
      <c r="E179" s="122" t="str">
        <f>IF(ISBLANK('Mortgage 2 Monthly calcs'!E179),"",'Mortgage 2 Monthly calcs'!E179)</f>
        <v/>
      </c>
      <c r="F179" s="122" t="str">
        <f>IF(ISBLANK('Mortgage 2 Monthly calcs'!F179),"",'Mortgage 2 Monthly calcs'!F179)</f>
        <v>Oct</v>
      </c>
      <c r="G179" s="123"/>
      <c r="H179" s="123">
        <f>IF(ISBLANK('Mortgage 2 Monthly calcs'!G179),"",'Mortgage 2 Monthly calcs'!G179)</f>
        <v>0.06</v>
      </c>
      <c r="I179" s="99">
        <f>IF(ISBLANK('Mortgage 2 Monthly calcs'!H179),"",'Mortgage 2 Monthly calcs'!H179)</f>
        <v>644.30140148550618</v>
      </c>
      <c r="J179" s="99">
        <f>IF(ISBLANK('Mortgage 2 Monthly calcs'!I179),"",'Mortgage 2 Monthly calcs'!I179)</f>
        <v>312.40475642840784</v>
      </c>
      <c r="K179" s="99">
        <f>IF(ISBLANK('Mortgage 2 Monthly calcs'!J179),"",'Mortgage 2 Monthly calcs'!J179)</f>
        <v>62480.951285681564</v>
      </c>
      <c r="L179" s="99"/>
      <c r="M179" s="99">
        <f>IF(ISBLANK('Mortgage 2 Monthly calcs'!K179),"",'Mortgage 2 Monthly calcs'!K179)</f>
        <v>0</v>
      </c>
      <c r="N179" s="99"/>
      <c r="O179" s="99">
        <f>IF(ISBLANK('Mortgage 2 Monthly calcs'!L179),"",'Mortgage 2 Monthly calcs'!L179)</f>
        <v>644.30140148550856</v>
      </c>
      <c r="P179" s="99"/>
      <c r="Q179" s="99">
        <f>IF(ISBLANK('Mortgage 2 Monthly calcs'!M179),"",'Mortgage 2 Monthly calcs'!M179)</f>
        <v>0</v>
      </c>
      <c r="R179" s="99">
        <f>IF(ISBLANK('Mortgage 2 Monthly calcs'!N179),"",'Mortgage 2 Monthly calcs'!N179)</f>
        <v>644.30140148550856</v>
      </c>
      <c r="S179" s="99">
        <f>IF(ISBLANK('Mortgage 2 Monthly calcs'!O179),"",'Mortgage 2 Monthly calcs'!O179)</f>
        <v>0</v>
      </c>
      <c r="T179" s="99"/>
      <c r="U179" s="99">
        <f>IF(ISBLANK('Mortgage 2 Monthly calcs'!P179),"",'Mortgage 2 Monthly calcs'!P179)</f>
        <v>0</v>
      </c>
      <c r="V179" s="99">
        <f>IF(ISBLANK('Mortgage 2 Monthly calcs'!Q179),"",'Mortgage 2 Monthly calcs'!Q179)</f>
        <v>0</v>
      </c>
      <c r="W179" s="99">
        <f>IF(ISBLANK('Mortgage 2 Monthly calcs'!R179),"",'Mortgage 2 Monthly calcs'!R179)</f>
        <v>331.89664505710073</v>
      </c>
      <c r="X179" s="99">
        <f>IF(ISBLANK('Mortgage 2 Monthly calcs'!S179),"",'Mortgage 2 Monthly calcs'!S179)</f>
        <v>312.40475642840784</v>
      </c>
      <c r="Y179" s="99">
        <f>IF(ISBLANK('Mortgage 2 Monthly calcs'!T179),"",'Mortgage 2 Monthly calcs'!T179)</f>
        <v>37850.945359375466</v>
      </c>
      <c r="Z179" s="99">
        <f>IF(ISBLANK('Mortgage 2 Monthly calcs'!U179),"",'Mortgage 2 Monthly calcs'!U179)</f>
        <v>70391.690090189993</v>
      </c>
      <c r="AA179" s="99">
        <f>IF(ISBLANK('Mortgage 2 Monthly calcs'!V179),"",'Mortgage 2 Monthly calcs'!V179)</f>
        <v>0</v>
      </c>
      <c r="AB179" s="99">
        <f>IF(ISBLANK('Mortgage 2 Monthly calcs'!W179),"",'Mortgage 2 Monthly calcs'!W179)</f>
        <v>62149.054640624476</v>
      </c>
    </row>
    <row r="180" spans="2:28" x14ac:dyDescent="0.25">
      <c r="B180" s="110"/>
      <c r="C180" s="111"/>
      <c r="D180" s="124"/>
      <c r="E180" s="122" t="str">
        <f>IF(ISBLANK('Mortgage 2 Monthly calcs'!E180),"",'Mortgage 2 Monthly calcs'!E180)</f>
        <v/>
      </c>
      <c r="F180" s="122" t="str">
        <f>IF(ISBLANK('Mortgage 2 Monthly calcs'!F180),"",'Mortgage 2 Monthly calcs'!F180)</f>
        <v>Nov</v>
      </c>
      <c r="G180" s="123"/>
      <c r="H180" s="123">
        <f>IF(ISBLANK('Mortgage 2 Monthly calcs'!G180),"",'Mortgage 2 Monthly calcs'!G180)</f>
        <v>0.06</v>
      </c>
      <c r="I180" s="99">
        <f>IF(ISBLANK('Mortgage 2 Monthly calcs'!H180),"",'Mortgage 2 Monthly calcs'!H180)</f>
        <v>644.3014014855064</v>
      </c>
      <c r="J180" s="99">
        <f>IF(ISBLANK('Mortgage 2 Monthly calcs'!I180),"",'Mortgage 2 Monthly calcs'!I180)</f>
        <v>310.74527320312239</v>
      </c>
      <c r="K180" s="99">
        <f>IF(ISBLANK('Mortgage 2 Monthly calcs'!J180),"",'Mortgage 2 Monthly calcs'!J180)</f>
        <v>62149.054640624476</v>
      </c>
      <c r="L180" s="99"/>
      <c r="M180" s="99">
        <f>IF(ISBLANK('Mortgage 2 Monthly calcs'!K180),"",'Mortgage 2 Monthly calcs'!K180)</f>
        <v>0</v>
      </c>
      <c r="N180" s="99"/>
      <c r="O180" s="99">
        <f>IF(ISBLANK('Mortgage 2 Monthly calcs'!L180),"",'Mortgage 2 Monthly calcs'!L180)</f>
        <v>644.30140148550856</v>
      </c>
      <c r="P180" s="99"/>
      <c r="Q180" s="99">
        <f>IF(ISBLANK('Mortgage 2 Monthly calcs'!M180),"",'Mortgage 2 Monthly calcs'!M180)</f>
        <v>0</v>
      </c>
      <c r="R180" s="99">
        <f>IF(ISBLANK('Mortgage 2 Monthly calcs'!N180),"",'Mortgage 2 Monthly calcs'!N180)</f>
        <v>644.30140148550856</v>
      </c>
      <c r="S180" s="99">
        <f>IF(ISBLANK('Mortgage 2 Monthly calcs'!O180),"",'Mortgage 2 Monthly calcs'!O180)</f>
        <v>0</v>
      </c>
      <c r="T180" s="99"/>
      <c r="U180" s="99">
        <f>IF(ISBLANK('Mortgage 2 Monthly calcs'!P180),"",'Mortgage 2 Monthly calcs'!P180)</f>
        <v>0</v>
      </c>
      <c r="V180" s="99">
        <f>IF(ISBLANK('Mortgage 2 Monthly calcs'!Q180),"",'Mortgage 2 Monthly calcs'!Q180)</f>
        <v>0</v>
      </c>
      <c r="W180" s="99">
        <f>IF(ISBLANK('Mortgage 2 Monthly calcs'!R180),"",'Mortgage 2 Monthly calcs'!R180)</f>
        <v>333.55612828238617</v>
      </c>
      <c r="X180" s="99">
        <f>IF(ISBLANK('Mortgage 2 Monthly calcs'!S180),"",'Mortgage 2 Monthly calcs'!S180)</f>
        <v>310.74527320312239</v>
      </c>
      <c r="Y180" s="99">
        <f>IF(ISBLANK('Mortgage 2 Monthly calcs'!T180),"",'Mortgage 2 Monthly calcs'!T180)</f>
        <v>38184.50148765785</v>
      </c>
      <c r="Z180" s="99">
        <f>IF(ISBLANK('Mortgage 2 Monthly calcs'!U180),"",'Mortgage 2 Monthly calcs'!U180)</f>
        <v>70702.435363393117</v>
      </c>
      <c r="AA180" s="99">
        <f>IF(ISBLANK('Mortgage 2 Monthly calcs'!V180),"",'Mortgage 2 Monthly calcs'!V180)</f>
        <v>0</v>
      </c>
      <c r="AB180" s="99">
        <f>IF(ISBLANK('Mortgage 2 Monthly calcs'!W180),"",'Mortgage 2 Monthly calcs'!W180)</f>
        <v>61815.498512342099</v>
      </c>
    </row>
    <row r="181" spans="2:28" x14ac:dyDescent="0.25">
      <c r="B181" s="110"/>
      <c r="C181" s="111"/>
      <c r="D181" s="124"/>
      <c r="E181" s="122" t="str">
        <f>IF(ISBLANK('Mortgage 2 Monthly calcs'!E181),"",'Mortgage 2 Monthly calcs'!E181)</f>
        <v/>
      </c>
      <c r="F181" s="122" t="str">
        <f>IF(ISBLANK('Mortgage 2 Monthly calcs'!F181),"",'Mortgage 2 Monthly calcs'!F181)</f>
        <v>Dec</v>
      </c>
      <c r="G181" s="123"/>
      <c r="H181" s="123">
        <f>IF(ISBLANK('Mortgage 2 Monthly calcs'!G181),"",'Mortgage 2 Monthly calcs'!G181)</f>
        <v>0.06</v>
      </c>
      <c r="I181" s="99">
        <f>IF(ISBLANK('Mortgage 2 Monthly calcs'!H181),"",'Mortgage 2 Monthly calcs'!H181)</f>
        <v>644.3014014855064</v>
      </c>
      <c r="J181" s="99">
        <f>IF(ISBLANK('Mortgage 2 Monthly calcs'!I181),"",'Mortgage 2 Monthly calcs'!I181)</f>
        <v>309.07749256171053</v>
      </c>
      <c r="K181" s="99">
        <f>IF(ISBLANK('Mortgage 2 Monthly calcs'!J181),"",'Mortgage 2 Monthly calcs'!J181)</f>
        <v>61815.498512342099</v>
      </c>
      <c r="L181" s="99"/>
      <c r="M181" s="99">
        <f>IF(ISBLANK('Mortgage 2 Monthly calcs'!K181),"",'Mortgage 2 Monthly calcs'!K181)</f>
        <v>0</v>
      </c>
      <c r="N181" s="99"/>
      <c r="O181" s="99">
        <f>IF(ISBLANK('Mortgage 2 Monthly calcs'!L181),"",'Mortgage 2 Monthly calcs'!L181)</f>
        <v>644.30140148550856</v>
      </c>
      <c r="P181" s="99"/>
      <c r="Q181" s="99">
        <f>IF(ISBLANK('Mortgage 2 Monthly calcs'!M181),"",'Mortgage 2 Monthly calcs'!M181)</f>
        <v>0</v>
      </c>
      <c r="R181" s="99">
        <f>IF(ISBLANK('Mortgage 2 Monthly calcs'!N181),"",'Mortgage 2 Monthly calcs'!N181)</f>
        <v>644.30140148550856</v>
      </c>
      <c r="S181" s="99">
        <f>IF(ISBLANK('Mortgage 2 Monthly calcs'!O181),"",'Mortgage 2 Monthly calcs'!O181)</f>
        <v>0</v>
      </c>
      <c r="T181" s="99"/>
      <c r="U181" s="99">
        <f>IF(ISBLANK('Mortgage 2 Monthly calcs'!P181),"",'Mortgage 2 Monthly calcs'!P181)</f>
        <v>0</v>
      </c>
      <c r="V181" s="99">
        <f>IF(ISBLANK('Mortgage 2 Monthly calcs'!Q181),"",'Mortgage 2 Monthly calcs'!Q181)</f>
        <v>0</v>
      </c>
      <c r="W181" s="99">
        <f>IF(ISBLANK('Mortgage 2 Monthly calcs'!R181),"",'Mortgage 2 Monthly calcs'!R181)</f>
        <v>335.22390892379804</v>
      </c>
      <c r="X181" s="99">
        <f>IF(ISBLANK('Mortgage 2 Monthly calcs'!S181),"",'Mortgage 2 Monthly calcs'!S181)</f>
        <v>309.07749256171053</v>
      </c>
      <c r="Y181" s="99">
        <f>IF(ISBLANK('Mortgage 2 Monthly calcs'!T181),"",'Mortgage 2 Monthly calcs'!T181)</f>
        <v>38519.725396581649</v>
      </c>
      <c r="Z181" s="99">
        <f>IF(ISBLANK('Mortgage 2 Monthly calcs'!U181),"",'Mortgage 2 Monthly calcs'!U181)</f>
        <v>71011.512855954832</v>
      </c>
      <c r="AA181" s="99">
        <f>IF(ISBLANK('Mortgage 2 Monthly calcs'!V181),"",'Mortgage 2 Monthly calcs'!V181)</f>
        <v>0</v>
      </c>
      <c r="AB181" s="99">
        <f>IF(ISBLANK('Mortgage 2 Monthly calcs'!W181),"",'Mortgage 2 Monthly calcs'!W181)</f>
        <v>61480.274603418307</v>
      </c>
    </row>
    <row r="182" spans="2:28" x14ac:dyDescent="0.25">
      <c r="B182" s="110"/>
      <c r="C182" s="111"/>
      <c r="D182" s="124"/>
      <c r="E182" s="122">
        <f>IF(ISBLANK('Mortgage 2 Monthly calcs'!E182),"",'Mortgage 2 Monthly calcs'!E182)</f>
        <v>2024</v>
      </c>
      <c r="F182" s="122" t="str">
        <f>IF(ISBLANK('Mortgage 2 Monthly calcs'!F182),"",'Mortgage 2 Monthly calcs'!F182)</f>
        <v>Jan</v>
      </c>
      <c r="G182" s="123"/>
      <c r="H182" s="123">
        <f>IF(ISBLANK('Mortgage 2 Monthly calcs'!G182),"",'Mortgage 2 Monthly calcs'!G182)</f>
        <v>0.06</v>
      </c>
      <c r="I182" s="99">
        <f>IF(ISBLANK('Mortgage 2 Monthly calcs'!H182),"",'Mortgage 2 Monthly calcs'!H182)</f>
        <v>644.30140148550652</v>
      </c>
      <c r="J182" s="99">
        <f>IF(ISBLANK('Mortgage 2 Monthly calcs'!I182),"",'Mortgage 2 Monthly calcs'!I182)</f>
        <v>307.4013730170916</v>
      </c>
      <c r="K182" s="99">
        <f>IF(ISBLANK('Mortgage 2 Monthly calcs'!J182),"",'Mortgage 2 Monthly calcs'!J182)</f>
        <v>61480.274603418307</v>
      </c>
      <c r="L182" s="99"/>
      <c r="M182" s="99">
        <f>IF(ISBLANK('Mortgage 2 Monthly calcs'!K182),"",'Mortgage 2 Monthly calcs'!K182)</f>
        <v>0</v>
      </c>
      <c r="N182" s="99"/>
      <c r="O182" s="99">
        <f>IF(ISBLANK('Mortgage 2 Monthly calcs'!L182),"",'Mortgage 2 Monthly calcs'!L182)</f>
        <v>644.30140148550856</v>
      </c>
      <c r="P182" s="99"/>
      <c r="Q182" s="99">
        <f>IF(ISBLANK('Mortgage 2 Monthly calcs'!M182),"",'Mortgage 2 Monthly calcs'!M182)</f>
        <v>0</v>
      </c>
      <c r="R182" s="99">
        <f>IF(ISBLANK('Mortgage 2 Monthly calcs'!N182),"",'Mortgage 2 Monthly calcs'!N182)</f>
        <v>644.30140148550856</v>
      </c>
      <c r="S182" s="99">
        <f>IF(ISBLANK('Mortgage 2 Monthly calcs'!O182),"",'Mortgage 2 Monthly calcs'!O182)</f>
        <v>0</v>
      </c>
      <c r="T182" s="99"/>
      <c r="U182" s="99">
        <f>IF(ISBLANK('Mortgage 2 Monthly calcs'!P182),"",'Mortgage 2 Monthly calcs'!P182)</f>
        <v>0</v>
      </c>
      <c r="V182" s="99">
        <f>IF(ISBLANK('Mortgage 2 Monthly calcs'!Q182),"",'Mortgage 2 Monthly calcs'!Q182)</f>
        <v>0</v>
      </c>
      <c r="W182" s="99">
        <f>IF(ISBLANK('Mortgage 2 Monthly calcs'!R182),"",'Mortgage 2 Monthly calcs'!R182)</f>
        <v>336.90002846841702</v>
      </c>
      <c r="X182" s="99">
        <f>IF(ISBLANK('Mortgage 2 Monthly calcs'!S182),"",'Mortgage 2 Monthly calcs'!S182)</f>
        <v>307.40137301709154</v>
      </c>
      <c r="Y182" s="99">
        <f>IF(ISBLANK('Mortgage 2 Monthly calcs'!T182),"",'Mortgage 2 Monthly calcs'!T182)</f>
        <v>38856.625425050064</v>
      </c>
      <c r="Z182" s="99">
        <f>IF(ISBLANK('Mortgage 2 Monthly calcs'!U182),"",'Mortgage 2 Monthly calcs'!U182)</f>
        <v>71318.914228971917</v>
      </c>
      <c r="AA182" s="99">
        <f>IF(ISBLANK('Mortgage 2 Monthly calcs'!V182),"",'Mortgage 2 Monthly calcs'!V182)</f>
        <v>0</v>
      </c>
      <c r="AB182" s="99">
        <f>IF(ISBLANK('Mortgage 2 Monthly calcs'!W182),"",'Mortgage 2 Monthly calcs'!W182)</f>
        <v>61143.374574949899</v>
      </c>
    </row>
    <row r="183" spans="2:28" x14ac:dyDescent="0.25">
      <c r="B183" s="110"/>
      <c r="C183" s="111"/>
      <c r="D183" s="124"/>
      <c r="E183" s="122" t="str">
        <f>IF(ISBLANK('Mortgage 2 Monthly calcs'!E183),"",'Mortgage 2 Monthly calcs'!E183)</f>
        <v/>
      </c>
      <c r="F183" s="122" t="str">
        <f>IF(ISBLANK('Mortgage 2 Monthly calcs'!F183),"",'Mortgage 2 Monthly calcs'!F183)</f>
        <v>Feb</v>
      </c>
      <c r="G183" s="123"/>
      <c r="H183" s="123">
        <f>IF(ISBLANK('Mortgage 2 Monthly calcs'!G183),"",'Mortgage 2 Monthly calcs'!G183)</f>
        <v>0.06</v>
      </c>
      <c r="I183" s="99">
        <f>IF(ISBLANK('Mortgage 2 Monthly calcs'!H183),"",'Mortgage 2 Monthly calcs'!H183)</f>
        <v>644.30140148550663</v>
      </c>
      <c r="J183" s="99">
        <f>IF(ISBLANK('Mortgage 2 Monthly calcs'!I183),"",'Mortgage 2 Monthly calcs'!I183)</f>
        <v>305.71687287474947</v>
      </c>
      <c r="K183" s="99">
        <f>IF(ISBLANK('Mortgage 2 Monthly calcs'!J183),"",'Mortgage 2 Monthly calcs'!J183)</f>
        <v>61143.374574949899</v>
      </c>
      <c r="L183" s="99"/>
      <c r="M183" s="99">
        <f>IF(ISBLANK('Mortgage 2 Monthly calcs'!K183),"",'Mortgage 2 Monthly calcs'!K183)</f>
        <v>0</v>
      </c>
      <c r="N183" s="99"/>
      <c r="O183" s="99">
        <f>IF(ISBLANK('Mortgage 2 Monthly calcs'!L183),"",'Mortgage 2 Monthly calcs'!L183)</f>
        <v>644.30140148550856</v>
      </c>
      <c r="P183" s="99"/>
      <c r="Q183" s="99">
        <f>IF(ISBLANK('Mortgage 2 Monthly calcs'!M183),"",'Mortgage 2 Monthly calcs'!M183)</f>
        <v>0</v>
      </c>
      <c r="R183" s="99">
        <f>IF(ISBLANK('Mortgage 2 Monthly calcs'!N183),"",'Mortgage 2 Monthly calcs'!N183)</f>
        <v>644.30140148550856</v>
      </c>
      <c r="S183" s="99">
        <f>IF(ISBLANK('Mortgage 2 Monthly calcs'!O183),"",'Mortgage 2 Monthly calcs'!O183)</f>
        <v>0</v>
      </c>
      <c r="T183" s="99"/>
      <c r="U183" s="99">
        <f>IF(ISBLANK('Mortgage 2 Monthly calcs'!P183),"",'Mortgage 2 Monthly calcs'!P183)</f>
        <v>0</v>
      </c>
      <c r="V183" s="99">
        <f>IF(ISBLANK('Mortgage 2 Monthly calcs'!Q183),"",'Mortgage 2 Monthly calcs'!Q183)</f>
        <v>0</v>
      </c>
      <c r="W183" s="99">
        <f>IF(ISBLANK('Mortgage 2 Monthly calcs'!R183),"",'Mortgage 2 Monthly calcs'!R183)</f>
        <v>338.58452861075904</v>
      </c>
      <c r="X183" s="99">
        <f>IF(ISBLANK('Mortgage 2 Monthly calcs'!S183),"",'Mortgage 2 Monthly calcs'!S183)</f>
        <v>305.71687287474953</v>
      </c>
      <c r="Y183" s="99">
        <f>IF(ISBLANK('Mortgage 2 Monthly calcs'!T183),"",'Mortgage 2 Monthly calcs'!T183)</f>
        <v>39195.209953660822</v>
      </c>
      <c r="Z183" s="99">
        <f>IF(ISBLANK('Mortgage 2 Monthly calcs'!U183),"",'Mortgage 2 Monthly calcs'!U183)</f>
        <v>71624.631101846666</v>
      </c>
      <c r="AA183" s="99">
        <f>IF(ISBLANK('Mortgage 2 Monthly calcs'!V183),"",'Mortgage 2 Monthly calcs'!V183)</f>
        <v>0</v>
      </c>
      <c r="AB183" s="99">
        <f>IF(ISBLANK('Mortgage 2 Monthly calcs'!W183),"",'Mortgage 2 Monthly calcs'!W183)</f>
        <v>60804.790046339149</v>
      </c>
    </row>
    <row r="184" spans="2:28" x14ac:dyDescent="0.25">
      <c r="B184" s="110"/>
      <c r="C184" s="111"/>
      <c r="D184" s="124"/>
      <c r="E184" s="122" t="str">
        <f>IF(ISBLANK('Mortgage 2 Monthly calcs'!E184),"",'Mortgage 2 Monthly calcs'!E184)</f>
        <v/>
      </c>
      <c r="F184" s="122" t="str">
        <f>IF(ISBLANK('Mortgage 2 Monthly calcs'!F184),"",'Mortgage 2 Monthly calcs'!F184)</f>
        <v>Mar</v>
      </c>
      <c r="G184" s="123"/>
      <c r="H184" s="123">
        <f>IF(ISBLANK('Mortgage 2 Monthly calcs'!G184),"",'Mortgage 2 Monthly calcs'!G184)</f>
        <v>0.06</v>
      </c>
      <c r="I184" s="99">
        <f>IF(ISBLANK('Mortgage 2 Monthly calcs'!H184),"",'Mortgage 2 Monthly calcs'!H184)</f>
        <v>644.30140148550674</v>
      </c>
      <c r="J184" s="99">
        <f>IF(ISBLANK('Mortgage 2 Monthly calcs'!I184),"",'Mortgage 2 Monthly calcs'!I184)</f>
        <v>304.02395023169578</v>
      </c>
      <c r="K184" s="99">
        <f>IF(ISBLANK('Mortgage 2 Monthly calcs'!J184),"",'Mortgage 2 Monthly calcs'!J184)</f>
        <v>60804.790046339149</v>
      </c>
      <c r="L184" s="99"/>
      <c r="M184" s="99">
        <f>IF(ISBLANK('Mortgage 2 Monthly calcs'!K184),"",'Mortgage 2 Monthly calcs'!K184)</f>
        <v>0</v>
      </c>
      <c r="N184" s="99"/>
      <c r="O184" s="99">
        <f>IF(ISBLANK('Mortgage 2 Monthly calcs'!L184),"",'Mortgage 2 Monthly calcs'!L184)</f>
        <v>644.30140148550856</v>
      </c>
      <c r="P184" s="99"/>
      <c r="Q184" s="99">
        <f>IF(ISBLANK('Mortgage 2 Monthly calcs'!M184),"",'Mortgage 2 Monthly calcs'!M184)</f>
        <v>0</v>
      </c>
      <c r="R184" s="99">
        <f>IF(ISBLANK('Mortgage 2 Monthly calcs'!N184),"",'Mortgage 2 Monthly calcs'!N184)</f>
        <v>644.30140148550856</v>
      </c>
      <c r="S184" s="99">
        <f>IF(ISBLANK('Mortgage 2 Monthly calcs'!O184),"",'Mortgage 2 Monthly calcs'!O184)</f>
        <v>0</v>
      </c>
      <c r="T184" s="99"/>
      <c r="U184" s="99">
        <f>IF(ISBLANK('Mortgage 2 Monthly calcs'!P184),"",'Mortgage 2 Monthly calcs'!P184)</f>
        <v>0</v>
      </c>
      <c r="V184" s="99">
        <f>IF(ISBLANK('Mortgage 2 Monthly calcs'!Q184),"",'Mortgage 2 Monthly calcs'!Q184)</f>
        <v>0</v>
      </c>
      <c r="W184" s="99">
        <f>IF(ISBLANK('Mortgage 2 Monthly calcs'!R184),"",'Mortgage 2 Monthly calcs'!R184)</f>
        <v>340.27745125381279</v>
      </c>
      <c r="X184" s="99">
        <f>IF(ISBLANK('Mortgage 2 Monthly calcs'!S184),"",'Mortgage 2 Monthly calcs'!S184)</f>
        <v>304.02395023169578</v>
      </c>
      <c r="Y184" s="99">
        <f>IF(ISBLANK('Mortgage 2 Monthly calcs'!T184),"",'Mortgage 2 Monthly calcs'!T184)</f>
        <v>39535.487404914638</v>
      </c>
      <c r="Z184" s="99">
        <f>IF(ISBLANK('Mortgage 2 Monthly calcs'!U184),"",'Mortgage 2 Monthly calcs'!U184)</f>
        <v>71928.655052078364</v>
      </c>
      <c r="AA184" s="99">
        <f>IF(ISBLANK('Mortgage 2 Monthly calcs'!V184),"",'Mortgage 2 Monthly calcs'!V184)</f>
        <v>0</v>
      </c>
      <c r="AB184" s="99">
        <f>IF(ISBLANK('Mortgage 2 Monthly calcs'!W184),"",'Mortgage 2 Monthly calcs'!W184)</f>
        <v>60464.512595085347</v>
      </c>
    </row>
    <row r="185" spans="2:28" x14ac:dyDescent="0.25">
      <c r="B185" s="110"/>
      <c r="C185" s="111"/>
      <c r="D185" s="124"/>
      <c r="E185" s="122" t="str">
        <f>IF(ISBLANK('Mortgage 2 Monthly calcs'!E185),"",'Mortgage 2 Monthly calcs'!E185)</f>
        <v/>
      </c>
      <c r="F185" s="122" t="str">
        <f>IF(ISBLANK('Mortgage 2 Monthly calcs'!F185),"",'Mortgage 2 Monthly calcs'!F185)</f>
        <v>Apr</v>
      </c>
      <c r="G185" s="123"/>
      <c r="H185" s="123">
        <f>IF(ISBLANK('Mortgage 2 Monthly calcs'!G185),"",'Mortgage 2 Monthly calcs'!G185)</f>
        <v>0.06</v>
      </c>
      <c r="I185" s="99">
        <f>IF(ISBLANK('Mortgage 2 Monthly calcs'!H185),"",'Mortgage 2 Monthly calcs'!H185)</f>
        <v>644.30140148550686</v>
      </c>
      <c r="J185" s="99">
        <f>IF(ISBLANK('Mortgage 2 Monthly calcs'!I185),"",'Mortgage 2 Monthly calcs'!I185)</f>
        <v>302.32256297542676</v>
      </c>
      <c r="K185" s="99">
        <f>IF(ISBLANK('Mortgage 2 Monthly calcs'!J185),"",'Mortgage 2 Monthly calcs'!J185)</f>
        <v>60464.512595085347</v>
      </c>
      <c r="L185" s="99"/>
      <c r="M185" s="99">
        <f>IF(ISBLANK('Mortgage 2 Monthly calcs'!K185),"",'Mortgage 2 Monthly calcs'!K185)</f>
        <v>0</v>
      </c>
      <c r="N185" s="99"/>
      <c r="O185" s="99">
        <f>IF(ISBLANK('Mortgage 2 Monthly calcs'!L185),"",'Mortgage 2 Monthly calcs'!L185)</f>
        <v>644.30140148550856</v>
      </c>
      <c r="P185" s="99"/>
      <c r="Q185" s="99">
        <f>IF(ISBLANK('Mortgage 2 Monthly calcs'!M185),"",'Mortgage 2 Monthly calcs'!M185)</f>
        <v>0</v>
      </c>
      <c r="R185" s="99">
        <f>IF(ISBLANK('Mortgage 2 Monthly calcs'!N185),"",'Mortgage 2 Monthly calcs'!N185)</f>
        <v>644.30140148550856</v>
      </c>
      <c r="S185" s="99">
        <f>IF(ISBLANK('Mortgage 2 Monthly calcs'!O185),"",'Mortgage 2 Monthly calcs'!O185)</f>
        <v>0</v>
      </c>
      <c r="T185" s="99"/>
      <c r="U185" s="99">
        <f>IF(ISBLANK('Mortgage 2 Monthly calcs'!P185),"",'Mortgage 2 Monthly calcs'!P185)</f>
        <v>0</v>
      </c>
      <c r="V185" s="99">
        <f>IF(ISBLANK('Mortgage 2 Monthly calcs'!Q185),"",'Mortgage 2 Monthly calcs'!Q185)</f>
        <v>0</v>
      </c>
      <c r="W185" s="99">
        <f>IF(ISBLANK('Mortgage 2 Monthly calcs'!R185),"",'Mortgage 2 Monthly calcs'!R185)</f>
        <v>341.9788385100818</v>
      </c>
      <c r="X185" s="99">
        <f>IF(ISBLANK('Mortgage 2 Monthly calcs'!S185),"",'Mortgage 2 Monthly calcs'!S185)</f>
        <v>302.32256297542676</v>
      </c>
      <c r="Y185" s="99">
        <f>IF(ISBLANK('Mortgage 2 Monthly calcs'!T185),"",'Mortgage 2 Monthly calcs'!T185)</f>
        <v>39877.466243424722</v>
      </c>
      <c r="Z185" s="99">
        <f>IF(ISBLANK('Mortgage 2 Monthly calcs'!U185),"",'Mortgage 2 Monthly calcs'!U185)</f>
        <v>72230.977615053795</v>
      </c>
      <c r="AA185" s="99">
        <f>IF(ISBLANK('Mortgage 2 Monthly calcs'!V185),"",'Mortgage 2 Monthly calcs'!V185)</f>
        <v>0</v>
      </c>
      <c r="AB185" s="99">
        <f>IF(ISBLANK('Mortgage 2 Monthly calcs'!W185),"",'Mortgage 2 Monthly calcs'!W185)</f>
        <v>60122.533756575278</v>
      </c>
    </row>
    <row r="186" spans="2:28" x14ac:dyDescent="0.25">
      <c r="B186" s="110"/>
      <c r="C186" s="111"/>
      <c r="D186" s="124"/>
      <c r="E186" s="122" t="str">
        <f>IF(ISBLANK('Mortgage 2 Monthly calcs'!E186),"",'Mortgage 2 Monthly calcs'!E186)</f>
        <v/>
      </c>
      <c r="F186" s="122" t="str">
        <f>IF(ISBLANK('Mortgage 2 Monthly calcs'!F186),"",'Mortgage 2 Monthly calcs'!F186)</f>
        <v>May</v>
      </c>
      <c r="G186" s="123"/>
      <c r="H186" s="123">
        <f>IF(ISBLANK('Mortgage 2 Monthly calcs'!G186),"",'Mortgage 2 Monthly calcs'!G186)</f>
        <v>0.06</v>
      </c>
      <c r="I186" s="99">
        <f>IF(ISBLANK('Mortgage 2 Monthly calcs'!H186),"",'Mortgage 2 Monthly calcs'!H186)</f>
        <v>644.30140148550686</v>
      </c>
      <c r="J186" s="99">
        <f>IF(ISBLANK('Mortgage 2 Monthly calcs'!I186),"",'Mortgage 2 Monthly calcs'!I186)</f>
        <v>300.61266878287637</v>
      </c>
      <c r="K186" s="99">
        <f>IF(ISBLANK('Mortgage 2 Monthly calcs'!J186),"",'Mortgage 2 Monthly calcs'!J186)</f>
        <v>60122.533756575278</v>
      </c>
      <c r="L186" s="99"/>
      <c r="M186" s="99">
        <f>IF(ISBLANK('Mortgage 2 Monthly calcs'!K186),"",'Mortgage 2 Monthly calcs'!K186)</f>
        <v>0</v>
      </c>
      <c r="N186" s="99"/>
      <c r="O186" s="99">
        <f>IF(ISBLANK('Mortgage 2 Monthly calcs'!L186),"",'Mortgage 2 Monthly calcs'!L186)</f>
        <v>644.30140148550856</v>
      </c>
      <c r="P186" s="99"/>
      <c r="Q186" s="99">
        <f>IF(ISBLANK('Mortgage 2 Monthly calcs'!M186),"",'Mortgage 2 Monthly calcs'!M186)</f>
        <v>0</v>
      </c>
      <c r="R186" s="99">
        <f>IF(ISBLANK('Mortgage 2 Monthly calcs'!N186),"",'Mortgage 2 Monthly calcs'!N186)</f>
        <v>644.30140148550856</v>
      </c>
      <c r="S186" s="99">
        <f>IF(ISBLANK('Mortgage 2 Monthly calcs'!O186),"",'Mortgage 2 Monthly calcs'!O186)</f>
        <v>0</v>
      </c>
      <c r="T186" s="99"/>
      <c r="U186" s="99">
        <f>IF(ISBLANK('Mortgage 2 Monthly calcs'!P186),"",'Mortgage 2 Monthly calcs'!P186)</f>
        <v>0</v>
      </c>
      <c r="V186" s="99">
        <f>IF(ISBLANK('Mortgage 2 Monthly calcs'!Q186),"",'Mortgage 2 Monthly calcs'!Q186)</f>
        <v>0</v>
      </c>
      <c r="W186" s="99">
        <f>IF(ISBLANK('Mortgage 2 Monthly calcs'!R186),"",'Mortgage 2 Monthly calcs'!R186)</f>
        <v>343.68873270263219</v>
      </c>
      <c r="X186" s="99">
        <f>IF(ISBLANK('Mortgage 2 Monthly calcs'!S186),"",'Mortgage 2 Monthly calcs'!S186)</f>
        <v>300.61266878287637</v>
      </c>
      <c r="Y186" s="99">
        <f>IF(ISBLANK('Mortgage 2 Monthly calcs'!T186),"",'Mortgage 2 Monthly calcs'!T186)</f>
        <v>40221.154976127356</v>
      </c>
      <c r="Z186" s="99">
        <f>IF(ISBLANK('Mortgage 2 Monthly calcs'!U186),"",'Mortgage 2 Monthly calcs'!U186)</f>
        <v>72531.590283836675</v>
      </c>
      <c r="AA186" s="99">
        <f>IF(ISBLANK('Mortgage 2 Monthly calcs'!V186),"",'Mortgage 2 Monthly calcs'!V186)</f>
        <v>0</v>
      </c>
      <c r="AB186" s="99">
        <f>IF(ISBLANK('Mortgage 2 Monthly calcs'!W186),"",'Mortgage 2 Monthly calcs'!W186)</f>
        <v>59778.845023872658</v>
      </c>
    </row>
    <row r="187" spans="2:28" x14ac:dyDescent="0.25">
      <c r="B187" s="110"/>
      <c r="C187" s="111"/>
      <c r="D187" s="124"/>
      <c r="E187" s="122" t="str">
        <f>IF(ISBLANK('Mortgage 2 Monthly calcs'!E187),"",'Mortgage 2 Monthly calcs'!E187)</f>
        <v/>
      </c>
      <c r="F187" s="122" t="str">
        <f>IF(ISBLANK('Mortgage 2 Monthly calcs'!F187),"",'Mortgage 2 Monthly calcs'!F187)</f>
        <v>Jun</v>
      </c>
      <c r="G187" s="123"/>
      <c r="H187" s="123">
        <f>IF(ISBLANK('Mortgage 2 Monthly calcs'!G187),"",'Mortgage 2 Monthly calcs'!G187)</f>
        <v>0.06</v>
      </c>
      <c r="I187" s="99">
        <f>IF(ISBLANK('Mortgage 2 Monthly calcs'!H187),"",'Mortgage 2 Monthly calcs'!H187)</f>
        <v>644.30140148550709</v>
      </c>
      <c r="J187" s="99">
        <f>IF(ISBLANK('Mortgage 2 Monthly calcs'!I187),"",'Mortgage 2 Monthly calcs'!I187)</f>
        <v>298.89422511936328</v>
      </c>
      <c r="K187" s="99">
        <f>IF(ISBLANK('Mortgage 2 Monthly calcs'!J187),"",'Mortgage 2 Monthly calcs'!J187)</f>
        <v>59778.845023872658</v>
      </c>
      <c r="L187" s="99"/>
      <c r="M187" s="99">
        <f>IF(ISBLANK('Mortgage 2 Monthly calcs'!K187),"",'Mortgage 2 Monthly calcs'!K187)</f>
        <v>0</v>
      </c>
      <c r="N187" s="99"/>
      <c r="O187" s="99">
        <f>IF(ISBLANK('Mortgage 2 Monthly calcs'!L187),"",'Mortgage 2 Monthly calcs'!L187)</f>
        <v>644.30140148550856</v>
      </c>
      <c r="P187" s="99"/>
      <c r="Q187" s="99">
        <f>IF(ISBLANK('Mortgage 2 Monthly calcs'!M187),"",'Mortgage 2 Monthly calcs'!M187)</f>
        <v>0</v>
      </c>
      <c r="R187" s="99">
        <f>IF(ISBLANK('Mortgage 2 Monthly calcs'!N187),"",'Mortgage 2 Monthly calcs'!N187)</f>
        <v>644.30140148550856</v>
      </c>
      <c r="S187" s="99">
        <f>IF(ISBLANK('Mortgage 2 Monthly calcs'!O187),"",'Mortgage 2 Monthly calcs'!O187)</f>
        <v>0</v>
      </c>
      <c r="T187" s="99"/>
      <c r="U187" s="99">
        <f>IF(ISBLANK('Mortgage 2 Monthly calcs'!P187),"",'Mortgage 2 Monthly calcs'!P187)</f>
        <v>0</v>
      </c>
      <c r="V187" s="99">
        <f>IF(ISBLANK('Mortgage 2 Monthly calcs'!Q187),"",'Mortgage 2 Monthly calcs'!Q187)</f>
        <v>0</v>
      </c>
      <c r="W187" s="99">
        <f>IF(ISBLANK('Mortgage 2 Monthly calcs'!R187),"",'Mortgage 2 Monthly calcs'!R187)</f>
        <v>345.40717636614528</v>
      </c>
      <c r="X187" s="99">
        <f>IF(ISBLANK('Mortgage 2 Monthly calcs'!S187),"",'Mortgage 2 Monthly calcs'!S187)</f>
        <v>298.89422511936328</v>
      </c>
      <c r="Y187" s="99">
        <f>IF(ISBLANK('Mortgage 2 Monthly calcs'!T187),"",'Mortgage 2 Monthly calcs'!T187)</f>
        <v>40566.562152493505</v>
      </c>
      <c r="Z187" s="99">
        <f>IF(ISBLANK('Mortgage 2 Monthly calcs'!U187),"",'Mortgage 2 Monthly calcs'!U187)</f>
        <v>72830.48450895604</v>
      </c>
      <c r="AA187" s="99">
        <f>IF(ISBLANK('Mortgage 2 Monthly calcs'!V187),"",'Mortgage 2 Monthly calcs'!V187)</f>
        <v>0</v>
      </c>
      <c r="AB187" s="99">
        <f>IF(ISBLANK('Mortgage 2 Monthly calcs'!W187),"",'Mortgage 2 Monthly calcs'!W187)</f>
        <v>59433.437847506524</v>
      </c>
    </row>
    <row r="188" spans="2:28" x14ac:dyDescent="0.25">
      <c r="B188" s="110"/>
      <c r="C188" s="111"/>
      <c r="D188" s="124"/>
      <c r="E188" s="122" t="str">
        <f>IF(ISBLANK('Mortgage 2 Monthly calcs'!E188),"",'Mortgage 2 Monthly calcs'!E188)</f>
        <v/>
      </c>
      <c r="F188" s="122" t="str">
        <f>IF(ISBLANK('Mortgage 2 Monthly calcs'!F188),"",'Mortgage 2 Monthly calcs'!F188)</f>
        <v>Jul</v>
      </c>
      <c r="G188" s="123"/>
      <c r="H188" s="123">
        <f>IF(ISBLANK('Mortgage 2 Monthly calcs'!G188),"",'Mortgage 2 Monthly calcs'!G188)</f>
        <v>0.06</v>
      </c>
      <c r="I188" s="99">
        <f>IF(ISBLANK('Mortgage 2 Monthly calcs'!H188),"",'Mortgage 2 Monthly calcs'!H188)</f>
        <v>644.3014014855072</v>
      </c>
      <c r="J188" s="99">
        <f>IF(ISBLANK('Mortgage 2 Monthly calcs'!I188),"",'Mortgage 2 Monthly calcs'!I188)</f>
        <v>297.16718923753263</v>
      </c>
      <c r="K188" s="99">
        <f>IF(ISBLANK('Mortgage 2 Monthly calcs'!J188),"",'Mortgage 2 Monthly calcs'!J188)</f>
        <v>59433.437847506524</v>
      </c>
      <c r="L188" s="99"/>
      <c r="M188" s="99">
        <f>IF(ISBLANK('Mortgage 2 Monthly calcs'!K188),"",'Mortgage 2 Monthly calcs'!K188)</f>
        <v>0</v>
      </c>
      <c r="N188" s="99"/>
      <c r="O188" s="99">
        <f>IF(ISBLANK('Mortgage 2 Monthly calcs'!L188),"",'Mortgage 2 Monthly calcs'!L188)</f>
        <v>644.30140148550856</v>
      </c>
      <c r="P188" s="99"/>
      <c r="Q188" s="99">
        <f>IF(ISBLANK('Mortgage 2 Monthly calcs'!M188),"",'Mortgage 2 Monthly calcs'!M188)</f>
        <v>0</v>
      </c>
      <c r="R188" s="99">
        <f>IF(ISBLANK('Mortgage 2 Monthly calcs'!N188),"",'Mortgage 2 Monthly calcs'!N188)</f>
        <v>644.30140148550856</v>
      </c>
      <c r="S188" s="99">
        <f>IF(ISBLANK('Mortgage 2 Monthly calcs'!O188),"",'Mortgage 2 Monthly calcs'!O188)</f>
        <v>0</v>
      </c>
      <c r="T188" s="99"/>
      <c r="U188" s="99">
        <f>IF(ISBLANK('Mortgage 2 Monthly calcs'!P188),"",'Mortgage 2 Monthly calcs'!P188)</f>
        <v>0</v>
      </c>
      <c r="V188" s="99">
        <f>IF(ISBLANK('Mortgage 2 Monthly calcs'!Q188),"",'Mortgage 2 Monthly calcs'!Q188)</f>
        <v>0</v>
      </c>
      <c r="W188" s="99">
        <f>IF(ISBLANK('Mortgage 2 Monthly calcs'!R188),"",'Mortgage 2 Monthly calcs'!R188)</f>
        <v>347.13421224797594</v>
      </c>
      <c r="X188" s="99">
        <f>IF(ISBLANK('Mortgage 2 Monthly calcs'!S188),"",'Mortgage 2 Monthly calcs'!S188)</f>
        <v>297.16718923753263</v>
      </c>
      <c r="Y188" s="99">
        <f>IF(ISBLANK('Mortgage 2 Monthly calcs'!T188),"",'Mortgage 2 Monthly calcs'!T188)</f>
        <v>40913.696364741481</v>
      </c>
      <c r="Z188" s="99">
        <f>IF(ISBLANK('Mortgage 2 Monthly calcs'!U188),"",'Mortgage 2 Monthly calcs'!U188)</f>
        <v>73127.651698193571</v>
      </c>
      <c r="AA188" s="99">
        <f>IF(ISBLANK('Mortgage 2 Monthly calcs'!V188),"",'Mortgage 2 Monthly calcs'!V188)</f>
        <v>0</v>
      </c>
      <c r="AB188" s="99">
        <f>IF(ISBLANK('Mortgage 2 Monthly calcs'!W188),"",'Mortgage 2 Monthly calcs'!W188)</f>
        <v>59086.303635258555</v>
      </c>
    </row>
    <row r="189" spans="2:28" x14ac:dyDescent="0.25">
      <c r="B189" s="110"/>
      <c r="C189" s="111"/>
      <c r="D189" s="124"/>
      <c r="E189" s="122" t="str">
        <f>IF(ISBLANK('Mortgage 2 Monthly calcs'!E189),"",'Mortgage 2 Monthly calcs'!E189)</f>
        <v/>
      </c>
      <c r="F189" s="122" t="str">
        <f>IF(ISBLANK('Mortgage 2 Monthly calcs'!F189),"",'Mortgage 2 Monthly calcs'!F189)</f>
        <v>Aug</v>
      </c>
      <c r="G189" s="123"/>
      <c r="H189" s="123">
        <f>IF(ISBLANK('Mortgage 2 Monthly calcs'!G189),"",'Mortgage 2 Monthly calcs'!G189)</f>
        <v>0.06</v>
      </c>
      <c r="I189" s="99">
        <f>IF(ISBLANK('Mortgage 2 Monthly calcs'!H189),"",'Mortgage 2 Monthly calcs'!H189)</f>
        <v>644.3014014855072</v>
      </c>
      <c r="J189" s="99">
        <f>IF(ISBLANK('Mortgage 2 Monthly calcs'!I189),"",'Mortgage 2 Monthly calcs'!I189)</f>
        <v>295.4315181762928</v>
      </c>
      <c r="K189" s="99">
        <f>IF(ISBLANK('Mortgage 2 Monthly calcs'!J189),"",'Mortgage 2 Monthly calcs'!J189)</f>
        <v>59086.303635258555</v>
      </c>
      <c r="L189" s="99"/>
      <c r="M189" s="99">
        <f>IF(ISBLANK('Mortgage 2 Monthly calcs'!K189),"",'Mortgage 2 Monthly calcs'!K189)</f>
        <v>0</v>
      </c>
      <c r="N189" s="99"/>
      <c r="O189" s="99">
        <f>IF(ISBLANK('Mortgage 2 Monthly calcs'!L189),"",'Mortgage 2 Monthly calcs'!L189)</f>
        <v>644.30140148550856</v>
      </c>
      <c r="P189" s="99"/>
      <c r="Q189" s="99">
        <f>IF(ISBLANK('Mortgage 2 Monthly calcs'!M189),"",'Mortgage 2 Monthly calcs'!M189)</f>
        <v>0</v>
      </c>
      <c r="R189" s="99">
        <f>IF(ISBLANK('Mortgage 2 Monthly calcs'!N189),"",'Mortgage 2 Monthly calcs'!N189)</f>
        <v>644.30140148550856</v>
      </c>
      <c r="S189" s="99">
        <f>IF(ISBLANK('Mortgage 2 Monthly calcs'!O189),"",'Mortgage 2 Monthly calcs'!O189)</f>
        <v>0</v>
      </c>
      <c r="T189" s="99"/>
      <c r="U189" s="99">
        <f>IF(ISBLANK('Mortgage 2 Monthly calcs'!P189),"",'Mortgage 2 Monthly calcs'!P189)</f>
        <v>0</v>
      </c>
      <c r="V189" s="99">
        <f>IF(ISBLANK('Mortgage 2 Monthly calcs'!Q189),"",'Mortgage 2 Monthly calcs'!Q189)</f>
        <v>0</v>
      </c>
      <c r="W189" s="99">
        <f>IF(ISBLANK('Mortgage 2 Monthly calcs'!R189),"",'Mortgage 2 Monthly calcs'!R189)</f>
        <v>348.86988330921577</v>
      </c>
      <c r="X189" s="99">
        <f>IF(ISBLANK('Mortgage 2 Monthly calcs'!S189),"",'Mortgage 2 Monthly calcs'!S189)</f>
        <v>295.4315181762928</v>
      </c>
      <c r="Y189" s="99">
        <f>IF(ISBLANK('Mortgage 2 Monthly calcs'!T189),"",'Mortgage 2 Monthly calcs'!T189)</f>
        <v>41262.566248050694</v>
      </c>
      <c r="Z189" s="99">
        <f>IF(ISBLANK('Mortgage 2 Monthly calcs'!U189),"",'Mortgage 2 Monthly calcs'!U189)</f>
        <v>73423.083216369865</v>
      </c>
      <c r="AA189" s="99">
        <f>IF(ISBLANK('Mortgage 2 Monthly calcs'!V189),"",'Mortgage 2 Monthly calcs'!V189)</f>
        <v>0</v>
      </c>
      <c r="AB189" s="99">
        <f>IF(ISBLANK('Mortgage 2 Monthly calcs'!W189),"",'Mortgage 2 Monthly calcs'!W189)</f>
        <v>58737.433751949349</v>
      </c>
    </row>
    <row r="190" spans="2:28" x14ac:dyDescent="0.25">
      <c r="B190" s="110"/>
      <c r="C190" s="111"/>
      <c r="D190" s="124"/>
      <c r="E190" s="122" t="str">
        <f>IF(ISBLANK('Mortgage 2 Monthly calcs'!E190),"",'Mortgage 2 Monthly calcs'!E190)</f>
        <v/>
      </c>
      <c r="F190" s="122" t="str">
        <f>IF(ISBLANK('Mortgage 2 Monthly calcs'!F190),"",'Mortgage 2 Monthly calcs'!F190)</f>
        <v>Sep</v>
      </c>
      <c r="G190" s="123"/>
      <c r="H190" s="123">
        <f>IF(ISBLANK('Mortgage 2 Monthly calcs'!G190),"",'Mortgage 2 Monthly calcs'!G190)</f>
        <v>0.06</v>
      </c>
      <c r="I190" s="99">
        <f>IF(ISBLANK('Mortgage 2 Monthly calcs'!H190),"",'Mortgage 2 Monthly calcs'!H190)</f>
        <v>644.3014014855072</v>
      </c>
      <c r="J190" s="99">
        <f>IF(ISBLANK('Mortgage 2 Monthly calcs'!I190),"",'Mortgage 2 Monthly calcs'!I190)</f>
        <v>293.68716875974673</v>
      </c>
      <c r="K190" s="99">
        <f>IF(ISBLANK('Mortgage 2 Monthly calcs'!J190),"",'Mortgage 2 Monthly calcs'!J190)</f>
        <v>58737.433751949349</v>
      </c>
      <c r="L190" s="99"/>
      <c r="M190" s="99">
        <f>IF(ISBLANK('Mortgage 2 Monthly calcs'!K190),"",'Mortgage 2 Monthly calcs'!K190)</f>
        <v>0</v>
      </c>
      <c r="N190" s="99"/>
      <c r="O190" s="99">
        <f>IF(ISBLANK('Mortgage 2 Monthly calcs'!L190),"",'Mortgage 2 Monthly calcs'!L190)</f>
        <v>644.30140148550856</v>
      </c>
      <c r="P190" s="99"/>
      <c r="Q190" s="99">
        <f>IF(ISBLANK('Mortgage 2 Monthly calcs'!M190),"",'Mortgage 2 Monthly calcs'!M190)</f>
        <v>0</v>
      </c>
      <c r="R190" s="99">
        <f>IF(ISBLANK('Mortgage 2 Monthly calcs'!N190),"",'Mortgage 2 Monthly calcs'!N190)</f>
        <v>644.30140148550856</v>
      </c>
      <c r="S190" s="99">
        <f>IF(ISBLANK('Mortgage 2 Monthly calcs'!O190),"",'Mortgage 2 Monthly calcs'!O190)</f>
        <v>0</v>
      </c>
      <c r="T190" s="99"/>
      <c r="U190" s="99">
        <f>IF(ISBLANK('Mortgage 2 Monthly calcs'!P190),"",'Mortgage 2 Monthly calcs'!P190)</f>
        <v>0</v>
      </c>
      <c r="V190" s="99">
        <f>IF(ISBLANK('Mortgage 2 Monthly calcs'!Q190),"",'Mortgage 2 Monthly calcs'!Q190)</f>
        <v>0</v>
      </c>
      <c r="W190" s="99">
        <f>IF(ISBLANK('Mortgage 2 Monthly calcs'!R190),"",'Mortgage 2 Monthly calcs'!R190)</f>
        <v>350.61423272576184</v>
      </c>
      <c r="X190" s="99">
        <f>IF(ISBLANK('Mortgage 2 Monthly calcs'!S190),"",'Mortgage 2 Monthly calcs'!S190)</f>
        <v>293.68716875974673</v>
      </c>
      <c r="Y190" s="99">
        <f>IF(ISBLANK('Mortgage 2 Monthly calcs'!T190),"",'Mortgage 2 Monthly calcs'!T190)</f>
        <v>41613.180480776457</v>
      </c>
      <c r="Z190" s="99">
        <f>IF(ISBLANK('Mortgage 2 Monthly calcs'!U190),"",'Mortgage 2 Monthly calcs'!U190)</f>
        <v>73716.77038512961</v>
      </c>
      <c r="AA190" s="99">
        <f>IF(ISBLANK('Mortgage 2 Monthly calcs'!V190),"",'Mortgage 2 Monthly calcs'!V190)</f>
        <v>0</v>
      </c>
      <c r="AB190" s="99">
        <f>IF(ISBLANK('Mortgage 2 Monthly calcs'!W190),"",'Mortgage 2 Monthly calcs'!W190)</f>
        <v>58386.819519223594</v>
      </c>
    </row>
    <row r="191" spans="2:28" x14ac:dyDescent="0.25">
      <c r="B191" s="110"/>
      <c r="C191" s="111"/>
      <c r="D191" s="124">
        <f>D179+1</f>
        <v>15</v>
      </c>
      <c r="E191" s="122" t="str">
        <f>IF(ISBLANK('Mortgage 2 Monthly calcs'!E191),"",'Mortgage 2 Monthly calcs'!E191)</f>
        <v/>
      </c>
      <c r="F191" s="122" t="str">
        <f>IF(ISBLANK('Mortgage 2 Monthly calcs'!F191),"",'Mortgage 2 Monthly calcs'!F191)</f>
        <v>Oct</v>
      </c>
      <c r="G191" s="123"/>
      <c r="H191" s="123">
        <f>IF(ISBLANK('Mortgage 2 Monthly calcs'!G191),"",'Mortgage 2 Monthly calcs'!G191)</f>
        <v>0.06</v>
      </c>
      <c r="I191" s="99">
        <f>IF(ISBLANK('Mortgage 2 Monthly calcs'!H191),"",'Mortgage 2 Monthly calcs'!H191)</f>
        <v>644.3014014855072</v>
      </c>
      <c r="J191" s="99">
        <f>IF(ISBLANK('Mortgage 2 Monthly calcs'!I191),"",'Mortgage 2 Monthly calcs'!I191)</f>
        <v>291.93409759611797</v>
      </c>
      <c r="K191" s="99">
        <f>IF(ISBLANK('Mortgage 2 Monthly calcs'!J191),"",'Mortgage 2 Monthly calcs'!J191)</f>
        <v>58386.819519223594</v>
      </c>
      <c r="L191" s="99"/>
      <c r="M191" s="99">
        <f>IF(ISBLANK('Mortgage 2 Monthly calcs'!K191),"",'Mortgage 2 Monthly calcs'!K191)</f>
        <v>0</v>
      </c>
      <c r="N191" s="99"/>
      <c r="O191" s="99">
        <f>IF(ISBLANK('Mortgage 2 Monthly calcs'!L191),"",'Mortgage 2 Monthly calcs'!L191)</f>
        <v>644.30140148550856</v>
      </c>
      <c r="P191" s="99"/>
      <c r="Q191" s="99">
        <f>IF(ISBLANK('Mortgage 2 Monthly calcs'!M191),"",'Mortgage 2 Monthly calcs'!M191)</f>
        <v>0</v>
      </c>
      <c r="R191" s="99">
        <f>IF(ISBLANK('Mortgage 2 Monthly calcs'!N191),"",'Mortgage 2 Monthly calcs'!N191)</f>
        <v>644.30140148550856</v>
      </c>
      <c r="S191" s="99">
        <f>IF(ISBLANK('Mortgage 2 Monthly calcs'!O191),"",'Mortgage 2 Monthly calcs'!O191)</f>
        <v>0</v>
      </c>
      <c r="T191" s="99"/>
      <c r="U191" s="99">
        <f>IF(ISBLANK('Mortgage 2 Monthly calcs'!P191),"",'Mortgage 2 Monthly calcs'!P191)</f>
        <v>0</v>
      </c>
      <c r="V191" s="99">
        <f>IF(ISBLANK('Mortgage 2 Monthly calcs'!Q191),"",'Mortgage 2 Monthly calcs'!Q191)</f>
        <v>0</v>
      </c>
      <c r="W191" s="99">
        <f>IF(ISBLANK('Mortgage 2 Monthly calcs'!R191),"",'Mortgage 2 Monthly calcs'!R191)</f>
        <v>352.3673038893906</v>
      </c>
      <c r="X191" s="99">
        <f>IF(ISBLANK('Mortgage 2 Monthly calcs'!S191),"",'Mortgage 2 Monthly calcs'!S191)</f>
        <v>291.93409759611797</v>
      </c>
      <c r="Y191" s="99">
        <f>IF(ISBLANK('Mortgage 2 Monthly calcs'!T191),"",'Mortgage 2 Monthly calcs'!T191)</f>
        <v>41965.547784665847</v>
      </c>
      <c r="Z191" s="99">
        <f>IF(ISBLANK('Mortgage 2 Monthly calcs'!U191),"",'Mortgage 2 Monthly calcs'!U191)</f>
        <v>74008.704482725734</v>
      </c>
      <c r="AA191" s="99">
        <f>IF(ISBLANK('Mortgage 2 Monthly calcs'!V191),"",'Mortgage 2 Monthly calcs'!V191)</f>
        <v>0</v>
      </c>
      <c r="AB191" s="99">
        <f>IF(ISBLANK('Mortgage 2 Monthly calcs'!W191),"",'Mortgage 2 Monthly calcs'!W191)</f>
        <v>58034.452215334211</v>
      </c>
    </row>
    <row r="192" spans="2:28" x14ac:dyDescent="0.25">
      <c r="B192" s="110"/>
      <c r="C192" s="111"/>
      <c r="D192" s="124"/>
      <c r="E192" s="122" t="str">
        <f>IF(ISBLANK('Mortgage 2 Monthly calcs'!E192),"",'Mortgage 2 Monthly calcs'!E192)</f>
        <v/>
      </c>
      <c r="F192" s="122" t="str">
        <f>IF(ISBLANK('Mortgage 2 Monthly calcs'!F192),"",'Mortgage 2 Monthly calcs'!F192)</f>
        <v>Nov</v>
      </c>
      <c r="G192" s="123"/>
      <c r="H192" s="123">
        <f>IF(ISBLANK('Mortgage 2 Monthly calcs'!G192),"",'Mortgage 2 Monthly calcs'!G192)</f>
        <v>0.06</v>
      </c>
      <c r="I192" s="99">
        <f>IF(ISBLANK('Mortgage 2 Monthly calcs'!H192),"",'Mortgage 2 Monthly calcs'!H192)</f>
        <v>644.30140148550743</v>
      </c>
      <c r="J192" s="99">
        <f>IF(ISBLANK('Mortgage 2 Monthly calcs'!I192),"",'Mortgage 2 Monthly calcs'!I192)</f>
        <v>290.17226107667108</v>
      </c>
      <c r="K192" s="99">
        <f>IF(ISBLANK('Mortgage 2 Monthly calcs'!J192),"",'Mortgage 2 Monthly calcs'!J192)</f>
        <v>58034.452215334211</v>
      </c>
      <c r="L192" s="99"/>
      <c r="M192" s="99">
        <f>IF(ISBLANK('Mortgage 2 Monthly calcs'!K192),"",'Mortgage 2 Monthly calcs'!K192)</f>
        <v>0</v>
      </c>
      <c r="N192" s="99"/>
      <c r="O192" s="99">
        <f>IF(ISBLANK('Mortgage 2 Monthly calcs'!L192),"",'Mortgage 2 Monthly calcs'!L192)</f>
        <v>644.30140148550856</v>
      </c>
      <c r="P192" s="99"/>
      <c r="Q192" s="99">
        <f>IF(ISBLANK('Mortgage 2 Monthly calcs'!M192),"",'Mortgage 2 Monthly calcs'!M192)</f>
        <v>0</v>
      </c>
      <c r="R192" s="99">
        <f>IF(ISBLANK('Mortgage 2 Monthly calcs'!N192),"",'Mortgage 2 Monthly calcs'!N192)</f>
        <v>644.30140148550856</v>
      </c>
      <c r="S192" s="99">
        <f>IF(ISBLANK('Mortgage 2 Monthly calcs'!O192),"",'Mortgage 2 Monthly calcs'!O192)</f>
        <v>0</v>
      </c>
      <c r="T192" s="99"/>
      <c r="U192" s="99">
        <f>IF(ISBLANK('Mortgage 2 Monthly calcs'!P192),"",'Mortgage 2 Monthly calcs'!P192)</f>
        <v>0</v>
      </c>
      <c r="V192" s="99">
        <f>IF(ISBLANK('Mortgage 2 Monthly calcs'!Q192),"",'Mortgage 2 Monthly calcs'!Q192)</f>
        <v>0</v>
      </c>
      <c r="W192" s="99">
        <f>IF(ISBLANK('Mortgage 2 Monthly calcs'!R192),"",'Mortgage 2 Monthly calcs'!R192)</f>
        <v>354.12914040883749</v>
      </c>
      <c r="X192" s="99">
        <f>IF(ISBLANK('Mortgage 2 Monthly calcs'!S192),"",'Mortgage 2 Monthly calcs'!S192)</f>
        <v>290.17226107667108</v>
      </c>
      <c r="Y192" s="99">
        <f>IF(ISBLANK('Mortgage 2 Monthly calcs'!T192),"",'Mortgage 2 Monthly calcs'!T192)</f>
        <v>42319.676925074687</v>
      </c>
      <c r="Z192" s="99">
        <f>IF(ISBLANK('Mortgage 2 Monthly calcs'!U192),"",'Mortgage 2 Monthly calcs'!U192)</f>
        <v>74298.876743802408</v>
      </c>
      <c r="AA192" s="99">
        <f>IF(ISBLANK('Mortgage 2 Monthly calcs'!V192),"",'Mortgage 2 Monthly calcs'!V192)</f>
        <v>0</v>
      </c>
      <c r="AB192" s="99">
        <f>IF(ISBLANK('Mortgage 2 Monthly calcs'!W192),"",'Mortgage 2 Monthly calcs'!W192)</f>
        <v>57680.323074925385</v>
      </c>
    </row>
    <row r="193" spans="2:28" x14ac:dyDescent="0.25">
      <c r="B193" s="110"/>
      <c r="C193" s="111"/>
      <c r="D193" s="124"/>
      <c r="E193" s="122" t="str">
        <f>IF(ISBLANK('Mortgage 2 Monthly calcs'!E193),"",'Mortgage 2 Monthly calcs'!E193)</f>
        <v/>
      </c>
      <c r="F193" s="122" t="str">
        <f>IF(ISBLANK('Mortgage 2 Monthly calcs'!F193),"",'Mortgage 2 Monthly calcs'!F193)</f>
        <v>Dec</v>
      </c>
      <c r="G193" s="123"/>
      <c r="H193" s="123">
        <f>IF(ISBLANK('Mortgage 2 Monthly calcs'!G193),"",'Mortgage 2 Monthly calcs'!G193)</f>
        <v>0.06</v>
      </c>
      <c r="I193" s="99">
        <f>IF(ISBLANK('Mortgage 2 Monthly calcs'!H193),"",'Mortgage 2 Monthly calcs'!H193)</f>
        <v>644.30140148550743</v>
      </c>
      <c r="J193" s="99">
        <f>IF(ISBLANK('Mortgage 2 Monthly calcs'!I193),"",'Mortgage 2 Monthly calcs'!I193)</f>
        <v>288.40161537462694</v>
      </c>
      <c r="K193" s="99">
        <f>IF(ISBLANK('Mortgage 2 Monthly calcs'!J193),"",'Mortgage 2 Monthly calcs'!J193)</f>
        <v>57680.323074925385</v>
      </c>
      <c r="L193" s="99"/>
      <c r="M193" s="99">
        <f>IF(ISBLANK('Mortgage 2 Monthly calcs'!K193),"",'Mortgage 2 Monthly calcs'!K193)</f>
        <v>0</v>
      </c>
      <c r="N193" s="99"/>
      <c r="O193" s="99">
        <f>IF(ISBLANK('Mortgage 2 Monthly calcs'!L193),"",'Mortgage 2 Monthly calcs'!L193)</f>
        <v>644.30140148550856</v>
      </c>
      <c r="P193" s="99"/>
      <c r="Q193" s="99">
        <f>IF(ISBLANK('Mortgage 2 Monthly calcs'!M193),"",'Mortgage 2 Monthly calcs'!M193)</f>
        <v>0</v>
      </c>
      <c r="R193" s="99">
        <f>IF(ISBLANK('Mortgage 2 Monthly calcs'!N193),"",'Mortgage 2 Monthly calcs'!N193)</f>
        <v>644.30140148550856</v>
      </c>
      <c r="S193" s="99">
        <f>IF(ISBLANK('Mortgage 2 Monthly calcs'!O193),"",'Mortgage 2 Monthly calcs'!O193)</f>
        <v>0</v>
      </c>
      <c r="T193" s="99"/>
      <c r="U193" s="99">
        <f>IF(ISBLANK('Mortgage 2 Monthly calcs'!P193),"",'Mortgage 2 Monthly calcs'!P193)</f>
        <v>0</v>
      </c>
      <c r="V193" s="99">
        <f>IF(ISBLANK('Mortgage 2 Monthly calcs'!Q193),"",'Mortgage 2 Monthly calcs'!Q193)</f>
        <v>0</v>
      </c>
      <c r="W193" s="99">
        <f>IF(ISBLANK('Mortgage 2 Monthly calcs'!R193),"",'Mortgage 2 Monthly calcs'!R193)</f>
        <v>355.89978611088162</v>
      </c>
      <c r="X193" s="99">
        <f>IF(ISBLANK('Mortgage 2 Monthly calcs'!S193),"",'Mortgage 2 Monthly calcs'!S193)</f>
        <v>288.40161537462694</v>
      </c>
      <c r="Y193" s="99">
        <f>IF(ISBLANK('Mortgage 2 Monthly calcs'!T193),"",'Mortgage 2 Monthly calcs'!T193)</f>
        <v>42675.576711185568</v>
      </c>
      <c r="Z193" s="99">
        <f>IF(ISBLANK('Mortgage 2 Monthly calcs'!U193),"",'Mortgage 2 Monthly calcs'!U193)</f>
        <v>74587.278359177028</v>
      </c>
      <c r="AA193" s="99">
        <f>IF(ISBLANK('Mortgage 2 Monthly calcs'!V193),"",'Mortgage 2 Monthly calcs'!V193)</f>
        <v>0</v>
      </c>
      <c r="AB193" s="99">
        <f>IF(ISBLANK('Mortgage 2 Monthly calcs'!W193),"",'Mortgage 2 Monthly calcs'!W193)</f>
        <v>57324.423288814512</v>
      </c>
    </row>
    <row r="194" spans="2:28" x14ac:dyDescent="0.25">
      <c r="B194" s="110"/>
      <c r="C194" s="111"/>
      <c r="D194" s="124"/>
      <c r="E194" s="122">
        <f>IF(ISBLANK('Mortgage 2 Monthly calcs'!E194),"",'Mortgage 2 Monthly calcs'!E194)</f>
        <v>2025</v>
      </c>
      <c r="F194" s="122" t="str">
        <f>IF(ISBLANK('Mortgage 2 Monthly calcs'!F194),"",'Mortgage 2 Monthly calcs'!F194)</f>
        <v>Jan</v>
      </c>
      <c r="G194" s="123"/>
      <c r="H194" s="123">
        <f>IF(ISBLANK('Mortgage 2 Monthly calcs'!G194),"",'Mortgage 2 Monthly calcs'!G194)</f>
        <v>0.06</v>
      </c>
      <c r="I194" s="99">
        <f>IF(ISBLANK('Mortgage 2 Monthly calcs'!H194),"",'Mortgage 2 Monthly calcs'!H194)</f>
        <v>644.30140148550765</v>
      </c>
      <c r="J194" s="99">
        <f>IF(ISBLANK('Mortgage 2 Monthly calcs'!I194),"",'Mortgage 2 Monthly calcs'!I194)</f>
        <v>286.62211644407262</v>
      </c>
      <c r="K194" s="99">
        <f>IF(ISBLANK('Mortgage 2 Monthly calcs'!J194),"",'Mortgage 2 Monthly calcs'!J194)</f>
        <v>57324.423288814512</v>
      </c>
      <c r="L194" s="99"/>
      <c r="M194" s="99">
        <f>IF(ISBLANK('Mortgage 2 Monthly calcs'!K194),"",'Mortgage 2 Monthly calcs'!K194)</f>
        <v>0</v>
      </c>
      <c r="N194" s="99"/>
      <c r="O194" s="99">
        <f>IF(ISBLANK('Mortgage 2 Monthly calcs'!L194),"",'Mortgage 2 Monthly calcs'!L194)</f>
        <v>644.30140148550856</v>
      </c>
      <c r="P194" s="99"/>
      <c r="Q194" s="99">
        <f>IF(ISBLANK('Mortgage 2 Monthly calcs'!M194),"",'Mortgage 2 Monthly calcs'!M194)</f>
        <v>0</v>
      </c>
      <c r="R194" s="99">
        <f>IF(ISBLANK('Mortgage 2 Monthly calcs'!N194),"",'Mortgage 2 Monthly calcs'!N194)</f>
        <v>644.30140148550856</v>
      </c>
      <c r="S194" s="99">
        <f>IF(ISBLANK('Mortgage 2 Monthly calcs'!O194),"",'Mortgage 2 Monthly calcs'!O194)</f>
        <v>0</v>
      </c>
      <c r="T194" s="99"/>
      <c r="U194" s="99">
        <f>IF(ISBLANK('Mortgage 2 Monthly calcs'!P194),"",'Mortgage 2 Monthly calcs'!P194)</f>
        <v>0</v>
      </c>
      <c r="V194" s="99">
        <f>IF(ISBLANK('Mortgage 2 Monthly calcs'!Q194),"",'Mortgage 2 Monthly calcs'!Q194)</f>
        <v>0</v>
      </c>
      <c r="W194" s="99">
        <f>IF(ISBLANK('Mortgage 2 Monthly calcs'!R194),"",'Mortgage 2 Monthly calcs'!R194)</f>
        <v>357.679285041436</v>
      </c>
      <c r="X194" s="99">
        <f>IF(ISBLANK('Mortgage 2 Monthly calcs'!S194),"",'Mortgage 2 Monthly calcs'!S194)</f>
        <v>286.62211644407256</v>
      </c>
      <c r="Y194" s="99">
        <f>IF(ISBLANK('Mortgage 2 Monthly calcs'!T194),"",'Mortgage 2 Monthly calcs'!T194)</f>
        <v>43033.255996227002</v>
      </c>
      <c r="Z194" s="99">
        <f>IF(ISBLANK('Mortgage 2 Monthly calcs'!U194),"",'Mortgage 2 Monthly calcs'!U194)</f>
        <v>74873.900475621107</v>
      </c>
      <c r="AA194" s="99">
        <f>IF(ISBLANK('Mortgage 2 Monthly calcs'!V194),"",'Mortgage 2 Monthly calcs'!V194)</f>
        <v>0</v>
      </c>
      <c r="AB194" s="99">
        <f>IF(ISBLANK('Mortgage 2 Monthly calcs'!W194),"",'Mortgage 2 Monthly calcs'!W194)</f>
        <v>56966.744003773085</v>
      </c>
    </row>
    <row r="195" spans="2:28" x14ac:dyDescent="0.25">
      <c r="B195" s="110"/>
      <c r="C195" s="111"/>
      <c r="D195" s="124" t="str">
        <f>IF(K963=1,F187+1,"")</f>
        <v/>
      </c>
      <c r="E195" s="122" t="str">
        <f>IF(ISBLANK('Mortgage 2 Monthly calcs'!E195),"",'Mortgage 2 Monthly calcs'!E195)</f>
        <v/>
      </c>
      <c r="F195" s="122" t="str">
        <f>IF(ISBLANK('Mortgage 2 Monthly calcs'!F195),"",'Mortgage 2 Monthly calcs'!F195)</f>
        <v>Feb</v>
      </c>
      <c r="G195" s="123"/>
      <c r="H195" s="123">
        <f>IF(ISBLANK('Mortgage 2 Monthly calcs'!G195),"",'Mortgage 2 Monthly calcs'!G195)</f>
        <v>0.06</v>
      </c>
      <c r="I195" s="99">
        <f>IF(ISBLANK('Mortgage 2 Monthly calcs'!H195),"",'Mortgage 2 Monthly calcs'!H195)</f>
        <v>644.30140148550777</v>
      </c>
      <c r="J195" s="99">
        <f>IF(ISBLANK('Mortgage 2 Monthly calcs'!I195),"",'Mortgage 2 Monthly calcs'!I195)</f>
        <v>284.83372001886539</v>
      </c>
      <c r="K195" s="99">
        <f>IF(ISBLANK('Mortgage 2 Monthly calcs'!J195),"",'Mortgage 2 Monthly calcs'!J195)</f>
        <v>56966.744003773085</v>
      </c>
      <c r="L195" s="99"/>
      <c r="M195" s="99">
        <f>IF(ISBLANK('Mortgage 2 Monthly calcs'!K195),"",'Mortgage 2 Monthly calcs'!K195)</f>
        <v>0</v>
      </c>
      <c r="N195" s="99"/>
      <c r="O195" s="99">
        <f>IF(ISBLANK('Mortgage 2 Monthly calcs'!L195),"",'Mortgage 2 Monthly calcs'!L195)</f>
        <v>644.30140148550856</v>
      </c>
      <c r="P195" s="99"/>
      <c r="Q195" s="99">
        <f>IF(ISBLANK('Mortgage 2 Monthly calcs'!M195),"",'Mortgage 2 Monthly calcs'!M195)</f>
        <v>0</v>
      </c>
      <c r="R195" s="99">
        <f>IF(ISBLANK('Mortgage 2 Monthly calcs'!N195),"",'Mortgage 2 Monthly calcs'!N195)</f>
        <v>644.30140148550856</v>
      </c>
      <c r="S195" s="99">
        <f>IF(ISBLANK('Mortgage 2 Monthly calcs'!O195),"",'Mortgage 2 Monthly calcs'!O195)</f>
        <v>0</v>
      </c>
      <c r="T195" s="99"/>
      <c r="U195" s="99">
        <f>IF(ISBLANK('Mortgage 2 Monthly calcs'!P195),"",'Mortgage 2 Monthly calcs'!P195)</f>
        <v>0</v>
      </c>
      <c r="V195" s="99">
        <f>IF(ISBLANK('Mortgage 2 Monthly calcs'!Q195),"",'Mortgage 2 Monthly calcs'!Q195)</f>
        <v>0</v>
      </c>
      <c r="W195" s="99">
        <f>IF(ISBLANK('Mortgage 2 Monthly calcs'!R195),"",'Mortgage 2 Monthly calcs'!R195)</f>
        <v>359.46768146664311</v>
      </c>
      <c r="X195" s="99">
        <f>IF(ISBLANK('Mortgage 2 Monthly calcs'!S195),"",'Mortgage 2 Monthly calcs'!S195)</f>
        <v>284.83372001886545</v>
      </c>
      <c r="Y195" s="99">
        <f>IF(ISBLANK('Mortgage 2 Monthly calcs'!T195),"",'Mortgage 2 Monthly calcs'!T195)</f>
        <v>43392.723677693648</v>
      </c>
      <c r="Z195" s="99">
        <f>IF(ISBLANK('Mortgage 2 Monthly calcs'!U195),"",'Mortgage 2 Monthly calcs'!U195)</f>
        <v>75158.734195639976</v>
      </c>
      <c r="AA195" s="99">
        <f>IF(ISBLANK('Mortgage 2 Monthly calcs'!V195),"",'Mortgage 2 Monthly calcs'!V195)</f>
        <v>0</v>
      </c>
      <c r="AB195" s="99">
        <f>IF(ISBLANK('Mortgage 2 Monthly calcs'!W195),"",'Mortgage 2 Monthly calcs'!W195)</f>
        <v>56607.276322306454</v>
      </c>
    </row>
    <row r="196" spans="2:28" x14ac:dyDescent="0.25">
      <c r="B196" s="110"/>
      <c r="C196" s="111"/>
      <c r="D196" s="124" t="str">
        <f>IF(K964=1,F187+1,"")</f>
        <v/>
      </c>
      <c r="E196" s="122" t="str">
        <f>IF(ISBLANK('Mortgage 2 Monthly calcs'!E196),"",'Mortgage 2 Monthly calcs'!E196)</f>
        <v/>
      </c>
      <c r="F196" s="122" t="str">
        <f>IF(ISBLANK('Mortgage 2 Monthly calcs'!F196),"",'Mortgage 2 Monthly calcs'!F196)</f>
        <v>Mar</v>
      </c>
      <c r="G196" s="123"/>
      <c r="H196" s="123">
        <f>IF(ISBLANK('Mortgage 2 Monthly calcs'!G196),"",'Mortgage 2 Monthly calcs'!G196)</f>
        <v>0.06</v>
      </c>
      <c r="I196" s="99">
        <f>IF(ISBLANK('Mortgage 2 Monthly calcs'!H196),"",'Mortgage 2 Monthly calcs'!H196)</f>
        <v>644.30140148550765</v>
      </c>
      <c r="J196" s="99">
        <f>IF(ISBLANK('Mortgage 2 Monthly calcs'!I196),"",'Mortgage 2 Monthly calcs'!I196)</f>
        <v>283.03638161153225</v>
      </c>
      <c r="K196" s="99">
        <f>IF(ISBLANK('Mortgage 2 Monthly calcs'!J196),"",'Mortgage 2 Monthly calcs'!J196)</f>
        <v>56607.276322306454</v>
      </c>
      <c r="L196" s="99"/>
      <c r="M196" s="99">
        <f>IF(ISBLANK('Mortgage 2 Monthly calcs'!K196),"",'Mortgage 2 Monthly calcs'!K196)</f>
        <v>0</v>
      </c>
      <c r="N196" s="99"/>
      <c r="O196" s="99">
        <f>IF(ISBLANK('Mortgage 2 Monthly calcs'!L196),"",'Mortgage 2 Monthly calcs'!L196)</f>
        <v>644.30140148550856</v>
      </c>
      <c r="P196" s="99"/>
      <c r="Q196" s="99">
        <f>IF(ISBLANK('Mortgage 2 Monthly calcs'!M196),"",'Mortgage 2 Monthly calcs'!M196)</f>
        <v>0</v>
      </c>
      <c r="R196" s="99">
        <f>IF(ISBLANK('Mortgage 2 Monthly calcs'!N196),"",'Mortgage 2 Monthly calcs'!N196)</f>
        <v>644.30140148550856</v>
      </c>
      <c r="S196" s="99">
        <f>IF(ISBLANK('Mortgage 2 Monthly calcs'!O196),"",'Mortgage 2 Monthly calcs'!O196)</f>
        <v>0</v>
      </c>
      <c r="T196" s="99"/>
      <c r="U196" s="99">
        <f>IF(ISBLANK('Mortgage 2 Monthly calcs'!P196),"",'Mortgage 2 Monthly calcs'!P196)</f>
        <v>0</v>
      </c>
      <c r="V196" s="99">
        <f>IF(ISBLANK('Mortgage 2 Monthly calcs'!Q196),"",'Mortgage 2 Monthly calcs'!Q196)</f>
        <v>0</v>
      </c>
      <c r="W196" s="99">
        <f>IF(ISBLANK('Mortgage 2 Monthly calcs'!R196),"",'Mortgage 2 Monthly calcs'!R196)</f>
        <v>361.26501987397631</v>
      </c>
      <c r="X196" s="99">
        <f>IF(ISBLANK('Mortgage 2 Monthly calcs'!S196),"",'Mortgage 2 Monthly calcs'!S196)</f>
        <v>283.03638161153225</v>
      </c>
      <c r="Y196" s="99">
        <f>IF(ISBLANK('Mortgage 2 Monthly calcs'!T196),"",'Mortgage 2 Monthly calcs'!T196)</f>
        <v>43753.988697567627</v>
      </c>
      <c r="Z196" s="99">
        <f>IF(ISBLANK('Mortgage 2 Monthly calcs'!U196),"",'Mortgage 2 Monthly calcs'!U196)</f>
        <v>75441.770577251504</v>
      </c>
      <c r="AA196" s="99">
        <f>IF(ISBLANK('Mortgage 2 Monthly calcs'!V196),"",'Mortgage 2 Monthly calcs'!V196)</f>
        <v>0</v>
      </c>
      <c r="AB196" s="99">
        <f>IF(ISBLANK('Mortgage 2 Monthly calcs'!W196),"",'Mortgage 2 Monthly calcs'!W196)</f>
        <v>56246.011302432489</v>
      </c>
    </row>
    <row r="197" spans="2:28" x14ac:dyDescent="0.25">
      <c r="B197" s="110"/>
      <c r="C197" s="111"/>
      <c r="D197" s="124" t="str">
        <f>IF(K965=1,F187+1,"")</f>
        <v/>
      </c>
      <c r="E197" s="122" t="str">
        <f>IF(ISBLANK('Mortgage 2 Monthly calcs'!E197),"",'Mortgage 2 Monthly calcs'!E197)</f>
        <v/>
      </c>
      <c r="F197" s="122" t="str">
        <f>IF(ISBLANK('Mortgage 2 Monthly calcs'!F197),"",'Mortgage 2 Monthly calcs'!F197)</f>
        <v>Apr</v>
      </c>
      <c r="G197" s="123"/>
      <c r="H197" s="123">
        <f>IF(ISBLANK('Mortgage 2 Monthly calcs'!G197),"",'Mortgage 2 Monthly calcs'!G197)</f>
        <v>0.06</v>
      </c>
      <c r="I197" s="99">
        <f>IF(ISBLANK('Mortgage 2 Monthly calcs'!H197),"",'Mortgage 2 Monthly calcs'!H197)</f>
        <v>644.30140148550799</v>
      </c>
      <c r="J197" s="99">
        <f>IF(ISBLANK('Mortgage 2 Monthly calcs'!I197),"",'Mortgage 2 Monthly calcs'!I197)</f>
        <v>281.23005651216243</v>
      </c>
      <c r="K197" s="99">
        <f>IF(ISBLANK('Mortgage 2 Monthly calcs'!J197),"",'Mortgage 2 Monthly calcs'!J197)</f>
        <v>56246.011302432489</v>
      </c>
      <c r="L197" s="99"/>
      <c r="M197" s="99">
        <f>IF(ISBLANK('Mortgage 2 Monthly calcs'!K197),"",'Mortgage 2 Monthly calcs'!K197)</f>
        <v>0</v>
      </c>
      <c r="N197" s="99"/>
      <c r="O197" s="99">
        <f>IF(ISBLANK('Mortgage 2 Monthly calcs'!L197),"",'Mortgage 2 Monthly calcs'!L197)</f>
        <v>644.30140148550856</v>
      </c>
      <c r="P197" s="99"/>
      <c r="Q197" s="99">
        <f>IF(ISBLANK('Mortgage 2 Monthly calcs'!M197),"",'Mortgage 2 Monthly calcs'!M197)</f>
        <v>0</v>
      </c>
      <c r="R197" s="99">
        <f>IF(ISBLANK('Mortgage 2 Monthly calcs'!N197),"",'Mortgage 2 Monthly calcs'!N197)</f>
        <v>644.30140148550856</v>
      </c>
      <c r="S197" s="99">
        <f>IF(ISBLANK('Mortgage 2 Monthly calcs'!O197),"",'Mortgage 2 Monthly calcs'!O197)</f>
        <v>0</v>
      </c>
      <c r="T197" s="99"/>
      <c r="U197" s="99">
        <f>IF(ISBLANK('Mortgage 2 Monthly calcs'!P197),"",'Mortgage 2 Monthly calcs'!P197)</f>
        <v>0</v>
      </c>
      <c r="V197" s="99">
        <f>IF(ISBLANK('Mortgage 2 Monthly calcs'!Q197),"",'Mortgage 2 Monthly calcs'!Q197)</f>
        <v>0</v>
      </c>
      <c r="W197" s="99">
        <f>IF(ISBLANK('Mortgage 2 Monthly calcs'!R197),"",'Mortgage 2 Monthly calcs'!R197)</f>
        <v>363.07134497334613</v>
      </c>
      <c r="X197" s="99">
        <f>IF(ISBLANK('Mortgage 2 Monthly calcs'!S197),"",'Mortgage 2 Monthly calcs'!S197)</f>
        <v>281.23005651216243</v>
      </c>
      <c r="Y197" s="99">
        <f>IF(ISBLANK('Mortgage 2 Monthly calcs'!T197),"",'Mortgage 2 Monthly calcs'!T197)</f>
        <v>44117.060042540972</v>
      </c>
      <c r="Z197" s="99">
        <f>IF(ISBLANK('Mortgage 2 Monthly calcs'!U197),"",'Mortgage 2 Monthly calcs'!U197)</f>
        <v>75723.000633763673</v>
      </c>
      <c r="AA197" s="99">
        <f>IF(ISBLANK('Mortgage 2 Monthly calcs'!V197),"",'Mortgage 2 Monthly calcs'!V197)</f>
        <v>0</v>
      </c>
      <c r="AB197" s="99">
        <f>IF(ISBLANK('Mortgage 2 Monthly calcs'!W197),"",'Mortgage 2 Monthly calcs'!W197)</f>
        <v>55882.939957459152</v>
      </c>
    </row>
    <row r="198" spans="2:28" x14ac:dyDescent="0.25">
      <c r="B198" s="110"/>
      <c r="C198" s="111"/>
      <c r="D198" s="124" t="str">
        <f>IF(K966=1,F187+1,"")</f>
        <v/>
      </c>
      <c r="E198" s="122" t="str">
        <f>IF(ISBLANK('Mortgage 2 Monthly calcs'!E198),"",'Mortgage 2 Monthly calcs'!E198)</f>
        <v/>
      </c>
      <c r="F198" s="122" t="str">
        <f>IF(ISBLANK('Mortgage 2 Monthly calcs'!F198),"",'Mortgage 2 Monthly calcs'!F198)</f>
        <v>May</v>
      </c>
      <c r="G198" s="123"/>
      <c r="H198" s="123">
        <f>IF(ISBLANK('Mortgage 2 Monthly calcs'!G198),"",'Mortgage 2 Monthly calcs'!G198)</f>
        <v>0.06</v>
      </c>
      <c r="I198" s="99">
        <f>IF(ISBLANK('Mortgage 2 Monthly calcs'!H198),"",'Mortgage 2 Monthly calcs'!H198)</f>
        <v>644.30140148550799</v>
      </c>
      <c r="J198" s="99">
        <f>IF(ISBLANK('Mortgage 2 Monthly calcs'!I198),"",'Mortgage 2 Monthly calcs'!I198)</f>
        <v>279.41469978729577</v>
      </c>
      <c r="K198" s="99">
        <f>IF(ISBLANK('Mortgage 2 Monthly calcs'!J198),"",'Mortgage 2 Monthly calcs'!J198)</f>
        <v>55882.939957459152</v>
      </c>
      <c r="L198" s="99"/>
      <c r="M198" s="99">
        <f>IF(ISBLANK('Mortgage 2 Monthly calcs'!K198),"",'Mortgage 2 Monthly calcs'!K198)</f>
        <v>0</v>
      </c>
      <c r="N198" s="99"/>
      <c r="O198" s="99">
        <f>IF(ISBLANK('Mortgage 2 Monthly calcs'!L198),"",'Mortgage 2 Monthly calcs'!L198)</f>
        <v>644.30140148550856</v>
      </c>
      <c r="P198" s="99"/>
      <c r="Q198" s="99">
        <f>IF(ISBLANK('Mortgage 2 Monthly calcs'!M198),"",'Mortgage 2 Monthly calcs'!M198)</f>
        <v>0</v>
      </c>
      <c r="R198" s="99">
        <f>IF(ISBLANK('Mortgage 2 Monthly calcs'!N198),"",'Mortgage 2 Monthly calcs'!N198)</f>
        <v>644.30140148550856</v>
      </c>
      <c r="S198" s="99">
        <f>IF(ISBLANK('Mortgage 2 Monthly calcs'!O198),"",'Mortgage 2 Monthly calcs'!O198)</f>
        <v>0</v>
      </c>
      <c r="T198" s="99"/>
      <c r="U198" s="99">
        <f>IF(ISBLANK('Mortgage 2 Monthly calcs'!P198),"",'Mortgage 2 Monthly calcs'!P198)</f>
        <v>0</v>
      </c>
      <c r="V198" s="99">
        <f>IF(ISBLANK('Mortgage 2 Monthly calcs'!Q198),"",'Mortgage 2 Monthly calcs'!Q198)</f>
        <v>0</v>
      </c>
      <c r="W198" s="99">
        <f>IF(ISBLANK('Mortgage 2 Monthly calcs'!R198),"",'Mortgage 2 Monthly calcs'!R198)</f>
        <v>364.88670169821279</v>
      </c>
      <c r="X198" s="99">
        <f>IF(ISBLANK('Mortgage 2 Monthly calcs'!S198),"",'Mortgage 2 Monthly calcs'!S198)</f>
        <v>279.41469978729577</v>
      </c>
      <c r="Y198" s="99">
        <f>IF(ISBLANK('Mortgage 2 Monthly calcs'!T198),"",'Mortgage 2 Monthly calcs'!T198)</f>
        <v>44481.946744239183</v>
      </c>
      <c r="Z198" s="99">
        <f>IF(ISBLANK('Mortgage 2 Monthly calcs'!U198),"",'Mortgage 2 Monthly calcs'!U198)</f>
        <v>76002.415333550962</v>
      </c>
      <c r="AA198" s="99">
        <f>IF(ISBLANK('Mortgage 2 Monthly calcs'!V198),"",'Mortgage 2 Monthly calcs'!V198)</f>
        <v>0</v>
      </c>
      <c r="AB198" s="99">
        <f>IF(ISBLANK('Mortgage 2 Monthly calcs'!W198),"",'Mortgage 2 Monthly calcs'!W198)</f>
        <v>55518.053255760948</v>
      </c>
    </row>
    <row r="199" spans="2:28" x14ac:dyDescent="0.25">
      <c r="B199" s="110"/>
      <c r="C199" s="111"/>
      <c r="D199" s="124" t="str">
        <f>IF(K967=1,F187+1,"")</f>
        <v/>
      </c>
      <c r="E199" s="122" t="str">
        <f>IF(ISBLANK('Mortgage 2 Monthly calcs'!E199),"",'Mortgage 2 Monthly calcs'!E199)</f>
        <v/>
      </c>
      <c r="F199" s="122" t="str">
        <f>IF(ISBLANK('Mortgage 2 Monthly calcs'!F199),"",'Mortgage 2 Monthly calcs'!F199)</f>
        <v>Jun</v>
      </c>
      <c r="G199" s="123"/>
      <c r="H199" s="123">
        <f>IF(ISBLANK('Mortgage 2 Monthly calcs'!G199),"",'Mortgage 2 Monthly calcs'!G199)</f>
        <v>0.06</v>
      </c>
      <c r="I199" s="99">
        <f>IF(ISBLANK('Mortgage 2 Monthly calcs'!H199),"",'Mortgage 2 Monthly calcs'!H199)</f>
        <v>644.30140148550811</v>
      </c>
      <c r="J199" s="99">
        <f>IF(ISBLANK('Mortgage 2 Monthly calcs'!I199),"",'Mortgage 2 Monthly calcs'!I199)</f>
        <v>277.59026627880473</v>
      </c>
      <c r="K199" s="99">
        <f>IF(ISBLANK('Mortgage 2 Monthly calcs'!J199),"",'Mortgage 2 Monthly calcs'!J199)</f>
        <v>55518.053255760948</v>
      </c>
      <c r="L199" s="99"/>
      <c r="M199" s="99">
        <f>IF(ISBLANK('Mortgage 2 Monthly calcs'!K199),"",'Mortgage 2 Monthly calcs'!K199)</f>
        <v>0</v>
      </c>
      <c r="N199" s="99"/>
      <c r="O199" s="99">
        <f>IF(ISBLANK('Mortgage 2 Monthly calcs'!L199),"",'Mortgage 2 Monthly calcs'!L199)</f>
        <v>644.30140148550856</v>
      </c>
      <c r="P199" s="99"/>
      <c r="Q199" s="99">
        <f>IF(ISBLANK('Mortgage 2 Monthly calcs'!M199),"",'Mortgage 2 Monthly calcs'!M199)</f>
        <v>0</v>
      </c>
      <c r="R199" s="99">
        <f>IF(ISBLANK('Mortgage 2 Monthly calcs'!N199),"",'Mortgage 2 Monthly calcs'!N199)</f>
        <v>644.30140148550856</v>
      </c>
      <c r="S199" s="99">
        <f>IF(ISBLANK('Mortgage 2 Monthly calcs'!O199),"",'Mortgage 2 Monthly calcs'!O199)</f>
        <v>0</v>
      </c>
      <c r="T199" s="99"/>
      <c r="U199" s="99">
        <f>IF(ISBLANK('Mortgage 2 Monthly calcs'!P199),"",'Mortgage 2 Monthly calcs'!P199)</f>
        <v>0</v>
      </c>
      <c r="V199" s="99">
        <f>IF(ISBLANK('Mortgage 2 Monthly calcs'!Q199),"",'Mortgage 2 Monthly calcs'!Q199)</f>
        <v>0</v>
      </c>
      <c r="W199" s="99">
        <f>IF(ISBLANK('Mortgage 2 Monthly calcs'!R199),"",'Mortgage 2 Monthly calcs'!R199)</f>
        <v>366.71113520670383</v>
      </c>
      <c r="X199" s="99">
        <f>IF(ISBLANK('Mortgage 2 Monthly calcs'!S199),"",'Mortgage 2 Monthly calcs'!S199)</f>
        <v>277.59026627880473</v>
      </c>
      <c r="Y199" s="99">
        <f>IF(ISBLANK('Mortgage 2 Monthly calcs'!T199),"",'Mortgage 2 Monthly calcs'!T199)</f>
        <v>44848.657879445884</v>
      </c>
      <c r="Z199" s="99">
        <f>IF(ISBLANK('Mortgage 2 Monthly calcs'!U199),"",'Mortgage 2 Monthly calcs'!U199)</f>
        <v>76280.005599829761</v>
      </c>
      <c r="AA199" s="99">
        <f>IF(ISBLANK('Mortgage 2 Monthly calcs'!V199),"",'Mortgage 2 Monthly calcs'!V199)</f>
        <v>0</v>
      </c>
      <c r="AB199" s="99">
        <f>IF(ISBLANK('Mortgage 2 Monthly calcs'!W199),"",'Mortgage 2 Monthly calcs'!W199)</f>
        <v>55151.342120554255</v>
      </c>
    </row>
    <row r="200" spans="2:28" x14ac:dyDescent="0.25">
      <c r="B200" s="110"/>
      <c r="C200" s="111"/>
      <c r="D200" s="124" t="str">
        <f>IF(K968=1,F187+1,"")</f>
        <v/>
      </c>
      <c r="E200" s="122" t="str">
        <f>IF(ISBLANK('Mortgage 2 Monthly calcs'!E200),"",'Mortgage 2 Monthly calcs'!E200)</f>
        <v/>
      </c>
      <c r="F200" s="122" t="str">
        <f>IF(ISBLANK('Mortgage 2 Monthly calcs'!F200),"",'Mortgage 2 Monthly calcs'!F200)</f>
        <v>Jul</v>
      </c>
      <c r="G200" s="123"/>
      <c r="H200" s="123">
        <f>IF(ISBLANK('Mortgage 2 Monthly calcs'!G200),"",'Mortgage 2 Monthly calcs'!G200)</f>
        <v>0.06</v>
      </c>
      <c r="I200" s="99">
        <f>IF(ISBLANK('Mortgage 2 Monthly calcs'!H200),"",'Mortgage 2 Monthly calcs'!H200)</f>
        <v>644.30140148550834</v>
      </c>
      <c r="J200" s="99">
        <f>IF(ISBLANK('Mortgage 2 Monthly calcs'!I200),"",'Mortgage 2 Monthly calcs'!I200)</f>
        <v>275.75671060277131</v>
      </c>
      <c r="K200" s="99">
        <f>IF(ISBLANK('Mortgage 2 Monthly calcs'!J200),"",'Mortgage 2 Monthly calcs'!J200)</f>
        <v>55151.342120554255</v>
      </c>
      <c r="L200" s="99"/>
      <c r="M200" s="99">
        <f>IF(ISBLANK('Mortgage 2 Monthly calcs'!K200),"",'Mortgage 2 Monthly calcs'!K200)</f>
        <v>0</v>
      </c>
      <c r="N200" s="99"/>
      <c r="O200" s="99">
        <f>IF(ISBLANK('Mortgage 2 Monthly calcs'!L200),"",'Mortgage 2 Monthly calcs'!L200)</f>
        <v>644.30140148550856</v>
      </c>
      <c r="P200" s="99"/>
      <c r="Q200" s="99">
        <f>IF(ISBLANK('Mortgage 2 Monthly calcs'!M200),"",'Mortgage 2 Monthly calcs'!M200)</f>
        <v>0</v>
      </c>
      <c r="R200" s="99">
        <f>IF(ISBLANK('Mortgage 2 Monthly calcs'!N200),"",'Mortgage 2 Monthly calcs'!N200)</f>
        <v>644.30140148550856</v>
      </c>
      <c r="S200" s="99">
        <f>IF(ISBLANK('Mortgage 2 Monthly calcs'!O200),"",'Mortgage 2 Monthly calcs'!O200)</f>
        <v>0</v>
      </c>
      <c r="T200" s="99"/>
      <c r="U200" s="99">
        <f>IF(ISBLANK('Mortgage 2 Monthly calcs'!P200),"",'Mortgage 2 Monthly calcs'!P200)</f>
        <v>0</v>
      </c>
      <c r="V200" s="99">
        <f>IF(ISBLANK('Mortgage 2 Monthly calcs'!Q200),"",'Mortgage 2 Monthly calcs'!Q200)</f>
        <v>0</v>
      </c>
      <c r="W200" s="99">
        <f>IF(ISBLANK('Mortgage 2 Monthly calcs'!R200),"",'Mortgage 2 Monthly calcs'!R200)</f>
        <v>368.54469088273726</v>
      </c>
      <c r="X200" s="99">
        <f>IF(ISBLANK('Mortgage 2 Monthly calcs'!S200),"",'Mortgage 2 Monthly calcs'!S200)</f>
        <v>275.75671060277131</v>
      </c>
      <c r="Y200" s="99">
        <f>IF(ISBLANK('Mortgage 2 Monthly calcs'!T200),"",'Mortgage 2 Monthly calcs'!T200)</f>
        <v>45217.20257032862</v>
      </c>
      <c r="Z200" s="99">
        <f>IF(ISBLANK('Mortgage 2 Monthly calcs'!U200),"",'Mortgage 2 Monthly calcs'!U200)</f>
        <v>76555.762310432532</v>
      </c>
      <c r="AA200" s="99">
        <f>IF(ISBLANK('Mortgage 2 Monthly calcs'!V200),"",'Mortgage 2 Monthly calcs'!V200)</f>
        <v>0</v>
      </c>
      <c r="AB200" s="99">
        <f>IF(ISBLANK('Mortgage 2 Monthly calcs'!W200),"",'Mortgage 2 Monthly calcs'!W200)</f>
        <v>54782.797429671526</v>
      </c>
    </row>
    <row r="201" spans="2:28" x14ac:dyDescent="0.25">
      <c r="B201" s="110"/>
      <c r="C201" s="111"/>
      <c r="D201" s="124" t="str">
        <f>IF(K969=1,F187+1,"")</f>
        <v/>
      </c>
      <c r="E201" s="122" t="str">
        <f>IF(ISBLANK('Mortgage 2 Monthly calcs'!E201),"",'Mortgage 2 Monthly calcs'!E201)</f>
        <v/>
      </c>
      <c r="F201" s="122" t="str">
        <f>IF(ISBLANK('Mortgage 2 Monthly calcs'!F201),"",'Mortgage 2 Monthly calcs'!F201)</f>
        <v>Aug</v>
      </c>
      <c r="G201" s="123"/>
      <c r="H201" s="123">
        <f>IF(ISBLANK('Mortgage 2 Monthly calcs'!G201),"",'Mortgage 2 Monthly calcs'!G201)</f>
        <v>0.06</v>
      </c>
      <c r="I201" s="99">
        <f>IF(ISBLANK('Mortgage 2 Monthly calcs'!H201),"",'Mortgage 2 Monthly calcs'!H201)</f>
        <v>644.30140148550845</v>
      </c>
      <c r="J201" s="99">
        <f>IF(ISBLANK('Mortgage 2 Monthly calcs'!I201),"",'Mortgage 2 Monthly calcs'!I201)</f>
        <v>273.91398714835765</v>
      </c>
      <c r="K201" s="99">
        <f>IF(ISBLANK('Mortgage 2 Monthly calcs'!J201),"",'Mortgage 2 Monthly calcs'!J201)</f>
        <v>54782.797429671526</v>
      </c>
      <c r="L201" s="99"/>
      <c r="M201" s="99">
        <f>IF(ISBLANK('Mortgage 2 Monthly calcs'!K201),"",'Mortgage 2 Monthly calcs'!K201)</f>
        <v>0</v>
      </c>
      <c r="N201" s="99"/>
      <c r="O201" s="99">
        <f>IF(ISBLANK('Mortgage 2 Monthly calcs'!L201),"",'Mortgage 2 Monthly calcs'!L201)</f>
        <v>644.30140148550856</v>
      </c>
      <c r="P201" s="99"/>
      <c r="Q201" s="99">
        <f>IF(ISBLANK('Mortgage 2 Monthly calcs'!M201),"",'Mortgage 2 Monthly calcs'!M201)</f>
        <v>0</v>
      </c>
      <c r="R201" s="99">
        <f>IF(ISBLANK('Mortgage 2 Monthly calcs'!N201),"",'Mortgage 2 Monthly calcs'!N201)</f>
        <v>644.30140148550856</v>
      </c>
      <c r="S201" s="99">
        <f>IF(ISBLANK('Mortgage 2 Monthly calcs'!O201),"",'Mortgage 2 Monthly calcs'!O201)</f>
        <v>0</v>
      </c>
      <c r="T201" s="99"/>
      <c r="U201" s="99">
        <f>IF(ISBLANK('Mortgage 2 Monthly calcs'!P201),"",'Mortgage 2 Monthly calcs'!P201)</f>
        <v>0</v>
      </c>
      <c r="V201" s="99">
        <f>IF(ISBLANK('Mortgage 2 Monthly calcs'!Q201),"",'Mortgage 2 Monthly calcs'!Q201)</f>
        <v>0</v>
      </c>
      <c r="W201" s="99">
        <f>IF(ISBLANK('Mortgage 2 Monthly calcs'!R201),"",'Mortgage 2 Monthly calcs'!R201)</f>
        <v>370.38741433715091</v>
      </c>
      <c r="X201" s="99">
        <f>IF(ISBLANK('Mortgage 2 Monthly calcs'!S201),"",'Mortgage 2 Monthly calcs'!S201)</f>
        <v>273.91398714835765</v>
      </c>
      <c r="Y201" s="99">
        <f>IF(ISBLANK('Mortgage 2 Monthly calcs'!T201),"",'Mortgage 2 Monthly calcs'!T201)</f>
        <v>45587.58998466577</v>
      </c>
      <c r="Z201" s="99">
        <f>IF(ISBLANK('Mortgage 2 Monthly calcs'!U201),"",'Mortgage 2 Monthly calcs'!U201)</f>
        <v>76829.676297580896</v>
      </c>
      <c r="AA201" s="99">
        <f>IF(ISBLANK('Mortgage 2 Monthly calcs'!V201),"",'Mortgage 2 Monthly calcs'!V201)</f>
        <v>0</v>
      </c>
      <c r="AB201" s="99">
        <f>IF(ISBLANK('Mortgage 2 Monthly calcs'!W201),"",'Mortgage 2 Monthly calcs'!W201)</f>
        <v>54412.410015334382</v>
      </c>
    </row>
    <row r="202" spans="2:28" x14ac:dyDescent="0.25">
      <c r="B202" s="110"/>
      <c r="C202" s="111"/>
      <c r="D202" s="124" t="str">
        <f>IF(K970=1,F187+1,"")</f>
        <v/>
      </c>
      <c r="E202" s="122" t="str">
        <f>IF(ISBLANK('Mortgage 2 Monthly calcs'!E202),"",'Mortgage 2 Monthly calcs'!E202)</f>
        <v/>
      </c>
      <c r="F202" s="122" t="str">
        <f>IF(ISBLANK('Mortgage 2 Monthly calcs'!F202),"",'Mortgage 2 Monthly calcs'!F202)</f>
        <v>Sep</v>
      </c>
      <c r="G202" s="123"/>
      <c r="H202" s="123">
        <f>IF(ISBLANK('Mortgage 2 Monthly calcs'!G202),"",'Mortgage 2 Monthly calcs'!G202)</f>
        <v>0.06</v>
      </c>
      <c r="I202" s="99">
        <f>IF(ISBLANK('Mortgage 2 Monthly calcs'!H202),"",'Mortgage 2 Monthly calcs'!H202)</f>
        <v>644.30140148550845</v>
      </c>
      <c r="J202" s="99">
        <f>IF(ISBLANK('Mortgage 2 Monthly calcs'!I202),"",'Mortgage 2 Monthly calcs'!I202)</f>
        <v>272.06205007667194</v>
      </c>
      <c r="K202" s="99">
        <f>IF(ISBLANK('Mortgage 2 Monthly calcs'!J202),"",'Mortgage 2 Monthly calcs'!J202)</f>
        <v>54412.410015334382</v>
      </c>
      <c r="L202" s="99"/>
      <c r="M202" s="99">
        <f>IF(ISBLANK('Mortgage 2 Monthly calcs'!K202),"",'Mortgage 2 Monthly calcs'!K202)</f>
        <v>0</v>
      </c>
      <c r="N202" s="99"/>
      <c r="O202" s="99">
        <f>IF(ISBLANK('Mortgage 2 Monthly calcs'!L202),"",'Mortgage 2 Monthly calcs'!L202)</f>
        <v>644.30140148550856</v>
      </c>
      <c r="P202" s="99"/>
      <c r="Q202" s="99">
        <f>IF(ISBLANK('Mortgage 2 Monthly calcs'!M202),"",'Mortgage 2 Monthly calcs'!M202)</f>
        <v>0</v>
      </c>
      <c r="R202" s="99">
        <f>IF(ISBLANK('Mortgage 2 Monthly calcs'!N202),"",'Mortgage 2 Monthly calcs'!N202)</f>
        <v>644.30140148550856</v>
      </c>
      <c r="S202" s="99">
        <f>IF(ISBLANK('Mortgage 2 Monthly calcs'!O202),"",'Mortgage 2 Monthly calcs'!O202)</f>
        <v>0</v>
      </c>
      <c r="T202" s="99"/>
      <c r="U202" s="99">
        <f>IF(ISBLANK('Mortgage 2 Monthly calcs'!P202),"",'Mortgage 2 Monthly calcs'!P202)</f>
        <v>0</v>
      </c>
      <c r="V202" s="99">
        <f>IF(ISBLANK('Mortgage 2 Monthly calcs'!Q202),"",'Mortgage 2 Monthly calcs'!Q202)</f>
        <v>0</v>
      </c>
      <c r="W202" s="99">
        <f>IF(ISBLANK('Mortgage 2 Monthly calcs'!R202),"",'Mortgage 2 Monthly calcs'!R202)</f>
        <v>372.23935140883663</v>
      </c>
      <c r="X202" s="99">
        <f>IF(ISBLANK('Mortgage 2 Monthly calcs'!S202),"",'Mortgage 2 Monthly calcs'!S202)</f>
        <v>272.06205007667194</v>
      </c>
      <c r="Y202" s="99">
        <f>IF(ISBLANK('Mortgage 2 Monthly calcs'!T202),"",'Mortgage 2 Monthly calcs'!T202)</f>
        <v>45959.82933607461</v>
      </c>
      <c r="Z202" s="99">
        <f>IF(ISBLANK('Mortgage 2 Monthly calcs'!U202),"",'Mortgage 2 Monthly calcs'!U202)</f>
        <v>77101.738347657563</v>
      </c>
      <c r="AA202" s="99">
        <f>IF(ISBLANK('Mortgage 2 Monthly calcs'!V202),"",'Mortgage 2 Monthly calcs'!V202)</f>
        <v>0</v>
      </c>
      <c r="AB202" s="99">
        <f>IF(ISBLANK('Mortgage 2 Monthly calcs'!W202),"",'Mortgage 2 Monthly calcs'!W202)</f>
        <v>54040.170663925557</v>
      </c>
    </row>
    <row r="203" spans="2:28" x14ac:dyDescent="0.25">
      <c r="B203" s="110"/>
      <c r="C203" s="111"/>
      <c r="D203" s="124">
        <f>D191+1</f>
        <v>16</v>
      </c>
      <c r="E203" s="122" t="str">
        <f>IF(ISBLANK('Mortgage 2 Monthly calcs'!E203),"",'Mortgage 2 Monthly calcs'!E203)</f>
        <v/>
      </c>
      <c r="F203" s="122" t="str">
        <f>IF(ISBLANK('Mortgage 2 Monthly calcs'!F203),"",'Mortgage 2 Monthly calcs'!F203)</f>
        <v>Oct</v>
      </c>
      <c r="G203" s="123"/>
      <c r="H203" s="123">
        <f>IF(ISBLANK('Mortgage 2 Monthly calcs'!G203),"",'Mortgage 2 Monthly calcs'!G203)</f>
        <v>0.06</v>
      </c>
      <c r="I203" s="99">
        <f>IF(ISBLANK('Mortgage 2 Monthly calcs'!H203),"",'Mortgage 2 Monthly calcs'!H203)</f>
        <v>644.30140148550856</v>
      </c>
      <c r="J203" s="99">
        <f>IF(ISBLANK('Mortgage 2 Monthly calcs'!I203),"",'Mortgage 2 Monthly calcs'!I203)</f>
        <v>270.20085331962781</v>
      </c>
      <c r="K203" s="99">
        <f>IF(ISBLANK('Mortgage 2 Monthly calcs'!J203),"",'Mortgage 2 Monthly calcs'!J203)</f>
        <v>54040.170663925557</v>
      </c>
      <c r="L203" s="99"/>
      <c r="M203" s="99">
        <f>IF(ISBLANK('Mortgage 2 Monthly calcs'!K203),"",'Mortgage 2 Monthly calcs'!K203)</f>
        <v>0</v>
      </c>
      <c r="N203" s="99"/>
      <c r="O203" s="99">
        <f>IF(ISBLANK('Mortgage 2 Monthly calcs'!L203),"",'Mortgage 2 Monthly calcs'!L203)</f>
        <v>644.30140148550856</v>
      </c>
      <c r="P203" s="99"/>
      <c r="Q203" s="99">
        <f>IF(ISBLANK('Mortgage 2 Monthly calcs'!M203),"",'Mortgage 2 Monthly calcs'!M203)</f>
        <v>0</v>
      </c>
      <c r="R203" s="99">
        <f>IF(ISBLANK('Mortgage 2 Monthly calcs'!N203),"",'Mortgage 2 Monthly calcs'!N203)</f>
        <v>644.30140148550856</v>
      </c>
      <c r="S203" s="99">
        <f>IF(ISBLANK('Mortgage 2 Monthly calcs'!O203),"",'Mortgage 2 Monthly calcs'!O203)</f>
        <v>0</v>
      </c>
      <c r="T203" s="99"/>
      <c r="U203" s="99">
        <f>IF(ISBLANK('Mortgage 2 Monthly calcs'!P203),"",'Mortgage 2 Monthly calcs'!P203)</f>
        <v>0</v>
      </c>
      <c r="V203" s="99">
        <f>IF(ISBLANK('Mortgage 2 Monthly calcs'!Q203),"",'Mortgage 2 Monthly calcs'!Q203)</f>
        <v>0</v>
      </c>
      <c r="W203" s="99">
        <f>IF(ISBLANK('Mortgage 2 Monthly calcs'!R203),"",'Mortgage 2 Monthly calcs'!R203)</f>
        <v>374.10054816588075</v>
      </c>
      <c r="X203" s="99">
        <f>IF(ISBLANK('Mortgage 2 Monthly calcs'!S203),"",'Mortgage 2 Monthly calcs'!S203)</f>
        <v>270.20085331962781</v>
      </c>
      <c r="Y203" s="99">
        <f>IF(ISBLANK('Mortgage 2 Monthly calcs'!T203),"",'Mortgage 2 Monthly calcs'!T203)</f>
        <v>46333.92988424049</v>
      </c>
      <c r="Z203" s="99">
        <f>IF(ISBLANK('Mortgage 2 Monthly calcs'!U203),"",'Mortgage 2 Monthly calcs'!U203)</f>
        <v>77371.939200977198</v>
      </c>
      <c r="AA203" s="99">
        <f>IF(ISBLANK('Mortgage 2 Monthly calcs'!V203),"",'Mortgage 2 Monthly calcs'!V203)</f>
        <v>0</v>
      </c>
      <c r="AB203" s="99">
        <f>IF(ISBLANK('Mortgage 2 Monthly calcs'!W203),"",'Mortgage 2 Monthly calcs'!W203)</f>
        <v>53666.070115759685</v>
      </c>
    </row>
    <row r="204" spans="2:28" x14ac:dyDescent="0.25">
      <c r="B204" s="110"/>
      <c r="C204" s="111"/>
      <c r="D204" s="124"/>
      <c r="E204" s="122" t="str">
        <f>IF(ISBLANK('Mortgage 2 Monthly calcs'!E204),"",'Mortgage 2 Monthly calcs'!E204)</f>
        <v/>
      </c>
      <c r="F204" s="122" t="str">
        <f>IF(ISBLANK('Mortgage 2 Monthly calcs'!F204),"",'Mortgage 2 Monthly calcs'!F204)</f>
        <v>Nov</v>
      </c>
      <c r="G204" s="123"/>
      <c r="H204" s="123">
        <f>IF(ISBLANK('Mortgage 2 Monthly calcs'!G204),"",'Mortgage 2 Monthly calcs'!G204)</f>
        <v>0.06</v>
      </c>
      <c r="I204" s="99">
        <f>IF(ISBLANK('Mortgage 2 Monthly calcs'!H204),"",'Mortgage 2 Monthly calcs'!H204)</f>
        <v>644.30140148550868</v>
      </c>
      <c r="J204" s="99">
        <f>IF(ISBLANK('Mortgage 2 Monthly calcs'!I204),"",'Mortgage 2 Monthly calcs'!I204)</f>
        <v>268.33035057879846</v>
      </c>
      <c r="K204" s="99">
        <f>IF(ISBLANK('Mortgage 2 Monthly calcs'!J204),"",'Mortgage 2 Monthly calcs'!J204)</f>
        <v>53666.070115759685</v>
      </c>
      <c r="L204" s="99"/>
      <c r="M204" s="99">
        <f>IF(ISBLANK('Mortgage 2 Monthly calcs'!K204),"",'Mortgage 2 Monthly calcs'!K204)</f>
        <v>0</v>
      </c>
      <c r="N204" s="99"/>
      <c r="O204" s="99">
        <f>IF(ISBLANK('Mortgage 2 Monthly calcs'!L204),"",'Mortgage 2 Monthly calcs'!L204)</f>
        <v>644.30140148550856</v>
      </c>
      <c r="P204" s="99"/>
      <c r="Q204" s="99">
        <f>IF(ISBLANK('Mortgage 2 Monthly calcs'!M204),"",'Mortgage 2 Monthly calcs'!M204)</f>
        <v>0</v>
      </c>
      <c r="R204" s="99">
        <f>IF(ISBLANK('Mortgage 2 Monthly calcs'!N204),"",'Mortgage 2 Monthly calcs'!N204)</f>
        <v>644.30140148550856</v>
      </c>
      <c r="S204" s="99">
        <f>IF(ISBLANK('Mortgage 2 Monthly calcs'!O204),"",'Mortgage 2 Monthly calcs'!O204)</f>
        <v>0</v>
      </c>
      <c r="T204" s="99"/>
      <c r="U204" s="99">
        <f>IF(ISBLANK('Mortgage 2 Monthly calcs'!P204),"",'Mortgage 2 Monthly calcs'!P204)</f>
        <v>0</v>
      </c>
      <c r="V204" s="99">
        <f>IF(ISBLANK('Mortgage 2 Monthly calcs'!Q204),"",'Mortgage 2 Monthly calcs'!Q204)</f>
        <v>0</v>
      </c>
      <c r="W204" s="99">
        <f>IF(ISBLANK('Mortgage 2 Monthly calcs'!R204),"",'Mortgage 2 Monthly calcs'!R204)</f>
        <v>375.97105090671016</v>
      </c>
      <c r="X204" s="99">
        <f>IF(ISBLANK('Mortgage 2 Monthly calcs'!S204),"",'Mortgage 2 Monthly calcs'!S204)</f>
        <v>268.3303505787984</v>
      </c>
      <c r="Y204" s="99">
        <f>IF(ISBLANK('Mortgage 2 Monthly calcs'!T204),"",'Mortgage 2 Monthly calcs'!T204)</f>
        <v>46709.900935147198</v>
      </c>
      <c r="Z204" s="99">
        <f>IF(ISBLANK('Mortgage 2 Monthly calcs'!U204),"",'Mortgage 2 Monthly calcs'!U204)</f>
        <v>77640.26955155599</v>
      </c>
      <c r="AA204" s="99">
        <f>IF(ISBLANK('Mortgage 2 Monthly calcs'!V204),"",'Mortgage 2 Monthly calcs'!V204)</f>
        <v>0</v>
      </c>
      <c r="AB204" s="99">
        <f>IF(ISBLANK('Mortgage 2 Monthly calcs'!W204),"",'Mortgage 2 Monthly calcs'!W204)</f>
        <v>53290.099064852984</v>
      </c>
    </row>
    <row r="205" spans="2:28" x14ac:dyDescent="0.25">
      <c r="B205" s="110"/>
      <c r="C205" s="111"/>
      <c r="D205" s="124"/>
      <c r="E205" s="122" t="str">
        <f>IF(ISBLANK('Mortgage 2 Monthly calcs'!E205),"",'Mortgage 2 Monthly calcs'!E205)</f>
        <v/>
      </c>
      <c r="F205" s="122" t="str">
        <f>IF(ISBLANK('Mortgage 2 Monthly calcs'!F205),"",'Mortgage 2 Monthly calcs'!F205)</f>
        <v>Dec</v>
      </c>
      <c r="G205" s="123"/>
      <c r="H205" s="123">
        <f>IF(ISBLANK('Mortgage 2 Monthly calcs'!G205),"",'Mortgage 2 Monthly calcs'!G205)</f>
        <v>0.06</v>
      </c>
      <c r="I205" s="99">
        <f>IF(ISBLANK('Mortgage 2 Monthly calcs'!H205),"",'Mortgage 2 Monthly calcs'!H205)</f>
        <v>644.30140148550868</v>
      </c>
      <c r="J205" s="99">
        <f>IF(ISBLANK('Mortgage 2 Monthly calcs'!I205),"",'Mortgage 2 Monthly calcs'!I205)</f>
        <v>266.45049532426486</v>
      </c>
      <c r="K205" s="99">
        <f>IF(ISBLANK('Mortgage 2 Monthly calcs'!J205),"",'Mortgage 2 Monthly calcs'!J205)</f>
        <v>53290.099064852984</v>
      </c>
      <c r="L205" s="99"/>
      <c r="M205" s="99">
        <f>IF(ISBLANK('Mortgage 2 Monthly calcs'!K205),"",'Mortgage 2 Monthly calcs'!K205)</f>
        <v>0</v>
      </c>
      <c r="N205" s="99"/>
      <c r="O205" s="99">
        <f>IF(ISBLANK('Mortgage 2 Monthly calcs'!L205),"",'Mortgage 2 Monthly calcs'!L205)</f>
        <v>644.30140148550856</v>
      </c>
      <c r="P205" s="99"/>
      <c r="Q205" s="99">
        <f>IF(ISBLANK('Mortgage 2 Monthly calcs'!M205),"",'Mortgage 2 Monthly calcs'!M205)</f>
        <v>0</v>
      </c>
      <c r="R205" s="99">
        <f>IF(ISBLANK('Mortgage 2 Monthly calcs'!N205),"",'Mortgage 2 Monthly calcs'!N205)</f>
        <v>644.30140148550856</v>
      </c>
      <c r="S205" s="99">
        <f>IF(ISBLANK('Mortgage 2 Monthly calcs'!O205),"",'Mortgage 2 Monthly calcs'!O205)</f>
        <v>0</v>
      </c>
      <c r="T205" s="99"/>
      <c r="U205" s="99">
        <f>IF(ISBLANK('Mortgage 2 Monthly calcs'!P205),"",'Mortgage 2 Monthly calcs'!P205)</f>
        <v>0</v>
      </c>
      <c r="V205" s="99">
        <f>IF(ISBLANK('Mortgage 2 Monthly calcs'!Q205),"",'Mortgage 2 Monthly calcs'!Q205)</f>
        <v>0</v>
      </c>
      <c r="W205" s="99">
        <f>IF(ISBLANK('Mortgage 2 Monthly calcs'!R205),"",'Mortgage 2 Monthly calcs'!R205)</f>
        <v>377.85090616124364</v>
      </c>
      <c r="X205" s="99">
        <f>IF(ISBLANK('Mortgage 2 Monthly calcs'!S205),"",'Mortgage 2 Monthly calcs'!S205)</f>
        <v>266.45049532426492</v>
      </c>
      <c r="Y205" s="99">
        <f>IF(ISBLANK('Mortgage 2 Monthly calcs'!T205),"",'Mortgage 2 Monthly calcs'!T205)</f>
        <v>47087.75184130844</v>
      </c>
      <c r="Z205" s="99">
        <f>IF(ISBLANK('Mortgage 2 Monthly calcs'!U205),"",'Mortgage 2 Monthly calcs'!U205)</f>
        <v>77906.720046880248</v>
      </c>
      <c r="AA205" s="99">
        <f>IF(ISBLANK('Mortgage 2 Monthly calcs'!V205),"",'Mortgage 2 Monthly calcs'!V205)</f>
        <v>0</v>
      </c>
      <c r="AB205" s="99">
        <f>IF(ISBLANK('Mortgage 2 Monthly calcs'!W205),"",'Mortgage 2 Monthly calcs'!W205)</f>
        <v>52912.248158691749</v>
      </c>
    </row>
    <row r="206" spans="2:28" x14ac:dyDescent="0.25">
      <c r="B206" s="110"/>
      <c r="C206" s="111"/>
      <c r="D206" s="124"/>
      <c r="E206" s="122">
        <f>IF(ISBLANK('Mortgage 2 Monthly calcs'!E206),"",'Mortgage 2 Monthly calcs'!E206)</f>
        <v>2026</v>
      </c>
      <c r="F206" s="122" t="str">
        <f>IF(ISBLANK('Mortgage 2 Monthly calcs'!F206),"",'Mortgage 2 Monthly calcs'!F206)</f>
        <v>Jan</v>
      </c>
      <c r="G206" s="123"/>
      <c r="H206" s="123">
        <f>IF(ISBLANK('Mortgage 2 Monthly calcs'!G206),"",'Mortgage 2 Monthly calcs'!G206)</f>
        <v>0.06</v>
      </c>
      <c r="I206" s="99">
        <f>IF(ISBLANK('Mortgage 2 Monthly calcs'!H206),"",'Mortgage 2 Monthly calcs'!H206)</f>
        <v>644.30140148550879</v>
      </c>
      <c r="J206" s="99">
        <f>IF(ISBLANK('Mortgage 2 Monthly calcs'!I206),"",'Mortgage 2 Monthly calcs'!I206)</f>
        <v>264.56124079345875</v>
      </c>
      <c r="K206" s="99">
        <f>IF(ISBLANK('Mortgage 2 Monthly calcs'!J206),"",'Mortgage 2 Monthly calcs'!J206)</f>
        <v>52912.248158691749</v>
      </c>
      <c r="L206" s="99"/>
      <c r="M206" s="99">
        <f>IF(ISBLANK('Mortgage 2 Monthly calcs'!K206),"",'Mortgage 2 Monthly calcs'!K206)</f>
        <v>0</v>
      </c>
      <c r="N206" s="99"/>
      <c r="O206" s="99">
        <f>IF(ISBLANK('Mortgage 2 Monthly calcs'!L206),"",'Mortgage 2 Monthly calcs'!L206)</f>
        <v>644.30140148550856</v>
      </c>
      <c r="P206" s="99"/>
      <c r="Q206" s="99">
        <f>IF(ISBLANK('Mortgage 2 Monthly calcs'!M206),"",'Mortgage 2 Monthly calcs'!M206)</f>
        <v>0</v>
      </c>
      <c r="R206" s="99">
        <f>IF(ISBLANK('Mortgage 2 Monthly calcs'!N206),"",'Mortgage 2 Monthly calcs'!N206)</f>
        <v>644.30140148550856</v>
      </c>
      <c r="S206" s="99">
        <f>IF(ISBLANK('Mortgage 2 Monthly calcs'!O206),"",'Mortgage 2 Monthly calcs'!O206)</f>
        <v>0</v>
      </c>
      <c r="T206" s="99"/>
      <c r="U206" s="99">
        <f>IF(ISBLANK('Mortgage 2 Monthly calcs'!P206),"",'Mortgage 2 Monthly calcs'!P206)</f>
        <v>0</v>
      </c>
      <c r="V206" s="99">
        <f>IF(ISBLANK('Mortgage 2 Monthly calcs'!Q206),"",'Mortgage 2 Monthly calcs'!Q206)</f>
        <v>0</v>
      </c>
      <c r="W206" s="99">
        <f>IF(ISBLANK('Mortgage 2 Monthly calcs'!R206),"",'Mortgage 2 Monthly calcs'!R206)</f>
        <v>379.74016069204981</v>
      </c>
      <c r="X206" s="99">
        <f>IF(ISBLANK('Mortgage 2 Monthly calcs'!S206),"",'Mortgage 2 Monthly calcs'!S206)</f>
        <v>264.56124079345875</v>
      </c>
      <c r="Y206" s="99">
        <f>IF(ISBLANK('Mortgage 2 Monthly calcs'!T206),"",'Mortgage 2 Monthly calcs'!T206)</f>
        <v>47467.492002000487</v>
      </c>
      <c r="Z206" s="99">
        <f>IF(ISBLANK('Mortgage 2 Monthly calcs'!U206),"",'Mortgage 2 Monthly calcs'!U206)</f>
        <v>78171.281287673701</v>
      </c>
      <c r="AA206" s="99">
        <f>IF(ISBLANK('Mortgage 2 Monthly calcs'!V206),"",'Mortgage 2 Monthly calcs'!V206)</f>
        <v>0</v>
      </c>
      <c r="AB206" s="99">
        <f>IF(ISBLANK('Mortgage 2 Monthly calcs'!W206),"",'Mortgage 2 Monthly calcs'!W206)</f>
        <v>52532.50799799971</v>
      </c>
    </row>
    <row r="207" spans="2:28" x14ac:dyDescent="0.25">
      <c r="B207" s="110"/>
      <c r="C207" s="111"/>
      <c r="D207" s="124"/>
      <c r="E207" s="122" t="str">
        <f>IF(ISBLANK('Mortgage 2 Monthly calcs'!E207),"",'Mortgage 2 Monthly calcs'!E207)</f>
        <v/>
      </c>
      <c r="F207" s="122" t="str">
        <f>IF(ISBLANK('Mortgage 2 Monthly calcs'!F207),"",'Mortgage 2 Monthly calcs'!F207)</f>
        <v>Feb</v>
      </c>
      <c r="G207" s="123"/>
      <c r="H207" s="123">
        <f>IF(ISBLANK('Mortgage 2 Monthly calcs'!G207),"",'Mortgage 2 Monthly calcs'!G207)</f>
        <v>0.06</v>
      </c>
      <c r="I207" s="99">
        <f>IF(ISBLANK('Mortgage 2 Monthly calcs'!H207),"",'Mortgage 2 Monthly calcs'!H207)</f>
        <v>644.30140148550902</v>
      </c>
      <c r="J207" s="99">
        <f>IF(ISBLANK('Mortgage 2 Monthly calcs'!I207),"",'Mortgage 2 Monthly calcs'!I207)</f>
        <v>262.66253998999855</v>
      </c>
      <c r="K207" s="99">
        <f>IF(ISBLANK('Mortgage 2 Monthly calcs'!J207),"",'Mortgage 2 Monthly calcs'!J207)</f>
        <v>52532.50799799971</v>
      </c>
      <c r="L207" s="99"/>
      <c r="M207" s="99">
        <f>IF(ISBLANK('Mortgage 2 Monthly calcs'!K207),"",'Mortgage 2 Monthly calcs'!K207)</f>
        <v>0</v>
      </c>
      <c r="N207" s="99"/>
      <c r="O207" s="99">
        <f>IF(ISBLANK('Mortgage 2 Monthly calcs'!L207),"",'Mortgage 2 Monthly calcs'!L207)</f>
        <v>644.30140148550856</v>
      </c>
      <c r="P207" s="99"/>
      <c r="Q207" s="99">
        <f>IF(ISBLANK('Mortgage 2 Monthly calcs'!M207),"",'Mortgage 2 Monthly calcs'!M207)</f>
        <v>0</v>
      </c>
      <c r="R207" s="99">
        <f>IF(ISBLANK('Mortgage 2 Monthly calcs'!N207),"",'Mortgage 2 Monthly calcs'!N207)</f>
        <v>644.30140148550856</v>
      </c>
      <c r="S207" s="99">
        <f>IF(ISBLANK('Mortgage 2 Monthly calcs'!O207),"",'Mortgage 2 Monthly calcs'!O207)</f>
        <v>0</v>
      </c>
      <c r="T207" s="99"/>
      <c r="U207" s="99">
        <f>IF(ISBLANK('Mortgage 2 Monthly calcs'!P207),"",'Mortgage 2 Monthly calcs'!P207)</f>
        <v>0</v>
      </c>
      <c r="V207" s="99">
        <f>IF(ISBLANK('Mortgage 2 Monthly calcs'!Q207),"",'Mortgage 2 Monthly calcs'!Q207)</f>
        <v>0</v>
      </c>
      <c r="W207" s="99">
        <f>IF(ISBLANK('Mortgage 2 Monthly calcs'!R207),"",'Mortgage 2 Monthly calcs'!R207)</f>
        <v>381.63886149551001</v>
      </c>
      <c r="X207" s="99">
        <f>IF(ISBLANK('Mortgage 2 Monthly calcs'!S207),"",'Mortgage 2 Monthly calcs'!S207)</f>
        <v>262.66253998999855</v>
      </c>
      <c r="Y207" s="99">
        <f>IF(ISBLANK('Mortgage 2 Monthly calcs'!T207),"",'Mortgage 2 Monthly calcs'!T207)</f>
        <v>47849.130863495993</v>
      </c>
      <c r="Z207" s="99">
        <f>IF(ISBLANK('Mortgage 2 Monthly calcs'!U207),"",'Mortgage 2 Monthly calcs'!U207)</f>
        <v>78433.943827663694</v>
      </c>
      <c r="AA207" s="99">
        <f>IF(ISBLANK('Mortgage 2 Monthly calcs'!V207),"",'Mortgage 2 Monthly calcs'!V207)</f>
        <v>0</v>
      </c>
      <c r="AB207" s="99">
        <f>IF(ISBLANK('Mortgage 2 Monthly calcs'!W207),"",'Mortgage 2 Monthly calcs'!W207)</f>
        <v>52150.86913650421</v>
      </c>
    </row>
    <row r="208" spans="2:28" x14ac:dyDescent="0.25">
      <c r="B208" s="110"/>
      <c r="C208" s="111"/>
      <c r="D208" s="124"/>
      <c r="E208" s="122" t="str">
        <f>IF(ISBLANK('Mortgage 2 Monthly calcs'!E208),"",'Mortgage 2 Monthly calcs'!E208)</f>
        <v/>
      </c>
      <c r="F208" s="122" t="str">
        <f>IF(ISBLANK('Mortgage 2 Monthly calcs'!F208),"",'Mortgage 2 Monthly calcs'!F208)</f>
        <v>Mar</v>
      </c>
      <c r="G208" s="123"/>
      <c r="H208" s="123">
        <f>IF(ISBLANK('Mortgage 2 Monthly calcs'!G208),"",'Mortgage 2 Monthly calcs'!G208)</f>
        <v>0.06</v>
      </c>
      <c r="I208" s="99">
        <f>IF(ISBLANK('Mortgage 2 Monthly calcs'!H208),"",'Mortgage 2 Monthly calcs'!H208)</f>
        <v>644.30140148550913</v>
      </c>
      <c r="J208" s="99">
        <f>IF(ISBLANK('Mortgage 2 Monthly calcs'!I208),"",'Mortgage 2 Monthly calcs'!I208)</f>
        <v>260.75434568252103</v>
      </c>
      <c r="K208" s="99">
        <f>IF(ISBLANK('Mortgage 2 Monthly calcs'!J208),"",'Mortgage 2 Monthly calcs'!J208)</f>
        <v>52150.86913650421</v>
      </c>
      <c r="L208" s="99"/>
      <c r="M208" s="99">
        <f>IF(ISBLANK('Mortgage 2 Monthly calcs'!K208),"",'Mortgage 2 Monthly calcs'!K208)</f>
        <v>0</v>
      </c>
      <c r="N208" s="99"/>
      <c r="O208" s="99">
        <f>IF(ISBLANK('Mortgage 2 Monthly calcs'!L208),"",'Mortgage 2 Monthly calcs'!L208)</f>
        <v>644.30140148550856</v>
      </c>
      <c r="P208" s="99"/>
      <c r="Q208" s="99">
        <f>IF(ISBLANK('Mortgage 2 Monthly calcs'!M208),"",'Mortgage 2 Monthly calcs'!M208)</f>
        <v>0</v>
      </c>
      <c r="R208" s="99">
        <f>IF(ISBLANK('Mortgage 2 Monthly calcs'!N208),"",'Mortgage 2 Monthly calcs'!N208)</f>
        <v>644.30140148550856</v>
      </c>
      <c r="S208" s="99">
        <f>IF(ISBLANK('Mortgage 2 Monthly calcs'!O208),"",'Mortgage 2 Monthly calcs'!O208)</f>
        <v>0</v>
      </c>
      <c r="T208" s="99"/>
      <c r="U208" s="99">
        <f>IF(ISBLANK('Mortgage 2 Monthly calcs'!P208),"",'Mortgage 2 Monthly calcs'!P208)</f>
        <v>0</v>
      </c>
      <c r="V208" s="99">
        <f>IF(ISBLANK('Mortgage 2 Monthly calcs'!Q208),"",'Mortgage 2 Monthly calcs'!Q208)</f>
        <v>0</v>
      </c>
      <c r="W208" s="99">
        <f>IF(ISBLANK('Mortgage 2 Monthly calcs'!R208),"",'Mortgage 2 Monthly calcs'!R208)</f>
        <v>383.54705580298753</v>
      </c>
      <c r="X208" s="99">
        <f>IF(ISBLANK('Mortgage 2 Monthly calcs'!S208),"",'Mortgage 2 Monthly calcs'!S208)</f>
        <v>260.75434568252103</v>
      </c>
      <c r="Y208" s="99">
        <f>IF(ISBLANK('Mortgage 2 Monthly calcs'!T208),"",'Mortgage 2 Monthly calcs'!T208)</f>
        <v>48232.677919298978</v>
      </c>
      <c r="Z208" s="99">
        <f>IF(ISBLANK('Mortgage 2 Monthly calcs'!U208),"",'Mortgage 2 Monthly calcs'!U208)</f>
        <v>78694.698173346216</v>
      </c>
      <c r="AA208" s="99">
        <f>IF(ISBLANK('Mortgage 2 Monthly calcs'!V208),"",'Mortgage 2 Monthly calcs'!V208)</f>
        <v>0</v>
      </c>
      <c r="AB208" s="99">
        <f>IF(ISBLANK('Mortgage 2 Monthly calcs'!W208),"",'Mortgage 2 Monthly calcs'!W208)</f>
        <v>51767.322080701233</v>
      </c>
    </row>
    <row r="209" spans="2:28" x14ac:dyDescent="0.25">
      <c r="B209" s="110"/>
      <c r="C209" s="111"/>
      <c r="D209" s="124"/>
      <c r="E209" s="122" t="str">
        <f>IF(ISBLANK('Mortgage 2 Monthly calcs'!E209),"",'Mortgage 2 Monthly calcs'!E209)</f>
        <v/>
      </c>
      <c r="F209" s="122" t="str">
        <f>IF(ISBLANK('Mortgage 2 Monthly calcs'!F209),"",'Mortgage 2 Monthly calcs'!F209)</f>
        <v>Apr</v>
      </c>
      <c r="G209" s="123"/>
      <c r="H209" s="123">
        <f>IF(ISBLANK('Mortgage 2 Monthly calcs'!G209),"",'Mortgage 2 Monthly calcs'!G209)</f>
        <v>0.06</v>
      </c>
      <c r="I209" s="99">
        <f>IF(ISBLANK('Mortgage 2 Monthly calcs'!H209),"",'Mortgage 2 Monthly calcs'!H209)</f>
        <v>644.30140148550925</v>
      </c>
      <c r="J209" s="99">
        <f>IF(ISBLANK('Mortgage 2 Monthly calcs'!I209),"",'Mortgage 2 Monthly calcs'!I209)</f>
        <v>258.83661040350614</v>
      </c>
      <c r="K209" s="99">
        <f>IF(ISBLANK('Mortgage 2 Monthly calcs'!J209),"",'Mortgage 2 Monthly calcs'!J209)</f>
        <v>51767.322080701233</v>
      </c>
      <c r="L209" s="99"/>
      <c r="M209" s="99">
        <f>IF(ISBLANK('Mortgage 2 Monthly calcs'!K209),"",'Mortgage 2 Monthly calcs'!K209)</f>
        <v>0</v>
      </c>
      <c r="N209" s="99"/>
      <c r="O209" s="99">
        <f>IF(ISBLANK('Mortgage 2 Monthly calcs'!L209),"",'Mortgage 2 Monthly calcs'!L209)</f>
        <v>644.30140148550856</v>
      </c>
      <c r="P209" s="99"/>
      <c r="Q209" s="99">
        <f>IF(ISBLANK('Mortgage 2 Monthly calcs'!M209),"",'Mortgage 2 Monthly calcs'!M209)</f>
        <v>0</v>
      </c>
      <c r="R209" s="99">
        <f>IF(ISBLANK('Mortgage 2 Monthly calcs'!N209),"",'Mortgage 2 Monthly calcs'!N209)</f>
        <v>644.30140148550856</v>
      </c>
      <c r="S209" s="99">
        <f>IF(ISBLANK('Mortgage 2 Monthly calcs'!O209),"",'Mortgage 2 Monthly calcs'!O209)</f>
        <v>0</v>
      </c>
      <c r="T209" s="99"/>
      <c r="U209" s="99">
        <f>IF(ISBLANK('Mortgage 2 Monthly calcs'!P209),"",'Mortgage 2 Monthly calcs'!P209)</f>
        <v>0</v>
      </c>
      <c r="V209" s="99">
        <f>IF(ISBLANK('Mortgage 2 Monthly calcs'!Q209),"",'Mortgage 2 Monthly calcs'!Q209)</f>
        <v>0</v>
      </c>
      <c r="W209" s="99">
        <f>IF(ISBLANK('Mortgage 2 Monthly calcs'!R209),"",'Mortgage 2 Monthly calcs'!R209)</f>
        <v>385.46479108200242</v>
      </c>
      <c r="X209" s="99">
        <f>IF(ISBLANK('Mortgage 2 Monthly calcs'!S209),"",'Mortgage 2 Monthly calcs'!S209)</f>
        <v>258.83661040350614</v>
      </c>
      <c r="Y209" s="99">
        <f>IF(ISBLANK('Mortgage 2 Monthly calcs'!T209),"",'Mortgage 2 Monthly calcs'!T209)</f>
        <v>48618.142710380984</v>
      </c>
      <c r="Z209" s="99">
        <f>IF(ISBLANK('Mortgage 2 Monthly calcs'!U209),"",'Mortgage 2 Monthly calcs'!U209)</f>
        <v>78953.534783749725</v>
      </c>
      <c r="AA209" s="99">
        <f>IF(ISBLANK('Mortgage 2 Monthly calcs'!V209),"",'Mortgage 2 Monthly calcs'!V209)</f>
        <v>0</v>
      </c>
      <c r="AB209" s="99">
        <f>IF(ISBLANK('Mortgage 2 Monthly calcs'!W209),"",'Mortgage 2 Monthly calcs'!W209)</f>
        <v>51381.857289619242</v>
      </c>
    </row>
    <row r="210" spans="2:28" x14ac:dyDescent="0.25">
      <c r="B210" s="110"/>
      <c r="C210" s="111"/>
      <c r="D210" s="124"/>
      <c r="E210" s="122" t="str">
        <f>IF(ISBLANK('Mortgage 2 Monthly calcs'!E210),"",'Mortgage 2 Monthly calcs'!E210)</f>
        <v/>
      </c>
      <c r="F210" s="122" t="str">
        <f>IF(ISBLANK('Mortgage 2 Monthly calcs'!F210),"",'Mortgage 2 Monthly calcs'!F210)</f>
        <v>May</v>
      </c>
      <c r="G210" s="123"/>
      <c r="H210" s="123">
        <f>IF(ISBLANK('Mortgage 2 Monthly calcs'!G210),"",'Mortgage 2 Monthly calcs'!G210)</f>
        <v>0.06</v>
      </c>
      <c r="I210" s="99">
        <f>IF(ISBLANK('Mortgage 2 Monthly calcs'!H210),"",'Mortgage 2 Monthly calcs'!H210)</f>
        <v>644.30140148550936</v>
      </c>
      <c r="J210" s="99">
        <f>IF(ISBLANK('Mortgage 2 Monthly calcs'!I210),"",'Mortgage 2 Monthly calcs'!I210)</f>
        <v>256.90928644809617</v>
      </c>
      <c r="K210" s="99">
        <f>IF(ISBLANK('Mortgage 2 Monthly calcs'!J210),"",'Mortgage 2 Monthly calcs'!J210)</f>
        <v>51381.857289619242</v>
      </c>
      <c r="L210" s="99"/>
      <c r="M210" s="99">
        <f>IF(ISBLANK('Mortgage 2 Monthly calcs'!K210),"",'Mortgage 2 Monthly calcs'!K210)</f>
        <v>0</v>
      </c>
      <c r="N210" s="99"/>
      <c r="O210" s="99">
        <f>IF(ISBLANK('Mortgage 2 Monthly calcs'!L210),"",'Mortgage 2 Monthly calcs'!L210)</f>
        <v>644.30140148550856</v>
      </c>
      <c r="P210" s="99"/>
      <c r="Q210" s="99">
        <f>IF(ISBLANK('Mortgage 2 Monthly calcs'!M210),"",'Mortgage 2 Monthly calcs'!M210)</f>
        <v>0</v>
      </c>
      <c r="R210" s="99">
        <f>IF(ISBLANK('Mortgage 2 Monthly calcs'!N210),"",'Mortgage 2 Monthly calcs'!N210)</f>
        <v>644.30140148550856</v>
      </c>
      <c r="S210" s="99">
        <f>IF(ISBLANK('Mortgage 2 Monthly calcs'!O210),"",'Mortgage 2 Monthly calcs'!O210)</f>
        <v>0</v>
      </c>
      <c r="T210" s="99"/>
      <c r="U210" s="99">
        <f>IF(ISBLANK('Mortgage 2 Monthly calcs'!P210),"",'Mortgage 2 Monthly calcs'!P210)</f>
        <v>0</v>
      </c>
      <c r="V210" s="99">
        <f>IF(ISBLANK('Mortgage 2 Monthly calcs'!Q210),"",'Mortgage 2 Monthly calcs'!Q210)</f>
        <v>0</v>
      </c>
      <c r="W210" s="99">
        <f>IF(ISBLANK('Mortgage 2 Monthly calcs'!R210),"",'Mortgage 2 Monthly calcs'!R210)</f>
        <v>387.39211503741234</v>
      </c>
      <c r="X210" s="99">
        <f>IF(ISBLANK('Mortgage 2 Monthly calcs'!S210),"",'Mortgage 2 Monthly calcs'!S210)</f>
        <v>256.90928644809622</v>
      </c>
      <c r="Y210" s="99">
        <f>IF(ISBLANK('Mortgage 2 Monthly calcs'!T210),"",'Mortgage 2 Monthly calcs'!T210)</f>
        <v>49005.534825418399</v>
      </c>
      <c r="Z210" s="99">
        <f>IF(ISBLANK('Mortgage 2 Monthly calcs'!U210),"",'Mortgage 2 Monthly calcs'!U210)</f>
        <v>79210.444070197816</v>
      </c>
      <c r="AA210" s="99">
        <f>IF(ISBLANK('Mortgage 2 Monthly calcs'!V210),"",'Mortgage 2 Monthly calcs'!V210)</f>
        <v>0</v>
      </c>
      <c r="AB210" s="99">
        <f>IF(ISBLANK('Mortgage 2 Monthly calcs'!W210),"",'Mortgage 2 Monthly calcs'!W210)</f>
        <v>50994.465174581841</v>
      </c>
    </row>
    <row r="211" spans="2:28" x14ac:dyDescent="0.25">
      <c r="B211" s="110"/>
      <c r="C211" s="111"/>
      <c r="D211" s="124"/>
      <c r="E211" s="122" t="str">
        <f>IF(ISBLANK('Mortgage 2 Monthly calcs'!E211),"",'Mortgage 2 Monthly calcs'!E211)</f>
        <v/>
      </c>
      <c r="F211" s="122" t="str">
        <f>IF(ISBLANK('Mortgage 2 Monthly calcs'!F211),"",'Mortgage 2 Monthly calcs'!F211)</f>
        <v>Jun</v>
      </c>
      <c r="G211" s="123"/>
      <c r="H211" s="123">
        <f>IF(ISBLANK('Mortgage 2 Monthly calcs'!G211),"",'Mortgage 2 Monthly calcs'!G211)</f>
        <v>0.06</v>
      </c>
      <c r="I211" s="99">
        <f>IF(ISBLANK('Mortgage 2 Monthly calcs'!H211),"",'Mortgage 2 Monthly calcs'!H211)</f>
        <v>644.3014014855097</v>
      </c>
      <c r="J211" s="99">
        <f>IF(ISBLANK('Mortgage 2 Monthly calcs'!I211),"",'Mortgage 2 Monthly calcs'!I211)</f>
        <v>254.97232587290921</v>
      </c>
      <c r="K211" s="99">
        <f>IF(ISBLANK('Mortgage 2 Monthly calcs'!J211),"",'Mortgage 2 Monthly calcs'!J211)</f>
        <v>50994.465174581841</v>
      </c>
      <c r="L211" s="99"/>
      <c r="M211" s="99">
        <f>IF(ISBLANK('Mortgage 2 Monthly calcs'!K211),"",'Mortgage 2 Monthly calcs'!K211)</f>
        <v>0</v>
      </c>
      <c r="N211" s="99"/>
      <c r="O211" s="99">
        <f>IF(ISBLANK('Mortgage 2 Monthly calcs'!L211),"",'Mortgage 2 Monthly calcs'!L211)</f>
        <v>644.3014014855097</v>
      </c>
      <c r="P211" s="99"/>
      <c r="Q211" s="99">
        <f>IF(ISBLANK('Mortgage 2 Monthly calcs'!M211),"",'Mortgage 2 Monthly calcs'!M211)</f>
        <v>0</v>
      </c>
      <c r="R211" s="99">
        <f>IF(ISBLANK('Mortgage 2 Monthly calcs'!N211),"",'Mortgage 2 Monthly calcs'!N211)</f>
        <v>644.3014014855097</v>
      </c>
      <c r="S211" s="99">
        <f>IF(ISBLANK('Mortgage 2 Monthly calcs'!O211),"",'Mortgage 2 Monthly calcs'!O211)</f>
        <v>0</v>
      </c>
      <c r="T211" s="99"/>
      <c r="U211" s="99">
        <f>IF(ISBLANK('Mortgage 2 Monthly calcs'!P211),"",'Mortgage 2 Monthly calcs'!P211)</f>
        <v>0</v>
      </c>
      <c r="V211" s="99">
        <f>IF(ISBLANK('Mortgage 2 Monthly calcs'!Q211),"",'Mortgage 2 Monthly calcs'!Q211)</f>
        <v>0</v>
      </c>
      <c r="W211" s="99">
        <f>IF(ISBLANK('Mortgage 2 Monthly calcs'!R211),"",'Mortgage 2 Monthly calcs'!R211)</f>
        <v>389.32907561260049</v>
      </c>
      <c r="X211" s="99">
        <f>IF(ISBLANK('Mortgage 2 Monthly calcs'!S211),"",'Mortgage 2 Monthly calcs'!S211)</f>
        <v>254.97232587290921</v>
      </c>
      <c r="Y211" s="99">
        <f>IF(ISBLANK('Mortgage 2 Monthly calcs'!T211),"",'Mortgage 2 Monthly calcs'!T211)</f>
        <v>49394.863901031</v>
      </c>
      <c r="Z211" s="99">
        <f>IF(ISBLANK('Mortgage 2 Monthly calcs'!U211),"",'Mortgage 2 Monthly calcs'!U211)</f>
        <v>79465.416396070723</v>
      </c>
      <c r="AA211" s="99">
        <f>IF(ISBLANK('Mortgage 2 Monthly calcs'!V211),"",'Mortgage 2 Monthly calcs'!V211)</f>
        <v>0</v>
      </c>
      <c r="AB211" s="99">
        <f>IF(ISBLANK('Mortgage 2 Monthly calcs'!W211),"",'Mortgage 2 Monthly calcs'!W211)</f>
        <v>50605.136098969255</v>
      </c>
    </row>
    <row r="212" spans="2:28" x14ac:dyDescent="0.25">
      <c r="B212" s="110"/>
      <c r="C212" s="111"/>
      <c r="D212" s="124"/>
      <c r="E212" s="122" t="str">
        <f>IF(ISBLANK('Mortgage 2 Monthly calcs'!E212),"",'Mortgage 2 Monthly calcs'!E212)</f>
        <v/>
      </c>
      <c r="F212" s="122" t="str">
        <f>IF(ISBLANK('Mortgage 2 Monthly calcs'!F212),"",'Mortgage 2 Monthly calcs'!F212)</f>
        <v>Jul</v>
      </c>
      <c r="G212" s="123"/>
      <c r="H212" s="123">
        <f>IF(ISBLANK('Mortgage 2 Monthly calcs'!G212),"",'Mortgage 2 Monthly calcs'!G212)</f>
        <v>0.06</v>
      </c>
      <c r="I212" s="99">
        <f>IF(ISBLANK('Mortgage 2 Monthly calcs'!H212),"",'Mortgage 2 Monthly calcs'!H212)</f>
        <v>644.30140148550981</v>
      </c>
      <c r="J212" s="99">
        <f>IF(ISBLANK('Mortgage 2 Monthly calcs'!I212),"",'Mortgage 2 Monthly calcs'!I212)</f>
        <v>253.02568049484628</v>
      </c>
      <c r="K212" s="99">
        <f>IF(ISBLANK('Mortgage 2 Monthly calcs'!J212),"",'Mortgage 2 Monthly calcs'!J212)</f>
        <v>50605.136098969255</v>
      </c>
      <c r="L212" s="99"/>
      <c r="M212" s="99">
        <f>IF(ISBLANK('Mortgage 2 Monthly calcs'!K212),"",'Mortgage 2 Monthly calcs'!K212)</f>
        <v>0</v>
      </c>
      <c r="N212" s="99"/>
      <c r="O212" s="99">
        <f>IF(ISBLANK('Mortgage 2 Monthly calcs'!L212),"",'Mortgage 2 Monthly calcs'!L212)</f>
        <v>644.3014014855097</v>
      </c>
      <c r="P212" s="99"/>
      <c r="Q212" s="99">
        <f>IF(ISBLANK('Mortgage 2 Monthly calcs'!M212),"",'Mortgage 2 Monthly calcs'!M212)</f>
        <v>0</v>
      </c>
      <c r="R212" s="99">
        <f>IF(ISBLANK('Mortgage 2 Monthly calcs'!N212),"",'Mortgage 2 Monthly calcs'!N212)</f>
        <v>644.3014014855097</v>
      </c>
      <c r="S212" s="99">
        <f>IF(ISBLANK('Mortgage 2 Monthly calcs'!O212),"",'Mortgage 2 Monthly calcs'!O212)</f>
        <v>0</v>
      </c>
      <c r="T212" s="99"/>
      <c r="U212" s="99">
        <f>IF(ISBLANK('Mortgage 2 Monthly calcs'!P212),"",'Mortgage 2 Monthly calcs'!P212)</f>
        <v>0</v>
      </c>
      <c r="V212" s="99">
        <f>IF(ISBLANK('Mortgage 2 Monthly calcs'!Q212),"",'Mortgage 2 Monthly calcs'!Q212)</f>
        <v>0</v>
      </c>
      <c r="W212" s="99">
        <f>IF(ISBLANK('Mortgage 2 Monthly calcs'!R212),"",'Mortgage 2 Monthly calcs'!R212)</f>
        <v>391.27572099066344</v>
      </c>
      <c r="X212" s="99">
        <f>IF(ISBLANK('Mortgage 2 Monthly calcs'!S212),"",'Mortgage 2 Monthly calcs'!S212)</f>
        <v>253.02568049484628</v>
      </c>
      <c r="Y212" s="99">
        <f>IF(ISBLANK('Mortgage 2 Monthly calcs'!T212),"",'Mortgage 2 Monthly calcs'!T212)</f>
        <v>49786.139622021663</v>
      </c>
      <c r="Z212" s="99">
        <f>IF(ISBLANK('Mortgage 2 Monthly calcs'!U212),"",'Mortgage 2 Monthly calcs'!U212)</f>
        <v>79718.442076565567</v>
      </c>
      <c r="AA212" s="99">
        <f>IF(ISBLANK('Mortgage 2 Monthly calcs'!V212),"",'Mortgage 2 Monthly calcs'!V212)</f>
        <v>0</v>
      </c>
      <c r="AB212" s="99">
        <f>IF(ISBLANK('Mortgage 2 Monthly calcs'!W212),"",'Mortgage 2 Monthly calcs'!W212)</f>
        <v>50213.860377978606</v>
      </c>
    </row>
    <row r="213" spans="2:28" x14ac:dyDescent="0.25">
      <c r="B213" s="110"/>
      <c r="C213" s="111"/>
      <c r="D213" s="124"/>
      <c r="E213" s="122" t="str">
        <f>IF(ISBLANK('Mortgage 2 Monthly calcs'!E213),"",'Mortgage 2 Monthly calcs'!E213)</f>
        <v/>
      </c>
      <c r="F213" s="122" t="str">
        <f>IF(ISBLANK('Mortgage 2 Monthly calcs'!F213),"",'Mortgage 2 Monthly calcs'!F213)</f>
        <v>Aug</v>
      </c>
      <c r="G213" s="123"/>
      <c r="H213" s="123">
        <f>IF(ISBLANK('Mortgage 2 Monthly calcs'!G213),"",'Mortgage 2 Monthly calcs'!G213)</f>
        <v>0.06</v>
      </c>
      <c r="I213" s="99">
        <f>IF(ISBLANK('Mortgage 2 Monthly calcs'!H213),"",'Mortgage 2 Monthly calcs'!H213)</f>
        <v>644.30140148551004</v>
      </c>
      <c r="J213" s="99">
        <f>IF(ISBLANK('Mortgage 2 Monthly calcs'!I213),"",'Mortgage 2 Monthly calcs'!I213)</f>
        <v>251.06930188989304</v>
      </c>
      <c r="K213" s="99">
        <f>IF(ISBLANK('Mortgage 2 Monthly calcs'!J213),"",'Mortgage 2 Monthly calcs'!J213)</f>
        <v>50213.860377978606</v>
      </c>
      <c r="L213" s="99"/>
      <c r="M213" s="99">
        <f>IF(ISBLANK('Mortgage 2 Monthly calcs'!K213),"",'Mortgage 2 Monthly calcs'!K213)</f>
        <v>0</v>
      </c>
      <c r="N213" s="99"/>
      <c r="O213" s="99">
        <f>IF(ISBLANK('Mortgage 2 Monthly calcs'!L213),"",'Mortgage 2 Monthly calcs'!L213)</f>
        <v>644.3014014855097</v>
      </c>
      <c r="P213" s="99"/>
      <c r="Q213" s="99">
        <f>IF(ISBLANK('Mortgage 2 Monthly calcs'!M213),"",'Mortgage 2 Monthly calcs'!M213)</f>
        <v>0</v>
      </c>
      <c r="R213" s="99">
        <f>IF(ISBLANK('Mortgage 2 Monthly calcs'!N213),"",'Mortgage 2 Monthly calcs'!N213)</f>
        <v>644.3014014855097</v>
      </c>
      <c r="S213" s="99">
        <f>IF(ISBLANK('Mortgage 2 Monthly calcs'!O213),"",'Mortgage 2 Monthly calcs'!O213)</f>
        <v>0</v>
      </c>
      <c r="T213" s="99"/>
      <c r="U213" s="99">
        <f>IF(ISBLANK('Mortgage 2 Monthly calcs'!P213),"",'Mortgage 2 Monthly calcs'!P213)</f>
        <v>0</v>
      </c>
      <c r="V213" s="99">
        <f>IF(ISBLANK('Mortgage 2 Monthly calcs'!Q213),"",'Mortgage 2 Monthly calcs'!Q213)</f>
        <v>0</v>
      </c>
      <c r="W213" s="99">
        <f>IF(ISBLANK('Mortgage 2 Monthly calcs'!R213),"",'Mortgage 2 Monthly calcs'!R213)</f>
        <v>393.23209959561666</v>
      </c>
      <c r="X213" s="99">
        <f>IF(ISBLANK('Mortgage 2 Monthly calcs'!S213),"",'Mortgage 2 Monthly calcs'!S213)</f>
        <v>251.06930188989304</v>
      </c>
      <c r="Y213" s="99">
        <f>IF(ISBLANK('Mortgage 2 Monthly calcs'!T213),"",'Mortgage 2 Monthly calcs'!T213)</f>
        <v>50179.371721617281</v>
      </c>
      <c r="Z213" s="99">
        <f>IF(ISBLANK('Mortgage 2 Monthly calcs'!U213),"",'Mortgage 2 Monthly calcs'!U213)</f>
        <v>79969.511378455456</v>
      </c>
      <c r="AA213" s="99">
        <f>IF(ISBLANK('Mortgage 2 Monthly calcs'!V213),"",'Mortgage 2 Monthly calcs'!V213)</f>
        <v>0</v>
      </c>
      <c r="AB213" s="99">
        <f>IF(ISBLANK('Mortgage 2 Monthly calcs'!W213),"",'Mortgage 2 Monthly calcs'!W213)</f>
        <v>49820.628278383003</v>
      </c>
    </row>
    <row r="214" spans="2:28" x14ac:dyDescent="0.25">
      <c r="B214" s="110"/>
      <c r="C214" s="111"/>
      <c r="D214" s="124"/>
      <c r="E214" s="122" t="str">
        <f>IF(ISBLANK('Mortgage 2 Monthly calcs'!E214),"",'Mortgage 2 Monthly calcs'!E214)</f>
        <v/>
      </c>
      <c r="F214" s="122" t="str">
        <f>IF(ISBLANK('Mortgage 2 Monthly calcs'!F214),"",'Mortgage 2 Monthly calcs'!F214)</f>
        <v>Sep</v>
      </c>
      <c r="G214" s="123"/>
      <c r="H214" s="123">
        <f>IF(ISBLANK('Mortgage 2 Monthly calcs'!G214),"",'Mortgage 2 Monthly calcs'!G214)</f>
        <v>0.06</v>
      </c>
      <c r="I214" s="99">
        <f>IF(ISBLANK('Mortgage 2 Monthly calcs'!H214),"",'Mortgage 2 Monthly calcs'!H214)</f>
        <v>644.30140148551027</v>
      </c>
      <c r="J214" s="99">
        <f>IF(ISBLANK('Mortgage 2 Monthly calcs'!I214),"",'Mortgage 2 Monthly calcs'!I214)</f>
        <v>249.10314139191502</v>
      </c>
      <c r="K214" s="99">
        <f>IF(ISBLANK('Mortgage 2 Monthly calcs'!J214),"",'Mortgage 2 Monthly calcs'!J214)</f>
        <v>49820.628278383003</v>
      </c>
      <c r="L214" s="99"/>
      <c r="M214" s="99">
        <f>IF(ISBLANK('Mortgage 2 Monthly calcs'!K214),"",'Mortgage 2 Monthly calcs'!K214)</f>
        <v>0</v>
      </c>
      <c r="N214" s="99"/>
      <c r="O214" s="99">
        <f>IF(ISBLANK('Mortgage 2 Monthly calcs'!L214),"",'Mortgage 2 Monthly calcs'!L214)</f>
        <v>644.3014014855097</v>
      </c>
      <c r="P214" s="99"/>
      <c r="Q214" s="99">
        <f>IF(ISBLANK('Mortgage 2 Monthly calcs'!M214),"",'Mortgage 2 Monthly calcs'!M214)</f>
        <v>0</v>
      </c>
      <c r="R214" s="99">
        <f>IF(ISBLANK('Mortgage 2 Monthly calcs'!N214),"",'Mortgage 2 Monthly calcs'!N214)</f>
        <v>644.3014014855097</v>
      </c>
      <c r="S214" s="99">
        <f>IF(ISBLANK('Mortgage 2 Monthly calcs'!O214),"",'Mortgage 2 Monthly calcs'!O214)</f>
        <v>0</v>
      </c>
      <c r="T214" s="99"/>
      <c r="U214" s="99">
        <f>IF(ISBLANK('Mortgage 2 Monthly calcs'!P214),"",'Mortgage 2 Monthly calcs'!P214)</f>
        <v>0</v>
      </c>
      <c r="V214" s="99">
        <f>IF(ISBLANK('Mortgage 2 Monthly calcs'!Q214),"",'Mortgage 2 Monthly calcs'!Q214)</f>
        <v>0</v>
      </c>
      <c r="W214" s="99">
        <f>IF(ISBLANK('Mortgage 2 Monthly calcs'!R214),"",'Mortgage 2 Monthly calcs'!R214)</f>
        <v>395.19826009359468</v>
      </c>
      <c r="X214" s="99">
        <f>IF(ISBLANK('Mortgage 2 Monthly calcs'!S214),"",'Mortgage 2 Monthly calcs'!S214)</f>
        <v>249.10314139191502</v>
      </c>
      <c r="Y214" s="99">
        <f>IF(ISBLANK('Mortgage 2 Monthly calcs'!T214),"",'Mortgage 2 Monthly calcs'!T214)</f>
        <v>50574.569981710876</v>
      </c>
      <c r="Z214" s="99">
        <f>IF(ISBLANK('Mortgage 2 Monthly calcs'!U214),"",'Mortgage 2 Monthly calcs'!U214)</f>
        <v>80218.614519847368</v>
      </c>
      <c r="AA214" s="99">
        <f>IF(ISBLANK('Mortgage 2 Monthly calcs'!V214),"",'Mortgage 2 Monthly calcs'!V214)</f>
        <v>0</v>
      </c>
      <c r="AB214" s="99">
        <f>IF(ISBLANK('Mortgage 2 Monthly calcs'!W214),"",'Mortgage 2 Monthly calcs'!W214)</f>
        <v>49425.430018289422</v>
      </c>
    </row>
    <row r="215" spans="2:28" x14ac:dyDescent="0.25">
      <c r="B215" s="110"/>
      <c r="C215" s="111"/>
      <c r="D215" s="124">
        <f>D203+1</f>
        <v>17</v>
      </c>
      <c r="E215" s="122" t="str">
        <f>IF(ISBLANK('Mortgage 2 Monthly calcs'!E215),"",'Mortgage 2 Monthly calcs'!E215)</f>
        <v/>
      </c>
      <c r="F215" s="122" t="str">
        <f>IF(ISBLANK('Mortgage 2 Monthly calcs'!F215),"",'Mortgage 2 Monthly calcs'!F215)</f>
        <v>Oct</v>
      </c>
      <c r="G215" s="123"/>
      <c r="H215" s="123">
        <f>IF(ISBLANK('Mortgage 2 Monthly calcs'!G215),"",'Mortgage 2 Monthly calcs'!G215)</f>
        <v>0.06</v>
      </c>
      <c r="I215" s="99">
        <f>IF(ISBLANK('Mortgage 2 Monthly calcs'!H215),"",'Mortgage 2 Monthly calcs'!H215)</f>
        <v>644.30140148551038</v>
      </c>
      <c r="J215" s="99">
        <f>IF(ISBLANK('Mortgage 2 Monthly calcs'!I215),"",'Mortgage 2 Monthly calcs'!I215)</f>
        <v>247.12715009144711</v>
      </c>
      <c r="K215" s="99">
        <f>IF(ISBLANK('Mortgage 2 Monthly calcs'!J215),"",'Mortgage 2 Monthly calcs'!J215)</f>
        <v>49425.430018289422</v>
      </c>
      <c r="L215" s="99"/>
      <c r="M215" s="99">
        <f>IF(ISBLANK('Mortgage 2 Monthly calcs'!K215),"",'Mortgage 2 Monthly calcs'!K215)</f>
        <v>0</v>
      </c>
      <c r="N215" s="99"/>
      <c r="O215" s="99">
        <f>IF(ISBLANK('Mortgage 2 Monthly calcs'!L215),"",'Mortgage 2 Monthly calcs'!L215)</f>
        <v>644.3014014855097</v>
      </c>
      <c r="P215" s="99"/>
      <c r="Q215" s="99">
        <f>IF(ISBLANK('Mortgage 2 Monthly calcs'!M215),"",'Mortgage 2 Monthly calcs'!M215)</f>
        <v>0</v>
      </c>
      <c r="R215" s="99">
        <f>IF(ISBLANK('Mortgage 2 Monthly calcs'!N215),"",'Mortgage 2 Monthly calcs'!N215)</f>
        <v>644.3014014855097</v>
      </c>
      <c r="S215" s="99">
        <f>IF(ISBLANK('Mortgage 2 Monthly calcs'!O215),"",'Mortgage 2 Monthly calcs'!O215)</f>
        <v>0</v>
      </c>
      <c r="T215" s="99"/>
      <c r="U215" s="99">
        <f>IF(ISBLANK('Mortgage 2 Monthly calcs'!P215),"",'Mortgage 2 Monthly calcs'!P215)</f>
        <v>0</v>
      </c>
      <c r="V215" s="99">
        <f>IF(ISBLANK('Mortgage 2 Monthly calcs'!Q215),"",'Mortgage 2 Monthly calcs'!Q215)</f>
        <v>0</v>
      </c>
      <c r="W215" s="99">
        <f>IF(ISBLANK('Mortgage 2 Monthly calcs'!R215),"",'Mortgage 2 Monthly calcs'!R215)</f>
        <v>397.17425139406259</v>
      </c>
      <c r="X215" s="99">
        <f>IF(ISBLANK('Mortgage 2 Monthly calcs'!S215),"",'Mortgage 2 Monthly calcs'!S215)</f>
        <v>247.12715009144711</v>
      </c>
      <c r="Y215" s="99">
        <f>IF(ISBLANK('Mortgage 2 Monthly calcs'!T215),"",'Mortgage 2 Monthly calcs'!T215)</f>
        <v>50971.744233104939</v>
      </c>
      <c r="Z215" s="99">
        <f>IF(ISBLANK('Mortgage 2 Monthly calcs'!U215),"",'Mortgage 2 Monthly calcs'!U215)</f>
        <v>80465.741669938812</v>
      </c>
      <c r="AA215" s="99">
        <f>IF(ISBLANK('Mortgage 2 Monthly calcs'!V215),"",'Mortgage 2 Monthly calcs'!V215)</f>
        <v>0</v>
      </c>
      <c r="AB215" s="99">
        <f>IF(ISBLANK('Mortgage 2 Monthly calcs'!W215),"",'Mortgage 2 Monthly calcs'!W215)</f>
        <v>49028.255766895374</v>
      </c>
    </row>
    <row r="216" spans="2:28" x14ac:dyDescent="0.25">
      <c r="B216" s="110"/>
      <c r="C216" s="111"/>
      <c r="D216" s="124"/>
      <c r="E216" s="122" t="str">
        <f>IF(ISBLANK('Mortgage 2 Monthly calcs'!E216),"",'Mortgage 2 Monthly calcs'!E216)</f>
        <v/>
      </c>
      <c r="F216" s="122" t="str">
        <f>IF(ISBLANK('Mortgage 2 Monthly calcs'!F216),"",'Mortgage 2 Monthly calcs'!F216)</f>
        <v>Nov</v>
      </c>
      <c r="G216" s="123"/>
      <c r="H216" s="123">
        <f>IF(ISBLANK('Mortgage 2 Monthly calcs'!G216),"",'Mortgage 2 Monthly calcs'!G216)</f>
        <v>0.06</v>
      </c>
      <c r="I216" s="99">
        <f>IF(ISBLANK('Mortgage 2 Monthly calcs'!H216),"",'Mortgage 2 Monthly calcs'!H216)</f>
        <v>644.3014014855105</v>
      </c>
      <c r="J216" s="99">
        <f>IF(ISBLANK('Mortgage 2 Monthly calcs'!I216),"",'Mortgage 2 Monthly calcs'!I216)</f>
        <v>245.14127883447688</v>
      </c>
      <c r="K216" s="99">
        <f>IF(ISBLANK('Mortgage 2 Monthly calcs'!J216),"",'Mortgage 2 Monthly calcs'!J216)</f>
        <v>49028.255766895374</v>
      </c>
      <c r="L216" s="99"/>
      <c r="M216" s="99">
        <f>IF(ISBLANK('Mortgage 2 Monthly calcs'!K216),"",'Mortgage 2 Monthly calcs'!K216)</f>
        <v>0</v>
      </c>
      <c r="N216" s="99"/>
      <c r="O216" s="99">
        <f>IF(ISBLANK('Mortgage 2 Monthly calcs'!L216),"",'Mortgage 2 Monthly calcs'!L216)</f>
        <v>644.3014014855097</v>
      </c>
      <c r="P216" s="99"/>
      <c r="Q216" s="99">
        <f>IF(ISBLANK('Mortgage 2 Monthly calcs'!M216),"",'Mortgage 2 Monthly calcs'!M216)</f>
        <v>0</v>
      </c>
      <c r="R216" s="99">
        <f>IF(ISBLANK('Mortgage 2 Monthly calcs'!N216),"",'Mortgage 2 Monthly calcs'!N216)</f>
        <v>644.3014014855097</v>
      </c>
      <c r="S216" s="99">
        <f>IF(ISBLANK('Mortgage 2 Monthly calcs'!O216),"",'Mortgage 2 Monthly calcs'!O216)</f>
        <v>0</v>
      </c>
      <c r="T216" s="99"/>
      <c r="U216" s="99">
        <f>IF(ISBLANK('Mortgage 2 Monthly calcs'!P216),"",'Mortgage 2 Monthly calcs'!P216)</f>
        <v>0</v>
      </c>
      <c r="V216" s="99">
        <f>IF(ISBLANK('Mortgage 2 Monthly calcs'!Q216),"",'Mortgage 2 Monthly calcs'!Q216)</f>
        <v>0</v>
      </c>
      <c r="W216" s="99">
        <f>IF(ISBLANK('Mortgage 2 Monthly calcs'!R216),"",'Mortgage 2 Monthly calcs'!R216)</f>
        <v>399.16012265103279</v>
      </c>
      <c r="X216" s="99">
        <f>IF(ISBLANK('Mortgage 2 Monthly calcs'!S216),"",'Mortgage 2 Monthly calcs'!S216)</f>
        <v>245.14127883447688</v>
      </c>
      <c r="Y216" s="99">
        <f>IF(ISBLANK('Mortgage 2 Monthly calcs'!T216),"",'Mortgage 2 Monthly calcs'!T216)</f>
        <v>51370.904355755971</v>
      </c>
      <c r="Z216" s="99">
        <f>IF(ISBLANK('Mortgage 2 Monthly calcs'!U216),"",'Mortgage 2 Monthly calcs'!U216)</f>
        <v>80710.882948773287</v>
      </c>
      <c r="AA216" s="99">
        <f>IF(ISBLANK('Mortgage 2 Monthly calcs'!V216),"",'Mortgage 2 Monthly calcs'!V216)</f>
        <v>0</v>
      </c>
      <c r="AB216" s="99">
        <f>IF(ISBLANK('Mortgage 2 Monthly calcs'!W216),"",'Mortgage 2 Monthly calcs'!W216)</f>
        <v>48629.095644244357</v>
      </c>
    </row>
    <row r="217" spans="2:28" x14ac:dyDescent="0.25">
      <c r="B217" s="110"/>
      <c r="C217" s="111"/>
      <c r="D217" s="124"/>
      <c r="E217" s="122" t="str">
        <f>IF(ISBLANK('Mortgage 2 Monthly calcs'!E217),"",'Mortgage 2 Monthly calcs'!E217)</f>
        <v/>
      </c>
      <c r="F217" s="122" t="str">
        <f>IF(ISBLANK('Mortgage 2 Monthly calcs'!F217),"",'Mortgage 2 Monthly calcs'!F217)</f>
        <v>Dec</v>
      </c>
      <c r="G217" s="123"/>
      <c r="H217" s="123">
        <f>IF(ISBLANK('Mortgage 2 Monthly calcs'!G217),"",'Mortgage 2 Monthly calcs'!G217)</f>
        <v>0.06</v>
      </c>
      <c r="I217" s="99">
        <f>IF(ISBLANK('Mortgage 2 Monthly calcs'!H217),"",'Mortgage 2 Monthly calcs'!H217)</f>
        <v>644.30140148551072</v>
      </c>
      <c r="J217" s="99">
        <f>IF(ISBLANK('Mortgage 2 Monthly calcs'!I217),"",'Mortgage 2 Monthly calcs'!I217)</f>
        <v>243.14547822122179</v>
      </c>
      <c r="K217" s="99">
        <f>IF(ISBLANK('Mortgage 2 Monthly calcs'!J217),"",'Mortgage 2 Monthly calcs'!J217)</f>
        <v>48629.095644244357</v>
      </c>
      <c r="L217" s="99"/>
      <c r="M217" s="99">
        <f>IF(ISBLANK('Mortgage 2 Monthly calcs'!K217),"",'Mortgage 2 Monthly calcs'!K217)</f>
        <v>0</v>
      </c>
      <c r="N217" s="99"/>
      <c r="O217" s="99">
        <f>IF(ISBLANK('Mortgage 2 Monthly calcs'!L217),"",'Mortgage 2 Monthly calcs'!L217)</f>
        <v>644.30140148551072</v>
      </c>
      <c r="P217" s="99"/>
      <c r="Q217" s="99">
        <f>IF(ISBLANK('Mortgage 2 Monthly calcs'!M217),"",'Mortgage 2 Monthly calcs'!M217)</f>
        <v>0</v>
      </c>
      <c r="R217" s="99">
        <f>IF(ISBLANK('Mortgage 2 Monthly calcs'!N217),"",'Mortgage 2 Monthly calcs'!N217)</f>
        <v>644.30140148551072</v>
      </c>
      <c r="S217" s="99">
        <f>IF(ISBLANK('Mortgage 2 Monthly calcs'!O217),"",'Mortgage 2 Monthly calcs'!O217)</f>
        <v>0</v>
      </c>
      <c r="T217" s="99"/>
      <c r="U217" s="99">
        <f>IF(ISBLANK('Mortgage 2 Monthly calcs'!P217),"",'Mortgage 2 Monthly calcs'!P217)</f>
        <v>0</v>
      </c>
      <c r="V217" s="99">
        <f>IF(ISBLANK('Mortgage 2 Monthly calcs'!Q217),"",'Mortgage 2 Monthly calcs'!Q217)</f>
        <v>0</v>
      </c>
      <c r="W217" s="99">
        <f>IF(ISBLANK('Mortgage 2 Monthly calcs'!R217),"",'Mortgage 2 Monthly calcs'!R217)</f>
        <v>401.15592326428896</v>
      </c>
      <c r="X217" s="99">
        <f>IF(ISBLANK('Mortgage 2 Monthly calcs'!S217),"",'Mortgage 2 Monthly calcs'!S217)</f>
        <v>243.14547822122179</v>
      </c>
      <c r="Y217" s="99">
        <f>IF(ISBLANK('Mortgage 2 Monthly calcs'!T217),"",'Mortgage 2 Monthly calcs'!T217)</f>
        <v>51772.060279020261</v>
      </c>
      <c r="Z217" s="99">
        <f>IF(ISBLANK('Mortgage 2 Monthly calcs'!U217),"",'Mortgage 2 Monthly calcs'!U217)</f>
        <v>80954.028426994511</v>
      </c>
      <c r="AA217" s="99">
        <f>IF(ISBLANK('Mortgage 2 Monthly calcs'!V217),"",'Mortgage 2 Monthly calcs'!V217)</f>
        <v>0</v>
      </c>
      <c r="AB217" s="99">
        <f>IF(ISBLANK('Mortgage 2 Monthly calcs'!W217),"",'Mortgage 2 Monthly calcs'!W217)</f>
        <v>48227.939720980074</v>
      </c>
    </row>
    <row r="218" spans="2:28" x14ac:dyDescent="0.25">
      <c r="B218" s="110"/>
      <c r="C218" s="111"/>
      <c r="D218" s="124"/>
      <c r="E218" s="122">
        <f>IF(ISBLANK('Mortgage 2 Monthly calcs'!E218),"",'Mortgage 2 Monthly calcs'!E218)</f>
        <v>2027</v>
      </c>
      <c r="F218" s="122" t="str">
        <f>IF(ISBLANK('Mortgage 2 Monthly calcs'!F218),"",'Mortgage 2 Monthly calcs'!F218)</f>
        <v>Jan</v>
      </c>
      <c r="G218" s="123"/>
      <c r="H218" s="123">
        <f>IF(ISBLANK('Mortgage 2 Monthly calcs'!G218),"",'Mortgage 2 Monthly calcs'!G218)</f>
        <v>0.06</v>
      </c>
      <c r="I218" s="99">
        <f>IF(ISBLANK('Mortgage 2 Monthly calcs'!H218),"",'Mortgage 2 Monthly calcs'!H218)</f>
        <v>644.30140148551084</v>
      </c>
      <c r="J218" s="99">
        <f>IF(ISBLANK('Mortgage 2 Monthly calcs'!I218),"",'Mortgage 2 Monthly calcs'!I218)</f>
        <v>241.13969860490036</v>
      </c>
      <c r="K218" s="99">
        <f>IF(ISBLANK('Mortgage 2 Monthly calcs'!J218),"",'Mortgage 2 Monthly calcs'!J218)</f>
        <v>48227.939720980074</v>
      </c>
      <c r="L218" s="99"/>
      <c r="M218" s="99">
        <f>IF(ISBLANK('Mortgage 2 Monthly calcs'!K218),"",'Mortgage 2 Monthly calcs'!K218)</f>
        <v>0</v>
      </c>
      <c r="N218" s="99"/>
      <c r="O218" s="99">
        <f>IF(ISBLANK('Mortgage 2 Monthly calcs'!L218),"",'Mortgage 2 Monthly calcs'!L218)</f>
        <v>644.30140148551072</v>
      </c>
      <c r="P218" s="99"/>
      <c r="Q218" s="99">
        <f>IF(ISBLANK('Mortgage 2 Monthly calcs'!M218),"",'Mortgage 2 Monthly calcs'!M218)</f>
        <v>0</v>
      </c>
      <c r="R218" s="99">
        <f>IF(ISBLANK('Mortgage 2 Monthly calcs'!N218),"",'Mortgage 2 Monthly calcs'!N218)</f>
        <v>644.30140148551072</v>
      </c>
      <c r="S218" s="99">
        <f>IF(ISBLANK('Mortgage 2 Monthly calcs'!O218),"",'Mortgage 2 Monthly calcs'!O218)</f>
        <v>0</v>
      </c>
      <c r="T218" s="99"/>
      <c r="U218" s="99">
        <f>IF(ISBLANK('Mortgage 2 Monthly calcs'!P218),"",'Mortgage 2 Monthly calcs'!P218)</f>
        <v>0</v>
      </c>
      <c r="V218" s="99">
        <f>IF(ISBLANK('Mortgage 2 Monthly calcs'!Q218),"",'Mortgage 2 Monthly calcs'!Q218)</f>
        <v>0</v>
      </c>
      <c r="W218" s="99">
        <f>IF(ISBLANK('Mortgage 2 Monthly calcs'!R218),"",'Mortgage 2 Monthly calcs'!R218)</f>
        <v>403.16170288061039</v>
      </c>
      <c r="X218" s="99">
        <f>IF(ISBLANK('Mortgage 2 Monthly calcs'!S218),"",'Mortgage 2 Monthly calcs'!S218)</f>
        <v>241.13969860490036</v>
      </c>
      <c r="Y218" s="99">
        <f>IF(ISBLANK('Mortgage 2 Monthly calcs'!T218),"",'Mortgage 2 Monthly calcs'!T218)</f>
        <v>52175.221981900875</v>
      </c>
      <c r="Z218" s="99">
        <f>IF(ISBLANK('Mortgage 2 Monthly calcs'!U218),"",'Mortgage 2 Monthly calcs'!U218)</f>
        <v>81195.168125599419</v>
      </c>
      <c r="AA218" s="99">
        <f>IF(ISBLANK('Mortgage 2 Monthly calcs'!V218),"",'Mortgage 2 Monthly calcs'!V218)</f>
        <v>0</v>
      </c>
      <c r="AB218" s="99">
        <f>IF(ISBLANK('Mortgage 2 Monthly calcs'!W218),"",'Mortgage 2 Monthly calcs'!W218)</f>
        <v>47824.778018099467</v>
      </c>
    </row>
    <row r="219" spans="2:28" x14ac:dyDescent="0.25">
      <c r="B219" s="110"/>
      <c r="C219" s="111"/>
      <c r="D219" s="124" t="str">
        <f>IF(K987=1,F211+1,"")</f>
        <v/>
      </c>
      <c r="E219" s="122" t="str">
        <f>IF(ISBLANK('Mortgage 2 Monthly calcs'!E219),"",'Mortgage 2 Monthly calcs'!E219)</f>
        <v/>
      </c>
      <c r="F219" s="122" t="str">
        <f>IF(ISBLANK('Mortgage 2 Monthly calcs'!F219),"",'Mortgage 2 Monthly calcs'!F219)</f>
        <v>Feb</v>
      </c>
      <c r="G219" s="123"/>
      <c r="H219" s="123">
        <f>IF(ISBLANK('Mortgage 2 Monthly calcs'!G219),"",'Mortgage 2 Monthly calcs'!G219)</f>
        <v>0.06</v>
      </c>
      <c r="I219" s="99">
        <f>IF(ISBLANK('Mortgage 2 Monthly calcs'!H219),"",'Mortgage 2 Monthly calcs'!H219)</f>
        <v>644.30140148551095</v>
      </c>
      <c r="J219" s="99">
        <f>IF(ISBLANK('Mortgage 2 Monthly calcs'!I219),"",'Mortgage 2 Monthly calcs'!I219)</f>
        <v>239.12389009049733</v>
      </c>
      <c r="K219" s="99">
        <f>IF(ISBLANK('Mortgage 2 Monthly calcs'!J219),"",'Mortgage 2 Monthly calcs'!J219)</f>
        <v>47824.778018099467</v>
      </c>
      <c r="L219" s="99"/>
      <c r="M219" s="99">
        <f>IF(ISBLANK('Mortgage 2 Monthly calcs'!K219),"",'Mortgage 2 Monthly calcs'!K219)</f>
        <v>0</v>
      </c>
      <c r="N219" s="99"/>
      <c r="O219" s="99">
        <f>IF(ISBLANK('Mortgage 2 Monthly calcs'!L219),"",'Mortgage 2 Monthly calcs'!L219)</f>
        <v>644.30140148551072</v>
      </c>
      <c r="P219" s="99"/>
      <c r="Q219" s="99">
        <f>IF(ISBLANK('Mortgage 2 Monthly calcs'!M219),"",'Mortgage 2 Monthly calcs'!M219)</f>
        <v>0</v>
      </c>
      <c r="R219" s="99">
        <f>IF(ISBLANK('Mortgage 2 Monthly calcs'!N219),"",'Mortgage 2 Monthly calcs'!N219)</f>
        <v>644.30140148551072</v>
      </c>
      <c r="S219" s="99">
        <f>IF(ISBLANK('Mortgage 2 Monthly calcs'!O219),"",'Mortgage 2 Monthly calcs'!O219)</f>
        <v>0</v>
      </c>
      <c r="T219" s="99"/>
      <c r="U219" s="99">
        <f>IF(ISBLANK('Mortgage 2 Monthly calcs'!P219),"",'Mortgage 2 Monthly calcs'!P219)</f>
        <v>0</v>
      </c>
      <c r="V219" s="99">
        <f>IF(ISBLANK('Mortgage 2 Monthly calcs'!Q219),"",'Mortgage 2 Monthly calcs'!Q219)</f>
        <v>0</v>
      </c>
      <c r="W219" s="99">
        <f>IF(ISBLANK('Mortgage 2 Monthly calcs'!R219),"",'Mortgage 2 Monthly calcs'!R219)</f>
        <v>405.17751139501343</v>
      </c>
      <c r="X219" s="99">
        <f>IF(ISBLANK('Mortgage 2 Monthly calcs'!S219),"",'Mortgage 2 Monthly calcs'!S219)</f>
        <v>239.12389009049733</v>
      </c>
      <c r="Y219" s="99">
        <f>IF(ISBLANK('Mortgage 2 Monthly calcs'!T219),"",'Mortgage 2 Monthly calcs'!T219)</f>
        <v>52580.399493295889</v>
      </c>
      <c r="Z219" s="99">
        <f>IF(ISBLANK('Mortgage 2 Monthly calcs'!U219),"",'Mortgage 2 Monthly calcs'!U219)</f>
        <v>81434.29201568992</v>
      </c>
      <c r="AA219" s="99">
        <f>IF(ISBLANK('Mortgage 2 Monthly calcs'!V219),"",'Mortgage 2 Monthly calcs'!V219)</f>
        <v>0</v>
      </c>
      <c r="AB219" s="99">
        <f>IF(ISBLANK('Mortgage 2 Monthly calcs'!W219),"",'Mortgage 2 Monthly calcs'!W219)</f>
        <v>47419.600506704461</v>
      </c>
    </row>
    <row r="220" spans="2:28" x14ac:dyDescent="0.25">
      <c r="B220" s="110"/>
      <c r="C220" s="111"/>
      <c r="D220" s="124" t="str">
        <f>IF(K988=1,F211+1,"")</f>
        <v/>
      </c>
      <c r="E220" s="122" t="str">
        <f>IF(ISBLANK('Mortgage 2 Monthly calcs'!E220),"",'Mortgage 2 Monthly calcs'!E220)</f>
        <v/>
      </c>
      <c r="F220" s="122" t="str">
        <f>IF(ISBLANK('Mortgage 2 Monthly calcs'!F220),"",'Mortgage 2 Monthly calcs'!F220)</f>
        <v>Mar</v>
      </c>
      <c r="G220" s="123"/>
      <c r="H220" s="123">
        <f>IF(ISBLANK('Mortgage 2 Monthly calcs'!G220),"",'Mortgage 2 Monthly calcs'!G220)</f>
        <v>0.06</v>
      </c>
      <c r="I220" s="99">
        <f>IF(ISBLANK('Mortgage 2 Monthly calcs'!H220),"",'Mortgage 2 Monthly calcs'!H220)</f>
        <v>644.30140148551106</v>
      </c>
      <c r="J220" s="99">
        <f>IF(ISBLANK('Mortgage 2 Monthly calcs'!I220),"",'Mortgage 2 Monthly calcs'!I220)</f>
        <v>237.0980025335223</v>
      </c>
      <c r="K220" s="99">
        <f>IF(ISBLANK('Mortgage 2 Monthly calcs'!J220),"",'Mortgage 2 Monthly calcs'!J220)</f>
        <v>47419.600506704461</v>
      </c>
      <c r="L220" s="99"/>
      <c r="M220" s="99">
        <f>IF(ISBLANK('Mortgage 2 Monthly calcs'!K220),"",'Mortgage 2 Monthly calcs'!K220)</f>
        <v>0</v>
      </c>
      <c r="N220" s="99"/>
      <c r="O220" s="99">
        <f>IF(ISBLANK('Mortgage 2 Monthly calcs'!L220),"",'Mortgage 2 Monthly calcs'!L220)</f>
        <v>644.30140148551072</v>
      </c>
      <c r="P220" s="99"/>
      <c r="Q220" s="99">
        <f>IF(ISBLANK('Mortgage 2 Monthly calcs'!M220),"",'Mortgage 2 Monthly calcs'!M220)</f>
        <v>0</v>
      </c>
      <c r="R220" s="99">
        <f>IF(ISBLANK('Mortgage 2 Monthly calcs'!N220),"",'Mortgage 2 Monthly calcs'!N220)</f>
        <v>644.30140148551072</v>
      </c>
      <c r="S220" s="99">
        <f>IF(ISBLANK('Mortgage 2 Monthly calcs'!O220),"",'Mortgage 2 Monthly calcs'!O220)</f>
        <v>0</v>
      </c>
      <c r="T220" s="99"/>
      <c r="U220" s="99">
        <f>IF(ISBLANK('Mortgage 2 Monthly calcs'!P220),"",'Mortgage 2 Monthly calcs'!P220)</f>
        <v>0</v>
      </c>
      <c r="V220" s="99">
        <f>IF(ISBLANK('Mortgage 2 Monthly calcs'!Q220),"",'Mortgage 2 Monthly calcs'!Q220)</f>
        <v>0</v>
      </c>
      <c r="W220" s="99">
        <f>IF(ISBLANK('Mortgage 2 Monthly calcs'!R220),"",'Mortgage 2 Monthly calcs'!R220)</f>
        <v>407.20339895198845</v>
      </c>
      <c r="X220" s="99">
        <f>IF(ISBLANK('Mortgage 2 Monthly calcs'!S220),"",'Mortgage 2 Monthly calcs'!S220)</f>
        <v>237.0980025335223</v>
      </c>
      <c r="Y220" s="99">
        <f>IF(ISBLANK('Mortgage 2 Monthly calcs'!T220),"",'Mortgage 2 Monthly calcs'!T220)</f>
        <v>52987.60289224788</v>
      </c>
      <c r="Z220" s="99">
        <f>IF(ISBLANK('Mortgage 2 Monthly calcs'!U220),"",'Mortgage 2 Monthly calcs'!U220)</f>
        <v>81671.390018223436</v>
      </c>
      <c r="AA220" s="99">
        <f>IF(ISBLANK('Mortgage 2 Monthly calcs'!V220),"",'Mortgage 2 Monthly calcs'!V220)</f>
        <v>0</v>
      </c>
      <c r="AB220" s="99">
        <f>IF(ISBLANK('Mortgage 2 Monthly calcs'!W220),"",'Mortgage 2 Monthly calcs'!W220)</f>
        <v>47012.397107752477</v>
      </c>
    </row>
    <row r="221" spans="2:28" x14ac:dyDescent="0.25">
      <c r="B221" s="110"/>
      <c r="C221" s="111"/>
      <c r="D221" s="124" t="str">
        <f>IF(K989=1,F211+1,"")</f>
        <v/>
      </c>
      <c r="E221" s="122" t="str">
        <f>IF(ISBLANK('Mortgage 2 Monthly calcs'!E221),"",'Mortgage 2 Monthly calcs'!E221)</f>
        <v/>
      </c>
      <c r="F221" s="122" t="str">
        <f>IF(ISBLANK('Mortgage 2 Monthly calcs'!F221),"",'Mortgage 2 Monthly calcs'!F221)</f>
        <v>Apr</v>
      </c>
      <c r="G221" s="123"/>
      <c r="H221" s="123">
        <f>IF(ISBLANK('Mortgage 2 Monthly calcs'!G221),"",'Mortgage 2 Monthly calcs'!G221)</f>
        <v>0.06</v>
      </c>
      <c r="I221" s="99">
        <f>IF(ISBLANK('Mortgage 2 Monthly calcs'!H221),"",'Mortgage 2 Monthly calcs'!H221)</f>
        <v>644.30140148551118</v>
      </c>
      <c r="J221" s="99">
        <f>IF(ISBLANK('Mortgage 2 Monthly calcs'!I221),"",'Mortgage 2 Monthly calcs'!I221)</f>
        <v>235.0619855387624</v>
      </c>
      <c r="K221" s="99">
        <f>IF(ISBLANK('Mortgage 2 Monthly calcs'!J221),"",'Mortgage 2 Monthly calcs'!J221)</f>
        <v>47012.397107752477</v>
      </c>
      <c r="L221" s="99"/>
      <c r="M221" s="99">
        <f>IF(ISBLANK('Mortgage 2 Monthly calcs'!K221),"",'Mortgage 2 Monthly calcs'!K221)</f>
        <v>0</v>
      </c>
      <c r="N221" s="99"/>
      <c r="O221" s="99">
        <f>IF(ISBLANK('Mortgage 2 Monthly calcs'!L221),"",'Mortgage 2 Monthly calcs'!L221)</f>
        <v>644.30140148551072</v>
      </c>
      <c r="P221" s="99"/>
      <c r="Q221" s="99">
        <f>IF(ISBLANK('Mortgage 2 Monthly calcs'!M221),"",'Mortgage 2 Monthly calcs'!M221)</f>
        <v>0</v>
      </c>
      <c r="R221" s="99">
        <f>IF(ISBLANK('Mortgage 2 Monthly calcs'!N221),"",'Mortgage 2 Monthly calcs'!N221)</f>
        <v>644.30140148551072</v>
      </c>
      <c r="S221" s="99">
        <f>IF(ISBLANK('Mortgage 2 Monthly calcs'!O221),"",'Mortgage 2 Monthly calcs'!O221)</f>
        <v>0</v>
      </c>
      <c r="T221" s="99"/>
      <c r="U221" s="99">
        <f>IF(ISBLANK('Mortgage 2 Monthly calcs'!P221),"",'Mortgage 2 Monthly calcs'!P221)</f>
        <v>0</v>
      </c>
      <c r="V221" s="99">
        <f>IF(ISBLANK('Mortgage 2 Monthly calcs'!Q221),"",'Mortgage 2 Monthly calcs'!Q221)</f>
        <v>0</v>
      </c>
      <c r="W221" s="99">
        <f>IF(ISBLANK('Mortgage 2 Monthly calcs'!R221),"",'Mortgage 2 Monthly calcs'!R221)</f>
        <v>409.2394159467483</v>
      </c>
      <c r="X221" s="99">
        <f>IF(ISBLANK('Mortgage 2 Monthly calcs'!S221),"",'Mortgage 2 Monthly calcs'!S221)</f>
        <v>235.0619855387624</v>
      </c>
      <c r="Y221" s="99">
        <f>IF(ISBLANK('Mortgage 2 Monthly calcs'!T221),"",'Mortgage 2 Monthly calcs'!T221)</f>
        <v>53396.842308194631</v>
      </c>
      <c r="Z221" s="99">
        <f>IF(ISBLANK('Mortgage 2 Monthly calcs'!U221),"",'Mortgage 2 Monthly calcs'!U221)</f>
        <v>81906.452003762199</v>
      </c>
      <c r="AA221" s="99">
        <f>IF(ISBLANK('Mortgage 2 Monthly calcs'!V221),"",'Mortgage 2 Monthly calcs'!V221)</f>
        <v>0</v>
      </c>
      <c r="AB221" s="99">
        <f>IF(ISBLANK('Mortgage 2 Monthly calcs'!W221),"",'Mortgage 2 Monthly calcs'!W221)</f>
        <v>46603.157691805733</v>
      </c>
    </row>
    <row r="222" spans="2:28" x14ac:dyDescent="0.25">
      <c r="B222" s="110"/>
      <c r="C222" s="111"/>
      <c r="D222" s="124" t="str">
        <f>IF(K990=1,F211+1,"")</f>
        <v/>
      </c>
      <c r="E222" s="122" t="str">
        <f>IF(ISBLANK('Mortgage 2 Monthly calcs'!E222),"",'Mortgage 2 Monthly calcs'!E222)</f>
        <v/>
      </c>
      <c r="F222" s="122" t="str">
        <f>IF(ISBLANK('Mortgage 2 Monthly calcs'!F222),"",'Mortgage 2 Monthly calcs'!F222)</f>
        <v>May</v>
      </c>
      <c r="G222" s="123"/>
      <c r="H222" s="123">
        <f>IF(ISBLANK('Mortgage 2 Monthly calcs'!G222),"",'Mortgage 2 Monthly calcs'!G222)</f>
        <v>0.06</v>
      </c>
      <c r="I222" s="99">
        <f>IF(ISBLANK('Mortgage 2 Monthly calcs'!H222),"",'Mortgage 2 Monthly calcs'!H222)</f>
        <v>644.30140148551118</v>
      </c>
      <c r="J222" s="99">
        <f>IF(ISBLANK('Mortgage 2 Monthly calcs'!I222),"",'Mortgage 2 Monthly calcs'!I222)</f>
        <v>233.01578845902867</v>
      </c>
      <c r="K222" s="99">
        <f>IF(ISBLANK('Mortgage 2 Monthly calcs'!J222),"",'Mortgage 2 Monthly calcs'!J222)</f>
        <v>46603.157691805733</v>
      </c>
      <c r="L222" s="99"/>
      <c r="M222" s="99">
        <f>IF(ISBLANK('Mortgage 2 Monthly calcs'!K222),"",'Mortgage 2 Monthly calcs'!K222)</f>
        <v>0</v>
      </c>
      <c r="N222" s="99"/>
      <c r="O222" s="99">
        <f>IF(ISBLANK('Mortgage 2 Monthly calcs'!L222),"",'Mortgage 2 Monthly calcs'!L222)</f>
        <v>644.30140148551072</v>
      </c>
      <c r="P222" s="99"/>
      <c r="Q222" s="99">
        <f>IF(ISBLANK('Mortgage 2 Monthly calcs'!M222),"",'Mortgage 2 Monthly calcs'!M222)</f>
        <v>0</v>
      </c>
      <c r="R222" s="99">
        <f>IF(ISBLANK('Mortgage 2 Monthly calcs'!N222),"",'Mortgage 2 Monthly calcs'!N222)</f>
        <v>644.30140148551072</v>
      </c>
      <c r="S222" s="99">
        <f>IF(ISBLANK('Mortgage 2 Monthly calcs'!O222),"",'Mortgage 2 Monthly calcs'!O222)</f>
        <v>0</v>
      </c>
      <c r="T222" s="99"/>
      <c r="U222" s="99">
        <f>IF(ISBLANK('Mortgage 2 Monthly calcs'!P222),"",'Mortgage 2 Monthly calcs'!P222)</f>
        <v>0</v>
      </c>
      <c r="V222" s="99">
        <f>IF(ISBLANK('Mortgage 2 Monthly calcs'!Q222),"",'Mortgage 2 Monthly calcs'!Q222)</f>
        <v>0</v>
      </c>
      <c r="W222" s="99">
        <f>IF(ISBLANK('Mortgage 2 Monthly calcs'!R222),"",'Mortgage 2 Monthly calcs'!R222)</f>
        <v>411.28561302648205</v>
      </c>
      <c r="X222" s="99">
        <f>IF(ISBLANK('Mortgage 2 Monthly calcs'!S222),"",'Mortgage 2 Monthly calcs'!S222)</f>
        <v>233.01578845902867</v>
      </c>
      <c r="Y222" s="99">
        <f>IF(ISBLANK('Mortgage 2 Monthly calcs'!T222),"",'Mortgage 2 Monthly calcs'!T222)</f>
        <v>53808.127921221116</v>
      </c>
      <c r="Z222" s="99">
        <f>IF(ISBLANK('Mortgage 2 Monthly calcs'!U222),"",'Mortgage 2 Monthly calcs'!U222)</f>
        <v>82139.467792221229</v>
      </c>
      <c r="AA222" s="99">
        <f>IF(ISBLANK('Mortgage 2 Monthly calcs'!V222),"",'Mortgage 2 Monthly calcs'!V222)</f>
        <v>0</v>
      </c>
      <c r="AB222" s="99">
        <f>IF(ISBLANK('Mortgage 2 Monthly calcs'!W222),"",'Mortgage 2 Monthly calcs'!W222)</f>
        <v>46191.872078779255</v>
      </c>
    </row>
    <row r="223" spans="2:28" x14ac:dyDescent="0.25">
      <c r="B223" s="110"/>
      <c r="C223" s="111"/>
      <c r="D223" s="124" t="str">
        <f>IF(K991=1,F211+1,"")</f>
        <v/>
      </c>
      <c r="E223" s="122" t="str">
        <f>IF(ISBLANK('Mortgage 2 Monthly calcs'!E223),"",'Mortgage 2 Monthly calcs'!E223)</f>
        <v/>
      </c>
      <c r="F223" s="122" t="str">
        <f>IF(ISBLANK('Mortgage 2 Monthly calcs'!F223),"",'Mortgage 2 Monthly calcs'!F223)</f>
        <v>Jun</v>
      </c>
      <c r="G223" s="123"/>
      <c r="H223" s="123">
        <f>IF(ISBLANK('Mortgage 2 Monthly calcs'!G223),"",'Mortgage 2 Monthly calcs'!G223)</f>
        <v>0.06</v>
      </c>
      <c r="I223" s="99">
        <f>IF(ISBLANK('Mortgage 2 Monthly calcs'!H223),"",'Mortgage 2 Monthly calcs'!H223)</f>
        <v>644.30140148551129</v>
      </c>
      <c r="J223" s="99">
        <f>IF(ISBLANK('Mortgage 2 Monthly calcs'!I223),"",'Mortgage 2 Monthly calcs'!I223)</f>
        <v>230.95936039389628</v>
      </c>
      <c r="K223" s="99">
        <f>IF(ISBLANK('Mortgage 2 Monthly calcs'!J223),"",'Mortgage 2 Monthly calcs'!J223)</f>
        <v>46191.872078779255</v>
      </c>
      <c r="L223" s="99"/>
      <c r="M223" s="99">
        <f>IF(ISBLANK('Mortgage 2 Monthly calcs'!K223),"",'Mortgage 2 Monthly calcs'!K223)</f>
        <v>0</v>
      </c>
      <c r="N223" s="99"/>
      <c r="O223" s="99">
        <f>IF(ISBLANK('Mortgage 2 Monthly calcs'!L223),"",'Mortgage 2 Monthly calcs'!L223)</f>
        <v>644.30140148551072</v>
      </c>
      <c r="P223" s="99"/>
      <c r="Q223" s="99">
        <f>IF(ISBLANK('Mortgage 2 Monthly calcs'!M223),"",'Mortgage 2 Monthly calcs'!M223)</f>
        <v>0</v>
      </c>
      <c r="R223" s="99">
        <f>IF(ISBLANK('Mortgage 2 Monthly calcs'!N223),"",'Mortgage 2 Monthly calcs'!N223)</f>
        <v>644.30140148551072</v>
      </c>
      <c r="S223" s="99">
        <f>IF(ISBLANK('Mortgage 2 Monthly calcs'!O223),"",'Mortgage 2 Monthly calcs'!O223)</f>
        <v>0</v>
      </c>
      <c r="T223" s="99"/>
      <c r="U223" s="99">
        <f>IF(ISBLANK('Mortgage 2 Monthly calcs'!P223),"",'Mortgage 2 Monthly calcs'!P223)</f>
        <v>0</v>
      </c>
      <c r="V223" s="99">
        <f>IF(ISBLANK('Mortgage 2 Monthly calcs'!Q223),"",'Mortgage 2 Monthly calcs'!Q223)</f>
        <v>0</v>
      </c>
      <c r="W223" s="99">
        <f>IF(ISBLANK('Mortgage 2 Monthly calcs'!R223),"",'Mortgage 2 Monthly calcs'!R223)</f>
        <v>413.34204109161442</v>
      </c>
      <c r="X223" s="99">
        <f>IF(ISBLANK('Mortgage 2 Monthly calcs'!S223),"",'Mortgage 2 Monthly calcs'!S223)</f>
        <v>230.95936039389628</v>
      </c>
      <c r="Y223" s="99">
        <f>IF(ISBLANK('Mortgage 2 Monthly calcs'!T223),"",'Mortgage 2 Monthly calcs'!T223)</f>
        <v>54221.469962312731</v>
      </c>
      <c r="Z223" s="99">
        <f>IF(ISBLANK('Mortgage 2 Monthly calcs'!U223),"",'Mortgage 2 Monthly calcs'!U223)</f>
        <v>82370.427152615128</v>
      </c>
      <c r="AA223" s="99">
        <f>IF(ISBLANK('Mortgage 2 Monthly calcs'!V223),"",'Mortgage 2 Monthly calcs'!V223)</f>
        <v>0</v>
      </c>
      <c r="AB223" s="99">
        <f>IF(ISBLANK('Mortgage 2 Monthly calcs'!W223),"",'Mortgage 2 Monthly calcs'!W223)</f>
        <v>45778.530037687648</v>
      </c>
    </row>
    <row r="224" spans="2:28" x14ac:dyDescent="0.25">
      <c r="B224" s="110"/>
      <c r="C224" s="111"/>
      <c r="D224" s="124" t="str">
        <f>IF(K992=1,F211+1,"")</f>
        <v/>
      </c>
      <c r="E224" s="122" t="str">
        <f>IF(ISBLANK('Mortgage 2 Monthly calcs'!E224),"",'Mortgage 2 Monthly calcs'!E224)</f>
        <v/>
      </c>
      <c r="F224" s="122" t="str">
        <f>IF(ISBLANK('Mortgage 2 Monthly calcs'!F224),"",'Mortgage 2 Monthly calcs'!F224)</f>
        <v>Jul</v>
      </c>
      <c r="G224" s="123"/>
      <c r="H224" s="123">
        <f>IF(ISBLANK('Mortgage 2 Monthly calcs'!G224),"",'Mortgage 2 Monthly calcs'!G224)</f>
        <v>0.06</v>
      </c>
      <c r="I224" s="99">
        <f>IF(ISBLANK('Mortgage 2 Monthly calcs'!H224),"",'Mortgage 2 Monthly calcs'!H224)</f>
        <v>644.30140148551129</v>
      </c>
      <c r="J224" s="99">
        <f>IF(ISBLANK('Mortgage 2 Monthly calcs'!I224),"",'Mortgage 2 Monthly calcs'!I224)</f>
        <v>228.89265018843824</v>
      </c>
      <c r="K224" s="99">
        <f>IF(ISBLANK('Mortgage 2 Monthly calcs'!J224),"",'Mortgage 2 Monthly calcs'!J224)</f>
        <v>45778.530037687648</v>
      </c>
      <c r="L224" s="99"/>
      <c r="M224" s="99">
        <f>IF(ISBLANK('Mortgage 2 Monthly calcs'!K224),"",'Mortgage 2 Monthly calcs'!K224)</f>
        <v>0</v>
      </c>
      <c r="N224" s="99"/>
      <c r="O224" s="99">
        <f>IF(ISBLANK('Mortgage 2 Monthly calcs'!L224),"",'Mortgage 2 Monthly calcs'!L224)</f>
        <v>644.30140148551072</v>
      </c>
      <c r="P224" s="99"/>
      <c r="Q224" s="99">
        <f>IF(ISBLANK('Mortgage 2 Monthly calcs'!M224),"",'Mortgage 2 Monthly calcs'!M224)</f>
        <v>0</v>
      </c>
      <c r="R224" s="99">
        <f>IF(ISBLANK('Mortgage 2 Monthly calcs'!N224),"",'Mortgage 2 Monthly calcs'!N224)</f>
        <v>644.30140148551072</v>
      </c>
      <c r="S224" s="99">
        <f>IF(ISBLANK('Mortgage 2 Monthly calcs'!O224),"",'Mortgage 2 Monthly calcs'!O224)</f>
        <v>0</v>
      </c>
      <c r="T224" s="99"/>
      <c r="U224" s="99">
        <f>IF(ISBLANK('Mortgage 2 Monthly calcs'!P224),"",'Mortgage 2 Monthly calcs'!P224)</f>
        <v>0</v>
      </c>
      <c r="V224" s="99">
        <f>IF(ISBLANK('Mortgage 2 Monthly calcs'!Q224),"",'Mortgage 2 Monthly calcs'!Q224)</f>
        <v>0</v>
      </c>
      <c r="W224" s="99">
        <f>IF(ISBLANK('Mortgage 2 Monthly calcs'!R224),"",'Mortgage 2 Monthly calcs'!R224)</f>
        <v>415.40875129707251</v>
      </c>
      <c r="X224" s="99">
        <f>IF(ISBLANK('Mortgage 2 Monthly calcs'!S224),"",'Mortgage 2 Monthly calcs'!S224)</f>
        <v>228.89265018843824</v>
      </c>
      <c r="Y224" s="99">
        <f>IF(ISBLANK('Mortgage 2 Monthly calcs'!T224),"",'Mortgage 2 Monthly calcs'!T224)</f>
        <v>54636.878713609804</v>
      </c>
      <c r="Z224" s="99">
        <f>IF(ISBLANK('Mortgage 2 Monthly calcs'!U224),"",'Mortgage 2 Monthly calcs'!U224)</f>
        <v>82599.319802803569</v>
      </c>
      <c r="AA224" s="99">
        <f>IF(ISBLANK('Mortgage 2 Monthly calcs'!V224),"",'Mortgage 2 Monthly calcs'!V224)</f>
        <v>0</v>
      </c>
      <c r="AB224" s="99">
        <f>IF(ISBLANK('Mortgage 2 Monthly calcs'!W224),"",'Mortgage 2 Monthly calcs'!W224)</f>
        <v>45363.121286390582</v>
      </c>
    </row>
    <row r="225" spans="2:28" x14ac:dyDescent="0.25">
      <c r="B225" s="110"/>
      <c r="C225" s="111"/>
      <c r="D225" s="124" t="str">
        <f>IF(K993=1,F211+1,"")</f>
        <v/>
      </c>
      <c r="E225" s="122" t="str">
        <f>IF(ISBLANK('Mortgage 2 Monthly calcs'!E225),"",'Mortgage 2 Monthly calcs'!E225)</f>
        <v/>
      </c>
      <c r="F225" s="122" t="str">
        <f>IF(ISBLANK('Mortgage 2 Monthly calcs'!F225),"",'Mortgage 2 Monthly calcs'!F225)</f>
        <v>Aug</v>
      </c>
      <c r="G225" s="123"/>
      <c r="H225" s="123">
        <f>IF(ISBLANK('Mortgage 2 Monthly calcs'!G225),"",'Mortgage 2 Monthly calcs'!G225)</f>
        <v>0.06</v>
      </c>
      <c r="I225" s="99">
        <f>IF(ISBLANK('Mortgage 2 Monthly calcs'!H225),"",'Mortgage 2 Monthly calcs'!H225)</f>
        <v>644.30140148551141</v>
      </c>
      <c r="J225" s="99">
        <f>IF(ISBLANK('Mortgage 2 Monthly calcs'!I225),"",'Mortgage 2 Monthly calcs'!I225)</f>
        <v>226.81560643195292</v>
      </c>
      <c r="K225" s="99">
        <f>IF(ISBLANK('Mortgage 2 Monthly calcs'!J225),"",'Mortgage 2 Monthly calcs'!J225)</f>
        <v>45363.121286390582</v>
      </c>
      <c r="L225" s="99"/>
      <c r="M225" s="99">
        <f>IF(ISBLANK('Mortgage 2 Monthly calcs'!K225),"",'Mortgage 2 Monthly calcs'!K225)</f>
        <v>0</v>
      </c>
      <c r="N225" s="99"/>
      <c r="O225" s="99">
        <f>IF(ISBLANK('Mortgage 2 Monthly calcs'!L225),"",'Mortgage 2 Monthly calcs'!L225)</f>
        <v>644.30140148551072</v>
      </c>
      <c r="P225" s="99"/>
      <c r="Q225" s="99">
        <f>IF(ISBLANK('Mortgage 2 Monthly calcs'!M225),"",'Mortgage 2 Monthly calcs'!M225)</f>
        <v>0</v>
      </c>
      <c r="R225" s="99">
        <f>IF(ISBLANK('Mortgage 2 Monthly calcs'!N225),"",'Mortgage 2 Monthly calcs'!N225)</f>
        <v>644.30140148551072</v>
      </c>
      <c r="S225" s="99">
        <f>IF(ISBLANK('Mortgage 2 Monthly calcs'!O225),"",'Mortgage 2 Monthly calcs'!O225)</f>
        <v>0</v>
      </c>
      <c r="T225" s="99"/>
      <c r="U225" s="99">
        <f>IF(ISBLANK('Mortgage 2 Monthly calcs'!P225),"",'Mortgage 2 Monthly calcs'!P225)</f>
        <v>0</v>
      </c>
      <c r="V225" s="99">
        <f>IF(ISBLANK('Mortgage 2 Monthly calcs'!Q225),"",'Mortgage 2 Monthly calcs'!Q225)</f>
        <v>0</v>
      </c>
      <c r="W225" s="99">
        <f>IF(ISBLANK('Mortgage 2 Monthly calcs'!R225),"",'Mortgage 2 Monthly calcs'!R225)</f>
        <v>417.48579505355781</v>
      </c>
      <c r="X225" s="99">
        <f>IF(ISBLANK('Mortgage 2 Monthly calcs'!S225),"",'Mortgage 2 Monthly calcs'!S225)</f>
        <v>226.81560643195292</v>
      </c>
      <c r="Y225" s="99">
        <f>IF(ISBLANK('Mortgage 2 Monthly calcs'!T225),"",'Mortgage 2 Monthly calcs'!T225)</f>
        <v>55054.364508663362</v>
      </c>
      <c r="Z225" s="99">
        <f>IF(ISBLANK('Mortgage 2 Monthly calcs'!U225),"",'Mortgage 2 Monthly calcs'!U225)</f>
        <v>82826.135409235518</v>
      </c>
      <c r="AA225" s="99">
        <f>IF(ISBLANK('Mortgage 2 Monthly calcs'!V225),"",'Mortgage 2 Monthly calcs'!V225)</f>
        <v>0</v>
      </c>
      <c r="AB225" s="99">
        <f>IF(ISBLANK('Mortgage 2 Monthly calcs'!W225),"",'Mortgage 2 Monthly calcs'!W225)</f>
        <v>44945.635491337031</v>
      </c>
    </row>
    <row r="226" spans="2:28" x14ac:dyDescent="0.25">
      <c r="B226" s="110"/>
      <c r="C226" s="111"/>
      <c r="D226" s="124" t="str">
        <f>IF(K994=1,F211+1,"")</f>
        <v/>
      </c>
      <c r="E226" s="122" t="str">
        <f>IF(ISBLANK('Mortgage 2 Monthly calcs'!E226),"",'Mortgage 2 Monthly calcs'!E226)</f>
        <v/>
      </c>
      <c r="F226" s="122" t="str">
        <f>IF(ISBLANK('Mortgage 2 Monthly calcs'!F226),"",'Mortgage 2 Monthly calcs'!F226)</f>
        <v>Sep</v>
      </c>
      <c r="G226" s="123"/>
      <c r="H226" s="123">
        <f>IF(ISBLANK('Mortgage 2 Monthly calcs'!G226),"",'Mortgage 2 Monthly calcs'!G226)</f>
        <v>0.06</v>
      </c>
      <c r="I226" s="99">
        <f>IF(ISBLANK('Mortgage 2 Monthly calcs'!H226),"",'Mortgage 2 Monthly calcs'!H226)</f>
        <v>644.30140148551152</v>
      </c>
      <c r="J226" s="99">
        <f>IF(ISBLANK('Mortgage 2 Monthly calcs'!I226),"",'Mortgage 2 Monthly calcs'!I226)</f>
        <v>224.72817745668516</v>
      </c>
      <c r="K226" s="99">
        <f>IF(ISBLANK('Mortgage 2 Monthly calcs'!J226),"",'Mortgage 2 Monthly calcs'!J226)</f>
        <v>44945.635491337031</v>
      </c>
      <c r="L226" s="99"/>
      <c r="M226" s="99">
        <f>IF(ISBLANK('Mortgage 2 Monthly calcs'!K226),"",'Mortgage 2 Monthly calcs'!K226)</f>
        <v>0</v>
      </c>
      <c r="N226" s="99"/>
      <c r="O226" s="99">
        <f>IF(ISBLANK('Mortgage 2 Monthly calcs'!L226),"",'Mortgage 2 Monthly calcs'!L226)</f>
        <v>644.30140148551152</v>
      </c>
      <c r="P226" s="99"/>
      <c r="Q226" s="99">
        <f>IF(ISBLANK('Mortgage 2 Monthly calcs'!M226),"",'Mortgage 2 Monthly calcs'!M226)</f>
        <v>0</v>
      </c>
      <c r="R226" s="99">
        <f>IF(ISBLANK('Mortgage 2 Monthly calcs'!N226),"",'Mortgage 2 Monthly calcs'!N226)</f>
        <v>644.30140148551152</v>
      </c>
      <c r="S226" s="99">
        <f>IF(ISBLANK('Mortgage 2 Monthly calcs'!O226),"",'Mortgage 2 Monthly calcs'!O226)</f>
        <v>0</v>
      </c>
      <c r="T226" s="99"/>
      <c r="U226" s="99">
        <f>IF(ISBLANK('Mortgage 2 Monthly calcs'!P226),"",'Mortgage 2 Monthly calcs'!P226)</f>
        <v>0</v>
      </c>
      <c r="V226" s="99">
        <f>IF(ISBLANK('Mortgage 2 Monthly calcs'!Q226),"",'Mortgage 2 Monthly calcs'!Q226)</f>
        <v>0</v>
      </c>
      <c r="W226" s="99">
        <f>IF(ISBLANK('Mortgage 2 Monthly calcs'!R226),"",'Mortgage 2 Monthly calcs'!R226)</f>
        <v>419.57322402882636</v>
      </c>
      <c r="X226" s="99">
        <f>IF(ISBLANK('Mortgage 2 Monthly calcs'!S226),"",'Mortgage 2 Monthly calcs'!S226)</f>
        <v>224.72817745668516</v>
      </c>
      <c r="Y226" s="99">
        <f>IF(ISBLANK('Mortgage 2 Monthly calcs'!T226),"",'Mortgage 2 Monthly calcs'!T226)</f>
        <v>55473.937732692189</v>
      </c>
      <c r="Z226" s="99">
        <f>IF(ISBLANK('Mortgage 2 Monthly calcs'!U226),"",'Mortgage 2 Monthly calcs'!U226)</f>
        <v>83050.863586692198</v>
      </c>
      <c r="AA226" s="99">
        <f>IF(ISBLANK('Mortgage 2 Monthly calcs'!V226),"",'Mortgage 2 Monthly calcs'!V226)</f>
        <v>0</v>
      </c>
      <c r="AB226" s="99">
        <f>IF(ISBLANK('Mortgage 2 Monthly calcs'!W226),"",'Mortgage 2 Monthly calcs'!W226)</f>
        <v>44526.062267308211</v>
      </c>
    </row>
    <row r="227" spans="2:28" x14ac:dyDescent="0.25">
      <c r="B227" s="110"/>
      <c r="C227" s="111"/>
      <c r="D227" s="124">
        <f>D215+1</f>
        <v>18</v>
      </c>
      <c r="E227" s="122" t="str">
        <f>IF(ISBLANK('Mortgage 2 Monthly calcs'!E227),"",'Mortgage 2 Monthly calcs'!E227)</f>
        <v/>
      </c>
      <c r="F227" s="122" t="str">
        <f>IF(ISBLANK('Mortgage 2 Monthly calcs'!F227),"",'Mortgage 2 Monthly calcs'!F227)</f>
        <v>Oct</v>
      </c>
      <c r="G227" s="123"/>
      <c r="H227" s="123">
        <f>IF(ISBLANK('Mortgage 2 Monthly calcs'!G227),"",'Mortgage 2 Monthly calcs'!G227)</f>
        <v>0.06</v>
      </c>
      <c r="I227" s="99">
        <f>IF(ISBLANK('Mortgage 2 Monthly calcs'!H227),"",'Mortgage 2 Monthly calcs'!H227)</f>
        <v>644.30140148551163</v>
      </c>
      <c r="J227" s="99">
        <f>IF(ISBLANK('Mortgage 2 Monthly calcs'!I227),"",'Mortgage 2 Monthly calcs'!I227)</f>
        <v>222.63031133654107</v>
      </c>
      <c r="K227" s="99">
        <f>IF(ISBLANK('Mortgage 2 Monthly calcs'!J227),"",'Mortgage 2 Monthly calcs'!J227)</f>
        <v>44526.062267308211</v>
      </c>
      <c r="L227" s="99"/>
      <c r="M227" s="99">
        <f>IF(ISBLANK('Mortgage 2 Monthly calcs'!K227),"",'Mortgage 2 Monthly calcs'!K227)</f>
        <v>0</v>
      </c>
      <c r="N227" s="99"/>
      <c r="O227" s="99">
        <f>IF(ISBLANK('Mortgage 2 Monthly calcs'!L227),"",'Mortgage 2 Monthly calcs'!L227)</f>
        <v>644.30140148551152</v>
      </c>
      <c r="P227" s="99"/>
      <c r="Q227" s="99">
        <f>IF(ISBLANK('Mortgage 2 Monthly calcs'!M227),"",'Mortgage 2 Monthly calcs'!M227)</f>
        <v>0</v>
      </c>
      <c r="R227" s="99">
        <f>IF(ISBLANK('Mortgage 2 Monthly calcs'!N227),"",'Mortgage 2 Monthly calcs'!N227)</f>
        <v>644.30140148551152</v>
      </c>
      <c r="S227" s="99">
        <f>IF(ISBLANK('Mortgage 2 Monthly calcs'!O227),"",'Mortgage 2 Monthly calcs'!O227)</f>
        <v>0</v>
      </c>
      <c r="T227" s="99"/>
      <c r="U227" s="99">
        <f>IF(ISBLANK('Mortgage 2 Monthly calcs'!P227),"",'Mortgage 2 Monthly calcs'!P227)</f>
        <v>0</v>
      </c>
      <c r="V227" s="99">
        <f>IF(ISBLANK('Mortgage 2 Monthly calcs'!Q227),"",'Mortgage 2 Monthly calcs'!Q227)</f>
        <v>0</v>
      </c>
      <c r="W227" s="99">
        <f>IF(ISBLANK('Mortgage 2 Monthly calcs'!R227),"",'Mortgage 2 Monthly calcs'!R227)</f>
        <v>421.67109014897045</v>
      </c>
      <c r="X227" s="99">
        <f>IF(ISBLANK('Mortgage 2 Monthly calcs'!S227),"",'Mortgage 2 Monthly calcs'!S227)</f>
        <v>222.63031133654107</v>
      </c>
      <c r="Y227" s="99">
        <f>IF(ISBLANK('Mortgage 2 Monthly calcs'!T227),"",'Mortgage 2 Monthly calcs'!T227)</f>
        <v>55895.608822841161</v>
      </c>
      <c r="Z227" s="99">
        <f>IF(ISBLANK('Mortgage 2 Monthly calcs'!U227),"",'Mortgage 2 Monthly calcs'!U227)</f>
        <v>83273.493898028741</v>
      </c>
      <c r="AA227" s="99">
        <f>IF(ISBLANK('Mortgage 2 Monthly calcs'!V227),"",'Mortgage 2 Monthly calcs'!V227)</f>
        <v>0</v>
      </c>
      <c r="AB227" s="99">
        <f>IF(ISBLANK('Mortgage 2 Monthly calcs'!W227),"",'Mortgage 2 Monthly calcs'!W227)</f>
        <v>44104.391177159247</v>
      </c>
    </row>
    <row r="228" spans="2:28" x14ac:dyDescent="0.25">
      <c r="B228" s="110"/>
      <c r="C228" s="111"/>
      <c r="D228" s="124"/>
      <c r="E228" s="122" t="str">
        <f>IF(ISBLANK('Mortgage 2 Monthly calcs'!E228),"",'Mortgage 2 Monthly calcs'!E228)</f>
        <v/>
      </c>
      <c r="F228" s="122" t="str">
        <f>IF(ISBLANK('Mortgage 2 Monthly calcs'!F228),"",'Mortgage 2 Monthly calcs'!F228)</f>
        <v>Nov</v>
      </c>
      <c r="G228" s="123"/>
      <c r="H228" s="123">
        <f>IF(ISBLANK('Mortgage 2 Monthly calcs'!G228),"",'Mortgage 2 Monthly calcs'!G228)</f>
        <v>0.06</v>
      </c>
      <c r="I228" s="99">
        <f>IF(ISBLANK('Mortgage 2 Monthly calcs'!H228),"",'Mortgage 2 Monthly calcs'!H228)</f>
        <v>644.30140148551163</v>
      </c>
      <c r="J228" s="99">
        <f>IF(ISBLANK('Mortgage 2 Monthly calcs'!I228),"",'Mortgage 2 Monthly calcs'!I228)</f>
        <v>220.52195588579625</v>
      </c>
      <c r="K228" s="99">
        <f>IF(ISBLANK('Mortgage 2 Monthly calcs'!J228),"",'Mortgage 2 Monthly calcs'!J228)</f>
        <v>44104.391177159247</v>
      </c>
      <c r="L228" s="99"/>
      <c r="M228" s="99">
        <f>IF(ISBLANK('Mortgage 2 Monthly calcs'!K228),"",'Mortgage 2 Monthly calcs'!K228)</f>
        <v>0</v>
      </c>
      <c r="N228" s="99"/>
      <c r="O228" s="99">
        <f>IF(ISBLANK('Mortgage 2 Monthly calcs'!L228),"",'Mortgage 2 Monthly calcs'!L228)</f>
        <v>644.30140148551152</v>
      </c>
      <c r="P228" s="99"/>
      <c r="Q228" s="99">
        <f>IF(ISBLANK('Mortgage 2 Monthly calcs'!M228),"",'Mortgage 2 Monthly calcs'!M228)</f>
        <v>0</v>
      </c>
      <c r="R228" s="99">
        <f>IF(ISBLANK('Mortgage 2 Monthly calcs'!N228),"",'Mortgage 2 Monthly calcs'!N228)</f>
        <v>644.30140148551152</v>
      </c>
      <c r="S228" s="99">
        <f>IF(ISBLANK('Mortgage 2 Monthly calcs'!O228),"",'Mortgage 2 Monthly calcs'!O228)</f>
        <v>0</v>
      </c>
      <c r="T228" s="99"/>
      <c r="U228" s="99">
        <f>IF(ISBLANK('Mortgage 2 Monthly calcs'!P228),"",'Mortgage 2 Monthly calcs'!P228)</f>
        <v>0</v>
      </c>
      <c r="V228" s="99">
        <f>IF(ISBLANK('Mortgage 2 Monthly calcs'!Q228),"",'Mortgage 2 Monthly calcs'!Q228)</f>
        <v>0</v>
      </c>
      <c r="W228" s="99">
        <f>IF(ISBLANK('Mortgage 2 Monthly calcs'!R228),"",'Mortgage 2 Monthly calcs'!R228)</f>
        <v>423.77944559971525</v>
      </c>
      <c r="X228" s="99">
        <f>IF(ISBLANK('Mortgage 2 Monthly calcs'!S228),"",'Mortgage 2 Monthly calcs'!S228)</f>
        <v>220.52195588579625</v>
      </c>
      <c r="Y228" s="99">
        <f>IF(ISBLANK('Mortgage 2 Monthly calcs'!T228),"",'Mortgage 2 Monthly calcs'!T228)</f>
        <v>56319.388268440875</v>
      </c>
      <c r="Z228" s="99">
        <f>IF(ISBLANK('Mortgage 2 Monthly calcs'!U228),"",'Mortgage 2 Monthly calcs'!U228)</f>
        <v>83494.015853914534</v>
      </c>
      <c r="AA228" s="99">
        <f>IF(ISBLANK('Mortgage 2 Monthly calcs'!V228),"",'Mortgage 2 Monthly calcs'!V228)</f>
        <v>0</v>
      </c>
      <c r="AB228" s="99">
        <f>IF(ISBLANK('Mortgage 2 Monthly calcs'!W228),"",'Mortgage 2 Monthly calcs'!W228)</f>
        <v>43680.61173155954</v>
      </c>
    </row>
    <row r="229" spans="2:28" x14ac:dyDescent="0.25">
      <c r="B229" s="110"/>
      <c r="C229" s="111"/>
      <c r="D229" s="124"/>
      <c r="E229" s="122" t="str">
        <f>IF(ISBLANK('Mortgage 2 Monthly calcs'!E229),"",'Mortgage 2 Monthly calcs'!E229)</f>
        <v/>
      </c>
      <c r="F229" s="122" t="str">
        <f>IF(ISBLANK('Mortgage 2 Monthly calcs'!F229),"",'Mortgage 2 Monthly calcs'!F229)</f>
        <v>Dec</v>
      </c>
      <c r="G229" s="123"/>
      <c r="H229" s="123">
        <f>IF(ISBLANK('Mortgage 2 Monthly calcs'!G229),"",'Mortgage 2 Monthly calcs'!G229)</f>
        <v>0.06</v>
      </c>
      <c r="I229" s="99">
        <f>IF(ISBLANK('Mortgage 2 Monthly calcs'!H229),"",'Mortgage 2 Monthly calcs'!H229)</f>
        <v>644.30140148551186</v>
      </c>
      <c r="J229" s="99">
        <f>IF(ISBLANK('Mortgage 2 Monthly calcs'!I229),"",'Mortgage 2 Monthly calcs'!I229)</f>
        <v>218.40305865779771</v>
      </c>
      <c r="K229" s="99">
        <f>IF(ISBLANK('Mortgage 2 Monthly calcs'!J229),"",'Mortgage 2 Monthly calcs'!J229)</f>
        <v>43680.61173155954</v>
      </c>
      <c r="L229" s="99"/>
      <c r="M229" s="99">
        <f>IF(ISBLANK('Mortgage 2 Monthly calcs'!K229),"",'Mortgage 2 Monthly calcs'!K229)</f>
        <v>0</v>
      </c>
      <c r="N229" s="99"/>
      <c r="O229" s="99">
        <f>IF(ISBLANK('Mortgage 2 Monthly calcs'!L229),"",'Mortgage 2 Monthly calcs'!L229)</f>
        <v>644.30140148551152</v>
      </c>
      <c r="P229" s="99"/>
      <c r="Q229" s="99">
        <f>IF(ISBLANK('Mortgage 2 Monthly calcs'!M229),"",'Mortgage 2 Monthly calcs'!M229)</f>
        <v>0</v>
      </c>
      <c r="R229" s="99">
        <f>IF(ISBLANK('Mortgage 2 Monthly calcs'!N229),"",'Mortgage 2 Monthly calcs'!N229)</f>
        <v>644.30140148551152</v>
      </c>
      <c r="S229" s="99">
        <f>IF(ISBLANK('Mortgage 2 Monthly calcs'!O229),"",'Mortgage 2 Monthly calcs'!O229)</f>
        <v>0</v>
      </c>
      <c r="T229" s="99"/>
      <c r="U229" s="99">
        <f>IF(ISBLANK('Mortgage 2 Monthly calcs'!P229),"",'Mortgage 2 Monthly calcs'!P229)</f>
        <v>0</v>
      </c>
      <c r="V229" s="99">
        <f>IF(ISBLANK('Mortgage 2 Monthly calcs'!Q229),"",'Mortgage 2 Monthly calcs'!Q229)</f>
        <v>0</v>
      </c>
      <c r="W229" s="99">
        <f>IF(ISBLANK('Mortgage 2 Monthly calcs'!R229),"",'Mortgage 2 Monthly calcs'!R229)</f>
        <v>425.8983428277138</v>
      </c>
      <c r="X229" s="99">
        <f>IF(ISBLANK('Mortgage 2 Monthly calcs'!S229),"",'Mortgage 2 Monthly calcs'!S229)</f>
        <v>218.40305865779771</v>
      </c>
      <c r="Y229" s="99">
        <f>IF(ISBLANK('Mortgage 2 Monthly calcs'!T229),"",'Mortgage 2 Monthly calcs'!T229)</f>
        <v>56745.286611268588</v>
      </c>
      <c r="Z229" s="99">
        <f>IF(ISBLANK('Mortgage 2 Monthly calcs'!U229),"",'Mortgage 2 Monthly calcs'!U229)</f>
        <v>83712.418912572335</v>
      </c>
      <c r="AA229" s="99">
        <f>IF(ISBLANK('Mortgage 2 Monthly calcs'!V229),"",'Mortgage 2 Monthly calcs'!V229)</f>
        <v>0</v>
      </c>
      <c r="AB229" s="99">
        <f>IF(ISBLANK('Mortgage 2 Monthly calcs'!W229),"",'Mortgage 2 Monthly calcs'!W229)</f>
        <v>43254.713388731834</v>
      </c>
    </row>
    <row r="230" spans="2:28" x14ac:dyDescent="0.25">
      <c r="B230" s="110"/>
      <c r="C230" s="111"/>
      <c r="D230" s="124"/>
      <c r="E230" s="122">
        <f>IF(ISBLANK('Mortgage 2 Monthly calcs'!E230),"",'Mortgage 2 Monthly calcs'!E230)</f>
        <v>2028</v>
      </c>
      <c r="F230" s="122" t="str">
        <f>IF(ISBLANK('Mortgage 2 Monthly calcs'!F230),"",'Mortgage 2 Monthly calcs'!F230)</f>
        <v>Jan</v>
      </c>
      <c r="G230" s="123"/>
      <c r="H230" s="123">
        <f>IF(ISBLANK('Mortgage 2 Monthly calcs'!G230),"",'Mortgage 2 Monthly calcs'!G230)</f>
        <v>0.06</v>
      </c>
      <c r="I230" s="99">
        <f>IF(ISBLANK('Mortgage 2 Monthly calcs'!H230),"",'Mortgage 2 Monthly calcs'!H230)</f>
        <v>644.30140148551209</v>
      </c>
      <c r="J230" s="99">
        <f>IF(ISBLANK('Mortgage 2 Monthly calcs'!I230),"",'Mortgage 2 Monthly calcs'!I230)</f>
        <v>216.27356694365918</v>
      </c>
      <c r="K230" s="99">
        <f>IF(ISBLANK('Mortgage 2 Monthly calcs'!J230),"",'Mortgage 2 Monthly calcs'!J230)</f>
        <v>43254.713388731834</v>
      </c>
      <c r="L230" s="99"/>
      <c r="M230" s="99">
        <f>IF(ISBLANK('Mortgage 2 Monthly calcs'!K230),"",'Mortgage 2 Monthly calcs'!K230)</f>
        <v>0</v>
      </c>
      <c r="N230" s="99"/>
      <c r="O230" s="99">
        <f>IF(ISBLANK('Mortgage 2 Monthly calcs'!L230),"",'Mortgage 2 Monthly calcs'!L230)</f>
        <v>644.30140148551152</v>
      </c>
      <c r="P230" s="99"/>
      <c r="Q230" s="99">
        <f>IF(ISBLANK('Mortgage 2 Monthly calcs'!M230),"",'Mortgage 2 Monthly calcs'!M230)</f>
        <v>0</v>
      </c>
      <c r="R230" s="99">
        <f>IF(ISBLANK('Mortgage 2 Monthly calcs'!N230),"",'Mortgage 2 Monthly calcs'!N230)</f>
        <v>644.30140148551152</v>
      </c>
      <c r="S230" s="99">
        <f>IF(ISBLANK('Mortgage 2 Monthly calcs'!O230),"",'Mortgage 2 Monthly calcs'!O230)</f>
        <v>0</v>
      </c>
      <c r="T230" s="99"/>
      <c r="U230" s="99">
        <f>IF(ISBLANK('Mortgage 2 Monthly calcs'!P230),"",'Mortgage 2 Monthly calcs'!P230)</f>
        <v>0</v>
      </c>
      <c r="V230" s="99">
        <f>IF(ISBLANK('Mortgage 2 Monthly calcs'!Q230),"",'Mortgage 2 Monthly calcs'!Q230)</f>
        <v>0</v>
      </c>
      <c r="W230" s="99">
        <f>IF(ISBLANK('Mortgage 2 Monthly calcs'!R230),"",'Mortgage 2 Monthly calcs'!R230)</f>
        <v>428.02783454185237</v>
      </c>
      <c r="X230" s="99">
        <f>IF(ISBLANK('Mortgage 2 Monthly calcs'!S230),"",'Mortgage 2 Monthly calcs'!S230)</f>
        <v>216.27356694365918</v>
      </c>
      <c r="Y230" s="99">
        <f>IF(ISBLANK('Mortgage 2 Monthly calcs'!T230),"",'Mortgage 2 Monthly calcs'!T230)</f>
        <v>57173.314445810443</v>
      </c>
      <c r="Z230" s="99">
        <f>IF(ISBLANK('Mortgage 2 Monthly calcs'!U230),"",'Mortgage 2 Monthly calcs'!U230)</f>
        <v>83928.692479516001</v>
      </c>
      <c r="AA230" s="99">
        <f>IF(ISBLANK('Mortgage 2 Monthly calcs'!V230),"",'Mortgage 2 Monthly calcs'!V230)</f>
        <v>0</v>
      </c>
      <c r="AB230" s="99">
        <f>IF(ISBLANK('Mortgage 2 Monthly calcs'!W230),"",'Mortgage 2 Monthly calcs'!W230)</f>
        <v>42826.685554189986</v>
      </c>
    </row>
    <row r="231" spans="2:28" x14ac:dyDescent="0.25">
      <c r="B231" s="110"/>
      <c r="C231" s="111"/>
      <c r="D231" s="124"/>
      <c r="E231" s="122" t="str">
        <f>IF(ISBLANK('Mortgage 2 Monthly calcs'!E231),"",'Mortgage 2 Monthly calcs'!E231)</f>
        <v/>
      </c>
      <c r="F231" s="122" t="str">
        <f>IF(ISBLANK('Mortgage 2 Monthly calcs'!F231),"",'Mortgage 2 Monthly calcs'!F231)</f>
        <v>Feb</v>
      </c>
      <c r="G231" s="123"/>
      <c r="H231" s="123">
        <f>IF(ISBLANK('Mortgage 2 Monthly calcs'!G231),"",'Mortgage 2 Monthly calcs'!G231)</f>
        <v>0.06</v>
      </c>
      <c r="I231" s="99">
        <f>IF(ISBLANK('Mortgage 2 Monthly calcs'!H231),"",'Mortgage 2 Monthly calcs'!H231)</f>
        <v>644.30140148551209</v>
      </c>
      <c r="J231" s="99">
        <f>IF(ISBLANK('Mortgage 2 Monthly calcs'!I231),"",'Mortgage 2 Monthly calcs'!I231)</f>
        <v>214.13342777094994</v>
      </c>
      <c r="K231" s="99">
        <f>IF(ISBLANK('Mortgage 2 Monthly calcs'!J231),"",'Mortgage 2 Monthly calcs'!J231)</f>
        <v>42826.685554189986</v>
      </c>
      <c r="L231" s="99"/>
      <c r="M231" s="99">
        <f>IF(ISBLANK('Mortgage 2 Monthly calcs'!K231),"",'Mortgage 2 Monthly calcs'!K231)</f>
        <v>0</v>
      </c>
      <c r="N231" s="99"/>
      <c r="O231" s="99">
        <f>IF(ISBLANK('Mortgage 2 Monthly calcs'!L231),"",'Mortgage 2 Monthly calcs'!L231)</f>
        <v>644.30140148551152</v>
      </c>
      <c r="P231" s="99"/>
      <c r="Q231" s="99">
        <f>IF(ISBLANK('Mortgage 2 Monthly calcs'!M231),"",'Mortgage 2 Monthly calcs'!M231)</f>
        <v>0</v>
      </c>
      <c r="R231" s="99">
        <f>IF(ISBLANK('Mortgage 2 Monthly calcs'!N231),"",'Mortgage 2 Monthly calcs'!N231)</f>
        <v>644.30140148551152</v>
      </c>
      <c r="S231" s="99">
        <f>IF(ISBLANK('Mortgage 2 Monthly calcs'!O231),"",'Mortgage 2 Monthly calcs'!O231)</f>
        <v>0</v>
      </c>
      <c r="T231" s="99"/>
      <c r="U231" s="99">
        <f>IF(ISBLANK('Mortgage 2 Monthly calcs'!P231),"",'Mortgage 2 Monthly calcs'!P231)</f>
        <v>0</v>
      </c>
      <c r="V231" s="99">
        <f>IF(ISBLANK('Mortgage 2 Monthly calcs'!Q231),"",'Mortgage 2 Monthly calcs'!Q231)</f>
        <v>0</v>
      </c>
      <c r="W231" s="99">
        <f>IF(ISBLANK('Mortgage 2 Monthly calcs'!R231),"",'Mortgage 2 Monthly calcs'!R231)</f>
        <v>430.16797371456158</v>
      </c>
      <c r="X231" s="99">
        <f>IF(ISBLANK('Mortgage 2 Monthly calcs'!S231),"",'Mortgage 2 Monthly calcs'!S231)</f>
        <v>214.13342777094994</v>
      </c>
      <c r="Y231" s="99">
        <f>IF(ISBLANK('Mortgage 2 Monthly calcs'!T231),"",'Mortgage 2 Monthly calcs'!T231)</f>
        <v>57603.482419525004</v>
      </c>
      <c r="Z231" s="99">
        <f>IF(ISBLANK('Mortgage 2 Monthly calcs'!U231),"",'Mortgage 2 Monthly calcs'!U231)</f>
        <v>84142.825907286955</v>
      </c>
      <c r="AA231" s="99">
        <f>IF(ISBLANK('Mortgage 2 Monthly calcs'!V231),"",'Mortgage 2 Monthly calcs'!V231)</f>
        <v>0</v>
      </c>
      <c r="AB231" s="99">
        <f>IF(ISBLANK('Mortgage 2 Monthly calcs'!W231),"",'Mortgage 2 Monthly calcs'!W231)</f>
        <v>42396.517580475433</v>
      </c>
    </row>
    <row r="232" spans="2:28" x14ac:dyDescent="0.25">
      <c r="B232" s="110"/>
      <c r="C232" s="111"/>
      <c r="D232" s="124"/>
      <c r="E232" s="122" t="str">
        <f>IF(ISBLANK('Mortgage 2 Monthly calcs'!E232),"",'Mortgage 2 Monthly calcs'!E232)</f>
        <v/>
      </c>
      <c r="F232" s="122" t="str">
        <f>IF(ISBLANK('Mortgage 2 Monthly calcs'!F232),"",'Mortgage 2 Monthly calcs'!F232)</f>
        <v>Mar</v>
      </c>
      <c r="G232" s="123"/>
      <c r="H232" s="123">
        <f>IF(ISBLANK('Mortgage 2 Monthly calcs'!G232),"",'Mortgage 2 Monthly calcs'!G232)</f>
        <v>0.06</v>
      </c>
      <c r="I232" s="99">
        <f>IF(ISBLANK('Mortgage 2 Monthly calcs'!H232),"",'Mortgage 2 Monthly calcs'!H232)</f>
        <v>644.30140148551232</v>
      </c>
      <c r="J232" s="99">
        <f>IF(ISBLANK('Mortgage 2 Monthly calcs'!I232),"",'Mortgage 2 Monthly calcs'!I232)</f>
        <v>211.98258790237716</v>
      </c>
      <c r="K232" s="99">
        <f>IF(ISBLANK('Mortgage 2 Monthly calcs'!J232),"",'Mortgage 2 Monthly calcs'!J232)</f>
        <v>42396.517580475433</v>
      </c>
      <c r="L232" s="99"/>
      <c r="M232" s="99">
        <f>IF(ISBLANK('Mortgage 2 Monthly calcs'!K232),"",'Mortgage 2 Monthly calcs'!K232)</f>
        <v>0</v>
      </c>
      <c r="N232" s="99"/>
      <c r="O232" s="99">
        <f>IF(ISBLANK('Mortgage 2 Monthly calcs'!L232),"",'Mortgage 2 Monthly calcs'!L232)</f>
        <v>644.30140148551152</v>
      </c>
      <c r="P232" s="99"/>
      <c r="Q232" s="99">
        <f>IF(ISBLANK('Mortgage 2 Monthly calcs'!M232),"",'Mortgage 2 Monthly calcs'!M232)</f>
        <v>0</v>
      </c>
      <c r="R232" s="99">
        <f>IF(ISBLANK('Mortgage 2 Monthly calcs'!N232),"",'Mortgage 2 Monthly calcs'!N232)</f>
        <v>644.30140148551152</v>
      </c>
      <c r="S232" s="99">
        <f>IF(ISBLANK('Mortgage 2 Monthly calcs'!O232),"",'Mortgage 2 Monthly calcs'!O232)</f>
        <v>0</v>
      </c>
      <c r="T232" s="99"/>
      <c r="U232" s="99">
        <f>IF(ISBLANK('Mortgage 2 Monthly calcs'!P232),"",'Mortgage 2 Monthly calcs'!P232)</f>
        <v>0</v>
      </c>
      <c r="V232" s="99">
        <f>IF(ISBLANK('Mortgage 2 Monthly calcs'!Q232),"",'Mortgage 2 Monthly calcs'!Q232)</f>
        <v>0</v>
      </c>
      <c r="W232" s="99">
        <f>IF(ISBLANK('Mortgage 2 Monthly calcs'!R232),"",'Mortgage 2 Monthly calcs'!R232)</f>
        <v>432.31881358313433</v>
      </c>
      <c r="X232" s="99">
        <f>IF(ISBLANK('Mortgage 2 Monthly calcs'!S232),"",'Mortgage 2 Monthly calcs'!S232)</f>
        <v>211.98258790237716</v>
      </c>
      <c r="Y232" s="99">
        <f>IF(ISBLANK('Mortgage 2 Monthly calcs'!T232),"",'Mortgage 2 Monthly calcs'!T232)</f>
        <v>58035.801233108141</v>
      </c>
      <c r="Z232" s="99">
        <f>IF(ISBLANK('Mortgage 2 Monthly calcs'!U232),"",'Mortgage 2 Monthly calcs'!U232)</f>
        <v>84354.808495189325</v>
      </c>
      <c r="AA232" s="99">
        <f>IF(ISBLANK('Mortgage 2 Monthly calcs'!V232),"",'Mortgage 2 Monthly calcs'!V232)</f>
        <v>0</v>
      </c>
      <c r="AB232" s="99">
        <f>IF(ISBLANK('Mortgage 2 Monthly calcs'!W232),"",'Mortgage 2 Monthly calcs'!W232)</f>
        <v>41964.198766892303</v>
      </c>
    </row>
    <row r="233" spans="2:28" x14ac:dyDescent="0.25">
      <c r="B233" s="110"/>
      <c r="C233" s="111"/>
      <c r="D233" s="124"/>
      <c r="E233" s="122" t="str">
        <f>IF(ISBLANK('Mortgage 2 Monthly calcs'!E233),"",'Mortgage 2 Monthly calcs'!E233)</f>
        <v/>
      </c>
      <c r="F233" s="122" t="str">
        <f>IF(ISBLANK('Mortgage 2 Monthly calcs'!F233),"",'Mortgage 2 Monthly calcs'!F233)</f>
        <v>Apr</v>
      </c>
      <c r="G233" s="123"/>
      <c r="H233" s="123">
        <f>IF(ISBLANK('Mortgage 2 Monthly calcs'!G233),"",'Mortgage 2 Monthly calcs'!G233)</f>
        <v>0.06</v>
      </c>
      <c r="I233" s="99">
        <f>IF(ISBLANK('Mortgage 2 Monthly calcs'!H233),"",'Mortgage 2 Monthly calcs'!H233)</f>
        <v>644.30140148551232</v>
      </c>
      <c r="J233" s="99">
        <f>IF(ISBLANK('Mortgage 2 Monthly calcs'!I233),"",'Mortgage 2 Monthly calcs'!I233)</f>
        <v>209.82099383446152</v>
      </c>
      <c r="K233" s="99">
        <f>IF(ISBLANK('Mortgage 2 Monthly calcs'!J233),"",'Mortgage 2 Monthly calcs'!J233)</f>
        <v>41964.198766892303</v>
      </c>
      <c r="L233" s="99"/>
      <c r="M233" s="99">
        <f>IF(ISBLANK('Mortgage 2 Monthly calcs'!K233),"",'Mortgage 2 Monthly calcs'!K233)</f>
        <v>0</v>
      </c>
      <c r="N233" s="99"/>
      <c r="O233" s="99">
        <f>IF(ISBLANK('Mortgage 2 Monthly calcs'!L233),"",'Mortgage 2 Monthly calcs'!L233)</f>
        <v>644.30140148551152</v>
      </c>
      <c r="P233" s="99"/>
      <c r="Q233" s="99">
        <f>IF(ISBLANK('Mortgage 2 Monthly calcs'!M233),"",'Mortgage 2 Monthly calcs'!M233)</f>
        <v>0</v>
      </c>
      <c r="R233" s="99">
        <f>IF(ISBLANK('Mortgage 2 Monthly calcs'!N233),"",'Mortgage 2 Monthly calcs'!N233)</f>
        <v>644.30140148551152</v>
      </c>
      <c r="S233" s="99">
        <f>IF(ISBLANK('Mortgage 2 Monthly calcs'!O233),"",'Mortgage 2 Monthly calcs'!O233)</f>
        <v>0</v>
      </c>
      <c r="T233" s="99"/>
      <c r="U233" s="99">
        <f>IF(ISBLANK('Mortgage 2 Monthly calcs'!P233),"",'Mortgage 2 Monthly calcs'!P233)</f>
        <v>0</v>
      </c>
      <c r="V233" s="99">
        <f>IF(ISBLANK('Mortgage 2 Monthly calcs'!Q233),"",'Mortgage 2 Monthly calcs'!Q233)</f>
        <v>0</v>
      </c>
      <c r="W233" s="99">
        <f>IF(ISBLANK('Mortgage 2 Monthly calcs'!R233),"",'Mortgage 2 Monthly calcs'!R233)</f>
        <v>434.48040765104997</v>
      </c>
      <c r="X233" s="99">
        <f>IF(ISBLANK('Mortgage 2 Monthly calcs'!S233),"",'Mortgage 2 Monthly calcs'!S233)</f>
        <v>209.82099383446152</v>
      </c>
      <c r="Y233" s="99">
        <f>IF(ISBLANK('Mortgage 2 Monthly calcs'!T233),"",'Mortgage 2 Monthly calcs'!T233)</f>
        <v>58470.281640759189</v>
      </c>
      <c r="Z233" s="99">
        <f>IF(ISBLANK('Mortgage 2 Monthly calcs'!U233),"",'Mortgage 2 Monthly calcs'!U233)</f>
        <v>84564.629489023791</v>
      </c>
      <c r="AA233" s="99">
        <f>IF(ISBLANK('Mortgage 2 Monthly calcs'!V233),"",'Mortgage 2 Monthly calcs'!V233)</f>
        <v>0</v>
      </c>
      <c r="AB233" s="99">
        <f>IF(ISBLANK('Mortgage 2 Monthly calcs'!W233),"",'Mortgage 2 Monthly calcs'!W233)</f>
        <v>41529.718359241262</v>
      </c>
    </row>
    <row r="234" spans="2:28" x14ac:dyDescent="0.25">
      <c r="B234" s="110"/>
      <c r="C234" s="111"/>
      <c r="D234" s="124"/>
      <c r="E234" s="122" t="str">
        <f>IF(ISBLANK('Mortgage 2 Monthly calcs'!E234),"",'Mortgage 2 Monthly calcs'!E234)</f>
        <v/>
      </c>
      <c r="F234" s="122" t="str">
        <f>IF(ISBLANK('Mortgage 2 Monthly calcs'!F234),"",'Mortgage 2 Monthly calcs'!F234)</f>
        <v>May</v>
      </c>
      <c r="G234" s="123"/>
      <c r="H234" s="123">
        <f>IF(ISBLANK('Mortgage 2 Monthly calcs'!G234),"",'Mortgage 2 Monthly calcs'!G234)</f>
        <v>0.06</v>
      </c>
      <c r="I234" s="99">
        <f>IF(ISBLANK('Mortgage 2 Monthly calcs'!H234),"",'Mortgage 2 Monthly calcs'!H234)</f>
        <v>644.30140148551232</v>
      </c>
      <c r="J234" s="99">
        <f>IF(ISBLANK('Mortgage 2 Monthly calcs'!I234),"",'Mortgage 2 Monthly calcs'!I234)</f>
        <v>207.64859179620632</v>
      </c>
      <c r="K234" s="99">
        <f>IF(ISBLANK('Mortgage 2 Monthly calcs'!J234),"",'Mortgage 2 Monthly calcs'!J234)</f>
        <v>41529.718359241262</v>
      </c>
      <c r="L234" s="99"/>
      <c r="M234" s="99">
        <f>IF(ISBLANK('Mortgage 2 Monthly calcs'!K234),"",'Mortgage 2 Monthly calcs'!K234)</f>
        <v>0</v>
      </c>
      <c r="N234" s="99"/>
      <c r="O234" s="99">
        <f>IF(ISBLANK('Mortgage 2 Monthly calcs'!L234),"",'Mortgage 2 Monthly calcs'!L234)</f>
        <v>644.30140148551152</v>
      </c>
      <c r="P234" s="99"/>
      <c r="Q234" s="99">
        <f>IF(ISBLANK('Mortgage 2 Monthly calcs'!M234),"",'Mortgage 2 Monthly calcs'!M234)</f>
        <v>0</v>
      </c>
      <c r="R234" s="99">
        <f>IF(ISBLANK('Mortgage 2 Monthly calcs'!N234),"",'Mortgage 2 Monthly calcs'!N234)</f>
        <v>644.30140148551152</v>
      </c>
      <c r="S234" s="99">
        <f>IF(ISBLANK('Mortgage 2 Monthly calcs'!O234),"",'Mortgage 2 Monthly calcs'!O234)</f>
        <v>0</v>
      </c>
      <c r="T234" s="99"/>
      <c r="U234" s="99">
        <f>IF(ISBLANK('Mortgage 2 Monthly calcs'!P234),"",'Mortgage 2 Monthly calcs'!P234)</f>
        <v>0</v>
      </c>
      <c r="V234" s="99">
        <f>IF(ISBLANK('Mortgage 2 Monthly calcs'!Q234),"",'Mortgage 2 Monthly calcs'!Q234)</f>
        <v>0</v>
      </c>
      <c r="W234" s="99">
        <f>IF(ISBLANK('Mortgage 2 Monthly calcs'!R234),"",'Mortgage 2 Monthly calcs'!R234)</f>
        <v>436.65280968930517</v>
      </c>
      <c r="X234" s="99">
        <f>IF(ISBLANK('Mortgage 2 Monthly calcs'!S234),"",'Mortgage 2 Monthly calcs'!S234)</f>
        <v>207.64859179620632</v>
      </c>
      <c r="Y234" s="99">
        <f>IF(ISBLANK('Mortgage 2 Monthly calcs'!T234),"",'Mortgage 2 Monthly calcs'!T234)</f>
        <v>58906.934450448491</v>
      </c>
      <c r="Z234" s="99">
        <f>IF(ISBLANK('Mortgage 2 Monthly calcs'!U234),"",'Mortgage 2 Monthly calcs'!U234)</f>
        <v>84772.278080820004</v>
      </c>
      <c r="AA234" s="99">
        <f>IF(ISBLANK('Mortgage 2 Monthly calcs'!V234),"",'Mortgage 2 Monthly calcs'!V234)</f>
        <v>0</v>
      </c>
      <c r="AB234" s="99">
        <f>IF(ISBLANK('Mortgage 2 Monthly calcs'!W234),"",'Mortgage 2 Monthly calcs'!W234)</f>
        <v>41093.065549551968</v>
      </c>
    </row>
    <row r="235" spans="2:28" x14ac:dyDescent="0.25">
      <c r="B235" s="110"/>
      <c r="C235" s="111"/>
      <c r="D235" s="124"/>
      <c r="E235" s="122" t="str">
        <f>IF(ISBLANK('Mortgage 2 Monthly calcs'!E235),"",'Mortgage 2 Monthly calcs'!E235)</f>
        <v/>
      </c>
      <c r="F235" s="122" t="str">
        <f>IF(ISBLANK('Mortgage 2 Monthly calcs'!F235),"",'Mortgage 2 Monthly calcs'!F235)</f>
        <v>Jun</v>
      </c>
      <c r="G235" s="123"/>
      <c r="H235" s="123">
        <f>IF(ISBLANK('Mortgage 2 Monthly calcs'!G235),"",'Mortgage 2 Monthly calcs'!G235)</f>
        <v>0.06</v>
      </c>
      <c r="I235" s="99">
        <f>IF(ISBLANK('Mortgage 2 Monthly calcs'!H235),"",'Mortgage 2 Monthly calcs'!H235)</f>
        <v>644.30140148551266</v>
      </c>
      <c r="J235" s="99">
        <f>IF(ISBLANK('Mortgage 2 Monthly calcs'!I235),"",'Mortgage 2 Monthly calcs'!I235)</f>
        <v>205.46532774775983</v>
      </c>
      <c r="K235" s="99">
        <f>IF(ISBLANK('Mortgage 2 Monthly calcs'!J235),"",'Mortgage 2 Monthly calcs'!J235)</f>
        <v>41093.065549551968</v>
      </c>
      <c r="L235" s="99"/>
      <c r="M235" s="99">
        <f>IF(ISBLANK('Mortgage 2 Monthly calcs'!K235),"",'Mortgage 2 Monthly calcs'!K235)</f>
        <v>0</v>
      </c>
      <c r="N235" s="99"/>
      <c r="O235" s="99">
        <f>IF(ISBLANK('Mortgage 2 Monthly calcs'!L235),"",'Mortgage 2 Monthly calcs'!L235)</f>
        <v>644.30140148551266</v>
      </c>
      <c r="P235" s="99"/>
      <c r="Q235" s="99">
        <f>IF(ISBLANK('Mortgage 2 Monthly calcs'!M235),"",'Mortgage 2 Monthly calcs'!M235)</f>
        <v>0</v>
      </c>
      <c r="R235" s="99">
        <f>IF(ISBLANK('Mortgage 2 Monthly calcs'!N235),"",'Mortgage 2 Monthly calcs'!N235)</f>
        <v>644.30140148551266</v>
      </c>
      <c r="S235" s="99">
        <f>IF(ISBLANK('Mortgage 2 Monthly calcs'!O235),"",'Mortgage 2 Monthly calcs'!O235)</f>
        <v>0</v>
      </c>
      <c r="T235" s="99"/>
      <c r="U235" s="99">
        <f>IF(ISBLANK('Mortgage 2 Monthly calcs'!P235),"",'Mortgage 2 Monthly calcs'!P235)</f>
        <v>0</v>
      </c>
      <c r="V235" s="99">
        <f>IF(ISBLANK('Mortgage 2 Monthly calcs'!Q235),"",'Mortgage 2 Monthly calcs'!Q235)</f>
        <v>0</v>
      </c>
      <c r="W235" s="99">
        <f>IF(ISBLANK('Mortgage 2 Monthly calcs'!R235),"",'Mortgage 2 Monthly calcs'!R235)</f>
        <v>438.83607373775283</v>
      </c>
      <c r="X235" s="99">
        <f>IF(ISBLANK('Mortgage 2 Monthly calcs'!S235),"",'Mortgage 2 Monthly calcs'!S235)</f>
        <v>205.46532774775983</v>
      </c>
      <c r="Y235" s="99">
        <f>IF(ISBLANK('Mortgage 2 Monthly calcs'!T235),"",'Mortgage 2 Monthly calcs'!T235)</f>
        <v>59345.770524186242</v>
      </c>
      <c r="Z235" s="99">
        <f>IF(ISBLANK('Mortgage 2 Monthly calcs'!U235),"",'Mortgage 2 Monthly calcs'!U235)</f>
        <v>84977.743408567767</v>
      </c>
      <c r="AA235" s="99">
        <f>IF(ISBLANK('Mortgage 2 Monthly calcs'!V235),"",'Mortgage 2 Monthly calcs'!V235)</f>
        <v>0</v>
      </c>
      <c r="AB235" s="99">
        <f>IF(ISBLANK('Mortgage 2 Monthly calcs'!W235),"",'Mortgage 2 Monthly calcs'!W235)</f>
        <v>40654.229475814223</v>
      </c>
    </row>
    <row r="236" spans="2:28" x14ac:dyDescent="0.25">
      <c r="B236" s="110"/>
      <c r="C236" s="111"/>
      <c r="D236" s="124"/>
      <c r="E236" s="122" t="str">
        <f>IF(ISBLANK('Mortgage 2 Monthly calcs'!E236),"",'Mortgage 2 Monthly calcs'!E236)</f>
        <v/>
      </c>
      <c r="F236" s="122" t="str">
        <f>IF(ISBLANK('Mortgage 2 Monthly calcs'!F236),"",'Mortgage 2 Monthly calcs'!F236)</f>
        <v>Jul</v>
      </c>
      <c r="G236" s="123"/>
      <c r="H236" s="123">
        <f>IF(ISBLANK('Mortgage 2 Monthly calcs'!G236),"",'Mortgage 2 Monthly calcs'!G236)</f>
        <v>0.06</v>
      </c>
      <c r="I236" s="99">
        <f>IF(ISBLANK('Mortgage 2 Monthly calcs'!H236),"",'Mortgage 2 Monthly calcs'!H236)</f>
        <v>644.30140148551277</v>
      </c>
      <c r="J236" s="99">
        <f>IF(ISBLANK('Mortgage 2 Monthly calcs'!I236),"",'Mortgage 2 Monthly calcs'!I236)</f>
        <v>203.27114737907112</v>
      </c>
      <c r="K236" s="99">
        <f>IF(ISBLANK('Mortgage 2 Monthly calcs'!J236),"",'Mortgage 2 Monthly calcs'!J236)</f>
        <v>40654.229475814223</v>
      </c>
      <c r="L236" s="99"/>
      <c r="M236" s="99">
        <f>IF(ISBLANK('Mortgage 2 Monthly calcs'!K236),"",'Mortgage 2 Monthly calcs'!K236)</f>
        <v>0</v>
      </c>
      <c r="N236" s="99"/>
      <c r="O236" s="99">
        <f>IF(ISBLANK('Mortgage 2 Monthly calcs'!L236),"",'Mortgage 2 Monthly calcs'!L236)</f>
        <v>644.30140148551266</v>
      </c>
      <c r="P236" s="99"/>
      <c r="Q236" s="99">
        <f>IF(ISBLANK('Mortgage 2 Monthly calcs'!M236),"",'Mortgage 2 Monthly calcs'!M236)</f>
        <v>0</v>
      </c>
      <c r="R236" s="99">
        <f>IF(ISBLANK('Mortgage 2 Monthly calcs'!N236),"",'Mortgage 2 Monthly calcs'!N236)</f>
        <v>644.30140148551266</v>
      </c>
      <c r="S236" s="99">
        <f>IF(ISBLANK('Mortgage 2 Monthly calcs'!O236),"",'Mortgage 2 Monthly calcs'!O236)</f>
        <v>0</v>
      </c>
      <c r="T236" s="99"/>
      <c r="U236" s="99">
        <f>IF(ISBLANK('Mortgage 2 Monthly calcs'!P236),"",'Mortgage 2 Monthly calcs'!P236)</f>
        <v>0</v>
      </c>
      <c r="V236" s="99">
        <f>IF(ISBLANK('Mortgage 2 Monthly calcs'!Q236),"",'Mortgage 2 Monthly calcs'!Q236)</f>
        <v>0</v>
      </c>
      <c r="W236" s="99">
        <f>IF(ISBLANK('Mortgage 2 Monthly calcs'!R236),"",'Mortgage 2 Monthly calcs'!R236)</f>
        <v>441.03025410644153</v>
      </c>
      <c r="X236" s="99">
        <f>IF(ISBLANK('Mortgage 2 Monthly calcs'!S236),"",'Mortgage 2 Monthly calcs'!S236)</f>
        <v>203.27114737907112</v>
      </c>
      <c r="Y236" s="99">
        <f>IF(ISBLANK('Mortgage 2 Monthly calcs'!T236),"",'Mortgage 2 Monthly calcs'!T236)</f>
        <v>59786.800778292687</v>
      </c>
      <c r="Z236" s="99">
        <f>IF(ISBLANK('Mortgage 2 Monthly calcs'!U236),"",'Mortgage 2 Monthly calcs'!U236)</f>
        <v>85181.014555946836</v>
      </c>
      <c r="AA236" s="99">
        <f>IF(ISBLANK('Mortgage 2 Monthly calcs'!V236),"",'Mortgage 2 Monthly calcs'!V236)</f>
        <v>0</v>
      </c>
      <c r="AB236" s="99">
        <f>IF(ISBLANK('Mortgage 2 Monthly calcs'!W236),"",'Mortgage 2 Monthly calcs'!W236)</f>
        <v>40213.199221707793</v>
      </c>
    </row>
    <row r="237" spans="2:28" x14ac:dyDescent="0.25">
      <c r="B237" s="110"/>
      <c r="C237" s="111"/>
      <c r="D237" s="124"/>
      <c r="E237" s="122" t="str">
        <f>IF(ISBLANK('Mortgage 2 Monthly calcs'!E237),"",'Mortgage 2 Monthly calcs'!E237)</f>
        <v/>
      </c>
      <c r="F237" s="122" t="str">
        <f>IF(ISBLANK('Mortgage 2 Monthly calcs'!F237),"",'Mortgage 2 Monthly calcs'!F237)</f>
        <v>Aug</v>
      </c>
      <c r="G237" s="123"/>
      <c r="H237" s="123">
        <f>IF(ISBLANK('Mortgage 2 Monthly calcs'!G237),"",'Mortgage 2 Monthly calcs'!G237)</f>
        <v>0.06</v>
      </c>
      <c r="I237" s="99">
        <f>IF(ISBLANK('Mortgage 2 Monthly calcs'!H237),"",'Mortgage 2 Monthly calcs'!H237)</f>
        <v>644.30140148551288</v>
      </c>
      <c r="J237" s="99">
        <f>IF(ISBLANK('Mortgage 2 Monthly calcs'!I237),"",'Mortgage 2 Monthly calcs'!I237)</f>
        <v>201.06599610853897</v>
      </c>
      <c r="K237" s="99">
        <f>IF(ISBLANK('Mortgage 2 Monthly calcs'!J237),"",'Mortgage 2 Monthly calcs'!J237)</f>
        <v>40213.199221707793</v>
      </c>
      <c r="L237" s="99"/>
      <c r="M237" s="99">
        <f>IF(ISBLANK('Mortgage 2 Monthly calcs'!K237),"",'Mortgage 2 Monthly calcs'!K237)</f>
        <v>0</v>
      </c>
      <c r="N237" s="99"/>
      <c r="O237" s="99">
        <f>IF(ISBLANK('Mortgage 2 Monthly calcs'!L237),"",'Mortgage 2 Monthly calcs'!L237)</f>
        <v>644.30140148551266</v>
      </c>
      <c r="P237" s="99"/>
      <c r="Q237" s="99">
        <f>IF(ISBLANK('Mortgage 2 Monthly calcs'!M237),"",'Mortgage 2 Monthly calcs'!M237)</f>
        <v>0</v>
      </c>
      <c r="R237" s="99">
        <f>IF(ISBLANK('Mortgage 2 Monthly calcs'!N237),"",'Mortgage 2 Monthly calcs'!N237)</f>
        <v>644.30140148551266</v>
      </c>
      <c r="S237" s="99">
        <f>IF(ISBLANK('Mortgage 2 Monthly calcs'!O237),"",'Mortgage 2 Monthly calcs'!O237)</f>
        <v>0</v>
      </c>
      <c r="T237" s="99"/>
      <c r="U237" s="99">
        <f>IF(ISBLANK('Mortgage 2 Monthly calcs'!P237),"",'Mortgage 2 Monthly calcs'!P237)</f>
        <v>0</v>
      </c>
      <c r="V237" s="99">
        <f>IF(ISBLANK('Mortgage 2 Monthly calcs'!Q237),"",'Mortgage 2 Monthly calcs'!Q237)</f>
        <v>0</v>
      </c>
      <c r="W237" s="99">
        <f>IF(ISBLANK('Mortgage 2 Monthly calcs'!R237),"",'Mortgage 2 Monthly calcs'!R237)</f>
        <v>443.23540537697369</v>
      </c>
      <c r="X237" s="99">
        <f>IF(ISBLANK('Mortgage 2 Monthly calcs'!S237),"",'Mortgage 2 Monthly calcs'!S237)</f>
        <v>201.06599610853897</v>
      </c>
      <c r="Y237" s="99">
        <f>IF(ISBLANK('Mortgage 2 Monthly calcs'!T237),"",'Mortgage 2 Monthly calcs'!T237)</f>
        <v>60230.036183669661</v>
      </c>
      <c r="Z237" s="99">
        <f>IF(ISBLANK('Mortgage 2 Monthly calcs'!U237),"",'Mortgage 2 Monthly calcs'!U237)</f>
        <v>85382.080552055369</v>
      </c>
      <c r="AA237" s="99">
        <f>IF(ISBLANK('Mortgage 2 Monthly calcs'!V237),"",'Mortgage 2 Monthly calcs'!V237)</f>
        <v>0</v>
      </c>
      <c r="AB237" s="99">
        <f>IF(ISBLANK('Mortgage 2 Monthly calcs'!W237),"",'Mortgage 2 Monthly calcs'!W237)</f>
        <v>39769.963816330826</v>
      </c>
    </row>
    <row r="238" spans="2:28" x14ac:dyDescent="0.25">
      <c r="B238" s="110"/>
      <c r="C238" s="111"/>
      <c r="D238" s="124"/>
      <c r="E238" s="122" t="str">
        <f>IF(ISBLANK('Mortgage 2 Monthly calcs'!E238),"",'Mortgage 2 Monthly calcs'!E238)</f>
        <v/>
      </c>
      <c r="F238" s="122" t="str">
        <f>IF(ISBLANK('Mortgage 2 Monthly calcs'!F238),"",'Mortgage 2 Monthly calcs'!F238)</f>
        <v>Sep</v>
      </c>
      <c r="G238" s="123"/>
      <c r="H238" s="123">
        <f>IF(ISBLANK('Mortgage 2 Monthly calcs'!G238),"",'Mortgage 2 Monthly calcs'!G238)</f>
        <v>0.06</v>
      </c>
      <c r="I238" s="99">
        <f>IF(ISBLANK('Mortgage 2 Monthly calcs'!H238),"",'Mortgage 2 Monthly calcs'!H238)</f>
        <v>644.30140148551311</v>
      </c>
      <c r="J238" s="99">
        <f>IF(ISBLANK('Mortgage 2 Monthly calcs'!I238),"",'Mortgage 2 Monthly calcs'!I238)</f>
        <v>198.84981908165415</v>
      </c>
      <c r="K238" s="99">
        <f>IF(ISBLANK('Mortgage 2 Monthly calcs'!J238),"",'Mortgage 2 Monthly calcs'!J238)</f>
        <v>39769.963816330826</v>
      </c>
      <c r="L238" s="99"/>
      <c r="M238" s="99">
        <f>IF(ISBLANK('Mortgage 2 Monthly calcs'!K238),"",'Mortgage 2 Monthly calcs'!K238)</f>
        <v>0</v>
      </c>
      <c r="N238" s="99"/>
      <c r="O238" s="99">
        <f>IF(ISBLANK('Mortgage 2 Monthly calcs'!L238),"",'Mortgage 2 Monthly calcs'!L238)</f>
        <v>644.30140148551266</v>
      </c>
      <c r="P238" s="99"/>
      <c r="Q238" s="99">
        <f>IF(ISBLANK('Mortgage 2 Monthly calcs'!M238),"",'Mortgage 2 Monthly calcs'!M238)</f>
        <v>0</v>
      </c>
      <c r="R238" s="99">
        <f>IF(ISBLANK('Mortgage 2 Monthly calcs'!N238),"",'Mortgage 2 Monthly calcs'!N238)</f>
        <v>644.30140148551266</v>
      </c>
      <c r="S238" s="99">
        <f>IF(ISBLANK('Mortgage 2 Monthly calcs'!O238),"",'Mortgage 2 Monthly calcs'!O238)</f>
        <v>0</v>
      </c>
      <c r="T238" s="99"/>
      <c r="U238" s="99">
        <f>IF(ISBLANK('Mortgage 2 Monthly calcs'!P238),"",'Mortgage 2 Monthly calcs'!P238)</f>
        <v>0</v>
      </c>
      <c r="V238" s="99">
        <f>IF(ISBLANK('Mortgage 2 Monthly calcs'!Q238),"",'Mortgage 2 Monthly calcs'!Q238)</f>
        <v>0</v>
      </c>
      <c r="W238" s="99">
        <f>IF(ISBLANK('Mortgage 2 Monthly calcs'!R238),"",'Mortgage 2 Monthly calcs'!R238)</f>
        <v>445.45158240385854</v>
      </c>
      <c r="X238" s="99">
        <f>IF(ISBLANK('Mortgage 2 Monthly calcs'!S238),"",'Mortgage 2 Monthly calcs'!S238)</f>
        <v>198.84981908165415</v>
      </c>
      <c r="Y238" s="99">
        <f>IF(ISBLANK('Mortgage 2 Monthly calcs'!T238),"",'Mortgage 2 Monthly calcs'!T238)</f>
        <v>60675.487766073522</v>
      </c>
      <c r="Z238" s="99">
        <f>IF(ISBLANK('Mortgage 2 Monthly calcs'!U238),"",'Mortgage 2 Monthly calcs'!U238)</f>
        <v>85580.93037113703</v>
      </c>
      <c r="AA238" s="99">
        <f>IF(ISBLANK('Mortgage 2 Monthly calcs'!V238),"",'Mortgage 2 Monthly calcs'!V238)</f>
        <v>0</v>
      </c>
      <c r="AB238" s="99">
        <f>IF(ISBLANK('Mortgage 2 Monthly calcs'!W238),"",'Mortgage 2 Monthly calcs'!W238)</f>
        <v>39324.512233926973</v>
      </c>
    </row>
    <row r="239" spans="2:28" x14ac:dyDescent="0.25">
      <c r="B239" s="110"/>
      <c r="C239" s="111"/>
      <c r="D239" s="124">
        <f>D227+1</f>
        <v>19</v>
      </c>
      <c r="E239" s="122" t="str">
        <f>IF(ISBLANK('Mortgage 2 Monthly calcs'!E239),"",'Mortgage 2 Monthly calcs'!E239)</f>
        <v/>
      </c>
      <c r="F239" s="122" t="str">
        <f>IF(ISBLANK('Mortgage 2 Monthly calcs'!F239),"",'Mortgage 2 Monthly calcs'!F239)</f>
        <v>Oct</v>
      </c>
      <c r="G239" s="123"/>
      <c r="H239" s="123">
        <f>IF(ISBLANK('Mortgage 2 Monthly calcs'!G239),"",'Mortgage 2 Monthly calcs'!G239)</f>
        <v>0.06</v>
      </c>
      <c r="I239" s="99">
        <f>IF(ISBLANK('Mortgage 2 Monthly calcs'!H239),"",'Mortgage 2 Monthly calcs'!H239)</f>
        <v>644.30140148551322</v>
      </c>
      <c r="J239" s="99">
        <f>IF(ISBLANK('Mortgage 2 Monthly calcs'!I239),"",'Mortgage 2 Monthly calcs'!I239)</f>
        <v>196.62256116963488</v>
      </c>
      <c r="K239" s="99">
        <f>IF(ISBLANK('Mortgage 2 Monthly calcs'!J239),"",'Mortgage 2 Monthly calcs'!J239)</f>
        <v>39324.512233926973</v>
      </c>
      <c r="L239" s="99"/>
      <c r="M239" s="99">
        <f>IF(ISBLANK('Mortgage 2 Monthly calcs'!K239),"",'Mortgage 2 Monthly calcs'!K239)</f>
        <v>0</v>
      </c>
      <c r="N239" s="99"/>
      <c r="O239" s="99">
        <f>IF(ISBLANK('Mortgage 2 Monthly calcs'!L239),"",'Mortgage 2 Monthly calcs'!L239)</f>
        <v>644.30140148551266</v>
      </c>
      <c r="P239" s="99"/>
      <c r="Q239" s="99">
        <f>IF(ISBLANK('Mortgage 2 Monthly calcs'!M239),"",'Mortgage 2 Monthly calcs'!M239)</f>
        <v>0</v>
      </c>
      <c r="R239" s="99">
        <f>IF(ISBLANK('Mortgage 2 Monthly calcs'!N239),"",'Mortgage 2 Monthly calcs'!N239)</f>
        <v>644.30140148551266</v>
      </c>
      <c r="S239" s="99">
        <f>IF(ISBLANK('Mortgage 2 Monthly calcs'!O239),"",'Mortgage 2 Monthly calcs'!O239)</f>
        <v>0</v>
      </c>
      <c r="T239" s="99"/>
      <c r="U239" s="99">
        <f>IF(ISBLANK('Mortgage 2 Monthly calcs'!P239),"",'Mortgage 2 Monthly calcs'!P239)</f>
        <v>0</v>
      </c>
      <c r="V239" s="99">
        <f>IF(ISBLANK('Mortgage 2 Monthly calcs'!Q239),"",'Mortgage 2 Monthly calcs'!Q239)</f>
        <v>0</v>
      </c>
      <c r="W239" s="99">
        <f>IF(ISBLANK('Mortgage 2 Monthly calcs'!R239),"",'Mortgage 2 Monthly calcs'!R239)</f>
        <v>447.67884031587778</v>
      </c>
      <c r="X239" s="99">
        <f>IF(ISBLANK('Mortgage 2 Monthly calcs'!S239),"",'Mortgage 2 Monthly calcs'!S239)</f>
        <v>196.62256116963488</v>
      </c>
      <c r="Y239" s="99">
        <f>IF(ISBLANK('Mortgage 2 Monthly calcs'!T239),"",'Mortgage 2 Monthly calcs'!T239)</f>
        <v>61123.166606389401</v>
      </c>
      <c r="Z239" s="99">
        <f>IF(ISBLANK('Mortgage 2 Monthly calcs'!U239),"",'Mortgage 2 Monthly calcs'!U239)</f>
        <v>85777.552932306658</v>
      </c>
      <c r="AA239" s="99">
        <f>IF(ISBLANK('Mortgage 2 Monthly calcs'!V239),"",'Mortgage 2 Monthly calcs'!V239)</f>
        <v>0</v>
      </c>
      <c r="AB239" s="99">
        <f>IF(ISBLANK('Mortgage 2 Monthly calcs'!W239),"",'Mortgage 2 Monthly calcs'!W239)</f>
        <v>38876.833393611101</v>
      </c>
    </row>
    <row r="240" spans="2:28" x14ac:dyDescent="0.25">
      <c r="B240" s="110"/>
      <c r="C240" s="111"/>
      <c r="D240" s="124"/>
      <c r="E240" s="122" t="str">
        <f>IF(ISBLANK('Mortgage 2 Monthly calcs'!E240),"",'Mortgage 2 Monthly calcs'!E240)</f>
        <v/>
      </c>
      <c r="F240" s="122" t="str">
        <f>IF(ISBLANK('Mortgage 2 Monthly calcs'!F240),"",'Mortgage 2 Monthly calcs'!F240)</f>
        <v>Nov</v>
      </c>
      <c r="G240" s="123"/>
      <c r="H240" s="123">
        <f>IF(ISBLANK('Mortgage 2 Monthly calcs'!G240),"",'Mortgage 2 Monthly calcs'!G240)</f>
        <v>0.06</v>
      </c>
      <c r="I240" s="99">
        <f>IF(ISBLANK('Mortgage 2 Monthly calcs'!H240),"",'Mortgage 2 Monthly calcs'!H240)</f>
        <v>644.30140148551322</v>
      </c>
      <c r="J240" s="99">
        <f>IF(ISBLANK('Mortgage 2 Monthly calcs'!I240),"",'Mortgage 2 Monthly calcs'!I240)</f>
        <v>194.38416696805552</v>
      </c>
      <c r="K240" s="99">
        <f>IF(ISBLANK('Mortgage 2 Monthly calcs'!J240),"",'Mortgage 2 Monthly calcs'!J240)</f>
        <v>38876.833393611101</v>
      </c>
      <c r="L240" s="99"/>
      <c r="M240" s="99">
        <f>IF(ISBLANK('Mortgage 2 Monthly calcs'!K240),"",'Mortgage 2 Monthly calcs'!K240)</f>
        <v>0</v>
      </c>
      <c r="N240" s="99"/>
      <c r="O240" s="99">
        <f>IF(ISBLANK('Mortgage 2 Monthly calcs'!L240),"",'Mortgage 2 Monthly calcs'!L240)</f>
        <v>644.30140148551266</v>
      </c>
      <c r="P240" s="99"/>
      <c r="Q240" s="99">
        <f>IF(ISBLANK('Mortgage 2 Monthly calcs'!M240),"",'Mortgage 2 Monthly calcs'!M240)</f>
        <v>0</v>
      </c>
      <c r="R240" s="99">
        <f>IF(ISBLANK('Mortgage 2 Monthly calcs'!N240),"",'Mortgage 2 Monthly calcs'!N240)</f>
        <v>644.30140148551266</v>
      </c>
      <c r="S240" s="99">
        <f>IF(ISBLANK('Mortgage 2 Monthly calcs'!O240),"",'Mortgage 2 Monthly calcs'!O240)</f>
        <v>0</v>
      </c>
      <c r="T240" s="99"/>
      <c r="U240" s="99">
        <f>IF(ISBLANK('Mortgage 2 Monthly calcs'!P240),"",'Mortgage 2 Monthly calcs'!P240)</f>
        <v>0</v>
      </c>
      <c r="V240" s="99">
        <f>IF(ISBLANK('Mortgage 2 Monthly calcs'!Q240),"",'Mortgage 2 Monthly calcs'!Q240)</f>
        <v>0</v>
      </c>
      <c r="W240" s="99">
        <f>IF(ISBLANK('Mortgage 2 Monthly calcs'!R240),"",'Mortgage 2 Monthly calcs'!R240)</f>
        <v>449.91723451745713</v>
      </c>
      <c r="X240" s="99">
        <f>IF(ISBLANK('Mortgage 2 Monthly calcs'!S240),"",'Mortgage 2 Monthly calcs'!S240)</f>
        <v>194.38416696805552</v>
      </c>
      <c r="Y240" s="99">
        <f>IF(ISBLANK('Mortgage 2 Monthly calcs'!T240),"",'Mortgage 2 Monthly calcs'!T240)</f>
        <v>61573.08384090686</v>
      </c>
      <c r="Z240" s="99">
        <f>IF(ISBLANK('Mortgage 2 Monthly calcs'!U240),"",'Mortgage 2 Monthly calcs'!U240)</f>
        <v>85971.937099274714</v>
      </c>
      <c r="AA240" s="99">
        <f>IF(ISBLANK('Mortgage 2 Monthly calcs'!V240),"",'Mortgage 2 Monthly calcs'!V240)</f>
        <v>0</v>
      </c>
      <c r="AB240" s="99">
        <f>IF(ISBLANK('Mortgage 2 Monthly calcs'!W240),"",'Mortgage 2 Monthly calcs'!W240)</f>
        <v>38426.916159093649</v>
      </c>
    </row>
    <row r="241" spans="2:28" x14ac:dyDescent="0.25">
      <c r="B241" s="110"/>
      <c r="C241" s="111"/>
      <c r="D241" s="124"/>
      <c r="E241" s="122" t="str">
        <f>IF(ISBLANK('Mortgage 2 Monthly calcs'!E241),"",'Mortgage 2 Monthly calcs'!E241)</f>
        <v/>
      </c>
      <c r="F241" s="122" t="str">
        <f>IF(ISBLANK('Mortgage 2 Monthly calcs'!F241),"",'Mortgage 2 Monthly calcs'!F241)</f>
        <v>Dec</v>
      </c>
      <c r="G241" s="123"/>
      <c r="H241" s="123">
        <f>IF(ISBLANK('Mortgage 2 Monthly calcs'!G241),"",'Mortgage 2 Monthly calcs'!G241)</f>
        <v>0.06</v>
      </c>
      <c r="I241" s="99">
        <f>IF(ISBLANK('Mortgage 2 Monthly calcs'!H241),"",'Mortgage 2 Monthly calcs'!H241)</f>
        <v>644.30140148551334</v>
      </c>
      <c r="J241" s="99">
        <f>IF(ISBLANK('Mortgage 2 Monthly calcs'!I241),"",'Mortgage 2 Monthly calcs'!I241)</f>
        <v>192.13458079546825</v>
      </c>
      <c r="K241" s="99">
        <f>IF(ISBLANK('Mortgage 2 Monthly calcs'!J241),"",'Mortgage 2 Monthly calcs'!J241)</f>
        <v>38426.916159093649</v>
      </c>
      <c r="L241" s="99"/>
      <c r="M241" s="99">
        <f>IF(ISBLANK('Mortgage 2 Monthly calcs'!K241),"",'Mortgage 2 Monthly calcs'!K241)</f>
        <v>0</v>
      </c>
      <c r="N241" s="99"/>
      <c r="O241" s="99">
        <f>IF(ISBLANK('Mortgage 2 Monthly calcs'!L241),"",'Mortgage 2 Monthly calcs'!L241)</f>
        <v>644.30140148551266</v>
      </c>
      <c r="P241" s="99"/>
      <c r="Q241" s="99">
        <f>IF(ISBLANK('Mortgage 2 Monthly calcs'!M241),"",'Mortgage 2 Monthly calcs'!M241)</f>
        <v>0</v>
      </c>
      <c r="R241" s="99">
        <f>IF(ISBLANK('Mortgage 2 Monthly calcs'!N241),"",'Mortgage 2 Monthly calcs'!N241)</f>
        <v>644.30140148551266</v>
      </c>
      <c r="S241" s="99">
        <f>IF(ISBLANK('Mortgage 2 Monthly calcs'!O241),"",'Mortgage 2 Monthly calcs'!O241)</f>
        <v>0</v>
      </c>
      <c r="T241" s="99"/>
      <c r="U241" s="99">
        <f>IF(ISBLANK('Mortgage 2 Monthly calcs'!P241),"",'Mortgage 2 Monthly calcs'!P241)</f>
        <v>0</v>
      </c>
      <c r="V241" s="99">
        <f>IF(ISBLANK('Mortgage 2 Monthly calcs'!Q241),"",'Mortgage 2 Monthly calcs'!Q241)</f>
        <v>0</v>
      </c>
      <c r="W241" s="99">
        <f>IF(ISBLANK('Mortgage 2 Monthly calcs'!R241),"",'Mortgage 2 Monthly calcs'!R241)</f>
        <v>452.1668206900444</v>
      </c>
      <c r="X241" s="99">
        <f>IF(ISBLANK('Mortgage 2 Monthly calcs'!S241),"",'Mortgage 2 Monthly calcs'!S241)</f>
        <v>192.13458079546825</v>
      </c>
      <c r="Y241" s="99">
        <f>IF(ISBLANK('Mortgage 2 Monthly calcs'!T241),"",'Mortgage 2 Monthly calcs'!T241)</f>
        <v>62025.250661596903</v>
      </c>
      <c r="Z241" s="99">
        <f>IF(ISBLANK('Mortgage 2 Monthly calcs'!U241),"",'Mortgage 2 Monthly calcs'!U241)</f>
        <v>86164.071680070178</v>
      </c>
      <c r="AA241" s="99">
        <f>IF(ISBLANK('Mortgage 2 Monthly calcs'!V241),"",'Mortgage 2 Monthly calcs'!V241)</f>
        <v>0</v>
      </c>
      <c r="AB241" s="99">
        <f>IF(ISBLANK('Mortgage 2 Monthly calcs'!W241),"",'Mortgage 2 Monthly calcs'!W241)</f>
        <v>37974.749338403613</v>
      </c>
    </row>
    <row r="242" spans="2:28" x14ac:dyDescent="0.25">
      <c r="B242" s="110"/>
      <c r="C242" s="111"/>
      <c r="D242" s="124"/>
      <c r="E242" s="122">
        <f>IF(ISBLANK('Mortgage 2 Monthly calcs'!E242),"",'Mortgage 2 Monthly calcs'!E242)</f>
        <v>2029</v>
      </c>
      <c r="F242" s="122" t="str">
        <f>IF(ISBLANK('Mortgage 2 Monthly calcs'!F242),"",'Mortgage 2 Monthly calcs'!F242)</f>
        <v>Jan</v>
      </c>
      <c r="G242" s="123"/>
      <c r="H242" s="123">
        <f>IF(ISBLANK('Mortgage 2 Monthly calcs'!G242),"",'Mortgage 2 Monthly calcs'!G242)</f>
        <v>0.06</v>
      </c>
      <c r="I242" s="99">
        <f>IF(ISBLANK('Mortgage 2 Monthly calcs'!H242),"",'Mortgage 2 Monthly calcs'!H242)</f>
        <v>644.30140148551357</v>
      </c>
      <c r="J242" s="99">
        <f>IF(ISBLANK('Mortgage 2 Monthly calcs'!I242),"",'Mortgage 2 Monthly calcs'!I242)</f>
        <v>189.87374669201807</v>
      </c>
      <c r="K242" s="99">
        <f>IF(ISBLANK('Mortgage 2 Monthly calcs'!J242),"",'Mortgage 2 Monthly calcs'!J242)</f>
        <v>37974.749338403613</v>
      </c>
      <c r="L242" s="99"/>
      <c r="M242" s="99">
        <f>IF(ISBLANK('Mortgage 2 Monthly calcs'!K242),"",'Mortgage 2 Monthly calcs'!K242)</f>
        <v>0</v>
      </c>
      <c r="N242" s="99"/>
      <c r="O242" s="99">
        <f>IF(ISBLANK('Mortgage 2 Monthly calcs'!L242),"",'Mortgage 2 Monthly calcs'!L242)</f>
        <v>644.30140148551357</v>
      </c>
      <c r="P242" s="99"/>
      <c r="Q242" s="99">
        <f>IF(ISBLANK('Mortgage 2 Monthly calcs'!M242),"",'Mortgage 2 Monthly calcs'!M242)</f>
        <v>0</v>
      </c>
      <c r="R242" s="99">
        <f>IF(ISBLANK('Mortgage 2 Monthly calcs'!N242),"",'Mortgage 2 Monthly calcs'!N242)</f>
        <v>644.30140148551357</v>
      </c>
      <c r="S242" s="99">
        <f>IF(ISBLANK('Mortgage 2 Monthly calcs'!O242),"",'Mortgage 2 Monthly calcs'!O242)</f>
        <v>0</v>
      </c>
      <c r="T242" s="99"/>
      <c r="U242" s="99">
        <f>IF(ISBLANK('Mortgage 2 Monthly calcs'!P242),"",'Mortgage 2 Monthly calcs'!P242)</f>
        <v>0</v>
      </c>
      <c r="V242" s="99">
        <f>IF(ISBLANK('Mortgage 2 Monthly calcs'!Q242),"",'Mortgage 2 Monthly calcs'!Q242)</f>
        <v>0</v>
      </c>
      <c r="W242" s="99">
        <f>IF(ISBLANK('Mortgage 2 Monthly calcs'!R242),"",'Mortgage 2 Monthly calcs'!R242)</f>
        <v>454.42765479349549</v>
      </c>
      <c r="X242" s="99">
        <f>IF(ISBLANK('Mortgage 2 Monthly calcs'!S242),"",'Mortgage 2 Monthly calcs'!S242)</f>
        <v>189.87374669201807</v>
      </c>
      <c r="Y242" s="99">
        <f>IF(ISBLANK('Mortgage 2 Monthly calcs'!T242),"",'Mortgage 2 Monthly calcs'!T242)</f>
        <v>62479.678316390397</v>
      </c>
      <c r="Z242" s="99">
        <f>IF(ISBLANK('Mortgage 2 Monthly calcs'!U242),"",'Mortgage 2 Monthly calcs'!U242)</f>
        <v>86353.945426762191</v>
      </c>
      <c r="AA242" s="99">
        <f>IF(ISBLANK('Mortgage 2 Monthly calcs'!V242),"",'Mortgage 2 Monthly calcs'!V242)</f>
        <v>0</v>
      </c>
      <c r="AB242" s="99">
        <f>IF(ISBLANK('Mortgage 2 Monthly calcs'!W242),"",'Mortgage 2 Monthly calcs'!W242)</f>
        <v>37520.321683610127</v>
      </c>
    </row>
    <row r="243" spans="2:28" x14ac:dyDescent="0.25">
      <c r="B243" s="110"/>
      <c r="C243" s="111"/>
      <c r="D243" s="124" t="str">
        <f>IF(K1011=1,F235+1,"")</f>
        <v/>
      </c>
      <c r="E243" s="122" t="str">
        <f>IF(ISBLANK('Mortgage 2 Monthly calcs'!E243),"",'Mortgage 2 Monthly calcs'!E243)</f>
        <v/>
      </c>
      <c r="F243" s="122" t="str">
        <f>IF(ISBLANK('Mortgage 2 Monthly calcs'!F243),"",'Mortgage 2 Monthly calcs'!F243)</f>
        <v>Feb</v>
      </c>
      <c r="G243" s="123"/>
      <c r="H243" s="123">
        <f>IF(ISBLANK('Mortgage 2 Monthly calcs'!G243),"",'Mortgage 2 Monthly calcs'!G243)</f>
        <v>0.06</v>
      </c>
      <c r="I243" s="99">
        <f>IF(ISBLANK('Mortgage 2 Monthly calcs'!H243),"",'Mortgage 2 Monthly calcs'!H243)</f>
        <v>644.30140148551368</v>
      </c>
      <c r="J243" s="99">
        <f>IF(ISBLANK('Mortgage 2 Monthly calcs'!I243),"",'Mortgage 2 Monthly calcs'!I243)</f>
        <v>187.60160841805063</v>
      </c>
      <c r="K243" s="99">
        <f>IF(ISBLANK('Mortgage 2 Monthly calcs'!J243),"",'Mortgage 2 Monthly calcs'!J243)</f>
        <v>37520.321683610127</v>
      </c>
      <c r="L243" s="99"/>
      <c r="M243" s="99">
        <f>IF(ISBLANK('Mortgage 2 Monthly calcs'!K243),"",'Mortgage 2 Monthly calcs'!K243)</f>
        <v>0</v>
      </c>
      <c r="N243" s="99"/>
      <c r="O243" s="99">
        <f>IF(ISBLANK('Mortgage 2 Monthly calcs'!L243),"",'Mortgage 2 Monthly calcs'!L243)</f>
        <v>644.30140148551357</v>
      </c>
      <c r="P243" s="99"/>
      <c r="Q243" s="99">
        <f>IF(ISBLANK('Mortgage 2 Monthly calcs'!M243),"",'Mortgage 2 Monthly calcs'!M243)</f>
        <v>0</v>
      </c>
      <c r="R243" s="99">
        <f>IF(ISBLANK('Mortgage 2 Monthly calcs'!N243),"",'Mortgage 2 Monthly calcs'!N243)</f>
        <v>644.30140148551357</v>
      </c>
      <c r="S243" s="99">
        <f>IF(ISBLANK('Mortgage 2 Monthly calcs'!O243),"",'Mortgage 2 Monthly calcs'!O243)</f>
        <v>0</v>
      </c>
      <c r="T243" s="99"/>
      <c r="U243" s="99">
        <f>IF(ISBLANK('Mortgage 2 Monthly calcs'!P243),"",'Mortgage 2 Monthly calcs'!P243)</f>
        <v>0</v>
      </c>
      <c r="V243" s="99">
        <f>IF(ISBLANK('Mortgage 2 Monthly calcs'!Q243),"",'Mortgage 2 Monthly calcs'!Q243)</f>
        <v>0</v>
      </c>
      <c r="W243" s="99">
        <f>IF(ISBLANK('Mortgage 2 Monthly calcs'!R243),"",'Mortgage 2 Monthly calcs'!R243)</f>
        <v>456.69979306746291</v>
      </c>
      <c r="X243" s="99">
        <f>IF(ISBLANK('Mortgage 2 Monthly calcs'!S243),"",'Mortgage 2 Monthly calcs'!S243)</f>
        <v>187.60160841805063</v>
      </c>
      <c r="Y243" s="99">
        <f>IF(ISBLANK('Mortgage 2 Monthly calcs'!T243),"",'Mortgage 2 Monthly calcs'!T243)</f>
        <v>62936.378109457859</v>
      </c>
      <c r="Z243" s="99">
        <f>IF(ISBLANK('Mortgage 2 Monthly calcs'!U243),"",'Mortgage 2 Monthly calcs'!U243)</f>
        <v>86541.547035180236</v>
      </c>
      <c r="AA243" s="99">
        <f>IF(ISBLANK('Mortgage 2 Monthly calcs'!V243),"",'Mortgage 2 Monthly calcs'!V243)</f>
        <v>0</v>
      </c>
      <c r="AB243" s="99">
        <f>IF(ISBLANK('Mortgage 2 Monthly calcs'!W243),"",'Mortgage 2 Monthly calcs'!W243)</f>
        <v>37063.621890542672</v>
      </c>
    </row>
    <row r="244" spans="2:28" x14ac:dyDescent="0.25">
      <c r="B244" s="110"/>
      <c r="C244" s="111"/>
      <c r="D244" s="124" t="str">
        <f>IF(K1012=1,F235+1,"")</f>
        <v/>
      </c>
      <c r="E244" s="122" t="str">
        <f>IF(ISBLANK('Mortgage 2 Monthly calcs'!E244),"",'Mortgage 2 Monthly calcs'!E244)</f>
        <v/>
      </c>
      <c r="F244" s="122" t="str">
        <f>IF(ISBLANK('Mortgage 2 Monthly calcs'!F244),"",'Mortgage 2 Monthly calcs'!F244)</f>
        <v>Mar</v>
      </c>
      <c r="G244" s="123"/>
      <c r="H244" s="123">
        <f>IF(ISBLANK('Mortgage 2 Monthly calcs'!G244),"",'Mortgage 2 Monthly calcs'!G244)</f>
        <v>0.06</v>
      </c>
      <c r="I244" s="99">
        <f>IF(ISBLANK('Mortgage 2 Monthly calcs'!H244),"",'Mortgage 2 Monthly calcs'!H244)</f>
        <v>644.30140148551379</v>
      </c>
      <c r="J244" s="99">
        <f>IF(ISBLANK('Mortgage 2 Monthly calcs'!I244),"",'Mortgage 2 Monthly calcs'!I244)</f>
        <v>185.31810945271337</v>
      </c>
      <c r="K244" s="99">
        <f>IF(ISBLANK('Mortgage 2 Monthly calcs'!J244),"",'Mortgage 2 Monthly calcs'!J244)</f>
        <v>37063.621890542672</v>
      </c>
      <c r="L244" s="99"/>
      <c r="M244" s="99">
        <f>IF(ISBLANK('Mortgage 2 Monthly calcs'!K244),"",'Mortgage 2 Monthly calcs'!K244)</f>
        <v>0</v>
      </c>
      <c r="N244" s="99"/>
      <c r="O244" s="99">
        <f>IF(ISBLANK('Mortgage 2 Monthly calcs'!L244),"",'Mortgage 2 Monthly calcs'!L244)</f>
        <v>644.30140148551357</v>
      </c>
      <c r="P244" s="99"/>
      <c r="Q244" s="99">
        <f>IF(ISBLANK('Mortgage 2 Monthly calcs'!M244),"",'Mortgage 2 Monthly calcs'!M244)</f>
        <v>0</v>
      </c>
      <c r="R244" s="99">
        <f>IF(ISBLANK('Mortgage 2 Monthly calcs'!N244),"",'Mortgage 2 Monthly calcs'!N244)</f>
        <v>644.30140148551357</v>
      </c>
      <c r="S244" s="99">
        <f>IF(ISBLANK('Mortgage 2 Monthly calcs'!O244),"",'Mortgage 2 Monthly calcs'!O244)</f>
        <v>0</v>
      </c>
      <c r="T244" s="99"/>
      <c r="U244" s="99">
        <f>IF(ISBLANK('Mortgage 2 Monthly calcs'!P244),"",'Mortgage 2 Monthly calcs'!P244)</f>
        <v>0</v>
      </c>
      <c r="V244" s="99">
        <f>IF(ISBLANK('Mortgage 2 Monthly calcs'!Q244),"",'Mortgage 2 Monthly calcs'!Q244)</f>
        <v>0</v>
      </c>
      <c r="W244" s="99">
        <f>IF(ISBLANK('Mortgage 2 Monthly calcs'!R244),"",'Mortgage 2 Monthly calcs'!R244)</f>
        <v>458.98329203280019</v>
      </c>
      <c r="X244" s="99">
        <f>IF(ISBLANK('Mortgage 2 Monthly calcs'!S244),"",'Mortgage 2 Monthly calcs'!S244)</f>
        <v>185.31810945271337</v>
      </c>
      <c r="Y244" s="99">
        <f>IF(ISBLANK('Mortgage 2 Monthly calcs'!T244),"",'Mortgage 2 Monthly calcs'!T244)</f>
        <v>63395.361401490656</v>
      </c>
      <c r="Z244" s="99">
        <f>IF(ISBLANK('Mortgage 2 Monthly calcs'!U244),"",'Mortgage 2 Monthly calcs'!U244)</f>
        <v>86726.865144632946</v>
      </c>
      <c r="AA244" s="99">
        <f>IF(ISBLANK('Mortgage 2 Monthly calcs'!V244),"",'Mortgage 2 Monthly calcs'!V244)</f>
        <v>0</v>
      </c>
      <c r="AB244" s="99">
        <f>IF(ISBLANK('Mortgage 2 Monthly calcs'!W244),"",'Mortgage 2 Monthly calcs'!W244)</f>
        <v>36604.638598509882</v>
      </c>
    </row>
    <row r="245" spans="2:28" x14ac:dyDescent="0.25">
      <c r="B245" s="110"/>
      <c r="C245" s="111"/>
      <c r="D245" s="124" t="str">
        <f>IF(K1013=1,F235+1,"")</f>
        <v/>
      </c>
      <c r="E245" s="122" t="str">
        <f>IF(ISBLANK('Mortgage 2 Monthly calcs'!E245),"",'Mortgage 2 Monthly calcs'!E245)</f>
        <v/>
      </c>
      <c r="F245" s="122" t="str">
        <f>IF(ISBLANK('Mortgage 2 Monthly calcs'!F245),"",'Mortgage 2 Monthly calcs'!F245)</f>
        <v>Apr</v>
      </c>
      <c r="G245" s="123"/>
      <c r="H245" s="123">
        <f>IF(ISBLANK('Mortgage 2 Monthly calcs'!G245),"",'Mortgage 2 Monthly calcs'!G245)</f>
        <v>0.06</v>
      </c>
      <c r="I245" s="99">
        <f>IF(ISBLANK('Mortgage 2 Monthly calcs'!H245),"",'Mortgage 2 Monthly calcs'!H245)</f>
        <v>644.30140148551413</v>
      </c>
      <c r="J245" s="99">
        <f>IF(ISBLANK('Mortgage 2 Monthly calcs'!I245),"",'Mortgage 2 Monthly calcs'!I245)</f>
        <v>183.02319299254941</v>
      </c>
      <c r="K245" s="99">
        <f>IF(ISBLANK('Mortgage 2 Monthly calcs'!J245),"",'Mortgage 2 Monthly calcs'!J245)</f>
        <v>36604.638598509882</v>
      </c>
      <c r="L245" s="99"/>
      <c r="M245" s="99">
        <f>IF(ISBLANK('Mortgage 2 Monthly calcs'!K245),"",'Mortgage 2 Monthly calcs'!K245)</f>
        <v>0</v>
      </c>
      <c r="N245" s="99"/>
      <c r="O245" s="99">
        <f>IF(ISBLANK('Mortgage 2 Monthly calcs'!L245),"",'Mortgage 2 Monthly calcs'!L245)</f>
        <v>644.30140148551357</v>
      </c>
      <c r="P245" s="99"/>
      <c r="Q245" s="99">
        <f>IF(ISBLANK('Mortgage 2 Monthly calcs'!M245),"",'Mortgage 2 Monthly calcs'!M245)</f>
        <v>0</v>
      </c>
      <c r="R245" s="99">
        <f>IF(ISBLANK('Mortgage 2 Monthly calcs'!N245),"",'Mortgage 2 Monthly calcs'!N245)</f>
        <v>644.30140148551357</v>
      </c>
      <c r="S245" s="99">
        <f>IF(ISBLANK('Mortgage 2 Monthly calcs'!O245),"",'Mortgage 2 Monthly calcs'!O245)</f>
        <v>0</v>
      </c>
      <c r="T245" s="99"/>
      <c r="U245" s="99">
        <f>IF(ISBLANK('Mortgage 2 Monthly calcs'!P245),"",'Mortgage 2 Monthly calcs'!P245)</f>
        <v>0</v>
      </c>
      <c r="V245" s="99">
        <f>IF(ISBLANK('Mortgage 2 Monthly calcs'!Q245),"",'Mortgage 2 Monthly calcs'!Q245)</f>
        <v>0</v>
      </c>
      <c r="W245" s="99">
        <f>IF(ISBLANK('Mortgage 2 Monthly calcs'!R245),"",'Mortgage 2 Monthly calcs'!R245)</f>
        <v>461.27820849296415</v>
      </c>
      <c r="X245" s="99">
        <f>IF(ISBLANK('Mortgage 2 Monthly calcs'!S245),"",'Mortgage 2 Monthly calcs'!S245)</f>
        <v>183.02319299254941</v>
      </c>
      <c r="Y245" s="99">
        <f>IF(ISBLANK('Mortgage 2 Monthly calcs'!T245),"",'Mortgage 2 Monthly calcs'!T245)</f>
        <v>63856.63960998362</v>
      </c>
      <c r="Z245" s="99">
        <f>IF(ISBLANK('Mortgage 2 Monthly calcs'!U245),"",'Mortgage 2 Monthly calcs'!U245)</f>
        <v>86909.888337625496</v>
      </c>
      <c r="AA245" s="99">
        <f>IF(ISBLANK('Mortgage 2 Monthly calcs'!V245),"",'Mortgage 2 Monthly calcs'!V245)</f>
        <v>0</v>
      </c>
      <c r="AB245" s="99">
        <f>IF(ISBLANK('Mortgage 2 Monthly calcs'!W245),"",'Mortgage 2 Monthly calcs'!W245)</f>
        <v>36143.360390016926</v>
      </c>
    </row>
    <row r="246" spans="2:28" x14ac:dyDescent="0.25">
      <c r="B246" s="110"/>
      <c r="C246" s="111"/>
      <c r="D246" s="124" t="str">
        <f>IF(K1014=1,F235+1,"")</f>
        <v/>
      </c>
      <c r="E246" s="122" t="str">
        <f>IF(ISBLANK('Mortgage 2 Monthly calcs'!E246),"",'Mortgage 2 Monthly calcs'!E246)</f>
        <v/>
      </c>
      <c r="F246" s="122" t="str">
        <f>IF(ISBLANK('Mortgage 2 Monthly calcs'!F246),"",'Mortgage 2 Monthly calcs'!F246)</f>
        <v>May</v>
      </c>
      <c r="G246" s="123"/>
      <c r="H246" s="123">
        <f>IF(ISBLANK('Mortgage 2 Monthly calcs'!G246),"",'Mortgage 2 Monthly calcs'!G246)</f>
        <v>0.06</v>
      </c>
      <c r="I246" s="99">
        <f>IF(ISBLANK('Mortgage 2 Monthly calcs'!H246),"",'Mortgage 2 Monthly calcs'!H246)</f>
        <v>644.30140148551413</v>
      </c>
      <c r="J246" s="99">
        <f>IF(ISBLANK('Mortgage 2 Monthly calcs'!I246),"",'Mortgage 2 Monthly calcs'!I246)</f>
        <v>180.71680195008463</v>
      </c>
      <c r="K246" s="99">
        <f>IF(ISBLANK('Mortgage 2 Monthly calcs'!J246),"",'Mortgage 2 Monthly calcs'!J246)</f>
        <v>36143.360390016926</v>
      </c>
      <c r="L246" s="99"/>
      <c r="M246" s="99">
        <f>IF(ISBLANK('Mortgage 2 Monthly calcs'!K246),"",'Mortgage 2 Monthly calcs'!K246)</f>
        <v>0</v>
      </c>
      <c r="N246" s="99"/>
      <c r="O246" s="99">
        <f>IF(ISBLANK('Mortgage 2 Monthly calcs'!L246),"",'Mortgage 2 Monthly calcs'!L246)</f>
        <v>644.30140148551357</v>
      </c>
      <c r="P246" s="99"/>
      <c r="Q246" s="99">
        <f>IF(ISBLANK('Mortgage 2 Monthly calcs'!M246),"",'Mortgage 2 Monthly calcs'!M246)</f>
        <v>0</v>
      </c>
      <c r="R246" s="99">
        <f>IF(ISBLANK('Mortgage 2 Monthly calcs'!N246),"",'Mortgage 2 Monthly calcs'!N246)</f>
        <v>644.30140148551357</v>
      </c>
      <c r="S246" s="99">
        <f>IF(ISBLANK('Mortgage 2 Monthly calcs'!O246),"",'Mortgage 2 Monthly calcs'!O246)</f>
        <v>0</v>
      </c>
      <c r="T246" s="99"/>
      <c r="U246" s="99">
        <f>IF(ISBLANK('Mortgage 2 Monthly calcs'!P246),"",'Mortgage 2 Monthly calcs'!P246)</f>
        <v>0</v>
      </c>
      <c r="V246" s="99">
        <f>IF(ISBLANK('Mortgage 2 Monthly calcs'!Q246),"",'Mortgage 2 Monthly calcs'!Q246)</f>
        <v>0</v>
      </c>
      <c r="W246" s="99">
        <f>IF(ISBLANK('Mortgage 2 Monthly calcs'!R246),"",'Mortgage 2 Monthly calcs'!R246)</f>
        <v>463.58459953542894</v>
      </c>
      <c r="X246" s="99">
        <f>IF(ISBLANK('Mortgage 2 Monthly calcs'!S246),"",'Mortgage 2 Monthly calcs'!S246)</f>
        <v>180.71680195008463</v>
      </c>
      <c r="Y246" s="99">
        <f>IF(ISBLANK('Mortgage 2 Monthly calcs'!T246),"",'Mortgage 2 Monthly calcs'!T246)</f>
        <v>64320.224209519052</v>
      </c>
      <c r="Z246" s="99">
        <f>IF(ISBLANK('Mortgage 2 Monthly calcs'!U246),"",'Mortgage 2 Monthly calcs'!U246)</f>
        <v>87090.605139575579</v>
      </c>
      <c r="AA246" s="99">
        <f>IF(ISBLANK('Mortgage 2 Monthly calcs'!V246),"",'Mortgage 2 Monthly calcs'!V246)</f>
        <v>0</v>
      </c>
      <c r="AB246" s="99">
        <f>IF(ISBLANK('Mortgage 2 Monthly calcs'!W246),"",'Mortgage 2 Monthly calcs'!W246)</f>
        <v>35679.775790481508</v>
      </c>
    </row>
    <row r="247" spans="2:28" x14ac:dyDescent="0.25">
      <c r="B247" s="110"/>
      <c r="C247" s="111"/>
      <c r="D247" s="124" t="str">
        <f>IF(K1015=1,F235+1,"")</f>
        <v/>
      </c>
      <c r="E247" s="122" t="str">
        <f>IF(ISBLANK('Mortgage 2 Monthly calcs'!E247),"",'Mortgage 2 Monthly calcs'!E247)</f>
        <v/>
      </c>
      <c r="F247" s="122" t="str">
        <f>IF(ISBLANK('Mortgage 2 Monthly calcs'!F247),"",'Mortgage 2 Monthly calcs'!F247)</f>
        <v>Jun</v>
      </c>
      <c r="G247" s="123"/>
      <c r="H247" s="123">
        <f>IF(ISBLANK('Mortgage 2 Monthly calcs'!G247),"",'Mortgage 2 Monthly calcs'!G247)</f>
        <v>0.06</v>
      </c>
      <c r="I247" s="99">
        <f>IF(ISBLANK('Mortgage 2 Monthly calcs'!H247),"",'Mortgage 2 Monthly calcs'!H247)</f>
        <v>644.30140148551425</v>
      </c>
      <c r="J247" s="99">
        <f>IF(ISBLANK('Mortgage 2 Monthly calcs'!I247),"",'Mortgage 2 Monthly calcs'!I247)</f>
        <v>178.39887895240756</v>
      </c>
      <c r="K247" s="99">
        <f>IF(ISBLANK('Mortgage 2 Monthly calcs'!J247),"",'Mortgage 2 Monthly calcs'!J247)</f>
        <v>35679.775790481508</v>
      </c>
      <c r="L247" s="99"/>
      <c r="M247" s="99">
        <f>IF(ISBLANK('Mortgage 2 Monthly calcs'!K247),"",'Mortgage 2 Monthly calcs'!K247)</f>
        <v>0</v>
      </c>
      <c r="N247" s="99"/>
      <c r="O247" s="99">
        <f>IF(ISBLANK('Mortgage 2 Monthly calcs'!L247),"",'Mortgage 2 Monthly calcs'!L247)</f>
        <v>644.30140148551357</v>
      </c>
      <c r="P247" s="99"/>
      <c r="Q247" s="99">
        <f>IF(ISBLANK('Mortgage 2 Monthly calcs'!M247),"",'Mortgage 2 Monthly calcs'!M247)</f>
        <v>0</v>
      </c>
      <c r="R247" s="99">
        <f>IF(ISBLANK('Mortgage 2 Monthly calcs'!N247),"",'Mortgage 2 Monthly calcs'!N247)</f>
        <v>644.30140148551357</v>
      </c>
      <c r="S247" s="99">
        <f>IF(ISBLANK('Mortgage 2 Monthly calcs'!O247),"",'Mortgage 2 Monthly calcs'!O247)</f>
        <v>0</v>
      </c>
      <c r="T247" s="99"/>
      <c r="U247" s="99">
        <f>IF(ISBLANK('Mortgage 2 Monthly calcs'!P247),"",'Mortgage 2 Monthly calcs'!P247)</f>
        <v>0</v>
      </c>
      <c r="V247" s="99">
        <f>IF(ISBLANK('Mortgage 2 Monthly calcs'!Q247),"",'Mortgage 2 Monthly calcs'!Q247)</f>
        <v>0</v>
      </c>
      <c r="W247" s="99">
        <f>IF(ISBLANK('Mortgage 2 Monthly calcs'!R247),"",'Mortgage 2 Monthly calcs'!R247)</f>
        <v>465.90252253310598</v>
      </c>
      <c r="X247" s="99">
        <f>IF(ISBLANK('Mortgage 2 Monthly calcs'!S247),"",'Mortgage 2 Monthly calcs'!S247)</f>
        <v>178.39887895240756</v>
      </c>
      <c r="Y247" s="99">
        <f>IF(ISBLANK('Mortgage 2 Monthly calcs'!T247),"",'Mortgage 2 Monthly calcs'!T247)</f>
        <v>64786.126732052158</v>
      </c>
      <c r="Z247" s="99">
        <f>IF(ISBLANK('Mortgage 2 Monthly calcs'!U247),"",'Mortgage 2 Monthly calcs'!U247)</f>
        <v>87269.004018527979</v>
      </c>
      <c r="AA247" s="99">
        <f>IF(ISBLANK('Mortgage 2 Monthly calcs'!V247),"",'Mortgage 2 Monthly calcs'!V247)</f>
        <v>0</v>
      </c>
      <c r="AB247" s="99">
        <f>IF(ISBLANK('Mortgage 2 Monthly calcs'!W247),"",'Mortgage 2 Monthly calcs'!W247)</f>
        <v>35213.873267948409</v>
      </c>
    </row>
    <row r="248" spans="2:28" x14ac:dyDescent="0.25">
      <c r="B248" s="110"/>
      <c r="C248" s="111"/>
      <c r="D248" s="124" t="str">
        <f>IF(K1016=1,F235+1,"")</f>
        <v/>
      </c>
      <c r="E248" s="122" t="str">
        <f>IF(ISBLANK('Mortgage 2 Monthly calcs'!E248),"",'Mortgage 2 Monthly calcs'!E248)</f>
        <v/>
      </c>
      <c r="F248" s="122" t="str">
        <f>IF(ISBLANK('Mortgage 2 Monthly calcs'!F248),"",'Mortgage 2 Monthly calcs'!F248)</f>
        <v>Jul</v>
      </c>
      <c r="G248" s="123"/>
      <c r="H248" s="123">
        <f>IF(ISBLANK('Mortgage 2 Monthly calcs'!G248),"",'Mortgage 2 Monthly calcs'!G248)</f>
        <v>0.06</v>
      </c>
      <c r="I248" s="99">
        <f>IF(ISBLANK('Mortgage 2 Monthly calcs'!H248),"",'Mortgage 2 Monthly calcs'!H248)</f>
        <v>644.30140148551459</v>
      </c>
      <c r="J248" s="99">
        <f>IF(ISBLANK('Mortgage 2 Monthly calcs'!I248),"",'Mortgage 2 Monthly calcs'!I248)</f>
        <v>176.06936633974206</v>
      </c>
      <c r="K248" s="99">
        <f>IF(ISBLANK('Mortgage 2 Monthly calcs'!J248),"",'Mortgage 2 Monthly calcs'!J248)</f>
        <v>35213.873267948409</v>
      </c>
      <c r="L248" s="99"/>
      <c r="M248" s="99">
        <f>IF(ISBLANK('Mortgage 2 Monthly calcs'!K248),"",'Mortgage 2 Monthly calcs'!K248)</f>
        <v>0</v>
      </c>
      <c r="N248" s="99"/>
      <c r="O248" s="99">
        <f>IF(ISBLANK('Mortgage 2 Monthly calcs'!L248),"",'Mortgage 2 Monthly calcs'!L248)</f>
        <v>644.30140148551459</v>
      </c>
      <c r="P248" s="99"/>
      <c r="Q248" s="99">
        <f>IF(ISBLANK('Mortgage 2 Monthly calcs'!M248),"",'Mortgage 2 Monthly calcs'!M248)</f>
        <v>0</v>
      </c>
      <c r="R248" s="99">
        <f>IF(ISBLANK('Mortgage 2 Monthly calcs'!N248),"",'Mortgage 2 Monthly calcs'!N248)</f>
        <v>644.30140148551459</v>
      </c>
      <c r="S248" s="99">
        <f>IF(ISBLANK('Mortgage 2 Monthly calcs'!O248),"",'Mortgage 2 Monthly calcs'!O248)</f>
        <v>0</v>
      </c>
      <c r="T248" s="99"/>
      <c r="U248" s="99">
        <f>IF(ISBLANK('Mortgage 2 Monthly calcs'!P248),"",'Mortgage 2 Monthly calcs'!P248)</f>
        <v>0</v>
      </c>
      <c r="V248" s="99">
        <f>IF(ISBLANK('Mortgage 2 Monthly calcs'!Q248),"",'Mortgage 2 Monthly calcs'!Q248)</f>
        <v>0</v>
      </c>
      <c r="W248" s="99">
        <f>IF(ISBLANK('Mortgage 2 Monthly calcs'!R248),"",'Mortgage 2 Monthly calcs'!R248)</f>
        <v>468.23203514577256</v>
      </c>
      <c r="X248" s="99">
        <f>IF(ISBLANK('Mortgage 2 Monthly calcs'!S248),"",'Mortgage 2 Monthly calcs'!S248)</f>
        <v>176.06936633974206</v>
      </c>
      <c r="Y248" s="99">
        <f>IF(ISBLANK('Mortgage 2 Monthly calcs'!T248),"",'Mortgage 2 Monthly calcs'!T248)</f>
        <v>65254.358767197933</v>
      </c>
      <c r="Z248" s="99">
        <f>IF(ISBLANK('Mortgage 2 Monthly calcs'!U248),"",'Mortgage 2 Monthly calcs'!U248)</f>
        <v>87445.073384867719</v>
      </c>
      <c r="AA248" s="99">
        <f>IF(ISBLANK('Mortgage 2 Monthly calcs'!V248),"",'Mortgage 2 Monthly calcs'!V248)</f>
        <v>0</v>
      </c>
      <c r="AB248" s="99">
        <f>IF(ISBLANK('Mortgage 2 Monthly calcs'!W248),"",'Mortgage 2 Monthly calcs'!W248)</f>
        <v>34745.641232802649</v>
      </c>
    </row>
    <row r="249" spans="2:28" x14ac:dyDescent="0.25">
      <c r="B249" s="110"/>
      <c r="C249" s="111"/>
      <c r="D249" s="124" t="str">
        <f>IF(K1017=1,F235+1,"")</f>
        <v/>
      </c>
      <c r="E249" s="122" t="str">
        <f>IF(ISBLANK('Mortgage 2 Monthly calcs'!E249),"",'Mortgage 2 Monthly calcs'!E249)</f>
        <v/>
      </c>
      <c r="F249" s="122" t="str">
        <f>IF(ISBLANK('Mortgage 2 Monthly calcs'!F249),"",'Mortgage 2 Monthly calcs'!F249)</f>
        <v>Aug</v>
      </c>
      <c r="G249" s="123"/>
      <c r="H249" s="123">
        <f>IF(ISBLANK('Mortgage 2 Monthly calcs'!G249),"",'Mortgage 2 Monthly calcs'!G249)</f>
        <v>0.06</v>
      </c>
      <c r="I249" s="99">
        <f>IF(ISBLANK('Mortgage 2 Monthly calcs'!H249),"",'Mortgage 2 Monthly calcs'!H249)</f>
        <v>644.30140148551482</v>
      </c>
      <c r="J249" s="99">
        <f>IF(ISBLANK('Mortgage 2 Monthly calcs'!I249),"",'Mortgage 2 Monthly calcs'!I249)</f>
        <v>173.72820616401324</v>
      </c>
      <c r="K249" s="99">
        <f>IF(ISBLANK('Mortgage 2 Monthly calcs'!J249),"",'Mortgage 2 Monthly calcs'!J249)</f>
        <v>34745.641232802649</v>
      </c>
      <c r="L249" s="99"/>
      <c r="M249" s="99">
        <f>IF(ISBLANK('Mortgage 2 Monthly calcs'!K249),"",'Mortgage 2 Monthly calcs'!K249)</f>
        <v>0</v>
      </c>
      <c r="N249" s="99"/>
      <c r="O249" s="99">
        <f>IF(ISBLANK('Mortgage 2 Monthly calcs'!L249),"",'Mortgage 2 Monthly calcs'!L249)</f>
        <v>644.30140148551459</v>
      </c>
      <c r="P249" s="99"/>
      <c r="Q249" s="99">
        <f>IF(ISBLANK('Mortgage 2 Monthly calcs'!M249),"",'Mortgage 2 Monthly calcs'!M249)</f>
        <v>0</v>
      </c>
      <c r="R249" s="99">
        <f>IF(ISBLANK('Mortgage 2 Monthly calcs'!N249),"",'Mortgage 2 Monthly calcs'!N249)</f>
        <v>644.30140148551459</v>
      </c>
      <c r="S249" s="99">
        <f>IF(ISBLANK('Mortgage 2 Monthly calcs'!O249),"",'Mortgage 2 Monthly calcs'!O249)</f>
        <v>0</v>
      </c>
      <c r="T249" s="99"/>
      <c r="U249" s="99">
        <f>IF(ISBLANK('Mortgage 2 Monthly calcs'!P249),"",'Mortgage 2 Monthly calcs'!P249)</f>
        <v>0</v>
      </c>
      <c r="V249" s="99">
        <f>IF(ISBLANK('Mortgage 2 Monthly calcs'!Q249),"",'Mortgage 2 Monthly calcs'!Q249)</f>
        <v>0</v>
      </c>
      <c r="W249" s="99">
        <f>IF(ISBLANK('Mortgage 2 Monthly calcs'!R249),"",'Mortgage 2 Monthly calcs'!R249)</f>
        <v>470.57319532150132</v>
      </c>
      <c r="X249" s="99">
        <f>IF(ISBLANK('Mortgage 2 Monthly calcs'!S249),"",'Mortgage 2 Monthly calcs'!S249)</f>
        <v>173.72820616401324</v>
      </c>
      <c r="Y249" s="99">
        <f>IF(ISBLANK('Mortgage 2 Monthly calcs'!T249),"",'Mortgage 2 Monthly calcs'!T249)</f>
        <v>65724.931962519433</v>
      </c>
      <c r="Z249" s="99">
        <f>IF(ISBLANK('Mortgage 2 Monthly calcs'!U249),"",'Mortgage 2 Monthly calcs'!U249)</f>
        <v>87618.801591031734</v>
      </c>
      <c r="AA249" s="99">
        <f>IF(ISBLANK('Mortgage 2 Monthly calcs'!V249),"",'Mortgage 2 Monthly calcs'!V249)</f>
        <v>0</v>
      </c>
      <c r="AB249" s="99">
        <f>IF(ISBLANK('Mortgage 2 Monthly calcs'!W249),"",'Mortgage 2 Monthly calcs'!W249)</f>
        <v>34275.068037481156</v>
      </c>
    </row>
    <row r="250" spans="2:28" x14ac:dyDescent="0.25">
      <c r="B250" s="110"/>
      <c r="C250" s="111"/>
      <c r="D250" s="124" t="str">
        <f>IF(K1018=1,F235+1,"")</f>
        <v/>
      </c>
      <c r="E250" s="122" t="str">
        <f>IF(ISBLANK('Mortgage 2 Monthly calcs'!E250),"",'Mortgage 2 Monthly calcs'!E250)</f>
        <v/>
      </c>
      <c r="F250" s="122" t="str">
        <f>IF(ISBLANK('Mortgage 2 Monthly calcs'!F250),"",'Mortgage 2 Monthly calcs'!F250)</f>
        <v>Sep</v>
      </c>
      <c r="G250" s="123"/>
      <c r="H250" s="123">
        <f>IF(ISBLANK('Mortgage 2 Monthly calcs'!G250),"",'Mortgage 2 Monthly calcs'!G250)</f>
        <v>0.06</v>
      </c>
      <c r="I250" s="99">
        <f>IF(ISBLANK('Mortgage 2 Monthly calcs'!H250),"",'Mortgage 2 Monthly calcs'!H250)</f>
        <v>644.30140148551493</v>
      </c>
      <c r="J250" s="99">
        <f>IF(ISBLANK('Mortgage 2 Monthly calcs'!I250),"",'Mortgage 2 Monthly calcs'!I250)</f>
        <v>171.37534018740578</v>
      </c>
      <c r="K250" s="99">
        <f>IF(ISBLANK('Mortgage 2 Monthly calcs'!J250),"",'Mortgage 2 Monthly calcs'!J250)</f>
        <v>34275.068037481156</v>
      </c>
      <c r="L250" s="99"/>
      <c r="M250" s="99">
        <f>IF(ISBLANK('Mortgage 2 Monthly calcs'!K250),"",'Mortgage 2 Monthly calcs'!K250)</f>
        <v>0</v>
      </c>
      <c r="N250" s="99"/>
      <c r="O250" s="99">
        <f>IF(ISBLANK('Mortgage 2 Monthly calcs'!L250),"",'Mortgage 2 Monthly calcs'!L250)</f>
        <v>644.30140148551459</v>
      </c>
      <c r="P250" s="99"/>
      <c r="Q250" s="99">
        <f>IF(ISBLANK('Mortgage 2 Monthly calcs'!M250),"",'Mortgage 2 Monthly calcs'!M250)</f>
        <v>0</v>
      </c>
      <c r="R250" s="99">
        <f>IF(ISBLANK('Mortgage 2 Monthly calcs'!N250),"",'Mortgage 2 Monthly calcs'!N250)</f>
        <v>644.30140148551459</v>
      </c>
      <c r="S250" s="99">
        <f>IF(ISBLANK('Mortgage 2 Monthly calcs'!O250),"",'Mortgage 2 Monthly calcs'!O250)</f>
        <v>0</v>
      </c>
      <c r="T250" s="99"/>
      <c r="U250" s="99">
        <f>IF(ISBLANK('Mortgage 2 Monthly calcs'!P250),"",'Mortgage 2 Monthly calcs'!P250)</f>
        <v>0</v>
      </c>
      <c r="V250" s="99">
        <f>IF(ISBLANK('Mortgage 2 Monthly calcs'!Q250),"",'Mortgage 2 Monthly calcs'!Q250)</f>
        <v>0</v>
      </c>
      <c r="W250" s="99">
        <f>IF(ISBLANK('Mortgage 2 Monthly calcs'!R250),"",'Mortgage 2 Monthly calcs'!R250)</f>
        <v>472.92606129810883</v>
      </c>
      <c r="X250" s="99">
        <f>IF(ISBLANK('Mortgage 2 Monthly calcs'!S250),"",'Mortgage 2 Monthly calcs'!S250)</f>
        <v>171.37534018740578</v>
      </c>
      <c r="Y250" s="99">
        <f>IF(ISBLANK('Mortgage 2 Monthly calcs'!T250),"",'Mortgage 2 Monthly calcs'!T250)</f>
        <v>66197.858023817535</v>
      </c>
      <c r="Z250" s="99">
        <f>IF(ISBLANK('Mortgage 2 Monthly calcs'!U250),"",'Mortgage 2 Monthly calcs'!U250)</f>
        <v>87790.176931219146</v>
      </c>
      <c r="AA250" s="99">
        <f>IF(ISBLANK('Mortgage 2 Monthly calcs'!V250),"",'Mortgage 2 Monthly calcs'!V250)</f>
        <v>0</v>
      </c>
      <c r="AB250" s="99">
        <f>IF(ISBLANK('Mortgage 2 Monthly calcs'!W250),"",'Mortgage 2 Monthly calcs'!W250)</f>
        <v>33802.141976183062</v>
      </c>
    </row>
    <row r="251" spans="2:28" x14ac:dyDescent="0.25">
      <c r="B251" s="110"/>
      <c r="C251" s="111"/>
      <c r="D251" s="124">
        <f>D239+1</f>
        <v>20</v>
      </c>
      <c r="E251" s="122" t="str">
        <f>IF(ISBLANK('Mortgage 2 Monthly calcs'!E251),"",'Mortgage 2 Monthly calcs'!E251)</f>
        <v/>
      </c>
      <c r="F251" s="122" t="str">
        <f>IF(ISBLANK('Mortgage 2 Monthly calcs'!F251),"",'Mortgage 2 Monthly calcs'!F251)</f>
        <v>Oct</v>
      </c>
      <c r="G251" s="123"/>
      <c r="H251" s="123">
        <f>IF(ISBLANK('Mortgage 2 Monthly calcs'!G251),"",'Mortgage 2 Monthly calcs'!G251)</f>
        <v>0.06</v>
      </c>
      <c r="I251" s="99">
        <f>IF(ISBLANK('Mortgage 2 Monthly calcs'!H251),"",'Mortgage 2 Monthly calcs'!H251)</f>
        <v>644.30140148551516</v>
      </c>
      <c r="J251" s="99">
        <f>IF(ISBLANK('Mortgage 2 Monthly calcs'!I251),"",'Mortgage 2 Monthly calcs'!I251)</f>
        <v>169.0107098809153</v>
      </c>
      <c r="K251" s="99">
        <f>IF(ISBLANK('Mortgage 2 Monthly calcs'!J251),"",'Mortgage 2 Monthly calcs'!J251)</f>
        <v>33802.141976183062</v>
      </c>
      <c r="L251" s="99"/>
      <c r="M251" s="99">
        <f>IF(ISBLANK('Mortgage 2 Monthly calcs'!K251),"",'Mortgage 2 Monthly calcs'!K251)</f>
        <v>0</v>
      </c>
      <c r="N251" s="99"/>
      <c r="O251" s="99">
        <f>IF(ISBLANK('Mortgage 2 Monthly calcs'!L251),"",'Mortgage 2 Monthly calcs'!L251)</f>
        <v>644.30140148551459</v>
      </c>
      <c r="P251" s="99"/>
      <c r="Q251" s="99">
        <f>IF(ISBLANK('Mortgage 2 Monthly calcs'!M251),"",'Mortgage 2 Monthly calcs'!M251)</f>
        <v>0</v>
      </c>
      <c r="R251" s="99">
        <f>IF(ISBLANK('Mortgage 2 Monthly calcs'!N251),"",'Mortgage 2 Monthly calcs'!N251)</f>
        <v>644.30140148551459</v>
      </c>
      <c r="S251" s="99">
        <f>IF(ISBLANK('Mortgage 2 Monthly calcs'!O251),"",'Mortgage 2 Monthly calcs'!O251)</f>
        <v>0</v>
      </c>
      <c r="T251" s="99"/>
      <c r="U251" s="99">
        <f>IF(ISBLANK('Mortgage 2 Monthly calcs'!P251),"",'Mortgage 2 Monthly calcs'!P251)</f>
        <v>0</v>
      </c>
      <c r="V251" s="99">
        <f>IF(ISBLANK('Mortgage 2 Monthly calcs'!Q251),"",'Mortgage 2 Monthly calcs'!Q251)</f>
        <v>0</v>
      </c>
      <c r="W251" s="99">
        <f>IF(ISBLANK('Mortgage 2 Monthly calcs'!R251),"",'Mortgage 2 Monthly calcs'!R251)</f>
        <v>475.29069160459926</v>
      </c>
      <c r="X251" s="99">
        <f>IF(ISBLANK('Mortgage 2 Monthly calcs'!S251),"",'Mortgage 2 Monthly calcs'!S251)</f>
        <v>169.0107098809153</v>
      </c>
      <c r="Y251" s="99">
        <f>IF(ISBLANK('Mortgage 2 Monthly calcs'!T251),"",'Mortgage 2 Monthly calcs'!T251)</f>
        <v>66673.14871542214</v>
      </c>
      <c r="Z251" s="99">
        <f>IF(ISBLANK('Mortgage 2 Monthly calcs'!U251),"",'Mortgage 2 Monthly calcs'!U251)</f>
        <v>87959.187641100056</v>
      </c>
      <c r="AA251" s="99">
        <f>IF(ISBLANK('Mortgage 2 Monthly calcs'!V251),"",'Mortgage 2 Monthly calcs'!V251)</f>
        <v>0</v>
      </c>
      <c r="AB251" s="99">
        <f>IF(ISBLANK('Mortgage 2 Monthly calcs'!W251),"",'Mortgage 2 Monthly calcs'!W251)</f>
        <v>33326.851284578472</v>
      </c>
    </row>
    <row r="252" spans="2:28" x14ac:dyDescent="0.25">
      <c r="B252" s="110"/>
      <c r="C252" s="111"/>
      <c r="D252" s="124"/>
      <c r="E252" s="122" t="str">
        <f>IF(ISBLANK('Mortgage 2 Monthly calcs'!E252),"",'Mortgage 2 Monthly calcs'!E252)</f>
        <v/>
      </c>
      <c r="F252" s="122" t="str">
        <f>IF(ISBLANK('Mortgage 2 Monthly calcs'!F252),"",'Mortgage 2 Monthly calcs'!F252)</f>
        <v>Nov</v>
      </c>
      <c r="G252" s="123"/>
      <c r="H252" s="123">
        <f>IF(ISBLANK('Mortgage 2 Monthly calcs'!G252),"",'Mortgage 2 Monthly calcs'!G252)</f>
        <v>0.06</v>
      </c>
      <c r="I252" s="99">
        <f>IF(ISBLANK('Mortgage 2 Monthly calcs'!H252),"",'Mortgage 2 Monthly calcs'!H252)</f>
        <v>644.30140148551527</v>
      </c>
      <c r="J252" s="99">
        <f>IF(ISBLANK('Mortgage 2 Monthly calcs'!I252),"",'Mortgage 2 Monthly calcs'!I252)</f>
        <v>166.63425642289235</v>
      </c>
      <c r="K252" s="99">
        <f>IF(ISBLANK('Mortgage 2 Monthly calcs'!J252),"",'Mortgage 2 Monthly calcs'!J252)</f>
        <v>33326.851284578472</v>
      </c>
      <c r="L252" s="99"/>
      <c r="M252" s="99">
        <f>IF(ISBLANK('Mortgage 2 Monthly calcs'!K252),"",'Mortgage 2 Monthly calcs'!K252)</f>
        <v>0</v>
      </c>
      <c r="N252" s="99"/>
      <c r="O252" s="99">
        <f>IF(ISBLANK('Mortgage 2 Monthly calcs'!L252),"",'Mortgage 2 Monthly calcs'!L252)</f>
        <v>644.30140148551459</v>
      </c>
      <c r="P252" s="99"/>
      <c r="Q252" s="99">
        <f>IF(ISBLANK('Mortgage 2 Monthly calcs'!M252),"",'Mortgage 2 Monthly calcs'!M252)</f>
        <v>0</v>
      </c>
      <c r="R252" s="99">
        <f>IF(ISBLANK('Mortgage 2 Monthly calcs'!N252),"",'Mortgage 2 Monthly calcs'!N252)</f>
        <v>644.30140148551459</v>
      </c>
      <c r="S252" s="99">
        <f>IF(ISBLANK('Mortgage 2 Monthly calcs'!O252),"",'Mortgage 2 Monthly calcs'!O252)</f>
        <v>0</v>
      </c>
      <c r="T252" s="99"/>
      <c r="U252" s="99">
        <f>IF(ISBLANK('Mortgage 2 Monthly calcs'!P252),"",'Mortgage 2 Monthly calcs'!P252)</f>
        <v>0</v>
      </c>
      <c r="V252" s="99">
        <f>IF(ISBLANK('Mortgage 2 Monthly calcs'!Q252),"",'Mortgage 2 Monthly calcs'!Q252)</f>
        <v>0</v>
      </c>
      <c r="W252" s="99">
        <f>IF(ISBLANK('Mortgage 2 Monthly calcs'!R252),"",'Mortgage 2 Monthly calcs'!R252)</f>
        <v>477.66714506262224</v>
      </c>
      <c r="X252" s="99">
        <f>IF(ISBLANK('Mortgage 2 Monthly calcs'!S252),"",'Mortgage 2 Monthly calcs'!S252)</f>
        <v>166.63425642289235</v>
      </c>
      <c r="Y252" s="99">
        <f>IF(ISBLANK('Mortgage 2 Monthly calcs'!T252),"",'Mortgage 2 Monthly calcs'!T252)</f>
        <v>67150.815860484756</v>
      </c>
      <c r="Z252" s="99">
        <f>IF(ISBLANK('Mortgage 2 Monthly calcs'!U252),"",'Mortgage 2 Monthly calcs'!U252)</f>
        <v>88125.821897522954</v>
      </c>
      <c r="AA252" s="99">
        <f>IF(ISBLANK('Mortgage 2 Monthly calcs'!V252),"",'Mortgage 2 Monthly calcs'!V252)</f>
        <v>0</v>
      </c>
      <c r="AB252" s="99">
        <f>IF(ISBLANK('Mortgage 2 Monthly calcs'!W252),"",'Mortgage 2 Monthly calcs'!W252)</f>
        <v>32849.184139515863</v>
      </c>
    </row>
    <row r="253" spans="2:28" x14ac:dyDescent="0.25">
      <c r="B253" s="110"/>
      <c r="C253" s="111"/>
      <c r="D253" s="124"/>
      <c r="E253" s="122" t="str">
        <f>IF(ISBLANK('Mortgage 2 Monthly calcs'!E253),"",'Mortgage 2 Monthly calcs'!E253)</f>
        <v/>
      </c>
      <c r="F253" s="122" t="str">
        <f>IF(ISBLANK('Mortgage 2 Monthly calcs'!F253),"",'Mortgage 2 Monthly calcs'!F253)</f>
        <v>Dec</v>
      </c>
      <c r="G253" s="123"/>
      <c r="H253" s="123">
        <f>IF(ISBLANK('Mortgage 2 Monthly calcs'!G253),"",'Mortgage 2 Monthly calcs'!G253)</f>
        <v>0.06</v>
      </c>
      <c r="I253" s="99">
        <f>IF(ISBLANK('Mortgage 2 Monthly calcs'!H253),"",'Mortgage 2 Monthly calcs'!H253)</f>
        <v>644.3014014855155</v>
      </c>
      <c r="J253" s="99">
        <f>IF(ISBLANK('Mortgage 2 Monthly calcs'!I253),"",'Mortgage 2 Monthly calcs'!I253)</f>
        <v>164.24592069757932</v>
      </c>
      <c r="K253" s="99">
        <f>IF(ISBLANK('Mortgage 2 Monthly calcs'!J253),"",'Mortgage 2 Monthly calcs'!J253)</f>
        <v>32849.184139515863</v>
      </c>
      <c r="L253" s="99"/>
      <c r="M253" s="99">
        <f>IF(ISBLANK('Mortgage 2 Monthly calcs'!K253),"",'Mortgage 2 Monthly calcs'!K253)</f>
        <v>0</v>
      </c>
      <c r="N253" s="99"/>
      <c r="O253" s="99">
        <f>IF(ISBLANK('Mortgage 2 Monthly calcs'!L253),"",'Mortgage 2 Monthly calcs'!L253)</f>
        <v>644.30140148551459</v>
      </c>
      <c r="P253" s="99"/>
      <c r="Q253" s="99">
        <f>IF(ISBLANK('Mortgage 2 Monthly calcs'!M253),"",'Mortgage 2 Monthly calcs'!M253)</f>
        <v>0</v>
      </c>
      <c r="R253" s="99">
        <f>IF(ISBLANK('Mortgage 2 Monthly calcs'!N253),"",'Mortgage 2 Monthly calcs'!N253)</f>
        <v>644.30140148551459</v>
      </c>
      <c r="S253" s="99">
        <f>IF(ISBLANK('Mortgage 2 Monthly calcs'!O253),"",'Mortgage 2 Monthly calcs'!O253)</f>
        <v>0</v>
      </c>
      <c r="T253" s="99"/>
      <c r="U253" s="99">
        <f>IF(ISBLANK('Mortgage 2 Monthly calcs'!P253),"",'Mortgage 2 Monthly calcs'!P253)</f>
        <v>0</v>
      </c>
      <c r="V253" s="99">
        <f>IF(ISBLANK('Mortgage 2 Monthly calcs'!Q253),"",'Mortgage 2 Monthly calcs'!Q253)</f>
        <v>0</v>
      </c>
      <c r="W253" s="99">
        <f>IF(ISBLANK('Mortgage 2 Monthly calcs'!R253),"",'Mortgage 2 Monthly calcs'!R253)</f>
        <v>480.05548078793527</v>
      </c>
      <c r="X253" s="99">
        <f>IF(ISBLANK('Mortgage 2 Monthly calcs'!S253),"",'Mortgage 2 Monthly calcs'!S253)</f>
        <v>164.24592069757932</v>
      </c>
      <c r="Y253" s="99">
        <f>IF(ISBLANK('Mortgage 2 Monthly calcs'!T253),"",'Mortgage 2 Monthly calcs'!T253)</f>
        <v>67630.871341272694</v>
      </c>
      <c r="Z253" s="99">
        <f>IF(ISBLANK('Mortgage 2 Monthly calcs'!U253),"",'Mortgage 2 Monthly calcs'!U253)</f>
        <v>88290.06781822053</v>
      </c>
      <c r="AA253" s="99">
        <f>IF(ISBLANK('Mortgage 2 Monthly calcs'!V253),"",'Mortgage 2 Monthly calcs'!V253)</f>
        <v>0</v>
      </c>
      <c r="AB253" s="99">
        <f>IF(ISBLANK('Mortgage 2 Monthly calcs'!W253),"",'Mortgage 2 Monthly calcs'!W253)</f>
        <v>32369.128658727939</v>
      </c>
    </row>
    <row r="254" spans="2:28" x14ac:dyDescent="0.25">
      <c r="B254" s="110"/>
      <c r="C254" s="111"/>
      <c r="D254" s="124"/>
      <c r="E254" s="122">
        <f>IF(ISBLANK('Mortgage 2 Monthly calcs'!E254),"",'Mortgage 2 Monthly calcs'!E254)</f>
        <v>2030</v>
      </c>
      <c r="F254" s="122" t="str">
        <f>IF(ISBLANK('Mortgage 2 Monthly calcs'!F254),"",'Mortgage 2 Monthly calcs'!F254)</f>
        <v>Jan</v>
      </c>
      <c r="G254" s="123"/>
      <c r="H254" s="123">
        <f>IF(ISBLANK('Mortgage 2 Monthly calcs'!G254),"",'Mortgage 2 Monthly calcs'!G254)</f>
        <v>0.06</v>
      </c>
      <c r="I254" s="99">
        <f>IF(ISBLANK('Mortgage 2 Monthly calcs'!H254),"",'Mortgage 2 Monthly calcs'!H254)</f>
        <v>644.30140148551595</v>
      </c>
      <c r="J254" s="99">
        <f>IF(ISBLANK('Mortgage 2 Monthly calcs'!I254),"",'Mortgage 2 Monthly calcs'!I254)</f>
        <v>161.84564329363968</v>
      </c>
      <c r="K254" s="99">
        <f>IF(ISBLANK('Mortgage 2 Monthly calcs'!J254),"",'Mortgage 2 Monthly calcs'!J254)</f>
        <v>32369.128658727939</v>
      </c>
      <c r="L254" s="99"/>
      <c r="M254" s="99">
        <f>IF(ISBLANK('Mortgage 2 Monthly calcs'!K254),"",'Mortgage 2 Monthly calcs'!K254)</f>
        <v>0</v>
      </c>
      <c r="N254" s="99"/>
      <c r="O254" s="99">
        <f>IF(ISBLANK('Mortgage 2 Monthly calcs'!L254),"",'Mortgage 2 Monthly calcs'!L254)</f>
        <v>644.30140148551595</v>
      </c>
      <c r="P254" s="99"/>
      <c r="Q254" s="99">
        <f>IF(ISBLANK('Mortgage 2 Monthly calcs'!M254),"",'Mortgage 2 Monthly calcs'!M254)</f>
        <v>0</v>
      </c>
      <c r="R254" s="99">
        <f>IF(ISBLANK('Mortgage 2 Monthly calcs'!N254),"",'Mortgage 2 Monthly calcs'!N254)</f>
        <v>644.30140148551595</v>
      </c>
      <c r="S254" s="99">
        <f>IF(ISBLANK('Mortgage 2 Monthly calcs'!O254),"",'Mortgage 2 Monthly calcs'!O254)</f>
        <v>0</v>
      </c>
      <c r="T254" s="99"/>
      <c r="U254" s="99">
        <f>IF(ISBLANK('Mortgage 2 Monthly calcs'!P254),"",'Mortgage 2 Monthly calcs'!P254)</f>
        <v>0</v>
      </c>
      <c r="V254" s="99">
        <f>IF(ISBLANK('Mortgage 2 Monthly calcs'!Q254),"",'Mortgage 2 Monthly calcs'!Q254)</f>
        <v>0</v>
      </c>
      <c r="W254" s="99">
        <f>IF(ISBLANK('Mortgage 2 Monthly calcs'!R254),"",'Mortgage 2 Monthly calcs'!R254)</f>
        <v>482.45575819187627</v>
      </c>
      <c r="X254" s="99">
        <f>IF(ISBLANK('Mortgage 2 Monthly calcs'!S254),"",'Mortgage 2 Monthly calcs'!S254)</f>
        <v>161.84564329363971</v>
      </c>
      <c r="Y254" s="99">
        <f>IF(ISBLANK('Mortgage 2 Monthly calcs'!T254),"",'Mortgage 2 Monthly calcs'!T254)</f>
        <v>68113.327099464572</v>
      </c>
      <c r="Z254" s="99">
        <f>IF(ISBLANK('Mortgage 2 Monthly calcs'!U254),"",'Mortgage 2 Monthly calcs'!U254)</f>
        <v>88451.913461514167</v>
      </c>
      <c r="AA254" s="99">
        <f>IF(ISBLANK('Mortgage 2 Monthly calcs'!V254),"",'Mortgage 2 Monthly calcs'!V254)</f>
        <v>0</v>
      </c>
      <c r="AB254" s="99">
        <f>IF(ISBLANK('Mortgage 2 Monthly calcs'!W254),"",'Mortgage 2 Monthly calcs'!W254)</f>
        <v>31886.672900536072</v>
      </c>
    </row>
    <row r="255" spans="2:28" x14ac:dyDescent="0.25">
      <c r="B255" s="110"/>
      <c r="C255" s="111"/>
      <c r="D255" s="124"/>
      <c r="E255" s="122" t="str">
        <f>IF(ISBLANK('Mortgage 2 Monthly calcs'!E255),"",'Mortgage 2 Monthly calcs'!E255)</f>
        <v/>
      </c>
      <c r="F255" s="122" t="str">
        <f>IF(ISBLANK('Mortgage 2 Monthly calcs'!F255),"",'Mortgage 2 Monthly calcs'!F255)</f>
        <v>Feb</v>
      </c>
      <c r="G255" s="123"/>
      <c r="H255" s="123">
        <f>IF(ISBLANK('Mortgage 2 Monthly calcs'!G255),"",'Mortgage 2 Monthly calcs'!G255)</f>
        <v>0.06</v>
      </c>
      <c r="I255" s="99">
        <f>IF(ISBLANK('Mortgage 2 Monthly calcs'!H255),"",'Mortgage 2 Monthly calcs'!H255)</f>
        <v>644.30140148551607</v>
      </c>
      <c r="J255" s="99">
        <f>IF(ISBLANK('Mortgage 2 Monthly calcs'!I255),"",'Mortgage 2 Monthly calcs'!I255)</f>
        <v>159.43336450268038</v>
      </c>
      <c r="K255" s="99">
        <f>IF(ISBLANK('Mortgage 2 Monthly calcs'!J255),"",'Mortgage 2 Monthly calcs'!J255)</f>
        <v>31886.672900536072</v>
      </c>
      <c r="L255" s="99"/>
      <c r="M255" s="99">
        <f>IF(ISBLANK('Mortgage 2 Monthly calcs'!K255),"",'Mortgage 2 Monthly calcs'!K255)</f>
        <v>0</v>
      </c>
      <c r="N255" s="99"/>
      <c r="O255" s="99">
        <f>IF(ISBLANK('Mortgage 2 Monthly calcs'!L255),"",'Mortgage 2 Monthly calcs'!L255)</f>
        <v>644.30140148551595</v>
      </c>
      <c r="P255" s="99"/>
      <c r="Q255" s="99">
        <f>IF(ISBLANK('Mortgage 2 Monthly calcs'!M255),"",'Mortgage 2 Monthly calcs'!M255)</f>
        <v>0</v>
      </c>
      <c r="R255" s="99">
        <f>IF(ISBLANK('Mortgage 2 Monthly calcs'!N255),"",'Mortgage 2 Monthly calcs'!N255)</f>
        <v>644.30140148551595</v>
      </c>
      <c r="S255" s="99">
        <f>IF(ISBLANK('Mortgage 2 Monthly calcs'!O255),"",'Mortgage 2 Monthly calcs'!O255)</f>
        <v>0</v>
      </c>
      <c r="T255" s="99"/>
      <c r="U255" s="99">
        <f>IF(ISBLANK('Mortgage 2 Monthly calcs'!P255),"",'Mortgage 2 Monthly calcs'!P255)</f>
        <v>0</v>
      </c>
      <c r="V255" s="99">
        <f>IF(ISBLANK('Mortgage 2 Monthly calcs'!Q255),"",'Mortgage 2 Monthly calcs'!Q255)</f>
        <v>0</v>
      </c>
      <c r="W255" s="99">
        <f>IF(ISBLANK('Mortgage 2 Monthly calcs'!R255),"",'Mortgage 2 Monthly calcs'!R255)</f>
        <v>484.86803698283558</v>
      </c>
      <c r="X255" s="99">
        <f>IF(ISBLANK('Mortgage 2 Monthly calcs'!S255),"",'Mortgage 2 Monthly calcs'!S255)</f>
        <v>159.43336450268038</v>
      </c>
      <c r="Y255" s="99">
        <f>IF(ISBLANK('Mortgage 2 Monthly calcs'!T255),"",'Mortgage 2 Monthly calcs'!T255)</f>
        <v>68598.195136447408</v>
      </c>
      <c r="Z255" s="99">
        <f>IF(ISBLANK('Mortgage 2 Monthly calcs'!U255),"",'Mortgage 2 Monthly calcs'!U255)</f>
        <v>88611.346826016845</v>
      </c>
      <c r="AA255" s="99">
        <f>IF(ISBLANK('Mortgage 2 Monthly calcs'!V255),"",'Mortgage 2 Monthly calcs'!V255)</f>
        <v>0</v>
      </c>
      <c r="AB255" s="99">
        <f>IF(ISBLANK('Mortgage 2 Monthly calcs'!W255),"",'Mortgage 2 Monthly calcs'!W255)</f>
        <v>31401.804863553247</v>
      </c>
    </row>
    <row r="256" spans="2:28" x14ac:dyDescent="0.25">
      <c r="B256" s="110"/>
      <c r="C256" s="111"/>
      <c r="D256" s="124"/>
      <c r="E256" s="122" t="str">
        <f>IF(ISBLANK('Mortgage 2 Monthly calcs'!E256),"",'Mortgage 2 Monthly calcs'!E256)</f>
        <v/>
      </c>
      <c r="F256" s="122" t="str">
        <f>IF(ISBLANK('Mortgage 2 Monthly calcs'!F256),"",'Mortgage 2 Monthly calcs'!F256)</f>
        <v>Mar</v>
      </c>
      <c r="G256" s="123"/>
      <c r="H256" s="123">
        <f>IF(ISBLANK('Mortgage 2 Monthly calcs'!G256),"",'Mortgage 2 Monthly calcs'!G256)</f>
        <v>0.06</v>
      </c>
      <c r="I256" s="99">
        <f>IF(ISBLANK('Mortgage 2 Monthly calcs'!H256),"",'Mortgage 2 Monthly calcs'!H256)</f>
        <v>644.30140148551629</v>
      </c>
      <c r="J256" s="99">
        <f>IF(ISBLANK('Mortgage 2 Monthly calcs'!I256),"",'Mortgage 2 Monthly calcs'!I256)</f>
        <v>157.00902431776626</v>
      </c>
      <c r="K256" s="99">
        <f>IF(ISBLANK('Mortgage 2 Monthly calcs'!J256),"",'Mortgage 2 Monthly calcs'!J256)</f>
        <v>31401.804863553247</v>
      </c>
      <c r="L256" s="99"/>
      <c r="M256" s="99">
        <f>IF(ISBLANK('Mortgage 2 Monthly calcs'!K256),"",'Mortgage 2 Monthly calcs'!K256)</f>
        <v>0</v>
      </c>
      <c r="N256" s="99"/>
      <c r="O256" s="99">
        <f>IF(ISBLANK('Mortgage 2 Monthly calcs'!L256),"",'Mortgage 2 Monthly calcs'!L256)</f>
        <v>644.30140148551595</v>
      </c>
      <c r="P256" s="99"/>
      <c r="Q256" s="99">
        <f>IF(ISBLANK('Mortgage 2 Monthly calcs'!M256),"",'Mortgage 2 Monthly calcs'!M256)</f>
        <v>0</v>
      </c>
      <c r="R256" s="99">
        <f>IF(ISBLANK('Mortgage 2 Monthly calcs'!N256),"",'Mortgage 2 Monthly calcs'!N256)</f>
        <v>644.30140148551595</v>
      </c>
      <c r="S256" s="99">
        <f>IF(ISBLANK('Mortgage 2 Monthly calcs'!O256),"",'Mortgage 2 Monthly calcs'!O256)</f>
        <v>0</v>
      </c>
      <c r="T256" s="99"/>
      <c r="U256" s="99">
        <f>IF(ISBLANK('Mortgage 2 Monthly calcs'!P256),"",'Mortgage 2 Monthly calcs'!P256)</f>
        <v>0</v>
      </c>
      <c r="V256" s="99">
        <f>IF(ISBLANK('Mortgage 2 Monthly calcs'!Q256),"",'Mortgage 2 Monthly calcs'!Q256)</f>
        <v>0</v>
      </c>
      <c r="W256" s="99">
        <f>IF(ISBLANK('Mortgage 2 Monthly calcs'!R256),"",'Mortgage 2 Monthly calcs'!R256)</f>
        <v>487.29237716774969</v>
      </c>
      <c r="X256" s="99">
        <f>IF(ISBLANK('Mortgage 2 Monthly calcs'!S256),"",'Mortgage 2 Monthly calcs'!S256)</f>
        <v>157.00902431776623</v>
      </c>
      <c r="Y256" s="99">
        <f>IF(ISBLANK('Mortgage 2 Monthly calcs'!T256),"",'Mortgage 2 Monthly calcs'!T256)</f>
        <v>69085.487513615153</v>
      </c>
      <c r="Z256" s="99">
        <f>IF(ISBLANK('Mortgage 2 Monthly calcs'!U256),"",'Mortgage 2 Monthly calcs'!U256)</f>
        <v>88768.355850334614</v>
      </c>
      <c r="AA256" s="99">
        <f>IF(ISBLANK('Mortgage 2 Monthly calcs'!V256),"",'Mortgage 2 Monthly calcs'!V256)</f>
        <v>0</v>
      </c>
      <c r="AB256" s="99">
        <f>IF(ISBLANK('Mortgage 2 Monthly calcs'!W256),"",'Mortgage 2 Monthly calcs'!W256)</f>
        <v>30914.512486385505</v>
      </c>
    </row>
    <row r="257" spans="2:28" x14ac:dyDescent="0.25">
      <c r="B257" s="110"/>
      <c r="C257" s="111"/>
      <c r="D257" s="124"/>
      <c r="E257" s="122" t="str">
        <f>IF(ISBLANK('Mortgage 2 Monthly calcs'!E257),"",'Mortgage 2 Monthly calcs'!E257)</f>
        <v/>
      </c>
      <c r="F257" s="122" t="str">
        <f>IF(ISBLANK('Mortgage 2 Monthly calcs'!F257),"",'Mortgage 2 Monthly calcs'!F257)</f>
        <v>Apr</v>
      </c>
      <c r="G257" s="123"/>
      <c r="H257" s="123">
        <f>IF(ISBLANK('Mortgage 2 Monthly calcs'!G257),"",'Mortgage 2 Monthly calcs'!G257)</f>
        <v>0.06</v>
      </c>
      <c r="I257" s="99">
        <f>IF(ISBLANK('Mortgage 2 Monthly calcs'!H257),"",'Mortgage 2 Monthly calcs'!H257)</f>
        <v>644.30140148551641</v>
      </c>
      <c r="J257" s="99">
        <f>IF(ISBLANK('Mortgage 2 Monthly calcs'!I257),"",'Mortgage 2 Monthly calcs'!I257)</f>
        <v>154.57256243192754</v>
      </c>
      <c r="K257" s="99">
        <f>IF(ISBLANK('Mortgage 2 Monthly calcs'!J257),"",'Mortgage 2 Monthly calcs'!J257)</f>
        <v>30914.512486385505</v>
      </c>
      <c r="L257" s="99"/>
      <c r="M257" s="99">
        <f>IF(ISBLANK('Mortgage 2 Monthly calcs'!K257),"",'Mortgage 2 Monthly calcs'!K257)</f>
        <v>0</v>
      </c>
      <c r="N257" s="99"/>
      <c r="O257" s="99">
        <f>IF(ISBLANK('Mortgage 2 Monthly calcs'!L257),"",'Mortgage 2 Monthly calcs'!L257)</f>
        <v>644.30140148551595</v>
      </c>
      <c r="P257" s="99"/>
      <c r="Q257" s="99">
        <f>IF(ISBLANK('Mortgage 2 Monthly calcs'!M257),"",'Mortgage 2 Monthly calcs'!M257)</f>
        <v>0</v>
      </c>
      <c r="R257" s="99">
        <f>IF(ISBLANK('Mortgage 2 Monthly calcs'!N257),"",'Mortgage 2 Monthly calcs'!N257)</f>
        <v>644.30140148551595</v>
      </c>
      <c r="S257" s="99">
        <f>IF(ISBLANK('Mortgage 2 Monthly calcs'!O257),"",'Mortgage 2 Monthly calcs'!O257)</f>
        <v>0</v>
      </c>
      <c r="T257" s="99"/>
      <c r="U257" s="99">
        <f>IF(ISBLANK('Mortgage 2 Monthly calcs'!P257),"",'Mortgage 2 Monthly calcs'!P257)</f>
        <v>0</v>
      </c>
      <c r="V257" s="99">
        <f>IF(ISBLANK('Mortgage 2 Monthly calcs'!Q257),"",'Mortgage 2 Monthly calcs'!Q257)</f>
        <v>0</v>
      </c>
      <c r="W257" s="99">
        <f>IF(ISBLANK('Mortgage 2 Monthly calcs'!R257),"",'Mortgage 2 Monthly calcs'!R257)</f>
        <v>489.72883905358844</v>
      </c>
      <c r="X257" s="99">
        <f>IF(ISBLANK('Mortgage 2 Monthly calcs'!S257),"",'Mortgage 2 Monthly calcs'!S257)</f>
        <v>154.57256243192754</v>
      </c>
      <c r="Y257" s="99">
        <f>IF(ISBLANK('Mortgage 2 Monthly calcs'!T257),"",'Mortgage 2 Monthly calcs'!T257)</f>
        <v>69575.216352668736</v>
      </c>
      <c r="Z257" s="99">
        <f>IF(ISBLANK('Mortgage 2 Monthly calcs'!U257),"",'Mortgage 2 Monthly calcs'!U257)</f>
        <v>88922.928412766545</v>
      </c>
      <c r="AA257" s="99">
        <f>IF(ISBLANK('Mortgage 2 Monthly calcs'!V257),"",'Mortgage 2 Monthly calcs'!V257)</f>
        <v>0</v>
      </c>
      <c r="AB257" s="99">
        <f>IF(ISBLANK('Mortgage 2 Monthly calcs'!W257),"",'Mortgage 2 Monthly calcs'!W257)</f>
        <v>30424.783647331926</v>
      </c>
    </row>
    <row r="258" spans="2:28" x14ac:dyDescent="0.25">
      <c r="B258" s="110"/>
      <c r="C258" s="111"/>
      <c r="D258" s="124"/>
      <c r="E258" s="122" t="str">
        <f>IF(ISBLANK('Mortgage 2 Monthly calcs'!E258),"",'Mortgage 2 Monthly calcs'!E258)</f>
        <v/>
      </c>
      <c r="F258" s="122" t="str">
        <f>IF(ISBLANK('Mortgage 2 Monthly calcs'!F258),"",'Mortgage 2 Monthly calcs'!F258)</f>
        <v>May</v>
      </c>
      <c r="G258" s="123"/>
      <c r="H258" s="123">
        <f>IF(ISBLANK('Mortgage 2 Monthly calcs'!G258),"",'Mortgage 2 Monthly calcs'!G258)</f>
        <v>0.06</v>
      </c>
      <c r="I258" s="99">
        <f>IF(ISBLANK('Mortgage 2 Monthly calcs'!H258),"",'Mortgage 2 Monthly calcs'!H258)</f>
        <v>644.30140148551675</v>
      </c>
      <c r="J258" s="99">
        <f>IF(ISBLANK('Mortgage 2 Monthly calcs'!I258),"",'Mortgage 2 Monthly calcs'!I258)</f>
        <v>152.12391823665962</v>
      </c>
      <c r="K258" s="99">
        <f>IF(ISBLANK('Mortgage 2 Monthly calcs'!J258),"",'Mortgage 2 Monthly calcs'!J258)</f>
        <v>30424.783647331926</v>
      </c>
      <c r="L258" s="99"/>
      <c r="M258" s="99">
        <f>IF(ISBLANK('Mortgage 2 Monthly calcs'!K258),"",'Mortgage 2 Monthly calcs'!K258)</f>
        <v>0</v>
      </c>
      <c r="N258" s="99"/>
      <c r="O258" s="99">
        <f>IF(ISBLANK('Mortgage 2 Monthly calcs'!L258),"",'Mortgage 2 Monthly calcs'!L258)</f>
        <v>644.30140148551675</v>
      </c>
      <c r="P258" s="99"/>
      <c r="Q258" s="99">
        <f>IF(ISBLANK('Mortgage 2 Monthly calcs'!M258),"",'Mortgage 2 Monthly calcs'!M258)</f>
        <v>0</v>
      </c>
      <c r="R258" s="99">
        <f>IF(ISBLANK('Mortgage 2 Monthly calcs'!N258),"",'Mortgage 2 Monthly calcs'!N258)</f>
        <v>644.30140148551675</v>
      </c>
      <c r="S258" s="99">
        <f>IF(ISBLANK('Mortgage 2 Monthly calcs'!O258),"",'Mortgage 2 Monthly calcs'!O258)</f>
        <v>0</v>
      </c>
      <c r="T258" s="99"/>
      <c r="U258" s="99">
        <f>IF(ISBLANK('Mortgage 2 Monthly calcs'!P258),"",'Mortgage 2 Monthly calcs'!P258)</f>
        <v>0</v>
      </c>
      <c r="V258" s="99">
        <f>IF(ISBLANK('Mortgage 2 Monthly calcs'!Q258),"",'Mortgage 2 Monthly calcs'!Q258)</f>
        <v>0</v>
      </c>
      <c r="W258" s="99">
        <f>IF(ISBLANK('Mortgage 2 Monthly calcs'!R258),"",'Mortgage 2 Monthly calcs'!R258)</f>
        <v>492.17748324885713</v>
      </c>
      <c r="X258" s="99">
        <f>IF(ISBLANK('Mortgage 2 Monthly calcs'!S258),"",'Mortgage 2 Monthly calcs'!S258)</f>
        <v>152.12391823665962</v>
      </c>
      <c r="Y258" s="99">
        <f>IF(ISBLANK('Mortgage 2 Monthly calcs'!T258),"",'Mortgage 2 Monthly calcs'!T258)</f>
        <v>70067.393835917595</v>
      </c>
      <c r="Z258" s="99">
        <f>IF(ISBLANK('Mortgage 2 Monthly calcs'!U258),"",'Mortgage 2 Monthly calcs'!U258)</f>
        <v>89075.0523310032</v>
      </c>
      <c r="AA258" s="99">
        <f>IF(ISBLANK('Mortgage 2 Monthly calcs'!V258),"",'Mortgage 2 Monthly calcs'!V258)</f>
        <v>0</v>
      </c>
      <c r="AB258" s="99">
        <f>IF(ISBLANK('Mortgage 2 Monthly calcs'!W258),"",'Mortgage 2 Monthly calcs'!W258)</f>
        <v>29932.606164083078</v>
      </c>
    </row>
    <row r="259" spans="2:28" x14ac:dyDescent="0.25">
      <c r="B259" s="110"/>
      <c r="C259" s="111"/>
      <c r="D259" s="124"/>
      <c r="E259" s="122" t="str">
        <f>IF(ISBLANK('Mortgage 2 Monthly calcs'!E259),"",'Mortgage 2 Monthly calcs'!E259)</f>
        <v/>
      </c>
      <c r="F259" s="122" t="str">
        <f>IF(ISBLANK('Mortgage 2 Monthly calcs'!F259),"",'Mortgage 2 Monthly calcs'!F259)</f>
        <v>Jun</v>
      </c>
      <c r="G259" s="123"/>
      <c r="H259" s="123">
        <f>IF(ISBLANK('Mortgage 2 Monthly calcs'!G259),"",'Mortgage 2 Monthly calcs'!G259)</f>
        <v>0.06</v>
      </c>
      <c r="I259" s="99">
        <f>IF(ISBLANK('Mortgage 2 Monthly calcs'!H259),"",'Mortgage 2 Monthly calcs'!H259)</f>
        <v>644.30140148551698</v>
      </c>
      <c r="J259" s="99">
        <f>IF(ISBLANK('Mortgage 2 Monthly calcs'!I259),"",'Mortgage 2 Monthly calcs'!I259)</f>
        <v>149.6630308204154</v>
      </c>
      <c r="K259" s="99">
        <f>IF(ISBLANK('Mortgage 2 Monthly calcs'!J259),"",'Mortgage 2 Monthly calcs'!J259)</f>
        <v>29932.606164083078</v>
      </c>
      <c r="L259" s="99"/>
      <c r="M259" s="99">
        <f>IF(ISBLANK('Mortgage 2 Monthly calcs'!K259),"",'Mortgage 2 Monthly calcs'!K259)</f>
        <v>0</v>
      </c>
      <c r="N259" s="99"/>
      <c r="O259" s="99">
        <f>IF(ISBLANK('Mortgage 2 Monthly calcs'!L259),"",'Mortgage 2 Monthly calcs'!L259)</f>
        <v>644.30140148551675</v>
      </c>
      <c r="P259" s="99"/>
      <c r="Q259" s="99">
        <f>IF(ISBLANK('Mortgage 2 Monthly calcs'!M259),"",'Mortgage 2 Monthly calcs'!M259)</f>
        <v>0</v>
      </c>
      <c r="R259" s="99">
        <f>IF(ISBLANK('Mortgage 2 Monthly calcs'!N259),"",'Mortgage 2 Monthly calcs'!N259)</f>
        <v>644.30140148551675</v>
      </c>
      <c r="S259" s="99">
        <f>IF(ISBLANK('Mortgage 2 Monthly calcs'!O259),"",'Mortgage 2 Monthly calcs'!O259)</f>
        <v>0</v>
      </c>
      <c r="T259" s="99"/>
      <c r="U259" s="99">
        <f>IF(ISBLANK('Mortgage 2 Monthly calcs'!P259),"",'Mortgage 2 Monthly calcs'!P259)</f>
        <v>0</v>
      </c>
      <c r="V259" s="99">
        <f>IF(ISBLANK('Mortgage 2 Monthly calcs'!Q259),"",'Mortgage 2 Monthly calcs'!Q259)</f>
        <v>0</v>
      </c>
      <c r="W259" s="99">
        <f>IF(ISBLANK('Mortgage 2 Monthly calcs'!R259),"",'Mortgage 2 Monthly calcs'!R259)</f>
        <v>494.63837066510132</v>
      </c>
      <c r="X259" s="99">
        <f>IF(ISBLANK('Mortgage 2 Monthly calcs'!S259),"",'Mortgage 2 Monthly calcs'!S259)</f>
        <v>149.6630308204154</v>
      </c>
      <c r="Y259" s="99">
        <f>IF(ISBLANK('Mortgage 2 Monthly calcs'!T259),"",'Mortgage 2 Monthly calcs'!T259)</f>
        <v>70562.032206582691</v>
      </c>
      <c r="Z259" s="99">
        <f>IF(ISBLANK('Mortgage 2 Monthly calcs'!U259),"",'Mortgage 2 Monthly calcs'!U259)</f>
        <v>89224.715361823619</v>
      </c>
      <c r="AA259" s="99">
        <f>IF(ISBLANK('Mortgage 2 Monthly calcs'!V259),"",'Mortgage 2 Monthly calcs'!V259)</f>
        <v>0</v>
      </c>
      <c r="AB259" s="99">
        <f>IF(ISBLANK('Mortgage 2 Monthly calcs'!W259),"",'Mortgage 2 Monthly calcs'!W259)</f>
        <v>29437.967793417985</v>
      </c>
    </row>
    <row r="260" spans="2:28" x14ac:dyDescent="0.25">
      <c r="B260" s="110"/>
      <c r="C260" s="111"/>
      <c r="D260" s="124"/>
      <c r="E260" s="122" t="str">
        <f>IF(ISBLANK('Mortgage 2 Monthly calcs'!E260),"",'Mortgage 2 Monthly calcs'!E260)</f>
        <v/>
      </c>
      <c r="F260" s="122" t="str">
        <f>IF(ISBLANK('Mortgage 2 Monthly calcs'!F260),"",'Mortgage 2 Monthly calcs'!F260)</f>
        <v>Jul</v>
      </c>
      <c r="G260" s="123"/>
      <c r="H260" s="123">
        <f>IF(ISBLANK('Mortgage 2 Monthly calcs'!G260),"",'Mortgage 2 Monthly calcs'!G260)</f>
        <v>0.06</v>
      </c>
      <c r="I260" s="99">
        <f>IF(ISBLANK('Mortgage 2 Monthly calcs'!H260),"",'Mortgage 2 Monthly calcs'!H260)</f>
        <v>644.30140148551709</v>
      </c>
      <c r="J260" s="99">
        <f>IF(ISBLANK('Mortgage 2 Monthly calcs'!I260),"",'Mortgage 2 Monthly calcs'!I260)</f>
        <v>147.18983896708994</v>
      </c>
      <c r="K260" s="99">
        <f>IF(ISBLANK('Mortgage 2 Monthly calcs'!J260),"",'Mortgage 2 Monthly calcs'!J260)</f>
        <v>29437.967793417985</v>
      </c>
      <c r="L260" s="99"/>
      <c r="M260" s="99">
        <f>IF(ISBLANK('Mortgage 2 Monthly calcs'!K260),"",'Mortgage 2 Monthly calcs'!K260)</f>
        <v>0</v>
      </c>
      <c r="N260" s="99"/>
      <c r="O260" s="99">
        <f>IF(ISBLANK('Mortgage 2 Monthly calcs'!L260),"",'Mortgage 2 Monthly calcs'!L260)</f>
        <v>644.30140148551675</v>
      </c>
      <c r="P260" s="99"/>
      <c r="Q260" s="99">
        <f>IF(ISBLANK('Mortgage 2 Monthly calcs'!M260),"",'Mortgage 2 Monthly calcs'!M260)</f>
        <v>0</v>
      </c>
      <c r="R260" s="99">
        <f>IF(ISBLANK('Mortgage 2 Monthly calcs'!N260),"",'Mortgage 2 Monthly calcs'!N260)</f>
        <v>644.30140148551675</v>
      </c>
      <c r="S260" s="99">
        <f>IF(ISBLANK('Mortgage 2 Monthly calcs'!O260),"",'Mortgage 2 Monthly calcs'!O260)</f>
        <v>0</v>
      </c>
      <c r="T260" s="99"/>
      <c r="U260" s="99">
        <f>IF(ISBLANK('Mortgage 2 Monthly calcs'!P260),"",'Mortgage 2 Monthly calcs'!P260)</f>
        <v>0</v>
      </c>
      <c r="V260" s="99">
        <f>IF(ISBLANK('Mortgage 2 Monthly calcs'!Q260),"",'Mortgage 2 Monthly calcs'!Q260)</f>
        <v>0</v>
      </c>
      <c r="W260" s="99">
        <f>IF(ISBLANK('Mortgage 2 Monthly calcs'!R260),"",'Mortgage 2 Monthly calcs'!R260)</f>
        <v>497.11156251842681</v>
      </c>
      <c r="X260" s="99">
        <f>IF(ISBLANK('Mortgage 2 Monthly calcs'!S260),"",'Mortgage 2 Monthly calcs'!S260)</f>
        <v>147.18983896708994</v>
      </c>
      <c r="Y260" s="99">
        <f>IF(ISBLANK('Mortgage 2 Monthly calcs'!T260),"",'Mortgage 2 Monthly calcs'!T260)</f>
        <v>71059.143769101123</v>
      </c>
      <c r="Z260" s="99">
        <f>IF(ISBLANK('Mortgage 2 Monthly calcs'!U260),"",'Mortgage 2 Monthly calcs'!U260)</f>
        <v>89371.905200790716</v>
      </c>
      <c r="AA260" s="99">
        <f>IF(ISBLANK('Mortgage 2 Monthly calcs'!V260),"",'Mortgage 2 Monthly calcs'!V260)</f>
        <v>0</v>
      </c>
      <c r="AB260" s="99">
        <f>IF(ISBLANK('Mortgage 2 Monthly calcs'!W260),"",'Mortgage 2 Monthly calcs'!W260)</f>
        <v>28940.856230899568</v>
      </c>
    </row>
    <row r="261" spans="2:28" x14ac:dyDescent="0.25">
      <c r="B261" s="110"/>
      <c r="C261" s="111"/>
      <c r="D261" s="124"/>
      <c r="E261" s="122" t="str">
        <f>IF(ISBLANK('Mortgage 2 Monthly calcs'!E261),"",'Mortgage 2 Monthly calcs'!E261)</f>
        <v/>
      </c>
      <c r="F261" s="122" t="str">
        <f>IF(ISBLANK('Mortgage 2 Monthly calcs'!F261),"",'Mortgage 2 Monthly calcs'!F261)</f>
        <v>Aug</v>
      </c>
      <c r="G261" s="123"/>
      <c r="H261" s="123">
        <f>IF(ISBLANK('Mortgage 2 Monthly calcs'!G261),"",'Mortgage 2 Monthly calcs'!G261)</f>
        <v>0.06</v>
      </c>
      <c r="I261" s="99">
        <f>IF(ISBLANK('Mortgage 2 Monthly calcs'!H261),"",'Mortgage 2 Monthly calcs'!H261)</f>
        <v>644.30140148551732</v>
      </c>
      <c r="J261" s="99">
        <f>IF(ISBLANK('Mortgage 2 Monthly calcs'!I261),"",'Mortgage 2 Monthly calcs'!I261)</f>
        <v>144.70428115449783</v>
      </c>
      <c r="K261" s="99">
        <f>IF(ISBLANK('Mortgage 2 Monthly calcs'!J261),"",'Mortgage 2 Monthly calcs'!J261)</f>
        <v>28940.856230899568</v>
      </c>
      <c r="L261" s="99"/>
      <c r="M261" s="99">
        <f>IF(ISBLANK('Mortgage 2 Monthly calcs'!K261),"",'Mortgage 2 Monthly calcs'!K261)</f>
        <v>0</v>
      </c>
      <c r="N261" s="99"/>
      <c r="O261" s="99">
        <f>IF(ISBLANK('Mortgage 2 Monthly calcs'!L261),"",'Mortgage 2 Monthly calcs'!L261)</f>
        <v>644.30140148551675</v>
      </c>
      <c r="P261" s="99"/>
      <c r="Q261" s="99">
        <f>IF(ISBLANK('Mortgage 2 Monthly calcs'!M261),"",'Mortgage 2 Monthly calcs'!M261)</f>
        <v>0</v>
      </c>
      <c r="R261" s="99">
        <f>IF(ISBLANK('Mortgage 2 Monthly calcs'!N261),"",'Mortgage 2 Monthly calcs'!N261)</f>
        <v>644.30140148551675</v>
      </c>
      <c r="S261" s="99">
        <f>IF(ISBLANK('Mortgage 2 Monthly calcs'!O261),"",'Mortgage 2 Monthly calcs'!O261)</f>
        <v>0</v>
      </c>
      <c r="T261" s="99"/>
      <c r="U261" s="99">
        <f>IF(ISBLANK('Mortgage 2 Monthly calcs'!P261),"",'Mortgage 2 Monthly calcs'!P261)</f>
        <v>0</v>
      </c>
      <c r="V261" s="99">
        <f>IF(ISBLANK('Mortgage 2 Monthly calcs'!Q261),"",'Mortgage 2 Monthly calcs'!Q261)</f>
        <v>0</v>
      </c>
      <c r="W261" s="99">
        <f>IF(ISBLANK('Mortgage 2 Monthly calcs'!R261),"",'Mortgage 2 Monthly calcs'!R261)</f>
        <v>499.59712033101891</v>
      </c>
      <c r="X261" s="99">
        <f>IF(ISBLANK('Mortgage 2 Monthly calcs'!S261),"",'Mortgage 2 Monthly calcs'!S261)</f>
        <v>144.70428115449783</v>
      </c>
      <c r="Y261" s="99">
        <f>IF(ISBLANK('Mortgage 2 Monthly calcs'!T261),"",'Mortgage 2 Monthly calcs'!T261)</f>
        <v>71558.740889432142</v>
      </c>
      <c r="Z261" s="99">
        <f>IF(ISBLANK('Mortgage 2 Monthly calcs'!U261),"",'Mortgage 2 Monthly calcs'!U261)</f>
        <v>89516.609481945212</v>
      </c>
      <c r="AA261" s="99">
        <f>IF(ISBLANK('Mortgage 2 Monthly calcs'!V261),"",'Mortgage 2 Monthly calcs'!V261)</f>
        <v>0</v>
      </c>
      <c r="AB261" s="99">
        <f>IF(ISBLANK('Mortgage 2 Monthly calcs'!W261),"",'Mortgage 2 Monthly calcs'!W261)</f>
        <v>28441.259110568561</v>
      </c>
    </row>
    <row r="262" spans="2:28" x14ac:dyDescent="0.25">
      <c r="B262" s="110"/>
      <c r="C262" s="111"/>
      <c r="D262" s="124"/>
      <c r="E262" s="122" t="str">
        <f>IF(ISBLANK('Mortgage 2 Monthly calcs'!E262),"",'Mortgage 2 Monthly calcs'!E262)</f>
        <v/>
      </c>
      <c r="F262" s="122" t="str">
        <f>IF(ISBLANK('Mortgage 2 Monthly calcs'!F262),"",'Mortgage 2 Monthly calcs'!F262)</f>
        <v>Sep</v>
      </c>
      <c r="G262" s="123"/>
      <c r="H262" s="123">
        <f>IF(ISBLANK('Mortgage 2 Monthly calcs'!G262),"",'Mortgage 2 Monthly calcs'!G262)</f>
        <v>0.06</v>
      </c>
      <c r="I262" s="99">
        <f>IF(ISBLANK('Mortgage 2 Monthly calcs'!H262),"",'Mortgage 2 Monthly calcs'!H262)</f>
        <v>644.30140148551754</v>
      </c>
      <c r="J262" s="99">
        <f>IF(ISBLANK('Mortgage 2 Monthly calcs'!I262),"",'Mortgage 2 Monthly calcs'!I262)</f>
        <v>142.20629555284282</v>
      </c>
      <c r="K262" s="99">
        <f>IF(ISBLANK('Mortgage 2 Monthly calcs'!J262),"",'Mortgage 2 Monthly calcs'!J262)</f>
        <v>28441.259110568561</v>
      </c>
      <c r="L262" s="99"/>
      <c r="M262" s="99">
        <f>IF(ISBLANK('Mortgage 2 Monthly calcs'!K262),"",'Mortgage 2 Monthly calcs'!K262)</f>
        <v>0</v>
      </c>
      <c r="N262" s="99"/>
      <c r="O262" s="99">
        <f>IF(ISBLANK('Mortgage 2 Monthly calcs'!L262),"",'Mortgage 2 Monthly calcs'!L262)</f>
        <v>644.30140148551754</v>
      </c>
      <c r="P262" s="99"/>
      <c r="Q262" s="99">
        <f>IF(ISBLANK('Mortgage 2 Monthly calcs'!M262),"",'Mortgage 2 Monthly calcs'!M262)</f>
        <v>0</v>
      </c>
      <c r="R262" s="99">
        <f>IF(ISBLANK('Mortgage 2 Monthly calcs'!N262),"",'Mortgage 2 Monthly calcs'!N262)</f>
        <v>644.30140148551754</v>
      </c>
      <c r="S262" s="99">
        <f>IF(ISBLANK('Mortgage 2 Monthly calcs'!O262),"",'Mortgage 2 Monthly calcs'!O262)</f>
        <v>0</v>
      </c>
      <c r="T262" s="99"/>
      <c r="U262" s="99">
        <f>IF(ISBLANK('Mortgage 2 Monthly calcs'!P262),"",'Mortgage 2 Monthly calcs'!P262)</f>
        <v>0</v>
      </c>
      <c r="V262" s="99">
        <f>IF(ISBLANK('Mortgage 2 Monthly calcs'!Q262),"",'Mortgage 2 Monthly calcs'!Q262)</f>
        <v>0</v>
      </c>
      <c r="W262" s="99">
        <f>IF(ISBLANK('Mortgage 2 Monthly calcs'!R262),"",'Mortgage 2 Monthly calcs'!R262)</f>
        <v>502.09510593267476</v>
      </c>
      <c r="X262" s="99">
        <f>IF(ISBLANK('Mortgage 2 Monthly calcs'!S262),"",'Mortgage 2 Monthly calcs'!S262)</f>
        <v>142.20629555284282</v>
      </c>
      <c r="Y262" s="99">
        <f>IF(ISBLANK('Mortgage 2 Monthly calcs'!T262),"",'Mortgage 2 Monthly calcs'!T262)</f>
        <v>72060.835995364818</v>
      </c>
      <c r="Z262" s="99">
        <f>IF(ISBLANK('Mortgage 2 Monthly calcs'!U262),"",'Mortgage 2 Monthly calcs'!U262)</f>
        <v>89658.81577749805</v>
      </c>
      <c r="AA262" s="99">
        <f>IF(ISBLANK('Mortgage 2 Monthly calcs'!V262),"",'Mortgage 2 Monthly calcs'!V262)</f>
        <v>0</v>
      </c>
      <c r="AB262" s="99">
        <f>IF(ISBLANK('Mortgage 2 Monthly calcs'!W262),"",'Mortgage 2 Monthly calcs'!W262)</f>
        <v>27939.164004635895</v>
      </c>
    </row>
    <row r="263" spans="2:28" x14ac:dyDescent="0.25">
      <c r="B263" s="110"/>
      <c r="C263" s="111"/>
      <c r="D263" s="124">
        <f>D251+1</f>
        <v>21</v>
      </c>
      <c r="E263" s="122" t="str">
        <f>IF(ISBLANK('Mortgage 2 Monthly calcs'!E263),"",'Mortgage 2 Monthly calcs'!E263)</f>
        <v/>
      </c>
      <c r="F263" s="122" t="str">
        <f>IF(ISBLANK('Mortgage 2 Monthly calcs'!F263),"",'Mortgage 2 Monthly calcs'!F263)</f>
        <v>Oct</v>
      </c>
      <c r="G263" s="123"/>
      <c r="H263" s="123">
        <f>IF(ISBLANK('Mortgage 2 Monthly calcs'!G263),"",'Mortgage 2 Monthly calcs'!G263)</f>
        <v>0.06</v>
      </c>
      <c r="I263" s="99">
        <f>IF(ISBLANK('Mortgage 2 Monthly calcs'!H263),"",'Mortgage 2 Monthly calcs'!H263)</f>
        <v>644.30140148551777</v>
      </c>
      <c r="J263" s="99">
        <f>IF(ISBLANK('Mortgage 2 Monthly calcs'!I263),"",'Mortgage 2 Monthly calcs'!I263)</f>
        <v>139.69582002317949</v>
      </c>
      <c r="K263" s="99">
        <f>IF(ISBLANK('Mortgage 2 Monthly calcs'!J263),"",'Mortgage 2 Monthly calcs'!J263)</f>
        <v>27939.164004635895</v>
      </c>
      <c r="L263" s="99"/>
      <c r="M263" s="99">
        <f>IF(ISBLANK('Mortgage 2 Monthly calcs'!K263),"",'Mortgage 2 Monthly calcs'!K263)</f>
        <v>0</v>
      </c>
      <c r="N263" s="99"/>
      <c r="O263" s="99">
        <f>IF(ISBLANK('Mortgage 2 Monthly calcs'!L263),"",'Mortgage 2 Monthly calcs'!L263)</f>
        <v>644.30140148551754</v>
      </c>
      <c r="P263" s="99"/>
      <c r="Q263" s="99">
        <f>IF(ISBLANK('Mortgage 2 Monthly calcs'!M263),"",'Mortgage 2 Monthly calcs'!M263)</f>
        <v>0</v>
      </c>
      <c r="R263" s="99">
        <f>IF(ISBLANK('Mortgage 2 Monthly calcs'!N263),"",'Mortgage 2 Monthly calcs'!N263)</f>
        <v>644.30140148551754</v>
      </c>
      <c r="S263" s="99">
        <f>IF(ISBLANK('Mortgage 2 Monthly calcs'!O263),"",'Mortgage 2 Monthly calcs'!O263)</f>
        <v>0</v>
      </c>
      <c r="T263" s="99"/>
      <c r="U263" s="99">
        <f>IF(ISBLANK('Mortgage 2 Monthly calcs'!P263),"",'Mortgage 2 Monthly calcs'!P263)</f>
        <v>0</v>
      </c>
      <c r="V263" s="99">
        <f>IF(ISBLANK('Mortgage 2 Monthly calcs'!Q263),"",'Mortgage 2 Monthly calcs'!Q263)</f>
        <v>0</v>
      </c>
      <c r="W263" s="99">
        <f>IF(ISBLANK('Mortgage 2 Monthly calcs'!R263),"",'Mortgage 2 Monthly calcs'!R263)</f>
        <v>504.60558146233802</v>
      </c>
      <c r="X263" s="99">
        <f>IF(ISBLANK('Mortgage 2 Monthly calcs'!S263),"",'Mortgage 2 Monthly calcs'!S263)</f>
        <v>139.69582002317949</v>
      </c>
      <c r="Y263" s="99">
        <f>IF(ISBLANK('Mortgage 2 Monthly calcs'!T263),"",'Mortgage 2 Monthly calcs'!T263)</f>
        <v>72565.441576827157</v>
      </c>
      <c r="Z263" s="99">
        <f>IF(ISBLANK('Mortgage 2 Monthly calcs'!U263),"",'Mortgage 2 Monthly calcs'!U263)</f>
        <v>89798.511597521225</v>
      </c>
      <c r="AA263" s="99">
        <f>IF(ISBLANK('Mortgage 2 Monthly calcs'!V263),"",'Mortgage 2 Monthly calcs'!V263)</f>
        <v>0</v>
      </c>
      <c r="AB263" s="99">
        <f>IF(ISBLANK('Mortgage 2 Monthly calcs'!W263),"",'Mortgage 2 Monthly calcs'!W263)</f>
        <v>27434.558423173567</v>
      </c>
    </row>
    <row r="264" spans="2:28" x14ac:dyDescent="0.25">
      <c r="B264" s="110"/>
      <c r="C264" s="111"/>
      <c r="D264" s="124"/>
      <c r="E264" s="122" t="str">
        <f>IF(ISBLANK('Mortgage 2 Monthly calcs'!E264),"",'Mortgage 2 Monthly calcs'!E264)</f>
        <v/>
      </c>
      <c r="F264" s="122" t="str">
        <f>IF(ISBLANK('Mortgage 2 Monthly calcs'!F264),"",'Mortgage 2 Monthly calcs'!F264)</f>
        <v>Nov</v>
      </c>
      <c r="G264" s="123"/>
      <c r="H264" s="123">
        <f>IF(ISBLANK('Mortgage 2 Monthly calcs'!G264),"",'Mortgage 2 Monthly calcs'!G264)</f>
        <v>0.06</v>
      </c>
      <c r="I264" s="99">
        <f>IF(ISBLANK('Mortgage 2 Monthly calcs'!H264),"",'Mortgage 2 Monthly calcs'!H264)</f>
        <v>644.30140148551789</v>
      </c>
      <c r="J264" s="99">
        <f>IF(ISBLANK('Mortgage 2 Monthly calcs'!I264),"",'Mortgage 2 Monthly calcs'!I264)</f>
        <v>137.17279211586785</v>
      </c>
      <c r="K264" s="99">
        <f>IF(ISBLANK('Mortgage 2 Monthly calcs'!J264),"",'Mortgage 2 Monthly calcs'!J264)</f>
        <v>27434.558423173567</v>
      </c>
      <c r="L264" s="99"/>
      <c r="M264" s="99">
        <f>IF(ISBLANK('Mortgage 2 Monthly calcs'!K264),"",'Mortgage 2 Monthly calcs'!K264)</f>
        <v>0</v>
      </c>
      <c r="N264" s="99"/>
      <c r="O264" s="99">
        <f>IF(ISBLANK('Mortgage 2 Monthly calcs'!L264),"",'Mortgage 2 Monthly calcs'!L264)</f>
        <v>644.30140148551754</v>
      </c>
      <c r="P264" s="99"/>
      <c r="Q264" s="99">
        <f>IF(ISBLANK('Mortgage 2 Monthly calcs'!M264),"",'Mortgage 2 Monthly calcs'!M264)</f>
        <v>0</v>
      </c>
      <c r="R264" s="99">
        <f>IF(ISBLANK('Mortgage 2 Monthly calcs'!N264),"",'Mortgage 2 Monthly calcs'!N264)</f>
        <v>644.30140148551754</v>
      </c>
      <c r="S264" s="99">
        <f>IF(ISBLANK('Mortgage 2 Monthly calcs'!O264),"",'Mortgage 2 Monthly calcs'!O264)</f>
        <v>0</v>
      </c>
      <c r="T264" s="99"/>
      <c r="U264" s="99">
        <f>IF(ISBLANK('Mortgage 2 Monthly calcs'!P264),"",'Mortgage 2 Monthly calcs'!P264)</f>
        <v>0</v>
      </c>
      <c r="V264" s="99">
        <f>IF(ISBLANK('Mortgage 2 Monthly calcs'!Q264),"",'Mortgage 2 Monthly calcs'!Q264)</f>
        <v>0</v>
      </c>
      <c r="W264" s="99">
        <f>IF(ISBLANK('Mortgage 2 Monthly calcs'!R264),"",'Mortgage 2 Monthly calcs'!R264)</f>
        <v>507.12860936964967</v>
      </c>
      <c r="X264" s="99">
        <f>IF(ISBLANK('Mortgage 2 Monthly calcs'!S264),"",'Mortgage 2 Monthly calcs'!S264)</f>
        <v>137.17279211586785</v>
      </c>
      <c r="Y264" s="99">
        <f>IF(ISBLANK('Mortgage 2 Monthly calcs'!T264),"",'Mortgage 2 Monthly calcs'!T264)</f>
        <v>73072.570186196812</v>
      </c>
      <c r="Z264" s="99">
        <f>IF(ISBLANK('Mortgage 2 Monthly calcs'!U264),"",'Mortgage 2 Monthly calcs'!U264)</f>
        <v>89935.684389637099</v>
      </c>
      <c r="AA264" s="99">
        <f>IF(ISBLANK('Mortgage 2 Monthly calcs'!V264),"",'Mortgage 2 Monthly calcs'!V264)</f>
        <v>0</v>
      </c>
      <c r="AB264" s="99">
        <f>IF(ISBLANK('Mortgage 2 Monthly calcs'!W264),"",'Mortgage 2 Monthly calcs'!W264)</f>
        <v>26927.429813803927</v>
      </c>
    </row>
    <row r="265" spans="2:28" x14ac:dyDescent="0.25">
      <c r="B265" s="110"/>
      <c r="C265" s="111"/>
      <c r="D265" s="124"/>
      <c r="E265" s="122" t="str">
        <f>IF(ISBLANK('Mortgage 2 Monthly calcs'!E265),"",'Mortgage 2 Monthly calcs'!E265)</f>
        <v/>
      </c>
      <c r="F265" s="122" t="str">
        <f>IF(ISBLANK('Mortgage 2 Monthly calcs'!F265),"",'Mortgage 2 Monthly calcs'!F265)</f>
        <v>Dec</v>
      </c>
      <c r="G265" s="123"/>
      <c r="H265" s="123">
        <f>IF(ISBLANK('Mortgage 2 Monthly calcs'!G265),"",'Mortgage 2 Monthly calcs'!G265)</f>
        <v>0.06</v>
      </c>
      <c r="I265" s="99">
        <f>IF(ISBLANK('Mortgage 2 Monthly calcs'!H265),"",'Mortgage 2 Monthly calcs'!H265)</f>
        <v>644.30140148551823</v>
      </c>
      <c r="J265" s="99">
        <f>IF(ISBLANK('Mortgage 2 Monthly calcs'!I265),"",'Mortgage 2 Monthly calcs'!I265)</f>
        <v>134.63714906901964</v>
      </c>
      <c r="K265" s="99">
        <f>IF(ISBLANK('Mortgage 2 Monthly calcs'!J265),"",'Mortgage 2 Monthly calcs'!J265)</f>
        <v>26927.429813803927</v>
      </c>
      <c r="L265" s="99"/>
      <c r="M265" s="99">
        <f>IF(ISBLANK('Mortgage 2 Monthly calcs'!K265),"",'Mortgage 2 Monthly calcs'!K265)</f>
        <v>0</v>
      </c>
      <c r="N265" s="99"/>
      <c r="O265" s="99">
        <f>IF(ISBLANK('Mortgage 2 Monthly calcs'!L265),"",'Mortgage 2 Monthly calcs'!L265)</f>
        <v>644.30140148551754</v>
      </c>
      <c r="P265" s="99"/>
      <c r="Q265" s="99">
        <f>IF(ISBLANK('Mortgage 2 Monthly calcs'!M265),"",'Mortgage 2 Monthly calcs'!M265)</f>
        <v>0</v>
      </c>
      <c r="R265" s="99">
        <f>IF(ISBLANK('Mortgage 2 Monthly calcs'!N265),"",'Mortgage 2 Monthly calcs'!N265)</f>
        <v>644.30140148551754</v>
      </c>
      <c r="S265" s="99">
        <f>IF(ISBLANK('Mortgage 2 Monthly calcs'!O265),"",'Mortgage 2 Monthly calcs'!O265)</f>
        <v>0</v>
      </c>
      <c r="T265" s="99"/>
      <c r="U265" s="99">
        <f>IF(ISBLANK('Mortgage 2 Monthly calcs'!P265),"",'Mortgage 2 Monthly calcs'!P265)</f>
        <v>0</v>
      </c>
      <c r="V265" s="99">
        <f>IF(ISBLANK('Mortgage 2 Monthly calcs'!Q265),"",'Mortgage 2 Monthly calcs'!Q265)</f>
        <v>0</v>
      </c>
      <c r="W265" s="99">
        <f>IF(ISBLANK('Mortgage 2 Monthly calcs'!R265),"",'Mortgage 2 Monthly calcs'!R265)</f>
        <v>509.6642524164979</v>
      </c>
      <c r="X265" s="99">
        <f>IF(ISBLANK('Mortgage 2 Monthly calcs'!S265),"",'Mortgage 2 Monthly calcs'!S265)</f>
        <v>134.63714906901964</v>
      </c>
      <c r="Y265" s="99">
        <f>IF(ISBLANK('Mortgage 2 Monthly calcs'!T265),"",'Mortgage 2 Monthly calcs'!T265)</f>
        <v>73582.234438613305</v>
      </c>
      <c r="Z265" s="99">
        <f>IF(ISBLANK('Mortgage 2 Monthly calcs'!U265),"",'Mortgage 2 Monthly calcs'!U265)</f>
        <v>90070.321538706121</v>
      </c>
      <c r="AA265" s="99">
        <f>IF(ISBLANK('Mortgage 2 Monthly calcs'!V265),"",'Mortgage 2 Monthly calcs'!V265)</f>
        <v>0</v>
      </c>
      <c r="AB265" s="99">
        <f>IF(ISBLANK('Mortgage 2 Monthly calcs'!W265),"",'Mortgage 2 Monthly calcs'!W265)</f>
        <v>26417.765561387441</v>
      </c>
    </row>
    <row r="266" spans="2:28" x14ac:dyDescent="0.25">
      <c r="B266" s="110"/>
      <c r="C266" s="111"/>
      <c r="D266" s="124"/>
      <c r="E266" s="122">
        <f>IF(ISBLANK('Mortgage 2 Monthly calcs'!E266),"",'Mortgage 2 Monthly calcs'!E266)</f>
        <v>2031</v>
      </c>
      <c r="F266" s="122" t="str">
        <f>IF(ISBLANK('Mortgage 2 Monthly calcs'!F266),"",'Mortgage 2 Monthly calcs'!F266)</f>
        <v>Jan</v>
      </c>
      <c r="G266" s="123"/>
      <c r="H266" s="123">
        <f>IF(ISBLANK('Mortgage 2 Monthly calcs'!G266),"",'Mortgage 2 Monthly calcs'!G266)</f>
        <v>0.06</v>
      </c>
      <c r="I266" s="99">
        <f>IF(ISBLANK('Mortgage 2 Monthly calcs'!H266),"",'Mortgage 2 Monthly calcs'!H266)</f>
        <v>644.30140148551868</v>
      </c>
      <c r="J266" s="99">
        <f>IF(ISBLANK('Mortgage 2 Monthly calcs'!I266),"",'Mortgage 2 Monthly calcs'!I266)</f>
        <v>132.08882780693722</v>
      </c>
      <c r="K266" s="99">
        <f>IF(ISBLANK('Mortgage 2 Monthly calcs'!J266),"",'Mortgage 2 Monthly calcs'!J266)</f>
        <v>26417.765561387441</v>
      </c>
      <c r="L266" s="99"/>
      <c r="M266" s="99">
        <f>IF(ISBLANK('Mortgage 2 Monthly calcs'!K266),"",'Mortgage 2 Monthly calcs'!K266)</f>
        <v>0</v>
      </c>
      <c r="N266" s="99"/>
      <c r="O266" s="99">
        <f>IF(ISBLANK('Mortgage 2 Monthly calcs'!L266),"",'Mortgage 2 Monthly calcs'!L266)</f>
        <v>644.30140148551868</v>
      </c>
      <c r="P266" s="99"/>
      <c r="Q266" s="99">
        <f>IF(ISBLANK('Mortgage 2 Monthly calcs'!M266),"",'Mortgage 2 Monthly calcs'!M266)</f>
        <v>0</v>
      </c>
      <c r="R266" s="99">
        <f>IF(ISBLANK('Mortgage 2 Monthly calcs'!N266),"",'Mortgage 2 Monthly calcs'!N266)</f>
        <v>644.30140148551868</v>
      </c>
      <c r="S266" s="99">
        <f>IF(ISBLANK('Mortgage 2 Monthly calcs'!O266),"",'Mortgage 2 Monthly calcs'!O266)</f>
        <v>0</v>
      </c>
      <c r="T266" s="99"/>
      <c r="U266" s="99">
        <f>IF(ISBLANK('Mortgage 2 Monthly calcs'!P266),"",'Mortgage 2 Monthly calcs'!P266)</f>
        <v>0</v>
      </c>
      <c r="V266" s="99">
        <f>IF(ISBLANK('Mortgage 2 Monthly calcs'!Q266),"",'Mortgage 2 Monthly calcs'!Q266)</f>
        <v>0</v>
      </c>
      <c r="W266" s="99">
        <f>IF(ISBLANK('Mortgage 2 Monthly calcs'!R266),"",'Mortgage 2 Monthly calcs'!R266)</f>
        <v>512.21257367858152</v>
      </c>
      <c r="X266" s="99">
        <f>IF(ISBLANK('Mortgage 2 Monthly calcs'!S266),"",'Mortgage 2 Monthly calcs'!S266)</f>
        <v>132.08882780693722</v>
      </c>
      <c r="Y266" s="99">
        <f>IF(ISBLANK('Mortgage 2 Monthly calcs'!T266),"",'Mortgage 2 Monthly calcs'!T266)</f>
        <v>74094.447012291886</v>
      </c>
      <c r="Z266" s="99">
        <f>IF(ISBLANK('Mortgage 2 Monthly calcs'!U266),"",'Mortgage 2 Monthly calcs'!U266)</f>
        <v>90202.410366513053</v>
      </c>
      <c r="AA266" s="99">
        <f>IF(ISBLANK('Mortgage 2 Monthly calcs'!V266),"",'Mortgage 2 Monthly calcs'!V266)</f>
        <v>0</v>
      </c>
      <c r="AB266" s="99">
        <f>IF(ISBLANK('Mortgage 2 Monthly calcs'!W266),"",'Mortgage 2 Monthly calcs'!W266)</f>
        <v>25905.552987708874</v>
      </c>
    </row>
    <row r="267" spans="2:28" x14ac:dyDescent="0.25">
      <c r="B267" s="110"/>
      <c r="C267" s="111"/>
      <c r="D267" s="124" t="str">
        <f>IF(K1035=1,F259+1,"")</f>
        <v/>
      </c>
      <c r="E267" s="122" t="str">
        <f>IF(ISBLANK('Mortgage 2 Monthly calcs'!E267),"",'Mortgage 2 Monthly calcs'!E267)</f>
        <v/>
      </c>
      <c r="F267" s="122" t="str">
        <f>IF(ISBLANK('Mortgage 2 Monthly calcs'!F267),"",'Mortgage 2 Monthly calcs'!F267)</f>
        <v>Feb</v>
      </c>
      <c r="G267" s="123"/>
      <c r="H267" s="123">
        <f>IF(ISBLANK('Mortgage 2 Monthly calcs'!G267),"",'Mortgage 2 Monthly calcs'!G267)</f>
        <v>0.06</v>
      </c>
      <c r="I267" s="99">
        <f>IF(ISBLANK('Mortgage 2 Monthly calcs'!H267),"",'Mortgage 2 Monthly calcs'!H267)</f>
        <v>644.30140148551891</v>
      </c>
      <c r="J267" s="99">
        <f>IF(ISBLANK('Mortgage 2 Monthly calcs'!I267),"",'Mortgage 2 Monthly calcs'!I267)</f>
        <v>129.52776493854438</v>
      </c>
      <c r="K267" s="99">
        <f>IF(ISBLANK('Mortgage 2 Monthly calcs'!J267),"",'Mortgage 2 Monthly calcs'!J267)</f>
        <v>25905.552987708874</v>
      </c>
      <c r="L267" s="99"/>
      <c r="M267" s="99">
        <f>IF(ISBLANK('Mortgage 2 Monthly calcs'!K267),"",'Mortgage 2 Monthly calcs'!K267)</f>
        <v>0</v>
      </c>
      <c r="N267" s="99"/>
      <c r="O267" s="99">
        <f>IF(ISBLANK('Mortgage 2 Monthly calcs'!L267),"",'Mortgage 2 Monthly calcs'!L267)</f>
        <v>644.30140148551868</v>
      </c>
      <c r="P267" s="99"/>
      <c r="Q267" s="99">
        <f>IF(ISBLANK('Mortgage 2 Monthly calcs'!M267),"",'Mortgage 2 Monthly calcs'!M267)</f>
        <v>0</v>
      </c>
      <c r="R267" s="99">
        <f>IF(ISBLANK('Mortgage 2 Monthly calcs'!N267),"",'Mortgage 2 Monthly calcs'!N267)</f>
        <v>644.30140148551868</v>
      </c>
      <c r="S267" s="99">
        <f>IF(ISBLANK('Mortgage 2 Monthly calcs'!O267),"",'Mortgage 2 Monthly calcs'!O267)</f>
        <v>0</v>
      </c>
      <c r="T267" s="99"/>
      <c r="U267" s="99">
        <f>IF(ISBLANK('Mortgage 2 Monthly calcs'!P267),"",'Mortgage 2 Monthly calcs'!P267)</f>
        <v>0</v>
      </c>
      <c r="V267" s="99">
        <f>IF(ISBLANK('Mortgage 2 Monthly calcs'!Q267),"",'Mortgage 2 Monthly calcs'!Q267)</f>
        <v>0</v>
      </c>
      <c r="W267" s="99">
        <f>IF(ISBLANK('Mortgage 2 Monthly calcs'!R267),"",'Mortgage 2 Monthly calcs'!R267)</f>
        <v>514.77363654697433</v>
      </c>
      <c r="X267" s="99">
        <f>IF(ISBLANK('Mortgage 2 Monthly calcs'!S267),"",'Mortgage 2 Monthly calcs'!S267)</f>
        <v>129.52776493854438</v>
      </c>
      <c r="Y267" s="99">
        <f>IF(ISBLANK('Mortgage 2 Monthly calcs'!T267),"",'Mortgage 2 Monthly calcs'!T267)</f>
        <v>74609.220648838862</v>
      </c>
      <c r="Z267" s="99">
        <f>IF(ISBLANK('Mortgage 2 Monthly calcs'!U267),"",'Mortgage 2 Monthly calcs'!U267)</f>
        <v>90331.938131451592</v>
      </c>
      <c r="AA267" s="99">
        <f>IF(ISBLANK('Mortgage 2 Monthly calcs'!V267),"",'Mortgage 2 Monthly calcs'!V267)</f>
        <v>0</v>
      </c>
      <c r="AB267" s="99">
        <f>IF(ISBLANK('Mortgage 2 Monthly calcs'!W267),"",'Mortgage 2 Monthly calcs'!W267)</f>
        <v>25390.779351161913</v>
      </c>
    </row>
    <row r="268" spans="2:28" x14ac:dyDescent="0.25">
      <c r="B268" s="110"/>
      <c r="C268" s="111"/>
      <c r="D268" s="124" t="str">
        <f>IF(K1036=1,F259+1,"")</f>
        <v/>
      </c>
      <c r="E268" s="122" t="str">
        <f>IF(ISBLANK('Mortgage 2 Monthly calcs'!E268),"",'Mortgage 2 Monthly calcs'!E268)</f>
        <v/>
      </c>
      <c r="F268" s="122" t="str">
        <f>IF(ISBLANK('Mortgage 2 Monthly calcs'!F268),"",'Mortgage 2 Monthly calcs'!F268)</f>
        <v>Mar</v>
      </c>
      <c r="G268" s="123"/>
      <c r="H268" s="123">
        <f>IF(ISBLANK('Mortgage 2 Monthly calcs'!G268),"",'Mortgage 2 Monthly calcs'!G268)</f>
        <v>0.06</v>
      </c>
      <c r="I268" s="99">
        <f>IF(ISBLANK('Mortgage 2 Monthly calcs'!H268),"",'Mortgage 2 Monthly calcs'!H268)</f>
        <v>644.30140148551925</v>
      </c>
      <c r="J268" s="99">
        <f>IF(ISBLANK('Mortgage 2 Monthly calcs'!I268),"",'Mortgage 2 Monthly calcs'!I268)</f>
        <v>126.95389675580957</v>
      </c>
      <c r="K268" s="99">
        <f>IF(ISBLANK('Mortgage 2 Monthly calcs'!J268),"",'Mortgage 2 Monthly calcs'!J268)</f>
        <v>25390.779351161913</v>
      </c>
      <c r="L268" s="99"/>
      <c r="M268" s="99">
        <f>IF(ISBLANK('Mortgage 2 Monthly calcs'!K268),"",'Mortgage 2 Monthly calcs'!K268)</f>
        <v>0</v>
      </c>
      <c r="N268" s="99"/>
      <c r="O268" s="99">
        <f>IF(ISBLANK('Mortgage 2 Monthly calcs'!L268),"",'Mortgage 2 Monthly calcs'!L268)</f>
        <v>644.30140148551868</v>
      </c>
      <c r="P268" s="99"/>
      <c r="Q268" s="99">
        <f>IF(ISBLANK('Mortgage 2 Monthly calcs'!M268),"",'Mortgage 2 Monthly calcs'!M268)</f>
        <v>0</v>
      </c>
      <c r="R268" s="99">
        <f>IF(ISBLANK('Mortgage 2 Monthly calcs'!N268),"",'Mortgage 2 Monthly calcs'!N268)</f>
        <v>644.30140148551868</v>
      </c>
      <c r="S268" s="99">
        <f>IF(ISBLANK('Mortgage 2 Monthly calcs'!O268),"",'Mortgage 2 Monthly calcs'!O268)</f>
        <v>0</v>
      </c>
      <c r="T268" s="99"/>
      <c r="U268" s="99">
        <f>IF(ISBLANK('Mortgage 2 Monthly calcs'!P268),"",'Mortgage 2 Monthly calcs'!P268)</f>
        <v>0</v>
      </c>
      <c r="V268" s="99">
        <f>IF(ISBLANK('Mortgage 2 Monthly calcs'!Q268),"",'Mortgage 2 Monthly calcs'!Q268)</f>
        <v>0</v>
      </c>
      <c r="W268" s="99">
        <f>IF(ISBLANK('Mortgage 2 Monthly calcs'!R268),"",'Mortgage 2 Monthly calcs'!R268)</f>
        <v>517.34750472970916</v>
      </c>
      <c r="X268" s="99">
        <f>IF(ISBLANK('Mortgage 2 Monthly calcs'!S268),"",'Mortgage 2 Monthly calcs'!S268)</f>
        <v>126.95389675580957</v>
      </c>
      <c r="Y268" s="99">
        <f>IF(ISBLANK('Mortgage 2 Monthly calcs'!T268),"",'Mortgage 2 Monthly calcs'!T268)</f>
        <v>75126.568153568573</v>
      </c>
      <c r="Z268" s="99">
        <f>IF(ISBLANK('Mortgage 2 Monthly calcs'!U268),"",'Mortgage 2 Monthly calcs'!U268)</f>
        <v>90458.892028207396</v>
      </c>
      <c r="AA268" s="99">
        <f>IF(ISBLANK('Mortgage 2 Monthly calcs'!V268),"",'Mortgage 2 Monthly calcs'!V268)</f>
        <v>0</v>
      </c>
      <c r="AB268" s="99">
        <f>IF(ISBLANK('Mortgage 2 Monthly calcs'!W268),"",'Mortgage 2 Monthly calcs'!W268)</f>
        <v>24873.431846432217</v>
      </c>
    </row>
    <row r="269" spans="2:28" x14ac:dyDescent="0.25">
      <c r="B269" s="110"/>
      <c r="C269" s="111"/>
      <c r="D269" s="124" t="str">
        <f>IF(K1037=1,F259+1,"")</f>
        <v/>
      </c>
      <c r="E269" s="122" t="str">
        <f>IF(ISBLANK('Mortgage 2 Monthly calcs'!E269),"",'Mortgage 2 Monthly calcs'!E269)</f>
        <v/>
      </c>
      <c r="F269" s="122" t="str">
        <f>IF(ISBLANK('Mortgage 2 Monthly calcs'!F269),"",'Mortgage 2 Monthly calcs'!F269)</f>
        <v>Apr</v>
      </c>
      <c r="G269" s="123"/>
      <c r="H269" s="123">
        <f>IF(ISBLANK('Mortgage 2 Monthly calcs'!G269),"",'Mortgage 2 Monthly calcs'!G269)</f>
        <v>0.06</v>
      </c>
      <c r="I269" s="99">
        <f>IF(ISBLANK('Mortgage 2 Monthly calcs'!H269),"",'Mortgage 2 Monthly calcs'!H269)</f>
        <v>644.30140148551959</v>
      </c>
      <c r="J269" s="99">
        <f>IF(ISBLANK('Mortgage 2 Monthly calcs'!I269),"",'Mortgage 2 Monthly calcs'!I269)</f>
        <v>124.36715923216109</v>
      </c>
      <c r="K269" s="99">
        <f>IF(ISBLANK('Mortgage 2 Monthly calcs'!J269),"",'Mortgage 2 Monthly calcs'!J269)</f>
        <v>24873.431846432217</v>
      </c>
      <c r="L269" s="99"/>
      <c r="M269" s="99">
        <f>IF(ISBLANK('Mortgage 2 Monthly calcs'!K269),"",'Mortgage 2 Monthly calcs'!K269)</f>
        <v>0</v>
      </c>
      <c r="N269" s="99"/>
      <c r="O269" s="99">
        <f>IF(ISBLANK('Mortgage 2 Monthly calcs'!L269),"",'Mortgage 2 Monthly calcs'!L269)</f>
        <v>644.30140148551959</v>
      </c>
      <c r="P269" s="99"/>
      <c r="Q269" s="99">
        <f>IF(ISBLANK('Mortgage 2 Monthly calcs'!M269),"",'Mortgage 2 Monthly calcs'!M269)</f>
        <v>0</v>
      </c>
      <c r="R269" s="99">
        <f>IF(ISBLANK('Mortgage 2 Monthly calcs'!N269),"",'Mortgage 2 Monthly calcs'!N269)</f>
        <v>644.30140148551959</v>
      </c>
      <c r="S269" s="99">
        <f>IF(ISBLANK('Mortgage 2 Monthly calcs'!O269),"",'Mortgage 2 Monthly calcs'!O269)</f>
        <v>0</v>
      </c>
      <c r="T269" s="99"/>
      <c r="U269" s="99">
        <f>IF(ISBLANK('Mortgage 2 Monthly calcs'!P269),"",'Mortgage 2 Monthly calcs'!P269)</f>
        <v>0</v>
      </c>
      <c r="V269" s="99">
        <f>IF(ISBLANK('Mortgage 2 Monthly calcs'!Q269),"",'Mortgage 2 Monthly calcs'!Q269)</f>
        <v>0</v>
      </c>
      <c r="W269" s="99">
        <f>IF(ISBLANK('Mortgage 2 Monthly calcs'!R269),"",'Mortgage 2 Monthly calcs'!R269)</f>
        <v>519.93424225335855</v>
      </c>
      <c r="X269" s="99">
        <f>IF(ISBLANK('Mortgage 2 Monthly calcs'!S269),"",'Mortgage 2 Monthly calcs'!S269)</f>
        <v>124.36715923216109</v>
      </c>
      <c r="Y269" s="99">
        <f>IF(ISBLANK('Mortgage 2 Monthly calcs'!T269),"",'Mortgage 2 Monthly calcs'!T269)</f>
        <v>75646.502395821924</v>
      </c>
      <c r="Z269" s="99">
        <f>IF(ISBLANK('Mortgage 2 Monthly calcs'!U269),"",'Mortgage 2 Monthly calcs'!U269)</f>
        <v>90583.259187439558</v>
      </c>
      <c r="AA269" s="99">
        <f>IF(ISBLANK('Mortgage 2 Monthly calcs'!V269),"",'Mortgage 2 Monthly calcs'!V269)</f>
        <v>0</v>
      </c>
      <c r="AB269" s="99">
        <f>IF(ISBLANK('Mortgage 2 Monthly calcs'!W269),"",'Mortgage 2 Monthly calcs'!W269)</f>
        <v>24353.497604178869</v>
      </c>
    </row>
    <row r="270" spans="2:28" x14ac:dyDescent="0.25">
      <c r="B270" s="110"/>
      <c r="C270" s="111"/>
      <c r="D270" s="124" t="str">
        <f>IF(K1038=1,F259+1,"")</f>
        <v/>
      </c>
      <c r="E270" s="122" t="str">
        <f>IF(ISBLANK('Mortgage 2 Monthly calcs'!E270),"",'Mortgage 2 Monthly calcs'!E270)</f>
        <v/>
      </c>
      <c r="F270" s="122" t="str">
        <f>IF(ISBLANK('Mortgage 2 Monthly calcs'!F270),"",'Mortgage 2 Monthly calcs'!F270)</f>
        <v>May</v>
      </c>
      <c r="G270" s="123"/>
      <c r="H270" s="123">
        <f>IF(ISBLANK('Mortgage 2 Monthly calcs'!G270),"",'Mortgage 2 Monthly calcs'!G270)</f>
        <v>0.06</v>
      </c>
      <c r="I270" s="99">
        <f>IF(ISBLANK('Mortgage 2 Monthly calcs'!H270),"",'Mortgage 2 Monthly calcs'!H270)</f>
        <v>644.30140148551982</v>
      </c>
      <c r="J270" s="99">
        <f>IF(ISBLANK('Mortgage 2 Monthly calcs'!I270),"",'Mortgage 2 Monthly calcs'!I270)</f>
        <v>121.76748802089435</v>
      </c>
      <c r="K270" s="99">
        <f>IF(ISBLANK('Mortgage 2 Monthly calcs'!J270),"",'Mortgage 2 Monthly calcs'!J270)</f>
        <v>24353.497604178869</v>
      </c>
      <c r="L270" s="99"/>
      <c r="M270" s="99">
        <f>IF(ISBLANK('Mortgage 2 Monthly calcs'!K270),"",'Mortgage 2 Monthly calcs'!K270)</f>
        <v>0</v>
      </c>
      <c r="N270" s="99"/>
      <c r="O270" s="99">
        <f>IF(ISBLANK('Mortgage 2 Monthly calcs'!L270),"",'Mortgage 2 Monthly calcs'!L270)</f>
        <v>644.30140148551959</v>
      </c>
      <c r="P270" s="99"/>
      <c r="Q270" s="99">
        <f>IF(ISBLANK('Mortgage 2 Monthly calcs'!M270),"",'Mortgage 2 Monthly calcs'!M270)</f>
        <v>0</v>
      </c>
      <c r="R270" s="99">
        <f>IF(ISBLANK('Mortgage 2 Monthly calcs'!N270),"",'Mortgage 2 Monthly calcs'!N270)</f>
        <v>644.30140148551959</v>
      </c>
      <c r="S270" s="99">
        <f>IF(ISBLANK('Mortgage 2 Monthly calcs'!O270),"",'Mortgage 2 Monthly calcs'!O270)</f>
        <v>0</v>
      </c>
      <c r="T270" s="99"/>
      <c r="U270" s="99">
        <f>IF(ISBLANK('Mortgage 2 Monthly calcs'!P270),"",'Mortgage 2 Monthly calcs'!P270)</f>
        <v>0</v>
      </c>
      <c r="V270" s="99">
        <f>IF(ISBLANK('Mortgage 2 Monthly calcs'!Q270),"",'Mortgage 2 Monthly calcs'!Q270)</f>
        <v>0</v>
      </c>
      <c r="W270" s="99">
        <f>IF(ISBLANK('Mortgage 2 Monthly calcs'!R270),"",'Mortgage 2 Monthly calcs'!R270)</f>
        <v>522.53391346462524</v>
      </c>
      <c r="X270" s="99">
        <f>IF(ISBLANK('Mortgage 2 Monthly calcs'!S270),"",'Mortgage 2 Monthly calcs'!S270)</f>
        <v>121.76748802089435</v>
      </c>
      <c r="Y270" s="99">
        <f>IF(ISBLANK('Mortgage 2 Monthly calcs'!T270),"",'Mortgage 2 Monthly calcs'!T270)</f>
        <v>76169.036309286545</v>
      </c>
      <c r="Z270" s="99">
        <f>IF(ISBLANK('Mortgage 2 Monthly calcs'!U270),"",'Mortgage 2 Monthly calcs'!U270)</f>
        <v>90705.026675460453</v>
      </c>
      <c r="AA270" s="99">
        <f>IF(ISBLANK('Mortgage 2 Monthly calcs'!V270),"",'Mortgage 2 Monthly calcs'!V270)</f>
        <v>0</v>
      </c>
      <c r="AB270" s="99">
        <f>IF(ISBLANK('Mortgage 2 Monthly calcs'!W270),"",'Mortgage 2 Monthly calcs'!W270)</f>
        <v>23830.963690714252</v>
      </c>
    </row>
    <row r="271" spans="2:28" x14ac:dyDescent="0.25">
      <c r="B271" s="110"/>
      <c r="C271" s="111"/>
      <c r="D271" s="124" t="str">
        <f>IF(K1039=1,F259+1,"")</f>
        <v/>
      </c>
      <c r="E271" s="122" t="str">
        <f>IF(ISBLANK('Mortgage 2 Monthly calcs'!E271),"",'Mortgage 2 Monthly calcs'!E271)</f>
        <v/>
      </c>
      <c r="F271" s="122" t="str">
        <f>IF(ISBLANK('Mortgage 2 Monthly calcs'!F271),"",'Mortgage 2 Monthly calcs'!F271)</f>
        <v>Jun</v>
      </c>
      <c r="G271" s="123"/>
      <c r="H271" s="123">
        <f>IF(ISBLANK('Mortgage 2 Monthly calcs'!G271),"",'Mortgage 2 Monthly calcs'!G271)</f>
        <v>0.06</v>
      </c>
      <c r="I271" s="99">
        <f>IF(ISBLANK('Mortgage 2 Monthly calcs'!H271),"",'Mortgage 2 Monthly calcs'!H271)</f>
        <v>644.30140148552016</v>
      </c>
      <c r="J271" s="99">
        <f>IF(ISBLANK('Mortgage 2 Monthly calcs'!I271),"",'Mortgage 2 Monthly calcs'!I271)</f>
        <v>119.15481845357127</v>
      </c>
      <c r="K271" s="99">
        <f>IF(ISBLANK('Mortgage 2 Monthly calcs'!J271),"",'Mortgage 2 Monthly calcs'!J271)</f>
        <v>23830.963690714252</v>
      </c>
      <c r="L271" s="99"/>
      <c r="M271" s="99">
        <f>IF(ISBLANK('Mortgage 2 Monthly calcs'!K271),"",'Mortgage 2 Monthly calcs'!K271)</f>
        <v>0</v>
      </c>
      <c r="N271" s="99"/>
      <c r="O271" s="99">
        <f>IF(ISBLANK('Mortgage 2 Monthly calcs'!L271),"",'Mortgage 2 Monthly calcs'!L271)</f>
        <v>644.30140148551959</v>
      </c>
      <c r="P271" s="99"/>
      <c r="Q271" s="99">
        <f>IF(ISBLANK('Mortgage 2 Monthly calcs'!M271),"",'Mortgage 2 Monthly calcs'!M271)</f>
        <v>0</v>
      </c>
      <c r="R271" s="99">
        <f>IF(ISBLANK('Mortgage 2 Monthly calcs'!N271),"",'Mortgage 2 Monthly calcs'!N271)</f>
        <v>644.30140148551959</v>
      </c>
      <c r="S271" s="99">
        <f>IF(ISBLANK('Mortgage 2 Monthly calcs'!O271),"",'Mortgage 2 Monthly calcs'!O271)</f>
        <v>0</v>
      </c>
      <c r="T271" s="99"/>
      <c r="U271" s="99">
        <f>IF(ISBLANK('Mortgage 2 Monthly calcs'!P271),"",'Mortgage 2 Monthly calcs'!P271)</f>
        <v>0</v>
      </c>
      <c r="V271" s="99">
        <f>IF(ISBLANK('Mortgage 2 Monthly calcs'!Q271),"",'Mortgage 2 Monthly calcs'!Q271)</f>
        <v>0</v>
      </c>
      <c r="W271" s="99">
        <f>IF(ISBLANK('Mortgage 2 Monthly calcs'!R271),"",'Mortgage 2 Monthly calcs'!R271)</f>
        <v>525.14658303194835</v>
      </c>
      <c r="X271" s="99">
        <f>IF(ISBLANK('Mortgage 2 Monthly calcs'!S271),"",'Mortgage 2 Monthly calcs'!S271)</f>
        <v>119.15481845357127</v>
      </c>
      <c r="Y271" s="99">
        <f>IF(ISBLANK('Mortgage 2 Monthly calcs'!T271),"",'Mortgage 2 Monthly calcs'!T271)</f>
        <v>76694.182892318495</v>
      </c>
      <c r="Z271" s="99">
        <f>IF(ISBLANK('Mortgage 2 Monthly calcs'!U271),"",'Mortgage 2 Monthly calcs'!U271)</f>
        <v>90824.181493914017</v>
      </c>
      <c r="AA271" s="99">
        <f>IF(ISBLANK('Mortgage 2 Monthly calcs'!V271),"",'Mortgage 2 Monthly calcs'!V271)</f>
        <v>0</v>
      </c>
      <c r="AB271" s="99">
        <f>IF(ISBLANK('Mortgage 2 Monthly calcs'!W271),"",'Mortgage 2 Monthly calcs'!W271)</f>
        <v>23305.817107682313</v>
      </c>
    </row>
    <row r="272" spans="2:28" x14ac:dyDescent="0.25">
      <c r="B272" s="110"/>
      <c r="C272" s="111"/>
      <c r="D272" s="124" t="str">
        <f>IF(K1040=1,F259+1,"")</f>
        <v/>
      </c>
      <c r="E272" s="122" t="str">
        <f>IF(ISBLANK('Mortgage 2 Monthly calcs'!E272),"",'Mortgage 2 Monthly calcs'!E272)</f>
        <v/>
      </c>
      <c r="F272" s="122" t="str">
        <f>IF(ISBLANK('Mortgage 2 Monthly calcs'!F272),"",'Mortgage 2 Monthly calcs'!F272)</f>
        <v>Jul</v>
      </c>
      <c r="G272" s="123"/>
      <c r="H272" s="123">
        <f>IF(ISBLANK('Mortgage 2 Monthly calcs'!G272),"",'Mortgage 2 Monthly calcs'!G272)</f>
        <v>0.06</v>
      </c>
      <c r="I272" s="99">
        <f>IF(ISBLANK('Mortgage 2 Monthly calcs'!H272),"",'Mortgage 2 Monthly calcs'!H272)</f>
        <v>644.3014014855205</v>
      </c>
      <c r="J272" s="99">
        <f>IF(ISBLANK('Mortgage 2 Monthly calcs'!I272),"",'Mortgage 2 Monthly calcs'!I272)</f>
        <v>116.52908553841156</v>
      </c>
      <c r="K272" s="99">
        <f>IF(ISBLANK('Mortgage 2 Monthly calcs'!J272),"",'Mortgage 2 Monthly calcs'!J272)</f>
        <v>23305.817107682313</v>
      </c>
      <c r="L272" s="99"/>
      <c r="M272" s="99">
        <f>IF(ISBLANK('Mortgage 2 Monthly calcs'!K272),"",'Mortgage 2 Monthly calcs'!K272)</f>
        <v>0</v>
      </c>
      <c r="N272" s="99"/>
      <c r="O272" s="99">
        <f>IF(ISBLANK('Mortgage 2 Monthly calcs'!L272),"",'Mortgage 2 Monthly calcs'!L272)</f>
        <v>644.3014014855205</v>
      </c>
      <c r="P272" s="99"/>
      <c r="Q272" s="99">
        <f>IF(ISBLANK('Mortgage 2 Monthly calcs'!M272),"",'Mortgage 2 Monthly calcs'!M272)</f>
        <v>0</v>
      </c>
      <c r="R272" s="99">
        <f>IF(ISBLANK('Mortgage 2 Monthly calcs'!N272),"",'Mortgage 2 Monthly calcs'!N272)</f>
        <v>644.3014014855205</v>
      </c>
      <c r="S272" s="99">
        <f>IF(ISBLANK('Mortgage 2 Monthly calcs'!O272),"",'Mortgage 2 Monthly calcs'!O272)</f>
        <v>0</v>
      </c>
      <c r="T272" s="99"/>
      <c r="U272" s="99">
        <f>IF(ISBLANK('Mortgage 2 Monthly calcs'!P272),"",'Mortgage 2 Monthly calcs'!P272)</f>
        <v>0</v>
      </c>
      <c r="V272" s="99">
        <f>IF(ISBLANK('Mortgage 2 Monthly calcs'!Q272),"",'Mortgage 2 Monthly calcs'!Q272)</f>
        <v>0</v>
      </c>
      <c r="W272" s="99">
        <f>IF(ISBLANK('Mortgage 2 Monthly calcs'!R272),"",'Mortgage 2 Monthly calcs'!R272)</f>
        <v>527.77231594710895</v>
      </c>
      <c r="X272" s="99">
        <f>IF(ISBLANK('Mortgage 2 Monthly calcs'!S272),"",'Mortgage 2 Monthly calcs'!S272)</f>
        <v>116.52908553841156</v>
      </c>
      <c r="Y272" s="99">
        <f>IF(ISBLANK('Mortgage 2 Monthly calcs'!T272),"",'Mortgage 2 Monthly calcs'!T272)</f>
        <v>77221.955208265601</v>
      </c>
      <c r="Z272" s="99">
        <f>IF(ISBLANK('Mortgage 2 Monthly calcs'!U272),"",'Mortgage 2 Monthly calcs'!U272)</f>
        <v>90940.710579452425</v>
      </c>
      <c r="AA272" s="99">
        <f>IF(ISBLANK('Mortgage 2 Monthly calcs'!V272),"",'Mortgage 2 Monthly calcs'!V272)</f>
        <v>0</v>
      </c>
      <c r="AB272" s="99">
        <f>IF(ISBLANK('Mortgage 2 Monthly calcs'!W272),"",'Mortgage 2 Monthly calcs'!W272)</f>
        <v>22778.044791735214</v>
      </c>
    </row>
    <row r="273" spans="2:28" x14ac:dyDescent="0.25">
      <c r="B273" s="110"/>
      <c r="C273" s="111"/>
      <c r="D273" s="124" t="str">
        <f>IF(K1041=1,F259+1,"")</f>
        <v/>
      </c>
      <c r="E273" s="122" t="str">
        <f>IF(ISBLANK('Mortgage 2 Monthly calcs'!E273),"",'Mortgage 2 Monthly calcs'!E273)</f>
        <v/>
      </c>
      <c r="F273" s="122" t="str">
        <f>IF(ISBLANK('Mortgage 2 Monthly calcs'!F273),"",'Mortgage 2 Monthly calcs'!F273)</f>
        <v>Aug</v>
      </c>
      <c r="G273" s="123"/>
      <c r="H273" s="123">
        <f>IF(ISBLANK('Mortgage 2 Monthly calcs'!G273),"",'Mortgage 2 Monthly calcs'!G273)</f>
        <v>0.06</v>
      </c>
      <c r="I273" s="99">
        <f>IF(ISBLANK('Mortgage 2 Monthly calcs'!H273),"",'Mortgage 2 Monthly calcs'!H273)</f>
        <v>644.30140148552073</v>
      </c>
      <c r="J273" s="99">
        <f>IF(ISBLANK('Mortgage 2 Monthly calcs'!I273),"",'Mortgage 2 Monthly calcs'!I273)</f>
        <v>113.89022395867607</v>
      </c>
      <c r="K273" s="99">
        <f>IF(ISBLANK('Mortgage 2 Monthly calcs'!J273),"",'Mortgage 2 Monthly calcs'!J273)</f>
        <v>22778.044791735214</v>
      </c>
      <c r="L273" s="99"/>
      <c r="M273" s="99">
        <f>IF(ISBLANK('Mortgage 2 Monthly calcs'!K273),"",'Mortgage 2 Monthly calcs'!K273)</f>
        <v>0</v>
      </c>
      <c r="N273" s="99"/>
      <c r="O273" s="99">
        <f>IF(ISBLANK('Mortgage 2 Monthly calcs'!L273),"",'Mortgage 2 Monthly calcs'!L273)</f>
        <v>644.3014014855205</v>
      </c>
      <c r="P273" s="99"/>
      <c r="Q273" s="99">
        <f>IF(ISBLANK('Mortgage 2 Monthly calcs'!M273),"",'Mortgage 2 Monthly calcs'!M273)</f>
        <v>0</v>
      </c>
      <c r="R273" s="99">
        <f>IF(ISBLANK('Mortgage 2 Monthly calcs'!N273),"",'Mortgage 2 Monthly calcs'!N273)</f>
        <v>644.3014014855205</v>
      </c>
      <c r="S273" s="99">
        <f>IF(ISBLANK('Mortgage 2 Monthly calcs'!O273),"",'Mortgage 2 Monthly calcs'!O273)</f>
        <v>0</v>
      </c>
      <c r="T273" s="99"/>
      <c r="U273" s="99">
        <f>IF(ISBLANK('Mortgage 2 Monthly calcs'!P273),"",'Mortgage 2 Monthly calcs'!P273)</f>
        <v>0</v>
      </c>
      <c r="V273" s="99">
        <f>IF(ISBLANK('Mortgage 2 Monthly calcs'!Q273),"",'Mortgage 2 Monthly calcs'!Q273)</f>
        <v>0</v>
      </c>
      <c r="W273" s="99">
        <f>IF(ISBLANK('Mortgage 2 Monthly calcs'!R273),"",'Mortgage 2 Monthly calcs'!R273)</f>
        <v>530.41117752684443</v>
      </c>
      <c r="X273" s="99">
        <f>IF(ISBLANK('Mortgage 2 Monthly calcs'!S273),"",'Mortgage 2 Monthly calcs'!S273)</f>
        <v>113.89022395867607</v>
      </c>
      <c r="Y273" s="99">
        <f>IF(ISBLANK('Mortgage 2 Monthly calcs'!T273),"",'Mortgage 2 Monthly calcs'!T273)</f>
        <v>77752.36638579244</v>
      </c>
      <c r="Z273" s="99">
        <f>IF(ISBLANK('Mortgage 2 Monthly calcs'!U273),"",'Mortgage 2 Monthly calcs'!U273)</f>
        <v>91054.6008034111</v>
      </c>
      <c r="AA273" s="99">
        <f>IF(ISBLANK('Mortgage 2 Monthly calcs'!V273),"",'Mortgage 2 Monthly calcs'!V273)</f>
        <v>0</v>
      </c>
      <c r="AB273" s="99">
        <f>IF(ISBLANK('Mortgage 2 Monthly calcs'!W273),"",'Mortgage 2 Monthly calcs'!W273)</f>
        <v>22247.633614208382</v>
      </c>
    </row>
    <row r="274" spans="2:28" x14ac:dyDescent="0.25">
      <c r="B274" s="110"/>
      <c r="C274" s="111"/>
      <c r="D274" s="124" t="str">
        <f>IF(K1042=1,F259+1,"")</f>
        <v/>
      </c>
      <c r="E274" s="122" t="str">
        <f>IF(ISBLANK('Mortgage 2 Monthly calcs'!E274),"",'Mortgage 2 Monthly calcs'!E274)</f>
        <v/>
      </c>
      <c r="F274" s="122" t="str">
        <f>IF(ISBLANK('Mortgage 2 Monthly calcs'!F274),"",'Mortgage 2 Monthly calcs'!F274)</f>
        <v>Sep</v>
      </c>
      <c r="G274" s="123"/>
      <c r="H274" s="123">
        <f>IF(ISBLANK('Mortgage 2 Monthly calcs'!G274),"",'Mortgage 2 Monthly calcs'!G274)</f>
        <v>0.06</v>
      </c>
      <c r="I274" s="99">
        <f>IF(ISBLANK('Mortgage 2 Monthly calcs'!H274),"",'Mortgage 2 Monthly calcs'!H274)</f>
        <v>644.30140148552107</v>
      </c>
      <c r="J274" s="99">
        <f>IF(ISBLANK('Mortgage 2 Monthly calcs'!I274),"",'Mortgage 2 Monthly calcs'!I274)</f>
        <v>111.23816807104191</v>
      </c>
      <c r="K274" s="99">
        <f>IF(ISBLANK('Mortgage 2 Monthly calcs'!J274),"",'Mortgage 2 Monthly calcs'!J274)</f>
        <v>22247.633614208382</v>
      </c>
      <c r="L274" s="99"/>
      <c r="M274" s="99">
        <f>IF(ISBLANK('Mortgage 2 Monthly calcs'!K274),"",'Mortgage 2 Monthly calcs'!K274)</f>
        <v>0</v>
      </c>
      <c r="N274" s="99"/>
      <c r="O274" s="99">
        <f>IF(ISBLANK('Mortgage 2 Monthly calcs'!L274),"",'Mortgage 2 Monthly calcs'!L274)</f>
        <v>644.3014014855205</v>
      </c>
      <c r="P274" s="99"/>
      <c r="Q274" s="99">
        <f>IF(ISBLANK('Mortgage 2 Monthly calcs'!M274),"",'Mortgage 2 Monthly calcs'!M274)</f>
        <v>0</v>
      </c>
      <c r="R274" s="99">
        <f>IF(ISBLANK('Mortgage 2 Monthly calcs'!N274),"",'Mortgage 2 Monthly calcs'!N274)</f>
        <v>644.3014014855205</v>
      </c>
      <c r="S274" s="99">
        <f>IF(ISBLANK('Mortgage 2 Monthly calcs'!O274),"",'Mortgage 2 Monthly calcs'!O274)</f>
        <v>0</v>
      </c>
      <c r="T274" s="99"/>
      <c r="U274" s="99">
        <f>IF(ISBLANK('Mortgage 2 Monthly calcs'!P274),"",'Mortgage 2 Monthly calcs'!P274)</f>
        <v>0</v>
      </c>
      <c r="V274" s="99">
        <f>IF(ISBLANK('Mortgage 2 Monthly calcs'!Q274),"",'Mortgage 2 Monthly calcs'!Q274)</f>
        <v>0</v>
      </c>
      <c r="W274" s="99">
        <f>IF(ISBLANK('Mortgage 2 Monthly calcs'!R274),"",'Mortgage 2 Monthly calcs'!R274)</f>
        <v>533.06323341447865</v>
      </c>
      <c r="X274" s="99">
        <f>IF(ISBLANK('Mortgage 2 Monthly calcs'!S274),"",'Mortgage 2 Monthly calcs'!S274)</f>
        <v>111.23816807104191</v>
      </c>
      <c r="Y274" s="99">
        <f>IF(ISBLANK('Mortgage 2 Monthly calcs'!T274),"",'Mortgage 2 Monthly calcs'!T274)</f>
        <v>78285.429619206916</v>
      </c>
      <c r="Z274" s="99">
        <f>IF(ISBLANK('Mortgage 2 Monthly calcs'!U274),"",'Mortgage 2 Monthly calcs'!U274)</f>
        <v>91165.838971482139</v>
      </c>
      <c r="AA274" s="99">
        <f>IF(ISBLANK('Mortgage 2 Monthly calcs'!V274),"",'Mortgage 2 Monthly calcs'!V274)</f>
        <v>0</v>
      </c>
      <c r="AB274" s="99">
        <f>IF(ISBLANK('Mortgage 2 Monthly calcs'!W274),"",'Mortgage 2 Monthly calcs'!W274)</f>
        <v>21714.570380793914</v>
      </c>
    </row>
    <row r="275" spans="2:28" x14ac:dyDescent="0.25">
      <c r="B275" s="110"/>
      <c r="C275" s="111"/>
      <c r="D275" s="124">
        <f>D263+1</f>
        <v>22</v>
      </c>
      <c r="E275" s="122" t="str">
        <f>IF(ISBLANK('Mortgage 2 Monthly calcs'!E275),"",'Mortgage 2 Monthly calcs'!E275)</f>
        <v/>
      </c>
      <c r="F275" s="122" t="str">
        <f>IF(ISBLANK('Mortgage 2 Monthly calcs'!F275),"",'Mortgage 2 Monthly calcs'!F275)</f>
        <v>Oct</v>
      </c>
      <c r="G275" s="123"/>
      <c r="H275" s="123">
        <f>IF(ISBLANK('Mortgage 2 Monthly calcs'!G275),"",'Mortgage 2 Monthly calcs'!G275)</f>
        <v>0.06</v>
      </c>
      <c r="I275" s="99">
        <f>IF(ISBLANK('Mortgage 2 Monthly calcs'!H275),"",'Mortgage 2 Monthly calcs'!H275)</f>
        <v>644.30140148552141</v>
      </c>
      <c r="J275" s="99">
        <f>IF(ISBLANK('Mortgage 2 Monthly calcs'!I275),"",'Mortgage 2 Monthly calcs'!I275)</f>
        <v>108.57285190396956</v>
      </c>
      <c r="K275" s="99">
        <f>IF(ISBLANK('Mortgage 2 Monthly calcs'!J275),"",'Mortgage 2 Monthly calcs'!J275)</f>
        <v>21714.570380793914</v>
      </c>
      <c r="L275" s="99"/>
      <c r="M275" s="99">
        <f>IF(ISBLANK('Mortgage 2 Monthly calcs'!K275),"",'Mortgage 2 Monthly calcs'!K275)</f>
        <v>0</v>
      </c>
      <c r="N275" s="99"/>
      <c r="O275" s="99">
        <f>IF(ISBLANK('Mortgage 2 Monthly calcs'!L275),"",'Mortgage 2 Monthly calcs'!L275)</f>
        <v>644.3014014855205</v>
      </c>
      <c r="P275" s="99"/>
      <c r="Q275" s="99">
        <f>IF(ISBLANK('Mortgage 2 Monthly calcs'!M275),"",'Mortgage 2 Monthly calcs'!M275)</f>
        <v>0</v>
      </c>
      <c r="R275" s="99">
        <f>IF(ISBLANK('Mortgage 2 Monthly calcs'!N275),"",'Mortgage 2 Monthly calcs'!N275)</f>
        <v>644.3014014855205</v>
      </c>
      <c r="S275" s="99">
        <f>IF(ISBLANK('Mortgage 2 Monthly calcs'!O275),"",'Mortgage 2 Monthly calcs'!O275)</f>
        <v>0</v>
      </c>
      <c r="T275" s="99"/>
      <c r="U275" s="99">
        <f>IF(ISBLANK('Mortgage 2 Monthly calcs'!P275),"",'Mortgage 2 Monthly calcs'!P275)</f>
        <v>0</v>
      </c>
      <c r="V275" s="99">
        <f>IF(ISBLANK('Mortgage 2 Monthly calcs'!Q275),"",'Mortgage 2 Monthly calcs'!Q275)</f>
        <v>0</v>
      </c>
      <c r="W275" s="99">
        <f>IF(ISBLANK('Mortgage 2 Monthly calcs'!R275),"",'Mortgage 2 Monthly calcs'!R275)</f>
        <v>535.72854958155096</v>
      </c>
      <c r="X275" s="99">
        <f>IF(ISBLANK('Mortgage 2 Monthly calcs'!S275),"",'Mortgage 2 Monthly calcs'!S275)</f>
        <v>108.57285190396956</v>
      </c>
      <c r="Y275" s="99">
        <f>IF(ISBLANK('Mortgage 2 Monthly calcs'!T275),"",'Mortgage 2 Monthly calcs'!T275)</f>
        <v>78821.158168788461</v>
      </c>
      <c r="Z275" s="99">
        <f>IF(ISBLANK('Mortgage 2 Monthly calcs'!U275),"",'Mortgage 2 Monthly calcs'!U275)</f>
        <v>91274.411823386108</v>
      </c>
      <c r="AA275" s="99">
        <f>IF(ISBLANK('Mortgage 2 Monthly calcs'!V275),"",'Mortgage 2 Monthly calcs'!V275)</f>
        <v>0</v>
      </c>
      <c r="AB275" s="99">
        <f>IF(ISBLANK('Mortgage 2 Monthly calcs'!W275),"",'Mortgage 2 Monthly calcs'!W275)</f>
        <v>21178.841831212372</v>
      </c>
    </row>
    <row r="276" spans="2:28" x14ac:dyDescent="0.25">
      <c r="B276" s="110"/>
      <c r="C276" s="111"/>
      <c r="D276" s="124"/>
      <c r="E276" s="122" t="str">
        <f>IF(ISBLANK('Mortgage 2 Monthly calcs'!E276),"",'Mortgage 2 Monthly calcs'!E276)</f>
        <v/>
      </c>
      <c r="F276" s="122" t="str">
        <f>IF(ISBLANK('Mortgage 2 Monthly calcs'!F276),"",'Mortgage 2 Monthly calcs'!F276)</f>
        <v>Nov</v>
      </c>
      <c r="G276" s="123"/>
      <c r="H276" s="123">
        <f>IF(ISBLANK('Mortgage 2 Monthly calcs'!G276),"",'Mortgage 2 Monthly calcs'!G276)</f>
        <v>0.06</v>
      </c>
      <c r="I276" s="99">
        <f>IF(ISBLANK('Mortgage 2 Monthly calcs'!H276),"",'Mortgage 2 Monthly calcs'!H276)</f>
        <v>644.30140148552175</v>
      </c>
      <c r="J276" s="99">
        <f>IF(ISBLANK('Mortgage 2 Monthly calcs'!I276),"",'Mortgage 2 Monthly calcs'!I276)</f>
        <v>105.89420915606186</v>
      </c>
      <c r="K276" s="99">
        <f>IF(ISBLANK('Mortgage 2 Monthly calcs'!J276),"",'Mortgage 2 Monthly calcs'!J276)</f>
        <v>21178.841831212372</v>
      </c>
      <c r="L276" s="99"/>
      <c r="M276" s="99">
        <f>IF(ISBLANK('Mortgage 2 Monthly calcs'!K276),"",'Mortgage 2 Monthly calcs'!K276)</f>
        <v>0</v>
      </c>
      <c r="N276" s="99"/>
      <c r="O276" s="99">
        <f>IF(ISBLANK('Mortgage 2 Monthly calcs'!L276),"",'Mortgage 2 Monthly calcs'!L276)</f>
        <v>644.30140148552175</v>
      </c>
      <c r="P276" s="99"/>
      <c r="Q276" s="99">
        <f>IF(ISBLANK('Mortgage 2 Monthly calcs'!M276),"",'Mortgage 2 Monthly calcs'!M276)</f>
        <v>0</v>
      </c>
      <c r="R276" s="99">
        <f>IF(ISBLANK('Mortgage 2 Monthly calcs'!N276),"",'Mortgage 2 Monthly calcs'!N276)</f>
        <v>644.30140148552175</v>
      </c>
      <c r="S276" s="99">
        <f>IF(ISBLANK('Mortgage 2 Monthly calcs'!O276),"",'Mortgage 2 Monthly calcs'!O276)</f>
        <v>0</v>
      </c>
      <c r="T276" s="99"/>
      <c r="U276" s="99">
        <f>IF(ISBLANK('Mortgage 2 Monthly calcs'!P276),"",'Mortgage 2 Monthly calcs'!P276)</f>
        <v>0</v>
      </c>
      <c r="V276" s="99">
        <f>IF(ISBLANK('Mortgage 2 Monthly calcs'!Q276),"",'Mortgage 2 Monthly calcs'!Q276)</f>
        <v>0</v>
      </c>
      <c r="W276" s="99">
        <f>IF(ISBLANK('Mortgage 2 Monthly calcs'!R276),"",'Mortgage 2 Monthly calcs'!R276)</f>
        <v>538.40719232945992</v>
      </c>
      <c r="X276" s="99">
        <f>IF(ISBLANK('Mortgage 2 Monthly calcs'!S276),"",'Mortgage 2 Monthly calcs'!S276)</f>
        <v>105.89420915606186</v>
      </c>
      <c r="Y276" s="99">
        <f>IF(ISBLANK('Mortgage 2 Monthly calcs'!T276),"",'Mortgage 2 Monthly calcs'!T276)</f>
        <v>79359.565361117915</v>
      </c>
      <c r="Z276" s="99">
        <f>IF(ISBLANK('Mortgage 2 Monthly calcs'!U276),"",'Mortgage 2 Monthly calcs'!U276)</f>
        <v>91380.306032542168</v>
      </c>
      <c r="AA276" s="99">
        <f>IF(ISBLANK('Mortgage 2 Monthly calcs'!V276),"",'Mortgage 2 Monthly calcs'!V276)</f>
        <v>0</v>
      </c>
      <c r="AB276" s="99">
        <f>IF(ISBLANK('Mortgage 2 Monthly calcs'!W276),"",'Mortgage 2 Monthly calcs'!W276)</f>
        <v>20640.434638882925</v>
      </c>
    </row>
    <row r="277" spans="2:28" x14ac:dyDescent="0.25">
      <c r="B277" s="110"/>
      <c r="C277" s="111"/>
      <c r="D277" s="124"/>
      <c r="E277" s="122" t="str">
        <f>IF(ISBLANK('Mortgage 2 Monthly calcs'!E277),"",'Mortgage 2 Monthly calcs'!E277)</f>
        <v/>
      </c>
      <c r="F277" s="122" t="str">
        <f>IF(ISBLANK('Mortgage 2 Monthly calcs'!F277),"",'Mortgage 2 Monthly calcs'!F277)</f>
        <v>Dec</v>
      </c>
      <c r="G277" s="123"/>
      <c r="H277" s="123">
        <f>IF(ISBLANK('Mortgage 2 Monthly calcs'!G277),"",'Mortgage 2 Monthly calcs'!G277)</f>
        <v>0.06</v>
      </c>
      <c r="I277" s="99">
        <f>IF(ISBLANK('Mortgage 2 Monthly calcs'!H277),"",'Mortgage 2 Monthly calcs'!H277)</f>
        <v>644.30140148552209</v>
      </c>
      <c r="J277" s="99">
        <f>IF(ISBLANK('Mortgage 2 Monthly calcs'!I277),"",'Mortgage 2 Monthly calcs'!I277)</f>
        <v>103.20217319441463</v>
      </c>
      <c r="K277" s="99">
        <f>IF(ISBLANK('Mortgage 2 Monthly calcs'!J277),"",'Mortgage 2 Monthly calcs'!J277)</f>
        <v>20640.434638882925</v>
      </c>
      <c r="L277" s="99"/>
      <c r="M277" s="99">
        <f>IF(ISBLANK('Mortgage 2 Monthly calcs'!K277),"",'Mortgage 2 Monthly calcs'!K277)</f>
        <v>0</v>
      </c>
      <c r="N277" s="99"/>
      <c r="O277" s="99">
        <f>IF(ISBLANK('Mortgage 2 Monthly calcs'!L277),"",'Mortgage 2 Monthly calcs'!L277)</f>
        <v>644.30140148552175</v>
      </c>
      <c r="P277" s="99"/>
      <c r="Q277" s="99">
        <f>IF(ISBLANK('Mortgage 2 Monthly calcs'!M277),"",'Mortgage 2 Monthly calcs'!M277)</f>
        <v>0</v>
      </c>
      <c r="R277" s="99">
        <f>IF(ISBLANK('Mortgage 2 Monthly calcs'!N277),"",'Mortgage 2 Monthly calcs'!N277)</f>
        <v>644.30140148552175</v>
      </c>
      <c r="S277" s="99">
        <f>IF(ISBLANK('Mortgage 2 Monthly calcs'!O277),"",'Mortgage 2 Monthly calcs'!O277)</f>
        <v>0</v>
      </c>
      <c r="T277" s="99"/>
      <c r="U277" s="99">
        <f>IF(ISBLANK('Mortgage 2 Monthly calcs'!P277),"",'Mortgage 2 Monthly calcs'!P277)</f>
        <v>0</v>
      </c>
      <c r="V277" s="99">
        <f>IF(ISBLANK('Mortgage 2 Monthly calcs'!Q277),"",'Mortgage 2 Monthly calcs'!Q277)</f>
        <v>0</v>
      </c>
      <c r="W277" s="99">
        <f>IF(ISBLANK('Mortgage 2 Monthly calcs'!R277),"",'Mortgage 2 Monthly calcs'!R277)</f>
        <v>541.09922829110712</v>
      </c>
      <c r="X277" s="99">
        <f>IF(ISBLANK('Mortgage 2 Monthly calcs'!S277),"",'Mortgage 2 Monthly calcs'!S277)</f>
        <v>103.20217319441463</v>
      </c>
      <c r="Y277" s="99">
        <f>IF(ISBLANK('Mortgage 2 Monthly calcs'!T277),"",'Mortgage 2 Monthly calcs'!T277)</f>
        <v>79900.664589409018</v>
      </c>
      <c r="Z277" s="99">
        <f>IF(ISBLANK('Mortgage 2 Monthly calcs'!U277),"",'Mortgage 2 Monthly calcs'!U277)</f>
        <v>91483.50820573658</v>
      </c>
      <c r="AA277" s="99">
        <f>IF(ISBLANK('Mortgage 2 Monthly calcs'!V277),"",'Mortgage 2 Monthly calcs'!V277)</f>
        <v>0</v>
      </c>
      <c r="AB277" s="99">
        <f>IF(ISBLANK('Mortgage 2 Monthly calcs'!W277),"",'Mortgage 2 Monthly calcs'!W277)</f>
        <v>20099.33541059183</v>
      </c>
    </row>
    <row r="278" spans="2:28" x14ac:dyDescent="0.25">
      <c r="B278" s="110"/>
      <c r="C278" s="111"/>
      <c r="D278" s="124"/>
      <c r="E278" s="122">
        <f>IF(ISBLANK('Mortgage 2 Monthly calcs'!E278),"",'Mortgage 2 Monthly calcs'!E278)</f>
        <v>2032</v>
      </c>
      <c r="F278" s="122" t="str">
        <f>IF(ISBLANK('Mortgage 2 Monthly calcs'!F278),"",'Mortgage 2 Monthly calcs'!F278)</f>
        <v>Jan</v>
      </c>
      <c r="G278" s="123"/>
      <c r="H278" s="123">
        <f>IF(ISBLANK('Mortgage 2 Monthly calcs'!G278),"",'Mortgage 2 Monthly calcs'!G278)</f>
        <v>0.06</v>
      </c>
      <c r="I278" s="99">
        <f>IF(ISBLANK('Mortgage 2 Monthly calcs'!H278),"",'Mortgage 2 Monthly calcs'!H278)</f>
        <v>644.30140148552255</v>
      </c>
      <c r="J278" s="99">
        <f>IF(ISBLANK('Mortgage 2 Monthly calcs'!I278),"",'Mortgage 2 Monthly calcs'!I278)</f>
        <v>100.49667705295916</v>
      </c>
      <c r="K278" s="99">
        <f>IF(ISBLANK('Mortgage 2 Monthly calcs'!J278),"",'Mortgage 2 Monthly calcs'!J278)</f>
        <v>20099.33541059183</v>
      </c>
      <c r="L278" s="99"/>
      <c r="M278" s="99">
        <f>IF(ISBLANK('Mortgage 2 Monthly calcs'!K278),"",'Mortgage 2 Monthly calcs'!K278)</f>
        <v>0</v>
      </c>
      <c r="N278" s="99"/>
      <c r="O278" s="99">
        <f>IF(ISBLANK('Mortgage 2 Monthly calcs'!L278),"",'Mortgage 2 Monthly calcs'!L278)</f>
        <v>644.30140148552255</v>
      </c>
      <c r="P278" s="99"/>
      <c r="Q278" s="99">
        <f>IF(ISBLANK('Mortgage 2 Monthly calcs'!M278),"",'Mortgage 2 Monthly calcs'!M278)</f>
        <v>0</v>
      </c>
      <c r="R278" s="99">
        <f>IF(ISBLANK('Mortgage 2 Monthly calcs'!N278),"",'Mortgage 2 Monthly calcs'!N278)</f>
        <v>644.30140148552255</v>
      </c>
      <c r="S278" s="99">
        <f>IF(ISBLANK('Mortgage 2 Monthly calcs'!O278),"",'Mortgage 2 Monthly calcs'!O278)</f>
        <v>0</v>
      </c>
      <c r="T278" s="99"/>
      <c r="U278" s="99">
        <f>IF(ISBLANK('Mortgage 2 Monthly calcs'!P278),"",'Mortgage 2 Monthly calcs'!P278)</f>
        <v>0</v>
      </c>
      <c r="V278" s="99">
        <f>IF(ISBLANK('Mortgage 2 Monthly calcs'!Q278),"",'Mortgage 2 Monthly calcs'!Q278)</f>
        <v>0</v>
      </c>
      <c r="W278" s="99">
        <f>IF(ISBLANK('Mortgage 2 Monthly calcs'!R278),"",'Mortgage 2 Monthly calcs'!R278)</f>
        <v>543.80472443256338</v>
      </c>
      <c r="X278" s="99">
        <f>IF(ISBLANK('Mortgage 2 Monthly calcs'!S278),"",'Mortgage 2 Monthly calcs'!S278)</f>
        <v>100.49667705295916</v>
      </c>
      <c r="Y278" s="99">
        <f>IF(ISBLANK('Mortgage 2 Monthly calcs'!T278),"",'Mortgage 2 Monthly calcs'!T278)</f>
        <v>80444.469313841575</v>
      </c>
      <c r="Z278" s="99">
        <f>IF(ISBLANK('Mortgage 2 Monthly calcs'!U278),"",'Mortgage 2 Monthly calcs'!U278)</f>
        <v>91584.004882789537</v>
      </c>
      <c r="AA278" s="99">
        <f>IF(ISBLANK('Mortgage 2 Monthly calcs'!V278),"",'Mortgage 2 Monthly calcs'!V278)</f>
        <v>0</v>
      </c>
      <c r="AB278" s="99">
        <f>IF(ISBLANK('Mortgage 2 Monthly calcs'!W278),"",'Mortgage 2 Monthly calcs'!W278)</f>
        <v>19555.53068615928</v>
      </c>
    </row>
    <row r="279" spans="2:28" x14ac:dyDescent="0.25">
      <c r="B279" s="110"/>
      <c r="C279" s="111"/>
      <c r="D279" s="124"/>
      <c r="E279" s="122" t="str">
        <f>IF(ISBLANK('Mortgage 2 Monthly calcs'!E279),"",'Mortgage 2 Monthly calcs'!E279)</f>
        <v/>
      </c>
      <c r="F279" s="122" t="str">
        <f>IF(ISBLANK('Mortgage 2 Monthly calcs'!F279),"",'Mortgage 2 Monthly calcs'!F279)</f>
        <v>Feb</v>
      </c>
      <c r="G279" s="123"/>
      <c r="H279" s="123">
        <f>IF(ISBLANK('Mortgage 2 Monthly calcs'!G279),"",'Mortgage 2 Monthly calcs'!G279)</f>
        <v>0.06</v>
      </c>
      <c r="I279" s="99">
        <f>IF(ISBLANK('Mortgage 2 Monthly calcs'!H279),"",'Mortgage 2 Monthly calcs'!H279)</f>
        <v>644.301401485523</v>
      </c>
      <c r="J279" s="99">
        <f>IF(ISBLANK('Mortgage 2 Monthly calcs'!I279),"",'Mortgage 2 Monthly calcs'!I279)</f>
        <v>97.777653430796406</v>
      </c>
      <c r="K279" s="99">
        <f>IF(ISBLANK('Mortgage 2 Monthly calcs'!J279),"",'Mortgage 2 Monthly calcs'!J279)</f>
        <v>19555.53068615928</v>
      </c>
      <c r="L279" s="99"/>
      <c r="M279" s="99">
        <f>IF(ISBLANK('Mortgage 2 Monthly calcs'!K279),"",'Mortgage 2 Monthly calcs'!K279)</f>
        <v>0</v>
      </c>
      <c r="N279" s="99"/>
      <c r="O279" s="99">
        <f>IF(ISBLANK('Mortgage 2 Monthly calcs'!L279),"",'Mortgage 2 Monthly calcs'!L279)</f>
        <v>644.30140148552255</v>
      </c>
      <c r="P279" s="99"/>
      <c r="Q279" s="99">
        <f>IF(ISBLANK('Mortgage 2 Monthly calcs'!M279),"",'Mortgage 2 Monthly calcs'!M279)</f>
        <v>0</v>
      </c>
      <c r="R279" s="99">
        <f>IF(ISBLANK('Mortgage 2 Monthly calcs'!N279),"",'Mortgage 2 Monthly calcs'!N279)</f>
        <v>644.30140148552255</v>
      </c>
      <c r="S279" s="99">
        <f>IF(ISBLANK('Mortgage 2 Monthly calcs'!O279),"",'Mortgage 2 Monthly calcs'!O279)</f>
        <v>0</v>
      </c>
      <c r="T279" s="99"/>
      <c r="U279" s="99">
        <f>IF(ISBLANK('Mortgage 2 Monthly calcs'!P279),"",'Mortgage 2 Monthly calcs'!P279)</f>
        <v>0</v>
      </c>
      <c r="V279" s="99">
        <f>IF(ISBLANK('Mortgage 2 Monthly calcs'!Q279),"",'Mortgage 2 Monthly calcs'!Q279)</f>
        <v>0</v>
      </c>
      <c r="W279" s="99">
        <f>IF(ISBLANK('Mortgage 2 Monthly calcs'!R279),"",'Mortgage 2 Monthly calcs'!R279)</f>
        <v>546.52374805472618</v>
      </c>
      <c r="X279" s="99">
        <f>IF(ISBLANK('Mortgage 2 Monthly calcs'!S279),"",'Mortgage 2 Monthly calcs'!S279)</f>
        <v>97.777653430796406</v>
      </c>
      <c r="Y279" s="99">
        <f>IF(ISBLANK('Mortgage 2 Monthly calcs'!T279),"",'Mortgage 2 Monthly calcs'!T279)</f>
        <v>80990.993061896297</v>
      </c>
      <c r="Z279" s="99">
        <f>IF(ISBLANK('Mortgage 2 Monthly calcs'!U279),"",'Mortgage 2 Monthly calcs'!U279)</f>
        <v>91681.782536220329</v>
      </c>
      <c r="AA279" s="99">
        <f>IF(ISBLANK('Mortgage 2 Monthly calcs'!V279),"",'Mortgage 2 Monthly calcs'!V279)</f>
        <v>0</v>
      </c>
      <c r="AB279" s="99">
        <f>IF(ISBLANK('Mortgage 2 Monthly calcs'!W279),"",'Mortgage 2 Monthly calcs'!W279)</f>
        <v>19009.006938104569</v>
      </c>
    </row>
    <row r="280" spans="2:28" x14ac:dyDescent="0.25">
      <c r="B280" s="110"/>
      <c r="C280" s="111"/>
      <c r="D280" s="124"/>
      <c r="E280" s="122" t="str">
        <f>IF(ISBLANK('Mortgage 2 Monthly calcs'!E280),"",'Mortgage 2 Monthly calcs'!E280)</f>
        <v/>
      </c>
      <c r="F280" s="122" t="str">
        <f>IF(ISBLANK('Mortgage 2 Monthly calcs'!F280),"",'Mortgage 2 Monthly calcs'!F280)</f>
        <v>Mar</v>
      </c>
      <c r="G280" s="123"/>
      <c r="H280" s="123">
        <f>IF(ISBLANK('Mortgage 2 Monthly calcs'!G280),"",'Mortgage 2 Monthly calcs'!G280)</f>
        <v>0.06</v>
      </c>
      <c r="I280" s="99">
        <f>IF(ISBLANK('Mortgage 2 Monthly calcs'!H280),"",'Mortgage 2 Monthly calcs'!H280)</f>
        <v>644.30140148552357</v>
      </c>
      <c r="J280" s="99">
        <f>IF(ISBLANK('Mortgage 2 Monthly calcs'!I280),"",'Mortgage 2 Monthly calcs'!I280)</f>
        <v>95.04503469052284</v>
      </c>
      <c r="K280" s="99">
        <f>IF(ISBLANK('Mortgage 2 Monthly calcs'!J280),"",'Mortgage 2 Monthly calcs'!J280)</f>
        <v>19009.006938104569</v>
      </c>
      <c r="L280" s="99"/>
      <c r="M280" s="99">
        <f>IF(ISBLANK('Mortgage 2 Monthly calcs'!K280),"",'Mortgage 2 Monthly calcs'!K280)</f>
        <v>0</v>
      </c>
      <c r="N280" s="99"/>
      <c r="O280" s="99">
        <f>IF(ISBLANK('Mortgage 2 Monthly calcs'!L280),"",'Mortgage 2 Monthly calcs'!L280)</f>
        <v>644.30140148552357</v>
      </c>
      <c r="P280" s="99"/>
      <c r="Q280" s="99">
        <f>IF(ISBLANK('Mortgage 2 Monthly calcs'!M280),"",'Mortgage 2 Monthly calcs'!M280)</f>
        <v>0</v>
      </c>
      <c r="R280" s="99">
        <f>IF(ISBLANK('Mortgage 2 Monthly calcs'!N280),"",'Mortgage 2 Monthly calcs'!N280)</f>
        <v>644.30140148552357</v>
      </c>
      <c r="S280" s="99">
        <f>IF(ISBLANK('Mortgage 2 Monthly calcs'!O280),"",'Mortgage 2 Monthly calcs'!O280)</f>
        <v>0</v>
      </c>
      <c r="T280" s="99"/>
      <c r="U280" s="99">
        <f>IF(ISBLANK('Mortgage 2 Monthly calcs'!P280),"",'Mortgage 2 Monthly calcs'!P280)</f>
        <v>0</v>
      </c>
      <c r="V280" s="99">
        <f>IF(ISBLANK('Mortgage 2 Monthly calcs'!Q280),"",'Mortgage 2 Monthly calcs'!Q280)</f>
        <v>0</v>
      </c>
      <c r="W280" s="99">
        <f>IF(ISBLANK('Mortgage 2 Monthly calcs'!R280),"",'Mortgage 2 Monthly calcs'!R280)</f>
        <v>549.25636679500076</v>
      </c>
      <c r="X280" s="99">
        <f>IF(ISBLANK('Mortgage 2 Monthly calcs'!S280),"",'Mortgage 2 Monthly calcs'!S280)</f>
        <v>95.04503469052284</v>
      </c>
      <c r="Y280" s="99">
        <f>IF(ISBLANK('Mortgage 2 Monthly calcs'!T280),"",'Mortgage 2 Monthly calcs'!T280)</f>
        <v>81540.249428691299</v>
      </c>
      <c r="Z280" s="99">
        <f>IF(ISBLANK('Mortgage 2 Monthly calcs'!U280),"",'Mortgage 2 Monthly calcs'!U280)</f>
        <v>91776.827570910857</v>
      </c>
      <c r="AA280" s="99">
        <f>IF(ISBLANK('Mortgage 2 Monthly calcs'!V280),"",'Mortgage 2 Monthly calcs'!V280)</f>
        <v>0</v>
      </c>
      <c r="AB280" s="99">
        <f>IF(ISBLANK('Mortgage 2 Monthly calcs'!W280),"",'Mortgage 2 Monthly calcs'!W280)</f>
        <v>18459.750571309578</v>
      </c>
    </row>
    <row r="281" spans="2:28" x14ac:dyDescent="0.25">
      <c r="B281" s="110"/>
      <c r="C281" s="111"/>
      <c r="D281" s="124"/>
      <c r="E281" s="122" t="str">
        <f>IF(ISBLANK('Mortgage 2 Monthly calcs'!E281),"",'Mortgage 2 Monthly calcs'!E281)</f>
        <v/>
      </c>
      <c r="F281" s="122" t="str">
        <f>IF(ISBLANK('Mortgage 2 Monthly calcs'!F281),"",'Mortgage 2 Monthly calcs'!F281)</f>
        <v>Apr</v>
      </c>
      <c r="G281" s="123"/>
      <c r="H281" s="123">
        <f>IF(ISBLANK('Mortgage 2 Monthly calcs'!G281),"",'Mortgage 2 Monthly calcs'!G281)</f>
        <v>0.06</v>
      </c>
      <c r="I281" s="99">
        <f>IF(ISBLANK('Mortgage 2 Monthly calcs'!H281),"",'Mortgage 2 Monthly calcs'!H281)</f>
        <v>644.3014014855238</v>
      </c>
      <c r="J281" s="99">
        <f>IF(ISBLANK('Mortgage 2 Monthly calcs'!I281),"",'Mortgage 2 Monthly calcs'!I281)</f>
        <v>92.298752856547893</v>
      </c>
      <c r="K281" s="99">
        <f>IF(ISBLANK('Mortgage 2 Monthly calcs'!J281),"",'Mortgage 2 Monthly calcs'!J281)</f>
        <v>18459.750571309578</v>
      </c>
      <c r="L281" s="99"/>
      <c r="M281" s="99">
        <f>IF(ISBLANK('Mortgage 2 Monthly calcs'!K281),"",'Mortgage 2 Monthly calcs'!K281)</f>
        <v>0</v>
      </c>
      <c r="N281" s="99"/>
      <c r="O281" s="99">
        <f>IF(ISBLANK('Mortgage 2 Monthly calcs'!L281),"",'Mortgage 2 Monthly calcs'!L281)</f>
        <v>644.30140148552357</v>
      </c>
      <c r="P281" s="99"/>
      <c r="Q281" s="99">
        <f>IF(ISBLANK('Mortgage 2 Monthly calcs'!M281),"",'Mortgage 2 Monthly calcs'!M281)</f>
        <v>0</v>
      </c>
      <c r="R281" s="99">
        <f>IF(ISBLANK('Mortgage 2 Monthly calcs'!N281),"",'Mortgage 2 Monthly calcs'!N281)</f>
        <v>644.30140148552357</v>
      </c>
      <c r="S281" s="99">
        <f>IF(ISBLANK('Mortgage 2 Monthly calcs'!O281),"",'Mortgage 2 Monthly calcs'!O281)</f>
        <v>0</v>
      </c>
      <c r="T281" s="99"/>
      <c r="U281" s="99">
        <f>IF(ISBLANK('Mortgage 2 Monthly calcs'!P281),"",'Mortgage 2 Monthly calcs'!P281)</f>
        <v>0</v>
      </c>
      <c r="V281" s="99">
        <f>IF(ISBLANK('Mortgage 2 Monthly calcs'!Q281),"",'Mortgage 2 Monthly calcs'!Q281)</f>
        <v>0</v>
      </c>
      <c r="W281" s="99">
        <f>IF(ISBLANK('Mortgage 2 Monthly calcs'!R281),"",'Mortgage 2 Monthly calcs'!R281)</f>
        <v>552.00264862897563</v>
      </c>
      <c r="X281" s="99">
        <f>IF(ISBLANK('Mortgage 2 Monthly calcs'!S281),"",'Mortgage 2 Monthly calcs'!S281)</f>
        <v>92.298752856547893</v>
      </c>
      <c r="Y281" s="99">
        <f>IF(ISBLANK('Mortgage 2 Monthly calcs'!T281),"",'Mortgage 2 Monthly calcs'!T281)</f>
        <v>82092.25207732027</v>
      </c>
      <c r="Z281" s="99">
        <f>IF(ISBLANK('Mortgage 2 Monthly calcs'!U281),"",'Mortgage 2 Monthly calcs'!U281)</f>
        <v>91869.126323767399</v>
      </c>
      <c r="AA281" s="99">
        <f>IF(ISBLANK('Mortgage 2 Monthly calcs'!V281),"",'Mortgage 2 Monthly calcs'!V281)</f>
        <v>0</v>
      </c>
      <c r="AB281" s="99">
        <f>IF(ISBLANK('Mortgage 2 Monthly calcs'!W281),"",'Mortgage 2 Monthly calcs'!W281)</f>
        <v>17907.747922680614</v>
      </c>
    </row>
    <row r="282" spans="2:28" x14ac:dyDescent="0.25">
      <c r="B282" s="110"/>
      <c r="C282" s="111"/>
      <c r="D282" s="124"/>
      <c r="E282" s="122" t="str">
        <f>IF(ISBLANK('Mortgage 2 Monthly calcs'!E282),"",'Mortgage 2 Monthly calcs'!E282)</f>
        <v/>
      </c>
      <c r="F282" s="122" t="str">
        <f>IF(ISBLANK('Mortgage 2 Monthly calcs'!F282),"",'Mortgage 2 Monthly calcs'!F282)</f>
        <v>May</v>
      </c>
      <c r="G282" s="123"/>
      <c r="H282" s="123">
        <f>IF(ISBLANK('Mortgage 2 Monthly calcs'!G282),"",'Mortgage 2 Monthly calcs'!G282)</f>
        <v>0.06</v>
      </c>
      <c r="I282" s="99">
        <f>IF(ISBLANK('Mortgage 2 Monthly calcs'!H282),"",'Mortgage 2 Monthly calcs'!H282)</f>
        <v>644.30140148552425</v>
      </c>
      <c r="J282" s="99">
        <f>IF(ISBLANK('Mortgage 2 Monthly calcs'!I282),"",'Mortgage 2 Monthly calcs'!I282)</f>
        <v>89.538739613403067</v>
      </c>
      <c r="K282" s="99">
        <f>IF(ISBLANK('Mortgage 2 Monthly calcs'!J282),"",'Mortgage 2 Monthly calcs'!J282)</f>
        <v>17907.747922680614</v>
      </c>
      <c r="L282" s="99"/>
      <c r="M282" s="99">
        <f>IF(ISBLANK('Mortgage 2 Monthly calcs'!K282),"",'Mortgage 2 Monthly calcs'!K282)</f>
        <v>0</v>
      </c>
      <c r="N282" s="99"/>
      <c r="O282" s="99">
        <f>IF(ISBLANK('Mortgage 2 Monthly calcs'!L282),"",'Mortgage 2 Monthly calcs'!L282)</f>
        <v>644.30140148552357</v>
      </c>
      <c r="P282" s="99"/>
      <c r="Q282" s="99">
        <f>IF(ISBLANK('Mortgage 2 Monthly calcs'!M282),"",'Mortgage 2 Monthly calcs'!M282)</f>
        <v>0</v>
      </c>
      <c r="R282" s="99">
        <f>IF(ISBLANK('Mortgage 2 Monthly calcs'!N282),"",'Mortgage 2 Monthly calcs'!N282)</f>
        <v>644.30140148552357</v>
      </c>
      <c r="S282" s="99">
        <f>IF(ISBLANK('Mortgage 2 Monthly calcs'!O282),"",'Mortgage 2 Monthly calcs'!O282)</f>
        <v>0</v>
      </c>
      <c r="T282" s="99"/>
      <c r="U282" s="99">
        <f>IF(ISBLANK('Mortgage 2 Monthly calcs'!P282),"",'Mortgage 2 Monthly calcs'!P282)</f>
        <v>0</v>
      </c>
      <c r="V282" s="99">
        <f>IF(ISBLANK('Mortgage 2 Monthly calcs'!Q282),"",'Mortgage 2 Monthly calcs'!Q282)</f>
        <v>0</v>
      </c>
      <c r="W282" s="99">
        <f>IF(ISBLANK('Mortgage 2 Monthly calcs'!R282),"",'Mortgage 2 Monthly calcs'!R282)</f>
        <v>554.76266187212047</v>
      </c>
      <c r="X282" s="99">
        <f>IF(ISBLANK('Mortgage 2 Monthly calcs'!S282),"",'Mortgage 2 Monthly calcs'!S282)</f>
        <v>89.538739613403067</v>
      </c>
      <c r="Y282" s="99">
        <f>IF(ISBLANK('Mortgage 2 Monthly calcs'!T282),"",'Mortgage 2 Monthly calcs'!T282)</f>
        <v>82647.014739192397</v>
      </c>
      <c r="Z282" s="99">
        <f>IF(ISBLANK('Mortgage 2 Monthly calcs'!U282),"",'Mortgage 2 Monthly calcs'!U282)</f>
        <v>91958.665063380802</v>
      </c>
      <c r="AA282" s="99">
        <f>IF(ISBLANK('Mortgage 2 Monthly calcs'!V282),"",'Mortgage 2 Monthly calcs'!V282)</f>
        <v>0</v>
      </c>
      <c r="AB282" s="99">
        <f>IF(ISBLANK('Mortgage 2 Monthly calcs'!W282),"",'Mortgage 2 Monthly calcs'!W282)</f>
        <v>17352.985260808506</v>
      </c>
    </row>
    <row r="283" spans="2:28" x14ac:dyDescent="0.25">
      <c r="B283" s="110"/>
      <c r="C283" s="111"/>
      <c r="D283" s="124"/>
      <c r="E283" s="122" t="str">
        <f>IF(ISBLANK('Mortgage 2 Monthly calcs'!E283),"",'Mortgage 2 Monthly calcs'!E283)</f>
        <v/>
      </c>
      <c r="F283" s="122" t="str">
        <f>IF(ISBLANK('Mortgage 2 Monthly calcs'!F283),"",'Mortgage 2 Monthly calcs'!F283)</f>
        <v>Jun</v>
      </c>
      <c r="G283" s="123"/>
      <c r="H283" s="123">
        <f>IF(ISBLANK('Mortgage 2 Monthly calcs'!G283),"",'Mortgage 2 Monthly calcs'!G283)</f>
        <v>0.06</v>
      </c>
      <c r="I283" s="99">
        <f>IF(ISBLANK('Mortgage 2 Monthly calcs'!H283),"",'Mortgage 2 Monthly calcs'!H283)</f>
        <v>644.30140148552471</v>
      </c>
      <c r="J283" s="99">
        <f>IF(ISBLANK('Mortgage 2 Monthly calcs'!I283),"",'Mortgage 2 Monthly calcs'!I283)</f>
        <v>86.764926304042532</v>
      </c>
      <c r="K283" s="99">
        <f>IF(ISBLANK('Mortgage 2 Monthly calcs'!J283),"",'Mortgage 2 Monthly calcs'!J283)</f>
        <v>17352.985260808506</v>
      </c>
      <c r="L283" s="99"/>
      <c r="M283" s="99">
        <f>IF(ISBLANK('Mortgage 2 Monthly calcs'!K283),"",'Mortgage 2 Monthly calcs'!K283)</f>
        <v>0</v>
      </c>
      <c r="N283" s="99"/>
      <c r="O283" s="99">
        <f>IF(ISBLANK('Mortgage 2 Monthly calcs'!L283),"",'Mortgage 2 Monthly calcs'!L283)</f>
        <v>644.30140148552471</v>
      </c>
      <c r="P283" s="99"/>
      <c r="Q283" s="99">
        <f>IF(ISBLANK('Mortgage 2 Monthly calcs'!M283),"",'Mortgage 2 Monthly calcs'!M283)</f>
        <v>0</v>
      </c>
      <c r="R283" s="99">
        <f>IF(ISBLANK('Mortgage 2 Monthly calcs'!N283),"",'Mortgage 2 Monthly calcs'!N283)</f>
        <v>644.30140148552471</v>
      </c>
      <c r="S283" s="99">
        <f>IF(ISBLANK('Mortgage 2 Monthly calcs'!O283),"",'Mortgage 2 Monthly calcs'!O283)</f>
        <v>0</v>
      </c>
      <c r="T283" s="99"/>
      <c r="U283" s="99">
        <f>IF(ISBLANK('Mortgage 2 Monthly calcs'!P283),"",'Mortgage 2 Monthly calcs'!P283)</f>
        <v>0</v>
      </c>
      <c r="V283" s="99">
        <f>IF(ISBLANK('Mortgage 2 Monthly calcs'!Q283),"",'Mortgage 2 Monthly calcs'!Q283)</f>
        <v>0</v>
      </c>
      <c r="W283" s="99">
        <f>IF(ISBLANK('Mortgage 2 Monthly calcs'!R283),"",'Mortgage 2 Monthly calcs'!R283)</f>
        <v>557.53647518148216</v>
      </c>
      <c r="X283" s="99">
        <f>IF(ISBLANK('Mortgage 2 Monthly calcs'!S283),"",'Mortgage 2 Monthly calcs'!S283)</f>
        <v>86.764926304042532</v>
      </c>
      <c r="Y283" s="99">
        <f>IF(ISBLANK('Mortgage 2 Monthly calcs'!T283),"",'Mortgage 2 Monthly calcs'!T283)</f>
        <v>83204.551214373874</v>
      </c>
      <c r="Z283" s="99">
        <f>IF(ISBLANK('Mortgage 2 Monthly calcs'!U283),"",'Mortgage 2 Monthly calcs'!U283)</f>
        <v>92045.429989684839</v>
      </c>
      <c r="AA283" s="99">
        <f>IF(ISBLANK('Mortgage 2 Monthly calcs'!V283),"",'Mortgage 2 Monthly calcs'!V283)</f>
        <v>0</v>
      </c>
      <c r="AB283" s="99">
        <f>IF(ISBLANK('Mortgage 2 Monthly calcs'!W283),"",'Mortgage 2 Monthly calcs'!W283)</f>
        <v>16795.448785627035</v>
      </c>
    </row>
    <row r="284" spans="2:28" x14ac:dyDescent="0.25">
      <c r="B284" s="110"/>
      <c r="C284" s="111"/>
      <c r="D284" s="124"/>
      <c r="E284" s="122" t="str">
        <f>IF(ISBLANK('Mortgage 2 Monthly calcs'!E284),"",'Mortgage 2 Monthly calcs'!E284)</f>
        <v/>
      </c>
      <c r="F284" s="122" t="str">
        <f>IF(ISBLANK('Mortgage 2 Monthly calcs'!F284),"",'Mortgage 2 Monthly calcs'!F284)</f>
        <v>Jul</v>
      </c>
      <c r="G284" s="123"/>
      <c r="H284" s="123">
        <f>IF(ISBLANK('Mortgage 2 Monthly calcs'!G284),"",'Mortgage 2 Monthly calcs'!G284)</f>
        <v>0.06</v>
      </c>
      <c r="I284" s="99">
        <f>IF(ISBLANK('Mortgage 2 Monthly calcs'!H284),"",'Mortgage 2 Monthly calcs'!H284)</f>
        <v>644.30140148552528</v>
      </c>
      <c r="J284" s="99">
        <f>IF(ISBLANK('Mortgage 2 Monthly calcs'!I284),"",'Mortgage 2 Monthly calcs'!I284)</f>
        <v>83.977243928135181</v>
      </c>
      <c r="K284" s="99">
        <f>IF(ISBLANK('Mortgage 2 Monthly calcs'!J284),"",'Mortgage 2 Monthly calcs'!J284)</f>
        <v>16795.448785627035</v>
      </c>
      <c r="L284" s="99"/>
      <c r="M284" s="99">
        <f>IF(ISBLANK('Mortgage 2 Monthly calcs'!K284),"",'Mortgage 2 Monthly calcs'!K284)</f>
        <v>0</v>
      </c>
      <c r="N284" s="99"/>
      <c r="O284" s="99">
        <f>IF(ISBLANK('Mortgage 2 Monthly calcs'!L284),"",'Mortgage 2 Monthly calcs'!L284)</f>
        <v>644.30140148552471</v>
      </c>
      <c r="P284" s="99"/>
      <c r="Q284" s="99">
        <f>IF(ISBLANK('Mortgage 2 Monthly calcs'!M284),"",'Mortgage 2 Monthly calcs'!M284)</f>
        <v>0</v>
      </c>
      <c r="R284" s="99">
        <f>IF(ISBLANK('Mortgage 2 Monthly calcs'!N284),"",'Mortgage 2 Monthly calcs'!N284)</f>
        <v>644.30140148552471</v>
      </c>
      <c r="S284" s="99">
        <f>IF(ISBLANK('Mortgage 2 Monthly calcs'!O284),"",'Mortgage 2 Monthly calcs'!O284)</f>
        <v>0</v>
      </c>
      <c r="T284" s="99"/>
      <c r="U284" s="99">
        <f>IF(ISBLANK('Mortgage 2 Monthly calcs'!P284),"",'Mortgage 2 Monthly calcs'!P284)</f>
        <v>0</v>
      </c>
      <c r="V284" s="99">
        <f>IF(ISBLANK('Mortgage 2 Monthly calcs'!Q284),"",'Mortgage 2 Monthly calcs'!Q284)</f>
        <v>0</v>
      </c>
      <c r="W284" s="99">
        <f>IF(ISBLANK('Mortgage 2 Monthly calcs'!R284),"",'Mortgage 2 Monthly calcs'!R284)</f>
        <v>560.32415755738953</v>
      </c>
      <c r="X284" s="99">
        <f>IF(ISBLANK('Mortgage 2 Monthly calcs'!S284),"",'Mortgage 2 Monthly calcs'!S284)</f>
        <v>83.977243928135181</v>
      </c>
      <c r="Y284" s="99">
        <f>IF(ISBLANK('Mortgage 2 Monthly calcs'!T284),"",'Mortgage 2 Monthly calcs'!T284)</f>
        <v>83764.875371931266</v>
      </c>
      <c r="Z284" s="99">
        <f>IF(ISBLANK('Mortgage 2 Monthly calcs'!U284),"",'Mortgage 2 Monthly calcs'!U284)</f>
        <v>92129.407233612976</v>
      </c>
      <c r="AA284" s="99">
        <f>IF(ISBLANK('Mortgage 2 Monthly calcs'!V284),"",'Mortgage 2 Monthly calcs'!V284)</f>
        <v>0</v>
      </c>
      <c r="AB284" s="99">
        <f>IF(ISBLANK('Mortgage 2 Monthly calcs'!W284),"",'Mortgage 2 Monthly calcs'!W284)</f>
        <v>16235.124628069658</v>
      </c>
    </row>
    <row r="285" spans="2:28" x14ac:dyDescent="0.25">
      <c r="B285" s="110"/>
      <c r="C285" s="111"/>
      <c r="D285" s="124"/>
      <c r="E285" s="122" t="str">
        <f>IF(ISBLANK('Mortgage 2 Monthly calcs'!E285),"",'Mortgage 2 Monthly calcs'!E285)</f>
        <v/>
      </c>
      <c r="F285" s="122" t="str">
        <f>IF(ISBLANK('Mortgage 2 Monthly calcs'!F285),"",'Mortgage 2 Monthly calcs'!F285)</f>
        <v>Aug</v>
      </c>
      <c r="G285" s="123"/>
      <c r="H285" s="123">
        <f>IF(ISBLANK('Mortgage 2 Monthly calcs'!G285),"",'Mortgage 2 Monthly calcs'!G285)</f>
        <v>0.06</v>
      </c>
      <c r="I285" s="99">
        <f>IF(ISBLANK('Mortgage 2 Monthly calcs'!H285),"",'Mortgage 2 Monthly calcs'!H285)</f>
        <v>644.30140148552584</v>
      </c>
      <c r="J285" s="99">
        <f>IF(ISBLANK('Mortgage 2 Monthly calcs'!I285),"",'Mortgage 2 Monthly calcs'!I285)</f>
        <v>81.175623140348293</v>
      </c>
      <c r="K285" s="99">
        <f>IF(ISBLANK('Mortgage 2 Monthly calcs'!J285),"",'Mortgage 2 Monthly calcs'!J285)</f>
        <v>16235.124628069658</v>
      </c>
      <c r="L285" s="99"/>
      <c r="M285" s="99">
        <f>IF(ISBLANK('Mortgage 2 Monthly calcs'!K285),"",'Mortgage 2 Monthly calcs'!K285)</f>
        <v>0</v>
      </c>
      <c r="N285" s="99"/>
      <c r="O285" s="99">
        <f>IF(ISBLANK('Mortgage 2 Monthly calcs'!L285),"",'Mortgage 2 Monthly calcs'!L285)</f>
        <v>644.30140148552584</v>
      </c>
      <c r="P285" s="99"/>
      <c r="Q285" s="99">
        <f>IF(ISBLANK('Mortgage 2 Monthly calcs'!M285),"",'Mortgage 2 Monthly calcs'!M285)</f>
        <v>0</v>
      </c>
      <c r="R285" s="99">
        <f>IF(ISBLANK('Mortgage 2 Monthly calcs'!N285),"",'Mortgage 2 Monthly calcs'!N285)</f>
        <v>644.30140148552584</v>
      </c>
      <c r="S285" s="99">
        <f>IF(ISBLANK('Mortgage 2 Monthly calcs'!O285),"",'Mortgage 2 Monthly calcs'!O285)</f>
        <v>0</v>
      </c>
      <c r="T285" s="99"/>
      <c r="U285" s="99">
        <f>IF(ISBLANK('Mortgage 2 Monthly calcs'!P285),"",'Mortgage 2 Monthly calcs'!P285)</f>
        <v>0</v>
      </c>
      <c r="V285" s="99">
        <f>IF(ISBLANK('Mortgage 2 Monthly calcs'!Q285),"",'Mortgage 2 Monthly calcs'!Q285)</f>
        <v>0</v>
      </c>
      <c r="W285" s="99">
        <f>IF(ISBLANK('Mortgage 2 Monthly calcs'!R285),"",'Mortgage 2 Monthly calcs'!R285)</f>
        <v>563.12577834517754</v>
      </c>
      <c r="X285" s="99">
        <f>IF(ISBLANK('Mortgage 2 Monthly calcs'!S285),"",'Mortgage 2 Monthly calcs'!S285)</f>
        <v>81.175623140348293</v>
      </c>
      <c r="Y285" s="99">
        <f>IF(ISBLANK('Mortgage 2 Monthly calcs'!T285),"",'Mortgage 2 Monthly calcs'!T285)</f>
        <v>84328.001150276439</v>
      </c>
      <c r="Z285" s="99">
        <f>IF(ISBLANK('Mortgage 2 Monthly calcs'!U285),"",'Mortgage 2 Monthly calcs'!U285)</f>
        <v>92210.582856753317</v>
      </c>
      <c r="AA285" s="99">
        <f>IF(ISBLANK('Mortgage 2 Monthly calcs'!V285),"",'Mortgage 2 Monthly calcs'!V285)</f>
        <v>0</v>
      </c>
      <c r="AB285" s="99">
        <f>IF(ISBLANK('Mortgage 2 Monthly calcs'!W285),"",'Mortgage 2 Monthly calcs'!W285)</f>
        <v>15671.998849724492</v>
      </c>
    </row>
    <row r="286" spans="2:28" x14ac:dyDescent="0.25">
      <c r="B286" s="110"/>
      <c r="C286" s="111"/>
      <c r="D286" s="124"/>
      <c r="E286" s="122" t="str">
        <f>IF(ISBLANK('Mortgage 2 Monthly calcs'!E286),"",'Mortgage 2 Monthly calcs'!E286)</f>
        <v/>
      </c>
      <c r="F286" s="122" t="str">
        <f>IF(ISBLANK('Mortgage 2 Monthly calcs'!F286),"",'Mortgage 2 Monthly calcs'!F286)</f>
        <v>Sep</v>
      </c>
      <c r="G286" s="123"/>
      <c r="H286" s="123">
        <f>IF(ISBLANK('Mortgage 2 Monthly calcs'!G286),"",'Mortgage 2 Monthly calcs'!G286)</f>
        <v>0.06</v>
      </c>
      <c r="I286" s="99">
        <f>IF(ISBLANK('Mortgage 2 Monthly calcs'!H286),"",'Mortgage 2 Monthly calcs'!H286)</f>
        <v>644.3014014855263</v>
      </c>
      <c r="J286" s="99">
        <f>IF(ISBLANK('Mortgage 2 Monthly calcs'!I286),"",'Mortgage 2 Monthly calcs'!I286)</f>
        <v>78.359994248622456</v>
      </c>
      <c r="K286" s="99">
        <f>IF(ISBLANK('Mortgage 2 Monthly calcs'!J286),"",'Mortgage 2 Monthly calcs'!J286)</f>
        <v>15671.998849724492</v>
      </c>
      <c r="L286" s="99"/>
      <c r="M286" s="99">
        <f>IF(ISBLANK('Mortgage 2 Monthly calcs'!K286),"",'Mortgage 2 Monthly calcs'!K286)</f>
        <v>0</v>
      </c>
      <c r="N286" s="99"/>
      <c r="O286" s="99">
        <f>IF(ISBLANK('Mortgage 2 Monthly calcs'!L286),"",'Mortgage 2 Monthly calcs'!L286)</f>
        <v>644.30140148552584</v>
      </c>
      <c r="P286" s="99"/>
      <c r="Q286" s="99">
        <f>IF(ISBLANK('Mortgage 2 Monthly calcs'!M286),"",'Mortgage 2 Monthly calcs'!M286)</f>
        <v>0</v>
      </c>
      <c r="R286" s="99">
        <f>IF(ISBLANK('Mortgage 2 Monthly calcs'!N286),"",'Mortgage 2 Monthly calcs'!N286)</f>
        <v>644.30140148552584</v>
      </c>
      <c r="S286" s="99">
        <f>IF(ISBLANK('Mortgage 2 Monthly calcs'!O286),"",'Mortgage 2 Monthly calcs'!O286)</f>
        <v>0</v>
      </c>
      <c r="T286" s="99"/>
      <c r="U286" s="99">
        <f>IF(ISBLANK('Mortgage 2 Monthly calcs'!P286),"",'Mortgage 2 Monthly calcs'!P286)</f>
        <v>0</v>
      </c>
      <c r="V286" s="99">
        <f>IF(ISBLANK('Mortgage 2 Monthly calcs'!Q286),"",'Mortgage 2 Monthly calcs'!Q286)</f>
        <v>0</v>
      </c>
      <c r="W286" s="99">
        <f>IF(ISBLANK('Mortgage 2 Monthly calcs'!R286),"",'Mortgage 2 Monthly calcs'!R286)</f>
        <v>565.94140723690339</v>
      </c>
      <c r="X286" s="99">
        <f>IF(ISBLANK('Mortgage 2 Monthly calcs'!S286),"",'Mortgage 2 Monthly calcs'!S286)</f>
        <v>78.359994248622456</v>
      </c>
      <c r="Y286" s="99">
        <f>IF(ISBLANK('Mortgage 2 Monthly calcs'!T286),"",'Mortgage 2 Monthly calcs'!T286)</f>
        <v>84893.942557513335</v>
      </c>
      <c r="Z286" s="99">
        <f>IF(ISBLANK('Mortgage 2 Monthly calcs'!U286),"",'Mortgage 2 Monthly calcs'!U286)</f>
        <v>92288.942851001935</v>
      </c>
      <c r="AA286" s="99">
        <f>IF(ISBLANK('Mortgage 2 Monthly calcs'!V286),"",'Mortgage 2 Monthly calcs'!V286)</f>
        <v>0</v>
      </c>
      <c r="AB286" s="99">
        <f>IF(ISBLANK('Mortgage 2 Monthly calcs'!W286),"",'Mortgage 2 Monthly calcs'!W286)</f>
        <v>15106.057442487601</v>
      </c>
    </row>
    <row r="287" spans="2:28" x14ac:dyDescent="0.25">
      <c r="B287" s="110"/>
      <c r="C287" s="111"/>
      <c r="D287" s="124">
        <f>D275+1</f>
        <v>23</v>
      </c>
      <c r="E287" s="122" t="str">
        <f>IF(ISBLANK('Mortgage 2 Monthly calcs'!E287),"",'Mortgage 2 Monthly calcs'!E287)</f>
        <v/>
      </c>
      <c r="F287" s="122" t="str">
        <f>IF(ISBLANK('Mortgage 2 Monthly calcs'!F287),"",'Mortgage 2 Monthly calcs'!F287)</f>
        <v>Oct</v>
      </c>
      <c r="G287" s="123"/>
      <c r="H287" s="123">
        <f>IF(ISBLANK('Mortgage 2 Monthly calcs'!G287),"",'Mortgage 2 Monthly calcs'!G287)</f>
        <v>0.06</v>
      </c>
      <c r="I287" s="99">
        <f>IF(ISBLANK('Mortgage 2 Monthly calcs'!H287),"",'Mortgage 2 Monthly calcs'!H287)</f>
        <v>644.30140148552687</v>
      </c>
      <c r="J287" s="99">
        <f>IF(ISBLANK('Mortgage 2 Monthly calcs'!I287),"",'Mortgage 2 Monthly calcs'!I287)</f>
        <v>75.530287212438012</v>
      </c>
      <c r="K287" s="99">
        <f>IF(ISBLANK('Mortgage 2 Monthly calcs'!J287),"",'Mortgage 2 Monthly calcs'!J287)</f>
        <v>15106.057442487601</v>
      </c>
      <c r="L287" s="99"/>
      <c r="M287" s="99">
        <f>IF(ISBLANK('Mortgage 2 Monthly calcs'!K287),"",'Mortgage 2 Monthly calcs'!K287)</f>
        <v>0</v>
      </c>
      <c r="N287" s="99"/>
      <c r="O287" s="99">
        <f>IF(ISBLANK('Mortgage 2 Monthly calcs'!L287),"",'Mortgage 2 Monthly calcs'!L287)</f>
        <v>644.30140148552687</v>
      </c>
      <c r="P287" s="99"/>
      <c r="Q287" s="99">
        <f>IF(ISBLANK('Mortgage 2 Monthly calcs'!M287),"",'Mortgage 2 Monthly calcs'!M287)</f>
        <v>0</v>
      </c>
      <c r="R287" s="99">
        <f>IF(ISBLANK('Mortgage 2 Monthly calcs'!N287),"",'Mortgage 2 Monthly calcs'!N287)</f>
        <v>644.30140148552687</v>
      </c>
      <c r="S287" s="99">
        <f>IF(ISBLANK('Mortgage 2 Monthly calcs'!O287),"",'Mortgage 2 Monthly calcs'!O287)</f>
        <v>0</v>
      </c>
      <c r="T287" s="99"/>
      <c r="U287" s="99">
        <f>IF(ISBLANK('Mortgage 2 Monthly calcs'!P287),"",'Mortgage 2 Monthly calcs'!P287)</f>
        <v>0</v>
      </c>
      <c r="V287" s="99">
        <f>IF(ISBLANK('Mortgage 2 Monthly calcs'!Q287),"",'Mortgage 2 Monthly calcs'!Q287)</f>
        <v>0</v>
      </c>
      <c r="W287" s="99">
        <f>IF(ISBLANK('Mortgage 2 Monthly calcs'!R287),"",'Mortgage 2 Monthly calcs'!R287)</f>
        <v>568.77111427308887</v>
      </c>
      <c r="X287" s="99">
        <f>IF(ISBLANK('Mortgage 2 Monthly calcs'!S287),"",'Mortgage 2 Monthly calcs'!S287)</f>
        <v>75.530287212438012</v>
      </c>
      <c r="Y287" s="99">
        <f>IF(ISBLANK('Mortgage 2 Monthly calcs'!T287),"",'Mortgage 2 Monthly calcs'!T287)</f>
        <v>85462.71367178642</v>
      </c>
      <c r="Z287" s="99">
        <f>IF(ISBLANK('Mortgage 2 Monthly calcs'!U287),"",'Mortgage 2 Monthly calcs'!U287)</f>
        <v>92364.47313821438</v>
      </c>
      <c r="AA287" s="99">
        <f>IF(ISBLANK('Mortgage 2 Monthly calcs'!V287),"",'Mortgage 2 Monthly calcs'!V287)</f>
        <v>0</v>
      </c>
      <c r="AB287" s="99">
        <f>IF(ISBLANK('Mortgage 2 Monthly calcs'!W287),"",'Mortgage 2 Monthly calcs'!W287)</f>
        <v>14537.286328214524</v>
      </c>
    </row>
    <row r="288" spans="2:28" x14ac:dyDescent="0.25">
      <c r="B288" s="110"/>
      <c r="C288" s="111"/>
      <c r="D288" s="124"/>
      <c r="E288" s="122" t="str">
        <f>IF(ISBLANK('Mortgage 2 Monthly calcs'!E288),"",'Mortgage 2 Monthly calcs'!E288)</f>
        <v/>
      </c>
      <c r="F288" s="122" t="str">
        <f>IF(ISBLANK('Mortgage 2 Monthly calcs'!F288),"",'Mortgage 2 Monthly calcs'!F288)</f>
        <v>Nov</v>
      </c>
      <c r="G288" s="123"/>
      <c r="H288" s="123">
        <f>IF(ISBLANK('Mortgage 2 Monthly calcs'!G288),"",'Mortgage 2 Monthly calcs'!G288)</f>
        <v>0.06</v>
      </c>
      <c r="I288" s="99">
        <f>IF(ISBLANK('Mortgage 2 Monthly calcs'!H288),"",'Mortgage 2 Monthly calcs'!H288)</f>
        <v>644.30140148552721</v>
      </c>
      <c r="J288" s="99">
        <f>IF(ISBLANK('Mortgage 2 Monthly calcs'!I288),"",'Mortgage 2 Monthly calcs'!I288)</f>
        <v>72.68643164107263</v>
      </c>
      <c r="K288" s="99">
        <f>IF(ISBLANK('Mortgage 2 Monthly calcs'!J288),"",'Mortgage 2 Monthly calcs'!J288)</f>
        <v>14537.286328214524</v>
      </c>
      <c r="L288" s="99"/>
      <c r="M288" s="99">
        <f>IF(ISBLANK('Mortgage 2 Monthly calcs'!K288),"",'Mortgage 2 Monthly calcs'!K288)</f>
        <v>0</v>
      </c>
      <c r="N288" s="99"/>
      <c r="O288" s="99">
        <f>IF(ISBLANK('Mortgage 2 Monthly calcs'!L288),"",'Mortgage 2 Monthly calcs'!L288)</f>
        <v>644.30140148552687</v>
      </c>
      <c r="P288" s="99"/>
      <c r="Q288" s="99">
        <f>IF(ISBLANK('Mortgage 2 Monthly calcs'!M288),"",'Mortgage 2 Monthly calcs'!M288)</f>
        <v>0</v>
      </c>
      <c r="R288" s="99">
        <f>IF(ISBLANK('Mortgage 2 Monthly calcs'!N288),"",'Mortgage 2 Monthly calcs'!N288)</f>
        <v>644.30140148552687</v>
      </c>
      <c r="S288" s="99">
        <f>IF(ISBLANK('Mortgage 2 Monthly calcs'!O288),"",'Mortgage 2 Monthly calcs'!O288)</f>
        <v>0</v>
      </c>
      <c r="T288" s="99"/>
      <c r="U288" s="99">
        <f>IF(ISBLANK('Mortgage 2 Monthly calcs'!P288),"",'Mortgage 2 Monthly calcs'!P288)</f>
        <v>0</v>
      </c>
      <c r="V288" s="99">
        <f>IF(ISBLANK('Mortgage 2 Monthly calcs'!Q288),"",'Mortgage 2 Monthly calcs'!Q288)</f>
        <v>0</v>
      </c>
      <c r="W288" s="99">
        <f>IF(ISBLANK('Mortgage 2 Monthly calcs'!R288),"",'Mortgage 2 Monthly calcs'!R288)</f>
        <v>571.61496984445421</v>
      </c>
      <c r="X288" s="99">
        <f>IF(ISBLANK('Mortgage 2 Monthly calcs'!S288),"",'Mortgage 2 Monthly calcs'!S288)</f>
        <v>72.68643164107263</v>
      </c>
      <c r="Y288" s="99">
        <f>IF(ISBLANK('Mortgage 2 Monthly calcs'!T288),"",'Mortgage 2 Monthly calcs'!T288)</f>
        <v>86034.328641630869</v>
      </c>
      <c r="Z288" s="99">
        <f>IF(ISBLANK('Mortgage 2 Monthly calcs'!U288),"",'Mortgage 2 Monthly calcs'!U288)</f>
        <v>92437.159569855459</v>
      </c>
      <c r="AA288" s="99">
        <f>IF(ISBLANK('Mortgage 2 Monthly calcs'!V288),"",'Mortgage 2 Monthly calcs'!V288)</f>
        <v>0</v>
      </c>
      <c r="AB288" s="99">
        <f>IF(ISBLANK('Mortgage 2 Monthly calcs'!W288),"",'Mortgage 2 Monthly calcs'!W288)</f>
        <v>13965.671358370084</v>
      </c>
    </row>
    <row r="289" spans="2:28" x14ac:dyDescent="0.25">
      <c r="B289" s="110"/>
      <c r="C289" s="111"/>
      <c r="D289" s="124"/>
      <c r="E289" s="122" t="str">
        <f>IF(ISBLANK('Mortgage 2 Monthly calcs'!E289),"",'Mortgage 2 Monthly calcs'!E289)</f>
        <v/>
      </c>
      <c r="F289" s="122" t="str">
        <f>IF(ISBLANK('Mortgage 2 Monthly calcs'!F289),"",'Mortgage 2 Monthly calcs'!F289)</f>
        <v>Dec</v>
      </c>
      <c r="G289" s="123"/>
      <c r="H289" s="123">
        <f>IF(ISBLANK('Mortgage 2 Monthly calcs'!G289),"",'Mortgage 2 Monthly calcs'!G289)</f>
        <v>0.06</v>
      </c>
      <c r="I289" s="99">
        <f>IF(ISBLANK('Mortgage 2 Monthly calcs'!H289),"",'Mortgage 2 Monthly calcs'!H289)</f>
        <v>644.301401485528</v>
      </c>
      <c r="J289" s="99">
        <f>IF(ISBLANK('Mortgage 2 Monthly calcs'!I289),"",'Mortgage 2 Monthly calcs'!I289)</f>
        <v>69.828356791850425</v>
      </c>
      <c r="K289" s="99">
        <f>IF(ISBLANK('Mortgage 2 Monthly calcs'!J289),"",'Mortgage 2 Monthly calcs'!J289)</f>
        <v>13965.671358370084</v>
      </c>
      <c r="L289" s="99"/>
      <c r="M289" s="99">
        <f>IF(ISBLANK('Mortgage 2 Monthly calcs'!K289),"",'Mortgage 2 Monthly calcs'!K289)</f>
        <v>0</v>
      </c>
      <c r="N289" s="99"/>
      <c r="O289" s="99">
        <f>IF(ISBLANK('Mortgage 2 Monthly calcs'!L289),"",'Mortgage 2 Monthly calcs'!L289)</f>
        <v>644.301401485528</v>
      </c>
      <c r="P289" s="99"/>
      <c r="Q289" s="99">
        <f>IF(ISBLANK('Mortgage 2 Monthly calcs'!M289),"",'Mortgage 2 Monthly calcs'!M289)</f>
        <v>0</v>
      </c>
      <c r="R289" s="99">
        <f>IF(ISBLANK('Mortgage 2 Monthly calcs'!N289),"",'Mortgage 2 Monthly calcs'!N289)</f>
        <v>644.301401485528</v>
      </c>
      <c r="S289" s="99">
        <f>IF(ISBLANK('Mortgage 2 Monthly calcs'!O289),"",'Mortgage 2 Monthly calcs'!O289)</f>
        <v>0</v>
      </c>
      <c r="T289" s="99"/>
      <c r="U289" s="99">
        <f>IF(ISBLANK('Mortgage 2 Monthly calcs'!P289),"",'Mortgage 2 Monthly calcs'!P289)</f>
        <v>0</v>
      </c>
      <c r="V289" s="99">
        <f>IF(ISBLANK('Mortgage 2 Monthly calcs'!Q289),"",'Mortgage 2 Monthly calcs'!Q289)</f>
        <v>0</v>
      </c>
      <c r="W289" s="99">
        <f>IF(ISBLANK('Mortgage 2 Monthly calcs'!R289),"",'Mortgage 2 Monthly calcs'!R289)</f>
        <v>574.47304469367759</v>
      </c>
      <c r="X289" s="99">
        <f>IF(ISBLANK('Mortgage 2 Monthly calcs'!S289),"",'Mortgage 2 Monthly calcs'!S289)</f>
        <v>69.828356791850425</v>
      </c>
      <c r="Y289" s="99">
        <f>IF(ISBLANK('Mortgage 2 Monthly calcs'!T289),"",'Mortgage 2 Monthly calcs'!T289)</f>
        <v>86608.801686324543</v>
      </c>
      <c r="Z289" s="99">
        <f>IF(ISBLANK('Mortgage 2 Monthly calcs'!U289),"",'Mortgage 2 Monthly calcs'!U289)</f>
        <v>92506.987926647314</v>
      </c>
      <c r="AA289" s="99">
        <f>IF(ISBLANK('Mortgage 2 Monthly calcs'!V289),"",'Mortgage 2 Monthly calcs'!V289)</f>
        <v>0</v>
      </c>
      <c r="AB289" s="99">
        <f>IF(ISBLANK('Mortgage 2 Monthly calcs'!W289),"",'Mortgage 2 Monthly calcs'!W289)</f>
        <v>13391.198313676419</v>
      </c>
    </row>
    <row r="290" spans="2:28" x14ac:dyDescent="0.25">
      <c r="B290" s="110"/>
      <c r="C290" s="111"/>
      <c r="D290" s="124"/>
      <c r="E290" s="122">
        <f>IF(ISBLANK('Mortgage 2 Monthly calcs'!E290),"",'Mortgage 2 Monthly calcs'!E290)</f>
        <v>2033</v>
      </c>
      <c r="F290" s="122" t="str">
        <f>IF(ISBLANK('Mortgage 2 Monthly calcs'!F290),"",'Mortgage 2 Monthly calcs'!F290)</f>
        <v>Jan</v>
      </c>
      <c r="G290" s="123"/>
      <c r="H290" s="123">
        <f>IF(ISBLANK('Mortgage 2 Monthly calcs'!G290),"",'Mortgage 2 Monthly calcs'!G290)</f>
        <v>0.06</v>
      </c>
      <c r="I290" s="99">
        <f>IF(ISBLANK('Mortgage 2 Monthly calcs'!H290),"",'Mortgage 2 Monthly calcs'!H290)</f>
        <v>644.30140148552857</v>
      </c>
      <c r="J290" s="99">
        <f>IF(ISBLANK('Mortgage 2 Monthly calcs'!I290),"",'Mortgage 2 Monthly calcs'!I290)</f>
        <v>66.955991568382103</v>
      </c>
      <c r="K290" s="99">
        <f>IF(ISBLANK('Mortgage 2 Monthly calcs'!J290),"",'Mortgage 2 Monthly calcs'!J290)</f>
        <v>13391.198313676419</v>
      </c>
      <c r="L290" s="99"/>
      <c r="M290" s="99">
        <f>IF(ISBLANK('Mortgage 2 Monthly calcs'!K290),"",'Mortgage 2 Monthly calcs'!K290)</f>
        <v>0</v>
      </c>
      <c r="N290" s="99"/>
      <c r="O290" s="99">
        <f>IF(ISBLANK('Mortgage 2 Monthly calcs'!L290),"",'Mortgage 2 Monthly calcs'!L290)</f>
        <v>644.30140148552857</v>
      </c>
      <c r="P290" s="99"/>
      <c r="Q290" s="99">
        <f>IF(ISBLANK('Mortgage 2 Monthly calcs'!M290),"",'Mortgage 2 Monthly calcs'!M290)</f>
        <v>0</v>
      </c>
      <c r="R290" s="99">
        <f>IF(ISBLANK('Mortgage 2 Monthly calcs'!N290),"",'Mortgage 2 Monthly calcs'!N290)</f>
        <v>644.30140148552857</v>
      </c>
      <c r="S290" s="99">
        <f>IF(ISBLANK('Mortgage 2 Monthly calcs'!O290),"",'Mortgage 2 Monthly calcs'!O290)</f>
        <v>0</v>
      </c>
      <c r="T290" s="99"/>
      <c r="U290" s="99">
        <f>IF(ISBLANK('Mortgage 2 Monthly calcs'!P290),"",'Mortgage 2 Monthly calcs'!P290)</f>
        <v>0</v>
      </c>
      <c r="V290" s="99">
        <f>IF(ISBLANK('Mortgage 2 Monthly calcs'!Q290),"",'Mortgage 2 Monthly calcs'!Q290)</f>
        <v>0</v>
      </c>
      <c r="W290" s="99">
        <f>IF(ISBLANK('Mortgage 2 Monthly calcs'!R290),"",'Mortgage 2 Monthly calcs'!R290)</f>
        <v>577.34540991714653</v>
      </c>
      <c r="X290" s="99">
        <f>IF(ISBLANK('Mortgage 2 Monthly calcs'!S290),"",'Mortgage 2 Monthly calcs'!S290)</f>
        <v>66.955991568382103</v>
      </c>
      <c r="Y290" s="99">
        <f>IF(ISBLANK('Mortgage 2 Monthly calcs'!T290),"",'Mortgage 2 Monthly calcs'!T290)</f>
        <v>87186.147096241693</v>
      </c>
      <c r="Z290" s="99">
        <f>IF(ISBLANK('Mortgage 2 Monthly calcs'!U290),"",'Mortgage 2 Monthly calcs'!U290)</f>
        <v>92573.943918215693</v>
      </c>
      <c r="AA290" s="99">
        <f>IF(ISBLANK('Mortgage 2 Monthly calcs'!V290),"",'Mortgage 2 Monthly calcs'!V290)</f>
        <v>0</v>
      </c>
      <c r="AB290" s="99">
        <f>IF(ISBLANK('Mortgage 2 Monthly calcs'!W290),"",'Mortgage 2 Monthly calcs'!W290)</f>
        <v>12813.852903759285</v>
      </c>
    </row>
    <row r="291" spans="2:28" x14ac:dyDescent="0.25">
      <c r="B291" s="110"/>
      <c r="C291" s="111"/>
      <c r="D291" s="124" t="str">
        <f>IF(K1059=1,F283+1,"")</f>
        <v/>
      </c>
      <c r="E291" s="122" t="str">
        <f>IF(ISBLANK('Mortgage 2 Monthly calcs'!E291),"",'Mortgage 2 Monthly calcs'!E291)</f>
        <v/>
      </c>
      <c r="F291" s="122" t="str">
        <f>IF(ISBLANK('Mortgage 2 Monthly calcs'!F291),"",'Mortgage 2 Monthly calcs'!F291)</f>
        <v>Feb</v>
      </c>
      <c r="G291" s="123"/>
      <c r="H291" s="123">
        <f>IF(ISBLANK('Mortgage 2 Monthly calcs'!G291),"",'Mortgage 2 Monthly calcs'!G291)</f>
        <v>0.06</v>
      </c>
      <c r="I291" s="99">
        <f>IF(ISBLANK('Mortgage 2 Monthly calcs'!H291),"",'Mortgage 2 Monthly calcs'!H291)</f>
        <v>644.30140148552914</v>
      </c>
      <c r="J291" s="99">
        <f>IF(ISBLANK('Mortgage 2 Monthly calcs'!I291),"",'Mortgage 2 Monthly calcs'!I291)</f>
        <v>64.069264518796416</v>
      </c>
      <c r="K291" s="99">
        <f>IF(ISBLANK('Mortgage 2 Monthly calcs'!J291),"",'Mortgage 2 Monthly calcs'!J291)</f>
        <v>12813.852903759285</v>
      </c>
      <c r="L291" s="99"/>
      <c r="M291" s="99">
        <f>IF(ISBLANK('Mortgage 2 Monthly calcs'!K291),"",'Mortgage 2 Monthly calcs'!K291)</f>
        <v>0</v>
      </c>
      <c r="N291" s="99"/>
      <c r="O291" s="99">
        <f>IF(ISBLANK('Mortgage 2 Monthly calcs'!L291),"",'Mortgage 2 Monthly calcs'!L291)</f>
        <v>644.30140148552857</v>
      </c>
      <c r="P291" s="99"/>
      <c r="Q291" s="99">
        <f>IF(ISBLANK('Mortgage 2 Monthly calcs'!M291),"",'Mortgage 2 Monthly calcs'!M291)</f>
        <v>0</v>
      </c>
      <c r="R291" s="99">
        <f>IF(ISBLANK('Mortgage 2 Monthly calcs'!N291),"",'Mortgage 2 Monthly calcs'!N291)</f>
        <v>644.30140148552857</v>
      </c>
      <c r="S291" s="99">
        <f>IF(ISBLANK('Mortgage 2 Monthly calcs'!O291),"",'Mortgage 2 Monthly calcs'!O291)</f>
        <v>0</v>
      </c>
      <c r="T291" s="99"/>
      <c r="U291" s="99">
        <f>IF(ISBLANK('Mortgage 2 Monthly calcs'!P291),"",'Mortgage 2 Monthly calcs'!P291)</f>
        <v>0</v>
      </c>
      <c r="V291" s="99">
        <f>IF(ISBLANK('Mortgage 2 Monthly calcs'!Q291),"",'Mortgage 2 Monthly calcs'!Q291)</f>
        <v>0</v>
      </c>
      <c r="W291" s="99">
        <f>IF(ISBLANK('Mortgage 2 Monthly calcs'!R291),"",'Mortgage 2 Monthly calcs'!R291)</f>
        <v>580.23213696673213</v>
      </c>
      <c r="X291" s="99">
        <f>IF(ISBLANK('Mortgage 2 Monthly calcs'!S291),"",'Mortgage 2 Monthly calcs'!S291)</f>
        <v>64.06926451879643</v>
      </c>
      <c r="Y291" s="99">
        <f>IF(ISBLANK('Mortgage 2 Monthly calcs'!T291),"",'Mortgage 2 Monthly calcs'!T291)</f>
        <v>87766.379233208427</v>
      </c>
      <c r="Z291" s="99">
        <f>IF(ISBLANK('Mortgage 2 Monthly calcs'!U291),"",'Mortgage 2 Monthly calcs'!U291)</f>
        <v>92638.013182734489</v>
      </c>
      <c r="AA291" s="99">
        <f>IF(ISBLANK('Mortgage 2 Monthly calcs'!V291),"",'Mortgage 2 Monthly calcs'!V291)</f>
        <v>0</v>
      </c>
      <c r="AB291" s="99">
        <f>IF(ISBLANK('Mortgage 2 Monthly calcs'!W291),"",'Mortgage 2 Monthly calcs'!W291)</f>
        <v>12233.620766792566</v>
      </c>
    </row>
    <row r="292" spans="2:28" x14ac:dyDescent="0.25">
      <c r="B292" s="110"/>
      <c r="C292" s="111"/>
      <c r="D292" s="124" t="str">
        <f>IF(K1060=1,F283+1,"")</f>
        <v/>
      </c>
      <c r="E292" s="122" t="str">
        <f>IF(ISBLANK('Mortgage 2 Monthly calcs'!E292),"",'Mortgage 2 Monthly calcs'!E292)</f>
        <v/>
      </c>
      <c r="F292" s="122" t="str">
        <f>IF(ISBLANK('Mortgage 2 Monthly calcs'!F292),"",'Mortgage 2 Monthly calcs'!F292)</f>
        <v>Mar</v>
      </c>
      <c r="G292" s="123"/>
      <c r="H292" s="123">
        <f>IF(ISBLANK('Mortgage 2 Monthly calcs'!G292),"",'Mortgage 2 Monthly calcs'!G292)</f>
        <v>0.06</v>
      </c>
      <c r="I292" s="99">
        <f>IF(ISBLANK('Mortgage 2 Monthly calcs'!H292),"",'Mortgage 2 Monthly calcs'!H292)</f>
        <v>644.30140148552994</v>
      </c>
      <c r="J292" s="99">
        <f>IF(ISBLANK('Mortgage 2 Monthly calcs'!I292),"",'Mortgage 2 Monthly calcs'!I292)</f>
        <v>61.168103833962832</v>
      </c>
      <c r="K292" s="99">
        <f>IF(ISBLANK('Mortgage 2 Monthly calcs'!J292),"",'Mortgage 2 Monthly calcs'!J292)</f>
        <v>12233.620766792566</v>
      </c>
      <c r="L292" s="99"/>
      <c r="M292" s="99">
        <f>IF(ISBLANK('Mortgage 2 Monthly calcs'!K292),"",'Mortgage 2 Monthly calcs'!K292)</f>
        <v>0</v>
      </c>
      <c r="N292" s="99"/>
      <c r="O292" s="99">
        <f>IF(ISBLANK('Mortgage 2 Monthly calcs'!L292),"",'Mortgage 2 Monthly calcs'!L292)</f>
        <v>644.30140148552994</v>
      </c>
      <c r="P292" s="99"/>
      <c r="Q292" s="99">
        <f>IF(ISBLANK('Mortgage 2 Monthly calcs'!M292),"",'Mortgage 2 Monthly calcs'!M292)</f>
        <v>0</v>
      </c>
      <c r="R292" s="99">
        <f>IF(ISBLANK('Mortgage 2 Monthly calcs'!N292),"",'Mortgage 2 Monthly calcs'!N292)</f>
        <v>644.30140148552994</v>
      </c>
      <c r="S292" s="99">
        <f>IF(ISBLANK('Mortgage 2 Monthly calcs'!O292),"",'Mortgage 2 Monthly calcs'!O292)</f>
        <v>0</v>
      </c>
      <c r="T292" s="99"/>
      <c r="U292" s="99">
        <f>IF(ISBLANK('Mortgage 2 Monthly calcs'!P292),"",'Mortgage 2 Monthly calcs'!P292)</f>
        <v>0</v>
      </c>
      <c r="V292" s="99">
        <f>IF(ISBLANK('Mortgage 2 Monthly calcs'!Q292),"",'Mortgage 2 Monthly calcs'!Q292)</f>
        <v>0</v>
      </c>
      <c r="W292" s="99">
        <f>IF(ISBLANK('Mortgage 2 Monthly calcs'!R292),"",'Mortgage 2 Monthly calcs'!R292)</f>
        <v>583.13329765156709</v>
      </c>
      <c r="X292" s="99">
        <f>IF(ISBLANK('Mortgage 2 Monthly calcs'!S292),"",'Mortgage 2 Monthly calcs'!S292)</f>
        <v>61.168103833962832</v>
      </c>
      <c r="Y292" s="99">
        <f>IF(ISBLANK('Mortgage 2 Monthly calcs'!T292),"",'Mortgage 2 Monthly calcs'!T292)</f>
        <v>88349.512530859996</v>
      </c>
      <c r="Z292" s="99">
        <f>IF(ISBLANK('Mortgage 2 Monthly calcs'!U292),"",'Mortgage 2 Monthly calcs'!U292)</f>
        <v>92699.181286568448</v>
      </c>
      <c r="AA292" s="99">
        <f>IF(ISBLANK('Mortgage 2 Monthly calcs'!V292),"",'Mortgage 2 Monthly calcs'!V292)</f>
        <v>0</v>
      </c>
      <c r="AB292" s="99">
        <f>IF(ISBLANK('Mortgage 2 Monthly calcs'!W292),"",'Mortgage 2 Monthly calcs'!W292)</f>
        <v>11650.487469141011</v>
      </c>
    </row>
    <row r="293" spans="2:28" x14ac:dyDescent="0.25">
      <c r="B293" s="110"/>
      <c r="C293" s="111"/>
      <c r="D293" s="124" t="str">
        <f>IF(K1061=1,F283+1,"")</f>
        <v/>
      </c>
      <c r="E293" s="122" t="str">
        <f>IF(ISBLANK('Mortgage 2 Monthly calcs'!E293),"",'Mortgage 2 Monthly calcs'!E293)</f>
        <v/>
      </c>
      <c r="F293" s="122" t="str">
        <f>IF(ISBLANK('Mortgage 2 Monthly calcs'!F293),"",'Mortgage 2 Monthly calcs'!F293)</f>
        <v>Apr</v>
      </c>
      <c r="G293" s="123"/>
      <c r="H293" s="123">
        <f>IF(ISBLANK('Mortgage 2 Monthly calcs'!G293),"",'Mortgage 2 Monthly calcs'!G293)</f>
        <v>0.06</v>
      </c>
      <c r="I293" s="99">
        <f>IF(ISBLANK('Mortgage 2 Monthly calcs'!H293),"",'Mortgage 2 Monthly calcs'!H293)</f>
        <v>644.30140148553062</v>
      </c>
      <c r="J293" s="99">
        <f>IF(ISBLANK('Mortgage 2 Monthly calcs'!I293),"",'Mortgage 2 Monthly calcs'!I293)</f>
        <v>58.252437345705061</v>
      </c>
      <c r="K293" s="99">
        <f>IF(ISBLANK('Mortgage 2 Monthly calcs'!J293),"",'Mortgage 2 Monthly calcs'!J293)</f>
        <v>11650.487469141011</v>
      </c>
      <c r="L293" s="99"/>
      <c r="M293" s="99">
        <f>IF(ISBLANK('Mortgage 2 Monthly calcs'!K293),"",'Mortgage 2 Monthly calcs'!K293)</f>
        <v>0</v>
      </c>
      <c r="N293" s="99"/>
      <c r="O293" s="99">
        <f>IF(ISBLANK('Mortgage 2 Monthly calcs'!L293),"",'Mortgage 2 Monthly calcs'!L293)</f>
        <v>644.30140148553062</v>
      </c>
      <c r="P293" s="99"/>
      <c r="Q293" s="99">
        <f>IF(ISBLANK('Mortgage 2 Monthly calcs'!M293),"",'Mortgage 2 Monthly calcs'!M293)</f>
        <v>0</v>
      </c>
      <c r="R293" s="99">
        <f>IF(ISBLANK('Mortgage 2 Monthly calcs'!N293),"",'Mortgage 2 Monthly calcs'!N293)</f>
        <v>644.30140148553062</v>
      </c>
      <c r="S293" s="99">
        <f>IF(ISBLANK('Mortgage 2 Monthly calcs'!O293),"",'Mortgage 2 Monthly calcs'!O293)</f>
        <v>0</v>
      </c>
      <c r="T293" s="99"/>
      <c r="U293" s="99">
        <f>IF(ISBLANK('Mortgage 2 Monthly calcs'!P293),"",'Mortgage 2 Monthly calcs'!P293)</f>
        <v>0</v>
      </c>
      <c r="V293" s="99">
        <f>IF(ISBLANK('Mortgage 2 Monthly calcs'!Q293),"",'Mortgage 2 Monthly calcs'!Q293)</f>
        <v>0</v>
      </c>
      <c r="W293" s="99">
        <f>IF(ISBLANK('Mortgage 2 Monthly calcs'!R293),"",'Mortgage 2 Monthly calcs'!R293)</f>
        <v>586.04896413982556</v>
      </c>
      <c r="X293" s="99">
        <f>IF(ISBLANK('Mortgage 2 Monthly calcs'!S293),"",'Mortgage 2 Monthly calcs'!S293)</f>
        <v>58.252437345705061</v>
      </c>
      <c r="Y293" s="99">
        <f>IF(ISBLANK('Mortgage 2 Monthly calcs'!T293),"",'Mortgage 2 Monthly calcs'!T293)</f>
        <v>88935.561494999827</v>
      </c>
      <c r="Z293" s="99">
        <f>IF(ISBLANK('Mortgage 2 Monthly calcs'!U293),"",'Mortgage 2 Monthly calcs'!U293)</f>
        <v>92757.433723914146</v>
      </c>
      <c r="AA293" s="99">
        <f>IF(ISBLANK('Mortgage 2 Monthly calcs'!V293),"",'Mortgage 2 Monthly calcs'!V293)</f>
        <v>0</v>
      </c>
      <c r="AB293" s="99">
        <f>IF(ISBLANK('Mortgage 2 Monthly calcs'!W293),"",'Mortgage 2 Monthly calcs'!W293)</f>
        <v>11064.438505001199</v>
      </c>
    </row>
    <row r="294" spans="2:28" x14ac:dyDescent="0.25">
      <c r="B294" s="110"/>
      <c r="C294" s="111"/>
      <c r="D294" s="124" t="str">
        <f>IF(K1062=1,F283+1,"")</f>
        <v/>
      </c>
      <c r="E294" s="122" t="str">
        <f>IF(ISBLANK('Mortgage 2 Monthly calcs'!E294),"",'Mortgage 2 Monthly calcs'!E294)</f>
        <v/>
      </c>
      <c r="F294" s="122" t="str">
        <f>IF(ISBLANK('Mortgage 2 Monthly calcs'!F294),"",'Mortgage 2 Monthly calcs'!F294)</f>
        <v>May</v>
      </c>
      <c r="G294" s="123"/>
      <c r="H294" s="123">
        <f>IF(ISBLANK('Mortgage 2 Monthly calcs'!G294),"",'Mortgage 2 Monthly calcs'!G294)</f>
        <v>0.06</v>
      </c>
      <c r="I294" s="99">
        <f>IF(ISBLANK('Mortgage 2 Monthly calcs'!H294),"",'Mortgage 2 Monthly calcs'!H294)</f>
        <v>644.3014014855313</v>
      </c>
      <c r="J294" s="99">
        <f>IF(ISBLANK('Mortgage 2 Monthly calcs'!I294),"",'Mortgage 2 Monthly calcs'!I294)</f>
        <v>55.322192525005995</v>
      </c>
      <c r="K294" s="99">
        <f>IF(ISBLANK('Mortgage 2 Monthly calcs'!J294),"",'Mortgage 2 Monthly calcs'!J294)</f>
        <v>11064.438505001199</v>
      </c>
      <c r="L294" s="99"/>
      <c r="M294" s="99">
        <f>IF(ISBLANK('Mortgage 2 Monthly calcs'!K294),"",'Mortgage 2 Monthly calcs'!K294)</f>
        <v>0</v>
      </c>
      <c r="N294" s="99"/>
      <c r="O294" s="99">
        <f>IF(ISBLANK('Mortgage 2 Monthly calcs'!L294),"",'Mortgage 2 Monthly calcs'!L294)</f>
        <v>644.30140148553062</v>
      </c>
      <c r="P294" s="99"/>
      <c r="Q294" s="99">
        <f>IF(ISBLANK('Mortgage 2 Monthly calcs'!M294),"",'Mortgage 2 Monthly calcs'!M294)</f>
        <v>0</v>
      </c>
      <c r="R294" s="99">
        <f>IF(ISBLANK('Mortgage 2 Monthly calcs'!N294),"",'Mortgage 2 Monthly calcs'!N294)</f>
        <v>644.30140148553062</v>
      </c>
      <c r="S294" s="99">
        <f>IF(ISBLANK('Mortgage 2 Monthly calcs'!O294),"",'Mortgage 2 Monthly calcs'!O294)</f>
        <v>0</v>
      </c>
      <c r="T294" s="99"/>
      <c r="U294" s="99">
        <f>IF(ISBLANK('Mortgage 2 Monthly calcs'!P294),"",'Mortgage 2 Monthly calcs'!P294)</f>
        <v>0</v>
      </c>
      <c r="V294" s="99">
        <f>IF(ISBLANK('Mortgage 2 Monthly calcs'!Q294),"",'Mortgage 2 Monthly calcs'!Q294)</f>
        <v>0</v>
      </c>
      <c r="W294" s="99">
        <f>IF(ISBLANK('Mortgage 2 Monthly calcs'!R294),"",'Mortgage 2 Monthly calcs'!R294)</f>
        <v>588.9792089605246</v>
      </c>
      <c r="X294" s="99">
        <f>IF(ISBLANK('Mortgage 2 Monthly calcs'!S294),"",'Mortgage 2 Monthly calcs'!S294)</f>
        <v>55.322192525005995</v>
      </c>
      <c r="Y294" s="99">
        <f>IF(ISBLANK('Mortgage 2 Monthly calcs'!T294),"",'Mortgage 2 Monthly calcs'!T294)</f>
        <v>89524.540703960345</v>
      </c>
      <c r="Z294" s="99">
        <f>IF(ISBLANK('Mortgage 2 Monthly calcs'!U294),"",'Mortgage 2 Monthly calcs'!U294)</f>
        <v>92812.755916439157</v>
      </c>
      <c r="AA294" s="99">
        <f>IF(ISBLANK('Mortgage 2 Monthly calcs'!V294),"",'Mortgage 2 Monthly calcs'!V294)</f>
        <v>0</v>
      </c>
      <c r="AB294" s="99">
        <f>IF(ISBLANK('Mortgage 2 Monthly calcs'!W294),"",'Mortgage 2 Monthly calcs'!W294)</f>
        <v>10475.459296040688</v>
      </c>
    </row>
    <row r="295" spans="2:28" x14ac:dyDescent="0.25">
      <c r="B295" s="110"/>
      <c r="C295" s="111"/>
      <c r="D295" s="124" t="str">
        <f>IF(K1063=1,F283+1,"")</f>
        <v/>
      </c>
      <c r="E295" s="122" t="str">
        <f>IF(ISBLANK('Mortgage 2 Monthly calcs'!E295),"",'Mortgage 2 Monthly calcs'!E295)</f>
        <v/>
      </c>
      <c r="F295" s="122" t="str">
        <f>IF(ISBLANK('Mortgage 2 Monthly calcs'!F295),"",'Mortgage 2 Monthly calcs'!F295)</f>
        <v>Jun</v>
      </c>
      <c r="G295" s="123"/>
      <c r="H295" s="123">
        <f>IF(ISBLANK('Mortgage 2 Monthly calcs'!G295),"",'Mortgage 2 Monthly calcs'!G295)</f>
        <v>0.06</v>
      </c>
      <c r="I295" s="99">
        <f>IF(ISBLANK('Mortgage 2 Monthly calcs'!H295),"",'Mortgage 2 Monthly calcs'!H295)</f>
        <v>644.30140148553244</v>
      </c>
      <c r="J295" s="99">
        <f>IF(ISBLANK('Mortgage 2 Monthly calcs'!I295),"",'Mortgage 2 Monthly calcs'!I295)</f>
        <v>52.377296480203441</v>
      </c>
      <c r="K295" s="99">
        <f>IF(ISBLANK('Mortgage 2 Monthly calcs'!J295),"",'Mortgage 2 Monthly calcs'!J295)</f>
        <v>10475.459296040688</v>
      </c>
      <c r="L295" s="99"/>
      <c r="M295" s="99">
        <f>IF(ISBLANK('Mortgage 2 Monthly calcs'!K295),"",'Mortgage 2 Monthly calcs'!K295)</f>
        <v>0</v>
      </c>
      <c r="N295" s="99"/>
      <c r="O295" s="99">
        <f>IF(ISBLANK('Mortgage 2 Monthly calcs'!L295),"",'Mortgage 2 Monthly calcs'!L295)</f>
        <v>644.30140148553244</v>
      </c>
      <c r="P295" s="99"/>
      <c r="Q295" s="99">
        <f>IF(ISBLANK('Mortgage 2 Monthly calcs'!M295),"",'Mortgage 2 Monthly calcs'!M295)</f>
        <v>0</v>
      </c>
      <c r="R295" s="99">
        <f>IF(ISBLANK('Mortgage 2 Monthly calcs'!N295),"",'Mortgage 2 Monthly calcs'!N295)</f>
        <v>644.30140148553244</v>
      </c>
      <c r="S295" s="99">
        <f>IF(ISBLANK('Mortgage 2 Monthly calcs'!O295),"",'Mortgage 2 Monthly calcs'!O295)</f>
        <v>0</v>
      </c>
      <c r="T295" s="99"/>
      <c r="U295" s="99">
        <f>IF(ISBLANK('Mortgage 2 Monthly calcs'!P295),"",'Mortgage 2 Monthly calcs'!P295)</f>
        <v>0</v>
      </c>
      <c r="V295" s="99">
        <f>IF(ISBLANK('Mortgage 2 Monthly calcs'!Q295),"",'Mortgage 2 Monthly calcs'!Q295)</f>
        <v>0</v>
      </c>
      <c r="W295" s="99">
        <f>IF(ISBLANK('Mortgage 2 Monthly calcs'!R295),"",'Mortgage 2 Monthly calcs'!R295)</f>
        <v>591.92410500532901</v>
      </c>
      <c r="X295" s="99">
        <f>IF(ISBLANK('Mortgage 2 Monthly calcs'!S295),"",'Mortgage 2 Monthly calcs'!S295)</f>
        <v>52.377296480203441</v>
      </c>
      <c r="Y295" s="99">
        <f>IF(ISBLANK('Mortgage 2 Monthly calcs'!T295),"",'Mortgage 2 Monthly calcs'!T295)</f>
        <v>90116.464808965669</v>
      </c>
      <c r="Z295" s="99">
        <f>IF(ISBLANK('Mortgage 2 Monthly calcs'!U295),"",'Mortgage 2 Monthly calcs'!U295)</f>
        <v>92865.133212919362</v>
      </c>
      <c r="AA295" s="99">
        <f>IF(ISBLANK('Mortgage 2 Monthly calcs'!V295),"",'Mortgage 2 Monthly calcs'!V295)</f>
        <v>0</v>
      </c>
      <c r="AB295" s="99">
        <f>IF(ISBLANK('Mortgage 2 Monthly calcs'!W295),"",'Mortgage 2 Monthly calcs'!W295)</f>
        <v>9883.5351910353729</v>
      </c>
    </row>
    <row r="296" spans="2:28" x14ac:dyDescent="0.25">
      <c r="B296" s="110"/>
      <c r="C296" s="111"/>
      <c r="D296" s="124" t="str">
        <f>IF(K1064=1,F283+1,"")</f>
        <v/>
      </c>
      <c r="E296" s="122" t="str">
        <f>IF(ISBLANK('Mortgage 2 Monthly calcs'!E296),"",'Mortgage 2 Monthly calcs'!E296)</f>
        <v/>
      </c>
      <c r="F296" s="122" t="str">
        <f>IF(ISBLANK('Mortgage 2 Monthly calcs'!F296),"",'Mortgage 2 Monthly calcs'!F296)</f>
        <v>Jul</v>
      </c>
      <c r="G296" s="123"/>
      <c r="H296" s="123">
        <f>IF(ISBLANK('Mortgage 2 Monthly calcs'!G296),"",'Mortgage 2 Monthly calcs'!G296)</f>
        <v>0.06</v>
      </c>
      <c r="I296" s="99">
        <f>IF(ISBLANK('Mortgage 2 Monthly calcs'!H296),"",'Mortgage 2 Monthly calcs'!H296)</f>
        <v>644.30140148553335</v>
      </c>
      <c r="J296" s="99">
        <f>IF(ISBLANK('Mortgage 2 Monthly calcs'!I296),"",'Mortgage 2 Monthly calcs'!I296)</f>
        <v>49.417675955176868</v>
      </c>
      <c r="K296" s="99">
        <f>IF(ISBLANK('Mortgage 2 Monthly calcs'!J296),"",'Mortgage 2 Monthly calcs'!J296)</f>
        <v>9883.5351910353729</v>
      </c>
      <c r="L296" s="99"/>
      <c r="M296" s="99">
        <f>IF(ISBLANK('Mortgage 2 Monthly calcs'!K296),"",'Mortgage 2 Monthly calcs'!K296)</f>
        <v>0</v>
      </c>
      <c r="N296" s="99"/>
      <c r="O296" s="99">
        <f>IF(ISBLANK('Mortgage 2 Monthly calcs'!L296),"",'Mortgage 2 Monthly calcs'!L296)</f>
        <v>644.30140148553335</v>
      </c>
      <c r="P296" s="99"/>
      <c r="Q296" s="99">
        <f>IF(ISBLANK('Mortgage 2 Monthly calcs'!M296),"",'Mortgage 2 Monthly calcs'!M296)</f>
        <v>0</v>
      </c>
      <c r="R296" s="99">
        <f>IF(ISBLANK('Mortgage 2 Monthly calcs'!N296),"",'Mortgage 2 Monthly calcs'!N296)</f>
        <v>644.30140148553335</v>
      </c>
      <c r="S296" s="99">
        <f>IF(ISBLANK('Mortgage 2 Monthly calcs'!O296),"",'Mortgage 2 Monthly calcs'!O296)</f>
        <v>0</v>
      </c>
      <c r="T296" s="99"/>
      <c r="U296" s="99">
        <f>IF(ISBLANK('Mortgage 2 Monthly calcs'!P296),"",'Mortgage 2 Monthly calcs'!P296)</f>
        <v>0</v>
      </c>
      <c r="V296" s="99">
        <f>IF(ISBLANK('Mortgage 2 Monthly calcs'!Q296),"",'Mortgage 2 Monthly calcs'!Q296)</f>
        <v>0</v>
      </c>
      <c r="W296" s="99">
        <f>IF(ISBLANK('Mortgage 2 Monthly calcs'!R296),"",'Mortgage 2 Monthly calcs'!R296)</f>
        <v>594.88372553035651</v>
      </c>
      <c r="X296" s="99">
        <f>IF(ISBLANK('Mortgage 2 Monthly calcs'!S296),"",'Mortgage 2 Monthly calcs'!S296)</f>
        <v>49.417675955176868</v>
      </c>
      <c r="Y296" s="99">
        <f>IF(ISBLANK('Mortgage 2 Monthly calcs'!T296),"",'Mortgage 2 Monthly calcs'!T296)</f>
        <v>90711.348534496021</v>
      </c>
      <c r="Z296" s="99">
        <f>IF(ISBLANK('Mortgage 2 Monthly calcs'!U296),"",'Mortgage 2 Monthly calcs'!U296)</f>
        <v>92914.550888874539</v>
      </c>
      <c r="AA296" s="99">
        <f>IF(ISBLANK('Mortgage 2 Monthly calcs'!V296),"",'Mortgage 2 Monthly calcs'!V296)</f>
        <v>0</v>
      </c>
      <c r="AB296" s="99">
        <f>IF(ISBLANK('Mortgage 2 Monthly calcs'!W296),"",'Mortgage 2 Monthly calcs'!W296)</f>
        <v>9288.6514655050287</v>
      </c>
    </row>
    <row r="297" spans="2:28" x14ac:dyDescent="0.25">
      <c r="B297" s="110"/>
      <c r="C297" s="111"/>
      <c r="D297" s="124" t="str">
        <f>IF(K1065=1,F283+1,"")</f>
        <v/>
      </c>
      <c r="E297" s="122" t="str">
        <f>IF(ISBLANK('Mortgage 2 Monthly calcs'!E297),"",'Mortgage 2 Monthly calcs'!E297)</f>
        <v/>
      </c>
      <c r="F297" s="122" t="str">
        <f>IF(ISBLANK('Mortgage 2 Monthly calcs'!F297),"",'Mortgage 2 Monthly calcs'!F297)</f>
        <v>Aug</v>
      </c>
      <c r="G297" s="123"/>
      <c r="H297" s="123">
        <f>IF(ISBLANK('Mortgage 2 Monthly calcs'!G297),"",'Mortgage 2 Monthly calcs'!G297)</f>
        <v>0.06</v>
      </c>
      <c r="I297" s="99">
        <f>IF(ISBLANK('Mortgage 2 Monthly calcs'!H297),"",'Mortgage 2 Monthly calcs'!H297)</f>
        <v>644.30140148553414</v>
      </c>
      <c r="J297" s="99">
        <f>IF(ISBLANK('Mortgage 2 Monthly calcs'!I297),"",'Mortgage 2 Monthly calcs'!I297)</f>
        <v>46.443257327525146</v>
      </c>
      <c r="K297" s="99">
        <f>IF(ISBLANK('Mortgage 2 Monthly calcs'!J297),"",'Mortgage 2 Monthly calcs'!J297)</f>
        <v>9288.6514655050287</v>
      </c>
      <c r="L297" s="99"/>
      <c r="M297" s="99">
        <f>IF(ISBLANK('Mortgage 2 Monthly calcs'!K297),"",'Mortgage 2 Monthly calcs'!K297)</f>
        <v>0</v>
      </c>
      <c r="N297" s="99"/>
      <c r="O297" s="99">
        <f>IF(ISBLANK('Mortgage 2 Monthly calcs'!L297),"",'Mortgage 2 Monthly calcs'!L297)</f>
        <v>644.30140148553414</v>
      </c>
      <c r="P297" s="99"/>
      <c r="Q297" s="99">
        <f>IF(ISBLANK('Mortgage 2 Monthly calcs'!M297),"",'Mortgage 2 Monthly calcs'!M297)</f>
        <v>0</v>
      </c>
      <c r="R297" s="99">
        <f>IF(ISBLANK('Mortgage 2 Monthly calcs'!N297),"",'Mortgage 2 Monthly calcs'!N297)</f>
        <v>644.30140148553414</v>
      </c>
      <c r="S297" s="99">
        <f>IF(ISBLANK('Mortgage 2 Monthly calcs'!O297),"",'Mortgage 2 Monthly calcs'!O297)</f>
        <v>0</v>
      </c>
      <c r="T297" s="99"/>
      <c r="U297" s="99">
        <f>IF(ISBLANK('Mortgage 2 Monthly calcs'!P297),"",'Mortgage 2 Monthly calcs'!P297)</f>
        <v>0</v>
      </c>
      <c r="V297" s="99">
        <f>IF(ISBLANK('Mortgage 2 Monthly calcs'!Q297),"",'Mortgage 2 Monthly calcs'!Q297)</f>
        <v>0</v>
      </c>
      <c r="W297" s="99">
        <f>IF(ISBLANK('Mortgage 2 Monthly calcs'!R297),"",'Mortgage 2 Monthly calcs'!R297)</f>
        <v>597.85814415800905</v>
      </c>
      <c r="X297" s="99">
        <f>IF(ISBLANK('Mortgage 2 Monthly calcs'!S297),"",'Mortgage 2 Monthly calcs'!S297)</f>
        <v>46.443257327525146</v>
      </c>
      <c r="Y297" s="99">
        <f>IF(ISBLANK('Mortgage 2 Monthly calcs'!T297),"",'Mortgage 2 Monthly calcs'!T297)</f>
        <v>91309.206678654024</v>
      </c>
      <c r="Z297" s="99">
        <f>IF(ISBLANK('Mortgage 2 Monthly calcs'!U297),"",'Mortgage 2 Monthly calcs'!U297)</f>
        <v>92960.994146202065</v>
      </c>
      <c r="AA297" s="99">
        <f>IF(ISBLANK('Mortgage 2 Monthly calcs'!V297),"",'Mortgage 2 Monthly calcs'!V297)</f>
        <v>0</v>
      </c>
      <c r="AB297" s="99">
        <f>IF(ISBLANK('Mortgage 2 Monthly calcs'!W297),"",'Mortgage 2 Monthly calcs'!W297)</f>
        <v>8690.7933213470333</v>
      </c>
    </row>
    <row r="298" spans="2:28" x14ac:dyDescent="0.25">
      <c r="B298" s="110"/>
      <c r="C298" s="111"/>
      <c r="D298" s="124" t="str">
        <f>IF(K1066=1,F283+1,"")</f>
        <v/>
      </c>
      <c r="E298" s="122" t="str">
        <f>IF(ISBLANK('Mortgage 2 Monthly calcs'!E298),"",'Mortgage 2 Monthly calcs'!E298)</f>
        <v/>
      </c>
      <c r="F298" s="122" t="str">
        <f>IF(ISBLANK('Mortgage 2 Monthly calcs'!F298),"",'Mortgage 2 Monthly calcs'!F298)</f>
        <v>Sep</v>
      </c>
      <c r="G298" s="123"/>
      <c r="H298" s="123">
        <f>IF(ISBLANK('Mortgage 2 Monthly calcs'!G298),"",'Mortgage 2 Monthly calcs'!G298)</f>
        <v>0.06</v>
      </c>
      <c r="I298" s="99">
        <f>IF(ISBLANK('Mortgage 2 Monthly calcs'!H298),"",'Mortgage 2 Monthly calcs'!H298)</f>
        <v>644.30140148553517</v>
      </c>
      <c r="J298" s="99">
        <f>IF(ISBLANK('Mortgage 2 Monthly calcs'!I298),"",'Mortgage 2 Monthly calcs'!I298)</f>
        <v>43.453966606735165</v>
      </c>
      <c r="K298" s="99">
        <f>IF(ISBLANK('Mortgage 2 Monthly calcs'!J298),"",'Mortgage 2 Monthly calcs'!J298)</f>
        <v>8690.7933213470333</v>
      </c>
      <c r="L298" s="99"/>
      <c r="M298" s="99">
        <f>IF(ISBLANK('Mortgage 2 Monthly calcs'!K298),"",'Mortgage 2 Monthly calcs'!K298)</f>
        <v>0</v>
      </c>
      <c r="N298" s="99"/>
      <c r="O298" s="99">
        <f>IF(ISBLANK('Mortgage 2 Monthly calcs'!L298),"",'Mortgage 2 Monthly calcs'!L298)</f>
        <v>644.30140148553517</v>
      </c>
      <c r="P298" s="99"/>
      <c r="Q298" s="99">
        <f>IF(ISBLANK('Mortgage 2 Monthly calcs'!M298),"",'Mortgage 2 Monthly calcs'!M298)</f>
        <v>0</v>
      </c>
      <c r="R298" s="99">
        <f>IF(ISBLANK('Mortgage 2 Monthly calcs'!N298),"",'Mortgage 2 Monthly calcs'!N298)</f>
        <v>644.30140148553517</v>
      </c>
      <c r="S298" s="99">
        <f>IF(ISBLANK('Mortgage 2 Monthly calcs'!O298),"",'Mortgage 2 Monthly calcs'!O298)</f>
        <v>0</v>
      </c>
      <c r="T298" s="99"/>
      <c r="U298" s="99">
        <f>IF(ISBLANK('Mortgage 2 Monthly calcs'!P298),"",'Mortgage 2 Monthly calcs'!P298)</f>
        <v>0</v>
      </c>
      <c r="V298" s="99">
        <f>IF(ISBLANK('Mortgage 2 Monthly calcs'!Q298),"",'Mortgage 2 Monthly calcs'!Q298)</f>
        <v>0</v>
      </c>
      <c r="W298" s="99">
        <f>IF(ISBLANK('Mortgage 2 Monthly calcs'!R298),"",'Mortgage 2 Monthly calcs'!R298)</f>
        <v>600.84743487879996</v>
      </c>
      <c r="X298" s="99">
        <f>IF(ISBLANK('Mortgage 2 Monthly calcs'!S298),"",'Mortgage 2 Monthly calcs'!S298)</f>
        <v>43.453966606735165</v>
      </c>
      <c r="Y298" s="99">
        <f>IF(ISBLANK('Mortgage 2 Monthly calcs'!T298),"",'Mortgage 2 Monthly calcs'!T298)</f>
        <v>91910.054113532824</v>
      </c>
      <c r="Z298" s="99">
        <f>IF(ISBLANK('Mortgage 2 Monthly calcs'!U298),"",'Mortgage 2 Monthly calcs'!U298)</f>
        <v>93004.448112808794</v>
      </c>
      <c r="AA298" s="99">
        <f>IF(ISBLANK('Mortgage 2 Monthly calcs'!V298),"",'Mortgage 2 Monthly calcs'!V298)</f>
        <v>0</v>
      </c>
      <c r="AB298" s="99">
        <f>IF(ISBLANK('Mortgage 2 Monthly calcs'!W298),"",'Mortgage 2 Monthly calcs'!W298)</f>
        <v>8089.9458864682456</v>
      </c>
    </row>
    <row r="299" spans="2:28" x14ac:dyDescent="0.25">
      <c r="B299" s="110"/>
      <c r="C299" s="111"/>
      <c r="D299" s="124">
        <f>D287+1</f>
        <v>24</v>
      </c>
      <c r="E299" s="122" t="str">
        <f>IF(ISBLANK('Mortgage 2 Monthly calcs'!E299),"",'Mortgage 2 Monthly calcs'!E299)</f>
        <v/>
      </c>
      <c r="F299" s="122" t="str">
        <f>IF(ISBLANK('Mortgage 2 Monthly calcs'!F299),"",'Mortgage 2 Monthly calcs'!F299)</f>
        <v>Oct</v>
      </c>
      <c r="G299" s="123"/>
      <c r="H299" s="123">
        <f>IF(ISBLANK('Mortgage 2 Monthly calcs'!G299),"",'Mortgage 2 Monthly calcs'!G299)</f>
        <v>0.06</v>
      </c>
      <c r="I299" s="99">
        <f>IF(ISBLANK('Mortgage 2 Monthly calcs'!H299),"",'Mortgage 2 Monthly calcs'!H299)</f>
        <v>644.30140148553608</v>
      </c>
      <c r="J299" s="99">
        <f>IF(ISBLANK('Mortgage 2 Monthly calcs'!I299),"",'Mortgage 2 Monthly calcs'!I299)</f>
        <v>40.449729432341229</v>
      </c>
      <c r="K299" s="99">
        <f>IF(ISBLANK('Mortgage 2 Monthly calcs'!J299),"",'Mortgage 2 Monthly calcs'!J299)</f>
        <v>8089.9458864682456</v>
      </c>
      <c r="L299" s="99"/>
      <c r="M299" s="99">
        <f>IF(ISBLANK('Mortgage 2 Monthly calcs'!K299),"",'Mortgage 2 Monthly calcs'!K299)</f>
        <v>0</v>
      </c>
      <c r="N299" s="99"/>
      <c r="O299" s="99">
        <f>IF(ISBLANK('Mortgage 2 Monthly calcs'!L299),"",'Mortgage 2 Monthly calcs'!L299)</f>
        <v>644.30140148553608</v>
      </c>
      <c r="P299" s="99"/>
      <c r="Q299" s="99">
        <f>IF(ISBLANK('Mortgage 2 Monthly calcs'!M299),"",'Mortgage 2 Monthly calcs'!M299)</f>
        <v>0</v>
      </c>
      <c r="R299" s="99">
        <f>IF(ISBLANK('Mortgage 2 Monthly calcs'!N299),"",'Mortgage 2 Monthly calcs'!N299)</f>
        <v>644.30140148553608</v>
      </c>
      <c r="S299" s="99">
        <f>IF(ISBLANK('Mortgage 2 Monthly calcs'!O299),"",'Mortgage 2 Monthly calcs'!O299)</f>
        <v>0</v>
      </c>
      <c r="T299" s="99"/>
      <c r="U299" s="99">
        <f>IF(ISBLANK('Mortgage 2 Monthly calcs'!P299),"",'Mortgage 2 Monthly calcs'!P299)</f>
        <v>0</v>
      </c>
      <c r="V299" s="99">
        <f>IF(ISBLANK('Mortgage 2 Monthly calcs'!Q299),"",'Mortgage 2 Monthly calcs'!Q299)</f>
        <v>0</v>
      </c>
      <c r="W299" s="99">
        <f>IF(ISBLANK('Mortgage 2 Monthly calcs'!R299),"",'Mortgage 2 Monthly calcs'!R299)</f>
        <v>603.85167205319487</v>
      </c>
      <c r="X299" s="99">
        <f>IF(ISBLANK('Mortgage 2 Monthly calcs'!S299),"",'Mortgage 2 Monthly calcs'!S299)</f>
        <v>40.449729432341229</v>
      </c>
      <c r="Y299" s="99">
        <f>IF(ISBLANK('Mortgage 2 Monthly calcs'!T299),"",'Mortgage 2 Monthly calcs'!T299)</f>
        <v>92513.905785586016</v>
      </c>
      <c r="Z299" s="99">
        <f>IF(ISBLANK('Mortgage 2 Monthly calcs'!U299),"",'Mortgage 2 Monthly calcs'!U299)</f>
        <v>93044.897842241131</v>
      </c>
      <c r="AA299" s="99">
        <f>IF(ISBLANK('Mortgage 2 Monthly calcs'!V299),"",'Mortgage 2 Monthly calcs'!V299)</f>
        <v>0</v>
      </c>
      <c r="AB299" s="99">
        <f>IF(ISBLANK('Mortgage 2 Monthly calcs'!W299),"",'Mortgage 2 Monthly calcs'!W299)</f>
        <v>7486.0942144150631</v>
      </c>
    </row>
    <row r="300" spans="2:28" x14ac:dyDescent="0.25">
      <c r="B300" s="110"/>
      <c r="C300" s="111"/>
      <c r="D300" s="124"/>
      <c r="E300" s="122" t="str">
        <f>IF(ISBLANK('Mortgage 2 Monthly calcs'!E300),"",'Mortgage 2 Monthly calcs'!E300)</f>
        <v/>
      </c>
      <c r="F300" s="122" t="str">
        <f>IF(ISBLANK('Mortgage 2 Monthly calcs'!F300),"",'Mortgage 2 Monthly calcs'!F300)</f>
        <v>Nov</v>
      </c>
      <c r="G300" s="123"/>
      <c r="H300" s="123">
        <f>IF(ISBLANK('Mortgage 2 Monthly calcs'!G300),"",'Mortgage 2 Monthly calcs'!G300)</f>
        <v>0.06</v>
      </c>
      <c r="I300" s="99">
        <f>IF(ISBLANK('Mortgage 2 Monthly calcs'!H300),"",'Mortgage 2 Monthly calcs'!H300)</f>
        <v>644.3014014855371</v>
      </c>
      <c r="J300" s="99">
        <f>IF(ISBLANK('Mortgage 2 Monthly calcs'!I300),"",'Mortgage 2 Monthly calcs'!I300)</f>
        <v>37.430471072075314</v>
      </c>
      <c r="K300" s="99">
        <f>IF(ISBLANK('Mortgage 2 Monthly calcs'!J300),"",'Mortgage 2 Monthly calcs'!J300)</f>
        <v>7486.0942144150631</v>
      </c>
      <c r="L300" s="99"/>
      <c r="M300" s="99">
        <f>IF(ISBLANK('Mortgage 2 Monthly calcs'!K300),"",'Mortgage 2 Monthly calcs'!K300)</f>
        <v>0</v>
      </c>
      <c r="N300" s="99"/>
      <c r="O300" s="99">
        <f>IF(ISBLANK('Mortgage 2 Monthly calcs'!L300),"",'Mortgage 2 Monthly calcs'!L300)</f>
        <v>644.3014014855371</v>
      </c>
      <c r="P300" s="99"/>
      <c r="Q300" s="99">
        <f>IF(ISBLANK('Mortgage 2 Monthly calcs'!M300),"",'Mortgage 2 Monthly calcs'!M300)</f>
        <v>0</v>
      </c>
      <c r="R300" s="99">
        <f>IF(ISBLANK('Mortgage 2 Monthly calcs'!N300),"",'Mortgage 2 Monthly calcs'!N300)</f>
        <v>644.3014014855371</v>
      </c>
      <c r="S300" s="99">
        <f>IF(ISBLANK('Mortgage 2 Monthly calcs'!O300),"",'Mortgage 2 Monthly calcs'!O300)</f>
        <v>0</v>
      </c>
      <c r="T300" s="99"/>
      <c r="U300" s="99">
        <f>IF(ISBLANK('Mortgage 2 Monthly calcs'!P300),"",'Mortgage 2 Monthly calcs'!P300)</f>
        <v>0</v>
      </c>
      <c r="V300" s="99">
        <f>IF(ISBLANK('Mortgage 2 Monthly calcs'!Q300),"",'Mortgage 2 Monthly calcs'!Q300)</f>
        <v>0</v>
      </c>
      <c r="W300" s="99">
        <f>IF(ISBLANK('Mortgage 2 Monthly calcs'!R300),"",'Mortgage 2 Monthly calcs'!R300)</f>
        <v>606.87093041346179</v>
      </c>
      <c r="X300" s="99">
        <f>IF(ISBLANK('Mortgage 2 Monthly calcs'!S300),"",'Mortgage 2 Monthly calcs'!S300)</f>
        <v>37.430471072075314</v>
      </c>
      <c r="Y300" s="99">
        <f>IF(ISBLANK('Mortgage 2 Monthly calcs'!T300),"",'Mortgage 2 Monthly calcs'!T300)</f>
        <v>93120.776715999484</v>
      </c>
      <c r="Z300" s="99">
        <f>IF(ISBLANK('Mortgage 2 Monthly calcs'!U300),"",'Mortgage 2 Monthly calcs'!U300)</f>
        <v>93082.328313313206</v>
      </c>
      <c r="AA300" s="99">
        <f>IF(ISBLANK('Mortgage 2 Monthly calcs'!V300),"",'Mortgage 2 Monthly calcs'!V300)</f>
        <v>0</v>
      </c>
      <c r="AB300" s="99">
        <f>IF(ISBLANK('Mortgage 2 Monthly calcs'!W300),"",'Mortgage 2 Monthly calcs'!W300)</f>
        <v>6879.223284001614</v>
      </c>
    </row>
    <row r="301" spans="2:28" x14ac:dyDescent="0.25">
      <c r="B301" s="110"/>
      <c r="C301" s="111"/>
      <c r="D301" s="124"/>
      <c r="E301" s="122" t="str">
        <f>IF(ISBLANK('Mortgage 2 Monthly calcs'!E301),"",'Mortgage 2 Monthly calcs'!E301)</f>
        <v/>
      </c>
      <c r="F301" s="122" t="str">
        <f>IF(ISBLANK('Mortgage 2 Monthly calcs'!F301),"",'Mortgage 2 Monthly calcs'!F301)</f>
        <v>Dec</v>
      </c>
      <c r="G301" s="123"/>
      <c r="H301" s="123">
        <f>IF(ISBLANK('Mortgage 2 Monthly calcs'!G301),"",'Mortgage 2 Monthly calcs'!G301)</f>
        <v>0.06</v>
      </c>
      <c r="I301" s="99">
        <f>IF(ISBLANK('Mortgage 2 Monthly calcs'!H301),"",'Mortgage 2 Monthly calcs'!H301)</f>
        <v>644.30140148553835</v>
      </c>
      <c r="J301" s="99">
        <f>IF(ISBLANK('Mortgage 2 Monthly calcs'!I301),"",'Mortgage 2 Monthly calcs'!I301)</f>
        <v>34.39611642000807</v>
      </c>
      <c r="K301" s="99">
        <f>IF(ISBLANK('Mortgage 2 Monthly calcs'!J301),"",'Mortgage 2 Monthly calcs'!J301)</f>
        <v>6879.223284001614</v>
      </c>
      <c r="L301" s="99"/>
      <c r="M301" s="99">
        <f>IF(ISBLANK('Mortgage 2 Monthly calcs'!K301),"",'Mortgage 2 Monthly calcs'!K301)</f>
        <v>0</v>
      </c>
      <c r="N301" s="99"/>
      <c r="O301" s="99">
        <f>IF(ISBLANK('Mortgage 2 Monthly calcs'!L301),"",'Mortgage 2 Monthly calcs'!L301)</f>
        <v>644.30140148553835</v>
      </c>
      <c r="P301" s="99"/>
      <c r="Q301" s="99">
        <f>IF(ISBLANK('Mortgage 2 Monthly calcs'!M301),"",'Mortgage 2 Monthly calcs'!M301)</f>
        <v>0</v>
      </c>
      <c r="R301" s="99">
        <f>IF(ISBLANK('Mortgage 2 Monthly calcs'!N301),"",'Mortgage 2 Monthly calcs'!N301)</f>
        <v>644.30140148553835</v>
      </c>
      <c r="S301" s="99">
        <f>IF(ISBLANK('Mortgage 2 Monthly calcs'!O301),"",'Mortgage 2 Monthly calcs'!O301)</f>
        <v>0</v>
      </c>
      <c r="T301" s="99"/>
      <c r="U301" s="99">
        <f>IF(ISBLANK('Mortgage 2 Monthly calcs'!P301),"",'Mortgage 2 Monthly calcs'!P301)</f>
        <v>0</v>
      </c>
      <c r="V301" s="99">
        <f>IF(ISBLANK('Mortgage 2 Monthly calcs'!Q301),"",'Mortgage 2 Monthly calcs'!Q301)</f>
        <v>0</v>
      </c>
      <c r="W301" s="99">
        <f>IF(ISBLANK('Mortgage 2 Monthly calcs'!R301),"",'Mortgage 2 Monthly calcs'!R301)</f>
        <v>609.90528506553028</v>
      </c>
      <c r="X301" s="99">
        <f>IF(ISBLANK('Mortgage 2 Monthly calcs'!S301),"",'Mortgage 2 Monthly calcs'!S301)</f>
        <v>34.39611642000807</v>
      </c>
      <c r="Y301" s="99">
        <f>IF(ISBLANK('Mortgage 2 Monthly calcs'!T301),"",'Mortgage 2 Monthly calcs'!T301)</f>
        <v>93730.682001065012</v>
      </c>
      <c r="Z301" s="99">
        <f>IF(ISBLANK('Mortgage 2 Monthly calcs'!U301),"",'Mortgage 2 Monthly calcs'!U301)</f>
        <v>93116.724429733207</v>
      </c>
      <c r="AA301" s="99">
        <f>IF(ISBLANK('Mortgage 2 Monthly calcs'!V301),"",'Mortgage 2 Monthly calcs'!V301)</f>
        <v>0</v>
      </c>
      <c r="AB301" s="99">
        <f>IF(ISBLANK('Mortgage 2 Monthly calcs'!W301),"",'Mortgage 2 Monthly calcs'!W301)</f>
        <v>6269.317998936097</v>
      </c>
    </row>
    <row r="302" spans="2:28" x14ac:dyDescent="0.25">
      <c r="B302" s="110"/>
      <c r="C302" s="111"/>
      <c r="D302" s="124"/>
      <c r="E302" s="122">
        <f>IF(ISBLANK('Mortgage 2 Monthly calcs'!E302),"",'Mortgage 2 Monthly calcs'!E302)</f>
        <v>2034</v>
      </c>
      <c r="F302" s="122" t="str">
        <f>IF(ISBLANK('Mortgage 2 Monthly calcs'!F302),"",'Mortgage 2 Monthly calcs'!F302)</f>
        <v>Jan</v>
      </c>
      <c r="G302" s="123"/>
      <c r="H302" s="123">
        <f>IF(ISBLANK('Mortgage 2 Monthly calcs'!G302),"",'Mortgage 2 Monthly calcs'!G302)</f>
        <v>0.06</v>
      </c>
      <c r="I302" s="99">
        <f>IF(ISBLANK('Mortgage 2 Monthly calcs'!H302),"",'Mortgage 2 Monthly calcs'!H302)</f>
        <v>644.3014014855396</v>
      </c>
      <c r="J302" s="99">
        <f>IF(ISBLANK('Mortgage 2 Monthly calcs'!I302),"",'Mortgage 2 Monthly calcs'!I302)</f>
        <v>31.346589994680485</v>
      </c>
      <c r="K302" s="99">
        <f>IF(ISBLANK('Mortgage 2 Monthly calcs'!J302),"",'Mortgage 2 Monthly calcs'!J302)</f>
        <v>6269.317998936097</v>
      </c>
      <c r="L302" s="99"/>
      <c r="M302" s="99">
        <f>IF(ISBLANK('Mortgage 2 Monthly calcs'!K302),"",'Mortgage 2 Monthly calcs'!K302)</f>
        <v>0</v>
      </c>
      <c r="N302" s="99"/>
      <c r="O302" s="99">
        <f>IF(ISBLANK('Mortgage 2 Monthly calcs'!L302),"",'Mortgage 2 Monthly calcs'!L302)</f>
        <v>644.3014014855396</v>
      </c>
      <c r="P302" s="99"/>
      <c r="Q302" s="99">
        <f>IF(ISBLANK('Mortgage 2 Monthly calcs'!M302),"",'Mortgage 2 Monthly calcs'!M302)</f>
        <v>0</v>
      </c>
      <c r="R302" s="99">
        <f>IF(ISBLANK('Mortgage 2 Monthly calcs'!N302),"",'Mortgage 2 Monthly calcs'!N302)</f>
        <v>644.3014014855396</v>
      </c>
      <c r="S302" s="99">
        <f>IF(ISBLANK('Mortgage 2 Monthly calcs'!O302),"",'Mortgage 2 Monthly calcs'!O302)</f>
        <v>0</v>
      </c>
      <c r="T302" s="99"/>
      <c r="U302" s="99">
        <f>IF(ISBLANK('Mortgage 2 Monthly calcs'!P302),"",'Mortgage 2 Monthly calcs'!P302)</f>
        <v>0</v>
      </c>
      <c r="V302" s="99">
        <f>IF(ISBLANK('Mortgage 2 Monthly calcs'!Q302),"",'Mortgage 2 Monthly calcs'!Q302)</f>
        <v>0</v>
      </c>
      <c r="W302" s="99">
        <f>IF(ISBLANK('Mortgage 2 Monthly calcs'!R302),"",'Mortgage 2 Monthly calcs'!R302)</f>
        <v>612.95481149085913</v>
      </c>
      <c r="X302" s="99">
        <f>IF(ISBLANK('Mortgage 2 Monthly calcs'!S302),"",'Mortgage 2 Monthly calcs'!S302)</f>
        <v>31.346589994680485</v>
      </c>
      <c r="Y302" s="99">
        <f>IF(ISBLANK('Mortgage 2 Monthly calcs'!T302),"",'Mortgage 2 Monthly calcs'!T302)</f>
        <v>94343.636812555866</v>
      </c>
      <c r="Z302" s="99">
        <f>IF(ISBLANK('Mortgage 2 Monthly calcs'!U302),"",'Mortgage 2 Monthly calcs'!U302)</f>
        <v>93148.071019727882</v>
      </c>
      <c r="AA302" s="99">
        <f>IF(ISBLANK('Mortgage 2 Monthly calcs'!V302),"",'Mortgage 2 Monthly calcs'!V302)</f>
        <v>0</v>
      </c>
      <c r="AB302" s="99">
        <f>IF(ISBLANK('Mortgage 2 Monthly calcs'!W302),"",'Mortgage 2 Monthly calcs'!W302)</f>
        <v>5656.3631874452503</v>
      </c>
    </row>
    <row r="303" spans="2:28" x14ac:dyDescent="0.25">
      <c r="B303" s="110"/>
      <c r="C303" s="111"/>
      <c r="D303" s="124"/>
      <c r="E303" s="122" t="str">
        <f>IF(ISBLANK('Mortgage 2 Monthly calcs'!E303),"",'Mortgage 2 Monthly calcs'!E303)</f>
        <v/>
      </c>
      <c r="F303" s="122" t="str">
        <f>IF(ISBLANK('Mortgage 2 Monthly calcs'!F303),"",'Mortgage 2 Monthly calcs'!F303)</f>
        <v>Feb</v>
      </c>
      <c r="G303" s="123"/>
      <c r="H303" s="123">
        <f>IF(ISBLANK('Mortgage 2 Monthly calcs'!G303),"",'Mortgage 2 Monthly calcs'!G303)</f>
        <v>0.06</v>
      </c>
      <c r="I303" s="99">
        <f>IF(ISBLANK('Mortgage 2 Monthly calcs'!H303),"",'Mortgage 2 Monthly calcs'!H303)</f>
        <v>644.30140148554108</v>
      </c>
      <c r="J303" s="99">
        <f>IF(ISBLANK('Mortgage 2 Monthly calcs'!I303),"",'Mortgage 2 Monthly calcs'!I303)</f>
        <v>28.281815937226252</v>
      </c>
      <c r="K303" s="99">
        <f>IF(ISBLANK('Mortgage 2 Monthly calcs'!J303),"",'Mortgage 2 Monthly calcs'!J303)</f>
        <v>5656.3631874452503</v>
      </c>
      <c r="L303" s="99"/>
      <c r="M303" s="99">
        <f>IF(ISBLANK('Mortgage 2 Monthly calcs'!K303),"",'Mortgage 2 Monthly calcs'!K303)</f>
        <v>0</v>
      </c>
      <c r="N303" s="99"/>
      <c r="O303" s="99">
        <f>IF(ISBLANK('Mortgage 2 Monthly calcs'!L303),"",'Mortgage 2 Monthly calcs'!L303)</f>
        <v>644.30140148554108</v>
      </c>
      <c r="P303" s="99"/>
      <c r="Q303" s="99">
        <f>IF(ISBLANK('Mortgage 2 Monthly calcs'!M303),"",'Mortgage 2 Monthly calcs'!M303)</f>
        <v>0</v>
      </c>
      <c r="R303" s="99">
        <f>IF(ISBLANK('Mortgage 2 Monthly calcs'!N303),"",'Mortgage 2 Monthly calcs'!N303)</f>
        <v>644.30140148554108</v>
      </c>
      <c r="S303" s="99">
        <f>IF(ISBLANK('Mortgage 2 Monthly calcs'!O303),"",'Mortgage 2 Monthly calcs'!O303)</f>
        <v>0</v>
      </c>
      <c r="T303" s="99"/>
      <c r="U303" s="99">
        <f>IF(ISBLANK('Mortgage 2 Monthly calcs'!P303),"",'Mortgage 2 Monthly calcs'!P303)</f>
        <v>0</v>
      </c>
      <c r="V303" s="99">
        <f>IF(ISBLANK('Mortgage 2 Monthly calcs'!Q303),"",'Mortgage 2 Monthly calcs'!Q303)</f>
        <v>0</v>
      </c>
      <c r="W303" s="99">
        <f>IF(ISBLANK('Mortgage 2 Monthly calcs'!R303),"",'Mortgage 2 Monthly calcs'!R303)</f>
        <v>616.01958554831481</v>
      </c>
      <c r="X303" s="99">
        <f>IF(ISBLANK('Mortgage 2 Monthly calcs'!S303),"",'Mortgage 2 Monthly calcs'!S303)</f>
        <v>28.281815937226252</v>
      </c>
      <c r="Y303" s="99">
        <f>IF(ISBLANK('Mortgage 2 Monthly calcs'!T303),"",'Mortgage 2 Monthly calcs'!T303)</f>
        <v>94959.656398104184</v>
      </c>
      <c r="Z303" s="99">
        <f>IF(ISBLANK('Mortgage 2 Monthly calcs'!U303),"",'Mortgage 2 Monthly calcs'!U303)</f>
        <v>93176.352835665108</v>
      </c>
      <c r="AA303" s="99">
        <f>IF(ISBLANK('Mortgage 2 Monthly calcs'!V303),"",'Mortgage 2 Monthly calcs'!V303)</f>
        <v>0</v>
      </c>
      <c r="AB303" s="99">
        <f>IF(ISBLANK('Mortgage 2 Monthly calcs'!W303),"",'Mortgage 2 Monthly calcs'!W303)</f>
        <v>5040.3436018969487</v>
      </c>
    </row>
    <row r="304" spans="2:28" x14ac:dyDescent="0.25">
      <c r="B304" s="110"/>
      <c r="C304" s="111"/>
      <c r="D304" s="124"/>
      <c r="E304" s="122" t="str">
        <f>IF(ISBLANK('Mortgage 2 Monthly calcs'!E304),"",'Mortgage 2 Monthly calcs'!E304)</f>
        <v/>
      </c>
      <c r="F304" s="122" t="str">
        <f>IF(ISBLANK('Mortgage 2 Monthly calcs'!F304),"",'Mortgage 2 Monthly calcs'!F304)</f>
        <v>Mar</v>
      </c>
      <c r="G304" s="123"/>
      <c r="H304" s="123">
        <f>IF(ISBLANK('Mortgage 2 Monthly calcs'!G304),"",'Mortgage 2 Monthly calcs'!G304)</f>
        <v>0.06</v>
      </c>
      <c r="I304" s="99">
        <f>IF(ISBLANK('Mortgage 2 Monthly calcs'!H304),"",'Mortgage 2 Monthly calcs'!H304)</f>
        <v>644.30140148554278</v>
      </c>
      <c r="J304" s="99">
        <f>IF(ISBLANK('Mortgage 2 Monthly calcs'!I304),"",'Mortgage 2 Monthly calcs'!I304)</f>
        <v>25.201718009484743</v>
      </c>
      <c r="K304" s="99">
        <f>IF(ISBLANK('Mortgage 2 Monthly calcs'!J304),"",'Mortgage 2 Monthly calcs'!J304)</f>
        <v>5040.3436018969487</v>
      </c>
      <c r="L304" s="99"/>
      <c r="M304" s="99">
        <f>IF(ISBLANK('Mortgage 2 Monthly calcs'!K304),"",'Mortgage 2 Monthly calcs'!K304)</f>
        <v>0</v>
      </c>
      <c r="N304" s="99"/>
      <c r="O304" s="99">
        <f>IF(ISBLANK('Mortgage 2 Monthly calcs'!L304),"",'Mortgage 2 Monthly calcs'!L304)</f>
        <v>644.30140148554278</v>
      </c>
      <c r="P304" s="99"/>
      <c r="Q304" s="99">
        <f>IF(ISBLANK('Mortgage 2 Monthly calcs'!M304),"",'Mortgage 2 Monthly calcs'!M304)</f>
        <v>0</v>
      </c>
      <c r="R304" s="99">
        <f>IF(ISBLANK('Mortgage 2 Monthly calcs'!N304),"",'Mortgage 2 Monthly calcs'!N304)</f>
        <v>644.30140148554278</v>
      </c>
      <c r="S304" s="99">
        <f>IF(ISBLANK('Mortgage 2 Monthly calcs'!O304),"",'Mortgage 2 Monthly calcs'!O304)</f>
        <v>0</v>
      </c>
      <c r="T304" s="99"/>
      <c r="U304" s="99">
        <f>IF(ISBLANK('Mortgage 2 Monthly calcs'!P304),"",'Mortgage 2 Monthly calcs'!P304)</f>
        <v>0</v>
      </c>
      <c r="V304" s="99">
        <f>IF(ISBLANK('Mortgage 2 Monthly calcs'!Q304),"",'Mortgage 2 Monthly calcs'!Q304)</f>
        <v>0</v>
      </c>
      <c r="W304" s="99">
        <f>IF(ISBLANK('Mortgage 2 Monthly calcs'!R304),"",'Mortgage 2 Monthly calcs'!R304)</f>
        <v>619.09968347605809</v>
      </c>
      <c r="X304" s="99">
        <f>IF(ISBLANK('Mortgage 2 Monthly calcs'!S304),"",'Mortgage 2 Monthly calcs'!S304)</f>
        <v>25.201718009484743</v>
      </c>
      <c r="Y304" s="99">
        <f>IF(ISBLANK('Mortgage 2 Monthly calcs'!T304),"",'Mortgage 2 Monthly calcs'!T304)</f>
        <v>95578.756081580243</v>
      </c>
      <c r="Z304" s="99">
        <f>IF(ISBLANK('Mortgage 2 Monthly calcs'!U304),"",'Mortgage 2 Monthly calcs'!U304)</f>
        <v>93201.554553674592</v>
      </c>
      <c r="AA304" s="99">
        <f>IF(ISBLANK('Mortgage 2 Monthly calcs'!V304),"",'Mortgage 2 Monthly calcs'!V304)</f>
        <v>0</v>
      </c>
      <c r="AB304" s="99">
        <f>IF(ISBLANK('Mortgage 2 Monthly calcs'!W304),"",'Mortgage 2 Monthly calcs'!W304)</f>
        <v>4421.2439184209043</v>
      </c>
    </row>
    <row r="305" spans="2:28" x14ac:dyDescent="0.25">
      <c r="B305" s="110"/>
      <c r="C305" s="111"/>
      <c r="D305" s="124"/>
      <c r="E305" s="122" t="str">
        <f>IF(ISBLANK('Mortgage 2 Monthly calcs'!E305),"",'Mortgage 2 Monthly calcs'!E305)</f>
        <v/>
      </c>
      <c r="F305" s="122" t="str">
        <f>IF(ISBLANK('Mortgage 2 Monthly calcs'!F305),"",'Mortgage 2 Monthly calcs'!F305)</f>
        <v>Apr</v>
      </c>
      <c r="G305" s="123"/>
      <c r="H305" s="123">
        <f>IF(ISBLANK('Mortgage 2 Monthly calcs'!G305),"",'Mortgage 2 Monthly calcs'!G305)</f>
        <v>0.06</v>
      </c>
      <c r="I305" s="99">
        <f>IF(ISBLANK('Mortgage 2 Monthly calcs'!H305),"",'Mortgage 2 Monthly calcs'!H305)</f>
        <v>644.30140148554494</v>
      </c>
      <c r="J305" s="99">
        <f>IF(ISBLANK('Mortgage 2 Monthly calcs'!I305),"",'Mortgage 2 Monthly calcs'!I305)</f>
        <v>22.106219592104523</v>
      </c>
      <c r="K305" s="99">
        <f>IF(ISBLANK('Mortgage 2 Monthly calcs'!J305),"",'Mortgage 2 Monthly calcs'!J305)</f>
        <v>4421.2439184209043</v>
      </c>
      <c r="L305" s="99"/>
      <c r="M305" s="99">
        <f>IF(ISBLANK('Mortgage 2 Monthly calcs'!K305),"",'Mortgage 2 Monthly calcs'!K305)</f>
        <v>0</v>
      </c>
      <c r="N305" s="99"/>
      <c r="O305" s="99">
        <f>IF(ISBLANK('Mortgage 2 Monthly calcs'!L305),"",'Mortgage 2 Monthly calcs'!L305)</f>
        <v>644.30140148554494</v>
      </c>
      <c r="P305" s="99"/>
      <c r="Q305" s="99">
        <f>IF(ISBLANK('Mortgage 2 Monthly calcs'!M305),"",'Mortgage 2 Monthly calcs'!M305)</f>
        <v>0</v>
      </c>
      <c r="R305" s="99">
        <f>IF(ISBLANK('Mortgage 2 Monthly calcs'!N305),"",'Mortgage 2 Monthly calcs'!N305)</f>
        <v>644.30140148554494</v>
      </c>
      <c r="S305" s="99">
        <f>IF(ISBLANK('Mortgage 2 Monthly calcs'!O305),"",'Mortgage 2 Monthly calcs'!O305)</f>
        <v>0</v>
      </c>
      <c r="T305" s="99"/>
      <c r="U305" s="99">
        <f>IF(ISBLANK('Mortgage 2 Monthly calcs'!P305),"",'Mortgage 2 Monthly calcs'!P305)</f>
        <v>0</v>
      </c>
      <c r="V305" s="99">
        <f>IF(ISBLANK('Mortgage 2 Monthly calcs'!Q305),"",'Mortgage 2 Monthly calcs'!Q305)</f>
        <v>0</v>
      </c>
      <c r="W305" s="99">
        <f>IF(ISBLANK('Mortgage 2 Monthly calcs'!R305),"",'Mortgage 2 Monthly calcs'!R305)</f>
        <v>622.19518189344046</v>
      </c>
      <c r="X305" s="99">
        <f>IF(ISBLANK('Mortgage 2 Monthly calcs'!S305),"",'Mortgage 2 Monthly calcs'!S305)</f>
        <v>22.106219592104523</v>
      </c>
      <c r="Y305" s="99">
        <f>IF(ISBLANK('Mortgage 2 Monthly calcs'!T305),"",'Mortgage 2 Monthly calcs'!T305)</f>
        <v>96200.951263473689</v>
      </c>
      <c r="Z305" s="99">
        <f>IF(ISBLANK('Mortgage 2 Monthly calcs'!U305),"",'Mortgage 2 Monthly calcs'!U305)</f>
        <v>93223.660773266703</v>
      </c>
      <c r="AA305" s="99">
        <f>IF(ISBLANK('Mortgage 2 Monthly calcs'!V305),"",'Mortgage 2 Monthly calcs'!V305)</f>
        <v>0</v>
      </c>
      <c r="AB305" s="99">
        <f>IF(ISBLANK('Mortgage 2 Monthly calcs'!W305),"",'Mortgage 2 Monthly calcs'!W305)</f>
        <v>3799.0487365274771</v>
      </c>
    </row>
    <row r="306" spans="2:28" x14ac:dyDescent="0.25">
      <c r="B306" s="110"/>
      <c r="C306" s="111"/>
      <c r="D306" s="124"/>
      <c r="E306" s="122" t="str">
        <f>IF(ISBLANK('Mortgage 2 Monthly calcs'!E306),"",'Mortgage 2 Monthly calcs'!E306)</f>
        <v/>
      </c>
      <c r="F306" s="122" t="str">
        <f>IF(ISBLANK('Mortgage 2 Monthly calcs'!F306),"",'Mortgage 2 Monthly calcs'!F306)</f>
        <v>May</v>
      </c>
      <c r="G306" s="123"/>
      <c r="H306" s="123">
        <f>IF(ISBLANK('Mortgage 2 Monthly calcs'!G306),"",'Mortgage 2 Monthly calcs'!G306)</f>
        <v>0.06</v>
      </c>
      <c r="I306" s="99">
        <f>IF(ISBLANK('Mortgage 2 Monthly calcs'!H306),"",'Mortgage 2 Monthly calcs'!H306)</f>
        <v>644.3014014855471</v>
      </c>
      <c r="J306" s="99">
        <f>IF(ISBLANK('Mortgage 2 Monthly calcs'!I306),"",'Mortgage 2 Monthly calcs'!I306)</f>
        <v>18.995243682637387</v>
      </c>
      <c r="K306" s="99">
        <f>IF(ISBLANK('Mortgage 2 Monthly calcs'!J306),"",'Mortgage 2 Monthly calcs'!J306)</f>
        <v>3799.0487365274771</v>
      </c>
      <c r="L306" s="99"/>
      <c r="M306" s="99">
        <f>IF(ISBLANK('Mortgage 2 Monthly calcs'!K306),"",'Mortgage 2 Monthly calcs'!K306)</f>
        <v>0</v>
      </c>
      <c r="N306" s="99"/>
      <c r="O306" s="99">
        <f>IF(ISBLANK('Mortgage 2 Monthly calcs'!L306),"",'Mortgage 2 Monthly calcs'!L306)</f>
        <v>644.3014014855471</v>
      </c>
      <c r="P306" s="99"/>
      <c r="Q306" s="99">
        <f>IF(ISBLANK('Mortgage 2 Monthly calcs'!M306),"",'Mortgage 2 Monthly calcs'!M306)</f>
        <v>0</v>
      </c>
      <c r="R306" s="99">
        <f>IF(ISBLANK('Mortgage 2 Monthly calcs'!N306),"",'Mortgage 2 Monthly calcs'!N306)</f>
        <v>644.3014014855471</v>
      </c>
      <c r="S306" s="99">
        <f>IF(ISBLANK('Mortgage 2 Monthly calcs'!O306),"",'Mortgage 2 Monthly calcs'!O306)</f>
        <v>0</v>
      </c>
      <c r="T306" s="99"/>
      <c r="U306" s="99">
        <f>IF(ISBLANK('Mortgage 2 Monthly calcs'!P306),"",'Mortgage 2 Monthly calcs'!P306)</f>
        <v>0</v>
      </c>
      <c r="V306" s="99">
        <f>IF(ISBLANK('Mortgage 2 Monthly calcs'!Q306),"",'Mortgage 2 Monthly calcs'!Q306)</f>
        <v>0</v>
      </c>
      <c r="W306" s="99">
        <f>IF(ISBLANK('Mortgage 2 Monthly calcs'!R306),"",'Mortgage 2 Monthly calcs'!R306)</f>
        <v>625.30615780290975</v>
      </c>
      <c r="X306" s="99">
        <f>IF(ISBLANK('Mortgage 2 Monthly calcs'!S306),"",'Mortgage 2 Monthly calcs'!S306)</f>
        <v>18.995243682637387</v>
      </c>
      <c r="Y306" s="99">
        <f>IF(ISBLANK('Mortgage 2 Monthly calcs'!T306),"",'Mortgage 2 Monthly calcs'!T306)</f>
        <v>96826.257421276605</v>
      </c>
      <c r="Z306" s="99">
        <f>IF(ISBLANK('Mortgage 2 Monthly calcs'!U306),"",'Mortgage 2 Monthly calcs'!U306)</f>
        <v>93242.656016949346</v>
      </c>
      <c r="AA306" s="99">
        <f>IF(ISBLANK('Mortgage 2 Monthly calcs'!V306),"",'Mortgage 2 Monthly calcs'!V306)</f>
        <v>0</v>
      </c>
      <c r="AB306" s="99">
        <f>IF(ISBLANK('Mortgage 2 Monthly calcs'!W306),"",'Mortgage 2 Monthly calcs'!W306)</f>
        <v>3173.7425787245807</v>
      </c>
    </row>
    <row r="307" spans="2:28" x14ac:dyDescent="0.25">
      <c r="B307" s="110"/>
      <c r="C307" s="111"/>
      <c r="D307" s="124"/>
      <c r="E307" s="122" t="str">
        <f>IF(ISBLANK('Mortgage 2 Monthly calcs'!E307),"",'Mortgage 2 Monthly calcs'!E307)</f>
        <v/>
      </c>
      <c r="F307" s="122" t="str">
        <f>IF(ISBLANK('Mortgage 2 Monthly calcs'!F307),"",'Mortgage 2 Monthly calcs'!F307)</f>
        <v>Jun</v>
      </c>
      <c r="G307" s="123"/>
      <c r="H307" s="123">
        <f>IF(ISBLANK('Mortgage 2 Monthly calcs'!G307),"",'Mortgage 2 Monthly calcs'!G307)</f>
        <v>0.06</v>
      </c>
      <c r="I307" s="99">
        <f>IF(ISBLANK('Mortgage 2 Monthly calcs'!H307),"",'Mortgage 2 Monthly calcs'!H307)</f>
        <v>644.30140148554983</v>
      </c>
      <c r="J307" s="99">
        <f>IF(ISBLANK('Mortgage 2 Monthly calcs'!I307),"",'Mortgage 2 Monthly calcs'!I307)</f>
        <v>15.868712893622904</v>
      </c>
      <c r="K307" s="99">
        <f>IF(ISBLANK('Mortgage 2 Monthly calcs'!J307),"",'Mortgage 2 Monthly calcs'!J307)</f>
        <v>3173.7425787245807</v>
      </c>
      <c r="L307" s="99"/>
      <c r="M307" s="99">
        <f>IF(ISBLANK('Mortgage 2 Monthly calcs'!K307),"",'Mortgage 2 Monthly calcs'!K307)</f>
        <v>0</v>
      </c>
      <c r="N307" s="99"/>
      <c r="O307" s="99">
        <f>IF(ISBLANK('Mortgage 2 Monthly calcs'!L307),"",'Mortgage 2 Monthly calcs'!L307)</f>
        <v>644.30140148554983</v>
      </c>
      <c r="P307" s="99"/>
      <c r="Q307" s="99">
        <f>IF(ISBLANK('Mortgage 2 Monthly calcs'!M307),"",'Mortgage 2 Monthly calcs'!M307)</f>
        <v>0</v>
      </c>
      <c r="R307" s="99">
        <f>IF(ISBLANK('Mortgage 2 Monthly calcs'!N307),"",'Mortgage 2 Monthly calcs'!N307)</f>
        <v>644.30140148554983</v>
      </c>
      <c r="S307" s="99">
        <f>IF(ISBLANK('Mortgage 2 Monthly calcs'!O307),"",'Mortgage 2 Monthly calcs'!O307)</f>
        <v>0</v>
      </c>
      <c r="T307" s="99"/>
      <c r="U307" s="99">
        <f>IF(ISBLANK('Mortgage 2 Monthly calcs'!P307),"",'Mortgage 2 Monthly calcs'!P307)</f>
        <v>0</v>
      </c>
      <c r="V307" s="99">
        <f>IF(ISBLANK('Mortgage 2 Monthly calcs'!Q307),"",'Mortgage 2 Monthly calcs'!Q307)</f>
        <v>0</v>
      </c>
      <c r="W307" s="99">
        <f>IF(ISBLANK('Mortgage 2 Monthly calcs'!R307),"",'Mortgage 2 Monthly calcs'!R307)</f>
        <v>628.43268859192688</v>
      </c>
      <c r="X307" s="99">
        <f>IF(ISBLANK('Mortgage 2 Monthly calcs'!S307),"",'Mortgage 2 Monthly calcs'!S307)</f>
        <v>15.868712893622904</v>
      </c>
      <c r="Y307" s="99">
        <f>IF(ISBLANK('Mortgage 2 Monthly calcs'!T307),"",'Mortgage 2 Monthly calcs'!T307)</f>
        <v>97454.690109868534</v>
      </c>
      <c r="Z307" s="99">
        <f>IF(ISBLANK('Mortgage 2 Monthly calcs'!U307),"",'Mortgage 2 Monthly calcs'!U307)</f>
        <v>93258.524729842975</v>
      </c>
      <c r="AA307" s="99">
        <f>IF(ISBLANK('Mortgage 2 Monthly calcs'!V307),"",'Mortgage 2 Monthly calcs'!V307)</f>
        <v>0</v>
      </c>
      <c r="AB307" s="99">
        <f>IF(ISBLANK('Mortgage 2 Monthly calcs'!W307),"",'Mortgage 2 Monthly calcs'!W307)</f>
        <v>2545.3098901326671</v>
      </c>
    </row>
    <row r="308" spans="2:28" x14ac:dyDescent="0.25">
      <c r="B308" s="110"/>
      <c r="C308" s="111"/>
      <c r="D308" s="124"/>
      <c r="E308" s="122" t="str">
        <f>IF(ISBLANK('Mortgage 2 Monthly calcs'!E308),"",'Mortgage 2 Monthly calcs'!E308)</f>
        <v/>
      </c>
      <c r="F308" s="122" t="str">
        <f>IF(ISBLANK('Mortgage 2 Monthly calcs'!F308),"",'Mortgage 2 Monthly calcs'!F308)</f>
        <v>Jul</v>
      </c>
      <c r="G308" s="123"/>
      <c r="H308" s="123">
        <f>IF(ISBLANK('Mortgage 2 Monthly calcs'!G308),"",'Mortgage 2 Monthly calcs'!G308)</f>
        <v>0.06</v>
      </c>
      <c r="I308" s="99">
        <f>IF(ISBLANK('Mortgage 2 Monthly calcs'!H308),"",'Mortgage 2 Monthly calcs'!H308)</f>
        <v>644.30140148555336</v>
      </c>
      <c r="J308" s="99">
        <f>IF(ISBLANK('Mortgage 2 Monthly calcs'!I308),"",'Mortgage 2 Monthly calcs'!I308)</f>
        <v>12.726549450663336</v>
      </c>
      <c r="K308" s="99">
        <f>IF(ISBLANK('Mortgage 2 Monthly calcs'!J308),"",'Mortgage 2 Monthly calcs'!J308)</f>
        <v>2545.3098901326671</v>
      </c>
      <c r="L308" s="99"/>
      <c r="M308" s="99">
        <f>IF(ISBLANK('Mortgage 2 Monthly calcs'!K308),"",'Mortgage 2 Monthly calcs'!K308)</f>
        <v>0</v>
      </c>
      <c r="N308" s="99"/>
      <c r="O308" s="99">
        <f>IF(ISBLANK('Mortgage 2 Monthly calcs'!L308),"",'Mortgage 2 Monthly calcs'!L308)</f>
        <v>644.30140148555336</v>
      </c>
      <c r="P308" s="99"/>
      <c r="Q308" s="99">
        <f>IF(ISBLANK('Mortgage 2 Monthly calcs'!M308),"",'Mortgage 2 Monthly calcs'!M308)</f>
        <v>0</v>
      </c>
      <c r="R308" s="99">
        <f>IF(ISBLANK('Mortgage 2 Monthly calcs'!N308),"",'Mortgage 2 Monthly calcs'!N308)</f>
        <v>644.30140148555336</v>
      </c>
      <c r="S308" s="99">
        <f>IF(ISBLANK('Mortgage 2 Monthly calcs'!O308),"",'Mortgage 2 Monthly calcs'!O308)</f>
        <v>0</v>
      </c>
      <c r="T308" s="99"/>
      <c r="U308" s="99">
        <f>IF(ISBLANK('Mortgage 2 Monthly calcs'!P308),"",'Mortgage 2 Monthly calcs'!P308)</f>
        <v>0</v>
      </c>
      <c r="V308" s="99">
        <f>IF(ISBLANK('Mortgage 2 Monthly calcs'!Q308),"",'Mortgage 2 Monthly calcs'!Q308)</f>
        <v>0</v>
      </c>
      <c r="W308" s="99">
        <f>IF(ISBLANK('Mortgage 2 Monthly calcs'!R308),"",'Mortgage 2 Monthly calcs'!R308)</f>
        <v>631.57485203489</v>
      </c>
      <c r="X308" s="99">
        <f>IF(ISBLANK('Mortgage 2 Monthly calcs'!S308),"",'Mortgage 2 Monthly calcs'!S308)</f>
        <v>12.726549450663336</v>
      </c>
      <c r="Y308" s="99">
        <f>IF(ISBLANK('Mortgage 2 Monthly calcs'!T308),"",'Mortgage 2 Monthly calcs'!T308)</f>
        <v>98086.26496190342</v>
      </c>
      <c r="Z308" s="99">
        <f>IF(ISBLANK('Mortgage 2 Monthly calcs'!U308),"",'Mortgage 2 Monthly calcs'!U308)</f>
        <v>93271.251279293632</v>
      </c>
      <c r="AA308" s="99">
        <f>IF(ISBLANK('Mortgage 2 Monthly calcs'!V308),"",'Mortgage 2 Monthly calcs'!V308)</f>
        <v>0</v>
      </c>
      <c r="AB308" s="99">
        <f>IF(ISBLANK('Mortgage 2 Monthly calcs'!W308),"",'Mortgage 2 Monthly calcs'!W308)</f>
        <v>1913.7350380977907</v>
      </c>
    </row>
    <row r="309" spans="2:28" x14ac:dyDescent="0.25">
      <c r="B309" s="110"/>
      <c r="C309" s="111"/>
      <c r="D309" s="124"/>
      <c r="E309" s="122" t="str">
        <f>IF(ISBLANK('Mortgage 2 Monthly calcs'!E309),"",'Mortgage 2 Monthly calcs'!E309)</f>
        <v/>
      </c>
      <c r="F309" s="122" t="str">
        <f>IF(ISBLANK('Mortgage 2 Monthly calcs'!F309),"",'Mortgage 2 Monthly calcs'!F309)</f>
        <v>Aug</v>
      </c>
      <c r="G309" s="123"/>
      <c r="H309" s="123">
        <f>IF(ISBLANK('Mortgage 2 Monthly calcs'!G309),"",'Mortgage 2 Monthly calcs'!G309)</f>
        <v>0.06</v>
      </c>
      <c r="I309" s="99">
        <f>IF(ISBLANK('Mortgage 2 Monthly calcs'!H309),"",'Mortgage 2 Monthly calcs'!H309)</f>
        <v>644.3014014855579</v>
      </c>
      <c r="J309" s="99">
        <f>IF(ISBLANK('Mortgage 2 Monthly calcs'!I309),"",'Mortgage 2 Monthly calcs'!I309)</f>
        <v>9.5686751904889533</v>
      </c>
      <c r="K309" s="99">
        <f>IF(ISBLANK('Mortgage 2 Monthly calcs'!J309),"",'Mortgage 2 Monthly calcs'!J309)</f>
        <v>1913.7350380977907</v>
      </c>
      <c r="L309" s="99"/>
      <c r="M309" s="99">
        <f>IF(ISBLANK('Mortgage 2 Monthly calcs'!K309),"",'Mortgage 2 Monthly calcs'!K309)</f>
        <v>0</v>
      </c>
      <c r="N309" s="99"/>
      <c r="O309" s="99">
        <f>IF(ISBLANK('Mortgage 2 Monthly calcs'!L309),"",'Mortgage 2 Monthly calcs'!L309)</f>
        <v>644.3014014855579</v>
      </c>
      <c r="P309" s="99"/>
      <c r="Q309" s="99">
        <f>IF(ISBLANK('Mortgage 2 Monthly calcs'!M309),"",'Mortgage 2 Monthly calcs'!M309)</f>
        <v>0</v>
      </c>
      <c r="R309" s="99">
        <f>IF(ISBLANK('Mortgage 2 Monthly calcs'!N309),"",'Mortgage 2 Monthly calcs'!N309)</f>
        <v>644.3014014855579</v>
      </c>
      <c r="S309" s="99">
        <f>IF(ISBLANK('Mortgage 2 Monthly calcs'!O309),"",'Mortgage 2 Monthly calcs'!O309)</f>
        <v>0</v>
      </c>
      <c r="T309" s="99"/>
      <c r="U309" s="99">
        <f>IF(ISBLANK('Mortgage 2 Monthly calcs'!P309),"",'Mortgage 2 Monthly calcs'!P309)</f>
        <v>0</v>
      </c>
      <c r="V309" s="99">
        <f>IF(ISBLANK('Mortgage 2 Monthly calcs'!Q309),"",'Mortgage 2 Monthly calcs'!Q309)</f>
        <v>0</v>
      </c>
      <c r="W309" s="99">
        <f>IF(ISBLANK('Mortgage 2 Monthly calcs'!R309),"",'Mortgage 2 Monthly calcs'!R309)</f>
        <v>634.73272629506891</v>
      </c>
      <c r="X309" s="99">
        <f>IF(ISBLANK('Mortgage 2 Monthly calcs'!S309),"",'Mortgage 2 Monthly calcs'!S309)</f>
        <v>9.5686751904889533</v>
      </c>
      <c r="Y309" s="99">
        <f>IF(ISBLANK('Mortgage 2 Monthly calcs'!T309),"",'Mortgage 2 Monthly calcs'!T309)</f>
        <v>98720.997688198491</v>
      </c>
      <c r="Z309" s="99">
        <f>IF(ISBLANK('Mortgage 2 Monthly calcs'!U309),"",'Mortgage 2 Monthly calcs'!U309)</f>
        <v>93280.819954484119</v>
      </c>
      <c r="AA309" s="99">
        <f>IF(ISBLANK('Mortgage 2 Monthly calcs'!V309),"",'Mortgage 2 Monthly calcs'!V309)</f>
        <v>0</v>
      </c>
      <c r="AB309" s="99">
        <f>IF(ISBLANK('Mortgage 2 Monthly calcs'!W309),"",'Mortgage 2 Monthly calcs'!W309)</f>
        <v>1279.0023118027352</v>
      </c>
    </row>
    <row r="310" spans="2:28" x14ac:dyDescent="0.25">
      <c r="B310" s="110"/>
      <c r="C310" s="111"/>
      <c r="D310" s="124"/>
      <c r="E310" s="122" t="str">
        <f>IF(ISBLANK('Mortgage 2 Monthly calcs'!E310),"",'Mortgage 2 Monthly calcs'!E310)</f>
        <v/>
      </c>
      <c r="F310" s="122" t="str">
        <f>IF(ISBLANK('Mortgage 2 Monthly calcs'!F310),"",'Mortgage 2 Monthly calcs'!F310)</f>
        <v>Sep</v>
      </c>
      <c r="G310" s="123"/>
      <c r="H310" s="123">
        <f>IF(ISBLANK('Mortgage 2 Monthly calcs'!G310),"",'Mortgage 2 Monthly calcs'!G310)</f>
        <v>0.06</v>
      </c>
      <c r="I310" s="99">
        <f>IF(ISBLANK('Mortgage 2 Monthly calcs'!H310),"",'Mortgage 2 Monthly calcs'!H310)</f>
        <v>644.30140148556484</v>
      </c>
      <c r="J310" s="99">
        <f>IF(ISBLANK('Mortgage 2 Monthly calcs'!I310),"",'Mortgage 2 Monthly calcs'!I310)</f>
        <v>6.3950115590136765</v>
      </c>
      <c r="K310" s="99">
        <f>IF(ISBLANK('Mortgage 2 Monthly calcs'!J310),"",'Mortgage 2 Monthly calcs'!J310)</f>
        <v>1279.0023118027352</v>
      </c>
      <c r="L310" s="99"/>
      <c r="M310" s="99">
        <f>IF(ISBLANK('Mortgage 2 Monthly calcs'!K310),"",'Mortgage 2 Monthly calcs'!K310)</f>
        <v>0</v>
      </c>
      <c r="N310" s="99"/>
      <c r="O310" s="99">
        <f>IF(ISBLANK('Mortgage 2 Monthly calcs'!L310),"",'Mortgage 2 Monthly calcs'!L310)</f>
        <v>644.30140148556484</v>
      </c>
      <c r="P310" s="99"/>
      <c r="Q310" s="99">
        <f>IF(ISBLANK('Mortgage 2 Monthly calcs'!M310),"",'Mortgage 2 Monthly calcs'!M310)</f>
        <v>0</v>
      </c>
      <c r="R310" s="99">
        <f>IF(ISBLANK('Mortgage 2 Monthly calcs'!N310),"",'Mortgage 2 Monthly calcs'!N310)</f>
        <v>644.30140148556484</v>
      </c>
      <c r="S310" s="99">
        <f>IF(ISBLANK('Mortgage 2 Monthly calcs'!O310),"",'Mortgage 2 Monthly calcs'!O310)</f>
        <v>0</v>
      </c>
      <c r="T310" s="99"/>
      <c r="U310" s="99">
        <f>IF(ISBLANK('Mortgage 2 Monthly calcs'!P310),"",'Mortgage 2 Monthly calcs'!P310)</f>
        <v>0</v>
      </c>
      <c r="V310" s="99">
        <f>IF(ISBLANK('Mortgage 2 Monthly calcs'!Q310),"",'Mortgage 2 Monthly calcs'!Q310)</f>
        <v>0</v>
      </c>
      <c r="W310" s="99">
        <f>IF(ISBLANK('Mortgage 2 Monthly calcs'!R310),"",'Mortgage 2 Monthly calcs'!R310)</f>
        <v>637.90638992655113</v>
      </c>
      <c r="X310" s="99">
        <f>IF(ISBLANK('Mortgage 2 Monthly calcs'!S310),"",'Mortgage 2 Monthly calcs'!S310)</f>
        <v>6.3950115590136765</v>
      </c>
      <c r="Y310" s="99">
        <f>IF(ISBLANK('Mortgage 2 Monthly calcs'!T310),"",'Mortgage 2 Monthly calcs'!T310)</f>
        <v>99358.904078125037</v>
      </c>
      <c r="Z310" s="99">
        <f>IF(ISBLANK('Mortgage 2 Monthly calcs'!U310),"",'Mortgage 2 Monthly calcs'!U310)</f>
        <v>93287.214966043131</v>
      </c>
      <c r="AA310" s="99">
        <f>IF(ISBLANK('Mortgage 2 Monthly calcs'!V310),"",'Mortgage 2 Monthly calcs'!V310)</f>
        <v>0</v>
      </c>
      <c r="AB310" s="99">
        <f>IF(ISBLANK('Mortgage 2 Monthly calcs'!W310),"",'Mortgage 2 Monthly calcs'!W310)</f>
        <v>641.09592187619762</v>
      </c>
    </row>
    <row r="311" spans="2:28" x14ac:dyDescent="0.25">
      <c r="B311" s="110"/>
      <c r="C311" s="111"/>
      <c r="D311" s="124">
        <f>D299+1</f>
        <v>25</v>
      </c>
      <c r="E311" s="122" t="str">
        <f>IF(ISBLANK('Mortgage 2 Monthly calcs'!E311),"",'Mortgage 2 Monthly calcs'!E311)</f>
        <v/>
      </c>
      <c r="F311" s="122" t="str">
        <f>IF(ISBLANK('Mortgage 2 Monthly calcs'!F311),"",'Mortgage 2 Monthly calcs'!F311)</f>
        <v>Oct</v>
      </c>
      <c r="G311" s="123"/>
      <c r="H311" s="123">
        <f>IF(ISBLANK('Mortgage 2 Monthly calcs'!G311),"",'Mortgage 2 Monthly calcs'!G311)</f>
        <v>0.06</v>
      </c>
      <c r="I311" s="99">
        <f>IF(ISBLANK('Mortgage 2 Monthly calcs'!H311),"",'Mortgage 2 Monthly calcs'!H311)</f>
        <v>644.30140148557859</v>
      </c>
      <c r="J311" s="99">
        <f>IF(ISBLANK('Mortgage 2 Monthly calcs'!I311),"",'Mortgage 2 Monthly calcs'!I311)</f>
        <v>3.2054796093809883</v>
      </c>
      <c r="K311" s="99">
        <f>IF(ISBLANK('Mortgage 2 Monthly calcs'!J311),"",'Mortgage 2 Monthly calcs'!J311)</f>
        <v>641.09592187619762</v>
      </c>
      <c r="L311" s="99"/>
      <c r="M311" s="99">
        <f>IF(ISBLANK('Mortgage 2 Monthly calcs'!K311),"",'Mortgage 2 Monthly calcs'!K311)</f>
        <v>0</v>
      </c>
      <c r="N311" s="99"/>
      <c r="O311" s="99">
        <f>IF(ISBLANK('Mortgage 2 Monthly calcs'!L311),"",'Mortgage 2 Monthly calcs'!L311)</f>
        <v>644.30140148557859</v>
      </c>
      <c r="P311" s="99"/>
      <c r="Q311" s="99">
        <f>IF(ISBLANK('Mortgage 2 Monthly calcs'!M311),"",'Mortgage 2 Monthly calcs'!M311)</f>
        <v>0</v>
      </c>
      <c r="R311" s="99">
        <f>IF(ISBLANK('Mortgage 2 Monthly calcs'!N311),"",'Mortgage 2 Monthly calcs'!N311)</f>
        <v>644.30140148557859</v>
      </c>
      <c r="S311" s="99">
        <f>IF(ISBLANK('Mortgage 2 Monthly calcs'!O311),"",'Mortgage 2 Monthly calcs'!O311)</f>
        <v>0</v>
      </c>
      <c r="T311" s="99"/>
      <c r="U311" s="99">
        <f>IF(ISBLANK('Mortgage 2 Monthly calcs'!P311),"",'Mortgage 2 Monthly calcs'!P311)</f>
        <v>0</v>
      </c>
      <c r="V311" s="99">
        <f>IF(ISBLANK('Mortgage 2 Monthly calcs'!Q311),"",'Mortgage 2 Monthly calcs'!Q311)</f>
        <v>0</v>
      </c>
      <c r="W311" s="99">
        <f>IF(ISBLANK('Mortgage 2 Monthly calcs'!R311),"",'Mortgage 2 Monthly calcs'!R311)</f>
        <v>641.09592187619762</v>
      </c>
      <c r="X311" s="99">
        <f>IF(ISBLANK('Mortgage 2 Monthly calcs'!S311),"",'Mortgage 2 Monthly calcs'!S311)</f>
        <v>3.2054796093809883</v>
      </c>
      <c r="Y311" s="99">
        <f>IF(ISBLANK('Mortgage 2 Monthly calcs'!T311),"",'Mortgage 2 Monthly calcs'!T311)</f>
        <v>100000.00000000124</v>
      </c>
      <c r="Z311" s="99">
        <f>IF(ISBLANK('Mortgage 2 Monthly calcs'!U311),"",'Mortgage 2 Monthly calcs'!U311)</f>
        <v>93290.420445652519</v>
      </c>
      <c r="AA311" s="99">
        <f>IF(ISBLANK('Mortgage 2 Monthly calcs'!V311),"",'Mortgage 2 Monthly calcs'!V311)</f>
        <v>0</v>
      </c>
      <c r="AB311" s="99" t="str">
        <f>IF(ISBLANK('Mortgage 2 Monthly calcs'!W311),"",'Mortgage 2 Monthly calcs'!W311)</f>
        <v/>
      </c>
    </row>
    <row r="312" spans="2:28" x14ac:dyDescent="0.25">
      <c r="B312" s="110"/>
      <c r="C312" s="111"/>
      <c r="D312" s="124"/>
      <c r="E312" s="122" t="str">
        <f>IF(ISBLANK('Mortgage 2 Monthly calcs'!E312),"",'Mortgage 2 Monthly calcs'!E312)</f>
        <v/>
      </c>
      <c r="F312" s="122" t="str">
        <f>IF(ISBLANK('Mortgage 2 Monthly calcs'!F312),"",'Mortgage 2 Monthly calcs'!F312)</f>
        <v>Nov</v>
      </c>
      <c r="G312" s="123"/>
      <c r="H312" s="123">
        <f>IF(ISBLANK('Mortgage 2 Monthly calcs'!G312),"",'Mortgage 2 Monthly calcs'!G312)</f>
        <v>0</v>
      </c>
      <c r="I312" s="99" t="e">
        <f>IF(ISBLANK('Mortgage 2 Monthly calcs'!H312),"",'Mortgage 2 Monthly calcs'!H312)</f>
        <v>#VALUE!</v>
      </c>
      <c r="J312" s="99">
        <f>IF(ISBLANK('Mortgage 2 Monthly calcs'!I312),"",'Mortgage 2 Monthly calcs'!I312)</f>
        <v>0</v>
      </c>
      <c r="K312" s="99" t="str">
        <f>IF(ISBLANK('Mortgage 2 Monthly calcs'!J312),"",'Mortgage 2 Monthly calcs'!J312)</f>
        <v/>
      </c>
      <c r="L312" s="99"/>
      <c r="M312" s="99">
        <f>IF(ISBLANK('Mortgage 2 Monthly calcs'!K312),"",'Mortgage 2 Monthly calcs'!K312)</f>
        <v>0</v>
      </c>
      <c r="N312" s="99"/>
      <c r="O312" s="99" t="e">
        <f>IF(ISBLANK('Mortgage 2 Monthly calcs'!L312),"",'Mortgage 2 Monthly calcs'!L312)</f>
        <v>#VALUE!</v>
      </c>
      <c r="P312" s="99"/>
      <c r="Q312" s="99" t="str">
        <f>IF(ISBLANK('Mortgage 2 Monthly calcs'!M312),"",'Mortgage 2 Monthly calcs'!M312)</f>
        <v/>
      </c>
      <c r="R312" s="99" t="str">
        <f>IF(ISBLANK('Mortgage 2 Monthly calcs'!N312),"",'Mortgage 2 Monthly calcs'!N312)</f>
        <v/>
      </c>
      <c r="S312" s="99" t="str">
        <f>IF(ISBLANK('Mortgage 2 Monthly calcs'!O312),"",'Mortgage 2 Monthly calcs'!O312)</f>
        <v/>
      </c>
      <c r="T312" s="99"/>
      <c r="U312" s="99">
        <f>IF(ISBLANK('Mortgage 2 Monthly calcs'!P312),"",'Mortgage 2 Monthly calcs'!P312)</f>
        <v>0</v>
      </c>
      <c r="V312" s="99" t="str">
        <f>IF(ISBLANK('Mortgage 2 Monthly calcs'!Q312),"",'Mortgage 2 Monthly calcs'!Q312)</f>
        <v/>
      </c>
      <c r="W312" s="99" t="str">
        <f>IF(ISBLANK('Mortgage 2 Monthly calcs'!R312),"",'Mortgage 2 Monthly calcs'!R312)</f>
        <v/>
      </c>
      <c r="X312" s="99">
        <f>IF(ISBLANK('Mortgage 2 Monthly calcs'!S312),"",'Mortgage 2 Monthly calcs'!S312)</f>
        <v>0</v>
      </c>
      <c r="Y312" s="99" t="str">
        <f>IF(ISBLANK('Mortgage 2 Monthly calcs'!T312),"",'Mortgage 2 Monthly calcs'!T312)</f>
        <v/>
      </c>
      <c r="Z312" s="99">
        <f>IF(ISBLANK('Mortgage 2 Monthly calcs'!U312),"",'Mortgage 2 Monthly calcs'!U312)</f>
        <v>93290.420445652519</v>
      </c>
      <c r="AA312" s="99" t="str">
        <f>IF(ISBLANK('Mortgage 2 Monthly calcs'!V312),"",'Mortgage 2 Monthly calcs'!V312)</f>
        <v/>
      </c>
      <c r="AB312" s="99" t="str">
        <f>IF(ISBLANK('Mortgage 2 Monthly calcs'!W312),"",'Mortgage 2 Monthly calcs'!W312)</f>
        <v/>
      </c>
    </row>
    <row r="313" spans="2:28" x14ac:dyDescent="0.25">
      <c r="B313" s="110"/>
      <c r="C313" s="111"/>
      <c r="D313" s="124"/>
      <c r="E313" s="122" t="str">
        <f>IF(ISBLANK('Mortgage 2 Monthly calcs'!E313),"",'Mortgage 2 Monthly calcs'!E313)</f>
        <v/>
      </c>
      <c r="F313" s="122" t="str">
        <f>IF(ISBLANK('Mortgage 2 Monthly calcs'!F313),"",'Mortgage 2 Monthly calcs'!F313)</f>
        <v>Dec</v>
      </c>
      <c r="G313" s="123"/>
      <c r="H313" s="123">
        <f>IF(ISBLANK('Mortgage 2 Monthly calcs'!G313),"",'Mortgage 2 Monthly calcs'!G313)</f>
        <v>0</v>
      </c>
      <c r="I313" s="99" t="e">
        <f>IF(ISBLANK('Mortgage 2 Monthly calcs'!H313),"",'Mortgage 2 Monthly calcs'!H313)</f>
        <v>#VALUE!</v>
      </c>
      <c r="J313" s="99">
        <f>IF(ISBLANK('Mortgage 2 Monthly calcs'!I313),"",'Mortgage 2 Monthly calcs'!I313)</f>
        <v>0</v>
      </c>
      <c r="K313" s="99" t="str">
        <f>IF(ISBLANK('Mortgage 2 Monthly calcs'!J313),"",'Mortgage 2 Monthly calcs'!J313)</f>
        <v/>
      </c>
      <c r="L313" s="99"/>
      <c r="M313" s="99">
        <f>IF(ISBLANK('Mortgage 2 Monthly calcs'!K313),"",'Mortgage 2 Monthly calcs'!K313)</f>
        <v>0</v>
      </c>
      <c r="N313" s="99"/>
      <c r="O313" s="99" t="e">
        <f>IF(ISBLANK('Mortgage 2 Monthly calcs'!L313),"",'Mortgage 2 Monthly calcs'!L313)</f>
        <v>#VALUE!</v>
      </c>
      <c r="P313" s="99"/>
      <c r="Q313" s="99" t="str">
        <f>IF(ISBLANK('Mortgage 2 Monthly calcs'!M313),"",'Mortgage 2 Monthly calcs'!M313)</f>
        <v/>
      </c>
      <c r="R313" s="99" t="str">
        <f>IF(ISBLANK('Mortgage 2 Monthly calcs'!N313),"",'Mortgage 2 Monthly calcs'!N313)</f>
        <v/>
      </c>
      <c r="S313" s="99" t="str">
        <f>IF(ISBLANK('Mortgage 2 Monthly calcs'!O313),"",'Mortgage 2 Monthly calcs'!O313)</f>
        <v/>
      </c>
      <c r="T313" s="99"/>
      <c r="U313" s="99">
        <f>IF(ISBLANK('Mortgage 2 Monthly calcs'!P313),"",'Mortgage 2 Monthly calcs'!P313)</f>
        <v>0</v>
      </c>
      <c r="V313" s="99" t="str">
        <f>IF(ISBLANK('Mortgage 2 Monthly calcs'!Q313),"",'Mortgage 2 Monthly calcs'!Q313)</f>
        <v/>
      </c>
      <c r="W313" s="99" t="str">
        <f>IF(ISBLANK('Mortgage 2 Monthly calcs'!R313),"",'Mortgage 2 Monthly calcs'!R313)</f>
        <v/>
      </c>
      <c r="X313" s="99">
        <f>IF(ISBLANK('Mortgage 2 Monthly calcs'!S313),"",'Mortgage 2 Monthly calcs'!S313)</f>
        <v>0</v>
      </c>
      <c r="Y313" s="99" t="str">
        <f>IF(ISBLANK('Mortgage 2 Monthly calcs'!T313),"",'Mortgage 2 Monthly calcs'!T313)</f>
        <v/>
      </c>
      <c r="Z313" s="99">
        <f>IF(ISBLANK('Mortgage 2 Monthly calcs'!U313),"",'Mortgage 2 Monthly calcs'!U313)</f>
        <v>93290.420445652519</v>
      </c>
      <c r="AA313" s="99" t="str">
        <f>IF(ISBLANK('Mortgage 2 Monthly calcs'!V313),"",'Mortgage 2 Monthly calcs'!V313)</f>
        <v/>
      </c>
      <c r="AB313" s="99" t="str">
        <f>IF(ISBLANK('Mortgage 2 Monthly calcs'!W313),"",'Mortgage 2 Monthly calcs'!W313)</f>
        <v/>
      </c>
    </row>
    <row r="314" spans="2:28" x14ac:dyDescent="0.25">
      <c r="B314" s="110"/>
      <c r="C314" s="111"/>
      <c r="D314" s="124"/>
      <c r="E314" s="122">
        <f>IF(ISBLANK('Mortgage 2 Monthly calcs'!E314),"",'Mortgage 2 Monthly calcs'!E314)</f>
        <v>2035</v>
      </c>
      <c r="F314" s="122" t="str">
        <f>IF(ISBLANK('Mortgage 2 Monthly calcs'!F314),"",'Mortgage 2 Monthly calcs'!F314)</f>
        <v>Jan</v>
      </c>
      <c r="G314" s="123"/>
      <c r="H314" s="123">
        <f>IF(ISBLANK('Mortgage 2 Monthly calcs'!G314),"",'Mortgage 2 Monthly calcs'!G314)</f>
        <v>0</v>
      </c>
      <c r="I314" s="99" t="e">
        <f>IF(ISBLANK('Mortgage 2 Monthly calcs'!H314),"",'Mortgage 2 Monthly calcs'!H314)</f>
        <v>#VALUE!</v>
      </c>
      <c r="J314" s="99">
        <f>IF(ISBLANK('Mortgage 2 Monthly calcs'!I314),"",'Mortgage 2 Monthly calcs'!I314)</f>
        <v>0</v>
      </c>
      <c r="K314" s="99" t="str">
        <f>IF(ISBLANK('Mortgage 2 Monthly calcs'!J314),"",'Mortgage 2 Monthly calcs'!J314)</f>
        <v/>
      </c>
      <c r="L314" s="99"/>
      <c r="M314" s="99">
        <f>IF(ISBLANK('Mortgage 2 Monthly calcs'!K314),"",'Mortgage 2 Monthly calcs'!K314)</f>
        <v>0</v>
      </c>
      <c r="N314" s="99"/>
      <c r="O314" s="99" t="e">
        <f>IF(ISBLANK('Mortgage 2 Monthly calcs'!L314),"",'Mortgage 2 Monthly calcs'!L314)</f>
        <v>#VALUE!</v>
      </c>
      <c r="P314" s="99"/>
      <c r="Q314" s="99" t="str">
        <f>IF(ISBLANK('Mortgage 2 Monthly calcs'!M314),"",'Mortgage 2 Monthly calcs'!M314)</f>
        <v/>
      </c>
      <c r="R314" s="99" t="str">
        <f>IF(ISBLANK('Mortgage 2 Monthly calcs'!N314),"",'Mortgage 2 Monthly calcs'!N314)</f>
        <v/>
      </c>
      <c r="S314" s="99" t="str">
        <f>IF(ISBLANK('Mortgage 2 Monthly calcs'!O314),"",'Mortgage 2 Monthly calcs'!O314)</f>
        <v/>
      </c>
      <c r="T314" s="99"/>
      <c r="U314" s="99">
        <f>IF(ISBLANK('Mortgage 2 Monthly calcs'!P314),"",'Mortgage 2 Monthly calcs'!P314)</f>
        <v>0</v>
      </c>
      <c r="V314" s="99" t="str">
        <f>IF(ISBLANK('Mortgage 2 Monthly calcs'!Q314),"",'Mortgage 2 Monthly calcs'!Q314)</f>
        <v/>
      </c>
      <c r="W314" s="99" t="str">
        <f>IF(ISBLANK('Mortgage 2 Monthly calcs'!R314),"",'Mortgage 2 Monthly calcs'!R314)</f>
        <v/>
      </c>
      <c r="X314" s="99">
        <f>IF(ISBLANK('Mortgage 2 Monthly calcs'!S314),"",'Mortgage 2 Monthly calcs'!S314)</f>
        <v>0</v>
      </c>
      <c r="Y314" s="99" t="str">
        <f>IF(ISBLANK('Mortgage 2 Monthly calcs'!T314),"",'Mortgage 2 Monthly calcs'!T314)</f>
        <v/>
      </c>
      <c r="Z314" s="99">
        <f>IF(ISBLANK('Mortgage 2 Monthly calcs'!U314),"",'Mortgage 2 Monthly calcs'!U314)</f>
        <v>93290.420445652519</v>
      </c>
      <c r="AA314" s="99" t="str">
        <f>IF(ISBLANK('Mortgage 2 Monthly calcs'!V314),"",'Mortgage 2 Monthly calcs'!V314)</f>
        <v/>
      </c>
      <c r="AB314" s="99" t="str">
        <f>IF(ISBLANK('Mortgage 2 Monthly calcs'!W314),"",'Mortgage 2 Monthly calcs'!W314)</f>
        <v/>
      </c>
    </row>
    <row r="315" spans="2:28" x14ac:dyDescent="0.25">
      <c r="B315" s="110"/>
      <c r="C315" s="111"/>
      <c r="D315" s="124" t="str">
        <f>IF(K1083=1,F307+1,"")</f>
        <v/>
      </c>
      <c r="E315" s="122" t="str">
        <f>IF(ISBLANK('Mortgage 2 Monthly calcs'!E315),"",'Mortgage 2 Monthly calcs'!E315)</f>
        <v/>
      </c>
      <c r="F315" s="122" t="str">
        <f>IF(ISBLANK('Mortgage 2 Monthly calcs'!F315),"",'Mortgage 2 Monthly calcs'!F315)</f>
        <v>Feb</v>
      </c>
      <c r="G315" s="123"/>
      <c r="H315" s="123">
        <f>IF(ISBLANK('Mortgage 2 Monthly calcs'!G315),"",'Mortgage 2 Monthly calcs'!G315)</f>
        <v>0</v>
      </c>
      <c r="I315" s="99" t="e">
        <f>IF(ISBLANK('Mortgage 2 Monthly calcs'!H315),"",'Mortgage 2 Monthly calcs'!H315)</f>
        <v>#VALUE!</v>
      </c>
      <c r="J315" s="99">
        <f>IF(ISBLANK('Mortgage 2 Monthly calcs'!I315),"",'Mortgage 2 Monthly calcs'!I315)</f>
        <v>0</v>
      </c>
      <c r="K315" s="99" t="str">
        <f>IF(ISBLANK('Mortgage 2 Monthly calcs'!J315),"",'Mortgage 2 Monthly calcs'!J315)</f>
        <v/>
      </c>
      <c r="L315" s="99"/>
      <c r="M315" s="99">
        <f>IF(ISBLANK('Mortgage 2 Monthly calcs'!K315),"",'Mortgage 2 Monthly calcs'!K315)</f>
        <v>0</v>
      </c>
      <c r="N315" s="99"/>
      <c r="O315" s="99" t="e">
        <f>IF(ISBLANK('Mortgage 2 Monthly calcs'!L315),"",'Mortgage 2 Monthly calcs'!L315)</f>
        <v>#VALUE!</v>
      </c>
      <c r="P315" s="99"/>
      <c r="Q315" s="99" t="str">
        <f>IF(ISBLANK('Mortgage 2 Monthly calcs'!M315),"",'Mortgage 2 Monthly calcs'!M315)</f>
        <v/>
      </c>
      <c r="R315" s="99" t="str">
        <f>IF(ISBLANK('Mortgage 2 Monthly calcs'!N315),"",'Mortgage 2 Monthly calcs'!N315)</f>
        <v/>
      </c>
      <c r="S315" s="99" t="str">
        <f>IF(ISBLANK('Mortgage 2 Monthly calcs'!O315),"",'Mortgage 2 Monthly calcs'!O315)</f>
        <v/>
      </c>
      <c r="T315" s="99"/>
      <c r="U315" s="99">
        <f>IF(ISBLANK('Mortgage 2 Monthly calcs'!P315),"",'Mortgage 2 Monthly calcs'!P315)</f>
        <v>0</v>
      </c>
      <c r="V315" s="99" t="str">
        <f>IF(ISBLANK('Mortgage 2 Monthly calcs'!Q315),"",'Mortgage 2 Monthly calcs'!Q315)</f>
        <v/>
      </c>
      <c r="W315" s="99" t="str">
        <f>IF(ISBLANK('Mortgage 2 Monthly calcs'!R315),"",'Mortgage 2 Monthly calcs'!R315)</f>
        <v/>
      </c>
      <c r="X315" s="99">
        <f>IF(ISBLANK('Mortgage 2 Monthly calcs'!S315),"",'Mortgage 2 Monthly calcs'!S315)</f>
        <v>0</v>
      </c>
      <c r="Y315" s="99" t="str">
        <f>IF(ISBLANK('Mortgage 2 Monthly calcs'!T315),"",'Mortgage 2 Monthly calcs'!T315)</f>
        <v/>
      </c>
      <c r="Z315" s="99">
        <f>IF(ISBLANK('Mortgage 2 Monthly calcs'!U315),"",'Mortgage 2 Monthly calcs'!U315)</f>
        <v>93290.420445652519</v>
      </c>
      <c r="AA315" s="99" t="str">
        <f>IF(ISBLANK('Mortgage 2 Monthly calcs'!V315),"",'Mortgage 2 Monthly calcs'!V315)</f>
        <v/>
      </c>
      <c r="AB315" s="99" t="str">
        <f>IF(ISBLANK('Mortgage 2 Monthly calcs'!W315),"",'Mortgage 2 Monthly calcs'!W315)</f>
        <v/>
      </c>
    </row>
    <row r="316" spans="2:28" x14ac:dyDescent="0.25">
      <c r="B316" s="110"/>
      <c r="C316" s="111"/>
      <c r="D316" s="124" t="str">
        <f>IF(K1084=1,F307+1,"")</f>
        <v/>
      </c>
      <c r="E316" s="122" t="str">
        <f>IF(ISBLANK('Mortgage 2 Monthly calcs'!E316),"",'Mortgage 2 Monthly calcs'!E316)</f>
        <v/>
      </c>
      <c r="F316" s="122" t="str">
        <f>IF(ISBLANK('Mortgage 2 Monthly calcs'!F316),"",'Mortgage 2 Monthly calcs'!F316)</f>
        <v>Mar</v>
      </c>
      <c r="G316" s="123"/>
      <c r="H316" s="123">
        <f>IF(ISBLANK('Mortgage 2 Monthly calcs'!G316),"",'Mortgage 2 Monthly calcs'!G316)</f>
        <v>0</v>
      </c>
      <c r="I316" s="99" t="e">
        <f>IF(ISBLANK('Mortgage 2 Monthly calcs'!H316),"",'Mortgage 2 Monthly calcs'!H316)</f>
        <v>#VALUE!</v>
      </c>
      <c r="J316" s="99">
        <f>IF(ISBLANK('Mortgage 2 Monthly calcs'!I316),"",'Mortgage 2 Monthly calcs'!I316)</f>
        <v>0</v>
      </c>
      <c r="K316" s="99" t="str">
        <f>IF(ISBLANK('Mortgage 2 Monthly calcs'!J316),"",'Mortgage 2 Monthly calcs'!J316)</f>
        <v/>
      </c>
      <c r="L316" s="99"/>
      <c r="M316" s="99">
        <f>IF(ISBLANK('Mortgage 2 Monthly calcs'!K316),"",'Mortgage 2 Monthly calcs'!K316)</f>
        <v>0</v>
      </c>
      <c r="N316" s="99"/>
      <c r="O316" s="99" t="e">
        <f>IF(ISBLANK('Mortgage 2 Monthly calcs'!L316),"",'Mortgage 2 Monthly calcs'!L316)</f>
        <v>#VALUE!</v>
      </c>
      <c r="P316" s="99"/>
      <c r="Q316" s="99" t="str">
        <f>IF(ISBLANK('Mortgage 2 Monthly calcs'!M316),"",'Mortgage 2 Monthly calcs'!M316)</f>
        <v/>
      </c>
      <c r="R316" s="99" t="str">
        <f>IF(ISBLANK('Mortgage 2 Monthly calcs'!N316),"",'Mortgage 2 Monthly calcs'!N316)</f>
        <v/>
      </c>
      <c r="S316" s="99" t="str">
        <f>IF(ISBLANK('Mortgage 2 Monthly calcs'!O316),"",'Mortgage 2 Monthly calcs'!O316)</f>
        <v/>
      </c>
      <c r="T316" s="99"/>
      <c r="U316" s="99">
        <f>IF(ISBLANK('Mortgage 2 Monthly calcs'!P316),"",'Mortgage 2 Monthly calcs'!P316)</f>
        <v>0</v>
      </c>
      <c r="V316" s="99" t="str">
        <f>IF(ISBLANK('Mortgage 2 Monthly calcs'!Q316),"",'Mortgage 2 Monthly calcs'!Q316)</f>
        <v/>
      </c>
      <c r="W316" s="99" t="str">
        <f>IF(ISBLANK('Mortgage 2 Monthly calcs'!R316),"",'Mortgage 2 Monthly calcs'!R316)</f>
        <v/>
      </c>
      <c r="X316" s="99">
        <f>IF(ISBLANK('Mortgage 2 Monthly calcs'!S316),"",'Mortgage 2 Monthly calcs'!S316)</f>
        <v>0</v>
      </c>
      <c r="Y316" s="99" t="str">
        <f>IF(ISBLANK('Mortgage 2 Monthly calcs'!T316),"",'Mortgage 2 Monthly calcs'!T316)</f>
        <v/>
      </c>
      <c r="Z316" s="99">
        <f>IF(ISBLANK('Mortgage 2 Monthly calcs'!U316),"",'Mortgage 2 Monthly calcs'!U316)</f>
        <v>93290.420445652519</v>
      </c>
      <c r="AA316" s="99" t="str">
        <f>IF(ISBLANK('Mortgage 2 Monthly calcs'!V316),"",'Mortgage 2 Monthly calcs'!V316)</f>
        <v/>
      </c>
      <c r="AB316" s="99" t="str">
        <f>IF(ISBLANK('Mortgage 2 Monthly calcs'!W316),"",'Mortgage 2 Monthly calcs'!W316)</f>
        <v/>
      </c>
    </row>
    <row r="317" spans="2:28" x14ac:dyDescent="0.25">
      <c r="B317" s="110"/>
      <c r="C317" s="111"/>
      <c r="D317" s="124" t="str">
        <f>IF(K1085=1,F307+1,"")</f>
        <v/>
      </c>
      <c r="E317" s="122" t="str">
        <f>IF(ISBLANK('Mortgage 2 Monthly calcs'!E317),"",'Mortgage 2 Monthly calcs'!E317)</f>
        <v/>
      </c>
      <c r="F317" s="122" t="str">
        <f>IF(ISBLANK('Mortgage 2 Monthly calcs'!F317),"",'Mortgage 2 Monthly calcs'!F317)</f>
        <v>Apr</v>
      </c>
      <c r="G317" s="123"/>
      <c r="H317" s="123">
        <f>IF(ISBLANK('Mortgage 2 Monthly calcs'!G317),"",'Mortgage 2 Monthly calcs'!G317)</f>
        <v>0</v>
      </c>
      <c r="I317" s="99" t="e">
        <f>IF(ISBLANK('Mortgage 2 Monthly calcs'!H317),"",'Mortgage 2 Monthly calcs'!H317)</f>
        <v>#VALUE!</v>
      </c>
      <c r="J317" s="99">
        <f>IF(ISBLANK('Mortgage 2 Monthly calcs'!I317),"",'Mortgage 2 Monthly calcs'!I317)</f>
        <v>0</v>
      </c>
      <c r="K317" s="99" t="str">
        <f>IF(ISBLANK('Mortgage 2 Monthly calcs'!J317),"",'Mortgage 2 Monthly calcs'!J317)</f>
        <v/>
      </c>
      <c r="L317" s="99"/>
      <c r="M317" s="99">
        <f>IF(ISBLANK('Mortgage 2 Monthly calcs'!K317),"",'Mortgage 2 Monthly calcs'!K317)</f>
        <v>0</v>
      </c>
      <c r="N317" s="99"/>
      <c r="O317" s="99" t="e">
        <f>IF(ISBLANK('Mortgage 2 Monthly calcs'!L317),"",'Mortgage 2 Monthly calcs'!L317)</f>
        <v>#VALUE!</v>
      </c>
      <c r="P317" s="99"/>
      <c r="Q317" s="99" t="str">
        <f>IF(ISBLANK('Mortgage 2 Monthly calcs'!M317),"",'Mortgage 2 Monthly calcs'!M317)</f>
        <v/>
      </c>
      <c r="R317" s="99" t="str">
        <f>IF(ISBLANK('Mortgage 2 Monthly calcs'!N317),"",'Mortgage 2 Monthly calcs'!N317)</f>
        <v/>
      </c>
      <c r="S317" s="99" t="str">
        <f>IF(ISBLANK('Mortgage 2 Monthly calcs'!O317),"",'Mortgage 2 Monthly calcs'!O317)</f>
        <v/>
      </c>
      <c r="T317" s="99"/>
      <c r="U317" s="99">
        <f>IF(ISBLANK('Mortgage 2 Monthly calcs'!P317),"",'Mortgage 2 Monthly calcs'!P317)</f>
        <v>0</v>
      </c>
      <c r="V317" s="99" t="str">
        <f>IF(ISBLANK('Mortgage 2 Monthly calcs'!Q317),"",'Mortgage 2 Monthly calcs'!Q317)</f>
        <v/>
      </c>
      <c r="W317" s="99" t="str">
        <f>IF(ISBLANK('Mortgage 2 Monthly calcs'!R317),"",'Mortgage 2 Monthly calcs'!R317)</f>
        <v/>
      </c>
      <c r="X317" s="99">
        <f>IF(ISBLANK('Mortgage 2 Monthly calcs'!S317),"",'Mortgage 2 Monthly calcs'!S317)</f>
        <v>0</v>
      </c>
      <c r="Y317" s="99" t="str">
        <f>IF(ISBLANK('Mortgage 2 Monthly calcs'!T317),"",'Mortgage 2 Monthly calcs'!T317)</f>
        <v/>
      </c>
      <c r="Z317" s="99">
        <f>IF(ISBLANK('Mortgage 2 Monthly calcs'!U317),"",'Mortgage 2 Monthly calcs'!U317)</f>
        <v>93290.420445652519</v>
      </c>
      <c r="AA317" s="99" t="str">
        <f>IF(ISBLANK('Mortgage 2 Monthly calcs'!V317),"",'Mortgage 2 Monthly calcs'!V317)</f>
        <v/>
      </c>
      <c r="AB317" s="99" t="str">
        <f>IF(ISBLANK('Mortgage 2 Monthly calcs'!W317),"",'Mortgage 2 Monthly calcs'!W317)</f>
        <v/>
      </c>
    </row>
    <row r="318" spans="2:28" x14ac:dyDescent="0.25">
      <c r="B318" s="110"/>
      <c r="C318" s="111"/>
      <c r="D318" s="124" t="str">
        <f>IF(K1086=1,F307+1,"")</f>
        <v/>
      </c>
      <c r="E318" s="122" t="str">
        <f>IF(ISBLANK('Mortgage 2 Monthly calcs'!E318),"",'Mortgage 2 Monthly calcs'!E318)</f>
        <v/>
      </c>
      <c r="F318" s="122" t="str">
        <f>IF(ISBLANK('Mortgage 2 Monthly calcs'!F318),"",'Mortgage 2 Monthly calcs'!F318)</f>
        <v>May</v>
      </c>
      <c r="G318" s="123"/>
      <c r="H318" s="123">
        <f>IF(ISBLANK('Mortgage 2 Monthly calcs'!G318),"",'Mortgage 2 Monthly calcs'!G318)</f>
        <v>0</v>
      </c>
      <c r="I318" s="99" t="e">
        <f>IF(ISBLANK('Mortgage 2 Monthly calcs'!H318),"",'Mortgage 2 Monthly calcs'!H318)</f>
        <v>#VALUE!</v>
      </c>
      <c r="J318" s="99">
        <f>IF(ISBLANK('Mortgage 2 Monthly calcs'!I318),"",'Mortgage 2 Monthly calcs'!I318)</f>
        <v>0</v>
      </c>
      <c r="K318" s="99" t="str">
        <f>IF(ISBLANK('Mortgage 2 Monthly calcs'!J318),"",'Mortgage 2 Monthly calcs'!J318)</f>
        <v/>
      </c>
      <c r="L318" s="99"/>
      <c r="M318" s="99">
        <f>IF(ISBLANK('Mortgage 2 Monthly calcs'!K318),"",'Mortgage 2 Monthly calcs'!K318)</f>
        <v>0</v>
      </c>
      <c r="N318" s="99"/>
      <c r="O318" s="99" t="e">
        <f>IF(ISBLANK('Mortgage 2 Monthly calcs'!L318),"",'Mortgage 2 Monthly calcs'!L318)</f>
        <v>#VALUE!</v>
      </c>
      <c r="P318" s="99"/>
      <c r="Q318" s="99" t="str">
        <f>IF(ISBLANK('Mortgage 2 Monthly calcs'!M318),"",'Mortgage 2 Monthly calcs'!M318)</f>
        <v/>
      </c>
      <c r="R318" s="99" t="str">
        <f>IF(ISBLANK('Mortgage 2 Monthly calcs'!N318),"",'Mortgage 2 Monthly calcs'!N318)</f>
        <v/>
      </c>
      <c r="S318" s="99" t="str">
        <f>IF(ISBLANK('Mortgage 2 Monthly calcs'!O318),"",'Mortgage 2 Monthly calcs'!O318)</f>
        <v/>
      </c>
      <c r="T318" s="99"/>
      <c r="U318" s="99">
        <f>IF(ISBLANK('Mortgage 2 Monthly calcs'!P318),"",'Mortgage 2 Monthly calcs'!P318)</f>
        <v>0</v>
      </c>
      <c r="V318" s="99" t="str">
        <f>IF(ISBLANK('Mortgage 2 Monthly calcs'!Q318),"",'Mortgage 2 Monthly calcs'!Q318)</f>
        <v/>
      </c>
      <c r="W318" s="99" t="str">
        <f>IF(ISBLANK('Mortgage 2 Monthly calcs'!R318),"",'Mortgage 2 Monthly calcs'!R318)</f>
        <v/>
      </c>
      <c r="X318" s="99">
        <f>IF(ISBLANK('Mortgage 2 Monthly calcs'!S318),"",'Mortgage 2 Monthly calcs'!S318)</f>
        <v>0</v>
      </c>
      <c r="Y318" s="99" t="str">
        <f>IF(ISBLANK('Mortgage 2 Monthly calcs'!T318),"",'Mortgage 2 Monthly calcs'!T318)</f>
        <v/>
      </c>
      <c r="Z318" s="99">
        <f>IF(ISBLANK('Mortgage 2 Monthly calcs'!U318),"",'Mortgage 2 Monthly calcs'!U318)</f>
        <v>93290.420445652519</v>
      </c>
      <c r="AA318" s="99" t="str">
        <f>IF(ISBLANK('Mortgage 2 Monthly calcs'!V318),"",'Mortgage 2 Monthly calcs'!V318)</f>
        <v/>
      </c>
      <c r="AB318" s="99" t="str">
        <f>IF(ISBLANK('Mortgage 2 Monthly calcs'!W318),"",'Mortgage 2 Monthly calcs'!W318)</f>
        <v/>
      </c>
    </row>
    <row r="319" spans="2:28" x14ac:dyDescent="0.25">
      <c r="B319" s="110"/>
      <c r="C319" s="111"/>
      <c r="D319" s="124" t="str">
        <f>IF(K1087=1,F307+1,"")</f>
        <v/>
      </c>
      <c r="E319" s="122" t="str">
        <f>IF(ISBLANK('Mortgage 2 Monthly calcs'!E319),"",'Mortgage 2 Monthly calcs'!E319)</f>
        <v/>
      </c>
      <c r="F319" s="122" t="str">
        <f>IF(ISBLANK('Mortgage 2 Monthly calcs'!F319),"",'Mortgage 2 Monthly calcs'!F319)</f>
        <v>Jun</v>
      </c>
      <c r="G319" s="123"/>
      <c r="H319" s="123">
        <f>IF(ISBLANK('Mortgage 2 Monthly calcs'!G319),"",'Mortgage 2 Monthly calcs'!G319)</f>
        <v>0</v>
      </c>
      <c r="I319" s="99" t="e">
        <f>IF(ISBLANK('Mortgage 2 Monthly calcs'!H319),"",'Mortgage 2 Monthly calcs'!H319)</f>
        <v>#VALUE!</v>
      </c>
      <c r="J319" s="99">
        <f>IF(ISBLANK('Mortgage 2 Monthly calcs'!I319),"",'Mortgage 2 Monthly calcs'!I319)</f>
        <v>0</v>
      </c>
      <c r="K319" s="99" t="str">
        <f>IF(ISBLANK('Mortgage 2 Monthly calcs'!J319),"",'Mortgage 2 Monthly calcs'!J319)</f>
        <v/>
      </c>
      <c r="L319" s="99"/>
      <c r="M319" s="99">
        <f>IF(ISBLANK('Mortgage 2 Monthly calcs'!K319),"",'Mortgage 2 Monthly calcs'!K319)</f>
        <v>0</v>
      </c>
      <c r="N319" s="99"/>
      <c r="O319" s="99" t="e">
        <f>IF(ISBLANK('Mortgage 2 Monthly calcs'!L319),"",'Mortgage 2 Monthly calcs'!L319)</f>
        <v>#VALUE!</v>
      </c>
      <c r="P319" s="99"/>
      <c r="Q319" s="99" t="str">
        <f>IF(ISBLANK('Mortgage 2 Monthly calcs'!M319),"",'Mortgage 2 Monthly calcs'!M319)</f>
        <v/>
      </c>
      <c r="R319" s="99" t="str">
        <f>IF(ISBLANK('Mortgage 2 Monthly calcs'!N319),"",'Mortgage 2 Monthly calcs'!N319)</f>
        <v/>
      </c>
      <c r="S319" s="99" t="str">
        <f>IF(ISBLANK('Mortgage 2 Monthly calcs'!O319),"",'Mortgage 2 Monthly calcs'!O319)</f>
        <v/>
      </c>
      <c r="T319" s="99"/>
      <c r="U319" s="99">
        <f>IF(ISBLANK('Mortgage 2 Monthly calcs'!P319),"",'Mortgage 2 Monthly calcs'!P319)</f>
        <v>0</v>
      </c>
      <c r="V319" s="99" t="str">
        <f>IF(ISBLANK('Mortgage 2 Monthly calcs'!Q319),"",'Mortgage 2 Monthly calcs'!Q319)</f>
        <v/>
      </c>
      <c r="W319" s="99" t="str">
        <f>IF(ISBLANK('Mortgage 2 Monthly calcs'!R319),"",'Mortgage 2 Monthly calcs'!R319)</f>
        <v/>
      </c>
      <c r="X319" s="99">
        <f>IF(ISBLANK('Mortgage 2 Monthly calcs'!S319),"",'Mortgage 2 Monthly calcs'!S319)</f>
        <v>0</v>
      </c>
      <c r="Y319" s="99" t="str">
        <f>IF(ISBLANK('Mortgage 2 Monthly calcs'!T319),"",'Mortgage 2 Monthly calcs'!T319)</f>
        <v/>
      </c>
      <c r="Z319" s="99">
        <f>IF(ISBLANK('Mortgage 2 Monthly calcs'!U319),"",'Mortgage 2 Monthly calcs'!U319)</f>
        <v>93290.420445652519</v>
      </c>
      <c r="AA319" s="99" t="str">
        <f>IF(ISBLANK('Mortgage 2 Monthly calcs'!V319),"",'Mortgage 2 Monthly calcs'!V319)</f>
        <v/>
      </c>
      <c r="AB319" s="99" t="str">
        <f>IF(ISBLANK('Mortgage 2 Monthly calcs'!W319),"",'Mortgage 2 Monthly calcs'!W319)</f>
        <v/>
      </c>
    </row>
    <row r="320" spans="2:28" x14ac:dyDescent="0.25">
      <c r="B320" s="110"/>
      <c r="C320" s="111"/>
      <c r="D320" s="124" t="str">
        <f>IF(K1088=1,F307+1,"")</f>
        <v/>
      </c>
      <c r="E320" s="122" t="str">
        <f>IF(ISBLANK('Mortgage 2 Monthly calcs'!E320),"",'Mortgage 2 Monthly calcs'!E320)</f>
        <v/>
      </c>
      <c r="F320" s="122" t="str">
        <f>IF(ISBLANK('Mortgage 2 Monthly calcs'!F320),"",'Mortgage 2 Monthly calcs'!F320)</f>
        <v>Jul</v>
      </c>
      <c r="G320" s="123"/>
      <c r="H320" s="123">
        <f>IF(ISBLANK('Mortgage 2 Monthly calcs'!G320),"",'Mortgage 2 Monthly calcs'!G320)</f>
        <v>0</v>
      </c>
      <c r="I320" s="99" t="e">
        <f>IF(ISBLANK('Mortgage 2 Monthly calcs'!H320),"",'Mortgage 2 Monthly calcs'!H320)</f>
        <v>#VALUE!</v>
      </c>
      <c r="J320" s="99">
        <f>IF(ISBLANK('Mortgage 2 Monthly calcs'!I320),"",'Mortgage 2 Monthly calcs'!I320)</f>
        <v>0</v>
      </c>
      <c r="K320" s="99" t="str">
        <f>IF(ISBLANK('Mortgage 2 Monthly calcs'!J320),"",'Mortgage 2 Monthly calcs'!J320)</f>
        <v/>
      </c>
      <c r="L320" s="99"/>
      <c r="M320" s="99">
        <f>IF(ISBLANK('Mortgage 2 Monthly calcs'!K320),"",'Mortgage 2 Monthly calcs'!K320)</f>
        <v>0</v>
      </c>
      <c r="N320" s="99"/>
      <c r="O320" s="99" t="e">
        <f>IF(ISBLANK('Mortgage 2 Monthly calcs'!L320),"",'Mortgage 2 Monthly calcs'!L320)</f>
        <v>#VALUE!</v>
      </c>
      <c r="P320" s="99"/>
      <c r="Q320" s="99" t="str">
        <f>IF(ISBLANK('Mortgage 2 Monthly calcs'!M320),"",'Mortgage 2 Monthly calcs'!M320)</f>
        <v/>
      </c>
      <c r="R320" s="99" t="str">
        <f>IF(ISBLANK('Mortgage 2 Monthly calcs'!N320),"",'Mortgage 2 Monthly calcs'!N320)</f>
        <v/>
      </c>
      <c r="S320" s="99" t="str">
        <f>IF(ISBLANK('Mortgage 2 Monthly calcs'!O320),"",'Mortgage 2 Monthly calcs'!O320)</f>
        <v/>
      </c>
      <c r="T320" s="99"/>
      <c r="U320" s="99">
        <f>IF(ISBLANK('Mortgage 2 Monthly calcs'!P320),"",'Mortgage 2 Monthly calcs'!P320)</f>
        <v>0</v>
      </c>
      <c r="V320" s="99" t="str">
        <f>IF(ISBLANK('Mortgage 2 Monthly calcs'!Q320),"",'Mortgage 2 Monthly calcs'!Q320)</f>
        <v/>
      </c>
      <c r="W320" s="99" t="str">
        <f>IF(ISBLANK('Mortgage 2 Monthly calcs'!R320),"",'Mortgage 2 Monthly calcs'!R320)</f>
        <v/>
      </c>
      <c r="X320" s="99">
        <f>IF(ISBLANK('Mortgage 2 Monthly calcs'!S320),"",'Mortgage 2 Monthly calcs'!S320)</f>
        <v>0</v>
      </c>
      <c r="Y320" s="99" t="str">
        <f>IF(ISBLANK('Mortgage 2 Monthly calcs'!T320),"",'Mortgage 2 Monthly calcs'!T320)</f>
        <v/>
      </c>
      <c r="Z320" s="99">
        <f>IF(ISBLANK('Mortgage 2 Monthly calcs'!U320),"",'Mortgage 2 Monthly calcs'!U320)</f>
        <v>93290.420445652519</v>
      </c>
      <c r="AA320" s="99" t="str">
        <f>IF(ISBLANK('Mortgage 2 Monthly calcs'!V320),"",'Mortgage 2 Monthly calcs'!V320)</f>
        <v/>
      </c>
      <c r="AB320" s="99" t="str">
        <f>IF(ISBLANK('Mortgage 2 Monthly calcs'!W320),"",'Mortgage 2 Monthly calcs'!W320)</f>
        <v/>
      </c>
    </row>
    <row r="321" spans="2:28" x14ac:dyDescent="0.25">
      <c r="B321" s="110"/>
      <c r="C321" s="111"/>
      <c r="D321" s="124" t="str">
        <f>IF(K1089=1,F307+1,"")</f>
        <v/>
      </c>
      <c r="E321" s="122" t="str">
        <f>IF(ISBLANK('Mortgage 2 Monthly calcs'!E321),"",'Mortgage 2 Monthly calcs'!E321)</f>
        <v/>
      </c>
      <c r="F321" s="122" t="str">
        <f>IF(ISBLANK('Mortgage 2 Monthly calcs'!F321),"",'Mortgage 2 Monthly calcs'!F321)</f>
        <v>Aug</v>
      </c>
      <c r="G321" s="123"/>
      <c r="H321" s="123">
        <f>IF(ISBLANK('Mortgage 2 Monthly calcs'!G321),"",'Mortgage 2 Monthly calcs'!G321)</f>
        <v>0</v>
      </c>
      <c r="I321" s="99" t="e">
        <f>IF(ISBLANK('Mortgage 2 Monthly calcs'!H321),"",'Mortgage 2 Monthly calcs'!H321)</f>
        <v>#VALUE!</v>
      </c>
      <c r="J321" s="99">
        <f>IF(ISBLANK('Mortgage 2 Monthly calcs'!I321),"",'Mortgage 2 Monthly calcs'!I321)</f>
        <v>0</v>
      </c>
      <c r="K321" s="99" t="str">
        <f>IF(ISBLANK('Mortgage 2 Monthly calcs'!J321),"",'Mortgage 2 Monthly calcs'!J321)</f>
        <v/>
      </c>
      <c r="L321" s="99"/>
      <c r="M321" s="99">
        <f>IF(ISBLANK('Mortgage 2 Monthly calcs'!K321),"",'Mortgage 2 Monthly calcs'!K321)</f>
        <v>0</v>
      </c>
      <c r="N321" s="99"/>
      <c r="O321" s="99" t="e">
        <f>IF(ISBLANK('Mortgage 2 Monthly calcs'!L321),"",'Mortgage 2 Monthly calcs'!L321)</f>
        <v>#VALUE!</v>
      </c>
      <c r="P321" s="99"/>
      <c r="Q321" s="99" t="str">
        <f>IF(ISBLANK('Mortgage 2 Monthly calcs'!M321),"",'Mortgage 2 Monthly calcs'!M321)</f>
        <v/>
      </c>
      <c r="R321" s="99" t="str">
        <f>IF(ISBLANK('Mortgage 2 Monthly calcs'!N321),"",'Mortgage 2 Monthly calcs'!N321)</f>
        <v/>
      </c>
      <c r="S321" s="99" t="str">
        <f>IF(ISBLANK('Mortgage 2 Monthly calcs'!O321),"",'Mortgage 2 Monthly calcs'!O321)</f>
        <v/>
      </c>
      <c r="T321" s="99"/>
      <c r="U321" s="99">
        <f>IF(ISBLANK('Mortgage 2 Monthly calcs'!P321),"",'Mortgage 2 Monthly calcs'!P321)</f>
        <v>0</v>
      </c>
      <c r="V321" s="99" t="str">
        <f>IF(ISBLANK('Mortgage 2 Monthly calcs'!Q321),"",'Mortgage 2 Monthly calcs'!Q321)</f>
        <v/>
      </c>
      <c r="W321" s="99" t="str">
        <f>IF(ISBLANK('Mortgage 2 Monthly calcs'!R321),"",'Mortgage 2 Monthly calcs'!R321)</f>
        <v/>
      </c>
      <c r="X321" s="99">
        <f>IF(ISBLANK('Mortgage 2 Monthly calcs'!S321),"",'Mortgage 2 Monthly calcs'!S321)</f>
        <v>0</v>
      </c>
      <c r="Y321" s="99" t="str">
        <f>IF(ISBLANK('Mortgage 2 Monthly calcs'!T321),"",'Mortgage 2 Monthly calcs'!T321)</f>
        <v/>
      </c>
      <c r="Z321" s="99">
        <f>IF(ISBLANK('Mortgage 2 Monthly calcs'!U321),"",'Mortgage 2 Monthly calcs'!U321)</f>
        <v>93290.420445652519</v>
      </c>
      <c r="AA321" s="99" t="str">
        <f>IF(ISBLANK('Mortgage 2 Monthly calcs'!V321),"",'Mortgage 2 Monthly calcs'!V321)</f>
        <v/>
      </c>
      <c r="AB321" s="99" t="str">
        <f>IF(ISBLANK('Mortgage 2 Monthly calcs'!W321),"",'Mortgage 2 Monthly calcs'!W321)</f>
        <v/>
      </c>
    </row>
    <row r="322" spans="2:28" x14ac:dyDescent="0.25">
      <c r="B322" s="110"/>
      <c r="C322" s="111"/>
      <c r="D322" s="124" t="str">
        <f>IF(K1090=1,F307+1,"")</f>
        <v/>
      </c>
      <c r="E322" s="122" t="str">
        <f>IF(ISBLANK('Mortgage 2 Monthly calcs'!E322),"",'Mortgage 2 Monthly calcs'!E322)</f>
        <v/>
      </c>
      <c r="F322" s="122" t="str">
        <f>IF(ISBLANK('Mortgage 2 Monthly calcs'!F322),"",'Mortgage 2 Monthly calcs'!F322)</f>
        <v>Sep</v>
      </c>
      <c r="G322" s="123"/>
      <c r="H322" s="123">
        <f>IF(ISBLANK('Mortgage 2 Monthly calcs'!G322),"",'Mortgage 2 Monthly calcs'!G322)</f>
        <v>0</v>
      </c>
      <c r="I322" s="99" t="e">
        <f>IF(ISBLANK('Mortgage 2 Monthly calcs'!H322),"",'Mortgage 2 Monthly calcs'!H322)</f>
        <v>#VALUE!</v>
      </c>
      <c r="J322" s="99">
        <f>IF(ISBLANK('Mortgage 2 Monthly calcs'!I322),"",'Mortgage 2 Monthly calcs'!I322)</f>
        <v>0</v>
      </c>
      <c r="K322" s="99" t="str">
        <f>IF(ISBLANK('Mortgage 2 Monthly calcs'!J322),"",'Mortgage 2 Monthly calcs'!J322)</f>
        <v/>
      </c>
      <c r="L322" s="99"/>
      <c r="M322" s="99">
        <f>IF(ISBLANK('Mortgage 2 Monthly calcs'!K322),"",'Mortgage 2 Monthly calcs'!K322)</f>
        <v>0</v>
      </c>
      <c r="N322" s="99"/>
      <c r="O322" s="99" t="e">
        <f>IF(ISBLANK('Mortgage 2 Monthly calcs'!L322),"",'Mortgage 2 Monthly calcs'!L322)</f>
        <v>#VALUE!</v>
      </c>
      <c r="P322" s="99"/>
      <c r="Q322" s="99" t="str">
        <f>IF(ISBLANK('Mortgage 2 Monthly calcs'!M322),"",'Mortgage 2 Monthly calcs'!M322)</f>
        <v/>
      </c>
      <c r="R322" s="99" t="str">
        <f>IF(ISBLANK('Mortgage 2 Monthly calcs'!N322),"",'Mortgage 2 Monthly calcs'!N322)</f>
        <v/>
      </c>
      <c r="S322" s="99" t="str">
        <f>IF(ISBLANK('Mortgage 2 Monthly calcs'!O322),"",'Mortgage 2 Monthly calcs'!O322)</f>
        <v/>
      </c>
      <c r="T322" s="99"/>
      <c r="U322" s="99">
        <f>IF(ISBLANK('Mortgage 2 Monthly calcs'!P322),"",'Mortgage 2 Monthly calcs'!P322)</f>
        <v>0</v>
      </c>
      <c r="V322" s="99" t="str">
        <f>IF(ISBLANK('Mortgage 2 Monthly calcs'!Q322),"",'Mortgage 2 Monthly calcs'!Q322)</f>
        <v/>
      </c>
      <c r="W322" s="99" t="str">
        <f>IF(ISBLANK('Mortgage 2 Monthly calcs'!R322),"",'Mortgage 2 Monthly calcs'!R322)</f>
        <v/>
      </c>
      <c r="X322" s="99">
        <f>IF(ISBLANK('Mortgage 2 Monthly calcs'!S322),"",'Mortgage 2 Monthly calcs'!S322)</f>
        <v>0</v>
      </c>
      <c r="Y322" s="99" t="str">
        <f>IF(ISBLANK('Mortgage 2 Monthly calcs'!T322),"",'Mortgage 2 Monthly calcs'!T322)</f>
        <v/>
      </c>
      <c r="Z322" s="99">
        <f>IF(ISBLANK('Mortgage 2 Monthly calcs'!U322),"",'Mortgage 2 Monthly calcs'!U322)</f>
        <v>93290.420445652519</v>
      </c>
      <c r="AA322" s="99" t="str">
        <f>IF(ISBLANK('Mortgage 2 Monthly calcs'!V322),"",'Mortgage 2 Monthly calcs'!V322)</f>
        <v/>
      </c>
      <c r="AB322" s="99" t="str">
        <f>IF(ISBLANK('Mortgage 2 Monthly calcs'!W322),"",'Mortgage 2 Monthly calcs'!W322)</f>
        <v/>
      </c>
    </row>
    <row r="323" spans="2:28" x14ac:dyDescent="0.25">
      <c r="B323" s="110"/>
      <c r="C323" s="111"/>
      <c r="D323" s="124">
        <f>D311+1</f>
        <v>26</v>
      </c>
      <c r="E323" s="122" t="str">
        <f>IF(ISBLANK('Mortgage 2 Monthly calcs'!E323),"",'Mortgage 2 Monthly calcs'!E323)</f>
        <v/>
      </c>
      <c r="F323" s="122" t="str">
        <f>IF(ISBLANK('Mortgage 2 Monthly calcs'!F323),"",'Mortgage 2 Monthly calcs'!F323)</f>
        <v>Oct</v>
      </c>
      <c r="G323" s="123"/>
      <c r="H323" s="123">
        <f>IF(ISBLANK('Mortgage 2 Monthly calcs'!G323),"",'Mortgage 2 Monthly calcs'!G323)</f>
        <v>0</v>
      </c>
      <c r="I323" s="99" t="e">
        <f>IF(ISBLANK('Mortgage 2 Monthly calcs'!H323),"",'Mortgage 2 Monthly calcs'!H323)</f>
        <v>#VALUE!</v>
      </c>
      <c r="J323" s="99">
        <f>IF(ISBLANK('Mortgage 2 Monthly calcs'!I323),"",'Mortgage 2 Monthly calcs'!I323)</f>
        <v>0</v>
      </c>
      <c r="K323" s="99" t="str">
        <f>IF(ISBLANK('Mortgage 2 Monthly calcs'!J323),"",'Mortgage 2 Monthly calcs'!J323)</f>
        <v/>
      </c>
      <c r="L323" s="99"/>
      <c r="M323" s="99">
        <f>IF(ISBLANK('Mortgage 2 Monthly calcs'!K323),"",'Mortgage 2 Monthly calcs'!K323)</f>
        <v>0</v>
      </c>
      <c r="N323" s="99"/>
      <c r="O323" s="99" t="e">
        <f>IF(ISBLANK('Mortgage 2 Monthly calcs'!L323),"",'Mortgage 2 Monthly calcs'!L323)</f>
        <v>#VALUE!</v>
      </c>
      <c r="P323" s="99"/>
      <c r="Q323" s="99" t="str">
        <f>IF(ISBLANK('Mortgage 2 Monthly calcs'!M323),"",'Mortgage 2 Monthly calcs'!M323)</f>
        <v/>
      </c>
      <c r="R323" s="99" t="str">
        <f>IF(ISBLANK('Mortgage 2 Monthly calcs'!N323),"",'Mortgage 2 Monthly calcs'!N323)</f>
        <v/>
      </c>
      <c r="S323" s="99" t="str">
        <f>IF(ISBLANK('Mortgage 2 Monthly calcs'!O323),"",'Mortgage 2 Monthly calcs'!O323)</f>
        <v/>
      </c>
      <c r="T323" s="99"/>
      <c r="U323" s="99">
        <f>IF(ISBLANK('Mortgage 2 Monthly calcs'!P323),"",'Mortgage 2 Monthly calcs'!P323)</f>
        <v>0</v>
      </c>
      <c r="V323" s="99" t="str">
        <f>IF(ISBLANK('Mortgage 2 Monthly calcs'!Q323),"",'Mortgage 2 Monthly calcs'!Q323)</f>
        <v/>
      </c>
      <c r="W323" s="99" t="str">
        <f>IF(ISBLANK('Mortgage 2 Monthly calcs'!R323),"",'Mortgage 2 Monthly calcs'!R323)</f>
        <v/>
      </c>
      <c r="X323" s="99">
        <f>IF(ISBLANK('Mortgage 2 Monthly calcs'!S323),"",'Mortgage 2 Monthly calcs'!S323)</f>
        <v>0</v>
      </c>
      <c r="Y323" s="99" t="str">
        <f>IF(ISBLANK('Mortgage 2 Monthly calcs'!T323),"",'Mortgage 2 Monthly calcs'!T323)</f>
        <v/>
      </c>
      <c r="Z323" s="99">
        <f>IF(ISBLANK('Mortgage 2 Monthly calcs'!U323),"",'Mortgage 2 Monthly calcs'!U323)</f>
        <v>93290.420445652519</v>
      </c>
      <c r="AA323" s="99" t="str">
        <f>IF(ISBLANK('Mortgage 2 Monthly calcs'!V323),"",'Mortgage 2 Monthly calcs'!V323)</f>
        <v/>
      </c>
      <c r="AB323" s="99" t="str">
        <f>IF(ISBLANK('Mortgage 2 Monthly calcs'!W323),"",'Mortgage 2 Monthly calcs'!W323)</f>
        <v/>
      </c>
    </row>
    <row r="324" spans="2:28" x14ac:dyDescent="0.25">
      <c r="B324" s="110"/>
      <c r="C324" s="111"/>
      <c r="D324" s="124"/>
      <c r="E324" s="122" t="str">
        <f>IF(ISBLANK('Mortgage 2 Monthly calcs'!E324),"",'Mortgage 2 Monthly calcs'!E324)</f>
        <v/>
      </c>
      <c r="F324" s="122" t="str">
        <f>IF(ISBLANK('Mortgage 2 Monthly calcs'!F324),"",'Mortgage 2 Monthly calcs'!F324)</f>
        <v>Nov</v>
      </c>
      <c r="G324" s="123"/>
      <c r="H324" s="123">
        <f>IF(ISBLANK('Mortgage 2 Monthly calcs'!G324),"",'Mortgage 2 Monthly calcs'!G324)</f>
        <v>0</v>
      </c>
      <c r="I324" s="99" t="e">
        <f>IF(ISBLANK('Mortgage 2 Monthly calcs'!H324),"",'Mortgage 2 Monthly calcs'!H324)</f>
        <v>#VALUE!</v>
      </c>
      <c r="J324" s="99">
        <f>IF(ISBLANK('Mortgage 2 Monthly calcs'!I324),"",'Mortgage 2 Monthly calcs'!I324)</f>
        <v>0</v>
      </c>
      <c r="K324" s="99" t="str">
        <f>IF(ISBLANK('Mortgage 2 Monthly calcs'!J324),"",'Mortgage 2 Monthly calcs'!J324)</f>
        <v/>
      </c>
      <c r="L324" s="99"/>
      <c r="M324" s="99">
        <f>IF(ISBLANK('Mortgage 2 Monthly calcs'!K324),"",'Mortgage 2 Monthly calcs'!K324)</f>
        <v>0</v>
      </c>
      <c r="N324" s="99"/>
      <c r="O324" s="99" t="e">
        <f>IF(ISBLANK('Mortgage 2 Monthly calcs'!L324),"",'Mortgage 2 Monthly calcs'!L324)</f>
        <v>#VALUE!</v>
      </c>
      <c r="P324" s="99"/>
      <c r="Q324" s="99" t="str">
        <f>IF(ISBLANK('Mortgage 2 Monthly calcs'!M324),"",'Mortgage 2 Monthly calcs'!M324)</f>
        <v/>
      </c>
      <c r="R324" s="99" t="str">
        <f>IF(ISBLANK('Mortgage 2 Monthly calcs'!N324),"",'Mortgage 2 Monthly calcs'!N324)</f>
        <v/>
      </c>
      <c r="S324" s="99" t="str">
        <f>IF(ISBLANK('Mortgage 2 Monthly calcs'!O324),"",'Mortgage 2 Monthly calcs'!O324)</f>
        <v/>
      </c>
      <c r="T324" s="99"/>
      <c r="U324" s="99">
        <f>IF(ISBLANK('Mortgage 2 Monthly calcs'!P324),"",'Mortgage 2 Monthly calcs'!P324)</f>
        <v>0</v>
      </c>
      <c r="V324" s="99" t="str">
        <f>IF(ISBLANK('Mortgage 2 Monthly calcs'!Q324),"",'Mortgage 2 Monthly calcs'!Q324)</f>
        <v/>
      </c>
      <c r="W324" s="99" t="str">
        <f>IF(ISBLANK('Mortgage 2 Monthly calcs'!R324),"",'Mortgage 2 Monthly calcs'!R324)</f>
        <v/>
      </c>
      <c r="X324" s="99">
        <f>IF(ISBLANK('Mortgage 2 Monthly calcs'!S324),"",'Mortgage 2 Monthly calcs'!S324)</f>
        <v>0</v>
      </c>
      <c r="Y324" s="99" t="str">
        <f>IF(ISBLANK('Mortgage 2 Monthly calcs'!T324),"",'Mortgage 2 Monthly calcs'!T324)</f>
        <v/>
      </c>
      <c r="Z324" s="99">
        <f>IF(ISBLANK('Mortgage 2 Monthly calcs'!U324),"",'Mortgage 2 Monthly calcs'!U324)</f>
        <v>93290.420445652519</v>
      </c>
      <c r="AA324" s="99" t="str">
        <f>IF(ISBLANK('Mortgage 2 Monthly calcs'!V324),"",'Mortgage 2 Monthly calcs'!V324)</f>
        <v/>
      </c>
      <c r="AB324" s="99" t="str">
        <f>IF(ISBLANK('Mortgage 2 Monthly calcs'!W324),"",'Mortgage 2 Monthly calcs'!W324)</f>
        <v/>
      </c>
    </row>
    <row r="325" spans="2:28" x14ac:dyDescent="0.25">
      <c r="B325" s="110"/>
      <c r="C325" s="111"/>
      <c r="D325" s="124"/>
      <c r="E325" s="122" t="str">
        <f>IF(ISBLANK('Mortgage 2 Monthly calcs'!E325),"",'Mortgage 2 Monthly calcs'!E325)</f>
        <v/>
      </c>
      <c r="F325" s="122" t="str">
        <f>IF(ISBLANK('Mortgage 2 Monthly calcs'!F325),"",'Mortgage 2 Monthly calcs'!F325)</f>
        <v>Dec</v>
      </c>
      <c r="G325" s="123"/>
      <c r="H325" s="123">
        <f>IF(ISBLANK('Mortgage 2 Monthly calcs'!G325),"",'Mortgage 2 Monthly calcs'!G325)</f>
        <v>0</v>
      </c>
      <c r="I325" s="99" t="e">
        <f>IF(ISBLANK('Mortgage 2 Monthly calcs'!H325),"",'Mortgage 2 Monthly calcs'!H325)</f>
        <v>#VALUE!</v>
      </c>
      <c r="J325" s="99">
        <f>IF(ISBLANK('Mortgage 2 Monthly calcs'!I325),"",'Mortgage 2 Monthly calcs'!I325)</f>
        <v>0</v>
      </c>
      <c r="K325" s="99" t="str">
        <f>IF(ISBLANK('Mortgage 2 Monthly calcs'!J325),"",'Mortgage 2 Monthly calcs'!J325)</f>
        <v/>
      </c>
      <c r="L325" s="99"/>
      <c r="M325" s="99">
        <f>IF(ISBLANK('Mortgage 2 Monthly calcs'!K325),"",'Mortgage 2 Monthly calcs'!K325)</f>
        <v>0</v>
      </c>
      <c r="N325" s="99"/>
      <c r="O325" s="99" t="e">
        <f>IF(ISBLANK('Mortgage 2 Monthly calcs'!L325),"",'Mortgage 2 Monthly calcs'!L325)</f>
        <v>#VALUE!</v>
      </c>
      <c r="P325" s="99"/>
      <c r="Q325" s="99" t="str">
        <f>IF(ISBLANK('Mortgage 2 Monthly calcs'!M325),"",'Mortgage 2 Monthly calcs'!M325)</f>
        <v/>
      </c>
      <c r="R325" s="99" t="str">
        <f>IF(ISBLANK('Mortgage 2 Monthly calcs'!N325),"",'Mortgage 2 Monthly calcs'!N325)</f>
        <v/>
      </c>
      <c r="S325" s="99" t="str">
        <f>IF(ISBLANK('Mortgage 2 Monthly calcs'!O325),"",'Mortgage 2 Monthly calcs'!O325)</f>
        <v/>
      </c>
      <c r="T325" s="99"/>
      <c r="U325" s="99">
        <f>IF(ISBLANK('Mortgage 2 Monthly calcs'!P325),"",'Mortgage 2 Monthly calcs'!P325)</f>
        <v>0</v>
      </c>
      <c r="V325" s="99" t="str">
        <f>IF(ISBLANK('Mortgage 2 Monthly calcs'!Q325),"",'Mortgage 2 Monthly calcs'!Q325)</f>
        <v/>
      </c>
      <c r="W325" s="99" t="str">
        <f>IF(ISBLANK('Mortgage 2 Monthly calcs'!R325),"",'Mortgage 2 Monthly calcs'!R325)</f>
        <v/>
      </c>
      <c r="X325" s="99">
        <f>IF(ISBLANK('Mortgage 2 Monthly calcs'!S325),"",'Mortgage 2 Monthly calcs'!S325)</f>
        <v>0</v>
      </c>
      <c r="Y325" s="99" t="str">
        <f>IF(ISBLANK('Mortgage 2 Monthly calcs'!T325),"",'Mortgage 2 Monthly calcs'!T325)</f>
        <v/>
      </c>
      <c r="Z325" s="99">
        <f>IF(ISBLANK('Mortgage 2 Monthly calcs'!U325),"",'Mortgage 2 Monthly calcs'!U325)</f>
        <v>93290.420445652519</v>
      </c>
      <c r="AA325" s="99" t="str">
        <f>IF(ISBLANK('Mortgage 2 Monthly calcs'!V325),"",'Mortgage 2 Monthly calcs'!V325)</f>
        <v/>
      </c>
      <c r="AB325" s="99" t="str">
        <f>IF(ISBLANK('Mortgage 2 Monthly calcs'!W325),"",'Mortgage 2 Monthly calcs'!W325)</f>
        <v/>
      </c>
    </row>
    <row r="326" spans="2:28" x14ac:dyDescent="0.25">
      <c r="B326" s="110"/>
      <c r="C326" s="111"/>
      <c r="D326" s="124"/>
      <c r="E326" s="122">
        <f>IF(ISBLANK('Mortgage 2 Monthly calcs'!E326),"",'Mortgage 2 Monthly calcs'!E326)</f>
        <v>2036</v>
      </c>
      <c r="F326" s="122" t="str">
        <f>IF(ISBLANK('Mortgage 2 Monthly calcs'!F326),"",'Mortgage 2 Monthly calcs'!F326)</f>
        <v>Jan</v>
      </c>
      <c r="G326" s="123"/>
      <c r="H326" s="123">
        <f>IF(ISBLANK('Mortgage 2 Monthly calcs'!G326),"",'Mortgage 2 Monthly calcs'!G326)</f>
        <v>0</v>
      </c>
      <c r="I326" s="99" t="e">
        <f>IF(ISBLANK('Mortgage 2 Monthly calcs'!H326),"",'Mortgage 2 Monthly calcs'!H326)</f>
        <v>#VALUE!</v>
      </c>
      <c r="J326" s="99">
        <f>IF(ISBLANK('Mortgage 2 Monthly calcs'!I326),"",'Mortgage 2 Monthly calcs'!I326)</f>
        <v>0</v>
      </c>
      <c r="K326" s="99" t="str">
        <f>IF(ISBLANK('Mortgage 2 Monthly calcs'!J326),"",'Mortgage 2 Monthly calcs'!J326)</f>
        <v/>
      </c>
      <c r="L326" s="99"/>
      <c r="M326" s="99">
        <f>IF(ISBLANK('Mortgage 2 Monthly calcs'!K326),"",'Mortgage 2 Monthly calcs'!K326)</f>
        <v>0</v>
      </c>
      <c r="N326" s="99"/>
      <c r="O326" s="99" t="e">
        <f>IF(ISBLANK('Mortgage 2 Monthly calcs'!L326),"",'Mortgage 2 Monthly calcs'!L326)</f>
        <v>#VALUE!</v>
      </c>
      <c r="P326" s="99"/>
      <c r="Q326" s="99" t="str">
        <f>IF(ISBLANK('Mortgage 2 Monthly calcs'!M326),"",'Mortgage 2 Monthly calcs'!M326)</f>
        <v/>
      </c>
      <c r="R326" s="99" t="str">
        <f>IF(ISBLANK('Mortgage 2 Monthly calcs'!N326),"",'Mortgage 2 Monthly calcs'!N326)</f>
        <v/>
      </c>
      <c r="S326" s="99" t="str">
        <f>IF(ISBLANK('Mortgage 2 Monthly calcs'!O326),"",'Mortgage 2 Monthly calcs'!O326)</f>
        <v/>
      </c>
      <c r="T326" s="99"/>
      <c r="U326" s="99">
        <f>IF(ISBLANK('Mortgage 2 Monthly calcs'!P326),"",'Mortgage 2 Monthly calcs'!P326)</f>
        <v>0</v>
      </c>
      <c r="V326" s="99" t="str">
        <f>IF(ISBLANK('Mortgage 2 Monthly calcs'!Q326),"",'Mortgage 2 Monthly calcs'!Q326)</f>
        <v/>
      </c>
      <c r="W326" s="99" t="str">
        <f>IF(ISBLANK('Mortgage 2 Monthly calcs'!R326),"",'Mortgage 2 Monthly calcs'!R326)</f>
        <v/>
      </c>
      <c r="X326" s="99">
        <f>IF(ISBLANK('Mortgage 2 Monthly calcs'!S326),"",'Mortgage 2 Monthly calcs'!S326)</f>
        <v>0</v>
      </c>
      <c r="Y326" s="99" t="str">
        <f>IF(ISBLANK('Mortgage 2 Monthly calcs'!T326),"",'Mortgage 2 Monthly calcs'!T326)</f>
        <v/>
      </c>
      <c r="Z326" s="99">
        <f>IF(ISBLANK('Mortgage 2 Monthly calcs'!U326),"",'Mortgage 2 Monthly calcs'!U326)</f>
        <v>93290.420445652519</v>
      </c>
      <c r="AA326" s="99" t="str">
        <f>IF(ISBLANK('Mortgage 2 Monthly calcs'!V326),"",'Mortgage 2 Monthly calcs'!V326)</f>
        <v/>
      </c>
      <c r="AB326" s="99" t="str">
        <f>IF(ISBLANK('Mortgage 2 Monthly calcs'!W326),"",'Mortgage 2 Monthly calcs'!W326)</f>
        <v/>
      </c>
    </row>
    <row r="327" spans="2:28" x14ac:dyDescent="0.25">
      <c r="B327" s="110"/>
      <c r="C327" s="111"/>
      <c r="D327" s="124"/>
      <c r="E327" s="122" t="str">
        <f>IF(ISBLANK('Mortgage 2 Monthly calcs'!E327),"",'Mortgage 2 Monthly calcs'!E327)</f>
        <v/>
      </c>
      <c r="F327" s="122" t="str">
        <f>IF(ISBLANK('Mortgage 2 Monthly calcs'!F327),"",'Mortgage 2 Monthly calcs'!F327)</f>
        <v>Feb</v>
      </c>
      <c r="G327" s="123"/>
      <c r="H327" s="123">
        <f>IF(ISBLANK('Mortgage 2 Monthly calcs'!G327),"",'Mortgage 2 Monthly calcs'!G327)</f>
        <v>0</v>
      </c>
      <c r="I327" s="99" t="e">
        <f>IF(ISBLANK('Mortgage 2 Monthly calcs'!H327),"",'Mortgage 2 Monthly calcs'!H327)</f>
        <v>#VALUE!</v>
      </c>
      <c r="J327" s="99">
        <f>IF(ISBLANK('Mortgage 2 Monthly calcs'!I327),"",'Mortgage 2 Monthly calcs'!I327)</f>
        <v>0</v>
      </c>
      <c r="K327" s="99" t="str">
        <f>IF(ISBLANK('Mortgage 2 Monthly calcs'!J327),"",'Mortgage 2 Monthly calcs'!J327)</f>
        <v/>
      </c>
      <c r="L327" s="99"/>
      <c r="M327" s="99">
        <f>IF(ISBLANK('Mortgage 2 Monthly calcs'!K327),"",'Mortgage 2 Monthly calcs'!K327)</f>
        <v>0</v>
      </c>
      <c r="N327" s="99"/>
      <c r="O327" s="99" t="e">
        <f>IF(ISBLANK('Mortgage 2 Monthly calcs'!L327),"",'Mortgage 2 Monthly calcs'!L327)</f>
        <v>#VALUE!</v>
      </c>
      <c r="P327" s="99"/>
      <c r="Q327" s="99" t="str">
        <f>IF(ISBLANK('Mortgage 2 Monthly calcs'!M327),"",'Mortgage 2 Monthly calcs'!M327)</f>
        <v/>
      </c>
      <c r="R327" s="99" t="str">
        <f>IF(ISBLANK('Mortgage 2 Monthly calcs'!N327),"",'Mortgage 2 Monthly calcs'!N327)</f>
        <v/>
      </c>
      <c r="S327" s="99" t="str">
        <f>IF(ISBLANK('Mortgage 2 Monthly calcs'!O327),"",'Mortgage 2 Monthly calcs'!O327)</f>
        <v/>
      </c>
      <c r="T327" s="99"/>
      <c r="U327" s="99">
        <f>IF(ISBLANK('Mortgage 2 Monthly calcs'!P327),"",'Mortgage 2 Monthly calcs'!P327)</f>
        <v>0</v>
      </c>
      <c r="V327" s="99" t="str">
        <f>IF(ISBLANK('Mortgage 2 Monthly calcs'!Q327),"",'Mortgage 2 Monthly calcs'!Q327)</f>
        <v/>
      </c>
      <c r="W327" s="99" t="str">
        <f>IF(ISBLANK('Mortgage 2 Monthly calcs'!R327),"",'Mortgage 2 Monthly calcs'!R327)</f>
        <v/>
      </c>
      <c r="X327" s="99">
        <f>IF(ISBLANK('Mortgage 2 Monthly calcs'!S327),"",'Mortgage 2 Monthly calcs'!S327)</f>
        <v>0</v>
      </c>
      <c r="Y327" s="99" t="str">
        <f>IF(ISBLANK('Mortgage 2 Monthly calcs'!T327),"",'Mortgage 2 Monthly calcs'!T327)</f>
        <v/>
      </c>
      <c r="Z327" s="99">
        <f>IF(ISBLANK('Mortgage 2 Monthly calcs'!U327),"",'Mortgage 2 Monthly calcs'!U327)</f>
        <v>93290.420445652519</v>
      </c>
      <c r="AA327" s="99" t="str">
        <f>IF(ISBLANK('Mortgage 2 Monthly calcs'!V327),"",'Mortgage 2 Monthly calcs'!V327)</f>
        <v/>
      </c>
      <c r="AB327" s="99" t="str">
        <f>IF(ISBLANK('Mortgage 2 Monthly calcs'!W327),"",'Mortgage 2 Monthly calcs'!W327)</f>
        <v/>
      </c>
    </row>
    <row r="328" spans="2:28" x14ac:dyDescent="0.25">
      <c r="B328" s="110"/>
      <c r="C328" s="111"/>
      <c r="D328" s="124"/>
      <c r="E328" s="122" t="str">
        <f>IF(ISBLANK('Mortgage 2 Monthly calcs'!E328),"",'Mortgage 2 Monthly calcs'!E328)</f>
        <v/>
      </c>
      <c r="F328" s="122" t="str">
        <f>IF(ISBLANK('Mortgage 2 Monthly calcs'!F328),"",'Mortgage 2 Monthly calcs'!F328)</f>
        <v>Mar</v>
      </c>
      <c r="G328" s="123"/>
      <c r="H328" s="123">
        <f>IF(ISBLANK('Mortgage 2 Monthly calcs'!G328),"",'Mortgage 2 Monthly calcs'!G328)</f>
        <v>0</v>
      </c>
      <c r="I328" s="99" t="e">
        <f>IF(ISBLANK('Mortgage 2 Monthly calcs'!H328),"",'Mortgage 2 Monthly calcs'!H328)</f>
        <v>#VALUE!</v>
      </c>
      <c r="J328" s="99">
        <f>IF(ISBLANK('Mortgage 2 Monthly calcs'!I328),"",'Mortgage 2 Monthly calcs'!I328)</f>
        <v>0</v>
      </c>
      <c r="K328" s="99" t="str">
        <f>IF(ISBLANK('Mortgage 2 Monthly calcs'!J328),"",'Mortgage 2 Monthly calcs'!J328)</f>
        <v/>
      </c>
      <c r="L328" s="99"/>
      <c r="M328" s="99">
        <f>IF(ISBLANK('Mortgage 2 Monthly calcs'!K328),"",'Mortgage 2 Monthly calcs'!K328)</f>
        <v>0</v>
      </c>
      <c r="N328" s="99"/>
      <c r="O328" s="99" t="e">
        <f>IF(ISBLANK('Mortgage 2 Monthly calcs'!L328),"",'Mortgage 2 Monthly calcs'!L328)</f>
        <v>#VALUE!</v>
      </c>
      <c r="P328" s="99"/>
      <c r="Q328" s="99" t="str">
        <f>IF(ISBLANK('Mortgage 2 Monthly calcs'!M328),"",'Mortgage 2 Monthly calcs'!M328)</f>
        <v/>
      </c>
      <c r="R328" s="99" t="str">
        <f>IF(ISBLANK('Mortgage 2 Monthly calcs'!N328),"",'Mortgage 2 Monthly calcs'!N328)</f>
        <v/>
      </c>
      <c r="S328" s="99" t="str">
        <f>IF(ISBLANK('Mortgage 2 Monthly calcs'!O328),"",'Mortgage 2 Monthly calcs'!O328)</f>
        <v/>
      </c>
      <c r="T328" s="99"/>
      <c r="U328" s="99">
        <f>IF(ISBLANK('Mortgage 2 Monthly calcs'!P328),"",'Mortgage 2 Monthly calcs'!P328)</f>
        <v>0</v>
      </c>
      <c r="V328" s="99" t="str">
        <f>IF(ISBLANK('Mortgage 2 Monthly calcs'!Q328),"",'Mortgage 2 Monthly calcs'!Q328)</f>
        <v/>
      </c>
      <c r="W328" s="99" t="str">
        <f>IF(ISBLANK('Mortgage 2 Monthly calcs'!R328),"",'Mortgage 2 Monthly calcs'!R328)</f>
        <v/>
      </c>
      <c r="X328" s="99">
        <f>IF(ISBLANK('Mortgage 2 Monthly calcs'!S328),"",'Mortgage 2 Monthly calcs'!S328)</f>
        <v>0</v>
      </c>
      <c r="Y328" s="99" t="str">
        <f>IF(ISBLANK('Mortgage 2 Monthly calcs'!T328),"",'Mortgage 2 Monthly calcs'!T328)</f>
        <v/>
      </c>
      <c r="Z328" s="99">
        <f>IF(ISBLANK('Mortgage 2 Monthly calcs'!U328),"",'Mortgage 2 Monthly calcs'!U328)</f>
        <v>93290.420445652519</v>
      </c>
      <c r="AA328" s="99" t="str">
        <f>IF(ISBLANK('Mortgage 2 Monthly calcs'!V328),"",'Mortgage 2 Monthly calcs'!V328)</f>
        <v/>
      </c>
      <c r="AB328" s="99" t="str">
        <f>IF(ISBLANK('Mortgage 2 Monthly calcs'!W328),"",'Mortgage 2 Monthly calcs'!W328)</f>
        <v/>
      </c>
    </row>
    <row r="329" spans="2:28" x14ac:dyDescent="0.25">
      <c r="B329" s="110"/>
      <c r="C329" s="111"/>
      <c r="D329" s="124"/>
      <c r="E329" s="122" t="str">
        <f>IF(ISBLANK('Mortgage 2 Monthly calcs'!E329),"",'Mortgage 2 Monthly calcs'!E329)</f>
        <v/>
      </c>
      <c r="F329" s="122" t="str">
        <f>IF(ISBLANK('Mortgage 2 Monthly calcs'!F329),"",'Mortgage 2 Monthly calcs'!F329)</f>
        <v>Apr</v>
      </c>
      <c r="G329" s="123"/>
      <c r="H329" s="123">
        <f>IF(ISBLANK('Mortgage 2 Monthly calcs'!G329),"",'Mortgage 2 Monthly calcs'!G329)</f>
        <v>0</v>
      </c>
      <c r="I329" s="99" t="e">
        <f>IF(ISBLANK('Mortgage 2 Monthly calcs'!H329),"",'Mortgage 2 Monthly calcs'!H329)</f>
        <v>#VALUE!</v>
      </c>
      <c r="J329" s="99">
        <f>IF(ISBLANK('Mortgage 2 Monthly calcs'!I329),"",'Mortgage 2 Monthly calcs'!I329)</f>
        <v>0</v>
      </c>
      <c r="K329" s="99" t="str">
        <f>IF(ISBLANK('Mortgage 2 Monthly calcs'!J329),"",'Mortgage 2 Monthly calcs'!J329)</f>
        <v/>
      </c>
      <c r="L329" s="99"/>
      <c r="M329" s="99">
        <f>IF(ISBLANK('Mortgage 2 Monthly calcs'!K329),"",'Mortgage 2 Monthly calcs'!K329)</f>
        <v>0</v>
      </c>
      <c r="N329" s="99"/>
      <c r="O329" s="99" t="e">
        <f>IF(ISBLANK('Mortgage 2 Monthly calcs'!L329),"",'Mortgage 2 Monthly calcs'!L329)</f>
        <v>#VALUE!</v>
      </c>
      <c r="P329" s="99"/>
      <c r="Q329" s="99" t="str">
        <f>IF(ISBLANK('Mortgage 2 Monthly calcs'!M329),"",'Mortgage 2 Monthly calcs'!M329)</f>
        <v/>
      </c>
      <c r="R329" s="99" t="str">
        <f>IF(ISBLANK('Mortgage 2 Monthly calcs'!N329),"",'Mortgage 2 Monthly calcs'!N329)</f>
        <v/>
      </c>
      <c r="S329" s="99" t="str">
        <f>IF(ISBLANK('Mortgage 2 Monthly calcs'!O329),"",'Mortgage 2 Monthly calcs'!O329)</f>
        <v/>
      </c>
      <c r="T329" s="99"/>
      <c r="U329" s="99">
        <f>IF(ISBLANK('Mortgage 2 Monthly calcs'!P329),"",'Mortgage 2 Monthly calcs'!P329)</f>
        <v>0</v>
      </c>
      <c r="V329" s="99" t="str">
        <f>IF(ISBLANK('Mortgage 2 Monthly calcs'!Q329),"",'Mortgage 2 Monthly calcs'!Q329)</f>
        <v/>
      </c>
      <c r="W329" s="99" t="str">
        <f>IF(ISBLANK('Mortgage 2 Monthly calcs'!R329),"",'Mortgage 2 Monthly calcs'!R329)</f>
        <v/>
      </c>
      <c r="X329" s="99">
        <f>IF(ISBLANK('Mortgage 2 Monthly calcs'!S329),"",'Mortgage 2 Monthly calcs'!S329)</f>
        <v>0</v>
      </c>
      <c r="Y329" s="99" t="str">
        <f>IF(ISBLANK('Mortgage 2 Monthly calcs'!T329),"",'Mortgage 2 Monthly calcs'!T329)</f>
        <v/>
      </c>
      <c r="Z329" s="99">
        <f>IF(ISBLANK('Mortgage 2 Monthly calcs'!U329),"",'Mortgage 2 Monthly calcs'!U329)</f>
        <v>93290.420445652519</v>
      </c>
      <c r="AA329" s="99" t="str">
        <f>IF(ISBLANK('Mortgage 2 Monthly calcs'!V329),"",'Mortgage 2 Monthly calcs'!V329)</f>
        <v/>
      </c>
      <c r="AB329" s="99" t="str">
        <f>IF(ISBLANK('Mortgage 2 Monthly calcs'!W329),"",'Mortgage 2 Monthly calcs'!W329)</f>
        <v/>
      </c>
    </row>
    <row r="330" spans="2:28" x14ac:dyDescent="0.25">
      <c r="B330" s="110"/>
      <c r="C330" s="111"/>
      <c r="D330" s="124"/>
      <c r="E330" s="122" t="str">
        <f>IF(ISBLANK('Mortgage 2 Monthly calcs'!E330),"",'Mortgage 2 Monthly calcs'!E330)</f>
        <v/>
      </c>
      <c r="F330" s="122" t="str">
        <f>IF(ISBLANK('Mortgage 2 Monthly calcs'!F330),"",'Mortgage 2 Monthly calcs'!F330)</f>
        <v>May</v>
      </c>
      <c r="G330" s="123"/>
      <c r="H330" s="123">
        <f>IF(ISBLANK('Mortgage 2 Monthly calcs'!G330),"",'Mortgage 2 Monthly calcs'!G330)</f>
        <v>0</v>
      </c>
      <c r="I330" s="99" t="e">
        <f>IF(ISBLANK('Mortgage 2 Monthly calcs'!H330),"",'Mortgage 2 Monthly calcs'!H330)</f>
        <v>#VALUE!</v>
      </c>
      <c r="J330" s="99">
        <f>IF(ISBLANK('Mortgage 2 Monthly calcs'!I330),"",'Mortgage 2 Monthly calcs'!I330)</f>
        <v>0</v>
      </c>
      <c r="K330" s="99" t="str">
        <f>IF(ISBLANK('Mortgage 2 Monthly calcs'!J330),"",'Mortgage 2 Monthly calcs'!J330)</f>
        <v/>
      </c>
      <c r="L330" s="99"/>
      <c r="M330" s="99">
        <f>IF(ISBLANK('Mortgage 2 Monthly calcs'!K330),"",'Mortgage 2 Monthly calcs'!K330)</f>
        <v>0</v>
      </c>
      <c r="N330" s="99"/>
      <c r="O330" s="99" t="e">
        <f>IF(ISBLANK('Mortgage 2 Monthly calcs'!L330),"",'Mortgage 2 Monthly calcs'!L330)</f>
        <v>#VALUE!</v>
      </c>
      <c r="P330" s="99"/>
      <c r="Q330" s="99" t="str">
        <f>IF(ISBLANK('Mortgage 2 Monthly calcs'!M330),"",'Mortgage 2 Monthly calcs'!M330)</f>
        <v/>
      </c>
      <c r="R330" s="99" t="str">
        <f>IF(ISBLANK('Mortgage 2 Monthly calcs'!N330),"",'Mortgage 2 Monthly calcs'!N330)</f>
        <v/>
      </c>
      <c r="S330" s="99" t="str">
        <f>IF(ISBLANK('Mortgage 2 Monthly calcs'!O330),"",'Mortgage 2 Monthly calcs'!O330)</f>
        <v/>
      </c>
      <c r="T330" s="99"/>
      <c r="U330" s="99">
        <f>IF(ISBLANK('Mortgage 2 Monthly calcs'!P330),"",'Mortgage 2 Monthly calcs'!P330)</f>
        <v>0</v>
      </c>
      <c r="V330" s="99" t="str">
        <f>IF(ISBLANK('Mortgage 2 Monthly calcs'!Q330),"",'Mortgage 2 Monthly calcs'!Q330)</f>
        <v/>
      </c>
      <c r="W330" s="99" t="str">
        <f>IF(ISBLANK('Mortgage 2 Monthly calcs'!R330),"",'Mortgage 2 Monthly calcs'!R330)</f>
        <v/>
      </c>
      <c r="X330" s="99">
        <f>IF(ISBLANK('Mortgage 2 Monthly calcs'!S330),"",'Mortgage 2 Monthly calcs'!S330)</f>
        <v>0</v>
      </c>
      <c r="Y330" s="99" t="str">
        <f>IF(ISBLANK('Mortgage 2 Monthly calcs'!T330),"",'Mortgage 2 Monthly calcs'!T330)</f>
        <v/>
      </c>
      <c r="Z330" s="99">
        <f>IF(ISBLANK('Mortgage 2 Monthly calcs'!U330),"",'Mortgage 2 Monthly calcs'!U330)</f>
        <v>93290.420445652519</v>
      </c>
      <c r="AA330" s="99" t="str">
        <f>IF(ISBLANK('Mortgage 2 Monthly calcs'!V330),"",'Mortgage 2 Monthly calcs'!V330)</f>
        <v/>
      </c>
      <c r="AB330" s="99" t="str">
        <f>IF(ISBLANK('Mortgage 2 Monthly calcs'!W330),"",'Mortgage 2 Monthly calcs'!W330)</f>
        <v/>
      </c>
    </row>
    <row r="331" spans="2:28" x14ac:dyDescent="0.25">
      <c r="B331" s="110"/>
      <c r="C331" s="111"/>
      <c r="D331" s="124"/>
      <c r="E331" s="122" t="str">
        <f>IF(ISBLANK('Mortgage 2 Monthly calcs'!E331),"",'Mortgage 2 Monthly calcs'!E331)</f>
        <v/>
      </c>
      <c r="F331" s="122" t="str">
        <f>IF(ISBLANK('Mortgage 2 Monthly calcs'!F331),"",'Mortgage 2 Monthly calcs'!F331)</f>
        <v>Jun</v>
      </c>
      <c r="G331" s="123"/>
      <c r="H331" s="123">
        <f>IF(ISBLANK('Mortgage 2 Monthly calcs'!G331),"",'Mortgage 2 Monthly calcs'!G331)</f>
        <v>0</v>
      </c>
      <c r="I331" s="99" t="e">
        <f>IF(ISBLANK('Mortgage 2 Monthly calcs'!H331),"",'Mortgage 2 Monthly calcs'!H331)</f>
        <v>#VALUE!</v>
      </c>
      <c r="J331" s="99">
        <f>IF(ISBLANK('Mortgage 2 Monthly calcs'!I331),"",'Mortgage 2 Monthly calcs'!I331)</f>
        <v>0</v>
      </c>
      <c r="K331" s="99" t="str">
        <f>IF(ISBLANK('Mortgage 2 Monthly calcs'!J331),"",'Mortgage 2 Monthly calcs'!J331)</f>
        <v/>
      </c>
      <c r="L331" s="99"/>
      <c r="M331" s="99">
        <f>IF(ISBLANK('Mortgage 2 Monthly calcs'!K331),"",'Mortgage 2 Monthly calcs'!K331)</f>
        <v>0</v>
      </c>
      <c r="N331" s="99"/>
      <c r="O331" s="99" t="e">
        <f>IF(ISBLANK('Mortgage 2 Monthly calcs'!L331),"",'Mortgage 2 Monthly calcs'!L331)</f>
        <v>#VALUE!</v>
      </c>
      <c r="P331" s="99"/>
      <c r="Q331" s="99" t="str">
        <f>IF(ISBLANK('Mortgage 2 Monthly calcs'!M331),"",'Mortgage 2 Monthly calcs'!M331)</f>
        <v/>
      </c>
      <c r="R331" s="99" t="str">
        <f>IF(ISBLANK('Mortgage 2 Monthly calcs'!N331),"",'Mortgage 2 Monthly calcs'!N331)</f>
        <v/>
      </c>
      <c r="S331" s="99" t="str">
        <f>IF(ISBLANK('Mortgage 2 Monthly calcs'!O331),"",'Mortgage 2 Monthly calcs'!O331)</f>
        <v/>
      </c>
      <c r="T331" s="99"/>
      <c r="U331" s="99">
        <f>IF(ISBLANK('Mortgage 2 Monthly calcs'!P331),"",'Mortgage 2 Monthly calcs'!P331)</f>
        <v>0</v>
      </c>
      <c r="V331" s="99" t="str">
        <f>IF(ISBLANK('Mortgage 2 Monthly calcs'!Q331),"",'Mortgage 2 Monthly calcs'!Q331)</f>
        <v/>
      </c>
      <c r="W331" s="99" t="str">
        <f>IF(ISBLANK('Mortgage 2 Monthly calcs'!R331),"",'Mortgage 2 Monthly calcs'!R331)</f>
        <v/>
      </c>
      <c r="X331" s="99">
        <f>IF(ISBLANK('Mortgage 2 Monthly calcs'!S331),"",'Mortgage 2 Monthly calcs'!S331)</f>
        <v>0</v>
      </c>
      <c r="Y331" s="99" t="str">
        <f>IF(ISBLANK('Mortgage 2 Monthly calcs'!T331),"",'Mortgage 2 Monthly calcs'!T331)</f>
        <v/>
      </c>
      <c r="Z331" s="99">
        <f>IF(ISBLANK('Mortgage 2 Monthly calcs'!U331),"",'Mortgage 2 Monthly calcs'!U331)</f>
        <v>93290.420445652519</v>
      </c>
      <c r="AA331" s="99" t="str">
        <f>IF(ISBLANK('Mortgage 2 Monthly calcs'!V331),"",'Mortgage 2 Monthly calcs'!V331)</f>
        <v/>
      </c>
      <c r="AB331" s="99" t="str">
        <f>IF(ISBLANK('Mortgage 2 Monthly calcs'!W331),"",'Mortgage 2 Monthly calcs'!W331)</f>
        <v/>
      </c>
    </row>
    <row r="332" spans="2:28" x14ac:dyDescent="0.25">
      <c r="B332" s="110"/>
      <c r="C332" s="111"/>
      <c r="D332" s="124"/>
      <c r="E332" s="122" t="str">
        <f>IF(ISBLANK('Mortgage 2 Monthly calcs'!E332),"",'Mortgage 2 Monthly calcs'!E332)</f>
        <v/>
      </c>
      <c r="F332" s="122" t="str">
        <f>IF(ISBLANK('Mortgage 2 Monthly calcs'!F332),"",'Mortgage 2 Monthly calcs'!F332)</f>
        <v>Jul</v>
      </c>
      <c r="G332" s="123"/>
      <c r="H332" s="123">
        <f>IF(ISBLANK('Mortgage 2 Monthly calcs'!G332),"",'Mortgage 2 Monthly calcs'!G332)</f>
        <v>0</v>
      </c>
      <c r="I332" s="99" t="e">
        <f>IF(ISBLANK('Mortgage 2 Monthly calcs'!H332),"",'Mortgage 2 Monthly calcs'!H332)</f>
        <v>#VALUE!</v>
      </c>
      <c r="J332" s="99">
        <f>IF(ISBLANK('Mortgage 2 Monthly calcs'!I332),"",'Mortgage 2 Monthly calcs'!I332)</f>
        <v>0</v>
      </c>
      <c r="K332" s="99" t="str">
        <f>IF(ISBLANK('Mortgage 2 Monthly calcs'!J332),"",'Mortgage 2 Monthly calcs'!J332)</f>
        <v/>
      </c>
      <c r="L332" s="99"/>
      <c r="M332" s="99">
        <f>IF(ISBLANK('Mortgage 2 Monthly calcs'!K332),"",'Mortgage 2 Monthly calcs'!K332)</f>
        <v>0</v>
      </c>
      <c r="N332" s="99"/>
      <c r="O332" s="99" t="e">
        <f>IF(ISBLANK('Mortgage 2 Monthly calcs'!L332),"",'Mortgage 2 Monthly calcs'!L332)</f>
        <v>#VALUE!</v>
      </c>
      <c r="P332" s="99"/>
      <c r="Q332" s="99" t="str">
        <f>IF(ISBLANK('Mortgage 2 Monthly calcs'!M332),"",'Mortgage 2 Monthly calcs'!M332)</f>
        <v/>
      </c>
      <c r="R332" s="99" t="str">
        <f>IF(ISBLANK('Mortgage 2 Monthly calcs'!N332),"",'Mortgage 2 Monthly calcs'!N332)</f>
        <v/>
      </c>
      <c r="S332" s="99" t="str">
        <f>IF(ISBLANK('Mortgage 2 Monthly calcs'!O332),"",'Mortgage 2 Monthly calcs'!O332)</f>
        <v/>
      </c>
      <c r="T332" s="99"/>
      <c r="U332" s="99">
        <f>IF(ISBLANK('Mortgage 2 Monthly calcs'!P332),"",'Mortgage 2 Monthly calcs'!P332)</f>
        <v>0</v>
      </c>
      <c r="V332" s="99" t="str">
        <f>IF(ISBLANK('Mortgage 2 Monthly calcs'!Q332),"",'Mortgage 2 Monthly calcs'!Q332)</f>
        <v/>
      </c>
      <c r="W332" s="99" t="str">
        <f>IF(ISBLANK('Mortgage 2 Monthly calcs'!R332),"",'Mortgage 2 Monthly calcs'!R332)</f>
        <v/>
      </c>
      <c r="X332" s="99">
        <f>IF(ISBLANK('Mortgage 2 Monthly calcs'!S332),"",'Mortgage 2 Monthly calcs'!S332)</f>
        <v>0</v>
      </c>
      <c r="Y332" s="99" t="str">
        <f>IF(ISBLANK('Mortgage 2 Monthly calcs'!T332),"",'Mortgage 2 Monthly calcs'!T332)</f>
        <v/>
      </c>
      <c r="Z332" s="99">
        <f>IF(ISBLANK('Mortgage 2 Monthly calcs'!U332),"",'Mortgage 2 Monthly calcs'!U332)</f>
        <v>93290.420445652519</v>
      </c>
      <c r="AA332" s="99" t="str">
        <f>IF(ISBLANK('Mortgage 2 Monthly calcs'!V332),"",'Mortgage 2 Monthly calcs'!V332)</f>
        <v/>
      </c>
      <c r="AB332" s="99" t="str">
        <f>IF(ISBLANK('Mortgage 2 Monthly calcs'!W332),"",'Mortgage 2 Monthly calcs'!W332)</f>
        <v/>
      </c>
    </row>
    <row r="333" spans="2:28" x14ac:dyDescent="0.25">
      <c r="B333" s="110"/>
      <c r="C333" s="111"/>
      <c r="D333" s="124"/>
      <c r="E333" s="122" t="str">
        <f>IF(ISBLANK('Mortgage 2 Monthly calcs'!E333),"",'Mortgage 2 Monthly calcs'!E333)</f>
        <v/>
      </c>
      <c r="F333" s="122" t="str">
        <f>IF(ISBLANK('Mortgage 2 Monthly calcs'!F333),"",'Mortgage 2 Monthly calcs'!F333)</f>
        <v>Aug</v>
      </c>
      <c r="G333" s="123"/>
      <c r="H333" s="123">
        <f>IF(ISBLANK('Mortgage 2 Monthly calcs'!G333),"",'Mortgage 2 Monthly calcs'!G333)</f>
        <v>0</v>
      </c>
      <c r="I333" s="99" t="e">
        <f>IF(ISBLANK('Mortgage 2 Monthly calcs'!H333),"",'Mortgage 2 Monthly calcs'!H333)</f>
        <v>#VALUE!</v>
      </c>
      <c r="J333" s="99">
        <f>IF(ISBLANK('Mortgage 2 Monthly calcs'!I333),"",'Mortgage 2 Monthly calcs'!I333)</f>
        <v>0</v>
      </c>
      <c r="K333" s="99" t="str">
        <f>IF(ISBLANK('Mortgage 2 Monthly calcs'!J333),"",'Mortgage 2 Monthly calcs'!J333)</f>
        <v/>
      </c>
      <c r="L333" s="99"/>
      <c r="M333" s="99">
        <f>IF(ISBLANK('Mortgage 2 Monthly calcs'!K333),"",'Mortgage 2 Monthly calcs'!K333)</f>
        <v>0</v>
      </c>
      <c r="N333" s="99"/>
      <c r="O333" s="99" t="e">
        <f>IF(ISBLANK('Mortgage 2 Monthly calcs'!L333),"",'Mortgage 2 Monthly calcs'!L333)</f>
        <v>#VALUE!</v>
      </c>
      <c r="P333" s="99"/>
      <c r="Q333" s="99" t="str">
        <f>IF(ISBLANK('Mortgage 2 Monthly calcs'!M333),"",'Mortgage 2 Monthly calcs'!M333)</f>
        <v/>
      </c>
      <c r="R333" s="99" t="str">
        <f>IF(ISBLANK('Mortgage 2 Monthly calcs'!N333),"",'Mortgage 2 Monthly calcs'!N333)</f>
        <v/>
      </c>
      <c r="S333" s="99" t="str">
        <f>IF(ISBLANK('Mortgage 2 Monthly calcs'!O333),"",'Mortgage 2 Monthly calcs'!O333)</f>
        <v/>
      </c>
      <c r="T333" s="99"/>
      <c r="U333" s="99">
        <f>IF(ISBLANK('Mortgage 2 Monthly calcs'!P333),"",'Mortgage 2 Monthly calcs'!P333)</f>
        <v>0</v>
      </c>
      <c r="V333" s="99" t="str">
        <f>IF(ISBLANK('Mortgage 2 Monthly calcs'!Q333),"",'Mortgage 2 Monthly calcs'!Q333)</f>
        <v/>
      </c>
      <c r="W333" s="99" t="str">
        <f>IF(ISBLANK('Mortgage 2 Monthly calcs'!R333),"",'Mortgage 2 Monthly calcs'!R333)</f>
        <v/>
      </c>
      <c r="X333" s="99">
        <f>IF(ISBLANK('Mortgage 2 Monthly calcs'!S333),"",'Mortgage 2 Monthly calcs'!S333)</f>
        <v>0</v>
      </c>
      <c r="Y333" s="99" t="str">
        <f>IF(ISBLANK('Mortgage 2 Monthly calcs'!T333),"",'Mortgage 2 Monthly calcs'!T333)</f>
        <v/>
      </c>
      <c r="Z333" s="99">
        <f>IF(ISBLANK('Mortgage 2 Monthly calcs'!U333),"",'Mortgage 2 Monthly calcs'!U333)</f>
        <v>93290.420445652519</v>
      </c>
      <c r="AA333" s="99" t="str">
        <f>IF(ISBLANK('Mortgage 2 Monthly calcs'!V333),"",'Mortgage 2 Monthly calcs'!V333)</f>
        <v/>
      </c>
      <c r="AB333" s="99" t="str">
        <f>IF(ISBLANK('Mortgage 2 Monthly calcs'!W333),"",'Mortgage 2 Monthly calcs'!W333)</f>
        <v/>
      </c>
    </row>
    <row r="334" spans="2:28" x14ac:dyDescent="0.25">
      <c r="B334" s="110"/>
      <c r="C334" s="111"/>
      <c r="D334" s="124"/>
      <c r="E334" s="122" t="str">
        <f>IF(ISBLANK('Mortgage 2 Monthly calcs'!E334),"",'Mortgage 2 Monthly calcs'!E334)</f>
        <v/>
      </c>
      <c r="F334" s="122" t="str">
        <f>IF(ISBLANK('Mortgage 2 Monthly calcs'!F334),"",'Mortgage 2 Monthly calcs'!F334)</f>
        <v>Sep</v>
      </c>
      <c r="G334" s="123"/>
      <c r="H334" s="123">
        <f>IF(ISBLANK('Mortgage 2 Monthly calcs'!G334),"",'Mortgage 2 Monthly calcs'!G334)</f>
        <v>0</v>
      </c>
      <c r="I334" s="99" t="e">
        <f>IF(ISBLANK('Mortgage 2 Monthly calcs'!H334),"",'Mortgage 2 Monthly calcs'!H334)</f>
        <v>#VALUE!</v>
      </c>
      <c r="J334" s="99">
        <f>IF(ISBLANK('Mortgage 2 Monthly calcs'!I334),"",'Mortgage 2 Monthly calcs'!I334)</f>
        <v>0</v>
      </c>
      <c r="K334" s="99" t="str">
        <f>IF(ISBLANK('Mortgage 2 Monthly calcs'!J334),"",'Mortgage 2 Monthly calcs'!J334)</f>
        <v/>
      </c>
      <c r="L334" s="99"/>
      <c r="M334" s="99">
        <f>IF(ISBLANK('Mortgage 2 Monthly calcs'!K334),"",'Mortgage 2 Monthly calcs'!K334)</f>
        <v>0</v>
      </c>
      <c r="N334" s="99"/>
      <c r="O334" s="99" t="e">
        <f>IF(ISBLANK('Mortgage 2 Monthly calcs'!L334),"",'Mortgage 2 Monthly calcs'!L334)</f>
        <v>#VALUE!</v>
      </c>
      <c r="P334" s="99"/>
      <c r="Q334" s="99" t="str">
        <f>IF(ISBLANK('Mortgage 2 Monthly calcs'!M334),"",'Mortgage 2 Monthly calcs'!M334)</f>
        <v/>
      </c>
      <c r="R334" s="99" t="str">
        <f>IF(ISBLANK('Mortgage 2 Monthly calcs'!N334),"",'Mortgage 2 Monthly calcs'!N334)</f>
        <v/>
      </c>
      <c r="S334" s="99" t="str">
        <f>IF(ISBLANK('Mortgage 2 Monthly calcs'!O334),"",'Mortgage 2 Monthly calcs'!O334)</f>
        <v/>
      </c>
      <c r="T334" s="99"/>
      <c r="U334" s="99">
        <f>IF(ISBLANK('Mortgage 2 Monthly calcs'!P334),"",'Mortgage 2 Monthly calcs'!P334)</f>
        <v>0</v>
      </c>
      <c r="V334" s="99" t="str">
        <f>IF(ISBLANK('Mortgage 2 Monthly calcs'!Q334),"",'Mortgage 2 Monthly calcs'!Q334)</f>
        <v/>
      </c>
      <c r="W334" s="99" t="str">
        <f>IF(ISBLANK('Mortgage 2 Monthly calcs'!R334),"",'Mortgage 2 Monthly calcs'!R334)</f>
        <v/>
      </c>
      <c r="X334" s="99">
        <f>IF(ISBLANK('Mortgage 2 Monthly calcs'!S334),"",'Mortgage 2 Monthly calcs'!S334)</f>
        <v>0</v>
      </c>
      <c r="Y334" s="99" t="str">
        <f>IF(ISBLANK('Mortgage 2 Monthly calcs'!T334),"",'Mortgage 2 Monthly calcs'!T334)</f>
        <v/>
      </c>
      <c r="Z334" s="99">
        <f>IF(ISBLANK('Mortgage 2 Monthly calcs'!U334),"",'Mortgage 2 Monthly calcs'!U334)</f>
        <v>93290.420445652519</v>
      </c>
      <c r="AA334" s="99" t="str">
        <f>IF(ISBLANK('Mortgage 2 Monthly calcs'!V334),"",'Mortgage 2 Monthly calcs'!V334)</f>
        <v/>
      </c>
      <c r="AB334" s="99" t="str">
        <f>IF(ISBLANK('Mortgage 2 Monthly calcs'!W334),"",'Mortgage 2 Monthly calcs'!W334)</f>
        <v/>
      </c>
    </row>
    <row r="335" spans="2:28" x14ac:dyDescent="0.25">
      <c r="B335" s="110"/>
      <c r="C335" s="111"/>
      <c r="D335" s="124">
        <f>D323+1</f>
        <v>27</v>
      </c>
      <c r="E335" s="122" t="str">
        <f>IF(ISBLANK('Mortgage 2 Monthly calcs'!E335),"",'Mortgage 2 Monthly calcs'!E335)</f>
        <v/>
      </c>
      <c r="F335" s="122" t="str">
        <f>IF(ISBLANK('Mortgage 2 Monthly calcs'!F335),"",'Mortgage 2 Monthly calcs'!F335)</f>
        <v>Oct</v>
      </c>
      <c r="G335" s="123"/>
      <c r="H335" s="123">
        <f>IF(ISBLANK('Mortgage 2 Monthly calcs'!G335),"",'Mortgage 2 Monthly calcs'!G335)</f>
        <v>0</v>
      </c>
      <c r="I335" s="99" t="e">
        <f>IF(ISBLANK('Mortgage 2 Monthly calcs'!H335),"",'Mortgage 2 Monthly calcs'!H335)</f>
        <v>#VALUE!</v>
      </c>
      <c r="J335" s="99">
        <f>IF(ISBLANK('Mortgage 2 Monthly calcs'!I335),"",'Mortgage 2 Monthly calcs'!I335)</f>
        <v>0</v>
      </c>
      <c r="K335" s="99" t="str">
        <f>IF(ISBLANK('Mortgage 2 Monthly calcs'!J335),"",'Mortgage 2 Monthly calcs'!J335)</f>
        <v/>
      </c>
      <c r="L335" s="99"/>
      <c r="M335" s="99">
        <f>IF(ISBLANK('Mortgage 2 Monthly calcs'!K335),"",'Mortgage 2 Monthly calcs'!K335)</f>
        <v>0</v>
      </c>
      <c r="N335" s="99"/>
      <c r="O335" s="99" t="e">
        <f>IF(ISBLANK('Mortgage 2 Monthly calcs'!L335),"",'Mortgage 2 Monthly calcs'!L335)</f>
        <v>#VALUE!</v>
      </c>
      <c r="P335" s="99"/>
      <c r="Q335" s="99" t="str">
        <f>IF(ISBLANK('Mortgage 2 Monthly calcs'!M335),"",'Mortgage 2 Monthly calcs'!M335)</f>
        <v/>
      </c>
      <c r="R335" s="99" t="str">
        <f>IF(ISBLANK('Mortgage 2 Monthly calcs'!N335),"",'Mortgage 2 Monthly calcs'!N335)</f>
        <v/>
      </c>
      <c r="S335" s="99" t="str">
        <f>IF(ISBLANK('Mortgage 2 Monthly calcs'!O335),"",'Mortgage 2 Monthly calcs'!O335)</f>
        <v/>
      </c>
      <c r="T335" s="99"/>
      <c r="U335" s="99">
        <f>IF(ISBLANK('Mortgage 2 Monthly calcs'!P335),"",'Mortgage 2 Monthly calcs'!P335)</f>
        <v>0</v>
      </c>
      <c r="V335" s="99" t="str">
        <f>IF(ISBLANK('Mortgage 2 Monthly calcs'!Q335),"",'Mortgage 2 Monthly calcs'!Q335)</f>
        <v/>
      </c>
      <c r="W335" s="99" t="str">
        <f>IF(ISBLANK('Mortgage 2 Monthly calcs'!R335),"",'Mortgage 2 Monthly calcs'!R335)</f>
        <v/>
      </c>
      <c r="X335" s="99">
        <f>IF(ISBLANK('Mortgage 2 Monthly calcs'!S335),"",'Mortgage 2 Monthly calcs'!S335)</f>
        <v>0</v>
      </c>
      <c r="Y335" s="99" t="str">
        <f>IF(ISBLANK('Mortgage 2 Monthly calcs'!T335),"",'Mortgage 2 Monthly calcs'!T335)</f>
        <v/>
      </c>
      <c r="Z335" s="99">
        <f>IF(ISBLANK('Mortgage 2 Monthly calcs'!U335),"",'Mortgage 2 Monthly calcs'!U335)</f>
        <v>93290.420445652519</v>
      </c>
      <c r="AA335" s="99" t="str">
        <f>IF(ISBLANK('Mortgage 2 Monthly calcs'!V335),"",'Mortgage 2 Monthly calcs'!V335)</f>
        <v/>
      </c>
      <c r="AB335" s="99" t="str">
        <f>IF(ISBLANK('Mortgage 2 Monthly calcs'!W335),"",'Mortgage 2 Monthly calcs'!W335)</f>
        <v/>
      </c>
    </row>
    <row r="336" spans="2:28" x14ac:dyDescent="0.25">
      <c r="B336" s="110"/>
      <c r="C336" s="111"/>
      <c r="D336" s="124"/>
      <c r="E336" s="122" t="str">
        <f>IF(ISBLANK('Mortgage 2 Monthly calcs'!E336),"",'Mortgage 2 Monthly calcs'!E336)</f>
        <v/>
      </c>
      <c r="F336" s="122" t="str">
        <f>IF(ISBLANK('Mortgage 2 Monthly calcs'!F336),"",'Mortgage 2 Monthly calcs'!F336)</f>
        <v>Nov</v>
      </c>
      <c r="G336" s="123"/>
      <c r="H336" s="123">
        <f>IF(ISBLANK('Mortgage 2 Monthly calcs'!G336),"",'Mortgage 2 Monthly calcs'!G336)</f>
        <v>0</v>
      </c>
      <c r="I336" s="99" t="e">
        <f>IF(ISBLANK('Mortgage 2 Monthly calcs'!H336),"",'Mortgage 2 Monthly calcs'!H336)</f>
        <v>#VALUE!</v>
      </c>
      <c r="J336" s="99">
        <f>IF(ISBLANK('Mortgage 2 Monthly calcs'!I336),"",'Mortgage 2 Monthly calcs'!I336)</f>
        <v>0</v>
      </c>
      <c r="K336" s="99" t="str">
        <f>IF(ISBLANK('Mortgage 2 Monthly calcs'!J336),"",'Mortgage 2 Monthly calcs'!J336)</f>
        <v/>
      </c>
      <c r="L336" s="99"/>
      <c r="M336" s="99">
        <f>IF(ISBLANK('Mortgage 2 Monthly calcs'!K336),"",'Mortgage 2 Monthly calcs'!K336)</f>
        <v>0</v>
      </c>
      <c r="N336" s="99"/>
      <c r="O336" s="99" t="e">
        <f>IF(ISBLANK('Mortgage 2 Monthly calcs'!L336),"",'Mortgage 2 Monthly calcs'!L336)</f>
        <v>#VALUE!</v>
      </c>
      <c r="P336" s="99"/>
      <c r="Q336" s="99" t="str">
        <f>IF(ISBLANK('Mortgage 2 Monthly calcs'!M336),"",'Mortgage 2 Monthly calcs'!M336)</f>
        <v/>
      </c>
      <c r="R336" s="99" t="str">
        <f>IF(ISBLANK('Mortgage 2 Monthly calcs'!N336),"",'Mortgage 2 Monthly calcs'!N336)</f>
        <v/>
      </c>
      <c r="S336" s="99" t="str">
        <f>IF(ISBLANK('Mortgage 2 Monthly calcs'!O336),"",'Mortgage 2 Monthly calcs'!O336)</f>
        <v/>
      </c>
      <c r="T336" s="99"/>
      <c r="U336" s="99">
        <f>IF(ISBLANK('Mortgage 2 Monthly calcs'!P336),"",'Mortgage 2 Monthly calcs'!P336)</f>
        <v>0</v>
      </c>
      <c r="V336" s="99" t="str">
        <f>IF(ISBLANK('Mortgage 2 Monthly calcs'!Q336),"",'Mortgage 2 Monthly calcs'!Q336)</f>
        <v/>
      </c>
      <c r="W336" s="99" t="str">
        <f>IF(ISBLANK('Mortgage 2 Monthly calcs'!R336),"",'Mortgage 2 Monthly calcs'!R336)</f>
        <v/>
      </c>
      <c r="X336" s="99">
        <f>IF(ISBLANK('Mortgage 2 Monthly calcs'!S336),"",'Mortgage 2 Monthly calcs'!S336)</f>
        <v>0</v>
      </c>
      <c r="Y336" s="99" t="str">
        <f>IF(ISBLANK('Mortgage 2 Monthly calcs'!T336),"",'Mortgage 2 Monthly calcs'!T336)</f>
        <v/>
      </c>
      <c r="Z336" s="99">
        <f>IF(ISBLANK('Mortgage 2 Monthly calcs'!U336),"",'Mortgage 2 Monthly calcs'!U336)</f>
        <v>93290.420445652519</v>
      </c>
      <c r="AA336" s="99" t="str">
        <f>IF(ISBLANK('Mortgage 2 Monthly calcs'!V336),"",'Mortgage 2 Monthly calcs'!V336)</f>
        <v/>
      </c>
      <c r="AB336" s="99" t="str">
        <f>IF(ISBLANK('Mortgage 2 Monthly calcs'!W336),"",'Mortgage 2 Monthly calcs'!W336)</f>
        <v/>
      </c>
    </row>
    <row r="337" spans="2:28" x14ac:dyDescent="0.25">
      <c r="B337" s="110"/>
      <c r="C337" s="111"/>
      <c r="D337" s="124"/>
      <c r="E337" s="122" t="str">
        <f>IF(ISBLANK('Mortgage 2 Monthly calcs'!E337),"",'Mortgage 2 Monthly calcs'!E337)</f>
        <v/>
      </c>
      <c r="F337" s="122" t="str">
        <f>IF(ISBLANK('Mortgage 2 Monthly calcs'!F337),"",'Mortgage 2 Monthly calcs'!F337)</f>
        <v>Dec</v>
      </c>
      <c r="G337" s="123"/>
      <c r="H337" s="123">
        <f>IF(ISBLANK('Mortgage 2 Monthly calcs'!G337),"",'Mortgage 2 Monthly calcs'!G337)</f>
        <v>0</v>
      </c>
      <c r="I337" s="99" t="e">
        <f>IF(ISBLANK('Mortgage 2 Monthly calcs'!H337),"",'Mortgage 2 Monthly calcs'!H337)</f>
        <v>#VALUE!</v>
      </c>
      <c r="J337" s="99">
        <f>IF(ISBLANK('Mortgage 2 Monthly calcs'!I337),"",'Mortgage 2 Monthly calcs'!I337)</f>
        <v>0</v>
      </c>
      <c r="K337" s="99" t="str">
        <f>IF(ISBLANK('Mortgage 2 Monthly calcs'!J337),"",'Mortgage 2 Monthly calcs'!J337)</f>
        <v/>
      </c>
      <c r="L337" s="99"/>
      <c r="M337" s="99">
        <f>IF(ISBLANK('Mortgage 2 Monthly calcs'!K337),"",'Mortgage 2 Monthly calcs'!K337)</f>
        <v>0</v>
      </c>
      <c r="N337" s="99"/>
      <c r="O337" s="99" t="e">
        <f>IF(ISBLANK('Mortgage 2 Monthly calcs'!L337),"",'Mortgage 2 Monthly calcs'!L337)</f>
        <v>#VALUE!</v>
      </c>
      <c r="P337" s="99"/>
      <c r="Q337" s="99" t="str">
        <f>IF(ISBLANK('Mortgage 2 Monthly calcs'!M337),"",'Mortgage 2 Monthly calcs'!M337)</f>
        <v/>
      </c>
      <c r="R337" s="99" t="str">
        <f>IF(ISBLANK('Mortgage 2 Monthly calcs'!N337),"",'Mortgage 2 Monthly calcs'!N337)</f>
        <v/>
      </c>
      <c r="S337" s="99" t="str">
        <f>IF(ISBLANK('Mortgage 2 Monthly calcs'!O337),"",'Mortgage 2 Monthly calcs'!O337)</f>
        <v/>
      </c>
      <c r="T337" s="99"/>
      <c r="U337" s="99">
        <f>IF(ISBLANK('Mortgage 2 Monthly calcs'!P337),"",'Mortgage 2 Monthly calcs'!P337)</f>
        <v>0</v>
      </c>
      <c r="V337" s="99" t="str">
        <f>IF(ISBLANK('Mortgage 2 Monthly calcs'!Q337),"",'Mortgage 2 Monthly calcs'!Q337)</f>
        <v/>
      </c>
      <c r="W337" s="99" t="str">
        <f>IF(ISBLANK('Mortgage 2 Monthly calcs'!R337),"",'Mortgage 2 Monthly calcs'!R337)</f>
        <v/>
      </c>
      <c r="X337" s="99">
        <f>IF(ISBLANK('Mortgage 2 Monthly calcs'!S337),"",'Mortgage 2 Monthly calcs'!S337)</f>
        <v>0</v>
      </c>
      <c r="Y337" s="99" t="str">
        <f>IF(ISBLANK('Mortgage 2 Monthly calcs'!T337),"",'Mortgage 2 Monthly calcs'!T337)</f>
        <v/>
      </c>
      <c r="Z337" s="99">
        <f>IF(ISBLANK('Mortgage 2 Monthly calcs'!U337),"",'Mortgage 2 Monthly calcs'!U337)</f>
        <v>93290.420445652519</v>
      </c>
      <c r="AA337" s="99" t="str">
        <f>IF(ISBLANK('Mortgage 2 Monthly calcs'!V337),"",'Mortgage 2 Monthly calcs'!V337)</f>
        <v/>
      </c>
      <c r="AB337" s="99" t="str">
        <f>IF(ISBLANK('Mortgage 2 Monthly calcs'!W337),"",'Mortgage 2 Monthly calcs'!W337)</f>
        <v/>
      </c>
    </row>
    <row r="338" spans="2:28" x14ac:dyDescent="0.25">
      <c r="B338" s="110"/>
      <c r="C338" s="111"/>
      <c r="D338" s="124"/>
      <c r="E338" s="122">
        <f>IF(ISBLANK('Mortgage 2 Monthly calcs'!E338),"",'Mortgage 2 Monthly calcs'!E338)</f>
        <v>2037</v>
      </c>
      <c r="F338" s="122" t="str">
        <f>IF(ISBLANK('Mortgage 2 Monthly calcs'!F338),"",'Mortgage 2 Monthly calcs'!F338)</f>
        <v>Jan</v>
      </c>
      <c r="G338" s="123"/>
      <c r="H338" s="123">
        <f>IF(ISBLANK('Mortgage 2 Monthly calcs'!G338),"",'Mortgage 2 Monthly calcs'!G338)</f>
        <v>0</v>
      </c>
      <c r="I338" s="99" t="e">
        <f>IF(ISBLANK('Mortgage 2 Monthly calcs'!H338),"",'Mortgage 2 Monthly calcs'!H338)</f>
        <v>#VALUE!</v>
      </c>
      <c r="J338" s="99">
        <f>IF(ISBLANK('Mortgage 2 Monthly calcs'!I338),"",'Mortgage 2 Monthly calcs'!I338)</f>
        <v>0</v>
      </c>
      <c r="K338" s="99" t="str">
        <f>IF(ISBLANK('Mortgage 2 Monthly calcs'!J338),"",'Mortgage 2 Monthly calcs'!J338)</f>
        <v/>
      </c>
      <c r="L338" s="99"/>
      <c r="M338" s="99">
        <f>IF(ISBLANK('Mortgage 2 Monthly calcs'!K338),"",'Mortgage 2 Monthly calcs'!K338)</f>
        <v>0</v>
      </c>
      <c r="N338" s="99"/>
      <c r="O338" s="99" t="e">
        <f>IF(ISBLANK('Mortgage 2 Monthly calcs'!L338),"",'Mortgage 2 Monthly calcs'!L338)</f>
        <v>#VALUE!</v>
      </c>
      <c r="P338" s="99"/>
      <c r="Q338" s="99" t="str">
        <f>IF(ISBLANK('Mortgage 2 Monthly calcs'!M338),"",'Mortgage 2 Monthly calcs'!M338)</f>
        <v/>
      </c>
      <c r="R338" s="99" t="str">
        <f>IF(ISBLANK('Mortgage 2 Monthly calcs'!N338),"",'Mortgage 2 Monthly calcs'!N338)</f>
        <v/>
      </c>
      <c r="S338" s="99" t="str">
        <f>IF(ISBLANK('Mortgage 2 Monthly calcs'!O338),"",'Mortgage 2 Monthly calcs'!O338)</f>
        <v/>
      </c>
      <c r="T338" s="99"/>
      <c r="U338" s="99">
        <f>IF(ISBLANK('Mortgage 2 Monthly calcs'!P338),"",'Mortgage 2 Monthly calcs'!P338)</f>
        <v>0</v>
      </c>
      <c r="V338" s="99" t="str">
        <f>IF(ISBLANK('Mortgage 2 Monthly calcs'!Q338),"",'Mortgage 2 Monthly calcs'!Q338)</f>
        <v/>
      </c>
      <c r="W338" s="99" t="str">
        <f>IF(ISBLANK('Mortgage 2 Monthly calcs'!R338),"",'Mortgage 2 Monthly calcs'!R338)</f>
        <v/>
      </c>
      <c r="X338" s="99">
        <f>IF(ISBLANK('Mortgage 2 Monthly calcs'!S338),"",'Mortgage 2 Monthly calcs'!S338)</f>
        <v>0</v>
      </c>
      <c r="Y338" s="99" t="str">
        <f>IF(ISBLANK('Mortgage 2 Monthly calcs'!T338),"",'Mortgage 2 Monthly calcs'!T338)</f>
        <v/>
      </c>
      <c r="Z338" s="99">
        <f>IF(ISBLANK('Mortgage 2 Monthly calcs'!U338),"",'Mortgage 2 Monthly calcs'!U338)</f>
        <v>93290.420445652519</v>
      </c>
      <c r="AA338" s="99" t="str">
        <f>IF(ISBLANK('Mortgage 2 Monthly calcs'!V338),"",'Mortgage 2 Monthly calcs'!V338)</f>
        <v/>
      </c>
      <c r="AB338" s="99" t="str">
        <f>IF(ISBLANK('Mortgage 2 Monthly calcs'!W338),"",'Mortgage 2 Monthly calcs'!W338)</f>
        <v/>
      </c>
    </row>
    <row r="339" spans="2:28" x14ac:dyDescent="0.25">
      <c r="B339" s="110"/>
      <c r="C339" s="111"/>
      <c r="D339" s="124" t="str">
        <f>IF(K1107=1,F331+1,"")</f>
        <v/>
      </c>
      <c r="E339" s="122" t="str">
        <f>IF(ISBLANK('Mortgage 2 Monthly calcs'!E339),"",'Mortgage 2 Monthly calcs'!E339)</f>
        <v/>
      </c>
      <c r="F339" s="122" t="str">
        <f>IF(ISBLANK('Mortgage 2 Monthly calcs'!F339),"",'Mortgage 2 Monthly calcs'!F339)</f>
        <v>Feb</v>
      </c>
      <c r="G339" s="123"/>
      <c r="H339" s="123">
        <f>IF(ISBLANK('Mortgage 2 Monthly calcs'!G339),"",'Mortgage 2 Monthly calcs'!G339)</f>
        <v>0</v>
      </c>
      <c r="I339" s="99" t="e">
        <f>IF(ISBLANK('Mortgage 2 Monthly calcs'!H339),"",'Mortgage 2 Monthly calcs'!H339)</f>
        <v>#VALUE!</v>
      </c>
      <c r="J339" s="99">
        <f>IF(ISBLANK('Mortgage 2 Monthly calcs'!I339),"",'Mortgage 2 Monthly calcs'!I339)</f>
        <v>0</v>
      </c>
      <c r="K339" s="99" t="str">
        <f>IF(ISBLANK('Mortgage 2 Monthly calcs'!J339),"",'Mortgage 2 Monthly calcs'!J339)</f>
        <v/>
      </c>
      <c r="L339" s="99"/>
      <c r="M339" s="99">
        <f>IF(ISBLANK('Mortgage 2 Monthly calcs'!K339),"",'Mortgage 2 Monthly calcs'!K339)</f>
        <v>0</v>
      </c>
      <c r="N339" s="99"/>
      <c r="O339" s="99" t="e">
        <f>IF(ISBLANK('Mortgage 2 Monthly calcs'!L339),"",'Mortgage 2 Monthly calcs'!L339)</f>
        <v>#VALUE!</v>
      </c>
      <c r="P339" s="99"/>
      <c r="Q339" s="99" t="str">
        <f>IF(ISBLANK('Mortgage 2 Monthly calcs'!M339),"",'Mortgage 2 Monthly calcs'!M339)</f>
        <v/>
      </c>
      <c r="R339" s="99" t="str">
        <f>IF(ISBLANK('Mortgage 2 Monthly calcs'!N339),"",'Mortgage 2 Monthly calcs'!N339)</f>
        <v/>
      </c>
      <c r="S339" s="99" t="str">
        <f>IF(ISBLANK('Mortgage 2 Monthly calcs'!O339),"",'Mortgage 2 Monthly calcs'!O339)</f>
        <v/>
      </c>
      <c r="T339" s="99"/>
      <c r="U339" s="99">
        <f>IF(ISBLANK('Mortgage 2 Monthly calcs'!P339),"",'Mortgage 2 Monthly calcs'!P339)</f>
        <v>0</v>
      </c>
      <c r="V339" s="99" t="str">
        <f>IF(ISBLANK('Mortgage 2 Monthly calcs'!Q339),"",'Mortgage 2 Monthly calcs'!Q339)</f>
        <v/>
      </c>
      <c r="W339" s="99" t="str">
        <f>IF(ISBLANK('Mortgage 2 Monthly calcs'!R339),"",'Mortgage 2 Monthly calcs'!R339)</f>
        <v/>
      </c>
      <c r="X339" s="99">
        <f>IF(ISBLANK('Mortgage 2 Monthly calcs'!S339),"",'Mortgage 2 Monthly calcs'!S339)</f>
        <v>0</v>
      </c>
      <c r="Y339" s="99" t="str">
        <f>IF(ISBLANK('Mortgage 2 Monthly calcs'!T339),"",'Mortgage 2 Monthly calcs'!T339)</f>
        <v/>
      </c>
      <c r="Z339" s="99">
        <f>IF(ISBLANK('Mortgage 2 Monthly calcs'!U339),"",'Mortgage 2 Monthly calcs'!U339)</f>
        <v>93290.420445652519</v>
      </c>
      <c r="AA339" s="99" t="str">
        <f>IF(ISBLANK('Mortgage 2 Monthly calcs'!V339),"",'Mortgage 2 Monthly calcs'!V339)</f>
        <v/>
      </c>
      <c r="AB339" s="99" t="str">
        <f>IF(ISBLANK('Mortgage 2 Monthly calcs'!W339),"",'Mortgage 2 Monthly calcs'!W339)</f>
        <v/>
      </c>
    </row>
    <row r="340" spans="2:28" x14ac:dyDescent="0.25">
      <c r="B340" s="110"/>
      <c r="C340" s="111"/>
      <c r="D340" s="124" t="str">
        <f>IF(K1108=1,F331+1,"")</f>
        <v/>
      </c>
      <c r="E340" s="122" t="str">
        <f>IF(ISBLANK('Mortgage 2 Monthly calcs'!E340),"",'Mortgage 2 Monthly calcs'!E340)</f>
        <v/>
      </c>
      <c r="F340" s="122" t="str">
        <f>IF(ISBLANK('Mortgage 2 Monthly calcs'!F340),"",'Mortgage 2 Monthly calcs'!F340)</f>
        <v>Mar</v>
      </c>
      <c r="G340" s="123"/>
      <c r="H340" s="123">
        <f>IF(ISBLANK('Mortgage 2 Monthly calcs'!G340),"",'Mortgage 2 Monthly calcs'!G340)</f>
        <v>0</v>
      </c>
      <c r="I340" s="99" t="e">
        <f>IF(ISBLANK('Mortgage 2 Monthly calcs'!H340),"",'Mortgage 2 Monthly calcs'!H340)</f>
        <v>#VALUE!</v>
      </c>
      <c r="J340" s="99">
        <f>IF(ISBLANK('Mortgage 2 Monthly calcs'!I340),"",'Mortgage 2 Monthly calcs'!I340)</f>
        <v>0</v>
      </c>
      <c r="K340" s="99" t="str">
        <f>IF(ISBLANK('Mortgage 2 Monthly calcs'!J340),"",'Mortgage 2 Monthly calcs'!J340)</f>
        <v/>
      </c>
      <c r="L340" s="99"/>
      <c r="M340" s="99">
        <f>IF(ISBLANK('Mortgage 2 Monthly calcs'!K340),"",'Mortgage 2 Monthly calcs'!K340)</f>
        <v>0</v>
      </c>
      <c r="N340" s="99"/>
      <c r="O340" s="99" t="e">
        <f>IF(ISBLANK('Mortgage 2 Monthly calcs'!L340),"",'Mortgage 2 Monthly calcs'!L340)</f>
        <v>#VALUE!</v>
      </c>
      <c r="P340" s="99"/>
      <c r="Q340" s="99" t="str">
        <f>IF(ISBLANK('Mortgage 2 Monthly calcs'!M340),"",'Mortgage 2 Monthly calcs'!M340)</f>
        <v/>
      </c>
      <c r="R340" s="99" t="str">
        <f>IF(ISBLANK('Mortgage 2 Monthly calcs'!N340),"",'Mortgage 2 Monthly calcs'!N340)</f>
        <v/>
      </c>
      <c r="S340" s="99" t="str">
        <f>IF(ISBLANK('Mortgage 2 Monthly calcs'!O340),"",'Mortgage 2 Monthly calcs'!O340)</f>
        <v/>
      </c>
      <c r="T340" s="99"/>
      <c r="U340" s="99">
        <f>IF(ISBLANK('Mortgage 2 Monthly calcs'!P340),"",'Mortgage 2 Monthly calcs'!P340)</f>
        <v>0</v>
      </c>
      <c r="V340" s="99" t="str">
        <f>IF(ISBLANK('Mortgage 2 Monthly calcs'!Q340),"",'Mortgage 2 Monthly calcs'!Q340)</f>
        <v/>
      </c>
      <c r="W340" s="99" t="str">
        <f>IF(ISBLANK('Mortgage 2 Monthly calcs'!R340),"",'Mortgage 2 Monthly calcs'!R340)</f>
        <v/>
      </c>
      <c r="X340" s="99">
        <f>IF(ISBLANK('Mortgage 2 Monthly calcs'!S340),"",'Mortgage 2 Monthly calcs'!S340)</f>
        <v>0</v>
      </c>
      <c r="Y340" s="99" t="str">
        <f>IF(ISBLANK('Mortgage 2 Monthly calcs'!T340),"",'Mortgage 2 Monthly calcs'!T340)</f>
        <v/>
      </c>
      <c r="Z340" s="99">
        <f>IF(ISBLANK('Mortgage 2 Monthly calcs'!U340),"",'Mortgage 2 Monthly calcs'!U340)</f>
        <v>93290.420445652519</v>
      </c>
      <c r="AA340" s="99" t="str">
        <f>IF(ISBLANK('Mortgage 2 Monthly calcs'!V340),"",'Mortgage 2 Monthly calcs'!V340)</f>
        <v/>
      </c>
      <c r="AB340" s="99" t="str">
        <f>IF(ISBLANK('Mortgage 2 Monthly calcs'!W340),"",'Mortgage 2 Monthly calcs'!W340)</f>
        <v/>
      </c>
    </row>
    <row r="341" spans="2:28" x14ac:dyDescent="0.25">
      <c r="B341" s="110"/>
      <c r="C341" s="111"/>
      <c r="D341" s="124" t="str">
        <f>IF(K1109=1,F331+1,"")</f>
        <v/>
      </c>
      <c r="E341" s="122" t="str">
        <f>IF(ISBLANK('Mortgage 2 Monthly calcs'!E341),"",'Mortgage 2 Monthly calcs'!E341)</f>
        <v/>
      </c>
      <c r="F341" s="122" t="str">
        <f>IF(ISBLANK('Mortgage 2 Monthly calcs'!F341),"",'Mortgage 2 Monthly calcs'!F341)</f>
        <v>Apr</v>
      </c>
      <c r="G341" s="123"/>
      <c r="H341" s="123">
        <f>IF(ISBLANK('Mortgage 2 Monthly calcs'!G341),"",'Mortgage 2 Monthly calcs'!G341)</f>
        <v>0</v>
      </c>
      <c r="I341" s="99" t="e">
        <f>IF(ISBLANK('Mortgage 2 Monthly calcs'!H341),"",'Mortgage 2 Monthly calcs'!H341)</f>
        <v>#VALUE!</v>
      </c>
      <c r="J341" s="99">
        <f>IF(ISBLANK('Mortgage 2 Monthly calcs'!I341),"",'Mortgage 2 Monthly calcs'!I341)</f>
        <v>0</v>
      </c>
      <c r="K341" s="99" t="str">
        <f>IF(ISBLANK('Mortgage 2 Monthly calcs'!J341),"",'Mortgage 2 Monthly calcs'!J341)</f>
        <v/>
      </c>
      <c r="L341" s="99"/>
      <c r="M341" s="99">
        <f>IF(ISBLANK('Mortgage 2 Monthly calcs'!K341),"",'Mortgage 2 Monthly calcs'!K341)</f>
        <v>0</v>
      </c>
      <c r="N341" s="99"/>
      <c r="O341" s="99" t="e">
        <f>IF(ISBLANK('Mortgage 2 Monthly calcs'!L341),"",'Mortgage 2 Monthly calcs'!L341)</f>
        <v>#VALUE!</v>
      </c>
      <c r="P341" s="99"/>
      <c r="Q341" s="99" t="str">
        <f>IF(ISBLANK('Mortgage 2 Monthly calcs'!M341),"",'Mortgage 2 Monthly calcs'!M341)</f>
        <v/>
      </c>
      <c r="R341" s="99" t="str">
        <f>IF(ISBLANK('Mortgage 2 Monthly calcs'!N341),"",'Mortgage 2 Monthly calcs'!N341)</f>
        <v/>
      </c>
      <c r="S341" s="99" t="str">
        <f>IF(ISBLANK('Mortgage 2 Monthly calcs'!O341),"",'Mortgage 2 Monthly calcs'!O341)</f>
        <v/>
      </c>
      <c r="T341" s="99"/>
      <c r="U341" s="99">
        <f>IF(ISBLANK('Mortgage 2 Monthly calcs'!P341),"",'Mortgage 2 Monthly calcs'!P341)</f>
        <v>0</v>
      </c>
      <c r="V341" s="99" t="str">
        <f>IF(ISBLANK('Mortgage 2 Monthly calcs'!Q341),"",'Mortgage 2 Monthly calcs'!Q341)</f>
        <v/>
      </c>
      <c r="W341" s="99" t="str">
        <f>IF(ISBLANK('Mortgage 2 Monthly calcs'!R341),"",'Mortgage 2 Monthly calcs'!R341)</f>
        <v/>
      </c>
      <c r="X341" s="99">
        <f>IF(ISBLANK('Mortgage 2 Monthly calcs'!S341),"",'Mortgage 2 Monthly calcs'!S341)</f>
        <v>0</v>
      </c>
      <c r="Y341" s="99" t="str">
        <f>IF(ISBLANK('Mortgage 2 Monthly calcs'!T341),"",'Mortgage 2 Monthly calcs'!T341)</f>
        <v/>
      </c>
      <c r="Z341" s="99">
        <f>IF(ISBLANK('Mortgage 2 Monthly calcs'!U341),"",'Mortgage 2 Monthly calcs'!U341)</f>
        <v>93290.420445652519</v>
      </c>
      <c r="AA341" s="99" t="str">
        <f>IF(ISBLANK('Mortgage 2 Monthly calcs'!V341),"",'Mortgage 2 Monthly calcs'!V341)</f>
        <v/>
      </c>
      <c r="AB341" s="99" t="str">
        <f>IF(ISBLANK('Mortgage 2 Monthly calcs'!W341),"",'Mortgage 2 Monthly calcs'!W341)</f>
        <v/>
      </c>
    </row>
    <row r="342" spans="2:28" x14ac:dyDescent="0.25">
      <c r="B342" s="110"/>
      <c r="C342" s="111"/>
      <c r="D342" s="124" t="str">
        <f>IF(K1110=1,F331+1,"")</f>
        <v/>
      </c>
      <c r="E342" s="122" t="str">
        <f>IF(ISBLANK('Mortgage 2 Monthly calcs'!E342),"",'Mortgage 2 Monthly calcs'!E342)</f>
        <v/>
      </c>
      <c r="F342" s="122" t="str">
        <f>IF(ISBLANK('Mortgage 2 Monthly calcs'!F342),"",'Mortgage 2 Monthly calcs'!F342)</f>
        <v>May</v>
      </c>
      <c r="G342" s="123"/>
      <c r="H342" s="123">
        <f>IF(ISBLANK('Mortgage 2 Monthly calcs'!G342),"",'Mortgage 2 Monthly calcs'!G342)</f>
        <v>0</v>
      </c>
      <c r="I342" s="99" t="e">
        <f>IF(ISBLANK('Mortgage 2 Monthly calcs'!H342),"",'Mortgage 2 Monthly calcs'!H342)</f>
        <v>#VALUE!</v>
      </c>
      <c r="J342" s="99">
        <f>IF(ISBLANK('Mortgage 2 Monthly calcs'!I342),"",'Mortgage 2 Monthly calcs'!I342)</f>
        <v>0</v>
      </c>
      <c r="K342" s="99" t="str">
        <f>IF(ISBLANK('Mortgage 2 Monthly calcs'!J342),"",'Mortgage 2 Monthly calcs'!J342)</f>
        <v/>
      </c>
      <c r="L342" s="99"/>
      <c r="M342" s="99">
        <f>IF(ISBLANK('Mortgage 2 Monthly calcs'!K342),"",'Mortgage 2 Monthly calcs'!K342)</f>
        <v>0</v>
      </c>
      <c r="N342" s="99"/>
      <c r="O342" s="99" t="e">
        <f>IF(ISBLANK('Mortgage 2 Monthly calcs'!L342),"",'Mortgage 2 Monthly calcs'!L342)</f>
        <v>#VALUE!</v>
      </c>
      <c r="P342" s="99"/>
      <c r="Q342" s="99" t="str">
        <f>IF(ISBLANK('Mortgage 2 Monthly calcs'!M342),"",'Mortgage 2 Monthly calcs'!M342)</f>
        <v/>
      </c>
      <c r="R342" s="99" t="str">
        <f>IF(ISBLANK('Mortgage 2 Monthly calcs'!N342),"",'Mortgage 2 Monthly calcs'!N342)</f>
        <v/>
      </c>
      <c r="S342" s="99" t="str">
        <f>IF(ISBLANK('Mortgage 2 Monthly calcs'!O342),"",'Mortgage 2 Monthly calcs'!O342)</f>
        <v/>
      </c>
      <c r="T342" s="99"/>
      <c r="U342" s="99">
        <f>IF(ISBLANK('Mortgage 2 Monthly calcs'!P342),"",'Mortgage 2 Monthly calcs'!P342)</f>
        <v>0</v>
      </c>
      <c r="V342" s="99" t="str">
        <f>IF(ISBLANK('Mortgage 2 Monthly calcs'!Q342),"",'Mortgage 2 Monthly calcs'!Q342)</f>
        <v/>
      </c>
      <c r="W342" s="99" t="str">
        <f>IF(ISBLANK('Mortgage 2 Monthly calcs'!R342),"",'Mortgage 2 Monthly calcs'!R342)</f>
        <v/>
      </c>
      <c r="X342" s="99">
        <f>IF(ISBLANK('Mortgage 2 Monthly calcs'!S342),"",'Mortgage 2 Monthly calcs'!S342)</f>
        <v>0</v>
      </c>
      <c r="Y342" s="99" t="str">
        <f>IF(ISBLANK('Mortgage 2 Monthly calcs'!T342),"",'Mortgage 2 Monthly calcs'!T342)</f>
        <v/>
      </c>
      <c r="Z342" s="99">
        <f>IF(ISBLANK('Mortgage 2 Monthly calcs'!U342),"",'Mortgage 2 Monthly calcs'!U342)</f>
        <v>93290.420445652519</v>
      </c>
      <c r="AA342" s="99" t="str">
        <f>IF(ISBLANK('Mortgage 2 Monthly calcs'!V342),"",'Mortgage 2 Monthly calcs'!V342)</f>
        <v/>
      </c>
      <c r="AB342" s="99" t="str">
        <f>IF(ISBLANK('Mortgage 2 Monthly calcs'!W342),"",'Mortgage 2 Monthly calcs'!W342)</f>
        <v/>
      </c>
    </row>
    <row r="343" spans="2:28" x14ac:dyDescent="0.25">
      <c r="B343" s="110"/>
      <c r="C343" s="111"/>
      <c r="D343" s="124" t="str">
        <f>IF(K1111=1,F331+1,"")</f>
        <v/>
      </c>
      <c r="E343" s="122" t="str">
        <f>IF(ISBLANK('Mortgage 2 Monthly calcs'!E343),"",'Mortgage 2 Monthly calcs'!E343)</f>
        <v/>
      </c>
      <c r="F343" s="122" t="str">
        <f>IF(ISBLANK('Mortgage 2 Monthly calcs'!F343),"",'Mortgage 2 Monthly calcs'!F343)</f>
        <v>Jun</v>
      </c>
      <c r="G343" s="123"/>
      <c r="H343" s="123">
        <f>IF(ISBLANK('Mortgage 2 Monthly calcs'!G343),"",'Mortgage 2 Monthly calcs'!G343)</f>
        <v>0</v>
      </c>
      <c r="I343" s="99" t="e">
        <f>IF(ISBLANK('Mortgage 2 Monthly calcs'!H343),"",'Mortgage 2 Monthly calcs'!H343)</f>
        <v>#VALUE!</v>
      </c>
      <c r="J343" s="99">
        <f>IF(ISBLANK('Mortgage 2 Monthly calcs'!I343),"",'Mortgage 2 Monthly calcs'!I343)</f>
        <v>0</v>
      </c>
      <c r="K343" s="99" t="str">
        <f>IF(ISBLANK('Mortgage 2 Monthly calcs'!J343),"",'Mortgage 2 Monthly calcs'!J343)</f>
        <v/>
      </c>
      <c r="L343" s="99"/>
      <c r="M343" s="99">
        <f>IF(ISBLANK('Mortgage 2 Monthly calcs'!K343),"",'Mortgage 2 Monthly calcs'!K343)</f>
        <v>0</v>
      </c>
      <c r="N343" s="99"/>
      <c r="O343" s="99" t="e">
        <f>IF(ISBLANK('Mortgage 2 Monthly calcs'!L343),"",'Mortgage 2 Monthly calcs'!L343)</f>
        <v>#VALUE!</v>
      </c>
      <c r="P343" s="99"/>
      <c r="Q343" s="99" t="str">
        <f>IF(ISBLANK('Mortgage 2 Monthly calcs'!M343),"",'Mortgage 2 Monthly calcs'!M343)</f>
        <v/>
      </c>
      <c r="R343" s="99" t="str">
        <f>IF(ISBLANK('Mortgage 2 Monthly calcs'!N343),"",'Mortgage 2 Monthly calcs'!N343)</f>
        <v/>
      </c>
      <c r="S343" s="99" t="str">
        <f>IF(ISBLANK('Mortgage 2 Monthly calcs'!O343),"",'Mortgage 2 Monthly calcs'!O343)</f>
        <v/>
      </c>
      <c r="T343" s="99"/>
      <c r="U343" s="99">
        <f>IF(ISBLANK('Mortgage 2 Monthly calcs'!P343),"",'Mortgage 2 Monthly calcs'!P343)</f>
        <v>0</v>
      </c>
      <c r="V343" s="99" t="str">
        <f>IF(ISBLANK('Mortgage 2 Monthly calcs'!Q343),"",'Mortgage 2 Monthly calcs'!Q343)</f>
        <v/>
      </c>
      <c r="W343" s="99" t="str">
        <f>IF(ISBLANK('Mortgage 2 Monthly calcs'!R343),"",'Mortgage 2 Monthly calcs'!R343)</f>
        <v/>
      </c>
      <c r="X343" s="99">
        <f>IF(ISBLANK('Mortgage 2 Monthly calcs'!S343),"",'Mortgage 2 Monthly calcs'!S343)</f>
        <v>0</v>
      </c>
      <c r="Y343" s="99" t="str">
        <f>IF(ISBLANK('Mortgage 2 Monthly calcs'!T343),"",'Mortgage 2 Monthly calcs'!T343)</f>
        <v/>
      </c>
      <c r="Z343" s="99">
        <f>IF(ISBLANK('Mortgage 2 Monthly calcs'!U343),"",'Mortgage 2 Monthly calcs'!U343)</f>
        <v>93290.420445652519</v>
      </c>
      <c r="AA343" s="99" t="str">
        <f>IF(ISBLANK('Mortgage 2 Monthly calcs'!V343),"",'Mortgage 2 Monthly calcs'!V343)</f>
        <v/>
      </c>
      <c r="AB343" s="99" t="str">
        <f>IF(ISBLANK('Mortgage 2 Monthly calcs'!W343),"",'Mortgage 2 Monthly calcs'!W343)</f>
        <v/>
      </c>
    </row>
    <row r="344" spans="2:28" x14ac:dyDescent="0.25">
      <c r="B344" s="110"/>
      <c r="C344" s="111"/>
      <c r="D344" s="124" t="str">
        <f>IF(K1112=1,F331+1,"")</f>
        <v/>
      </c>
      <c r="E344" s="122" t="str">
        <f>IF(ISBLANK('Mortgage 2 Monthly calcs'!E344),"",'Mortgage 2 Monthly calcs'!E344)</f>
        <v/>
      </c>
      <c r="F344" s="122" t="str">
        <f>IF(ISBLANK('Mortgage 2 Monthly calcs'!F344),"",'Mortgage 2 Monthly calcs'!F344)</f>
        <v>Jul</v>
      </c>
      <c r="G344" s="123"/>
      <c r="H344" s="123">
        <f>IF(ISBLANK('Mortgage 2 Monthly calcs'!G344),"",'Mortgage 2 Monthly calcs'!G344)</f>
        <v>0</v>
      </c>
      <c r="I344" s="99" t="e">
        <f>IF(ISBLANK('Mortgage 2 Monthly calcs'!H344),"",'Mortgage 2 Monthly calcs'!H344)</f>
        <v>#VALUE!</v>
      </c>
      <c r="J344" s="99">
        <f>IF(ISBLANK('Mortgage 2 Monthly calcs'!I344),"",'Mortgage 2 Monthly calcs'!I344)</f>
        <v>0</v>
      </c>
      <c r="K344" s="99" t="str">
        <f>IF(ISBLANK('Mortgage 2 Monthly calcs'!J344),"",'Mortgage 2 Monthly calcs'!J344)</f>
        <v/>
      </c>
      <c r="L344" s="99"/>
      <c r="M344" s="99">
        <f>IF(ISBLANK('Mortgage 2 Monthly calcs'!K344),"",'Mortgage 2 Monthly calcs'!K344)</f>
        <v>0</v>
      </c>
      <c r="N344" s="99"/>
      <c r="O344" s="99" t="e">
        <f>IF(ISBLANK('Mortgage 2 Monthly calcs'!L344),"",'Mortgage 2 Monthly calcs'!L344)</f>
        <v>#VALUE!</v>
      </c>
      <c r="P344" s="99"/>
      <c r="Q344" s="99" t="str">
        <f>IF(ISBLANK('Mortgage 2 Monthly calcs'!M344),"",'Mortgage 2 Monthly calcs'!M344)</f>
        <v/>
      </c>
      <c r="R344" s="99" t="str">
        <f>IF(ISBLANK('Mortgage 2 Monthly calcs'!N344),"",'Mortgage 2 Monthly calcs'!N344)</f>
        <v/>
      </c>
      <c r="S344" s="99" t="str">
        <f>IF(ISBLANK('Mortgage 2 Monthly calcs'!O344),"",'Mortgage 2 Monthly calcs'!O344)</f>
        <v/>
      </c>
      <c r="T344" s="99"/>
      <c r="U344" s="99">
        <f>IF(ISBLANK('Mortgage 2 Monthly calcs'!P344),"",'Mortgage 2 Monthly calcs'!P344)</f>
        <v>0</v>
      </c>
      <c r="V344" s="99" t="str">
        <f>IF(ISBLANK('Mortgage 2 Monthly calcs'!Q344),"",'Mortgage 2 Monthly calcs'!Q344)</f>
        <v/>
      </c>
      <c r="W344" s="99" t="str">
        <f>IF(ISBLANK('Mortgage 2 Monthly calcs'!R344),"",'Mortgage 2 Monthly calcs'!R344)</f>
        <v/>
      </c>
      <c r="X344" s="99">
        <f>IF(ISBLANK('Mortgage 2 Monthly calcs'!S344),"",'Mortgage 2 Monthly calcs'!S344)</f>
        <v>0</v>
      </c>
      <c r="Y344" s="99" t="str">
        <f>IF(ISBLANK('Mortgage 2 Monthly calcs'!T344),"",'Mortgage 2 Monthly calcs'!T344)</f>
        <v/>
      </c>
      <c r="Z344" s="99">
        <f>IF(ISBLANK('Mortgage 2 Monthly calcs'!U344),"",'Mortgage 2 Monthly calcs'!U344)</f>
        <v>93290.420445652519</v>
      </c>
      <c r="AA344" s="99" t="str">
        <f>IF(ISBLANK('Mortgage 2 Monthly calcs'!V344),"",'Mortgage 2 Monthly calcs'!V344)</f>
        <v/>
      </c>
      <c r="AB344" s="99" t="str">
        <f>IF(ISBLANK('Mortgage 2 Monthly calcs'!W344),"",'Mortgage 2 Monthly calcs'!W344)</f>
        <v/>
      </c>
    </row>
    <row r="345" spans="2:28" x14ac:dyDescent="0.25">
      <c r="B345" s="110"/>
      <c r="C345" s="111"/>
      <c r="D345" s="124" t="str">
        <f>IF(K1113=1,F331+1,"")</f>
        <v/>
      </c>
      <c r="E345" s="122" t="str">
        <f>IF(ISBLANK('Mortgage 2 Monthly calcs'!E345),"",'Mortgage 2 Monthly calcs'!E345)</f>
        <v/>
      </c>
      <c r="F345" s="122" t="str">
        <f>IF(ISBLANK('Mortgage 2 Monthly calcs'!F345),"",'Mortgage 2 Monthly calcs'!F345)</f>
        <v>Aug</v>
      </c>
      <c r="G345" s="123"/>
      <c r="H345" s="123">
        <f>IF(ISBLANK('Mortgage 2 Monthly calcs'!G345),"",'Mortgage 2 Monthly calcs'!G345)</f>
        <v>0</v>
      </c>
      <c r="I345" s="99" t="e">
        <f>IF(ISBLANK('Mortgage 2 Monthly calcs'!H345),"",'Mortgage 2 Monthly calcs'!H345)</f>
        <v>#VALUE!</v>
      </c>
      <c r="J345" s="99">
        <f>IF(ISBLANK('Mortgage 2 Monthly calcs'!I345),"",'Mortgage 2 Monthly calcs'!I345)</f>
        <v>0</v>
      </c>
      <c r="K345" s="99" t="str">
        <f>IF(ISBLANK('Mortgage 2 Monthly calcs'!J345),"",'Mortgage 2 Monthly calcs'!J345)</f>
        <v/>
      </c>
      <c r="L345" s="99"/>
      <c r="M345" s="99">
        <f>IF(ISBLANK('Mortgage 2 Monthly calcs'!K345),"",'Mortgage 2 Monthly calcs'!K345)</f>
        <v>0</v>
      </c>
      <c r="N345" s="99"/>
      <c r="O345" s="99" t="e">
        <f>IF(ISBLANK('Mortgage 2 Monthly calcs'!L345),"",'Mortgage 2 Monthly calcs'!L345)</f>
        <v>#VALUE!</v>
      </c>
      <c r="P345" s="99"/>
      <c r="Q345" s="99" t="str">
        <f>IF(ISBLANK('Mortgage 2 Monthly calcs'!M345),"",'Mortgage 2 Monthly calcs'!M345)</f>
        <v/>
      </c>
      <c r="R345" s="99" t="str">
        <f>IF(ISBLANK('Mortgage 2 Monthly calcs'!N345),"",'Mortgage 2 Monthly calcs'!N345)</f>
        <v/>
      </c>
      <c r="S345" s="99" t="str">
        <f>IF(ISBLANK('Mortgage 2 Monthly calcs'!O345),"",'Mortgage 2 Monthly calcs'!O345)</f>
        <v/>
      </c>
      <c r="T345" s="99"/>
      <c r="U345" s="99">
        <f>IF(ISBLANK('Mortgage 2 Monthly calcs'!P345),"",'Mortgage 2 Monthly calcs'!P345)</f>
        <v>0</v>
      </c>
      <c r="V345" s="99" t="str">
        <f>IF(ISBLANK('Mortgage 2 Monthly calcs'!Q345),"",'Mortgage 2 Monthly calcs'!Q345)</f>
        <v/>
      </c>
      <c r="W345" s="99" t="str">
        <f>IF(ISBLANK('Mortgage 2 Monthly calcs'!R345),"",'Mortgage 2 Monthly calcs'!R345)</f>
        <v/>
      </c>
      <c r="X345" s="99">
        <f>IF(ISBLANK('Mortgage 2 Monthly calcs'!S345),"",'Mortgage 2 Monthly calcs'!S345)</f>
        <v>0</v>
      </c>
      <c r="Y345" s="99" t="str">
        <f>IF(ISBLANK('Mortgage 2 Monthly calcs'!T345),"",'Mortgage 2 Monthly calcs'!T345)</f>
        <v/>
      </c>
      <c r="Z345" s="99">
        <f>IF(ISBLANK('Mortgage 2 Monthly calcs'!U345),"",'Mortgage 2 Monthly calcs'!U345)</f>
        <v>93290.420445652519</v>
      </c>
      <c r="AA345" s="99" t="str">
        <f>IF(ISBLANK('Mortgage 2 Monthly calcs'!V345),"",'Mortgage 2 Monthly calcs'!V345)</f>
        <v/>
      </c>
      <c r="AB345" s="99" t="str">
        <f>IF(ISBLANK('Mortgage 2 Monthly calcs'!W345),"",'Mortgage 2 Monthly calcs'!W345)</f>
        <v/>
      </c>
    </row>
    <row r="346" spans="2:28" x14ac:dyDescent="0.25">
      <c r="B346" s="110"/>
      <c r="C346" s="111"/>
      <c r="D346" s="124" t="str">
        <f>IF(K1114=1,F331+1,"")</f>
        <v/>
      </c>
      <c r="E346" s="122" t="str">
        <f>IF(ISBLANK('Mortgage 2 Monthly calcs'!E346),"",'Mortgage 2 Monthly calcs'!E346)</f>
        <v/>
      </c>
      <c r="F346" s="122" t="str">
        <f>IF(ISBLANK('Mortgage 2 Monthly calcs'!F346),"",'Mortgage 2 Monthly calcs'!F346)</f>
        <v>Sep</v>
      </c>
      <c r="G346" s="123"/>
      <c r="H346" s="123">
        <f>IF(ISBLANK('Mortgage 2 Monthly calcs'!G346),"",'Mortgage 2 Monthly calcs'!G346)</f>
        <v>0</v>
      </c>
      <c r="I346" s="99" t="e">
        <f>IF(ISBLANK('Mortgage 2 Monthly calcs'!H346),"",'Mortgage 2 Monthly calcs'!H346)</f>
        <v>#VALUE!</v>
      </c>
      <c r="J346" s="99">
        <f>IF(ISBLANK('Mortgage 2 Monthly calcs'!I346),"",'Mortgage 2 Monthly calcs'!I346)</f>
        <v>0</v>
      </c>
      <c r="K346" s="99" t="str">
        <f>IF(ISBLANK('Mortgage 2 Monthly calcs'!J346),"",'Mortgage 2 Monthly calcs'!J346)</f>
        <v/>
      </c>
      <c r="L346" s="99"/>
      <c r="M346" s="99">
        <f>IF(ISBLANK('Mortgage 2 Monthly calcs'!K346),"",'Mortgage 2 Monthly calcs'!K346)</f>
        <v>0</v>
      </c>
      <c r="N346" s="99"/>
      <c r="O346" s="99" t="e">
        <f>IF(ISBLANK('Mortgage 2 Monthly calcs'!L346),"",'Mortgage 2 Monthly calcs'!L346)</f>
        <v>#VALUE!</v>
      </c>
      <c r="P346" s="99"/>
      <c r="Q346" s="99" t="str">
        <f>IF(ISBLANK('Mortgage 2 Monthly calcs'!M346),"",'Mortgage 2 Monthly calcs'!M346)</f>
        <v/>
      </c>
      <c r="R346" s="99" t="str">
        <f>IF(ISBLANK('Mortgage 2 Monthly calcs'!N346),"",'Mortgage 2 Monthly calcs'!N346)</f>
        <v/>
      </c>
      <c r="S346" s="99" t="str">
        <f>IF(ISBLANK('Mortgage 2 Monthly calcs'!O346),"",'Mortgage 2 Monthly calcs'!O346)</f>
        <v/>
      </c>
      <c r="T346" s="99"/>
      <c r="U346" s="99">
        <f>IF(ISBLANK('Mortgage 2 Monthly calcs'!P346),"",'Mortgage 2 Monthly calcs'!P346)</f>
        <v>0</v>
      </c>
      <c r="V346" s="99" t="str">
        <f>IF(ISBLANK('Mortgage 2 Monthly calcs'!Q346),"",'Mortgage 2 Monthly calcs'!Q346)</f>
        <v/>
      </c>
      <c r="W346" s="99" t="str">
        <f>IF(ISBLANK('Mortgage 2 Monthly calcs'!R346),"",'Mortgage 2 Monthly calcs'!R346)</f>
        <v/>
      </c>
      <c r="X346" s="99">
        <f>IF(ISBLANK('Mortgage 2 Monthly calcs'!S346),"",'Mortgage 2 Monthly calcs'!S346)</f>
        <v>0</v>
      </c>
      <c r="Y346" s="99" t="str">
        <f>IF(ISBLANK('Mortgage 2 Monthly calcs'!T346),"",'Mortgage 2 Monthly calcs'!T346)</f>
        <v/>
      </c>
      <c r="Z346" s="99">
        <f>IF(ISBLANK('Mortgage 2 Monthly calcs'!U346),"",'Mortgage 2 Monthly calcs'!U346)</f>
        <v>93290.420445652519</v>
      </c>
      <c r="AA346" s="99" t="str">
        <f>IF(ISBLANK('Mortgage 2 Monthly calcs'!V346),"",'Mortgage 2 Monthly calcs'!V346)</f>
        <v/>
      </c>
      <c r="AB346" s="99" t="str">
        <f>IF(ISBLANK('Mortgage 2 Monthly calcs'!W346),"",'Mortgage 2 Monthly calcs'!W346)</f>
        <v/>
      </c>
    </row>
    <row r="347" spans="2:28" x14ac:dyDescent="0.25">
      <c r="B347" s="110"/>
      <c r="C347" s="111"/>
      <c r="D347" s="124">
        <f>D335+1</f>
        <v>28</v>
      </c>
      <c r="E347" s="122" t="str">
        <f>IF(ISBLANK('Mortgage 2 Monthly calcs'!E347),"",'Mortgage 2 Monthly calcs'!E347)</f>
        <v/>
      </c>
      <c r="F347" s="122" t="str">
        <f>IF(ISBLANK('Mortgage 2 Monthly calcs'!F347),"",'Mortgage 2 Monthly calcs'!F347)</f>
        <v>Oct</v>
      </c>
      <c r="G347" s="123"/>
      <c r="H347" s="123">
        <f>IF(ISBLANK('Mortgage 2 Monthly calcs'!G347),"",'Mortgage 2 Monthly calcs'!G347)</f>
        <v>0</v>
      </c>
      <c r="I347" s="99" t="e">
        <f>IF(ISBLANK('Mortgage 2 Monthly calcs'!H347),"",'Mortgage 2 Monthly calcs'!H347)</f>
        <v>#VALUE!</v>
      </c>
      <c r="J347" s="99">
        <f>IF(ISBLANK('Mortgage 2 Monthly calcs'!I347),"",'Mortgage 2 Monthly calcs'!I347)</f>
        <v>0</v>
      </c>
      <c r="K347" s="99" t="str">
        <f>IF(ISBLANK('Mortgage 2 Monthly calcs'!J347),"",'Mortgage 2 Monthly calcs'!J347)</f>
        <v/>
      </c>
      <c r="L347" s="99"/>
      <c r="M347" s="99">
        <f>IF(ISBLANK('Mortgage 2 Monthly calcs'!K347),"",'Mortgage 2 Monthly calcs'!K347)</f>
        <v>0</v>
      </c>
      <c r="N347" s="99"/>
      <c r="O347" s="99" t="e">
        <f>IF(ISBLANK('Mortgage 2 Monthly calcs'!L347),"",'Mortgage 2 Monthly calcs'!L347)</f>
        <v>#VALUE!</v>
      </c>
      <c r="P347" s="99"/>
      <c r="Q347" s="99" t="str">
        <f>IF(ISBLANK('Mortgage 2 Monthly calcs'!M347),"",'Mortgage 2 Monthly calcs'!M347)</f>
        <v/>
      </c>
      <c r="R347" s="99" t="str">
        <f>IF(ISBLANK('Mortgage 2 Monthly calcs'!N347),"",'Mortgage 2 Monthly calcs'!N347)</f>
        <v/>
      </c>
      <c r="S347" s="99" t="str">
        <f>IF(ISBLANK('Mortgage 2 Monthly calcs'!O347),"",'Mortgage 2 Monthly calcs'!O347)</f>
        <v/>
      </c>
      <c r="T347" s="99"/>
      <c r="U347" s="99">
        <f>IF(ISBLANK('Mortgage 2 Monthly calcs'!P347),"",'Mortgage 2 Monthly calcs'!P347)</f>
        <v>0</v>
      </c>
      <c r="V347" s="99" t="str">
        <f>IF(ISBLANK('Mortgage 2 Monthly calcs'!Q347),"",'Mortgage 2 Monthly calcs'!Q347)</f>
        <v/>
      </c>
      <c r="W347" s="99" t="str">
        <f>IF(ISBLANK('Mortgage 2 Monthly calcs'!R347),"",'Mortgage 2 Monthly calcs'!R347)</f>
        <v/>
      </c>
      <c r="X347" s="99">
        <f>IF(ISBLANK('Mortgage 2 Monthly calcs'!S347),"",'Mortgage 2 Monthly calcs'!S347)</f>
        <v>0</v>
      </c>
      <c r="Y347" s="99" t="str">
        <f>IF(ISBLANK('Mortgage 2 Monthly calcs'!T347),"",'Mortgage 2 Monthly calcs'!T347)</f>
        <v/>
      </c>
      <c r="Z347" s="99">
        <f>IF(ISBLANK('Mortgage 2 Monthly calcs'!U347),"",'Mortgage 2 Monthly calcs'!U347)</f>
        <v>93290.420445652519</v>
      </c>
      <c r="AA347" s="99" t="str">
        <f>IF(ISBLANK('Mortgage 2 Monthly calcs'!V347),"",'Mortgage 2 Monthly calcs'!V347)</f>
        <v/>
      </c>
      <c r="AB347" s="99" t="str">
        <f>IF(ISBLANK('Mortgage 2 Monthly calcs'!W347),"",'Mortgage 2 Monthly calcs'!W347)</f>
        <v/>
      </c>
    </row>
    <row r="348" spans="2:28" x14ac:dyDescent="0.25">
      <c r="B348" s="110"/>
      <c r="C348" s="111"/>
      <c r="D348" s="124"/>
      <c r="E348" s="122" t="str">
        <f>IF(ISBLANK('Mortgage 2 Monthly calcs'!E348),"",'Mortgage 2 Monthly calcs'!E348)</f>
        <v/>
      </c>
      <c r="F348" s="122" t="str">
        <f>IF(ISBLANK('Mortgage 2 Monthly calcs'!F348),"",'Mortgage 2 Monthly calcs'!F348)</f>
        <v>Nov</v>
      </c>
      <c r="G348" s="123"/>
      <c r="H348" s="123">
        <f>IF(ISBLANK('Mortgage 2 Monthly calcs'!G348),"",'Mortgage 2 Monthly calcs'!G348)</f>
        <v>0</v>
      </c>
      <c r="I348" s="99" t="e">
        <f>IF(ISBLANK('Mortgage 2 Monthly calcs'!H348),"",'Mortgage 2 Monthly calcs'!H348)</f>
        <v>#VALUE!</v>
      </c>
      <c r="J348" s="99">
        <f>IF(ISBLANK('Mortgage 2 Monthly calcs'!I348),"",'Mortgage 2 Monthly calcs'!I348)</f>
        <v>0</v>
      </c>
      <c r="K348" s="99" t="str">
        <f>IF(ISBLANK('Mortgage 2 Monthly calcs'!J348),"",'Mortgage 2 Monthly calcs'!J348)</f>
        <v/>
      </c>
      <c r="L348" s="99"/>
      <c r="M348" s="99">
        <f>IF(ISBLANK('Mortgage 2 Monthly calcs'!K348),"",'Mortgage 2 Monthly calcs'!K348)</f>
        <v>0</v>
      </c>
      <c r="N348" s="99"/>
      <c r="O348" s="99" t="e">
        <f>IF(ISBLANK('Mortgage 2 Monthly calcs'!L348),"",'Mortgage 2 Monthly calcs'!L348)</f>
        <v>#VALUE!</v>
      </c>
      <c r="P348" s="99"/>
      <c r="Q348" s="99" t="str">
        <f>IF(ISBLANK('Mortgage 2 Monthly calcs'!M348),"",'Mortgage 2 Monthly calcs'!M348)</f>
        <v/>
      </c>
      <c r="R348" s="99" t="str">
        <f>IF(ISBLANK('Mortgage 2 Monthly calcs'!N348),"",'Mortgage 2 Monthly calcs'!N348)</f>
        <v/>
      </c>
      <c r="S348" s="99" t="str">
        <f>IF(ISBLANK('Mortgage 2 Monthly calcs'!O348),"",'Mortgage 2 Monthly calcs'!O348)</f>
        <v/>
      </c>
      <c r="T348" s="99"/>
      <c r="U348" s="99">
        <f>IF(ISBLANK('Mortgage 2 Monthly calcs'!P348),"",'Mortgage 2 Monthly calcs'!P348)</f>
        <v>0</v>
      </c>
      <c r="V348" s="99" t="str">
        <f>IF(ISBLANK('Mortgage 2 Monthly calcs'!Q348),"",'Mortgage 2 Monthly calcs'!Q348)</f>
        <v/>
      </c>
      <c r="W348" s="99" t="str">
        <f>IF(ISBLANK('Mortgage 2 Monthly calcs'!R348),"",'Mortgage 2 Monthly calcs'!R348)</f>
        <v/>
      </c>
      <c r="X348" s="99">
        <f>IF(ISBLANK('Mortgage 2 Monthly calcs'!S348),"",'Mortgage 2 Monthly calcs'!S348)</f>
        <v>0</v>
      </c>
      <c r="Y348" s="99" t="str">
        <f>IF(ISBLANK('Mortgage 2 Monthly calcs'!T348),"",'Mortgage 2 Monthly calcs'!T348)</f>
        <v/>
      </c>
      <c r="Z348" s="99">
        <f>IF(ISBLANK('Mortgage 2 Monthly calcs'!U348),"",'Mortgage 2 Monthly calcs'!U348)</f>
        <v>93290.420445652519</v>
      </c>
      <c r="AA348" s="99" t="str">
        <f>IF(ISBLANK('Mortgage 2 Monthly calcs'!V348),"",'Mortgage 2 Monthly calcs'!V348)</f>
        <v/>
      </c>
      <c r="AB348" s="99" t="str">
        <f>IF(ISBLANK('Mortgage 2 Monthly calcs'!W348),"",'Mortgage 2 Monthly calcs'!W348)</f>
        <v/>
      </c>
    </row>
    <row r="349" spans="2:28" x14ac:dyDescent="0.25">
      <c r="B349" s="110"/>
      <c r="C349" s="111"/>
      <c r="D349" s="124"/>
      <c r="E349" s="122" t="str">
        <f>IF(ISBLANK('Mortgage 2 Monthly calcs'!E349),"",'Mortgage 2 Monthly calcs'!E349)</f>
        <v/>
      </c>
      <c r="F349" s="122" t="str">
        <f>IF(ISBLANK('Mortgage 2 Monthly calcs'!F349),"",'Mortgage 2 Monthly calcs'!F349)</f>
        <v>Dec</v>
      </c>
      <c r="G349" s="123"/>
      <c r="H349" s="123">
        <f>IF(ISBLANK('Mortgage 2 Monthly calcs'!G349),"",'Mortgage 2 Monthly calcs'!G349)</f>
        <v>0</v>
      </c>
      <c r="I349" s="99" t="e">
        <f>IF(ISBLANK('Mortgage 2 Monthly calcs'!H349),"",'Mortgage 2 Monthly calcs'!H349)</f>
        <v>#VALUE!</v>
      </c>
      <c r="J349" s="99">
        <f>IF(ISBLANK('Mortgage 2 Monthly calcs'!I349),"",'Mortgage 2 Monthly calcs'!I349)</f>
        <v>0</v>
      </c>
      <c r="K349" s="99" t="str">
        <f>IF(ISBLANK('Mortgage 2 Monthly calcs'!J349),"",'Mortgage 2 Monthly calcs'!J349)</f>
        <v/>
      </c>
      <c r="L349" s="99"/>
      <c r="M349" s="99">
        <f>IF(ISBLANK('Mortgage 2 Monthly calcs'!K349),"",'Mortgage 2 Monthly calcs'!K349)</f>
        <v>0</v>
      </c>
      <c r="N349" s="99"/>
      <c r="O349" s="99" t="e">
        <f>IF(ISBLANK('Mortgage 2 Monthly calcs'!L349),"",'Mortgage 2 Monthly calcs'!L349)</f>
        <v>#VALUE!</v>
      </c>
      <c r="P349" s="99"/>
      <c r="Q349" s="99" t="str">
        <f>IF(ISBLANK('Mortgage 2 Monthly calcs'!M349),"",'Mortgage 2 Monthly calcs'!M349)</f>
        <v/>
      </c>
      <c r="R349" s="99" t="str">
        <f>IF(ISBLANK('Mortgage 2 Monthly calcs'!N349),"",'Mortgage 2 Monthly calcs'!N349)</f>
        <v/>
      </c>
      <c r="S349" s="99" t="str">
        <f>IF(ISBLANK('Mortgage 2 Monthly calcs'!O349),"",'Mortgage 2 Monthly calcs'!O349)</f>
        <v/>
      </c>
      <c r="T349" s="99"/>
      <c r="U349" s="99">
        <f>IF(ISBLANK('Mortgage 2 Monthly calcs'!P349),"",'Mortgage 2 Monthly calcs'!P349)</f>
        <v>0</v>
      </c>
      <c r="V349" s="99" t="str">
        <f>IF(ISBLANK('Mortgage 2 Monthly calcs'!Q349),"",'Mortgage 2 Monthly calcs'!Q349)</f>
        <v/>
      </c>
      <c r="W349" s="99" t="str">
        <f>IF(ISBLANK('Mortgage 2 Monthly calcs'!R349),"",'Mortgage 2 Monthly calcs'!R349)</f>
        <v/>
      </c>
      <c r="X349" s="99">
        <f>IF(ISBLANK('Mortgage 2 Monthly calcs'!S349),"",'Mortgage 2 Monthly calcs'!S349)</f>
        <v>0</v>
      </c>
      <c r="Y349" s="99" t="str">
        <f>IF(ISBLANK('Mortgage 2 Monthly calcs'!T349),"",'Mortgage 2 Monthly calcs'!T349)</f>
        <v/>
      </c>
      <c r="Z349" s="99">
        <f>IF(ISBLANK('Mortgage 2 Monthly calcs'!U349),"",'Mortgage 2 Monthly calcs'!U349)</f>
        <v>93290.420445652519</v>
      </c>
      <c r="AA349" s="99" t="str">
        <f>IF(ISBLANK('Mortgage 2 Monthly calcs'!V349),"",'Mortgage 2 Monthly calcs'!V349)</f>
        <v/>
      </c>
      <c r="AB349" s="99" t="str">
        <f>IF(ISBLANK('Mortgage 2 Monthly calcs'!W349),"",'Mortgage 2 Monthly calcs'!W349)</f>
        <v/>
      </c>
    </row>
    <row r="350" spans="2:28" x14ac:dyDescent="0.25">
      <c r="B350" s="110"/>
      <c r="C350" s="111"/>
      <c r="D350" s="124"/>
      <c r="E350" s="122">
        <f>IF(ISBLANK('Mortgage 2 Monthly calcs'!E350),"",'Mortgage 2 Monthly calcs'!E350)</f>
        <v>2038</v>
      </c>
      <c r="F350" s="122" t="str">
        <f>IF(ISBLANK('Mortgage 2 Monthly calcs'!F350),"",'Mortgage 2 Monthly calcs'!F350)</f>
        <v>Jan</v>
      </c>
      <c r="G350" s="123"/>
      <c r="H350" s="123">
        <f>IF(ISBLANK('Mortgage 2 Monthly calcs'!G350),"",'Mortgage 2 Monthly calcs'!G350)</f>
        <v>0</v>
      </c>
      <c r="I350" s="99" t="e">
        <f>IF(ISBLANK('Mortgage 2 Monthly calcs'!H350),"",'Mortgage 2 Monthly calcs'!H350)</f>
        <v>#VALUE!</v>
      </c>
      <c r="J350" s="99">
        <f>IF(ISBLANK('Mortgage 2 Monthly calcs'!I350),"",'Mortgage 2 Monthly calcs'!I350)</f>
        <v>0</v>
      </c>
      <c r="K350" s="99" t="str">
        <f>IF(ISBLANK('Mortgage 2 Monthly calcs'!J350),"",'Mortgage 2 Monthly calcs'!J350)</f>
        <v/>
      </c>
      <c r="L350" s="99"/>
      <c r="M350" s="99">
        <f>IF(ISBLANK('Mortgage 2 Monthly calcs'!K350),"",'Mortgage 2 Monthly calcs'!K350)</f>
        <v>0</v>
      </c>
      <c r="N350" s="99"/>
      <c r="O350" s="99" t="e">
        <f>IF(ISBLANK('Mortgage 2 Monthly calcs'!L350),"",'Mortgage 2 Monthly calcs'!L350)</f>
        <v>#VALUE!</v>
      </c>
      <c r="P350" s="99"/>
      <c r="Q350" s="99" t="str">
        <f>IF(ISBLANK('Mortgage 2 Monthly calcs'!M350),"",'Mortgage 2 Monthly calcs'!M350)</f>
        <v/>
      </c>
      <c r="R350" s="99" t="str">
        <f>IF(ISBLANK('Mortgage 2 Monthly calcs'!N350),"",'Mortgage 2 Monthly calcs'!N350)</f>
        <v/>
      </c>
      <c r="S350" s="99" t="str">
        <f>IF(ISBLANK('Mortgage 2 Monthly calcs'!O350),"",'Mortgage 2 Monthly calcs'!O350)</f>
        <v/>
      </c>
      <c r="T350" s="99"/>
      <c r="U350" s="99">
        <f>IF(ISBLANK('Mortgage 2 Monthly calcs'!P350),"",'Mortgage 2 Monthly calcs'!P350)</f>
        <v>0</v>
      </c>
      <c r="V350" s="99" t="str">
        <f>IF(ISBLANK('Mortgage 2 Monthly calcs'!Q350),"",'Mortgage 2 Monthly calcs'!Q350)</f>
        <v/>
      </c>
      <c r="W350" s="99" t="str">
        <f>IF(ISBLANK('Mortgage 2 Monthly calcs'!R350),"",'Mortgage 2 Monthly calcs'!R350)</f>
        <v/>
      </c>
      <c r="X350" s="99">
        <f>IF(ISBLANK('Mortgage 2 Monthly calcs'!S350),"",'Mortgage 2 Monthly calcs'!S350)</f>
        <v>0</v>
      </c>
      <c r="Y350" s="99" t="str">
        <f>IF(ISBLANK('Mortgage 2 Monthly calcs'!T350),"",'Mortgage 2 Monthly calcs'!T350)</f>
        <v/>
      </c>
      <c r="Z350" s="99">
        <f>IF(ISBLANK('Mortgage 2 Monthly calcs'!U350),"",'Mortgage 2 Monthly calcs'!U350)</f>
        <v>93290.420445652519</v>
      </c>
      <c r="AA350" s="99" t="str">
        <f>IF(ISBLANK('Mortgage 2 Monthly calcs'!V350),"",'Mortgage 2 Monthly calcs'!V350)</f>
        <v/>
      </c>
      <c r="AB350" s="99" t="str">
        <f>IF(ISBLANK('Mortgage 2 Monthly calcs'!W350),"",'Mortgage 2 Monthly calcs'!W350)</f>
        <v/>
      </c>
    </row>
    <row r="351" spans="2:28" x14ac:dyDescent="0.25">
      <c r="B351" s="110"/>
      <c r="C351" s="111"/>
      <c r="D351" s="124"/>
      <c r="E351" s="122" t="str">
        <f>IF(ISBLANK('Mortgage 2 Monthly calcs'!E351),"",'Mortgage 2 Monthly calcs'!E351)</f>
        <v/>
      </c>
      <c r="F351" s="122" t="str">
        <f>IF(ISBLANK('Mortgage 2 Monthly calcs'!F351),"",'Mortgage 2 Monthly calcs'!F351)</f>
        <v>Feb</v>
      </c>
      <c r="G351" s="123"/>
      <c r="H351" s="123">
        <f>IF(ISBLANK('Mortgage 2 Monthly calcs'!G351),"",'Mortgage 2 Monthly calcs'!G351)</f>
        <v>0</v>
      </c>
      <c r="I351" s="99" t="e">
        <f>IF(ISBLANK('Mortgage 2 Monthly calcs'!H351),"",'Mortgage 2 Monthly calcs'!H351)</f>
        <v>#VALUE!</v>
      </c>
      <c r="J351" s="99">
        <f>IF(ISBLANK('Mortgage 2 Monthly calcs'!I351),"",'Mortgage 2 Monthly calcs'!I351)</f>
        <v>0</v>
      </c>
      <c r="K351" s="99" t="str">
        <f>IF(ISBLANK('Mortgage 2 Monthly calcs'!J351),"",'Mortgage 2 Monthly calcs'!J351)</f>
        <v/>
      </c>
      <c r="L351" s="99"/>
      <c r="M351" s="99">
        <f>IF(ISBLANK('Mortgage 2 Monthly calcs'!K351),"",'Mortgage 2 Monthly calcs'!K351)</f>
        <v>0</v>
      </c>
      <c r="N351" s="99"/>
      <c r="O351" s="99" t="e">
        <f>IF(ISBLANK('Mortgage 2 Monthly calcs'!L351),"",'Mortgage 2 Monthly calcs'!L351)</f>
        <v>#VALUE!</v>
      </c>
      <c r="P351" s="99"/>
      <c r="Q351" s="99" t="str">
        <f>IF(ISBLANK('Mortgage 2 Monthly calcs'!M351),"",'Mortgage 2 Monthly calcs'!M351)</f>
        <v/>
      </c>
      <c r="R351" s="99" t="str">
        <f>IF(ISBLANK('Mortgage 2 Monthly calcs'!N351),"",'Mortgage 2 Monthly calcs'!N351)</f>
        <v/>
      </c>
      <c r="S351" s="99" t="str">
        <f>IF(ISBLANK('Mortgage 2 Monthly calcs'!O351),"",'Mortgage 2 Monthly calcs'!O351)</f>
        <v/>
      </c>
      <c r="T351" s="99"/>
      <c r="U351" s="99">
        <f>IF(ISBLANK('Mortgage 2 Monthly calcs'!P351),"",'Mortgage 2 Monthly calcs'!P351)</f>
        <v>0</v>
      </c>
      <c r="V351" s="99" t="str">
        <f>IF(ISBLANK('Mortgage 2 Monthly calcs'!Q351),"",'Mortgage 2 Monthly calcs'!Q351)</f>
        <v/>
      </c>
      <c r="W351" s="99" t="str">
        <f>IF(ISBLANK('Mortgage 2 Monthly calcs'!R351),"",'Mortgage 2 Monthly calcs'!R351)</f>
        <v/>
      </c>
      <c r="X351" s="99">
        <f>IF(ISBLANK('Mortgage 2 Monthly calcs'!S351),"",'Mortgage 2 Monthly calcs'!S351)</f>
        <v>0</v>
      </c>
      <c r="Y351" s="99" t="str">
        <f>IF(ISBLANK('Mortgage 2 Monthly calcs'!T351),"",'Mortgage 2 Monthly calcs'!T351)</f>
        <v/>
      </c>
      <c r="Z351" s="99">
        <f>IF(ISBLANK('Mortgage 2 Monthly calcs'!U351),"",'Mortgage 2 Monthly calcs'!U351)</f>
        <v>93290.420445652519</v>
      </c>
      <c r="AA351" s="99" t="str">
        <f>IF(ISBLANK('Mortgage 2 Monthly calcs'!V351),"",'Mortgage 2 Monthly calcs'!V351)</f>
        <v/>
      </c>
      <c r="AB351" s="99" t="str">
        <f>IF(ISBLANK('Mortgage 2 Monthly calcs'!W351),"",'Mortgage 2 Monthly calcs'!W351)</f>
        <v/>
      </c>
    </row>
    <row r="352" spans="2:28" x14ac:dyDescent="0.25">
      <c r="B352" s="110"/>
      <c r="C352" s="111"/>
      <c r="D352" s="124"/>
      <c r="E352" s="122" t="str">
        <f>IF(ISBLANK('Mortgage 2 Monthly calcs'!E352),"",'Mortgage 2 Monthly calcs'!E352)</f>
        <v/>
      </c>
      <c r="F352" s="122" t="str">
        <f>IF(ISBLANK('Mortgage 2 Monthly calcs'!F352),"",'Mortgage 2 Monthly calcs'!F352)</f>
        <v>Mar</v>
      </c>
      <c r="G352" s="123"/>
      <c r="H352" s="123">
        <f>IF(ISBLANK('Mortgage 2 Monthly calcs'!G352),"",'Mortgage 2 Monthly calcs'!G352)</f>
        <v>0</v>
      </c>
      <c r="I352" s="99" t="e">
        <f>IF(ISBLANK('Mortgage 2 Monthly calcs'!H352),"",'Mortgage 2 Monthly calcs'!H352)</f>
        <v>#VALUE!</v>
      </c>
      <c r="J352" s="99">
        <f>IF(ISBLANK('Mortgage 2 Monthly calcs'!I352),"",'Mortgage 2 Monthly calcs'!I352)</f>
        <v>0</v>
      </c>
      <c r="K352" s="99" t="str">
        <f>IF(ISBLANK('Mortgage 2 Monthly calcs'!J352),"",'Mortgage 2 Monthly calcs'!J352)</f>
        <v/>
      </c>
      <c r="L352" s="99"/>
      <c r="M352" s="99">
        <f>IF(ISBLANK('Mortgage 2 Monthly calcs'!K352),"",'Mortgage 2 Monthly calcs'!K352)</f>
        <v>0</v>
      </c>
      <c r="N352" s="99"/>
      <c r="O352" s="99" t="e">
        <f>IF(ISBLANK('Mortgage 2 Monthly calcs'!L352),"",'Mortgage 2 Monthly calcs'!L352)</f>
        <v>#VALUE!</v>
      </c>
      <c r="P352" s="99"/>
      <c r="Q352" s="99" t="str">
        <f>IF(ISBLANK('Mortgage 2 Monthly calcs'!M352),"",'Mortgage 2 Monthly calcs'!M352)</f>
        <v/>
      </c>
      <c r="R352" s="99" t="str">
        <f>IF(ISBLANK('Mortgage 2 Monthly calcs'!N352),"",'Mortgage 2 Monthly calcs'!N352)</f>
        <v/>
      </c>
      <c r="S352" s="99" t="str">
        <f>IF(ISBLANK('Mortgage 2 Monthly calcs'!O352),"",'Mortgage 2 Monthly calcs'!O352)</f>
        <v/>
      </c>
      <c r="T352" s="99"/>
      <c r="U352" s="99">
        <f>IF(ISBLANK('Mortgage 2 Monthly calcs'!P352),"",'Mortgage 2 Monthly calcs'!P352)</f>
        <v>0</v>
      </c>
      <c r="V352" s="99" t="str">
        <f>IF(ISBLANK('Mortgage 2 Monthly calcs'!Q352),"",'Mortgage 2 Monthly calcs'!Q352)</f>
        <v/>
      </c>
      <c r="W352" s="99" t="str">
        <f>IF(ISBLANK('Mortgage 2 Monthly calcs'!R352),"",'Mortgage 2 Monthly calcs'!R352)</f>
        <v/>
      </c>
      <c r="X352" s="99">
        <f>IF(ISBLANK('Mortgage 2 Monthly calcs'!S352),"",'Mortgage 2 Monthly calcs'!S352)</f>
        <v>0</v>
      </c>
      <c r="Y352" s="99" t="str">
        <f>IF(ISBLANK('Mortgage 2 Monthly calcs'!T352),"",'Mortgage 2 Monthly calcs'!T352)</f>
        <v/>
      </c>
      <c r="Z352" s="99">
        <f>IF(ISBLANK('Mortgage 2 Monthly calcs'!U352),"",'Mortgage 2 Monthly calcs'!U352)</f>
        <v>93290.420445652519</v>
      </c>
      <c r="AA352" s="99" t="str">
        <f>IF(ISBLANK('Mortgage 2 Monthly calcs'!V352),"",'Mortgage 2 Monthly calcs'!V352)</f>
        <v/>
      </c>
      <c r="AB352" s="99" t="str">
        <f>IF(ISBLANK('Mortgage 2 Monthly calcs'!W352),"",'Mortgage 2 Monthly calcs'!W352)</f>
        <v/>
      </c>
    </row>
    <row r="353" spans="2:28" x14ac:dyDescent="0.25">
      <c r="B353" s="110"/>
      <c r="C353" s="111"/>
      <c r="D353" s="124"/>
      <c r="E353" s="122" t="str">
        <f>IF(ISBLANK('Mortgage 2 Monthly calcs'!E353),"",'Mortgage 2 Monthly calcs'!E353)</f>
        <v/>
      </c>
      <c r="F353" s="122" t="str">
        <f>IF(ISBLANK('Mortgage 2 Monthly calcs'!F353),"",'Mortgage 2 Monthly calcs'!F353)</f>
        <v>Apr</v>
      </c>
      <c r="G353" s="123"/>
      <c r="H353" s="123">
        <f>IF(ISBLANK('Mortgage 2 Monthly calcs'!G353),"",'Mortgage 2 Monthly calcs'!G353)</f>
        <v>0</v>
      </c>
      <c r="I353" s="99" t="e">
        <f>IF(ISBLANK('Mortgage 2 Monthly calcs'!H353),"",'Mortgage 2 Monthly calcs'!H353)</f>
        <v>#VALUE!</v>
      </c>
      <c r="J353" s="99">
        <f>IF(ISBLANK('Mortgage 2 Monthly calcs'!I353),"",'Mortgage 2 Monthly calcs'!I353)</f>
        <v>0</v>
      </c>
      <c r="K353" s="99" t="str">
        <f>IF(ISBLANK('Mortgage 2 Monthly calcs'!J353),"",'Mortgage 2 Monthly calcs'!J353)</f>
        <v/>
      </c>
      <c r="L353" s="99"/>
      <c r="M353" s="99">
        <f>IF(ISBLANK('Mortgage 2 Monthly calcs'!K353),"",'Mortgage 2 Monthly calcs'!K353)</f>
        <v>0</v>
      </c>
      <c r="N353" s="99"/>
      <c r="O353" s="99" t="e">
        <f>IF(ISBLANK('Mortgage 2 Monthly calcs'!L353),"",'Mortgage 2 Monthly calcs'!L353)</f>
        <v>#VALUE!</v>
      </c>
      <c r="P353" s="99"/>
      <c r="Q353" s="99" t="str">
        <f>IF(ISBLANK('Mortgage 2 Monthly calcs'!M353),"",'Mortgage 2 Monthly calcs'!M353)</f>
        <v/>
      </c>
      <c r="R353" s="99" t="str">
        <f>IF(ISBLANK('Mortgage 2 Monthly calcs'!N353),"",'Mortgage 2 Monthly calcs'!N353)</f>
        <v/>
      </c>
      <c r="S353" s="99" t="str">
        <f>IF(ISBLANK('Mortgage 2 Monthly calcs'!O353),"",'Mortgage 2 Monthly calcs'!O353)</f>
        <v/>
      </c>
      <c r="T353" s="99"/>
      <c r="U353" s="99">
        <f>IF(ISBLANK('Mortgage 2 Monthly calcs'!P353),"",'Mortgage 2 Monthly calcs'!P353)</f>
        <v>0</v>
      </c>
      <c r="V353" s="99" t="str">
        <f>IF(ISBLANK('Mortgage 2 Monthly calcs'!Q353),"",'Mortgage 2 Monthly calcs'!Q353)</f>
        <v/>
      </c>
      <c r="W353" s="99" t="str">
        <f>IF(ISBLANK('Mortgage 2 Monthly calcs'!R353),"",'Mortgage 2 Monthly calcs'!R353)</f>
        <v/>
      </c>
      <c r="X353" s="99">
        <f>IF(ISBLANK('Mortgage 2 Monthly calcs'!S353),"",'Mortgage 2 Monthly calcs'!S353)</f>
        <v>0</v>
      </c>
      <c r="Y353" s="99" t="str">
        <f>IF(ISBLANK('Mortgage 2 Monthly calcs'!T353),"",'Mortgage 2 Monthly calcs'!T353)</f>
        <v/>
      </c>
      <c r="Z353" s="99">
        <f>IF(ISBLANK('Mortgage 2 Monthly calcs'!U353),"",'Mortgage 2 Monthly calcs'!U353)</f>
        <v>93290.420445652519</v>
      </c>
      <c r="AA353" s="99" t="str">
        <f>IF(ISBLANK('Mortgage 2 Monthly calcs'!V353),"",'Mortgage 2 Monthly calcs'!V353)</f>
        <v/>
      </c>
      <c r="AB353" s="99" t="str">
        <f>IF(ISBLANK('Mortgage 2 Monthly calcs'!W353),"",'Mortgage 2 Monthly calcs'!W353)</f>
        <v/>
      </c>
    </row>
    <row r="354" spans="2:28" x14ac:dyDescent="0.25">
      <c r="B354" s="110"/>
      <c r="C354" s="111"/>
      <c r="D354" s="124"/>
      <c r="E354" s="122" t="str">
        <f>IF(ISBLANK('Mortgage 2 Monthly calcs'!E354),"",'Mortgage 2 Monthly calcs'!E354)</f>
        <v/>
      </c>
      <c r="F354" s="122" t="str">
        <f>IF(ISBLANK('Mortgage 2 Monthly calcs'!F354),"",'Mortgage 2 Monthly calcs'!F354)</f>
        <v>May</v>
      </c>
      <c r="G354" s="123"/>
      <c r="H354" s="123">
        <f>IF(ISBLANK('Mortgage 2 Monthly calcs'!G354),"",'Mortgage 2 Monthly calcs'!G354)</f>
        <v>0</v>
      </c>
      <c r="I354" s="99" t="e">
        <f>IF(ISBLANK('Mortgage 2 Monthly calcs'!H354),"",'Mortgage 2 Monthly calcs'!H354)</f>
        <v>#VALUE!</v>
      </c>
      <c r="J354" s="99">
        <f>IF(ISBLANK('Mortgage 2 Monthly calcs'!I354),"",'Mortgage 2 Monthly calcs'!I354)</f>
        <v>0</v>
      </c>
      <c r="K354" s="99" t="str">
        <f>IF(ISBLANK('Mortgage 2 Monthly calcs'!J354),"",'Mortgage 2 Monthly calcs'!J354)</f>
        <v/>
      </c>
      <c r="L354" s="99"/>
      <c r="M354" s="99">
        <f>IF(ISBLANK('Mortgage 2 Monthly calcs'!K354),"",'Mortgage 2 Monthly calcs'!K354)</f>
        <v>0</v>
      </c>
      <c r="N354" s="99"/>
      <c r="O354" s="99" t="e">
        <f>IF(ISBLANK('Mortgage 2 Monthly calcs'!L354),"",'Mortgage 2 Monthly calcs'!L354)</f>
        <v>#VALUE!</v>
      </c>
      <c r="P354" s="99"/>
      <c r="Q354" s="99" t="str">
        <f>IF(ISBLANK('Mortgage 2 Monthly calcs'!M354),"",'Mortgage 2 Monthly calcs'!M354)</f>
        <v/>
      </c>
      <c r="R354" s="99" t="str">
        <f>IF(ISBLANK('Mortgage 2 Monthly calcs'!N354),"",'Mortgage 2 Monthly calcs'!N354)</f>
        <v/>
      </c>
      <c r="S354" s="99" t="str">
        <f>IF(ISBLANK('Mortgage 2 Monthly calcs'!O354),"",'Mortgage 2 Monthly calcs'!O354)</f>
        <v/>
      </c>
      <c r="T354" s="99"/>
      <c r="U354" s="99">
        <f>IF(ISBLANK('Mortgage 2 Monthly calcs'!P354),"",'Mortgage 2 Monthly calcs'!P354)</f>
        <v>0</v>
      </c>
      <c r="V354" s="99" t="str">
        <f>IF(ISBLANK('Mortgage 2 Monthly calcs'!Q354),"",'Mortgage 2 Monthly calcs'!Q354)</f>
        <v/>
      </c>
      <c r="W354" s="99" t="str">
        <f>IF(ISBLANK('Mortgage 2 Monthly calcs'!R354),"",'Mortgage 2 Monthly calcs'!R354)</f>
        <v/>
      </c>
      <c r="X354" s="99">
        <f>IF(ISBLANK('Mortgage 2 Monthly calcs'!S354),"",'Mortgage 2 Monthly calcs'!S354)</f>
        <v>0</v>
      </c>
      <c r="Y354" s="99" t="str">
        <f>IF(ISBLANK('Mortgage 2 Monthly calcs'!T354),"",'Mortgage 2 Monthly calcs'!T354)</f>
        <v/>
      </c>
      <c r="Z354" s="99">
        <f>IF(ISBLANK('Mortgage 2 Monthly calcs'!U354),"",'Mortgage 2 Monthly calcs'!U354)</f>
        <v>93290.420445652519</v>
      </c>
      <c r="AA354" s="99" t="str">
        <f>IF(ISBLANK('Mortgage 2 Monthly calcs'!V354),"",'Mortgage 2 Monthly calcs'!V354)</f>
        <v/>
      </c>
      <c r="AB354" s="99" t="str">
        <f>IF(ISBLANK('Mortgage 2 Monthly calcs'!W354),"",'Mortgage 2 Monthly calcs'!W354)</f>
        <v/>
      </c>
    </row>
    <row r="355" spans="2:28" x14ac:dyDescent="0.25">
      <c r="B355" s="110"/>
      <c r="C355" s="111"/>
      <c r="D355" s="124"/>
      <c r="E355" s="122" t="str">
        <f>IF(ISBLANK('Mortgage 2 Monthly calcs'!E355),"",'Mortgage 2 Monthly calcs'!E355)</f>
        <v/>
      </c>
      <c r="F355" s="122" t="str">
        <f>IF(ISBLANK('Mortgage 2 Monthly calcs'!F355),"",'Mortgage 2 Monthly calcs'!F355)</f>
        <v>Jun</v>
      </c>
      <c r="G355" s="123"/>
      <c r="H355" s="123">
        <f>IF(ISBLANK('Mortgage 2 Monthly calcs'!G355),"",'Mortgage 2 Monthly calcs'!G355)</f>
        <v>0</v>
      </c>
      <c r="I355" s="99" t="e">
        <f>IF(ISBLANK('Mortgage 2 Monthly calcs'!H355),"",'Mortgage 2 Monthly calcs'!H355)</f>
        <v>#VALUE!</v>
      </c>
      <c r="J355" s="99">
        <f>IF(ISBLANK('Mortgage 2 Monthly calcs'!I355),"",'Mortgage 2 Monthly calcs'!I355)</f>
        <v>0</v>
      </c>
      <c r="K355" s="99" t="str">
        <f>IF(ISBLANK('Mortgage 2 Monthly calcs'!J355),"",'Mortgage 2 Monthly calcs'!J355)</f>
        <v/>
      </c>
      <c r="L355" s="99"/>
      <c r="M355" s="99">
        <f>IF(ISBLANK('Mortgage 2 Monthly calcs'!K355),"",'Mortgage 2 Monthly calcs'!K355)</f>
        <v>0</v>
      </c>
      <c r="N355" s="99"/>
      <c r="O355" s="99" t="e">
        <f>IF(ISBLANK('Mortgage 2 Monthly calcs'!L355),"",'Mortgage 2 Monthly calcs'!L355)</f>
        <v>#VALUE!</v>
      </c>
      <c r="P355" s="99"/>
      <c r="Q355" s="99" t="str">
        <f>IF(ISBLANK('Mortgage 2 Monthly calcs'!M355),"",'Mortgage 2 Monthly calcs'!M355)</f>
        <v/>
      </c>
      <c r="R355" s="99" t="str">
        <f>IF(ISBLANK('Mortgage 2 Monthly calcs'!N355),"",'Mortgage 2 Monthly calcs'!N355)</f>
        <v/>
      </c>
      <c r="S355" s="99" t="str">
        <f>IF(ISBLANK('Mortgage 2 Monthly calcs'!O355),"",'Mortgage 2 Monthly calcs'!O355)</f>
        <v/>
      </c>
      <c r="T355" s="99"/>
      <c r="U355" s="99">
        <f>IF(ISBLANK('Mortgage 2 Monthly calcs'!P355),"",'Mortgage 2 Monthly calcs'!P355)</f>
        <v>0</v>
      </c>
      <c r="V355" s="99" t="str">
        <f>IF(ISBLANK('Mortgage 2 Monthly calcs'!Q355),"",'Mortgage 2 Monthly calcs'!Q355)</f>
        <v/>
      </c>
      <c r="W355" s="99" t="str">
        <f>IF(ISBLANK('Mortgage 2 Monthly calcs'!R355),"",'Mortgage 2 Monthly calcs'!R355)</f>
        <v/>
      </c>
      <c r="X355" s="99">
        <f>IF(ISBLANK('Mortgage 2 Monthly calcs'!S355),"",'Mortgage 2 Monthly calcs'!S355)</f>
        <v>0</v>
      </c>
      <c r="Y355" s="99" t="str">
        <f>IF(ISBLANK('Mortgage 2 Monthly calcs'!T355),"",'Mortgage 2 Monthly calcs'!T355)</f>
        <v/>
      </c>
      <c r="Z355" s="99">
        <f>IF(ISBLANK('Mortgage 2 Monthly calcs'!U355),"",'Mortgage 2 Monthly calcs'!U355)</f>
        <v>93290.420445652519</v>
      </c>
      <c r="AA355" s="99" t="str">
        <f>IF(ISBLANK('Mortgage 2 Monthly calcs'!V355),"",'Mortgage 2 Monthly calcs'!V355)</f>
        <v/>
      </c>
      <c r="AB355" s="99" t="str">
        <f>IF(ISBLANK('Mortgage 2 Monthly calcs'!W355),"",'Mortgage 2 Monthly calcs'!W355)</f>
        <v/>
      </c>
    </row>
    <row r="356" spans="2:28" x14ac:dyDescent="0.25">
      <c r="B356" s="110"/>
      <c r="C356" s="111"/>
      <c r="D356" s="124"/>
      <c r="E356" s="122" t="str">
        <f>IF(ISBLANK('Mortgage 2 Monthly calcs'!E356),"",'Mortgage 2 Monthly calcs'!E356)</f>
        <v/>
      </c>
      <c r="F356" s="122" t="str">
        <f>IF(ISBLANK('Mortgage 2 Monthly calcs'!F356),"",'Mortgage 2 Monthly calcs'!F356)</f>
        <v>Jul</v>
      </c>
      <c r="G356" s="123"/>
      <c r="H356" s="123">
        <f>IF(ISBLANK('Mortgage 2 Monthly calcs'!G356),"",'Mortgage 2 Monthly calcs'!G356)</f>
        <v>0</v>
      </c>
      <c r="I356" s="99" t="e">
        <f>IF(ISBLANK('Mortgage 2 Monthly calcs'!H356),"",'Mortgage 2 Monthly calcs'!H356)</f>
        <v>#VALUE!</v>
      </c>
      <c r="J356" s="99">
        <f>IF(ISBLANK('Mortgage 2 Monthly calcs'!I356),"",'Mortgage 2 Monthly calcs'!I356)</f>
        <v>0</v>
      </c>
      <c r="K356" s="99" t="str">
        <f>IF(ISBLANK('Mortgage 2 Monthly calcs'!J356),"",'Mortgage 2 Monthly calcs'!J356)</f>
        <v/>
      </c>
      <c r="L356" s="99"/>
      <c r="M356" s="99">
        <f>IF(ISBLANK('Mortgage 2 Monthly calcs'!K356),"",'Mortgage 2 Monthly calcs'!K356)</f>
        <v>0</v>
      </c>
      <c r="N356" s="99"/>
      <c r="O356" s="99" t="e">
        <f>IF(ISBLANK('Mortgage 2 Monthly calcs'!L356),"",'Mortgage 2 Monthly calcs'!L356)</f>
        <v>#VALUE!</v>
      </c>
      <c r="P356" s="99"/>
      <c r="Q356" s="99" t="str">
        <f>IF(ISBLANK('Mortgage 2 Monthly calcs'!M356),"",'Mortgage 2 Monthly calcs'!M356)</f>
        <v/>
      </c>
      <c r="R356" s="99" t="str">
        <f>IF(ISBLANK('Mortgage 2 Monthly calcs'!N356),"",'Mortgage 2 Monthly calcs'!N356)</f>
        <v/>
      </c>
      <c r="S356" s="99" t="str">
        <f>IF(ISBLANK('Mortgage 2 Monthly calcs'!O356),"",'Mortgage 2 Monthly calcs'!O356)</f>
        <v/>
      </c>
      <c r="T356" s="99"/>
      <c r="U356" s="99">
        <f>IF(ISBLANK('Mortgage 2 Monthly calcs'!P356),"",'Mortgage 2 Monthly calcs'!P356)</f>
        <v>0</v>
      </c>
      <c r="V356" s="99" t="str">
        <f>IF(ISBLANK('Mortgage 2 Monthly calcs'!Q356),"",'Mortgage 2 Monthly calcs'!Q356)</f>
        <v/>
      </c>
      <c r="W356" s="99" t="str">
        <f>IF(ISBLANK('Mortgage 2 Monthly calcs'!R356),"",'Mortgage 2 Monthly calcs'!R356)</f>
        <v/>
      </c>
      <c r="X356" s="99">
        <f>IF(ISBLANK('Mortgage 2 Monthly calcs'!S356),"",'Mortgage 2 Monthly calcs'!S356)</f>
        <v>0</v>
      </c>
      <c r="Y356" s="99" t="str">
        <f>IF(ISBLANK('Mortgage 2 Monthly calcs'!T356),"",'Mortgage 2 Monthly calcs'!T356)</f>
        <v/>
      </c>
      <c r="Z356" s="99">
        <f>IF(ISBLANK('Mortgage 2 Monthly calcs'!U356),"",'Mortgage 2 Monthly calcs'!U356)</f>
        <v>93290.420445652519</v>
      </c>
      <c r="AA356" s="99" t="str">
        <f>IF(ISBLANK('Mortgage 2 Monthly calcs'!V356),"",'Mortgage 2 Monthly calcs'!V356)</f>
        <v/>
      </c>
      <c r="AB356" s="99" t="str">
        <f>IF(ISBLANK('Mortgage 2 Monthly calcs'!W356),"",'Mortgage 2 Monthly calcs'!W356)</f>
        <v/>
      </c>
    </row>
    <row r="357" spans="2:28" x14ac:dyDescent="0.25">
      <c r="B357" s="110"/>
      <c r="C357" s="111"/>
      <c r="D357" s="124"/>
      <c r="E357" s="122" t="str">
        <f>IF(ISBLANK('Mortgage 2 Monthly calcs'!E357),"",'Mortgage 2 Monthly calcs'!E357)</f>
        <v/>
      </c>
      <c r="F357" s="122" t="str">
        <f>IF(ISBLANK('Mortgage 2 Monthly calcs'!F357),"",'Mortgage 2 Monthly calcs'!F357)</f>
        <v>Aug</v>
      </c>
      <c r="G357" s="123"/>
      <c r="H357" s="123">
        <f>IF(ISBLANK('Mortgage 2 Monthly calcs'!G357),"",'Mortgage 2 Monthly calcs'!G357)</f>
        <v>0</v>
      </c>
      <c r="I357" s="99" t="e">
        <f>IF(ISBLANK('Mortgage 2 Monthly calcs'!H357),"",'Mortgage 2 Monthly calcs'!H357)</f>
        <v>#VALUE!</v>
      </c>
      <c r="J357" s="99">
        <f>IF(ISBLANK('Mortgage 2 Monthly calcs'!I357),"",'Mortgage 2 Monthly calcs'!I357)</f>
        <v>0</v>
      </c>
      <c r="K357" s="99" t="str">
        <f>IF(ISBLANK('Mortgage 2 Monthly calcs'!J357),"",'Mortgage 2 Monthly calcs'!J357)</f>
        <v/>
      </c>
      <c r="L357" s="99"/>
      <c r="M357" s="99">
        <f>IF(ISBLANK('Mortgage 2 Monthly calcs'!K357),"",'Mortgage 2 Monthly calcs'!K357)</f>
        <v>0</v>
      </c>
      <c r="N357" s="99"/>
      <c r="O357" s="99" t="e">
        <f>IF(ISBLANK('Mortgage 2 Monthly calcs'!L357),"",'Mortgage 2 Monthly calcs'!L357)</f>
        <v>#VALUE!</v>
      </c>
      <c r="P357" s="99"/>
      <c r="Q357" s="99" t="str">
        <f>IF(ISBLANK('Mortgage 2 Monthly calcs'!M357),"",'Mortgage 2 Monthly calcs'!M357)</f>
        <v/>
      </c>
      <c r="R357" s="99" t="str">
        <f>IF(ISBLANK('Mortgage 2 Monthly calcs'!N357),"",'Mortgage 2 Monthly calcs'!N357)</f>
        <v/>
      </c>
      <c r="S357" s="99" t="str">
        <f>IF(ISBLANK('Mortgage 2 Monthly calcs'!O357),"",'Mortgage 2 Monthly calcs'!O357)</f>
        <v/>
      </c>
      <c r="T357" s="99"/>
      <c r="U357" s="99">
        <f>IF(ISBLANK('Mortgage 2 Monthly calcs'!P357),"",'Mortgage 2 Monthly calcs'!P357)</f>
        <v>0</v>
      </c>
      <c r="V357" s="99" t="str">
        <f>IF(ISBLANK('Mortgage 2 Monthly calcs'!Q357),"",'Mortgage 2 Monthly calcs'!Q357)</f>
        <v/>
      </c>
      <c r="W357" s="99" t="str">
        <f>IF(ISBLANK('Mortgage 2 Monthly calcs'!R357),"",'Mortgage 2 Monthly calcs'!R357)</f>
        <v/>
      </c>
      <c r="X357" s="99">
        <f>IF(ISBLANK('Mortgage 2 Monthly calcs'!S357),"",'Mortgage 2 Monthly calcs'!S357)</f>
        <v>0</v>
      </c>
      <c r="Y357" s="99" t="str">
        <f>IF(ISBLANK('Mortgage 2 Monthly calcs'!T357),"",'Mortgage 2 Monthly calcs'!T357)</f>
        <v/>
      </c>
      <c r="Z357" s="99">
        <f>IF(ISBLANK('Mortgage 2 Monthly calcs'!U357),"",'Mortgage 2 Monthly calcs'!U357)</f>
        <v>93290.420445652519</v>
      </c>
      <c r="AA357" s="99" t="str">
        <f>IF(ISBLANK('Mortgage 2 Monthly calcs'!V357),"",'Mortgage 2 Monthly calcs'!V357)</f>
        <v/>
      </c>
      <c r="AB357" s="99" t="str">
        <f>IF(ISBLANK('Mortgage 2 Monthly calcs'!W357),"",'Mortgage 2 Monthly calcs'!W357)</f>
        <v/>
      </c>
    </row>
    <row r="358" spans="2:28" x14ac:dyDescent="0.25">
      <c r="B358" s="110"/>
      <c r="C358" s="111"/>
      <c r="D358" s="124"/>
      <c r="E358" s="122" t="str">
        <f>IF(ISBLANK('Mortgage 2 Monthly calcs'!E358),"",'Mortgage 2 Monthly calcs'!E358)</f>
        <v/>
      </c>
      <c r="F358" s="122" t="str">
        <f>IF(ISBLANK('Mortgage 2 Monthly calcs'!F358),"",'Mortgage 2 Monthly calcs'!F358)</f>
        <v>Sep</v>
      </c>
      <c r="G358" s="123"/>
      <c r="H358" s="123">
        <f>IF(ISBLANK('Mortgage 2 Monthly calcs'!G358),"",'Mortgage 2 Monthly calcs'!G358)</f>
        <v>0</v>
      </c>
      <c r="I358" s="99" t="e">
        <f>IF(ISBLANK('Mortgage 2 Monthly calcs'!H358),"",'Mortgage 2 Monthly calcs'!H358)</f>
        <v>#VALUE!</v>
      </c>
      <c r="J358" s="99">
        <f>IF(ISBLANK('Mortgage 2 Monthly calcs'!I358),"",'Mortgage 2 Monthly calcs'!I358)</f>
        <v>0</v>
      </c>
      <c r="K358" s="99" t="str">
        <f>IF(ISBLANK('Mortgage 2 Monthly calcs'!J358),"",'Mortgage 2 Monthly calcs'!J358)</f>
        <v/>
      </c>
      <c r="L358" s="99"/>
      <c r="M358" s="99">
        <f>IF(ISBLANK('Mortgage 2 Monthly calcs'!K358),"",'Mortgage 2 Monthly calcs'!K358)</f>
        <v>0</v>
      </c>
      <c r="N358" s="99"/>
      <c r="O358" s="99" t="e">
        <f>IF(ISBLANK('Mortgage 2 Monthly calcs'!L358),"",'Mortgage 2 Monthly calcs'!L358)</f>
        <v>#VALUE!</v>
      </c>
      <c r="P358" s="99"/>
      <c r="Q358" s="99" t="str">
        <f>IF(ISBLANK('Mortgage 2 Monthly calcs'!M358),"",'Mortgage 2 Monthly calcs'!M358)</f>
        <v/>
      </c>
      <c r="R358" s="99" t="str">
        <f>IF(ISBLANK('Mortgage 2 Monthly calcs'!N358),"",'Mortgage 2 Monthly calcs'!N358)</f>
        <v/>
      </c>
      <c r="S358" s="99" t="str">
        <f>IF(ISBLANK('Mortgage 2 Monthly calcs'!O358),"",'Mortgage 2 Monthly calcs'!O358)</f>
        <v/>
      </c>
      <c r="T358" s="99"/>
      <c r="U358" s="99">
        <f>IF(ISBLANK('Mortgage 2 Monthly calcs'!P358),"",'Mortgage 2 Monthly calcs'!P358)</f>
        <v>0</v>
      </c>
      <c r="V358" s="99" t="str">
        <f>IF(ISBLANK('Mortgage 2 Monthly calcs'!Q358),"",'Mortgage 2 Monthly calcs'!Q358)</f>
        <v/>
      </c>
      <c r="W358" s="99" t="str">
        <f>IF(ISBLANK('Mortgage 2 Monthly calcs'!R358),"",'Mortgage 2 Monthly calcs'!R358)</f>
        <v/>
      </c>
      <c r="X358" s="99">
        <f>IF(ISBLANK('Mortgage 2 Monthly calcs'!S358),"",'Mortgage 2 Monthly calcs'!S358)</f>
        <v>0</v>
      </c>
      <c r="Y358" s="99" t="str">
        <f>IF(ISBLANK('Mortgage 2 Monthly calcs'!T358),"",'Mortgage 2 Monthly calcs'!T358)</f>
        <v/>
      </c>
      <c r="Z358" s="99">
        <f>IF(ISBLANK('Mortgage 2 Monthly calcs'!U358),"",'Mortgage 2 Monthly calcs'!U358)</f>
        <v>93290.420445652519</v>
      </c>
      <c r="AA358" s="99" t="str">
        <f>IF(ISBLANK('Mortgage 2 Monthly calcs'!V358),"",'Mortgage 2 Monthly calcs'!V358)</f>
        <v/>
      </c>
      <c r="AB358" s="99" t="str">
        <f>IF(ISBLANK('Mortgage 2 Monthly calcs'!W358),"",'Mortgage 2 Monthly calcs'!W358)</f>
        <v/>
      </c>
    </row>
    <row r="359" spans="2:28" x14ac:dyDescent="0.25">
      <c r="B359" s="110"/>
      <c r="C359" s="111"/>
      <c r="D359" s="124">
        <f>D347+1</f>
        <v>29</v>
      </c>
      <c r="E359" s="122" t="str">
        <f>IF(ISBLANK('Mortgage 2 Monthly calcs'!E359),"",'Mortgage 2 Monthly calcs'!E359)</f>
        <v/>
      </c>
      <c r="F359" s="122" t="str">
        <f>IF(ISBLANK('Mortgage 2 Monthly calcs'!F359),"",'Mortgage 2 Monthly calcs'!F359)</f>
        <v>Oct</v>
      </c>
      <c r="G359" s="123"/>
      <c r="H359" s="123">
        <f>IF(ISBLANK('Mortgage 2 Monthly calcs'!G359),"",'Mortgage 2 Monthly calcs'!G359)</f>
        <v>0</v>
      </c>
      <c r="I359" s="99" t="e">
        <f>IF(ISBLANK('Mortgage 2 Monthly calcs'!H359),"",'Mortgage 2 Monthly calcs'!H359)</f>
        <v>#VALUE!</v>
      </c>
      <c r="J359" s="99">
        <f>IF(ISBLANK('Mortgage 2 Monthly calcs'!I359),"",'Mortgage 2 Monthly calcs'!I359)</f>
        <v>0</v>
      </c>
      <c r="K359" s="99" t="str">
        <f>IF(ISBLANK('Mortgage 2 Monthly calcs'!J359),"",'Mortgage 2 Monthly calcs'!J359)</f>
        <v/>
      </c>
      <c r="L359" s="99"/>
      <c r="M359" s="99">
        <f>IF(ISBLANK('Mortgage 2 Monthly calcs'!K359),"",'Mortgage 2 Monthly calcs'!K359)</f>
        <v>0</v>
      </c>
      <c r="N359" s="99"/>
      <c r="O359" s="99" t="e">
        <f>IF(ISBLANK('Mortgage 2 Monthly calcs'!L359),"",'Mortgage 2 Monthly calcs'!L359)</f>
        <v>#VALUE!</v>
      </c>
      <c r="P359" s="99"/>
      <c r="Q359" s="99" t="str">
        <f>IF(ISBLANK('Mortgage 2 Monthly calcs'!M359),"",'Mortgage 2 Monthly calcs'!M359)</f>
        <v/>
      </c>
      <c r="R359" s="99" t="str">
        <f>IF(ISBLANK('Mortgage 2 Monthly calcs'!N359),"",'Mortgage 2 Monthly calcs'!N359)</f>
        <v/>
      </c>
      <c r="S359" s="99" t="str">
        <f>IF(ISBLANK('Mortgage 2 Monthly calcs'!O359),"",'Mortgage 2 Monthly calcs'!O359)</f>
        <v/>
      </c>
      <c r="T359" s="99"/>
      <c r="U359" s="99">
        <f>IF(ISBLANK('Mortgage 2 Monthly calcs'!P359),"",'Mortgage 2 Monthly calcs'!P359)</f>
        <v>0</v>
      </c>
      <c r="V359" s="99" t="str">
        <f>IF(ISBLANK('Mortgage 2 Monthly calcs'!Q359),"",'Mortgage 2 Monthly calcs'!Q359)</f>
        <v/>
      </c>
      <c r="W359" s="99" t="str">
        <f>IF(ISBLANK('Mortgage 2 Monthly calcs'!R359),"",'Mortgage 2 Monthly calcs'!R359)</f>
        <v/>
      </c>
      <c r="X359" s="99">
        <f>IF(ISBLANK('Mortgage 2 Monthly calcs'!S359),"",'Mortgage 2 Monthly calcs'!S359)</f>
        <v>0</v>
      </c>
      <c r="Y359" s="99" t="str">
        <f>IF(ISBLANK('Mortgage 2 Monthly calcs'!T359),"",'Mortgage 2 Monthly calcs'!T359)</f>
        <v/>
      </c>
      <c r="Z359" s="99">
        <f>IF(ISBLANK('Mortgage 2 Monthly calcs'!U359),"",'Mortgage 2 Monthly calcs'!U359)</f>
        <v>93290.420445652519</v>
      </c>
      <c r="AA359" s="99" t="str">
        <f>IF(ISBLANK('Mortgage 2 Monthly calcs'!V359),"",'Mortgage 2 Monthly calcs'!V359)</f>
        <v/>
      </c>
      <c r="AB359" s="99" t="str">
        <f>IF(ISBLANK('Mortgage 2 Monthly calcs'!W359),"",'Mortgage 2 Monthly calcs'!W359)</f>
        <v/>
      </c>
    </row>
    <row r="360" spans="2:28" x14ac:dyDescent="0.25">
      <c r="B360" s="110"/>
      <c r="C360" s="111"/>
      <c r="D360" s="124"/>
      <c r="E360" s="122" t="str">
        <f>IF(ISBLANK('Mortgage 2 Monthly calcs'!E360),"",'Mortgage 2 Monthly calcs'!E360)</f>
        <v/>
      </c>
      <c r="F360" s="122" t="str">
        <f>IF(ISBLANK('Mortgage 2 Monthly calcs'!F360),"",'Mortgage 2 Monthly calcs'!F360)</f>
        <v>Nov</v>
      </c>
      <c r="G360" s="123"/>
      <c r="H360" s="123">
        <f>IF(ISBLANK('Mortgage 2 Monthly calcs'!G360),"",'Mortgage 2 Monthly calcs'!G360)</f>
        <v>0</v>
      </c>
      <c r="I360" s="99" t="e">
        <f>IF(ISBLANK('Mortgage 2 Monthly calcs'!H360),"",'Mortgage 2 Monthly calcs'!H360)</f>
        <v>#VALUE!</v>
      </c>
      <c r="J360" s="99">
        <f>IF(ISBLANK('Mortgage 2 Monthly calcs'!I360),"",'Mortgage 2 Monthly calcs'!I360)</f>
        <v>0</v>
      </c>
      <c r="K360" s="99" t="str">
        <f>IF(ISBLANK('Mortgage 2 Monthly calcs'!J360),"",'Mortgage 2 Monthly calcs'!J360)</f>
        <v/>
      </c>
      <c r="L360" s="99"/>
      <c r="M360" s="99">
        <f>IF(ISBLANK('Mortgage 2 Monthly calcs'!K360),"",'Mortgage 2 Monthly calcs'!K360)</f>
        <v>0</v>
      </c>
      <c r="N360" s="99"/>
      <c r="O360" s="99" t="e">
        <f>IF(ISBLANK('Mortgage 2 Monthly calcs'!L360),"",'Mortgage 2 Monthly calcs'!L360)</f>
        <v>#VALUE!</v>
      </c>
      <c r="P360" s="99"/>
      <c r="Q360" s="99" t="str">
        <f>IF(ISBLANK('Mortgage 2 Monthly calcs'!M360),"",'Mortgage 2 Monthly calcs'!M360)</f>
        <v/>
      </c>
      <c r="R360" s="99" t="str">
        <f>IF(ISBLANK('Mortgage 2 Monthly calcs'!N360),"",'Mortgage 2 Monthly calcs'!N360)</f>
        <v/>
      </c>
      <c r="S360" s="99" t="str">
        <f>IF(ISBLANK('Mortgage 2 Monthly calcs'!O360),"",'Mortgage 2 Monthly calcs'!O360)</f>
        <v/>
      </c>
      <c r="T360" s="99"/>
      <c r="U360" s="99">
        <f>IF(ISBLANK('Mortgage 2 Monthly calcs'!P360),"",'Mortgage 2 Monthly calcs'!P360)</f>
        <v>0</v>
      </c>
      <c r="V360" s="99" t="str">
        <f>IF(ISBLANK('Mortgage 2 Monthly calcs'!Q360),"",'Mortgage 2 Monthly calcs'!Q360)</f>
        <v/>
      </c>
      <c r="W360" s="99" t="str">
        <f>IF(ISBLANK('Mortgage 2 Monthly calcs'!R360),"",'Mortgage 2 Monthly calcs'!R360)</f>
        <v/>
      </c>
      <c r="X360" s="99">
        <f>IF(ISBLANK('Mortgage 2 Monthly calcs'!S360),"",'Mortgage 2 Monthly calcs'!S360)</f>
        <v>0</v>
      </c>
      <c r="Y360" s="99" t="str">
        <f>IF(ISBLANK('Mortgage 2 Monthly calcs'!T360),"",'Mortgage 2 Monthly calcs'!T360)</f>
        <v/>
      </c>
      <c r="Z360" s="99">
        <f>IF(ISBLANK('Mortgage 2 Monthly calcs'!U360),"",'Mortgage 2 Monthly calcs'!U360)</f>
        <v>93290.420445652519</v>
      </c>
      <c r="AA360" s="99" t="str">
        <f>IF(ISBLANK('Mortgage 2 Monthly calcs'!V360),"",'Mortgage 2 Monthly calcs'!V360)</f>
        <v/>
      </c>
      <c r="AB360" s="99" t="str">
        <f>IF(ISBLANK('Mortgage 2 Monthly calcs'!W360),"",'Mortgage 2 Monthly calcs'!W360)</f>
        <v/>
      </c>
    </row>
    <row r="361" spans="2:28" x14ac:dyDescent="0.25">
      <c r="B361" s="110"/>
      <c r="C361" s="111"/>
      <c r="D361" s="124"/>
      <c r="E361" s="122" t="str">
        <f>IF(ISBLANK('Mortgage 2 Monthly calcs'!E361),"",'Mortgage 2 Monthly calcs'!E361)</f>
        <v/>
      </c>
      <c r="F361" s="122" t="str">
        <f>IF(ISBLANK('Mortgage 2 Monthly calcs'!F361),"",'Mortgage 2 Monthly calcs'!F361)</f>
        <v>Dec</v>
      </c>
      <c r="G361" s="123"/>
      <c r="H361" s="123">
        <f>IF(ISBLANK('Mortgage 2 Monthly calcs'!G361),"",'Mortgage 2 Monthly calcs'!G361)</f>
        <v>0</v>
      </c>
      <c r="I361" s="99" t="e">
        <f>IF(ISBLANK('Mortgage 2 Monthly calcs'!H361),"",'Mortgage 2 Monthly calcs'!H361)</f>
        <v>#VALUE!</v>
      </c>
      <c r="J361" s="99">
        <f>IF(ISBLANK('Mortgage 2 Monthly calcs'!I361),"",'Mortgage 2 Monthly calcs'!I361)</f>
        <v>0</v>
      </c>
      <c r="K361" s="99" t="str">
        <f>IF(ISBLANK('Mortgage 2 Monthly calcs'!J361),"",'Mortgage 2 Monthly calcs'!J361)</f>
        <v/>
      </c>
      <c r="L361" s="99"/>
      <c r="M361" s="99">
        <f>IF(ISBLANK('Mortgage 2 Monthly calcs'!K361),"",'Mortgage 2 Monthly calcs'!K361)</f>
        <v>0</v>
      </c>
      <c r="N361" s="99"/>
      <c r="O361" s="99" t="e">
        <f>IF(ISBLANK('Mortgage 2 Monthly calcs'!L361),"",'Mortgage 2 Monthly calcs'!L361)</f>
        <v>#VALUE!</v>
      </c>
      <c r="P361" s="99"/>
      <c r="Q361" s="99" t="str">
        <f>IF(ISBLANK('Mortgage 2 Monthly calcs'!M361),"",'Mortgage 2 Monthly calcs'!M361)</f>
        <v/>
      </c>
      <c r="R361" s="99" t="str">
        <f>IF(ISBLANK('Mortgage 2 Monthly calcs'!N361),"",'Mortgage 2 Monthly calcs'!N361)</f>
        <v/>
      </c>
      <c r="S361" s="99" t="str">
        <f>IF(ISBLANK('Mortgage 2 Monthly calcs'!O361),"",'Mortgage 2 Monthly calcs'!O361)</f>
        <v/>
      </c>
      <c r="T361" s="99"/>
      <c r="U361" s="99">
        <f>IF(ISBLANK('Mortgage 2 Monthly calcs'!P361),"",'Mortgage 2 Monthly calcs'!P361)</f>
        <v>0</v>
      </c>
      <c r="V361" s="99" t="str">
        <f>IF(ISBLANK('Mortgage 2 Monthly calcs'!Q361),"",'Mortgage 2 Monthly calcs'!Q361)</f>
        <v/>
      </c>
      <c r="W361" s="99" t="str">
        <f>IF(ISBLANK('Mortgage 2 Monthly calcs'!R361),"",'Mortgage 2 Monthly calcs'!R361)</f>
        <v/>
      </c>
      <c r="X361" s="99">
        <f>IF(ISBLANK('Mortgage 2 Monthly calcs'!S361),"",'Mortgage 2 Monthly calcs'!S361)</f>
        <v>0</v>
      </c>
      <c r="Y361" s="99" t="str">
        <f>IF(ISBLANK('Mortgage 2 Monthly calcs'!T361),"",'Mortgage 2 Monthly calcs'!T361)</f>
        <v/>
      </c>
      <c r="Z361" s="99">
        <f>IF(ISBLANK('Mortgage 2 Monthly calcs'!U361),"",'Mortgage 2 Monthly calcs'!U361)</f>
        <v>93290.420445652519</v>
      </c>
      <c r="AA361" s="99" t="str">
        <f>IF(ISBLANK('Mortgage 2 Monthly calcs'!V361),"",'Mortgage 2 Monthly calcs'!V361)</f>
        <v/>
      </c>
      <c r="AB361" s="99" t="str">
        <f>IF(ISBLANK('Mortgage 2 Monthly calcs'!W361),"",'Mortgage 2 Monthly calcs'!W361)</f>
        <v/>
      </c>
    </row>
    <row r="362" spans="2:28" x14ac:dyDescent="0.25">
      <c r="B362" s="110"/>
      <c r="C362" s="111"/>
      <c r="D362" s="124"/>
      <c r="E362" s="122">
        <f>IF(ISBLANK('Mortgage 2 Monthly calcs'!E362),"",'Mortgage 2 Monthly calcs'!E362)</f>
        <v>2039</v>
      </c>
      <c r="F362" s="122" t="str">
        <f>IF(ISBLANK('Mortgage 2 Monthly calcs'!F362),"",'Mortgage 2 Monthly calcs'!F362)</f>
        <v>Jan</v>
      </c>
      <c r="G362" s="123"/>
      <c r="H362" s="123">
        <f>IF(ISBLANK('Mortgage 2 Monthly calcs'!G362),"",'Mortgage 2 Monthly calcs'!G362)</f>
        <v>0</v>
      </c>
      <c r="I362" s="99" t="e">
        <f>IF(ISBLANK('Mortgage 2 Monthly calcs'!H362),"",'Mortgage 2 Monthly calcs'!H362)</f>
        <v>#VALUE!</v>
      </c>
      <c r="J362" s="99">
        <f>IF(ISBLANK('Mortgage 2 Monthly calcs'!I362),"",'Mortgage 2 Monthly calcs'!I362)</f>
        <v>0</v>
      </c>
      <c r="K362" s="99" t="str">
        <f>IF(ISBLANK('Mortgage 2 Monthly calcs'!J362),"",'Mortgage 2 Monthly calcs'!J362)</f>
        <v/>
      </c>
      <c r="L362" s="99"/>
      <c r="M362" s="99">
        <f>IF(ISBLANK('Mortgage 2 Monthly calcs'!K362),"",'Mortgage 2 Monthly calcs'!K362)</f>
        <v>0</v>
      </c>
      <c r="N362" s="99"/>
      <c r="O362" s="99" t="e">
        <f>IF(ISBLANK('Mortgage 2 Monthly calcs'!L362),"",'Mortgage 2 Monthly calcs'!L362)</f>
        <v>#VALUE!</v>
      </c>
      <c r="P362" s="99"/>
      <c r="Q362" s="99" t="str">
        <f>IF(ISBLANK('Mortgage 2 Monthly calcs'!M362),"",'Mortgage 2 Monthly calcs'!M362)</f>
        <v/>
      </c>
      <c r="R362" s="99" t="str">
        <f>IF(ISBLANK('Mortgage 2 Monthly calcs'!N362),"",'Mortgage 2 Monthly calcs'!N362)</f>
        <v/>
      </c>
      <c r="S362" s="99" t="str">
        <f>IF(ISBLANK('Mortgage 2 Monthly calcs'!O362),"",'Mortgage 2 Monthly calcs'!O362)</f>
        <v/>
      </c>
      <c r="T362" s="99"/>
      <c r="U362" s="99">
        <f>IF(ISBLANK('Mortgage 2 Monthly calcs'!P362),"",'Mortgage 2 Monthly calcs'!P362)</f>
        <v>0</v>
      </c>
      <c r="V362" s="99" t="str">
        <f>IF(ISBLANK('Mortgage 2 Monthly calcs'!Q362),"",'Mortgage 2 Monthly calcs'!Q362)</f>
        <v/>
      </c>
      <c r="W362" s="99" t="str">
        <f>IF(ISBLANK('Mortgage 2 Monthly calcs'!R362),"",'Mortgage 2 Monthly calcs'!R362)</f>
        <v/>
      </c>
      <c r="X362" s="99">
        <f>IF(ISBLANK('Mortgage 2 Monthly calcs'!S362),"",'Mortgage 2 Monthly calcs'!S362)</f>
        <v>0</v>
      </c>
      <c r="Y362" s="99" t="str">
        <f>IF(ISBLANK('Mortgage 2 Monthly calcs'!T362),"",'Mortgage 2 Monthly calcs'!T362)</f>
        <v/>
      </c>
      <c r="Z362" s="99">
        <f>IF(ISBLANK('Mortgage 2 Monthly calcs'!U362),"",'Mortgage 2 Monthly calcs'!U362)</f>
        <v>93290.420445652519</v>
      </c>
      <c r="AA362" s="99" t="str">
        <f>IF(ISBLANK('Mortgage 2 Monthly calcs'!V362),"",'Mortgage 2 Monthly calcs'!V362)</f>
        <v/>
      </c>
      <c r="AB362" s="99" t="str">
        <f>IF(ISBLANK('Mortgage 2 Monthly calcs'!W362),"",'Mortgage 2 Monthly calcs'!W362)</f>
        <v/>
      </c>
    </row>
    <row r="363" spans="2:28" x14ac:dyDescent="0.25">
      <c r="B363" s="110"/>
      <c r="C363" s="111"/>
      <c r="D363" s="124" t="str">
        <f>IF(K1131=1,F355+1,"")</f>
        <v/>
      </c>
      <c r="E363" s="122" t="str">
        <f>IF(ISBLANK('Mortgage 2 Monthly calcs'!E363),"",'Mortgage 2 Monthly calcs'!E363)</f>
        <v/>
      </c>
      <c r="F363" s="122" t="str">
        <f>IF(ISBLANK('Mortgage 2 Monthly calcs'!F363),"",'Mortgage 2 Monthly calcs'!F363)</f>
        <v>Feb</v>
      </c>
      <c r="G363" s="123"/>
      <c r="H363" s="123">
        <f>IF(ISBLANK('Mortgage 2 Monthly calcs'!G363),"",'Mortgage 2 Monthly calcs'!G363)</f>
        <v>0</v>
      </c>
      <c r="I363" s="99" t="e">
        <f>IF(ISBLANK('Mortgage 2 Monthly calcs'!H363),"",'Mortgage 2 Monthly calcs'!H363)</f>
        <v>#VALUE!</v>
      </c>
      <c r="J363" s="99">
        <f>IF(ISBLANK('Mortgage 2 Monthly calcs'!I363),"",'Mortgage 2 Monthly calcs'!I363)</f>
        <v>0</v>
      </c>
      <c r="K363" s="99" t="str">
        <f>IF(ISBLANK('Mortgage 2 Monthly calcs'!J363),"",'Mortgage 2 Monthly calcs'!J363)</f>
        <v/>
      </c>
      <c r="L363" s="99"/>
      <c r="M363" s="99">
        <f>IF(ISBLANK('Mortgage 2 Monthly calcs'!K363),"",'Mortgage 2 Monthly calcs'!K363)</f>
        <v>0</v>
      </c>
      <c r="N363" s="99"/>
      <c r="O363" s="99" t="e">
        <f>IF(ISBLANK('Mortgage 2 Monthly calcs'!L363),"",'Mortgage 2 Monthly calcs'!L363)</f>
        <v>#VALUE!</v>
      </c>
      <c r="P363" s="99"/>
      <c r="Q363" s="99" t="str">
        <f>IF(ISBLANK('Mortgage 2 Monthly calcs'!M363),"",'Mortgage 2 Monthly calcs'!M363)</f>
        <v/>
      </c>
      <c r="R363" s="99" t="str">
        <f>IF(ISBLANK('Mortgage 2 Monthly calcs'!N363),"",'Mortgage 2 Monthly calcs'!N363)</f>
        <v/>
      </c>
      <c r="S363" s="99" t="str">
        <f>IF(ISBLANK('Mortgage 2 Monthly calcs'!O363),"",'Mortgage 2 Monthly calcs'!O363)</f>
        <v/>
      </c>
      <c r="T363" s="99"/>
      <c r="U363" s="99">
        <f>IF(ISBLANK('Mortgage 2 Monthly calcs'!P363),"",'Mortgage 2 Monthly calcs'!P363)</f>
        <v>0</v>
      </c>
      <c r="V363" s="99" t="str">
        <f>IF(ISBLANK('Mortgage 2 Monthly calcs'!Q363),"",'Mortgage 2 Monthly calcs'!Q363)</f>
        <v/>
      </c>
      <c r="W363" s="99" t="str">
        <f>IF(ISBLANK('Mortgage 2 Monthly calcs'!R363),"",'Mortgage 2 Monthly calcs'!R363)</f>
        <v/>
      </c>
      <c r="X363" s="99">
        <f>IF(ISBLANK('Mortgage 2 Monthly calcs'!S363),"",'Mortgage 2 Monthly calcs'!S363)</f>
        <v>0</v>
      </c>
      <c r="Y363" s="99" t="str">
        <f>IF(ISBLANK('Mortgage 2 Monthly calcs'!T363),"",'Mortgage 2 Monthly calcs'!T363)</f>
        <v/>
      </c>
      <c r="Z363" s="99">
        <f>IF(ISBLANK('Mortgage 2 Monthly calcs'!U363),"",'Mortgage 2 Monthly calcs'!U363)</f>
        <v>93290.420445652519</v>
      </c>
      <c r="AA363" s="99" t="str">
        <f>IF(ISBLANK('Mortgage 2 Monthly calcs'!V363),"",'Mortgage 2 Monthly calcs'!V363)</f>
        <v/>
      </c>
      <c r="AB363" s="99" t="str">
        <f>IF(ISBLANK('Mortgage 2 Monthly calcs'!W363),"",'Mortgage 2 Monthly calcs'!W363)</f>
        <v/>
      </c>
    </row>
    <row r="364" spans="2:28" x14ac:dyDescent="0.25">
      <c r="B364" s="110"/>
      <c r="C364" s="111"/>
      <c r="D364" s="124" t="str">
        <f>IF(K1132=1,F355+1,"")</f>
        <v/>
      </c>
      <c r="E364" s="122" t="str">
        <f>IF(ISBLANK('Mortgage 2 Monthly calcs'!E364),"",'Mortgage 2 Monthly calcs'!E364)</f>
        <v/>
      </c>
      <c r="F364" s="122" t="str">
        <f>IF(ISBLANK('Mortgage 2 Monthly calcs'!F364),"",'Mortgage 2 Monthly calcs'!F364)</f>
        <v>Mar</v>
      </c>
      <c r="G364" s="123"/>
      <c r="H364" s="123">
        <f>IF(ISBLANK('Mortgage 2 Monthly calcs'!G364),"",'Mortgage 2 Monthly calcs'!G364)</f>
        <v>0</v>
      </c>
      <c r="I364" s="99" t="e">
        <f>IF(ISBLANK('Mortgage 2 Monthly calcs'!H364),"",'Mortgage 2 Monthly calcs'!H364)</f>
        <v>#VALUE!</v>
      </c>
      <c r="J364" s="99">
        <f>IF(ISBLANK('Mortgage 2 Monthly calcs'!I364),"",'Mortgage 2 Monthly calcs'!I364)</f>
        <v>0</v>
      </c>
      <c r="K364" s="99" t="str">
        <f>IF(ISBLANK('Mortgage 2 Monthly calcs'!J364),"",'Mortgage 2 Monthly calcs'!J364)</f>
        <v/>
      </c>
      <c r="L364" s="99"/>
      <c r="M364" s="99">
        <f>IF(ISBLANK('Mortgage 2 Monthly calcs'!K364),"",'Mortgage 2 Monthly calcs'!K364)</f>
        <v>0</v>
      </c>
      <c r="N364" s="99"/>
      <c r="O364" s="99" t="e">
        <f>IF(ISBLANK('Mortgage 2 Monthly calcs'!L364),"",'Mortgage 2 Monthly calcs'!L364)</f>
        <v>#VALUE!</v>
      </c>
      <c r="P364" s="99"/>
      <c r="Q364" s="99" t="str">
        <f>IF(ISBLANK('Mortgage 2 Monthly calcs'!M364),"",'Mortgage 2 Monthly calcs'!M364)</f>
        <v/>
      </c>
      <c r="R364" s="99" t="str">
        <f>IF(ISBLANK('Mortgage 2 Monthly calcs'!N364),"",'Mortgage 2 Monthly calcs'!N364)</f>
        <v/>
      </c>
      <c r="S364" s="99" t="str">
        <f>IF(ISBLANK('Mortgage 2 Monthly calcs'!O364),"",'Mortgage 2 Monthly calcs'!O364)</f>
        <v/>
      </c>
      <c r="T364" s="99"/>
      <c r="U364" s="99">
        <f>IF(ISBLANK('Mortgage 2 Monthly calcs'!P364),"",'Mortgage 2 Monthly calcs'!P364)</f>
        <v>0</v>
      </c>
      <c r="V364" s="99" t="str">
        <f>IF(ISBLANK('Mortgage 2 Monthly calcs'!Q364),"",'Mortgage 2 Monthly calcs'!Q364)</f>
        <v/>
      </c>
      <c r="W364" s="99" t="str">
        <f>IF(ISBLANK('Mortgage 2 Monthly calcs'!R364),"",'Mortgage 2 Monthly calcs'!R364)</f>
        <v/>
      </c>
      <c r="X364" s="99">
        <f>IF(ISBLANK('Mortgage 2 Monthly calcs'!S364),"",'Mortgage 2 Monthly calcs'!S364)</f>
        <v>0</v>
      </c>
      <c r="Y364" s="99" t="str">
        <f>IF(ISBLANK('Mortgage 2 Monthly calcs'!T364),"",'Mortgage 2 Monthly calcs'!T364)</f>
        <v/>
      </c>
      <c r="Z364" s="99">
        <f>IF(ISBLANK('Mortgage 2 Monthly calcs'!U364),"",'Mortgage 2 Monthly calcs'!U364)</f>
        <v>93290.420445652519</v>
      </c>
      <c r="AA364" s="99" t="str">
        <f>IF(ISBLANK('Mortgage 2 Monthly calcs'!V364),"",'Mortgage 2 Monthly calcs'!V364)</f>
        <v/>
      </c>
      <c r="AB364" s="99" t="str">
        <f>IF(ISBLANK('Mortgage 2 Monthly calcs'!W364),"",'Mortgage 2 Monthly calcs'!W364)</f>
        <v/>
      </c>
    </row>
    <row r="365" spans="2:28" x14ac:dyDescent="0.25">
      <c r="B365" s="110"/>
      <c r="C365" s="111"/>
      <c r="D365" s="124" t="str">
        <f>IF(K1133=1,F355+1,"")</f>
        <v/>
      </c>
      <c r="E365" s="122" t="str">
        <f>IF(ISBLANK('Mortgage 2 Monthly calcs'!E365),"",'Mortgage 2 Monthly calcs'!E365)</f>
        <v/>
      </c>
      <c r="F365" s="122" t="str">
        <f>IF(ISBLANK('Mortgage 2 Monthly calcs'!F365),"",'Mortgage 2 Monthly calcs'!F365)</f>
        <v>Apr</v>
      </c>
      <c r="G365" s="123"/>
      <c r="H365" s="123">
        <f>IF(ISBLANK('Mortgage 2 Monthly calcs'!G365),"",'Mortgage 2 Monthly calcs'!G365)</f>
        <v>0</v>
      </c>
      <c r="I365" s="99" t="e">
        <f>IF(ISBLANK('Mortgage 2 Monthly calcs'!H365),"",'Mortgage 2 Monthly calcs'!H365)</f>
        <v>#VALUE!</v>
      </c>
      <c r="J365" s="99">
        <f>IF(ISBLANK('Mortgage 2 Monthly calcs'!I365),"",'Mortgage 2 Monthly calcs'!I365)</f>
        <v>0</v>
      </c>
      <c r="K365" s="99" t="str">
        <f>IF(ISBLANK('Mortgage 2 Monthly calcs'!J365),"",'Mortgage 2 Monthly calcs'!J365)</f>
        <v/>
      </c>
      <c r="L365" s="99"/>
      <c r="M365" s="99">
        <f>IF(ISBLANK('Mortgage 2 Monthly calcs'!K365),"",'Mortgage 2 Monthly calcs'!K365)</f>
        <v>0</v>
      </c>
      <c r="N365" s="99"/>
      <c r="O365" s="99" t="e">
        <f>IF(ISBLANK('Mortgage 2 Monthly calcs'!L365),"",'Mortgage 2 Monthly calcs'!L365)</f>
        <v>#VALUE!</v>
      </c>
      <c r="P365" s="99"/>
      <c r="Q365" s="99" t="str">
        <f>IF(ISBLANK('Mortgage 2 Monthly calcs'!M365),"",'Mortgage 2 Monthly calcs'!M365)</f>
        <v/>
      </c>
      <c r="R365" s="99" t="str">
        <f>IF(ISBLANK('Mortgage 2 Monthly calcs'!N365),"",'Mortgage 2 Monthly calcs'!N365)</f>
        <v/>
      </c>
      <c r="S365" s="99" t="str">
        <f>IF(ISBLANK('Mortgage 2 Monthly calcs'!O365),"",'Mortgage 2 Monthly calcs'!O365)</f>
        <v/>
      </c>
      <c r="T365" s="99"/>
      <c r="U365" s="99">
        <f>IF(ISBLANK('Mortgage 2 Monthly calcs'!P365),"",'Mortgage 2 Monthly calcs'!P365)</f>
        <v>0</v>
      </c>
      <c r="V365" s="99" t="str">
        <f>IF(ISBLANK('Mortgage 2 Monthly calcs'!Q365),"",'Mortgage 2 Monthly calcs'!Q365)</f>
        <v/>
      </c>
      <c r="W365" s="99" t="str">
        <f>IF(ISBLANK('Mortgage 2 Monthly calcs'!R365),"",'Mortgage 2 Monthly calcs'!R365)</f>
        <v/>
      </c>
      <c r="X365" s="99">
        <f>IF(ISBLANK('Mortgage 2 Monthly calcs'!S365),"",'Mortgage 2 Monthly calcs'!S365)</f>
        <v>0</v>
      </c>
      <c r="Y365" s="99" t="str">
        <f>IF(ISBLANK('Mortgage 2 Monthly calcs'!T365),"",'Mortgage 2 Monthly calcs'!T365)</f>
        <v/>
      </c>
      <c r="Z365" s="99">
        <f>IF(ISBLANK('Mortgage 2 Monthly calcs'!U365),"",'Mortgage 2 Monthly calcs'!U365)</f>
        <v>93290.420445652519</v>
      </c>
      <c r="AA365" s="99" t="str">
        <f>IF(ISBLANK('Mortgage 2 Monthly calcs'!V365),"",'Mortgage 2 Monthly calcs'!V365)</f>
        <v/>
      </c>
      <c r="AB365" s="99" t="str">
        <f>IF(ISBLANK('Mortgage 2 Monthly calcs'!W365),"",'Mortgage 2 Monthly calcs'!W365)</f>
        <v/>
      </c>
    </row>
    <row r="366" spans="2:28" x14ac:dyDescent="0.25">
      <c r="B366" s="110"/>
      <c r="C366" s="111"/>
      <c r="D366" s="124" t="str">
        <f>IF(K1134=1,F355+1,"")</f>
        <v/>
      </c>
      <c r="E366" s="122" t="str">
        <f>IF(ISBLANK('Mortgage 2 Monthly calcs'!E366),"",'Mortgage 2 Monthly calcs'!E366)</f>
        <v/>
      </c>
      <c r="F366" s="122" t="str">
        <f>IF(ISBLANK('Mortgage 2 Monthly calcs'!F366),"",'Mortgage 2 Monthly calcs'!F366)</f>
        <v>May</v>
      </c>
      <c r="G366" s="123"/>
      <c r="H366" s="123">
        <f>IF(ISBLANK('Mortgage 2 Monthly calcs'!G366),"",'Mortgage 2 Monthly calcs'!G366)</f>
        <v>0</v>
      </c>
      <c r="I366" s="99" t="e">
        <f>IF(ISBLANK('Mortgage 2 Monthly calcs'!H366),"",'Mortgage 2 Monthly calcs'!H366)</f>
        <v>#VALUE!</v>
      </c>
      <c r="J366" s="99">
        <f>IF(ISBLANK('Mortgage 2 Monthly calcs'!I366),"",'Mortgage 2 Monthly calcs'!I366)</f>
        <v>0</v>
      </c>
      <c r="K366" s="99" t="str">
        <f>IF(ISBLANK('Mortgage 2 Monthly calcs'!J366),"",'Mortgage 2 Monthly calcs'!J366)</f>
        <v/>
      </c>
      <c r="L366" s="99"/>
      <c r="M366" s="99">
        <f>IF(ISBLANK('Mortgage 2 Monthly calcs'!K366),"",'Mortgage 2 Monthly calcs'!K366)</f>
        <v>0</v>
      </c>
      <c r="N366" s="99"/>
      <c r="O366" s="99" t="e">
        <f>IF(ISBLANK('Mortgage 2 Monthly calcs'!L366),"",'Mortgage 2 Monthly calcs'!L366)</f>
        <v>#VALUE!</v>
      </c>
      <c r="P366" s="99"/>
      <c r="Q366" s="99" t="str">
        <f>IF(ISBLANK('Mortgage 2 Monthly calcs'!M366),"",'Mortgage 2 Monthly calcs'!M366)</f>
        <v/>
      </c>
      <c r="R366" s="99" t="str">
        <f>IF(ISBLANK('Mortgage 2 Monthly calcs'!N366),"",'Mortgage 2 Monthly calcs'!N366)</f>
        <v/>
      </c>
      <c r="S366" s="99" t="str">
        <f>IF(ISBLANK('Mortgage 2 Monthly calcs'!O366),"",'Mortgage 2 Monthly calcs'!O366)</f>
        <v/>
      </c>
      <c r="T366" s="99"/>
      <c r="U366" s="99">
        <f>IF(ISBLANK('Mortgage 2 Monthly calcs'!P366),"",'Mortgage 2 Monthly calcs'!P366)</f>
        <v>0</v>
      </c>
      <c r="V366" s="99" t="str">
        <f>IF(ISBLANK('Mortgage 2 Monthly calcs'!Q366),"",'Mortgage 2 Monthly calcs'!Q366)</f>
        <v/>
      </c>
      <c r="W366" s="99" t="str">
        <f>IF(ISBLANK('Mortgage 2 Monthly calcs'!R366),"",'Mortgage 2 Monthly calcs'!R366)</f>
        <v/>
      </c>
      <c r="X366" s="99">
        <f>IF(ISBLANK('Mortgage 2 Monthly calcs'!S366),"",'Mortgage 2 Monthly calcs'!S366)</f>
        <v>0</v>
      </c>
      <c r="Y366" s="99" t="str">
        <f>IF(ISBLANK('Mortgage 2 Monthly calcs'!T366),"",'Mortgage 2 Monthly calcs'!T366)</f>
        <v/>
      </c>
      <c r="Z366" s="99">
        <f>IF(ISBLANK('Mortgage 2 Monthly calcs'!U366),"",'Mortgage 2 Monthly calcs'!U366)</f>
        <v>93290.420445652519</v>
      </c>
      <c r="AA366" s="99" t="str">
        <f>IF(ISBLANK('Mortgage 2 Monthly calcs'!V366),"",'Mortgage 2 Monthly calcs'!V366)</f>
        <v/>
      </c>
      <c r="AB366" s="99" t="str">
        <f>IF(ISBLANK('Mortgage 2 Monthly calcs'!W366),"",'Mortgage 2 Monthly calcs'!W366)</f>
        <v/>
      </c>
    </row>
    <row r="367" spans="2:28" x14ac:dyDescent="0.25">
      <c r="B367" s="110"/>
      <c r="C367" s="111"/>
      <c r="D367" s="124" t="str">
        <f>IF(K1135=1,F355+1,"")</f>
        <v/>
      </c>
      <c r="E367" s="122" t="str">
        <f>IF(ISBLANK('Mortgage 2 Monthly calcs'!E367),"",'Mortgage 2 Monthly calcs'!E367)</f>
        <v/>
      </c>
      <c r="F367" s="122" t="str">
        <f>IF(ISBLANK('Mortgage 2 Monthly calcs'!F367),"",'Mortgage 2 Monthly calcs'!F367)</f>
        <v>Jun</v>
      </c>
      <c r="G367" s="123"/>
      <c r="H367" s="123">
        <f>IF(ISBLANK('Mortgage 2 Monthly calcs'!G367),"",'Mortgage 2 Monthly calcs'!G367)</f>
        <v>0</v>
      </c>
      <c r="I367" s="99" t="e">
        <f>IF(ISBLANK('Mortgage 2 Monthly calcs'!H367),"",'Mortgage 2 Monthly calcs'!H367)</f>
        <v>#VALUE!</v>
      </c>
      <c r="J367" s="99">
        <f>IF(ISBLANK('Mortgage 2 Monthly calcs'!I367),"",'Mortgage 2 Monthly calcs'!I367)</f>
        <v>0</v>
      </c>
      <c r="K367" s="99" t="str">
        <f>IF(ISBLANK('Mortgage 2 Monthly calcs'!J367),"",'Mortgage 2 Monthly calcs'!J367)</f>
        <v/>
      </c>
      <c r="L367" s="99"/>
      <c r="M367" s="99">
        <f>IF(ISBLANK('Mortgage 2 Monthly calcs'!K367),"",'Mortgage 2 Monthly calcs'!K367)</f>
        <v>0</v>
      </c>
      <c r="N367" s="99"/>
      <c r="O367" s="99" t="e">
        <f>IF(ISBLANK('Mortgage 2 Monthly calcs'!L367),"",'Mortgage 2 Monthly calcs'!L367)</f>
        <v>#VALUE!</v>
      </c>
      <c r="P367" s="99"/>
      <c r="Q367" s="99" t="str">
        <f>IF(ISBLANK('Mortgage 2 Monthly calcs'!M367),"",'Mortgage 2 Monthly calcs'!M367)</f>
        <v/>
      </c>
      <c r="R367" s="99" t="str">
        <f>IF(ISBLANK('Mortgage 2 Monthly calcs'!N367),"",'Mortgage 2 Monthly calcs'!N367)</f>
        <v/>
      </c>
      <c r="S367" s="99" t="str">
        <f>IF(ISBLANK('Mortgage 2 Monthly calcs'!O367),"",'Mortgage 2 Monthly calcs'!O367)</f>
        <v/>
      </c>
      <c r="T367" s="99"/>
      <c r="U367" s="99">
        <f>IF(ISBLANK('Mortgage 2 Monthly calcs'!P367),"",'Mortgage 2 Monthly calcs'!P367)</f>
        <v>0</v>
      </c>
      <c r="V367" s="99" t="str">
        <f>IF(ISBLANK('Mortgage 2 Monthly calcs'!Q367),"",'Mortgage 2 Monthly calcs'!Q367)</f>
        <v/>
      </c>
      <c r="W367" s="99" t="str">
        <f>IF(ISBLANK('Mortgage 2 Monthly calcs'!R367),"",'Mortgage 2 Monthly calcs'!R367)</f>
        <v/>
      </c>
      <c r="X367" s="99">
        <f>IF(ISBLANK('Mortgage 2 Monthly calcs'!S367),"",'Mortgage 2 Monthly calcs'!S367)</f>
        <v>0</v>
      </c>
      <c r="Y367" s="99" t="str">
        <f>IF(ISBLANK('Mortgage 2 Monthly calcs'!T367),"",'Mortgage 2 Monthly calcs'!T367)</f>
        <v/>
      </c>
      <c r="Z367" s="99">
        <f>IF(ISBLANK('Mortgage 2 Monthly calcs'!U367),"",'Mortgage 2 Monthly calcs'!U367)</f>
        <v>93290.420445652519</v>
      </c>
      <c r="AA367" s="99" t="str">
        <f>IF(ISBLANK('Mortgage 2 Monthly calcs'!V367),"",'Mortgage 2 Monthly calcs'!V367)</f>
        <v/>
      </c>
      <c r="AB367" s="99" t="str">
        <f>IF(ISBLANK('Mortgage 2 Monthly calcs'!W367),"",'Mortgage 2 Monthly calcs'!W367)</f>
        <v/>
      </c>
    </row>
    <row r="368" spans="2:28" x14ac:dyDescent="0.25">
      <c r="B368" s="110"/>
      <c r="C368" s="111"/>
      <c r="D368" s="124" t="str">
        <f>IF(K1136=1,F355+1,"")</f>
        <v/>
      </c>
      <c r="E368" s="122" t="str">
        <f>IF(ISBLANK('Mortgage 2 Monthly calcs'!E368),"",'Mortgage 2 Monthly calcs'!E368)</f>
        <v/>
      </c>
      <c r="F368" s="122" t="str">
        <f>IF(ISBLANK('Mortgage 2 Monthly calcs'!F368),"",'Mortgage 2 Monthly calcs'!F368)</f>
        <v>Jul</v>
      </c>
      <c r="G368" s="123"/>
      <c r="H368" s="123">
        <f>IF(ISBLANK('Mortgage 2 Monthly calcs'!G368),"",'Mortgage 2 Monthly calcs'!G368)</f>
        <v>0</v>
      </c>
      <c r="I368" s="99" t="e">
        <f>IF(ISBLANK('Mortgage 2 Monthly calcs'!H368),"",'Mortgage 2 Monthly calcs'!H368)</f>
        <v>#VALUE!</v>
      </c>
      <c r="J368" s="99">
        <f>IF(ISBLANK('Mortgage 2 Monthly calcs'!I368),"",'Mortgage 2 Monthly calcs'!I368)</f>
        <v>0</v>
      </c>
      <c r="K368" s="99" t="str">
        <f>IF(ISBLANK('Mortgage 2 Monthly calcs'!J368),"",'Mortgage 2 Monthly calcs'!J368)</f>
        <v/>
      </c>
      <c r="L368" s="99"/>
      <c r="M368" s="99">
        <f>IF(ISBLANK('Mortgage 2 Monthly calcs'!K368),"",'Mortgage 2 Monthly calcs'!K368)</f>
        <v>0</v>
      </c>
      <c r="N368" s="99"/>
      <c r="O368" s="99" t="e">
        <f>IF(ISBLANK('Mortgage 2 Monthly calcs'!L368),"",'Mortgage 2 Monthly calcs'!L368)</f>
        <v>#VALUE!</v>
      </c>
      <c r="P368" s="99"/>
      <c r="Q368" s="99" t="str">
        <f>IF(ISBLANK('Mortgage 2 Monthly calcs'!M368),"",'Mortgage 2 Monthly calcs'!M368)</f>
        <v/>
      </c>
      <c r="R368" s="99" t="str">
        <f>IF(ISBLANK('Mortgage 2 Monthly calcs'!N368),"",'Mortgage 2 Monthly calcs'!N368)</f>
        <v/>
      </c>
      <c r="S368" s="99" t="str">
        <f>IF(ISBLANK('Mortgage 2 Monthly calcs'!O368),"",'Mortgage 2 Monthly calcs'!O368)</f>
        <v/>
      </c>
      <c r="T368" s="99"/>
      <c r="U368" s="99">
        <f>IF(ISBLANK('Mortgage 2 Monthly calcs'!P368),"",'Mortgage 2 Monthly calcs'!P368)</f>
        <v>0</v>
      </c>
      <c r="V368" s="99" t="str">
        <f>IF(ISBLANK('Mortgage 2 Monthly calcs'!Q368),"",'Mortgage 2 Monthly calcs'!Q368)</f>
        <v/>
      </c>
      <c r="W368" s="99" t="str">
        <f>IF(ISBLANK('Mortgage 2 Monthly calcs'!R368),"",'Mortgage 2 Monthly calcs'!R368)</f>
        <v/>
      </c>
      <c r="X368" s="99">
        <f>IF(ISBLANK('Mortgage 2 Monthly calcs'!S368),"",'Mortgage 2 Monthly calcs'!S368)</f>
        <v>0</v>
      </c>
      <c r="Y368" s="99" t="str">
        <f>IF(ISBLANK('Mortgage 2 Monthly calcs'!T368),"",'Mortgage 2 Monthly calcs'!T368)</f>
        <v/>
      </c>
      <c r="Z368" s="99">
        <f>IF(ISBLANK('Mortgage 2 Monthly calcs'!U368),"",'Mortgage 2 Monthly calcs'!U368)</f>
        <v>93290.420445652519</v>
      </c>
      <c r="AA368" s="99" t="str">
        <f>IF(ISBLANK('Mortgage 2 Monthly calcs'!V368),"",'Mortgage 2 Monthly calcs'!V368)</f>
        <v/>
      </c>
      <c r="AB368" s="99" t="str">
        <f>IF(ISBLANK('Mortgage 2 Monthly calcs'!W368),"",'Mortgage 2 Monthly calcs'!W368)</f>
        <v/>
      </c>
    </row>
    <row r="369" spans="2:28" x14ac:dyDescent="0.25">
      <c r="B369" s="110"/>
      <c r="C369" s="111"/>
      <c r="D369" s="124" t="str">
        <f>IF(K1137=1,F355+1,"")</f>
        <v/>
      </c>
      <c r="E369" s="122" t="str">
        <f>IF(ISBLANK('Mortgage 2 Monthly calcs'!E369),"",'Mortgage 2 Monthly calcs'!E369)</f>
        <v/>
      </c>
      <c r="F369" s="122" t="str">
        <f>IF(ISBLANK('Mortgage 2 Monthly calcs'!F369),"",'Mortgage 2 Monthly calcs'!F369)</f>
        <v>Aug</v>
      </c>
      <c r="G369" s="123"/>
      <c r="H369" s="123">
        <f>IF(ISBLANK('Mortgage 2 Monthly calcs'!G369),"",'Mortgage 2 Monthly calcs'!G369)</f>
        <v>0</v>
      </c>
      <c r="I369" s="99" t="e">
        <f>IF(ISBLANK('Mortgage 2 Monthly calcs'!H369),"",'Mortgage 2 Monthly calcs'!H369)</f>
        <v>#VALUE!</v>
      </c>
      <c r="J369" s="99">
        <f>IF(ISBLANK('Mortgage 2 Monthly calcs'!I369),"",'Mortgage 2 Monthly calcs'!I369)</f>
        <v>0</v>
      </c>
      <c r="K369" s="99" t="str">
        <f>IF(ISBLANK('Mortgage 2 Monthly calcs'!J369),"",'Mortgage 2 Monthly calcs'!J369)</f>
        <v/>
      </c>
      <c r="L369" s="99"/>
      <c r="M369" s="99">
        <f>IF(ISBLANK('Mortgage 2 Monthly calcs'!K369),"",'Mortgage 2 Monthly calcs'!K369)</f>
        <v>0</v>
      </c>
      <c r="N369" s="99"/>
      <c r="O369" s="99" t="e">
        <f>IF(ISBLANK('Mortgage 2 Monthly calcs'!L369),"",'Mortgage 2 Monthly calcs'!L369)</f>
        <v>#VALUE!</v>
      </c>
      <c r="P369" s="99"/>
      <c r="Q369" s="99" t="str">
        <f>IF(ISBLANK('Mortgage 2 Monthly calcs'!M369),"",'Mortgage 2 Monthly calcs'!M369)</f>
        <v/>
      </c>
      <c r="R369" s="99" t="str">
        <f>IF(ISBLANK('Mortgage 2 Monthly calcs'!N369),"",'Mortgage 2 Monthly calcs'!N369)</f>
        <v/>
      </c>
      <c r="S369" s="99" t="str">
        <f>IF(ISBLANK('Mortgage 2 Monthly calcs'!O369),"",'Mortgage 2 Monthly calcs'!O369)</f>
        <v/>
      </c>
      <c r="T369" s="99"/>
      <c r="U369" s="99">
        <f>IF(ISBLANK('Mortgage 2 Monthly calcs'!P369),"",'Mortgage 2 Monthly calcs'!P369)</f>
        <v>0</v>
      </c>
      <c r="V369" s="99" t="str">
        <f>IF(ISBLANK('Mortgage 2 Monthly calcs'!Q369),"",'Mortgage 2 Monthly calcs'!Q369)</f>
        <v/>
      </c>
      <c r="W369" s="99" t="str">
        <f>IF(ISBLANK('Mortgage 2 Monthly calcs'!R369),"",'Mortgage 2 Monthly calcs'!R369)</f>
        <v/>
      </c>
      <c r="X369" s="99">
        <f>IF(ISBLANK('Mortgage 2 Monthly calcs'!S369),"",'Mortgage 2 Monthly calcs'!S369)</f>
        <v>0</v>
      </c>
      <c r="Y369" s="99" t="str">
        <f>IF(ISBLANK('Mortgage 2 Monthly calcs'!T369),"",'Mortgage 2 Monthly calcs'!T369)</f>
        <v/>
      </c>
      <c r="Z369" s="99">
        <f>IF(ISBLANK('Mortgage 2 Monthly calcs'!U369),"",'Mortgage 2 Monthly calcs'!U369)</f>
        <v>93290.420445652519</v>
      </c>
      <c r="AA369" s="99" t="str">
        <f>IF(ISBLANK('Mortgage 2 Monthly calcs'!V369),"",'Mortgage 2 Monthly calcs'!V369)</f>
        <v/>
      </c>
      <c r="AB369" s="99" t="str">
        <f>IF(ISBLANK('Mortgage 2 Monthly calcs'!W369),"",'Mortgage 2 Monthly calcs'!W369)</f>
        <v/>
      </c>
    </row>
    <row r="370" spans="2:28" x14ac:dyDescent="0.25">
      <c r="B370" s="110"/>
      <c r="C370" s="111"/>
      <c r="D370" s="124" t="str">
        <f>IF(K1138=1,F355+1,"")</f>
        <v/>
      </c>
      <c r="E370" s="122" t="str">
        <f>IF(ISBLANK('Mortgage 2 Monthly calcs'!E370),"",'Mortgage 2 Monthly calcs'!E370)</f>
        <v/>
      </c>
      <c r="F370" s="122" t="str">
        <f>IF(ISBLANK('Mortgage 2 Monthly calcs'!F370),"",'Mortgage 2 Monthly calcs'!F370)</f>
        <v>Sep</v>
      </c>
      <c r="G370" s="123"/>
      <c r="H370" s="123">
        <f>IF(ISBLANK('Mortgage 2 Monthly calcs'!G370),"",'Mortgage 2 Monthly calcs'!G370)</f>
        <v>0</v>
      </c>
      <c r="I370" s="99" t="e">
        <f>IF(ISBLANK('Mortgage 2 Monthly calcs'!H370),"",'Mortgage 2 Monthly calcs'!H370)</f>
        <v>#VALUE!</v>
      </c>
      <c r="J370" s="99">
        <f>IF(ISBLANK('Mortgage 2 Monthly calcs'!I370),"",'Mortgage 2 Monthly calcs'!I370)</f>
        <v>0</v>
      </c>
      <c r="K370" s="99" t="str">
        <f>IF(ISBLANK('Mortgage 2 Monthly calcs'!J370),"",'Mortgage 2 Monthly calcs'!J370)</f>
        <v/>
      </c>
      <c r="L370" s="99"/>
      <c r="M370" s="99">
        <f>IF(ISBLANK('Mortgage 2 Monthly calcs'!K370),"",'Mortgage 2 Monthly calcs'!K370)</f>
        <v>0</v>
      </c>
      <c r="N370" s="99"/>
      <c r="O370" s="99" t="e">
        <f>IF(ISBLANK('Mortgage 2 Monthly calcs'!L370),"",'Mortgage 2 Monthly calcs'!L370)</f>
        <v>#VALUE!</v>
      </c>
      <c r="P370" s="99"/>
      <c r="Q370" s="99" t="str">
        <f>IF(ISBLANK('Mortgage 2 Monthly calcs'!M370),"",'Mortgage 2 Monthly calcs'!M370)</f>
        <v/>
      </c>
      <c r="R370" s="99" t="str">
        <f>IF(ISBLANK('Mortgage 2 Monthly calcs'!N370),"",'Mortgage 2 Monthly calcs'!N370)</f>
        <v/>
      </c>
      <c r="S370" s="99" t="str">
        <f>IF(ISBLANK('Mortgage 2 Monthly calcs'!O370),"",'Mortgage 2 Monthly calcs'!O370)</f>
        <v/>
      </c>
      <c r="T370" s="99"/>
      <c r="U370" s="99">
        <f>IF(ISBLANK('Mortgage 2 Monthly calcs'!P370),"",'Mortgage 2 Monthly calcs'!P370)</f>
        <v>0</v>
      </c>
      <c r="V370" s="99" t="str">
        <f>IF(ISBLANK('Mortgage 2 Monthly calcs'!Q370),"",'Mortgage 2 Monthly calcs'!Q370)</f>
        <v/>
      </c>
      <c r="W370" s="99" t="str">
        <f>IF(ISBLANK('Mortgage 2 Monthly calcs'!R370),"",'Mortgage 2 Monthly calcs'!R370)</f>
        <v/>
      </c>
      <c r="X370" s="99">
        <f>IF(ISBLANK('Mortgage 2 Monthly calcs'!S370),"",'Mortgage 2 Monthly calcs'!S370)</f>
        <v>0</v>
      </c>
      <c r="Y370" s="99" t="str">
        <f>IF(ISBLANK('Mortgage 2 Monthly calcs'!T370),"",'Mortgage 2 Monthly calcs'!T370)</f>
        <v/>
      </c>
      <c r="Z370" s="99">
        <f>IF(ISBLANK('Mortgage 2 Monthly calcs'!U370),"",'Mortgage 2 Monthly calcs'!U370)</f>
        <v>93290.420445652519</v>
      </c>
      <c r="AA370" s="99" t="str">
        <f>IF(ISBLANK('Mortgage 2 Monthly calcs'!V370),"",'Mortgage 2 Monthly calcs'!V370)</f>
        <v/>
      </c>
      <c r="AB370" s="99" t="str">
        <f>IF(ISBLANK('Mortgage 2 Monthly calcs'!W370),"",'Mortgage 2 Monthly calcs'!W370)</f>
        <v/>
      </c>
    </row>
    <row r="371" spans="2:28" x14ac:dyDescent="0.25">
      <c r="B371" s="110"/>
      <c r="C371" s="111"/>
      <c r="D371" s="124">
        <f>D359+1</f>
        <v>30</v>
      </c>
      <c r="E371" s="122" t="str">
        <f>IF(ISBLANK('Mortgage 2 Monthly calcs'!E371),"",'Mortgage 2 Monthly calcs'!E371)</f>
        <v/>
      </c>
      <c r="F371" s="122" t="str">
        <f>IF(ISBLANK('Mortgage 2 Monthly calcs'!F371),"",'Mortgage 2 Monthly calcs'!F371)</f>
        <v>Oct</v>
      </c>
      <c r="G371" s="123"/>
      <c r="H371" s="123">
        <f>IF(ISBLANK('Mortgage 2 Monthly calcs'!G371),"",'Mortgage 2 Monthly calcs'!G371)</f>
        <v>0</v>
      </c>
      <c r="I371" s="99" t="e">
        <f>IF(ISBLANK('Mortgage 2 Monthly calcs'!H371),"",'Mortgage 2 Monthly calcs'!H371)</f>
        <v>#VALUE!</v>
      </c>
      <c r="J371" s="99">
        <f>IF(ISBLANK('Mortgage 2 Monthly calcs'!I371),"",'Mortgage 2 Monthly calcs'!I371)</f>
        <v>0</v>
      </c>
      <c r="K371" s="99" t="str">
        <f>IF(ISBLANK('Mortgage 2 Monthly calcs'!J371),"",'Mortgage 2 Monthly calcs'!J371)</f>
        <v/>
      </c>
      <c r="L371" s="99"/>
      <c r="M371" s="99">
        <f>IF(ISBLANK('Mortgage 2 Monthly calcs'!K371),"",'Mortgage 2 Monthly calcs'!K371)</f>
        <v>0</v>
      </c>
      <c r="N371" s="99"/>
      <c r="O371" s="99" t="e">
        <f>IF(ISBLANK('Mortgage 2 Monthly calcs'!L371),"",'Mortgage 2 Monthly calcs'!L371)</f>
        <v>#VALUE!</v>
      </c>
      <c r="P371" s="99"/>
      <c r="Q371" s="99" t="str">
        <f>IF(ISBLANK('Mortgage 2 Monthly calcs'!M371),"",'Mortgage 2 Monthly calcs'!M371)</f>
        <v/>
      </c>
      <c r="R371" s="99" t="str">
        <f>IF(ISBLANK('Mortgage 2 Monthly calcs'!N371),"",'Mortgage 2 Monthly calcs'!N371)</f>
        <v/>
      </c>
      <c r="S371" s="99" t="str">
        <f>IF(ISBLANK('Mortgage 2 Monthly calcs'!O371),"",'Mortgage 2 Monthly calcs'!O371)</f>
        <v/>
      </c>
      <c r="T371" s="99"/>
      <c r="U371" s="99">
        <f>IF(ISBLANK('Mortgage 2 Monthly calcs'!P371),"",'Mortgage 2 Monthly calcs'!P371)</f>
        <v>0</v>
      </c>
      <c r="V371" s="99" t="str">
        <f>IF(ISBLANK('Mortgage 2 Monthly calcs'!Q371),"",'Mortgage 2 Monthly calcs'!Q371)</f>
        <v/>
      </c>
      <c r="W371" s="99" t="str">
        <f>IF(ISBLANK('Mortgage 2 Monthly calcs'!R371),"",'Mortgage 2 Monthly calcs'!R371)</f>
        <v/>
      </c>
      <c r="X371" s="99">
        <f>IF(ISBLANK('Mortgage 2 Monthly calcs'!S371),"",'Mortgage 2 Monthly calcs'!S371)</f>
        <v>0</v>
      </c>
      <c r="Y371" s="99" t="str">
        <f>IF(ISBLANK('Mortgage 2 Monthly calcs'!T371),"",'Mortgage 2 Monthly calcs'!T371)</f>
        <v/>
      </c>
      <c r="Z371" s="99">
        <f>IF(ISBLANK('Mortgage 2 Monthly calcs'!U371),"",'Mortgage 2 Monthly calcs'!U371)</f>
        <v>93290.420445652519</v>
      </c>
      <c r="AA371" s="99" t="str">
        <f>IF(ISBLANK('Mortgage 2 Monthly calcs'!V371),"",'Mortgage 2 Monthly calcs'!V371)</f>
        <v/>
      </c>
      <c r="AB371" s="99" t="str">
        <f>IF(ISBLANK('Mortgage 2 Monthly calcs'!W371),"",'Mortgage 2 Monthly calcs'!W371)</f>
        <v/>
      </c>
    </row>
    <row r="372" spans="2:28" x14ac:dyDescent="0.25">
      <c r="B372" s="110"/>
      <c r="C372" s="111"/>
      <c r="D372" s="124"/>
      <c r="E372" s="122" t="str">
        <f>IF(ISBLANK('Mortgage 2 Monthly calcs'!E372),"",'Mortgage 2 Monthly calcs'!E372)</f>
        <v/>
      </c>
      <c r="F372" s="122" t="str">
        <f>IF(ISBLANK('Mortgage 2 Monthly calcs'!F372),"",'Mortgage 2 Monthly calcs'!F372)</f>
        <v>Nov</v>
      </c>
      <c r="G372" s="123"/>
      <c r="H372" s="123">
        <f>IF(ISBLANK('Mortgage 2 Monthly calcs'!G372),"",'Mortgage 2 Monthly calcs'!G372)</f>
        <v>0</v>
      </c>
      <c r="I372" s="99" t="e">
        <f>IF(ISBLANK('Mortgage 2 Monthly calcs'!H372),"",'Mortgage 2 Monthly calcs'!H372)</f>
        <v>#VALUE!</v>
      </c>
      <c r="J372" s="99">
        <f>IF(ISBLANK('Mortgage 2 Monthly calcs'!I372),"",'Mortgage 2 Monthly calcs'!I372)</f>
        <v>0</v>
      </c>
      <c r="K372" s="99" t="str">
        <f>IF(ISBLANK('Mortgage 2 Monthly calcs'!J372),"",'Mortgage 2 Monthly calcs'!J372)</f>
        <v/>
      </c>
      <c r="L372" s="99"/>
      <c r="M372" s="99">
        <f>IF(ISBLANK('Mortgage 2 Monthly calcs'!K372),"",'Mortgage 2 Monthly calcs'!K372)</f>
        <v>0</v>
      </c>
      <c r="N372" s="99"/>
      <c r="O372" s="99" t="e">
        <f>IF(ISBLANK('Mortgage 2 Monthly calcs'!L372),"",'Mortgage 2 Monthly calcs'!L372)</f>
        <v>#VALUE!</v>
      </c>
      <c r="P372" s="99"/>
      <c r="Q372" s="99" t="str">
        <f>IF(ISBLANK('Mortgage 2 Monthly calcs'!M372),"",'Mortgage 2 Monthly calcs'!M372)</f>
        <v/>
      </c>
      <c r="R372" s="99" t="str">
        <f>IF(ISBLANK('Mortgage 2 Monthly calcs'!N372),"",'Mortgage 2 Monthly calcs'!N372)</f>
        <v/>
      </c>
      <c r="S372" s="99" t="str">
        <f>IF(ISBLANK('Mortgage 2 Monthly calcs'!O372),"",'Mortgage 2 Monthly calcs'!O372)</f>
        <v/>
      </c>
      <c r="T372" s="99"/>
      <c r="U372" s="99">
        <f>IF(ISBLANK('Mortgage 2 Monthly calcs'!P372),"",'Mortgage 2 Monthly calcs'!P372)</f>
        <v>0</v>
      </c>
      <c r="V372" s="99" t="str">
        <f>IF(ISBLANK('Mortgage 2 Monthly calcs'!Q372),"",'Mortgage 2 Monthly calcs'!Q372)</f>
        <v/>
      </c>
      <c r="W372" s="99" t="str">
        <f>IF(ISBLANK('Mortgage 2 Monthly calcs'!R372),"",'Mortgage 2 Monthly calcs'!R372)</f>
        <v/>
      </c>
      <c r="X372" s="99">
        <f>IF(ISBLANK('Mortgage 2 Monthly calcs'!S372),"",'Mortgage 2 Monthly calcs'!S372)</f>
        <v>0</v>
      </c>
      <c r="Y372" s="99" t="str">
        <f>IF(ISBLANK('Mortgage 2 Monthly calcs'!T372),"",'Mortgage 2 Monthly calcs'!T372)</f>
        <v/>
      </c>
      <c r="Z372" s="99">
        <f>IF(ISBLANK('Mortgage 2 Monthly calcs'!U372),"",'Mortgage 2 Monthly calcs'!U372)</f>
        <v>93290.420445652519</v>
      </c>
      <c r="AA372" s="99" t="str">
        <f>IF(ISBLANK('Mortgage 2 Monthly calcs'!V372),"",'Mortgage 2 Monthly calcs'!V372)</f>
        <v/>
      </c>
      <c r="AB372" s="99" t="str">
        <f>IF(ISBLANK('Mortgage 2 Monthly calcs'!W372),"",'Mortgage 2 Monthly calcs'!W372)</f>
        <v/>
      </c>
    </row>
    <row r="373" spans="2:28" x14ac:dyDescent="0.25">
      <c r="B373" s="110"/>
      <c r="C373" s="111"/>
      <c r="D373" s="124"/>
      <c r="E373" s="122" t="str">
        <f>IF(ISBLANK('Mortgage 2 Monthly calcs'!E373),"",'Mortgage 2 Monthly calcs'!E373)</f>
        <v/>
      </c>
      <c r="F373" s="122" t="str">
        <f>IF(ISBLANK('Mortgage 2 Monthly calcs'!F373),"",'Mortgage 2 Monthly calcs'!F373)</f>
        <v>Dec</v>
      </c>
      <c r="G373" s="123"/>
      <c r="H373" s="123">
        <f>IF(ISBLANK('Mortgage 2 Monthly calcs'!G373),"",'Mortgage 2 Monthly calcs'!G373)</f>
        <v>0</v>
      </c>
      <c r="I373" s="99" t="e">
        <f>IF(ISBLANK('Mortgage 2 Monthly calcs'!H373),"",'Mortgage 2 Monthly calcs'!H373)</f>
        <v>#VALUE!</v>
      </c>
      <c r="J373" s="99">
        <f>IF(ISBLANK('Mortgage 2 Monthly calcs'!I373),"",'Mortgage 2 Monthly calcs'!I373)</f>
        <v>0</v>
      </c>
      <c r="K373" s="99" t="str">
        <f>IF(ISBLANK('Mortgage 2 Monthly calcs'!J373),"",'Mortgage 2 Monthly calcs'!J373)</f>
        <v/>
      </c>
      <c r="L373" s="99"/>
      <c r="M373" s="99">
        <f>IF(ISBLANK('Mortgage 2 Monthly calcs'!K373),"",'Mortgage 2 Monthly calcs'!K373)</f>
        <v>0</v>
      </c>
      <c r="N373" s="99"/>
      <c r="O373" s="99" t="e">
        <f>IF(ISBLANK('Mortgage 2 Monthly calcs'!L373),"",'Mortgage 2 Monthly calcs'!L373)</f>
        <v>#VALUE!</v>
      </c>
      <c r="P373" s="99"/>
      <c r="Q373" s="99" t="str">
        <f>IF(ISBLANK('Mortgage 2 Monthly calcs'!M373),"",'Mortgage 2 Monthly calcs'!M373)</f>
        <v/>
      </c>
      <c r="R373" s="99" t="str">
        <f>IF(ISBLANK('Mortgage 2 Monthly calcs'!N373),"",'Mortgage 2 Monthly calcs'!N373)</f>
        <v/>
      </c>
      <c r="S373" s="99" t="str">
        <f>IF(ISBLANK('Mortgage 2 Monthly calcs'!O373),"",'Mortgage 2 Monthly calcs'!O373)</f>
        <v/>
      </c>
      <c r="T373" s="99"/>
      <c r="U373" s="99">
        <f>IF(ISBLANK('Mortgage 2 Monthly calcs'!P373),"",'Mortgage 2 Monthly calcs'!P373)</f>
        <v>0</v>
      </c>
      <c r="V373" s="99" t="str">
        <f>IF(ISBLANK('Mortgage 2 Monthly calcs'!Q373),"",'Mortgage 2 Monthly calcs'!Q373)</f>
        <v/>
      </c>
      <c r="W373" s="99" t="str">
        <f>IF(ISBLANK('Mortgage 2 Monthly calcs'!R373),"",'Mortgage 2 Monthly calcs'!R373)</f>
        <v/>
      </c>
      <c r="X373" s="99">
        <f>IF(ISBLANK('Mortgage 2 Monthly calcs'!S373),"",'Mortgage 2 Monthly calcs'!S373)</f>
        <v>0</v>
      </c>
      <c r="Y373" s="99" t="str">
        <f>IF(ISBLANK('Mortgage 2 Monthly calcs'!T373),"",'Mortgage 2 Monthly calcs'!T373)</f>
        <v/>
      </c>
      <c r="Z373" s="99">
        <f>IF(ISBLANK('Mortgage 2 Monthly calcs'!U373),"",'Mortgage 2 Monthly calcs'!U373)</f>
        <v>93290.420445652519</v>
      </c>
      <c r="AA373" s="99" t="str">
        <f>IF(ISBLANK('Mortgage 2 Monthly calcs'!V373),"",'Mortgage 2 Monthly calcs'!V373)</f>
        <v/>
      </c>
      <c r="AB373" s="99" t="str">
        <f>IF(ISBLANK('Mortgage 2 Monthly calcs'!W373),"",'Mortgage 2 Monthly calcs'!W373)</f>
        <v/>
      </c>
    </row>
    <row r="374" spans="2:28" x14ac:dyDescent="0.25">
      <c r="B374" s="110"/>
      <c r="C374" s="111"/>
      <c r="D374" s="124"/>
      <c r="E374" s="122">
        <f>IF(ISBLANK('Mortgage 2 Monthly calcs'!E374),"",'Mortgage 2 Monthly calcs'!E374)</f>
        <v>2040</v>
      </c>
      <c r="F374" s="122" t="str">
        <f>IF(ISBLANK('Mortgage 2 Monthly calcs'!F374),"",'Mortgage 2 Monthly calcs'!F374)</f>
        <v>Jan</v>
      </c>
      <c r="G374" s="123"/>
      <c r="H374" s="123">
        <f>IF(ISBLANK('Mortgage 2 Monthly calcs'!G374),"",'Mortgage 2 Monthly calcs'!G374)</f>
        <v>0</v>
      </c>
      <c r="I374" s="99" t="e">
        <f>IF(ISBLANK('Mortgage 2 Monthly calcs'!H374),"",'Mortgage 2 Monthly calcs'!H374)</f>
        <v>#VALUE!</v>
      </c>
      <c r="J374" s="99">
        <f>IF(ISBLANK('Mortgage 2 Monthly calcs'!I374),"",'Mortgage 2 Monthly calcs'!I374)</f>
        <v>0</v>
      </c>
      <c r="K374" s="99" t="str">
        <f>IF(ISBLANK('Mortgage 2 Monthly calcs'!J374),"",'Mortgage 2 Monthly calcs'!J374)</f>
        <v/>
      </c>
      <c r="L374" s="99"/>
      <c r="M374" s="99">
        <f>IF(ISBLANK('Mortgage 2 Monthly calcs'!K374),"",'Mortgage 2 Monthly calcs'!K374)</f>
        <v>0</v>
      </c>
      <c r="N374" s="99"/>
      <c r="O374" s="99" t="e">
        <f>IF(ISBLANK('Mortgage 2 Monthly calcs'!L374),"",'Mortgage 2 Monthly calcs'!L374)</f>
        <v>#VALUE!</v>
      </c>
      <c r="P374" s="99"/>
      <c r="Q374" s="99" t="str">
        <f>IF(ISBLANK('Mortgage 2 Monthly calcs'!M374),"",'Mortgage 2 Monthly calcs'!M374)</f>
        <v/>
      </c>
      <c r="R374" s="99" t="str">
        <f>IF(ISBLANK('Mortgage 2 Monthly calcs'!N374),"",'Mortgage 2 Monthly calcs'!N374)</f>
        <v/>
      </c>
      <c r="S374" s="99" t="str">
        <f>IF(ISBLANK('Mortgage 2 Monthly calcs'!O374),"",'Mortgage 2 Monthly calcs'!O374)</f>
        <v/>
      </c>
      <c r="T374" s="99"/>
      <c r="U374" s="99">
        <f>IF(ISBLANK('Mortgage 2 Monthly calcs'!P374),"",'Mortgage 2 Monthly calcs'!P374)</f>
        <v>0</v>
      </c>
      <c r="V374" s="99" t="str">
        <f>IF(ISBLANK('Mortgage 2 Monthly calcs'!Q374),"",'Mortgage 2 Monthly calcs'!Q374)</f>
        <v/>
      </c>
      <c r="W374" s="99" t="str">
        <f>IF(ISBLANK('Mortgage 2 Monthly calcs'!R374),"",'Mortgage 2 Monthly calcs'!R374)</f>
        <v/>
      </c>
      <c r="X374" s="99">
        <f>IF(ISBLANK('Mortgage 2 Monthly calcs'!S374),"",'Mortgage 2 Monthly calcs'!S374)</f>
        <v>0</v>
      </c>
      <c r="Y374" s="99" t="str">
        <f>IF(ISBLANK('Mortgage 2 Monthly calcs'!T374),"",'Mortgage 2 Monthly calcs'!T374)</f>
        <v/>
      </c>
      <c r="Z374" s="99">
        <f>IF(ISBLANK('Mortgage 2 Monthly calcs'!U374),"",'Mortgage 2 Monthly calcs'!U374)</f>
        <v>93290.420445652519</v>
      </c>
      <c r="AA374" s="99" t="str">
        <f>IF(ISBLANK('Mortgage 2 Monthly calcs'!V374),"",'Mortgage 2 Monthly calcs'!V374)</f>
        <v/>
      </c>
      <c r="AB374" s="99" t="str">
        <f>IF(ISBLANK('Mortgage 2 Monthly calcs'!W374),"",'Mortgage 2 Monthly calcs'!W374)</f>
        <v/>
      </c>
    </row>
    <row r="375" spans="2:28" x14ac:dyDescent="0.25">
      <c r="B375" s="110"/>
      <c r="C375" s="111"/>
      <c r="D375" s="124"/>
      <c r="E375" s="122" t="str">
        <f>IF(ISBLANK('Mortgage 2 Monthly calcs'!E375),"",'Mortgage 2 Monthly calcs'!E375)</f>
        <v/>
      </c>
      <c r="F375" s="122" t="str">
        <f>IF(ISBLANK('Mortgage 2 Monthly calcs'!F375),"",'Mortgage 2 Monthly calcs'!F375)</f>
        <v>Feb</v>
      </c>
      <c r="G375" s="123"/>
      <c r="H375" s="123">
        <f>IF(ISBLANK('Mortgage 2 Monthly calcs'!G375),"",'Mortgage 2 Monthly calcs'!G375)</f>
        <v>0</v>
      </c>
      <c r="I375" s="99" t="e">
        <f>IF(ISBLANK('Mortgage 2 Monthly calcs'!H375),"",'Mortgage 2 Monthly calcs'!H375)</f>
        <v>#VALUE!</v>
      </c>
      <c r="J375" s="99">
        <f>IF(ISBLANK('Mortgage 2 Monthly calcs'!I375),"",'Mortgage 2 Monthly calcs'!I375)</f>
        <v>0</v>
      </c>
      <c r="K375" s="99" t="str">
        <f>IF(ISBLANK('Mortgage 2 Monthly calcs'!J375),"",'Mortgage 2 Monthly calcs'!J375)</f>
        <v/>
      </c>
      <c r="L375" s="99"/>
      <c r="M375" s="99">
        <f>IF(ISBLANK('Mortgage 2 Monthly calcs'!K375),"",'Mortgage 2 Monthly calcs'!K375)</f>
        <v>0</v>
      </c>
      <c r="N375" s="99"/>
      <c r="O375" s="99" t="e">
        <f>IF(ISBLANK('Mortgage 2 Monthly calcs'!L375),"",'Mortgage 2 Monthly calcs'!L375)</f>
        <v>#VALUE!</v>
      </c>
      <c r="P375" s="99"/>
      <c r="Q375" s="99" t="str">
        <f>IF(ISBLANK('Mortgage 2 Monthly calcs'!M375),"",'Mortgage 2 Monthly calcs'!M375)</f>
        <v/>
      </c>
      <c r="R375" s="99" t="str">
        <f>IF(ISBLANK('Mortgage 2 Monthly calcs'!N375),"",'Mortgage 2 Monthly calcs'!N375)</f>
        <v/>
      </c>
      <c r="S375" s="99" t="str">
        <f>IF(ISBLANK('Mortgage 2 Monthly calcs'!O375),"",'Mortgage 2 Monthly calcs'!O375)</f>
        <v/>
      </c>
      <c r="T375" s="99"/>
      <c r="U375" s="99">
        <f>IF(ISBLANK('Mortgage 2 Monthly calcs'!P375),"",'Mortgage 2 Monthly calcs'!P375)</f>
        <v>0</v>
      </c>
      <c r="V375" s="99" t="str">
        <f>IF(ISBLANK('Mortgage 2 Monthly calcs'!Q375),"",'Mortgage 2 Monthly calcs'!Q375)</f>
        <v/>
      </c>
      <c r="W375" s="99" t="str">
        <f>IF(ISBLANK('Mortgage 2 Monthly calcs'!R375),"",'Mortgage 2 Monthly calcs'!R375)</f>
        <v/>
      </c>
      <c r="X375" s="99">
        <f>IF(ISBLANK('Mortgage 2 Monthly calcs'!S375),"",'Mortgage 2 Monthly calcs'!S375)</f>
        <v>0</v>
      </c>
      <c r="Y375" s="99" t="str">
        <f>IF(ISBLANK('Mortgage 2 Monthly calcs'!T375),"",'Mortgage 2 Monthly calcs'!T375)</f>
        <v/>
      </c>
      <c r="Z375" s="99">
        <f>IF(ISBLANK('Mortgage 2 Monthly calcs'!U375),"",'Mortgage 2 Monthly calcs'!U375)</f>
        <v>93290.420445652519</v>
      </c>
      <c r="AA375" s="99" t="str">
        <f>IF(ISBLANK('Mortgage 2 Monthly calcs'!V375),"",'Mortgage 2 Monthly calcs'!V375)</f>
        <v/>
      </c>
      <c r="AB375" s="99" t="str">
        <f>IF(ISBLANK('Mortgage 2 Monthly calcs'!W375),"",'Mortgage 2 Monthly calcs'!W375)</f>
        <v/>
      </c>
    </row>
    <row r="376" spans="2:28" x14ac:dyDescent="0.25">
      <c r="B376" s="110"/>
      <c r="C376" s="111"/>
      <c r="D376" s="124"/>
      <c r="E376" s="122" t="str">
        <f>IF(ISBLANK('Mortgage 2 Monthly calcs'!E376),"",'Mortgage 2 Monthly calcs'!E376)</f>
        <v/>
      </c>
      <c r="F376" s="122" t="str">
        <f>IF(ISBLANK('Mortgage 2 Monthly calcs'!F376),"",'Mortgage 2 Monthly calcs'!F376)</f>
        <v>Mar</v>
      </c>
      <c r="G376" s="123"/>
      <c r="H376" s="123">
        <f>IF(ISBLANK('Mortgage 2 Monthly calcs'!G376),"",'Mortgage 2 Monthly calcs'!G376)</f>
        <v>0</v>
      </c>
      <c r="I376" s="99" t="e">
        <f>IF(ISBLANK('Mortgage 2 Monthly calcs'!H376),"",'Mortgage 2 Monthly calcs'!H376)</f>
        <v>#VALUE!</v>
      </c>
      <c r="J376" s="99">
        <f>IF(ISBLANK('Mortgage 2 Monthly calcs'!I376),"",'Mortgage 2 Monthly calcs'!I376)</f>
        <v>0</v>
      </c>
      <c r="K376" s="99" t="str">
        <f>IF(ISBLANK('Mortgage 2 Monthly calcs'!J376),"",'Mortgage 2 Monthly calcs'!J376)</f>
        <v/>
      </c>
      <c r="L376" s="99"/>
      <c r="M376" s="99">
        <f>IF(ISBLANK('Mortgage 2 Monthly calcs'!K376),"",'Mortgage 2 Monthly calcs'!K376)</f>
        <v>0</v>
      </c>
      <c r="N376" s="99"/>
      <c r="O376" s="99" t="e">
        <f>IF(ISBLANK('Mortgage 2 Monthly calcs'!L376),"",'Mortgage 2 Monthly calcs'!L376)</f>
        <v>#VALUE!</v>
      </c>
      <c r="P376" s="99"/>
      <c r="Q376" s="99" t="str">
        <f>IF(ISBLANK('Mortgage 2 Monthly calcs'!M376),"",'Mortgage 2 Monthly calcs'!M376)</f>
        <v/>
      </c>
      <c r="R376" s="99" t="str">
        <f>IF(ISBLANK('Mortgage 2 Monthly calcs'!N376),"",'Mortgage 2 Monthly calcs'!N376)</f>
        <v/>
      </c>
      <c r="S376" s="99" t="str">
        <f>IF(ISBLANK('Mortgage 2 Monthly calcs'!O376),"",'Mortgage 2 Monthly calcs'!O376)</f>
        <v/>
      </c>
      <c r="T376" s="99"/>
      <c r="U376" s="99">
        <f>IF(ISBLANK('Mortgage 2 Monthly calcs'!P376),"",'Mortgage 2 Monthly calcs'!P376)</f>
        <v>0</v>
      </c>
      <c r="V376" s="99" t="str">
        <f>IF(ISBLANK('Mortgage 2 Monthly calcs'!Q376),"",'Mortgage 2 Monthly calcs'!Q376)</f>
        <v/>
      </c>
      <c r="W376" s="99" t="str">
        <f>IF(ISBLANK('Mortgage 2 Monthly calcs'!R376),"",'Mortgage 2 Monthly calcs'!R376)</f>
        <v/>
      </c>
      <c r="X376" s="99">
        <f>IF(ISBLANK('Mortgage 2 Monthly calcs'!S376),"",'Mortgage 2 Monthly calcs'!S376)</f>
        <v>0</v>
      </c>
      <c r="Y376" s="99" t="str">
        <f>IF(ISBLANK('Mortgage 2 Monthly calcs'!T376),"",'Mortgage 2 Monthly calcs'!T376)</f>
        <v/>
      </c>
      <c r="Z376" s="99">
        <f>IF(ISBLANK('Mortgage 2 Monthly calcs'!U376),"",'Mortgage 2 Monthly calcs'!U376)</f>
        <v>93290.420445652519</v>
      </c>
      <c r="AA376" s="99" t="str">
        <f>IF(ISBLANK('Mortgage 2 Monthly calcs'!V376),"",'Mortgage 2 Monthly calcs'!V376)</f>
        <v/>
      </c>
      <c r="AB376" s="99" t="str">
        <f>IF(ISBLANK('Mortgage 2 Monthly calcs'!W376),"",'Mortgage 2 Monthly calcs'!W376)</f>
        <v/>
      </c>
    </row>
    <row r="377" spans="2:28" x14ac:dyDescent="0.25">
      <c r="B377" s="110"/>
      <c r="C377" s="111"/>
      <c r="D377" s="124"/>
      <c r="E377" s="122" t="str">
        <f>IF(ISBLANK('Mortgage 2 Monthly calcs'!E377),"",'Mortgage 2 Monthly calcs'!E377)</f>
        <v/>
      </c>
      <c r="F377" s="122" t="str">
        <f>IF(ISBLANK('Mortgage 2 Monthly calcs'!F377),"",'Mortgage 2 Monthly calcs'!F377)</f>
        <v>Apr</v>
      </c>
      <c r="G377" s="123"/>
      <c r="H377" s="123">
        <f>IF(ISBLANK('Mortgage 2 Monthly calcs'!G377),"",'Mortgage 2 Monthly calcs'!G377)</f>
        <v>0</v>
      </c>
      <c r="I377" s="99" t="e">
        <f>IF(ISBLANK('Mortgage 2 Monthly calcs'!H377),"",'Mortgage 2 Monthly calcs'!H377)</f>
        <v>#VALUE!</v>
      </c>
      <c r="J377" s="99">
        <f>IF(ISBLANK('Mortgage 2 Monthly calcs'!I377),"",'Mortgage 2 Monthly calcs'!I377)</f>
        <v>0</v>
      </c>
      <c r="K377" s="99" t="str">
        <f>IF(ISBLANK('Mortgage 2 Monthly calcs'!J377),"",'Mortgage 2 Monthly calcs'!J377)</f>
        <v/>
      </c>
      <c r="L377" s="99"/>
      <c r="M377" s="99">
        <f>IF(ISBLANK('Mortgage 2 Monthly calcs'!K377),"",'Mortgage 2 Monthly calcs'!K377)</f>
        <v>0</v>
      </c>
      <c r="N377" s="99"/>
      <c r="O377" s="99" t="e">
        <f>IF(ISBLANK('Mortgage 2 Monthly calcs'!L377),"",'Mortgage 2 Monthly calcs'!L377)</f>
        <v>#VALUE!</v>
      </c>
      <c r="P377" s="99"/>
      <c r="Q377" s="99" t="str">
        <f>IF(ISBLANK('Mortgage 2 Monthly calcs'!M377),"",'Mortgage 2 Monthly calcs'!M377)</f>
        <v/>
      </c>
      <c r="R377" s="99" t="str">
        <f>IF(ISBLANK('Mortgage 2 Monthly calcs'!N377),"",'Mortgage 2 Monthly calcs'!N377)</f>
        <v/>
      </c>
      <c r="S377" s="99" t="str">
        <f>IF(ISBLANK('Mortgage 2 Monthly calcs'!O377),"",'Mortgage 2 Monthly calcs'!O377)</f>
        <v/>
      </c>
      <c r="T377" s="99"/>
      <c r="U377" s="99">
        <f>IF(ISBLANK('Mortgage 2 Monthly calcs'!P377),"",'Mortgage 2 Monthly calcs'!P377)</f>
        <v>0</v>
      </c>
      <c r="V377" s="99" t="str">
        <f>IF(ISBLANK('Mortgage 2 Monthly calcs'!Q377),"",'Mortgage 2 Monthly calcs'!Q377)</f>
        <v/>
      </c>
      <c r="W377" s="99" t="str">
        <f>IF(ISBLANK('Mortgage 2 Monthly calcs'!R377),"",'Mortgage 2 Monthly calcs'!R377)</f>
        <v/>
      </c>
      <c r="X377" s="99">
        <f>IF(ISBLANK('Mortgage 2 Monthly calcs'!S377),"",'Mortgage 2 Monthly calcs'!S377)</f>
        <v>0</v>
      </c>
      <c r="Y377" s="99" t="str">
        <f>IF(ISBLANK('Mortgage 2 Monthly calcs'!T377),"",'Mortgage 2 Monthly calcs'!T377)</f>
        <v/>
      </c>
      <c r="Z377" s="99">
        <f>IF(ISBLANK('Mortgage 2 Monthly calcs'!U377),"",'Mortgage 2 Monthly calcs'!U377)</f>
        <v>93290.420445652519</v>
      </c>
      <c r="AA377" s="99" t="str">
        <f>IF(ISBLANK('Mortgage 2 Monthly calcs'!V377),"",'Mortgage 2 Monthly calcs'!V377)</f>
        <v/>
      </c>
      <c r="AB377" s="99" t="str">
        <f>IF(ISBLANK('Mortgage 2 Monthly calcs'!W377),"",'Mortgage 2 Monthly calcs'!W377)</f>
        <v/>
      </c>
    </row>
    <row r="378" spans="2:28" x14ac:dyDescent="0.25">
      <c r="B378" s="110"/>
      <c r="C378" s="111"/>
      <c r="D378" s="124"/>
      <c r="E378" s="122" t="str">
        <f>IF(ISBLANK('Mortgage 2 Monthly calcs'!E378),"",'Mortgage 2 Monthly calcs'!E378)</f>
        <v/>
      </c>
      <c r="F378" s="122" t="str">
        <f>IF(ISBLANK('Mortgage 2 Monthly calcs'!F378),"",'Mortgage 2 Monthly calcs'!F378)</f>
        <v>May</v>
      </c>
      <c r="G378" s="123"/>
      <c r="H378" s="123">
        <f>IF(ISBLANK('Mortgage 2 Monthly calcs'!G378),"",'Mortgage 2 Monthly calcs'!G378)</f>
        <v>0</v>
      </c>
      <c r="I378" s="99" t="e">
        <f>IF(ISBLANK('Mortgage 2 Monthly calcs'!H378),"",'Mortgage 2 Monthly calcs'!H378)</f>
        <v>#VALUE!</v>
      </c>
      <c r="J378" s="99">
        <f>IF(ISBLANK('Mortgage 2 Monthly calcs'!I378),"",'Mortgage 2 Monthly calcs'!I378)</f>
        <v>0</v>
      </c>
      <c r="K378" s="99" t="str">
        <f>IF(ISBLANK('Mortgage 2 Monthly calcs'!J378),"",'Mortgage 2 Monthly calcs'!J378)</f>
        <v/>
      </c>
      <c r="L378" s="99"/>
      <c r="M378" s="99">
        <f>IF(ISBLANK('Mortgage 2 Monthly calcs'!K378),"",'Mortgage 2 Monthly calcs'!K378)</f>
        <v>0</v>
      </c>
      <c r="N378" s="99"/>
      <c r="O378" s="99" t="e">
        <f>IF(ISBLANK('Mortgage 2 Monthly calcs'!L378),"",'Mortgage 2 Monthly calcs'!L378)</f>
        <v>#VALUE!</v>
      </c>
      <c r="P378" s="99"/>
      <c r="Q378" s="99" t="str">
        <f>IF(ISBLANK('Mortgage 2 Monthly calcs'!M378),"",'Mortgage 2 Monthly calcs'!M378)</f>
        <v/>
      </c>
      <c r="R378" s="99" t="str">
        <f>IF(ISBLANK('Mortgage 2 Monthly calcs'!N378),"",'Mortgage 2 Monthly calcs'!N378)</f>
        <v/>
      </c>
      <c r="S378" s="99" t="str">
        <f>IF(ISBLANK('Mortgage 2 Monthly calcs'!O378),"",'Mortgage 2 Monthly calcs'!O378)</f>
        <v/>
      </c>
      <c r="T378" s="99"/>
      <c r="U378" s="99">
        <f>IF(ISBLANK('Mortgage 2 Monthly calcs'!P378),"",'Mortgage 2 Monthly calcs'!P378)</f>
        <v>0</v>
      </c>
      <c r="V378" s="99" t="str">
        <f>IF(ISBLANK('Mortgage 2 Monthly calcs'!Q378),"",'Mortgage 2 Monthly calcs'!Q378)</f>
        <v/>
      </c>
      <c r="W378" s="99" t="str">
        <f>IF(ISBLANK('Mortgage 2 Monthly calcs'!R378),"",'Mortgage 2 Monthly calcs'!R378)</f>
        <v/>
      </c>
      <c r="X378" s="99">
        <f>IF(ISBLANK('Mortgage 2 Monthly calcs'!S378),"",'Mortgage 2 Monthly calcs'!S378)</f>
        <v>0</v>
      </c>
      <c r="Y378" s="99" t="str">
        <f>IF(ISBLANK('Mortgage 2 Monthly calcs'!T378),"",'Mortgage 2 Monthly calcs'!T378)</f>
        <v/>
      </c>
      <c r="Z378" s="99">
        <f>IF(ISBLANK('Mortgage 2 Monthly calcs'!U378),"",'Mortgage 2 Monthly calcs'!U378)</f>
        <v>93290.420445652519</v>
      </c>
      <c r="AA378" s="99" t="str">
        <f>IF(ISBLANK('Mortgage 2 Monthly calcs'!V378),"",'Mortgage 2 Monthly calcs'!V378)</f>
        <v/>
      </c>
      <c r="AB378" s="99" t="str">
        <f>IF(ISBLANK('Mortgage 2 Monthly calcs'!W378),"",'Mortgage 2 Monthly calcs'!W378)</f>
        <v/>
      </c>
    </row>
    <row r="379" spans="2:28" x14ac:dyDescent="0.25">
      <c r="B379" s="110"/>
      <c r="C379" s="111"/>
      <c r="D379" s="124"/>
      <c r="E379" s="122" t="str">
        <f>IF(ISBLANK('Mortgage 2 Monthly calcs'!E379),"",'Mortgage 2 Monthly calcs'!E379)</f>
        <v/>
      </c>
      <c r="F379" s="122" t="str">
        <f>IF(ISBLANK('Mortgage 2 Monthly calcs'!F379),"",'Mortgage 2 Monthly calcs'!F379)</f>
        <v>Jun</v>
      </c>
      <c r="G379" s="123"/>
      <c r="H379" s="123">
        <f>IF(ISBLANK('Mortgage 2 Monthly calcs'!G379),"",'Mortgage 2 Monthly calcs'!G379)</f>
        <v>0</v>
      </c>
      <c r="I379" s="99" t="e">
        <f>IF(ISBLANK('Mortgage 2 Monthly calcs'!H379),"",'Mortgage 2 Monthly calcs'!H379)</f>
        <v>#VALUE!</v>
      </c>
      <c r="J379" s="99">
        <f>IF(ISBLANK('Mortgage 2 Monthly calcs'!I379),"",'Mortgage 2 Monthly calcs'!I379)</f>
        <v>0</v>
      </c>
      <c r="K379" s="99" t="str">
        <f>IF(ISBLANK('Mortgage 2 Monthly calcs'!J379),"",'Mortgage 2 Monthly calcs'!J379)</f>
        <v/>
      </c>
      <c r="L379" s="99"/>
      <c r="M379" s="99">
        <f>IF(ISBLANK('Mortgage 2 Monthly calcs'!K379),"",'Mortgage 2 Monthly calcs'!K379)</f>
        <v>0</v>
      </c>
      <c r="N379" s="99"/>
      <c r="O379" s="99" t="e">
        <f>IF(ISBLANK('Mortgage 2 Monthly calcs'!L379),"",'Mortgage 2 Monthly calcs'!L379)</f>
        <v>#VALUE!</v>
      </c>
      <c r="P379" s="99"/>
      <c r="Q379" s="99" t="str">
        <f>IF(ISBLANK('Mortgage 2 Monthly calcs'!M379),"",'Mortgage 2 Monthly calcs'!M379)</f>
        <v/>
      </c>
      <c r="R379" s="99" t="str">
        <f>IF(ISBLANK('Mortgage 2 Monthly calcs'!N379),"",'Mortgage 2 Monthly calcs'!N379)</f>
        <v/>
      </c>
      <c r="S379" s="99" t="str">
        <f>IF(ISBLANK('Mortgage 2 Monthly calcs'!O379),"",'Mortgage 2 Monthly calcs'!O379)</f>
        <v/>
      </c>
      <c r="T379" s="99"/>
      <c r="U379" s="99">
        <f>IF(ISBLANK('Mortgage 2 Monthly calcs'!P379),"",'Mortgage 2 Monthly calcs'!P379)</f>
        <v>0</v>
      </c>
      <c r="V379" s="99" t="str">
        <f>IF(ISBLANK('Mortgage 2 Monthly calcs'!Q379),"",'Mortgage 2 Monthly calcs'!Q379)</f>
        <v/>
      </c>
      <c r="W379" s="99" t="str">
        <f>IF(ISBLANK('Mortgage 2 Monthly calcs'!R379),"",'Mortgage 2 Monthly calcs'!R379)</f>
        <v/>
      </c>
      <c r="X379" s="99">
        <f>IF(ISBLANK('Mortgage 2 Monthly calcs'!S379),"",'Mortgage 2 Monthly calcs'!S379)</f>
        <v>0</v>
      </c>
      <c r="Y379" s="99" t="str">
        <f>IF(ISBLANK('Mortgage 2 Monthly calcs'!T379),"",'Mortgage 2 Monthly calcs'!T379)</f>
        <v/>
      </c>
      <c r="Z379" s="99">
        <f>IF(ISBLANK('Mortgage 2 Monthly calcs'!U379),"",'Mortgage 2 Monthly calcs'!U379)</f>
        <v>93290.420445652519</v>
      </c>
      <c r="AA379" s="99" t="str">
        <f>IF(ISBLANK('Mortgage 2 Monthly calcs'!V379),"",'Mortgage 2 Monthly calcs'!V379)</f>
        <v/>
      </c>
      <c r="AB379" s="99" t="str">
        <f>IF(ISBLANK('Mortgage 2 Monthly calcs'!W379),"",'Mortgage 2 Monthly calcs'!W379)</f>
        <v/>
      </c>
    </row>
    <row r="380" spans="2:28" x14ac:dyDescent="0.25">
      <c r="B380" s="110"/>
      <c r="C380" s="111"/>
      <c r="D380" s="124"/>
      <c r="E380" s="122" t="str">
        <f>IF(ISBLANK('Mortgage 2 Monthly calcs'!E380),"",'Mortgage 2 Monthly calcs'!E380)</f>
        <v/>
      </c>
      <c r="F380" s="122" t="str">
        <f>IF(ISBLANK('Mortgage 2 Monthly calcs'!F380),"",'Mortgage 2 Monthly calcs'!F380)</f>
        <v>Jul</v>
      </c>
      <c r="G380" s="123"/>
      <c r="H380" s="123">
        <f>IF(ISBLANK('Mortgage 2 Monthly calcs'!G380),"",'Mortgage 2 Monthly calcs'!G380)</f>
        <v>0</v>
      </c>
      <c r="I380" s="99" t="e">
        <f>IF(ISBLANK('Mortgage 2 Monthly calcs'!H380),"",'Mortgage 2 Monthly calcs'!H380)</f>
        <v>#VALUE!</v>
      </c>
      <c r="J380" s="99">
        <f>IF(ISBLANK('Mortgage 2 Monthly calcs'!I380),"",'Mortgage 2 Monthly calcs'!I380)</f>
        <v>0</v>
      </c>
      <c r="K380" s="99" t="str">
        <f>IF(ISBLANK('Mortgage 2 Monthly calcs'!J380),"",'Mortgage 2 Monthly calcs'!J380)</f>
        <v/>
      </c>
      <c r="L380" s="99"/>
      <c r="M380" s="99">
        <f>IF(ISBLANK('Mortgage 2 Monthly calcs'!K380),"",'Mortgage 2 Monthly calcs'!K380)</f>
        <v>0</v>
      </c>
      <c r="N380" s="99"/>
      <c r="O380" s="99" t="e">
        <f>IF(ISBLANK('Mortgage 2 Monthly calcs'!L380),"",'Mortgage 2 Monthly calcs'!L380)</f>
        <v>#VALUE!</v>
      </c>
      <c r="P380" s="99"/>
      <c r="Q380" s="99" t="str">
        <f>IF(ISBLANK('Mortgage 2 Monthly calcs'!M380),"",'Mortgage 2 Monthly calcs'!M380)</f>
        <v/>
      </c>
      <c r="R380" s="99" t="str">
        <f>IF(ISBLANK('Mortgage 2 Monthly calcs'!N380),"",'Mortgage 2 Monthly calcs'!N380)</f>
        <v/>
      </c>
      <c r="S380" s="99" t="str">
        <f>IF(ISBLANK('Mortgage 2 Monthly calcs'!O380),"",'Mortgage 2 Monthly calcs'!O380)</f>
        <v/>
      </c>
      <c r="T380" s="99"/>
      <c r="U380" s="99">
        <f>IF(ISBLANK('Mortgage 2 Monthly calcs'!P380),"",'Mortgage 2 Monthly calcs'!P380)</f>
        <v>0</v>
      </c>
      <c r="V380" s="99" t="str">
        <f>IF(ISBLANK('Mortgage 2 Monthly calcs'!Q380),"",'Mortgage 2 Monthly calcs'!Q380)</f>
        <v/>
      </c>
      <c r="W380" s="99" t="str">
        <f>IF(ISBLANK('Mortgage 2 Monthly calcs'!R380),"",'Mortgage 2 Monthly calcs'!R380)</f>
        <v/>
      </c>
      <c r="X380" s="99">
        <f>IF(ISBLANK('Mortgage 2 Monthly calcs'!S380),"",'Mortgage 2 Monthly calcs'!S380)</f>
        <v>0</v>
      </c>
      <c r="Y380" s="99" t="str">
        <f>IF(ISBLANK('Mortgage 2 Monthly calcs'!T380),"",'Mortgage 2 Monthly calcs'!T380)</f>
        <v/>
      </c>
      <c r="Z380" s="99">
        <f>IF(ISBLANK('Mortgage 2 Monthly calcs'!U380),"",'Mortgage 2 Monthly calcs'!U380)</f>
        <v>93290.420445652519</v>
      </c>
      <c r="AA380" s="99" t="str">
        <f>IF(ISBLANK('Mortgage 2 Monthly calcs'!V380),"",'Mortgage 2 Monthly calcs'!V380)</f>
        <v/>
      </c>
      <c r="AB380" s="99" t="str">
        <f>IF(ISBLANK('Mortgage 2 Monthly calcs'!W380),"",'Mortgage 2 Monthly calcs'!W380)</f>
        <v/>
      </c>
    </row>
    <row r="381" spans="2:28" x14ac:dyDescent="0.25">
      <c r="B381" s="110"/>
      <c r="C381" s="111"/>
      <c r="D381" s="124"/>
      <c r="E381" s="122" t="str">
        <f>IF(ISBLANK('Mortgage 2 Monthly calcs'!E381),"",'Mortgage 2 Monthly calcs'!E381)</f>
        <v/>
      </c>
      <c r="F381" s="122" t="str">
        <f>IF(ISBLANK('Mortgage 2 Monthly calcs'!F381),"",'Mortgage 2 Monthly calcs'!F381)</f>
        <v>Aug</v>
      </c>
      <c r="G381" s="123"/>
      <c r="H381" s="123">
        <f>IF(ISBLANK('Mortgage 2 Monthly calcs'!G381),"",'Mortgage 2 Monthly calcs'!G381)</f>
        <v>0</v>
      </c>
      <c r="I381" s="99" t="e">
        <f>IF(ISBLANK('Mortgage 2 Monthly calcs'!H381),"",'Mortgage 2 Monthly calcs'!H381)</f>
        <v>#VALUE!</v>
      </c>
      <c r="J381" s="99">
        <f>IF(ISBLANK('Mortgage 2 Monthly calcs'!I381),"",'Mortgage 2 Monthly calcs'!I381)</f>
        <v>0</v>
      </c>
      <c r="K381" s="99" t="str">
        <f>IF(ISBLANK('Mortgage 2 Monthly calcs'!J381),"",'Mortgage 2 Monthly calcs'!J381)</f>
        <v/>
      </c>
      <c r="L381" s="99"/>
      <c r="M381" s="99">
        <f>IF(ISBLANK('Mortgage 2 Monthly calcs'!K381),"",'Mortgage 2 Monthly calcs'!K381)</f>
        <v>0</v>
      </c>
      <c r="N381" s="99"/>
      <c r="O381" s="99" t="e">
        <f>IF(ISBLANK('Mortgage 2 Monthly calcs'!L381),"",'Mortgage 2 Monthly calcs'!L381)</f>
        <v>#VALUE!</v>
      </c>
      <c r="P381" s="99"/>
      <c r="Q381" s="99" t="str">
        <f>IF(ISBLANK('Mortgage 2 Monthly calcs'!M381),"",'Mortgage 2 Monthly calcs'!M381)</f>
        <v/>
      </c>
      <c r="R381" s="99" t="str">
        <f>IF(ISBLANK('Mortgage 2 Monthly calcs'!N381),"",'Mortgage 2 Monthly calcs'!N381)</f>
        <v/>
      </c>
      <c r="S381" s="99" t="str">
        <f>IF(ISBLANK('Mortgage 2 Monthly calcs'!O381),"",'Mortgage 2 Monthly calcs'!O381)</f>
        <v/>
      </c>
      <c r="T381" s="99"/>
      <c r="U381" s="99">
        <f>IF(ISBLANK('Mortgage 2 Monthly calcs'!P381),"",'Mortgage 2 Monthly calcs'!P381)</f>
        <v>0</v>
      </c>
      <c r="V381" s="99" t="str">
        <f>IF(ISBLANK('Mortgage 2 Monthly calcs'!Q381),"",'Mortgage 2 Monthly calcs'!Q381)</f>
        <v/>
      </c>
      <c r="W381" s="99" t="str">
        <f>IF(ISBLANK('Mortgage 2 Monthly calcs'!R381),"",'Mortgage 2 Monthly calcs'!R381)</f>
        <v/>
      </c>
      <c r="X381" s="99">
        <f>IF(ISBLANK('Mortgage 2 Monthly calcs'!S381),"",'Mortgage 2 Monthly calcs'!S381)</f>
        <v>0</v>
      </c>
      <c r="Y381" s="99" t="str">
        <f>IF(ISBLANK('Mortgage 2 Monthly calcs'!T381),"",'Mortgage 2 Monthly calcs'!T381)</f>
        <v/>
      </c>
      <c r="Z381" s="99">
        <f>IF(ISBLANK('Mortgage 2 Monthly calcs'!U381),"",'Mortgage 2 Monthly calcs'!U381)</f>
        <v>93290.420445652519</v>
      </c>
      <c r="AA381" s="99" t="str">
        <f>IF(ISBLANK('Mortgage 2 Monthly calcs'!V381),"",'Mortgage 2 Monthly calcs'!V381)</f>
        <v/>
      </c>
      <c r="AB381" s="99" t="str">
        <f>IF(ISBLANK('Mortgage 2 Monthly calcs'!W381),"",'Mortgage 2 Monthly calcs'!W381)</f>
        <v/>
      </c>
    </row>
    <row r="382" spans="2:28" x14ac:dyDescent="0.25">
      <c r="B382" s="110"/>
      <c r="C382" s="111"/>
      <c r="D382" s="124"/>
      <c r="E382" s="122" t="str">
        <f>IF(ISBLANK('Mortgage 2 Monthly calcs'!E382),"",'Mortgage 2 Monthly calcs'!E382)</f>
        <v/>
      </c>
      <c r="F382" s="122" t="str">
        <f>IF(ISBLANK('Mortgage 2 Monthly calcs'!F382),"",'Mortgage 2 Monthly calcs'!F382)</f>
        <v>Sep</v>
      </c>
      <c r="G382" s="123"/>
      <c r="H382" s="123">
        <f>IF(ISBLANK('Mortgage 2 Monthly calcs'!G382),"",'Mortgage 2 Monthly calcs'!G382)</f>
        <v>0</v>
      </c>
      <c r="I382" s="99" t="e">
        <f>IF(ISBLANK('Mortgage 2 Monthly calcs'!H382),"",'Mortgage 2 Monthly calcs'!H382)</f>
        <v>#VALUE!</v>
      </c>
      <c r="J382" s="99">
        <f>IF(ISBLANK('Mortgage 2 Monthly calcs'!I382),"",'Mortgage 2 Monthly calcs'!I382)</f>
        <v>0</v>
      </c>
      <c r="K382" s="99" t="str">
        <f>IF(ISBLANK('Mortgage 2 Monthly calcs'!J382),"",'Mortgage 2 Monthly calcs'!J382)</f>
        <v/>
      </c>
      <c r="L382" s="99"/>
      <c r="M382" s="99">
        <f>IF(ISBLANK('Mortgage 2 Monthly calcs'!K382),"",'Mortgage 2 Monthly calcs'!K382)</f>
        <v>0</v>
      </c>
      <c r="N382" s="99"/>
      <c r="O382" s="99" t="e">
        <f>IF(ISBLANK('Mortgage 2 Monthly calcs'!L382),"",'Mortgage 2 Monthly calcs'!L382)</f>
        <v>#VALUE!</v>
      </c>
      <c r="P382" s="99"/>
      <c r="Q382" s="99" t="str">
        <f>IF(ISBLANK('Mortgage 2 Monthly calcs'!M382),"",'Mortgage 2 Monthly calcs'!M382)</f>
        <v/>
      </c>
      <c r="R382" s="99" t="str">
        <f>IF(ISBLANK('Mortgage 2 Monthly calcs'!N382),"",'Mortgage 2 Monthly calcs'!N382)</f>
        <v/>
      </c>
      <c r="S382" s="99" t="str">
        <f>IF(ISBLANK('Mortgage 2 Monthly calcs'!O382),"",'Mortgage 2 Monthly calcs'!O382)</f>
        <v/>
      </c>
      <c r="T382" s="99"/>
      <c r="U382" s="99">
        <f>IF(ISBLANK('Mortgage 2 Monthly calcs'!P382),"",'Mortgage 2 Monthly calcs'!P382)</f>
        <v>0</v>
      </c>
      <c r="V382" s="99" t="str">
        <f>IF(ISBLANK('Mortgage 2 Monthly calcs'!Q382),"",'Mortgage 2 Monthly calcs'!Q382)</f>
        <v/>
      </c>
      <c r="W382" s="99" t="str">
        <f>IF(ISBLANK('Mortgage 2 Monthly calcs'!R382),"",'Mortgage 2 Monthly calcs'!R382)</f>
        <v/>
      </c>
      <c r="X382" s="99">
        <f>IF(ISBLANK('Mortgage 2 Monthly calcs'!S382),"",'Mortgage 2 Monthly calcs'!S382)</f>
        <v>0</v>
      </c>
      <c r="Y382" s="99" t="str">
        <f>IF(ISBLANK('Mortgage 2 Monthly calcs'!T382),"",'Mortgage 2 Monthly calcs'!T382)</f>
        <v/>
      </c>
      <c r="Z382" s="99">
        <f>IF(ISBLANK('Mortgage 2 Monthly calcs'!U382),"",'Mortgage 2 Monthly calcs'!U382)</f>
        <v>93290.420445652519</v>
      </c>
      <c r="AA382" s="99" t="str">
        <f>IF(ISBLANK('Mortgage 2 Monthly calcs'!V382),"",'Mortgage 2 Monthly calcs'!V382)</f>
        <v/>
      </c>
      <c r="AB382" s="99" t="str">
        <f>IF(ISBLANK('Mortgage 2 Monthly calcs'!W382),"",'Mortgage 2 Monthly calcs'!W382)</f>
        <v/>
      </c>
    </row>
    <row r="383" spans="2:28" x14ac:dyDescent="0.25">
      <c r="B383" s="110"/>
      <c r="C383" s="111"/>
      <c r="D383" s="124">
        <f>D371+1</f>
        <v>31</v>
      </c>
      <c r="E383" s="122" t="str">
        <f>IF(ISBLANK('Mortgage 2 Monthly calcs'!E383),"",'Mortgage 2 Monthly calcs'!E383)</f>
        <v/>
      </c>
      <c r="F383" s="122" t="str">
        <f>IF(ISBLANK('Mortgage 2 Monthly calcs'!F383),"",'Mortgage 2 Monthly calcs'!F383)</f>
        <v>Oct</v>
      </c>
      <c r="G383" s="123"/>
      <c r="H383" s="123">
        <f>IF(ISBLANK('Mortgage 2 Monthly calcs'!G383),"",'Mortgage 2 Monthly calcs'!G383)</f>
        <v>0</v>
      </c>
      <c r="I383" s="99" t="e">
        <f>IF(ISBLANK('Mortgage 2 Monthly calcs'!H383),"",'Mortgage 2 Monthly calcs'!H383)</f>
        <v>#VALUE!</v>
      </c>
      <c r="J383" s="99">
        <f>IF(ISBLANK('Mortgage 2 Monthly calcs'!I383),"",'Mortgage 2 Monthly calcs'!I383)</f>
        <v>0</v>
      </c>
      <c r="K383" s="99" t="str">
        <f>IF(ISBLANK('Mortgage 2 Monthly calcs'!J383),"",'Mortgage 2 Monthly calcs'!J383)</f>
        <v/>
      </c>
      <c r="L383" s="99"/>
      <c r="M383" s="99">
        <f>IF(ISBLANK('Mortgage 2 Monthly calcs'!K383),"",'Mortgage 2 Monthly calcs'!K383)</f>
        <v>0</v>
      </c>
      <c r="N383" s="99"/>
      <c r="O383" s="99" t="e">
        <f>IF(ISBLANK('Mortgage 2 Monthly calcs'!L383),"",'Mortgage 2 Monthly calcs'!L383)</f>
        <v>#VALUE!</v>
      </c>
      <c r="P383" s="99"/>
      <c r="Q383" s="99" t="str">
        <f>IF(ISBLANK('Mortgage 2 Monthly calcs'!M383),"",'Mortgage 2 Monthly calcs'!M383)</f>
        <v/>
      </c>
      <c r="R383" s="99" t="str">
        <f>IF(ISBLANK('Mortgage 2 Monthly calcs'!N383),"",'Mortgage 2 Monthly calcs'!N383)</f>
        <v/>
      </c>
      <c r="S383" s="99" t="str">
        <f>IF(ISBLANK('Mortgage 2 Monthly calcs'!O383),"",'Mortgage 2 Monthly calcs'!O383)</f>
        <v/>
      </c>
      <c r="T383" s="99"/>
      <c r="U383" s="99">
        <f>IF(ISBLANK('Mortgage 2 Monthly calcs'!P383),"",'Mortgage 2 Monthly calcs'!P383)</f>
        <v>0</v>
      </c>
      <c r="V383" s="99" t="str">
        <f>IF(ISBLANK('Mortgage 2 Monthly calcs'!Q383),"",'Mortgage 2 Monthly calcs'!Q383)</f>
        <v/>
      </c>
      <c r="W383" s="99" t="str">
        <f>IF(ISBLANK('Mortgage 2 Monthly calcs'!R383),"",'Mortgage 2 Monthly calcs'!R383)</f>
        <v/>
      </c>
      <c r="X383" s="99">
        <f>IF(ISBLANK('Mortgage 2 Monthly calcs'!S383),"",'Mortgage 2 Monthly calcs'!S383)</f>
        <v>0</v>
      </c>
      <c r="Y383" s="99" t="str">
        <f>IF(ISBLANK('Mortgage 2 Monthly calcs'!T383),"",'Mortgage 2 Monthly calcs'!T383)</f>
        <v/>
      </c>
      <c r="Z383" s="99">
        <f>IF(ISBLANK('Mortgage 2 Monthly calcs'!U383),"",'Mortgage 2 Monthly calcs'!U383)</f>
        <v>93290.420445652519</v>
      </c>
      <c r="AA383" s="99" t="str">
        <f>IF(ISBLANK('Mortgage 2 Monthly calcs'!V383),"",'Mortgage 2 Monthly calcs'!V383)</f>
        <v/>
      </c>
      <c r="AB383" s="99" t="str">
        <f>IF(ISBLANK('Mortgage 2 Monthly calcs'!W383),"",'Mortgage 2 Monthly calcs'!W383)</f>
        <v/>
      </c>
    </row>
    <row r="384" spans="2:28" x14ac:dyDescent="0.25">
      <c r="B384" s="110"/>
      <c r="C384" s="111"/>
      <c r="D384" s="124"/>
      <c r="E384" s="122" t="str">
        <f>IF(ISBLANK('Mortgage 2 Monthly calcs'!E384),"",'Mortgage 2 Monthly calcs'!E384)</f>
        <v/>
      </c>
      <c r="F384" s="122" t="str">
        <f>IF(ISBLANK('Mortgage 2 Monthly calcs'!F384),"",'Mortgage 2 Monthly calcs'!F384)</f>
        <v>Nov</v>
      </c>
      <c r="G384" s="123"/>
      <c r="H384" s="123">
        <f>IF(ISBLANK('Mortgage 2 Monthly calcs'!G384),"",'Mortgage 2 Monthly calcs'!G384)</f>
        <v>0</v>
      </c>
      <c r="I384" s="99" t="e">
        <f>IF(ISBLANK('Mortgage 2 Monthly calcs'!H384),"",'Mortgage 2 Monthly calcs'!H384)</f>
        <v>#VALUE!</v>
      </c>
      <c r="J384" s="99">
        <f>IF(ISBLANK('Mortgage 2 Monthly calcs'!I384),"",'Mortgage 2 Monthly calcs'!I384)</f>
        <v>0</v>
      </c>
      <c r="K384" s="99" t="str">
        <f>IF(ISBLANK('Mortgage 2 Monthly calcs'!J384),"",'Mortgage 2 Monthly calcs'!J384)</f>
        <v/>
      </c>
      <c r="L384" s="99"/>
      <c r="M384" s="99">
        <f>IF(ISBLANK('Mortgage 2 Monthly calcs'!K384),"",'Mortgage 2 Monthly calcs'!K384)</f>
        <v>0</v>
      </c>
      <c r="N384" s="99"/>
      <c r="O384" s="99" t="e">
        <f>IF(ISBLANK('Mortgage 2 Monthly calcs'!L384),"",'Mortgage 2 Monthly calcs'!L384)</f>
        <v>#VALUE!</v>
      </c>
      <c r="P384" s="99"/>
      <c r="Q384" s="99" t="str">
        <f>IF(ISBLANK('Mortgage 2 Monthly calcs'!M384),"",'Mortgage 2 Monthly calcs'!M384)</f>
        <v/>
      </c>
      <c r="R384" s="99" t="str">
        <f>IF(ISBLANK('Mortgage 2 Monthly calcs'!N384),"",'Mortgage 2 Monthly calcs'!N384)</f>
        <v/>
      </c>
      <c r="S384" s="99" t="str">
        <f>IF(ISBLANK('Mortgage 2 Monthly calcs'!O384),"",'Mortgage 2 Monthly calcs'!O384)</f>
        <v/>
      </c>
      <c r="T384" s="99"/>
      <c r="U384" s="99">
        <f>IF(ISBLANK('Mortgage 2 Monthly calcs'!P384),"",'Mortgage 2 Monthly calcs'!P384)</f>
        <v>0</v>
      </c>
      <c r="V384" s="99" t="str">
        <f>IF(ISBLANK('Mortgage 2 Monthly calcs'!Q384),"",'Mortgage 2 Monthly calcs'!Q384)</f>
        <v/>
      </c>
      <c r="W384" s="99" t="str">
        <f>IF(ISBLANK('Mortgage 2 Monthly calcs'!R384),"",'Mortgage 2 Monthly calcs'!R384)</f>
        <v/>
      </c>
      <c r="X384" s="99">
        <f>IF(ISBLANK('Mortgage 2 Monthly calcs'!S384),"",'Mortgage 2 Monthly calcs'!S384)</f>
        <v>0</v>
      </c>
      <c r="Y384" s="99" t="str">
        <f>IF(ISBLANK('Mortgage 2 Monthly calcs'!T384),"",'Mortgage 2 Monthly calcs'!T384)</f>
        <v/>
      </c>
      <c r="Z384" s="99">
        <f>IF(ISBLANK('Mortgage 2 Monthly calcs'!U384),"",'Mortgage 2 Monthly calcs'!U384)</f>
        <v>93290.420445652519</v>
      </c>
      <c r="AA384" s="99" t="str">
        <f>IF(ISBLANK('Mortgage 2 Monthly calcs'!V384),"",'Mortgage 2 Monthly calcs'!V384)</f>
        <v/>
      </c>
      <c r="AB384" s="99" t="str">
        <f>IF(ISBLANK('Mortgage 2 Monthly calcs'!W384),"",'Mortgage 2 Monthly calcs'!W384)</f>
        <v/>
      </c>
    </row>
    <row r="385" spans="2:28" x14ac:dyDescent="0.25">
      <c r="B385" s="110"/>
      <c r="C385" s="111"/>
      <c r="D385" s="124"/>
      <c r="E385" s="122" t="str">
        <f>IF(ISBLANK('Mortgage 2 Monthly calcs'!E385),"",'Mortgage 2 Monthly calcs'!E385)</f>
        <v/>
      </c>
      <c r="F385" s="122" t="str">
        <f>IF(ISBLANK('Mortgage 2 Monthly calcs'!F385),"",'Mortgage 2 Monthly calcs'!F385)</f>
        <v>Dec</v>
      </c>
      <c r="G385" s="123"/>
      <c r="H385" s="123">
        <f>IF(ISBLANK('Mortgage 2 Monthly calcs'!G385),"",'Mortgage 2 Monthly calcs'!G385)</f>
        <v>0</v>
      </c>
      <c r="I385" s="99" t="e">
        <f>IF(ISBLANK('Mortgage 2 Monthly calcs'!H385),"",'Mortgage 2 Monthly calcs'!H385)</f>
        <v>#VALUE!</v>
      </c>
      <c r="J385" s="99">
        <f>IF(ISBLANK('Mortgage 2 Monthly calcs'!I385),"",'Mortgage 2 Monthly calcs'!I385)</f>
        <v>0</v>
      </c>
      <c r="K385" s="99" t="str">
        <f>IF(ISBLANK('Mortgage 2 Monthly calcs'!J385),"",'Mortgage 2 Monthly calcs'!J385)</f>
        <v/>
      </c>
      <c r="L385" s="99"/>
      <c r="M385" s="99">
        <f>IF(ISBLANK('Mortgage 2 Monthly calcs'!K385),"",'Mortgage 2 Monthly calcs'!K385)</f>
        <v>0</v>
      </c>
      <c r="N385" s="99"/>
      <c r="O385" s="99" t="e">
        <f>IF(ISBLANK('Mortgage 2 Monthly calcs'!L385),"",'Mortgage 2 Monthly calcs'!L385)</f>
        <v>#VALUE!</v>
      </c>
      <c r="P385" s="99"/>
      <c r="Q385" s="99" t="str">
        <f>IF(ISBLANK('Mortgage 2 Monthly calcs'!M385),"",'Mortgage 2 Monthly calcs'!M385)</f>
        <v/>
      </c>
      <c r="R385" s="99" t="str">
        <f>IF(ISBLANK('Mortgage 2 Monthly calcs'!N385),"",'Mortgage 2 Monthly calcs'!N385)</f>
        <v/>
      </c>
      <c r="S385" s="99" t="str">
        <f>IF(ISBLANK('Mortgage 2 Monthly calcs'!O385),"",'Mortgage 2 Monthly calcs'!O385)</f>
        <v/>
      </c>
      <c r="T385" s="99"/>
      <c r="U385" s="99">
        <f>IF(ISBLANK('Mortgage 2 Monthly calcs'!P385),"",'Mortgage 2 Monthly calcs'!P385)</f>
        <v>0</v>
      </c>
      <c r="V385" s="99" t="str">
        <f>IF(ISBLANK('Mortgage 2 Monthly calcs'!Q385),"",'Mortgage 2 Monthly calcs'!Q385)</f>
        <v/>
      </c>
      <c r="W385" s="99" t="str">
        <f>IF(ISBLANK('Mortgage 2 Monthly calcs'!R385),"",'Mortgage 2 Monthly calcs'!R385)</f>
        <v/>
      </c>
      <c r="X385" s="99">
        <f>IF(ISBLANK('Mortgage 2 Monthly calcs'!S385),"",'Mortgage 2 Monthly calcs'!S385)</f>
        <v>0</v>
      </c>
      <c r="Y385" s="99" t="str">
        <f>IF(ISBLANK('Mortgage 2 Monthly calcs'!T385),"",'Mortgage 2 Monthly calcs'!T385)</f>
        <v/>
      </c>
      <c r="Z385" s="99">
        <f>IF(ISBLANK('Mortgage 2 Monthly calcs'!U385),"",'Mortgage 2 Monthly calcs'!U385)</f>
        <v>93290.420445652519</v>
      </c>
      <c r="AA385" s="99" t="str">
        <f>IF(ISBLANK('Mortgage 2 Monthly calcs'!V385),"",'Mortgage 2 Monthly calcs'!V385)</f>
        <v/>
      </c>
      <c r="AB385" s="99" t="str">
        <f>IF(ISBLANK('Mortgage 2 Monthly calcs'!W385),"",'Mortgage 2 Monthly calcs'!W385)</f>
        <v/>
      </c>
    </row>
    <row r="386" spans="2:28" x14ac:dyDescent="0.25">
      <c r="B386" s="110"/>
      <c r="C386" s="111"/>
      <c r="D386" s="124"/>
      <c r="E386" s="122">
        <f>IF(ISBLANK('Mortgage 2 Monthly calcs'!E386),"",'Mortgage 2 Monthly calcs'!E386)</f>
        <v>2041</v>
      </c>
      <c r="F386" s="122" t="str">
        <f>IF(ISBLANK('Mortgage 2 Monthly calcs'!F386),"",'Mortgage 2 Monthly calcs'!F386)</f>
        <v>Jan</v>
      </c>
      <c r="G386" s="123"/>
      <c r="H386" s="123">
        <f>IF(ISBLANK('Mortgage 2 Monthly calcs'!G386),"",'Mortgage 2 Monthly calcs'!G386)</f>
        <v>0</v>
      </c>
      <c r="I386" s="99" t="e">
        <f>IF(ISBLANK('Mortgage 2 Monthly calcs'!H386),"",'Mortgage 2 Monthly calcs'!H386)</f>
        <v>#VALUE!</v>
      </c>
      <c r="J386" s="99">
        <f>IF(ISBLANK('Mortgage 2 Monthly calcs'!I386),"",'Mortgage 2 Monthly calcs'!I386)</f>
        <v>0</v>
      </c>
      <c r="K386" s="99" t="str">
        <f>IF(ISBLANK('Mortgage 2 Monthly calcs'!J386),"",'Mortgage 2 Monthly calcs'!J386)</f>
        <v/>
      </c>
      <c r="L386" s="99"/>
      <c r="M386" s="99">
        <f>IF(ISBLANK('Mortgage 2 Monthly calcs'!K386),"",'Mortgage 2 Monthly calcs'!K386)</f>
        <v>0</v>
      </c>
      <c r="N386" s="99"/>
      <c r="O386" s="99" t="e">
        <f>IF(ISBLANK('Mortgage 2 Monthly calcs'!L386),"",'Mortgage 2 Monthly calcs'!L386)</f>
        <v>#VALUE!</v>
      </c>
      <c r="P386" s="99"/>
      <c r="Q386" s="99" t="str">
        <f>IF(ISBLANK('Mortgage 2 Monthly calcs'!M386),"",'Mortgage 2 Monthly calcs'!M386)</f>
        <v/>
      </c>
      <c r="R386" s="99" t="str">
        <f>IF(ISBLANK('Mortgage 2 Monthly calcs'!N386),"",'Mortgage 2 Monthly calcs'!N386)</f>
        <v/>
      </c>
      <c r="S386" s="99" t="str">
        <f>IF(ISBLANK('Mortgage 2 Monthly calcs'!O386),"",'Mortgage 2 Monthly calcs'!O386)</f>
        <v/>
      </c>
      <c r="T386" s="99"/>
      <c r="U386" s="99">
        <f>IF(ISBLANK('Mortgage 2 Monthly calcs'!P386),"",'Mortgage 2 Monthly calcs'!P386)</f>
        <v>0</v>
      </c>
      <c r="V386" s="99" t="str">
        <f>IF(ISBLANK('Mortgage 2 Monthly calcs'!Q386),"",'Mortgage 2 Monthly calcs'!Q386)</f>
        <v/>
      </c>
      <c r="W386" s="99" t="str">
        <f>IF(ISBLANK('Mortgage 2 Monthly calcs'!R386),"",'Mortgage 2 Monthly calcs'!R386)</f>
        <v/>
      </c>
      <c r="X386" s="99">
        <f>IF(ISBLANK('Mortgage 2 Monthly calcs'!S386),"",'Mortgage 2 Monthly calcs'!S386)</f>
        <v>0</v>
      </c>
      <c r="Y386" s="99" t="str">
        <f>IF(ISBLANK('Mortgage 2 Monthly calcs'!T386),"",'Mortgage 2 Monthly calcs'!T386)</f>
        <v/>
      </c>
      <c r="Z386" s="99">
        <f>IF(ISBLANK('Mortgage 2 Monthly calcs'!U386),"",'Mortgage 2 Monthly calcs'!U386)</f>
        <v>93290.420445652519</v>
      </c>
      <c r="AA386" s="99" t="str">
        <f>IF(ISBLANK('Mortgage 2 Monthly calcs'!V386),"",'Mortgage 2 Monthly calcs'!V386)</f>
        <v/>
      </c>
      <c r="AB386" s="99" t="str">
        <f>IF(ISBLANK('Mortgage 2 Monthly calcs'!W386),"",'Mortgage 2 Monthly calcs'!W386)</f>
        <v/>
      </c>
    </row>
    <row r="387" spans="2:28" x14ac:dyDescent="0.25">
      <c r="B387" s="110"/>
      <c r="C387" s="111"/>
      <c r="D387" s="124" t="str">
        <f>IF(K1155=1,F379+1,"")</f>
        <v/>
      </c>
      <c r="E387" s="122" t="str">
        <f>IF(ISBLANK('Mortgage 2 Monthly calcs'!E387),"",'Mortgage 2 Monthly calcs'!E387)</f>
        <v/>
      </c>
      <c r="F387" s="122" t="str">
        <f>IF(ISBLANK('Mortgage 2 Monthly calcs'!F387),"",'Mortgage 2 Monthly calcs'!F387)</f>
        <v>Feb</v>
      </c>
      <c r="G387" s="123"/>
      <c r="H387" s="123">
        <f>IF(ISBLANK('Mortgage 2 Monthly calcs'!G387),"",'Mortgage 2 Monthly calcs'!G387)</f>
        <v>0</v>
      </c>
      <c r="I387" s="99" t="e">
        <f>IF(ISBLANK('Mortgage 2 Monthly calcs'!H387),"",'Mortgage 2 Monthly calcs'!H387)</f>
        <v>#VALUE!</v>
      </c>
      <c r="J387" s="99">
        <f>IF(ISBLANK('Mortgage 2 Monthly calcs'!I387),"",'Mortgage 2 Monthly calcs'!I387)</f>
        <v>0</v>
      </c>
      <c r="K387" s="99" t="str">
        <f>IF(ISBLANK('Mortgage 2 Monthly calcs'!J387),"",'Mortgage 2 Monthly calcs'!J387)</f>
        <v/>
      </c>
      <c r="L387" s="99"/>
      <c r="M387" s="99">
        <f>IF(ISBLANK('Mortgage 2 Monthly calcs'!K387),"",'Mortgage 2 Monthly calcs'!K387)</f>
        <v>0</v>
      </c>
      <c r="N387" s="99"/>
      <c r="O387" s="99" t="e">
        <f>IF(ISBLANK('Mortgage 2 Monthly calcs'!L387),"",'Mortgage 2 Monthly calcs'!L387)</f>
        <v>#VALUE!</v>
      </c>
      <c r="P387" s="99"/>
      <c r="Q387" s="99" t="str">
        <f>IF(ISBLANK('Mortgage 2 Monthly calcs'!M387),"",'Mortgage 2 Monthly calcs'!M387)</f>
        <v/>
      </c>
      <c r="R387" s="99" t="str">
        <f>IF(ISBLANK('Mortgage 2 Monthly calcs'!N387),"",'Mortgage 2 Monthly calcs'!N387)</f>
        <v/>
      </c>
      <c r="S387" s="99" t="str">
        <f>IF(ISBLANK('Mortgage 2 Monthly calcs'!O387),"",'Mortgage 2 Monthly calcs'!O387)</f>
        <v/>
      </c>
      <c r="T387" s="99"/>
      <c r="U387" s="99">
        <f>IF(ISBLANK('Mortgage 2 Monthly calcs'!P387),"",'Mortgage 2 Monthly calcs'!P387)</f>
        <v>0</v>
      </c>
      <c r="V387" s="99" t="str">
        <f>IF(ISBLANK('Mortgage 2 Monthly calcs'!Q387),"",'Mortgage 2 Monthly calcs'!Q387)</f>
        <v/>
      </c>
      <c r="W387" s="99" t="str">
        <f>IF(ISBLANK('Mortgage 2 Monthly calcs'!R387),"",'Mortgage 2 Monthly calcs'!R387)</f>
        <v/>
      </c>
      <c r="X387" s="99">
        <f>IF(ISBLANK('Mortgage 2 Monthly calcs'!S387),"",'Mortgage 2 Monthly calcs'!S387)</f>
        <v>0</v>
      </c>
      <c r="Y387" s="99" t="str">
        <f>IF(ISBLANK('Mortgage 2 Monthly calcs'!T387),"",'Mortgage 2 Monthly calcs'!T387)</f>
        <v/>
      </c>
      <c r="Z387" s="99">
        <f>IF(ISBLANK('Mortgage 2 Monthly calcs'!U387),"",'Mortgage 2 Monthly calcs'!U387)</f>
        <v>93290.420445652519</v>
      </c>
      <c r="AA387" s="99" t="str">
        <f>IF(ISBLANK('Mortgage 2 Monthly calcs'!V387),"",'Mortgage 2 Monthly calcs'!V387)</f>
        <v/>
      </c>
      <c r="AB387" s="99" t="str">
        <f>IF(ISBLANK('Mortgage 2 Monthly calcs'!W387),"",'Mortgage 2 Monthly calcs'!W387)</f>
        <v/>
      </c>
    </row>
    <row r="388" spans="2:28" x14ac:dyDescent="0.25">
      <c r="B388" s="110"/>
      <c r="C388" s="111"/>
      <c r="D388" s="124" t="str">
        <f>IF(K1156=1,F379+1,"")</f>
        <v/>
      </c>
      <c r="E388" s="122" t="str">
        <f>IF(ISBLANK('Mortgage 2 Monthly calcs'!E388),"",'Mortgage 2 Monthly calcs'!E388)</f>
        <v/>
      </c>
      <c r="F388" s="122" t="str">
        <f>IF(ISBLANK('Mortgage 2 Monthly calcs'!F388),"",'Mortgage 2 Monthly calcs'!F388)</f>
        <v>Mar</v>
      </c>
      <c r="G388" s="123"/>
      <c r="H388" s="123">
        <f>IF(ISBLANK('Mortgage 2 Monthly calcs'!G388),"",'Mortgage 2 Monthly calcs'!G388)</f>
        <v>0</v>
      </c>
      <c r="I388" s="99" t="e">
        <f>IF(ISBLANK('Mortgage 2 Monthly calcs'!H388),"",'Mortgage 2 Monthly calcs'!H388)</f>
        <v>#VALUE!</v>
      </c>
      <c r="J388" s="99">
        <f>IF(ISBLANK('Mortgage 2 Monthly calcs'!I388),"",'Mortgage 2 Monthly calcs'!I388)</f>
        <v>0</v>
      </c>
      <c r="K388" s="99" t="str">
        <f>IF(ISBLANK('Mortgage 2 Monthly calcs'!J388),"",'Mortgage 2 Monthly calcs'!J388)</f>
        <v/>
      </c>
      <c r="L388" s="99"/>
      <c r="M388" s="99">
        <f>IF(ISBLANK('Mortgage 2 Monthly calcs'!K388),"",'Mortgage 2 Monthly calcs'!K388)</f>
        <v>0</v>
      </c>
      <c r="N388" s="99"/>
      <c r="O388" s="99" t="e">
        <f>IF(ISBLANK('Mortgage 2 Monthly calcs'!L388),"",'Mortgage 2 Monthly calcs'!L388)</f>
        <v>#VALUE!</v>
      </c>
      <c r="P388" s="99"/>
      <c r="Q388" s="99" t="str">
        <f>IF(ISBLANK('Mortgage 2 Monthly calcs'!M388),"",'Mortgage 2 Monthly calcs'!M388)</f>
        <v/>
      </c>
      <c r="R388" s="99" t="str">
        <f>IF(ISBLANK('Mortgage 2 Monthly calcs'!N388),"",'Mortgage 2 Monthly calcs'!N388)</f>
        <v/>
      </c>
      <c r="S388" s="99" t="str">
        <f>IF(ISBLANK('Mortgage 2 Monthly calcs'!O388),"",'Mortgage 2 Monthly calcs'!O388)</f>
        <v/>
      </c>
      <c r="T388" s="99"/>
      <c r="U388" s="99">
        <f>IF(ISBLANK('Mortgage 2 Monthly calcs'!P388),"",'Mortgage 2 Monthly calcs'!P388)</f>
        <v>0</v>
      </c>
      <c r="V388" s="99" t="str">
        <f>IF(ISBLANK('Mortgage 2 Monthly calcs'!Q388),"",'Mortgage 2 Monthly calcs'!Q388)</f>
        <v/>
      </c>
      <c r="W388" s="99" t="str">
        <f>IF(ISBLANK('Mortgage 2 Monthly calcs'!R388),"",'Mortgage 2 Monthly calcs'!R388)</f>
        <v/>
      </c>
      <c r="X388" s="99">
        <f>IF(ISBLANK('Mortgage 2 Monthly calcs'!S388),"",'Mortgage 2 Monthly calcs'!S388)</f>
        <v>0</v>
      </c>
      <c r="Y388" s="99" t="str">
        <f>IF(ISBLANK('Mortgage 2 Monthly calcs'!T388),"",'Mortgage 2 Monthly calcs'!T388)</f>
        <v/>
      </c>
      <c r="Z388" s="99">
        <f>IF(ISBLANK('Mortgage 2 Monthly calcs'!U388),"",'Mortgage 2 Monthly calcs'!U388)</f>
        <v>93290.420445652519</v>
      </c>
      <c r="AA388" s="99" t="str">
        <f>IF(ISBLANK('Mortgage 2 Monthly calcs'!V388),"",'Mortgage 2 Monthly calcs'!V388)</f>
        <v/>
      </c>
      <c r="AB388" s="99" t="str">
        <f>IF(ISBLANK('Mortgage 2 Monthly calcs'!W388),"",'Mortgage 2 Monthly calcs'!W388)</f>
        <v/>
      </c>
    </row>
    <row r="389" spans="2:28" x14ac:dyDescent="0.25">
      <c r="B389" s="110"/>
      <c r="C389" s="111"/>
      <c r="D389" s="124" t="str">
        <f>IF(K1157=1,F379+1,"")</f>
        <v/>
      </c>
      <c r="E389" s="122" t="str">
        <f>IF(ISBLANK('Mortgage 2 Monthly calcs'!E389),"",'Mortgage 2 Monthly calcs'!E389)</f>
        <v/>
      </c>
      <c r="F389" s="122" t="str">
        <f>IF(ISBLANK('Mortgage 2 Monthly calcs'!F389),"",'Mortgage 2 Monthly calcs'!F389)</f>
        <v>Apr</v>
      </c>
      <c r="G389" s="123"/>
      <c r="H389" s="123">
        <f>IF(ISBLANK('Mortgage 2 Monthly calcs'!G389),"",'Mortgage 2 Monthly calcs'!G389)</f>
        <v>0</v>
      </c>
      <c r="I389" s="99" t="e">
        <f>IF(ISBLANK('Mortgage 2 Monthly calcs'!H389),"",'Mortgage 2 Monthly calcs'!H389)</f>
        <v>#VALUE!</v>
      </c>
      <c r="J389" s="99">
        <f>IF(ISBLANK('Mortgage 2 Monthly calcs'!I389),"",'Mortgage 2 Monthly calcs'!I389)</f>
        <v>0</v>
      </c>
      <c r="K389" s="99" t="str">
        <f>IF(ISBLANK('Mortgage 2 Monthly calcs'!J389),"",'Mortgage 2 Monthly calcs'!J389)</f>
        <v/>
      </c>
      <c r="L389" s="99"/>
      <c r="M389" s="99">
        <f>IF(ISBLANK('Mortgage 2 Monthly calcs'!K389),"",'Mortgage 2 Monthly calcs'!K389)</f>
        <v>0</v>
      </c>
      <c r="N389" s="99"/>
      <c r="O389" s="99" t="e">
        <f>IF(ISBLANK('Mortgage 2 Monthly calcs'!L389),"",'Mortgage 2 Monthly calcs'!L389)</f>
        <v>#VALUE!</v>
      </c>
      <c r="P389" s="99"/>
      <c r="Q389" s="99" t="str">
        <f>IF(ISBLANK('Mortgage 2 Monthly calcs'!M389),"",'Mortgage 2 Monthly calcs'!M389)</f>
        <v/>
      </c>
      <c r="R389" s="99" t="str">
        <f>IF(ISBLANK('Mortgage 2 Monthly calcs'!N389),"",'Mortgage 2 Monthly calcs'!N389)</f>
        <v/>
      </c>
      <c r="S389" s="99" t="str">
        <f>IF(ISBLANK('Mortgage 2 Monthly calcs'!O389),"",'Mortgage 2 Monthly calcs'!O389)</f>
        <v/>
      </c>
      <c r="T389" s="99"/>
      <c r="U389" s="99">
        <f>IF(ISBLANK('Mortgage 2 Monthly calcs'!P389),"",'Mortgage 2 Monthly calcs'!P389)</f>
        <v>0</v>
      </c>
      <c r="V389" s="99" t="str">
        <f>IF(ISBLANK('Mortgage 2 Monthly calcs'!Q389),"",'Mortgage 2 Monthly calcs'!Q389)</f>
        <v/>
      </c>
      <c r="W389" s="99" t="str">
        <f>IF(ISBLANK('Mortgage 2 Monthly calcs'!R389),"",'Mortgage 2 Monthly calcs'!R389)</f>
        <v/>
      </c>
      <c r="X389" s="99">
        <f>IF(ISBLANK('Mortgage 2 Monthly calcs'!S389),"",'Mortgage 2 Monthly calcs'!S389)</f>
        <v>0</v>
      </c>
      <c r="Y389" s="99" t="str">
        <f>IF(ISBLANK('Mortgage 2 Monthly calcs'!T389),"",'Mortgage 2 Monthly calcs'!T389)</f>
        <v/>
      </c>
      <c r="Z389" s="99">
        <f>IF(ISBLANK('Mortgage 2 Monthly calcs'!U389),"",'Mortgage 2 Monthly calcs'!U389)</f>
        <v>93290.420445652519</v>
      </c>
      <c r="AA389" s="99" t="str">
        <f>IF(ISBLANK('Mortgage 2 Monthly calcs'!V389),"",'Mortgage 2 Monthly calcs'!V389)</f>
        <v/>
      </c>
      <c r="AB389" s="99" t="str">
        <f>IF(ISBLANK('Mortgage 2 Monthly calcs'!W389),"",'Mortgage 2 Monthly calcs'!W389)</f>
        <v/>
      </c>
    </row>
    <row r="390" spans="2:28" x14ac:dyDescent="0.25">
      <c r="B390" s="110"/>
      <c r="C390" s="111"/>
      <c r="D390" s="124" t="str">
        <f>IF(K1158=1,F379+1,"")</f>
        <v/>
      </c>
      <c r="E390" s="122" t="str">
        <f>IF(ISBLANK('Mortgage 2 Monthly calcs'!E390),"",'Mortgage 2 Monthly calcs'!E390)</f>
        <v/>
      </c>
      <c r="F390" s="122" t="str">
        <f>IF(ISBLANK('Mortgage 2 Monthly calcs'!F390),"",'Mortgage 2 Monthly calcs'!F390)</f>
        <v>May</v>
      </c>
      <c r="G390" s="123"/>
      <c r="H390" s="123">
        <f>IF(ISBLANK('Mortgage 2 Monthly calcs'!G390),"",'Mortgage 2 Monthly calcs'!G390)</f>
        <v>0</v>
      </c>
      <c r="I390" s="99" t="e">
        <f>IF(ISBLANK('Mortgage 2 Monthly calcs'!H390),"",'Mortgage 2 Monthly calcs'!H390)</f>
        <v>#VALUE!</v>
      </c>
      <c r="J390" s="99">
        <f>IF(ISBLANK('Mortgage 2 Monthly calcs'!I390),"",'Mortgage 2 Monthly calcs'!I390)</f>
        <v>0</v>
      </c>
      <c r="K390" s="99" t="str">
        <f>IF(ISBLANK('Mortgage 2 Monthly calcs'!J390),"",'Mortgage 2 Monthly calcs'!J390)</f>
        <v/>
      </c>
      <c r="L390" s="99"/>
      <c r="M390" s="99">
        <f>IF(ISBLANK('Mortgage 2 Monthly calcs'!K390),"",'Mortgage 2 Monthly calcs'!K390)</f>
        <v>0</v>
      </c>
      <c r="N390" s="99"/>
      <c r="O390" s="99" t="e">
        <f>IF(ISBLANK('Mortgage 2 Monthly calcs'!L390),"",'Mortgage 2 Monthly calcs'!L390)</f>
        <v>#VALUE!</v>
      </c>
      <c r="P390" s="99"/>
      <c r="Q390" s="99" t="str">
        <f>IF(ISBLANK('Mortgage 2 Monthly calcs'!M390),"",'Mortgage 2 Monthly calcs'!M390)</f>
        <v/>
      </c>
      <c r="R390" s="99" t="str">
        <f>IF(ISBLANK('Mortgage 2 Monthly calcs'!N390),"",'Mortgage 2 Monthly calcs'!N390)</f>
        <v/>
      </c>
      <c r="S390" s="99" t="str">
        <f>IF(ISBLANK('Mortgage 2 Monthly calcs'!O390),"",'Mortgage 2 Monthly calcs'!O390)</f>
        <v/>
      </c>
      <c r="T390" s="99"/>
      <c r="U390" s="99">
        <f>IF(ISBLANK('Mortgage 2 Monthly calcs'!P390),"",'Mortgage 2 Monthly calcs'!P390)</f>
        <v>0</v>
      </c>
      <c r="V390" s="99" t="str">
        <f>IF(ISBLANK('Mortgage 2 Monthly calcs'!Q390),"",'Mortgage 2 Monthly calcs'!Q390)</f>
        <v/>
      </c>
      <c r="W390" s="99" t="str">
        <f>IF(ISBLANK('Mortgage 2 Monthly calcs'!R390),"",'Mortgage 2 Monthly calcs'!R390)</f>
        <v/>
      </c>
      <c r="X390" s="99">
        <f>IF(ISBLANK('Mortgage 2 Monthly calcs'!S390),"",'Mortgage 2 Monthly calcs'!S390)</f>
        <v>0</v>
      </c>
      <c r="Y390" s="99" t="str">
        <f>IF(ISBLANK('Mortgage 2 Monthly calcs'!T390),"",'Mortgage 2 Monthly calcs'!T390)</f>
        <v/>
      </c>
      <c r="Z390" s="99">
        <f>IF(ISBLANK('Mortgage 2 Monthly calcs'!U390),"",'Mortgage 2 Monthly calcs'!U390)</f>
        <v>93290.420445652519</v>
      </c>
      <c r="AA390" s="99" t="str">
        <f>IF(ISBLANK('Mortgage 2 Monthly calcs'!V390),"",'Mortgage 2 Monthly calcs'!V390)</f>
        <v/>
      </c>
      <c r="AB390" s="99" t="str">
        <f>IF(ISBLANK('Mortgage 2 Monthly calcs'!W390),"",'Mortgage 2 Monthly calcs'!W390)</f>
        <v/>
      </c>
    </row>
    <row r="391" spans="2:28" x14ac:dyDescent="0.25">
      <c r="B391" s="110"/>
      <c r="C391" s="111"/>
      <c r="D391" s="124" t="str">
        <f>IF(K1159=1,F379+1,"")</f>
        <v/>
      </c>
      <c r="E391" s="122" t="str">
        <f>IF(ISBLANK('Mortgage 2 Monthly calcs'!E391),"",'Mortgage 2 Monthly calcs'!E391)</f>
        <v/>
      </c>
      <c r="F391" s="122" t="str">
        <f>IF(ISBLANK('Mortgage 2 Monthly calcs'!F391),"",'Mortgage 2 Monthly calcs'!F391)</f>
        <v>Jun</v>
      </c>
      <c r="G391" s="123"/>
      <c r="H391" s="123">
        <f>IF(ISBLANK('Mortgage 2 Monthly calcs'!G391),"",'Mortgage 2 Monthly calcs'!G391)</f>
        <v>0</v>
      </c>
      <c r="I391" s="99" t="e">
        <f>IF(ISBLANK('Mortgage 2 Monthly calcs'!H391),"",'Mortgage 2 Monthly calcs'!H391)</f>
        <v>#VALUE!</v>
      </c>
      <c r="J391" s="99">
        <f>IF(ISBLANK('Mortgage 2 Monthly calcs'!I391),"",'Mortgage 2 Monthly calcs'!I391)</f>
        <v>0</v>
      </c>
      <c r="K391" s="99" t="str">
        <f>IF(ISBLANK('Mortgage 2 Monthly calcs'!J391),"",'Mortgage 2 Monthly calcs'!J391)</f>
        <v/>
      </c>
      <c r="L391" s="99"/>
      <c r="M391" s="99">
        <f>IF(ISBLANK('Mortgage 2 Monthly calcs'!K391),"",'Mortgage 2 Monthly calcs'!K391)</f>
        <v>0</v>
      </c>
      <c r="N391" s="99"/>
      <c r="O391" s="99" t="e">
        <f>IF(ISBLANK('Mortgage 2 Monthly calcs'!L391),"",'Mortgage 2 Monthly calcs'!L391)</f>
        <v>#VALUE!</v>
      </c>
      <c r="P391" s="99"/>
      <c r="Q391" s="99" t="str">
        <f>IF(ISBLANK('Mortgage 2 Monthly calcs'!M391),"",'Mortgage 2 Monthly calcs'!M391)</f>
        <v/>
      </c>
      <c r="R391" s="99" t="str">
        <f>IF(ISBLANK('Mortgage 2 Monthly calcs'!N391),"",'Mortgage 2 Monthly calcs'!N391)</f>
        <v/>
      </c>
      <c r="S391" s="99" t="str">
        <f>IF(ISBLANK('Mortgage 2 Monthly calcs'!O391),"",'Mortgage 2 Monthly calcs'!O391)</f>
        <v/>
      </c>
      <c r="T391" s="99"/>
      <c r="U391" s="99">
        <f>IF(ISBLANK('Mortgage 2 Monthly calcs'!P391),"",'Mortgage 2 Monthly calcs'!P391)</f>
        <v>0</v>
      </c>
      <c r="V391" s="99" t="str">
        <f>IF(ISBLANK('Mortgage 2 Monthly calcs'!Q391),"",'Mortgage 2 Monthly calcs'!Q391)</f>
        <v/>
      </c>
      <c r="W391" s="99" t="str">
        <f>IF(ISBLANK('Mortgage 2 Monthly calcs'!R391),"",'Mortgage 2 Monthly calcs'!R391)</f>
        <v/>
      </c>
      <c r="X391" s="99">
        <f>IF(ISBLANK('Mortgage 2 Monthly calcs'!S391),"",'Mortgage 2 Monthly calcs'!S391)</f>
        <v>0</v>
      </c>
      <c r="Y391" s="99" t="str">
        <f>IF(ISBLANK('Mortgage 2 Monthly calcs'!T391),"",'Mortgage 2 Monthly calcs'!T391)</f>
        <v/>
      </c>
      <c r="Z391" s="99">
        <f>IF(ISBLANK('Mortgage 2 Monthly calcs'!U391),"",'Mortgage 2 Monthly calcs'!U391)</f>
        <v>93290.420445652519</v>
      </c>
      <c r="AA391" s="99" t="str">
        <f>IF(ISBLANK('Mortgage 2 Monthly calcs'!V391),"",'Mortgage 2 Monthly calcs'!V391)</f>
        <v/>
      </c>
      <c r="AB391" s="99" t="str">
        <f>IF(ISBLANK('Mortgage 2 Monthly calcs'!W391),"",'Mortgage 2 Monthly calcs'!W391)</f>
        <v/>
      </c>
    </row>
    <row r="392" spans="2:28" x14ac:dyDescent="0.25">
      <c r="B392" s="110"/>
      <c r="C392" s="111"/>
      <c r="D392" s="124" t="str">
        <f>IF(K1160=1,F379+1,"")</f>
        <v/>
      </c>
      <c r="E392" s="122" t="str">
        <f>IF(ISBLANK('Mortgage 2 Monthly calcs'!E392),"",'Mortgage 2 Monthly calcs'!E392)</f>
        <v/>
      </c>
      <c r="F392" s="122" t="str">
        <f>IF(ISBLANK('Mortgage 2 Monthly calcs'!F392),"",'Mortgage 2 Monthly calcs'!F392)</f>
        <v>Jul</v>
      </c>
      <c r="G392" s="123"/>
      <c r="H392" s="123">
        <f>IF(ISBLANK('Mortgage 2 Monthly calcs'!G392),"",'Mortgage 2 Monthly calcs'!G392)</f>
        <v>0</v>
      </c>
      <c r="I392" s="99" t="e">
        <f>IF(ISBLANK('Mortgage 2 Monthly calcs'!H392),"",'Mortgage 2 Monthly calcs'!H392)</f>
        <v>#VALUE!</v>
      </c>
      <c r="J392" s="99">
        <f>IF(ISBLANK('Mortgage 2 Monthly calcs'!I392),"",'Mortgage 2 Monthly calcs'!I392)</f>
        <v>0</v>
      </c>
      <c r="K392" s="99" t="str">
        <f>IF(ISBLANK('Mortgage 2 Monthly calcs'!J392),"",'Mortgage 2 Monthly calcs'!J392)</f>
        <v/>
      </c>
      <c r="L392" s="99"/>
      <c r="M392" s="99">
        <f>IF(ISBLANK('Mortgage 2 Monthly calcs'!K392),"",'Mortgage 2 Monthly calcs'!K392)</f>
        <v>0</v>
      </c>
      <c r="N392" s="99"/>
      <c r="O392" s="99" t="e">
        <f>IF(ISBLANK('Mortgage 2 Monthly calcs'!L392),"",'Mortgage 2 Monthly calcs'!L392)</f>
        <v>#VALUE!</v>
      </c>
      <c r="P392" s="99"/>
      <c r="Q392" s="99" t="str">
        <f>IF(ISBLANK('Mortgage 2 Monthly calcs'!M392),"",'Mortgage 2 Monthly calcs'!M392)</f>
        <v/>
      </c>
      <c r="R392" s="99" t="str">
        <f>IF(ISBLANK('Mortgage 2 Monthly calcs'!N392),"",'Mortgage 2 Monthly calcs'!N392)</f>
        <v/>
      </c>
      <c r="S392" s="99" t="str">
        <f>IF(ISBLANK('Mortgage 2 Monthly calcs'!O392),"",'Mortgage 2 Monthly calcs'!O392)</f>
        <v/>
      </c>
      <c r="T392" s="99"/>
      <c r="U392" s="99">
        <f>IF(ISBLANK('Mortgage 2 Monthly calcs'!P392),"",'Mortgage 2 Monthly calcs'!P392)</f>
        <v>0</v>
      </c>
      <c r="V392" s="99" t="str">
        <f>IF(ISBLANK('Mortgage 2 Monthly calcs'!Q392),"",'Mortgage 2 Monthly calcs'!Q392)</f>
        <v/>
      </c>
      <c r="W392" s="99" t="str">
        <f>IF(ISBLANK('Mortgage 2 Monthly calcs'!R392),"",'Mortgage 2 Monthly calcs'!R392)</f>
        <v/>
      </c>
      <c r="X392" s="99">
        <f>IF(ISBLANK('Mortgage 2 Monthly calcs'!S392),"",'Mortgage 2 Monthly calcs'!S392)</f>
        <v>0</v>
      </c>
      <c r="Y392" s="99" t="str">
        <f>IF(ISBLANK('Mortgage 2 Monthly calcs'!T392),"",'Mortgage 2 Monthly calcs'!T392)</f>
        <v/>
      </c>
      <c r="Z392" s="99">
        <f>IF(ISBLANK('Mortgage 2 Monthly calcs'!U392),"",'Mortgage 2 Monthly calcs'!U392)</f>
        <v>93290.420445652519</v>
      </c>
      <c r="AA392" s="99" t="str">
        <f>IF(ISBLANK('Mortgage 2 Monthly calcs'!V392),"",'Mortgage 2 Monthly calcs'!V392)</f>
        <v/>
      </c>
      <c r="AB392" s="99" t="str">
        <f>IF(ISBLANK('Mortgage 2 Monthly calcs'!W392),"",'Mortgage 2 Monthly calcs'!W392)</f>
        <v/>
      </c>
    </row>
    <row r="393" spans="2:28" x14ac:dyDescent="0.25">
      <c r="B393" s="110"/>
      <c r="C393" s="111"/>
      <c r="D393" s="124" t="str">
        <f>IF(K1161=1,F379+1,"")</f>
        <v/>
      </c>
      <c r="E393" s="122" t="str">
        <f>IF(ISBLANK('Mortgage 2 Monthly calcs'!E393),"",'Mortgage 2 Monthly calcs'!E393)</f>
        <v/>
      </c>
      <c r="F393" s="122" t="str">
        <f>IF(ISBLANK('Mortgage 2 Monthly calcs'!F393),"",'Mortgage 2 Monthly calcs'!F393)</f>
        <v>Aug</v>
      </c>
      <c r="G393" s="123"/>
      <c r="H393" s="123">
        <f>IF(ISBLANK('Mortgage 2 Monthly calcs'!G393),"",'Mortgage 2 Monthly calcs'!G393)</f>
        <v>0</v>
      </c>
      <c r="I393" s="99" t="e">
        <f>IF(ISBLANK('Mortgage 2 Monthly calcs'!H393),"",'Mortgage 2 Monthly calcs'!H393)</f>
        <v>#VALUE!</v>
      </c>
      <c r="J393" s="99">
        <f>IF(ISBLANK('Mortgage 2 Monthly calcs'!I393),"",'Mortgage 2 Monthly calcs'!I393)</f>
        <v>0</v>
      </c>
      <c r="K393" s="99" t="str">
        <f>IF(ISBLANK('Mortgage 2 Monthly calcs'!J393),"",'Mortgage 2 Monthly calcs'!J393)</f>
        <v/>
      </c>
      <c r="L393" s="99"/>
      <c r="M393" s="99">
        <f>IF(ISBLANK('Mortgage 2 Monthly calcs'!K393),"",'Mortgage 2 Monthly calcs'!K393)</f>
        <v>0</v>
      </c>
      <c r="N393" s="99"/>
      <c r="O393" s="99" t="e">
        <f>IF(ISBLANK('Mortgage 2 Monthly calcs'!L393),"",'Mortgage 2 Monthly calcs'!L393)</f>
        <v>#VALUE!</v>
      </c>
      <c r="P393" s="99"/>
      <c r="Q393" s="99" t="str">
        <f>IF(ISBLANK('Mortgage 2 Monthly calcs'!M393),"",'Mortgage 2 Monthly calcs'!M393)</f>
        <v/>
      </c>
      <c r="R393" s="99" t="str">
        <f>IF(ISBLANK('Mortgage 2 Monthly calcs'!N393),"",'Mortgage 2 Monthly calcs'!N393)</f>
        <v/>
      </c>
      <c r="S393" s="99" t="str">
        <f>IF(ISBLANK('Mortgage 2 Monthly calcs'!O393),"",'Mortgage 2 Monthly calcs'!O393)</f>
        <v/>
      </c>
      <c r="T393" s="99"/>
      <c r="U393" s="99">
        <f>IF(ISBLANK('Mortgage 2 Monthly calcs'!P393),"",'Mortgage 2 Monthly calcs'!P393)</f>
        <v>0</v>
      </c>
      <c r="V393" s="99" t="str">
        <f>IF(ISBLANK('Mortgage 2 Monthly calcs'!Q393),"",'Mortgage 2 Monthly calcs'!Q393)</f>
        <v/>
      </c>
      <c r="W393" s="99" t="str">
        <f>IF(ISBLANK('Mortgage 2 Monthly calcs'!R393),"",'Mortgage 2 Monthly calcs'!R393)</f>
        <v/>
      </c>
      <c r="X393" s="99">
        <f>IF(ISBLANK('Mortgage 2 Monthly calcs'!S393),"",'Mortgage 2 Monthly calcs'!S393)</f>
        <v>0</v>
      </c>
      <c r="Y393" s="99" t="str">
        <f>IF(ISBLANK('Mortgage 2 Monthly calcs'!T393),"",'Mortgage 2 Monthly calcs'!T393)</f>
        <v/>
      </c>
      <c r="Z393" s="99">
        <f>IF(ISBLANK('Mortgage 2 Monthly calcs'!U393),"",'Mortgage 2 Monthly calcs'!U393)</f>
        <v>93290.420445652519</v>
      </c>
      <c r="AA393" s="99" t="str">
        <f>IF(ISBLANK('Mortgage 2 Monthly calcs'!V393),"",'Mortgage 2 Monthly calcs'!V393)</f>
        <v/>
      </c>
      <c r="AB393" s="99" t="str">
        <f>IF(ISBLANK('Mortgage 2 Monthly calcs'!W393),"",'Mortgage 2 Monthly calcs'!W393)</f>
        <v/>
      </c>
    </row>
    <row r="394" spans="2:28" x14ac:dyDescent="0.25">
      <c r="B394" s="110"/>
      <c r="C394" s="111"/>
      <c r="D394" s="124" t="str">
        <f>IF(K1162=1,F379+1,"")</f>
        <v/>
      </c>
      <c r="E394" s="122" t="str">
        <f>IF(ISBLANK('Mortgage 2 Monthly calcs'!E394),"",'Mortgage 2 Monthly calcs'!E394)</f>
        <v/>
      </c>
      <c r="F394" s="122" t="str">
        <f>IF(ISBLANK('Mortgage 2 Monthly calcs'!F394),"",'Mortgage 2 Monthly calcs'!F394)</f>
        <v>Sep</v>
      </c>
      <c r="G394" s="123"/>
      <c r="H394" s="123">
        <f>IF(ISBLANK('Mortgage 2 Monthly calcs'!G394),"",'Mortgage 2 Monthly calcs'!G394)</f>
        <v>0</v>
      </c>
      <c r="I394" s="99" t="e">
        <f>IF(ISBLANK('Mortgage 2 Monthly calcs'!H394),"",'Mortgage 2 Monthly calcs'!H394)</f>
        <v>#VALUE!</v>
      </c>
      <c r="J394" s="99">
        <f>IF(ISBLANK('Mortgage 2 Monthly calcs'!I394),"",'Mortgage 2 Monthly calcs'!I394)</f>
        <v>0</v>
      </c>
      <c r="K394" s="99" t="str">
        <f>IF(ISBLANK('Mortgage 2 Monthly calcs'!J394),"",'Mortgage 2 Monthly calcs'!J394)</f>
        <v/>
      </c>
      <c r="L394" s="99"/>
      <c r="M394" s="99">
        <f>IF(ISBLANK('Mortgage 2 Monthly calcs'!K394),"",'Mortgage 2 Monthly calcs'!K394)</f>
        <v>0</v>
      </c>
      <c r="N394" s="99"/>
      <c r="O394" s="99" t="e">
        <f>IF(ISBLANK('Mortgage 2 Monthly calcs'!L394),"",'Mortgage 2 Monthly calcs'!L394)</f>
        <v>#VALUE!</v>
      </c>
      <c r="P394" s="99"/>
      <c r="Q394" s="99" t="str">
        <f>IF(ISBLANK('Mortgage 2 Monthly calcs'!M394),"",'Mortgage 2 Monthly calcs'!M394)</f>
        <v/>
      </c>
      <c r="R394" s="99" t="str">
        <f>IF(ISBLANK('Mortgage 2 Monthly calcs'!N394),"",'Mortgage 2 Monthly calcs'!N394)</f>
        <v/>
      </c>
      <c r="S394" s="99" t="str">
        <f>IF(ISBLANK('Mortgage 2 Monthly calcs'!O394),"",'Mortgage 2 Monthly calcs'!O394)</f>
        <v/>
      </c>
      <c r="T394" s="99"/>
      <c r="U394" s="99">
        <f>IF(ISBLANK('Mortgage 2 Monthly calcs'!P394),"",'Mortgage 2 Monthly calcs'!P394)</f>
        <v>0</v>
      </c>
      <c r="V394" s="99" t="str">
        <f>IF(ISBLANK('Mortgage 2 Monthly calcs'!Q394),"",'Mortgage 2 Monthly calcs'!Q394)</f>
        <v/>
      </c>
      <c r="W394" s="99" t="str">
        <f>IF(ISBLANK('Mortgage 2 Monthly calcs'!R394),"",'Mortgage 2 Monthly calcs'!R394)</f>
        <v/>
      </c>
      <c r="X394" s="99">
        <f>IF(ISBLANK('Mortgage 2 Monthly calcs'!S394),"",'Mortgage 2 Monthly calcs'!S394)</f>
        <v>0</v>
      </c>
      <c r="Y394" s="99" t="str">
        <f>IF(ISBLANK('Mortgage 2 Monthly calcs'!T394),"",'Mortgage 2 Monthly calcs'!T394)</f>
        <v/>
      </c>
      <c r="Z394" s="99">
        <f>IF(ISBLANK('Mortgage 2 Monthly calcs'!U394),"",'Mortgage 2 Monthly calcs'!U394)</f>
        <v>93290.420445652519</v>
      </c>
      <c r="AA394" s="99" t="str">
        <f>IF(ISBLANK('Mortgage 2 Monthly calcs'!V394),"",'Mortgage 2 Monthly calcs'!V394)</f>
        <v/>
      </c>
      <c r="AB394" s="99" t="str">
        <f>IF(ISBLANK('Mortgage 2 Monthly calcs'!W394),"",'Mortgage 2 Monthly calcs'!W394)</f>
        <v/>
      </c>
    </row>
    <row r="395" spans="2:28" x14ac:dyDescent="0.25">
      <c r="B395" s="110"/>
      <c r="C395" s="111"/>
      <c r="D395" s="124">
        <f>D383+1</f>
        <v>32</v>
      </c>
      <c r="E395" s="122" t="str">
        <f>IF(ISBLANK('Mortgage 2 Monthly calcs'!E395),"",'Mortgage 2 Monthly calcs'!E395)</f>
        <v/>
      </c>
      <c r="F395" s="122" t="str">
        <f>IF(ISBLANK('Mortgage 2 Monthly calcs'!F395),"",'Mortgage 2 Monthly calcs'!F395)</f>
        <v>Oct</v>
      </c>
      <c r="G395" s="123"/>
      <c r="H395" s="123">
        <f>IF(ISBLANK('Mortgage 2 Monthly calcs'!G395),"",'Mortgage 2 Monthly calcs'!G395)</f>
        <v>0</v>
      </c>
      <c r="I395" s="99" t="e">
        <f>IF(ISBLANK('Mortgage 2 Monthly calcs'!H395),"",'Mortgage 2 Monthly calcs'!H395)</f>
        <v>#VALUE!</v>
      </c>
      <c r="J395" s="99">
        <f>IF(ISBLANK('Mortgage 2 Monthly calcs'!I395),"",'Mortgage 2 Monthly calcs'!I395)</f>
        <v>0</v>
      </c>
      <c r="K395" s="99" t="str">
        <f>IF(ISBLANK('Mortgage 2 Monthly calcs'!J395),"",'Mortgage 2 Monthly calcs'!J395)</f>
        <v/>
      </c>
      <c r="L395" s="99"/>
      <c r="M395" s="99">
        <f>IF(ISBLANK('Mortgage 2 Monthly calcs'!K395),"",'Mortgage 2 Monthly calcs'!K395)</f>
        <v>0</v>
      </c>
      <c r="N395" s="99"/>
      <c r="O395" s="99" t="e">
        <f>IF(ISBLANK('Mortgage 2 Monthly calcs'!L395),"",'Mortgage 2 Monthly calcs'!L395)</f>
        <v>#VALUE!</v>
      </c>
      <c r="P395" s="99"/>
      <c r="Q395" s="99" t="str">
        <f>IF(ISBLANK('Mortgage 2 Monthly calcs'!M395),"",'Mortgage 2 Monthly calcs'!M395)</f>
        <v/>
      </c>
      <c r="R395" s="99" t="str">
        <f>IF(ISBLANK('Mortgage 2 Monthly calcs'!N395),"",'Mortgage 2 Monthly calcs'!N395)</f>
        <v/>
      </c>
      <c r="S395" s="99" t="str">
        <f>IF(ISBLANK('Mortgage 2 Monthly calcs'!O395),"",'Mortgage 2 Monthly calcs'!O395)</f>
        <v/>
      </c>
      <c r="T395" s="99"/>
      <c r="U395" s="99">
        <f>IF(ISBLANK('Mortgage 2 Monthly calcs'!P395),"",'Mortgage 2 Monthly calcs'!P395)</f>
        <v>0</v>
      </c>
      <c r="V395" s="99" t="str">
        <f>IF(ISBLANK('Mortgage 2 Monthly calcs'!Q395),"",'Mortgage 2 Monthly calcs'!Q395)</f>
        <v/>
      </c>
      <c r="W395" s="99" t="str">
        <f>IF(ISBLANK('Mortgage 2 Monthly calcs'!R395),"",'Mortgage 2 Monthly calcs'!R395)</f>
        <v/>
      </c>
      <c r="X395" s="99">
        <f>IF(ISBLANK('Mortgage 2 Monthly calcs'!S395),"",'Mortgage 2 Monthly calcs'!S395)</f>
        <v>0</v>
      </c>
      <c r="Y395" s="99" t="str">
        <f>IF(ISBLANK('Mortgage 2 Monthly calcs'!T395),"",'Mortgage 2 Monthly calcs'!T395)</f>
        <v/>
      </c>
      <c r="Z395" s="99">
        <f>IF(ISBLANK('Mortgage 2 Monthly calcs'!U395),"",'Mortgage 2 Monthly calcs'!U395)</f>
        <v>93290.420445652519</v>
      </c>
      <c r="AA395" s="99" t="str">
        <f>IF(ISBLANK('Mortgage 2 Monthly calcs'!V395),"",'Mortgage 2 Monthly calcs'!V395)</f>
        <v/>
      </c>
      <c r="AB395" s="99" t="str">
        <f>IF(ISBLANK('Mortgage 2 Monthly calcs'!W395),"",'Mortgage 2 Monthly calcs'!W395)</f>
        <v/>
      </c>
    </row>
    <row r="396" spans="2:28" x14ac:dyDescent="0.25">
      <c r="B396" s="110"/>
      <c r="C396" s="111"/>
      <c r="D396" s="124"/>
      <c r="E396" s="122" t="str">
        <f>IF(ISBLANK('Mortgage 2 Monthly calcs'!E396),"",'Mortgage 2 Monthly calcs'!E396)</f>
        <v/>
      </c>
      <c r="F396" s="122" t="str">
        <f>IF(ISBLANK('Mortgage 2 Monthly calcs'!F396),"",'Mortgage 2 Monthly calcs'!F396)</f>
        <v>Nov</v>
      </c>
      <c r="G396" s="123"/>
      <c r="H396" s="123">
        <f>IF(ISBLANK('Mortgage 2 Monthly calcs'!G396),"",'Mortgage 2 Monthly calcs'!G396)</f>
        <v>0</v>
      </c>
      <c r="I396" s="99" t="e">
        <f>IF(ISBLANK('Mortgage 2 Monthly calcs'!H396),"",'Mortgage 2 Monthly calcs'!H396)</f>
        <v>#VALUE!</v>
      </c>
      <c r="J396" s="99">
        <f>IF(ISBLANK('Mortgage 2 Monthly calcs'!I396),"",'Mortgage 2 Monthly calcs'!I396)</f>
        <v>0</v>
      </c>
      <c r="K396" s="99" t="str">
        <f>IF(ISBLANK('Mortgage 2 Monthly calcs'!J396),"",'Mortgage 2 Monthly calcs'!J396)</f>
        <v/>
      </c>
      <c r="L396" s="99"/>
      <c r="M396" s="99">
        <f>IF(ISBLANK('Mortgage 2 Monthly calcs'!K396),"",'Mortgage 2 Monthly calcs'!K396)</f>
        <v>0</v>
      </c>
      <c r="N396" s="99"/>
      <c r="O396" s="99" t="e">
        <f>IF(ISBLANK('Mortgage 2 Monthly calcs'!L396),"",'Mortgage 2 Monthly calcs'!L396)</f>
        <v>#VALUE!</v>
      </c>
      <c r="P396" s="99"/>
      <c r="Q396" s="99" t="str">
        <f>IF(ISBLANK('Mortgage 2 Monthly calcs'!M396),"",'Mortgage 2 Monthly calcs'!M396)</f>
        <v/>
      </c>
      <c r="R396" s="99" t="str">
        <f>IF(ISBLANK('Mortgage 2 Monthly calcs'!N396),"",'Mortgage 2 Monthly calcs'!N396)</f>
        <v/>
      </c>
      <c r="S396" s="99" t="str">
        <f>IF(ISBLANK('Mortgage 2 Monthly calcs'!O396),"",'Mortgage 2 Monthly calcs'!O396)</f>
        <v/>
      </c>
      <c r="T396" s="99"/>
      <c r="U396" s="99">
        <f>IF(ISBLANK('Mortgage 2 Monthly calcs'!P396),"",'Mortgage 2 Monthly calcs'!P396)</f>
        <v>0</v>
      </c>
      <c r="V396" s="99" t="str">
        <f>IF(ISBLANK('Mortgage 2 Monthly calcs'!Q396),"",'Mortgage 2 Monthly calcs'!Q396)</f>
        <v/>
      </c>
      <c r="W396" s="99" t="str">
        <f>IF(ISBLANK('Mortgage 2 Monthly calcs'!R396),"",'Mortgage 2 Monthly calcs'!R396)</f>
        <v/>
      </c>
      <c r="X396" s="99">
        <f>IF(ISBLANK('Mortgage 2 Monthly calcs'!S396),"",'Mortgage 2 Monthly calcs'!S396)</f>
        <v>0</v>
      </c>
      <c r="Y396" s="99" t="str">
        <f>IF(ISBLANK('Mortgage 2 Monthly calcs'!T396),"",'Mortgage 2 Monthly calcs'!T396)</f>
        <v/>
      </c>
      <c r="Z396" s="99">
        <f>IF(ISBLANK('Mortgage 2 Monthly calcs'!U396),"",'Mortgage 2 Monthly calcs'!U396)</f>
        <v>93290.420445652519</v>
      </c>
      <c r="AA396" s="99" t="str">
        <f>IF(ISBLANK('Mortgage 2 Monthly calcs'!V396),"",'Mortgage 2 Monthly calcs'!V396)</f>
        <v/>
      </c>
      <c r="AB396" s="99" t="str">
        <f>IF(ISBLANK('Mortgage 2 Monthly calcs'!W396),"",'Mortgage 2 Monthly calcs'!W396)</f>
        <v/>
      </c>
    </row>
    <row r="397" spans="2:28" x14ac:dyDescent="0.25">
      <c r="B397" s="110"/>
      <c r="C397" s="111"/>
      <c r="D397" s="124"/>
      <c r="E397" s="122" t="str">
        <f>IF(ISBLANK('Mortgage 2 Monthly calcs'!E397),"",'Mortgage 2 Monthly calcs'!E397)</f>
        <v/>
      </c>
      <c r="F397" s="122" t="str">
        <f>IF(ISBLANK('Mortgage 2 Monthly calcs'!F397),"",'Mortgage 2 Monthly calcs'!F397)</f>
        <v>Dec</v>
      </c>
      <c r="G397" s="123"/>
      <c r="H397" s="123">
        <f>IF(ISBLANK('Mortgage 2 Monthly calcs'!G397),"",'Mortgage 2 Monthly calcs'!G397)</f>
        <v>0</v>
      </c>
      <c r="I397" s="99" t="e">
        <f>IF(ISBLANK('Mortgage 2 Monthly calcs'!H397),"",'Mortgage 2 Monthly calcs'!H397)</f>
        <v>#VALUE!</v>
      </c>
      <c r="J397" s="99">
        <f>IF(ISBLANK('Mortgage 2 Monthly calcs'!I397),"",'Mortgage 2 Monthly calcs'!I397)</f>
        <v>0</v>
      </c>
      <c r="K397" s="99" t="str">
        <f>IF(ISBLANK('Mortgage 2 Monthly calcs'!J397),"",'Mortgage 2 Monthly calcs'!J397)</f>
        <v/>
      </c>
      <c r="L397" s="99"/>
      <c r="M397" s="99">
        <f>IF(ISBLANK('Mortgage 2 Monthly calcs'!K397),"",'Mortgage 2 Monthly calcs'!K397)</f>
        <v>0</v>
      </c>
      <c r="N397" s="99"/>
      <c r="O397" s="99" t="e">
        <f>IF(ISBLANK('Mortgage 2 Monthly calcs'!L397),"",'Mortgage 2 Monthly calcs'!L397)</f>
        <v>#VALUE!</v>
      </c>
      <c r="P397" s="99"/>
      <c r="Q397" s="99" t="str">
        <f>IF(ISBLANK('Mortgage 2 Monthly calcs'!M397),"",'Mortgage 2 Monthly calcs'!M397)</f>
        <v/>
      </c>
      <c r="R397" s="99" t="str">
        <f>IF(ISBLANK('Mortgage 2 Monthly calcs'!N397),"",'Mortgage 2 Monthly calcs'!N397)</f>
        <v/>
      </c>
      <c r="S397" s="99" t="str">
        <f>IF(ISBLANK('Mortgage 2 Monthly calcs'!O397),"",'Mortgage 2 Monthly calcs'!O397)</f>
        <v/>
      </c>
      <c r="T397" s="99"/>
      <c r="U397" s="99">
        <f>IF(ISBLANK('Mortgage 2 Monthly calcs'!P397),"",'Mortgage 2 Monthly calcs'!P397)</f>
        <v>0</v>
      </c>
      <c r="V397" s="99" t="str">
        <f>IF(ISBLANK('Mortgage 2 Monthly calcs'!Q397),"",'Mortgage 2 Monthly calcs'!Q397)</f>
        <v/>
      </c>
      <c r="W397" s="99" t="str">
        <f>IF(ISBLANK('Mortgage 2 Monthly calcs'!R397),"",'Mortgage 2 Monthly calcs'!R397)</f>
        <v/>
      </c>
      <c r="X397" s="99">
        <f>IF(ISBLANK('Mortgage 2 Monthly calcs'!S397),"",'Mortgage 2 Monthly calcs'!S397)</f>
        <v>0</v>
      </c>
      <c r="Y397" s="99" t="str">
        <f>IF(ISBLANK('Mortgage 2 Monthly calcs'!T397),"",'Mortgage 2 Monthly calcs'!T397)</f>
        <v/>
      </c>
      <c r="Z397" s="99">
        <f>IF(ISBLANK('Mortgage 2 Monthly calcs'!U397),"",'Mortgage 2 Monthly calcs'!U397)</f>
        <v>93290.420445652519</v>
      </c>
      <c r="AA397" s="99" t="str">
        <f>IF(ISBLANK('Mortgage 2 Monthly calcs'!V397),"",'Mortgage 2 Monthly calcs'!V397)</f>
        <v/>
      </c>
      <c r="AB397" s="99" t="str">
        <f>IF(ISBLANK('Mortgage 2 Monthly calcs'!W397),"",'Mortgage 2 Monthly calcs'!W397)</f>
        <v/>
      </c>
    </row>
    <row r="398" spans="2:28" x14ac:dyDescent="0.25">
      <c r="B398" s="110"/>
      <c r="C398" s="111"/>
      <c r="D398" s="124"/>
      <c r="E398" s="122">
        <f>IF(ISBLANK('Mortgage 2 Monthly calcs'!E398),"",'Mortgage 2 Monthly calcs'!E398)</f>
        <v>2042</v>
      </c>
      <c r="F398" s="122" t="str">
        <f>IF(ISBLANK('Mortgage 2 Monthly calcs'!F398),"",'Mortgage 2 Monthly calcs'!F398)</f>
        <v>Jan</v>
      </c>
      <c r="G398" s="123"/>
      <c r="H398" s="123">
        <f>IF(ISBLANK('Mortgage 2 Monthly calcs'!G398),"",'Mortgage 2 Monthly calcs'!G398)</f>
        <v>0</v>
      </c>
      <c r="I398" s="99" t="e">
        <f>IF(ISBLANK('Mortgage 2 Monthly calcs'!H398),"",'Mortgage 2 Monthly calcs'!H398)</f>
        <v>#VALUE!</v>
      </c>
      <c r="J398" s="99">
        <f>IF(ISBLANK('Mortgage 2 Monthly calcs'!I398),"",'Mortgage 2 Monthly calcs'!I398)</f>
        <v>0</v>
      </c>
      <c r="K398" s="99" t="str">
        <f>IF(ISBLANK('Mortgage 2 Monthly calcs'!J398),"",'Mortgage 2 Monthly calcs'!J398)</f>
        <v/>
      </c>
      <c r="L398" s="99"/>
      <c r="M398" s="99">
        <f>IF(ISBLANK('Mortgage 2 Monthly calcs'!K398),"",'Mortgage 2 Monthly calcs'!K398)</f>
        <v>0</v>
      </c>
      <c r="N398" s="99"/>
      <c r="O398" s="99" t="e">
        <f>IF(ISBLANK('Mortgage 2 Monthly calcs'!L398),"",'Mortgage 2 Monthly calcs'!L398)</f>
        <v>#VALUE!</v>
      </c>
      <c r="P398" s="99"/>
      <c r="Q398" s="99" t="str">
        <f>IF(ISBLANK('Mortgage 2 Monthly calcs'!M398),"",'Mortgage 2 Monthly calcs'!M398)</f>
        <v/>
      </c>
      <c r="R398" s="99" t="str">
        <f>IF(ISBLANK('Mortgage 2 Monthly calcs'!N398),"",'Mortgage 2 Monthly calcs'!N398)</f>
        <v/>
      </c>
      <c r="S398" s="99" t="str">
        <f>IF(ISBLANK('Mortgage 2 Monthly calcs'!O398),"",'Mortgage 2 Monthly calcs'!O398)</f>
        <v/>
      </c>
      <c r="T398" s="99"/>
      <c r="U398" s="99">
        <f>IF(ISBLANK('Mortgage 2 Monthly calcs'!P398),"",'Mortgage 2 Monthly calcs'!P398)</f>
        <v>0</v>
      </c>
      <c r="V398" s="99" t="str">
        <f>IF(ISBLANK('Mortgage 2 Monthly calcs'!Q398),"",'Mortgage 2 Monthly calcs'!Q398)</f>
        <v/>
      </c>
      <c r="W398" s="99" t="str">
        <f>IF(ISBLANK('Mortgage 2 Monthly calcs'!R398),"",'Mortgage 2 Monthly calcs'!R398)</f>
        <v/>
      </c>
      <c r="X398" s="99">
        <f>IF(ISBLANK('Mortgage 2 Monthly calcs'!S398),"",'Mortgage 2 Monthly calcs'!S398)</f>
        <v>0</v>
      </c>
      <c r="Y398" s="99" t="str">
        <f>IF(ISBLANK('Mortgage 2 Monthly calcs'!T398),"",'Mortgage 2 Monthly calcs'!T398)</f>
        <v/>
      </c>
      <c r="Z398" s="99">
        <f>IF(ISBLANK('Mortgage 2 Monthly calcs'!U398),"",'Mortgage 2 Monthly calcs'!U398)</f>
        <v>93290.420445652519</v>
      </c>
      <c r="AA398" s="99" t="str">
        <f>IF(ISBLANK('Mortgage 2 Monthly calcs'!V398),"",'Mortgage 2 Monthly calcs'!V398)</f>
        <v/>
      </c>
      <c r="AB398" s="99" t="str">
        <f>IF(ISBLANK('Mortgage 2 Monthly calcs'!W398),"",'Mortgage 2 Monthly calcs'!W398)</f>
        <v/>
      </c>
    </row>
    <row r="399" spans="2:28" x14ac:dyDescent="0.25">
      <c r="B399" s="110"/>
      <c r="C399" s="111"/>
      <c r="D399" s="124"/>
      <c r="E399" s="122" t="str">
        <f>IF(ISBLANK('Mortgage 2 Monthly calcs'!E399),"",'Mortgage 2 Monthly calcs'!E399)</f>
        <v/>
      </c>
      <c r="F399" s="122" t="str">
        <f>IF(ISBLANK('Mortgage 2 Monthly calcs'!F399),"",'Mortgage 2 Monthly calcs'!F399)</f>
        <v>Feb</v>
      </c>
      <c r="G399" s="123"/>
      <c r="H399" s="123">
        <f>IF(ISBLANK('Mortgage 2 Monthly calcs'!G399),"",'Mortgage 2 Monthly calcs'!G399)</f>
        <v>0</v>
      </c>
      <c r="I399" s="99" t="e">
        <f>IF(ISBLANK('Mortgage 2 Monthly calcs'!H399),"",'Mortgage 2 Monthly calcs'!H399)</f>
        <v>#VALUE!</v>
      </c>
      <c r="J399" s="99">
        <f>IF(ISBLANK('Mortgage 2 Monthly calcs'!I399),"",'Mortgage 2 Monthly calcs'!I399)</f>
        <v>0</v>
      </c>
      <c r="K399" s="99" t="str">
        <f>IF(ISBLANK('Mortgage 2 Monthly calcs'!J399),"",'Mortgage 2 Monthly calcs'!J399)</f>
        <v/>
      </c>
      <c r="L399" s="99"/>
      <c r="M399" s="99">
        <f>IF(ISBLANK('Mortgage 2 Monthly calcs'!K399),"",'Mortgage 2 Monthly calcs'!K399)</f>
        <v>0</v>
      </c>
      <c r="N399" s="99"/>
      <c r="O399" s="99" t="e">
        <f>IF(ISBLANK('Mortgage 2 Monthly calcs'!L399),"",'Mortgage 2 Monthly calcs'!L399)</f>
        <v>#VALUE!</v>
      </c>
      <c r="P399" s="99"/>
      <c r="Q399" s="99" t="str">
        <f>IF(ISBLANK('Mortgage 2 Monthly calcs'!M399),"",'Mortgage 2 Monthly calcs'!M399)</f>
        <v/>
      </c>
      <c r="R399" s="99" t="str">
        <f>IF(ISBLANK('Mortgage 2 Monthly calcs'!N399),"",'Mortgage 2 Monthly calcs'!N399)</f>
        <v/>
      </c>
      <c r="S399" s="99" t="str">
        <f>IF(ISBLANK('Mortgage 2 Monthly calcs'!O399),"",'Mortgage 2 Monthly calcs'!O399)</f>
        <v/>
      </c>
      <c r="T399" s="99"/>
      <c r="U399" s="99">
        <f>IF(ISBLANK('Mortgage 2 Monthly calcs'!P399),"",'Mortgage 2 Monthly calcs'!P399)</f>
        <v>0</v>
      </c>
      <c r="V399" s="99" t="str">
        <f>IF(ISBLANK('Mortgage 2 Monthly calcs'!Q399),"",'Mortgage 2 Monthly calcs'!Q399)</f>
        <v/>
      </c>
      <c r="W399" s="99" t="str">
        <f>IF(ISBLANK('Mortgage 2 Monthly calcs'!R399),"",'Mortgage 2 Monthly calcs'!R399)</f>
        <v/>
      </c>
      <c r="X399" s="99">
        <f>IF(ISBLANK('Mortgage 2 Monthly calcs'!S399),"",'Mortgage 2 Monthly calcs'!S399)</f>
        <v>0</v>
      </c>
      <c r="Y399" s="99" t="str">
        <f>IF(ISBLANK('Mortgage 2 Monthly calcs'!T399),"",'Mortgage 2 Monthly calcs'!T399)</f>
        <v/>
      </c>
      <c r="Z399" s="99">
        <f>IF(ISBLANK('Mortgage 2 Monthly calcs'!U399),"",'Mortgage 2 Monthly calcs'!U399)</f>
        <v>93290.420445652519</v>
      </c>
      <c r="AA399" s="99" t="str">
        <f>IF(ISBLANK('Mortgage 2 Monthly calcs'!V399),"",'Mortgage 2 Monthly calcs'!V399)</f>
        <v/>
      </c>
      <c r="AB399" s="99" t="str">
        <f>IF(ISBLANK('Mortgage 2 Monthly calcs'!W399),"",'Mortgage 2 Monthly calcs'!W399)</f>
        <v/>
      </c>
    </row>
    <row r="400" spans="2:28" x14ac:dyDescent="0.25">
      <c r="B400" s="110"/>
      <c r="C400" s="111"/>
      <c r="D400" s="124"/>
      <c r="E400" s="122" t="str">
        <f>IF(ISBLANK('Mortgage 2 Monthly calcs'!E400),"",'Mortgage 2 Monthly calcs'!E400)</f>
        <v/>
      </c>
      <c r="F400" s="122" t="str">
        <f>IF(ISBLANK('Mortgage 2 Monthly calcs'!F400),"",'Mortgage 2 Monthly calcs'!F400)</f>
        <v>Mar</v>
      </c>
      <c r="G400" s="123"/>
      <c r="H400" s="123">
        <f>IF(ISBLANK('Mortgage 2 Monthly calcs'!G400),"",'Mortgage 2 Monthly calcs'!G400)</f>
        <v>0</v>
      </c>
      <c r="I400" s="99" t="e">
        <f>IF(ISBLANK('Mortgage 2 Monthly calcs'!H400),"",'Mortgage 2 Monthly calcs'!H400)</f>
        <v>#VALUE!</v>
      </c>
      <c r="J400" s="99">
        <f>IF(ISBLANK('Mortgage 2 Monthly calcs'!I400),"",'Mortgage 2 Monthly calcs'!I400)</f>
        <v>0</v>
      </c>
      <c r="K400" s="99" t="str">
        <f>IF(ISBLANK('Mortgage 2 Monthly calcs'!J400),"",'Mortgage 2 Monthly calcs'!J400)</f>
        <v/>
      </c>
      <c r="L400" s="99"/>
      <c r="M400" s="99">
        <f>IF(ISBLANK('Mortgage 2 Monthly calcs'!K400),"",'Mortgage 2 Monthly calcs'!K400)</f>
        <v>0</v>
      </c>
      <c r="N400" s="99"/>
      <c r="O400" s="99" t="e">
        <f>IF(ISBLANK('Mortgage 2 Monthly calcs'!L400),"",'Mortgage 2 Monthly calcs'!L400)</f>
        <v>#VALUE!</v>
      </c>
      <c r="P400" s="99"/>
      <c r="Q400" s="99" t="str">
        <f>IF(ISBLANK('Mortgage 2 Monthly calcs'!M400),"",'Mortgage 2 Monthly calcs'!M400)</f>
        <v/>
      </c>
      <c r="R400" s="99" t="str">
        <f>IF(ISBLANK('Mortgage 2 Monthly calcs'!N400),"",'Mortgage 2 Monthly calcs'!N400)</f>
        <v/>
      </c>
      <c r="S400" s="99" t="str">
        <f>IF(ISBLANK('Mortgage 2 Monthly calcs'!O400),"",'Mortgage 2 Monthly calcs'!O400)</f>
        <v/>
      </c>
      <c r="T400" s="99"/>
      <c r="U400" s="99">
        <f>IF(ISBLANK('Mortgage 2 Monthly calcs'!P400),"",'Mortgage 2 Monthly calcs'!P400)</f>
        <v>0</v>
      </c>
      <c r="V400" s="99" t="str">
        <f>IF(ISBLANK('Mortgage 2 Monthly calcs'!Q400),"",'Mortgage 2 Monthly calcs'!Q400)</f>
        <v/>
      </c>
      <c r="W400" s="99" t="str">
        <f>IF(ISBLANK('Mortgage 2 Monthly calcs'!R400),"",'Mortgage 2 Monthly calcs'!R400)</f>
        <v/>
      </c>
      <c r="X400" s="99">
        <f>IF(ISBLANK('Mortgage 2 Monthly calcs'!S400),"",'Mortgage 2 Monthly calcs'!S400)</f>
        <v>0</v>
      </c>
      <c r="Y400" s="99" t="str">
        <f>IF(ISBLANK('Mortgage 2 Monthly calcs'!T400),"",'Mortgage 2 Monthly calcs'!T400)</f>
        <v/>
      </c>
      <c r="Z400" s="99">
        <f>IF(ISBLANK('Mortgage 2 Monthly calcs'!U400),"",'Mortgage 2 Monthly calcs'!U400)</f>
        <v>93290.420445652519</v>
      </c>
      <c r="AA400" s="99" t="str">
        <f>IF(ISBLANK('Mortgage 2 Monthly calcs'!V400),"",'Mortgage 2 Monthly calcs'!V400)</f>
        <v/>
      </c>
      <c r="AB400" s="99" t="str">
        <f>IF(ISBLANK('Mortgage 2 Monthly calcs'!W400),"",'Mortgage 2 Monthly calcs'!W400)</f>
        <v/>
      </c>
    </row>
    <row r="401" spans="2:28" x14ac:dyDescent="0.25">
      <c r="B401" s="110"/>
      <c r="C401" s="111"/>
      <c r="D401" s="124"/>
      <c r="E401" s="122" t="str">
        <f>IF(ISBLANK('Mortgage 2 Monthly calcs'!E401),"",'Mortgage 2 Monthly calcs'!E401)</f>
        <v/>
      </c>
      <c r="F401" s="122" t="str">
        <f>IF(ISBLANK('Mortgage 2 Monthly calcs'!F401),"",'Mortgage 2 Monthly calcs'!F401)</f>
        <v>Apr</v>
      </c>
      <c r="G401" s="123"/>
      <c r="H401" s="123">
        <f>IF(ISBLANK('Mortgage 2 Monthly calcs'!G401),"",'Mortgage 2 Monthly calcs'!G401)</f>
        <v>0</v>
      </c>
      <c r="I401" s="99" t="e">
        <f>IF(ISBLANK('Mortgage 2 Monthly calcs'!H401),"",'Mortgage 2 Monthly calcs'!H401)</f>
        <v>#VALUE!</v>
      </c>
      <c r="J401" s="99">
        <f>IF(ISBLANK('Mortgage 2 Monthly calcs'!I401),"",'Mortgage 2 Monthly calcs'!I401)</f>
        <v>0</v>
      </c>
      <c r="K401" s="99" t="str">
        <f>IF(ISBLANK('Mortgage 2 Monthly calcs'!J401),"",'Mortgage 2 Monthly calcs'!J401)</f>
        <v/>
      </c>
      <c r="L401" s="99"/>
      <c r="M401" s="99">
        <f>IF(ISBLANK('Mortgage 2 Monthly calcs'!K401),"",'Mortgage 2 Monthly calcs'!K401)</f>
        <v>0</v>
      </c>
      <c r="N401" s="99"/>
      <c r="O401" s="99" t="e">
        <f>IF(ISBLANK('Mortgage 2 Monthly calcs'!L401),"",'Mortgage 2 Monthly calcs'!L401)</f>
        <v>#VALUE!</v>
      </c>
      <c r="P401" s="99"/>
      <c r="Q401" s="99" t="str">
        <f>IF(ISBLANK('Mortgage 2 Monthly calcs'!M401),"",'Mortgage 2 Monthly calcs'!M401)</f>
        <v/>
      </c>
      <c r="R401" s="99" t="str">
        <f>IF(ISBLANK('Mortgage 2 Monthly calcs'!N401),"",'Mortgage 2 Monthly calcs'!N401)</f>
        <v/>
      </c>
      <c r="S401" s="99" t="str">
        <f>IF(ISBLANK('Mortgage 2 Monthly calcs'!O401),"",'Mortgage 2 Monthly calcs'!O401)</f>
        <v/>
      </c>
      <c r="T401" s="99"/>
      <c r="U401" s="99">
        <f>IF(ISBLANK('Mortgage 2 Monthly calcs'!P401),"",'Mortgage 2 Monthly calcs'!P401)</f>
        <v>0</v>
      </c>
      <c r="V401" s="99" t="str">
        <f>IF(ISBLANK('Mortgage 2 Monthly calcs'!Q401),"",'Mortgage 2 Monthly calcs'!Q401)</f>
        <v/>
      </c>
      <c r="W401" s="99" t="str">
        <f>IF(ISBLANK('Mortgage 2 Monthly calcs'!R401),"",'Mortgage 2 Monthly calcs'!R401)</f>
        <v/>
      </c>
      <c r="X401" s="99">
        <f>IF(ISBLANK('Mortgage 2 Monthly calcs'!S401),"",'Mortgage 2 Monthly calcs'!S401)</f>
        <v>0</v>
      </c>
      <c r="Y401" s="99" t="str">
        <f>IF(ISBLANK('Mortgage 2 Monthly calcs'!T401),"",'Mortgage 2 Monthly calcs'!T401)</f>
        <v/>
      </c>
      <c r="Z401" s="99">
        <f>IF(ISBLANK('Mortgage 2 Monthly calcs'!U401),"",'Mortgage 2 Monthly calcs'!U401)</f>
        <v>93290.420445652519</v>
      </c>
      <c r="AA401" s="99" t="str">
        <f>IF(ISBLANK('Mortgage 2 Monthly calcs'!V401),"",'Mortgage 2 Monthly calcs'!V401)</f>
        <v/>
      </c>
      <c r="AB401" s="99" t="str">
        <f>IF(ISBLANK('Mortgage 2 Monthly calcs'!W401),"",'Mortgage 2 Monthly calcs'!W401)</f>
        <v/>
      </c>
    </row>
    <row r="402" spans="2:28" x14ac:dyDescent="0.25">
      <c r="B402" s="110"/>
      <c r="C402" s="111"/>
      <c r="D402" s="124"/>
      <c r="E402" s="122" t="str">
        <f>IF(ISBLANK('Mortgage 2 Monthly calcs'!E402),"",'Mortgage 2 Monthly calcs'!E402)</f>
        <v/>
      </c>
      <c r="F402" s="122" t="str">
        <f>IF(ISBLANK('Mortgage 2 Monthly calcs'!F402),"",'Mortgage 2 Monthly calcs'!F402)</f>
        <v>May</v>
      </c>
      <c r="G402" s="123"/>
      <c r="H402" s="123">
        <f>IF(ISBLANK('Mortgage 2 Monthly calcs'!G402),"",'Mortgage 2 Monthly calcs'!G402)</f>
        <v>0</v>
      </c>
      <c r="I402" s="99" t="e">
        <f>IF(ISBLANK('Mortgage 2 Monthly calcs'!H402),"",'Mortgage 2 Monthly calcs'!H402)</f>
        <v>#VALUE!</v>
      </c>
      <c r="J402" s="99">
        <f>IF(ISBLANK('Mortgage 2 Monthly calcs'!I402),"",'Mortgage 2 Monthly calcs'!I402)</f>
        <v>0</v>
      </c>
      <c r="K402" s="99" t="str">
        <f>IF(ISBLANK('Mortgage 2 Monthly calcs'!J402),"",'Mortgage 2 Monthly calcs'!J402)</f>
        <v/>
      </c>
      <c r="L402" s="99"/>
      <c r="M402" s="99">
        <f>IF(ISBLANK('Mortgage 2 Monthly calcs'!K402),"",'Mortgage 2 Monthly calcs'!K402)</f>
        <v>0</v>
      </c>
      <c r="N402" s="99"/>
      <c r="O402" s="99" t="e">
        <f>IF(ISBLANK('Mortgage 2 Monthly calcs'!L402),"",'Mortgage 2 Monthly calcs'!L402)</f>
        <v>#VALUE!</v>
      </c>
      <c r="P402" s="99"/>
      <c r="Q402" s="99" t="str">
        <f>IF(ISBLANK('Mortgage 2 Monthly calcs'!M402),"",'Mortgage 2 Monthly calcs'!M402)</f>
        <v/>
      </c>
      <c r="R402" s="99" t="str">
        <f>IF(ISBLANK('Mortgage 2 Monthly calcs'!N402),"",'Mortgage 2 Monthly calcs'!N402)</f>
        <v/>
      </c>
      <c r="S402" s="99" t="str">
        <f>IF(ISBLANK('Mortgage 2 Monthly calcs'!O402),"",'Mortgage 2 Monthly calcs'!O402)</f>
        <v/>
      </c>
      <c r="T402" s="99"/>
      <c r="U402" s="99">
        <f>IF(ISBLANK('Mortgage 2 Monthly calcs'!P402),"",'Mortgage 2 Monthly calcs'!P402)</f>
        <v>0</v>
      </c>
      <c r="V402" s="99" t="str">
        <f>IF(ISBLANK('Mortgage 2 Monthly calcs'!Q402),"",'Mortgage 2 Monthly calcs'!Q402)</f>
        <v/>
      </c>
      <c r="W402" s="99" t="str">
        <f>IF(ISBLANK('Mortgage 2 Monthly calcs'!R402),"",'Mortgage 2 Monthly calcs'!R402)</f>
        <v/>
      </c>
      <c r="X402" s="99">
        <f>IF(ISBLANK('Mortgage 2 Monthly calcs'!S402),"",'Mortgage 2 Monthly calcs'!S402)</f>
        <v>0</v>
      </c>
      <c r="Y402" s="99" t="str">
        <f>IF(ISBLANK('Mortgage 2 Monthly calcs'!T402),"",'Mortgage 2 Monthly calcs'!T402)</f>
        <v/>
      </c>
      <c r="Z402" s="99">
        <f>IF(ISBLANK('Mortgage 2 Monthly calcs'!U402),"",'Mortgage 2 Monthly calcs'!U402)</f>
        <v>93290.420445652519</v>
      </c>
      <c r="AA402" s="99" t="str">
        <f>IF(ISBLANK('Mortgage 2 Monthly calcs'!V402),"",'Mortgage 2 Monthly calcs'!V402)</f>
        <v/>
      </c>
      <c r="AB402" s="99" t="str">
        <f>IF(ISBLANK('Mortgage 2 Monthly calcs'!W402),"",'Mortgage 2 Monthly calcs'!W402)</f>
        <v/>
      </c>
    </row>
    <row r="403" spans="2:28" x14ac:dyDescent="0.25">
      <c r="B403" s="110"/>
      <c r="C403" s="111"/>
      <c r="D403" s="124"/>
      <c r="E403" s="122" t="str">
        <f>IF(ISBLANK('Mortgage 2 Monthly calcs'!E403),"",'Mortgage 2 Monthly calcs'!E403)</f>
        <v/>
      </c>
      <c r="F403" s="122" t="str">
        <f>IF(ISBLANK('Mortgage 2 Monthly calcs'!F403),"",'Mortgage 2 Monthly calcs'!F403)</f>
        <v>Jun</v>
      </c>
      <c r="G403" s="123"/>
      <c r="H403" s="123">
        <f>IF(ISBLANK('Mortgage 2 Monthly calcs'!G403),"",'Mortgage 2 Monthly calcs'!G403)</f>
        <v>0</v>
      </c>
      <c r="I403" s="99" t="e">
        <f>IF(ISBLANK('Mortgage 2 Monthly calcs'!H403),"",'Mortgage 2 Monthly calcs'!H403)</f>
        <v>#VALUE!</v>
      </c>
      <c r="J403" s="99">
        <f>IF(ISBLANK('Mortgage 2 Monthly calcs'!I403),"",'Mortgage 2 Monthly calcs'!I403)</f>
        <v>0</v>
      </c>
      <c r="K403" s="99" t="str">
        <f>IF(ISBLANK('Mortgage 2 Monthly calcs'!J403),"",'Mortgage 2 Monthly calcs'!J403)</f>
        <v/>
      </c>
      <c r="L403" s="99"/>
      <c r="M403" s="99">
        <f>IF(ISBLANK('Mortgage 2 Monthly calcs'!K403),"",'Mortgage 2 Monthly calcs'!K403)</f>
        <v>0</v>
      </c>
      <c r="N403" s="99"/>
      <c r="O403" s="99" t="e">
        <f>IF(ISBLANK('Mortgage 2 Monthly calcs'!L403),"",'Mortgage 2 Monthly calcs'!L403)</f>
        <v>#VALUE!</v>
      </c>
      <c r="P403" s="99"/>
      <c r="Q403" s="99" t="str">
        <f>IF(ISBLANK('Mortgage 2 Monthly calcs'!M403),"",'Mortgage 2 Monthly calcs'!M403)</f>
        <v/>
      </c>
      <c r="R403" s="99" t="str">
        <f>IF(ISBLANK('Mortgage 2 Monthly calcs'!N403),"",'Mortgage 2 Monthly calcs'!N403)</f>
        <v/>
      </c>
      <c r="S403" s="99" t="str">
        <f>IF(ISBLANK('Mortgage 2 Monthly calcs'!O403),"",'Mortgage 2 Monthly calcs'!O403)</f>
        <v/>
      </c>
      <c r="T403" s="99"/>
      <c r="U403" s="99">
        <f>IF(ISBLANK('Mortgage 2 Monthly calcs'!P403),"",'Mortgage 2 Monthly calcs'!P403)</f>
        <v>0</v>
      </c>
      <c r="V403" s="99" t="str">
        <f>IF(ISBLANK('Mortgage 2 Monthly calcs'!Q403),"",'Mortgage 2 Monthly calcs'!Q403)</f>
        <v/>
      </c>
      <c r="W403" s="99" t="str">
        <f>IF(ISBLANK('Mortgage 2 Monthly calcs'!R403),"",'Mortgage 2 Monthly calcs'!R403)</f>
        <v/>
      </c>
      <c r="X403" s="99">
        <f>IF(ISBLANK('Mortgage 2 Monthly calcs'!S403),"",'Mortgage 2 Monthly calcs'!S403)</f>
        <v>0</v>
      </c>
      <c r="Y403" s="99" t="str">
        <f>IF(ISBLANK('Mortgage 2 Monthly calcs'!T403),"",'Mortgage 2 Monthly calcs'!T403)</f>
        <v/>
      </c>
      <c r="Z403" s="99">
        <f>IF(ISBLANK('Mortgage 2 Monthly calcs'!U403),"",'Mortgage 2 Monthly calcs'!U403)</f>
        <v>93290.420445652519</v>
      </c>
      <c r="AA403" s="99" t="str">
        <f>IF(ISBLANK('Mortgage 2 Monthly calcs'!V403),"",'Mortgage 2 Monthly calcs'!V403)</f>
        <v/>
      </c>
      <c r="AB403" s="99" t="str">
        <f>IF(ISBLANK('Mortgage 2 Monthly calcs'!W403),"",'Mortgage 2 Monthly calcs'!W403)</f>
        <v/>
      </c>
    </row>
    <row r="404" spans="2:28" x14ac:dyDescent="0.25">
      <c r="B404" s="110"/>
      <c r="C404" s="111"/>
      <c r="D404" s="124"/>
      <c r="E404" s="122" t="str">
        <f>IF(ISBLANK('Mortgage 2 Monthly calcs'!E404),"",'Mortgage 2 Monthly calcs'!E404)</f>
        <v/>
      </c>
      <c r="F404" s="122" t="str">
        <f>IF(ISBLANK('Mortgage 2 Monthly calcs'!F404),"",'Mortgage 2 Monthly calcs'!F404)</f>
        <v>Jul</v>
      </c>
      <c r="G404" s="123"/>
      <c r="H404" s="123">
        <f>IF(ISBLANK('Mortgage 2 Monthly calcs'!G404),"",'Mortgage 2 Monthly calcs'!G404)</f>
        <v>0</v>
      </c>
      <c r="I404" s="99" t="e">
        <f>IF(ISBLANK('Mortgage 2 Monthly calcs'!H404),"",'Mortgage 2 Monthly calcs'!H404)</f>
        <v>#VALUE!</v>
      </c>
      <c r="J404" s="99">
        <f>IF(ISBLANK('Mortgage 2 Monthly calcs'!I404),"",'Mortgage 2 Monthly calcs'!I404)</f>
        <v>0</v>
      </c>
      <c r="K404" s="99" t="str">
        <f>IF(ISBLANK('Mortgage 2 Monthly calcs'!J404),"",'Mortgage 2 Monthly calcs'!J404)</f>
        <v/>
      </c>
      <c r="L404" s="99"/>
      <c r="M404" s="99">
        <f>IF(ISBLANK('Mortgage 2 Monthly calcs'!K404),"",'Mortgage 2 Monthly calcs'!K404)</f>
        <v>0</v>
      </c>
      <c r="N404" s="99"/>
      <c r="O404" s="99" t="e">
        <f>IF(ISBLANK('Mortgage 2 Monthly calcs'!L404),"",'Mortgage 2 Monthly calcs'!L404)</f>
        <v>#VALUE!</v>
      </c>
      <c r="P404" s="99"/>
      <c r="Q404" s="99" t="str">
        <f>IF(ISBLANK('Mortgage 2 Monthly calcs'!M404),"",'Mortgage 2 Monthly calcs'!M404)</f>
        <v/>
      </c>
      <c r="R404" s="99" t="str">
        <f>IF(ISBLANK('Mortgage 2 Monthly calcs'!N404),"",'Mortgage 2 Monthly calcs'!N404)</f>
        <v/>
      </c>
      <c r="S404" s="99" t="str">
        <f>IF(ISBLANK('Mortgage 2 Monthly calcs'!O404),"",'Mortgage 2 Monthly calcs'!O404)</f>
        <v/>
      </c>
      <c r="T404" s="99"/>
      <c r="U404" s="99">
        <f>IF(ISBLANK('Mortgage 2 Monthly calcs'!P404),"",'Mortgage 2 Monthly calcs'!P404)</f>
        <v>0</v>
      </c>
      <c r="V404" s="99" t="str">
        <f>IF(ISBLANK('Mortgage 2 Monthly calcs'!Q404),"",'Mortgage 2 Monthly calcs'!Q404)</f>
        <v/>
      </c>
      <c r="W404" s="99" t="str">
        <f>IF(ISBLANK('Mortgage 2 Monthly calcs'!R404),"",'Mortgage 2 Monthly calcs'!R404)</f>
        <v/>
      </c>
      <c r="X404" s="99">
        <f>IF(ISBLANK('Mortgage 2 Monthly calcs'!S404),"",'Mortgage 2 Monthly calcs'!S404)</f>
        <v>0</v>
      </c>
      <c r="Y404" s="99" t="str">
        <f>IF(ISBLANK('Mortgage 2 Monthly calcs'!T404),"",'Mortgage 2 Monthly calcs'!T404)</f>
        <v/>
      </c>
      <c r="Z404" s="99">
        <f>IF(ISBLANK('Mortgage 2 Monthly calcs'!U404),"",'Mortgage 2 Monthly calcs'!U404)</f>
        <v>93290.420445652519</v>
      </c>
      <c r="AA404" s="99" t="str">
        <f>IF(ISBLANK('Mortgage 2 Monthly calcs'!V404),"",'Mortgage 2 Monthly calcs'!V404)</f>
        <v/>
      </c>
      <c r="AB404" s="99" t="str">
        <f>IF(ISBLANK('Mortgage 2 Monthly calcs'!W404),"",'Mortgage 2 Monthly calcs'!W404)</f>
        <v/>
      </c>
    </row>
    <row r="405" spans="2:28" x14ac:dyDescent="0.25">
      <c r="B405" s="110"/>
      <c r="C405" s="111"/>
      <c r="D405" s="124"/>
      <c r="E405" s="122" t="str">
        <f>IF(ISBLANK('Mortgage 2 Monthly calcs'!E405),"",'Mortgage 2 Monthly calcs'!E405)</f>
        <v/>
      </c>
      <c r="F405" s="122" t="str">
        <f>IF(ISBLANK('Mortgage 2 Monthly calcs'!F405),"",'Mortgage 2 Monthly calcs'!F405)</f>
        <v>Aug</v>
      </c>
      <c r="G405" s="123"/>
      <c r="H405" s="123">
        <f>IF(ISBLANK('Mortgage 2 Monthly calcs'!G405),"",'Mortgage 2 Monthly calcs'!G405)</f>
        <v>0</v>
      </c>
      <c r="I405" s="99" t="e">
        <f>IF(ISBLANK('Mortgage 2 Monthly calcs'!H405),"",'Mortgage 2 Monthly calcs'!H405)</f>
        <v>#VALUE!</v>
      </c>
      <c r="J405" s="99">
        <f>IF(ISBLANK('Mortgage 2 Monthly calcs'!I405),"",'Mortgage 2 Monthly calcs'!I405)</f>
        <v>0</v>
      </c>
      <c r="K405" s="99" t="str">
        <f>IF(ISBLANK('Mortgage 2 Monthly calcs'!J405),"",'Mortgage 2 Monthly calcs'!J405)</f>
        <v/>
      </c>
      <c r="L405" s="99"/>
      <c r="M405" s="99">
        <f>IF(ISBLANK('Mortgage 2 Monthly calcs'!K405),"",'Mortgage 2 Monthly calcs'!K405)</f>
        <v>0</v>
      </c>
      <c r="N405" s="99"/>
      <c r="O405" s="99" t="e">
        <f>IF(ISBLANK('Mortgage 2 Monthly calcs'!L405),"",'Mortgage 2 Monthly calcs'!L405)</f>
        <v>#VALUE!</v>
      </c>
      <c r="P405" s="99"/>
      <c r="Q405" s="99" t="str">
        <f>IF(ISBLANK('Mortgage 2 Monthly calcs'!M405),"",'Mortgage 2 Monthly calcs'!M405)</f>
        <v/>
      </c>
      <c r="R405" s="99" t="str">
        <f>IF(ISBLANK('Mortgage 2 Monthly calcs'!N405),"",'Mortgage 2 Monthly calcs'!N405)</f>
        <v/>
      </c>
      <c r="S405" s="99" t="str">
        <f>IF(ISBLANK('Mortgage 2 Monthly calcs'!O405),"",'Mortgage 2 Monthly calcs'!O405)</f>
        <v/>
      </c>
      <c r="T405" s="99"/>
      <c r="U405" s="99">
        <f>IF(ISBLANK('Mortgage 2 Monthly calcs'!P405),"",'Mortgage 2 Monthly calcs'!P405)</f>
        <v>0</v>
      </c>
      <c r="V405" s="99" t="str">
        <f>IF(ISBLANK('Mortgage 2 Monthly calcs'!Q405),"",'Mortgage 2 Monthly calcs'!Q405)</f>
        <v/>
      </c>
      <c r="W405" s="99" t="str">
        <f>IF(ISBLANK('Mortgage 2 Monthly calcs'!R405),"",'Mortgage 2 Monthly calcs'!R405)</f>
        <v/>
      </c>
      <c r="X405" s="99">
        <f>IF(ISBLANK('Mortgage 2 Monthly calcs'!S405),"",'Mortgage 2 Monthly calcs'!S405)</f>
        <v>0</v>
      </c>
      <c r="Y405" s="99" t="str">
        <f>IF(ISBLANK('Mortgage 2 Monthly calcs'!T405),"",'Mortgage 2 Monthly calcs'!T405)</f>
        <v/>
      </c>
      <c r="Z405" s="99">
        <f>IF(ISBLANK('Mortgage 2 Monthly calcs'!U405),"",'Mortgage 2 Monthly calcs'!U405)</f>
        <v>93290.420445652519</v>
      </c>
      <c r="AA405" s="99" t="str">
        <f>IF(ISBLANK('Mortgage 2 Monthly calcs'!V405),"",'Mortgage 2 Monthly calcs'!V405)</f>
        <v/>
      </c>
      <c r="AB405" s="99" t="str">
        <f>IF(ISBLANK('Mortgage 2 Monthly calcs'!W405),"",'Mortgage 2 Monthly calcs'!W405)</f>
        <v/>
      </c>
    </row>
    <row r="406" spans="2:28" x14ac:dyDescent="0.25">
      <c r="B406" s="110"/>
      <c r="C406" s="111"/>
      <c r="D406" s="124"/>
      <c r="E406" s="122" t="str">
        <f>IF(ISBLANK('Mortgage 2 Monthly calcs'!E406),"",'Mortgage 2 Monthly calcs'!E406)</f>
        <v/>
      </c>
      <c r="F406" s="122" t="str">
        <f>IF(ISBLANK('Mortgage 2 Monthly calcs'!F406),"",'Mortgage 2 Monthly calcs'!F406)</f>
        <v>Sep</v>
      </c>
      <c r="G406" s="123"/>
      <c r="H406" s="123">
        <f>IF(ISBLANK('Mortgage 2 Monthly calcs'!G406),"",'Mortgage 2 Monthly calcs'!G406)</f>
        <v>0</v>
      </c>
      <c r="I406" s="99" t="e">
        <f>IF(ISBLANK('Mortgage 2 Monthly calcs'!H406),"",'Mortgage 2 Monthly calcs'!H406)</f>
        <v>#VALUE!</v>
      </c>
      <c r="J406" s="99">
        <f>IF(ISBLANK('Mortgage 2 Monthly calcs'!I406),"",'Mortgage 2 Monthly calcs'!I406)</f>
        <v>0</v>
      </c>
      <c r="K406" s="99" t="str">
        <f>IF(ISBLANK('Mortgage 2 Monthly calcs'!J406),"",'Mortgage 2 Monthly calcs'!J406)</f>
        <v/>
      </c>
      <c r="L406" s="99"/>
      <c r="M406" s="99">
        <f>IF(ISBLANK('Mortgage 2 Monthly calcs'!K406),"",'Mortgage 2 Monthly calcs'!K406)</f>
        <v>0</v>
      </c>
      <c r="N406" s="99"/>
      <c r="O406" s="99" t="e">
        <f>IF(ISBLANK('Mortgage 2 Monthly calcs'!L406),"",'Mortgage 2 Monthly calcs'!L406)</f>
        <v>#VALUE!</v>
      </c>
      <c r="P406" s="99"/>
      <c r="Q406" s="99" t="str">
        <f>IF(ISBLANK('Mortgage 2 Monthly calcs'!M406),"",'Mortgage 2 Monthly calcs'!M406)</f>
        <v/>
      </c>
      <c r="R406" s="99" t="str">
        <f>IF(ISBLANK('Mortgage 2 Monthly calcs'!N406),"",'Mortgage 2 Monthly calcs'!N406)</f>
        <v/>
      </c>
      <c r="S406" s="99" t="str">
        <f>IF(ISBLANK('Mortgage 2 Monthly calcs'!O406),"",'Mortgage 2 Monthly calcs'!O406)</f>
        <v/>
      </c>
      <c r="T406" s="99"/>
      <c r="U406" s="99">
        <f>IF(ISBLANK('Mortgage 2 Monthly calcs'!P406),"",'Mortgage 2 Monthly calcs'!P406)</f>
        <v>0</v>
      </c>
      <c r="V406" s="99" t="str">
        <f>IF(ISBLANK('Mortgage 2 Monthly calcs'!Q406),"",'Mortgage 2 Monthly calcs'!Q406)</f>
        <v/>
      </c>
      <c r="W406" s="99" t="str">
        <f>IF(ISBLANK('Mortgage 2 Monthly calcs'!R406),"",'Mortgage 2 Monthly calcs'!R406)</f>
        <v/>
      </c>
      <c r="X406" s="99">
        <f>IF(ISBLANK('Mortgage 2 Monthly calcs'!S406),"",'Mortgage 2 Monthly calcs'!S406)</f>
        <v>0</v>
      </c>
      <c r="Y406" s="99" t="str">
        <f>IF(ISBLANK('Mortgage 2 Monthly calcs'!T406),"",'Mortgage 2 Monthly calcs'!T406)</f>
        <v/>
      </c>
      <c r="Z406" s="99">
        <f>IF(ISBLANK('Mortgage 2 Monthly calcs'!U406),"",'Mortgage 2 Monthly calcs'!U406)</f>
        <v>93290.420445652519</v>
      </c>
      <c r="AA406" s="99" t="str">
        <f>IF(ISBLANK('Mortgage 2 Monthly calcs'!V406),"",'Mortgage 2 Monthly calcs'!V406)</f>
        <v/>
      </c>
      <c r="AB406" s="99" t="str">
        <f>IF(ISBLANK('Mortgage 2 Monthly calcs'!W406),"",'Mortgage 2 Monthly calcs'!W406)</f>
        <v/>
      </c>
    </row>
    <row r="407" spans="2:28" x14ac:dyDescent="0.25">
      <c r="B407" s="110"/>
      <c r="C407" s="111"/>
      <c r="D407" s="124">
        <f>D395+1</f>
        <v>33</v>
      </c>
      <c r="E407" s="122" t="str">
        <f>IF(ISBLANK('Mortgage 2 Monthly calcs'!E407),"",'Mortgage 2 Monthly calcs'!E407)</f>
        <v/>
      </c>
      <c r="F407" s="122" t="str">
        <f>IF(ISBLANK('Mortgage 2 Monthly calcs'!F407),"",'Mortgage 2 Monthly calcs'!F407)</f>
        <v>Oct</v>
      </c>
      <c r="G407" s="123"/>
      <c r="H407" s="123">
        <f>IF(ISBLANK('Mortgage 2 Monthly calcs'!G407),"",'Mortgage 2 Monthly calcs'!G407)</f>
        <v>0</v>
      </c>
      <c r="I407" s="99" t="e">
        <f>IF(ISBLANK('Mortgage 2 Monthly calcs'!H407),"",'Mortgage 2 Monthly calcs'!H407)</f>
        <v>#VALUE!</v>
      </c>
      <c r="J407" s="99">
        <f>IF(ISBLANK('Mortgage 2 Monthly calcs'!I407),"",'Mortgage 2 Monthly calcs'!I407)</f>
        <v>0</v>
      </c>
      <c r="K407" s="99" t="str">
        <f>IF(ISBLANK('Mortgage 2 Monthly calcs'!J407),"",'Mortgage 2 Monthly calcs'!J407)</f>
        <v/>
      </c>
      <c r="L407" s="99"/>
      <c r="M407" s="99">
        <f>IF(ISBLANK('Mortgage 2 Monthly calcs'!K407),"",'Mortgage 2 Monthly calcs'!K407)</f>
        <v>0</v>
      </c>
      <c r="N407" s="99"/>
      <c r="O407" s="99" t="e">
        <f>IF(ISBLANK('Mortgage 2 Monthly calcs'!L407),"",'Mortgage 2 Monthly calcs'!L407)</f>
        <v>#VALUE!</v>
      </c>
      <c r="P407" s="99"/>
      <c r="Q407" s="99" t="str">
        <f>IF(ISBLANK('Mortgage 2 Monthly calcs'!M407),"",'Mortgage 2 Monthly calcs'!M407)</f>
        <v/>
      </c>
      <c r="R407" s="99" t="str">
        <f>IF(ISBLANK('Mortgage 2 Monthly calcs'!N407),"",'Mortgage 2 Monthly calcs'!N407)</f>
        <v/>
      </c>
      <c r="S407" s="99" t="str">
        <f>IF(ISBLANK('Mortgage 2 Monthly calcs'!O407),"",'Mortgage 2 Monthly calcs'!O407)</f>
        <v/>
      </c>
      <c r="T407" s="99"/>
      <c r="U407" s="99">
        <f>IF(ISBLANK('Mortgage 2 Monthly calcs'!P407),"",'Mortgage 2 Monthly calcs'!P407)</f>
        <v>0</v>
      </c>
      <c r="V407" s="99" t="str">
        <f>IF(ISBLANK('Mortgage 2 Monthly calcs'!Q407),"",'Mortgage 2 Monthly calcs'!Q407)</f>
        <v/>
      </c>
      <c r="W407" s="99" t="str">
        <f>IF(ISBLANK('Mortgage 2 Monthly calcs'!R407),"",'Mortgage 2 Monthly calcs'!R407)</f>
        <v/>
      </c>
      <c r="X407" s="99">
        <f>IF(ISBLANK('Mortgage 2 Monthly calcs'!S407),"",'Mortgage 2 Monthly calcs'!S407)</f>
        <v>0</v>
      </c>
      <c r="Y407" s="99" t="str">
        <f>IF(ISBLANK('Mortgage 2 Monthly calcs'!T407),"",'Mortgage 2 Monthly calcs'!T407)</f>
        <v/>
      </c>
      <c r="Z407" s="99">
        <f>IF(ISBLANK('Mortgage 2 Monthly calcs'!U407),"",'Mortgage 2 Monthly calcs'!U407)</f>
        <v>93290.420445652519</v>
      </c>
      <c r="AA407" s="99" t="str">
        <f>IF(ISBLANK('Mortgage 2 Monthly calcs'!V407),"",'Mortgage 2 Monthly calcs'!V407)</f>
        <v/>
      </c>
      <c r="AB407" s="99" t="str">
        <f>IF(ISBLANK('Mortgage 2 Monthly calcs'!W407),"",'Mortgage 2 Monthly calcs'!W407)</f>
        <v/>
      </c>
    </row>
    <row r="408" spans="2:28" x14ac:dyDescent="0.25">
      <c r="B408" s="110"/>
      <c r="C408" s="111"/>
      <c r="D408" s="124"/>
      <c r="E408" s="122" t="str">
        <f>IF(ISBLANK('Mortgage 2 Monthly calcs'!E408),"",'Mortgage 2 Monthly calcs'!E408)</f>
        <v/>
      </c>
      <c r="F408" s="122" t="str">
        <f>IF(ISBLANK('Mortgage 2 Monthly calcs'!F408),"",'Mortgage 2 Monthly calcs'!F408)</f>
        <v>Nov</v>
      </c>
      <c r="G408" s="123"/>
      <c r="H408" s="123">
        <f>IF(ISBLANK('Mortgage 2 Monthly calcs'!G408),"",'Mortgage 2 Monthly calcs'!G408)</f>
        <v>0</v>
      </c>
      <c r="I408" s="99" t="e">
        <f>IF(ISBLANK('Mortgage 2 Monthly calcs'!H408),"",'Mortgage 2 Monthly calcs'!H408)</f>
        <v>#VALUE!</v>
      </c>
      <c r="J408" s="99">
        <f>IF(ISBLANK('Mortgage 2 Monthly calcs'!I408),"",'Mortgage 2 Monthly calcs'!I408)</f>
        <v>0</v>
      </c>
      <c r="K408" s="99" t="str">
        <f>IF(ISBLANK('Mortgage 2 Monthly calcs'!J408),"",'Mortgage 2 Monthly calcs'!J408)</f>
        <v/>
      </c>
      <c r="L408" s="99"/>
      <c r="M408" s="99">
        <f>IF(ISBLANK('Mortgage 2 Monthly calcs'!K408),"",'Mortgage 2 Monthly calcs'!K408)</f>
        <v>0</v>
      </c>
      <c r="N408" s="99"/>
      <c r="O408" s="99" t="e">
        <f>IF(ISBLANK('Mortgage 2 Monthly calcs'!L408),"",'Mortgage 2 Monthly calcs'!L408)</f>
        <v>#VALUE!</v>
      </c>
      <c r="P408" s="99"/>
      <c r="Q408" s="99" t="str">
        <f>IF(ISBLANK('Mortgage 2 Monthly calcs'!M408),"",'Mortgage 2 Monthly calcs'!M408)</f>
        <v/>
      </c>
      <c r="R408" s="99" t="str">
        <f>IF(ISBLANK('Mortgage 2 Monthly calcs'!N408),"",'Mortgage 2 Monthly calcs'!N408)</f>
        <v/>
      </c>
      <c r="S408" s="99" t="str">
        <f>IF(ISBLANK('Mortgage 2 Monthly calcs'!O408),"",'Mortgage 2 Monthly calcs'!O408)</f>
        <v/>
      </c>
      <c r="T408" s="99"/>
      <c r="U408" s="99">
        <f>IF(ISBLANK('Mortgage 2 Monthly calcs'!P408),"",'Mortgage 2 Monthly calcs'!P408)</f>
        <v>0</v>
      </c>
      <c r="V408" s="99" t="str">
        <f>IF(ISBLANK('Mortgage 2 Monthly calcs'!Q408),"",'Mortgage 2 Monthly calcs'!Q408)</f>
        <v/>
      </c>
      <c r="W408" s="99" t="str">
        <f>IF(ISBLANK('Mortgage 2 Monthly calcs'!R408),"",'Mortgage 2 Monthly calcs'!R408)</f>
        <v/>
      </c>
      <c r="X408" s="99">
        <f>IF(ISBLANK('Mortgage 2 Monthly calcs'!S408),"",'Mortgage 2 Monthly calcs'!S408)</f>
        <v>0</v>
      </c>
      <c r="Y408" s="99" t="str">
        <f>IF(ISBLANK('Mortgage 2 Monthly calcs'!T408),"",'Mortgage 2 Monthly calcs'!T408)</f>
        <v/>
      </c>
      <c r="Z408" s="99">
        <f>IF(ISBLANK('Mortgage 2 Monthly calcs'!U408),"",'Mortgage 2 Monthly calcs'!U408)</f>
        <v>93290.420445652519</v>
      </c>
      <c r="AA408" s="99" t="str">
        <f>IF(ISBLANK('Mortgage 2 Monthly calcs'!V408),"",'Mortgage 2 Monthly calcs'!V408)</f>
        <v/>
      </c>
      <c r="AB408" s="99" t="str">
        <f>IF(ISBLANK('Mortgage 2 Monthly calcs'!W408),"",'Mortgage 2 Monthly calcs'!W408)</f>
        <v/>
      </c>
    </row>
    <row r="409" spans="2:28" x14ac:dyDescent="0.25">
      <c r="B409" s="110"/>
      <c r="C409" s="111"/>
      <c r="D409" s="124"/>
      <c r="E409" s="122" t="str">
        <f>IF(ISBLANK('Mortgage 2 Monthly calcs'!E409),"",'Mortgage 2 Monthly calcs'!E409)</f>
        <v/>
      </c>
      <c r="F409" s="122" t="str">
        <f>IF(ISBLANK('Mortgage 2 Monthly calcs'!F409),"",'Mortgage 2 Monthly calcs'!F409)</f>
        <v>Dec</v>
      </c>
      <c r="G409" s="123"/>
      <c r="H409" s="123">
        <f>IF(ISBLANK('Mortgage 2 Monthly calcs'!G409),"",'Mortgage 2 Monthly calcs'!G409)</f>
        <v>0</v>
      </c>
      <c r="I409" s="99" t="e">
        <f>IF(ISBLANK('Mortgage 2 Monthly calcs'!H409),"",'Mortgage 2 Monthly calcs'!H409)</f>
        <v>#VALUE!</v>
      </c>
      <c r="J409" s="99">
        <f>IF(ISBLANK('Mortgage 2 Monthly calcs'!I409),"",'Mortgage 2 Monthly calcs'!I409)</f>
        <v>0</v>
      </c>
      <c r="K409" s="99" t="str">
        <f>IF(ISBLANK('Mortgage 2 Monthly calcs'!J409),"",'Mortgage 2 Monthly calcs'!J409)</f>
        <v/>
      </c>
      <c r="L409" s="99"/>
      <c r="M409" s="99">
        <f>IF(ISBLANK('Mortgage 2 Monthly calcs'!K409),"",'Mortgage 2 Monthly calcs'!K409)</f>
        <v>0</v>
      </c>
      <c r="N409" s="99"/>
      <c r="O409" s="99" t="e">
        <f>IF(ISBLANK('Mortgage 2 Monthly calcs'!L409),"",'Mortgage 2 Monthly calcs'!L409)</f>
        <v>#VALUE!</v>
      </c>
      <c r="P409" s="99"/>
      <c r="Q409" s="99" t="str">
        <f>IF(ISBLANK('Mortgage 2 Monthly calcs'!M409),"",'Mortgage 2 Monthly calcs'!M409)</f>
        <v/>
      </c>
      <c r="R409" s="99" t="str">
        <f>IF(ISBLANK('Mortgage 2 Monthly calcs'!N409),"",'Mortgage 2 Monthly calcs'!N409)</f>
        <v/>
      </c>
      <c r="S409" s="99" t="str">
        <f>IF(ISBLANK('Mortgage 2 Monthly calcs'!O409),"",'Mortgage 2 Monthly calcs'!O409)</f>
        <v/>
      </c>
      <c r="T409" s="99"/>
      <c r="U409" s="99">
        <f>IF(ISBLANK('Mortgage 2 Monthly calcs'!P409),"",'Mortgage 2 Monthly calcs'!P409)</f>
        <v>0</v>
      </c>
      <c r="V409" s="99" t="str">
        <f>IF(ISBLANK('Mortgage 2 Monthly calcs'!Q409),"",'Mortgage 2 Monthly calcs'!Q409)</f>
        <v/>
      </c>
      <c r="W409" s="99" t="str">
        <f>IF(ISBLANK('Mortgage 2 Monthly calcs'!R409),"",'Mortgage 2 Monthly calcs'!R409)</f>
        <v/>
      </c>
      <c r="X409" s="99">
        <f>IF(ISBLANK('Mortgage 2 Monthly calcs'!S409),"",'Mortgage 2 Monthly calcs'!S409)</f>
        <v>0</v>
      </c>
      <c r="Y409" s="99" t="str">
        <f>IF(ISBLANK('Mortgage 2 Monthly calcs'!T409),"",'Mortgage 2 Monthly calcs'!T409)</f>
        <v/>
      </c>
      <c r="Z409" s="99">
        <f>IF(ISBLANK('Mortgage 2 Monthly calcs'!U409),"",'Mortgage 2 Monthly calcs'!U409)</f>
        <v>93290.420445652519</v>
      </c>
      <c r="AA409" s="99" t="str">
        <f>IF(ISBLANK('Mortgage 2 Monthly calcs'!V409),"",'Mortgage 2 Monthly calcs'!V409)</f>
        <v/>
      </c>
      <c r="AB409" s="99" t="str">
        <f>IF(ISBLANK('Mortgage 2 Monthly calcs'!W409),"",'Mortgage 2 Monthly calcs'!W409)</f>
        <v/>
      </c>
    </row>
    <row r="410" spans="2:28" x14ac:dyDescent="0.25">
      <c r="B410" s="110"/>
      <c r="C410" s="111"/>
      <c r="D410" s="124"/>
      <c r="E410" s="122">
        <f>IF(ISBLANK('Mortgage 2 Monthly calcs'!E410),"",'Mortgage 2 Monthly calcs'!E410)</f>
        <v>2043</v>
      </c>
      <c r="F410" s="122" t="str">
        <f>IF(ISBLANK('Mortgage 2 Monthly calcs'!F410),"",'Mortgage 2 Monthly calcs'!F410)</f>
        <v>Jan</v>
      </c>
      <c r="G410" s="123"/>
      <c r="H410" s="123">
        <f>IF(ISBLANK('Mortgage 2 Monthly calcs'!G410),"",'Mortgage 2 Monthly calcs'!G410)</f>
        <v>0</v>
      </c>
      <c r="I410" s="99" t="e">
        <f>IF(ISBLANK('Mortgage 2 Monthly calcs'!H410),"",'Mortgage 2 Monthly calcs'!H410)</f>
        <v>#VALUE!</v>
      </c>
      <c r="J410" s="99">
        <f>IF(ISBLANK('Mortgage 2 Monthly calcs'!I410),"",'Mortgage 2 Monthly calcs'!I410)</f>
        <v>0</v>
      </c>
      <c r="K410" s="99" t="str">
        <f>IF(ISBLANK('Mortgage 2 Monthly calcs'!J410),"",'Mortgage 2 Monthly calcs'!J410)</f>
        <v/>
      </c>
      <c r="L410" s="99"/>
      <c r="M410" s="99">
        <f>IF(ISBLANK('Mortgage 2 Monthly calcs'!K410),"",'Mortgage 2 Monthly calcs'!K410)</f>
        <v>0</v>
      </c>
      <c r="N410" s="99"/>
      <c r="O410" s="99" t="e">
        <f>IF(ISBLANK('Mortgage 2 Monthly calcs'!L410),"",'Mortgage 2 Monthly calcs'!L410)</f>
        <v>#VALUE!</v>
      </c>
      <c r="P410" s="99"/>
      <c r="Q410" s="99" t="str">
        <f>IF(ISBLANK('Mortgage 2 Monthly calcs'!M410),"",'Mortgage 2 Monthly calcs'!M410)</f>
        <v/>
      </c>
      <c r="R410" s="99" t="str">
        <f>IF(ISBLANK('Mortgage 2 Monthly calcs'!N410),"",'Mortgage 2 Monthly calcs'!N410)</f>
        <v/>
      </c>
      <c r="S410" s="99" t="str">
        <f>IF(ISBLANK('Mortgage 2 Monthly calcs'!O410),"",'Mortgage 2 Monthly calcs'!O410)</f>
        <v/>
      </c>
      <c r="T410" s="99"/>
      <c r="U410" s="99">
        <f>IF(ISBLANK('Mortgage 2 Monthly calcs'!P410),"",'Mortgage 2 Monthly calcs'!P410)</f>
        <v>0</v>
      </c>
      <c r="V410" s="99" t="str">
        <f>IF(ISBLANK('Mortgage 2 Monthly calcs'!Q410),"",'Mortgage 2 Monthly calcs'!Q410)</f>
        <v/>
      </c>
      <c r="W410" s="99" t="str">
        <f>IF(ISBLANK('Mortgage 2 Monthly calcs'!R410),"",'Mortgage 2 Monthly calcs'!R410)</f>
        <v/>
      </c>
      <c r="X410" s="99">
        <f>IF(ISBLANK('Mortgage 2 Monthly calcs'!S410),"",'Mortgage 2 Monthly calcs'!S410)</f>
        <v>0</v>
      </c>
      <c r="Y410" s="99" t="str">
        <f>IF(ISBLANK('Mortgage 2 Monthly calcs'!T410),"",'Mortgage 2 Monthly calcs'!T410)</f>
        <v/>
      </c>
      <c r="Z410" s="99">
        <f>IF(ISBLANK('Mortgage 2 Monthly calcs'!U410),"",'Mortgage 2 Monthly calcs'!U410)</f>
        <v>93290.420445652519</v>
      </c>
      <c r="AA410" s="99" t="str">
        <f>IF(ISBLANK('Mortgage 2 Monthly calcs'!V410),"",'Mortgage 2 Monthly calcs'!V410)</f>
        <v/>
      </c>
      <c r="AB410" s="99" t="str">
        <f>IF(ISBLANK('Mortgage 2 Monthly calcs'!W410),"",'Mortgage 2 Monthly calcs'!W410)</f>
        <v/>
      </c>
    </row>
    <row r="411" spans="2:28" x14ac:dyDescent="0.25">
      <c r="B411" s="110"/>
      <c r="C411" s="111"/>
      <c r="D411" s="124" t="str">
        <f>IF(K1179=1,F403+1,"")</f>
        <v/>
      </c>
      <c r="E411" s="122" t="str">
        <f>IF(ISBLANK('Mortgage 2 Monthly calcs'!E411),"",'Mortgage 2 Monthly calcs'!E411)</f>
        <v/>
      </c>
      <c r="F411" s="122" t="str">
        <f>IF(ISBLANK('Mortgage 2 Monthly calcs'!F411),"",'Mortgage 2 Monthly calcs'!F411)</f>
        <v>Feb</v>
      </c>
      <c r="G411" s="123"/>
      <c r="H411" s="123">
        <f>IF(ISBLANK('Mortgage 2 Monthly calcs'!G411),"",'Mortgage 2 Monthly calcs'!G411)</f>
        <v>0</v>
      </c>
      <c r="I411" s="99" t="e">
        <f>IF(ISBLANK('Mortgage 2 Monthly calcs'!H411),"",'Mortgage 2 Monthly calcs'!H411)</f>
        <v>#VALUE!</v>
      </c>
      <c r="J411" s="99">
        <f>IF(ISBLANK('Mortgage 2 Monthly calcs'!I411),"",'Mortgage 2 Monthly calcs'!I411)</f>
        <v>0</v>
      </c>
      <c r="K411" s="99" t="str">
        <f>IF(ISBLANK('Mortgage 2 Monthly calcs'!J411),"",'Mortgage 2 Monthly calcs'!J411)</f>
        <v/>
      </c>
      <c r="L411" s="99"/>
      <c r="M411" s="99">
        <f>IF(ISBLANK('Mortgage 2 Monthly calcs'!K411),"",'Mortgage 2 Monthly calcs'!K411)</f>
        <v>0</v>
      </c>
      <c r="N411" s="99"/>
      <c r="O411" s="99" t="e">
        <f>IF(ISBLANK('Mortgage 2 Monthly calcs'!L411),"",'Mortgage 2 Monthly calcs'!L411)</f>
        <v>#VALUE!</v>
      </c>
      <c r="P411" s="99"/>
      <c r="Q411" s="99" t="str">
        <f>IF(ISBLANK('Mortgage 2 Monthly calcs'!M411),"",'Mortgage 2 Monthly calcs'!M411)</f>
        <v/>
      </c>
      <c r="R411" s="99" t="str">
        <f>IF(ISBLANK('Mortgage 2 Monthly calcs'!N411),"",'Mortgage 2 Monthly calcs'!N411)</f>
        <v/>
      </c>
      <c r="S411" s="99" t="str">
        <f>IF(ISBLANK('Mortgage 2 Monthly calcs'!O411),"",'Mortgage 2 Monthly calcs'!O411)</f>
        <v/>
      </c>
      <c r="T411" s="99"/>
      <c r="U411" s="99">
        <f>IF(ISBLANK('Mortgage 2 Monthly calcs'!P411),"",'Mortgage 2 Monthly calcs'!P411)</f>
        <v>0</v>
      </c>
      <c r="V411" s="99" t="str">
        <f>IF(ISBLANK('Mortgage 2 Monthly calcs'!Q411),"",'Mortgage 2 Monthly calcs'!Q411)</f>
        <v/>
      </c>
      <c r="W411" s="99" t="str">
        <f>IF(ISBLANK('Mortgage 2 Monthly calcs'!R411),"",'Mortgage 2 Monthly calcs'!R411)</f>
        <v/>
      </c>
      <c r="X411" s="99">
        <f>IF(ISBLANK('Mortgage 2 Monthly calcs'!S411),"",'Mortgage 2 Monthly calcs'!S411)</f>
        <v>0</v>
      </c>
      <c r="Y411" s="99" t="str">
        <f>IF(ISBLANK('Mortgage 2 Monthly calcs'!T411),"",'Mortgage 2 Monthly calcs'!T411)</f>
        <v/>
      </c>
      <c r="Z411" s="99">
        <f>IF(ISBLANK('Mortgage 2 Monthly calcs'!U411),"",'Mortgage 2 Monthly calcs'!U411)</f>
        <v>93290.420445652519</v>
      </c>
      <c r="AA411" s="99" t="str">
        <f>IF(ISBLANK('Mortgage 2 Monthly calcs'!V411),"",'Mortgage 2 Monthly calcs'!V411)</f>
        <v/>
      </c>
      <c r="AB411" s="99" t="str">
        <f>IF(ISBLANK('Mortgage 2 Monthly calcs'!W411),"",'Mortgage 2 Monthly calcs'!W411)</f>
        <v/>
      </c>
    </row>
    <row r="412" spans="2:28" x14ac:dyDescent="0.25">
      <c r="B412" s="110"/>
      <c r="C412" s="111"/>
      <c r="D412" s="124" t="str">
        <f>IF(K1180=1,F403+1,"")</f>
        <v/>
      </c>
      <c r="E412" s="122" t="str">
        <f>IF(ISBLANK('Mortgage 2 Monthly calcs'!E412),"",'Mortgage 2 Monthly calcs'!E412)</f>
        <v/>
      </c>
      <c r="F412" s="122" t="str">
        <f>IF(ISBLANK('Mortgage 2 Monthly calcs'!F412),"",'Mortgage 2 Monthly calcs'!F412)</f>
        <v>Mar</v>
      </c>
      <c r="G412" s="123"/>
      <c r="H412" s="123">
        <f>IF(ISBLANK('Mortgage 2 Monthly calcs'!G412),"",'Mortgage 2 Monthly calcs'!G412)</f>
        <v>0</v>
      </c>
      <c r="I412" s="99" t="e">
        <f>IF(ISBLANK('Mortgage 2 Monthly calcs'!H412),"",'Mortgage 2 Monthly calcs'!H412)</f>
        <v>#VALUE!</v>
      </c>
      <c r="J412" s="99">
        <f>IF(ISBLANK('Mortgage 2 Monthly calcs'!I412),"",'Mortgage 2 Monthly calcs'!I412)</f>
        <v>0</v>
      </c>
      <c r="K412" s="99" t="str">
        <f>IF(ISBLANK('Mortgage 2 Monthly calcs'!J412),"",'Mortgage 2 Monthly calcs'!J412)</f>
        <v/>
      </c>
      <c r="L412" s="99"/>
      <c r="M412" s="99">
        <f>IF(ISBLANK('Mortgage 2 Monthly calcs'!K412),"",'Mortgage 2 Monthly calcs'!K412)</f>
        <v>0</v>
      </c>
      <c r="N412" s="99"/>
      <c r="O412" s="99" t="e">
        <f>IF(ISBLANK('Mortgage 2 Monthly calcs'!L412),"",'Mortgage 2 Monthly calcs'!L412)</f>
        <v>#VALUE!</v>
      </c>
      <c r="P412" s="99"/>
      <c r="Q412" s="99" t="str">
        <f>IF(ISBLANK('Mortgage 2 Monthly calcs'!M412),"",'Mortgage 2 Monthly calcs'!M412)</f>
        <v/>
      </c>
      <c r="R412" s="99" t="str">
        <f>IF(ISBLANK('Mortgage 2 Monthly calcs'!N412),"",'Mortgage 2 Monthly calcs'!N412)</f>
        <v/>
      </c>
      <c r="S412" s="99" t="str">
        <f>IF(ISBLANK('Mortgage 2 Monthly calcs'!O412),"",'Mortgage 2 Monthly calcs'!O412)</f>
        <v/>
      </c>
      <c r="T412" s="99"/>
      <c r="U412" s="99">
        <f>IF(ISBLANK('Mortgage 2 Monthly calcs'!P412),"",'Mortgage 2 Monthly calcs'!P412)</f>
        <v>0</v>
      </c>
      <c r="V412" s="99" t="str">
        <f>IF(ISBLANK('Mortgage 2 Monthly calcs'!Q412),"",'Mortgage 2 Monthly calcs'!Q412)</f>
        <v/>
      </c>
      <c r="W412" s="99" t="str">
        <f>IF(ISBLANK('Mortgage 2 Monthly calcs'!R412),"",'Mortgage 2 Monthly calcs'!R412)</f>
        <v/>
      </c>
      <c r="X412" s="99">
        <f>IF(ISBLANK('Mortgage 2 Monthly calcs'!S412),"",'Mortgage 2 Monthly calcs'!S412)</f>
        <v>0</v>
      </c>
      <c r="Y412" s="99" t="str">
        <f>IF(ISBLANK('Mortgage 2 Monthly calcs'!T412),"",'Mortgage 2 Monthly calcs'!T412)</f>
        <v/>
      </c>
      <c r="Z412" s="99">
        <f>IF(ISBLANK('Mortgage 2 Monthly calcs'!U412),"",'Mortgage 2 Monthly calcs'!U412)</f>
        <v>93290.420445652519</v>
      </c>
      <c r="AA412" s="99" t="str">
        <f>IF(ISBLANK('Mortgage 2 Monthly calcs'!V412),"",'Mortgage 2 Monthly calcs'!V412)</f>
        <v/>
      </c>
      <c r="AB412" s="99" t="str">
        <f>IF(ISBLANK('Mortgage 2 Monthly calcs'!W412),"",'Mortgage 2 Monthly calcs'!W412)</f>
        <v/>
      </c>
    </row>
    <row r="413" spans="2:28" x14ac:dyDescent="0.25">
      <c r="B413" s="110"/>
      <c r="C413" s="111"/>
      <c r="D413" s="124" t="str">
        <f>IF(K1181=1,F403+1,"")</f>
        <v/>
      </c>
      <c r="E413" s="122" t="str">
        <f>IF(ISBLANK('Mortgage 2 Monthly calcs'!E413),"",'Mortgage 2 Monthly calcs'!E413)</f>
        <v/>
      </c>
      <c r="F413" s="122" t="str">
        <f>IF(ISBLANK('Mortgage 2 Monthly calcs'!F413),"",'Mortgage 2 Monthly calcs'!F413)</f>
        <v>Apr</v>
      </c>
      <c r="G413" s="123"/>
      <c r="H413" s="123">
        <f>IF(ISBLANK('Mortgage 2 Monthly calcs'!G413),"",'Mortgage 2 Monthly calcs'!G413)</f>
        <v>0</v>
      </c>
      <c r="I413" s="99" t="e">
        <f>IF(ISBLANK('Mortgage 2 Monthly calcs'!H413),"",'Mortgage 2 Monthly calcs'!H413)</f>
        <v>#VALUE!</v>
      </c>
      <c r="J413" s="99">
        <f>IF(ISBLANK('Mortgage 2 Monthly calcs'!I413),"",'Mortgage 2 Monthly calcs'!I413)</f>
        <v>0</v>
      </c>
      <c r="K413" s="99" t="str">
        <f>IF(ISBLANK('Mortgage 2 Monthly calcs'!J413),"",'Mortgage 2 Monthly calcs'!J413)</f>
        <v/>
      </c>
      <c r="L413" s="99"/>
      <c r="M413" s="99">
        <f>IF(ISBLANK('Mortgage 2 Monthly calcs'!K413),"",'Mortgage 2 Monthly calcs'!K413)</f>
        <v>0</v>
      </c>
      <c r="N413" s="99"/>
      <c r="O413" s="99" t="e">
        <f>IF(ISBLANK('Mortgage 2 Monthly calcs'!L413),"",'Mortgage 2 Monthly calcs'!L413)</f>
        <v>#VALUE!</v>
      </c>
      <c r="P413" s="99"/>
      <c r="Q413" s="99" t="str">
        <f>IF(ISBLANK('Mortgage 2 Monthly calcs'!M413),"",'Mortgage 2 Monthly calcs'!M413)</f>
        <v/>
      </c>
      <c r="R413" s="99" t="str">
        <f>IF(ISBLANK('Mortgage 2 Monthly calcs'!N413),"",'Mortgage 2 Monthly calcs'!N413)</f>
        <v/>
      </c>
      <c r="S413" s="99" t="str">
        <f>IF(ISBLANK('Mortgage 2 Monthly calcs'!O413),"",'Mortgage 2 Monthly calcs'!O413)</f>
        <v/>
      </c>
      <c r="T413" s="99"/>
      <c r="U413" s="99">
        <f>IF(ISBLANK('Mortgage 2 Monthly calcs'!P413),"",'Mortgage 2 Monthly calcs'!P413)</f>
        <v>0</v>
      </c>
      <c r="V413" s="99" t="str">
        <f>IF(ISBLANK('Mortgage 2 Monthly calcs'!Q413),"",'Mortgage 2 Monthly calcs'!Q413)</f>
        <v/>
      </c>
      <c r="W413" s="99" t="str">
        <f>IF(ISBLANK('Mortgage 2 Monthly calcs'!R413),"",'Mortgage 2 Monthly calcs'!R413)</f>
        <v/>
      </c>
      <c r="X413" s="99">
        <f>IF(ISBLANK('Mortgage 2 Monthly calcs'!S413),"",'Mortgage 2 Monthly calcs'!S413)</f>
        <v>0</v>
      </c>
      <c r="Y413" s="99" t="str">
        <f>IF(ISBLANK('Mortgage 2 Monthly calcs'!T413),"",'Mortgage 2 Monthly calcs'!T413)</f>
        <v/>
      </c>
      <c r="Z413" s="99">
        <f>IF(ISBLANK('Mortgage 2 Monthly calcs'!U413),"",'Mortgage 2 Monthly calcs'!U413)</f>
        <v>93290.420445652519</v>
      </c>
      <c r="AA413" s="99" t="str">
        <f>IF(ISBLANK('Mortgage 2 Monthly calcs'!V413),"",'Mortgage 2 Monthly calcs'!V413)</f>
        <v/>
      </c>
      <c r="AB413" s="99" t="str">
        <f>IF(ISBLANK('Mortgage 2 Monthly calcs'!W413),"",'Mortgage 2 Monthly calcs'!W413)</f>
        <v/>
      </c>
    </row>
    <row r="414" spans="2:28" x14ac:dyDescent="0.25">
      <c r="B414" s="110"/>
      <c r="C414" s="111"/>
      <c r="D414" s="124" t="str">
        <f>IF(K1182=1,F403+1,"")</f>
        <v/>
      </c>
      <c r="E414" s="122" t="str">
        <f>IF(ISBLANK('Mortgage 2 Monthly calcs'!E414),"",'Mortgage 2 Monthly calcs'!E414)</f>
        <v/>
      </c>
      <c r="F414" s="122" t="str">
        <f>IF(ISBLANK('Mortgage 2 Monthly calcs'!F414),"",'Mortgage 2 Monthly calcs'!F414)</f>
        <v>May</v>
      </c>
      <c r="G414" s="123"/>
      <c r="H414" s="123">
        <f>IF(ISBLANK('Mortgage 2 Monthly calcs'!G414),"",'Mortgage 2 Monthly calcs'!G414)</f>
        <v>0</v>
      </c>
      <c r="I414" s="99" t="e">
        <f>IF(ISBLANK('Mortgage 2 Monthly calcs'!H414),"",'Mortgage 2 Monthly calcs'!H414)</f>
        <v>#VALUE!</v>
      </c>
      <c r="J414" s="99">
        <f>IF(ISBLANK('Mortgage 2 Monthly calcs'!I414),"",'Mortgage 2 Monthly calcs'!I414)</f>
        <v>0</v>
      </c>
      <c r="K414" s="99" t="str">
        <f>IF(ISBLANK('Mortgage 2 Monthly calcs'!J414),"",'Mortgage 2 Monthly calcs'!J414)</f>
        <v/>
      </c>
      <c r="L414" s="99"/>
      <c r="M414" s="99">
        <f>IF(ISBLANK('Mortgage 2 Monthly calcs'!K414),"",'Mortgage 2 Monthly calcs'!K414)</f>
        <v>0</v>
      </c>
      <c r="N414" s="99"/>
      <c r="O414" s="99" t="e">
        <f>IF(ISBLANK('Mortgage 2 Monthly calcs'!L414),"",'Mortgage 2 Monthly calcs'!L414)</f>
        <v>#VALUE!</v>
      </c>
      <c r="P414" s="99"/>
      <c r="Q414" s="99" t="str">
        <f>IF(ISBLANK('Mortgage 2 Monthly calcs'!M414),"",'Mortgage 2 Monthly calcs'!M414)</f>
        <v/>
      </c>
      <c r="R414" s="99" t="str">
        <f>IF(ISBLANK('Mortgage 2 Monthly calcs'!N414),"",'Mortgage 2 Monthly calcs'!N414)</f>
        <v/>
      </c>
      <c r="S414" s="99" t="str">
        <f>IF(ISBLANK('Mortgage 2 Monthly calcs'!O414),"",'Mortgage 2 Monthly calcs'!O414)</f>
        <v/>
      </c>
      <c r="T414" s="99"/>
      <c r="U414" s="99">
        <f>IF(ISBLANK('Mortgage 2 Monthly calcs'!P414),"",'Mortgage 2 Monthly calcs'!P414)</f>
        <v>0</v>
      </c>
      <c r="V414" s="99" t="str">
        <f>IF(ISBLANK('Mortgage 2 Monthly calcs'!Q414),"",'Mortgage 2 Monthly calcs'!Q414)</f>
        <v/>
      </c>
      <c r="W414" s="99" t="str">
        <f>IF(ISBLANK('Mortgage 2 Monthly calcs'!R414),"",'Mortgage 2 Monthly calcs'!R414)</f>
        <v/>
      </c>
      <c r="X414" s="99">
        <f>IF(ISBLANK('Mortgage 2 Monthly calcs'!S414),"",'Mortgage 2 Monthly calcs'!S414)</f>
        <v>0</v>
      </c>
      <c r="Y414" s="99" t="str">
        <f>IF(ISBLANK('Mortgage 2 Monthly calcs'!T414),"",'Mortgage 2 Monthly calcs'!T414)</f>
        <v/>
      </c>
      <c r="Z414" s="99">
        <f>IF(ISBLANK('Mortgage 2 Monthly calcs'!U414),"",'Mortgage 2 Monthly calcs'!U414)</f>
        <v>93290.420445652519</v>
      </c>
      <c r="AA414" s="99" t="str">
        <f>IF(ISBLANK('Mortgage 2 Monthly calcs'!V414),"",'Mortgage 2 Monthly calcs'!V414)</f>
        <v/>
      </c>
      <c r="AB414" s="99" t="str">
        <f>IF(ISBLANK('Mortgage 2 Monthly calcs'!W414),"",'Mortgage 2 Monthly calcs'!W414)</f>
        <v/>
      </c>
    </row>
    <row r="415" spans="2:28" x14ac:dyDescent="0.25">
      <c r="B415" s="110"/>
      <c r="C415" s="111"/>
      <c r="D415" s="124" t="str">
        <f>IF(K1183=1,F403+1,"")</f>
        <v/>
      </c>
      <c r="E415" s="122" t="str">
        <f>IF(ISBLANK('Mortgage 2 Monthly calcs'!E415),"",'Mortgage 2 Monthly calcs'!E415)</f>
        <v/>
      </c>
      <c r="F415" s="122" t="str">
        <f>IF(ISBLANK('Mortgage 2 Monthly calcs'!F415),"",'Mortgage 2 Monthly calcs'!F415)</f>
        <v>Jun</v>
      </c>
      <c r="G415" s="123"/>
      <c r="H415" s="123">
        <f>IF(ISBLANK('Mortgage 2 Monthly calcs'!G415),"",'Mortgage 2 Monthly calcs'!G415)</f>
        <v>0</v>
      </c>
      <c r="I415" s="99" t="e">
        <f>IF(ISBLANK('Mortgage 2 Monthly calcs'!H415),"",'Mortgage 2 Monthly calcs'!H415)</f>
        <v>#VALUE!</v>
      </c>
      <c r="J415" s="99">
        <f>IF(ISBLANK('Mortgage 2 Monthly calcs'!I415),"",'Mortgage 2 Monthly calcs'!I415)</f>
        <v>0</v>
      </c>
      <c r="K415" s="99" t="str">
        <f>IF(ISBLANK('Mortgage 2 Monthly calcs'!J415),"",'Mortgage 2 Monthly calcs'!J415)</f>
        <v/>
      </c>
      <c r="L415" s="99"/>
      <c r="M415" s="99">
        <f>IF(ISBLANK('Mortgage 2 Monthly calcs'!K415),"",'Mortgage 2 Monthly calcs'!K415)</f>
        <v>0</v>
      </c>
      <c r="N415" s="99"/>
      <c r="O415" s="99" t="e">
        <f>IF(ISBLANK('Mortgage 2 Monthly calcs'!L415),"",'Mortgage 2 Monthly calcs'!L415)</f>
        <v>#VALUE!</v>
      </c>
      <c r="P415" s="99"/>
      <c r="Q415" s="99" t="str">
        <f>IF(ISBLANK('Mortgage 2 Monthly calcs'!M415),"",'Mortgage 2 Monthly calcs'!M415)</f>
        <v/>
      </c>
      <c r="R415" s="99" t="str">
        <f>IF(ISBLANK('Mortgage 2 Monthly calcs'!N415),"",'Mortgage 2 Monthly calcs'!N415)</f>
        <v/>
      </c>
      <c r="S415" s="99" t="str">
        <f>IF(ISBLANK('Mortgage 2 Monthly calcs'!O415),"",'Mortgage 2 Monthly calcs'!O415)</f>
        <v/>
      </c>
      <c r="T415" s="99"/>
      <c r="U415" s="99">
        <f>IF(ISBLANK('Mortgage 2 Monthly calcs'!P415),"",'Mortgage 2 Monthly calcs'!P415)</f>
        <v>0</v>
      </c>
      <c r="V415" s="99" t="str">
        <f>IF(ISBLANK('Mortgage 2 Monthly calcs'!Q415),"",'Mortgage 2 Monthly calcs'!Q415)</f>
        <v/>
      </c>
      <c r="W415" s="99" t="str">
        <f>IF(ISBLANK('Mortgage 2 Monthly calcs'!R415),"",'Mortgage 2 Monthly calcs'!R415)</f>
        <v/>
      </c>
      <c r="X415" s="99">
        <f>IF(ISBLANK('Mortgage 2 Monthly calcs'!S415),"",'Mortgage 2 Monthly calcs'!S415)</f>
        <v>0</v>
      </c>
      <c r="Y415" s="99" t="str">
        <f>IF(ISBLANK('Mortgage 2 Monthly calcs'!T415),"",'Mortgage 2 Monthly calcs'!T415)</f>
        <v/>
      </c>
      <c r="Z415" s="99">
        <f>IF(ISBLANK('Mortgage 2 Monthly calcs'!U415),"",'Mortgage 2 Monthly calcs'!U415)</f>
        <v>93290.420445652519</v>
      </c>
      <c r="AA415" s="99" t="str">
        <f>IF(ISBLANK('Mortgage 2 Monthly calcs'!V415),"",'Mortgage 2 Monthly calcs'!V415)</f>
        <v/>
      </c>
      <c r="AB415" s="99" t="str">
        <f>IF(ISBLANK('Mortgage 2 Monthly calcs'!W415),"",'Mortgage 2 Monthly calcs'!W415)</f>
        <v/>
      </c>
    </row>
    <row r="416" spans="2:28" x14ac:dyDescent="0.25">
      <c r="B416" s="110"/>
      <c r="C416" s="111"/>
      <c r="D416" s="124" t="str">
        <f>IF(K1184=1,F403+1,"")</f>
        <v/>
      </c>
      <c r="E416" s="122" t="str">
        <f>IF(ISBLANK('Mortgage 2 Monthly calcs'!E416),"",'Mortgage 2 Monthly calcs'!E416)</f>
        <v/>
      </c>
      <c r="F416" s="122" t="str">
        <f>IF(ISBLANK('Mortgage 2 Monthly calcs'!F416),"",'Mortgage 2 Monthly calcs'!F416)</f>
        <v>Jul</v>
      </c>
      <c r="G416" s="123"/>
      <c r="H416" s="123">
        <f>IF(ISBLANK('Mortgage 2 Monthly calcs'!G416),"",'Mortgage 2 Monthly calcs'!G416)</f>
        <v>0</v>
      </c>
      <c r="I416" s="99" t="e">
        <f>IF(ISBLANK('Mortgage 2 Monthly calcs'!H416),"",'Mortgage 2 Monthly calcs'!H416)</f>
        <v>#VALUE!</v>
      </c>
      <c r="J416" s="99">
        <f>IF(ISBLANK('Mortgage 2 Monthly calcs'!I416),"",'Mortgage 2 Monthly calcs'!I416)</f>
        <v>0</v>
      </c>
      <c r="K416" s="99" t="str">
        <f>IF(ISBLANK('Mortgage 2 Monthly calcs'!J416),"",'Mortgage 2 Monthly calcs'!J416)</f>
        <v/>
      </c>
      <c r="L416" s="99"/>
      <c r="M416" s="99">
        <f>IF(ISBLANK('Mortgage 2 Monthly calcs'!K416),"",'Mortgage 2 Monthly calcs'!K416)</f>
        <v>0</v>
      </c>
      <c r="N416" s="99"/>
      <c r="O416" s="99" t="e">
        <f>IF(ISBLANK('Mortgage 2 Monthly calcs'!L416),"",'Mortgage 2 Monthly calcs'!L416)</f>
        <v>#VALUE!</v>
      </c>
      <c r="P416" s="99"/>
      <c r="Q416" s="99" t="str">
        <f>IF(ISBLANK('Mortgage 2 Monthly calcs'!M416),"",'Mortgage 2 Monthly calcs'!M416)</f>
        <v/>
      </c>
      <c r="R416" s="99" t="str">
        <f>IF(ISBLANK('Mortgage 2 Monthly calcs'!N416),"",'Mortgage 2 Monthly calcs'!N416)</f>
        <v/>
      </c>
      <c r="S416" s="99" t="str">
        <f>IF(ISBLANK('Mortgage 2 Monthly calcs'!O416),"",'Mortgage 2 Monthly calcs'!O416)</f>
        <v/>
      </c>
      <c r="T416" s="99"/>
      <c r="U416" s="99">
        <f>IF(ISBLANK('Mortgage 2 Monthly calcs'!P416),"",'Mortgage 2 Monthly calcs'!P416)</f>
        <v>0</v>
      </c>
      <c r="V416" s="99" t="str">
        <f>IF(ISBLANK('Mortgage 2 Monthly calcs'!Q416),"",'Mortgage 2 Monthly calcs'!Q416)</f>
        <v/>
      </c>
      <c r="W416" s="99" t="str">
        <f>IF(ISBLANK('Mortgage 2 Monthly calcs'!R416),"",'Mortgage 2 Monthly calcs'!R416)</f>
        <v/>
      </c>
      <c r="X416" s="99">
        <f>IF(ISBLANK('Mortgage 2 Monthly calcs'!S416),"",'Mortgage 2 Monthly calcs'!S416)</f>
        <v>0</v>
      </c>
      <c r="Y416" s="99" t="str">
        <f>IF(ISBLANK('Mortgage 2 Monthly calcs'!T416),"",'Mortgage 2 Monthly calcs'!T416)</f>
        <v/>
      </c>
      <c r="Z416" s="99">
        <f>IF(ISBLANK('Mortgage 2 Monthly calcs'!U416),"",'Mortgage 2 Monthly calcs'!U416)</f>
        <v>93290.420445652519</v>
      </c>
      <c r="AA416" s="99" t="str">
        <f>IF(ISBLANK('Mortgage 2 Monthly calcs'!V416),"",'Mortgage 2 Monthly calcs'!V416)</f>
        <v/>
      </c>
      <c r="AB416" s="99" t="str">
        <f>IF(ISBLANK('Mortgage 2 Monthly calcs'!W416),"",'Mortgage 2 Monthly calcs'!W416)</f>
        <v/>
      </c>
    </row>
    <row r="417" spans="2:28" x14ac:dyDescent="0.25">
      <c r="B417" s="110"/>
      <c r="C417" s="111"/>
      <c r="D417" s="124" t="str">
        <f>IF(K1185=1,F403+1,"")</f>
        <v/>
      </c>
      <c r="E417" s="122" t="str">
        <f>IF(ISBLANK('Mortgage 2 Monthly calcs'!E417),"",'Mortgage 2 Monthly calcs'!E417)</f>
        <v/>
      </c>
      <c r="F417" s="122" t="str">
        <f>IF(ISBLANK('Mortgage 2 Monthly calcs'!F417),"",'Mortgage 2 Monthly calcs'!F417)</f>
        <v>Aug</v>
      </c>
      <c r="G417" s="123"/>
      <c r="H417" s="123">
        <f>IF(ISBLANK('Mortgage 2 Monthly calcs'!G417),"",'Mortgage 2 Monthly calcs'!G417)</f>
        <v>0</v>
      </c>
      <c r="I417" s="99" t="e">
        <f>IF(ISBLANK('Mortgage 2 Monthly calcs'!H417),"",'Mortgage 2 Monthly calcs'!H417)</f>
        <v>#VALUE!</v>
      </c>
      <c r="J417" s="99">
        <f>IF(ISBLANK('Mortgage 2 Monthly calcs'!I417),"",'Mortgage 2 Monthly calcs'!I417)</f>
        <v>0</v>
      </c>
      <c r="K417" s="99" t="str">
        <f>IF(ISBLANK('Mortgage 2 Monthly calcs'!J417),"",'Mortgage 2 Monthly calcs'!J417)</f>
        <v/>
      </c>
      <c r="L417" s="99"/>
      <c r="M417" s="99">
        <f>IF(ISBLANK('Mortgage 2 Monthly calcs'!K417),"",'Mortgage 2 Monthly calcs'!K417)</f>
        <v>0</v>
      </c>
      <c r="N417" s="99"/>
      <c r="O417" s="99" t="e">
        <f>IF(ISBLANK('Mortgage 2 Monthly calcs'!L417),"",'Mortgage 2 Monthly calcs'!L417)</f>
        <v>#VALUE!</v>
      </c>
      <c r="P417" s="99"/>
      <c r="Q417" s="99" t="str">
        <f>IF(ISBLANK('Mortgage 2 Monthly calcs'!M417),"",'Mortgage 2 Monthly calcs'!M417)</f>
        <v/>
      </c>
      <c r="R417" s="99" t="str">
        <f>IF(ISBLANK('Mortgage 2 Monthly calcs'!N417),"",'Mortgage 2 Monthly calcs'!N417)</f>
        <v/>
      </c>
      <c r="S417" s="99" t="str">
        <f>IF(ISBLANK('Mortgage 2 Monthly calcs'!O417),"",'Mortgage 2 Monthly calcs'!O417)</f>
        <v/>
      </c>
      <c r="T417" s="99"/>
      <c r="U417" s="99">
        <f>IF(ISBLANK('Mortgage 2 Monthly calcs'!P417),"",'Mortgage 2 Monthly calcs'!P417)</f>
        <v>0</v>
      </c>
      <c r="V417" s="99" t="str">
        <f>IF(ISBLANK('Mortgage 2 Monthly calcs'!Q417),"",'Mortgage 2 Monthly calcs'!Q417)</f>
        <v/>
      </c>
      <c r="W417" s="99" t="str">
        <f>IF(ISBLANK('Mortgage 2 Monthly calcs'!R417),"",'Mortgage 2 Monthly calcs'!R417)</f>
        <v/>
      </c>
      <c r="X417" s="99">
        <f>IF(ISBLANK('Mortgage 2 Monthly calcs'!S417),"",'Mortgage 2 Monthly calcs'!S417)</f>
        <v>0</v>
      </c>
      <c r="Y417" s="99" t="str">
        <f>IF(ISBLANK('Mortgage 2 Monthly calcs'!T417),"",'Mortgage 2 Monthly calcs'!T417)</f>
        <v/>
      </c>
      <c r="Z417" s="99">
        <f>IF(ISBLANK('Mortgage 2 Monthly calcs'!U417),"",'Mortgage 2 Monthly calcs'!U417)</f>
        <v>93290.420445652519</v>
      </c>
      <c r="AA417" s="99" t="str">
        <f>IF(ISBLANK('Mortgage 2 Monthly calcs'!V417),"",'Mortgage 2 Monthly calcs'!V417)</f>
        <v/>
      </c>
      <c r="AB417" s="99" t="str">
        <f>IF(ISBLANK('Mortgage 2 Monthly calcs'!W417),"",'Mortgage 2 Monthly calcs'!W417)</f>
        <v/>
      </c>
    </row>
    <row r="418" spans="2:28" x14ac:dyDescent="0.25">
      <c r="B418" s="110"/>
      <c r="C418" s="111"/>
      <c r="D418" s="124" t="str">
        <f>IF(K1186=1,F403+1,"")</f>
        <v/>
      </c>
      <c r="E418" s="122" t="str">
        <f>IF(ISBLANK('Mortgage 2 Monthly calcs'!E418),"",'Mortgage 2 Monthly calcs'!E418)</f>
        <v/>
      </c>
      <c r="F418" s="122" t="str">
        <f>IF(ISBLANK('Mortgage 2 Monthly calcs'!F418),"",'Mortgage 2 Monthly calcs'!F418)</f>
        <v>Sep</v>
      </c>
      <c r="G418" s="123"/>
      <c r="H418" s="123">
        <f>IF(ISBLANK('Mortgage 2 Monthly calcs'!G418),"",'Mortgage 2 Monthly calcs'!G418)</f>
        <v>0</v>
      </c>
      <c r="I418" s="99" t="e">
        <f>IF(ISBLANK('Mortgage 2 Monthly calcs'!H418),"",'Mortgage 2 Monthly calcs'!H418)</f>
        <v>#VALUE!</v>
      </c>
      <c r="J418" s="99">
        <f>IF(ISBLANK('Mortgage 2 Monthly calcs'!I418),"",'Mortgage 2 Monthly calcs'!I418)</f>
        <v>0</v>
      </c>
      <c r="K418" s="99" t="str">
        <f>IF(ISBLANK('Mortgage 2 Monthly calcs'!J418),"",'Mortgage 2 Monthly calcs'!J418)</f>
        <v/>
      </c>
      <c r="L418" s="99"/>
      <c r="M418" s="99">
        <f>IF(ISBLANK('Mortgage 2 Monthly calcs'!K418),"",'Mortgage 2 Monthly calcs'!K418)</f>
        <v>0</v>
      </c>
      <c r="N418" s="99"/>
      <c r="O418" s="99" t="e">
        <f>IF(ISBLANK('Mortgage 2 Monthly calcs'!L418),"",'Mortgage 2 Monthly calcs'!L418)</f>
        <v>#VALUE!</v>
      </c>
      <c r="P418" s="99"/>
      <c r="Q418" s="99" t="str">
        <f>IF(ISBLANK('Mortgage 2 Monthly calcs'!M418),"",'Mortgage 2 Monthly calcs'!M418)</f>
        <v/>
      </c>
      <c r="R418" s="99" t="str">
        <f>IF(ISBLANK('Mortgage 2 Monthly calcs'!N418),"",'Mortgage 2 Monthly calcs'!N418)</f>
        <v/>
      </c>
      <c r="S418" s="99" t="str">
        <f>IF(ISBLANK('Mortgage 2 Monthly calcs'!O418),"",'Mortgage 2 Monthly calcs'!O418)</f>
        <v/>
      </c>
      <c r="T418" s="99"/>
      <c r="U418" s="99">
        <f>IF(ISBLANK('Mortgage 2 Monthly calcs'!P418),"",'Mortgage 2 Monthly calcs'!P418)</f>
        <v>0</v>
      </c>
      <c r="V418" s="99" t="str">
        <f>IF(ISBLANK('Mortgage 2 Monthly calcs'!Q418),"",'Mortgage 2 Monthly calcs'!Q418)</f>
        <v/>
      </c>
      <c r="W418" s="99" t="str">
        <f>IF(ISBLANK('Mortgage 2 Monthly calcs'!R418),"",'Mortgage 2 Monthly calcs'!R418)</f>
        <v/>
      </c>
      <c r="X418" s="99">
        <f>IF(ISBLANK('Mortgage 2 Monthly calcs'!S418),"",'Mortgage 2 Monthly calcs'!S418)</f>
        <v>0</v>
      </c>
      <c r="Y418" s="99" t="str">
        <f>IF(ISBLANK('Mortgage 2 Monthly calcs'!T418),"",'Mortgage 2 Monthly calcs'!T418)</f>
        <v/>
      </c>
      <c r="Z418" s="99">
        <f>IF(ISBLANK('Mortgage 2 Monthly calcs'!U418),"",'Mortgage 2 Monthly calcs'!U418)</f>
        <v>93290.420445652519</v>
      </c>
      <c r="AA418" s="99" t="str">
        <f>IF(ISBLANK('Mortgage 2 Monthly calcs'!V418),"",'Mortgage 2 Monthly calcs'!V418)</f>
        <v/>
      </c>
      <c r="AB418" s="99" t="str">
        <f>IF(ISBLANK('Mortgage 2 Monthly calcs'!W418),"",'Mortgage 2 Monthly calcs'!W418)</f>
        <v/>
      </c>
    </row>
    <row r="419" spans="2:28" x14ac:dyDescent="0.25">
      <c r="B419" s="110"/>
      <c r="C419" s="111"/>
      <c r="D419" s="124">
        <f>D407+1</f>
        <v>34</v>
      </c>
      <c r="E419" s="122" t="str">
        <f>IF(ISBLANK('Mortgage 2 Monthly calcs'!E419),"",'Mortgage 2 Monthly calcs'!E419)</f>
        <v/>
      </c>
      <c r="F419" s="122" t="str">
        <f>IF(ISBLANK('Mortgage 2 Monthly calcs'!F419),"",'Mortgage 2 Monthly calcs'!F419)</f>
        <v>Oct</v>
      </c>
      <c r="G419" s="123"/>
      <c r="H419" s="123">
        <f>IF(ISBLANK('Mortgage 2 Monthly calcs'!G419),"",'Mortgage 2 Monthly calcs'!G419)</f>
        <v>0</v>
      </c>
      <c r="I419" s="99" t="e">
        <f>IF(ISBLANK('Mortgage 2 Monthly calcs'!H419),"",'Mortgage 2 Monthly calcs'!H419)</f>
        <v>#VALUE!</v>
      </c>
      <c r="J419" s="99">
        <f>IF(ISBLANK('Mortgage 2 Monthly calcs'!I419),"",'Mortgage 2 Monthly calcs'!I419)</f>
        <v>0</v>
      </c>
      <c r="K419" s="99" t="str">
        <f>IF(ISBLANK('Mortgage 2 Monthly calcs'!J419),"",'Mortgage 2 Monthly calcs'!J419)</f>
        <v/>
      </c>
      <c r="L419" s="99"/>
      <c r="M419" s="99">
        <f>IF(ISBLANK('Mortgage 2 Monthly calcs'!K419),"",'Mortgage 2 Monthly calcs'!K419)</f>
        <v>0</v>
      </c>
      <c r="N419" s="99"/>
      <c r="O419" s="99" t="e">
        <f>IF(ISBLANK('Mortgage 2 Monthly calcs'!L419),"",'Mortgage 2 Monthly calcs'!L419)</f>
        <v>#VALUE!</v>
      </c>
      <c r="P419" s="99"/>
      <c r="Q419" s="99" t="str">
        <f>IF(ISBLANK('Mortgage 2 Monthly calcs'!M419),"",'Mortgage 2 Monthly calcs'!M419)</f>
        <v/>
      </c>
      <c r="R419" s="99" t="str">
        <f>IF(ISBLANK('Mortgage 2 Monthly calcs'!N419),"",'Mortgage 2 Monthly calcs'!N419)</f>
        <v/>
      </c>
      <c r="S419" s="99" t="str">
        <f>IF(ISBLANK('Mortgage 2 Monthly calcs'!O419),"",'Mortgage 2 Monthly calcs'!O419)</f>
        <v/>
      </c>
      <c r="T419" s="99"/>
      <c r="U419" s="99">
        <f>IF(ISBLANK('Mortgage 2 Monthly calcs'!P419),"",'Mortgage 2 Monthly calcs'!P419)</f>
        <v>0</v>
      </c>
      <c r="V419" s="99" t="str">
        <f>IF(ISBLANK('Mortgage 2 Monthly calcs'!Q419),"",'Mortgage 2 Monthly calcs'!Q419)</f>
        <v/>
      </c>
      <c r="W419" s="99" t="str">
        <f>IF(ISBLANK('Mortgage 2 Monthly calcs'!R419),"",'Mortgage 2 Monthly calcs'!R419)</f>
        <v/>
      </c>
      <c r="X419" s="99">
        <f>IF(ISBLANK('Mortgage 2 Monthly calcs'!S419),"",'Mortgage 2 Monthly calcs'!S419)</f>
        <v>0</v>
      </c>
      <c r="Y419" s="99" t="str">
        <f>IF(ISBLANK('Mortgage 2 Monthly calcs'!T419),"",'Mortgage 2 Monthly calcs'!T419)</f>
        <v/>
      </c>
      <c r="Z419" s="99">
        <f>IF(ISBLANK('Mortgage 2 Monthly calcs'!U419),"",'Mortgage 2 Monthly calcs'!U419)</f>
        <v>93290.420445652519</v>
      </c>
      <c r="AA419" s="99" t="str">
        <f>IF(ISBLANK('Mortgage 2 Monthly calcs'!V419),"",'Mortgage 2 Monthly calcs'!V419)</f>
        <v/>
      </c>
      <c r="AB419" s="99" t="str">
        <f>IF(ISBLANK('Mortgage 2 Monthly calcs'!W419),"",'Mortgage 2 Monthly calcs'!W419)</f>
        <v/>
      </c>
    </row>
    <row r="420" spans="2:28" x14ac:dyDescent="0.25">
      <c r="B420" s="110"/>
      <c r="C420" s="111"/>
      <c r="D420" s="124"/>
      <c r="E420" s="122" t="str">
        <f>IF(ISBLANK('Mortgage 2 Monthly calcs'!E420),"",'Mortgage 2 Monthly calcs'!E420)</f>
        <v/>
      </c>
      <c r="F420" s="122" t="str">
        <f>IF(ISBLANK('Mortgage 2 Monthly calcs'!F420),"",'Mortgage 2 Monthly calcs'!F420)</f>
        <v>Nov</v>
      </c>
      <c r="G420" s="123"/>
      <c r="H420" s="123">
        <f>IF(ISBLANK('Mortgage 2 Monthly calcs'!G420),"",'Mortgage 2 Monthly calcs'!G420)</f>
        <v>0</v>
      </c>
      <c r="I420" s="99" t="e">
        <f>IF(ISBLANK('Mortgage 2 Monthly calcs'!H420),"",'Mortgage 2 Monthly calcs'!H420)</f>
        <v>#VALUE!</v>
      </c>
      <c r="J420" s="99">
        <f>IF(ISBLANK('Mortgage 2 Monthly calcs'!I420),"",'Mortgage 2 Monthly calcs'!I420)</f>
        <v>0</v>
      </c>
      <c r="K420" s="99" t="str">
        <f>IF(ISBLANK('Mortgage 2 Monthly calcs'!J420),"",'Mortgage 2 Monthly calcs'!J420)</f>
        <v/>
      </c>
      <c r="L420" s="99"/>
      <c r="M420" s="99">
        <f>IF(ISBLANK('Mortgage 2 Monthly calcs'!K420),"",'Mortgage 2 Monthly calcs'!K420)</f>
        <v>0</v>
      </c>
      <c r="N420" s="99"/>
      <c r="O420" s="99" t="e">
        <f>IF(ISBLANK('Mortgage 2 Monthly calcs'!L420),"",'Mortgage 2 Monthly calcs'!L420)</f>
        <v>#VALUE!</v>
      </c>
      <c r="P420" s="99"/>
      <c r="Q420" s="99" t="str">
        <f>IF(ISBLANK('Mortgage 2 Monthly calcs'!M420),"",'Mortgage 2 Monthly calcs'!M420)</f>
        <v/>
      </c>
      <c r="R420" s="99" t="str">
        <f>IF(ISBLANK('Mortgage 2 Monthly calcs'!N420),"",'Mortgage 2 Monthly calcs'!N420)</f>
        <v/>
      </c>
      <c r="S420" s="99" t="str">
        <f>IF(ISBLANK('Mortgage 2 Monthly calcs'!O420),"",'Mortgage 2 Monthly calcs'!O420)</f>
        <v/>
      </c>
      <c r="T420" s="99"/>
      <c r="U420" s="99">
        <f>IF(ISBLANK('Mortgage 2 Monthly calcs'!P420),"",'Mortgage 2 Monthly calcs'!P420)</f>
        <v>0</v>
      </c>
      <c r="V420" s="99" t="str">
        <f>IF(ISBLANK('Mortgage 2 Monthly calcs'!Q420),"",'Mortgage 2 Monthly calcs'!Q420)</f>
        <v/>
      </c>
      <c r="W420" s="99" t="str">
        <f>IF(ISBLANK('Mortgage 2 Monthly calcs'!R420),"",'Mortgage 2 Monthly calcs'!R420)</f>
        <v/>
      </c>
      <c r="X420" s="99">
        <f>IF(ISBLANK('Mortgage 2 Monthly calcs'!S420),"",'Mortgage 2 Monthly calcs'!S420)</f>
        <v>0</v>
      </c>
      <c r="Y420" s="99" t="str">
        <f>IF(ISBLANK('Mortgage 2 Monthly calcs'!T420),"",'Mortgage 2 Monthly calcs'!T420)</f>
        <v/>
      </c>
      <c r="Z420" s="99">
        <f>IF(ISBLANK('Mortgage 2 Monthly calcs'!U420),"",'Mortgage 2 Monthly calcs'!U420)</f>
        <v>93290.420445652519</v>
      </c>
      <c r="AA420" s="99" t="str">
        <f>IF(ISBLANK('Mortgage 2 Monthly calcs'!V420),"",'Mortgage 2 Monthly calcs'!V420)</f>
        <v/>
      </c>
      <c r="AB420" s="99" t="str">
        <f>IF(ISBLANK('Mortgage 2 Monthly calcs'!W420),"",'Mortgage 2 Monthly calcs'!W420)</f>
        <v/>
      </c>
    </row>
    <row r="421" spans="2:28" x14ac:dyDescent="0.25">
      <c r="B421" s="110"/>
      <c r="C421" s="111"/>
      <c r="D421" s="124"/>
      <c r="E421" s="122" t="str">
        <f>IF(ISBLANK('Mortgage 2 Monthly calcs'!E421),"",'Mortgage 2 Monthly calcs'!E421)</f>
        <v/>
      </c>
      <c r="F421" s="122" t="str">
        <f>IF(ISBLANK('Mortgage 2 Monthly calcs'!F421),"",'Mortgage 2 Monthly calcs'!F421)</f>
        <v>Dec</v>
      </c>
      <c r="G421" s="123"/>
      <c r="H421" s="123">
        <f>IF(ISBLANK('Mortgage 2 Monthly calcs'!G421),"",'Mortgage 2 Monthly calcs'!G421)</f>
        <v>0</v>
      </c>
      <c r="I421" s="99" t="e">
        <f>IF(ISBLANK('Mortgage 2 Monthly calcs'!H421),"",'Mortgage 2 Monthly calcs'!H421)</f>
        <v>#VALUE!</v>
      </c>
      <c r="J421" s="99">
        <f>IF(ISBLANK('Mortgage 2 Monthly calcs'!I421),"",'Mortgage 2 Monthly calcs'!I421)</f>
        <v>0</v>
      </c>
      <c r="K421" s="99" t="str">
        <f>IF(ISBLANK('Mortgage 2 Monthly calcs'!J421),"",'Mortgage 2 Monthly calcs'!J421)</f>
        <v/>
      </c>
      <c r="L421" s="99"/>
      <c r="M421" s="99">
        <f>IF(ISBLANK('Mortgage 2 Monthly calcs'!K421),"",'Mortgage 2 Monthly calcs'!K421)</f>
        <v>0</v>
      </c>
      <c r="N421" s="99"/>
      <c r="O421" s="99" t="e">
        <f>IF(ISBLANK('Mortgage 2 Monthly calcs'!L421),"",'Mortgage 2 Monthly calcs'!L421)</f>
        <v>#VALUE!</v>
      </c>
      <c r="P421" s="99"/>
      <c r="Q421" s="99" t="str">
        <f>IF(ISBLANK('Mortgage 2 Monthly calcs'!M421),"",'Mortgage 2 Monthly calcs'!M421)</f>
        <v/>
      </c>
      <c r="R421" s="99" t="str">
        <f>IF(ISBLANK('Mortgage 2 Monthly calcs'!N421),"",'Mortgage 2 Monthly calcs'!N421)</f>
        <v/>
      </c>
      <c r="S421" s="99" t="str">
        <f>IF(ISBLANK('Mortgage 2 Monthly calcs'!O421),"",'Mortgage 2 Monthly calcs'!O421)</f>
        <v/>
      </c>
      <c r="T421" s="99"/>
      <c r="U421" s="99">
        <f>IF(ISBLANK('Mortgage 2 Monthly calcs'!P421),"",'Mortgage 2 Monthly calcs'!P421)</f>
        <v>0</v>
      </c>
      <c r="V421" s="99" t="str">
        <f>IF(ISBLANK('Mortgage 2 Monthly calcs'!Q421),"",'Mortgage 2 Monthly calcs'!Q421)</f>
        <v/>
      </c>
      <c r="W421" s="99" t="str">
        <f>IF(ISBLANK('Mortgage 2 Monthly calcs'!R421),"",'Mortgage 2 Monthly calcs'!R421)</f>
        <v/>
      </c>
      <c r="X421" s="99">
        <f>IF(ISBLANK('Mortgage 2 Monthly calcs'!S421),"",'Mortgage 2 Monthly calcs'!S421)</f>
        <v>0</v>
      </c>
      <c r="Y421" s="99" t="str">
        <f>IF(ISBLANK('Mortgage 2 Monthly calcs'!T421),"",'Mortgage 2 Monthly calcs'!T421)</f>
        <v/>
      </c>
      <c r="Z421" s="99">
        <f>IF(ISBLANK('Mortgage 2 Monthly calcs'!U421),"",'Mortgage 2 Monthly calcs'!U421)</f>
        <v>93290.420445652519</v>
      </c>
      <c r="AA421" s="99" t="str">
        <f>IF(ISBLANK('Mortgage 2 Monthly calcs'!V421),"",'Mortgage 2 Monthly calcs'!V421)</f>
        <v/>
      </c>
      <c r="AB421" s="99" t="str">
        <f>IF(ISBLANK('Mortgage 2 Monthly calcs'!W421),"",'Mortgage 2 Monthly calcs'!W421)</f>
        <v/>
      </c>
    </row>
    <row r="422" spans="2:28" x14ac:dyDescent="0.25">
      <c r="B422" s="110"/>
      <c r="C422" s="111"/>
      <c r="D422" s="124"/>
      <c r="E422" s="122">
        <f>IF(ISBLANK('Mortgage 2 Monthly calcs'!E422),"",'Mortgage 2 Monthly calcs'!E422)</f>
        <v>2044</v>
      </c>
      <c r="F422" s="122" t="str">
        <f>IF(ISBLANK('Mortgage 2 Monthly calcs'!F422),"",'Mortgage 2 Monthly calcs'!F422)</f>
        <v>Jan</v>
      </c>
      <c r="G422" s="123"/>
      <c r="H422" s="123">
        <f>IF(ISBLANK('Mortgage 2 Monthly calcs'!G422),"",'Mortgage 2 Monthly calcs'!G422)</f>
        <v>0</v>
      </c>
      <c r="I422" s="99" t="e">
        <f>IF(ISBLANK('Mortgage 2 Monthly calcs'!H422),"",'Mortgage 2 Monthly calcs'!H422)</f>
        <v>#VALUE!</v>
      </c>
      <c r="J422" s="99">
        <f>IF(ISBLANK('Mortgage 2 Monthly calcs'!I422),"",'Mortgage 2 Monthly calcs'!I422)</f>
        <v>0</v>
      </c>
      <c r="K422" s="99" t="str">
        <f>IF(ISBLANK('Mortgage 2 Monthly calcs'!J422),"",'Mortgage 2 Monthly calcs'!J422)</f>
        <v/>
      </c>
      <c r="L422" s="99"/>
      <c r="M422" s="99">
        <f>IF(ISBLANK('Mortgage 2 Monthly calcs'!K422),"",'Mortgage 2 Monthly calcs'!K422)</f>
        <v>0</v>
      </c>
      <c r="N422" s="99"/>
      <c r="O422" s="99" t="e">
        <f>IF(ISBLANK('Mortgage 2 Monthly calcs'!L422),"",'Mortgage 2 Monthly calcs'!L422)</f>
        <v>#VALUE!</v>
      </c>
      <c r="P422" s="99"/>
      <c r="Q422" s="99" t="str">
        <f>IF(ISBLANK('Mortgage 2 Monthly calcs'!M422),"",'Mortgage 2 Monthly calcs'!M422)</f>
        <v/>
      </c>
      <c r="R422" s="99" t="str">
        <f>IF(ISBLANK('Mortgage 2 Monthly calcs'!N422),"",'Mortgage 2 Monthly calcs'!N422)</f>
        <v/>
      </c>
      <c r="S422" s="99" t="str">
        <f>IF(ISBLANK('Mortgage 2 Monthly calcs'!O422),"",'Mortgage 2 Monthly calcs'!O422)</f>
        <v/>
      </c>
      <c r="T422" s="99"/>
      <c r="U422" s="99">
        <f>IF(ISBLANK('Mortgage 2 Monthly calcs'!P422),"",'Mortgage 2 Monthly calcs'!P422)</f>
        <v>0</v>
      </c>
      <c r="V422" s="99" t="str">
        <f>IF(ISBLANK('Mortgage 2 Monthly calcs'!Q422),"",'Mortgage 2 Monthly calcs'!Q422)</f>
        <v/>
      </c>
      <c r="W422" s="99" t="str">
        <f>IF(ISBLANK('Mortgage 2 Monthly calcs'!R422),"",'Mortgage 2 Monthly calcs'!R422)</f>
        <v/>
      </c>
      <c r="X422" s="99">
        <f>IF(ISBLANK('Mortgage 2 Monthly calcs'!S422),"",'Mortgage 2 Monthly calcs'!S422)</f>
        <v>0</v>
      </c>
      <c r="Y422" s="99" t="str">
        <f>IF(ISBLANK('Mortgage 2 Monthly calcs'!T422),"",'Mortgage 2 Monthly calcs'!T422)</f>
        <v/>
      </c>
      <c r="Z422" s="99">
        <f>IF(ISBLANK('Mortgage 2 Monthly calcs'!U422),"",'Mortgage 2 Monthly calcs'!U422)</f>
        <v>93290.420445652519</v>
      </c>
      <c r="AA422" s="99" t="str">
        <f>IF(ISBLANK('Mortgage 2 Monthly calcs'!V422),"",'Mortgage 2 Monthly calcs'!V422)</f>
        <v/>
      </c>
      <c r="AB422" s="99" t="str">
        <f>IF(ISBLANK('Mortgage 2 Monthly calcs'!W422),"",'Mortgage 2 Monthly calcs'!W422)</f>
        <v/>
      </c>
    </row>
    <row r="423" spans="2:28" x14ac:dyDescent="0.25">
      <c r="B423" s="110"/>
      <c r="C423" s="111"/>
      <c r="D423" s="124"/>
      <c r="E423" s="122" t="str">
        <f>IF(ISBLANK('Mortgage 2 Monthly calcs'!E423),"",'Mortgage 2 Monthly calcs'!E423)</f>
        <v/>
      </c>
      <c r="F423" s="122" t="str">
        <f>IF(ISBLANK('Mortgage 2 Monthly calcs'!F423),"",'Mortgage 2 Monthly calcs'!F423)</f>
        <v>Feb</v>
      </c>
      <c r="G423" s="123"/>
      <c r="H423" s="123">
        <f>IF(ISBLANK('Mortgage 2 Monthly calcs'!G423),"",'Mortgage 2 Monthly calcs'!G423)</f>
        <v>0</v>
      </c>
      <c r="I423" s="99" t="e">
        <f>IF(ISBLANK('Mortgage 2 Monthly calcs'!H423),"",'Mortgage 2 Monthly calcs'!H423)</f>
        <v>#VALUE!</v>
      </c>
      <c r="J423" s="99">
        <f>IF(ISBLANK('Mortgage 2 Monthly calcs'!I423),"",'Mortgage 2 Monthly calcs'!I423)</f>
        <v>0</v>
      </c>
      <c r="K423" s="99" t="str">
        <f>IF(ISBLANK('Mortgage 2 Monthly calcs'!J423),"",'Mortgage 2 Monthly calcs'!J423)</f>
        <v/>
      </c>
      <c r="L423" s="99"/>
      <c r="M423" s="99">
        <f>IF(ISBLANK('Mortgage 2 Monthly calcs'!K423),"",'Mortgage 2 Monthly calcs'!K423)</f>
        <v>0</v>
      </c>
      <c r="N423" s="99"/>
      <c r="O423" s="99" t="e">
        <f>IF(ISBLANK('Mortgage 2 Monthly calcs'!L423),"",'Mortgage 2 Monthly calcs'!L423)</f>
        <v>#VALUE!</v>
      </c>
      <c r="P423" s="99"/>
      <c r="Q423" s="99" t="str">
        <f>IF(ISBLANK('Mortgage 2 Monthly calcs'!M423),"",'Mortgage 2 Monthly calcs'!M423)</f>
        <v/>
      </c>
      <c r="R423" s="99" t="str">
        <f>IF(ISBLANK('Mortgage 2 Monthly calcs'!N423),"",'Mortgage 2 Monthly calcs'!N423)</f>
        <v/>
      </c>
      <c r="S423" s="99" t="str">
        <f>IF(ISBLANK('Mortgage 2 Monthly calcs'!O423),"",'Mortgage 2 Monthly calcs'!O423)</f>
        <v/>
      </c>
      <c r="T423" s="99"/>
      <c r="U423" s="99">
        <f>IF(ISBLANK('Mortgage 2 Monthly calcs'!P423),"",'Mortgage 2 Monthly calcs'!P423)</f>
        <v>0</v>
      </c>
      <c r="V423" s="99" t="str">
        <f>IF(ISBLANK('Mortgage 2 Monthly calcs'!Q423),"",'Mortgage 2 Monthly calcs'!Q423)</f>
        <v/>
      </c>
      <c r="W423" s="99" t="str">
        <f>IF(ISBLANK('Mortgage 2 Monthly calcs'!R423),"",'Mortgage 2 Monthly calcs'!R423)</f>
        <v/>
      </c>
      <c r="X423" s="99">
        <f>IF(ISBLANK('Mortgage 2 Monthly calcs'!S423),"",'Mortgage 2 Monthly calcs'!S423)</f>
        <v>0</v>
      </c>
      <c r="Y423" s="99" t="str">
        <f>IF(ISBLANK('Mortgage 2 Monthly calcs'!T423),"",'Mortgage 2 Monthly calcs'!T423)</f>
        <v/>
      </c>
      <c r="Z423" s="99">
        <f>IF(ISBLANK('Mortgage 2 Monthly calcs'!U423),"",'Mortgage 2 Monthly calcs'!U423)</f>
        <v>93290.420445652519</v>
      </c>
      <c r="AA423" s="99" t="str">
        <f>IF(ISBLANK('Mortgage 2 Monthly calcs'!V423),"",'Mortgage 2 Monthly calcs'!V423)</f>
        <v/>
      </c>
      <c r="AB423" s="99" t="str">
        <f>IF(ISBLANK('Mortgage 2 Monthly calcs'!W423),"",'Mortgage 2 Monthly calcs'!W423)</f>
        <v/>
      </c>
    </row>
    <row r="424" spans="2:28" x14ac:dyDescent="0.25">
      <c r="B424" s="110"/>
      <c r="C424" s="111"/>
      <c r="D424" s="124"/>
      <c r="E424" s="122" t="str">
        <f>IF(ISBLANK('Mortgage 2 Monthly calcs'!E424),"",'Mortgage 2 Monthly calcs'!E424)</f>
        <v/>
      </c>
      <c r="F424" s="122" t="str">
        <f>IF(ISBLANK('Mortgage 2 Monthly calcs'!F424),"",'Mortgage 2 Monthly calcs'!F424)</f>
        <v>Mar</v>
      </c>
      <c r="G424" s="123"/>
      <c r="H424" s="123">
        <f>IF(ISBLANK('Mortgage 2 Monthly calcs'!G424),"",'Mortgage 2 Monthly calcs'!G424)</f>
        <v>0</v>
      </c>
      <c r="I424" s="99" t="e">
        <f>IF(ISBLANK('Mortgage 2 Monthly calcs'!H424),"",'Mortgage 2 Monthly calcs'!H424)</f>
        <v>#VALUE!</v>
      </c>
      <c r="J424" s="99">
        <f>IF(ISBLANK('Mortgage 2 Monthly calcs'!I424),"",'Mortgage 2 Monthly calcs'!I424)</f>
        <v>0</v>
      </c>
      <c r="K424" s="99" t="str">
        <f>IF(ISBLANK('Mortgage 2 Monthly calcs'!J424),"",'Mortgage 2 Monthly calcs'!J424)</f>
        <v/>
      </c>
      <c r="L424" s="99"/>
      <c r="M424" s="99">
        <f>IF(ISBLANK('Mortgage 2 Monthly calcs'!K424),"",'Mortgage 2 Monthly calcs'!K424)</f>
        <v>0</v>
      </c>
      <c r="N424" s="99"/>
      <c r="O424" s="99" t="e">
        <f>IF(ISBLANK('Mortgage 2 Monthly calcs'!L424),"",'Mortgage 2 Monthly calcs'!L424)</f>
        <v>#VALUE!</v>
      </c>
      <c r="P424" s="99"/>
      <c r="Q424" s="99" t="str">
        <f>IF(ISBLANK('Mortgage 2 Monthly calcs'!M424),"",'Mortgage 2 Monthly calcs'!M424)</f>
        <v/>
      </c>
      <c r="R424" s="99" t="str">
        <f>IF(ISBLANK('Mortgage 2 Monthly calcs'!N424),"",'Mortgage 2 Monthly calcs'!N424)</f>
        <v/>
      </c>
      <c r="S424" s="99" t="str">
        <f>IF(ISBLANK('Mortgage 2 Monthly calcs'!O424),"",'Mortgage 2 Monthly calcs'!O424)</f>
        <v/>
      </c>
      <c r="T424" s="99"/>
      <c r="U424" s="99">
        <f>IF(ISBLANK('Mortgage 2 Monthly calcs'!P424),"",'Mortgage 2 Monthly calcs'!P424)</f>
        <v>0</v>
      </c>
      <c r="V424" s="99" t="str">
        <f>IF(ISBLANK('Mortgage 2 Monthly calcs'!Q424),"",'Mortgage 2 Monthly calcs'!Q424)</f>
        <v/>
      </c>
      <c r="W424" s="99" t="str">
        <f>IF(ISBLANK('Mortgage 2 Monthly calcs'!R424),"",'Mortgage 2 Monthly calcs'!R424)</f>
        <v/>
      </c>
      <c r="X424" s="99">
        <f>IF(ISBLANK('Mortgage 2 Monthly calcs'!S424),"",'Mortgage 2 Monthly calcs'!S424)</f>
        <v>0</v>
      </c>
      <c r="Y424" s="99" t="str">
        <f>IF(ISBLANK('Mortgage 2 Monthly calcs'!T424),"",'Mortgage 2 Monthly calcs'!T424)</f>
        <v/>
      </c>
      <c r="Z424" s="99">
        <f>IF(ISBLANK('Mortgage 2 Monthly calcs'!U424),"",'Mortgage 2 Monthly calcs'!U424)</f>
        <v>93290.420445652519</v>
      </c>
      <c r="AA424" s="99" t="str">
        <f>IF(ISBLANK('Mortgage 2 Monthly calcs'!V424),"",'Mortgage 2 Monthly calcs'!V424)</f>
        <v/>
      </c>
      <c r="AB424" s="99" t="str">
        <f>IF(ISBLANK('Mortgage 2 Monthly calcs'!W424),"",'Mortgage 2 Monthly calcs'!W424)</f>
        <v/>
      </c>
    </row>
    <row r="425" spans="2:28" x14ac:dyDescent="0.25">
      <c r="B425" s="110"/>
      <c r="C425" s="111"/>
      <c r="D425" s="124"/>
      <c r="E425" s="122" t="str">
        <f>IF(ISBLANK('Mortgage 2 Monthly calcs'!E425),"",'Mortgage 2 Monthly calcs'!E425)</f>
        <v/>
      </c>
      <c r="F425" s="122" t="str">
        <f>IF(ISBLANK('Mortgage 2 Monthly calcs'!F425),"",'Mortgage 2 Monthly calcs'!F425)</f>
        <v>Apr</v>
      </c>
      <c r="G425" s="123"/>
      <c r="H425" s="123">
        <f>IF(ISBLANK('Mortgage 2 Monthly calcs'!G425),"",'Mortgage 2 Monthly calcs'!G425)</f>
        <v>0</v>
      </c>
      <c r="I425" s="99" t="e">
        <f>IF(ISBLANK('Mortgage 2 Monthly calcs'!H425),"",'Mortgage 2 Monthly calcs'!H425)</f>
        <v>#VALUE!</v>
      </c>
      <c r="J425" s="99">
        <f>IF(ISBLANK('Mortgage 2 Monthly calcs'!I425),"",'Mortgage 2 Monthly calcs'!I425)</f>
        <v>0</v>
      </c>
      <c r="K425" s="99" t="str">
        <f>IF(ISBLANK('Mortgage 2 Monthly calcs'!J425),"",'Mortgage 2 Monthly calcs'!J425)</f>
        <v/>
      </c>
      <c r="L425" s="99"/>
      <c r="M425" s="99">
        <f>IF(ISBLANK('Mortgage 2 Monthly calcs'!K425),"",'Mortgage 2 Monthly calcs'!K425)</f>
        <v>0</v>
      </c>
      <c r="N425" s="99"/>
      <c r="O425" s="99" t="e">
        <f>IF(ISBLANK('Mortgage 2 Monthly calcs'!L425),"",'Mortgage 2 Monthly calcs'!L425)</f>
        <v>#VALUE!</v>
      </c>
      <c r="P425" s="99"/>
      <c r="Q425" s="99" t="str">
        <f>IF(ISBLANK('Mortgage 2 Monthly calcs'!M425),"",'Mortgage 2 Monthly calcs'!M425)</f>
        <v/>
      </c>
      <c r="R425" s="99" t="str">
        <f>IF(ISBLANK('Mortgage 2 Monthly calcs'!N425),"",'Mortgage 2 Monthly calcs'!N425)</f>
        <v/>
      </c>
      <c r="S425" s="99" t="str">
        <f>IF(ISBLANK('Mortgage 2 Monthly calcs'!O425),"",'Mortgage 2 Monthly calcs'!O425)</f>
        <v/>
      </c>
      <c r="T425" s="99"/>
      <c r="U425" s="99">
        <f>IF(ISBLANK('Mortgage 2 Monthly calcs'!P425),"",'Mortgage 2 Monthly calcs'!P425)</f>
        <v>0</v>
      </c>
      <c r="V425" s="99" t="str">
        <f>IF(ISBLANK('Mortgage 2 Monthly calcs'!Q425),"",'Mortgage 2 Monthly calcs'!Q425)</f>
        <v/>
      </c>
      <c r="W425" s="99" t="str">
        <f>IF(ISBLANK('Mortgage 2 Monthly calcs'!R425),"",'Mortgage 2 Monthly calcs'!R425)</f>
        <v/>
      </c>
      <c r="X425" s="99">
        <f>IF(ISBLANK('Mortgage 2 Monthly calcs'!S425),"",'Mortgage 2 Monthly calcs'!S425)</f>
        <v>0</v>
      </c>
      <c r="Y425" s="99" t="str">
        <f>IF(ISBLANK('Mortgage 2 Monthly calcs'!T425),"",'Mortgage 2 Monthly calcs'!T425)</f>
        <v/>
      </c>
      <c r="Z425" s="99">
        <f>IF(ISBLANK('Mortgage 2 Monthly calcs'!U425),"",'Mortgage 2 Monthly calcs'!U425)</f>
        <v>93290.420445652519</v>
      </c>
      <c r="AA425" s="99" t="str">
        <f>IF(ISBLANK('Mortgage 2 Monthly calcs'!V425),"",'Mortgage 2 Monthly calcs'!V425)</f>
        <v/>
      </c>
      <c r="AB425" s="99" t="str">
        <f>IF(ISBLANK('Mortgage 2 Monthly calcs'!W425),"",'Mortgage 2 Monthly calcs'!W425)</f>
        <v/>
      </c>
    </row>
    <row r="426" spans="2:28" x14ac:dyDescent="0.25">
      <c r="B426" s="110"/>
      <c r="C426" s="111"/>
      <c r="D426" s="124"/>
      <c r="E426" s="122" t="str">
        <f>IF(ISBLANK('Mortgage 2 Monthly calcs'!E426),"",'Mortgage 2 Monthly calcs'!E426)</f>
        <v/>
      </c>
      <c r="F426" s="122" t="str">
        <f>IF(ISBLANK('Mortgage 2 Monthly calcs'!F426),"",'Mortgage 2 Monthly calcs'!F426)</f>
        <v>May</v>
      </c>
      <c r="G426" s="123"/>
      <c r="H426" s="123">
        <f>IF(ISBLANK('Mortgage 2 Monthly calcs'!G426),"",'Mortgage 2 Monthly calcs'!G426)</f>
        <v>0</v>
      </c>
      <c r="I426" s="99" t="e">
        <f>IF(ISBLANK('Mortgage 2 Monthly calcs'!H426),"",'Mortgage 2 Monthly calcs'!H426)</f>
        <v>#VALUE!</v>
      </c>
      <c r="J426" s="99">
        <f>IF(ISBLANK('Mortgage 2 Monthly calcs'!I426),"",'Mortgage 2 Monthly calcs'!I426)</f>
        <v>0</v>
      </c>
      <c r="K426" s="99" t="str">
        <f>IF(ISBLANK('Mortgage 2 Monthly calcs'!J426),"",'Mortgage 2 Monthly calcs'!J426)</f>
        <v/>
      </c>
      <c r="L426" s="99"/>
      <c r="M426" s="99">
        <f>IF(ISBLANK('Mortgage 2 Monthly calcs'!K426),"",'Mortgage 2 Monthly calcs'!K426)</f>
        <v>0</v>
      </c>
      <c r="N426" s="99"/>
      <c r="O426" s="99" t="e">
        <f>IF(ISBLANK('Mortgage 2 Monthly calcs'!L426),"",'Mortgage 2 Monthly calcs'!L426)</f>
        <v>#VALUE!</v>
      </c>
      <c r="P426" s="99"/>
      <c r="Q426" s="99" t="str">
        <f>IF(ISBLANK('Mortgage 2 Monthly calcs'!M426),"",'Mortgage 2 Monthly calcs'!M426)</f>
        <v/>
      </c>
      <c r="R426" s="99" t="str">
        <f>IF(ISBLANK('Mortgage 2 Monthly calcs'!N426),"",'Mortgage 2 Monthly calcs'!N426)</f>
        <v/>
      </c>
      <c r="S426" s="99" t="str">
        <f>IF(ISBLANK('Mortgage 2 Monthly calcs'!O426),"",'Mortgage 2 Monthly calcs'!O426)</f>
        <v/>
      </c>
      <c r="T426" s="99"/>
      <c r="U426" s="99">
        <f>IF(ISBLANK('Mortgage 2 Monthly calcs'!P426),"",'Mortgage 2 Monthly calcs'!P426)</f>
        <v>0</v>
      </c>
      <c r="V426" s="99" t="str">
        <f>IF(ISBLANK('Mortgage 2 Monthly calcs'!Q426),"",'Mortgage 2 Monthly calcs'!Q426)</f>
        <v/>
      </c>
      <c r="W426" s="99" t="str">
        <f>IF(ISBLANK('Mortgage 2 Monthly calcs'!R426),"",'Mortgage 2 Monthly calcs'!R426)</f>
        <v/>
      </c>
      <c r="X426" s="99">
        <f>IF(ISBLANK('Mortgage 2 Monthly calcs'!S426),"",'Mortgage 2 Monthly calcs'!S426)</f>
        <v>0</v>
      </c>
      <c r="Y426" s="99" t="str">
        <f>IF(ISBLANK('Mortgage 2 Monthly calcs'!T426),"",'Mortgage 2 Monthly calcs'!T426)</f>
        <v/>
      </c>
      <c r="Z426" s="99">
        <f>IF(ISBLANK('Mortgage 2 Monthly calcs'!U426),"",'Mortgage 2 Monthly calcs'!U426)</f>
        <v>93290.420445652519</v>
      </c>
      <c r="AA426" s="99" t="str">
        <f>IF(ISBLANK('Mortgage 2 Monthly calcs'!V426),"",'Mortgage 2 Monthly calcs'!V426)</f>
        <v/>
      </c>
      <c r="AB426" s="99" t="str">
        <f>IF(ISBLANK('Mortgage 2 Monthly calcs'!W426),"",'Mortgage 2 Monthly calcs'!W426)</f>
        <v/>
      </c>
    </row>
    <row r="427" spans="2:28" x14ac:dyDescent="0.25">
      <c r="B427" s="110"/>
      <c r="C427" s="111"/>
      <c r="D427" s="124"/>
      <c r="E427" s="122" t="str">
        <f>IF(ISBLANK('Mortgage 2 Monthly calcs'!E427),"",'Mortgage 2 Monthly calcs'!E427)</f>
        <v/>
      </c>
      <c r="F427" s="122" t="str">
        <f>IF(ISBLANK('Mortgage 2 Monthly calcs'!F427),"",'Mortgage 2 Monthly calcs'!F427)</f>
        <v>Jun</v>
      </c>
      <c r="G427" s="123"/>
      <c r="H427" s="123">
        <f>IF(ISBLANK('Mortgage 2 Monthly calcs'!G427),"",'Mortgage 2 Monthly calcs'!G427)</f>
        <v>0</v>
      </c>
      <c r="I427" s="99" t="e">
        <f>IF(ISBLANK('Mortgage 2 Monthly calcs'!H427),"",'Mortgage 2 Monthly calcs'!H427)</f>
        <v>#VALUE!</v>
      </c>
      <c r="J427" s="99">
        <f>IF(ISBLANK('Mortgage 2 Monthly calcs'!I427),"",'Mortgage 2 Monthly calcs'!I427)</f>
        <v>0</v>
      </c>
      <c r="K427" s="99" t="str">
        <f>IF(ISBLANK('Mortgage 2 Monthly calcs'!J427),"",'Mortgage 2 Monthly calcs'!J427)</f>
        <v/>
      </c>
      <c r="L427" s="99"/>
      <c r="M427" s="99">
        <f>IF(ISBLANK('Mortgage 2 Monthly calcs'!K427),"",'Mortgage 2 Monthly calcs'!K427)</f>
        <v>0</v>
      </c>
      <c r="N427" s="99"/>
      <c r="O427" s="99" t="e">
        <f>IF(ISBLANK('Mortgage 2 Monthly calcs'!L427),"",'Mortgage 2 Monthly calcs'!L427)</f>
        <v>#VALUE!</v>
      </c>
      <c r="P427" s="99"/>
      <c r="Q427" s="99" t="str">
        <f>IF(ISBLANK('Mortgage 2 Monthly calcs'!M427),"",'Mortgage 2 Monthly calcs'!M427)</f>
        <v/>
      </c>
      <c r="R427" s="99" t="str">
        <f>IF(ISBLANK('Mortgage 2 Monthly calcs'!N427),"",'Mortgage 2 Monthly calcs'!N427)</f>
        <v/>
      </c>
      <c r="S427" s="99" t="str">
        <f>IF(ISBLANK('Mortgage 2 Monthly calcs'!O427),"",'Mortgage 2 Monthly calcs'!O427)</f>
        <v/>
      </c>
      <c r="T427" s="99"/>
      <c r="U427" s="99">
        <f>IF(ISBLANK('Mortgage 2 Monthly calcs'!P427),"",'Mortgage 2 Monthly calcs'!P427)</f>
        <v>0</v>
      </c>
      <c r="V427" s="99" t="str">
        <f>IF(ISBLANK('Mortgage 2 Monthly calcs'!Q427),"",'Mortgage 2 Monthly calcs'!Q427)</f>
        <v/>
      </c>
      <c r="W427" s="99" t="str">
        <f>IF(ISBLANK('Mortgage 2 Monthly calcs'!R427),"",'Mortgage 2 Monthly calcs'!R427)</f>
        <v/>
      </c>
      <c r="X427" s="99">
        <f>IF(ISBLANK('Mortgage 2 Monthly calcs'!S427),"",'Mortgage 2 Monthly calcs'!S427)</f>
        <v>0</v>
      </c>
      <c r="Y427" s="99" t="str">
        <f>IF(ISBLANK('Mortgage 2 Monthly calcs'!T427),"",'Mortgage 2 Monthly calcs'!T427)</f>
        <v/>
      </c>
      <c r="Z427" s="99">
        <f>IF(ISBLANK('Mortgage 2 Monthly calcs'!U427),"",'Mortgage 2 Monthly calcs'!U427)</f>
        <v>93290.420445652519</v>
      </c>
      <c r="AA427" s="99" t="str">
        <f>IF(ISBLANK('Mortgage 2 Monthly calcs'!V427),"",'Mortgage 2 Monthly calcs'!V427)</f>
        <v/>
      </c>
      <c r="AB427" s="99" t="str">
        <f>IF(ISBLANK('Mortgage 2 Monthly calcs'!W427),"",'Mortgage 2 Monthly calcs'!W427)</f>
        <v/>
      </c>
    </row>
    <row r="428" spans="2:28" x14ac:dyDescent="0.25">
      <c r="B428" s="110"/>
      <c r="C428" s="111"/>
      <c r="D428" s="124"/>
      <c r="E428" s="122" t="str">
        <f>IF(ISBLANK('Mortgage 2 Monthly calcs'!E428),"",'Mortgage 2 Monthly calcs'!E428)</f>
        <v/>
      </c>
      <c r="F428" s="122" t="str">
        <f>IF(ISBLANK('Mortgage 2 Monthly calcs'!F428),"",'Mortgage 2 Monthly calcs'!F428)</f>
        <v>Jul</v>
      </c>
      <c r="G428" s="123"/>
      <c r="H428" s="123">
        <f>IF(ISBLANK('Mortgage 2 Monthly calcs'!G428),"",'Mortgage 2 Monthly calcs'!G428)</f>
        <v>0</v>
      </c>
      <c r="I428" s="99" t="e">
        <f>IF(ISBLANK('Mortgage 2 Monthly calcs'!H428),"",'Mortgage 2 Monthly calcs'!H428)</f>
        <v>#VALUE!</v>
      </c>
      <c r="J428" s="99">
        <f>IF(ISBLANK('Mortgage 2 Monthly calcs'!I428),"",'Mortgage 2 Monthly calcs'!I428)</f>
        <v>0</v>
      </c>
      <c r="K428" s="99" t="str">
        <f>IF(ISBLANK('Mortgage 2 Monthly calcs'!J428),"",'Mortgage 2 Monthly calcs'!J428)</f>
        <v/>
      </c>
      <c r="L428" s="99"/>
      <c r="M428" s="99">
        <f>IF(ISBLANK('Mortgage 2 Monthly calcs'!K428),"",'Mortgage 2 Monthly calcs'!K428)</f>
        <v>0</v>
      </c>
      <c r="N428" s="99"/>
      <c r="O428" s="99" t="e">
        <f>IF(ISBLANK('Mortgage 2 Monthly calcs'!L428),"",'Mortgage 2 Monthly calcs'!L428)</f>
        <v>#VALUE!</v>
      </c>
      <c r="P428" s="99"/>
      <c r="Q428" s="99" t="str">
        <f>IF(ISBLANK('Mortgage 2 Monthly calcs'!M428),"",'Mortgage 2 Monthly calcs'!M428)</f>
        <v/>
      </c>
      <c r="R428" s="99" t="str">
        <f>IF(ISBLANK('Mortgage 2 Monthly calcs'!N428),"",'Mortgage 2 Monthly calcs'!N428)</f>
        <v/>
      </c>
      <c r="S428" s="99" t="str">
        <f>IF(ISBLANK('Mortgage 2 Monthly calcs'!O428),"",'Mortgage 2 Monthly calcs'!O428)</f>
        <v/>
      </c>
      <c r="T428" s="99"/>
      <c r="U428" s="99">
        <f>IF(ISBLANK('Mortgage 2 Monthly calcs'!P428),"",'Mortgage 2 Monthly calcs'!P428)</f>
        <v>0</v>
      </c>
      <c r="V428" s="99" t="str">
        <f>IF(ISBLANK('Mortgage 2 Monthly calcs'!Q428),"",'Mortgage 2 Monthly calcs'!Q428)</f>
        <v/>
      </c>
      <c r="W428" s="99" t="str">
        <f>IF(ISBLANK('Mortgage 2 Monthly calcs'!R428),"",'Mortgage 2 Monthly calcs'!R428)</f>
        <v/>
      </c>
      <c r="X428" s="99">
        <f>IF(ISBLANK('Mortgage 2 Monthly calcs'!S428),"",'Mortgage 2 Monthly calcs'!S428)</f>
        <v>0</v>
      </c>
      <c r="Y428" s="99" t="str">
        <f>IF(ISBLANK('Mortgage 2 Monthly calcs'!T428),"",'Mortgage 2 Monthly calcs'!T428)</f>
        <v/>
      </c>
      <c r="Z428" s="99">
        <f>IF(ISBLANK('Mortgage 2 Monthly calcs'!U428),"",'Mortgage 2 Monthly calcs'!U428)</f>
        <v>93290.420445652519</v>
      </c>
      <c r="AA428" s="99" t="str">
        <f>IF(ISBLANK('Mortgage 2 Monthly calcs'!V428),"",'Mortgage 2 Monthly calcs'!V428)</f>
        <v/>
      </c>
      <c r="AB428" s="99" t="str">
        <f>IF(ISBLANK('Mortgage 2 Monthly calcs'!W428),"",'Mortgage 2 Monthly calcs'!W428)</f>
        <v/>
      </c>
    </row>
    <row r="429" spans="2:28" x14ac:dyDescent="0.25">
      <c r="B429" s="110"/>
      <c r="C429" s="111"/>
      <c r="D429" s="124"/>
      <c r="E429" s="122" t="str">
        <f>IF(ISBLANK('Mortgage 2 Monthly calcs'!E429),"",'Mortgage 2 Monthly calcs'!E429)</f>
        <v/>
      </c>
      <c r="F429" s="122" t="str">
        <f>IF(ISBLANK('Mortgage 2 Monthly calcs'!F429),"",'Mortgage 2 Monthly calcs'!F429)</f>
        <v>Aug</v>
      </c>
      <c r="G429" s="123"/>
      <c r="H429" s="123">
        <f>IF(ISBLANK('Mortgage 2 Monthly calcs'!G429),"",'Mortgage 2 Monthly calcs'!G429)</f>
        <v>0</v>
      </c>
      <c r="I429" s="99" t="e">
        <f>IF(ISBLANK('Mortgage 2 Monthly calcs'!H429),"",'Mortgage 2 Monthly calcs'!H429)</f>
        <v>#VALUE!</v>
      </c>
      <c r="J429" s="99">
        <f>IF(ISBLANK('Mortgage 2 Monthly calcs'!I429),"",'Mortgage 2 Monthly calcs'!I429)</f>
        <v>0</v>
      </c>
      <c r="K429" s="99" t="str">
        <f>IF(ISBLANK('Mortgage 2 Monthly calcs'!J429),"",'Mortgage 2 Monthly calcs'!J429)</f>
        <v/>
      </c>
      <c r="L429" s="99"/>
      <c r="M429" s="99">
        <f>IF(ISBLANK('Mortgage 2 Monthly calcs'!K429),"",'Mortgage 2 Monthly calcs'!K429)</f>
        <v>0</v>
      </c>
      <c r="N429" s="99"/>
      <c r="O429" s="99" t="e">
        <f>IF(ISBLANK('Mortgage 2 Monthly calcs'!L429),"",'Mortgage 2 Monthly calcs'!L429)</f>
        <v>#VALUE!</v>
      </c>
      <c r="P429" s="99"/>
      <c r="Q429" s="99" t="str">
        <f>IF(ISBLANK('Mortgage 2 Monthly calcs'!M429),"",'Mortgage 2 Monthly calcs'!M429)</f>
        <v/>
      </c>
      <c r="R429" s="99" t="str">
        <f>IF(ISBLANK('Mortgage 2 Monthly calcs'!N429),"",'Mortgage 2 Monthly calcs'!N429)</f>
        <v/>
      </c>
      <c r="S429" s="99" t="str">
        <f>IF(ISBLANK('Mortgage 2 Monthly calcs'!O429),"",'Mortgage 2 Monthly calcs'!O429)</f>
        <v/>
      </c>
      <c r="T429" s="99"/>
      <c r="U429" s="99">
        <f>IF(ISBLANK('Mortgage 2 Monthly calcs'!P429),"",'Mortgage 2 Monthly calcs'!P429)</f>
        <v>0</v>
      </c>
      <c r="V429" s="99" t="str">
        <f>IF(ISBLANK('Mortgage 2 Monthly calcs'!Q429),"",'Mortgage 2 Monthly calcs'!Q429)</f>
        <v/>
      </c>
      <c r="W429" s="99" t="str">
        <f>IF(ISBLANK('Mortgage 2 Monthly calcs'!R429),"",'Mortgage 2 Monthly calcs'!R429)</f>
        <v/>
      </c>
      <c r="X429" s="99">
        <f>IF(ISBLANK('Mortgage 2 Monthly calcs'!S429),"",'Mortgage 2 Monthly calcs'!S429)</f>
        <v>0</v>
      </c>
      <c r="Y429" s="99" t="str">
        <f>IF(ISBLANK('Mortgage 2 Monthly calcs'!T429),"",'Mortgage 2 Monthly calcs'!T429)</f>
        <v/>
      </c>
      <c r="Z429" s="99">
        <f>IF(ISBLANK('Mortgage 2 Monthly calcs'!U429),"",'Mortgage 2 Monthly calcs'!U429)</f>
        <v>93290.420445652519</v>
      </c>
      <c r="AA429" s="99" t="str">
        <f>IF(ISBLANK('Mortgage 2 Monthly calcs'!V429),"",'Mortgage 2 Monthly calcs'!V429)</f>
        <v/>
      </c>
      <c r="AB429" s="99" t="str">
        <f>IF(ISBLANK('Mortgage 2 Monthly calcs'!W429),"",'Mortgage 2 Monthly calcs'!W429)</f>
        <v/>
      </c>
    </row>
    <row r="430" spans="2:28" x14ac:dyDescent="0.25">
      <c r="B430" s="110"/>
      <c r="C430" s="111"/>
      <c r="D430" s="124"/>
      <c r="E430" s="122" t="str">
        <f>IF(ISBLANK('Mortgage 2 Monthly calcs'!E430),"",'Mortgage 2 Monthly calcs'!E430)</f>
        <v/>
      </c>
      <c r="F430" s="122" t="str">
        <f>IF(ISBLANK('Mortgage 2 Monthly calcs'!F430),"",'Mortgage 2 Monthly calcs'!F430)</f>
        <v>Sep</v>
      </c>
      <c r="G430" s="123"/>
      <c r="H430" s="123">
        <f>IF(ISBLANK('Mortgage 2 Monthly calcs'!G430),"",'Mortgage 2 Monthly calcs'!G430)</f>
        <v>0</v>
      </c>
      <c r="I430" s="99" t="e">
        <f>IF(ISBLANK('Mortgage 2 Monthly calcs'!H430),"",'Mortgage 2 Monthly calcs'!H430)</f>
        <v>#VALUE!</v>
      </c>
      <c r="J430" s="99">
        <f>IF(ISBLANK('Mortgage 2 Monthly calcs'!I430),"",'Mortgage 2 Monthly calcs'!I430)</f>
        <v>0</v>
      </c>
      <c r="K430" s="99" t="str">
        <f>IF(ISBLANK('Mortgage 2 Monthly calcs'!J430),"",'Mortgage 2 Monthly calcs'!J430)</f>
        <v/>
      </c>
      <c r="L430" s="99"/>
      <c r="M430" s="99">
        <f>IF(ISBLANK('Mortgage 2 Monthly calcs'!K430),"",'Mortgage 2 Monthly calcs'!K430)</f>
        <v>0</v>
      </c>
      <c r="N430" s="99"/>
      <c r="O430" s="99" t="e">
        <f>IF(ISBLANK('Mortgage 2 Monthly calcs'!L430),"",'Mortgage 2 Monthly calcs'!L430)</f>
        <v>#VALUE!</v>
      </c>
      <c r="P430" s="99"/>
      <c r="Q430" s="99" t="str">
        <f>IF(ISBLANK('Mortgage 2 Monthly calcs'!M430),"",'Mortgage 2 Monthly calcs'!M430)</f>
        <v/>
      </c>
      <c r="R430" s="99" t="str">
        <f>IF(ISBLANK('Mortgage 2 Monthly calcs'!N430),"",'Mortgage 2 Monthly calcs'!N430)</f>
        <v/>
      </c>
      <c r="S430" s="99" t="str">
        <f>IF(ISBLANK('Mortgage 2 Monthly calcs'!O430),"",'Mortgage 2 Monthly calcs'!O430)</f>
        <v/>
      </c>
      <c r="T430" s="99"/>
      <c r="U430" s="99">
        <f>IF(ISBLANK('Mortgage 2 Monthly calcs'!P430),"",'Mortgage 2 Monthly calcs'!P430)</f>
        <v>0</v>
      </c>
      <c r="V430" s="99" t="str">
        <f>IF(ISBLANK('Mortgage 2 Monthly calcs'!Q430),"",'Mortgage 2 Monthly calcs'!Q430)</f>
        <v/>
      </c>
      <c r="W430" s="99" t="str">
        <f>IF(ISBLANK('Mortgage 2 Monthly calcs'!R430),"",'Mortgage 2 Monthly calcs'!R430)</f>
        <v/>
      </c>
      <c r="X430" s="99">
        <f>IF(ISBLANK('Mortgage 2 Monthly calcs'!S430),"",'Mortgage 2 Monthly calcs'!S430)</f>
        <v>0</v>
      </c>
      <c r="Y430" s="99" t="str">
        <f>IF(ISBLANK('Mortgage 2 Monthly calcs'!T430),"",'Mortgage 2 Monthly calcs'!T430)</f>
        <v/>
      </c>
      <c r="Z430" s="99">
        <f>IF(ISBLANK('Mortgage 2 Monthly calcs'!U430),"",'Mortgage 2 Monthly calcs'!U430)</f>
        <v>93290.420445652519</v>
      </c>
      <c r="AA430" s="99" t="str">
        <f>IF(ISBLANK('Mortgage 2 Monthly calcs'!V430),"",'Mortgage 2 Monthly calcs'!V430)</f>
        <v/>
      </c>
      <c r="AB430" s="99" t="str">
        <f>IF(ISBLANK('Mortgage 2 Monthly calcs'!W430),"",'Mortgage 2 Monthly calcs'!W430)</f>
        <v/>
      </c>
    </row>
    <row r="431" spans="2:28" x14ac:dyDescent="0.25">
      <c r="B431" s="110"/>
      <c r="C431" s="111"/>
      <c r="D431" s="124">
        <f>D419+1</f>
        <v>35</v>
      </c>
      <c r="E431" s="122" t="str">
        <f>IF(ISBLANK('Mortgage 2 Monthly calcs'!E431),"",'Mortgage 2 Monthly calcs'!E431)</f>
        <v/>
      </c>
      <c r="F431" s="122" t="str">
        <f>IF(ISBLANK('Mortgage 2 Monthly calcs'!F431),"",'Mortgage 2 Monthly calcs'!F431)</f>
        <v>Oct</v>
      </c>
      <c r="G431" s="123"/>
      <c r="H431" s="123">
        <f>IF(ISBLANK('Mortgage 2 Monthly calcs'!G431),"",'Mortgage 2 Monthly calcs'!G431)</f>
        <v>0</v>
      </c>
      <c r="I431" s="99" t="e">
        <f>IF(ISBLANK('Mortgage 2 Monthly calcs'!H431),"",'Mortgage 2 Monthly calcs'!H431)</f>
        <v>#VALUE!</v>
      </c>
      <c r="J431" s="99">
        <f>IF(ISBLANK('Mortgage 2 Monthly calcs'!I431),"",'Mortgage 2 Monthly calcs'!I431)</f>
        <v>0</v>
      </c>
      <c r="K431" s="99" t="str">
        <f>IF(ISBLANK('Mortgage 2 Monthly calcs'!J431),"",'Mortgage 2 Monthly calcs'!J431)</f>
        <v/>
      </c>
      <c r="L431" s="99"/>
      <c r="M431" s="99">
        <f>IF(ISBLANK('Mortgage 2 Monthly calcs'!K431),"",'Mortgage 2 Monthly calcs'!K431)</f>
        <v>0</v>
      </c>
      <c r="N431" s="99"/>
      <c r="O431" s="99" t="e">
        <f>IF(ISBLANK('Mortgage 2 Monthly calcs'!L431),"",'Mortgage 2 Monthly calcs'!L431)</f>
        <v>#VALUE!</v>
      </c>
      <c r="P431" s="99"/>
      <c r="Q431" s="99" t="str">
        <f>IF(ISBLANK('Mortgage 2 Monthly calcs'!M431),"",'Mortgage 2 Monthly calcs'!M431)</f>
        <v/>
      </c>
      <c r="R431" s="99" t="str">
        <f>IF(ISBLANK('Mortgage 2 Monthly calcs'!N431),"",'Mortgage 2 Monthly calcs'!N431)</f>
        <v/>
      </c>
      <c r="S431" s="99" t="str">
        <f>IF(ISBLANK('Mortgage 2 Monthly calcs'!O431),"",'Mortgage 2 Monthly calcs'!O431)</f>
        <v/>
      </c>
      <c r="T431" s="99"/>
      <c r="U431" s="99">
        <f>IF(ISBLANK('Mortgage 2 Monthly calcs'!P431),"",'Mortgage 2 Monthly calcs'!P431)</f>
        <v>0</v>
      </c>
      <c r="V431" s="99" t="str">
        <f>IF(ISBLANK('Mortgage 2 Monthly calcs'!Q431),"",'Mortgage 2 Monthly calcs'!Q431)</f>
        <v/>
      </c>
      <c r="W431" s="99" t="str">
        <f>IF(ISBLANK('Mortgage 2 Monthly calcs'!R431),"",'Mortgage 2 Monthly calcs'!R431)</f>
        <v/>
      </c>
      <c r="X431" s="99">
        <f>IF(ISBLANK('Mortgage 2 Monthly calcs'!S431),"",'Mortgage 2 Monthly calcs'!S431)</f>
        <v>0</v>
      </c>
      <c r="Y431" s="99" t="str">
        <f>IF(ISBLANK('Mortgage 2 Monthly calcs'!T431),"",'Mortgage 2 Monthly calcs'!T431)</f>
        <v/>
      </c>
      <c r="Z431" s="99">
        <f>IF(ISBLANK('Mortgage 2 Monthly calcs'!U431),"",'Mortgage 2 Monthly calcs'!U431)</f>
        <v>93290.420445652519</v>
      </c>
      <c r="AA431" s="99" t="str">
        <f>IF(ISBLANK('Mortgage 2 Monthly calcs'!V431),"",'Mortgage 2 Monthly calcs'!V431)</f>
        <v/>
      </c>
      <c r="AB431" s="99" t="str">
        <f>IF(ISBLANK('Mortgage 2 Monthly calcs'!W431),"",'Mortgage 2 Monthly calcs'!W431)</f>
        <v/>
      </c>
    </row>
    <row r="432" spans="2:28" x14ac:dyDescent="0.25">
      <c r="B432" s="110"/>
      <c r="C432" s="111"/>
      <c r="D432" s="124"/>
      <c r="E432" s="122" t="str">
        <f>IF(ISBLANK('Mortgage 2 Monthly calcs'!E432),"",'Mortgage 2 Monthly calcs'!E432)</f>
        <v/>
      </c>
      <c r="F432" s="122" t="str">
        <f>IF(ISBLANK('Mortgage 2 Monthly calcs'!F432),"",'Mortgage 2 Monthly calcs'!F432)</f>
        <v>Nov</v>
      </c>
      <c r="G432" s="123"/>
      <c r="H432" s="123">
        <f>IF(ISBLANK('Mortgage 2 Monthly calcs'!G432),"",'Mortgage 2 Monthly calcs'!G432)</f>
        <v>0</v>
      </c>
      <c r="I432" s="99" t="e">
        <f>IF(ISBLANK('Mortgage 2 Monthly calcs'!H432),"",'Mortgage 2 Monthly calcs'!H432)</f>
        <v>#VALUE!</v>
      </c>
      <c r="J432" s="99">
        <f>IF(ISBLANK('Mortgage 2 Monthly calcs'!I432),"",'Mortgage 2 Monthly calcs'!I432)</f>
        <v>0</v>
      </c>
      <c r="K432" s="99" t="str">
        <f>IF(ISBLANK('Mortgage 2 Monthly calcs'!J432),"",'Mortgage 2 Monthly calcs'!J432)</f>
        <v/>
      </c>
      <c r="L432" s="99"/>
      <c r="M432" s="99">
        <f>IF(ISBLANK('Mortgage 2 Monthly calcs'!K432),"",'Mortgage 2 Monthly calcs'!K432)</f>
        <v>0</v>
      </c>
      <c r="N432" s="99"/>
      <c r="O432" s="99" t="e">
        <f>IF(ISBLANK('Mortgage 2 Monthly calcs'!L432),"",'Mortgage 2 Monthly calcs'!L432)</f>
        <v>#VALUE!</v>
      </c>
      <c r="P432" s="99"/>
      <c r="Q432" s="99" t="str">
        <f>IF(ISBLANK('Mortgage 2 Monthly calcs'!M432),"",'Mortgage 2 Monthly calcs'!M432)</f>
        <v/>
      </c>
      <c r="R432" s="99" t="str">
        <f>IF(ISBLANK('Mortgage 2 Monthly calcs'!N432),"",'Mortgage 2 Monthly calcs'!N432)</f>
        <v/>
      </c>
      <c r="S432" s="99" t="str">
        <f>IF(ISBLANK('Mortgage 2 Monthly calcs'!O432),"",'Mortgage 2 Monthly calcs'!O432)</f>
        <v/>
      </c>
      <c r="T432" s="99"/>
      <c r="U432" s="99">
        <f>IF(ISBLANK('Mortgage 2 Monthly calcs'!P432),"",'Mortgage 2 Monthly calcs'!P432)</f>
        <v>0</v>
      </c>
      <c r="V432" s="99" t="str">
        <f>IF(ISBLANK('Mortgage 2 Monthly calcs'!Q432),"",'Mortgage 2 Monthly calcs'!Q432)</f>
        <v/>
      </c>
      <c r="W432" s="99" t="str">
        <f>IF(ISBLANK('Mortgage 2 Monthly calcs'!R432),"",'Mortgage 2 Monthly calcs'!R432)</f>
        <v/>
      </c>
      <c r="X432" s="99">
        <f>IF(ISBLANK('Mortgage 2 Monthly calcs'!S432),"",'Mortgage 2 Monthly calcs'!S432)</f>
        <v>0</v>
      </c>
      <c r="Y432" s="99" t="str">
        <f>IF(ISBLANK('Mortgage 2 Monthly calcs'!T432),"",'Mortgage 2 Monthly calcs'!T432)</f>
        <v/>
      </c>
      <c r="Z432" s="99">
        <f>IF(ISBLANK('Mortgage 2 Monthly calcs'!U432),"",'Mortgage 2 Monthly calcs'!U432)</f>
        <v>93290.420445652519</v>
      </c>
      <c r="AA432" s="99" t="str">
        <f>IF(ISBLANK('Mortgage 2 Monthly calcs'!V432),"",'Mortgage 2 Monthly calcs'!V432)</f>
        <v/>
      </c>
      <c r="AB432" s="99" t="str">
        <f>IF(ISBLANK('Mortgage 2 Monthly calcs'!W432),"",'Mortgage 2 Monthly calcs'!W432)</f>
        <v/>
      </c>
    </row>
    <row r="433" spans="2:28" x14ac:dyDescent="0.25">
      <c r="B433" s="110"/>
      <c r="C433" s="111"/>
      <c r="D433" s="124"/>
      <c r="E433" s="122" t="str">
        <f>IF(ISBLANK('Mortgage 2 Monthly calcs'!E433),"",'Mortgage 2 Monthly calcs'!E433)</f>
        <v/>
      </c>
      <c r="F433" s="122" t="str">
        <f>IF(ISBLANK('Mortgage 2 Monthly calcs'!F433),"",'Mortgage 2 Monthly calcs'!F433)</f>
        <v>Dec</v>
      </c>
      <c r="G433" s="123"/>
      <c r="H433" s="123">
        <f>IF(ISBLANK('Mortgage 2 Monthly calcs'!G433),"",'Mortgage 2 Monthly calcs'!G433)</f>
        <v>0</v>
      </c>
      <c r="I433" s="99" t="e">
        <f>IF(ISBLANK('Mortgage 2 Monthly calcs'!H433),"",'Mortgage 2 Monthly calcs'!H433)</f>
        <v>#VALUE!</v>
      </c>
      <c r="J433" s="99">
        <f>IF(ISBLANK('Mortgage 2 Monthly calcs'!I433),"",'Mortgage 2 Monthly calcs'!I433)</f>
        <v>0</v>
      </c>
      <c r="K433" s="99" t="str">
        <f>IF(ISBLANK('Mortgage 2 Monthly calcs'!J433),"",'Mortgage 2 Monthly calcs'!J433)</f>
        <v/>
      </c>
      <c r="L433" s="99"/>
      <c r="M433" s="99">
        <f>IF(ISBLANK('Mortgage 2 Monthly calcs'!K433),"",'Mortgage 2 Monthly calcs'!K433)</f>
        <v>0</v>
      </c>
      <c r="N433" s="99"/>
      <c r="O433" s="99" t="e">
        <f>IF(ISBLANK('Mortgage 2 Monthly calcs'!L433),"",'Mortgage 2 Monthly calcs'!L433)</f>
        <v>#VALUE!</v>
      </c>
      <c r="P433" s="99"/>
      <c r="Q433" s="99" t="str">
        <f>IF(ISBLANK('Mortgage 2 Monthly calcs'!M433),"",'Mortgage 2 Monthly calcs'!M433)</f>
        <v/>
      </c>
      <c r="R433" s="99" t="str">
        <f>IF(ISBLANK('Mortgage 2 Monthly calcs'!N433),"",'Mortgage 2 Monthly calcs'!N433)</f>
        <v/>
      </c>
      <c r="S433" s="99" t="str">
        <f>IF(ISBLANK('Mortgage 2 Monthly calcs'!O433),"",'Mortgage 2 Monthly calcs'!O433)</f>
        <v/>
      </c>
      <c r="T433" s="99"/>
      <c r="U433" s="99">
        <f>IF(ISBLANK('Mortgage 2 Monthly calcs'!P433),"",'Mortgage 2 Monthly calcs'!P433)</f>
        <v>0</v>
      </c>
      <c r="V433" s="99" t="str">
        <f>IF(ISBLANK('Mortgage 2 Monthly calcs'!Q433),"",'Mortgage 2 Monthly calcs'!Q433)</f>
        <v/>
      </c>
      <c r="W433" s="99" t="str">
        <f>IF(ISBLANK('Mortgage 2 Monthly calcs'!R433),"",'Mortgage 2 Monthly calcs'!R433)</f>
        <v/>
      </c>
      <c r="X433" s="99">
        <f>IF(ISBLANK('Mortgage 2 Monthly calcs'!S433),"",'Mortgage 2 Monthly calcs'!S433)</f>
        <v>0</v>
      </c>
      <c r="Y433" s="99" t="str">
        <f>IF(ISBLANK('Mortgage 2 Monthly calcs'!T433),"",'Mortgage 2 Monthly calcs'!T433)</f>
        <v/>
      </c>
      <c r="Z433" s="99">
        <f>IF(ISBLANK('Mortgage 2 Monthly calcs'!U433),"",'Mortgage 2 Monthly calcs'!U433)</f>
        <v>93290.420445652519</v>
      </c>
      <c r="AA433" s="99" t="str">
        <f>IF(ISBLANK('Mortgage 2 Monthly calcs'!V433),"",'Mortgage 2 Monthly calcs'!V433)</f>
        <v/>
      </c>
      <c r="AB433" s="99" t="str">
        <f>IF(ISBLANK('Mortgage 2 Monthly calcs'!W433),"",'Mortgage 2 Monthly calcs'!W433)</f>
        <v/>
      </c>
    </row>
    <row r="434" spans="2:28" x14ac:dyDescent="0.25">
      <c r="B434" s="110"/>
      <c r="C434" s="111"/>
      <c r="D434" s="124"/>
      <c r="E434" s="122">
        <f>IF(ISBLANK('Mortgage 2 Monthly calcs'!E434),"",'Mortgage 2 Monthly calcs'!E434)</f>
        <v>2045</v>
      </c>
      <c r="F434" s="122" t="str">
        <f>IF(ISBLANK('Mortgage 2 Monthly calcs'!F434),"",'Mortgage 2 Monthly calcs'!F434)</f>
        <v>Jan</v>
      </c>
      <c r="G434" s="123"/>
      <c r="H434" s="123">
        <f>IF(ISBLANK('Mortgage 2 Monthly calcs'!G434),"",'Mortgage 2 Monthly calcs'!G434)</f>
        <v>0</v>
      </c>
      <c r="I434" s="99" t="e">
        <f>IF(ISBLANK('Mortgage 2 Monthly calcs'!H434),"",'Mortgage 2 Monthly calcs'!H434)</f>
        <v>#VALUE!</v>
      </c>
      <c r="J434" s="99">
        <f>IF(ISBLANK('Mortgage 2 Monthly calcs'!I434),"",'Mortgage 2 Monthly calcs'!I434)</f>
        <v>0</v>
      </c>
      <c r="K434" s="99" t="str">
        <f>IF(ISBLANK('Mortgage 2 Monthly calcs'!J434),"",'Mortgage 2 Monthly calcs'!J434)</f>
        <v/>
      </c>
      <c r="L434" s="99"/>
      <c r="M434" s="99">
        <f>IF(ISBLANK('Mortgage 2 Monthly calcs'!K434),"",'Mortgage 2 Monthly calcs'!K434)</f>
        <v>0</v>
      </c>
      <c r="N434" s="99"/>
      <c r="O434" s="99" t="e">
        <f>IF(ISBLANK('Mortgage 2 Monthly calcs'!L434),"",'Mortgage 2 Monthly calcs'!L434)</f>
        <v>#VALUE!</v>
      </c>
      <c r="P434" s="99"/>
      <c r="Q434" s="99" t="str">
        <f>IF(ISBLANK('Mortgage 2 Monthly calcs'!M434),"",'Mortgage 2 Monthly calcs'!M434)</f>
        <v/>
      </c>
      <c r="R434" s="99" t="str">
        <f>IF(ISBLANK('Mortgage 2 Monthly calcs'!N434),"",'Mortgage 2 Monthly calcs'!N434)</f>
        <v/>
      </c>
      <c r="S434" s="99" t="str">
        <f>IF(ISBLANK('Mortgage 2 Monthly calcs'!O434),"",'Mortgage 2 Monthly calcs'!O434)</f>
        <v/>
      </c>
      <c r="T434" s="99"/>
      <c r="U434" s="99">
        <f>IF(ISBLANK('Mortgage 2 Monthly calcs'!P434),"",'Mortgage 2 Monthly calcs'!P434)</f>
        <v>0</v>
      </c>
      <c r="V434" s="99" t="str">
        <f>IF(ISBLANK('Mortgage 2 Monthly calcs'!Q434),"",'Mortgage 2 Monthly calcs'!Q434)</f>
        <v/>
      </c>
      <c r="W434" s="99" t="str">
        <f>IF(ISBLANK('Mortgage 2 Monthly calcs'!R434),"",'Mortgage 2 Monthly calcs'!R434)</f>
        <v/>
      </c>
      <c r="X434" s="99">
        <f>IF(ISBLANK('Mortgage 2 Monthly calcs'!S434),"",'Mortgage 2 Monthly calcs'!S434)</f>
        <v>0</v>
      </c>
      <c r="Y434" s="99" t="str">
        <f>IF(ISBLANK('Mortgage 2 Monthly calcs'!T434),"",'Mortgage 2 Monthly calcs'!T434)</f>
        <v/>
      </c>
      <c r="Z434" s="99">
        <f>IF(ISBLANK('Mortgage 2 Monthly calcs'!U434),"",'Mortgage 2 Monthly calcs'!U434)</f>
        <v>93290.420445652519</v>
      </c>
      <c r="AA434" s="99" t="str">
        <f>IF(ISBLANK('Mortgage 2 Monthly calcs'!V434),"",'Mortgage 2 Monthly calcs'!V434)</f>
        <v/>
      </c>
      <c r="AB434" s="99" t="str">
        <f>IF(ISBLANK('Mortgage 2 Monthly calcs'!W434),"",'Mortgage 2 Monthly calcs'!W434)</f>
        <v/>
      </c>
    </row>
    <row r="435" spans="2:28" x14ac:dyDescent="0.25">
      <c r="B435" s="110"/>
      <c r="C435" s="111"/>
      <c r="D435" s="124" t="str">
        <f>IF(K1203=1,F427+1,"")</f>
        <v/>
      </c>
      <c r="E435" s="122" t="str">
        <f>IF(ISBLANK('Mortgage 2 Monthly calcs'!E435),"",'Mortgage 2 Monthly calcs'!E435)</f>
        <v/>
      </c>
      <c r="F435" s="122" t="str">
        <f>IF(ISBLANK('Mortgage 2 Monthly calcs'!F435),"",'Mortgage 2 Monthly calcs'!F435)</f>
        <v>Feb</v>
      </c>
      <c r="G435" s="123"/>
      <c r="H435" s="123">
        <f>IF(ISBLANK('Mortgage 2 Monthly calcs'!G435),"",'Mortgage 2 Monthly calcs'!G435)</f>
        <v>0</v>
      </c>
      <c r="I435" s="99" t="e">
        <f>IF(ISBLANK('Mortgage 2 Monthly calcs'!H435),"",'Mortgage 2 Monthly calcs'!H435)</f>
        <v>#VALUE!</v>
      </c>
      <c r="J435" s="99">
        <f>IF(ISBLANK('Mortgage 2 Monthly calcs'!I435),"",'Mortgage 2 Monthly calcs'!I435)</f>
        <v>0</v>
      </c>
      <c r="K435" s="99" t="str">
        <f>IF(ISBLANK('Mortgage 2 Monthly calcs'!J435),"",'Mortgage 2 Monthly calcs'!J435)</f>
        <v/>
      </c>
      <c r="L435" s="99"/>
      <c r="M435" s="99">
        <f>IF(ISBLANK('Mortgage 2 Monthly calcs'!K435),"",'Mortgage 2 Monthly calcs'!K435)</f>
        <v>0</v>
      </c>
      <c r="N435" s="99"/>
      <c r="O435" s="99" t="e">
        <f>IF(ISBLANK('Mortgage 2 Monthly calcs'!L435),"",'Mortgage 2 Monthly calcs'!L435)</f>
        <v>#VALUE!</v>
      </c>
      <c r="P435" s="99"/>
      <c r="Q435" s="99" t="str">
        <f>IF(ISBLANK('Mortgage 2 Monthly calcs'!M435),"",'Mortgage 2 Monthly calcs'!M435)</f>
        <v/>
      </c>
      <c r="R435" s="99" t="str">
        <f>IF(ISBLANK('Mortgage 2 Monthly calcs'!N435),"",'Mortgage 2 Monthly calcs'!N435)</f>
        <v/>
      </c>
      <c r="S435" s="99" t="str">
        <f>IF(ISBLANK('Mortgage 2 Monthly calcs'!O435),"",'Mortgage 2 Monthly calcs'!O435)</f>
        <v/>
      </c>
      <c r="T435" s="99"/>
      <c r="U435" s="99">
        <f>IF(ISBLANK('Mortgage 2 Monthly calcs'!P435),"",'Mortgage 2 Monthly calcs'!P435)</f>
        <v>0</v>
      </c>
      <c r="V435" s="99" t="str">
        <f>IF(ISBLANK('Mortgage 2 Monthly calcs'!Q435),"",'Mortgage 2 Monthly calcs'!Q435)</f>
        <v/>
      </c>
      <c r="W435" s="99" t="str">
        <f>IF(ISBLANK('Mortgage 2 Monthly calcs'!R435),"",'Mortgage 2 Monthly calcs'!R435)</f>
        <v/>
      </c>
      <c r="X435" s="99">
        <f>IF(ISBLANK('Mortgage 2 Monthly calcs'!S435),"",'Mortgage 2 Monthly calcs'!S435)</f>
        <v>0</v>
      </c>
      <c r="Y435" s="99" t="str">
        <f>IF(ISBLANK('Mortgage 2 Monthly calcs'!T435),"",'Mortgage 2 Monthly calcs'!T435)</f>
        <v/>
      </c>
      <c r="Z435" s="99">
        <f>IF(ISBLANK('Mortgage 2 Monthly calcs'!U435),"",'Mortgage 2 Monthly calcs'!U435)</f>
        <v>93290.420445652519</v>
      </c>
      <c r="AA435" s="99" t="str">
        <f>IF(ISBLANK('Mortgage 2 Monthly calcs'!V435),"",'Mortgage 2 Monthly calcs'!V435)</f>
        <v/>
      </c>
      <c r="AB435" s="99" t="str">
        <f>IF(ISBLANK('Mortgage 2 Monthly calcs'!W435),"",'Mortgage 2 Monthly calcs'!W435)</f>
        <v/>
      </c>
    </row>
    <row r="436" spans="2:28" x14ac:dyDescent="0.25">
      <c r="B436" s="110"/>
      <c r="C436" s="111"/>
      <c r="D436" s="124" t="str">
        <f>IF(K1204=1,F427+1,"")</f>
        <v/>
      </c>
      <c r="E436" s="122" t="str">
        <f>IF(ISBLANK('Mortgage 2 Monthly calcs'!E436),"",'Mortgage 2 Monthly calcs'!E436)</f>
        <v/>
      </c>
      <c r="F436" s="122" t="str">
        <f>IF(ISBLANK('Mortgage 2 Monthly calcs'!F436),"",'Mortgage 2 Monthly calcs'!F436)</f>
        <v>Mar</v>
      </c>
      <c r="G436" s="123"/>
      <c r="H436" s="123">
        <f>IF(ISBLANK('Mortgage 2 Monthly calcs'!G436),"",'Mortgage 2 Monthly calcs'!G436)</f>
        <v>0</v>
      </c>
      <c r="I436" s="99" t="e">
        <f>IF(ISBLANK('Mortgage 2 Monthly calcs'!H436),"",'Mortgage 2 Monthly calcs'!H436)</f>
        <v>#VALUE!</v>
      </c>
      <c r="J436" s="99">
        <f>IF(ISBLANK('Mortgage 2 Monthly calcs'!I436),"",'Mortgage 2 Monthly calcs'!I436)</f>
        <v>0</v>
      </c>
      <c r="K436" s="99" t="str">
        <f>IF(ISBLANK('Mortgage 2 Monthly calcs'!J436),"",'Mortgage 2 Monthly calcs'!J436)</f>
        <v/>
      </c>
      <c r="L436" s="99"/>
      <c r="M436" s="99">
        <f>IF(ISBLANK('Mortgage 2 Monthly calcs'!K436),"",'Mortgage 2 Monthly calcs'!K436)</f>
        <v>0</v>
      </c>
      <c r="N436" s="99"/>
      <c r="O436" s="99" t="e">
        <f>IF(ISBLANK('Mortgage 2 Monthly calcs'!L436),"",'Mortgage 2 Monthly calcs'!L436)</f>
        <v>#VALUE!</v>
      </c>
      <c r="P436" s="99"/>
      <c r="Q436" s="99" t="str">
        <f>IF(ISBLANK('Mortgage 2 Monthly calcs'!M436),"",'Mortgage 2 Monthly calcs'!M436)</f>
        <v/>
      </c>
      <c r="R436" s="99" t="str">
        <f>IF(ISBLANK('Mortgage 2 Monthly calcs'!N436),"",'Mortgage 2 Monthly calcs'!N436)</f>
        <v/>
      </c>
      <c r="S436" s="99" t="str">
        <f>IF(ISBLANK('Mortgage 2 Monthly calcs'!O436),"",'Mortgage 2 Monthly calcs'!O436)</f>
        <v/>
      </c>
      <c r="T436" s="99"/>
      <c r="U436" s="99">
        <f>IF(ISBLANK('Mortgage 2 Monthly calcs'!P436),"",'Mortgage 2 Monthly calcs'!P436)</f>
        <v>0</v>
      </c>
      <c r="V436" s="99" t="str">
        <f>IF(ISBLANK('Mortgage 2 Monthly calcs'!Q436),"",'Mortgage 2 Monthly calcs'!Q436)</f>
        <v/>
      </c>
      <c r="W436" s="99" t="str">
        <f>IF(ISBLANK('Mortgage 2 Monthly calcs'!R436),"",'Mortgage 2 Monthly calcs'!R436)</f>
        <v/>
      </c>
      <c r="X436" s="99">
        <f>IF(ISBLANK('Mortgage 2 Monthly calcs'!S436),"",'Mortgage 2 Monthly calcs'!S436)</f>
        <v>0</v>
      </c>
      <c r="Y436" s="99" t="str">
        <f>IF(ISBLANK('Mortgage 2 Monthly calcs'!T436),"",'Mortgage 2 Monthly calcs'!T436)</f>
        <v/>
      </c>
      <c r="Z436" s="99">
        <f>IF(ISBLANK('Mortgage 2 Monthly calcs'!U436),"",'Mortgage 2 Monthly calcs'!U436)</f>
        <v>93290.420445652519</v>
      </c>
      <c r="AA436" s="99" t="str">
        <f>IF(ISBLANK('Mortgage 2 Monthly calcs'!V436),"",'Mortgage 2 Monthly calcs'!V436)</f>
        <v/>
      </c>
      <c r="AB436" s="99" t="str">
        <f>IF(ISBLANK('Mortgage 2 Monthly calcs'!W436),"",'Mortgage 2 Monthly calcs'!W436)</f>
        <v/>
      </c>
    </row>
    <row r="437" spans="2:28" x14ac:dyDescent="0.25">
      <c r="B437" s="110"/>
      <c r="C437" s="111"/>
      <c r="D437" s="124" t="str">
        <f>IF(K1205=1,F427+1,"")</f>
        <v/>
      </c>
      <c r="E437" s="122" t="str">
        <f>IF(ISBLANK('Mortgage 2 Monthly calcs'!E437),"",'Mortgage 2 Monthly calcs'!E437)</f>
        <v/>
      </c>
      <c r="F437" s="122" t="str">
        <f>IF(ISBLANK('Mortgage 2 Monthly calcs'!F437),"",'Mortgage 2 Monthly calcs'!F437)</f>
        <v>Apr</v>
      </c>
      <c r="G437" s="123"/>
      <c r="H437" s="123">
        <f>IF(ISBLANK('Mortgage 2 Monthly calcs'!G437),"",'Mortgage 2 Monthly calcs'!G437)</f>
        <v>0</v>
      </c>
      <c r="I437" s="99" t="e">
        <f>IF(ISBLANK('Mortgage 2 Monthly calcs'!H437),"",'Mortgage 2 Monthly calcs'!H437)</f>
        <v>#VALUE!</v>
      </c>
      <c r="J437" s="99">
        <f>IF(ISBLANK('Mortgage 2 Monthly calcs'!I437),"",'Mortgage 2 Monthly calcs'!I437)</f>
        <v>0</v>
      </c>
      <c r="K437" s="99" t="str">
        <f>IF(ISBLANK('Mortgage 2 Monthly calcs'!J437),"",'Mortgage 2 Monthly calcs'!J437)</f>
        <v/>
      </c>
      <c r="L437" s="99"/>
      <c r="M437" s="99">
        <f>IF(ISBLANK('Mortgage 2 Monthly calcs'!K437),"",'Mortgage 2 Monthly calcs'!K437)</f>
        <v>0</v>
      </c>
      <c r="N437" s="99"/>
      <c r="O437" s="99" t="e">
        <f>IF(ISBLANK('Mortgage 2 Monthly calcs'!L437),"",'Mortgage 2 Monthly calcs'!L437)</f>
        <v>#VALUE!</v>
      </c>
      <c r="P437" s="99"/>
      <c r="Q437" s="99" t="str">
        <f>IF(ISBLANK('Mortgage 2 Monthly calcs'!M437),"",'Mortgage 2 Monthly calcs'!M437)</f>
        <v/>
      </c>
      <c r="R437" s="99" t="str">
        <f>IF(ISBLANK('Mortgage 2 Monthly calcs'!N437),"",'Mortgage 2 Monthly calcs'!N437)</f>
        <v/>
      </c>
      <c r="S437" s="99" t="str">
        <f>IF(ISBLANK('Mortgage 2 Monthly calcs'!O437),"",'Mortgage 2 Monthly calcs'!O437)</f>
        <v/>
      </c>
      <c r="T437" s="99"/>
      <c r="U437" s="99">
        <f>IF(ISBLANK('Mortgage 2 Monthly calcs'!P437),"",'Mortgage 2 Monthly calcs'!P437)</f>
        <v>0</v>
      </c>
      <c r="V437" s="99" t="str">
        <f>IF(ISBLANK('Mortgage 2 Monthly calcs'!Q437),"",'Mortgage 2 Monthly calcs'!Q437)</f>
        <v/>
      </c>
      <c r="W437" s="99" t="str">
        <f>IF(ISBLANK('Mortgage 2 Monthly calcs'!R437),"",'Mortgage 2 Monthly calcs'!R437)</f>
        <v/>
      </c>
      <c r="X437" s="99">
        <f>IF(ISBLANK('Mortgage 2 Monthly calcs'!S437),"",'Mortgage 2 Monthly calcs'!S437)</f>
        <v>0</v>
      </c>
      <c r="Y437" s="99" t="str">
        <f>IF(ISBLANK('Mortgage 2 Monthly calcs'!T437),"",'Mortgage 2 Monthly calcs'!T437)</f>
        <v/>
      </c>
      <c r="Z437" s="99">
        <f>IF(ISBLANK('Mortgage 2 Monthly calcs'!U437),"",'Mortgage 2 Monthly calcs'!U437)</f>
        <v>93290.420445652519</v>
      </c>
      <c r="AA437" s="99" t="str">
        <f>IF(ISBLANK('Mortgage 2 Monthly calcs'!V437),"",'Mortgage 2 Monthly calcs'!V437)</f>
        <v/>
      </c>
      <c r="AB437" s="99" t="str">
        <f>IF(ISBLANK('Mortgage 2 Monthly calcs'!W437),"",'Mortgage 2 Monthly calcs'!W437)</f>
        <v/>
      </c>
    </row>
    <row r="438" spans="2:28" x14ac:dyDescent="0.25">
      <c r="B438" s="110"/>
      <c r="C438" s="111"/>
      <c r="D438" s="124" t="str">
        <f>IF(K1206=1,F427+1,"")</f>
        <v/>
      </c>
      <c r="E438" s="122" t="str">
        <f>IF(ISBLANK('Mortgage 2 Monthly calcs'!E438),"",'Mortgage 2 Monthly calcs'!E438)</f>
        <v/>
      </c>
      <c r="F438" s="122" t="str">
        <f>IF(ISBLANK('Mortgage 2 Monthly calcs'!F438),"",'Mortgage 2 Monthly calcs'!F438)</f>
        <v>May</v>
      </c>
      <c r="G438" s="123"/>
      <c r="H438" s="123">
        <f>IF(ISBLANK('Mortgage 2 Monthly calcs'!G438),"",'Mortgage 2 Monthly calcs'!G438)</f>
        <v>0</v>
      </c>
      <c r="I438" s="99" t="e">
        <f>IF(ISBLANK('Mortgage 2 Monthly calcs'!H438),"",'Mortgage 2 Monthly calcs'!H438)</f>
        <v>#VALUE!</v>
      </c>
      <c r="J438" s="99">
        <f>IF(ISBLANK('Mortgage 2 Monthly calcs'!I438),"",'Mortgage 2 Monthly calcs'!I438)</f>
        <v>0</v>
      </c>
      <c r="K438" s="99" t="str">
        <f>IF(ISBLANK('Mortgage 2 Monthly calcs'!J438),"",'Mortgage 2 Monthly calcs'!J438)</f>
        <v/>
      </c>
      <c r="L438" s="99"/>
      <c r="M438" s="99">
        <f>IF(ISBLANK('Mortgage 2 Monthly calcs'!K438),"",'Mortgage 2 Monthly calcs'!K438)</f>
        <v>0</v>
      </c>
      <c r="N438" s="99"/>
      <c r="O438" s="99" t="e">
        <f>IF(ISBLANK('Mortgage 2 Monthly calcs'!L438),"",'Mortgage 2 Monthly calcs'!L438)</f>
        <v>#VALUE!</v>
      </c>
      <c r="P438" s="99"/>
      <c r="Q438" s="99" t="str">
        <f>IF(ISBLANK('Mortgage 2 Monthly calcs'!M438),"",'Mortgage 2 Monthly calcs'!M438)</f>
        <v/>
      </c>
      <c r="R438" s="99" t="str">
        <f>IF(ISBLANK('Mortgage 2 Monthly calcs'!N438),"",'Mortgage 2 Monthly calcs'!N438)</f>
        <v/>
      </c>
      <c r="S438" s="99" t="str">
        <f>IF(ISBLANK('Mortgage 2 Monthly calcs'!O438),"",'Mortgage 2 Monthly calcs'!O438)</f>
        <v/>
      </c>
      <c r="T438" s="99"/>
      <c r="U438" s="99">
        <f>IF(ISBLANK('Mortgage 2 Monthly calcs'!P438),"",'Mortgage 2 Monthly calcs'!P438)</f>
        <v>0</v>
      </c>
      <c r="V438" s="99" t="str">
        <f>IF(ISBLANK('Mortgage 2 Monthly calcs'!Q438),"",'Mortgage 2 Monthly calcs'!Q438)</f>
        <v/>
      </c>
      <c r="W438" s="99" t="str">
        <f>IF(ISBLANK('Mortgage 2 Monthly calcs'!R438),"",'Mortgage 2 Monthly calcs'!R438)</f>
        <v/>
      </c>
      <c r="X438" s="99">
        <f>IF(ISBLANK('Mortgage 2 Monthly calcs'!S438),"",'Mortgage 2 Monthly calcs'!S438)</f>
        <v>0</v>
      </c>
      <c r="Y438" s="99" t="str">
        <f>IF(ISBLANK('Mortgage 2 Monthly calcs'!T438),"",'Mortgage 2 Monthly calcs'!T438)</f>
        <v/>
      </c>
      <c r="Z438" s="99">
        <f>IF(ISBLANK('Mortgage 2 Monthly calcs'!U438),"",'Mortgage 2 Monthly calcs'!U438)</f>
        <v>93290.420445652519</v>
      </c>
      <c r="AA438" s="99" t="str">
        <f>IF(ISBLANK('Mortgage 2 Monthly calcs'!V438),"",'Mortgage 2 Monthly calcs'!V438)</f>
        <v/>
      </c>
      <c r="AB438" s="99" t="str">
        <f>IF(ISBLANK('Mortgage 2 Monthly calcs'!W438),"",'Mortgage 2 Monthly calcs'!W438)</f>
        <v/>
      </c>
    </row>
    <row r="439" spans="2:28" x14ac:dyDescent="0.25">
      <c r="B439" s="110"/>
      <c r="C439" s="111"/>
      <c r="D439" s="124" t="str">
        <f>IF(K1207=1,F427+1,"")</f>
        <v/>
      </c>
      <c r="E439" s="122" t="str">
        <f>IF(ISBLANK('Mortgage 2 Monthly calcs'!E439),"",'Mortgage 2 Monthly calcs'!E439)</f>
        <v/>
      </c>
      <c r="F439" s="122" t="str">
        <f>IF(ISBLANK('Mortgage 2 Monthly calcs'!F439),"",'Mortgage 2 Monthly calcs'!F439)</f>
        <v>Jun</v>
      </c>
      <c r="G439" s="123"/>
      <c r="H439" s="123">
        <f>IF(ISBLANK('Mortgage 2 Monthly calcs'!G439),"",'Mortgage 2 Monthly calcs'!G439)</f>
        <v>0</v>
      </c>
      <c r="I439" s="99" t="e">
        <f>IF(ISBLANK('Mortgage 2 Monthly calcs'!H439),"",'Mortgage 2 Monthly calcs'!H439)</f>
        <v>#VALUE!</v>
      </c>
      <c r="J439" s="99">
        <f>IF(ISBLANK('Mortgage 2 Monthly calcs'!I439),"",'Mortgage 2 Monthly calcs'!I439)</f>
        <v>0</v>
      </c>
      <c r="K439" s="99" t="str">
        <f>IF(ISBLANK('Mortgage 2 Monthly calcs'!J439),"",'Mortgage 2 Monthly calcs'!J439)</f>
        <v/>
      </c>
      <c r="L439" s="99"/>
      <c r="M439" s="99">
        <f>IF(ISBLANK('Mortgage 2 Monthly calcs'!K439),"",'Mortgage 2 Monthly calcs'!K439)</f>
        <v>0</v>
      </c>
      <c r="N439" s="99"/>
      <c r="O439" s="99" t="e">
        <f>IF(ISBLANK('Mortgage 2 Monthly calcs'!L439),"",'Mortgage 2 Monthly calcs'!L439)</f>
        <v>#VALUE!</v>
      </c>
      <c r="P439" s="99"/>
      <c r="Q439" s="99" t="str">
        <f>IF(ISBLANK('Mortgage 2 Monthly calcs'!M439),"",'Mortgage 2 Monthly calcs'!M439)</f>
        <v/>
      </c>
      <c r="R439" s="99" t="str">
        <f>IF(ISBLANK('Mortgage 2 Monthly calcs'!N439),"",'Mortgage 2 Monthly calcs'!N439)</f>
        <v/>
      </c>
      <c r="S439" s="99" t="str">
        <f>IF(ISBLANK('Mortgage 2 Monthly calcs'!O439),"",'Mortgage 2 Monthly calcs'!O439)</f>
        <v/>
      </c>
      <c r="T439" s="99"/>
      <c r="U439" s="99">
        <f>IF(ISBLANK('Mortgage 2 Monthly calcs'!P439),"",'Mortgage 2 Monthly calcs'!P439)</f>
        <v>0</v>
      </c>
      <c r="V439" s="99" t="str">
        <f>IF(ISBLANK('Mortgage 2 Monthly calcs'!Q439),"",'Mortgage 2 Monthly calcs'!Q439)</f>
        <v/>
      </c>
      <c r="W439" s="99" t="str">
        <f>IF(ISBLANK('Mortgage 2 Monthly calcs'!R439),"",'Mortgage 2 Monthly calcs'!R439)</f>
        <v/>
      </c>
      <c r="X439" s="99">
        <f>IF(ISBLANK('Mortgage 2 Monthly calcs'!S439),"",'Mortgage 2 Monthly calcs'!S439)</f>
        <v>0</v>
      </c>
      <c r="Y439" s="99" t="str">
        <f>IF(ISBLANK('Mortgage 2 Monthly calcs'!T439),"",'Mortgage 2 Monthly calcs'!T439)</f>
        <v/>
      </c>
      <c r="Z439" s="99">
        <f>IF(ISBLANK('Mortgage 2 Monthly calcs'!U439),"",'Mortgage 2 Monthly calcs'!U439)</f>
        <v>93290.420445652519</v>
      </c>
      <c r="AA439" s="99" t="str">
        <f>IF(ISBLANK('Mortgage 2 Monthly calcs'!V439),"",'Mortgage 2 Monthly calcs'!V439)</f>
        <v/>
      </c>
      <c r="AB439" s="99" t="str">
        <f>IF(ISBLANK('Mortgage 2 Monthly calcs'!W439),"",'Mortgage 2 Monthly calcs'!W439)</f>
        <v/>
      </c>
    </row>
    <row r="440" spans="2:28" x14ac:dyDescent="0.25">
      <c r="B440" s="110"/>
      <c r="C440" s="111"/>
      <c r="D440" s="124" t="str">
        <f>IF(K1208=1,F427+1,"")</f>
        <v/>
      </c>
      <c r="E440" s="122" t="str">
        <f>IF(ISBLANK('Mortgage 2 Monthly calcs'!E440),"",'Mortgage 2 Monthly calcs'!E440)</f>
        <v/>
      </c>
      <c r="F440" s="122" t="str">
        <f>IF(ISBLANK('Mortgage 2 Monthly calcs'!F440),"",'Mortgage 2 Monthly calcs'!F440)</f>
        <v>Jul</v>
      </c>
      <c r="G440" s="123"/>
      <c r="H440" s="123">
        <f>IF(ISBLANK('Mortgage 2 Monthly calcs'!G440),"",'Mortgage 2 Monthly calcs'!G440)</f>
        <v>0</v>
      </c>
      <c r="I440" s="99" t="e">
        <f>IF(ISBLANK('Mortgage 2 Monthly calcs'!H440),"",'Mortgage 2 Monthly calcs'!H440)</f>
        <v>#VALUE!</v>
      </c>
      <c r="J440" s="99">
        <f>IF(ISBLANK('Mortgage 2 Monthly calcs'!I440),"",'Mortgage 2 Monthly calcs'!I440)</f>
        <v>0</v>
      </c>
      <c r="K440" s="99" t="str">
        <f>IF(ISBLANK('Mortgage 2 Monthly calcs'!J440),"",'Mortgage 2 Monthly calcs'!J440)</f>
        <v/>
      </c>
      <c r="L440" s="99"/>
      <c r="M440" s="99">
        <f>IF(ISBLANK('Mortgage 2 Monthly calcs'!K440),"",'Mortgage 2 Monthly calcs'!K440)</f>
        <v>0</v>
      </c>
      <c r="N440" s="99"/>
      <c r="O440" s="99" t="e">
        <f>IF(ISBLANK('Mortgage 2 Monthly calcs'!L440),"",'Mortgage 2 Monthly calcs'!L440)</f>
        <v>#VALUE!</v>
      </c>
      <c r="P440" s="99"/>
      <c r="Q440" s="99" t="str">
        <f>IF(ISBLANK('Mortgage 2 Monthly calcs'!M440),"",'Mortgage 2 Monthly calcs'!M440)</f>
        <v/>
      </c>
      <c r="R440" s="99" t="str">
        <f>IF(ISBLANK('Mortgage 2 Monthly calcs'!N440),"",'Mortgage 2 Monthly calcs'!N440)</f>
        <v/>
      </c>
      <c r="S440" s="99" t="str">
        <f>IF(ISBLANK('Mortgage 2 Monthly calcs'!O440),"",'Mortgage 2 Monthly calcs'!O440)</f>
        <v/>
      </c>
      <c r="T440" s="99"/>
      <c r="U440" s="99">
        <f>IF(ISBLANK('Mortgage 2 Monthly calcs'!P440),"",'Mortgage 2 Monthly calcs'!P440)</f>
        <v>0</v>
      </c>
      <c r="V440" s="99" t="str">
        <f>IF(ISBLANK('Mortgage 2 Monthly calcs'!Q440),"",'Mortgage 2 Monthly calcs'!Q440)</f>
        <v/>
      </c>
      <c r="W440" s="99" t="str">
        <f>IF(ISBLANK('Mortgage 2 Monthly calcs'!R440),"",'Mortgage 2 Monthly calcs'!R440)</f>
        <v/>
      </c>
      <c r="X440" s="99">
        <f>IF(ISBLANK('Mortgage 2 Monthly calcs'!S440),"",'Mortgage 2 Monthly calcs'!S440)</f>
        <v>0</v>
      </c>
      <c r="Y440" s="99" t="str">
        <f>IF(ISBLANK('Mortgage 2 Monthly calcs'!T440),"",'Mortgage 2 Monthly calcs'!T440)</f>
        <v/>
      </c>
      <c r="Z440" s="99">
        <f>IF(ISBLANK('Mortgage 2 Monthly calcs'!U440),"",'Mortgage 2 Monthly calcs'!U440)</f>
        <v>93290.420445652519</v>
      </c>
      <c r="AA440" s="99" t="str">
        <f>IF(ISBLANK('Mortgage 2 Monthly calcs'!V440),"",'Mortgage 2 Monthly calcs'!V440)</f>
        <v/>
      </c>
      <c r="AB440" s="99" t="str">
        <f>IF(ISBLANK('Mortgage 2 Monthly calcs'!W440),"",'Mortgage 2 Monthly calcs'!W440)</f>
        <v/>
      </c>
    </row>
    <row r="441" spans="2:28" x14ac:dyDescent="0.25">
      <c r="B441" s="110"/>
      <c r="C441" s="111"/>
      <c r="D441" s="124" t="str">
        <f>IF(K1209=1,F427+1,"")</f>
        <v/>
      </c>
      <c r="E441" s="122" t="str">
        <f>IF(ISBLANK('Mortgage 2 Monthly calcs'!E441),"",'Mortgage 2 Monthly calcs'!E441)</f>
        <v/>
      </c>
      <c r="F441" s="122" t="str">
        <f>IF(ISBLANK('Mortgage 2 Monthly calcs'!F441),"",'Mortgage 2 Monthly calcs'!F441)</f>
        <v>Aug</v>
      </c>
      <c r="G441" s="123"/>
      <c r="H441" s="123">
        <f>IF(ISBLANK('Mortgage 2 Monthly calcs'!G441),"",'Mortgage 2 Monthly calcs'!G441)</f>
        <v>0</v>
      </c>
      <c r="I441" s="99" t="e">
        <f>IF(ISBLANK('Mortgage 2 Monthly calcs'!H441),"",'Mortgage 2 Monthly calcs'!H441)</f>
        <v>#VALUE!</v>
      </c>
      <c r="J441" s="99">
        <f>IF(ISBLANK('Mortgage 2 Monthly calcs'!I441),"",'Mortgage 2 Monthly calcs'!I441)</f>
        <v>0</v>
      </c>
      <c r="K441" s="99" t="str">
        <f>IF(ISBLANK('Mortgage 2 Monthly calcs'!J441),"",'Mortgage 2 Monthly calcs'!J441)</f>
        <v/>
      </c>
      <c r="L441" s="99"/>
      <c r="M441" s="99">
        <f>IF(ISBLANK('Mortgage 2 Monthly calcs'!K441),"",'Mortgage 2 Monthly calcs'!K441)</f>
        <v>0</v>
      </c>
      <c r="N441" s="99"/>
      <c r="O441" s="99" t="e">
        <f>IF(ISBLANK('Mortgage 2 Monthly calcs'!L441),"",'Mortgage 2 Monthly calcs'!L441)</f>
        <v>#VALUE!</v>
      </c>
      <c r="P441" s="99"/>
      <c r="Q441" s="99" t="str">
        <f>IF(ISBLANK('Mortgage 2 Monthly calcs'!M441),"",'Mortgage 2 Monthly calcs'!M441)</f>
        <v/>
      </c>
      <c r="R441" s="99" t="str">
        <f>IF(ISBLANK('Mortgage 2 Monthly calcs'!N441),"",'Mortgage 2 Monthly calcs'!N441)</f>
        <v/>
      </c>
      <c r="S441" s="99" t="str">
        <f>IF(ISBLANK('Mortgage 2 Monthly calcs'!O441),"",'Mortgage 2 Monthly calcs'!O441)</f>
        <v/>
      </c>
      <c r="T441" s="99"/>
      <c r="U441" s="99">
        <f>IF(ISBLANK('Mortgage 2 Monthly calcs'!P441),"",'Mortgage 2 Monthly calcs'!P441)</f>
        <v>0</v>
      </c>
      <c r="V441" s="99" t="str">
        <f>IF(ISBLANK('Mortgage 2 Monthly calcs'!Q441),"",'Mortgage 2 Monthly calcs'!Q441)</f>
        <v/>
      </c>
      <c r="W441" s="99" t="str">
        <f>IF(ISBLANK('Mortgage 2 Monthly calcs'!R441),"",'Mortgage 2 Monthly calcs'!R441)</f>
        <v/>
      </c>
      <c r="X441" s="99">
        <f>IF(ISBLANK('Mortgage 2 Monthly calcs'!S441),"",'Mortgage 2 Monthly calcs'!S441)</f>
        <v>0</v>
      </c>
      <c r="Y441" s="99" t="str">
        <f>IF(ISBLANK('Mortgage 2 Monthly calcs'!T441),"",'Mortgage 2 Monthly calcs'!T441)</f>
        <v/>
      </c>
      <c r="Z441" s="99">
        <f>IF(ISBLANK('Mortgage 2 Monthly calcs'!U441),"",'Mortgage 2 Monthly calcs'!U441)</f>
        <v>93290.420445652519</v>
      </c>
      <c r="AA441" s="99" t="str">
        <f>IF(ISBLANK('Mortgage 2 Monthly calcs'!V441),"",'Mortgage 2 Monthly calcs'!V441)</f>
        <v/>
      </c>
      <c r="AB441" s="99" t="str">
        <f>IF(ISBLANK('Mortgage 2 Monthly calcs'!W441),"",'Mortgage 2 Monthly calcs'!W441)</f>
        <v/>
      </c>
    </row>
    <row r="442" spans="2:28" x14ac:dyDescent="0.25">
      <c r="B442" s="110"/>
      <c r="C442" s="111"/>
      <c r="D442" s="124" t="str">
        <f>IF(K1210=1,F427+1,"")</f>
        <v/>
      </c>
      <c r="E442" s="122" t="str">
        <f>IF(ISBLANK('Mortgage 2 Monthly calcs'!E442),"",'Mortgage 2 Monthly calcs'!E442)</f>
        <v/>
      </c>
      <c r="F442" s="122" t="str">
        <f>IF(ISBLANK('Mortgage 2 Monthly calcs'!F442),"",'Mortgage 2 Monthly calcs'!F442)</f>
        <v>Sep</v>
      </c>
      <c r="G442" s="123"/>
      <c r="H442" s="123">
        <f>IF(ISBLANK('Mortgage 2 Monthly calcs'!G442),"",'Mortgage 2 Monthly calcs'!G442)</f>
        <v>0</v>
      </c>
      <c r="I442" s="99" t="e">
        <f>IF(ISBLANK('Mortgage 2 Monthly calcs'!H442),"",'Mortgage 2 Monthly calcs'!H442)</f>
        <v>#VALUE!</v>
      </c>
      <c r="J442" s="99">
        <f>IF(ISBLANK('Mortgage 2 Monthly calcs'!I442),"",'Mortgage 2 Monthly calcs'!I442)</f>
        <v>0</v>
      </c>
      <c r="K442" s="99" t="str">
        <f>IF(ISBLANK('Mortgage 2 Monthly calcs'!J442),"",'Mortgage 2 Monthly calcs'!J442)</f>
        <v/>
      </c>
      <c r="L442" s="99"/>
      <c r="M442" s="99">
        <f>IF(ISBLANK('Mortgage 2 Monthly calcs'!K442),"",'Mortgage 2 Monthly calcs'!K442)</f>
        <v>0</v>
      </c>
      <c r="N442" s="99"/>
      <c r="O442" s="99" t="e">
        <f>IF(ISBLANK('Mortgage 2 Monthly calcs'!L442),"",'Mortgage 2 Monthly calcs'!L442)</f>
        <v>#VALUE!</v>
      </c>
      <c r="P442" s="99"/>
      <c r="Q442" s="99" t="str">
        <f>IF(ISBLANK('Mortgage 2 Monthly calcs'!M442),"",'Mortgage 2 Monthly calcs'!M442)</f>
        <v/>
      </c>
      <c r="R442" s="99" t="str">
        <f>IF(ISBLANK('Mortgage 2 Monthly calcs'!N442),"",'Mortgage 2 Monthly calcs'!N442)</f>
        <v/>
      </c>
      <c r="S442" s="99" t="str">
        <f>IF(ISBLANK('Mortgage 2 Monthly calcs'!O442),"",'Mortgage 2 Monthly calcs'!O442)</f>
        <v/>
      </c>
      <c r="T442" s="99"/>
      <c r="U442" s="99">
        <f>IF(ISBLANK('Mortgage 2 Monthly calcs'!P442),"",'Mortgage 2 Monthly calcs'!P442)</f>
        <v>0</v>
      </c>
      <c r="V442" s="99" t="str">
        <f>IF(ISBLANK('Mortgage 2 Monthly calcs'!Q442),"",'Mortgage 2 Monthly calcs'!Q442)</f>
        <v/>
      </c>
      <c r="W442" s="99" t="str">
        <f>IF(ISBLANK('Mortgage 2 Monthly calcs'!R442),"",'Mortgage 2 Monthly calcs'!R442)</f>
        <v/>
      </c>
      <c r="X442" s="99">
        <f>IF(ISBLANK('Mortgage 2 Monthly calcs'!S442),"",'Mortgage 2 Monthly calcs'!S442)</f>
        <v>0</v>
      </c>
      <c r="Y442" s="99" t="str">
        <f>IF(ISBLANK('Mortgage 2 Monthly calcs'!T442),"",'Mortgage 2 Monthly calcs'!T442)</f>
        <v/>
      </c>
      <c r="Z442" s="99">
        <f>IF(ISBLANK('Mortgage 2 Monthly calcs'!U442),"",'Mortgage 2 Monthly calcs'!U442)</f>
        <v>93290.420445652519</v>
      </c>
      <c r="AA442" s="99" t="str">
        <f>IF(ISBLANK('Mortgage 2 Monthly calcs'!V442),"",'Mortgage 2 Monthly calcs'!V442)</f>
        <v/>
      </c>
      <c r="AB442" s="99" t="str">
        <f>IF(ISBLANK('Mortgage 2 Monthly calcs'!W442),"",'Mortgage 2 Monthly calcs'!W442)</f>
        <v/>
      </c>
    </row>
    <row r="443" spans="2:28" x14ac:dyDescent="0.25">
      <c r="B443" s="110"/>
      <c r="C443" s="111"/>
      <c r="D443" s="124">
        <f>D431+1</f>
        <v>36</v>
      </c>
      <c r="E443" s="122" t="str">
        <f>IF(ISBLANK('Mortgage 2 Monthly calcs'!E443),"",'Mortgage 2 Monthly calcs'!E443)</f>
        <v/>
      </c>
      <c r="F443" s="122" t="str">
        <f>IF(ISBLANK('Mortgage 2 Monthly calcs'!F443),"",'Mortgage 2 Monthly calcs'!F443)</f>
        <v>Oct</v>
      </c>
      <c r="G443" s="123"/>
      <c r="H443" s="123">
        <f>IF(ISBLANK('Mortgage 2 Monthly calcs'!G443),"",'Mortgage 2 Monthly calcs'!G443)</f>
        <v>0</v>
      </c>
      <c r="I443" s="99" t="e">
        <f>IF(ISBLANK('Mortgage 2 Monthly calcs'!H443),"",'Mortgage 2 Monthly calcs'!H443)</f>
        <v>#VALUE!</v>
      </c>
      <c r="J443" s="99">
        <f>IF(ISBLANK('Mortgage 2 Monthly calcs'!I443),"",'Mortgage 2 Monthly calcs'!I443)</f>
        <v>0</v>
      </c>
      <c r="K443" s="99" t="str">
        <f>IF(ISBLANK('Mortgage 2 Monthly calcs'!J443),"",'Mortgage 2 Monthly calcs'!J443)</f>
        <v/>
      </c>
      <c r="L443" s="99"/>
      <c r="M443" s="99">
        <f>IF(ISBLANK('Mortgage 2 Monthly calcs'!K443),"",'Mortgage 2 Monthly calcs'!K443)</f>
        <v>0</v>
      </c>
      <c r="N443" s="99"/>
      <c r="O443" s="99" t="e">
        <f>IF(ISBLANK('Mortgage 2 Monthly calcs'!L443),"",'Mortgage 2 Monthly calcs'!L443)</f>
        <v>#VALUE!</v>
      </c>
      <c r="P443" s="99"/>
      <c r="Q443" s="99" t="str">
        <f>IF(ISBLANK('Mortgage 2 Monthly calcs'!M443),"",'Mortgage 2 Monthly calcs'!M443)</f>
        <v/>
      </c>
      <c r="R443" s="99" t="str">
        <f>IF(ISBLANK('Mortgage 2 Monthly calcs'!N443),"",'Mortgage 2 Monthly calcs'!N443)</f>
        <v/>
      </c>
      <c r="S443" s="99" t="str">
        <f>IF(ISBLANK('Mortgage 2 Monthly calcs'!O443),"",'Mortgage 2 Monthly calcs'!O443)</f>
        <v/>
      </c>
      <c r="T443" s="99"/>
      <c r="U443" s="99">
        <f>IF(ISBLANK('Mortgage 2 Monthly calcs'!P443),"",'Mortgage 2 Monthly calcs'!P443)</f>
        <v>0</v>
      </c>
      <c r="V443" s="99" t="str">
        <f>IF(ISBLANK('Mortgage 2 Monthly calcs'!Q443),"",'Mortgage 2 Monthly calcs'!Q443)</f>
        <v/>
      </c>
      <c r="W443" s="99" t="str">
        <f>IF(ISBLANK('Mortgage 2 Monthly calcs'!R443),"",'Mortgage 2 Monthly calcs'!R443)</f>
        <v/>
      </c>
      <c r="X443" s="99">
        <f>IF(ISBLANK('Mortgage 2 Monthly calcs'!S443),"",'Mortgage 2 Monthly calcs'!S443)</f>
        <v>0</v>
      </c>
      <c r="Y443" s="99" t="str">
        <f>IF(ISBLANK('Mortgage 2 Monthly calcs'!T443),"",'Mortgage 2 Monthly calcs'!T443)</f>
        <v/>
      </c>
      <c r="Z443" s="99">
        <f>IF(ISBLANK('Mortgage 2 Monthly calcs'!U443),"",'Mortgage 2 Monthly calcs'!U443)</f>
        <v>93290.420445652519</v>
      </c>
      <c r="AA443" s="99" t="str">
        <f>IF(ISBLANK('Mortgage 2 Monthly calcs'!V443),"",'Mortgage 2 Monthly calcs'!V443)</f>
        <v/>
      </c>
      <c r="AB443" s="99" t="str">
        <f>IF(ISBLANK('Mortgage 2 Monthly calcs'!W443),"",'Mortgage 2 Monthly calcs'!W443)</f>
        <v/>
      </c>
    </row>
    <row r="444" spans="2:28" x14ac:dyDescent="0.25">
      <c r="B444" s="110"/>
      <c r="C444" s="111"/>
      <c r="D444" s="124"/>
      <c r="E444" s="122" t="str">
        <f>IF(ISBLANK('Mortgage 2 Monthly calcs'!E444),"",'Mortgage 2 Monthly calcs'!E444)</f>
        <v/>
      </c>
      <c r="F444" s="122" t="str">
        <f>IF(ISBLANK('Mortgage 2 Monthly calcs'!F444),"",'Mortgage 2 Monthly calcs'!F444)</f>
        <v>Nov</v>
      </c>
      <c r="G444" s="123"/>
      <c r="H444" s="123">
        <f>IF(ISBLANK('Mortgage 2 Monthly calcs'!G444),"",'Mortgage 2 Monthly calcs'!G444)</f>
        <v>0</v>
      </c>
      <c r="I444" s="99" t="e">
        <f>IF(ISBLANK('Mortgage 2 Monthly calcs'!H444),"",'Mortgage 2 Monthly calcs'!H444)</f>
        <v>#VALUE!</v>
      </c>
      <c r="J444" s="99">
        <f>IF(ISBLANK('Mortgage 2 Monthly calcs'!I444),"",'Mortgage 2 Monthly calcs'!I444)</f>
        <v>0</v>
      </c>
      <c r="K444" s="99" t="str">
        <f>IF(ISBLANK('Mortgage 2 Monthly calcs'!J444),"",'Mortgage 2 Monthly calcs'!J444)</f>
        <v/>
      </c>
      <c r="L444" s="99"/>
      <c r="M444" s="99">
        <f>IF(ISBLANK('Mortgage 2 Monthly calcs'!K444),"",'Mortgage 2 Monthly calcs'!K444)</f>
        <v>0</v>
      </c>
      <c r="N444" s="99"/>
      <c r="O444" s="99" t="e">
        <f>IF(ISBLANK('Mortgage 2 Monthly calcs'!L444),"",'Mortgage 2 Monthly calcs'!L444)</f>
        <v>#VALUE!</v>
      </c>
      <c r="P444" s="99"/>
      <c r="Q444" s="99" t="str">
        <f>IF(ISBLANK('Mortgage 2 Monthly calcs'!M444),"",'Mortgage 2 Monthly calcs'!M444)</f>
        <v/>
      </c>
      <c r="R444" s="99" t="str">
        <f>IF(ISBLANK('Mortgage 2 Monthly calcs'!N444),"",'Mortgage 2 Monthly calcs'!N444)</f>
        <v/>
      </c>
      <c r="S444" s="99" t="str">
        <f>IF(ISBLANK('Mortgage 2 Monthly calcs'!O444),"",'Mortgage 2 Monthly calcs'!O444)</f>
        <v/>
      </c>
      <c r="T444" s="99"/>
      <c r="U444" s="99">
        <f>IF(ISBLANK('Mortgage 2 Monthly calcs'!P444),"",'Mortgage 2 Monthly calcs'!P444)</f>
        <v>0</v>
      </c>
      <c r="V444" s="99" t="str">
        <f>IF(ISBLANK('Mortgage 2 Monthly calcs'!Q444),"",'Mortgage 2 Monthly calcs'!Q444)</f>
        <v/>
      </c>
      <c r="W444" s="99" t="str">
        <f>IF(ISBLANK('Mortgage 2 Monthly calcs'!R444),"",'Mortgage 2 Monthly calcs'!R444)</f>
        <v/>
      </c>
      <c r="X444" s="99">
        <f>IF(ISBLANK('Mortgage 2 Monthly calcs'!S444),"",'Mortgage 2 Monthly calcs'!S444)</f>
        <v>0</v>
      </c>
      <c r="Y444" s="99" t="str">
        <f>IF(ISBLANK('Mortgage 2 Monthly calcs'!T444),"",'Mortgage 2 Monthly calcs'!T444)</f>
        <v/>
      </c>
      <c r="Z444" s="99">
        <f>IF(ISBLANK('Mortgage 2 Monthly calcs'!U444),"",'Mortgage 2 Monthly calcs'!U444)</f>
        <v>93290.420445652519</v>
      </c>
      <c r="AA444" s="99" t="str">
        <f>IF(ISBLANK('Mortgage 2 Monthly calcs'!V444),"",'Mortgage 2 Monthly calcs'!V444)</f>
        <v/>
      </c>
      <c r="AB444" s="99" t="str">
        <f>IF(ISBLANK('Mortgage 2 Monthly calcs'!W444),"",'Mortgage 2 Monthly calcs'!W444)</f>
        <v/>
      </c>
    </row>
    <row r="445" spans="2:28" x14ac:dyDescent="0.25">
      <c r="B445" s="110"/>
      <c r="C445" s="111"/>
      <c r="D445" s="124"/>
      <c r="E445" s="122" t="str">
        <f>IF(ISBLANK('Mortgage 2 Monthly calcs'!E445),"",'Mortgage 2 Monthly calcs'!E445)</f>
        <v/>
      </c>
      <c r="F445" s="122" t="str">
        <f>IF(ISBLANK('Mortgage 2 Monthly calcs'!F445),"",'Mortgage 2 Monthly calcs'!F445)</f>
        <v>Dec</v>
      </c>
      <c r="G445" s="123"/>
      <c r="H445" s="123">
        <f>IF(ISBLANK('Mortgage 2 Monthly calcs'!G445),"",'Mortgage 2 Monthly calcs'!G445)</f>
        <v>0</v>
      </c>
      <c r="I445" s="99" t="e">
        <f>IF(ISBLANK('Mortgage 2 Monthly calcs'!H445),"",'Mortgage 2 Monthly calcs'!H445)</f>
        <v>#VALUE!</v>
      </c>
      <c r="J445" s="99">
        <f>IF(ISBLANK('Mortgage 2 Monthly calcs'!I445),"",'Mortgage 2 Monthly calcs'!I445)</f>
        <v>0</v>
      </c>
      <c r="K445" s="99" t="str">
        <f>IF(ISBLANK('Mortgage 2 Monthly calcs'!J445),"",'Mortgage 2 Monthly calcs'!J445)</f>
        <v/>
      </c>
      <c r="L445" s="99"/>
      <c r="M445" s="99">
        <f>IF(ISBLANK('Mortgage 2 Monthly calcs'!K445),"",'Mortgage 2 Monthly calcs'!K445)</f>
        <v>0</v>
      </c>
      <c r="N445" s="99"/>
      <c r="O445" s="99" t="e">
        <f>IF(ISBLANK('Mortgage 2 Monthly calcs'!L445),"",'Mortgage 2 Monthly calcs'!L445)</f>
        <v>#VALUE!</v>
      </c>
      <c r="P445" s="99"/>
      <c r="Q445" s="99" t="str">
        <f>IF(ISBLANK('Mortgage 2 Monthly calcs'!M445),"",'Mortgage 2 Monthly calcs'!M445)</f>
        <v/>
      </c>
      <c r="R445" s="99" t="str">
        <f>IF(ISBLANK('Mortgage 2 Monthly calcs'!N445),"",'Mortgage 2 Monthly calcs'!N445)</f>
        <v/>
      </c>
      <c r="S445" s="99" t="str">
        <f>IF(ISBLANK('Mortgage 2 Monthly calcs'!O445),"",'Mortgage 2 Monthly calcs'!O445)</f>
        <v/>
      </c>
      <c r="T445" s="99"/>
      <c r="U445" s="99">
        <f>IF(ISBLANK('Mortgage 2 Monthly calcs'!P445),"",'Mortgage 2 Monthly calcs'!P445)</f>
        <v>0</v>
      </c>
      <c r="V445" s="99" t="str">
        <f>IF(ISBLANK('Mortgage 2 Monthly calcs'!Q445),"",'Mortgage 2 Monthly calcs'!Q445)</f>
        <v/>
      </c>
      <c r="W445" s="99" t="str">
        <f>IF(ISBLANK('Mortgage 2 Monthly calcs'!R445),"",'Mortgage 2 Monthly calcs'!R445)</f>
        <v/>
      </c>
      <c r="X445" s="99">
        <f>IF(ISBLANK('Mortgage 2 Monthly calcs'!S445),"",'Mortgage 2 Monthly calcs'!S445)</f>
        <v>0</v>
      </c>
      <c r="Y445" s="99" t="str">
        <f>IF(ISBLANK('Mortgage 2 Monthly calcs'!T445),"",'Mortgage 2 Monthly calcs'!T445)</f>
        <v/>
      </c>
      <c r="Z445" s="99">
        <f>IF(ISBLANK('Mortgage 2 Monthly calcs'!U445),"",'Mortgage 2 Monthly calcs'!U445)</f>
        <v>93290.420445652519</v>
      </c>
      <c r="AA445" s="99" t="str">
        <f>IF(ISBLANK('Mortgage 2 Monthly calcs'!V445),"",'Mortgage 2 Monthly calcs'!V445)</f>
        <v/>
      </c>
      <c r="AB445" s="99" t="str">
        <f>IF(ISBLANK('Mortgage 2 Monthly calcs'!W445),"",'Mortgage 2 Monthly calcs'!W445)</f>
        <v/>
      </c>
    </row>
    <row r="446" spans="2:28" x14ac:dyDescent="0.25">
      <c r="B446" s="110"/>
      <c r="C446" s="111"/>
      <c r="D446" s="124"/>
      <c r="E446" s="122">
        <f>IF(ISBLANK('Mortgage 2 Monthly calcs'!E446),"",'Mortgage 2 Monthly calcs'!E446)</f>
        <v>2046</v>
      </c>
      <c r="F446" s="122" t="str">
        <f>IF(ISBLANK('Mortgage 2 Monthly calcs'!F446),"",'Mortgage 2 Monthly calcs'!F446)</f>
        <v>Jan</v>
      </c>
      <c r="G446" s="123"/>
      <c r="H446" s="123">
        <f>IF(ISBLANK('Mortgage 2 Monthly calcs'!G446),"",'Mortgage 2 Monthly calcs'!G446)</f>
        <v>0</v>
      </c>
      <c r="I446" s="99" t="e">
        <f>IF(ISBLANK('Mortgage 2 Monthly calcs'!H446),"",'Mortgage 2 Monthly calcs'!H446)</f>
        <v>#VALUE!</v>
      </c>
      <c r="J446" s="99">
        <f>IF(ISBLANK('Mortgage 2 Monthly calcs'!I446),"",'Mortgage 2 Monthly calcs'!I446)</f>
        <v>0</v>
      </c>
      <c r="K446" s="99" t="str">
        <f>IF(ISBLANK('Mortgage 2 Monthly calcs'!J446),"",'Mortgage 2 Monthly calcs'!J446)</f>
        <v/>
      </c>
      <c r="L446" s="99"/>
      <c r="M446" s="99">
        <f>IF(ISBLANK('Mortgage 2 Monthly calcs'!K446),"",'Mortgage 2 Monthly calcs'!K446)</f>
        <v>0</v>
      </c>
      <c r="N446" s="99"/>
      <c r="O446" s="99" t="e">
        <f>IF(ISBLANK('Mortgage 2 Monthly calcs'!L446),"",'Mortgage 2 Monthly calcs'!L446)</f>
        <v>#VALUE!</v>
      </c>
      <c r="P446" s="99"/>
      <c r="Q446" s="99" t="str">
        <f>IF(ISBLANK('Mortgage 2 Monthly calcs'!M446),"",'Mortgage 2 Monthly calcs'!M446)</f>
        <v/>
      </c>
      <c r="R446" s="99" t="str">
        <f>IF(ISBLANK('Mortgage 2 Monthly calcs'!N446),"",'Mortgage 2 Monthly calcs'!N446)</f>
        <v/>
      </c>
      <c r="S446" s="99" t="str">
        <f>IF(ISBLANK('Mortgage 2 Monthly calcs'!O446),"",'Mortgage 2 Monthly calcs'!O446)</f>
        <v/>
      </c>
      <c r="T446" s="99"/>
      <c r="U446" s="99">
        <f>IF(ISBLANK('Mortgage 2 Monthly calcs'!P446),"",'Mortgage 2 Monthly calcs'!P446)</f>
        <v>0</v>
      </c>
      <c r="V446" s="99" t="str">
        <f>IF(ISBLANK('Mortgage 2 Monthly calcs'!Q446),"",'Mortgage 2 Monthly calcs'!Q446)</f>
        <v/>
      </c>
      <c r="W446" s="99" t="str">
        <f>IF(ISBLANK('Mortgage 2 Monthly calcs'!R446),"",'Mortgage 2 Monthly calcs'!R446)</f>
        <v/>
      </c>
      <c r="X446" s="99">
        <f>IF(ISBLANK('Mortgage 2 Monthly calcs'!S446),"",'Mortgage 2 Monthly calcs'!S446)</f>
        <v>0</v>
      </c>
      <c r="Y446" s="99" t="str">
        <f>IF(ISBLANK('Mortgage 2 Monthly calcs'!T446),"",'Mortgage 2 Monthly calcs'!T446)</f>
        <v/>
      </c>
      <c r="Z446" s="99">
        <f>IF(ISBLANK('Mortgage 2 Monthly calcs'!U446),"",'Mortgage 2 Monthly calcs'!U446)</f>
        <v>93290.420445652519</v>
      </c>
      <c r="AA446" s="99" t="str">
        <f>IF(ISBLANK('Mortgage 2 Monthly calcs'!V446),"",'Mortgage 2 Monthly calcs'!V446)</f>
        <v/>
      </c>
      <c r="AB446" s="99" t="str">
        <f>IF(ISBLANK('Mortgage 2 Monthly calcs'!W446),"",'Mortgage 2 Monthly calcs'!W446)</f>
        <v/>
      </c>
    </row>
    <row r="447" spans="2:28" x14ac:dyDescent="0.25">
      <c r="B447" s="110"/>
      <c r="C447" s="111"/>
      <c r="D447" s="124"/>
      <c r="E447" s="122" t="str">
        <f>IF(ISBLANK('Mortgage 2 Monthly calcs'!E447),"",'Mortgage 2 Monthly calcs'!E447)</f>
        <v/>
      </c>
      <c r="F447" s="122" t="str">
        <f>IF(ISBLANK('Mortgage 2 Monthly calcs'!F447),"",'Mortgage 2 Monthly calcs'!F447)</f>
        <v>Feb</v>
      </c>
      <c r="G447" s="123"/>
      <c r="H447" s="123">
        <f>IF(ISBLANK('Mortgage 2 Monthly calcs'!G447),"",'Mortgage 2 Monthly calcs'!G447)</f>
        <v>0</v>
      </c>
      <c r="I447" s="99" t="e">
        <f>IF(ISBLANK('Mortgage 2 Monthly calcs'!H447),"",'Mortgage 2 Monthly calcs'!H447)</f>
        <v>#VALUE!</v>
      </c>
      <c r="J447" s="99">
        <f>IF(ISBLANK('Mortgage 2 Monthly calcs'!I447),"",'Mortgage 2 Monthly calcs'!I447)</f>
        <v>0</v>
      </c>
      <c r="K447" s="99" t="str">
        <f>IF(ISBLANK('Mortgage 2 Monthly calcs'!J447),"",'Mortgage 2 Monthly calcs'!J447)</f>
        <v/>
      </c>
      <c r="L447" s="99"/>
      <c r="M447" s="99">
        <f>IF(ISBLANK('Mortgage 2 Monthly calcs'!K447),"",'Mortgage 2 Monthly calcs'!K447)</f>
        <v>0</v>
      </c>
      <c r="N447" s="99"/>
      <c r="O447" s="99" t="e">
        <f>IF(ISBLANK('Mortgage 2 Monthly calcs'!L447),"",'Mortgage 2 Monthly calcs'!L447)</f>
        <v>#VALUE!</v>
      </c>
      <c r="P447" s="99"/>
      <c r="Q447" s="99" t="str">
        <f>IF(ISBLANK('Mortgage 2 Monthly calcs'!M447),"",'Mortgage 2 Monthly calcs'!M447)</f>
        <v/>
      </c>
      <c r="R447" s="99" t="str">
        <f>IF(ISBLANK('Mortgage 2 Monthly calcs'!N447),"",'Mortgage 2 Monthly calcs'!N447)</f>
        <v/>
      </c>
      <c r="S447" s="99" t="str">
        <f>IF(ISBLANK('Mortgage 2 Monthly calcs'!O447),"",'Mortgage 2 Monthly calcs'!O447)</f>
        <v/>
      </c>
      <c r="T447" s="99"/>
      <c r="U447" s="99">
        <f>IF(ISBLANK('Mortgage 2 Monthly calcs'!P447),"",'Mortgage 2 Monthly calcs'!P447)</f>
        <v>0</v>
      </c>
      <c r="V447" s="99" t="str">
        <f>IF(ISBLANK('Mortgage 2 Monthly calcs'!Q447),"",'Mortgage 2 Monthly calcs'!Q447)</f>
        <v/>
      </c>
      <c r="W447" s="99" t="str">
        <f>IF(ISBLANK('Mortgage 2 Monthly calcs'!R447),"",'Mortgage 2 Monthly calcs'!R447)</f>
        <v/>
      </c>
      <c r="X447" s="99">
        <f>IF(ISBLANK('Mortgage 2 Monthly calcs'!S447),"",'Mortgage 2 Monthly calcs'!S447)</f>
        <v>0</v>
      </c>
      <c r="Y447" s="99" t="str">
        <f>IF(ISBLANK('Mortgage 2 Monthly calcs'!T447),"",'Mortgage 2 Monthly calcs'!T447)</f>
        <v/>
      </c>
      <c r="Z447" s="99">
        <f>IF(ISBLANK('Mortgage 2 Monthly calcs'!U447),"",'Mortgage 2 Monthly calcs'!U447)</f>
        <v>93290.420445652519</v>
      </c>
      <c r="AA447" s="99" t="str">
        <f>IF(ISBLANK('Mortgage 2 Monthly calcs'!V447),"",'Mortgage 2 Monthly calcs'!V447)</f>
        <v/>
      </c>
      <c r="AB447" s="99" t="str">
        <f>IF(ISBLANK('Mortgage 2 Monthly calcs'!W447),"",'Mortgage 2 Monthly calcs'!W447)</f>
        <v/>
      </c>
    </row>
    <row r="448" spans="2:28" x14ac:dyDescent="0.25">
      <c r="B448" s="110"/>
      <c r="C448" s="111"/>
      <c r="D448" s="124"/>
      <c r="E448" s="122" t="str">
        <f>IF(ISBLANK('Mortgage 2 Monthly calcs'!E448),"",'Mortgage 2 Monthly calcs'!E448)</f>
        <v/>
      </c>
      <c r="F448" s="122" t="str">
        <f>IF(ISBLANK('Mortgage 2 Monthly calcs'!F448),"",'Mortgage 2 Monthly calcs'!F448)</f>
        <v>Mar</v>
      </c>
      <c r="G448" s="123"/>
      <c r="H448" s="123">
        <f>IF(ISBLANK('Mortgage 2 Monthly calcs'!G448),"",'Mortgage 2 Monthly calcs'!G448)</f>
        <v>0</v>
      </c>
      <c r="I448" s="99" t="e">
        <f>IF(ISBLANK('Mortgage 2 Monthly calcs'!H448),"",'Mortgage 2 Monthly calcs'!H448)</f>
        <v>#VALUE!</v>
      </c>
      <c r="J448" s="99">
        <f>IF(ISBLANK('Mortgage 2 Monthly calcs'!I448),"",'Mortgage 2 Monthly calcs'!I448)</f>
        <v>0</v>
      </c>
      <c r="K448" s="99" t="str">
        <f>IF(ISBLANK('Mortgage 2 Monthly calcs'!J448),"",'Mortgage 2 Monthly calcs'!J448)</f>
        <v/>
      </c>
      <c r="L448" s="99"/>
      <c r="M448" s="99">
        <f>IF(ISBLANK('Mortgage 2 Monthly calcs'!K448),"",'Mortgage 2 Monthly calcs'!K448)</f>
        <v>0</v>
      </c>
      <c r="N448" s="99"/>
      <c r="O448" s="99" t="e">
        <f>IF(ISBLANK('Mortgage 2 Monthly calcs'!L448),"",'Mortgage 2 Monthly calcs'!L448)</f>
        <v>#VALUE!</v>
      </c>
      <c r="P448" s="99"/>
      <c r="Q448" s="99" t="str">
        <f>IF(ISBLANK('Mortgage 2 Monthly calcs'!M448),"",'Mortgage 2 Monthly calcs'!M448)</f>
        <v/>
      </c>
      <c r="R448" s="99" t="str">
        <f>IF(ISBLANK('Mortgage 2 Monthly calcs'!N448),"",'Mortgage 2 Monthly calcs'!N448)</f>
        <v/>
      </c>
      <c r="S448" s="99" t="str">
        <f>IF(ISBLANK('Mortgage 2 Monthly calcs'!O448),"",'Mortgage 2 Monthly calcs'!O448)</f>
        <v/>
      </c>
      <c r="T448" s="99"/>
      <c r="U448" s="99">
        <f>IF(ISBLANK('Mortgage 2 Monthly calcs'!P448),"",'Mortgage 2 Monthly calcs'!P448)</f>
        <v>0</v>
      </c>
      <c r="V448" s="99" t="str">
        <f>IF(ISBLANK('Mortgage 2 Monthly calcs'!Q448),"",'Mortgage 2 Monthly calcs'!Q448)</f>
        <v/>
      </c>
      <c r="W448" s="99" t="str">
        <f>IF(ISBLANK('Mortgage 2 Monthly calcs'!R448),"",'Mortgage 2 Monthly calcs'!R448)</f>
        <v/>
      </c>
      <c r="X448" s="99">
        <f>IF(ISBLANK('Mortgage 2 Monthly calcs'!S448),"",'Mortgage 2 Monthly calcs'!S448)</f>
        <v>0</v>
      </c>
      <c r="Y448" s="99" t="str">
        <f>IF(ISBLANK('Mortgage 2 Monthly calcs'!T448),"",'Mortgage 2 Monthly calcs'!T448)</f>
        <v/>
      </c>
      <c r="Z448" s="99">
        <f>IF(ISBLANK('Mortgage 2 Monthly calcs'!U448),"",'Mortgage 2 Monthly calcs'!U448)</f>
        <v>93290.420445652519</v>
      </c>
      <c r="AA448" s="99" t="str">
        <f>IF(ISBLANK('Mortgage 2 Monthly calcs'!V448),"",'Mortgage 2 Monthly calcs'!V448)</f>
        <v/>
      </c>
      <c r="AB448" s="99" t="str">
        <f>IF(ISBLANK('Mortgage 2 Monthly calcs'!W448),"",'Mortgage 2 Monthly calcs'!W448)</f>
        <v/>
      </c>
    </row>
    <row r="449" spans="2:28" x14ac:dyDescent="0.25">
      <c r="B449" s="110"/>
      <c r="C449" s="111"/>
      <c r="D449" s="124"/>
      <c r="E449" s="122" t="str">
        <f>IF(ISBLANK('Mortgage 2 Monthly calcs'!E449),"",'Mortgage 2 Monthly calcs'!E449)</f>
        <v/>
      </c>
      <c r="F449" s="122" t="str">
        <f>IF(ISBLANK('Mortgage 2 Monthly calcs'!F449),"",'Mortgage 2 Monthly calcs'!F449)</f>
        <v>Apr</v>
      </c>
      <c r="G449" s="123"/>
      <c r="H449" s="123">
        <f>IF(ISBLANK('Mortgage 2 Monthly calcs'!G449),"",'Mortgage 2 Monthly calcs'!G449)</f>
        <v>0</v>
      </c>
      <c r="I449" s="99" t="e">
        <f>IF(ISBLANK('Mortgage 2 Monthly calcs'!H449),"",'Mortgage 2 Monthly calcs'!H449)</f>
        <v>#VALUE!</v>
      </c>
      <c r="J449" s="99">
        <f>IF(ISBLANK('Mortgage 2 Monthly calcs'!I449),"",'Mortgage 2 Monthly calcs'!I449)</f>
        <v>0</v>
      </c>
      <c r="K449" s="99" t="str">
        <f>IF(ISBLANK('Mortgage 2 Monthly calcs'!J449),"",'Mortgage 2 Monthly calcs'!J449)</f>
        <v/>
      </c>
      <c r="L449" s="99"/>
      <c r="M449" s="99">
        <f>IF(ISBLANK('Mortgage 2 Monthly calcs'!K449),"",'Mortgage 2 Monthly calcs'!K449)</f>
        <v>0</v>
      </c>
      <c r="N449" s="99"/>
      <c r="O449" s="99" t="e">
        <f>IF(ISBLANK('Mortgage 2 Monthly calcs'!L449),"",'Mortgage 2 Monthly calcs'!L449)</f>
        <v>#VALUE!</v>
      </c>
      <c r="P449" s="99"/>
      <c r="Q449" s="99" t="str">
        <f>IF(ISBLANK('Mortgage 2 Monthly calcs'!M449),"",'Mortgage 2 Monthly calcs'!M449)</f>
        <v/>
      </c>
      <c r="R449" s="99" t="str">
        <f>IF(ISBLANK('Mortgage 2 Monthly calcs'!N449),"",'Mortgage 2 Monthly calcs'!N449)</f>
        <v/>
      </c>
      <c r="S449" s="99" t="str">
        <f>IF(ISBLANK('Mortgage 2 Monthly calcs'!O449),"",'Mortgage 2 Monthly calcs'!O449)</f>
        <v/>
      </c>
      <c r="T449" s="99"/>
      <c r="U449" s="99">
        <f>IF(ISBLANK('Mortgage 2 Monthly calcs'!P449),"",'Mortgage 2 Monthly calcs'!P449)</f>
        <v>0</v>
      </c>
      <c r="V449" s="99" t="str">
        <f>IF(ISBLANK('Mortgage 2 Monthly calcs'!Q449),"",'Mortgage 2 Monthly calcs'!Q449)</f>
        <v/>
      </c>
      <c r="W449" s="99" t="str">
        <f>IF(ISBLANK('Mortgage 2 Monthly calcs'!R449),"",'Mortgage 2 Monthly calcs'!R449)</f>
        <v/>
      </c>
      <c r="X449" s="99">
        <f>IF(ISBLANK('Mortgage 2 Monthly calcs'!S449),"",'Mortgage 2 Monthly calcs'!S449)</f>
        <v>0</v>
      </c>
      <c r="Y449" s="99" t="str">
        <f>IF(ISBLANK('Mortgage 2 Monthly calcs'!T449),"",'Mortgage 2 Monthly calcs'!T449)</f>
        <v/>
      </c>
      <c r="Z449" s="99">
        <f>IF(ISBLANK('Mortgage 2 Monthly calcs'!U449),"",'Mortgage 2 Monthly calcs'!U449)</f>
        <v>93290.420445652519</v>
      </c>
      <c r="AA449" s="99" t="str">
        <f>IF(ISBLANK('Mortgage 2 Monthly calcs'!V449),"",'Mortgage 2 Monthly calcs'!V449)</f>
        <v/>
      </c>
      <c r="AB449" s="99" t="str">
        <f>IF(ISBLANK('Mortgage 2 Monthly calcs'!W449),"",'Mortgage 2 Monthly calcs'!W449)</f>
        <v/>
      </c>
    </row>
    <row r="450" spans="2:28" x14ac:dyDescent="0.25">
      <c r="B450" s="110"/>
      <c r="C450" s="111"/>
      <c r="D450" s="124"/>
      <c r="E450" s="122" t="str">
        <f>IF(ISBLANK('Mortgage 2 Monthly calcs'!E450),"",'Mortgage 2 Monthly calcs'!E450)</f>
        <v/>
      </c>
      <c r="F450" s="122" t="str">
        <f>IF(ISBLANK('Mortgage 2 Monthly calcs'!F450),"",'Mortgage 2 Monthly calcs'!F450)</f>
        <v>May</v>
      </c>
      <c r="G450" s="123"/>
      <c r="H450" s="123">
        <f>IF(ISBLANK('Mortgage 2 Monthly calcs'!G450),"",'Mortgage 2 Monthly calcs'!G450)</f>
        <v>0</v>
      </c>
      <c r="I450" s="99" t="e">
        <f>IF(ISBLANK('Mortgage 2 Monthly calcs'!H450),"",'Mortgage 2 Monthly calcs'!H450)</f>
        <v>#VALUE!</v>
      </c>
      <c r="J450" s="99">
        <f>IF(ISBLANK('Mortgage 2 Monthly calcs'!I450),"",'Mortgage 2 Monthly calcs'!I450)</f>
        <v>0</v>
      </c>
      <c r="K450" s="99" t="str">
        <f>IF(ISBLANK('Mortgage 2 Monthly calcs'!J450),"",'Mortgage 2 Monthly calcs'!J450)</f>
        <v/>
      </c>
      <c r="L450" s="99"/>
      <c r="M450" s="99">
        <f>IF(ISBLANK('Mortgage 2 Monthly calcs'!K450),"",'Mortgage 2 Monthly calcs'!K450)</f>
        <v>0</v>
      </c>
      <c r="N450" s="99"/>
      <c r="O450" s="99" t="e">
        <f>IF(ISBLANK('Mortgage 2 Monthly calcs'!L450),"",'Mortgage 2 Monthly calcs'!L450)</f>
        <v>#VALUE!</v>
      </c>
      <c r="P450" s="99"/>
      <c r="Q450" s="99" t="str">
        <f>IF(ISBLANK('Mortgage 2 Monthly calcs'!M450),"",'Mortgage 2 Monthly calcs'!M450)</f>
        <v/>
      </c>
      <c r="R450" s="99" t="str">
        <f>IF(ISBLANK('Mortgage 2 Monthly calcs'!N450),"",'Mortgage 2 Monthly calcs'!N450)</f>
        <v/>
      </c>
      <c r="S450" s="99" t="str">
        <f>IF(ISBLANK('Mortgage 2 Monthly calcs'!O450),"",'Mortgage 2 Monthly calcs'!O450)</f>
        <v/>
      </c>
      <c r="T450" s="99"/>
      <c r="U450" s="99">
        <f>IF(ISBLANK('Mortgage 2 Monthly calcs'!P450),"",'Mortgage 2 Monthly calcs'!P450)</f>
        <v>0</v>
      </c>
      <c r="V450" s="99" t="str">
        <f>IF(ISBLANK('Mortgage 2 Monthly calcs'!Q450),"",'Mortgage 2 Monthly calcs'!Q450)</f>
        <v/>
      </c>
      <c r="W450" s="99" t="str">
        <f>IF(ISBLANK('Mortgage 2 Monthly calcs'!R450),"",'Mortgage 2 Monthly calcs'!R450)</f>
        <v/>
      </c>
      <c r="X450" s="99">
        <f>IF(ISBLANK('Mortgage 2 Monthly calcs'!S450),"",'Mortgage 2 Monthly calcs'!S450)</f>
        <v>0</v>
      </c>
      <c r="Y450" s="99" t="str">
        <f>IF(ISBLANK('Mortgage 2 Monthly calcs'!T450),"",'Mortgage 2 Monthly calcs'!T450)</f>
        <v/>
      </c>
      <c r="Z450" s="99">
        <f>IF(ISBLANK('Mortgage 2 Monthly calcs'!U450),"",'Mortgage 2 Monthly calcs'!U450)</f>
        <v>93290.420445652519</v>
      </c>
      <c r="AA450" s="99" t="str">
        <f>IF(ISBLANK('Mortgage 2 Monthly calcs'!V450),"",'Mortgage 2 Monthly calcs'!V450)</f>
        <v/>
      </c>
      <c r="AB450" s="99" t="str">
        <f>IF(ISBLANK('Mortgage 2 Monthly calcs'!W450),"",'Mortgage 2 Monthly calcs'!W450)</f>
        <v/>
      </c>
    </row>
    <row r="451" spans="2:28" x14ac:dyDescent="0.25">
      <c r="B451" s="110"/>
      <c r="C451" s="111"/>
      <c r="D451" s="124"/>
      <c r="E451" s="122" t="str">
        <f>IF(ISBLANK('Mortgage 2 Monthly calcs'!E451),"",'Mortgage 2 Monthly calcs'!E451)</f>
        <v/>
      </c>
      <c r="F451" s="122" t="str">
        <f>IF(ISBLANK('Mortgage 2 Monthly calcs'!F451),"",'Mortgage 2 Monthly calcs'!F451)</f>
        <v>Jun</v>
      </c>
      <c r="G451" s="123"/>
      <c r="H451" s="123">
        <f>IF(ISBLANK('Mortgage 2 Monthly calcs'!G451),"",'Mortgage 2 Monthly calcs'!G451)</f>
        <v>0</v>
      </c>
      <c r="I451" s="99" t="e">
        <f>IF(ISBLANK('Mortgage 2 Monthly calcs'!H451),"",'Mortgage 2 Monthly calcs'!H451)</f>
        <v>#VALUE!</v>
      </c>
      <c r="J451" s="99">
        <f>IF(ISBLANK('Mortgage 2 Monthly calcs'!I451),"",'Mortgage 2 Monthly calcs'!I451)</f>
        <v>0</v>
      </c>
      <c r="K451" s="99" t="str">
        <f>IF(ISBLANK('Mortgage 2 Monthly calcs'!J451),"",'Mortgage 2 Monthly calcs'!J451)</f>
        <v/>
      </c>
      <c r="L451" s="99"/>
      <c r="M451" s="99">
        <f>IF(ISBLANK('Mortgage 2 Monthly calcs'!K451),"",'Mortgage 2 Monthly calcs'!K451)</f>
        <v>0</v>
      </c>
      <c r="N451" s="99"/>
      <c r="O451" s="99" t="e">
        <f>IF(ISBLANK('Mortgage 2 Monthly calcs'!L451),"",'Mortgage 2 Monthly calcs'!L451)</f>
        <v>#VALUE!</v>
      </c>
      <c r="P451" s="99"/>
      <c r="Q451" s="99" t="str">
        <f>IF(ISBLANK('Mortgage 2 Monthly calcs'!M451),"",'Mortgage 2 Monthly calcs'!M451)</f>
        <v/>
      </c>
      <c r="R451" s="99" t="str">
        <f>IF(ISBLANK('Mortgage 2 Monthly calcs'!N451),"",'Mortgage 2 Monthly calcs'!N451)</f>
        <v/>
      </c>
      <c r="S451" s="99" t="str">
        <f>IF(ISBLANK('Mortgage 2 Monthly calcs'!O451),"",'Mortgage 2 Monthly calcs'!O451)</f>
        <v/>
      </c>
      <c r="T451" s="99"/>
      <c r="U451" s="99">
        <f>IF(ISBLANK('Mortgage 2 Monthly calcs'!P451),"",'Mortgage 2 Monthly calcs'!P451)</f>
        <v>0</v>
      </c>
      <c r="V451" s="99" t="str">
        <f>IF(ISBLANK('Mortgage 2 Monthly calcs'!Q451),"",'Mortgage 2 Monthly calcs'!Q451)</f>
        <v/>
      </c>
      <c r="W451" s="99" t="str">
        <f>IF(ISBLANK('Mortgage 2 Monthly calcs'!R451),"",'Mortgage 2 Monthly calcs'!R451)</f>
        <v/>
      </c>
      <c r="X451" s="99">
        <f>IF(ISBLANK('Mortgage 2 Monthly calcs'!S451),"",'Mortgage 2 Monthly calcs'!S451)</f>
        <v>0</v>
      </c>
      <c r="Y451" s="99" t="str">
        <f>IF(ISBLANK('Mortgage 2 Monthly calcs'!T451),"",'Mortgage 2 Monthly calcs'!T451)</f>
        <v/>
      </c>
      <c r="Z451" s="99">
        <f>IF(ISBLANK('Mortgage 2 Monthly calcs'!U451),"",'Mortgage 2 Monthly calcs'!U451)</f>
        <v>93290.420445652519</v>
      </c>
      <c r="AA451" s="99" t="str">
        <f>IF(ISBLANK('Mortgage 2 Monthly calcs'!V451),"",'Mortgage 2 Monthly calcs'!V451)</f>
        <v/>
      </c>
      <c r="AB451" s="99" t="str">
        <f>IF(ISBLANK('Mortgage 2 Monthly calcs'!W451),"",'Mortgage 2 Monthly calcs'!W451)</f>
        <v/>
      </c>
    </row>
    <row r="452" spans="2:28" x14ac:dyDescent="0.25">
      <c r="B452" s="110"/>
      <c r="C452" s="111"/>
      <c r="D452" s="124"/>
      <c r="E452" s="122" t="str">
        <f>IF(ISBLANK('Mortgage 2 Monthly calcs'!E452),"",'Mortgage 2 Monthly calcs'!E452)</f>
        <v/>
      </c>
      <c r="F452" s="122" t="str">
        <f>IF(ISBLANK('Mortgage 2 Monthly calcs'!F452),"",'Mortgage 2 Monthly calcs'!F452)</f>
        <v>Jul</v>
      </c>
      <c r="G452" s="123"/>
      <c r="H452" s="123">
        <f>IF(ISBLANK('Mortgage 2 Monthly calcs'!G452),"",'Mortgage 2 Monthly calcs'!G452)</f>
        <v>0</v>
      </c>
      <c r="I452" s="99" t="e">
        <f>IF(ISBLANK('Mortgage 2 Monthly calcs'!H452),"",'Mortgage 2 Monthly calcs'!H452)</f>
        <v>#VALUE!</v>
      </c>
      <c r="J452" s="99">
        <f>IF(ISBLANK('Mortgage 2 Monthly calcs'!I452),"",'Mortgage 2 Monthly calcs'!I452)</f>
        <v>0</v>
      </c>
      <c r="K452" s="99" t="str">
        <f>IF(ISBLANK('Mortgage 2 Monthly calcs'!J452),"",'Mortgage 2 Monthly calcs'!J452)</f>
        <v/>
      </c>
      <c r="L452" s="99"/>
      <c r="M452" s="99">
        <f>IF(ISBLANK('Mortgage 2 Monthly calcs'!K452),"",'Mortgage 2 Monthly calcs'!K452)</f>
        <v>0</v>
      </c>
      <c r="N452" s="99"/>
      <c r="O452" s="99" t="e">
        <f>IF(ISBLANK('Mortgage 2 Monthly calcs'!L452),"",'Mortgage 2 Monthly calcs'!L452)</f>
        <v>#VALUE!</v>
      </c>
      <c r="P452" s="99"/>
      <c r="Q452" s="99" t="str">
        <f>IF(ISBLANK('Mortgage 2 Monthly calcs'!M452),"",'Mortgage 2 Monthly calcs'!M452)</f>
        <v/>
      </c>
      <c r="R452" s="99" t="str">
        <f>IF(ISBLANK('Mortgage 2 Monthly calcs'!N452),"",'Mortgage 2 Monthly calcs'!N452)</f>
        <v/>
      </c>
      <c r="S452" s="99" t="str">
        <f>IF(ISBLANK('Mortgage 2 Monthly calcs'!O452),"",'Mortgage 2 Monthly calcs'!O452)</f>
        <v/>
      </c>
      <c r="T452" s="99"/>
      <c r="U452" s="99">
        <f>IF(ISBLANK('Mortgage 2 Monthly calcs'!P452),"",'Mortgage 2 Monthly calcs'!P452)</f>
        <v>0</v>
      </c>
      <c r="V452" s="99" t="str">
        <f>IF(ISBLANK('Mortgage 2 Monthly calcs'!Q452),"",'Mortgage 2 Monthly calcs'!Q452)</f>
        <v/>
      </c>
      <c r="W452" s="99" t="str">
        <f>IF(ISBLANK('Mortgage 2 Monthly calcs'!R452),"",'Mortgage 2 Monthly calcs'!R452)</f>
        <v/>
      </c>
      <c r="X452" s="99">
        <f>IF(ISBLANK('Mortgage 2 Monthly calcs'!S452),"",'Mortgage 2 Monthly calcs'!S452)</f>
        <v>0</v>
      </c>
      <c r="Y452" s="99" t="str">
        <f>IF(ISBLANK('Mortgage 2 Monthly calcs'!T452),"",'Mortgage 2 Monthly calcs'!T452)</f>
        <v/>
      </c>
      <c r="Z452" s="99">
        <f>IF(ISBLANK('Mortgage 2 Monthly calcs'!U452),"",'Mortgage 2 Monthly calcs'!U452)</f>
        <v>93290.420445652519</v>
      </c>
      <c r="AA452" s="99" t="str">
        <f>IF(ISBLANK('Mortgage 2 Monthly calcs'!V452),"",'Mortgage 2 Monthly calcs'!V452)</f>
        <v/>
      </c>
      <c r="AB452" s="99" t="str">
        <f>IF(ISBLANK('Mortgage 2 Monthly calcs'!W452),"",'Mortgage 2 Monthly calcs'!W452)</f>
        <v/>
      </c>
    </row>
    <row r="453" spans="2:28" x14ac:dyDescent="0.25">
      <c r="B453" s="110"/>
      <c r="C453" s="111"/>
      <c r="D453" s="124"/>
      <c r="E453" s="122" t="str">
        <f>IF(ISBLANK('Mortgage 2 Monthly calcs'!E453),"",'Mortgage 2 Monthly calcs'!E453)</f>
        <v/>
      </c>
      <c r="F453" s="122" t="str">
        <f>IF(ISBLANK('Mortgage 2 Monthly calcs'!F453),"",'Mortgage 2 Monthly calcs'!F453)</f>
        <v>Aug</v>
      </c>
      <c r="G453" s="123"/>
      <c r="H453" s="123">
        <f>IF(ISBLANK('Mortgage 2 Monthly calcs'!G453),"",'Mortgage 2 Monthly calcs'!G453)</f>
        <v>0</v>
      </c>
      <c r="I453" s="99" t="e">
        <f>IF(ISBLANK('Mortgage 2 Monthly calcs'!H453),"",'Mortgage 2 Monthly calcs'!H453)</f>
        <v>#VALUE!</v>
      </c>
      <c r="J453" s="99">
        <f>IF(ISBLANK('Mortgage 2 Monthly calcs'!I453),"",'Mortgage 2 Monthly calcs'!I453)</f>
        <v>0</v>
      </c>
      <c r="K453" s="99" t="str">
        <f>IF(ISBLANK('Mortgage 2 Monthly calcs'!J453),"",'Mortgage 2 Monthly calcs'!J453)</f>
        <v/>
      </c>
      <c r="L453" s="99"/>
      <c r="M453" s="99">
        <f>IF(ISBLANK('Mortgage 2 Monthly calcs'!K453),"",'Mortgage 2 Monthly calcs'!K453)</f>
        <v>0</v>
      </c>
      <c r="N453" s="99"/>
      <c r="O453" s="99" t="e">
        <f>IF(ISBLANK('Mortgage 2 Monthly calcs'!L453),"",'Mortgage 2 Monthly calcs'!L453)</f>
        <v>#VALUE!</v>
      </c>
      <c r="P453" s="99"/>
      <c r="Q453" s="99" t="str">
        <f>IF(ISBLANK('Mortgage 2 Monthly calcs'!M453),"",'Mortgage 2 Monthly calcs'!M453)</f>
        <v/>
      </c>
      <c r="R453" s="99" t="str">
        <f>IF(ISBLANK('Mortgage 2 Monthly calcs'!N453),"",'Mortgage 2 Monthly calcs'!N453)</f>
        <v/>
      </c>
      <c r="S453" s="99" t="str">
        <f>IF(ISBLANK('Mortgage 2 Monthly calcs'!O453),"",'Mortgage 2 Monthly calcs'!O453)</f>
        <v/>
      </c>
      <c r="T453" s="99"/>
      <c r="U453" s="99">
        <f>IF(ISBLANK('Mortgage 2 Monthly calcs'!P453),"",'Mortgage 2 Monthly calcs'!P453)</f>
        <v>0</v>
      </c>
      <c r="V453" s="99" t="str">
        <f>IF(ISBLANK('Mortgage 2 Monthly calcs'!Q453),"",'Mortgage 2 Monthly calcs'!Q453)</f>
        <v/>
      </c>
      <c r="W453" s="99" t="str">
        <f>IF(ISBLANK('Mortgage 2 Monthly calcs'!R453),"",'Mortgage 2 Monthly calcs'!R453)</f>
        <v/>
      </c>
      <c r="X453" s="99">
        <f>IF(ISBLANK('Mortgage 2 Monthly calcs'!S453),"",'Mortgage 2 Monthly calcs'!S453)</f>
        <v>0</v>
      </c>
      <c r="Y453" s="99" t="str">
        <f>IF(ISBLANK('Mortgage 2 Monthly calcs'!T453),"",'Mortgage 2 Monthly calcs'!T453)</f>
        <v/>
      </c>
      <c r="Z453" s="99">
        <f>IF(ISBLANK('Mortgage 2 Monthly calcs'!U453),"",'Mortgage 2 Monthly calcs'!U453)</f>
        <v>93290.420445652519</v>
      </c>
      <c r="AA453" s="99" t="str">
        <f>IF(ISBLANK('Mortgage 2 Monthly calcs'!V453),"",'Mortgage 2 Monthly calcs'!V453)</f>
        <v/>
      </c>
      <c r="AB453" s="99" t="str">
        <f>IF(ISBLANK('Mortgage 2 Monthly calcs'!W453),"",'Mortgage 2 Monthly calcs'!W453)</f>
        <v/>
      </c>
    </row>
    <row r="454" spans="2:28" x14ac:dyDescent="0.25">
      <c r="B454" s="110"/>
      <c r="C454" s="111"/>
      <c r="D454" s="124"/>
      <c r="E454" s="122" t="str">
        <f>IF(ISBLANK('Mortgage 2 Monthly calcs'!E454),"",'Mortgage 2 Monthly calcs'!E454)</f>
        <v/>
      </c>
      <c r="F454" s="122" t="str">
        <f>IF(ISBLANK('Mortgage 2 Monthly calcs'!F454),"",'Mortgage 2 Monthly calcs'!F454)</f>
        <v>Sep</v>
      </c>
      <c r="G454" s="123"/>
      <c r="H454" s="123">
        <f>IF(ISBLANK('Mortgage 2 Monthly calcs'!G454),"",'Mortgage 2 Monthly calcs'!G454)</f>
        <v>0</v>
      </c>
      <c r="I454" s="99" t="e">
        <f>IF(ISBLANK('Mortgage 2 Monthly calcs'!H454),"",'Mortgage 2 Monthly calcs'!H454)</f>
        <v>#VALUE!</v>
      </c>
      <c r="J454" s="99">
        <f>IF(ISBLANK('Mortgage 2 Monthly calcs'!I454),"",'Mortgage 2 Monthly calcs'!I454)</f>
        <v>0</v>
      </c>
      <c r="K454" s="99" t="str">
        <f>IF(ISBLANK('Mortgage 2 Monthly calcs'!J454),"",'Mortgage 2 Monthly calcs'!J454)</f>
        <v/>
      </c>
      <c r="L454" s="99"/>
      <c r="M454" s="99">
        <f>IF(ISBLANK('Mortgage 2 Monthly calcs'!K454),"",'Mortgage 2 Monthly calcs'!K454)</f>
        <v>0</v>
      </c>
      <c r="N454" s="99"/>
      <c r="O454" s="99" t="e">
        <f>IF(ISBLANK('Mortgage 2 Monthly calcs'!L454),"",'Mortgage 2 Monthly calcs'!L454)</f>
        <v>#VALUE!</v>
      </c>
      <c r="P454" s="99"/>
      <c r="Q454" s="99" t="str">
        <f>IF(ISBLANK('Mortgage 2 Monthly calcs'!M454),"",'Mortgage 2 Monthly calcs'!M454)</f>
        <v/>
      </c>
      <c r="R454" s="99" t="str">
        <f>IF(ISBLANK('Mortgage 2 Monthly calcs'!N454),"",'Mortgage 2 Monthly calcs'!N454)</f>
        <v/>
      </c>
      <c r="S454" s="99" t="str">
        <f>IF(ISBLANK('Mortgage 2 Monthly calcs'!O454),"",'Mortgage 2 Monthly calcs'!O454)</f>
        <v/>
      </c>
      <c r="T454" s="99"/>
      <c r="U454" s="99">
        <f>IF(ISBLANK('Mortgage 2 Monthly calcs'!P454),"",'Mortgage 2 Monthly calcs'!P454)</f>
        <v>0</v>
      </c>
      <c r="V454" s="99" t="str">
        <f>IF(ISBLANK('Mortgage 2 Monthly calcs'!Q454),"",'Mortgage 2 Monthly calcs'!Q454)</f>
        <v/>
      </c>
      <c r="W454" s="99" t="str">
        <f>IF(ISBLANK('Mortgage 2 Monthly calcs'!R454),"",'Mortgage 2 Monthly calcs'!R454)</f>
        <v/>
      </c>
      <c r="X454" s="99">
        <f>IF(ISBLANK('Mortgage 2 Monthly calcs'!S454),"",'Mortgage 2 Monthly calcs'!S454)</f>
        <v>0</v>
      </c>
      <c r="Y454" s="99" t="str">
        <f>IF(ISBLANK('Mortgage 2 Monthly calcs'!T454),"",'Mortgage 2 Monthly calcs'!T454)</f>
        <v/>
      </c>
      <c r="Z454" s="99">
        <f>IF(ISBLANK('Mortgage 2 Monthly calcs'!U454),"",'Mortgage 2 Monthly calcs'!U454)</f>
        <v>93290.420445652519</v>
      </c>
      <c r="AA454" s="99" t="str">
        <f>IF(ISBLANK('Mortgage 2 Monthly calcs'!V454),"",'Mortgage 2 Monthly calcs'!V454)</f>
        <v/>
      </c>
      <c r="AB454" s="99" t="str">
        <f>IF(ISBLANK('Mortgage 2 Monthly calcs'!W454),"",'Mortgage 2 Monthly calcs'!W454)</f>
        <v/>
      </c>
    </row>
    <row r="455" spans="2:28" x14ac:dyDescent="0.25">
      <c r="B455" s="110"/>
      <c r="C455" s="111"/>
      <c r="D455" s="124">
        <f>D443+1</f>
        <v>37</v>
      </c>
      <c r="E455" s="122" t="str">
        <f>IF(ISBLANK('Mortgage 2 Monthly calcs'!E455),"",'Mortgage 2 Monthly calcs'!E455)</f>
        <v/>
      </c>
      <c r="F455" s="122" t="str">
        <f>IF(ISBLANK('Mortgage 2 Monthly calcs'!F455),"",'Mortgage 2 Monthly calcs'!F455)</f>
        <v>Oct</v>
      </c>
      <c r="G455" s="123"/>
      <c r="H455" s="123">
        <f>IF(ISBLANK('Mortgage 2 Monthly calcs'!G455),"",'Mortgage 2 Monthly calcs'!G455)</f>
        <v>0</v>
      </c>
      <c r="I455" s="99" t="e">
        <f>IF(ISBLANK('Mortgage 2 Monthly calcs'!H455),"",'Mortgage 2 Monthly calcs'!H455)</f>
        <v>#VALUE!</v>
      </c>
      <c r="J455" s="99">
        <f>IF(ISBLANK('Mortgage 2 Monthly calcs'!I455),"",'Mortgage 2 Monthly calcs'!I455)</f>
        <v>0</v>
      </c>
      <c r="K455" s="99" t="str">
        <f>IF(ISBLANK('Mortgage 2 Monthly calcs'!J455),"",'Mortgage 2 Monthly calcs'!J455)</f>
        <v/>
      </c>
      <c r="L455" s="99"/>
      <c r="M455" s="99">
        <f>IF(ISBLANK('Mortgage 2 Monthly calcs'!K455),"",'Mortgage 2 Monthly calcs'!K455)</f>
        <v>0</v>
      </c>
      <c r="N455" s="99"/>
      <c r="O455" s="99" t="e">
        <f>IF(ISBLANK('Mortgage 2 Monthly calcs'!L455),"",'Mortgage 2 Monthly calcs'!L455)</f>
        <v>#VALUE!</v>
      </c>
      <c r="P455" s="99"/>
      <c r="Q455" s="99" t="str">
        <f>IF(ISBLANK('Mortgage 2 Monthly calcs'!M455),"",'Mortgage 2 Monthly calcs'!M455)</f>
        <v/>
      </c>
      <c r="R455" s="99" t="str">
        <f>IF(ISBLANK('Mortgage 2 Monthly calcs'!N455),"",'Mortgage 2 Monthly calcs'!N455)</f>
        <v/>
      </c>
      <c r="S455" s="99" t="str">
        <f>IF(ISBLANK('Mortgage 2 Monthly calcs'!O455),"",'Mortgage 2 Monthly calcs'!O455)</f>
        <v/>
      </c>
      <c r="T455" s="99"/>
      <c r="U455" s="99">
        <f>IF(ISBLANK('Mortgage 2 Monthly calcs'!P455),"",'Mortgage 2 Monthly calcs'!P455)</f>
        <v>0</v>
      </c>
      <c r="V455" s="99" t="str">
        <f>IF(ISBLANK('Mortgage 2 Monthly calcs'!Q455),"",'Mortgage 2 Monthly calcs'!Q455)</f>
        <v/>
      </c>
      <c r="W455" s="99" t="str">
        <f>IF(ISBLANK('Mortgage 2 Monthly calcs'!R455),"",'Mortgage 2 Monthly calcs'!R455)</f>
        <v/>
      </c>
      <c r="X455" s="99">
        <f>IF(ISBLANK('Mortgage 2 Monthly calcs'!S455),"",'Mortgage 2 Monthly calcs'!S455)</f>
        <v>0</v>
      </c>
      <c r="Y455" s="99" t="str">
        <f>IF(ISBLANK('Mortgage 2 Monthly calcs'!T455),"",'Mortgage 2 Monthly calcs'!T455)</f>
        <v/>
      </c>
      <c r="Z455" s="99">
        <f>IF(ISBLANK('Mortgage 2 Monthly calcs'!U455),"",'Mortgage 2 Monthly calcs'!U455)</f>
        <v>93290.420445652519</v>
      </c>
      <c r="AA455" s="99" t="str">
        <f>IF(ISBLANK('Mortgage 2 Monthly calcs'!V455),"",'Mortgage 2 Monthly calcs'!V455)</f>
        <v/>
      </c>
      <c r="AB455" s="99" t="str">
        <f>IF(ISBLANK('Mortgage 2 Monthly calcs'!W455),"",'Mortgage 2 Monthly calcs'!W455)</f>
        <v/>
      </c>
    </row>
    <row r="456" spans="2:28" x14ac:dyDescent="0.25">
      <c r="B456" s="110"/>
      <c r="C456" s="111"/>
      <c r="D456" s="124"/>
      <c r="E456" s="122" t="str">
        <f>IF(ISBLANK('Mortgage 2 Monthly calcs'!E456),"",'Mortgage 2 Monthly calcs'!E456)</f>
        <v/>
      </c>
      <c r="F456" s="122" t="str">
        <f>IF(ISBLANK('Mortgage 2 Monthly calcs'!F456),"",'Mortgage 2 Monthly calcs'!F456)</f>
        <v>Nov</v>
      </c>
      <c r="G456" s="123"/>
      <c r="H456" s="123">
        <f>IF(ISBLANK('Mortgage 2 Monthly calcs'!G456),"",'Mortgage 2 Monthly calcs'!G456)</f>
        <v>0</v>
      </c>
      <c r="I456" s="99" t="e">
        <f>IF(ISBLANK('Mortgage 2 Monthly calcs'!H456),"",'Mortgage 2 Monthly calcs'!H456)</f>
        <v>#VALUE!</v>
      </c>
      <c r="J456" s="99">
        <f>IF(ISBLANK('Mortgage 2 Monthly calcs'!I456),"",'Mortgage 2 Monthly calcs'!I456)</f>
        <v>0</v>
      </c>
      <c r="K456" s="99" t="str">
        <f>IF(ISBLANK('Mortgage 2 Monthly calcs'!J456),"",'Mortgage 2 Monthly calcs'!J456)</f>
        <v/>
      </c>
      <c r="L456" s="99"/>
      <c r="M456" s="99">
        <f>IF(ISBLANK('Mortgage 2 Monthly calcs'!K456),"",'Mortgage 2 Monthly calcs'!K456)</f>
        <v>0</v>
      </c>
      <c r="N456" s="99"/>
      <c r="O456" s="99" t="e">
        <f>IF(ISBLANK('Mortgage 2 Monthly calcs'!L456),"",'Mortgage 2 Monthly calcs'!L456)</f>
        <v>#VALUE!</v>
      </c>
      <c r="P456" s="99"/>
      <c r="Q456" s="99" t="str">
        <f>IF(ISBLANK('Mortgage 2 Monthly calcs'!M456),"",'Mortgage 2 Monthly calcs'!M456)</f>
        <v/>
      </c>
      <c r="R456" s="99" t="str">
        <f>IF(ISBLANK('Mortgage 2 Monthly calcs'!N456),"",'Mortgage 2 Monthly calcs'!N456)</f>
        <v/>
      </c>
      <c r="S456" s="99" t="str">
        <f>IF(ISBLANK('Mortgage 2 Monthly calcs'!O456),"",'Mortgage 2 Monthly calcs'!O456)</f>
        <v/>
      </c>
      <c r="T456" s="99"/>
      <c r="U456" s="99">
        <f>IF(ISBLANK('Mortgage 2 Monthly calcs'!P456),"",'Mortgage 2 Monthly calcs'!P456)</f>
        <v>0</v>
      </c>
      <c r="V456" s="99" t="str">
        <f>IF(ISBLANK('Mortgage 2 Monthly calcs'!Q456),"",'Mortgage 2 Monthly calcs'!Q456)</f>
        <v/>
      </c>
      <c r="W456" s="99" t="str">
        <f>IF(ISBLANK('Mortgage 2 Monthly calcs'!R456),"",'Mortgage 2 Monthly calcs'!R456)</f>
        <v/>
      </c>
      <c r="X456" s="99">
        <f>IF(ISBLANK('Mortgage 2 Monthly calcs'!S456),"",'Mortgage 2 Monthly calcs'!S456)</f>
        <v>0</v>
      </c>
      <c r="Y456" s="99" t="str">
        <f>IF(ISBLANK('Mortgage 2 Monthly calcs'!T456),"",'Mortgage 2 Monthly calcs'!T456)</f>
        <v/>
      </c>
      <c r="Z456" s="99">
        <f>IF(ISBLANK('Mortgage 2 Monthly calcs'!U456),"",'Mortgage 2 Monthly calcs'!U456)</f>
        <v>93290.420445652519</v>
      </c>
      <c r="AA456" s="99" t="str">
        <f>IF(ISBLANK('Mortgage 2 Monthly calcs'!V456),"",'Mortgage 2 Monthly calcs'!V456)</f>
        <v/>
      </c>
      <c r="AB456" s="99" t="str">
        <f>IF(ISBLANK('Mortgage 2 Monthly calcs'!W456),"",'Mortgage 2 Monthly calcs'!W456)</f>
        <v/>
      </c>
    </row>
    <row r="457" spans="2:28" x14ac:dyDescent="0.25">
      <c r="B457" s="110"/>
      <c r="C457" s="111"/>
      <c r="D457" s="124"/>
      <c r="E457" s="122" t="str">
        <f>IF(ISBLANK('Mortgage 2 Monthly calcs'!E457),"",'Mortgage 2 Monthly calcs'!E457)</f>
        <v/>
      </c>
      <c r="F457" s="122" t="str">
        <f>IF(ISBLANK('Mortgage 2 Monthly calcs'!F457),"",'Mortgage 2 Monthly calcs'!F457)</f>
        <v>Dec</v>
      </c>
      <c r="G457" s="123"/>
      <c r="H457" s="123">
        <f>IF(ISBLANK('Mortgage 2 Monthly calcs'!G457),"",'Mortgage 2 Monthly calcs'!G457)</f>
        <v>0</v>
      </c>
      <c r="I457" s="99" t="e">
        <f>IF(ISBLANK('Mortgage 2 Monthly calcs'!H457),"",'Mortgage 2 Monthly calcs'!H457)</f>
        <v>#VALUE!</v>
      </c>
      <c r="J457" s="99">
        <f>IF(ISBLANK('Mortgage 2 Monthly calcs'!I457),"",'Mortgage 2 Monthly calcs'!I457)</f>
        <v>0</v>
      </c>
      <c r="K457" s="99" t="str">
        <f>IF(ISBLANK('Mortgage 2 Monthly calcs'!J457),"",'Mortgage 2 Monthly calcs'!J457)</f>
        <v/>
      </c>
      <c r="L457" s="99"/>
      <c r="M457" s="99">
        <f>IF(ISBLANK('Mortgage 2 Monthly calcs'!K457),"",'Mortgage 2 Monthly calcs'!K457)</f>
        <v>0</v>
      </c>
      <c r="N457" s="99"/>
      <c r="O457" s="99" t="e">
        <f>IF(ISBLANK('Mortgage 2 Monthly calcs'!L457),"",'Mortgage 2 Monthly calcs'!L457)</f>
        <v>#VALUE!</v>
      </c>
      <c r="P457" s="99"/>
      <c r="Q457" s="99" t="str">
        <f>IF(ISBLANK('Mortgage 2 Monthly calcs'!M457),"",'Mortgage 2 Monthly calcs'!M457)</f>
        <v/>
      </c>
      <c r="R457" s="99" t="str">
        <f>IF(ISBLANK('Mortgage 2 Monthly calcs'!N457),"",'Mortgage 2 Monthly calcs'!N457)</f>
        <v/>
      </c>
      <c r="S457" s="99" t="str">
        <f>IF(ISBLANK('Mortgage 2 Monthly calcs'!O457),"",'Mortgage 2 Monthly calcs'!O457)</f>
        <v/>
      </c>
      <c r="T457" s="99"/>
      <c r="U457" s="99">
        <f>IF(ISBLANK('Mortgage 2 Monthly calcs'!P457),"",'Mortgage 2 Monthly calcs'!P457)</f>
        <v>0</v>
      </c>
      <c r="V457" s="99" t="str">
        <f>IF(ISBLANK('Mortgage 2 Monthly calcs'!Q457),"",'Mortgage 2 Monthly calcs'!Q457)</f>
        <v/>
      </c>
      <c r="W457" s="99" t="str">
        <f>IF(ISBLANK('Mortgage 2 Monthly calcs'!R457),"",'Mortgage 2 Monthly calcs'!R457)</f>
        <v/>
      </c>
      <c r="X457" s="99">
        <f>IF(ISBLANK('Mortgage 2 Monthly calcs'!S457),"",'Mortgage 2 Monthly calcs'!S457)</f>
        <v>0</v>
      </c>
      <c r="Y457" s="99" t="str">
        <f>IF(ISBLANK('Mortgage 2 Monthly calcs'!T457),"",'Mortgage 2 Monthly calcs'!T457)</f>
        <v/>
      </c>
      <c r="Z457" s="99">
        <f>IF(ISBLANK('Mortgage 2 Monthly calcs'!U457),"",'Mortgage 2 Monthly calcs'!U457)</f>
        <v>93290.420445652519</v>
      </c>
      <c r="AA457" s="99" t="str">
        <f>IF(ISBLANK('Mortgage 2 Monthly calcs'!V457),"",'Mortgage 2 Monthly calcs'!V457)</f>
        <v/>
      </c>
      <c r="AB457" s="99" t="str">
        <f>IF(ISBLANK('Mortgage 2 Monthly calcs'!W457),"",'Mortgage 2 Monthly calcs'!W457)</f>
        <v/>
      </c>
    </row>
    <row r="458" spans="2:28" x14ac:dyDescent="0.25">
      <c r="B458" s="110"/>
      <c r="C458" s="111"/>
      <c r="D458" s="124"/>
      <c r="E458" s="122">
        <f>IF(ISBLANK('Mortgage 2 Monthly calcs'!E458),"",'Mortgage 2 Monthly calcs'!E458)</f>
        <v>2047</v>
      </c>
      <c r="F458" s="122" t="str">
        <f>IF(ISBLANK('Mortgage 2 Monthly calcs'!F458),"",'Mortgage 2 Monthly calcs'!F458)</f>
        <v>Jan</v>
      </c>
      <c r="G458" s="123"/>
      <c r="H458" s="123">
        <f>IF(ISBLANK('Mortgage 2 Monthly calcs'!G458),"",'Mortgage 2 Monthly calcs'!G458)</f>
        <v>0</v>
      </c>
      <c r="I458" s="99" t="e">
        <f>IF(ISBLANK('Mortgage 2 Monthly calcs'!H458),"",'Mortgage 2 Monthly calcs'!H458)</f>
        <v>#VALUE!</v>
      </c>
      <c r="J458" s="99">
        <f>IF(ISBLANK('Mortgage 2 Monthly calcs'!I458),"",'Mortgage 2 Monthly calcs'!I458)</f>
        <v>0</v>
      </c>
      <c r="K458" s="99" t="str">
        <f>IF(ISBLANK('Mortgage 2 Monthly calcs'!J458),"",'Mortgage 2 Monthly calcs'!J458)</f>
        <v/>
      </c>
      <c r="L458" s="99"/>
      <c r="M458" s="99">
        <f>IF(ISBLANK('Mortgage 2 Monthly calcs'!K458),"",'Mortgage 2 Monthly calcs'!K458)</f>
        <v>0</v>
      </c>
      <c r="N458" s="99"/>
      <c r="O458" s="99" t="e">
        <f>IF(ISBLANK('Mortgage 2 Monthly calcs'!L458),"",'Mortgage 2 Monthly calcs'!L458)</f>
        <v>#VALUE!</v>
      </c>
      <c r="P458" s="99"/>
      <c r="Q458" s="99" t="str">
        <f>IF(ISBLANK('Mortgage 2 Monthly calcs'!M458),"",'Mortgage 2 Monthly calcs'!M458)</f>
        <v/>
      </c>
      <c r="R458" s="99" t="str">
        <f>IF(ISBLANK('Mortgage 2 Monthly calcs'!N458),"",'Mortgage 2 Monthly calcs'!N458)</f>
        <v/>
      </c>
      <c r="S458" s="99" t="str">
        <f>IF(ISBLANK('Mortgage 2 Monthly calcs'!O458),"",'Mortgage 2 Monthly calcs'!O458)</f>
        <v/>
      </c>
      <c r="T458" s="99"/>
      <c r="U458" s="99">
        <f>IF(ISBLANK('Mortgage 2 Monthly calcs'!P458),"",'Mortgage 2 Monthly calcs'!P458)</f>
        <v>0</v>
      </c>
      <c r="V458" s="99" t="str">
        <f>IF(ISBLANK('Mortgage 2 Monthly calcs'!Q458),"",'Mortgage 2 Monthly calcs'!Q458)</f>
        <v/>
      </c>
      <c r="W458" s="99" t="str">
        <f>IF(ISBLANK('Mortgage 2 Monthly calcs'!R458),"",'Mortgage 2 Monthly calcs'!R458)</f>
        <v/>
      </c>
      <c r="X458" s="99">
        <f>IF(ISBLANK('Mortgage 2 Monthly calcs'!S458),"",'Mortgage 2 Monthly calcs'!S458)</f>
        <v>0</v>
      </c>
      <c r="Y458" s="99" t="str">
        <f>IF(ISBLANK('Mortgage 2 Monthly calcs'!T458),"",'Mortgage 2 Monthly calcs'!T458)</f>
        <v/>
      </c>
      <c r="Z458" s="99">
        <f>IF(ISBLANK('Mortgage 2 Monthly calcs'!U458),"",'Mortgage 2 Monthly calcs'!U458)</f>
        <v>93290.420445652519</v>
      </c>
      <c r="AA458" s="99" t="str">
        <f>IF(ISBLANK('Mortgage 2 Monthly calcs'!V458),"",'Mortgage 2 Monthly calcs'!V458)</f>
        <v/>
      </c>
      <c r="AB458" s="99" t="str">
        <f>IF(ISBLANK('Mortgage 2 Monthly calcs'!W458),"",'Mortgage 2 Monthly calcs'!W458)</f>
        <v/>
      </c>
    </row>
    <row r="459" spans="2:28" x14ac:dyDescent="0.25">
      <c r="B459" s="110"/>
      <c r="C459" s="111"/>
      <c r="D459" s="124" t="str">
        <f>IF(K1227=1,F451+1,"")</f>
        <v/>
      </c>
      <c r="E459" s="122" t="str">
        <f>IF(ISBLANK('Mortgage 2 Monthly calcs'!E459),"",'Mortgage 2 Monthly calcs'!E459)</f>
        <v/>
      </c>
      <c r="F459" s="122" t="str">
        <f>IF(ISBLANK('Mortgage 2 Monthly calcs'!F459),"",'Mortgage 2 Monthly calcs'!F459)</f>
        <v>Feb</v>
      </c>
      <c r="G459" s="123"/>
      <c r="H459" s="123">
        <f>IF(ISBLANK('Mortgage 2 Monthly calcs'!G459),"",'Mortgage 2 Monthly calcs'!G459)</f>
        <v>0</v>
      </c>
      <c r="I459" s="99" t="e">
        <f>IF(ISBLANK('Mortgage 2 Monthly calcs'!H459),"",'Mortgage 2 Monthly calcs'!H459)</f>
        <v>#VALUE!</v>
      </c>
      <c r="J459" s="99">
        <f>IF(ISBLANK('Mortgage 2 Monthly calcs'!I459),"",'Mortgage 2 Monthly calcs'!I459)</f>
        <v>0</v>
      </c>
      <c r="K459" s="99" t="str">
        <f>IF(ISBLANK('Mortgage 2 Monthly calcs'!J459),"",'Mortgage 2 Monthly calcs'!J459)</f>
        <v/>
      </c>
      <c r="L459" s="99"/>
      <c r="M459" s="99">
        <f>IF(ISBLANK('Mortgage 2 Monthly calcs'!K459),"",'Mortgage 2 Monthly calcs'!K459)</f>
        <v>0</v>
      </c>
      <c r="N459" s="99"/>
      <c r="O459" s="99" t="e">
        <f>IF(ISBLANK('Mortgage 2 Monthly calcs'!L459),"",'Mortgage 2 Monthly calcs'!L459)</f>
        <v>#VALUE!</v>
      </c>
      <c r="P459" s="99"/>
      <c r="Q459" s="99" t="str">
        <f>IF(ISBLANK('Mortgage 2 Monthly calcs'!M459),"",'Mortgage 2 Monthly calcs'!M459)</f>
        <v/>
      </c>
      <c r="R459" s="99" t="str">
        <f>IF(ISBLANK('Mortgage 2 Monthly calcs'!N459),"",'Mortgage 2 Monthly calcs'!N459)</f>
        <v/>
      </c>
      <c r="S459" s="99" t="str">
        <f>IF(ISBLANK('Mortgage 2 Monthly calcs'!O459),"",'Mortgage 2 Monthly calcs'!O459)</f>
        <v/>
      </c>
      <c r="T459" s="99"/>
      <c r="U459" s="99">
        <f>IF(ISBLANK('Mortgage 2 Monthly calcs'!P459),"",'Mortgage 2 Monthly calcs'!P459)</f>
        <v>0</v>
      </c>
      <c r="V459" s="99" t="str">
        <f>IF(ISBLANK('Mortgage 2 Monthly calcs'!Q459),"",'Mortgage 2 Monthly calcs'!Q459)</f>
        <v/>
      </c>
      <c r="W459" s="99" t="str">
        <f>IF(ISBLANK('Mortgage 2 Monthly calcs'!R459),"",'Mortgage 2 Monthly calcs'!R459)</f>
        <v/>
      </c>
      <c r="X459" s="99">
        <f>IF(ISBLANK('Mortgage 2 Monthly calcs'!S459),"",'Mortgage 2 Monthly calcs'!S459)</f>
        <v>0</v>
      </c>
      <c r="Y459" s="99" t="str">
        <f>IF(ISBLANK('Mortgage 2 Monthly calcs'!T459),"",'Mortgage 2 Monthly calcs'!T459)</f>
        <v/>
      </c>
      <c r="Z459" s="99">
        <f>IF(ISBLANK('Mortgage 2 Monthly calcs'!U459),"",'Mortgage 2 Monthly calcs'!U459)</f>
        <v>93290.420445652519</v>
      </c>
      <c r="AA459" s="99" t="str">
        <f>IF(ISBLANK('Mortgage 2 Monthly calcs'!V459),"",'Mortgage 2 Monthly calcs'!V459)</f>
        <v/>
      </c>
      <c r="AB459" s="99" t="str">
        <f>IF(ISBLANK('Mortgage 2 Monthly calcs'!W459),"",'Mortgage 2 Monthly calcs'!W459)</f>
        <v/>
      </c>
    </row>
    <row r="460" spans="2:28" x14ac:dyDescent="0.25">
      <c r="B460" s="110"/>
      <c r="C460" s="111"/>
      <c r="D460" s="124" t="str">
        <f>IF(K1228=1,F451+1,"")</f>
        <v/>
      </c>
      <c r="E460" s="122" t="str">
        <f>IF(ISBLANK('Mortgage 2 Monthly calcs'!E460),"",'Mortgage 2 Monthly calcs'!E460)</f>
        <v/>
      </c>
      <c r="F460" s="122" t="str">
        <f>IF(ISBLANK('Mortgage 2 Monthly calcs'!F460),"",'Mortgage 2 Monthly calcs'!F460)</f>
        <v>Mar</v>
      </c>
      <c r="G460" s="123"/>
      <c r="H460" s="123">
        <f>IF(ISBLANK('Mortgage 2 Monthly calcs'!G460),"",'Mortgage 2 Monthly calcs'!G460)</f>
        <v>0</v>
      </c>
      <c r="I460" s="99" t="e">
        <f>IF(ISBLANK('Mortgage 2 Monthly calcs'!H460),"",'Mortgage 2 Monthly calcs'!H460)</f>
        <v>#VALUE!</v>
      </c>
      <c r="J460" s="99">
        <f>IF(ISBLANK('Mortgage 2 Monthly calcs'!I460),"",'Mortgage 2 Monthly calcs'!I460)</f>
        <v>0</v>
      </c>
      <c r="K460" s="99" t="str">
        <f>IF(ISBLANK('Mortgage 2 Monthly calcs'!J460),"",'Mortgage 2 Monthly calcs'!J460)</f>
        <v/>
      </c>
      <c r="L460" s="99"/>
      <c r="M460" s="99">
        <f>IF(ISBLANK('Mortgage 2 Monthly calcs'!K460),"",'Mortgage 2 Monthly calcs'!K460)</f>
        <v>0</v>
      </c>
      <c r="N460" s="99"/>
      <c r="O460" s="99" t="e">
        <f>IF(ISBLANK('Mortgage 2 Monthly calcs'!L460),"",'Mortgage 2 Monthly calcs'!L460)</f>
        <v>#VALUE!</v>
      </c>
      <c r="P460" s="99"/>
      <c r="Q460" s="99" t="str">
        <f>IF(ISBLANK('Mortgage 2 Monthly calcs'!M460),"",'Mortgage 2 Monthly calcs'!M460)</f>
        <v/>
      </c>
      <c r="R460" s="99" t="str">
        <f>IF(ISBLANK('Mortgage 2 Monthly calcs'!N460),"",'Mortgage 2 Monthly calcs'!N460)</f>
        <v/>
      </c>
      <c r="S460" s="99" t="str">
        <f>IF(ISBLANK('Mortgage 2 Monthly calcs'!O460),"",'Mortgage 2 Monthly calcs'!O460)</f>
        <v/>
      </c>
      <c r="T460" s="99"/>
      <c r="U460" s="99">
        <f>IF(ISBLANK('Mortgage 2 Monthly calcs'!P460),"",'Mortgage 2 Monthly calcs'!P460)</f>
        <v>0</v>
      </c>
      <c r="V460" s="99" t="str">
        <f>IF(ISBLANK('Mortgage 2 Monthly calcs'!Q460),"",'Mortgage 2 Monthly calcs'!Q460)</f>
        <v/>
      </c>
      <c r="W460" s="99" t="str">
        <f>IF(ISBLANK('Mortgage 2 Monthly calcs'!R460),"",'Mortgage 2 Monthly calcs'!R460)</f>
        <v/>
      </c>
      <c r="X460" s="99">
        <f>IF(ISBLANK('Mortgage 2 Monthly calcs'!S460),"",'Mortgage 2 Monthly calcs'!S460)</f>
        <v>0</v>
      </c>
      <c r="Y460" s="99" t="str">
        <f>IF(ISBLANK('Mortgage 2 Monthly calcs'!T460),"",'Mortgage 2 Monthly calcs'!T460)</f>
        <v/>
      </c>
      <c r="Z460" s="99">
        <f>IF(ISBLANK('Mortgage 2 Monthly calcs'!U460),"",'Mortgage 2 Monthly calcs'!U460)</f>
        <v>93290.420445652519</v>
      </c>
      <c r="AA460" s="99" t="str">
        <f>IF(ISBLANK('Mortgage 2 Monthly calcs'!V460),"",'Mortgage 2 Monthly calcs'!V460)</f>
        <v/>
      </c>
      <c r="AB460" s="99" t="str">
        <f>IF(ISBLANK('Mortgage 2 Monthly calcs'!W460),"",'Mortgage 2 Monthly calcs'!W460)</f>
        <v/>
      </c>
    </row>
    <row r="461" spans="2:28" x14ac:dyDescent="0.25">
      <c r="B461" s="110"/>
      <c r="C461" s="111"/>
      <c r="D461" s="124" t="str">
        <f>IF(K1229=1,F451+1,"")</f>
        <v/>
      </c>
      <c r="E461" s="122" t="str">
        <f>IF(ISBLANK('Mortgage 2 Monthly calcs'!E461),"",'Mortgage 2 Monthly calcs'!E461)</f>
        <v/>
      </c>
      <c r="F461" s="122" t="str">
        <f>IF(ISBLANK('Mortgage 2 Monthly calcs'!F461),"",'Mortgage 2 Monthly calcs'!F461)</f>
        <v>Apr</v>
      </c>
      <c r="G461" s="123"/>
      <c r="H461" s="123">
        <f>IF(ISBLANK('Mortgage 2 Monthly calcs'!G461),"",'Mortgage 2 Monthly calcs'!G461)</f>
        <v>0</v>
      </c>
      <c r="I461" s="99" t="e">
        <f>IF(ISBLANK('Mortgage 2 Monthly calcs'!H461),"",'Mortgage 2 Monthly calcs'!H461)</f>
        <v>#VALUE!</v>
      </c>
      <c r="J461" s="99">
        <f>IF(ISBLANK('Mortgage 2 Monthly calcs'!I461),"",'Mortgage 2 Monthly calcs'!I461)</f>
        <v>0</v>
      </c>
      <c r="K461" s="99" t="str">
        <f>IF(ISBLANK('Mortgage 2 Monthly calcs'!J461),"",'Mortgage 2 Monthly calcs'!J461)</f>
        <v/>
      </c>
      <c r="L461" s="99"/>
      <c r="M461" s="99">
        <f>IF(ISBLANK('Mortgage 2 Monthly calcs'!K461),"",'Mortgage 2 Monthly calcs'!K461)</f>
        <v>0</v>
      </c>
      <c r="N461" s="99"/>
      <c r="O461" s="99" t="e">
        <f>IF(ISBLANK('Mortgage 2 Monthly calcs'!L461),"",'Mortgage 2 Monthly calcs'!L461)</f>
        <v>#VALUE!</v>
      </c>
      <c r="P461" s="99"/>
      <c r="Q461" s="99" t="str">
        <f>IF(ISBLANK('Mortgage 2 Monthly calcs'!M461),"",'Mortgage 2 Monthly calcs'!M461)</f>
        <v/>
      </c>
      <c r="R461" s="99" t="str">
        <f>IF(ISBLANK('Mortgage 2 Monthly calcs'!N461),"",'Mortgage 2 Monthly calcs'!N461)</f>
        <v/>
      </c>
      <c r="S461" s="99" t="str">
        <f>IF(ISBLANK('Mortgage 2 Monthly calcs'!O461),"",'Mortgage 2 Monthly calcs'!O461)</f>
        <v/>
      </c>
      <c r="T461" s="99"/>
      <c r="U461" s="99">
        <f>IF(ISBLANK('Mortgage 2 Monthly calcs'!P461),"",'Mortgage 2 Monthly calcs'!P461)</f>
        <v>0</v>
      </c>
      <c r="V461" s="99" t="str">
        <f>IF(ISBLANK('Mortgage 2 Monthly calcs'!Q461),"",'Mortgage 2 Monthly calcs'!Q461)</f>
        <v/>
      </c>
      <c r="W461" s="99" t="str">
        <f>IF(ISBLANK('Mortgage 2 Monthly calcs'!R461),"",'Mortgage 2 Monthly calcs'!R461)</f>
        <v/>
      </c>
      <c r="X461" s="99">
        <f>IF(ISBLANK('Mortgage 2 Monthly calcs'!S461),"",'Mortgage 2 Monthly calcs'!S461)</f>
        <v>0</v>
      </c>
      <c r="Y461" s="99" t="str">
        <f>IF(ISBLANK('Mortgage 2 Monthly calcs'!T461),"",'Mortgage 2 Monthly calcs'!T461)</f>
        <v/>
      </c>
      <c r="Z461" s="99">
        <f>IF(ISBLANK('Mortgage 2 Monthly calcs'!U461),"",'Mortgage 2 Monthly calcs'!U461)</f>
        <v>93290.420445652519</v>
      </c>
      <c r="AA461" s="99" t="str">
        <f>IF(ISBLANK('Mortgage 2 Monthly calcs'!V461),"",'Mortgage 2 Monthly calcs'!V461)</f>
        <v/>
      </c>
      <c r="AB461" s="99" t="str">
        <f>IF(ISBLANK('Mortgage 2 Monthly calcs'!W461),"",'Mortgage 2 Monthly calcs'!W461)</f>
        <v/>
      </c>
    </row>
    <row r="462" spans="2:28" x14ac:dyDescent="0.25">
      <c r="B462" s="110"/>
      <c r="C462" s="111"/>
      <c r="D462" s="124" t="str">
        <f>IF(K1230=1,F451+1,"")</f>
        <v/>
      </c>
      <c r="E462" s="122" t="str">
        <f>IF(ISBLANK('Mortgage 2 Monthly calcs'!E462),"",'Mortgage 2 Monthly calcs'!E462)</f>
        <v/>
      </c>
      <c r="F462" s="122" t="str">
        <f>IF(ISBLANK('Mortgage 2 Monthly calcs'!F462),"",'Mortgage 2 Monthly calcs'!F462)</f>
        <v>May</v>
      </c>
      <c r="G462" s="123"/>
      <c r="H462" s="123">
        <f>IF(ISBLANK('Mortgage 2 Monthly calcs'!G462),"",'Mortgage 2 Monthly calcs'!G462)</f>
        <v>0</v>
      </c>
      <c r="I462" s="99" t="e">
        <f>IF(ISBLANK('Mortgage 2 Monthly calcs'!H462),"",'Mortgage 2 Monthly calcs'!H462)</f>
        <v>#VALUE!</v>
      </c>
      <c r="J462" s="99">
        <f>IF(ISBLANK('Mortgage 2 Monthly calcs'!I462),"",'Mortgage 2 Monthly calcs'!I462)</f>
        <v>0</v>
      </c>
      <c r="K462" s="99" t="str">
        <f>IF(ISBLANK('Mortgage 2 Monthly calcs'!J462),"",'Mortgage 2 Monthly calcs'!J462)</f>
        <v/>
      </c>
      <c r="L462" s="99"/>
      <c r="M462" s="99">
        <f>IF(ISBLANK('Mortgage 2 Monthly calcs'!K462),"",'Mortgage 2 Monthly calcs'!K462)</f>
        <v>0</v>
      </c>
      <c r="N462" s="99"/>
      <c r="O462" s="99" t="e">
        <f>IF(ISBLANK('Mortgage 2 Monthly calcs'!L462),"",'Mortgage 2 Monthly calcs'!L462)</f>
        <v>#VALUE!</v>
      </c>
      <c r="P462" s="99"/>
      <c r="Q462" s="99" t="str">
        <f>IF(ISBLANK('Mortgage 2 Monthly calcs'!M462),"",'Mortgage 2 Monthly calcs'!M462)</f>
        <v/>
      </c>
      <c r="R462" s="99" t="str">
        <f>IF(ISBLANK('Mortgage 2 Monthly calcs'!N462),"",'Mortgage 2 Monthly calcs'!N462)</f>
        <v/>
      </c>
      <c r="S462" s="99" t="str">
        <f>IF(ISBLANK('Mortgage 2 Monthly calcs'!O462),"",'Mortgage 2 Monthly calcs'!O462)</f>
        <v/>
      </c>
      <c r="T462" s="99"/>
      <c r="U462" s="99">
        <f>IF(ISBLANK('Mortgage 2 Monthly calcs'!P462),"",'Mortgage 2 Monthly calcs'!P462)</f>
        <v>0</v>
      </c>
      <c r="V462" s="99" t="str">
        <f>IF(ISBLANK('Mortgage 2 Monthly calcs'!Q462),"",'Mortgage 2 Monthly calcs'!Q462)</f>
        <v/>
      </c>
      <c r="W462" s="99" t="str">
        <f>IF(ISBLANK('Mortgage 2 Monthly calcs'!R462),"",'Mortgage 2 Monthly calcs'!R462)</f>
        <v/>
      </c>
      <c r="X462" s="99">
        <f>IF(ISBLANK('Mortgage 2 Monthly calcs'!S462),"",'Mortgage 2 Monthly calcs'!S462)</f>
        <v>0</v>
      </c>
      <c r="Y462" s="99" t="str">
        <f>IF(ISBLANK('Mortgage 2 Monthly calcs'!T462),"",'Mortgage 2 Monthly calcs'!T462)</f>
        <v/>
      </c>
      <c r="Z462" s="99">
        <f>IF(ISBLANK('Mortgage 2 Monthly calcs'!U462),"",'Mortgage 2 Monthly calcs'!U462)</f>
        <v>93290.420445652519</v>
      </c>
      <c r="AA462" s="99" t="str">
        <f>IF(ISBLANK('Mortgage 2 Monthly calcs'!V462),"",'Mortgage 2 Monthly calcs'!V462)</f>
        <v/>
      </c>
      <c r="AB462" s="99" t="str">
        <f>IF(ISBLANK('Mortgage 2 Monthly calcs'!W462),"",'Mortgage 2 Monthly calcs'!W462)</f>
        <v/>
      </c>
    </row>
    <row r="463" spans="2:28" x14ac:dyDescent="0.25">
      <c r="B463" s="110"/>
      <c r="C463" s="111"/>
      <c r="D463" s="124" t="str">
        <f>IF(K1231=1,F451+1,"")</f>
        <v/>
      </c>
      <c r="E463" s="122" t="str">
        <f>IF(ISBLANK('Mortgage 2 Monthly calcs'!E463),"",'Mortgage 2 Monthly calcs'!E463)</f>
        <v/>
      </c>
      <c r="F463" s="122" t="str">
        <f>IF(ISBLANK('Mortgage 2 Monthly calcs'!F463),"",'Mortgage 2 Monthly calcs'!F463)</f>
        <v>Jun</v>
      </c>
      <c r="G463" s="123"/>
      <c r="H463" s="123">
        <f>IF(ISBLANK('Mortgage 2 Monthly calcs'!G463),"",'Mortgage 2 Monthly calcs'!G463)</f>
        <v>0</v>
      </c>
      <c r="I463" s="99" t="e">
        <f>IF(ISBLANK('Mortgage 2 Monthly calcs'!H463),"",'Mortgage 2 Monthly calcs'!H463)</f>
        <v>#VALUE!</v>
      </c>
      <c r="J463" s="99">
        <f>IF(ISBLANK('Mortgage 2 Monthly calcs'!I463),"",'Mortgage 2 Monthly calcs'!I463)</f>
        <v>0</v>
      </c>
      <c r="K463" s="99" t="str">
        <f>IF(ISBLANK('Mortgage 2 Monthly calcs'!J463),"",'Mortgage 2 Monthly calcs'!J463)</f>
        <v/>
      </c>
      <c r="L463" s="99"/>
      <c r="M463" s="99">
        <f>IF(ISBLANK('Mortgage 2 Monthly calcs'!K463),"",'Mortgage 2 Monthly calcs'!K463)</f>
        <v>0</v>
      </c>
      <c r="N463" s="99"/>
      <c r="O463" s="99" t="e">
        <f>IF(ISBLANK('Mortgage 2 Monthly calcs'!L463),"",'Mortgage 2 Monthly calcs'!L463)</f>
        <v>#VALUE!</v>
      </c>
      <c r="P463" s="99"/>
      <c r="Q463" s="99" t="str">
        <f>IF(ISBLANK('Mortgage 2 Monthly calcs'!M463),"",'Mortgage 2 Monthly calcs'!M463)</f>
        <v/>
      </c>
      <c r="R463" s="99" t="str">
        <f>IF(ISBLANK('Mortgage 2 Monthly calcs'!N463),"",'Mortgage 2 Monthly calcs'!N463)</f>
        <v/>
      </c>
      <c r="S463" s="99" t="str">
        <f>IF(ISBLANK('Mortgage 2 Monthly calcs'!O463),"",'Mortgage 2 Monthly calcs'!O463)</f>
        <v/>
      </c>
      <c r="T463" s="99"/>
      <c r="U463" s="99">
        <f>IF(ISBLANK('Mortgage 2 Monthly calcs'!P463),"",'Mortgage 2 Monthly calcs'!P463)</f>
        <v>0</v>
      </c>
      <c r="V463" s="99" t="str">
        <f>IF(ISBLANK('Mortgage 2 Monthly calcs'!Q463),"",'Mortgage 2 Monthly calcs'!Q463)</f>
        <v/>
      </c>
      <c r="W463" s="99" t="str">
        <f>IF(ISBLANK('Mortgage 2 Monthly calcs'!R463),"",'Mortgage 2 Monthly calcs'!R463)</f>
        <v/>
      </c>
      <c r="X463" s="99">
        <f>IF(ISBLANK('Mortgage 2 Monthly calcs'!S463),"",'Mortgage 2 Monthly calcs'!S463)</f>
        <v>0</v>
      </c>
      <c r="Y463" s="99" t="str">
        <f>IF(ISBLANK('Mortgage 2 Monthly calcs'!T463),"",'Mortgage 2 Monthly calcs'!T463)</f>
        <v/>
      </c>
      <c r="Z463" s="99">
        <f>IF(ISBLANK('Mortgage 2 Monthly calcs'!U463),"",'Mortgage 2 Monthly calcs'!U463)</f>
        <v>93290.420445652519</v>
      </c>
      <c r="AA463" s="99" t="str">
        <f>IF(ISBLANK('Mortgage 2 Monthly calcs'!V463),"",'Mortgage 2 Monthly calcs'!V463)</f>
        <v/>
      </c>
      <c r="AB463" s="99" t="str">
        <f>IF(ISBLANK('Mortgage 2 Monthly calcs'!W463),"",'Mortgage 2 Monthly calcs'!W463)</f>
        <v/>
      </c>
    </row>
    <row r="464" spans="2:28" x14ac:dyDescent="0.25">
      <c r="B464" s="110"/>
      <c r="C464" s="111"/>
      <c r="D464" s="124" t="str">
        <f>IF(K1232=1,F451+1,"")</f>
        <v/>
      </c>
      <c r="E464" s="122" t="str">
        <f>IF(ISBLANK('Mortgage 2 Monthly calcs'!E464),"",'Mortgage 2 Monthly calcs'!E464)</f>
        <v/>
      </c>
      <c r="F464" s="122" t="str">
        <f>IF(ISBLANK('Mortgage 2 Monthly calcs'!F464),"",'Mortgage 2 Monthly calcs'!F464)</f>
        <v>Jul</v>
      </c>
      <c r="G464" s="123"/>
      <c r="H464" s="123">
        <f>IF(ISBLANK('Mortgage 2 Monthly calcs'!G464),"",'Mortgage 2 Monthly calcs'!G464)</f>
        <v>0</v>
      </c>
      <c r="I464" s="99" t="e">
        <f>IF(ISBLANK('Mortgage 2 Monthly calcs'!H464),"",'Mortgage 2 Monthly calcs'!H464)</f>
        <v>#VALUE!</v>
      </c>
      <c r="J464" s="99">
        <f>IF(ISBLANK('Mortgage 2 Monthly calcs'!I464),"",'Mortgage 2 Monthly calcs'!I464)</f>
        <v>0</v>
      </c>
      <c r="K464" s="99" t="str">
        <f>IF(ISBLANK('Mortgage 2 Monthly calcs'!J464),"",'Mortgage 2 Monthly calcs'!J464)</f>
        <v/>
      </c>
      <c r="L464" s="99"/>
      <c r="M464" s="99">
        <f>IF(ISBLANK('Mortgage 2 Monthly calcs'!K464),"",'Mortgage 2 Monthly calcs'!K464)</f>
        <v>0</v>
      </c>
      <c r="N464" s="99"/>
      <c r="O464" s="99" t="e">
        <f>IF(ISBLANK('Mortgage 2 Monthly calcs'!L464),"",'Mortgage 2 Monthly calcs'!L464)</f>
        <v>#VALUE!</v>
      </c>
      <c r="P464" s="99"/>
      <c r="Q464" s="99" t="str">
        <f>IF(ISBLANK('Mortgage 2 Monthly calcs'!M464),"",'Mortgage 2 Monthly calcs'!M464)</f>
        <v/>
      </c>
      <c r="R464" s="99" t="str">
        <f>IF(ISBLANK('Mortgage 2 Monthly calcs'!N464),"",'Mortgage 2 Monthly calcs'!N464)</f>
        <v/>
      </c>
      <c r="S464" s="99" t="str">
        <f>IF(ISBLANK('Mortgage 2 Monthly calcs'!O464),"",'Mortgage 2 Monthly calcs'!O464)</f>
        <v/>
      </c>
      <c r="T464" s="99"/>
      <c r="U464" s="99">
        <f>IF(ISBLANK('Mortgage 2 Monthly calcs'!P464),"",'Mortgage 2 Monthly calcs'!P464)</f>
        <v>0</v>
      </c>
      <c r="V464" s="99" t="str">
        <f>IF(ISBLANK('Mortgage 2 Monthly calcs'!Q464),"",'Mortgage 2 Monthly calcs'!Q464)</f>
        <v/>
      </c>
      <c r="W464" s="99" t="str">
        <f>IF(ISBLANK('Mortgage 2 Monthly calcs'!R464),"",'Mortgage 2 Monthly calcs'!R464)</f>
        <v/>
      </c>
      <c r="X464" s="99">
        <f>IF(ISBLANK('Mortgage 2 Monthly calcs'!S464),"",'Mortgage 2 Monthly calcs'!S464)</f>
        <v>0</v>
      </c>
      <c r="Y464" s="99" t="str">
        <f>IF(ISBLANK('Mortgage 2 Monthly calcs'!T464),"",'Mortgage 2 Monthly calcs'!T464)</f>
        <v/>
      </c>
      <c r="Z464" s="99">
        <f>IF(ISBLANK('Mortgage 2 Monthly calcs'!U464),"",'Mortgage 2 Monthly calcs'!U464)</f>
        <v>93290.420445652519</v>
      </c>
      <c r="AA464" s="99" t="str">
        <f>IF(ISBLANK('Mortgage 2 Monthly calcs'!V464),"",'Mortgage 2 Monthly calcs'!V464)</f>
        <v/>
      </c>
      <c r="AB464" s="99" t="str">
        <f>IF(ISBLANK('Mortgage 2 Monthly calcs'!W464),"",'Mortgage 2 Monthly calcs'!W464)</f>
        <v/>
      </c>
    </row>
    <row r="465" spans="2:28" x14ac:dyDescent="0.25">
      <c r="B465" s="110"/>
      <c r="C465" s="111"/>
      <c r="D465" s="124" t="str">
        <f>IF(K1233=1,F451+1,"")</f>
        <v/>
      </c>
      <c r="E465" s="122" t="str">
        <f>IF(ISBLANK('Mortgage 2 Monthly calcs'!E465),"",'Mortgage 2 Monthly calcs'!E465)</f>
        <v/>
      </c>
      <c r="F465" s="122" t="str">
        <f>IF(ISBLANK('Mortgage 2 Monthly calcs'!F465),"",'Mortgage 2 Monthly calcs'!F465)</f>
        <v>Aug</v>
      </c>
      <c r="G465" s="123"/>
      <c r="H465" s="123">
        <f>IF(ISBLANK('Mortgage 2 Monthly calcs'!G465),"",'Mortgage 2 Monthly calcs'!G465)</f>
        <v>0</v>
      </c>
      <c r="I465" s="99" t="e">
        <f>IF(ISBLANK('Mortgage 2 Monthly calcs'!H465),"",'Mortgage 2 Monthly calcs'!H465)</f>
        <v>#VALUE!</v>
      </c>
      <c r="J465" s="99">
        <f>IF(ISBLANK('Mortgage 2 Monthly calcs'!I465),"",'Mortgage 2 Monthly calcs'!I465)</f>
        <v>0</v>
      </c>
      <c r="K465" s="99" t="str">
        <f>IF(ISBLANK('Mortgage 2 Monthly calcs'!J465),"",'Mortgage 2 Monthly calcs'!J465)</f>
        <v/>
      </c>
      <c r="L465" s="99"/>
      <c r="M465" s="99">
        <f>IF(ISBLANK('Mortgage 2 Monthly calcs'!K465),"",'Mortgage 2 Monthly calcs'!K465)</f>
        <v>0</v>
      </c>
      <c r="N465" s="99"/>
      <c r="O465" s="99" t="e">
        <f>IF(ISBLANK('Mortgage 2 Monthly calcs'!L465),"",'Mortgage 2 Monthly calcs'!L465)</f>
        <v>#VALUE!</v>
      </c>
      <c r="P465" s="99"/>
      <c r="Q465" s="99" t="str">
        <f>IF(ISBLANK('Mortgage 2 Monthly calcs'!M465),"",'Mortgage 2 Monthly calcs'!M465)</f>
        <v/>
      </c>
      <c r="R465" s="99" t="str">
        <f>IF(ISBLANK('Mortgage 2 Monthly calcs'!N465),"",'Mortgage 2 Monthly calcs'!N465)</f>
        <v/>
      </c>
      <c r="S465" s="99" t="str">
        <f>IF(ISBLANK('Mortgage 2 Monthly calcs'!O465),"",'Mortgage 2 Monthly calcs'!O465)</f>
        <v/>
      </c>
      <c r="T465" s="99"/>
      <c r="U465" s="99">
        <f>IF(ISBLANK('Mortgage 2 Monthly calcs'!P465),"",'Mortgage 2 Monthly calcs'!P465)</f>
        <v>0</v>
      </c>
      <c r="V465" s="99" t="str">
        <f>IF(ISBLANK('Mortgage 2 Monthly calcs'!Q465),"",'Mortgage 2 Monthly calcs'!Q465)</f>
        <v/>
      </c>
      <c r="W465" s="99" t="str">
        <f>IF(ISBLANK('Mortgage 2 Monthly calcs'!R465),"",'Mortgage 2 Monthly calcs'!R465)</f>
        <v/>
      </c>
      <c r="X465" s="99">
        <f>IF(ISBLANK('Mortgage 2 Monthly calcs'!S465),"",'Mortgage 2 Monthly calcs'!S465)</f>
        <v>0</v>
      </c>
      <c r="Y465" s="99" t="str">
        <f>IF(ISBLANK('Mortgage 2 Monthly calcs'!T465),"",'Mortgage 2 Monthly calcs'!T465)</f>
        <v/>
      </c>
      <c r="Z465" s="99">
        <f>IF(ISBLANK('Mortgage 2 Monthly calcs'!U465),"",'Mortgage 2 Monthly calcs'!U465)</f>
        <v>93290.420445652519</v>
      </c>
      <c r="AA465" s="99" t="str">
        <f>IF(ISBLANK('Mortgage 2 Monthly calcs'!V465),"",'Mortgage 2 Monthly calcs'!V465)</f>
        <v/>
      </c>
      <c r="AB465" s="99" t="str">
        <f>IF(ISBLANK('Mortgage 2 Monthly calcs'!W465),"",'Mortgage 2 Monthly calcs'!W465)</f>
        <v/>
      </c>
    </row>
    <row r="466" spans="2:28" x14ac:dyDescent="0.25">
      <c r="B466" s="110"/>
      <c r="C466" s="111"/>
      <c r="D466" s="124" t="str">
        <f>IF(K1234=1,F451+1,"")</f>
        <v/>
      </c>
      <c r="E466" s="122" t="str">
        <f>IF(ISBLANK('Mortgage 2 Monthly calcs'!E466),"",'Mortgage 2 Monthly calcs'!E466)</f>
        <v/>
      </c>
      <c r="F466" s="122" t="str">
        <f>IF(ISBLANK('Mortgage 2 Monthly calcs'!F466),"",'Mortgage 2 Monthly calcs'!F466)</f>
        <v>Sep</v>
      </c>
      <c r="G466" s="123"/>
      <c r="H466" s="123">
        <f>IF(ISBLANK('Mortgage 2 Monthly calcs'!G466),"",'Mortgage 2 Monthly calcs'!G466)</f>
        <v>0</v>
      </c>
      <c r="I466" s="99" t="e">
        <f>IF(ISBLANK('Mortgage 2 Monthly calcs'!H466),"",'Mortgage 2 Monthly calcs'!H466)</f>
        <v>#VALUE!</v>
      </c>
      <c r="J466" s="99">
        <f>IF(ISBLANK('Mortgage 2 Monthly calcs'!I466),"",'Mortgage 2 Monthly calcs'!I466)</f>
        <v>0</v>
      </c>
      <c r="K466" s="99" t="str">
        <f>IF(ISBLANK('Mortgage 2 Monthly calcs'!J466),"",'Mortgage 2 Monthly calcs'!J466)</f>
        <v/>
      </c>
      <c r="L466" s="99"/>
      <c r="M466" s="99">
        <f>IF(ISBLANK('Mortgage 2 Monthly calcs'!K466),"",'Mortgage 2 Monthly calcs'!K466)</f>
        <v>0</v>
      </c>
      <c r="N466" s="99"/>
      <c r="O466" s="99" t="e">
        <f>IF(ISBLANK('Mortgage 2 Monthly calcs'!L466),"",'Mortgage 2 Monthly calcs'!L466)</f>
        <v>#VALUE!</v>
      </c>
      <c r="P466" s="99"/>
      <c r="Q466" s="99" t="str">
        <f>IF(ISBLANK('Mortgage 2 Monthly calcs'!M466),"",'Mortgage 2 Monthly calcs'!M466)</f>
        <v/>
      </c>
      <c r="R466" s="99" t="str">
        <f>IF(ISBLANK('Mortgage 2 Monthly calcs'!N466),"",'Mortgage 2 Monthly calcs'!N466)</f>
        <v/>
      </c>
      <c r="S466" s="99" t="str">
        <f>IF(ISBLANK('Mortgage 2 Monthly calcs'!O466),"",'Mortgage 2 Monthly calcs'!O466)</f>
        <v/>
      </c>
      <c r="T466" s="99"/>
      <c r="U466" s="99">
        <f>IF(ISBLANK('Mortgage 2 Monthly calcs'!P466),"",'Mortgage 2 Monthly calcs'!P466)</f>
        <v>0</v>
      </c>
      <c r="V466" s="99" t="str">
        <f>IF(ISBLANK('Mortgage 2 Monthly calcs'!Q466),"",'Mortgage 2 Monthly calcs'!Q466)</f>
        <v/>
      </c>
      <c r="W466" s="99" t="str">
        <f>IF(ISBLANK('Mortgage 2 Monthly calcs'!R466),"",'Mortgage 2 Monthly calcs'!R466)</f>
        <v/>
      </c>
      <c r="X466" s="99">
        <f>IF(ISBLANK('Mortgage 2 Monthly calcs'!S466),"",'Mortgage 2 Monthly calcs'!S466)</f>
        <v>0</v>
      </c>
      <c r="Y466" s="99" t="str">
        <f>IF(ISBLANK('Mortgage 2 Monthly calcs'!T466),"",'Mortgage 2 Monthly calcs'!T466)</f>
        <v/>
      </c>
      <c r="Z466" s="99">
        <f>IF(ISBLANK('Mortgage 2 Monthly calcs'!U466),"",'Mortgage 2 Monthly calcs'!U466)</f>
        <v>93290.420445652519</v>
      </c>
      <c r="AA466" s="99" t="str">
        <f>IF(ISBLANK('Mortgage 2 Monthly calcs'!V466),"",'Mortgage 2 Monthly calcs'!V466)</f>
        <v/>
      </c>
      <c r="AB466" s="99" t="str">
        <f>IF(ISBLANK('Mortgage 2 Monthly calcs'!W466),"",'Mortgage 2 Monthly calcs'!W466)</f>
        <v/>
      </c>
    </row>
    <row r="467" spans="2:28" x14ac:dyDescent="0.25">
      <c r="B467" s="110"/>
      <c r="C467" s="111"/>
      <c r="D467" s="124">
        <f>D455+1</f>
        <v>38</v>
      </c>
      <c r="E467" s="122" t="str">
        <f>IF(ISBLANK('Mortgage 2 Monthly calcs'!E467),"",'Mortgage 2 Monthly calcs'!E467)</f>
        <v/>
      </c>
      <c r="F467" s="122" t="str">
        <f>IF(ISBLANK('Mortgage 2 Monthly calcs'!F467),"",'Mortgage 2 Monthly calcs'!F467)</f>
        <v>Oct</v>
      </c>
      <c r="G467" s="123"/>
      <c r="H467" s="123">
        <f>IF(ISBLANK('Mortgage 2 Monthly calcs'!G467),"",'Mortgage 2 Monthly calcs'!G467)</f>
        <v>0</v>
      </c>
      <c r="I467" s="99" t="e">
        <f>IF(ISBLANK('Mortgage 2 Monthly calcs'!H467),"",'Mortgage 2 Monthly calcs'!H467)</f>
        <v>#VALUE!</v>
      </c>
      <c r="J467" s="99">
        <f>IF(ISBLANK('Mortgage 2 Monthly calcs'!I467),"",'Mortgage 2 Monthly calcs'!I467)</f>
        <v>0</v>
      </c>
      <c r="K467" s="99" t="str">
        <f>IF(ISBLANK('Mortgage 2 Monthly calcs'!J467),"",'Mortgage 2 Monthly calcs'!J467)</f>
        <v/>
      </c>
      <c r="L467" s="99"/>
      <c r="M467" s="99">
        <f>IF(ISBLANK('Mortgage 2 Monthly calcs'!K467),"",'Mortgage 2 Monthly calcs'!K467)</f>
        <v>0</v>
      </c>
      <c r="N467" s="99"/>
      <c r="O467" s="99" t="e">
        <f>IF(ISBLANK('Mortgage 2 Monthly calcs'!L467),"",'Mortgage 2 Monthly calcs'!L467)</f>
        <v>#VALUE!</v>
      </c>
      <c r="P467" s="99"/>
      <c r="Q467" s="99" t="str">
        <f>IF(ISBLANK('Mortgage 2 Monthly calcs'!M467),"",'Mortgage 2 Monthly calcs'!M467)</f>
        <v/>
      </c>
      <c r="R467" s="99" t="str">
        <f>IF(ISBLANK('Mortgage 2 Monthly calcs'!N467),"",'Mortgage 2 Monthly calcs'!N467)</f>
        <v/>
      </c>
      <c r="S467" s="99" t="str">
        <f>IF(ISBLANK('Mortgage 2 Monthly calcs'!O467),"",'Mortgage 2 Monthly calcs'!O467)</f>
        <v/>
      </c>
      <c r="T467" s="99"/>
      <c r="U467" s="99">
        <f>IF(ISBLANK('Mortgage 2 Monthly calcs'!P467),"",'Mortgage 2 Monthly calcs'!P467)</f>
        <v>0</v>
      </c>
      <c r="V467" s="99" t="str">
        <f>IF(ISBLANK('Mortgage 2 Monthly calcs'!Q467),"",'Mortgage 2 Monthly calcs'!Q467)</f>
        <v/>
      </c>
      <c r="W467" s="99" t="str">
        <f>IF(ISBLANK('Mortgage 2 Monthly calcs'!R467),"",'Mortgage 2 Monthly calcs'!R467)</f>
        <v/>
      </c>
      <c r="X467" s="99">
        <f>IF(ISBLANK('Mortgage 2 Monthly calcs'!S467),"",'Mortgage 2 Monthly calcs'!S467)</f>
        <v>0</v>
      </c>
      <c r="Y467" s="99" t="str">
        <f>IF(ISBLANK('Mortgage 2 Monthly calcs'!T467),"",'Mortgage 2 Monthly calcs'!T467)</f>
        <v/>
      </c>
      <c r="Z467" s="99">
        <f>IF(ISBLANK('Mortgage 2 Monthly calcs'!U467),"",'Mortgage 2 Monthly calcs'!U467)</f>
        <v>93290.420445652519</v>
      </c>
      <c r="AA467" s="99" t="str">
        <f>IF(ISBLANK('Mortgage 2 Monthly calcs'!V467),"",'Mortgage 2 Monthly calcs'!V467)</f>
        <v/>
      </c>
      <c r="AB467" s="99" t="str">
        <f>IF(ISBLANK('Mortgage 2 Monthly calcs'!W467),"",'Mortgage 2 Monthly calcs'!W467)</f>
        <v/>
      </c>
    </row>
    <row r="468" spans="2:28" x14ac:dyDescent="0.25">
      <c r="B468" s="110"/>
      <c r="C468" s="111"/>
      <c r="D468" s="124"/>
      <c r="E468" s="122" t="str">
        <f>IF(ISBLANK('Mortgage 2 Monthly calcs'!E468),"",'Mortgage 2 Monthly calcs'!E468)</f>
        <v/>
      </c>
      <c r="F468" s="122" t="str">
        <f>IF(ISBLANK('Mortgage 2 Monthly calcs'!F468),"",'Mortgage 2 Monthly calcs'!F468)</f>
        <v>Nov</v>
      </c>
      <c r="G468" s="123"/>
      <c r="H468" s="123">
        <f>IF(ISBLANK('Mortgage 2 Monthly calcs'!G468),"",'Mortgage 2 Monthly calcs'!G468)</f>
        <v>0</v>
      </c>
      <c r="I468" s="99" t="e">
        <f>IF(ISBLANK('Mortgage 2 Monthly calcs'!H468),"",'Mortgage 2 Monthly calcs'!H468)</f>
        <v>#VALUE!</v>
      </c>
      <c r="J468" s="99">
        <f>IF(ISBLANK('Mortgage 2 Monthly calcs'!I468),"",'Mortgage 2 Monthly calcs'!I468)</f>
        <v>0</v>
      </c>
      <c r="K468" s="99" t="str">
        <f>IF(ISBLANK('Mortgage 2 Monthly calcs'!J468),"",'Mortgage 2 Monthly calcs'!J468)</f>
        <v/>
      </c>
      <c r="L468" s="99"/>
      <c r="M468" s="99">
        <f>IF(ISBLANK('Mortgage 2 Monthly calcs'!K468),"",'Mortgage 2 Monthly calcs'!K468)</f>
        <v>0</v>
      </c>
      <c r="N468" s="99"/>
      <c r="O468" s="99" t="e">
        <f>IF(ISBLANK('Mortgage 2 Monthly calcs'!L468),"",'Mortgage 2 Monthly calcs'!L468)</f>
        <v>#VALUE!</v>
      </c>
      <c r="P468" s="99"/>
      <c r="Q468" s="99" t="str">
        <f>IF(ISBLANK('Mortgage 2 Monthly calcs'!M468),"",'Mortgage 2 Monthly calcs'!M468)</f>
        <v/>
      </c>
      <c r="R468" s="99" t="str">
        <f>IF(ISBLANK('Mortgage 2 Monthly calcs'!N468),"",'Mortgage 2 Monthly calcs'!N468)</f>
        <v/>
      </c>
      <c r="S468" s="99" t="str">
        <f>IF(ISBLANK('Mortgage 2 Monthly calcs'!O468),"",'Mortgage 2 Monthly calcs'!O468)</f>
        <v/>
      </c>
      <c r="T468" s="99"/>
      <c r="U468" s="99">
        <f>IF(ISBLANK('Mortgage 2 Monthly calcs'!P468),"",'Mortgage 2 Monthly calcs'!P468)</f>
        <v>0</v>
      </c>
      <c r="V468" s="99" t="str">
        <f>IF(ISBLANK('Mortgage 2 Monthly calcs'!Q468),"",'Mortgage 2 Monthly calcs'!Q468)</f>
        <v/>
      </c>
      <c r="W468" s="99" t="str">
        <f>IF(ISBLANK('Mortgage 2 Monthly calcs'!R468),"",'Mortgage 2 Monthly calcs'!R468)</f>
        <v/>
      </c>
      <c r="X468" s="99">
        <f>IF(ISBLANK('Mortgage 2 Monthly calcs'!S468),"",'Mortgage 2 Monthly calcs'!S468)</f>
        <v>0</v>
      </c>
      <c r="Y468" s="99" t="str">
        <f>IF(ISBLANK('Mortgage 2 Monthly calcs'!T468),"",'Mortgage 2 Monthly calcs'!T468)</f>
        <v/>
      </c>
      <c r="Z468" s="99">
        <f>IF(ISBLANK('Mortgage 2 Monthly calcs'!U468),"",'Mortgage 2 Monthly calcs'!U468)</f>
        <v>93290.420445652519</v>
      </c>
      <c r="AA468" s="99" t="str">
        <f>IF(ISBLANK('Mortgage 2 Monthly calcs'!V468),"",'Mortgage 2 Monthly calcs'!V468)</f>
        <v/>
      </c>
      <c r="AB468" s="99" t="str">
        <f>IF(ISBLANK('Mortgage 2 Monthly calcs'!W468),"",'Mortgage 2 Monthly calcs'!W468)</f>
        <v/>
      </c>
    </row>
    <row r="469" spans="2:28" x14ac:dyDescent="0.25">
      <c r="B469" s="110"/>
      <c r="C469" s="111"/>
      <c r="D469" s="124"/>
      <c r="E469" s="122" t="str">
        <f>IF(ISBLANK('Mortgage 2 Monthly calcs'!E469),"",'Mortgage 2 Monthly calcs'!E469)</f>
        <v/>
      </c>
      <c r="F469" s="122" t="str">
        <f>IF(ISBLANK('Mortgage 2 Monthly calcs'!F469),"",'Mortgage 2 Monthly calcs'!F469)</f>
        <v>Dec</v>
      </c>
      <c r="G469" s="123"/>
      <c r="H469" s="123">
        <f>IF(ISBLANK('Mortgage 2 Monthly calcs'!G469),"",'Mortgage 2 Monthly calcs'!G469)</f>
        <v>0</v>
      </c>
      <c r="I469" s="99" t="e">
        <f>IF(ISBLANK('Mortgage 2 Monthly calcs'!H469),"",'Mortgage 2 Monthly calcs'!H469)</f>
        <v>#VALUE!</v>
      </c>
      <c r="J469" s="99">
        <f>IF(ISBLANK('Mortgage 2 Monthly calcs'!I469),"",'Mortgage 2 Monthly calcs'!I469)</f>
        <v>0</v>
      </c>
      <c r="K469" s="99" t="str">
        <f>IF(ISBLANK('Mortgage 2 Monthly calcs'!J469),"",'Mortgage 2 Monthly calcs'!J469)</f>
        <v/>
      </c>
      <c r="L469" s="99"/>
      <c r="M469" s="99">
        <f>IF(ISBLANK('Mortgage 2 Monthly calcs'!K469),"",'Mortgage 2 Monthly calcs'!K469)</f>
        <v>0</v>
      </c>
      <c r="N469" s="99"/>
      <c r="O469" s="99" t="e">
        <f>IF(ISBLANK('Mortgage 2 Monthly calcs'!L469),"",'Mortgage 2 Monthly calcs'!L469)</f>
        <v>#VALUE!</v>
      </c>
      <c r="P469" s="99"/>
      <c r="Q469" s="99" t="str">
        <f>IF(ISBLANK('Mortgage 2 Monthly calcs'!M469),"",'Mortgage 2 Monthly calcs'!M469)</f>
        <v/>
      </c>
      <c r="R469" s="99" t="str">
        <f>IF(ISBLANK('Mortgage 2 Monthly calcs'!N469),"",'Mortgage 2 Monthly calcs'!N469)</f>
        <v/>
      </c>
      <c r="S469" s="99" t="str">
        <f>IF(ISBLANK('Mortgage 2 Monthly calcs'!O469),"",'Mortgage 2 Monthly calcs'!O469)</f>
        <v/>
      </c>
      <c r="T469" s="99"/>
      <c r="U469" s="99">
        <f>IF(ISBLANK('Mortgage 2 Monthly calcs'!P469),"",'Mortgage 2 Monthly calcs'!P469)</f>
        <v>0</v>
      </c>
      <c r="V469" s="99" t="str">
        <f>IF(ISBLANK('Mortgage 2 Monthly calcs'!Q469),"",'Mortgage 2 Monthly calcs'!Q469)</f>
        <v/>
      </c>
      <c r="W469" s="99" t="str">
        <f>IF(ISBLANK('Mortgage 2 Monthly calcs'!R469),"",'Mortgage 2 Monthly calcs'!R469)</f>
        <v/>
      </c>
      <c r="X469" s="99">
        <f>IF(ISBLANK('Mortgage 2 Monthly calcs'!S469),"",'Mortgage 2 Monthly calcs'!S469)</f>
        <v>0</v>
      </c>
      <c r="Y469" s="99" t="str">
        <f>IF(ISBLANK('Mortgage 2 Monthly calcs'!T469),"",'Mortgage 2 Monthly calcs'!T469)</f>
        <v/>
      </c>
      <c r="Z469" s="99">
        <f>IF(ISBLANK('Mortgage 2 Monthly calcs'!U469),"",'Mortgage 2 Monthly calcs'!U469)</f>
        <v>93290.420445652519</v>
      </c>
      <c r="AA469" s="99" t="str">
        <f>IF(ISBLANK('Mortgage 2 Monthly calcs'!V469),"",'Mortgage 2 Monthly calcs'!V469)</f>
        <v/>
      </c>
      <c r="AB469" s="99" t="str">
        <f>IF(ISBLANK('Mortgage 2 Monthly calcs'!W469),"",'Mortgage 2 Monthly calcs'!W469)</f>
        <v/>
      </c>
    </row>
    <row r="470" spans="2:28" x14ac:dyDescent="0.25">
      <c r="B470" s="110"/>
      <c r="C470" s="111"/>
      <c r="D470" s="124"/>
      <c r="E470" s="122">
        <f>IF(ISBLANK('Mortgage 2 Monthly calcs'!E470),"",'Mortgage 2 Monthly calcs'!E470)</f>
        <v>2048</v>
      </c>
      <c r="F470" s="122" t="str">
        <f>IF(ISBLANK('Mortgage 2 Monthly calcs'!F470),"",'Mortgage 2 Monthly calcs'!F470)</f>
        <v>Jan</v>
      </c>
      <c r="G470" s="123"/>
      <c r="H470" s="123">
        <f>IF(ISBLANK('Mortgage 2 Monthly calcs'!G470),"",'Mortgage 2 Monthly calcs'!G470)</f>
        <v>0</v>
      </c>
      <c r="I470" s="99" t="e">
        <f>IF(ISBLANK('Mortgage 2 Monthly calcs'!H470),"",'Mortgage 2 Monthly calcs'!H470)</f>
        <v>#VALUE!</v>
      </c>
      <c r="J470" s="99">
        <f>IF(ISBLANK('Mortgage 2 Monthly calcs'!I470),"",'Mortgage 2 Monthly calcs'!I470)</f>
        <v>0</v>
      </c>
      <c r="K470" s="99" t="str">
        <f>IF(ISBLANK('Mortgage 2 Monthly calcs'!J470),"",'Mortgage 2 Monthly calcs'!J470)</f>
        <v/>
      </c>
      <c r="L470" s="99"/>
      <c r="M470" s="99">
        <f>IF(ISBLANK('Mortgage 2 Monthly calcs'!K470),"",'Mortgage 2 Monthly calcs'!K470)</f>
        <v>0</v>
      </c>
      <c r="N470" s="99"/>
      <c r="O470" s="99" t="e">
        <f>IF(ISBLANK('Mortgage 2 Monthly calcs'!L470),"",'Mortgage 2 Monthly calcs'!L470)</f>
        <v>#VALUE!</v>
      </c>
      <c r="P470" s="99"/>
      <c r="Q470" s="99" t="str">
        <f>IF(ISBLANK('Mortgage 2 Monthly calcs'!M470),"",'Mortgage 2 Monthly calcs'!M470)</f>
        <v/>
      </c>
      <c r="R470" s="99" t="str">
        <f>IF(ISBLANK('Mortgage 2 Monthly calcs'!N470),"",'Mortgage 2 Monthly calcs'!N470)</f>
        <v/>
      </c>
      <c r="S470" s="99" t="str">
        <f>IF(ISBLANK('Mortgage 2 Monthly calcs'!O470),"",'Mortgage 2 Monthly calcs'!O470)</f>
        <v/>
      </c>
      <c r="T470" s="99"/>
      <c r="U470" s="99">
        <f>IF(ISBLANK('Mortgage 2 Monthly calcs'!P470),"",'Mortgage 2 Monthly calcs'!P470)</f>
        <v>0</v>
      </c>
      <c r="V470" s="99" t="str">
        <f>IF(ISBLANK('Mortgage 2 Monthly calcs'!Q470),"",'Mortgage 2 Monthly calcs'!Q470)</f>
        <v/>
      </c>
      <c r="W470" s="99" t="str">
        <f>IF(ISBLANK('Mortgage 2 Monthly calcs'!R470),"",'Mortgage 2 Monthly calcs'!R470)</f>
        <v/>
      </c>
      <c r="X470" s="99">
        <f>IF(ISBLANK('Mortgage 2 Monthly calcs'!S470),"",'Mortgage 2 Monthly calcs'!S470)</f>
        <v>0</v>
      </c>
      <c r="Y470" s="99" t="str">
        <f>IF(ISBLANK('Mortgage 2 Monthly calcs'!T470),"",'Mortgage 2 Monthly calcs'!T470)</f>
        <v/>
      </c>
      <c r="Z470" s="99">
        <f>IF(ISBLANK('Mortgage 2 Monthly calcs'!U470),"",'Mortgage 2 Monthly calcs'!U470)</f>
        <v>93290.420445652519</v>
      </c>
      <c r="AA470" s="99" t="str">
        <f>IF(ISBLANK('Mortgage 2 Monthly calcs'!V470),"",'Mortgage 2 Monthly calcs'!V470)</f>
        <v/>
      </c>
      <c r="AB470" s="99" t="str">
        <f>IF(ISBLANK('Mortgage 2 Monthly calcs'!W470),"",'Mortgage 2 Monthly calcs'!W470)</f>
        <v/>
      </c>
    </row>
    <row r="471" spans="2:28" x14ac:dyDescent="0.25">
      <c r="B471" s="110"/>
      <c r="C471" s="111"/>
      <c r="D471" s="124"/>
      <c r="E471" s="122" t="str">
        <f>IF(ISBLANK('Mortgage 2 Monthly calcs'!E471),"",'Mortgage 2 Monthly calcs'!E471)</f>
        <v/>
      </c>
      <c r="F471" s="122" t="str">
        <f>IF(ISBLANK('Mortgage 2 Monthly calcs'!F471),"",'Mortgage 2 Monthly calcs'!F471)</f>
        <v>Feb</v>
      </c>
      <c r="G471" s="123"/>
      <c r="H471" s="123">
        <f>IF(ISBLANK('Mortgage 2 Monthly calcs'!G471),"",'Mortgage 2 Monthly calcs'!G471)</f>
        <v>0</v>
      </c>
      <c r="I471" s="99" t="e">
        <f>IF(ISBLANK('Mortgage 2 Monthly calcs'!H471),"",'Mortgage 2 Monthly calcs'!H471)</f>
        <v>#VALUE!</v>
      </c>
      <c r="J471" s="99">
        <f>IF(ISBLANK('Mortgage 2 Monthly calcs'!I471),"",'Mortgage 2 Monthly calcs'!I471)</f>
        <v>0</v>
      </c>
      <c r="K471" s="99" t="str">
        <f>IF(ISBLANK('Mortgage 2 Monthly calcs'!J471),"",'Mortgage 2 Monthly calcs'!J471)</f>
        <v/>
      </c>
      <c r="L471" s="99"/>
      <c r="M471" s="99">
        <f>IF(ISBLANK('Mortgage 2 Monthly calcs'!K471),"",'Mortgage 2 Monthly calcs'!K471)</f>
        <v>0</v>
      </c>
      <c r="N471" s="99"/>
      <c r="O471" s="99" t="e">
        <f>IF(ISBLANK('Mortgage 2 Monthly calcs'!L471),"",'Mortgage 2 Monthly calcs'!L471)</f>
        <v>#VALUE!</v>
      </c>
      <c r="P471" s="99"/>
      <c r="Q471" s="99" t="str">
        <f>IF(ISBLANK('Mortgage 2 Monthly calcs'!M471),"",'Mortgage 2 Monthly calcs'!M471)</f>
        <v/>
      </c>
      <c r="R471" s="99" t="str">
        <f>IF(ISBLANK('Mortgage 2 Monthly calcs'!N471),"",'Mortgage 2 Monthly calcs'!N471)</f>
        <v/>
      </c>
      <c r="S471" s="99" t="str">
        <f>IF(ISBLANK('Mortgage 2 Monthly calcs'!O471),"",'Mortgage 2 Monthly calcs'!O471)</f>
        <v/>
      </c>
      <c r="T471" s="99"/>
      <c r="U471" s="99">
        <f>IF(ISBLANK('Mortgage 2 Monthly calcs'!P471),"",'Mortgage 2 Monthly calcs'!P471)</f>
        <v>0</v>
      </c>
      <c r="V471" s="99" t="str">
        <f>IF(ISBLANK('Mortgage 2 Monthly calcs'!Q471),"",'Mortgage 2 Monthly calcs'!Q471)</f>
        <v/>
      </c>
      <c r="W471" s="99" t="str">
        <f>IF(ISBLANK('Mortgage 2 Monthly calcs'!R471),"",'Mortgage 2 Monthly calcs'!R471)</f>
        <v/>
      </c>
      <c r="X471" s="99">
        <f>IF(ISBLANK('Mortgage 2 Monthly calcs'!S471),"",'Mortgage 2 Monthly calcs'!S471)</f>
        <v>0</v>
      </c>
      <c r="Y471" s="99" t="str">
        <f>IF(ISBLANK('Mortgage 2 Monthly calcs'!T471),"",'Mortgage 2 Monthly calcs'!T471)</f>
        <v/>
      </c>
      <c r="Z471" s="99">
        <f>IF(ISBLANK('Mortgage 2 Monthly calcs'!U471),"",'Mortgage 2 Monthly calcs'!U471)</f>
        <v>93290.420445652519</v>
      </c>
      <c r="AA471" s="99" t="str">
        <f>IF(ISBLANK('Mortgage 2 Monthly calcs'!V471),"",'Mortgage 2 Monthly calcs'!V471)</f>
        <v/>
      </c>
      <c r="AB471" s="99" t="str">
        <f>IF(ISBLANK('Mortgage 2 Monthly calcs'!W471),"",'Mortgage 2 Monthly calcs'!W471)</f>
        <v/>
      </c>
    </row>
    <row r="472" spans="2:28" x14ac:dyDescent="0.25">
      <c r="B472" s="110"/>
      <c r="C472" s="111"/>
      <c r="D472" s="124"/>
      <c r="E472" s="122" t="str">
        <f>IF(ISBLANK('Mortgage 2 Monthly calcs'!E472),"",'Mortgage 2 Monthly calcs'!E472)</f>
        <v/>
      </c>
      <c r="F472" s="122" t="str">
        <f>IF(ISBLANK('Mortgage 2 Monthly calcs'!F472),"",'Mortgage 2 Monthly calcs'!F472)</f>
        <v>Mar</v>
      </c>
      <c r="G472" s="123"/>
      <c r="H472" s="123">
        <f>IF(ISBLANK('Mortgage 2 Monthly calcs'!G472),"",'Mortgage 2 Monthly calcs'!G472)</f>
        <v>0</v>
      </c>
      <c r="I472" s="99" t="e">
        <f>IF(ISBLANK('Mortgage 2 Monthly calcs'!H472),"",'Mortgage 2 Monthly calcs'!H472)</f>
        <v>#VALUE!</v>
      </c>
      <c r="J472" s="99">
        <f>IF(ISBLANK('Mortgage 2 Monthly calcs'!I472),"",'Mortgage 2 Monthly calcs'!I472)</f>
        <v>0</v>
      </c>
      <c r="K472" s="99" t="str">
        <f>IF(ISBLANK('Mortgage 2 Monthly calcs'!J472),"",'Mortgage 2 Monthly calcs'!J472)</f>
        <v/>
      </c>
      <c r="L472" s="99"/>
      <c r="M472" s="99">
        <f>IF(ISBLANK('Mortgage 2 Monthly calcs'!K472),"",'Mortgage 2 Monthly calcs'!K472)</f>
        <v>0</v>
      </c>
      <c r="N472" s="99"/>
      <c r="O472" s="99" t="e">
        <f>IF(ISBLANK('Mortgage 2 Monthly calcs'!L472),"",'Mortgage 2 Monthly calcs'!L472)</f>
        <v>#VALUE!</v>
      </c>
      <c r="P472" s="99"/>
      <c r="Q472" s="99" t="str">
        <f>IF(ISBLANK('Mortgage 2 Monthly calcs'!M472),"",'Mortgage 2 Monthly calcs'!M472)</f>
        <v/>
      </c>
      <c r="R472" s="99" t="str">
        <f>IF(ISBLANK('Mortgage 2 Monthly calcs'!N472),"",'Mortgage 2 Monthly calcs'!N472)</f>
        <v/>
      </c>
      <c r="S472" s="99" t="str">
        <f>IF(ISBLANK('Mortgage 2 Monthly calcs'!O472),"",'Mortgage 2 Monthly calcs'!O472)</f>
        <v/>
      </c>
      <c r="T472" s="99"/>
      <c r="U472" s="99">
        <f>IF(ISBLANK('Mortgage 2 Monthly calcs'!P472),"",'Mortgage 2 Monthly calcs'!P472)</f>
        <v>0</v>
      </c>
      <c r="V472" s="99" t="str">
        <f>IF(ISBLANK('Mortgage 2 Monthly calcs'!Q472),"",'Mortgage 2 Monthly calcs'!Q472)</f>
        <v/>
      </c>
      <c r="W472" s="99" t="str">
        <f>IF(ISBLANK('Mortgage 2 Monthly calcs'!R472),"",'Mortgage 2 Monthly calcs'!R472)</f>
        <v/>
      </c>
      <c r="X472" s="99">
        <f>IF(ISBLANK('Mortgage 2 Monthly calcs'!S472),"",'Mortgage 2 Monthly calcs'!S472)</f>
        <v>0</v>
      </c>
      <c r="Y472" s="99" t="str">
        <f>IF(ISBLANK('Mortgage 2 Monthly calcs'!T472),"",'Mortgage 2 Monthly calcs'!T472)</f>
        <v/>
      </c>
      <c r="Z472" s="99">
        <f>IF(ISBLANK('Mortgage 2 Monthly calcs'!U472),"",'Mortgage 2 Monthly calcs'!U472)</f>
        <v>93290.420445652519</v>
      </c>
      <c r="AA472" s="99" t="str">
        <f>IF(ISBLANK('Mortgage 2 Monthly calcs'!V472),"",'Mortgage 2 Monthly calcs'!V472)</f>
        <v/>
      </c>
      <c r="AB472" s="99" t="str">
        <f>IF(ISBLANK('Mortgage 2 Monthly calcs'!W472),"",'Mortgage 2 Monthly calcs'!W472)</f>
        <v/>
      </c>
    </row>
    <row r="473" spans="2:28" x14ac:dyDescent="0.25">
      <c r="B473" s="110"/>
      <c r="C473" s="111"/>
      <c r="D473" s="124"/>
      <c r="E473" s="122" t="str">
        <f>IF(ISBLANK('Mortgage 2 Monthly calcs'!E473),"",'Mortgage 2 Monthly calcs'!E473)</f>
        <v/>
      </c>
      <c r="F473" s="122" t="str">
        <f>IF(ISBLANK('Mortgage 2 Monthly calcs'!F473),"",'Mortgage 2 Monthly calcs'!F473)</f>
        <v>Apr</v>
      </c>
      <c r="G473" s="123"/>
      <c r="H473" s="123">
        <f>IF(ISBLANK('Mortgage 2 Monthly calcs'!G473),"",'Mortgage 2 Monthly calcs'!G473)</f>
        <v>0</v>
      </c>
      <c r="I473" s="99" t="e">
        <f>IF(ISBLANK('Mortgage 2 Monthly calcs'!H473),"",'Mortgage 2 Monthly calcs'!H473)</f>
        <v>#VALUE!</v>
      </c>
      <c r="J473" s="99">
        <f>IF(ISBLANK('Mortgage 2 Monthly calcs'!I473),"",'Mortgage 2 Monthly calcs'!I473)</f>
        <v>0</v>
      </c>
      <c r="K473" s="99" t="str">
        <f>IF(ISBLANK('Mortgage 2 Monthly calcs'!J473),"",'Mortgage 2 Monthly calcs'!J473)</f>
        <v/>
      </c>
      <c r="L473" s="99"/>
      <c r="M473" s="99">
        <f>IF(ISBLANK('Mortgage 2 Monthly calcs'!K473),"",'Mortgage 2 Monthly calcs'!K473)</f>
        <v>0</v>
      </c>
      <c r="N473" s="99"/>
      <c r="O473" s="99" t="e">
        <f>IF(ISBLANK('Mortgage 2 Monthly calcs'!L473),"",'Mortgage 2 Monthly calcs'!L473)</f>
        <v>#VALUE!</v>
      </c>
      <c r="P473" s="99"/>
      <c r="Q473" s="99" t="str">
        <f>IF(ISBLANK('Mortgage 2 Monthly calcs'!M473),"",'Mortgage 2 Monthly calcs'!M473)</f>
        <v/>
      </c>
      <c r="R473" s="99" t="str">
        <f>IF(ISBLANK('Mortgage 2 Monthly calcs'!N473),"",'Mortgage 2 Monthly calcs'!N473)</f>
        <v/>
      </c>
      <c r="S473" s="99" t="str">
        <f>IF(ISBLANK('Mortgage 2 Monthly calcs'!O473),"",'Mortgage 2 Monthly calcs'!O473)</f>
        <v/>
      </c>
      <c r="T473" s="99"/>
      <c r="U473" s="99">
        <f>IF(ISBLANK('Mortgage 2 Monthly calcs'!P473),"",'Mortgage 2 Monthly calcs'!P473)</f>
        <v>0</v>
      </c>
      <c r="V473" s="99" t="str">
        <f>IF(ISBLANK('Mortgage 2 Monthly calcs'!Q473),"",'Mortgage 2 Monthly calcs'!Q473)</f>
        <v/>
      </c>
      <c r="W473" s="99" t="str">
        <f>IF(ISBLANK('Mortgage 2 Monthly calcs'!R473),"",'Mortgage 2 Monthly calcs'!R473)</f>
        <v/>
      </c>
      <c r="X473" s="99">
        <f>IF(ISBLANK('Mortgage 2 Monthly calcs'!S473),"",'Mortgage 2 Monthly calcs'!S473)</f>
        <v>0</v>
      </c>
      <c r="Y473" s="99" t="str">
        <f>IF(ISBLANK('Mortgage 2 Monthly calcs'!T473),"",'Mortgage 2 Monthly calcs'!T473)</f>
        <v/>
      </c>
      <c r="Z473" s="99">
        <f>IF(ISBLANK('Mortgage 2 Monthly calcs'!U473),"",'Mortgage 2 Monthly calcs'!U473)</f>
        <v>93290.420445652519</v>
      </c>
      <c r="AA473" s="99" t="str">
        <f>IF(ISBLANK('Mortgage 2 Monthly calcs'!V473),"",'Mortgage 2 Monthly calcs'!V473)</f>
        <v/>
      </c>
      <c r="AB473" s="99" t="str">
        <f>IF(ISBLANK('Mortgage 2 Monthly calcs'!W473),"",'Mortgage 2 Monthly calcs'!W473)</f>
        <v/>
      </c>
    </row>
    <row r="474" spans="2:28" x14ac:dyDescent="0.25">
      <c r="B474" s="110"/>
      <c r="C474" s="111"/>
      <c r="D474" s="124"/>
      <c r="E474" s="122" t="str">
        <f>IF(ISBLANK('Mortgage 2 Monthly calcs'!E474),"",'Mortgage 2 Monthly calcs'!E474)</f>
        <v/>
      </c>
      <c r="F474" s="122" t="str">
        <f>IF(ISBLANK('Mortgage 2 Monthly calcs'!F474),"",'Mortgage 2 Monthly calcs'!F474)</f>
        <v>May</v>
      </c>
      <c r="G474" s="123"/>
      <c r="H474" s="123">
        <f>IF(ISBLANK('Mortgage 2 Monthly calcs'!G474),"",'Mortgage 2 Monthly calcs'!G474)</f>
        <v>0</v>
      </c>
      <c r="I474" s="99" t="e">
        <f>IF(ISBLANK('Mortgage 2 Monthly calcs'!H474),"",'Mortgage 2 Monthly calcs'!H474)</f>
        <v>#VALUE!</v>
      </c>
      <c r="J474" s="99">
        <f>IF(ISBLANK('Mortgage 2 Monthly calcs'!I474),"",'Mortgage 2 Monthly calcs'!I474)</f>
        <v>0</v>
      </c>
      <c r="K474" s="99" t="str">
        <f>IF(ISBLANK('Mortgage 2 Monthly calcs'!J474),"",'Mortgage 2 Monthly calcs'!J474)</f>
        <v/>
      </c>
      <c r="L474" s="99"/>
      <c r="M474" s="99">
        <f>IF(ISBLANK('Mortgage 2 Monthly calcs'!K474),"",'Mortgage 2 Monthly calcs'!K474)</f>
        <v>0</v>
      </c>
      <c r="N474" s="99"/>
      <c r="O474" s="99" t="e">
        <f>IF(ISBLANK('Mortgage 2 Monthly calcs'!L474),"",'Mortgage 2 Monthly calcs'!L474)</f>
        <v>#VALUE!</v>
      </c>
      <c r="P474" s="99"/>
      <c r="Q474" s="99" t="str">
        <f>IF(ISBLANK('Mortgage 2 Monthly calcs'!M474),"",'Mortgage 2 Monthly calcs'!M474)</f>
        <v/>
      </c>
      <c r="R474" s="99" t="str">
        <f>IF(ISBLANK('Mortgage 2 Monthly calcs'!N474),"",'Mortgage 2 Monthly calcs'!N474)</f>
        <v/>
      </c>
      <c r="S474" s="99" t="str">
        <f>IF(ISBLANK('Mortgage 2 Monthly calcs'!O474),"",'Mortgage 2 Monthly calcs'!O474)</f>
        <v/>
      </c>
      <c r="T474" s="99"/>
      <c r="U474" s="99">
        <f>IF(ISBLANK('Mortgage 2 Monthly calcs'!P474),"",'Mortgage 2 Monthly calcs'!P474)</f>
        <v>0</v>
      </c>
      <c r="V474" s="99" t="str">
        <f>IF(ISBLANK('Mortgage 2 Monthly calcs'!Q474),"",'Mortgage 2 Monthly calcs'!Q474)</f>
        <v/>
      </c>
      <c r="W474" s="99" t="str">
        <f>IF(ISBLANK('Mortgage 2 Monthly calcs'!R474),"",'Mortgage 2 Monthly calcs'!R474)</f>
        <v/>
      </c>
      <c r="X474" s="99">
        <f>IF(ISBLANK('Mortgage 2 Monthly calcs'!S474),"",'Mortgage 2 Monthly calcs'!S474)</f>
        <v>0</v>
      </c>
      <c r="Y474" s="99" t="str">
        <f>IF(ISBLANK('Mortgage 2 Monthly calcs'!T474),"",'Mortgage 2 Monthly calcs'!T474)</f>
        <v/>
      </c>
      <c r="Z474" s="99">
        <f>IF(ISBLANK('Mortgage 2 Monthly calcs'!U474),"",'Mortgage 2 Monthly calcs'!U474)</f>
        <v>93290.420445652519</v>
      </c>
      <c r="AA474" s="99" t="str">
        <f>IF(ISBLANK('Mortgage 2 Monthly calcs'!V474),"",'Mortgage 2 Monthly calcs'!V474)</f>
        <v/>
      </c>
      <c r="AB474" s="99" t="str">
        <f>IF(ISBLANK('Mortgage 2 Monthly calcs'!W474),"",'Mortgage 2 Monthly calcs'!W474)</f>
        <v/>
      </c>
    </row>
    <row r="475" spans="2:28" x14ac:dyDescent="0.25">
      <c r="B475" s="110"/>
      <c r="C475" s="111"/>
      <c r="D475" s="124"/>
      <c r="E475" s="122" t="str">
        <f>IF(ISBLANK('Mortgage 2 Monthly calcs'!E475),"",'Mortgage 2 Monthly calcs'!E475)</f>
        <v/>
      </c>
      <c r="F475" s="122" t="str">
        <f>IF(ISBLANK('Mortgage 2 Monthly calcs'!F475),"",'Mortgage 2 Monthly calcs'!F475)</f>
        <v>Jun</v>
      </c>
      <c r="G475" s="123"/>
      <c r="H475" s="123">
        <f>IF(ISBLANK('Mortgage 2 Monthly calcs'!G475),"",'Mortgage 2 Monthly calcs'!G475)</f>
        <v>0</v>
      </c>
      <c r="I475" s="99" t="e">
        <f>IF(ISBLANK('Mortgage 2 Monthly calcs'!H475),"",'Mortgage 2 Monthly calcs'!H475)</f>
        <v>#VALUE!</v>
      </c>
      <c r="J475" s="99">
        <f>IF(ISBLANK('Mortgage 2 Monthly calcs'!I475),"",'Mortgage 2 Monthly calcs'!I475)</f>
        <v>0</v>
      </c>
      <c r="K475" s="99" t="str">
        <f>IF(ISBLANK('Mortgage 2 Monthly calcs'!J475),"",'Mortgage 2 Monthly calcs'!J475)</f>
        <v/>
      </c>
      <c r="L475" s="99"/>
      <c r="M475" s="99">
        <f>IF(ISBLANK('Mortgage 2 Monthly calcs'!K475),"",'Mortgage 2 Monthly calcs'!K475)</f>
        <v>0</v>
      </c>
      <c r="N475" s="99"/>
      <c r="O475" s="99" t="e">
        <f>IF(ISBLANK('Mortgage 2 Monthly calcs'!L475),"",'Mortgage 2 Monthly calcs'!L475)</f>
        <v>#VALUE!</v>
      </c>
      <c r="P475" s="99"/>
      <c r="Q475" s="99" t="str">
        <f>IF(ISBLANK('Mortgage 2 Monthly calcs'!M475),"",'Mortgage 2 Monthly calcs'!M475)</f>
        <v/>
      </c>
      <c r="R475" s="99" t="str">
        <f>IF(ISBLANK('Mortgage 2 Monthly calcs'!N475),"",'Mortgage 2 Monthly calcs'!N475)</f>
        <v/>
      </c>
      <c r="S475" s="99" t="str">
        <f>IF(ISBLANK('Mortgage 2 Monthly calcs'!O475),"",'Mortgage 2 Monthly calcs'!O475)</f>
        <v/>
      </c>
      <c r="T475" s="99"/>
      <c r="U475" s="99">
        <f>IF(ISBLANK('Mortgage 2 Monthly calcs'!P475),"",'Mortgage 2 Monthly calcs'!P475)</f>
        <v>0</v>
      </c>
      <c r="V475" s="99" t="str">
        <f>IF(ISBLANK('Mortgage 2 Monthly calcs'!Q475),"",'Mortgage 2 Monthly calcs'!Q475)</f>
        <v/>
      </c>
      <c r="W475" s="99" t="str">
        <f>IF(ISBLANK('Mortgage 2 Monthly calcs'!R475),"",'Mortgage 2 Monthly calcs'!R475)</f>
        <v/>
      </c>
      <c r="X475" s="99">
        <f>IF(ISBLANK('Mortgage 2 Monthly calcs'!S475),"",'Mortgage 2 Monthly calcs'!S475)</f>
        <v>0</v>
      </c>
      <c r="Y475" s="99" t="str">
        <f>IF(ISBLANK('Mortgage 2 Monthly calcs'!T475),"",'Mortgage 2 Monthly calcs'!T475)</f>
        <v/>
      </c>
      <c r="Z475" s="99">
        <f>IF(ISBLANK('Mortgage 2 Monthly calcs'!U475),"",'Mortgage 2 Monthly calcs'!U475)</f>
        <v>93290.420445652519</v>
      </c>
      <c r="AA475" s="99" t="str">
        <f>IF(ISBLANK('Mortgage 2 Monthly calcs'!V475),"",'Mortgage 2 Monthly calcs'!V475)</f>
        <v/>
      </c>
      <c r="AB475" s="99" t="str">
        <f>IF(ISBLANK('Mortgage 2 Monthly calcs'!W475),"",'Mortgage 2 Monthly calcs'!W475)</f>
        <v/>
      </c>
    </row>
    <row r="476" spans="2:28" x14ac:dyDescent="0.25">
      <c r="B476" s="110"/>
      <c r="C476" s="111"/>
      <c r="D476" s="124"/>
      <c r="E476" s="122" t="str">
        <f>IF(ISBLANK('Mortgage 2 Monthly calcs'!E476),"",'Mortgage 2 Monthly calcs'!E476)</f>
        <v/>
      </c>
      <c r="F476" s="122" t="str">
        <f>IF(ISBLANK('Mortgage 2 Monthly calcs'!F476),"",'Mortgage 2 Monthly calcs'!F476)</f>
        <v>Jul</v>
      </c>
      <c r="G476" s="123"/>
      <c r="H476" s="123">
        <f>IF(ISBLANK('Mortgage 2 Monthly calcs'!G476),"",'Mortgage 2 Monthly calcs'!G476)</f>
        <v>0</v>
      </c>
      <c r="I476" s="99" t="e">
        <f>IF(ISBLANK('Mortgage 2 Monthly calcs'!H476),"",'Mortgage 2 Monthly calcs'!H476)</f>
        <v>#VALUE!</v>
      </c>
      <c r="J476" s="99">
        <f>IF(ISBLANK('Mortgage 2 Monthly calcs'!I476),"",'Mortgage 2 Monthly calcs'!I476)</f>
        <v>0</v>
      </c>
      <c r="K476" s="99" t="str">
        <f>IF(ISBLANK('Mortgage 2 Monthly calcs'!J476),"",'Mortgage 2 Monthly calcs'!J476)</f>
        <v/>
      </c>
      <c r="L476" s="99"/>
      <c r="M476" s="99">
        <f>IF(ISBLANK('Mortgage 2 Monthly calcs'!K476),"",'Mortgage 2 Monthly calcs'!K476)</f>
        <v>0</v>
      </c>
      <c r="N476" s="99"/>
      <c r="O476" s="99" t="e">
        <f>IF(ISBLANK('Mortgage 2 Monthly calcs'!L476),"",'Mortgage 2 Monthly calcs'!L476)</f>
        <v>#VALUE!</v>
      </c>
      <c r="P476" s="99"/>
      <c r="Q476" s="99" t="str">
        <f>IF(ISBLANK('Mortgage 2 Monthly calcs'!M476),"",'Mortgage 2 Monthly calcs'!M476)</f>
        <v/>
      </c>
      <c r="R476" s="99" t="str">
        <f>IF(ISBLANK('Mortgage 2 Monthly calcs'!N476),"",'Mortgage 2 Monthly calcs'!N476)</f>
        <v/>
      </c>
      <c r="S476" s="99" t="str">
        <f>IF(ISBLANK('Mortgage 2 Monthly calcs'!O476),"",'Mortgage 2 Monthly calcs'!O476)</f>
        <v/>
      </c>
      <c r="T476" s="99"/>
      <c r="U476" s="99">
        <f>IF(ISBLANK('Mortgage 2 Monthly calcs'!P476),"",'Mortgage 2 Monthly calcs'!P476)</f>
        <v>0</v>
      </c>
      <c r="V476" s="99" t="str">
        <f>IF(ISBLANK('Mortgage 2 Monthly calcs'!Q476),"",'Mortgage 2 Monthly calcs'!Q476)</f>
        <v/>
      </c>
      <c r="W476" s="99" t="str">
        <f>IF(ISBLANK('Mortgage 2 Monthly calcs'!R476),"",'Mortgage 2 Monthly calcs'!R476)</f>
        <v/>
      </c>
      <c r="X476" s="99">
        <f>IF(ISBLANK('Mortgage 2 Monthly calcs'!S476),"",'Mortgage 2 Monthly calcs'!S476)</f>
        <v>0</v>
      </c>
      <c r="Y476" s="99" t="str">
        <f>IF(ISBLANK('Mortgage 2 Monthly calcs'!T476),"",'Mortgage 2 Monthly calcs'!T476)</f>
        <v/>
      </c>
      <c r="Z476" s="99">
        <f>IF(ISBLANK('Mortgage 2 Monthly calcs'!U476),"",'Mortgage 2 Monthly calcs'!U476)</f>
        <v>93290.420445652519</v>
      </c>
      <c r="AA476" s="99" t="str">
        <f>IF(ISBLANK('Mortgage 2 Monthly calcs'!V476),"",'Mortgage 2 Monthly calcs'!V476)</f>
        <v/>
      </c>
      <c r="AB476" s="99" t="str">
        <f>IF(ISBLANK('Mortgage 2 Monthly calcs'!W476),"",'Mortgage 2 Monthly calcs'!W476)</f>
        <v/>
      </c>
    </row>
    <row r="477" spans="2:28" x14ac:dyDescent="0.25">
      <c r="B477" s="110"/>
      <c r="C477" s="111"/>
      <c r="D477" s="124"/>
      <c r="E477" s="122" t="str">
        <f>IF(ISBLANK('Mortgage 2 Monthly calcs'!E477),"",'Mortgage 2 Monthly calcs'!E477)</f>
        <v/>
      </c>
      <c r="F477" s="122" t="str">
        <f>IF(ISBLANK('Mortgage 2 Monthly calcs'!F477),"",'Mortgage 2 Monthly calcs'!F477)</f>
        <v>Aug</v>
      </c>
      <c r="G477" s="123"/>
      <c r="H477" s="123">
        <f>IF(ISBLANK('Mortgage 2 Monthly calcs'!G477),"",'Mortgage 2 Monthly calcs'!G477)</f>
        <v>0</v>
      </c>
      <c r="I477" s="99" t="e">
        <f>IF(ISBLANK('Mortgage 2 Monthly calcs'!H477),"",'Mortgage 2 Monthly calcs'!H477)</f>
        <v>#VALUE!</v>
      </c>
      <c r="J477" s="99">
        <f>IF(ISBLANK('Mortgage 2 Monthly calcs'!I477),"",'Mortgage 2 Monthly calcs'!I477)</f>
        <v>0</v>
      </c>
      <c r="K477" s="99" t="str">
        <f>IF(ISBLANK('Mortgage 2 Monthly calcs'!J477),"",'Mortgage 2 Monthly calcs'!J477)</f>
        <v/>
      </c>
      <c r="L477" s="99"/>
      <c r="M477" s="99">
        <f>IF(ISBLANK('Mortgage 2 Monthly calcs'!K477),"",'Mortgage 2 Monthly calcs'!K477)</f>
        <v>0</v>
      </c>
      <c r="N477" s="99"/>
      <c r="O477" s="99" t="e">
        <f>IF(ISBLANK('Mortgage 2 Monthly calcs'!L477),"",'Mortgage 2 Monthly calcs'!L477)</f>
        <v>#VALUE!</v>
      </c>
      <c r="P477" s="99"/>
      <c r="Q477" s="99" t="str">
        <f>IF(ISBLANK('Mortgage 2 Monthly calcs'!M477),"",'Mortgage 2 Monthly calcs'!M477)</f>
        <v/>
      </c>
      <c r="R477" s="99" t="str">
        <f>IF(ISBLANK('Mortgage 2 Monthly calcs'!N477),"",'Mortgage 2 Monthly calcs'!N477)</f>
        <v/>
      </c>
      <c r="S477" s="99" t="str">
        <f>IF(ISBLANK('Mortgage 2 Monthly calcs'!O477),"",'Mortgage 2 Monthly calcs'!O477)</f>
        <v/>
      </c>
      <c r="T477" s="99"/>
      <c r="U477" s="99">
        <f>IF(ISBLANK('Mortgage 2 Monthly calcs'!P477),"",'Mortgage 2 Monthly calcs'!P477)</f>
        <v>0</v>
      </c>
      <c r="V477" s="99" t="str">
        <f>IF(ISBLANK('Mortgage 2 Monthly calcs'!Q477),"",'Mortgage 2 Monthly calcs'!Q477)</f>
        <v/>
      </c>
      <c r="W477" s="99" t="str">
        <f>IF(ISBLANK('Mortgage 2 Monthly calcs'!R477),"",'Mortgage 2 Monthly calcs'!R477)</f>
        <v/>
      </c>
      <c r="X477" s="99">
        <f>IF(ISBLANK('Mortgage 2 Monthly calcs'!S477),"",'Mortgage 2 Monthly calcs'!S477)</f>
        <v>0</v>
      </c>
      <c r="Y477" s="99" t="str">
        <f>IF(ISBLANK('Mortgage 2 Monthly calcs'!T477),"",'Mortgage 2 Monthly calcs'!T477)</f>
        <v/>
      </c>
      <c r="Z477" s="99">
        <f>IF(ISBLANK('Mortgage 2 Monthly calcs'!U477),"",'Mortgage 2 Monthly calcs'!U477)</f>
        <v>93290.420445652519</v>
      </c>
      <c r="AA477" s="99" t="str">
        <f>IF(ISBLANK('Mortgage 2 Monthly calcs'!V477),"",'Mortgage 2 Monthly calcs'!V477)</f>
        <v/>
      </c>
      <c r="AB477" s="99" t="str">
        <f>IF(ISBLANK('Mortgage 2 Monthly calcs'!W477),"",'Mortgage 2 Monthly calcs'!W477)</f>
        <v/>
      </c>
    </row>
    <row r="478" spans="2:28" x14ac:dyDescent="0.25">
      <c r="B478" s="110"/>
      <c r="C478" s="111"/>
      <c r="D478" s="124"/>
      <c r="E478" s="122" t="str">
        <f>IF(ISBLANK('Mortgage 2 Monthly calcs'!E478),"",'Mortgage 2 Monthly calcs'!E478)</f>
        <v/>
      </c>
      <c r="F478" s="122" t="str">
        <f>IF(ISBLANK('Mortgage 2 Monthly calcs'!F478),"",'Mortgage 2 Monthly calcs'!F478)</f>
        <v>Sep</v>
      </c>
      <c r="G478" s="123"/>
      <c r="H478" s="123">
        <f>IF(ISBLANK('Mortgage 2 Monthly calcs'!G478),"",'Mortgage 2 Monthly calcs'!G478)</f>
        <v>0</v>
      </c>
      <c r="I478" s="99" t="e">
        <f>IF(ISBLANK('Mortgage 2 Monthly calcs'!H478),"",'Mortgage 2 Monthly calcs'!H478)</f>
        <v>#VALUE!</v>
      </c>
      <c r="J478" s="99">
        <f>IF(ISBLANK('Mortgage 2 Monthly calcs'!I478),"",'Mortgage 2 Monthly calcs'!I478)</f>
        <v>0</v>
      </c>
      <c r="K478" s="99" t="str">
        <f>IF(ISBLANK('Mortgage 2 Monthly calcs'!J478),"",'Mortgage 2 Monthly calcs'!J478)</f>
        <v/>
      </c>
      <c r="L478" s="99"/>
      <c r="M478" s="99">
        <f>IF(ISBLANK('Mortgage 2 Monthly calcs'!K478),"",'Mortgage 2 Monthly calcs'!K478)</f>
        <v>0</v>
      </c>
      <c r="N478" s="99"/>
      <c r="O478" s="99" t="e">
        <f>IF(ISBLANK('Mortgage 2 Monthly calcs'!L478),"",'Mortgage 2 Monthly calcs'!L478)</f>
        <v>#VALUE!</v>
      </c>
      <c r="P478" s="99"/>
      <c r="Q478" s="99" t="str">
        <f>IF(ISBLANK('Mortgage 2 Monthly calcs'!M478),"",'Mortgage 2 Monthly calcs'!M478)</f>
        <v/>
      </c>
      <c r="R478" s="99" t="str">
        <f>IF(ISBLANK('Mortgage 2 Monthly calcs'!N478),"",'Mortgage 2 Monthly calcs'!N478)</f>
        <v/>
      </c>
      <c r="S478" s="99" t="str">
        <f>IF(ISBLANK('Mortgage 2 Monthly calcs'!O478),"",'Mortgage 2 Monthly calcs'!O478)</f>
        <v/>
      </c>
      <c r="T478" s="99"/>
      <c r="U478" s="99">
        <f>IF(ISBLANK('Mortgage 2 Monthly calcs'!P478),"",'Mortgage 2 Monthly calcs'!P478)</f>
        <v>0</v>
      </c>
      <c r="V478" s="99" t="str">
        <f>IF(ISBLANK('Mortgage 2 Monthly calcs'!Q478),"",'Mortgage 2 Monthly calcs'!Q478)</f>
        <v/>
      </c>
      <c r="W478" s="99" t="str">
        <f>IF(ISBLANK('Mortgage 2 Monthly calcs'!R478),"",'Mortgage 2 Monthly calcs'!R478)</f>
        <v/>
      </c>
      <c r="X478" s="99">
        <f>IF(ISBLANK('Mortgage 2 Monthly calcs'!S478),"",'Mortgage 2 Monthly calcs'!S478)</f>
        <v>0</v>
      </c>
      <c r="Y478" s="99" t="str">
        <f>IF(ISBLANK('Mortgage 2 Monthly calcs'!T478),"",'Mortgage 2 Monthly calcs'!T478)</f>
        <v/>
      </c>
      <c r="Z478" s="99">
        <f>IF(ISBLANK('Mortgage 2 Monthly calcs'!U478),"",'Mortgage 2 Monthly calcs'!U478)</f>
        <v>93290.420445652519</v>
      </c>
      <c r="AA478" s="99" t="str">
        <f>IF(ISBLANK('Mortgage 2 Monthly calcs'!V478),"",'Mortgage 2 Monthly calcs'!V478)</f>
        <v/>
      </c>
      <c r="AB478" s="99" t="str">
        <f>IF(ISBLANK('Mortgage 2 Monthly calcs'!W478),"",'Mortgage 2 Monthly calcs'!W478)</f>
        <v/>
      </c>
    </row>
    <row r="479" spans="2:28" x14ac:dyDescent="0.25">
      <c r="B479" s="110"/>
      <c r="C479" s="111"/>
      <c r="D479" s="124">
        <f>D467+1</f>
        <v>39</v>
      </c>
      <c r="E479" s="122" t="str">
        <f>IF(ISBLANK('Mortgage 2 Monthly calcs'!E479),"",'Mortgage 2 Monthly calcs'!E479)</f>
        <v/>
      </c>
      <c r="F479" s="122" t="str">
        <f>IF(ISBLANK('Mortgage 2 Monthly calcs'!F479),"",'Mortgage 2 Monthly calcs'!F479)</f>
        <v>Oct</v>
      </c>
      <c r="G479" s="123"/>
      <c r="H479" s="123">
        <f>IF(ISBLANK('Mortgage 2 Monthly calcs'!G479),"",'Mortgage 2 Monthly calcs'!G479)</f>
        <v>0</v>
      </c>
      <c r="I479" s="99" t="e">
        <f>IF(ISBLANK('Mortgage 2 Monthly calcs'!H479),"",'Mortgage 2 Monthly calcs'!H479)</f>
        <v>#VALUE!</v>
      </c>
      <c r="J479" s="99">
        <f>IF(ISBLANK('Mortgage 2 Monthly calcs'!I479),"",'Mortgage 2 Monthly calcs'!I479)</f>
        <v>0</v>
      </c>
      <c r="K479" s="99" t="str">
        <f>IF(ISBLANK('Mortgage 2 Monthly calcs'!J479),"",'Mortgage 2 Monthly calcs'!J479)</f>
        <v/>
      </c>
      <c r="L479" s="99"/>
      <c r="M479" s="99">
        <f>IF(ISBLANK('Mortgage 2 Monthly calcs'!K479),"",'Mortgage 2 Monthly calcs'!K479)</f>
        <v>0</v>
      </c>
      <c r="N479" s="99"/>
      <c r="O479" s="99" t="e">
        <f>IF(ISBLANK('Mortgage 2 Monthly calcs'!L479),"",'Mortgage 2 Monthly calcs'!L479)</f>
        <v>#VALUE!</v>
      </c>
      <c r="P479" s="99"/>
      <c r="Q479" s="99" t="str">
        <f>IF(ISBLANK('Mortgage 2 Monthly calcs'!M479),"",'Mortgage 2 Monthly calcs'!M479)</f>
        <v/>
      </c>
      <c r="R479" s="99" t="str">
        <f>IF(ISBLANK('Mortgage 2 Monthly calcs'!N479),"",'Mortgage 2 Monthly calcs'!N479)</f>
        <v/>
      </c>
      <c r="S479" s="99" t="str">
        <f>IF(ISBLANK('Mortgage 2 Monthly calcs'!O479),"",'Mortgage 2 Monthly calcs'!O479)</f>
        <v/>
      </c>
      <c r="T479" s="99"/>
      <c r="U479" s="99">
        <f>IF(ISBLANK('Mortgage 2 Monthly calcs'!P479),"",'Mortgage 2 Monthly calcs'!P479)</f>
        <v>0</v>
      </c>
      <c r="V479" s="99" t="str">
        <f>IF(ISBLANK('Mortgage 2 Monthly calcs'!Q479),"",'Mortgage 2 Monthly calcs'!Q479)</f>
        <v/>
      </c>
      <c r="W479" s="99" t="str">
        <f>IF(ISBLANK('Mortgage 2 Monthly calcs'!R479),"",'Mortgage 2 Monthly calcs'!R479)</f>
        <v/>
      </c>
      <c r="X479" s="99">
        <f>IF(ISBLANK('Mortgage 2 Monthly calcs'!S479),"",'Mortgage 2 Monthly calcs'!S479)</f>
        <v>0</v>
      </c>
      <c r="Y479" s="99" t="str">
        <f>IF(ISBLANK('Mortgage 2 Monthly calcs'!T479),"",'Mortgage 2 Monthly calcs'!T479)</f>
        <v/>
      </c>
      <c r="Z479" s="99">
        <f>IF(ISBLANK('Mortgage 2 Monthly calcs'!U479),"",'Mortgage 2 Monthly calcs'!U479)</f>
        <v>93290.420445652519</v>
      </c>
      <c r="AA479" s="99" t="str">
        <f>IF(ISBLANK('Mortgage 2 Monthly calcs'!V479),"",'Mortgage 2 Monthly calcs'!V479)</f>
        <v/>
      </c>
      <c r="AB479" s="99" t="str">
        <f>IF(ISBLANK('Mortgage 2 Monthly calcs'!W479),"",'Mortgage 2 Monthly calcs'!W479)</f>
        <v/>
      </c>
    </row>
    <row r="480" spans="2:28" x14ac:dyDescent="0.25">
      <c r="B480" s="110"/>
      <c r="C480" s="111"/>
      <c r="D480" s="124"/>
      <c r="E480" s="122" t="str">
        <f>IF(ISBLANK('Mortgage 2 Monthly calcs'!E480),"",'Mortgage 2 Monthly calcs'!E480)</f>
        <v/>
      </c>
      <c r="F480" s="122" t="str">
        <f>IF(ISBLANK('Mortgage 2 Monthly calcs'!F480),"",'Mortgage 2 Monthly calcs'!F480)</f>
        <v>Nov</v>
      </c>
      <c r="G480" s="123"/>
      <c r="H480" s="123">
        <f>IF(ISBLANK('Mortgage 2 Monthly calcs'!G480),"",'Mortgage 2 Monthly calcs'!G480)</f>
        <v>0</v>
      </c>
      <c r="I480" s="99" t="e">
        <f>IF(ISBLANK('Mortgage 2 Monthly calcs'!H480),"",'Mortgage 2 Monthly calcs'!H480)</f>
        <v>#VALUE!</v>
      </c>
      <c r="J480" s="99">
        <f>IF(ISBLANK('Mortgage 2 Monthly calcs'!I480),"",'Mortgage 2 Monthly calcs'!I480)</f>
        <v>0</v>
      </c>
      <c r="K480" s="99" t="str">
        <f>IF(ISBLANK('Mortgage 2 Monthly calcs'!J480),"",'Mortgage 2 Monthly calcs'!J480)</f>
        <v/>
      </c>
      <c r="L480" s="99"/>
      <c r="M480" s="99">
        <f>IF(ISBLANK('Mortgage 2 Monthly calcs'!K480),"",'Mortgage 2 Monthly calcs'!K480)</f>
        <v>0</v>
      </c>
      <c r="N480" s="99"/>
      <c r="O480" s="99" t="e">
        <f>IF(ISBLANK('Mortgage 2 Monthly calcs'!L480),"",'Mortgage 2 Monthly calcs'!L480)</f>
        <v>#VALUE!</v>
      </c>
      <c r="P480" s="99"/>
      <c r="Q480" s="99" t="str">
        <f>IF(ISBLANK('Mortgage 2 Monthly calcs'!M480),"",'Mortgage 2 Monthly calcs'!M480)</f>
        <v/>
      </c>
      <c r="R480" s="99" t="str">
        <f>IF(ISBLANK('Mortgage 2 Monthly calcs'!N480),"",'Mortgage 2 Monthly calcs'!N480)</f>
        <v/>
      </c>
      <c r="S480" s="99" t="str">
        <f>IF(ISBLANK('Mortgage 2 Monthly calcs'!O480),"",'Mortgage 2 Monthly calcs'!O480)</f>
        <v/>
      </c>
      <c r="T480" s="99"/>
      <c r="U480" s="99">
        <f>IF(ISBLANK('Mortgage 2 Monthly calcs'!P480),"",'Mortgage 2 Monthly calcs'!P480)</f>
        <v>0</v>
      </c>
      <c r="V480" s="99" t="str">
        <f>IF(ISBLANK('Mortgage 2 Monthly calcs'!Q480),"",'Mortgage 2 Monthly calcs'!Q480)</f>
        <v/>
      </c>
      <c r="W480" s="99" t="str">
        <f>IF(ISBLANK('Mortgage 2 Monthly calcs'!R480),"",'Mortgage 2 Monthly calcs'!R480)</f>
        <v/>
      </c>
      <c r="X480" s="99">
        <f>IF(ISBLANK('Mortgage 2 Monthly calcs'!S480),"",'Mortgage 2 Monthly calcs'!S480)</f>
        <v>0</v>
      </c>
      <c r="Y480" s="99" t="str">
        <f>IF(ISBLANK('Mortgage 2 Monthly calcs'!T480),"",'Mortgage 2 Monthly calcs'!T480)</f>
        <v/>
      </c>
      <c r="Z480" s="99">
        <f>IF(ISBLANK('Mortgage 2 Monthly calcs'!U480),"",'Mortgage 2 Monthly calcs'!U480)</f>
        <v>93290.420445652519</v>
      </c>
      <c r="AA480" s="99" t="str">
        <f>IF(ISBLANK('Mortgage 2 Monthly calcs'!V480),"",'Mortgage 2 Monthly calcs'!V480)</f>
        <v/>
      </c>
      <c r="AB480" s="99" t="str">
        <f>IF(ISBLANK('Mortgage 2 Monthly calcs'!W480),"",'Mortgage 2 Monthly calcs'!W480)</f>
        <v/>
      </c>
    </row>
    <row r="481" spans="2:28" x14ac:dyDescent="0.25">
      <c r="B481" s="110"/>
      <c r="C481" s="111"/>
      <c r="D481" s="124"/>
      <c r="E481" s="122" t="str">
        <f>IF(ISBLANK('Mortgage 2 Monthly calcs'!E481),"",'Mortgage 2 Monthly calcs'!E481)</f>
        <v/>
      </c>
      <c r="F481" s="122" t="str">
        <f>IF(ISBLANK('Mortgage 2 Monthly calcs'!F481),"",'Mortgage 2 Monthly calcs'!F481)</f>
        <v>Dec</v>
      </c>
      <c r="G481" s="123"/>
      <c r="H481" s="123">
        <f>IF(ISBLANK('Mortgage 2 Monthly calcs'!G481),"",'Mortgage 2 Monthly calcs'!G481)</f>
        <v>0</v>
      </c>
      <c r="I481" s="99" t="e">
        <f>IF(ISBLANK('Mortgage 2 Monthly calcs'!H481),"",'Mortgage 2 Monthly calcs'!H481)</f>
        <v>#VALUE!</v>
      </c>
      <c r="J481" s="99">
        <f>IF(ISBLANK('Mortgage 2 Monthly calcs'!I481),"",'Mortgage 2 Monthly calcs'!I481)</f>
        <v>0</v>
      </c>
      <c r="K481" s="99" t="str">
        <f>IF(ISBLANK('Mortgage 2 Monthly calcs'!J481),"",'Mortgage 2 Monthly calcs'!J481)</f>
        <v/>
      </c>
      <c r="L481" s="99"/>
      <c r="M481" s="99">
        <f>IF(ISBLANK('Mortgage 2 Monthly calcs'!K481),"",'Mortgage 2 Monthly calcs'!K481)</f>
        <v>0</v>
      </c>
      <c r="N481" s="99"/>
      <c r="O481" s="99" t="e">
        <f>IF(ISBLANK('Mortgage 2 Monthly calcs'!L481),"",'Mortgage 2 Monthly calcs'!L481)</f>
        <v>#VALUE!</v>
      </c>
      <c r="P481" s="99"/>
      <c r="Q481" s="99" t="str">
        <f>IF(ISBLANK('Mortgage 2 Monthly calcs'!M481),"",'Mortgage 2 Monthly calcs'!M481)</f>
        <v/>
      </c>
      <c r="R481" s="99" t="str">
        <f>IF(ISBLANK('Mortgage 2 Monthly calcs'!N481),"",'Mortgage 2 Monthly calcs'!N481)</f>
        <v/>
      </c>
      <c r="S481" s="99" t="str">
        <f>IF(ISBLANK('Mortgage 2 Monthly calcs'!O481),"",'Mortgage 2 Monthly calcs'!O481)</f>
        <v/>
      </c>
      <c r="T481" s="99"/>
      <c r="U481" s="99">
        <f>IF(ISBLANK('Mortgage 2 Monthly calcs'!P481),"",'Mortgage 2 Monthly calcs'!P481)</f>
        <v>0</v>
      </c>
      <c r="V481" s="99" t="str">
        <f>IF(ISBLANK('Mortgage 2 Monthly calcs'!Q481),"",'Mortgage 2 Monthly calcs'!Q481)</f>
        <v/>
      </c>
      <c r="W481" s="99" t="str">
        <f>IF(ISBLANK('Mortgage 2 Monthly calcs'!R481),"",'Mortgage 2 Monthly calcs'!R481)</f>
        <v/>
      </c>
      <c r="X481" s="99">
        <f>IF(ISBLANK('Mortgage 2 Monthly calcs'!S481),"",'Mortgage 2 Monthly calcs'!S481)</f>
        <v>0</v>
      </c>
      <c r="Y481" s="99" t="str">
        <f>IF(ISBLANK('Mortgage 2 Monthly calcs'!T481),"",'Mortgage 2 Monthly calcs'!T481)</f>
        <v/>
      </c>
      <c r="Z481" s="99">
        <f>IF(ISBLANK('Mortgage 2 Monthly calcs'!U481),"",'Mortgage 2 Monthly calcs'!U481)</f>
        <v>93290.420445652519</v>
      </c>
      <c r="AA481" s="99" t="str">
        <f>IF(ISBLANK('Mortgage 2 Monthly calcs'!V481),"",'Mortgage 2 Monthly calcs'!V481)</f>
        <v/>
      </c>
      <c r="AB481" s="99" t="str">
        <f>IF(ISBLANK('Mortgage 2 Monthly calcs'!W481),"",'Mortgage 2 Monthly calcs'!W481)</f>
        <v/>
      </c>
    </row>
    <row r="482" spans="2:28" x14ac:dyDescent="0.25">
      <c r="B482" s="110"/>
      <c r="C482" s="111"/>
      <c r="D482" s="124"/>
      <c r="E482" s="122">
        <f>IF(ISBLANK('Mortgage 2 Monthly calcs'!E482),"",'Mortgage 2 Monthly calcs'!E482)</f>
        <v>2049</v>
      </c>
      <c r="F482" s="122" t="str">
        <f>IF(ISBLANK('Mortgage 2 Monthly calcs'!F482),"",'Mortgage 2 Monthly calcs'!F482)</f>
        <v>Jan</v>
      </c>
      <c r="G482" s="123"/>
      <c r="H482" s="123">
        <f>IF(ISBLANK('Mortgage 2 Monthly calcs'!G482),"",'Mortgage 2 Monthly calcs'!G482)</f>
        <v>0</v>
      </c>
      <c r="I482" s="99" t="e">
        <f>IF(ISBLANK('Mortgage 2 Monthly calcs'!H482),"",'Mortgage 2 Monthly calcs'!H482)</f>
        <v>#VALUE!</v>
      </c>
      <c r="J482" s="99">
        <f>IF(ISBLANK('Mortgage 2 Monthly calcs'!I482),"",'Mortgage 2 Monthly calcs'!I482)</f>
        <v>0</v>
      </c>
      <c r="K482" s="99" t="str">
        <f>IF(ISBLANK('Mortgage 2 Monthly calcs'!J482),"",'Mortgage 2 Monthly calcs'!J482)</f>
        <v/>
      </c>
      <c r="L482" s="99"/>
      <c r="M482" s="99">
        <f>IF(ISBLANK('Mortgage 2 Monthly calcs'!K482),"",'Mortgage 2 Monthly calcs'!K482)</f>
        <v>0</v>
      </c>
      <c r="N482" s="99"/>
      <c r="O482" s="99" t="e">
        <f>IF(ISBLANK('Mortgage 2 Monthly calcs'!L482),"",'Mortgage 2 Monthly calcs'!L482)</f>
        <v>#VALUE!</v>
      </c>
      <c r="P482" s="99"/>
      <c r="Q482" s="99" t="str">
        <f>IF(ISBLANK('Mortgage 2 Monthly calcs'!M482),"",'Mortgage 2 Monthly calcs'!M482)</f>
        <v/>
      </c>
      <c r="R482" s="99" t="str">
        <f>IF(ISBLANK('Mortgage 2 Monthly calcs'!N482),"",'Mortgage 2 Monthly calcs'!N482)</f>
        <v/>
      </c>
      <c r="S482" s="99" t="str">
        <f>IF(ISBLANK('Mortgage 2 Monthly calcs'!O482),"",'Mortgage 2 Monthly calcs'!O482)</f>
        <v/>
      </c>
      <c r="T482" s="99"/>
      <c r="U482" s="99">
        <f>IF(ISBLANK('Mortgage 2 Monthly calcs'!P482),"",'Mortgage 2 Monthly calcs'!P482)</f>
        <v>0</v>
      </c>
      <c r="V482" s="99" t="str">
        <f>IF(ISBLANK('Mortgage 2 Monthly calcs'!Q482),"",'Mortgage 2 Monthly calcs'!Q482)</f>
        <v/>
      </c>
      <c r="W482" s="99" t="str">
        <f>IF(ISBLANK('Mortgage 2 Monthly calcs'!R482),"",'Mortgage 2 Monthly calcs'!R482)</f>
        <v/>
      </c>
      <c r="X482" s="99">
        <f>IF(ISBLANK('Mortgage 2 Monthly calcs'!S482),"",'Mortgage 2 Monthly calcs'!S482)</f>
        <v>0</v>
      </c>
      <c r="Y482" s="99" t="str">
        <f>IF(ISBLANK('Mortgage 2 Monthly calcs'!T482),"",'Mortgage 2 Monthly calcs'!T482)</f>
        <v/>
      </c>
      <c r="Z482" s="99">
        <f>IF(ISBLANK('Mortgage 2 Monthly calcs'!U482),"",'Mortgage 2 Monthly calcs'!U482)</f>
        <v>93290.420445652519</v>
      </c>
      <c r="AA482" s="99" t="str">
        <f>IF(ISBLANK('Mortgage 2 Monthly calcs'!V482),"",'Mortgage 2 Monthly calcs'!V482)</f>
        <v/>
      </c>
      <c r="AB482" s="99" t="str">
        <f>IF(ISBLANK('Mortgage 2 Monthly calcs'!W482),"",'Mortgage 2 Monthly calcs'!W482)</f>
        <v/>
      </c>
    </row>
    <row r="483" spans="2:28" x14ac:dyDescent="0.25">
      <c r="B483" s="110"/>
      <c r="C483" s="111"/>
      <c r="D483" s="124" t="str">
        <f>IF(K1251=1,F475+1,"")</f>
        <v/>
      </c>
      <c r="E483" s="122" t="str">
        <f>IF(ISBLANK('Mortgage 2 Monthly calcs'!E483),"",'Mortgage 2 Monthly calcs'!E483)</f>
        <v/>
      </c>
      <c r="F483" s="122" t="str">
        <f>IF(ISBLANK('Mortgage 2 Monthly calcs'!F483),"",'Mortgage 2 Monthly calcs'!F483)</f>
        <v>Feb</v>
      </c>
      <c r="G483" s="123"/>
      <c r="H483" s="123">
        <f>IF(ISBLANK('Mortgage 2 Monthly calcs'!G483),"",'Mortgage 2 Monthly calcs'!G483)</f>
        <v>0</v>
      </c>
      <c r="I483" s="99" t="e">
        <f>IF(ISBLANK('Mortgage 2 Monthly calcs'!H483),"",'Mortgage 2 Monthly calcs'!H483)</f>
        <v>#VALUE!</v>
      </c>
      <c r="J483" s="99">
        <f>IF(ISBLANK('Mortgage 2 Monthly calcs'!I483),"",'Mortgage 2 Monthly calcs'!I483)</f>
        <v>0</v>
      </c>
      <c r="K483" s="99" t="str">
        <f>IF(ISBLANK('Mortgage 2 Monthly calcs'!J483),"",'Mortgage 2 Monthly calcs'!J483)</f>
        <v/>
      </c>
      <c r="L483" s="99"/>
      <c r="M483" s="99">
        <f>IF(ISBLANK('Mortgage 2 Monthly calcs'!K483),"",'Mortgage 2 Monthly calcs'!K483)</f>
        <v>0</v>
      </c>
      <c r="N483" s="99"/>
      <c r="O483" s="99" t="e">
        <f>IF(ISBLANK('Mortgage 2 Monthly calcs'!L483),"",'Mortgage 2 Monthly calcs'!L483)</f>
        <v>#VALUE!</v>
      </c>
      <c r="P483" s="99"/>
      <c r="Q483" s="99" t="str">
        <f>IF(ISBLANK('Mortgage 2 Monthly calcs'!M483),"",'Mortgage 2 Monthly calcs'!M483)</f>
        <v/>
      </c>
      <c r="R483" s="99" t="str">
        <f>IF(ISBLANK('Mortgage 2 Monthly calcs'!N483),"",'Mortgage 2 Monthly calcs'!N483)</f>
        <v/>
      </c>
      <c r="S483" s="99" t="str">
        <f>IF(ISBLANK('Mortgage 2 Monthly calcs'!O483),"",'Mortgage 2 Monthly calcs'!O483)</f>
        <v/>
      </c>
      <c r="T483" s="99"/>
      <c r="U483" s="99">
        <f>IF(ISBLANK('Mortgage 2 Monthly calcs'!P483),"",'Mortgage 2 Monthly calcs'!P483)</f>
        <v>0</v>
      </c>
      <c r="V483" s="99" t="str">
        <f>IF(ISBLANK('Mortgage 2 Monthly calcs'!Q483),"",'Mortgage 2 Monthly calcs'!Q483)</f>
        <v/>
      </c>
      <c r="W483" s="99" t="str">
        <f>IF(ISBLANK('Mortgage 2 Monthly calcs'!R483),"",'Mortgage 2 Monthly calcs'!R483)</f>
        <v/>
      </c>
      <c r="X483" s="99">
        <f>IF(ISBLANK('Mortgage 2 Monthly calcs'!S483),"",'Mortgage 2 Monthly calcs'!S483)</f>
        <v>0</v>
      </c>
      <c r="Y483" s="99" t="str">
        <f>IF(ISBLANK('Mortgage 2 Monthly calcs'!T483),"",'Mortgage 2 Monthly calcs'!T483)</f>
        <v/>
      </c>
      <c r="Z483" s="99">
        <f>IF(ISBLANK('Mortgage 2 Monthly calcs'!U483),"",'Mortgage 2 Monthly calcs'!U483)</f>
        <v>93290.420445652519</v>
      </c>
      <c r="AA483" s="99" t="str">
        <f>IF(ISBLANK('Mortgage 2 Monthly calcs'!V483),"",'Mortgage 2 Monthly calcs'!V483)</f>
        <v/>
      </c>
      <c r="AB483" s="99" t="str">
        <f>IF(ISBLANK('Mortgage 2 Monthly calcs'!W483),"",'Mortgage 2 Monthly calcs'!W483)</f>
        <v/>
      </c>
    </row>
    <row r="484" spans="2:28" x14ac:dyDescent="0.25">
      <c r="B484" s="110"/>
      <c r="C484" s="111"/>
      <c r="D484" s="124" t="str">
        <f>IF(K1252=1,F475+1,"")</f>
        <v/>
      </c>
      <c r="E484" s="122" t="str">
        <f>IF(ISBLANK('Mortgage 2 Monthly calcs'!E484),"",'Mortgage 2 Monthly calcs'!E484)</f>
        <v/>
      </c>
      <c r="F484" s="122" t="str">
        <f>IF(ISBLANK('Mortgage 2 Monthly calcs'!F484),"",'Mortgage 2 Monthly calcs'!F484)</f>
        <v>Mar</v>
      </c>
      <c r="G484" s="123"/>
      <c r="H484" s="123">
        <f>IF(ISBLANK('Mortgage 2 Monthly calcs'!G484),"",'Mortgage 2 Monthly calcs'!G484)</f>
        <v>0</v>
      </c>
      <c r="I484" s="99" t="e">
        <f>IF(ISBLANK('Mortgage 2 Monthly calcs'!H484),"",'Mortgage 2 Monthly calcs'!H484)</f>
        <v>#VALUE!</v>
      </c>
      <c r="J484" s="99">
        <f>IF(ISBLANK('Mortgage 2 Monthly calcs'!I484),"",'Mortgage 2 Monthly calcs'!I484)</f>
        <v>0</v>
      </c>
      <c r="K484" s="99" t="str">
        <f>IF(ISBLANK('Mortgage 2 Monthly calcs'!J484),"",'Mortgage 2 Monthly calcs'!J484)</f>
        <v/>
      </c>
      <c r="L484" s="99"/>
      <c r="M484" s="99">
        <f>IF(ISBLANK('Mortgage 2 Monthly calcs'!K484),"",'Mortgage 2 Monthly calcs'!K484)</f>
        <v>0</v>
      </c>
      <c r="N484" s="99"/>
      <c r="O484" s="99" t="e">
        <f>IF(ISBLANK('Mortgage 2 Monthly calcs'!L484),"",'Mortgage 2 Monthly calcs'!L484)</f>
        <v>#VALUE!</v>
      </c>
      <c r="P484" s="99"/>
      <c r="Q484" s="99" t="str">
        <f>IF(ISBLANK('Mortgage 2 Monthly calcs'!M484),"",'Mortgage 2 Monthly calcs'!M484)</f>
        <v/>
      </c>
      <c r="R484" s="99" t="str">
        <f>IF(ISBLANK('Mortgage 2 Monthly calcs'!N484),"",'Mortgage 2 Monthly calcs'!N484)</f>
        <v/>
      </c>
      <c r="S484" s="99" t="str">
        <f>IF(ISBLANK('Mortgage 2 Monthly calcs'!O484),"",'Mortgage 2 Monthly calcs'!O484)</f>
        <v/>
      </c>
      <c r="T484" s="99"/>
      <c r="U484" s="99">
        <f>IF(ISBLANK('Mortgage 2 Monthly calcs'!P484),"",'Mortgage 2 Monthly calcs'!P484)</f>
        <v>0</v>
      </c>
      <c r="V484" s="99" t="str">
        <f>IF(ISBLANK('Mortgage 2 Monthly calcs'!Q484),"",'Mortgage 2 Monthly calcs'!Q484)</f>
        <v/>
      </c>
      <c r="W484" s="99" t="str">
        <f>IF(ISBLANK('Mortgage 2 Monthly calcs'!R484),"",'Mortgage 2 Monthly calcs'!R484)</f>
        <v/>
      </c>
      <c r="X484" s="99">
        <f>IF(ISBLANK('Mortgage 2 Monthly calcs'!S484),"",'Mortgage 2 Monthly calcs'!S484)</f>
        <v>0</v>
      </c>
      <c r="Y484" s="99" t="str">
        <f>IF(ISBLANK('Mortgage 2 Monthly calcs'!T484),"",'Mortgage 2 Monthly calcs'!T484)</f>
        <v/>
      </c>
      <c r="Z484" s="99">
        <f>IF(ISBLANK('Mortgage 2 Monthly calcs'!U484),"",'Mortgage 2 Monthly calcs'!U484)</f>
        <v>93290.420445652519</v>
      </c>
      <c r="AA484" s="99" t="str">
        <f>IF(ISBLANK('Mortgage 2 Monthly calcs'!V484),"",'Mortgage 2 Monthly calcs'!V484)</f>
        <v/>
      </c>
      <c r="AB484" s="99" t="str">
        <f>IF(ISBLANK('Mortgage 2 Monthly calcs'!W484),"",'Mortgage 2 Monthly calcs'!W484)</f>
        <v/>
      </c>
    </row>
    <row r="485" spans="2:28" x14ac:dyDescent="0.25">
      <c r="B485" s="110"/>
      <c r="C485" s="111"/>
      <c r="D485" s="124" t="str">
        <f>IF(K1253=1,F475+1,"")</f>
        <v/>
      </c>
      <c r="E485" s="122" t="str">
        <f>IF(ISBLANK('Mortgage 2 Monthly calcs'!E485),"",'Mortgage 2 Monthly calcs'!E485)</f>
        <v/>
      </c>
      <c r="F485" s="122" t="str">
        <f>IF(ISBLANK('Mortgage 2 Monthly calcs'!F485),"",'Mortgage 2 Monthly calcs'!F485)</f>
        <v>Apr</v>
      </c>
      <c r="G485" s="123"/>
      <c r="H485" s="123">
        <f>IF(ISBLANK('Mortgage 2 Monthly calcs'!G485),"",'Mortgage 2 Monthly calcs'!G485)</f>
        <v>0</v>
      </c>
      <c r="I485" s="99" t="e">
        <f>IF(ISBLANK('Mortgage 2 Monthly calcs'!H485),"",'Mortgage 2 Monthly calcs'!H485)</f>
        <v>#VALUE!</v>
      </c>
      <c r="J485" s="99">
        <f>IF(ISBLANK('Mortgage 2 Monthly calcs'!I485),"",'Mortgage 2 Monthly calcs'!I485)</f>
        <v>0</v>
      </c>
      <c r="K485" s="99" t="str">
        <f>IF(ISBLANK('Mortgage 2 Monthly calcs'!J485),"",'Mortgage 2 Monthly calcs'!J485)</f>
        <v/>
      </c>
      <c r="L485" s="99"/>
      <c r="M485" s="99">
        <f>IF(ISBLANK('Mortgage 2 Monthly calcs'!K485),"",'Mortgage 2 Monthly calcs'!K485)</f>
        <v>0</v>
      </c>
      <c r="N485" s="99"/>
      <c r="O485" s="99" t="e">
        <f>IF(ISBLANK('Mortgage 2 Monthly calcs'!L485),"",'Mortgage 2 Monthly calcs'!L485)</f>
        <v>#VALUE!</v>
      </c>
      <c r="P485" s="99"/>
      <c r="Q485" s="99" t="str">
        <f>IF(ISBLANK('Mortgage 2 Monthly calcs'!M485),"",'Mortgage 2 Monthly calcs'!M485)</f>
        <v/>
      </c>
      <c r="R485" s="99" t="str">
        <f>IF(ISBLANK('Mortgage 2 Monthly calcs'!N485),"",'Mortgage 2 Monthly calcs'!N485)</f>
        <v/>
      </c>
      <c r="S485" s="99" t="str">
        <f>IF(ISBLANK('Mortgage 2 Monthly calcs'!O485),"",'Mortgage 2 Monthly calcs'!O485)</f>
        <v/>
      </c>
      <c r="T485" s="99"/>
      <c r="U485" s="99">
        <f>IF(ISBLANK('Mortgage 2 Monthly calcs'!P485),"",'Mortgage 2 Monthly calcs'!P485)</f>
        <v>0</v>
      </c>
      <c r="V485" s="99" t="str">
        <f>IF(ISBLANK('Mortgage 2 Monthly calcs'!Q485),"",'Mortgage 2 Monthly calcs'!Q485)</f>
        <v/>
      </c>
      <c r="W485" s="99" t="str">
        <f>IF(ISBLANK('Mortgage 2 Monthly calcs'!R485),"",'Mortgage 2 Monthly calcs'!R485)</f>
        <v/>
      </c>
      <c r="X485" s="99">
        <f>IF(ISBLANK('Mortgage 2 Monthly calcs'!S485),"",'Mortgage 2 Monthly calcs'!S485)</f>
        <v>0</v>
      </c>
      <c r="Y485" s="99" t="str">
        <f>IF(ISBLANK('Mortgage 2 Monthly calcs'!T485),"",'Mortgage 2 Monthly calcs'!T485)</f>
        <v/>
      </c>
      <c r="Z485" s="99">
        <f>IF(ISBLANK('Mortgage 2 Monthly calcs'!U485),"",'Mortgage 2 Monthly calcs'!U485)</f>
        <v>93290.420445652519</v>
      </c>
      <c r="AA485" s="99" t="str">
        <f>IF(ISBLANK('Mortgage 2 Monthly calcs'!V485),"",'Mortgage 2 Monthly calcs'!V485)</f>
        <v/>
      </c>
      <c r="AB485" s="99" t="str">
        <f>IF(ISBLANK('Mortgage 2 Monthly calcs'!W485),"",'Mortgage 2 Monthly calcs'!W485)</f>
        <v/>
      </c>
    </row>
    <row r="486" spans="2:28" x14ac:dyDescent="0.25">
      <c r="B486" s="110"/>
      <c r="C486" s="111"/>
      <c r="D486" s="124" t="str">
        <f>IF(K1254=1,F475+1,"")</f>
        <v/>
      </c>
      <c r="E486" s="122" t="str">
        <f>IF(ISBLANK('Mortgage 2 Monthly calcs'!E486),"",'Mortgage 2 Monthly calcs'!E486)</f>
        <v/>
      </c>
      <c r="F486" s="122" t="str">
        <f>IF(ISBLANK('Mortgage 2 Monthly calcs'!F486),"",'Mortgage 2 Monthly calcs'!F486)</f>
        <v>May</v>
      </c>
      <c r="G486" s="123"/>
      <c r="H486" s="123">
        <f>IF(ISBLANK('Mortgage 2 Monthly calcs'!G486),"",'Mortgage 2 Monthly calcs'!G486)</f>
        <v>0</v>
      </c>
      <c r="I486" s="99" t="e">
        <f>IF(ISBLANK('Mortgage 2 Monthly calcs'!H486),"",'Mortgage 2 Monthly calcs'!H486)</f>
        <v>#VALUE!</v>
      </c>
      <c r="J486" s="99">
        <f>IF(ISBLANK('Mortgage 2 Monthly calcs'!I486),"",'Mortgage 2 Monthly calcs'!I486)</f>
        <v>0</v>
      </c>
      <c r="K486" s="99" t="str">
        <f>IF(ISBLANK('Mortgage 2 Monthly calcs'!J486),"",'Mortgage 2 Monthly calcs'!J486)</f>
        <v/>
      </c>
      <c r="L486" s="99"/>
      <c r="M486" s="99">
        <f>IF(ISBLANK('Mortgage 2 Monthly calcs'!K486),"",'Mortgage 2 Monthly calcs'!K486)</f>
        <v>0</v>
      </c>
      <c r="N486" s="99"/>
      <c r="O486" s="99" t="e">
        <f>IF(ISBLANK('Mortgage 2 Monthly calcs'!L486),"",'Mortgage 2 Monthly calcs'!L486)</f>
        <v>#VALUE!</v>
      </c>
      <c r="P486" s="99"/>
      <c r="Q486" s="99" t="str">
        <f>IF(ISBLANK('Mortgage 2 Monthly calcs'!M486),"",'Mortgage 2 Monthly calcs'!M486)</f>
        <v/>
      </c>
      <c r="R486" s="99" t="str">
        <f>IF(ISBLANK('Mortgage 2 Monthly calcs'!N486),"",'Mortgage 2 Monthly calcs'!N486)</f>
        <v/>
      </c>
      <c r="S486" s="99" t="str">
        <f>IF(ISBLANK('Mortgage 2 Monthly calcs'!O486),"",'Mortgage 2 Monthly calcs'!O486)</f>
        <v/>
      </c>
      <c r="T486" s="99"/>
      <c r="U486" s="99">
        <f>IF(ISBLANK('Mortgage 2 Monthly calcs'!P486),"",'Mortgage 2 Monthly calcs'!P486)</f>
        <v>0</v>
      </c>
      <c r="V486" s="99" t="str">
        <f>IF(ISBLANK('Mortgage 2 Monthly calcs'!Q486),"",'Mortgage 2 Monthly calcs'!Q486)</f>
        <v/>
      </c>
      <c r="W486" s="99" t="str">
        <f>IF(ISBLANK('Mortgage 2 Monthly calcs'!R486),"",'Mortgage 2 Monthly calcs'!R486)</f>
        <v/>
      </c>
      <c r="X486" s="99">
        <f>IF(ISBLANK('Mortgage 2 Monthly calcs'!S486),"",'Mortgage 2 Monthly calcs'!S486)</f>
        <v>0</v>
      </c>
      <c r="Y486" s="99" t="str">
        <f>IF(ISBLANK('Mortgage 2 Monthly calcs'!T486),"",'Mortgage 2 Monthly calcs'!T486)</f>
        <v/>
      </c>
      <c r="Z486" s="99">
        <f>IF(ISBLANK('Mortgage 2 Monthly calcs'!U486),"",'Mortgage 2 Monthly calcs'!U486)</f>
        <v>93290.420445652519</v>
      </c>
      <c r="AA486" s="99" t="str">
        <f>IF(ISBLANK('Mortgage 2 Monthly calcs'!V486),"",'Mortgage 2 Monthly calcs'!V486)</f>
        <v/>
      </c>
      <c r="AB486" s="99" t="str">
        <f>IF(ISBLANK('Mortgage 2 Monthly calcs'!W486),"",'Mortgage 2 Monthly calcs'!W486)</f>
        <v/>
      </c>
    </row>
    <row r="487" spans="2:28" x14ac:dyDescent="0.25">
      <c r="B487" s="110"/>
      <c r="C487" s="111"/>
      <c r="D487" s="124" t="str">
        <f>IF(K1255=1,F475+1,"")</f>
        <v/>
      </c>
      <c r="E487" s="122" t="str">
        <f>IF(ISBLANK('Mortgage 2 Monthly calcs'!E487),"",'Mortgage 2 Monthly calcs'!E487)</f>
        <v/>
      </c>
      <c r="F487" s="122" t="str">
        <f>IF(ISBLANK('Mortgage 2 Monthly calcs'!F487),"",'Mortgage 2 Monthly calcs'!F487)</f>
        <v>Jun</v>
      </c>
      <c r="G487" s="123"/>
      <c r="H487" s="123">
        <f>IF(ISBLANK('Mortgage 2 Monthly calcs'!G487),"",'Mortgage 2 Monthly calcs'!G487)</f>
        <v>0</v>
      </c>
      <c r="I487" s="99" t="e">
        <f>IF(ISBLANK('Mortgage 2 Monthly calcs'!H487),"",'Mortgage 2 Monthly calcs'!H487)</f>
        <v>#VALUE!</v>
      </c>
      <c r="J487" s="99">
        <f>IF(ISBLANK('Mortgage 2 Monthly calcs'!I487),"",'Mortgage 2 Monthly calcs'!I487)</f>
        <v>0</v>
      </c>
      <c r="K487" s="99" t="str">
        <f>IF(ISBLANK('Mortgage 2 Monthly calcs'!J487),"",'Mortgage 2 Monthly calcs'!J487)</f>
        <v/>
      </c>
      <c r="L487" s="99"/>
      <c r="M487" s="99">
        <f>IF(ISBLANK('Mortgage 2 Monthly calcs'!K487),"",'Mortgage 2 Monthly calcs'!K487)</f>
        <v>0</v>
      </c>
      <c r="N487" s="99"/>
      <c r="O487" s="99" t="e">
        <f>IF(ISBLANK('Mortgage 2 Monthly calcs'!L487),"",'Mortgage 2 Monthly calcs'!L487)</f>
        <v>#VALUE!</v>
      </c>
      <c r="P487" s="99"/>
      <c r="Q487" s="99" t="str">
        <f>IF(ISBLANK('Mortgage 2 Monthly calcs'!M487),"",'Mortgage 2 Monthly calcs'!M487)</f>
        <v/>
      </c>
      <c r="R487" s="99" t="str">
        <f>IF(ISBLANK('Mortgage 2 Monthly calcs'!N487),"",'Mortgage 2 Monthly calcs'!N487)</f>
        <v/>
      </c>
      <c r="S487" s="99" t="str">
        <f>IF(ISBLANK('Mortgage 2 Monthly calcs'!O487),"",'Mortgage 2 Monthly calcs'!O487)</f>
        <v/>
      </c>
      <c r="T487" s="99"/>
      <c r="U487" s="99">
        <f>IF(ISBLANK('Mortgage 2 Monthly calcs'!P487),"",'Mortgage 2 Monthly calcs'!P487)</f>
        <v>0</v>
      </c>
      <c r="V487" s="99" t="str">
        <f>IF(ISBLANK('Mortgage 2 Monthly calcs'!Q487),"",'Mortgage 2 Monthly calcs'!Q487)</f>
        <v/>
      </c>
      <c r="W487" s="99" t="str">
        <f>IF(ISBLANK('Mortgage 2 Monthly calcs'!R487),"",'Mortgage 2 Monthly calcs'!R487)</f>
        <v/>
      </c>
      <c r="X487" s="99">
        <f>IF(ISBLANK('Mortgage 2 Monthly calcs'!S487),"",'Mortgage 2 Monthly calcs'!S487)</f>
        <v>0</v>
      </c>
      <c r="Y487" s="99" t="str">
        <f>IF(ISBLANK('Mortgage 2 Monthly calcs'!T487),"",'Mortgage 2 Monthly calcs'!T487)</f>
        <v/>
      </c>
      <c r="Z487" s="99">
        <f>IF(ISBLANK('Mortgage 2 Monthly calcs'!U487),"",'Mortgage 2 Monthly calcs'!U487)</f>
        <v>93290.420445652519</v>
      </c>
      <c r="AA487" s="99" t="str">
        <f>IF(ISBLANK('Mortgage 2 Monthly calcs'!V487),"",'Mortgage 2 Monthly calcs'!V487)</f>
        <v/>
      </c>
      <c r="AB487" s="99" t="str">
        <f>IF(ISBLANK('Mortgage 2 Monthly calcs'!W487),"",'Mortgage 2 Monthly calcs'!W487)</f>
        <v/>
      </c>
    </row>
    <row r="488" spans="2:28" x14ac:dyDescent="0.25">
      <c r="B488" s="110"/>
      <c r="C488" s="111"/>
      <c r="D488" s="124" t="str">
        <f>IF(K1256=1,F475+1,"")</f>
        <v/>
      </c>
      <c r="E488" s="122" t="str">
        <f>IF(ISBLANK('Mortgage 2 Monthly calcs'!E488),"",'Mortgage 2 Monthly calcs'!E488)</f>
        <v/>
      </c>
      <c r="F488" s="122" t="str">
        <f>IF(ISBLANK('Mortgage 2 Monthly calcs'!F488),"",'Mortgage 2 Monthly calcs'!F488)</f>
        <v>Jul</v>
      </c>
      <c r="G488" s="123"/>
      <c r="H488" s="123">
        <f>IF(ISBLANK('Mortgage 2 Monthly calcs'!G488),"",'Mortgage 2 Monthly calcs'!G488)</f>
        <v>0</v>
      </c>
      <c r="I488" s="99" t="e">
        <f>IF(ISBLANK('Mortgage 2 Monthly calcs'!H488),"",'Mortgage 2 Monthly calcs'!H488)</f>
        <v>#VALUE!</v>
      </c>
      <c r="J488" s="99">
        <f>IF(ISBLANK('Mortgage 2 Monthly calcs'!I488),"",'Mortgage 2 Monthly calcs'!I488)</f>
        <v>0</v>
      </c>
      <c r="K488" s="99" t="str">
        <f>IF(ISBLANK('Mortgage 2 Monthly calcs'!J488),"",'Mortgage 2 Monthly calcs'!J488)</f>
        <v/>
      </c>
      <c r="L488" s="99"/>
      <c r="M488" s="99">
        <f>IF(ISBLANK('Mortgage 2 Monthly calcs'!K488),"",'Mortgage 2 Monthly calcs'!K488)</f>
        <v>0</v>
      </c>
      <c r="N488" s="99"/>
      <c r="O488" s="99" t="e">
        <f>IF(ISBLANK('Mortgage 2 Monthly calcs'!L488),"",'Mortgage 2 Monthly calcs'!L488)</f>
        <v>#VALUE!</v>
      </c>
      <c r="P488" s="99"/>
      <c r="Q488" s="99" t="str">
        <f>IF(ISBLANK('Mortgage 2 Monthly calcs'!M488),"",'Mortgage 2 Monthly calcs'!M488)</f>
        <v/>
      </c>
      <c r="R488" s="99" t="str">
        <f>IF(ISBLANK('Mortgage 2 Monthly calcs'!N488),"",'Mortgage 2 Monthly calcs'!N488)</f>
        <v/>
      </c>
      <c r="S488" s="99" t="str">
        <f>IF(ISBLANK('Mortgage 2 Monthly calcs'!O488),"",'Mortgage 2 Monthly calcs'!O488)</f>
        <v/>
      </c>
      <c r="T488" s="99"/>
      <c r="U488" s="99">
        <f>IF(ISBLANK('Mortgage 2 Monthly calcs'!P488),"",'Mortgage 2 Monthly calcs'!P488)</f>
        <v>0</v>
      </c>
      <c r="V488" s="99" t="str">
        <f>IF(ISBLANK('Mortgage 2 Monthly calcs'!Q488),"",'Mortgage 2 Monthly calcs'!Q488)</f>
        <v/>
      </c>
      <c r="W488" s="99" t="str">
        <f>IF(ISBLANK('Mortgage 2 Monthly calcs'!R488),"",'Mortgage 2 Monthly calcs'!R488)</f>
        <v/>
      </c>
      <c r="X488" s="99">
        <f>IF(ISBLANK('Mortgage 2 Monthly calcs'!S488),"",'Mortgage 2 Monthly calcs'!S488)</f>
        <v>0</v>
      </c>
      <c r="Y488" s="99" t="str">
        <f>IF(ISBLANK('Mortgage 2 Monthly calcs'!T488),"",'Mortgage 2 Monthly calcs'!T488)</f>
        <v/>
      </c>
      <c r="Z488" s="99">
        <f>IF(ISBLANK('Mortgage 2 Monthly calcs'!U488),"",'Mortgage 2 Monthly calcs'!U488)</f>
        <v>93290.420445652519</v>
      </c>
      <c r="AA488" s="99" t="str">
        <f>IF(ISBLANK('Mortgage 2 Monthly calcs'!V488),"",'Mortgage 2 Monthly calcs'!V488)</f>
        <v/>
      </c>
      <c r="AB488" s="99" t="str">
        <f>IF(ISBLANK('Mortgage 2 Monthly calcs'!W488),"",'Mortgage 2 Monthly calcs'!W488)</f>
        <v/>
      </c>
    </row>
    <row r="489" spans="2:28" x14ac:dyDescent="0.25">
      <c r="B489" s="110"/>
      <c r="C489" s="111"/>
      <c r="D489" s="124" t="str">
        <f>IF(K1257=1,F475+1,"")</f>
        <v/>
      </c>
      <c r="E489" s="122" t="str">
        <f>IF(ISBLANK('Mortgage 2 Monthly calcs'!E489),"",'Mortgage 2 Monthly calcs'!E489)</f>
        <v/>
      </c>
      <c r="F489" s="122" t="str">
        <f>IF(ISBLANK('Mortgage 2 Monthly calcs'!F489),"",'Mortgage 2 Monthly calcs'!F489)</f>
        <v>Aug</v>
      </c>
      <c r="G489" s="123"/>
      <c r="H489" s="123">
        <f>IF(ISBLANK('Mortgage 2 Monthly calcs'!G489),"",'Mortgage 2 Monthly calcs'!G489)</f>
        <v>0</v>
      </c>
      <c r="I489" s="99" t="e">
        <f>IF(ISBLANK('Mortgage 2 Monthly calcs'!H489),"",'Mortgage 2 Monthly calcs'!H489)</f>
        <v>#VALUE!</v>
      </c>
      <c r="J489" s="99">
        <f>IF(ISBLANK('Mortgage 2 Monthly calcs'!I489),"",'Mortgage 2 Monthly calcs'!I489)</f>
        <v>0</v>
      </c>
      <c r="K489" s="99" t="str">
        <f>IF(ISBLANK('Mortgage 2 Monthly calcs'!J489),"",'Mortgage 2 Monthly calcs'!J489)</f>
        <v/>
      </c>
      <c r="L489" s="99"/>
      <c r="M489" s="99">
        <f>IF(ISBLANK('Mortgage 2 Monthly calcs'!K489),"",'Mortgage 2 Monthly calcs'!K489)</f>
        <v>0</v>
      </c>
      <c r="N489" s="99"/>
      <c r="O489" s="99" t="e">
        <f>IF(ISBLANK('Mortgage 2 Monthly calcs'!L489),"",'Mortgage 2 Monthly calcs'!L489)</f>
        <v>#VALUE!</v>
      </c>
      <c r="P489" s="99"/>
      <c r="Q489" s="99" t="str">
        <f>IF(ISBLANK('Mortgage 2 Monthly calcs'!M489),"",'Mortgage 2 Monthly calcs'!M489)</f>
        <v/>
      </c>
      <c r="R489" s="99" t="str">
        <f>IF(ISBLANK('Mortgage 2 Monthly calcs'!N489),"",'Mortgage 2 Monthly calcs'!N489)</f>
        <v/>
      </c>
      <c r="S489" s="99" t="str">
        <f>IF(ISBLANK('Mortgage 2 Monthly calcs'!O489),"",'Mortgage 2 Monthly calcs'!O489)</f>
        <v/>
      </c>
      <c r="T489" s="99"/>
      <c r="U489" s="99">
        <f>IF(ISBLANK('Mortgage 2 Monthly calcs'!P489),"",'Mortgage 2 Monthly calcs'!P489)</f>
        <v>0</v>
      </c>
      <c r="V489" s="99" t="str">
        <f>IF(ISBLANK('Mortgage 2 Monthly calcs'!Q489),"",'Mortgage 2 Monthly calcs'!Q489)</f>
        <v/>
      </c>
      <c r="W489" s="99" t="str">
        <f>IF(ISBLANK('Mortgage 2 Monthly calcs'!R489),"",'Mortgage 2 Monthly calcs'!R489)</f>
        <v/>
      </c>
      <c r="X489" s="99">
        <f>IF(ISBLANK('Mortgage 2 Monthly calcs'!S489),"",'Mortgage 2 Monthly calcs'!S489)</f>
        <v>0</v>
      </c>
      <c r="Y489" s="99" t="str">
        <f>IF(ISBLANK('Mortgage 2 Monthly calcs'!T489),"",'Mortgage 2 Monthly calcs'!T489)</f>
        <v/>
      </c>
      <c r="Z489" s="99">
        <f>IF(ISBLANK('Mortgage 2 Monthly calcs'!U489),"",'Mortgage 2 Monthly calcs'!U489)</f>
        <v>93290.420445652519</v>
      </c>
      <c r="AA489" s="99" t="str">
        <f>IF(ISBLANK('Mortgage 2 Monthly calcs'!V489),"",'Mortgage 2 Monthly calcs'!V489)</f>
        <v/>
      </c>
      <c r="AB489" s="99" t="str">
        <f>IF(ISBLANK('Mortgage 2 Monthly calcs'!W489),"",'Mortgage 2 Monthly calcs'!W489)</f>
        <v/>
      </c>
    </row>
    <row r="490" spans="2:28" x14ac:dyDescent="0.25">
      <c r="B490" s="110"/>
      <c r="C490" s="111"/>
      <c r="D490" s="124" t="str">
        <f>IF(K1258=1,F475+1,"")</f>
        <v/>
      </c>
      <c r="E490" s="122" t="str">
        <f>IF(ISBLANK('Mortgage 2 Monthly calcs'!E490),"",'Mortgage 2 Monthly calcs'!E490)</f>
        <v/>
      </c>
      <c r="F490" s="122" t="str">
        <f>IF(ISBLANK('Mortgage 2 Monthly calcs'!F490),"",'Mortgage 2 Monthly calcs'!F490)</f>
        <v>Sep</v>
      </c>
      <c r="G490" s="123"/>
      <c r="H490" s="123">
        <f>IF(ISBLANK('Mortgage 2 Monthly calcs'!G490),"",'Mortgage 2 Monthly calcs'!G490)</f>
        <v>0</v>
      </c>
      <c r="I490" s="99" t="e">
        <f>IF(ISBLANK('Mortgage 2 Monthly calcs'!H490),"",'Mortgage 2 Monthly calcs'!H490)</f>
        <v>#VALUE!</v>
      </c>
      <c r="J490" s="99">
        <f>IF(ISBLANK('Mortgage 2 Monthly calcs'!I490),"",'Mortgage 2 Monthly calcs'!I490)</f>
        <v>0</v>
      </c>
      <c r="K490" s="99" t="str">
        <f>IF(ISBLANK('Mortgage 2 Monthly calcs'!J490),"",'Mortgage 2 Monthly calcs'!J490)</f>
        <v/>
      </c>
      <c r="L490" s="99"/>
      <c r="M490" s="99">
        <f>IF(ISBLANK('Mortgage 2 Monthly calcs'!K490),"",'Mortgage 2 Monthly calcs'!K490)</f>
        <v>0</v>
      </c>
      <c r="N490" s="99"/>
      <c r="O490" s="99" t="e">
        <f>IF(ISBLANK('Mortgage 2 Monthly calcs'!L490),"",'Mortgage 2 Monthly calcs'!L490)</f>
        <v>#VALUE!</v>
      </c>
      <c r="P490" s="99"/>
      <c r="Q490" s="99" t="str">
        <f>IF(ISBLANK('Mortgage 2 Monthly calcs'!M490),"",'Mortgage 2 Monthly calcs'!M490)</f>
        <v/>
      </c>
      <c r="R490" s="99" t="str">
        <f>IF(ISBLANK('Mortgage 2 Monthly calcs'!N490),"",'Mortgage 2 Monthly calcs'!N490)</f>
        <v/>
      </c>
      <c r="S490" s="99" t="str">
        <f>IF(ISBLANK('Mortgage 2 Monthly calcs'!O490),"",'Mortgage 2 Monthly calcs'!O490)</f>
        <v/>
      </c>
      <c r="T490" s="99"/>
      <c r="U490" s="99">
        <f>IF(ISBLANK('Mortgage 2 Monthly calcs'!P490),"",'Mortgage 2 Monthly calcs'!P490)</f>
        <v>0</v>
      </c>
      <c r="V490" s="99" t="str">
        <f>IF(ISBLANK('Mortgage 2 Monthly calcs'!Q490),"",'Mortgage 2 Monthly calcs'!Q490)</f>
        <v/>
      </c>
      <c r="W490" s="99" t="str">
        <f>IF(ISBLANK('Mortgage 2 Monthly calcs'!R490),"",'Mortgage 2 Monthly calcs'!R490)</f>
        <v/>
      </c>
      <c r="X490" s="99">
        <f>IF(ISBLANK('Mortgage 2 Monthly calcs'!S490),"",'Mortgage 2 Monthly calcs'!S490)</f>
        <v>0</v>
      </c>
      <c r="Y490" s="99" t="str">
        <f>IF(ISBLANK('Mortgage 2 Monthly calcs'!T490),"",'Mortgage 2 Monthly calcs'!T490)</f>
        <v/>
      </c>
      <c r="Z490" s="99">
        <f>IF(ISBLANK('Mortgage 2 Monthly calcs'!U490),"",'Mortgage 2 Monthly calcs'!U490)</f>
        <v>93290.420445652519</v>
      </c>
      <c r="AA490" s="99" t="str">
        <f>IF(ISBLANK('Mortgage 2 Monthly calcs'!V490),"",'Mortgage 2 Monthly calcs'!V490)</f>
        <v/>
      </c>
      <c r="AB490" s="99" t="str">
        <f>IF(ISBLANK('Mortgage 2 Monthly calcs'!W490),"",'Mortgage 2 Monthly calcs'!W490)</f>
        <v/>
      </c>
    </row>
    <row r="491" spans="2:28" x14ac:dyDescent="0.25">
      <c r="B491" s="110"/>
      <c r="C491" s="111"/>
      <c r="D491" s="124">
        <f>D479+1</f>
        <v>40</v>
      </c>
      <c r="E491" s="122" t="str">
        <f>IF(ISBLANK('Mortgage 2 Monthly calcs'!E491),"",'Mortgage 2 Monthly calcs'!E491)</f>
        <v/>
      </c>
      <c r="F491" s="122" t="str">
        <f>IF(ISBLANK('Mortgage 2 Monthly calcs'!F491),"",'Mortgage 2 Monthly calcs'!F491)</f>
        <v>Oct</v>
      </c>
      <c r="G491" s="123"/>
      <c r="H491" s="123">
        <f>IF(ISBLANK('Mortgage 2 Monthly calcs'!G491),"",'Mortgage 2 Monthly calcs'!G491)</f>
        <v>0</v>
      </c>
      <c r="I491" s="99" t="e">
        <f>IF(ISBLANK('Mortgage 2 Monthly calcs'!H491),"",'Mortgage 2 Monthly calcs'!H491)</f>
        <v>#VALUE!</v>
      </c>
      <c r="J491" s="99">
        <f>IF(ISBLANK('Mortgage 2 Monthly calcs'!I491),"",'Mortgage 2 Monthly calcs'!I491)</f>
        <v>0</v>
      </c>
      <c r="K491" s="99" t="str">
        <f>IF(ISBLANK('Mortgage 2 Monthly calcs'!J491),"",'Mortgage 2 Monthly calcs'!J491)</f>
        <v/>
      </c>
      <c r="L491" s="99"/>
      <c r="M491" s="99">
        <f>IF(ISBLANK('Mortgage 2 Monthly calcs'!K491),"",'Mortgage 2 Monthly calcs'!K491)</f>
        <v>0</v>
      </c>
      <c r="N491" s="99"/>
      <c r="O491" s="99" t="e">
        <f>IF(ISBLANK('Mortgage 2 Monthly calcs'!L491),"",'Mortgage 2 Monthly calcs'!L491)</f>
        <v>#VALUE!</v>
      </c>
      <c r="P491" s="99"/>
      <c r="Q491" s="99" t="str">
        <f>IF(ISBLANK('Mortgage 2 Monthly calcs'!M491),"",'Mortgage 2 Monthly calcs'!M491)</f>
        <v/>
      </c>
      <c r="R491" s="99" t="str">
        <f>IF(ISBLANK('Mortgage 2 Monthly calcs'!N491),"",'Mortgage 2 Monthly calcs'!N491)</f>
        <v/>
      </c>
      <c r="S491" s="99" t="str">
        <f>IF(ISBLANK('Mortgage 2 Monthly calcs'!O491),"",'Mortgage 2 Monthly calcs'!O491)</f>
        <v/>
      </c>
      <c r="T491" s="99"/>
      <c r="U491" s="99">
        <f>IF(ISBLANK('Mortgage 2 Monthly calcs'!P491),"",'Mortgage 2 Monthly calcs'!P491)</f>
        <v>0</v>
      </c>
      <c r="V491" s="99" t="str">
        <f>IF(ISBLANK('Mortgage 2 Monthly calcs'!Q491),"",'Mortgage 2 Monthly calcs'!Q491)</f>
        <v/>
      </c>
      <c r="W491" s="99" t="str">
        <f>IF(ISBLANK('Mortgage 2 Monthly calcs'!R491),"",'Mortgage 2 Monthly calcs'!R491)</f>
        <v/>
      </c>
      <c r="X491" s="99">
        <f>IF(ISBLANK('Mortgage 2 Monthly calcs'!S491),"",'Mortgage 2 Monthly calcs'!S491)</f>
        <v>0</v>
      </c>
      <c r="Y491" s="99" t="str">
        <f>IF(ISBLANK('Mortgage 2 Monthly calcs'!T491),"",'Mortgage 2 Monthly calcs'!T491)</f>
        <v/>
      </c>
      <c r="Z491" s="99">
        <f>IF(ISBLANK('Mortgage 2 Monthly calcs'!U491),"",'Mortgage 2 Monthly calcs'!U491)</f>
        <v>93290.420445652519</v>
      </c>
      <c r="AA491" s="99" t="str">
        <f>IF(ISBLANK('Mortgage 2 Monthly calcs'!V491),"",'Mortgage 2 Monthly calcs'!V491)</f>
        <v/>
      </c>
      <c r="AB491" s="99" t="str">
        <f>IF(ISBLANK('Mortgage 2 Monthly calcs'!W491),"",'Mortgage 2 Monthly calcs'!W491)</f>
        <v/>
      </c>
    </row>
    <row r="492" spans="2:28" x14ac:dyDescent="0.25">
      <c r="B492" s="110"/>
      <c r="C492" s="111"/>
      <c r="D492" s="124"/>
      <c r="E492" s="122" t="str">
        <f>IF(ISBLANK('Mortgage 2 Monthly calcs'!E492),"",'Mortgage 2 Monthly calcs'!E492)</f>
        <v/>
      </c>
      <c r="F492" s="122" t="str">
        <f>IF(ISBLANK('Mortgage 2 Monthly calcs'!F492),"",'Mortgage 2 Monthly calcs'!F492)</f>
        <v>Nov</v>
      </c>
      <c r="G492" s="123"/>
      <c r="H492" s="123">
        <f>IF(ISBLANK('Mortgage 2 Monthly calcs'!G492),"",'Mortgage 2 Monthly calcs'!G492)</f>
        <v>0</v>
      </c>
      <c r="I492" s="99" t="e">
        <f>IF(ISBLANK('Mortgage 2 Monthly calcs'!H492),"",'Mortgage 2 Monthly calcs'!H492)</f>
        <v>#VALUE!</v>
      </c>
      <c r="J492" s="99">
        <f>IF(ISBLANK('Mortgage 2 Monthly calcs'!I492),"",'Mortgage 2 Monthly calcs'!I492)</f>
        <v>0</v>
      </c>
      <c r="K492" s="99" t="str">
        <f>IF(ISBLANK('Mortgage 2 Monthly calcs'!J492),"",'Mortgage 2 Monthly calcs'!J492)</f>
        <v/>
      </c>
      <c r="L492" s="99"/>
      <c r="M492" s="99">
        <f>IF(ISBLANK('Mortgage 2 Monthly calcs'!K492),"",'Mortgage 2 Monthly calcs'!K492)</f>
        <v>0</v>
      </c>
      <c r="N492" s="99"/>
      <c r="O492" s="99" t="e">
        <f>IF(ISBLANK('Mortgage 2 Monthly calcs'!L492),"",'Mortgage 2 Monthly calcs'!L492)</f>
        <v>#VALUE!</v>
      </c>
      <c r="P492" s="99"/>
      <c r="Q492" s="99" t="str">
        <f>IF(ISBLANK('Mortgage 2 Monthly calcs'!M492),"",'Mortgage 2 Monthly calcs'!M492)</f>
        <v/>
      </c>
      <c r="R492" s="99" t="str">
        <f>IF(ISBLANK('Mortgage 2 Monthly calcs'!N492),"",'Mortgage 2 Monthly calcs'!N492)</f>
        <v/>
      </c>
      <c r="S492" s="99" t="str">
        <f>IF(ISBLANK('Mortgage 2 Monthly calcs'!O492),"",'Mortgage 2 Monthly calcs'!O492)</f>
        <v/>
      </c>
      <c r="T492" s="99"/>
      <c r="U492" s="99">
        <f>IF(ISBLANK('Mortgage 2 Monthly calcs'!P492),"",'Mortgage 2 Monthly calcs'!P492)</f>
        <v>0</v>
      </c>
      <c r="V492" s="99" t="str">
        <f>IF(ISBLANK('Mortgage 2 Monthly calcs'!Q492),"",'Mortgage 2 Monthly calcs'!Q492)</f>
        <v/>
      </c>
      <c r="W492" s="99" t="str">
        <f>IF(ISBLANK('Mortgage 2 Monthly calcs'!R492),"",'Mortgage 2 Monthly calcs'!R492)</f>
        <v/>
      </c>
      <c r="X492" s="99">
        <f>IF(ISBLANK('Mortgage 2 Monthly calcs'!S492),"",'Mortgage 2 Monthly calcs'!S492)</f>
        <v>0</v>
      </c>
      <c r="Y492" s="99" t="str">
        <f>IF(ISBLANK('Mortgage 2 Monthly calcs'!T492),"",'Mortgage 2 Monthly calcs'!T492)</f>
        <v/>
      </c>
      <c r="Z492" s="99">
        <f>IF(ISBLANK('Mortgage 2 Monthly calcs'!U492),"",'Mortgage 2 Monthly calcs'!U492)</f>
        <v>93290.420445652519</v>
      </c>
      <c r="AA492" s="99" t="str">
        <f>IF(ISBLANK('Mortgage 2 Monthly calcs'!V492),"",'Mortgage 2 Monthly calcs'!V492)</f>
        <v/>
      </c>
      <c r="AB492" s="99" t="str">
        <f>IF(ISBLANK('Mortgage 2 Monthly calcs'!W492),"",'Mortgage 2 Monthly calcs'!W492)</f>
        <v/>
      </c>
    </row>
    <row r="493" spans="2:28" x14ac:dyDescent="0.25">
      <c r="B493" s="110"/>
      <c r="C493" s="111"/>
      <c r="D493" s="124"/>
      <c r="E493" s="122" t="str">
        <f>IF(ISBLANK('Mortgage 2 Monthly calcs'!E493),"",'Mortgage 2 Monthly calcs'!E493)</f>
        <v/>
      </c>
      <c r="F493" s="122" t="str">
        <f>IF(ISBLANK('Mortgage 2 Monthly calcs'!F493),"",'Mortgage 2 Monthly calcs'!F493)</f>
        <v>Dec</v>
      </c>
      <c r="G493" s="123"/>
      <c r="H493" s="123">
        <f>IF(ISBLANK('Mortgage 2 Monthly calcs'!G493),"",'Mortgage 2 Monthly calcs'!G493)</f>
        <v>0</v>
      </c>
      <c r="I493" s="99" t="e">
        <f>IF(ISBLANK('Mortgage 2 Monthly calcs'!H493),"",'Mortgage 2 Monthly calcs'!H493)</f>
        <v>#VALUE!</v>
      </c>
      <c r="J493" s="99">
        <f>IF(ISBLANK('Mortgage 2 Monthly calcs'!I493),"",'Mortgage 2 Monthly calcs'!I493)</f>
        <v>0</v>
      </c>
      <c r="K493" s="99" t="str">
        <f>IF(ISBLANK('Mortgage 2 Monthly calcs'!J493),"",'Mortgage 2 Monthly calcs'!J493)</f>
        <v/>
      </c>
      <c r="L493" s="99"/>
      <c r="M493" s="99">
        <f>IF(ISBLANK('Mortgage 2 Monthly calcs'!K493),"",'Mortgage 2 Monthly calcs'!K493)</f>
        <v>0</v>
      </c>
      <c r="N493" s="99"/>
      <c r="O493" s="99" t="e">
        <f>IF(ISBLANK('Mortgage 2 Monthly calcs'!L493),"",'Mortgage 2 Monthly calcs'!L493)</f>
        <v>#VALUE!</v>
      </c>
      <c r="P493" s="99"/>
      <c r="Q493" s="99" t="str">
        <f>IF(ISBLANK('Mortgage 2 Monthly calcs'!M493),"",'Mortgage 2 Monthly calcs'!M493)</f>
        <v/>
      </c>
      <c r="R493" s="99" t="str">
        <f>IF(ISBLANK('Mortgage 2 Monthly calcs'!N493),"",'Mortgage 2 Monthly calcs'!N493)</f>
        <v/>
      </c>
      <c r="S493" s="99" t="str">
        <f>IF(ISBLANK('Mortgage 2 Monthly calcs'!O493),"",'Mortgage 2 Monthly calcs'!O493)</f>
        <v/>
      </c>
      <c r="T493" s="99"/>
      <c r="U493" s="99">
        <f>IF(ISBLANK('Mortgage 2 Monthly calcs'!P493),"",'Mortgage 2 Monthly calcs'!P493)</f>
        <v>0</v>
      </c>
      <c r="V493" s="99" t="str">
        <f>IF(ISBLANK('Mortgage 2 Monthly calcs'!Q493),"",'Mortgage 2 Monthly calcs'!Q493)</f>
        <v/>
      </c>
      <c r="W493" s="99" t="str">
        <f>IF(ISBLANK('Mortgage 2 Monthly calcs'!R493),"",'Mortgage 2 Monthly calcs'!R493)</f>
        <v/>
      </c>
      <c r="X493" s="99">
        <f>IF(ISBLANK('Mortgage 2 Monthly calcs'!S493),"",'Mortgage 2 Monthly calcs'!S493)</f>
        <v>0</v>
      </c>
      <c r="Y493" s="99" t="str">
        <f>IF(ISBLANK('Mortgage 2 Monthly calcs'!T493),"",'Mortgage 2 Monthly calcs'!T493)</f>
        <v/>
      </c>
      <c r="Z493" s="99">
        <f>IF(ISBLANK('Mortgage 2 Monthly calcs'!U493),"",'Mortgage 2 Monthly calcs'!U493)</f>
        <v>93290.420445652519</v>
      </c>
      <c r="AA493" s="99" t="str">
        <f>IF(ISBLANK('Mortgage 2 Monthly calcs'!V493),"",'Mortgage 2 Monthly calcs'!V493)</f>
        <v/>
      </c>
      <c r="AB493" s="99" t="str">
        <f>IF(ISBLANK('Mortgage 2 Monthly calcs'!W493),"",'Mortgage 2 Monthly calcs'!W493)</f>
        <v/>
      </c>
    </row>
    <row r="494" spans="2:28" x14ac:dyDescent="0.25">
      <c r="B494" s="110"/>
      <c r="C494" s="111"/>
      <c r="D494" s="124"/>
      <c r="E494" s="122">
        <f>IF(ISBLANK('Mortgage 2 Monthly calcs'!E494),"",'Mortgage 2 Monthly calcs'!E494)</f>
        <v>2050</v>
      </c>
      <c r="F494" s="122" t="str">
        <f>IF(ISBLANK('Mortgage 2 Monthly calcs'!F494),"",'Mortgage 2 Monthly calcs'!F494)</f>
        <v>Jan</v>
      </c>
      <c r="G494" s="123"/>
      <c r="H494" s="123">
        <f>IF(ISBLANK('Mortgage 2 Monthly calcs'!G494),"",'Mortgage 2 Monthly calcs'!G494)</f>
        <v>0</v>
      </c>
      <c r="I494" s="99" t="e">
        <f>IF(ISBLANK('Mortgage 2 Monthly calcs'!H494),"",'Mortgage 2 Monthly calcs'!H494)</f>
        <v>#VALUE!</v>
      </c>
      <c r="J494" s="99">
        <f>IF(ISBLANK('Mortgage 2 Monthly calcs'!I494),"",'Mortgage 2 Monthly calcs'!I494)</f>
        <v>0</v>
      </c>
      <c r="K494" s="99" t="str">
        <f>IF(ISBLANK('Mortgage 2 Monthly calcs'!J494),"",'Mortgage 2 Monthly calcs'!J494)</f>
        <v/>
      </c>
      <c r="L494" s="99"/>
      <c r="M494" s="99">
        <f>IF(ISBLANK('Mortgage 2 Monthly calcs'!K494),"",'Mortgage 2 Monthly calcs'!K494)</f>
        <v>0</v>
      </c>
      <c r="N494" s="99"/>
      <c r="O494" s="99" t="e">
        <f>IF(ISBLANK('Mortgage 2 Monthly calcs'!L494),"",'Mortgage 2 Monthly calcs'!L494)</f>
        <v>#VALUE!</v>
      </c>
      <c r="P494" s="99"/>
      <c r="Q494" s="99" t="str">
        <f>IF(ISBLANK('Mortgage 2 Monthly calcs'!M494),"",'Mortgage 2 Monthly calcs'!M494)</f>
        <v/>
      </c>
      <c r="R494" s="99" t="str">
        <f>IF(ISBLANK('Mortgage 2 Monthly calcs'!N494),"",'Mortgage 2 Monthly calcs'!N494)</f>
        <v/>
      </c>
      <c r="S494" s="99" t="str">
        <f>IF(ISBLANK('Mortgage 2 Monthly calcs'!O494),"",'Mortgage 2 Monthly calcs'!O494)</f>
        <v/>
      </c>
      <c r="T494" s="99"/>
      <c r="U494" s="99">
        <f>IF(ISBLANK('Mortgage 2 Monthly calcs'!P494),"",'Mortgage 2 Monthly calcs'!P494)</f>
        <v>0</v>
      </c>
      <c r="V494" s="99" t="str">
        <f>IF(ISBLANK('Mortgage 2 Monthly calcs'!Q494),"",'Mortgage 2 Monthly calcs'!Q494)</f>
        <v/>
      </c>
      <c r="W494" s="99" t="str">
        <f>IF(ISBLANK('Mortgage 2 Monthly calcs'!R494),"",'Mortgage 2 Monthly calcs'!R494)</f>
        <v/>
      </c>
      <c r="X494" s="99">
        <f>IF(ISBLANK('Mortgage 2 Monthly calcs'!S494),"",'Mortgage 2 Monthly calcs'!S494)</f>
        <v>0</v>
      </c>
      <c r="Y494" s="99" t="str">
        <f>IF(ISBLANK('Mortgage 2 Monthly calcs'!T494),"",'Mortgage 2 Monthly calcs'!T494)</f>
        <v/>
      </c>
      <c r="Z494" s="99">
        <f>IF(ISBLANK('Mortgage 2 Monthly calcs'!U494),"",'Mortgage 2 Monthly calcs'!U494)</f>
        <v>93290.420445652519</v>
      </c>
      <c r="AA494" s="99" t="str">
        <f>IF(ISBLANK('Mortgage 2 Monthly calcs'!V494),"",'Mortgage 2 Monthly calcs'!V494)</f>
        <v/>
      </c>
      <c r="AB494" s="99" t="str">
        <f>IF(ISBLANK('Mortgage 2 Monthly calcs'!W494),"",'Mortgage 2 Monthly calcs'!W494)</f>
        <v/>
      </c>
    </row>
    <row r="495" spans="2:28" x14ac:dyDescent="0.25">
      <c r="B495" s="110"/>
      <c r="C495" s="111"/>
      <c r="D495" s="124"/>
      <c r="E495" s="122" t="str">
        <f>IF(ISBLANK('Mortgage 2 Monthly calcs'!E495),"",'Mortgage 2 Monthly calcs'!E495)</f>
        <v/>
      </c>
      <c r="F495" s="122" t="str">
        <f>IF(ISBLANK('Mortgage 2 Monthly calcs'!F495),"",'Mortgage 2 Monthly calcs'!F495)</f>
        <v>Feb</v>
      </c>
      <c r="G495" s="123"/>
      <c r="H495" s="123">
        <f>IF(ISBLANK('Mortgage 2 Monthly calcs'!G495),"",'Mortgage 2 Monthly calcs'!G495)</f>
        <v>0</v>
      </c>
      <c r="I495" s="99" t="e">
        <f>IF(ISBLANK('Mortgage 2 Monthly calcs'!H495),"",'Mortgage 2 Monthly calcs'!H495)</f>
        <v>#VALUE!</v>
      </c>
      <c r="J495" s="99">
        <f>IF(ISBLANK('Mortgage 2 Monthly calcs'!I495),"",'Mortgage 2 Monthly calcs'!I495)</f>
        <v>0</v>
      </c>
      <c r="K495" s="99" t="str">
        <f>IF(ISBLANK('Mortgage 2 Monthly calcs'!J495),"",'Mortgage 2 Monthly calcs'!J495)</f>
        <v/>
      </c>
      <c r="L495" s="99"/>
      <c r="M495" s="99">
        <f>IF(ISBLANK('Mortgage 2 Monthly calcs'!K495),"",'Mortgage 2 Monthly calcs'!K495)</f>
        <v>0</v>
      </c>
      <c r="N495" s="99"/>
      <c r="O495" s="99" t="e">
        <f>IF(ISBLANK('Mortgage 2 Monthly calcs'!L495),"",'Mortgage 2 Monthly calcs'!L495)</f>
        <v>#VALUE!</v>
      </c>
      <c r="P495" s="99"/>
      <c r="Q495" s="99" t="str">
        <f>IF(ISBLANK('Mortgage 2 Monthly calcs'!M495),"",'Mortgage 2 Monthly calcs'!M495)</f>
        <v/>
      </c>
      <c r="R495" s="99" t="str">
        <f>IF(ISBLANK('Mortgage 2 Monthly calcs'!N495),"",'Mortgage 2 Monthly calcs'!N495)</f>
        <v/>
      </c>
      <c r="S495" s="99" t="str">
        <f>IF(ISBLANK('Mortgage 2 Monthly calcs'!O495),"",'Mortgage 2 Monthly calcs'!O495)</f>
        <v/>
      </c>
      <c r="T495" s="99"/>
      <c r="U495" s="99">
        <f>IF(ISBLANK('Mortgage 2 Monthly calcs'!P495),"",'Mortgage 2 Monthly calcs'!P495)</f>
        <v>0</v>
      </c>
      <c r="V495" s="99" t="str">
        <f>IF(ISBLANK('Mortgage 2 Monthly calcs'!Q495),"",'Mortgage 2 Monthly calcs'!Q495)</f>
        <v/>
      </c>
      <c r="W495" s="99" t="str">
        <f>IF(ISBLANK('Mortgage 2 Monthly calcs'!R495),"",'Mortgage 2 Monthly calcs'!R495)</f>
        <v/>
      </c>
      <c r="X495" s="99">
        <f>IF(ISBLANK('Mortgage 2 Monthly calcs'!S495),"",'Mortgage 2 Monthly calcs'!S495)</f>
        <v>0</v>
      </c>
      <c r="Y495" s="99" t="str">
        <f>IF(ISBLANK('Mortgage 2 Monthly calcs'!T495),"",'Mortgage 2 Monthly calcs'!T495)</f>
        <v/>
      </c>
      <c r="Z495" s="99">
        <f>IF(ISBLANK('Mortgage 2 Monthly calcs'!U495),"",'Mortgage 2 Monthly calcs'!U495)</f>
        <v>93290.420445652519</v>
      </c>
      <c r="AA495" s="99" t="str">
        <f>IF(ISBLANK('Mortgage 2 Monthly calcs'!V495),"",'Mortgage 2 Monthly calcs'!V495)</f>
        <v/>
      </c>
      <c r="AB495" s="99" t="str">
        <f>IF(ISBLANK('Mortgage 2 Monthly calcs'!W495),"",'Mortgage 2 Monthly calcs'!W495)</f>
        <v/>
      </c>
    </row>
    <row r="496" spans="2:28" x14ac:dyDescent="0.25">
      <c r="B496" s="110"/>
      <c r="C496" s="111"/>
      <c r="D496" s="124"/>
      <c r="E496" s="122" t="str">
        <f>IF(ISBLANK('Mortgage 2 Monthly calcs'!E496),"",'Mortgage 2 Monthly calcs'!E496)</f>
        <v/>
      </c>
      <c r="F496" s="122" t="str">
        <f>IF(ISBLANK('Mortgage 2 Monthly calcs'!F496),"",'Mortgage 2 Monthly calcs'!F496)</f>
        <v>Mar</v>
      </c>
      <c r="G496" s="123"/>
      <c r="H496" s="123">
        <f>IF(ISBLANK('Mortgage 2 Monthly calcs'!G496),"",'Mortgage 2 Monthly calcs'!G496)</f>
        <v>0</v>
      </c>
      <c r="I496" s="99" t="e">
        <f>IF(ISBLANK('Mortgage 2 Monthly calcs'!H496),"",'Mortgage 2 Monthly calcs'!H496)</f>
        <v>#VALUE!</v>
      </c>
      <c r="J496" s="99">
        <f>IF(ISBLANK('Mortgage 2 Monthly calcs'!I496),"",'Mortgage 2 Monthly calcs'!I496)</f>
        <v>0</v>
      </c>
      <c r="K496" s="99" t="str">
        <f>IF(ISBLANK('Mortgage 2 Monthly calcs'!J496),"",'Mortgage 2 Monthly calcs'!J496)</f>
        <v/>
      </c>
      <c r="L496" s="99"/>
      <c r="M496" s="99">
        <f>IF(ISBLANK('Mortgage 2 Monthly calcs'!K496),"",'Mortgage 2 Monthly calcs'!K496)</f>
        <v>0</v>
      </c>
      <c r="N496" s="99"/>
      <c r="O496" s="99" t="e">
        <f>IF(ISBLANK('Mortgage 2 Monthly calcs'!L496),"",'Mortgage 2 Monthly calcs'!L496)</f>
        <v>#VALUE!</v>
      </c>
      <c r="P496" s="99"/>
      <c r="Q496" s="99" t="str">
        <f>IF(ISBLANK('Mortgage 2 Monthly calcs'!M496),"",'Mortgage 2 Monthly calcs'!M496)</f>
        <v/>
      </c>
      <c r="R496" s="99" t="str">
        <f>IF(ISBLANK('Mortgage 2 Monthly calcs'!N496),"",'Mortgage 2 Monthly calcs'!N496)</f>
        <v/>
      </c>
      <c r="S496" s="99" t="str">
        <f>IF(ISBLANK('Mortgage 2 Monthly calcs'!O496),"",'Mortgage 2 Monthly calcs'!O496)</f>
        <v/>
      </c>
      <c r="T496" s="99"/>
      <c r="U496" s="99">
        <f>IF(ISBLANK('Mortgage 2 Monthly calcs'!P496),"",'Mortgage 2 Monthly calcs'!P496)</f>
        <v>0</v>
      </c>
      <c r="V496" s="99" t="str">
        <f>IF(ISBLANK('Mortgage 2 Monthly calcs'!Q496),"",'Mortgage 2 Monthly calcs'!Q496)</f>
        <v/>
      </c>
      <c r="W496" s="99" t="str">
        <f>IF(ISBLANK('Mortgage 2 Monthly calcs'!R496),"",'Mortgage 2 Monthly calcs'!R496)</f>
        <v/>
      </c>
      <c r="X496" s="99">
        <f>IF(ISBLANK('Mortgage 2 Monthly calcs'!S496),"",'Mortgage 2 Monthly calcs'!S496)</f>
        <v>0</v>
      </c>
      <c r="Y496" s="99" t="str">
        <f>IF(ISBLANK('Mortgage 2 Monthly calcs'!T496),"",'Mortgage 2 Monthly calcs'!T496)</f>
        <v/>
      </c>
      <c r="Z496" s="99">
        <f>IF(ISBLANK('Mortgage 2 Monthly calcs'!U496),"",'Mortgage 2 Monthly calcs'!U496)</f>
        <v>93290.420445652519</v>
      </c>
      <c r="AA496" s="99" t="str">
        <f>IF(ISBLANK('Mortgage 2 Monthly calcs'!V496),"",'Mortgage 2 Monthly calcs'!V496)</f>
        <v/>
      </c>
      <c r="AB496" s="99" t="str">
        <f>IF(ISBLANK('Mortgage 2 Monthly calcs'!W496),"",'Mortgage 2 Monthly calcs'!W496)</f>
        <v/>
      </c>
    </row>
    <row r="497" spans="2:28" x14ac:dyDescent="0.25">
      <c r="B497" s="110"/>
      <c r="C497" s="111"/>
      <c r="D497" s="124"/>
      <c r="E497" s="122" t="str">
        <f>IF(ISBLANK('Mortgage 2 Monthly calcs'!E497),"",'Mortgage 2 Monthly calcs'!E497)</f>
        <v/>
      </c>
      <c r="F497" s="122" t="str">
        <f>IF(ISBLANK('Mortgage 2 Monthly calcs'!F497),"",'Mortgage 2 Monthly calcs'!F497)</f>
        <v>Apr</v>
      </c>
      <c r="G497" s="123"/>
      <c r="H497" s="123">
        <f>IF(ISBLANK('Mortgage 2 Monthly calcs'!G497),"",'Mortgage 2 Monthly calcs'!G497)</f>
        <v>0</v>
      </c>
      <c r="I497" s="99" t="e">
        <f>IF(ISBLANK('Mortgage 2 Monthly calcs'!H497),"",'Mortgage 2 Monthly calcs'!H497)</f>
        <v>#VALUE!</v>
      </c>
      <c r="J497" s="99">
        <f>IF(ISBLANK('Mortgage 2 Monthly calcs'!I497),"",'Mortgage 2 Monthly calcs'!I497)</f>
        <v>0</v>
      </c>
      <c r="K497" s="99" t="str">
        <f>IF(ISBLANK('Mortgage 2 Monthly calcs'!J497),"",'Mortgage 2 Monthly calcs'!J497)</f>
        <v/>
      </c>
      <c r="L497" s="99"/>
      <c r="M497" s="99">
        <f>IF(ISBLANK('Mortgage 2 Monthly calcs'!K497),"",'Mortgage 2 Monthly calcs'!K497)</f>
        <v>0</v>
      </c>
      <c r="N497" s="99"/>
      <c r="O497" s="99" t="e">
        <f>IF(ISBLANK('Mortgage 2 Monthly calcs'!L497),"",'Mortgage 2 Monthly calcs'!L497)</f>
        <v>#VALUE!</v>
      </c>
      <c r="P497" s="99"/>
      <c r="Q497" s="99" t="str">
        <f>IF(ISBLANK('Mortgage 2 Monthly calcs'!M497),"",'Mortgage 2 Monthly calcs'!M497)</f>
        <v/>
      </c>
      <c r="R497" s="99" t="str">
        <f>IF(ISBLANK('Mortgage 2 Monthly calcs'!N497),"",'Mortgage 2 Monthly calcs'!N497)</f>
        <v/>
      </c>
      <c r="S497" s="99" t="str">
        <f>IF(ISBLANK('Mortgage 2 Monthly calcs'!O497),"",'Mortgage 2 Monthly calcs'!O497)</f>
        <v/>
      </c>
      <c r="T497" s="99"/>
      <c r="U497" s="99">
        <f>IF(ISBLANK('Mortgage 2 Monthly calcs'!P497),"",'Mortgage 2 Monthly calcs'!P497)</f>
        <v>0</v>
      </c>
      <c r="V497" s="99" t="str">
        <f>IF(ISBLANK('Mortgage 2 Monthly calcs'!Q497),"",'Mortgage 2 Monthly calcs'!Q497)</f>
        <v/>
      </c>
      <c r="W497" s="99" t="str">
        <f>IF(ISBLANK('Mortgage 2 Monthly calcs'!R497),"",'Mortgage 2 Monthly calcs'!R497)</f>
        <v/>
      </c>
      <c r="X497" s="99">
        <f>IF(ISBLANK('Mortgage 2 Monthly calcs'!S497),"",'Mortgage 2 Monthly calcs'!S497)</f>
        <v>0</v>
      </c>
      <c r="Y497" s="99" t="str">
        <f>IF(ISBLANK('Mortgage 2 Monthly calcs'!T497),"",'Mortgage 2 Monthly calcs'!T497)</f>
        <v/>
      </c>
      <c r="Z497" s="99">
        <f>IF(ISBLANK('Mortgage 2 Monthly calcs'!U497),"",'Mortgage 2 Monthly calcs'!U497)</f>
        <v>93290.420445652519</v>
      </c>
      <c r="AA497" s="99" t="str">
        <f>IF(ISBLANK('Mortgage 2 Monthly calcs'!V497),"",'Mortgage 2 Monthly calcs'!V497)</f>
        <v/>
      </c>
      <c r="AB497" s="99" t="str">
        <f>IF(ISBLANK('Mortgage 2 Monthly calcs'!W497),"",'Mortgage 2 Monthly calcs'!W497)</f>
        <v/>
      </c>
    </row>
    <row r="498" spans="2:28" x14ac:dyDescent="0.25">
      <c r="B498" s="110"/>
      <c r="C498" s="111"/>
      <c r="D498" s="124"/>
      <c r="E498" s="122" t="str">
        <f>IF(ISBLANK('Mortgage 2 Monthly calcs'!E498),"",'Mortgage 2 Monthly calcs'!E498)</f>
        <v/>
      </c>
      <c r="F498" s="122" t="str">
        <f>IF(ISBLANK('Mortgage 2 Monthly calcs'!F498),"",'Mortgage 2 Monthly calcs'!F498)</f>
        <v>May</v>
      </c>
      <c r="G498" s="123"/>
      <c r="H498" s="123">
        <f>IF(ISBLANK('Mortgage 2 Monthly calcs'!G498),"",'Mortgage 2 Monthly calcs'!G498)</f>
        <v>0</v>
      </c>
      <c r="I498" s="99" t="e">
        <f>IF(ISBLANK('Mortgage 2 Monthly calcs'!H498),"",'Mortgage 2 Monthly calcs'!H498)</f>
        <v>#VALUE!</v>
      </c>
      <c r="J498" s="99">
        <f>IF(ISBLANK('Mortgage 2 Monthly calcs'!I498),"",'Mortgage 2 Monthly calcs'!I498)</f>
        <v>0</v>
      </c>
      <c r="K498" s="99" t="str">
        <f>IF(ISBLANK('Mortgage 2 Monthly calcs'!J498),"",'Mortgage 2 Monthly calcs'!J498)</f>
        <v/>
      </c>
      <c r="L498" s="99"/>
      <c r="M498" s="99">
        <f>IF(ISBLANK('Mortgage 2 Monthly calcs'!K498),"",'Mortgage 2 Monthly calcs'!K498)</f>
        <v>0</v>
      </c>
      <c r="N498" s="99"/>
      <c r="O498" s="99" t="e">
        <f>IF(ISBLANK('Mortgage 2 Monthly calcs'!L498),"",'Mortgage 2 Monthly calcs'!L498)</f>
        <v>#VALUE!</v>
      </c>
      <c r="P498" s="99"/>
      <c r="Q498" s="99" t="str">
        <f>IF(ISBLANK('Mortgage 2 Monthly calcs'!M498),"",'Mortgage 2 Monthly calcs'!M498)</f>
        <v/>
      </c>
      <c r="R498" s="99" t="str">
        <f>IF(ISBLANK('Mortgage 2 Monthly calcs'!N498),"",'Mortgage 2 Monthly calcs'!N498)</f>
        <v/>
      </c>
      <c r="S498" s="99" t="str">
        <f>IF(ISBLANK('Mortgage 2 Monthly calcs'!O498),"",'Mortgage 2 Monthly calcs'!O498)</f>
        <v/>
      </c>
      <c r="T498" s="99"/>
      <c r="U498" s="99">
        <f>IF(ISBLANK('Mortgage 2 Monthly calcs'!P498),"",'Mortgage 2 Monthly calcs'!P498)</f>
        <v>0</v>
      </c>
      <c r="V498" s="99" t="str">
        <f>IF(ISBLANK('Mortgage 2 Monthly calcs'!Q498),"",'Mortgage 2 Monthly calcs'!Q498)</f>
        <v/>
      </c>
      <c r="W498" s="99" t="str">
        <f>IF(ISBLANK('Mortgage 2 Monthly calcs'!R498),"",'Mortgage 2 Monthly calcs'!R498)</f>
        <v/>
      </c>
      <c r="X498" s="99">
        <f>IF(ISBLANK('Mortgage 2 Monthly calcs'!S498),"",'Mortgage 2 Monthly calcs'!S498)</f>
        <v>0</v>
      </c>
      <c r="Y498" s="99" t="str">
        <f>IF(ISBLANK('Mortgage 2 Monthly calcs'!T498),"",'Mortgage 2 Monthly calcs'!T498)</f>
        <v/>
      </c>
      <c r="Z498" s="99">
        <f>IF(ISBLANK('Mortgage 2 Monthly calcs'!U498),"",'Mortgage 2 Monthly calcs'!U498)</f>
        <v>93290.420445652519</v>
      </c>
      <c r="AA498" s="99" t="str">
        <f>IF(ISBLANK('Mortgage 2 Monthly calcs'!V498),"",'Mortgage 2 Monthly calcs'!V498)</f>
        <v/>
      </c>
      <c r="AB498" s="99" t="str">
        <f>IF(ISBLANK('Mortgage 2 Monthly calcs'!W498),"",'Mortgage 2 Monthly calcs'!W498)</f>
        <v/>
      </c>
    </row>
    <row r="499" spans="2:28" x14ac:dyDescent="0.25">
      <c r="B499" s="110"/>
      <c r="C499" s="111"/>
      <c r="D499" s="124"/>
      <c r="E499" s="122" t="str">
        <f>IF(ISBLANK('Mortgage 2 Monthly calcs'!E499),"",'Mortgage 2 Monthly calcs'!E499)</f>
        <v/>
      </c>
      <c r="F499" s="122" t="str">
        <f>IF(ISBLANK('Mortgage 2 Monthly calcs'!F499),"",'Mortgage 2 Monthly calcs'!F499)</f>
        <v>Jun</v>
      </c>
      <c r="G499" s="123"/>
      <c r="H499" s="123">
        <f>IF(ISBLANK('Mortgage 2 Monthly calcs'!G499),"",'Mortgage 2 Monthly calcs'!G499)</f>
        <v>0</v>
      </c>
      <c r="I499" s="99" t="e">
        <f>IF(ISBLANK('Mortgage 2 Monthly calcs'!H499),"",'Mortgage 2 Monthly calcs'!H499)</f>
        <v>#VALUE!</v>
      </c>
      <c r="J499" s="99">
        <f>IF(ISBLANK('Mortgage 2 Monthly calcs'!I499),"",'Mortgage 2 Monthly calcs'!I499)</f>
        <v>0</v>
      </c>
      <c r="K499" s="99" t="str">
        <f>IF(ISBLANK('Mortgage 2 Monthly calcs'!J499),"",'Mortgage 2 Monthly calcs'!J499)</f>
        <v/>
      </c>
      <c r="L499" s="99"/>
      <c r="M499" s="99">
        <f>IF(ISBLANK('Mortgage 2 Monthly calcs'!K499),"",'Mortgage 2 Monthly calcs'!K499)</f>
        <v>0</v>
      </c>
      <c r="N499" s="99"/>
      <c r="O499" s="99" t="e">
        <f>IF(ISBLANK('Mortgage 2 Monthly calcs'!L499),"",'Mortgage 2 Monthly calcs'!L499)</f>
        <v>#VALUE!</v>
      </c>
      <c r="P499" s="99"/>
      <c r="Q499" s="99" t="str">
        <f>IF(ISBLANK('Mortgage 2 Monthly calcs'!M499),"",'Mortgage 2 Monthly calcs'!M499)</f>
        <v/>
      </c>
      <c r="R499" s="99" t="str">
        <f>IF(ISBLANK('Mortgage 2 Monthly calcs'!N499),"",'Mortgage 2 Monthly calcs'!N499)</f>
        <v/>
      </c>
      <c r="S499" s="99" t="str">
        <f>IF(ISBLANK('Mortgage 2 Monthly calcs'!O499),"",'Mortgage 2 Monthly calcs'!O499)</f>
        <v/>
      </c>
      <c r="T499" s="99"/>
      <c r="U499" s="99">
        <f>IF(ISBLANK('Mortgage 2 Monthly calcs'!P499),"",'Mortgage 2 Monthly calcs'!P499)</f>
        <v>0</v>
      </c>
      <c r="V499" s="99" t="str">
        <f>IF(ISBLANK('Mortgage 2 Monthly calcs'!Q499),"",'Mortgage 2 Monthly calcs'!Q499)</f>
        <v/>
      </c>
      <c r="W499" s="99" t="str">
        <f>IF(ISBLANK('Mortgage 2 Monthly calcs'!R499),"",'Mortgage 2 Monthly calcs'!R499)</f>
        <v/>
      </c>
      <c r="X499" s="99">
        <f>IF(ISBLANK('Mortgage 2 Monthly calcs'!S499),"",'Mortgage 2 Monthly calcs'!S499)</f>
        <v>0</v>
      </c>
      <c r="Y499" s="99" t="str">
        <f>IF(ISBLANK('Mortgage 2 Monthly calcs'!T499),"",'Mortgage 2 Monthly calcs'!T499)</f>
        <v/>
      </c>
      <c r="Z499" s="99">
        <f>IF(ISBLANK('Mortgage 2 Monthly calcs'!U499),"",'Mortgage 2 Monthly calcs'!U499)</f>
        <v>93290.420445652519</v>
      </c>
      <c r="AA499" s="99" t="str">
        <f>IF(ISBLANK('Mortgage 2 Monthly calcs'!V499),"",'Mortgage 2 Monthly calcs'!V499)</f>
        <v/>
      </c>
      <c r="AB499" s="99" t="str">
        <f>IF(ISBLANK('Mortgage 2 Monthly calcs'!W499),"",'Mortgage 2 Monthly calcs'!W499)</f>
        <v/>
      </c>
    </row>
    <row r="500" spans="2:28" x14ac:dyDescent="0.25">
      <c r="B500" s="110"/>
      <c r="C500" s="111"/>
      <c r="D500" s="124"/>
      <c r="E500" s="122" t="str">
        <f>IF(ISBLANK('Mortgage 2 Monthly calcs'!E500),"",'Mortgage 2 Monthly calcs'!E500)</f>
        <v/>
      </c>
      <c r="F500" s="122" t="str">
        <f>IF(ISBLANK('Mortgage 2 Monthly calcs'!F500),"",'Mortgage 2 Monthly calcs'!F500)</f>
        <v>Jul</v>
      </c>
      <c r="G500" s="123"/>
      <c r="H500" s="123">
        <f>IF(ISBLANK('Mortgage 2 Monthly calcs'!G500),"",'Mortgage 2 Monthly calcs'!G500)</f>
        <v>0</v>
      </c>
      <c r="I500" s="99" t="e">
        <f>IF(ISBLANK('Mortgage 2 Monthly calcs'!H500),"",'Mortgage 2 Monthly calcs'!H500)</f>
        <v>#VALUE!</v>
      </c>
      <c r="J500" s="99">
        <f>IF(ISBLANK('Mortgage 2 Monthly calcs'!I500),"",'Mortgage 2 Monthly calcs'!I500)</f>
        <v>0</v>
      </c>
      <c r="K500" s="99" t="str">
        <f>IF(ISBLANK('Mortgage 2 Monthly calcs'!J500),"",'Mortgage 2 Monthly calcs'!J500)</f>
        <v/>
      </c>
      <c r="L500" s="99"/>
      <c r="M500" s="99">
        <f>IF(ISBLANK('Mortgage 2 Monthly calcs'!K500),"",'Mortgage 2 Monthly calcs'!K500)</f>
        <v>0</v>
      </c>
      <c r="N500" s="99"/>
      <c r="O500" s="99" t="e">
        <f>IF(ISBLANK('Mortgage 2 Monthly calcs'!L500),"",'Mortgage 2 Monthly calcs'!L500)</f>
        <v>#VALUE!</v>
      </c>
      <c r="P500" s="99"/>
      <c r="Q500" s="99" t="str">
        <f>IF(ISBLANK('Mortgage 2 Monthly calcs'!M500),"",'Mortgage 2 Monthly calcs'!M500)</f>
        <v/>
      </c>
      <c r="R500" s="99" t="str">
        <f>IF(ISBLANK('Mortgage 2 Monthly calcs'!N500),"",'Mortgage 2 Monthly calcs'!N500)</f>
        <v/>
      </c>
      <c r="S500" s="99" t="str">
        <f>IF(ISBLANK('Mortgage 2 Monthly calcs'!O500),"",'Mortgage 2 Monthly calcs'!O500)</f>
        <v/>
      </c>
      <c r="T500" s="99"/>
      <c r="U500" s="99">
        <f>IF(ISBLANK('Mortgage 2 Monthly calcs'!P500),"",'Mortgage 2 Monthly calcs'!P500)</f>
        <v>0</v>
      </c>
      <c r="V500" s="99" t="str">
        <f>IF(ISBLANK('Mortgage 2 Monthly calcs'!Q500),"",'Mortgage 2 Monthly calcs'!Q500)</f>
        <v/>
      </c>
      <c r="W500" s="99" t="str">
        <f>IF(ISBLANK('Mortgage 2 Monthly calcs'!R500),"",'Mortgage 2 Monthly calcs'!R500)</f>
        <v/>
      </c>
      <c r="X500" s="99">
        <f>IF(ISBLANK('Mortgage 2 Monthly calcs'!S500),"",'Mortgage 2 Monthly calcs'!S500)</f>
        <v>0</v>
      </c>
      <c r="Y500" s="99" t="str">
        <f>IF(ISBLANK('Mortgage 2 Monthly calcs'!T500),"",'Mortgage 2 Monthly calcs'!T500)</f>
        <v/>
      </c>
      <c r="Z500" s="99">
        <f>IF(ISBLANK('Mortgage 2 Monthly calcs'!U500),"",'Mortgage 2 Monthly calcs'!U500)</f>
        <v>93290.420445652519</v>
      </c>
      <c r="AA500" s="99" t="str">
        <f>IF(ISBLANK('Mortgage 2 Monthly calcs'!V500),"",'Mortgage 2 Monthly calcs'!V500)</f>
        <v/>
      </c>
      <c r="AB500" s="99" t="str">
        <f>IF(ISBLANK('Mortgage 2 Monthly calcs'!W500),"",'Mortgage 2 Monthly calcs'!W500)</f>
        <v/>
      </c>
    </row>
    <row r="501" spans="2:28" x14ac:dyDescent="0.25">
      <c r="B501" s="110"/>
      <c r="C501" s="111"/>
      <c r="D501" s="124"/>
      <c r="E501" s="122" t="str">
        <f>IF(ISBLANK('Mortgage 2 Monthly calcs'!E501),"",'Mortgage 2 Monthly calcs'!E501)</f>
        <v/>
      </c>
      <c r="F501" s="122" t="str">
        <f>IF(ISBLANK('Mortgage 2 Monthly calcs'!F501),"",'Mortgage 2 Monthly calcs'!F501)</f>
        <v>Aug</v>
      </c>
      <c r="G501" s="123"/>
      <c r="H501" s="123">
        <f>IF(ISBLANK('Mortgage 2 Monthly calcs'!G501),"",'Mortgage 2 Monthly calcs'!G501)</f>
        <v>0</v>
      </c>
      <c r="I501" s="99" t="e">
        <f>IF(ISBLANK('Mortgage 2 Monthly calcs'!H501),"",'Mortgage 2 Monthly calcs'!H501)</f>
        <v>#VALUE!</v>
      </c>
      <c r="J501" s="99">
        <f>IF(ISBLANK('Mortgage 2 Monthly calcs'!I501),"",'Mortgage 2 Monthly calcs'!I501)</f>
        <v>0</v>
      </c>
      <c r="K501" s="99" t="str">
        <f>IF(ISBLANK('Mortgage 2 Monthly calcs'!J501),"",'Mortgage 2 Monthly calcs'!J501)</f>
        <v/>
      </c>
      <c r="L501" s="99"/>
      <c r="M501" s="99">
        <f>IF(ISBLANK('Mortgage 2 Monthly calcs'!K501),"",'Mortgage 2 Monthly calcs'!K501)</f>
        <v>0</v>
      </c>
      <c r="N501" s="99"/>
      <c r="O501" s="99" t="e">
        <f>IF(ISBLANK('Mortgage 2 Monthly calcs'!L501),"",'Mortgage 2 Monthly calcs'!L501)</f>
        <v>#VALUE!</v>
      </c>
      <c r="P501" s="99"/>
      <c r="Q501" s="99" t="str">
        <f>IF(ISBLANK('Mortgage 2 Monthly calcs'!M501),"",'Mortgage 2 Monthly calcs'!M501)</f>
        <v/>
      </c>
      <c r="R501" s="99" t="str">
        <f>IF(ISBLANK('Mortgage 2 Monthly calcs'!N501),"",'Mortgage 2 Monthly calcs'!N501)</f>
        <v/>
      </c>
      <c r="S501" s="99" t="str">
        <f>IF(ISBLANK('Mortgage 2 Monthly calcs'!O501),"",'Mortgage 2 Monthly calcs'!O501)</f>
        <v/>
      </c>
      <c r="T501" s="99"/>
      <c r="U501" s="99">
        <f>IF(ISBLANK('Mortgage 2 Monthly calcs'!P501),"",'Mortgage 2 Monthly calcs'!P501)</f>
        <v>0</v>
      </c>
      <c r="V501" s="99" t="str">
        <f>IF(ISBLANK('Mortgage 2 Monthly calcs'!Q501),"",'Mortgage 2 Monthly calcs'!Q501)</f>
        <v/>
      </c>
      <c r="W501" s="99" t="str">
        <f>IF(ISBLANK('Mortgage 2 Monthly calcs'!R501),"",'Mortgage 2 Monthly calcs'!R501)</f>
        <v/>
      </c>
      <c r="X501" s="99">
        <f>IF(ISBLANK('Mortgage 2 Monthly calcs'!S501),"",'Mortgage 2 Monthly calcs'!S501)</f>
        <v>0</v>
      </c>
      <c r="Y501" s="99" t="str">
        <f>IF(ISBLANK('Mortgage 2 Monthly calcs'!T501),"",'Mortgage 2 Monthly calcs'!T501)</f>
        <v/>
      </c>
      <c r="Z501" s="99">
        <f>IF(ISBLANK('Mortgage 2 Monthly calcs'!U501),"",'Mortgage 2 Monthly calcs'!U501)</f>
        <v>93290.420445652519</v>
      </c>
      <c r="AA501" s="99" t="str">
        <f>IF(ISBLANK('Mortgage 2 Monthly calcs'!V501),"",'Mortgage 2 Monthly calcs'!V501)</f>
        <v/>
      </c>
      <c r="AB501" s="99" t="str">
        <f>IF(ISBLANK('Mortgage 2 Monthly calcs'!W501),"",'Mortgage 2 Monthly calcs'!W501)</f>
        <v/>
      </c>
    </row>
    <row r="502" spans="2:28" x14ac:dyDescent="0.25">
      <c r="B502" s="110"/>
      <c r="C502" s="111"/>
      <c r="D502" s="124"/>
      <c r="E502" s="122" t="str">
        <f>IF(ISBLANK('Mortgage 2 Monthly calcs'!E502),"",'Mortgage 2 Monthly calcs'!E502)</f>
        <v/>
      </c>
      <c r="F502" s="122" t="str">
        <f>IF(ISBLANK('Mortgage 2 Monthly calcs'!F502),"",'Mortgage 2 Monthly calcs'!F502)</f>
        <v>Sep</v>
      </c>
      <c r="G502" s="123"/>
      <c r="H502" s="123">
        <f>IF(ISBLANK('Mortgage 2 Monthly calcs'!G502),"",'Mortgage 2 Monthly calcs'!G502)</f>
        <v>0</v>
      </c>
      <c r="I502" s="99" t="e">
        <f>IF(ISBLANK('Mortgage 2 Monthly calcs'!H502),"",'Mortgage 2 Monthly calcs'!H502)</f>
        <v>#VALUE!</v>
      </c>
      <c r="J502" s="99">
        <f>IF(ISBLANK('Mortgage 2 Monthly calcs'!I502),"",'Mortgage 2 Monthly calcs'!I502)</f>
        <v>0</v>
      </c>
      <c r="K502" s="99" t="str">
        <f>IF(ISBLANK('Mortgage 2 Monthly calcs'!J502),"",'Mortgage 2 Monthly calcs'!J502)</f>
        <v/>
      </c>
      <c r="L502" s="99"/>
      <c r="M502" s="99">
        <f>IF(ISBLANK('Mortgage 2 Monthly calcs'!K502),"",'Mortgage 2 Monthly calcs'!K502)</f>
        <v>0</v>
      </c>
      <c r="N502" s="99"/>
      <c r="O502" s="99" t="e">
        <f>IF(ISBLANK('Mortgage 2 Monthly calcs'!L502),"",'Mortgage 2 Monthly calcs'!L502)</f>
        <v>#VALUE!</v>
      </c>
      <c r="P502" s="99"/>
      <c r="Q502" s="99" t="str">
        <f>IF(ISBLANK('Mortgage 2 Monthly calcs'!M502),"",'Mortgage 2 Monthly calcs'!M502)</f>
        <v/>
      </c>
      <c r="R502" s="99" t="str">
        <f>IF(ISBLANK('Mortgage 2 Monthly calcs'!N502),"",'Mortgage 2 Monthly calcs'!N502)</f>
        <v/>
      </c>
      <c r="S502" s="99" t="str">
        <f>IF(ISBLANK('Mortgage 2 Monthly calcs'!O502),"",'Mortgage 2 Monthly calcs'!O502)</f>
        <v/>
      </c>
      <c r="T502" s="99"/>
      <c r="U502" s="99">
        <f>IF(ISBLANK('Mortgage 2 Monthly calcs'!P502),"",'Mortgage 2 Monthly calcs'!P502)</f>
        <v>0</v>
      </c>
      <c r="V502" s="99" t="str">
        <f>IF(ISBLANK('Mortgage 2 Monthly calcs'!Q502),"",'Mortgage 2 Monthly calcs'!Q502)</f>
        <v/>
      </c>
      <c r="W502" s="99" t="str">
        <f>IF(ISBLANK('Mortgage 2 Monthly calcs'!R502),"",'Mortgage 2 Monthly calcs'!R502)</f>
        <v/>
      </c>
      <c r="X502" s="99">
        <f>IF(ISBLANK('Mortgage 2 Monthly calcs'!S502),"",'Mortgage 2 Monthly calcs'!S502)</f>
        <v>0</v>
      </c>
      <c r="Y502" s="99" t="str">
        <f>IF(ISBLANK('Mortgage 2 Monthly calcs'!T502),"",'Mortgage 2 Monthly calcs'!T502)</f>
        <v/>
      </c>
      <c r="Z502" s="99">
        <f>IF(ISBLANK('Mortgage 2 Monthly calcs'!U502),"",'Mortgage 2 Monthly calcs'!U502)</f>
        <v>93290.420445652519</v>
      </c>
      <c r="AA502" s="99" t="str">
        <f>IF(ISBLANK('Mortgage 2 Monthly calcs'!V502),"",'Mortgage 2 Monthly calcs'!V502)</f>
        <v/>
      </c>
      <c r="AB502" s="99" t="str">
        <f>IF(ISBLANK('Mortgage 2 Monthly calcs'!W502),"",'Mortgage 2 Monthly calcs'!W502)</f>
        <v/>
      </c>
    </row>
    <row r="503" spans="2:28" x14ac:dyDescent="0.25">
      <c r="B503" s="110"/>
      <c r="C503" s="111"/>
      <c r="D503" s="124">
        <f>D491+1</f>
        <v>41</v>
      </c>
      <c r="E503" s="122" t="str">
        <f>IF(ISBLANK('Mortgage 2 Monthly calcs'!E503),"",'Mortgage 2 Monthly calcs'!E503)</f>
        <v/>
      </c>
      <c r="F503" s="122" t="str">
        <f>IF(ISBLANK('Mortgage 2 Monthly calcs'!F503),"",'Mortgage 2 Monthly calcs'!F503)</f>
        <v>Oct</v>
      </c>
      <c r="G503" s="123"/>
      <c r="H503" s="123">
        <f>IF(ISBLANK('Mortgage 2 Monthly calcs'!G503),"",'Mortgage 2 Monthly calcs'!G503)</f>
        <v>0</v>
      </c>
      <c r="I503" s="99" t="e">
        <f>IF(ISBLANK('Mortgage 2 Monthly calcs'!H503),"",'Mortgage 2 Monthly calcs'!H503)</f>
        <v>#VALUE!</v>
      </c>
      <c r="J503" s="99">
        <f>IF(ISBLANK('Mortgage 2 Monthly calcs'!I503),"",'Mortgage 2 Monthly calcs'!I503)</f>
        <v>0</v>
      </c>
      <c r="K503" s="99" t="str">
        <f>IF(ISBLANK('Mortgage 2 Monthly calcs'!J503),"",'Mortgage 2 Monthly calcs'!J503)</f>
        <v/>
      </c>
      <c r="L503" s="99"/>
      <c r="M503" s="99">
        <f>IF(ISBLANK('Mortgage 2 Monthly calcs'!K503),"",'Mortgage 2 Monthly calcs'!K503)</f>
        <v>0</v>
      </c>
      <c r="N503" s="99"/>
      <c r="O503" s="99" t="e">
        <f>IF(ISBLANK('Mortgage 2 Monthly calcs'!L503),"",'Mortgage 2 Monthly calcs'!L503)</f>
        <v>#VALUE!</v>
      </c>
      <c r="P503" s="99"/>
      <c r="Q503" s="99" t="str">
        <f>IF(ISBLANK('Mortgage 2 Monthly calcs'!M503),"",'Mortgage 2 Monthly calcs'!M503)</f>
        <v/>
      </c>
      <c r="R503" s="99" t="str">
        <f>IF(ISBLANK('Mortgage 2 Monthly calcs'!N503),"",'Mortgage 2 Monthly calcs'!N503)</f>
        <v/>
      </c>
      <c r="S503" s="99" t="str">
        <f>IF(ISBLANK('Mortgage 2 Monthly calcs'!O503),"",'Mortgage 2 Monthly calcs'!O503)</f>
        <v/>
      </c>
      <c r="T503" s="99"/>
      <c r="U503" s="99">
        <f>IF(ISBLANK('Mortgage 2 Monthly calcs'!P503),"",'Mortgage 2 Monthly calcs'!P503)</f>
        <v>0</v>
      </c>
      <c r="V503" s="99" t="str">
        <f>IF(ISBLANK('Mortgage 2 Monthly calcs'!Q503),"",'Mortgage 2 Monthly calcs'!Q503)</f>
        <v/>
      </c>
      <c r="W503" s="99" t="str">
        <f>IF(ISBLANK('Mortgage 2 Monthly calcs'!R503),"",'Mortgage 2 Monthly calcs'!R503)</f>
        <v/>
      </c>
      <c r="X503" s="99">
        <f>IF(ISBLANK('Mortgage 2 Monthly calcs'!S503),"",'Mortgage 2 Monthly calcs'!S503)</f>
        <v>0</v>
      </c>
      <c r="Y503" s="99" t="str">
        <f>IF(ISBLANK('Mortgage 2 Monthly calcs'!T503),"",'Mortgage 2 Monthly calcs'!T503)</f>
        <v/>
      </c>
      <c r="Z503" s="99">
        <f>IF(ISBLANK('Mortgage 2 Monthly calcs'!U503),"",'Mortgage 2 Monthly calcs'!U503)</f>
        <v>93290.420445652519</v>
      </c>
      <c r="AA503" s="99" t="str">
        <f>IF(ISBLANK('Mortgage 2 Monthly calcs'!V503),"",'Mortgage 2 Monthly calcs'!V503)</f>
        <v/>
      </c>
      <c r="AB503" s="99" t="str">
        <f>IF(ISBLANK('Mortgage 2 Monthly calcs'!W503),"",'Mortgage 2 Monthly calcs'!W503)</f>
        <v/>
      </c>
    </row>
    <row r="504" spans="2:28" x14ac:dyDescent="0.25">
      <c r="B504" s="110"/>
      <c r="C504" s="111"/>
      <c r="D504" s="124"/>
      <c r="E504" s="122" t="str">
        <f>IF(ISBLANK('Mortgage 2 Monthly calcs'!E504),"",'Mortgage 2 Monthly calcs'!E504)</f>
        <v/>
      </c>
      <c r="F504" s="122" t="str">
        <f>IF(ISBLANK('Mortgage 2 Monthly calcs'!F504),"",'Mortgage 2 Monthly calcs'!F504)</f>
        <v>Nov</v>
      </c>
      <c r="G504" s="123"/>
      <c r="H504" s="123">
        <f>IF(ISBLANK('Mortgage 2 Monthly calcs'!G504),"",'Mortgage 2 Monthly calcs'!G504)</f>
        <v>0</v>
      </c>
      <c r="I504" s="99" t="e">
        <f>IF(ISBLANK('Mortgage 2 Monthly calcs'!H504),"",'Mortgage 2 Monthly calcs'!H504)</f>
        <v>#VALUE!</v>
      </c>
      <c r="J504" s="99">
        <f>IF(ISBLANK('Mortgage 2 Monthly calcs'!I504),"",'Mortgage 2 Monthly calcs'!I504)</f>
        <v>0</v>
      </c>
      <c r="K504" s="99" t="str">
        <f>IF(ISBLANK('Mortgage 2 Monthly calcs'!J504),"",'Mortgage 2 Monthly calcs'!J504)</f>
        <v/>
      </c>
      <c r="L504" s="99"/>
      <c r="M504" s="99">
        <f>IF(ISBLANK('Mortgage 2 Monthly calcs'!K504),"",'Mortgage 2 Monthly calcs'!K504)</f>
        <v>0</v>
      </c>
      <c r="N504" s="99"/>
      <c r="O504" s="99" t="e">
        <f>IF(ISBLANK('Mortgage 2 Monthly calcs'!L504),"",'Mortgage 2 Monthly calcs'!L504)</f>
        <v>#VALUE!</v>
      </c>
      <c r="P504" s="99"/>
      <c r="Q504" s="99" t="str">
        <f>IF(ISBLANK('Mortgage 2 Monthly calcs'!M504),"",'Mortgage 2 Monthly calcs'!M504)</f>
        <v/>
      </c>
      <c r="R504" s="99" t="str">
        <f>IF(ISBLANK('Mortgage 2 Monthly calcs'!N504),"",'Mortgage 2 Monthly calcs'!N504)</f>
        <v/>
      </c>
      <c r="S504" s="99" t="str">
        <f>IF(ISBLANK('Mortgage 2 Monthly calcs'!O504),"",'Mortgage 2 Monthly calcs'!O504)</f>
        <v/>
      </c>
      <c r="T504" s="99"/>
      <c r="U504" s="99">
        <f>IF(ISBLANK('Mortgage 2 Monthly calcs'!P504),"",'Mortgage 2 Monthly calcs'!P504)</f>
        <v>0</v>
      </c>
      <c r="V504" s="99" t="str">
        <f>IF(ISBLANK('Mortgage 2 Monthly calcs'!Q504),"",'Mortgage 2 Monthly calcs'!Q504)</f>
        <v/>
      </c>
      <c r="W504" s="99" t="str">
        <f>IF(ISBLANK('Mortgage 2 Monthly calcs'!R504),"",'Mortgage 2 Monthly calcs'!R504)</f>
        <v/>
      </c>
      <c r="X504" s="99">
        <f>IF(ISBLANK('Mortgage 2 Monthly calcs'!S504),"",'Mortgage 2 Monthly calcs'!S504)</f>
        <v>0</v>
      </c>
      <c r="Y504" s="99" t="str">
        <f>IF(ISBLANK('Mortgage 2 Monthly calcs'!T504),"",'Mortgage 2 Monthly calcs'!T504)</f>
        <v/>
      </c>
      <c r="Z504" s="99">
        <f>IF(ISBLANK('Mortgage 2 Monthly calcs'!U504),"",'Mortgage 2 Monthly calcs'!U504)</f>
        <v>93290.420445652519</v>
      </c>
      <c r="AA504" s="99" t="str">
        <f>IF(ISBLANK('Mortgage 2 Monthly calcs'!V504),"",'Mortgage 2 Monthly calcs'!V504)</f>
        <v/>
      </c>
      <c r="AB504" s="99" t="str">
        <f>IF(ISBLANK('Mortgage 2 Monthly calcs'!W504),"",'Mortgage 2 Monthly calcs'!W504)</f>
        <v/>
      </c>
    </row>
    <row r="505" spans="2:28" x14ac:dyDescent="0.25">
      <c r="B505" s="110"/>
      <c r="C505" s="111"/>
      <c r="D505" s="124"/>
      <c r="E505" s="122" t="str">
        <f>IF(ISBLANK('Mortgage 2 Monthly calcs'!E505),"",'Mortgage 2 Monthly calcs'!E505)</f>
        <v/>
      </c>
      <c r="F505" s="122" t="str">
        <f>IF(ISBLANK('Mortgage 2 Monthly calcs'!F505),"",'Mortgage 2 Monthly calcs'!F505)</f>
        <v>Dec</v>
      </c>
      <c r="G505" s="123"/>
      <c r="H505" s="123">
        <f>IF(ISBLANK('Mortgage 2 Monthly calcs'!G505),"",'Mortgage 2 Monthly calcs'!G505)</f>
        <v>0</v>
      </c>
      <c r="I505" s="99" t="e">
        <f>IF(ISBLANK('Mortgage 2 Monthly calcs'!H505),"",'Mortgage 2 Monthly calcs'!H505)</f>
        <v>#VALUE!</v>
      </c>
      <c r="J505" s="99">
        <f>IF(ISBLANK('Mortgage 2 Monthly calcs'!I505),"",'Mortgage 2 Monthly calcs'!I505)</f>
        <v>0</v>
      </c>
      <c r="K505" s="99" t="str">
        <f>IF(ISBLANK('Mortgage 2 Monthly calcs'!J505),"",'Mortgage 2 Monthly calcs'!J505)</f>
        <v/>
      </c>
      <c r="L505" s="99"/>
      <c r="M505" s="99">
        <f>IF(ISBLANK('Mortgage 2 Monthly calcs'!K505),"",'Mortgage 2 Monthly calcs'!K505)</f>
        <v>0</v>
      </c>
      <c r="N505" s="99"/>
      <c r="O505" s="99" t="e">
        <f>IF(ISBLANK('Mortgage 2 Monthly calcs'!L505),"",'Mortgage 2 Monthly calcs'!L505)</f>
        <v>#VALUE!</v>
      </c>
      <c r="P505" s="99"/>
      <c r="Q505" s="99" t="str">
        <f>IF(ISBLANK('Mortgage 2 Monthly calcs'!M505),"",'Mortgage 2 Monthly calcs'!M505)</f>
        <v/>
      </c>
      <c r="R505" s="99" t="str">
        <f>IF(ISBLANK('Mortgage 2 Monthly calcs'!N505),"",'Mortgage 2 Monthly calcs'!N505)</f>
        <v/>
      </c>
      <c r="S505" s="99" t="str">
        <f>IF(ISBLANK('Mortgage 2 Monthly calcs'!O505),"",'Mortgage 2 Monthly calcs'!O505)</f>
        <v/>
      </c>
      <c r="T505" s="99"/>
      <c r="U505" s="99">
        <f>IF(ISBLANK('Mortgage 2 Monthly calcs'!P505),"",'Mortgage 2 Monthly calcs'!P505)</f>
        <v>0</v>
      </c>
      <c r="V505" s="99" t="str">
        <f>IF(ISBLANK('Mortgage 2 Monthly calcs'!Q505),"",'Mortgage 2 Monthly calcs'!Q505)</f>
        <v/>
      </c>
      <c r="W505" s="99" t="str">
        <f>IF(ISBLANK('Mortgage 2 Monthly calcs'!R505),"",'Mortgage 2 Monthly calcs'!R505)</f>
        <v/>
      </c>
      <c r="X505" s="99">
        <f>IF(ISBLANK('Mortgage 2 Monthly calcs'!S505),"",'Mortgage 2 Monthly calcs'!S505)</f>
        <v>0</v>
      </c>
      <c r="Y505" s="99" t="str">
        <f>IF(ISBLANK('Mortgage 2 Monthly calcs'!T505),"",'Mortgage 2 Monthly calcs'!T505)</f>
        <v/>
      </c>
      <c r="Z505" s="99">
        <f>IF(ISBLANK('Mortgage 2 Monthly calcs'!U505),"",'Mortgage 2 Monthly calcs'!U505)</f>
        <v>93290.420445652519</v>
      </c>
      <c r="AA505" s="99" t="str">
        <f>IF(ISBLANK('Mortgage 2 Monthly calcs'!V505),"",'Mortgage 2 Monthly calcs'!V505)</f>
        <v/>
      </c>
      <c r="AB505" s="99" t="str">
        <f>IF(ISBLANK('Mortgage 2 Monthly calcs'!W505),"",'Mortgage 2 Monthly calcs'!W505)</f>
        <v/>
      </c>
    </row>
    <row r="506" spans="2:28" x14ac:dyDescent="0.25">
      <c r="B506" s="110"/>
      <c r="C506" s="111"/>
      <c r="D506" s="124"/>
      <c r="E506" s="122">
        <f>IF(ISBLANK('Mortgage 2 Monthly calcs'!E506),"",'Mortgage 2 Monthly calcs'!E506)</f>
        <v>2051</v>
      </c>
      <c r="F506" s="122" t="str">
        <f>IF(ISBLANK('Mortgage 2 Monthly calcs'!F506),"",'Mortgage 2 Monthly calcs'!F506)</f>
        <v>Jan</v>
      </c>
      <c r="G506" s="123"/>
      <c r="H506" s="123">
        <f>IF(ISBLANK('Mortgage 2 Monthly calcs'!G506),"",'Mortgage 2 Monthly calcs'!G506)</f>
        <v>0</v>
      </c>
      <c r="I506" s="99" t="e">
        <f>IF(ISBLANK('Mortgage 2 Monthly calcs'!H506),"",'Mortgage 2 Monthly calcs'!H506)</f>
        <v>#VALUE!</v>
      </c>
      <c r="J506" s="99">
        <f>IF(ISBLANK('Mortgage 2 Monthly calcs'!I506),"",'Mortgage 2 Monthly calcs'!I506)</f>
        <v>0</v>
      </c>
      <c r="K506" s="99" t="str">
        <f>IF(ISBLANK('Mortgage 2 Monthly calcs'!J506),"",'Mortgage 2 Monthly calcs'!J506)</f>
        <v/>
      </c>
      <c r="L506" s="99"/>
      <c r="M506" s="99">
        <f>IF(ISBLANK('Mortgage 2 Monthly calcs'!K506),"",'Mortgage 2 Monthly calcs'!K506)</f>
        <v>0</v>
      </c>
      <c r="N506" s="99"/>
      <c r="O506" s="99" t="e">
        <f>IF(ISBLANK('Mortgage 2 Monthly calcs'!L506),"",'Mortgage 2 Monthly calcs'!L506)</f>
        <v>#VALUE!</v>
      </c>
      <c r="P506" s="99"/>
      <c r="Q506" s="99" t="str">
        <f>IF(ISBLANK('Mortgage 2 Monthly calcs'!M506),"",'Mortgage 2 Monthly calcs'!M506)</f>
        <v/>
      </c>
      <c r="R506" s="99" t="str">
        <f>IF(ISBLANK('Mortgage 2 Monthly calcs'!N506),"",'Mortgage 2 Monthly calcs'!N506)</f>
        <v/>
      </c>
      <c r="S506" s="99" t="str">
        <f>IF(ISBLANK('Mortgage 2 Monthly calcs'!O506),"",'Mortgage 2 Monthly calcs'!O506)</f>
        <v/>
      </c>
      <c r="T506" s="99"/>
      <c r="U506" s="99">
        <f>IF(ISBLANK('Mortgage 2 Monthly calcs'!P506),"",'Mortgage 2 Monthly calcs'!P506)</f>
        <v>0</v>
      </c>
      <c r="V506" s="99" t="str">
        <f>IF(ISBLANK('Mortgage 2 Monthly calcs'!Q506),"",'Mortgage 2 Monthly calcs'!Q506)</f>
        <v/>
      </c>
      <c r="W506" s="99" t="str">
        <f>IF(ISBLANK('Mortgage 2 Monthly calcs'!R506),"",'Mortgage 2 Monthly calcs'!R506)</f>
        <v/>
      </c>
      <c r="X506" s="99">
        <f>IF(ISBLANK('Mortgage 2 Monthly calcs'!S506),"",'Mortgage 2 Monthly calcs'!S506)</f>
        <v>0</v>
      </c>
      <c r="Y506" s="99" t="str">
        <f>IF(ISBLANK('Mortgage 2 Monthly calcs'!T506),"",'Mortgage 2 Monthly calcs'!T506)</f>
        <v/>
      </c>
      <c r="Z506" s="99">
        <f>IF(ISBLANK('Mortgage 2 Monthly calcs'!U506),"",'Mortgage 2 Monthly calcs'!U506)</f>
        <v>93290.420445652519</v>
      </c>
      <c r="AA506" s="99" t="str">
        <f>IF(ISBLANK('Mortgage 2 Monthly calcs'!V506),"",'Mortgage 2 Monthly calcs'!V506)</f>
        <v/>
      </c>
      <c r="AB506" s="99" t="str">
        <f>IF(ISBLANK('Mortgage 2 Monthly calcs'!W506),"",'Mortgage 2 Monthly calcs'!W506)</f>
        <v/>
      </c>
    </row>
    <row r="507" spans="2:28" x14ac:dyDescent="0.25">
      <c r="B507" s="110"/>
      <c r="C507" s="111"/>
      <c r="D507" s="124" t="str">
        <f>IF(K1275=1,F499+1,"")</f>
        <v/>
      </c>
      <c r="E507" s="122" t="str">
        <f>IF(ISBLANK('Mortgage 2 Monthly calcs'!E507),"",'Mortgage 2 Monthly calcs'!E507)</f>
        <v/>
      </c>
      <c r="F507" s="122" t="str">
        <f>IF(ISBLANK('Mortgage 2 Monthly calcs'!F507),"",'Mortgage 2 Monthly calcs'!F507)</f>
        <v>Feb</v>
      </c>
      <c r="G507" s="123"/>
      <c r="H507" s="123">
        <f>IF(ISBLANK('Mortgage 2 Monthly calcs'!G507),"",'Mortgage 2 Monthly calcs'!G507)</f>
        <v>0</v>
      </c>
      <c r="I507" s="99" t="e">
        <f>IF(ISBLANK('Mortgage 2 Monthly calcs'!H507),"",'Mortgage 2 Monthly calcs'!H507)</f>
        <v>#VALUE!</v>
      </c>
      <c r="J507" s="99">
        <f>IF(ISBLANK('Mortgage 2 Monthly calcs'!I507),"",'Mortgage 2 Monthly calcs'!I507)</f>
        <v>0</v>
      </c>
      <c r="K507" s="99" t="str">
        <f>IF(ISBLANK('Mortgage 2 Monthly calcs'!J507),"",'Mortgage 2 Monthly calcs'!J507)</f>
        <v/>
      </c>
      <c r="L507" s="99"/>
      <c r="M507" s="99">
        <f>IF(ISBLANK('Mortgage 2 Monthly calcs'!K507),"",'Mortgage 2 Monthly calcs'!K507)</f>
        <v>0</v>
      </c>
      <c r="N507" s="99"/>
      <c r="O507" s="99" t="e">
        <f>IF(ISBLANK('Mortgage 2 Monthly calcs'!L507),"",'Mortgage 2 Monthly calcs'!L507)</f>
        <v>#VALUE!</v>
      </c>
      <c r="P507" s="99"/>
      <c r="Q507" s="99" t="str">
        <f>IF(ISBLANK('Mortgage 2 Monthly calcs'!M507),"",'Mortgage 2 Monthly calcs'!M507)</f>
        <v/>
      </c>
      <c r="R507" s="99" t="str">
        <f>IF(ISBLANK('Mortgage 2 Monthly calcs'!N507),"",'Mortgage 2 Monthly calcs'!N507)</f>
        <v/>
      </c>
      <c r="S507" s="99" t="str">
        <f>IF(ISBLANK('Mortgage 2 Monthly calcs'!O507),"",'Mortgage 2 Monthly calcs'!O507)</f>
        <v/>
      </c>
      <c r="T507" s="99"/>
      <c r="U507" s="99">
        <f>IF(ISBLANK('Mortgage 2 Monthly calcs'!P507),"",'Mortgage 2 Monthly calcs'!P507)</f>
        <v>0</v>
      </c>
      <c r="V507" s="99" t="str">
        <f>IF(ISBLANK('Mortgage 2 Monthly calcs'!Q507),"",'Mortgage 2 Monthly calcs'!Q507)</f>
        <v/>
      </c>
      <c r="W507" s="99" t="str">
        <f>IF(ISBLANK('Mortgage 2 Monthly calcs'!R507),"",'Mortgage 2 Monthly calcs'!R507)</f>
        <v/>
      </c>
      <c r="X507" s="99">
        <f>IF(ISBLANK('Mortgage 2 Monthly calcs'!S507),"",'Mortgage 2 Monthly calcs'!S507)</f>
        <v>0</v>
      </c>
      <c r="Y507" s="99" t="str">
        <f>IF(ISBLANK('Mortgage 2 Monthly calcs'!T507),"",'Mortgage 2 Monthly calcs'!T507)</f>
        <v/>
      </c>
      <c r="Z507" s="99">
        <f>IF(ISBLANK('Mortgage 2 Monthly calcs'!U507),"",'Mortgage 2 Monthly calcs'!U507)</f>
        <v>93290.420445652519</v>
      </c>
      <c r="AA507" s="99" t="str">
        <f>IF(ISBLANK('Mortgage 2 Monthly calcs'!V507),"",'Mortgage 2 Monthly calcs'!V507)</f>
        <v/>
      </c>
      <c r="AB507" s="99" t="str">
        <f>IF(ISBLANK('Mortgage 2 Monthly calcs'!W507),"",'Mortgage 2 Monthly calcs'!W507)</f>
        <v/>
      </c>
    </row>
    <row r="508" spans="2:28" x14ac:dyDescent="0.25">
      <c r="B508" s="110"/>
      <c r="C508" s="111"/>
      <c r="D508" s="124" t="str">
        <f>IF(K1276=1,F499+1,"")</f>
        <v/>
      </c>
      <c r="E508" s="122" t="str">
        <f>IF(ISBLANK('Mortgage 2 Monthly calcs'!E508),"",'Mortgage 2 Monthly calcs'!E508)</f>
        <v/>
      </c>
      <c r="F508" s="122" t="str">
        <f>IF(ISBLANK('Mortgage 2 Monthly calcs'!F508),"",'Mortgage 2 Monthly calcs'!F508)</f>
        <v>Mar</v>
      </c>
      <c r="G508" s="123"/>
      <c r="H508" s="123">
        <f>IF(ISBLANK('Mortgage 2 Monthly calcs'!G508),"",'Mortgage 2 Monthly calcs'!G508)</f>
        <v>0</v>
      </c>
      <c r="I508" s="99" t="e">
        <f>IF(ISBLANK('Mortgage 2 Monthly calcs'!H508),"",'Mortgage 2 Monthly calcs'!H508)</f>
        <v>#VALUE!</v>
      </c>
      <c r="J508" s="99">
        <f>IF(ISBLANK('Mortgage 2 Monthly calcs'!I508),"",'Mortgage 2 Monthly calcs'!I508)</f>
        <v>0</v>
      </c>
      <c r="K508" s="99" t="str">
        <f>IF(ISBLANK('Mortgage 2 Monthly calcs'!J508),"",'Mortgage 2 Monthly calcs'!J508)</f>
        <v/>
      </c>
      <c r="L508" s="99"/>
      <c r="M508" s="99">
        <f>IF(ISBLANK('Mortgage 2 Monthly calcs'!K508),"",'Mortgage 2 Monthly calcs'!K508)</f>
        <v>0</v>
      </c>
      <c r="N508" s="99"/>
      <c r="O508" s="99" t="e">
        <f>IF(ISBLANK('Mortgage 2 Monthly calcs'!L508),"",'Mortgage 2 Monthly calcs'!L508)</f>
        <v>#VALUE!</v>
      </c>
      <c r="P508" s="99"/>
      <c r="Q508" s="99" t="str">
        <f>IF(ISBLANK('Mortgage 2 Monthly calcs'!M508),"",'Mortgage 2 Monthly calcs'!M508)</f>
        <v/>
      </c>
      <c r="R508" s="99" t="str">
        <f>IF(ISBLANK('Mortgage 2 Monthly calcs'!N508),"",'Mortgage 2 Monthly calcs'!N508)</f>
        <v/>
      </c>
      <c r="S508" s="99" t="str">
        <f>IF(ISBLANK('Mortgage 2 Monthly calcs'!O508),"",'Mortgage 2 Monthly calcs'!O508)</f>
        <v/>
      </c>
      <c r="T508" s="99"/>
      <c r="U508" s="99">
        <f>IF(ISBLANK('Mortgage 2 Monthly calcs'!P508),"",'Mortgage 2 Monthly calcs'!P508)</f>
        <v>0</v>
      </c>
      <c r="V508" s="99" t="str">
        <f>IF(ISBLANK('Mortgage 2 Monthly calcs'!Q508),"",'Mortgage 2 Monthly calcs'!Q508)</f>
        <v/>
      </c>
      <c r="W508" s="99" t="str">
        <f>IF(ISBLANK('Mortgage 2 Monthly calcs'!R508),"",'Mortgage 2 Monthly calcs'!R508)</f>
        <v/>
      </c>
      <c r="X508" s="99">
        <f>IF(ISBLANK('Mortgage 2 Monthly calcs'!S508),"",'Mortgage 2 Monthly calcs'!S508)</f>
        <v>0</v>
      </c>
      <c r="Y508" s="99" t="str">
        <f>IF(ISBLANK('Mortgage 2 Monthly calcs'!T508),"",'Mortgage 2 Monthly calcs'!T508)</f>
        <v/>
      </c>
      <c r="Z508" s="99">
        <f>IF(ISBLANK('Mortgage 2 Monthly calcs'!U508),"",'Mortgage 2 Monthly calcs'!U508)</f>
        <v>93290.420445652519</v>
      </c>
      <c r="AA508" s="99" t="str">
        <f>IF(ISBLANK('Mortgage 2 Monthly calcs'!V508),"",'Mortgage 2 Monthly calcs'!V508)</f>
        <v/>
      </c>
      <c r="AB508" s="99" t="str">
        <f>IF(ISBLANK('Mortgage 2 Monthly calcs'!W508),"",'Mortgage 2 Monthly calcs'!W508)</f>
        <v/>
      </c>
    </row>
    <row r="509" spans="2:28" x14ac:dyDescent="0.25">
      <c r="B509" s="110"/>
      <c r="C509" s="111"/>
      <c r="D509" s="124" t="str">
        <f>IF(K1277=1,F499+1,"")</f>
        <v/>
      </c>
      <c r="E509" s="122" t="str">
        <f>IF(ISBLANK('Mortgage 2 Monthly calcs'!E509),"",'Mortgage 2 Monthly calcs'!E509)</f>
        <v/>
      </c>
      <c r="F509" s="122" t="str">
        <f>IF(ISBLANK('Mortgage 2 Monthly calcs'!F509),"",'Mortgage 2 Monthly calcs'!F509)</f>
        <v>Apr</v>
      </c>
      <c r="G509" s="123"/>
      <c r="H509" s="123">
        <f>IF(ISBLANK('Mortgage 2 Monthly calcs'!G509),"",'Mortgage 2 Monthly calcs'!G509)</f>
        <v>0</v>
      </c>
      <c r="I509" s="99" t="e">
        <f>IF(ISBLANK('Mortgage 2 Monthly calcs'!H509),"",'Mortgage 2 Monthly calcs'!H509)</f>
        <v>#VALUE!</v>
      </c>
      <c r="J509" s="99">
        <f>IF(ISBLANK('Mortgage 2 Monthly calcs'!I509),"",'Mortgage 2 Monthly calcs'!I509)</f>
        <v>0</v>
      </c>
      <c r="K509" s="99" t="str">
        <f>IF(ISBLANK('Mortgage 2 Monthly calcs'!J509),"",'Mortgage 2 Monthly calcs'!J509)</f>
        <v/>
      </c>
      <c r="L509" s="99"/>
      <c r="M509" s="99">
        <f>IF(ISBLANK('Mortgage 2 Monthly calcs'!K509),"",'Mortgage 2 Monthly calcs'!K509)</f>
        <v>0</v>
      </c>
      <c r="N509" s="99"/>
      <c r="O509" s="99" t="e">
        <f>IF(ISBLANK('Mortgage 2 Monthly calcs'!L509),"",'Mortgage 2 Monthly calcs'!L509)</f>
        <v>#VALUE!</v>
      </c>
      <c r="P509" s="99"/>
      <c r="Q509" s="99" t="str">
        <f>IF(ISBLANK('Mortgage 2 Monthly calcs'!M509),"",'Mortgage 2 Monthly calcs'!M509)</f>
        <v/>
      </c>
      <c r="R509" s="99" t="str">
        <f>IF(ISBLANK('Mortgage 2 Monthly calcs'!N509),"",'Mortgage 2 Monthly calcs'!N509)</f>
        <v/>
      </c>
      <c r="S509" s="99" t="str">
        <f>IF(ISBLANK('Mortgage 2 Monthly calcs'!O509),"",'Mortgage 2 Monthly calcs'!O509)</f>
        <v/>
      </c>
      <c r="T509" s="99"/>
      <c r="U509" s="99">
        <f>IF(ISBLANK('Mortgage 2 Monthly calcs'!P509),"",'Mortgage 2 Monthly calcs'!P509)</f>
        <v>0</v>
      </c>
      <c r="V509" s="99" t="str">
        <f>IF(ISBLANK('Mortgage 2 Monthly calcs'!Q509),"",'Mortgage 2 Monthly calcs'!Q509)</f>
        <v/>
      </c>
      <c r="W509" s="99" t="str">
        <f>IF(ISBLANK('Mortgage 2 Monthly calcs'!R509),"",'Mortgage 2 Monthly calcs'!R509)</f>
        <v/>
      </c>
      <c r="X509" s="99">
        <f>IF(ISBLANK('Mortgage 2 Monthly calcs'!S509),"",'Mortgage 2 Monthly calcs'!S509)</f>
        <v>0</v>
      </c>
      <c r="Y509" s="99" t="str">
        <f>IF(ISBLANK('Mortgage 2 Monthly calcs'!T509),"",'Mortgage 2 Monthly calcs'!T509)</f>
        <v/>
      </c>
      <c r="Z509" s="99">
        <f>IF(ISBLANK('Mortgage 2 Monthly calcs'!U509),"",'Mortgage 2 Monthly calcs'!U509)</f>
        <v>93290.420445652519</v>
      </c>
      <c r="AA509" s="99" t="str">
        <f>IF(ISBLANK('Mortgage 2 Monthly calcs'!V509),"",'Mortgage 2 Monthly calcs'!V509)</f>
        <v/>
      </c>
      <c r="AB509" s="99" t="str">
        <f>IF(ISBLANK('Mortgage 2 Monthly calcs'!W509),"",'Mortgage 2 Monthly calcs'!W509)</f>
        <v/>
      </c>
    </row>
    <row r="510" spans="2:28" x14ac:dyDescent="0.25">
      <c r="B510" s="110"/>
      <c r="C510" s="111"/>
      <c r="D510" s="124" t="str">
        <f>IF(K1278=1,F499+1,"")</f>
        <v/>
      </c>
      <c r="E510" s="122" t="str">
        <f>IF(ISBLANK('Mortgage 2 Monthly calcs'!E510),"",'Mortgage 2 Monthly calcs'!E510)</f>
        <v/>
      </c>
      <c r="F510" s="122" t="str">
        <f>IF(ISBLANK('Mortgage 2 Monthly calcs'!F510),"",'Mortgage 2 Monthly calcs'!F510)</f>
        <v>May</v>
      </c>
      <c r="G510" s="123"/>
      <c r="H510" s="123">
        <f>IF(ISBLANK('Mortgage 2 Monthly calcs'!G510),"",'Mortgage 2 Monthly calcs'!G510)</f>
        <v>0</v>
      </c>
      <c r="I510" s="99" t="e">
        <f>IF(ISBLANK('Mortgage 2 Monthly calcs'!H510),"",'Mortgage 2 Monthly calcs'!H510)</f>
        <v>#VALUE!</v>
      </c>
      <c r="J510" s="99">
        <f>IF(ISBLANK('Mortgage 2 Monthly calcs'!I510),"",'Mortgage 2 Monthly calcs'!I510)</f>
        <v>0</v>
      </c>
      <c r="K510" s="99" t="str">
        <f>IF(ISBLANK('Mortgage 2 Monthly calcs'!J510),"",'Mortgage 2 Monthly calcs'!J510)</f>
        <v/>
      </c>
      <c r="L510" s="99"/>
      <c r="M510" s="99">
        <f>IF(ISBLANK('Mortgage 2 Monthly calcs'!K510),"",'Mortgage 2 Monthly calcs'!K510)</f>
        <v>0</v>
      </c>
      <c r="N510" s="99"/>
      <c r="O510" s="99" t="e">
        <f>IF(ISBLANK('Mortgage 2 Monthly calcs'!L510),"",'Mortgage 2 Monthly calcs'!L510)</f>
        <v>#VALUE!</v>
      </c>
      <c r="P510" s="99"/>
      <c r="Q510" s="99" t="str">
        <f>IF(ISBLANK('Mortgage 2 Monthly calcs'!M510),"",'Mortgage 2 Monthly calcs'!M510)</f>
        <v/>
      </c>
      <c r="R510" s="99" t="str">
        <f>IF(ISBLANK('Mortgage 2 Monthly calcs'!N510),"",'Mortgage 2 Monthly calcs'!N510)</f>
        <v/>
      </c>
      <c r="S510" s="99" t="str">
        <f>IF(ISBLANK('Mortgage 2 Monthly calcs'!O510),"",'Mortgage 2 Monthly calcs'!O510)</f>
        <v/>
      </c>
      <c r="T510" s="99"/>
      <c r="U510" s="99">
        <f>IF(ISBLANK('Mortgage 2 Monthly calcs'!P510),"",'Mortgage 2 Monthly calcs'!P510)</f>
        <v>0</v>
      </c>
      <c r="V510" s="99" t="str">
        <f>IF(ISBLANK('Mortgage 2 Monthly calcs'!Q510),"",'Mortgage 2 Monthly calcs'!Q510)</f>
        <v/>
      </c>
      <c r="W510" s="99" t="str">
        <f>IF(ISBLANK('Mortgage 2 Monthly calcs'!R510),"",'Mortgage 2 Monthly calcs'!R510)</f>
        <v/>
      </c>
      <c r="X510" s="99">
        <f>IF(ISBLANK('Mortgage 2 Monthly calcs'!S510),"",'Mortgage 2 Monthly calcs'!S510)</f>
        <v>0</v>
      </c>
      <c r="Y510" s="99" t="str">
        <f>IF(ISBLANK('Mortgage 2 Monthly calcs'!T510),"",'Mortgage 2 Monthly calcs'!T510)</f>
        <v/>
      </c>
      <c r="Z510" s="99">
        <f>IF(ISBLANK('Mortgage 2 Monthly calcs'!U510),"",'Mortgage 2 Monthly calcs'!U510)</f>
        <v>93290.420445652519</v>
      </c>
      <c r="AA510" s="99" t="str">
        <f>IF(ISBLANK('Mortgage 2 Monthly calcs'!V510),"",'Mortgage 2 Monthly calcs'!V510)</f>
        <v/>
      </c>
      <c r="AB510" s="99" t="str">
        <f>IF(ISBLANK('Mortgage 2 Monthly calcs'!W510),"",'Mortgage 2 Monthly calcs'!W510)</f>
        <v/>
      </c>
    </row>
    <row r="511" spans="2:28" x14ac:dyDescent="0.25">
      <c r="B511" s="110"/>
      <c r="C511" s="111"/>
      <c r="D511" s="124" t="str">
        <f>IF(K1279=1,F499+1,"")</f>
        <v/>
      </c>
      <c r="E511" s="122" t="str">
        <f>IF(ISBLANK('Mortgage 2 Monthly calcs'!E511),"",'Mortgage 2 Monthly calcs'!E511)</f>
        <v/>
      </c>
      <c r="F511" s="122" t="str">
        <f>IF(ISBLANK('Mortgage 2 Monthly calcs'!F511),"",'Mortgage 2 Monthly calcs'!F511)</f>
        <v>Jun</v>
      </c>
      <c r="G511" s="123"/>
      <c r="H511" s="123">
        <f>IF(ISBLANK('Mortgage 2 Monthly calcs'!G511),"",'Mortgage 2 Monthly calcs'!G511)</f>
        <v>0</v>
      </c>
      <c r="I511" s="99" t="e">
        <f>IF(ISBLANK('Mortgage 2 Monthly calcs'!H511),"",'Mortgage 2 Monthly calcs'!H511)</f>
        <v>#VALUE!</v>
      </c>
      <c r="J511" s="99">
        <f>IF(ISBLANK('Mortgage 2 Monthly calcs'!I511),"",'Mortgage 2 Monthly calcs'!I511)</f>
        <v>0</v>
      </c>
      <c r="K511" s="99" t="str">
        <f>IF(ISBLANK('Mortgage 2 Monthly calcs'!J511),"",'Mortgage 2 Monthly calcs'!J511)</f>
        <v/>
      </c>
      <c r="L511" s="99"/>
      <c r="M511" s="99">
        <f>IF(ISBLANK('Mortgage 2 Monthly calcs'!K511),"",'Mortgage 2 Monthly calcs'!K511)</f>
        <v>0</v>
      </c>
      <c r="N511" s="99"/>
      <c r="O511" s="99" t="e">
        <f>IF(ISBLANK('Mortgage 2 Monthly calcs'!L511),"",'Mortgage 2 Monthly calcs'!L511)</f>
        <v>#VALUE!</v>
      </c>
      <c r="P511" s="99"/>
      <c r="Q511" s="99" t="str">
        <f>IF(ISBLANK('Mortgage 2 Monthly calcs'!M511),"",'Mortgage 2 Monthly calcs'!M511)</f>
        <v/>
      </c>
      <c r="R511" s="99" t="str">
        <f>IF(ISBLANK('Mortgage 2 Monthly calcs'!N511),"",'Mortgage 2 Monthly calcs'!N511)</f>
        <v/>
      </c>
      <c r="S511" s="99" t="str">
        <f>IF(ISBLANK('Mortgage 2 Monthly calcs'!O511),"",'Mortgage 2 Monthly calcs'!O511)</f>
        <v/>
      </c>
      <c r="T511" s="99"/>
      <c r="U511" s="99">
        <f>IF(ISBLANK('Mortgage 2 Monthly calcs'!P511),"",'Mortgage 2 Monthly calcs'!P511)</f>
        <v>0</v>
      </c>
      <c r="V511" s="99" t="str">
        <f>IF(ISBLANK('Mortgage 2 Monthly calcs'!Q511),"",'Mortgage 2 Monthly calcs'!Q511)</f>
        <v/>
      </c>
      <c r="W511" s="99" t="str">
        <f>IF(ISBLANK('Mortgage 2 Monthly calcs'!R511),"",'Mortgage 2 Monthly calcs'!R511)</f>
        <v/>
      </c>
      <c r="X511" s="99">
        <f>IF(ISBLANK('Mortgage 2 Monthly calcs'!S511),"",'Mortgage 2 Monthly calcs'!S511)</f>
        <v>0</v>
      </c>
      <c r="Y511" s="99" t="str">
        <f>IF(ISBLANK('Mortgage 2 Monthly calcs'!T511),"",'Mortgage 2 Monthly calcs'!T511)</f>
        <v/>
      </c>
      <c r="Z511" s="99">
        <f>IF(ISBLANK('Mortgage 2 Monthly calcs'!U511),"",'Mortgage 2 Monthly calcs'!U511)</f>
        <v>93290.420445652519</v>
      </c>
      <c r="AA511" s="99" t="str">
        <f>IF(ISBLANK('Mortgage 2 Monthly calcs'!V511),"",'Mortgage 2 Monthly calcs'!V511)</f>
        <v/>
      </c>
      <c r="AB511" s="99" t="str">
        <f>IF(ISBLANK('Mortgage 2 Monthly calcs'!W511),"",'Mortgage 2 Monthly calcs'!W511)</f>
        <v/>
      </c>
    </row>
    <row r="512" spans="2:28" x14ac:dyDescent="0.25">
      <c r="B512" s="110"/>
      <c r="C512" s="111"/>
      <c r="D512" s="124" t="str">
        <f>IF(K1280=1,F499+1,"")</f>
        <v/>
      </c>
      <c r="E512" s="122" t="str">
        <f>IF(ISBLANK('Mortgage 2 Monthly calcs'!E512),"",'Mortgage 2 Monthly calcs'!E512)</f>
        <v/>
      </c>
      <c r="F512" s="122" t="str">
        <f>IF(ISBLANK('Mortgage 2 Monthly calcs'!F512),"",'Mortgage 2 Monthly calcs'!F512)</f>
        <v>Jul</v>
      </c>
      <c r="G512" s="123"/>
      <c r="H512" s="123">
        <f>IF(ISBLANK('Mortgage 2 Monthly calcs'!G512),"",'Mortgage 2 Monthly calcs'!G512)</f>
        <v>0</v>
      </c>
      <c r="I512" s="99" t="e">
        <f>IF(ISBLANK('Mortgage 2 Monthly calcs'!H512),"",'Mortgage 2 Monthly calcs'!H512)</f>
        <v>#VALUE!</v>
      </c>
      <c r="J512" s="99">
        <f>IF(ISBLANK('Mortgage 2 Monthly calcs'!I512),"",'Mortgage 2 Monthly calcs'!I512)</f>
        <v>0</v>
      </c>
      <c r="K512" s="99" t="str">
        <f>IF(ISBLANK('Mortgage 2 Monthly calcs'!J512),"",'Mortgage 2 Monthly calcs'!J512)</f>
        <v/>
      </c>
      <c r="L512" s="99"/>
      <c r="M512" s="99">
        <f>IF(ISBLANK('Mortgage 2 Monthly calcs'!K512),"",'Mortgage 2 Monthly calcs'!K512)</f>
        <v>0</v>
      </c>
      <c r="N512" s="99"/>
      <c r="O512" s="99" t="e">
        <f>IF(ISBLANK('Mortgage 2 Monthly calcs'!L512),"",'Mortgage 2 Monthly calcs'!L512)</f>
        <v>#VALUE!</v>
      </c>
      <c r="P512" s="99"/>
      <c r="Q512" s="99" t="str">
        <f>IF(ISBLANK('Mortgage 2 Monthly calcs'!M512),"",'Mortgage 2 Monthly calcs'!M512)</f>
        <v/>
      </c>
      <c r="R512" s="99" t="str">
        <f>IF(ISBLANK('Mortgage 2 Monthly calcs'!N512),"",'Mortgage 2 Monthly calcs'!N512)</f>
        <v/>
      </c>
      <c r="S512" s="99" t="str">
        <f>IF(ISBLANK('Mortgage 2 Monthly calcs'!O512),"",'Mortgage 2 Monthly calcs'!O512)</f>
        <v/>
      </c>
      <c r="T512" s="99"/>
      <c r="U512" s="99">
        <f>IF(ISBLANK('Mortgage 2 Monthly calcs'!P512),"",'Mortgage 2 Monthly calcs'!P512)</f>
        <v>0</v>
      </c>
      <c r="V512" s="99" t="str">
        <f>IF(ISBLANK('Mortgage 2 Monthly calcs'!Q512),"",'Mortgage 2 Monthly calcs'!Q512)</f>
        <v/>
      </c>
      <c r="W512" s="99" t="str">
        <f>IF(ISBLANK('Mortgage 2 Monthly calcs'!R512),"",'Mortgage 2 Monthly calcs'!R512)</f>
        <v/>
      </c>
      <c r="X512" s="99">
        <f>IF(ISBLANK('Mortgage 2 Monthly calcs'!S512),"",'Mortgage 2 Monthly calcs'!S512)</f>
        <v>0</v>
      </c>
      <c r="Y512" s="99" t="str">
        <f>IF(ISBLANK('Mortgage 2 Monthly calcs'!T512),"",'Mortgage 2 Monthly calcs'!T512)</f>
        <v/>
      </c>
      <c r="Z512" s="99">
        <f>IF(ISBLANK('Mortgage 2 Monthly calcs'!U512),"",'Mortgage 2 Monthly calcs'!U512)</f>
        <v>93290.420445652519</v>
      </c>
      <c r="AA512" s="99" t="str">
        <f>IF(ISBLANK('Mortgage 2 Monthly calcs'!V512),"",'Mortgage 2 Monthly calcs'!V512)</f>
        <v/>
      </c>
      <c r="AB512" s="99" t="str">
        <f>IF(ISBLANK('Mortgage 2 Monthly calcs'!W512),"",'Mortgage 2 Monthly calcs'!W512)</f>
        <v/>
      </c>
    </row>
    <row r="513" spans="2:28" x14ac:dyDescent="0.25">
      <c r="B513" s="110"/>
      <c r="C513" s="111"/>
      <c r="D513" s="124" t="str">
        <f>IF(K1281=1,F499+1,"")</f>
        <v/>
      </c>
      <c r="E513" s="122" t="str">
        <f>IF(ISBLANK('Mortgage 2 Monthly calcs'!E513),"",'Mortgage 2 Monthly calcs'!E513)</f>
        <v/>
      </c>
      <c r="F513" s="122" t="str">
        <f>IF(ISBLANK('Mortgage 2 Monthly calcs'!F513),"",'Mortgage 2 Monthly calcs'!F513)</f>
        <v>Aug</v>
      </c>
      <c r="G513" s="123"/>
      <c r="H513" s="123">
        <f>IF(ISBLANK('Mortgage 2 Monthly calcs'!G513),"",'Mortgage 2 Monthly calcs'!G513)</f>
        <v>0</v>
      </c>
      <c r="I513" s="99" t="e">
        <f>IF(ISBLANK('Mortgage 2 Monthly calcs'!H513),"",'Mortgage 2 Monthly calcs'!H513)</f>
        <v>#VALUE!</v>
      </c>
      <c r="J513" s="99">
        <f>IF(ISBLANK('Mortgage 2 Monthly calcs'!I513),"",'Mortgage 2 Monthly calcs'!I513)</f>
        <v>0</v>
      </c>
      <c r="K513" s="99" t="str">
        <f>IF(ISBLANK('Mortgage 2 Monthly calcs'!J513),"",'Mortgage 2 Monthly calcs'!J513)</f>
        <v/>
      </c>
      <c r="L513" s="99"/>
      <c r="M513" s="99">
        <f>IF(ISBLANK('Mortgage 2 Monthly calcs'!K513),"",'Mortgage 2 Monthly calcs'!K513)</f>
        <v>0</v>
      </c>
      <c r="N513" s="99"/>
      <c r="O513" s="99" t="e">
        <f>IF(ISBLANK('Mortgage 2 Monthly calcs'!L513),"",'Mortgage 2 Monthly calcs'!L513)</f>
        <v>#VALUE!</v>
      </c>
      <c r="P513" s="99"/>
      <c r="Q513" s="99" t="str">
        <f>IF(ISBLANK('Mortgage 2 Monthly calcs'!M513),"",'Mortgage 2 Monthly calcs'!M513)</f>
        <v/>
      </c>
      <c r="R513" s="99" t="str">
        <f>IF(ISBLANK('Mortgage 2 Monthly calcs'!N513),"",'Mortgage 2 Monthly calcs'!N513)</f>
        <v/>
      </c>
      <c r="S513" s="99" t="str">
        <f>IF(ISBLANK('Mortgage 2 Monthly calcs'!O513),"",'Mortgage 2 Monthly calcs'!O513)</f>
        <v/>
      </c>
      <c r="T513" s="99"/>
      <c r="U513" s="99">
        <f>IF(ISBLANK('Mortgage 2 Monthly calcs'!P513),"",'Mortgage 2 Monthly calcs'!P513)</f>
        <v>0</v>
      </c>
      <c r="V513" s="99" t="str">
        <f>IF(ISBLANK('Mortgage 2 Monthly calcs'!Q513),"",'Mortgage 2 Monthly calcs'!Q513)</f>
        <v/>
      </c>
      <c r="W513" s="99" t="str">
        <f>IF(ISBLANK('Mortgage 2 Monthly calcs'!R513),"",'Mortgage 2 Monthly calcs'!R513)</f>
        <v/>
      </c>
      <c r="X513" s="99">
        <f>IF(ISBLANK('Mortgage 2 Monthly calcs'!S513),"",'Mortgage 2 Monthly calcs'!S513)</f>
        <v>0</v>
      </c>
      <c r="Y513" s="99" t="str">
        <f>IF(ISBLANK('Mortgage 2 Monthly calcs'!T513),"",'Mortgage 2 Monthly calcs'!T513)</f>
        <v/>
      </c>
      <c r="Z513" s="99">
        <f>IF(ISBLANK('Mortgage 2 Monthly calcs'!U513),"",'Mortgage 2 Monthly calcs'!U513)</f>
        <v>93290.420445652519</v>
      </c>
      <c r="AA513" s="99" t="str">
        <f>IF(ISBLANK('Mortgage 2 Monthly calcs'!V513),"",'Mortgage 2 Monthly calcs'!V513)</f>
        <v/>
      </c>
      <c r="AB513" s="99" t="str">
        <f>IF(ISBLANK('Mortgage 2 Monthly calcs'!W513),"",'Mortgage 2 Monthly calcs'!W513)</f>
        <v/>
      </c>
    </row>
    <row r="514" spans="2:28" x14ac:dyDescent="0.25">
      <c r="B514" s="110"/>
      <c r="C514" s="111"/>
      <c r="D514" s="124" t="str">
        <f>IF(K1282=1,F499+1,"")</f>
        <v/>
      </c>
      <c r="E514" s="122" t="str">
        <f>IF(ISBLANK('Mortgage 2 Monthly calcs'!E514),"",'Mortgage 2 Monthly calcs'!E514)</f>
        <v/>
      </c>
      <c r="F514" s="122" t="str">
        <f>IF(ISBLANK('Mortgage 2 Monthly calcs'!F514),"",'Mortgage 2 Monthly calcs'!F514)</f>
        <v>Sep</v>
      </c>
      <c r="G514" s="123"/>
      <c r="H514" s="123">
        <f>IF(ISBLANK('Mortgage 2 Monthly calcs'!G514),"",'Mortgage 2 Monthly calcs'!G514)</f>
        <v>0</v>
      </c>
      <c r="I514" s="99" t="e">
        <f>IF(ISBLANK('Mortgage 2 Monthly calcs'!H514),"",'Mortgage 2 Monthly calcs'!H514)</f>
        <v>#VALUE!</v>
      </c>
      <c r="J514" s="99">
        <f>IF(ISBLANK('Mortgage 2 Monthly calcs'!I514),"",'Mortgage 2 Monthly calcs'!I514)</f>
        <v>0</v>
      </c>
      <c r="K514" s="99" t="str">
        <f>IF(ISBLANK('Mortgage 2 Monthly calcs'!J514),"",'Mortgage 2 Monthly calcs'!J514)</f>
        <v/>
      </c>
      <c r="L514" s="99"/>
      <c r="M514" s="99">
        <f>IF(ISBLANK('Mortgage 2 Monthly calcs'!K514),"",'Mortgage 2 Monthly calcs'!K514)</f>
        <v>0</v>
      </c>
      <c r="N514" s="99"/>
      <c r="O514" s="99" t="e">
        <f>IF(ISBLANK('Mortgage 2 Monthly calcs'!L514),"",'Mortgage 2 Monthly calcs'!L514)</f>
        <v>#VALUE!</v>
      </c>
      <c r="P514" s="99"/>
      <c r="Q514" s="99" t="str">
        <f>IF(ISBLANK('Mortgage 2 Monthly calcs'!M514),"",'Mortgage 2 Monthly calcs'!M514)</f>
        <v/>
      </c>
      <c r="R514" s="99" t="str">
        <f>IF(ISBLANK('Mortgage 2 Monthly calcs'!N514),"",'Mortgage 2 Monthly calcs'!N514)</f>
        <v/>
      </c>
      <c r="S514" s="99" t="str">
        <f>IF(ISBLANK('Mortgage 2 Monthly calcs'!O514),"",'Mortgage 2 Monthly calcs'!O514)</f>
        <v/>
      </c>
      <c r="T514" s="99"/>
      <c r="U514" s="99">
        <f>IF(ISBLANK('Mortgage 2 Monthly calcs'!P514),"",'Mortgage 2 Monthly calcs'!P514)</f>
        <v>0</v>
      </c>
      <c r="V514" s="99" t="str">
        <f>IF(ISBLANK('Mortgage 2 Monthly calcs'!Q514),"",'Mortgage 2 Monthly calcs'!Q514)</f>
        <v/>
      </c>
      <c r="W514" s="99" t="str">
        <f>IF(ISBLANK('Mortgage 2 Monthly calcs'!R514),"",'Mortgage 2 Monthly calcs'!R514)</f>
        <v/>
      </c>
      <c r="X514" s="99">
        <f>IF(ISBLANK('Mortgage 2 Monthly calcs'!S514),"",'Mortgage 2 Monthly calcs'!S514)</f>
        <v>0</v>
      </c>
      <c r="Y514" s="99" t="str">
        <f>IF(ISBLANK('Mortgage 2 Monthly calcs'!T514),"",'Mortgage 2 Monthly calcs'!T514)</f>
        <v/>
      </c>
      <c r="Z514" s="99">
        <f>IF(ISBLANK('Mortgage 2 Monthly calcs'!U514),"",'Mortgage 2 Monthly calcs'!U514)</f>
        <v>93290.420445652519</v>
      </c>
      <c r="AA514" s="99" t="str">
        <f>IF(ISBLANK('Mortgage 2 Monthly calcs'!V514),"",'Mortgage 2 Monthly calcs'!V514)</f>
        <v/>
      </c>
      <c r="AB514" s="99" t="str">
        <f>IF(ISBLANK('Mortgage 2 Monthly calcs'!W514),"",'Mortgage 2 Monthly calcs'!W514)</f>
        <v/>
      </c>
    </row>
    <row r="515" spans="2:28" x14ac:dyDescent="0.25">
      <c r="B515" s="110"/>
      <c r="C515" s="111"/>
      <c r="D515" s="124">
        <f>D503+1</f>
        <v>42</v>
      </c>
      <c r="E515" s="122" t="str">
        <f>IF(ISBLANK('Mortgage 2 Monthly calcs'!E515),"",'Mortgage 2 Monthly calcs'!E515)</f>
        <v/>
      </c>
      <c r="F515" s="122" t="str">
        <f>IF(ISBLANK('Mortgage 2 Monthly calcs'!F515),"",'Mortgage 2 Monthly calcs'!F515)</f>
        <v>Oct</v>
      </c>
      <c r="G515" s="123"/>
      <c r="H515" s="123">
        <f>IF(ISBLANK('Mortgage 2 Monthly calcs'!G515),"",'Mortgage 2 Monthly calcs'!G515)</f>
        <v>0</v>
      </c>
      <c r="I515" s="99" t="e">
        <f>IF(ISBLANK('Mortgage 2 Monthly calcs'!H515),"",'Mortgage 2 Monthly calcs'!H515)</f>
        <v>#VALUE!</v>
      </c>
      <c r="J515" s="99">
        <f>IF(ISBLANK('Mortgage 2 Monthly calcs'!I515),"",'Mortgage 2 Monthly calcs'!I515)</f>
        <v>0</v>
      </c>
      <c r="K515" s="99" t="str">
        <f>IF(ISBLANK('Mortgage 2 Monthly calcs'!J515),"",'Mortgage 2 Monthly calcs'!J515)</f>
        <v/>
      </c>
      <c r="L515" s="99"/>
      <c r="M515" s="99">
        <f>IF(ISBLANK('Mortgage 2 Monthly calcs'!K515),"",'Mortgage 2 Monthly calcs'!K515)</f>
        <v>0</v>
      </c>
      <c r="N515" s="99"/>
      <c r="O515" s="99" t="e">
        <f>IF(ISBLANK('Mortgage 2 Monthly calcs'!L515),"",'Mortgage 2 Monthly calcs'!L515)</f>
        <v>#VALUE!</v>
      </c>
      <c r="P515" s="99"/>
      <c r="Q515" s="99" t="str">
        <f>IF(ISBLANK('Mortgage 2 Monthly calcs'!M515),"",'Mortgage 2 Monthly calcs'!M515)</f>
        <v/>
      </c>
      <c r="R515" s="99" t="str">
        <f>IF(ISBLANK('Mortgage 2 Monthly calcs'!N515),"",'Mortgage 2 Monthly calcs'!N515)</f>
        <v/>
      </c>
      <c r="S515" s="99" t="str">
        <f>IF(ISBLANK('Mortgage 2 Monthly calcs'!O515),"",'Mortgage 2 Monthly calcs'!O515)</f>
        <v/>
      </c>
      <c r="T515" s="99"/>
      <c r="U515" s="99">
        <f>IF(ISBLANK('Mortgage 2 Monthly calcs'!P515),"",'Mortgage 2 Monthly calcs'!P515)</f>
        <v>0</v>
      </c>
      <c r="V515" s="99" t="str">
        <f>IF(ISBLANK('Mortgage 2 Monthly calcs'!Q515),"",'Mortgage 2 Monthly calcs'!Q515)</f>
        <v/>
      </c>
      <c r="W515" s="99" t="str">
        <f>IF(ISBLANK('Mortgage 2 Monthly calcs'!R515),"",'Mortgage 2 Monthly calcs'!R515)</f>
        <v/>
      </c>
      <c r="X515" s="99">
        <f>IF(ISBLANK('Mortgage 2 Monthly calcs'!S515),"",'Mortgage 2 Monthly calcs'!S515)</f>
        <v>0</v>
      </c>
      <c r="Y515" s="99" t="str">
        <f>IF(ISBLANK('Mortgage 2 Monthly calcs'!T515),"",'Mortgage 2 Monthly calcs'!T515)</f>
        <v/>
      </c>
      <c r="Z515" s="99">
        <f>IF(ISBLANK('Mortgage 2 Monthly calcs'!U515),"",'Mortgage 2 Monthly calcs'!U515)</f>
        <v>93290.420445652519</v>
      </c>
      <c r="AA515" s="99" t="str">
        <f>IF(ISBLANK('Mortgage 2 Monthly calcs'!V515),"",'Mortgage 2 Monthly calcs'!V515)</f>
        <v/>
      </c>
      <c r="AB515" s="99" t="str">
        <f>IF(ISBLANK('Mortgage 2 Monthly calcs'!W515),"",'Mortgage 2 Monthly calcs'!W515)</f>
        <v/>
      </c>
    </row>
    <row r="516" spans="2:28" x14ac:dyDescent="0.25">
      <c r="B516" s="110"/>
      <c r="C516" s="111"/>
      <c r="D516" s="124"/>
      <c r="E516" s="122" t="str">
        <f>IF(ISBLANK('Mortgage 2 Monthly calcs'!E516),"",'Mortgage 2 Monthly calcs'!E516)</f>
        <v/>
      </c>
      <c r="F516" s="122" t="str">
        <f>IF(ISBLANK('Mortgage 2 Monthly calcs'!F516),"",'Mortgage 2 Monthly calcs'!F516)</f>
        <v>Nov</v>
      </c>
      <c r="G516" s="123"/>
      <c r="H516" s="123">
        <f>IF(ISBLANK('Mortgage 2 Monthly calcs'!G516),"",'Mortgage 2 Monthly calcs'!G516)</f>
        <v>0</v>
      </c>
      <c r="I516" s="99" t="e">
        <f>IF(ISBLANK('Mortgage 2 Monthly calcs'!H516),"",'Mortgage 2 Monthly calcs'!H516)</f>
        <v>#VALUE!</v>
      </c>
      <c r="J516" s="99">
        <f>IF(ISBLANK('Mortgage 2 Monthly calcs'!I516),"",'Mortgage 2 Monthly calcs'!I516)</f>
        <v>0</v>
      </c>
      <c r="K516" s="99" t="str">
        <f>IF(ISBLANK('Mortgage 2 Monthly calcs'!J516),"",'Mortgage 2 Monthly calcs'!J516)</f>
        <v/>
      </c>
      <c r="L516" s="99"/>
      <c r="M516" s="99">
        <f>IF(ISBLANK('Mortgage 2 Monthly calcs'!K516),"",'Mortgage 2 Monthly calcs'!K516)</f>
        <v>0</v>
      </c>
      <c r="N516" s="99"/>
      <c r="O516" s="99" t="e">
        <f>IF(ISBLANK('Mortgage 2 Monthly calcs'!L516),"",'Mortgage 2 Monthly calcs'!L516)</f>
        <v>#VALUE!</v>
      </c>
      <c r="P516" s="99"/>
      <c r="Q516" s="99" t="str">
        <f>IF(ISBLANK('Mortgage 2 Monthly calcs'!M516),"",'Mortgage 2 Monthly calcs'!M516)</f>
        <v/>
      </c>
      <c r="R516" s="99" t="str">
        <f>IF(ISBLANK('Mortgage 2 Monthly calcs'!N516),"",'Mortgage 2 Monthly calcs'!N516)</f>
        <v/>
      </c>
      <c r="S516" s="99" t="str">
        <f>IF(ISBLANK('Mortgage 2 Monthly calcs'!O516),"",'Mortgage 2 Monthly calcs'!O516)</f>
        <v/>
      </c>
      <c r="T516" s="99"/>
      <c r="U516" s="99">
        <f>IF(ISBLANK('Mortgage 2 Monthly calcs'!P516),"",'Mortgage 2 Monthly calcs'!P516)</f>
        <v>0</v>
      </c>
      <c r="V516" s="99" t="str">
        <f>IF(ISBLANK('Mortgage 2 Monthly calcs'!Q516),"",'Mortgage 2 Monthly calcs'!Q516)</f>
        <v/>
      </c>
      <c r="W516" s="99" t="str">
        <f>IF(ISBLANK('Mortgage 2 Monthly calcs'!R516),"",'Mortgage 2 Monthly calcs'!R516)</f>
        <v/>
      </c>
      <c r="X516" s="99">
        <f>IF(ISBLANK('Mortgage 2 Monthly calcs'!S516),"",'Mortgage 2 Monthly calcs'!S516)</f>
        <v>0</v>
      </c>
      <c r="Y516" s="99" t="str">
        <f>IF(ISBLANK('Mortgage 2 Monthly calcs'!T516),"",'Mortgage 2 Monthly calcs'!T516)</f>
        <v/>
      </c>
      <c r="Z516" s="99">
        <f>IF(ISBLANK('Mortgage 2 Monthly calcs'!U516),"",'Mortgage 2 Monthly calcs'!U516)</f>
        <v>93290.420445652519</v>
      </c>
      <c r="AA516" s="99" t="str">
        <f>IF(ISBLANK('Mortgage 2 Monthly calcs'!V516),"",'Mortgage 2 Monthly calcs'!V516)</f>
        <v/>
      </c>
      <c r="AB516" s="99" t="str">
        <f>IF(ISBLANK('Mortgage 2 Monthly calcs'!W516),"",'Mortgage 2 Monthly calcs'!W516)</f>
        <v/>
      </c>
    </row>
    <row r="517" spans="2:28" x14ac:dyDescent="0.25">
      <c r="B517" s="110"/>
      <c r="C517" s="111"/>
      <c r="D517" s="124"/>
      <c r="E517" s="122" t="str">
        <f>IF(ISBLANK('Mortgage 2 Monthly calcs'!E517),"",'Mortgage 2 Monthly calcs'!E517)</f>
        <v/>
      </c>
      <c r="F517" s="122" t="str">
        <f>IF(ISBLANK('Mortgage 2 Monthly calcs'!F517),"",'Mortgage 2 Monthly calcs'!F517)</f>
        <v>Dec</v>
      </c>
      <c r="G517" s="123"/>
      <c r="H517" s="123">
        <f>IF(ISBLANK('Mortgage 2 Monthly calcs'!G517),"",'Mortgage 2 Monthly calcs'!G517)</f>
        <v>0</v>
      </c>
      <c r="I517" s="99" t="e">
        <f>IF(ISBLANK('Mortgage 2 Monthly calcs'!H517),"",'Mortgage 2 Monthly calcs'!H517)</f>
        <v>#VALUE!</v>
      </c>
      <c r="J517" s="99">
        <f>IF(ISBLANK('Mortgage 2 Monthly calcs'!I517),"",'Mortgage 2 Monthly calcs'!I517)</f>
        <v>0</v>
      </c>
      <c r="K517" s="99" t="str">
        <f>IF(ISBLANK('Mortgage 2 Monthly calcs'!J517),"",'Mortgage 2 Monthly calcs'!J517)</f>
        <v/>
      </c>
      <c r="L517" s="99"/>
      <c r="M517" s="99">
        <f>IF(ISBLANK('Mortgage 2 Monthly calcs'!K517),"",'Mortgage 2 Monthly calcs'!K517)</f>
        <v>0</v>
      </c>
      <c r="N517" s="99"/>
      <c r="O517" s="99" t="e">
        <f>IF(ISBLANK('Mortgage 2 Monthly calcs'!L517),"",'Mortgage 2 Monthly calcs'!L517)</f>
        <v>#VALUE!</v>
      </c>
      <c r="P517" s="99"/>
      <c r="Q517" s="99" t="str">
        <f>IF(ISBLANK('Mortgage 2 Monthly calcs'!M517),"",'Mortgage 2 Monthly calcs'!M517)</f>
        <v/>
      </c>
      <c r="R517" s="99" t="str">
        <f>IF(ISBLANK('Mortgage 2 Monthly calcs'!N517),"",'Mortgage 2 Monthly calcs'!N517)</f>
        <v/>
      </c>
      <c r="S517" s="99" t="str">
        <f>IF(ISBLANK('Mortgage 2 Monthly calcs'!O517),"",'Mortgage 2 Monthly calcs'!O517)</f>
        <v/>
      </c>
      <c r="T517" s="99"/>
      <c r="U517" s="99">
        <f>IF(ISBLANK('Mortgage 2 Monthly calcs'!P517),"",'Mortgage 2 Monthly calcs'!P517)</f>
        <v>0</v>
      </c>
      <c r="V517" s="99" t="str">
        <f>IF(ISBLANK('Mortgage 2 Monthly calcs'!Q517),"",'Mortgage 2 Monthly calcs'!Q517)</f>
        <v/>
      </c>
      <c r="W517" s="99" t="str">
        <f>IF(ISBLANK('Mortgage 2 Monthly calcs'!R517),"",'Mortgage 2 Monthly calcs'!R517)</f>
        <v/>
      </c>
      <c r="X517" s="99">
        <f>IF(ISBLANK('Mortgage 2 Monthly calcs'!S517),"",'Mortgage 2 Monthly calcs'!S517)</f>
        <v>0</v>
      </c>
      <c r="Y517" s="99" t="str">
        <f>IF(ISBLANK('Mortgage 2 Monthly calcs'!T517),"",'Mortgage 2 Monthly calcs'!T517)</f>
        <v/>
      </c>
      <c r="Z517" s="99">
        <f>IF(ISBLANK('Mortgage 2 Monthly calcs'!U517),"",'Mortgage 2 Monthly calcs'!U517)</f>
        <v>93290.420445652519</v>
      </c>
      <c r="AA517" s="99" t="str">
        <f>IF(ISBLANK('Mortgage 2 Monthly calcs'!V517),"",'Mortgage 2 Monthly calcs'!V517)</f>
        <v/>
      </c>
      <c r="AB517" s="99" t="str">
        <f>IF(ISBLANK('Mortgage 2 Monthly calcs'!W517),"",'Mortgage 2 Monthly calcs'!W517)</f>
        <v/>
      </c>
    </row>
    <row r="518" spans="2:28" x14ac:dyDescent="0.25">
      <c r="B518" s="110"/>
      <c r="C518" s="111"/>
      <c r="D518" s="124"/>
      <c r="E518" s="122">
        <f>IF(ISBLANK('Mortgage 2 Monthly calcs'!E518),"",'Mortgage 2 Monthly calcs'!E518)</f>
        <v>2052</v>
      </c>
      <c r="F518" s="122" t="str">
        <f>IF(ISBLANK('Mortgage 2 Monthly calcs'!F518),"",'Mortgage 2 Monthly calcs'!F518)</f>
        <v>Jan</v>
      </c>
      <c r="G518" s="123"/>
      <c r="H518" s="123">
        <f>IF(ISBLANK('Mortgage 2 Monthly calcs'!G518),"",'Mortgage 2 Monthly calcs'!G518)</f>
        <v>0</v>
      </c>
      <c r="I518" s="99" t="e">
        <f>IF(ISBLANK('Mortgage 2 Monthly calcs'!H518),"",'Mortgage 2 Monthly calcs'!H518)</f>
        <v>#VALUE!</v>
      </c>
      <c r="J518" s="99">
        <f>IF(ISBLANK('Mortgage 2 Monthly calcs'!I518),"",'Mortgage 2 Monthly calcs'!I518)</f>
        <v>0</v>
      </c>
      <c r="K518" s="99" t="str">
        <f>IF(ISBLANK('Mortgage 2 Monthly calcs'!J518),"",'Mortgage 2 Monthly calcs'!J518)</f>
        <v/>
      </c>
      <c r="L518" s="99"/>
      <c r="M518" s="99">
        <f>IF(ISBLANK('Mortgage 2 Monthly calcs'!K518),"",'Mortgage 2 Monthly calcs'!K518)</f>
        <v>0</v>
      </c>
      <c r="N518" s="99"/>
      <c r="O518" s="99" t="e">
        <f>IF(ISBLANK('Mortgage 2 Monthly calcs'!L518),"",'Mortgage 2 Monthly calcs'!L518)</f>
        <v>#VALUE!</v>
      </c>
      <c r="P518" s="99"/>
      <c r="Q518" s="99" t="str">
        <f>IF(ISBLANK('Mortgage 2 Monthly calcs'!M518),"",'Mortgage 2 Monthly calcs'!M518)</f>
        <v/>
      </c>
      <c r="R518" s="99" t="str">
        <f>IF(ISBLANK('Mortgage 2 Monthly calcs'!N518),"",'Mortgage 2 Monthly calcs'!N518)</f>
        <v/>
      </c>
      <c r="S518" s="99" t="str">
        <f>IF(ISBLANK('Mortgage 2 Monthly calcs'!O518),"",'Mortgage 2 Monthly calcs'!O518)</f>
        <v/>
      </c>
      <c r="T518" s="99"/>
      <c r="U518" s="99">
        <f>IF(ISBLANK('Mortgage 2 Monthly calcs'!P518),"",'Mortgage 2 Monthly calcs'!P518)</f>
        <v>0</v>
      </c>
      <c r="V518" s="99" t="str">
        <f>IF(ISBLANK('Mortgage 2 Monthly calcs'!Q518),"",'Mortgage 2 Monthly calcs'!Q518)</f>
        <v/>
      </c>
      <c r="W518" s="99" t="str">
        <f>IF(ISBLANK('Mortgage 2 Monthly calcs'!R518),"",'Mortgage 2 Monthly calcs'!R518)</f>
        <v/>
      </c>
      <c r="X518" s="99">
        <f>IF(ISBLANK('Mortgage 2 Monthly calcs'!S518),"",'Mortgage 2 Monthly calcs'!S518)</f>
        <v>0</v>
      </c>
      <c r="Y518" s="99" t="str">
        <f>IF(ISBLANK('Mortgage 2 Monthly calcs'!T518),"",'Mortgage 2 Monthly calcs'!T518)</f>
        <v/>
      </c>
      <c r="Z518" s="99">
        <f>IF(ISBLANK('Mortgage 2 Monthly calcs'!U518),"",'Mortgage 2 Monthly calcs'!U518)</f>
        <v>93290.420445652519</v>
      </c>
      <c r="AA518" s="99" t="str">
        <f>IF(ISBLANK('Mortgage 2 Monthly calcs'!V518),"",'Mortgage 2 Monthly calcs'!V518)</f>
        <v/>
      </c>
      <c r="AB518" s="99" t="str">
        <f>IF(ISBLANK('Mortgage 2 Monthly calcs'!W518),"",'Mortgage 2 Monthly calcs'!W518)</f>
        <v/>
      </c>
    </row>
    <row r="519" spans="2:28" x14ac:dyDescent="0.25">
      <c r="B519" s="110"/>
      <c r="C519" s="111"/>
      <c r="D519" s="124"/>
      <c r="E519" s="122" t="str">
        <f>IF(ISBLANK('Mortgage 2 Monthly calcs'!E519),"",'Mortgage 2 Monthly calcs'!E519)</f>
        <v/>
      </c>
      <c r="F519" s="122" t="str">
        <f>IF(ISBLANK('Mortgage 2 Monthly calcs'!F519),"",'Mortgage 2 Monthly calcs'!F519)</f>
        <v>Feb</v>
      </c>
      <c r="G519" s="123"/>
      <c r="H519" s="123">
        <f>IF(ISBLANK('Mortgage 2 Monthly calcs'!G519),"",'Mortgage 2 Monthly calcs'!G519)</f>
        <v>0</v>
      </c>
      <c r="I519" s="99" t="e">
        <f>IF(ISBLANK('Mortgage 2 Monthly calcs'!H519),"",'Mortgage 2 Monthly calcs'!H519)</f>
        <v>#VALUE!</v>
      </c>
      <c r="J519" s="99">
        <f>IF(ISBLANK('Mortgage 2 Monthly calcs'!I519),"",'Mortgage 2 Monthly calcs'!I519)</f>
        <v>0</v>
      </c>
      <c r="K519" s="99" t="str">
        <f>IF(ISBLANK('Mortgage 2 Monthly calcs'!J519),"",'Mortgage 2 Monthly calcs'!J519)</f>
        <v/>
      </c>
      <c r="L519" s="99"/>
      <c r="M519" s="99">
        <f>IF(ISBLANK('Mortgage 2 Monthly calcs'!K519),"",'Mortgage 2 Monthly calcs'!K519)</f>
        <v>0</v>
      </c>
      <c r="N519" s="99"/>
      <c r="O519" s="99" t="e">
        <f>IF(ISBLANK('Mortgage 2 Monthly calcs'!L519),"",'Mortgage 2 Monthly calcs'!L519)</f>
        <v>#VALUE!</v>
      </c>
      <c r="P519" s="99"/>
      <c r="Q519" s="99" t="str">
        <f>IF(ISBLANK('Mortgage 2 Monthly calcs'!M519),"",'Mortgage 2 Monthly calcs'!M519)</f>
        <v/>
      </c>
      <c r="R519" s="99" t="str">
        <f>IF(ISBLANK('Mortgage 2 Monthly calcs'!N519),"",'Mortgage 2 Monthly calcs'!N519)</f>
        <v/>
      </c>
      <c r="S519" s="99" t="str">
        <f>IF(ISBLANK('Mortgage 2 Monthly calcs'!O519),"",'Mortgage 2 Monthly calcs'!O519)</f>
        <v/>
      </c>
      <c r="T519" s="99"/>
      <c r="U519" s="99">
        <f>IF(ISBLANK('Mortgage 2 Monthly calcs'!P519),"",'Mortgage 2 Monthly calcs'!P519)</f>
        <v>0</v>
      </c>
      <c r="V519" s="99" t="str">
        <f>IF(ISBLANK('Mortgage 2 Monthly calcs'!Q519),"",'Mortgage 2 Monthly calcs'!Q519)</f>
        <v/>
      </c>
      <c r="W519" s="99" t="str">
        <f>IF(ISBLANK('Mortgage 2 Monthly calcs'!R519),"",'Mortgage 2 Monthly calcs'!R519)</f>
        <v/>
      </c>
      <c r="X519" s="99">
        <f>IF(ISBLANK('Mortgage 2 Monthly calcs'!S519),"",'Mortgage 2 Monthly calcs'!S519)</f>
        <v>0</v>
      </c>
      <c r="Y519" s="99" t="str">
        <f>IF(ISBLANK('Mortgage 2 Monthly calcs'!T519),"",'Mortgage 2 Monthly calcs'!T519)</f>
        <v/>
      </c>
      <c r="Z519" s="99">
        <f>IF(ISBLANK('Mortgage 2 Monthly calcs'!U519),"",'Mortgage 2 Monthly calcs'!U519)</f>
        <v>93290.420445652519</v>
      </c>
      <c r="AA519" s="99" t="str">
        <f>IF(ISBLANK('Mortgage 2 Monthly calcs'!V519),"",'Mortgage 2 Monthly calcs'!V519)</f>
        <v/>
      </c>
      <c r="AB519" s="99" t="str">
        <f>IF(ISBLANK('Mortgage 2 Monthly calcs'!W519),"",'Mortgage 2 Monthly calcs'!W519)</f>
        <v/>
      </c>
    </row>
    <row r="520" spans="2:28" x14ac:dyDescent="0.25">
      <c r="B520" s="110"/>
      <c r="C520" s="111"/>
      <c r="D520" s="124"/>
      <c r="E520" s="122" t="str">
        <f>IF(ISBLANK('Mortgage 2 Monthly calcs'!E520),"",'Mortgage 2 Monthly calcs'!E520)</f>
        <v/>
      </c>
      <c r="F520" s="122" t="str">
        <f>IF(ISBLANK('Mortgage 2 Monthly calcs'!F520),"",'Mortgage 2 Monthly calcs'!F520)</f>
        <v>Mar</v>
      </c>
      <c r="G520" s="123"/>
      <c r="H520" s="123">
        <f>IF(ISBLANK('Mortgage 2 Monthly calcs'!G520),"",'Mortgage 2 Monthly calcs'!G520)</f>
        <v>0</v>
      </c>
      <c r="I520" s="99" t="e">
        <f>IF(ISBLANK('Mortgage 2 Monthly calcs'!H520),"",'Mortgage 2 Monthly calcs'!H520)</f>
        <v>#VALUE!</v>
      </c>
      <c r="J520" s="99">
        <f>IF(ISBLANK('Mortgage 2 Monthly calcs'!I520),"",'Mortgage 2 Monthly calcs'!I520)</f>
        <v>0</v>
      </c>
      <c r="K520" s="99" t="str">
        <f>IF(ISBLANK('Mortgage 2 Monthly calcs'!J520),"",'Mortgage 2 Monthly calcs'!J520)</f>
        <v/>
      </c>
      <c r="L520" s="99"/>
      <c r="M520" s="99">
        <f>IF(ISBLANK('Mortgage 2 Monthly calcs'!K520),"",'Mortgage 2 Monthly calcs'!K520)</f>
        <v>0</v>
      </c>
      <c r="N520" s="99"/>
      <c r="O520" s="99" t="e">
        <f>IF(ISBLANK('Mortgage 2 Monthly calcs'!L520),"",'Mortgage 2 Monthly calcs'!L520)</f>
        <v>#VALUE!</v>
      </c>
      <c r="P520" s="99"/>
      <c r="Q520" s="99" t="str">
        <f>IF(ISBLANK('Mortgage 2 Monthly calcs'!M520),"",'Mortgage 2 Monthly calcs'!M520)</f>
        <v/>
      </c>
      <c r="R520" s="99" t="str">
        <f>IF(ISBLANK('Mortgage 2 Monthly calcs'!N520),"",'Mortgage 2 Monthly calcs'!N520)</f>
        <v/>
      </c>
      <c r="S520" s="99" t="str">
        <f>IF(ISBLANK('Mortgage 2 Monthly calcs'!O520),"",'Mortgage 2 Monthly calcs'!O520)</f>
        <v/>
      </c>
      <c r="T520" s="99"/>
      <c r="U520" s="99">
        <f>IF(ISBLANK('Mortgage 2 Monthly calcs'!P520),"",'Mortgage 2 Monthly calcs'!P520)</f>
        <v>0</v>
      </c>
      <c r="V520" s="99" t="str">
        <f>IF(ISBLANK('Mortgage 2 Monthly calcs'!Q520),"",'Mortgage 2 Monthly calcs'!Q520)</f>
        <v/>
      </c>
      <c r="W520" s="99" t="str">
        <f>IF(ISBLANK('Mortgage 2 Monthly calcs'!R520),"",'Mortgage 2 Monthly calcs'!R520)</f>
        <v/>
      </c>
      <c r="X520" s="99">
        <f>IF(ISBLANK('Mortgage 2 Monthly calcs'!S520),"",'Mortgage 2 Monthly calcs'!S520)</f>
        <v>0</v>
      </c>
      <c r="Y520" s="99" t="str">
        <f>IF(ISBLANK('Mortgage 2 Monthly calcs'!T520),"",'Mortgage 2 Monthly calcs'!T520)</f>
        <v/>
      </c>
      <c r="Z520" s="99">
        <f>IF(ISBLANK('Mortgage 2 Monthly calcs'!U520),"",'Mortgage 2 Monthly calcs'!U520)</f>
        <v>93290.420445652519</v>
      </c>
      <c r="AA520" s="99" t="str">
        <f>IF(ISBLANK('Mortgage 2 Monthly calcs'!V520),"",'Mortgage 2 Monthly calcs'!V520)</f>
        <v/>
      </c>
      <c r="AB520" s="99" t="str">
        <f>IF(ISBLANK('Mortgage 2 Monthly calcs'!W520),"",'Mortgage 2 Monthly calcs'!W520)</f>
        <v/>
      </c>
    </row>
    <row r="521" spans="2:28" x14ac:dyDescent="0.25">
      <c r="B521" s="110"/>
      <c r="C521" s="111"/>
      <c r="D521" s="124"/>
      <c r="E521" s="122" t="str">
        <f>IF(ISBLANK('Mortgage 2 Monthly calcs'!E521),"",'Mortgage 2 Monthly calcs'!E521)</f>
        <v/>
      </c>
      <c r="F521" s="122" t="str">
        <f>IF(ISBLANK('Mortgage 2 Monthly calcs'!F521),"",'Mortgage 2 Monthly calcs'!F521)</f>
        <v>Apr</v>
      </c>
      <c r="G521" s="123"/>
      <c r="H521" s="123">
        <f>IF(ISBLANK('Mortgage 2 Monthly calcs'!G521),"",'Mortgage 2 Monthly calcs'!G521)</f>
        <v>0</v>
      </c>
      <c r="I521" s="99" t="e">
        <f>IF(ISBLANK('Mortgage 2 Monthly calcs'!H521),"",'Mortgage 2 Monthly calcs'!H521)</f>
        <v>#VALUE!</v>
      </c>
      <c r="J521" s="99">
        <f>IF(ISBLANK('Mortgage 2 Monthly calcs'!I521),"",'Mortgage 2 Monthly calcs'!I521)</f>
        <v>0</v>
      </c>
      <c r="K521" s="99" t="str">
        <f>IF(ISBLANK('Mortgage 2 Monthly calcs'!J521),"",'Mortgage 2 Monthly calcs'!J521)</f>
        <v/>
      </c>
      <c r="L521" s="99"/>
      <c r="M521" s="99">
        <f>IF(ISBLANK('Mortgage 2 Monthly calcs'!K521),"",'Mortgage 2 Monthly calcs'!K521)</f>
        <v>0</v>
      </c>
      <c r="N521" s="99"/>
      <c r="O521" s="99" t="e">
        <f>IF(ISBLANK('Mortgage 2 Monthly calcs'!L521),"",'Mortgage 2 Monthly calcs'!L521)</f>
        <v>#VALUE!</v>
      </c>
      <c r="P521" s="99"/>
      <c r="Q521" s="99" t="str">
        <f>IF(ISBLANK('Mortgage 2 Monthly calcs'!M521),"",'Mortgage 2 Monthly calcs'!M521)</f>
        <v/>
      </c>
      <c r="R521" s="99" t="str">
        <f>IF(ISBLANK('Mortgage 2 Monthly calcs'!N521),"",'Mortgage 2 Monthly calcs'!N521)</f>
        <v/>
      </c>
      <c r="S521" s="99" t="str">
        <f>IF(ISBLANK('Mortgage 2 Monthly calcs'!O521),"",'Mortgage 2 Monthly calcs'!O521)</f>
        <v/>
      </c>
      <c r="T521" s="99"/>
      <c r="U521" s="99">
        <f>IF(ISBLANK('Mortgage 2 Monthly calcs'!P521),"",'Mortgage 2 Monthly calcs'!P521)</f>
        <v>0</v>
      </c>
      <c r="V521" s="99" t="str">
        <f>IF(ISBLANK('Mortgage 2 Monthly calcs'!Q521),"",'Mortgage 2 Monthly calcs'!Q521)</f>
        <v/>
      </c>
      <c r="W521" s="99" t="str">
        <f>IF(ISBLANK('Mortgage 2 Monthly calcs'!R521),"",'Mortgage 2 Monthly calcs'!R521)</f>
        <v/>
      </c>
      <c r="X521" s="99">
        <f>IF(ISBLANK('Mortgage 2 Monthly calcs'!S521),"",'Mortgage 2 Monthly calcs'!S521)</f>
        <v>0</v>
      </c>
      <c r="Y521" s="99" t="str">
        <f>IF(ISBLANK('Mortgage 2 Monthly calcs'!T521),"",'Mortgage 2 Monthly calcs'!T521)</f>
        <v/>
      </c>
      <c r="Z521" s="99">
        <f>IF(ISBLANK('Mortgage 2 Monthly calcs'!U521),"",'Mortgage 2 Monthly calcs'!U521)</f>
        <v>93290.420445652519</v>
      </c>
      <c r="AA521" s="99" t="str">
        <f>IF(ISBLANK('Mortgage 2 Monthly calcs'!V521),"",'Mortgage 2 Monthly calcs'!V521)</f>
        <v/>
      </c>
      <c r="AB521" s="99" t="str">
        <f>IF(ISBLANK('Mortgage 2 Monthly calcs'!W521),"",'Mortgage 2 Monthly calcs'!W521)</f>
        <v/>
      </c>
    </row>
    <row r="522" spans="2:28" x14ac:dyDescent="0.25">
      <c r="B522" s="110"/>
      <c r="C522" s="111"/>
      <c r="D522" s="124"/>
      <c r="E522" s="122" t="str">
        <f>IF(ISBLANK('Mortgage 2 Monthly calcs'!E522),"",'Mortgage 2 Monthly calcs'!E522)</f>
        <v/>
      </c>
      <c r="F522" s="122" t="str">
        <f>IF(ISBLANK('Mortgage 2 Monthly calcs'!F522),"",'Mortgage 2 Monthly calcs'!F522)</f>
        <v>May</v>
      </c>
      <c r="G522" s="123"/>
      <c r="H522" s="123">
        <f>IF(ISBLANK('Mortgage 2 Monthly calcs'!G522),"",'Mortgage 2 Monthly calcs'!G522)</f>
        <v>0</v>
      </c>
      <c r="I522" s="99" t="e">
        <f>IF(ISBLANK('Mortgage 2 Monthly calcs'!H522),"",'Mortgage 2 Monthly calcs'!H522)</f>
        <v>#VALUE!</v>
      </c>
      <c r="J522" s="99">
        <f>IF(ISBLANK('Mortgage 2 Monthly calcs'!I522),"",'Mortgage 2 Monthly calcs'!I522)</f>
        <v>0</v>
      </c>
      <c r="K522" s="99" t="str">
        <f>IF(ISBLANK('Mortgage 2 Monthly calcs'!J522),"",'Mortgage 2 Monthly calcs'!J522)</f>
        <v/>
      </c>
      <c r="L522" s="99"/>
      <c r="M522" s="99">
        <f>IF(ISBLANK('Mortgage 2 Monthly calcs'!K522),"",'Mortgage 2 Monthly calcs'!K522)</f>
        <v>0</v>
      </c>
      <c r="N522" s="99"/>
      <c r="O522" s="99" t="e">
        <f>IF(ISBLANK('Mortgage 2 Monthly calcs'!L522),"",'Mortgage 2 Monthly calcs'!L522)</f>
        <v>#VALUE!</v>
      </c>
      <c r="P522" s="99"/>
      <c r="Q522" s="99" t="str">
        <f>IF(ISBLANK('Mortgage 2 Monthly calcs'!M522),"",'Mortgage 2 Monthly calcs'!M522)</f>
        <v/>
      </c>
      <c r="R522" s="99" t="str">
        <f>IF(ISBLANK('Mortgage 2 Monthly calcs'!N522),"",'Mortgage 2 Monthly calcs'!N522)</f>
        <v/>
      </c>
      <c r="S522" s="99" t="str">
        <f>IF(ISBLANK('Mortgage 2 Monthly calcs'!O522),"",'Mortgage 2 Monthly calcs'!O522)</f>
        <v/>
      </c>
      <c r="T522" s="99"/>
      <c r="U522" s="99">
        <f>IF(ISBLANK('Mortgage 2 Monthly calcs'!P522),"",'Mortgage 2 Monthly calcs'!P522)</f>
        <v>0</v>
      </c>
      <c r="V522" s="99" t="str">
        <f>IF(ISBLANK('Mortgage 2 Monthly calcs'!Q522),"",'Mortgage 2 Monthly calcs'!Q522)</f>
        <v/>
      </c>
      <c r="W522" s="99" t="str">
        <f>IF(ISBLANK('Mortgage 2 Monthly calcs'!R522),"",'Mortgage 2 Monthly calcs'!R522)</f>
        <v/>
      </c>
      <c r="X522" s="99">
        <f>IF(ISBLANK('Mortgage 2 Monthly calcs'!S522),"",'Mortgage 2 Monthly calcs'!S522)</f>
        <v>0</v>
      </c>
      <c r="Y522" s="99" t="str">
        <f>IF(ISBLANK('Mortgage 2 Monthly calcs'!T522),"",'Mortgage 2 Monthly calcs'!T522)</f>
        <v/>
      </c>
      <c r="Z522" s="99">
        <f>IF(ISBLANK('Mortgage 2 Monthly calcs'!U522),"",'Mortgage 2 Monthly calcs'!U522)</f>
        <v>93290.420445652519</v>
      </c>
      <c r="AA522" s="99" t="str">
        <f>IF(ISBLANK('Mortgage 2 Monthly calcs'!V522),"",'Mortgage 2 Monthly calcs'!V522)</f>
        <v/>
      </c>
      <c r="AB522" s="99" t="str">
        <f>IF(ISBLANK('Mortgage 2 Monthly calcs'!W522),"",'Mortgage 2 Monthly calcs'!W522)</f>
        <v/>
      </c>
    </row>
    <row r="523" spans="2:28" x14ac:dyDescent="0.25">
      <c r="B523" s="110"/>
      <c r="C523" s="111"/>
      <c r="D523" s="124"/>
      <c r="E523" s="122" t="str">
        <f>IF(ISBLANK('Mortgage 2 Monthly calcs'!E523),"",'Mortgage 2 Monthly calcs'!E523)</f>
        <v/>
      </c>
      <c r="F523" s="122" t="str">
        <f>IF(ISBLANK('Mortgage 2 Monthly calcs'!F523),"",'Mortgage 2 Monthly calcs'!F523)</f>
        <v>Jun</v>
      </c>
      <c r="G523" s="123"/>
      <c r="H523" s="123">
        <f>IF(ISBLANK('Mortgage 2 Monthly calcs'!G523),"",'Mortgage 2 Monthly calcs'!G523)</f>
        <v>0</v>
      </c>
      <c r="I523" s="99" t="e">
        <f>IF(ISBLANK('Mortgage 2 Monthly calcs'!H523),"",'Mortgage 2 Monthly calcs'!H523)</f>
        <v>#VALUE!</v>
      </c>
      <c r="J523" s="99">
        <f>IF(ISBLANK('Mortgage 2 Monthly calcs'!I523),"",'Mortgage 2 Monthly calcs'!I523)</f>
        <v>0</v>
      </c>
      <c r="K523" s="99" t="str">
        <f>IF(ISBLANK('Mortgage 2 Monthly calcs'!J523),"",'Mortgage 2 Monthly calcs'!J523)</f>
        <v/>
      </c>
      <c r="L523" s="99"/>
      <c r="M523" s="99">
        <f>IF(ISBLANK('Mortgage 2 Monthly calcs'!K523),"",'Mortgage 2 Monthly calcs'!K523)</f>
        <v>0</v>
      </c>
      <c r="N523" s="99"/>
      <c r="O523" s="99" t="e">
        <f>IF(ISBLANK('Mortgage 2 Monthly calcs'!L523),"",'Mortgage 2 Monthly calcs'!L523)</f>
        <v>#VALUE!</v>
      </c>
      <c r="P523" s="99"/>
      <c r="Q523" s="99" t="str">
        <f>IF(ISBLANK('Mortgage 2 Monthly calcs'!M523),"",'Mortgage 2 Monthly calcs'!M523)</f>
        <v/>
      </c>
      <c r="R523" s="99" t="str">
        <f>IF(ISBLANK('Mortgage 2 Monthly calcs'!N523),"",'Mortgage 2 Monthly calcs'!N523)</f>
        <v/>
      </c>
      <c r="S523" s="99" t="str">
        <f>IF(ISBLANK('Mortgage 2 Monthly calcs'!O523),"",'Mortgage 2 Monthly calcs'!O523)</f>
        <v/>
      </c>
      <c r="T523" s="99"/>
      <c r="U523" s="99">
        <f>IF(ISBLANK('Mortgage 2 Monthly calcs'!P523),"",'Mortgage 2 Monthly calcs'!P523)</f>
        <v>0</v>
      </c>
      <c r="V523" s="99" t="str">
        <f>IF(ISBLANK('Mortgage 2 Monthly calcs'!Q523),"",'Mortgage 2 Monthly calcs'!Q523)</f>
        <v/>
      </c>
      <c r="W523" s="99" t="str">
        <f>IF(ISBLANK('Mortgage 2 Monthly calcs'!R523),"",'Mortgage 2 Monthly calcs'!R523)</f>
        <v/>
      </c>
      <c r="X523" s="99">
        <f>IF(ISBLANK('Mortgage 2 Monthly calcs'!S523),"",'Mortgage 2 Monthly calcs'!S523)</f>
        <v>0</v>
      </c>
      <c r="Y523" s="99" t="str">
        <f>IF(ISBLANK('Mortgage 2 Monthly calcs'!T523),"",'Mortgage 2 Monthly calcs'!T523)</f>
        <v/>
      </c>
      <c r="Z523" s="99">
        <f>IF(ISBLANK('Mortgage 2 Monthly calcs'!U523),"",'Mortgage 2 Monthly calcs'!U523)</f>
        <v>93290.420445652519</v>
      </c>
      <c r="AA523" s="99" t="str">
        <f>IF(ISBLANK('Mortgage 2 Monthly calcs'!V523),"",'Mortgage 2 Monthly calcs'!V523)</f>
        <v/>
      </c>
      <c r="AB523" s="99" t="str">
        <f>IF(ISBLANK('Mortgage 2 Monthly calcs'!W523),"",'Mortgage 2 Monthly calcs'!W523)</f>
        <v/>
      </c>
    </row>
    <row r="524" spans="2:28" x14ac:dyDescent="0.25">
      <c r="B524" s="110"/>
      <c r="C524" s="111"/>
      <c r="D524" s="124"/>
      <c r="E524" s="122" t="str">
        <f>IF(ISBLANK('Mortgage 2 Monthly calcs'!E524),"",'Mortgage 2 Monthly calcs'!E524)</f>
        <v/>
      </c>
      <c r="F524" s="122" t="str">
        <f>IF(ISBLANK('Mortgage 2 Monthly calcs'!F524),"",'Mortgage 2 Monthly calcs'!F524)</f>
        <v>Jul</v>
      </c>
      <c r="G524" s="123"/>
      <c r="H524" s="123">
        <f>IF(ISBLANK('Mortgage 2 Monthly calcs'!G524),"",'Mortgage 2 Monthly calcs'!G524)</f>
        <v>0</v>
      </c>
      <c r="I524" s="99" t="e">
        <f>IF(ISBLANK('Mortgage 2 Monthly calcs'!H524),"",'Mortgage 2 Monthly calcs'!H524)</f>
        <v>#VALUE!</v>
      </c>
      <c r="J524" s="99">
        <f>IF(ISBLANK('Mortgage 2 Monthly calcs'!I524),"",'Mortgage 2 Monthly calcs'!I524)</f>
        <v>0</v>
      </c>
      <c r="K524" s="99" t="str">
        <f>IF(ISBLANK('Mortgage 2 Monthly calcs'!J524),"",'Mortgage 2 Monthly calcs'!J524)</f>
        <v/>
      </c>
      <c r="L524" s="99"/>
      <c r="M524" s="99">
        <f>IF(ISBLANK('Mortgage 2 Monthly calcs'!K524),"",'Mortgage 2 Monthly calcs'!K524)</f>
        <v>0</v>
      </c>
      <c r="N524" s="99"/>
      <c r="O524" s="99" t="e">
        <f>IF(ISBLANK('Mortgage 2 Monthly calcs'!L524),"",'Mortgage 2 Monthly calcs'!L524)</f>
        <v>#VALUE!</v>
      </c>
      <c r="P524" s="99"/>
      <c r="Q524" s="99" t="str">
        <f>IF(ISBLANK('Mortgage 2 Monthly calcs'!M524),"",'Mortgage 2 Monthly calcs'!M524)</f>
        <v/>
      </c>
      <c r="R524" s="99" t="str">
        <f>IF(ISBLANK('Mortgage 2 Monthly calcs'!N524),"",'Mortgage 2 Monthly calcs'!N524)</f>
        <v/>
      </c>
      <c r="S524" s="99" t="str">
        <f>IF(ISBLANK('Mortgage 2 Monthly calcs'!O524),"",'Mortgage 2 Monthly calcs'!O524)</f>
        <v/>
      </c>
      <c r="T524" s="99"/>
      <c r="U524" s="99">
        <f>IF(ISBLANK('Mortgage 2 Monthly calcs'!P524),"",'Mortgage 2 Monthly calcs'!P524)</f>
        <v>0</v>
      </c>
      <c r="V524" s="99" t="str">
        <f>IF(ISBLANK('Mortgage 2 Monthly calcs'!Q524),"",'Mortgage 2 Monthly calcs'!Q524)</f>
        <v/>
      </c>
      <c r="W524" s="99" t="str">
        <f>IF(ISBLANK('Mortgage 2 Monthly calcs'!R524),"",'Mortgage 2 Monthly calcs'!R524)</f>
        <v/>
      </c>
      <c r="X524" s="99">
        <f>IF(ISBLANK('Mortgage 2 Monthly calcs'!S524),"",'Mortgage 2 Monthly calcs'!S524)</f>
        <v>0</v>
      </c>
      <c r="Y524" s="99" t="str">
        <f>IF(ISBLANK('Mortgage 2 Monthly calcs'!T524),"",'Mortgage 2 Monthly calcs'!T524)</f>
        <v/>
      </c>
      <c r="Z524" s="99">
        <f>IF(ISBLANK('Mortgage 2 Monthly calcs'!U524),"",'Mortgage 2 Monthly calcs'!U524)</f>
        <v>93290.420445652519</v>
      </c>
      <c r="AA524" s="99" t="str">
        <f>IF(ISBLANK('Mortgage 2 Monthly calcs'!V524),"",'Mortgage 2 Monthly calcs'!V524)</f>
        <v/>
      </c>
      <c r="AB524" s="99" t="str">
        <f>IF(ISBLANK('Mortgage 2 Monthly calcs'!W524),"",'Mortgage 2 Monthly calcs'!W524)</f>
        <v/>
      </c>
    </row>
    <row r="525" spans="2:28" x14ac:dyDescent="0.25">
      <c r="B525" s="110"/>
      <c r="C525" s="111"/>
      <c r="D525" s="124"/>
      <c r="E525" s="122" t="str">
        <f>IF(ISBLANK('Mortgage 2 Monthly calcs'!E525),"",'Mortgage 2 Monthly calcs'!E525)</f>
        <v/>
      </c>
      <c r="F525" s="122" t="str">
        <f>IF(ISBLANK('Mortgage 2 Monthly calcs'!F525),"",'Mortgage 2 Monthly calcs'!F525)</f>
        <v>Aug</v>
      </c>
      <c r="G525" s="123"/>
      <c r="H525" s="123">
        <f>IF(ISBLANK('Mortgage 2 Monthly calcs'!G525),"",'Mortgage 2 Monthly calcs'!G525)</f>
        <v>0</v>
      </c>
      <c r="I525" s="99" t="e">
        <f>IF(ISBLANK('Mortgage 2 Monthly calcs'!H525),"",'Mortgage 2 Monthly calcs'!H525)</f>
        <v>#VALUE!</v>
      </c>
      <c r="J525" s="99">
        <f>IF(ISBLANK('Mortgage 2 Monthly calcs'!I525),"",'Mortgage 2 Monthly calcs'!I525)</f>
        <v>0</v>
      </c>
      <c r="K525" s="99" t="str">
        <f>IF(ISBLANK('Mortgage 2 Monthly calcs'!J525),"",'Mortgage 2 Monthly calcs'!J525)</f>
        <v/>
      </c>
      <c r="L525" s="99"/>
      <c r="M525" s="99">
        <f>IF(ISBLANK('Mortgage 2 Monthly calcs'!K525),"",'Mortgage 2 Monthly calcs'!K525)</f>
        <v>0</v>
      </c>
      <c r="N525" s="99"/>
      <c r="O525" s="99" t="e">
        <f>IF(ISBLANK('Mortgage 2 Monthly calcs'!L525),"",'Mortgage 2 Monthly calcs'!L525)</f>
        <v>#VALUE!</v>
      </c>
      <c r="P525" s="99"/>
      <c r="Q525" s="99" t="str">
        <f>IF(ISBLANK('Mortgage 2 Monthly calcs'!M525),"",'Mortgage 2 Monthly calcs'!M525)</f>
        <v/>
      </c>
      <c r="R525" s="99" t="str">
        <f>IF(ISBLANK('Mortgage 2 Monthly calcs'!N525),"",'Mortgage 2 Monthly calcs'!N525)</f>
        <v/>
      </c>
      <c r="S525" s="99" t="str">
        <f>IF(ISBLANK('Mortgage 2 Monthly calcs'!O525),"",'Mortgage 2 Monthly calcs'!O525)</f>
        <v/>
      </c>
      <c r="T525" s="99"/>
      <c r="U525" s="99">
        <f>IF(ISBLANK('Mortgage 2 Monthly calcs'!P525),"",'Mortgage 2 Monthly calcs'!P525)</f>
        <v>0</v>
      </c>
      <c r="V525" s="99" t="str">
        <f>IF(ISBLANK('Mortgage 2 Monthly calcs'!Q525),"",'Mortgage 2 Monthly calcs'!Q525)</f>
        <v/>
      </c>
      <c r="W525" s="99" t="str">
        <f>IF(ISBLANK('Mortgage 2 Monthly calcs'!R525),"",'Mortgage 2 Monthly calcs'!R525)</f>
        <v/>
      </c>
      <c r="X525" s="99">
        <f>IF(ISBLANK('Mortgage 2 Monthly calcs'!S525),"",'Mortgage 2 Monthly calcs'!S525)</f>
        <v>0</v>
      </c>
      <c r="Y525" s="99" t="str">
        <f>IF(ISBLANK('Mortgage 2 Monthly calcs'!T525),"",'Mortgage 2 Monthly calcs'!T525)</f>
        <v/>
      </c>
      <c r="Z525" s="99">
        <f>IF(ISBLANK('Mortgage 2 Monthly calcs'!U525),"",'Mortgage 2 Monthly calcs'!U525)</f>
        <v>93290.420445652519</v>
      </c>
      <c r="AA525" s="99" t="str">
        <f>IF(ISBLANK('Mortgage 2 Monthly calcs'!V525),"",'Mortgage 2 Monthly calcs'!V525)</f>
        <v/>
      </c>
      <c r="AB525" s="99" t="str">
        <f>IF(ISBLANK('Mortgage 2 Monthly calcs'!W525),"",'Mortgage 2 Monthly calcs'!W525)</f>
        <v/>
      </c>
    </row>
    <row r="526" spans="2:28" x14ac:dyDescent="0.25">
      <c r="B526" s="110"/>
      <c r="C526" s="111"/>
      <c r="D526" s="124"/>
      <c r="E526" s="122" t="str">
        <f>IF(ISBLANK('Mortgage 2 Monthly calcs'!E526),"",'Mortgage 2 Monthly calcs'!E526)</f>
        <v/>
      </c>
      <c r="F526" s="122" t="str">
        <f>IF(ISBLANK('Mortgage 2 Monthly calcs'!F526),"",'Mortgage 2 Monthly calcs'!F526)</f>
        <v>Sep</v>
      </c>
      <c r="G526" s="123"/>
      <c r="H526" s="123">
        <f>IF(ISBLANK('Mortgage 2 Monthly calcs'!G526),"",'Mortgage 2 Monthly calcs'!G526)</f>
        <v>0</v>
      </c>
      <c r="I526" s="99" t="e">
        <f>IF(ISBLANK('Mortgage 2 Monthly calcs'!H526),"",'Mortgage 2 Monthly calcs'!H526)</f>
        <v>#VALUE!</v>
      </c>
      <c r="J526" s="99">
        <f>IF(ISBLANK('Mortgage 2 Monthly calcs'!I526),"",'Mortgage 2 Monthly calcs'!I526)</f>
        <v>0</v>
      </c>
      <c r="K526" s="99" t="str">
        <f>IF(ISBLANK('Mortgage 2 Monthly calcs'!J526),"",'Mortgage 2 Monthly calcs'!J526)</f>
        <v/>
      </c>
      <c r="L526" s="99"/>
      <c r="M526" s="99">
        <f>IF(ISBLANK('Mortgage 2 Monthly calcs'!K526),"",'Mortgage 2 Monthly calcs'!K526)</f>
        <v>0</v>
      </c>
      <c r="N526" s="99"/>
      <c r="O526" s="99" t="e">
        <f>IF(ISBLANK('Mortgage 2 Monthly calcs'!L526),"",'Mortgage 2 Monthly calcs'!L526)</f>
        <v>#VALUE!</v>
      </c>
      <c r="P526" s="99"/>
      <c r="Q526" s="99" t="str">
        <f>IF(ISBLANK('Mortgage 2 Monthly calcs'!M526),"",'Mortgage 2 Monthly calcs'!M526)</f>
        <v/>
      </c>
      <c r="R526" s="99" t="str">
        <f>IF(ISBLANK('Mortgage 2 Monthly calcs'!N526),"",'Mortgage 2 Monthly calcs'!N526)</f>
        <v/>
      </c>
      <c r="S526" s="99" t="str">
        <f>IF(ISBLANK('Mortgage 2 Monthly calcs'!O526),"",'Mortgage 2 Monthly calcs'!O526)</f>
        <v/>
      </c>
      <c r="T526" s="99"/>
      <c r="U526" s="99">
        <f>IF(ISBLANK('Mortgage 2 Monthly calcs'!P526),"",'Mortgage 2 Monthly calcs'!P526)</f>
        <v>0</v>
      </c>
      <c r="V526" s="99" t="str">
        <f>IF(ISBLANK('Mortgage 2 Monthly calcs'!Q526),"",'Mortgage 2 Monthly calcs'!Q526)</f>
        <v/>
      </c>
      <c r="W526" s="99" t="str">
        <f>IF(ISBLANK('Mortgage 2 Monthly calcs'!R526),"",'Mortgage 2 Monthly calcs'!R526)</f>
        <v/>
      </c>
      <c r="X526" s="99">
        <f>IF(ISBLANK('Mortgage 2 Monthly calcs'!S526),"",'Mortgage 2 Monthly calcs'!S526)</f>
        <v>0</v>
      </c>
      <c r="Y526" s="99" t="str">
        <f>IF(ISBLANK('Mortgage 2 Monthly calcs'!T526),"",'Mortgage 2 Monthly calcs'!T526)</f>
        <v/>
      </c>
      <c r="Z526" s="99">
        <f>IF(ISBLANK('Mortgage 2 Monthly calcs'!U526),"",'Mortgage 2 Monthly calcs'!U526)</f>
        <v>93290.420445652519</v>
      </c>
      <c r="AA526" s="99" t="str">
        <f>IF(ISBLANK('Mortgage 2 Monthly calcs'!V526),"",'Mortgage 2 Monthly calcs'!V526)</f>
        <v/>
      </c>
      <c r="AB526" s="99" t="str">
        <f>IF(ISBLANK('Mortgage 2 Monthly calcs'!W526),"",'Mortgage 2 Monthly calcs'!W526)</f>
        <v/>
      </c>
    </row>
    <row r="527" spans="2:28" x14ac:dyDescent="0.25">
      <c r="B527" s="110"/>
      <c r="C527" s="111"/>
      <c r="D527" s="124">
        <f>D515+1</f>
        <v>43</v>
      </c>
      <c r="E527" s="122" t="str">
        <f>IF(ISBLANK('Mortgage 2 Monthly calcs'!E527),"",'Mortgage 2 Monthly calcs'!E527)</f>
        <v/>
      </c>
      <c r="F527" s="122" t="str">
        <f>IF(ISBLANK('Mortgage 2 Monthly calcs'!F527),"",'Mortgage 2 Monthly calcs'!F527)</f>
        <v>Oct</v>
      </c>
      <c r="G527" s="123"/>
      <c r="H527" s="123">
        <f>IF(ISBLANK('Mortgage 2 Monthly calcs'!G527),"",'Mortgage 2 Monthly calcs'!G527)</f>
        <v>0</v>
      </c>
      <c r="I527" s="99" t="e">
        <f>IF(ISBLANK('Mortgage 2 Monthly calcs'!H527),"",'Mortgage 2 Monthly calcs'!H527)</f>
        <v>#VALUE!</v>
      </c>
      <c r="J527" s="99">
        <f>IF(ISBLANK('Mortgage 2 Monthly calcs'!I527),"",'Mortgage 2 Monthly calcs'!I527)</f>
        <v>0</v>
      </c>
      <c r="K527" s="99" t="str">
        <f>IF(ISBLANK('Mortgage 2 Monthly calcs'!J527),"",'Mortgage 2 Monthly calcs'!J527)</f>
        <v/>
      </c>
      <c r="L527" s="99"/>
      <c r="M527" s="99">
        <f>IF(ISBLANK('Mortgage 2 Monthly calcs'!K527),"",'Mortgage 2 Monthly calcs'!K527)</f>
        <v>0</v>
      </c>
      <c r="N527" s="99"/>
      <c r="O527" s="99" t="e">
        <f>IF(ISBLANK('Mortgage 2 Monthly calcs'!L527),"",'Mortgage 2 Monthly calcs'!L527)</f>
        <v>#VALUE!</v>
      </c>
      <c r="P527" s="99"/>
      <c r="Q527" s="99" t="str">
        <f>IF(ISBLANK('Mortgage 2 Monthly calcs'!M527),"",'Mortgage 2 Monthly calcs'!M527)</f>
        <v/>
      </c>
      <c r="R527" s="99" t="str">
        <f>IF(ISBLANK('Mortgage 2 Monthly calcs'!N527),"",'Mortgage 2 Monthly calcs'!N527)</f>
        <v/>
      </c>
      <c r="S527" s="99" t="str">
        <f>IF(ISBLANK('Mortgage 2 Monthly calcs'!O527),"",'Mortgage 2 Monthly calcs'!O527)</f>
        <v/>
      </c>
      <c r="T527" s="99"/>
      <c r="U527" s="99">
        <f>IF(ISBLANK('Mortgage 2 Monthly calcs'!P527),"",'Mortgage 2 Monthly calcs'!P527)</f>
        <v>0</v>
      </c>
      <c r="V527" s="99" t="str">
        <f>IF(ISBLANK('Mortgage 2 Monthly calcs'!Q527),"",'Mortgage 2 Monthly calcs'!Q527)</f>
        <v/>
      </c>
      <c r="W527" s="99" t="str">
        <f>IF(ISBLANK('Mortgage 2 Monthly calcs'!R527),"",'Mortgage 2 Monthly calcs'!R527)</f>
        <v/>
      </c>
      <c r="X527" s="99">
        <f>IF(ISBLANK('Mortgage 2 Monthly calcs'!S527),"",'Mortgage 2 Monthly calcs'!S527)</f>
        <v>0</v>
      </c>
      <c r="Y527" s="99" t="str">
        <f>IF(ISBLANK('Mortgage 2 Monthly calcs'!T527),"",'Mortgage 2 Monthly calcs'!T527)</f>
        <v/>
      </c>
      <c r="Z527" s="99">
        <f>IF(ISBLANK('Mortgage 2 Monthly calcs'!U527),"",'Mortgage 2 Monthly calcs'!U527)</f>
        <v>93290.420445652519</v>
      </c>
      <c r="AA527" s="99" t="str">
        <f>IF(ISBLANK('Mortgage 2 Monthly calcs'!V527),"",'Mortgage 2 Monthly calcs'!V527)</f>
        <v/>
      </c>
      <c r="AB527" s="99" t="str">
        <f>IF(ISBLANK('Mortgage 2 Monthly calcs'!W527),"",'Mortgage 2 Monthly calcs'!W527)</f>
        <v/>
      </c>
    </row>
    <row r="528" spans="2:28" x14ac:dyDescent="0.25">
      <c r="B528" s="110"/>
      <c r="C528" s="111"/>
      <c r="D528" s="124"/>
      <c r="E528" s="122" t="str">
        <f>IF(ISBLANK('Mortgage 2 Monthly calcs'!E528),"",'Mortgage 2 Monthly calcs'!E528)</f>
        <v/>
      </c>
      <c r="F528" s="122" t="str">
        <f>IF(ISBLANK('Mortgage 2 Monthly calcs'!F528),"",'Mortgage 2 Monthly calcs'!F528)</f>
        <v>Nov</v>
      </c>
      <c r="G528" s="123"/>
      <c r="H528" s="123">
        <f>IF(ISBLANK('Mortgage 2 Monthly calcs'!G528),"",'Mortgage 2 Monthly calcs'!G528)</f>
        <v>0</v>
      </c>
      <c r="I528" s="99" t="e">
        <f>IF(ISBLANK('Mortgage 2 Monthly calcs'!H528),"",'Mortgage 2 Monthly calcs'!H528)</f>
        <v>#VALUE!</v>
      </c>
      <c r="J528" s="99">
        <f>IF(ISBLANK('Mortgage 2 Monthly calcs'!I528),"",'Mortgage 2 Monthly calcs'!I528)</f>
        <v>0</v>
      </c>
      <c r="K528" s="99" t="str">
        <f>IF(ISBLANK('Mortgage 2 Monthly calcs'!J528),"",'Mortgage 2 Monthly calcs'!J528)</f>
        <v/>
      </c>
      <c r="L528" s="99"/>
      <c r="M528" s="99">
        <f>IF(ISBLANK('Mortgage 2 Monthly calcs'!K528),"",'Mortgage 2 Monthly calcs'!K528)</f>
        <v>0</v>
      </c>
      <c r="N528" s="99"/>
      <c r="O528" s="99" t="e">
        <f>IF(ISBLANK('Mortgage 2 Monthly calcs'!L528),"",'Mortgage 2 Monthly calcs'!L528)</f>
        <v>#VALUE!</v>
      </c>
      <c r="P528" s="99"/>
      <c r="Q528" s="99" t="str">
        <f>IF(ISBLANK('Mortgage 2 Monthly calcs'!M528),"",'Mortgage 2 Monthly calcs'!M528)</f>
        <v/>
      </c>
      <c r="R528" s="99" t="str">
        <f>IF(ISBLANK('Mortgage 2 Monthly calcs'!N528),"",'Mortgage 2 Monthly calcs'!N528)</f>
        <v/>
      </c>
      <c r="S528" s="99" t="str">
        <f>IF(ISBLANK('Mortgage 2 Monthly calcs'!O528),"",'Mortgage 2 Monthly calcs'!O528)</f>
        <v/>
      </c>
      <c r="T528" s="99"/>
      <c r="U528" s="99">
        <f>IF(ISBLANK('Mortgage 2 Monthly calcs'!P528),"",'Mortgage 2 Monthly calcs'!P528)</f>
        <v>0</v>
      </c>
      <c r="V528" s="99" t="str">
        <f>IF(ISBLANK('Mortgage 2 Monthly calcs'!Q528),"",'Mortgage 2 Monthly calcs'!Q528)</f>
        <v/>
      </c>
      <c r="W528" s="99" t="str">
        <f>IF(ISBLANK('Mortgage 2 Monthly calcs'!R528),"",'Mortgage 2 Monthly calcs'!R528)</f>
        <v/>
      </c>
      <c r="X528" s="99">
        <f>IF(ISBLANK('Mortgage 2 Monthly calcs'!S528),"",'Mortgage 2 Monthly calcs'!S528)</f>
        <v>0</v>
      </c>
      <c r="Y528" s="99" t="str">
        <f>IF(ISBLANK('Mortgage 2 Monthly calcs'!T528),"",'Mortgage 2 Monthly calcs'!T528)</f>
        <v/>
      </c>
      <c r="Z528" s="99">
        <f>IF(ISBLANK('Mortgage 2 Monthly calcs'!U528),"",'Mortgage 2 Monthly calcs'!U528)</f>
        <v>93290.420445652519</v>
      </c>
      <c r="AA528" s="99" t="str">
        <f>IF(ISBLANK('Mortgage 2 Monthly calcs'!V528),"",'Mortgage 2 Monthly calcs'!V528)</f>
        <v/>
      </c>
      <c r="AB528" s="99" t="str">
        <f>IF(ISBLANK('Mortgage 2 Monthly calcs'!W528),"",'Mortgage 2 Monthly calcs'!W528)</f>
        <v/>
      </c>
    </row>
    <row r="529" spans="2:28" x14ac:dyDescent="0.25">
      <c r="B529" s="110"/>
      <c r="C529" s="111"/>
      <c r="D529" s="124"/>
      <c r="E529" s="122" t="str">
        <f>IF(ISBLANK('Mortgage 2 Monthly calcs'!E529),"",'Mortgage 2 Monthly calcs'!E529)</f>
        <v/>
      </c>
      <c r="F529" s="122" t="str">
        <f>IF(ISBLANK('Mortgage 2 Monthly calcs'!F529),"",'Mortgage 2 Monthly calcs'!F529)</f>
        <v>Dec</v>
      </c>
      <c r="G529" s="123"/>
      <c r="H529" s="123">
        <f>IF(ISBLANK('Mortgage 2 Monthly calcs'!G529),"",'Mortgage 2 Monthly calcs'!G529)</f>
        <v>0</v>
      </c>
      <c r="I529" s="99" t="e">
        <f>IF(ISBLANK('Mortgage 2 Monthly calcs'!H529),"",'Mortgage 2 Monthly calcs'!H529)</f>
        <v>#VALUE!</v>
      </c>
      <c r="J529" s="99">
        <f>IF(ISBLANK('Mortgage 2 Monthly calcs'!I529),"",'Mortgage 2 Monthly calcs'!I529)</f>
        <v>0</v>
      </c>
      <c r="K529" s="99" t="str">
        <f>IF(ISBLANK('Mortgage 2 Monthly calcs'!J529),"",'Mortgage 2 Monthly calcs'!J529)</f>
        <v/>
      </c>
      <c r="L529" s="99"/>
      <c r="M529" s="99">
        <f>IF(ISBLANK('Mortgage 2 Monthly calcs'!K529),"",'Mortgage 2 Monthly calcs'!K529)</f>
        <v>0</v>
      </c>
      <c r="N529" s="99"/>
      <c r="O529" s="99" t="e">
        <f>IF(ISBLANK('Mortgage 2 Monthly calcs'!L529),"",'Mortgage 2 Monthly calcs'!L529)</f>
        <v>#VALUE!</v>
      </c>
      <c r="P529" s="99"/>
      <c r="Q529" s="99" t="str">
        <f>IF(ISBLANK('Mortgage 2 Monthly calcs'!M529),"",'Mortgage 2 Monthly calcs'!M529)</f>
        <v/>
      </c>
      <c r="R529" s="99" t="str">
        <f>IF(ISBLANK('Mortgage 2 Monthly calcs'!N529),"",'Mortgage 2 Monthly calcs'!N529)</f>
        <v/>
      </c>
      <c r="S529" s="99" t="str">
        <f>IF(ISBLANK('Mortgage 2 Monthly calcs'!O529),"",'Mortgage 2 Monthly calcs'!O529)</f>
        <v/>
      </c>
      <c r="T529" s="99"/>
      <c r="U529" s="99">
        <f>IF(ISBLANK('Mortgage 2 Monthly calcs'!P529),"",'Mortgage 2 Monthly calcs'!P529)</f>
        <v>0</v>
      </c>
      <c r="V529" s="99" t="str">
        <f>IF(ISBLANK('Mortgage 2 Monthly calcs'!Q529),"",'Mortgage 2 Monthly calcs'!Q529)</f>
        <v/>
      </c>
      <c r="W529" s="99" t="str">
        <f>IF(ISBLANK('Mortgage 2 Monthly calcs'!R529),"",'Mortgage 2 Monthly calcs'!R529)</f>
        <v/>
      </c>
      <c r="X529" s="99">
        <f>IF(ISBLANK('Mortgage 2 Monthly calcs'!S529),"",'Mortgage 2 Monthly calcs'!S529)</f>
        <v>0</v>
      </c>
      <c r="Y529" s="99" t="str">
        <f>IF(ISBLANK('Mortgage 2 Monthly calcs'!T529),"",'Mortgage 2 Monthly calcs'!T529)</f>
        <v/>
      </c>
      <c r="Z529" s="99">
        <f>IF(ISBLANK('Mortgage 2 Monthly calcs'!U529),"",'Mortgage 2 Monthly calcs'!U529)</f>
        <v>93290.420445652519</v>
      </c>
      <c r="AA529" s="99" t="str">
        <f>IF(ISBLANK('Mortgage 2 Monthly calcs'!V529),"",'Mortgage 2 Monthly calcs'!V529)</f>
        <v/>
      </c>
      <c r="AB529" s="99" t="str">
        <f>IF(ISBLANK('Mortgage 2 Monthly calcs'!W529),"",'Mortgage 2 Monthly calcs'!W529)</f>
        <v/>
      </c>
    </row>
    <row r="530" spans="2:28" x14ac:dyDescent="0.25">
      <c r="B530" s="110"/>
      <c r="C530" s="111"/>
      <c r="D530" s="124"/>
      <c r="E530" s="122">
        <f>IF(ISBLANK('Mortgage 2 Monthly calcs'!E530),"",'Mortgage 2 Monthly calcs'!E530)</f>
        <v>2053</v>
      </c>
      <c r="F530" s="122" t="str">
        <f>IF(ISBLANK('Mortgage 2 Monthly calcs'!F530),"",'Mortgage 2 Monthly calcs'!F530)</f>
        <v>Jan</v>
      </c>
      <c r="G530" s="123"/>
      <c r="H530" s="123">
        <f>IF(ISBLANK('Mortgage 2 Monthly calcs'!G530),"",'Mortgage 2 Monthly calcs'!G530)</f>
        <v>0</v>
      </c>
      <c r="I530" s="99" t="e">
        <f>IF(ISBLANK('Mortgage 2 Monthly calcs'!H530),"",'Mortgage 2 Monthly calcs'!H530)</f>
        <v>#VALUE!</v>
      </c>
      <c r="J530" s="99">
        <f>IF(ISBLANK('Mortgage 2 Monthly calcs'!I530),"",'Mortgage 2 Monthly calcs'!I530)</f>
        <v>0</v>
      </c>
      <c r="K530" s="99" t="str">
        <f>IF(ISBLANK('Mortgage 2 Monthly calcs'!J530),"",'Mortgage 2 Monthly calcs'!J530)</f>
        <v/>
      </c>
      <c r="L530" s="99"/>
      <c r="M530" s="99">
        <f>IF(ISBLANK('Mortgage 2 Monthly calcs'!K530),"",'Mortgage 2 Monthly calcs'!K530)</f>
        <v>0</v>
      </c>
      <c r="N530" s="99"/>
      <c r="O530" s="99" t="e">
        <f>IF(ISBLANK('Mortgage 2 Monthly calcs'!L530),"",'Mortgage 2 Monthly calcs'!L530)</f>
        <v>#VALUE!</v>
      </c>
      <c r="P530" s="99"/>
      <c r="Q530" s="99" t="str">
        <f>IF(ISBLANK('Mortgage 2 Monthly calcs'!M530),"",'Mortgage 2 Monthly calcs'!M530)</f>
        <v/>
      </c>
      <c r="R530" s="99" t="str">
        <f>IF(ISBLANK('Mortgage 2 Monthly calcs'!N530),"",'Mortgage 2 Monthly calcs'!N530)</f>
        <v/>
      </c>
      <c r="S530" s="99" t="str">
        <f>IF(ISBLANK('Mortgage 2 Monthly calcs'!O530),"",'Mortgage 2 Monthly calcs'!O530)</f>
        <v/>
      </c>
      <c r="T530" s="99"/>
      <c r="U530" s="99">
        <f>IF(ISBLANK('Mortgage 2 Monthly calcs'!P530),"",'Mortgage 2 Monthly calcs'!P530)</f>
        <v>0</v>
      </c>
      <c r="V530" s="99" t="str">
        <f>IF(ISBLANK('Mortgage 2 Monthly calcs'!Q530),"",'Mortgage 2 Monthly calcs'!Q530)</f>
        <v/>
      </c>
      <c r="W530" s="99" t="str">
        <f>IF(ISBLANK('Mortgage 2 Monthly calcs'!R530),"",'Mortgage 2 Monthly calcs'!R530)</f>
        <v/>
      </c>
      <c r="X530" s="99">
        <f>IF(ISBLANK('Mortgage 2 Monthly calcs'!S530),"",'Mortgage 2 Monthly calcs'!S530)</f>
        <v>0</v>
      </c>
      <c r="Y530" s="99" t="str">
        <f>IF(ISBLANK('Mortgage 2 Monthly calcs'!T530),"",'Mortgage 2 Monthly calcs'!T530)</f>
        <v/>
      </c>
      <c r="Z530" s="99">
        <f>IF(ISBLANK('Mortgage 2 Monthly calcs'!U530),"",'Mortgage 2 Monthly calcs'!U530)</f>
        <v>93290.420445652519</v>
      </c>
      <c r="AA530" s="99" t="str">
        <f>IF(ISBLANK('Mortgage 2 Monthly calcs'!V530),"",'Mortgage 2 Monthly calcs'!V530)</f>
        <v/>
      </c>
      <c r="AB530" s="99" t="str">
        <f>IF(ISBLANK('Mortgage 2 Monthly calcs'!W530),"",'Mortgage 2 Monthly calcs'!W530)</f>
        <v/>
      </c>
    </row>
    <row r="531" spans="2:28" x14ac:dyDescent="0.25">
      <c r="B531" s="110"/>
      <c r="C531" s="111"/>
      <c r="D531" s="124" t="str">
        <f>IF(K1299=1,F523+1,"")</f>
        <v/>
      </c>
      <c r="E531" s="122" t="str">
        <f>IF(ISBLANK('Mortgage 2 Monthly calcs'!E531),"",'Mortgage 2 Monthly calcs'!E531)</f>
        <v/>
      </c>
      <c r="F531" s="122" t="str">
        <f>IF(ISBLANK('Mortgage 2 Monthly calcs'!F531),"",'Mortgage 2 Monthly calcs'!F531)</f>
        <v>Feb</v>
      </c>
      <c r="G531" s="123"/>
      <c r="H531" s="123">
        <f>IF(ISBLANK('Mortgage 2 Monthly calcs'!G531),"",'Mortgage 2 Monthly calcs'!G531)</f>
        <v>0</v>
      </c>
      <c r="I531" s="99" t="e">
        <f>IF(ISBLANK('Mortgage 2 Monthly calcs'!H531),"",'Mortgage 2 Monthly calcs'!H531)</f>
        <v>#VALUE!</v>
      </c>
      <c r="J531" s="99">
        <f>IF(ISBLANK('Mortgage 2 Monthly calcs'!I531),"",'Mortgage 2 Monthly calcs'!I531)</f>
        <v>0</v>
      </c>
      <c r="K531" s="99" t="str">
        <f>IF(ISBLANK('Mortgage 2 Monthly calcs'!J531),"",'Mortgage 2 Monthly calcs'!J531)</f>
        <v/>
      </c>
      <c r="L531" s="99"/>
      <c r="M531" s="99">
        <f>IF(ISBLANK('Mortgage 2 Monthly calcs'!K531),"",'Mortgage 2 Monthly calcs'!K531)</f>
        <v>0</v>
      </c>
      <c r="N531" s="99"/>
      <c r="O531" s="99" t="e">
        <f>IF(ISBLANK('Mortgage 2 Monthly calcs'!L531),"",'Mortgage 2 Monthly calcs'!L531)</f>
        <v>#VALUE!</v>
      </c>
      <c r="P531" s="99"/>
      <c r="Q531" s="99" t="str">
        <f>IF(ISBLANK('Mortgage 2 Monthly calcs'!M531),"",'Mortgage 2 Monthly calcs'!M531)</f>
        <v/>
      </c>
      <c r="R531" s="99" t="str">
        <f>IF(ISBLANK('Mortgage 2 Monthly calcs'!N531),"",'Mortgage 2 Monthly calcs'!N531)</f>
        <v/>
      </c>
      <c r="S531" s="99" t="str">
        <f>IF(ISBLANK('Mortgage 2 Monthly calcs'!O531),"",'Mortgage 2 Monthly calcs'!O531)</f>
        <v/>
      </c>
      <c r="T531" s="99"/>
      <c r="U531" s="99">
        <f>IF(ISBLANK('Mortgage 2 Monthly calcs'!P531),"",'Mortgage 2 Monthly calcs'!P531)</f>
        <v>0</v>
      </c>
      <c r="V531" s="99" t="str">
        <f>IF(ISBLANK('Mortgage 2 Monthly calcs'!Q531),"",'Mortgage 2 Monthly calcs'!Q531)</f>
        <v/>
      </c>
      <c r="W531" s="99" t="str">
        <f>IF(ISBLANK('Mortgage 2 Monthly calcs'!R531),"",'Mortgage 2 Monthly calcs'!R531)</f>
        <v/>
      </c>
      <c r="X531" s="99">
        <f>IF(ISBLANK('Mortgage 2 Monthly calcs'!S531),"",'Mortgage 2 Monthly calcs'!S531)</f>
        <v>0</v>
      </c>
      <c r="Y531" s="99" t="str">
        <f>IF(ISBLANK('Mortgage 2 Monthly calcs'!T531),"",'Mortgage 2 Monthly calcs'!T531)</f>
        <v/>
      </c>
      <c r="Z531" s="99">
        <f>IF(ISBLANK('Mortgage 2 Monthly calcs'!U531),"",'Mortgage 2 Monthly calcs'!U531)</f>
        <v>93290.420445652519</v>
      </c>
      <c r="AA531" s="99" t="str">
        <f>IF(ISBLANK('Mortgage 2 Monthly calcs'!V531),"",'Mortgage 2 Monthly calcs'!V531)</f>
        <v/>
      </c>
      <c r="AB531" s="99" t="str">
        <f>IF(ISBLANK('Mortgage 2 Monthly calcs'!W531),"",'Mortgage 2 Monthly calcs'!W531)</f>
        <v/>
      </c>
    </row>
    <row r="532" spans="2:28" x14ac:dyDescent="0.25">
      <c r="B532" s="110"/>
      <c r="C532" s="111"/>
      <c r="D532" s="124" t="str">
        <f>IF(K1300=1,F523+1,"")</f>
        <v/>
      </c>
      <c r="E532" s="122" t="str">
        <f>IF(ISBLANK('Mortgage 2 Monthly calcs'!E532),"",'Mortgage 2 Monthly calcs'!E532)</f>
        <v/>
      </c>
      <c r="F532" s="122" t="str">
        <f>IF(ISBLANK('Mortgage 2 Monthly calcs'!F532),"",'Mortgage 2 Monthly calcs'!F532)</f>
        <v>Mar</v>
      </c>
      <c r="G532" s="123"/>
      <c r="H532" s="123">
        <f>IF(ISBLANK('Mortgage 2 Monthly calcs'!G532),"",'Mortgage 2 Monthly calcs'!G532)</f>
        <v>0</v>
      </c>
      <c r="I532" s="99" t="e">
        <f>IF(ISBLANK('Mortgage 2 Monthly calcs'!H532),"",'Mortgage 2 Monthly calcs'!H532)</f>
        <v>#VALUE!</v>
      </c>
      <c r="J532" s="99">
        <f>IF(ISBLANK('Mortgage 2 Monthly calcs'!I532),"",'Mortgage 2 Monthly calcs'!I532)</f>
        <v>0</v>
      </c>
      <c r="K532" s="99" t="str">
        <f>IF(ISBLANK('Mortgage 2 Monthly calcs'!J532),"",'Mortgage 2 Monthly calcs'!J532)</f>
        <v/>
      </c>
      <c r="L532" s="99"/>
      <c r="M532" s="99">
        <f>IF(ISBLANK('Mortgage 2 Monthly calcs'!K532),"",'Mortgage 2 Monthly calcs'!K532)</f>
        <v>0</v>
      </c>
      <c r="N532" s="99"/>
      <c r="O532" s="99" t="e">
        <f>IF(ISBLANK('Mortgage 2 Monthly calcs'!L532),"",'Mortgage 2 Monthly calcs'!L532)</f>
        <v>#VALUE!</v>
      </c>
      <c r="P532" s="99"/>
      <c r="Q532" s="99" t="str">
        <f>IF(ISBLANK('Mortgage 2 Monthly calcs'!M532),"",'Mortgage 2 Monthly calcs'!M532)</f>
        <v/>
      </c>
      <c r="R532" s="99" t="str">
        <f>IF(ISBLANK('Mortgage 2 Monthly calcs'!N532),"",'Mortgage 2 Monthly calcs'!N532)</f>
        <v/>
      </c>
      <c r="S532" s="99" t="str">
        <f>IF(ISBLANK('Mortgage 2 Monthly calcs'!O532),"",'Mortgage 2 Monthly calcs'!O532)</f>
        <v/>
      </c>
      <c r="T532" s="99"/>
      <c r="U532" s="99">
        <f>IF(ISBLANK('Mortgage 2 Monthly calcs'!P532),"",'Mortgage 2 Monthly calcs'!P532)</f>
        <v>0</v>
      </c>
      <c r="V532" s="99" t="str">
        <f>IF(ISBLANK('Mortgage 2 Monthly calcs'!Q532),"",'Mortgage 2 Monthly calcs'!Q532)</f>
        <v/>
      </c>
      <c r="W532" s="99" t="str">
        <f>IF(ISBLANK('Mortgage 2 Monthly calcs'!R532),"",'Mortgage 2 Monthly calcs'!R532)</f>
        <v/>
      </c>
      <c r="X532" s="99">
        <f>IF(ISBLANK('Mortgage 2 Monthly calcs'!S532),"",'Mortgage 2 Monthly calcs'!S532)</f>
        <v>0</v>
      </c>
      <c r="Y532" s="99" t="str">
        <f>IF(ISBLANK('Mortgage 2 Monthly calcs'!T532),"",'Mortgage 2 Monthly calcs'!T532)</f>
        <v/>
      </c>
      <c r="Z532" s="99">
        <f>IF(ISBLANK('Mortgage 2 Monthly calcs'!U532),"",'Mortgage 2 Monthly calcs'!U532)</f>
        <v>93290.420445652519</v>
      </c>
      <c r="AA532" s="99" t="str">
        <f>IF(ISBLANK('Mortgage 2 Monthly calcs'!V532),"",'Mortgage 2 Monthly calcs'!V532)</f>
        <v/>
      </c>
      <c r="AB532" s="99" t="str">
        <f>IF(ISBLANK('Mortgage 2 Monthly calcs'!W532),"",'Mortgage 2 Monthly calcs'!W532)</f>
        <v/>
      </c>
    </row>
    <row r="533" spans="2:28" x14ac:dyDescent="0.25">
      <c r="B533" s="110"/>
      <c r="C533" s="111"/>
      <c r="D533" s="124" t="str">
        <f>IF(K1301=1,F523+1,"")</f>
        <v/>
      </c>
      <c r="E533" s="122" t="str">
        <f>IF(ISBLANK('Mortgage 2 Monthly calcs'!E533),"",'Mortgage 2 Monthly calcs'!E533)</f>
        <v/>
      </c>
      <c r="F533" s="122" t="str">
        <f>IF(ISBLANK('Mortgage 2 Monthly calcs'!F533),"",'Mortgage 2 Monthly calcs'!F533)</f>
        <v>Apr</v>
      </c>
      <c r="G533" s="123"/>
      <c r="H533" s="123">
        <f>IF(ISBLANK('Mortgage 2 Monthly calcs'!G533),"",'Mortgage 2 Monthly calcs'!G533)</f>
        <v>0</v>
      </c>
      <c r="I533" s="99" t="e">
        <f>IF(ISBLANK('Mortgage 2 Monthly calcs'!H533),"",'Mortgage 2 Monthly calcs'!H533)</f>
        <v>#VALUE!</v>
      </c>
      <c r="J533" s="99">
        <f>IF(ISBLANK('Mortgage 2 Monthly calcs'!I533),"",'Mortgage 2 Monthly calcs'!I533)</f>
        <v>0</v>
      </c>
      <c r="K533" s="99" t="str">
        <f>IF(ISBLANK('Mortgage 2 Monthly calcs'!J533),"",'Mortgage 2 Monthly calcs'!J533)</f>
        <v/>
      </c>
      <c r="L533" s="99"/>
      <c r="M533" s="99">
        <f>IF(ISBLANK('Mortgage 2 Monthly calcs'!K533),"",'Mortgage 2 Monthly calcs'!K533)</f>
        <v>0</v>
      </c>
      <c r="N533" s="99"/>
      <c r="O533" s="99" t="e">
        <f>IF(ISBLANK('Mortgage 2 Monthly calcs'!L533),"",'Mortgage 2 Monthly calcs'!L533)</f>
        <v>#VALUE!</v>
      </c>
      <c r="P533" s="99"/>
      <c r="Q533" s="99" t="str">
        <f>IF(ISBLANK('Mortgage 2 Monthly calcs'!M533),"",'Mortgage 2 Monthly calcs'!M533)</f>
        <v/>
      </c>
      <c r="R533" s="99" t="str">
        <f>IF(ISBLANK('Mortgage 2 Monthly calcs'!N533),"",'Mortgage 2 Monthly calcs'!N533)</f>
        <v/>
      </c>
      <c r="S533" s="99" t="str">
        <f>IF(ISBLANK('Mortgage 2 Monthly calcs'!O533),"",'Mortgage 2 Monthly calcs'!O533)</f>
        <v/>
      </c>
      <c r="T533" s="99"/>
      <c r="U533" s="99">
        <f>IF(ISBLANK('Mortgage 2 Monthly calcs'!P533),"",'Mortgage 2 Monthly calcs'!P533)</f>
        <v>0</v>
      </c>
      <c r="V533" s="99" t="str">
        <f>IF(ISBLANK('Mortgage 2 Monthly calcs'!Q533),"",'Mortgage 2 Monthly calcs'!Q533)</f>
        <v/>
      </c>
      <c r="W533" s="99" t="str">
        <f>IF(ISBLANK('Mortgage 2 Monthly calcs'!R533),"",'Mortgage 2 Monthly calcs'!R533)</f>
        <v/>
      </c>
      <c r="X533" s="99">
        <f>IF(ISBLANK('Mortgage 2 Monthly calcs'!S533),"",'Mortgage 2 Monthly calcs'!S533)</f>
        <v>0</v>
      </c>
      <c r="Y533" s="99" t="str">
        <f>IF(ISBLANK('Mortgage 2 Monthly calcs'!T533),"",'Mortgage 2 Monthly calcs'!T533)</f>
        <v/>
      </c>
      <c r="Z533" s="99">
        <f>IF(ISBLANK('Mortgage 2 Monthly calcs'!U533),"",'Mortgage 2 Monthly calcs'!U533)</f>
        <v>93290.420445652519</v>
      </c>
      <c r="AA533" s="99" t="str">
        <f>IF(ISBLANK('Mortgage 2 Monthly calcs'!V533),"",'Mortgage 2 Monthly calcs'!V533)</f>
        <v/>
      </c>
      <c r="AB533" s="99" t="str">
        <f>IF(ISBLANK('Mortgage 2 Monthly calcs'!W533),"",'Mortgage 2 Monthly calcs'!W533)</f>
        <v/>
      </c>
    </row>
    <row r="534" spans="2:28" x14ac:dyDescent="0.25">
      <c r="B534" s="110"/>
      <c r="C534" s="111"/>
      <c r="D534" s="124" t="str">
        <f>IF(K1302=1,F523+1,"")</f>
        <v/>
      </c>
      <c r="E534" s="122" t="str">
        <f>IF(ISBLANK('Mortgage 2 Monthly calcs'!E534),"",'Mortgage 2 Monthly calcs'!E534)</f>
        <v/>
      </c>
      <c r="F534" s="122" t="str">
        <f>IF(ISBLANK('Mortgage 2 Monthly calcs'!F534),"",'Mortgage 2 Monthly calcs'!F534)</f>
        <v>May</v>
      </c>
      <c r="G534" s="123"/>
      <c r="H534" s="123">
        <f>IF(ISBLANK('Mortgage 2 Monthly calcs'!G534),"",'Mortgage 2 Monthly calcs'!G534)</f>
        <v>0</v>
      </c>
      <c r="I534" s="99" t="e">
        <f>IF(ISBLANK('Mortgage 2 Monthly calcs'!H534),"",'Mortgage 2 Monthly calcs'!H534)</f>
        <v>#VALUE!</v>
      </c>
      <c r="J534" s="99">
        <f>IF(ISBLANK('Mortgage 2 Monthly calcs'!I534),"",'Mortgage 2 Monthly calcs'!I534)</f>
        <v>0</v>
      </c>
      <c r="K534" s="99" t="str">
        <f>IF(ISBLANK('Mortgage 2 Monthly calcs'!J534),"",'Mortgage 2 Monthly calcs'!J534)</f>
        <v/>
      </c>
      <c r="L534" s="99"/>
      <c r="M534" s="99">
        <f>IF(ISBLANK('Mortgage 2 Monthly calcs'!K534),"",'Mortgage 2 Monthly calcs'!K534)</f>
        <v>0</v>
      </c>
      <c r="N534" s="99"/>
      <c r="O534" s="99" t="e">
        <f>IF(ISBLANK('Mortgage 2 Monthly calcs'!L534),"",'Mortgage 2 Monthly calcs'!L534)</f>
        <v>#VALUE!</v>
      </c>
      <c r="P534" s="99"/>
      <c r="Q534" s="99" t="str">
        <f>IF(ISBLANK('Mortgage 2 Monthly calcs'!M534),"",'Mortgage 2 Monthly calcs'!M534)</f>
        <v/>
      </c>
      <c r="R534" s="99" t="str">
        <f>IF(ISBLANK('Mortgage 2 Monthly calcs'!N534),"",'Mortgage 2 Monthly calcs'!N534)</f>
        <v/>
      </c>
      <c r="S534" s="99" t="str">
        <f>IF(ISBLANK('Mortgage 2 Monthly calcs'!O534),"",'Mortgage 2 Monthly calcs'!O534)</f>
        <v/>
      </c>
      <c r="T534" s="99"/>
      <c r="U534" s="99">
        <f>IF(ISBLANK('Mortgage 2 Monthly calcs'!P534),"",'Mortgage 2 Monthly calcs'!P534)</f>
        <v>0</v>
      </c>
      <c r="V534" s="99" t="str">
        <f>IF(ISBLANK('Mortgage 2 Monthly calcs'!Q534),"",'Mortgage 2 Monthly calcs'!Q534)</f>
        <v/>
      </c>
      <c r="W534" s="99" t="str">
        <f>IF(ISBLANK('Mortgage 2 Monthly calcs'!R534),"",'Mortgage 2 Monthly calcs'!R534)</f>
        <v/>
      </c>
      <c r="X534" s="99">
        <f>IF(ISBLANK('Mortgage 2 Monthly calcs'!S534),"",'Mortgage 2 Monthly calcs'!S534)</f>
        <v>0</v>
      </c>
      <c r="Y534" s="99" t="str">
        <f>IF(ISBLANK('Mortgage 2 Monthly calcs'!T534),"",'Mortgage 2 Monthly calcs'!T534)</f>
        <v/>
      </c>
      <c r="Z534" s="99">
        <f>IF(ISBLANK('Mortgage 2 Monthly calcs'!U534),"",'Mortgage 2 Monthly calcs'!U534)</f>
        <v>93290.420445652519</v>
      </c>
      <c r="AA534" s="99" t="str">
        <f>IF(ISBLANK('Mortgage 2 Monthly calcs'!V534),"",'Mortgage 2 Monthly calcs'!V534)</f>
        <v/>
      </c>
      <c r="AB534" s="99" t="str">
        <f>IF(ISBLANK('Mortgage 2 Monthly calcs'!W534),"",'Mortgage 2 Monthly calcs'!W534)</f>
        <v/>
      </c>
    </row>
    <row r="535" spans="2:28" x14ac:dyDescent="0.25">
      <c r="B535" s="110"/>
      <c r="C535" s="111"/>
      <c r="D535" s="124" t="str">
        <f>IF(K1303=1,F523+1,"")</f>
        <v/>
      </c>
      <c r="E535" s="122" t="str">
        <f>IF(ISBLANK('Mortgage 2 Monthly calcs'!E535),"",'Mortgage 2 Monthly calcs'!E535)</f>
        <v/>
      </c>
      <c r="F535" s="122" t="str">
        <f>IF(ISBLANK('Mortgage 2 Monthly calcs'!F535),"",'Mortgage 2 Monthly calcs'!F535)</f>
        <v>Jun</v>
      </c>
      <c r="G535" s="123"/>
      <c r="H535" s="123">
        <f>IF(ISBLANK('Mortgage 2 Monthly calcs'!G535),"",'Mortgage 2 Monthly calcs'!G535)</f>
        <v>0</v>
      </c>
      <c r="I535" s="99" t="e">
        <f>IF(ISBLANK('Mortgage 2 Monthly calcs'!H535),"",'Mortgage 2 Monthly calcs'!H535)</f>
        <v>#VALUE!</v>
      </c>
      <c r="J535" s="99">
        <f>IF(ISBLANK('Mortgage 2 Monthly calcs'!I535),"",'Mortgage 2 Monthly calcs'!I535)</f>
        <v>0</v>
      </c>
      <c r="K535" s="99" t="str">
        <f>IF(ISBLANK('Mortgage 2 Monthly calcs'!J535),"",'Mortgage 2 Monthly calcs'!J535)</f>
        <v/>
      </c>
      <c r="L535" s="99"/>
      <c r="M535" s="99">
        <f>IF(ISBLANK('Mortgage 2 Monthly calcs'!K535),"",'Mortgage 2 Monthly calcs'!K535)</f>
        <v>0</v>
      </c>
      <c r="N535" s="99"/>
      <c r="O535" s="99" t="e">
        <f>IF(ISBLANK('Mortgage 2 Monthly calcs'!L535),"",'Mortgage 2 Monthly calcs'!L535)</f>
        <v>#VALUE!</v>
      </c>
      <c r="P535" s="99"/>
      <c r="Q535" s="99" t="str">
        <f>IF(ISBLANK('Mortgage 2 Monthly calcs'!M535),"",'Mortgage 2 Monthly calcs'!M535)</f>
        <v/>
      </c>
      <c r="R535" s="99" t="str">
        <f>IF(ISBLANK('Mortgage 2 Monthly calcs'!N535),"",'Mortgage 2 Monthly calcs'!N535)</f>
        <v/>
      </c>
      <c r="S535" s="99" t="str">
        <f>IF(ISBLANK('Mortgage 2 Monthly calcs'!O535),"",'Mortgage 2 Monthly calcs'!O535)</f>
        <v/>
      </c>
      <c r="T535" s="99"/>
      <c r="U535" s="99">
        <f>IF(ISBLANK('Mortgage 2 Monthly calcs'!P535),"",'Mortgage 2 Monthly calcs'!P535)</f>
        <v>0</v>
      </c>
      <c r="V535" s="99" t="str">
        <f>IF(ISBLANK('Mortgage 2 Monthly calcs'!Q535),"",'Mortgage 2 Monthly calcs'!Q535)</f>
        <v/>
      </c>
      <c r="W535" s="99" t="str">
        <f>IF(ISBLANK('Mortgage 2 Monthly calcs'!R535),"",'Mortgage 2 Monthly calcs'!R535)</f>
        <v/>
      </c>
      <c r="X535" s="99">
        <f>IF(ISBLANK('Mortgage 2 Monthly calcs'!S535),"",'Mortgage 2 Monthly calcs'!S535)</f>
        <v>0</v>
      </c>
      <c r="Y535" s="99" t="str">
        <f>IF(ISBLANK('Mortgage 2 Monthly calcs'!T535),"",'Mortgage 2 Monthly calcs'!T535)</f>
        <v/>
      </c>
      <c r="Z535" s="99">
        <f>IF(ISBLANK('Mortgage 2 Monthly calcs'!U535),"",'Mortgage 2 Monthly calcs'!U535)</f>
        <v>93290.420445652519</v>
      </c>
      <c r="AA535" s="99" t="str">
        <f>IF(ISBLANK('Mortgage 2 Monthly calcs'!V535),"",'Mortgage 2 Monthly calcs'!V535)</f>
        <v/>
      </c>
      <c r="AB535" s="99" t="str">
        <f>IF(ISBLANK('Mortgage 2 Monthly calcs'!W535),"",'Mortgage 2 Monthly calcs'!W535)</f>
        <v/>
      </c>
    </row>
    <row r="536" spans="2:28" x14ac:dyDescent="0.25">
      <c r="B536" s="110"/>
      <c r="C536" s="111"/>
      <c r="D536" s="124" t="str">
        <f>IF(K1304=1,F523+1,"")</f>
        <v/>
      </c>
      <c r="E536" s="122" t="str">
        <f>IF(ISBLANK('Mortgage 2 Monthly calcs'!E536),"",'Mortgage 2 Monthly calcs'!E536)</f>
        <v/>
      </c>
      <c r="F536" s="122" t="str">
        <f>IF(ISBLANK('Mortgage 2 Monthly calcs'!F536),"",'Mortgage 2 Monthly calcs'!F536)</f>
        <v>Jul</v>
      </c>
      <c r="G536" s="123"/>
      <c r="H536" s="123">
        <f>IF(ISBLANK('Mortgage 2 Monthly calcs'!G536),"",'Mortgage 2 Monthly calcs'!G536)</f>
        <v>0</v>
      </c>
      <c r="I536" s="99" t="e">
        <f>IF(ISBLANK('Mortgage 2 Monthly calcs'!H536),"",'Mortgage 2 Monthly calcs'!H536)</f>
        <v>#VALUE!</v>
      </c>
      <c r="J536" s="99">
        <f>IF(ISBLANK('Mortgage 2 Monthly calcs'!I536),"",'Mortgage 2 Monthly calcs'!I536)</f>
        <v>0</v>
      </c>
      <c r="K536" s="99" t="str">
        <f>IF(ISBLANK('Mortgage 2 Monthly calcs'!J536),"",'Mortgage 2 Monthly calcs'!J536)</f>
        <v/>
      </c>
      <c r="L536" s="99"/>
      <c r="M536" s="99">
        <f>IF(ISBLANK('Mortgage 2 Monthly calcs'!K536),"",'Mortgage 2 Monthly calcs'!K536)</f>
        <v>0</v>
      </c>
      <c r="N536" s="99"/>
      <c r="O536" s="99" t="e">
        <f>IF(ISBLANK('Mortgage 2 Monthly calcs'!L536),"",'Mortgage 2 Monthly calcs'!L536)</f>
        <v>#VALUE!</v>
      </c>
      <c r="P536" s="99"/>
      <c r="Q536" s="99" t="str">
        <f>IF(ISBLANK('Mortgage 2 Monthly calcs'!M536),"",'Mortgage 2 Monthly calcs'!M536)</f>
        <v/>
      </c>
      <c r="R536" s="99" t="str">
        <f>IF(ISBLANK('Mortgage 2 Monthly calcs'!N536),"",'Mortgage 2 Monthly calcs'!N536)</f>
        <v/>
      </c>
      <c r="S536" s="99" t="str">
        <f>IF(ISBLANK('Mortgage 2 Monthly calcs'!O536),"",'Mortgage 2 Monthly calcs'!O536)</f>
        <v/>
      </c>
      <c r="T536" s="99"/>
      <c r="U536" s="99">
        <f>IF(ISBLANK('Mortgage 2 Monthly calcs'!P536),"",'Mortgage 2 Monthly calcs'!P536)</f>
        <v>0</v>
      </c>
      <c r="V536" s="99" t="str">
        <f>IF(ISBLANK('Mortgage 2 Monthly calcs'!Q536),"",'Mortgage 2 Monthly calcs'!Q536)</f>
        <v/>
      </c>
      <c r="W536" s="99" t="str">
        <f>IF(ISBLANK('Mortgage 2 Monthly calcs'!R536),"",'Mortgage 2 Monthly calcs'!R536)</f>
        <v/>
      </c>
      <c r="X536" s="99">
        <f>IF(ISBLANK('Mortgage 2 Monthly calcs'!S536),"",'Mortgage 2 Monthly calcs'!S536)</f>
        <v>0</v>
      </c>
      <c r="Y536" s="99" t="str">
        <f>IF(ISBLANK('Mortgage 2 Monthly calcs'!T536),"",'Mortgage 2 Monthly calcs'!T536)</f>
        <v/>
      </c>
      <c r="Z536" s="99">
        <f>IF(ISBLANK('Mortgage 2 Monthly calcs'!U536),"",'Mortgage 2 Monthly calcs'!U536)</f>
        <v>93290.420445652519</v>
      </c>
      <c r="AA536" s="99" t="str">
        <f>IF(ISBLANK('Mortgage 2 Monthly calcs'!V536),"",'Mortgage 2 Monthly calcs'!V536)</f>
        <v/>
      </c>
      <c r="AB536" s="99" t="str">
        <f>IF(ISBLANK('Mortgage 2 Monthly calcs'!W536),"",'Mortgage 2 Monthly calcs'!W536)</f>
        <v/>
      </c>
    </row>
    <row r="537" spans="2:28" x14ac:dyDescent="0.25">
      <c r="B537" s="110"/>
      <c r="C537" s="111"/>
      <c r="D537" s="124" t="str">
        <f>IF(K1305=1,F523+1,"")</f>
        <v/>
      </c>
      <c r="E537" s="122" t="str">
        <f>IF(ISBLANK('Mortgage 2 Monthly calcs'!E537),"",'Mortgage 2 Monthly calcs'!E537)</f>
        <v/>
      </c>
      <c r="F537" s="122" t="str">
        <f>IF(ISBLANK('Mortgage 2 Monthly calcs'!F537),"",'Mortgage 2 Monthly calcs'!F537)</f>
        <v>Aug</v>
      </c>
      <c r="G537" s="123"/>
      <c r="H537" s="123">
        <f>IF(ISBLANK('Mortgage 2 Monthly calcs'!G537),"",'Mortgage 2 Monthly calcs'!G537)</f>
        <v>0</v>
      </c>
      <c r="I537" s="99" t="e">
        <f>IF(ISBLANK('Mortgage 2 Monthly calcs'!H537),"",'Mortgage 2 Monthly calcs'!H537)</f>
        <v>#VALUE!</v>
      </c>
      <c r="J537" s="99">
        <f>IF(ISBLANK('Mortgage 2 Monthly calcs'!I537),"",'Mortgage 2 Monthly calcs'!I537)</f>
        <v>0</v>
      </c>
      <c r="K537" s="99" t="str">
        <f>IF(ISBLANK('Mortgage 2 Monthly calcs'!J537),"",'Mortgage 2 Monthly calcs'!J537)</f>
        <v/>
      </c>
      <c r="L537" s="99"/>
      <c r="M537" s="99">
        <f>IF(ISBLANK('Mortgage 2 Monthly calcs'!K537),"",'Mortgage 2 Monthly calcs'!K537)</f>
        <v>0</v>
      </c>
      <c r="N537" s="99"/>
      <c r="O537" s="99" t="e">
        <f>IF(ISBLANK('Mortgage 2 Monthly calcs'!L537),"",'Mortgage 2 Monthly calcs'!L537)</f>
        <v>#VALUE!</v>
      </c>
      <c r="P537" s="99"/>
      <c r="Q537" s="99" t="str">
        <f>IF(ISBLANK('Mortgage 2 Monthly calcs'!M537),"",'Mortgage 2 Monthly calcs'!M537)</f>
        <v/>
      </c>
      <c r="R537" s="99" t="str">
        <f>IF(ISBLANK('Mortgage 2 Monthly calcs'!N537),"",'Mortgage 2 Monthly calcs'!N537)</f>
        <v/>
      </c>
      <c r="S537" s="99" t="str">
        <f>IF(ISBLANK('Mortgage 2 Monthly calcs'!O537),"",'Mortgage 2 Monthly calcs'!O537)</f>
        <v/>
      </c>
      <c r="T537" s="99"/>
      <c r="U537" s="99">
        <f>IF(ISBLANK('Mortgage 2 Monthly calcs'!P537),"",'Mortgage 2 Monthly calcs'!P537)</f>
        <v>0</v>
      </c>
      <c r="V537" s="99" t="str">
        <f>IF(ISBLANK('Mortgage 2 Monthly calcs'!Q537),"",'Mortgage 2 Monthly calcs'!Q537)</f>
        <v/>
      </c>
      <c r="W537" s="99" t="str">
        <f>IF(ISBLANK('Mortgage 2 Monthly calcs'!R537),"",'Mortgage 2 Monthly calcs'!R537)</f>
        <v/>
      </c>
      <c r="X537" s="99">
        <f>IF(ISBLANK('Mortgage 2 Monthly calcs'!S537),"",'Mortgage 2 Monthly calcs'!S537)</f>
        <v>0</v>
      </c>
      <c r="Y537" s="99" t="str">
        <f>IF(ISBLANK('Mortgage 2 Monthly calcs'!T537),"",'Mortgage 2 Monthly calcs'!T537)</f>
        <v/>
      </c>
      <c r="Z537" s="99">
        <f>IF(ISBLANK('Mortgage 2 Monthly calcs'!U537),"",'Mortgage 2 Monthly calcs'!U537)</f>
        <v>93290.420445652519</v>
      </c>
      <c r="AA537" s="99" t="str">
        <f>IF(ISBLANK('Mortgage 2 Monthly calcs'!V537),"",'Mortgage 2 Monthly calcs'!V537)</f>
        <v/>
      </c>
      <c r="AB537" s="99" t="str">
        <f>IF(ISBLANK('Mortgage 2 Monthly calcs'!W537),"",'Mortgage 2 Monthly calcs'!W537)</f>
        <v/>
      </c>
    </row>
    <row r="538" spans="2:28" x14ac:dyDescent="0.25">
      <c r="B538" s="110"/>
      <c r="C538" s="111"/>
      <c r="D538" s="124" t="str">
        <f>IF(K1306=1,F523+1,"")</f>
        <v/>
      </c>
      <c r="E538" s="122" t="str">
        <f>IF(ISBLANK('Mortgage 2 Monthly calcs'!E538),"",'Mortgage 2 Monthly calcs'!E538)</f>
        <v/>
      </c>
      <c r="F538" s="122" t="str">
        <f>IF(ISBLANK('Mortgage 2 Monthly calcs'!F538),"",'Mortgage 2 Monthly calcs'!F538)</f>
        <v>Sep</v>
      </c>
      <c r="G538" s="123"/>
      <c r="H538" s="123">
        <f>IF(ISBLANK('Mortgage 2 Monthly calcs'!G538),"",'Mortgage 2 Monthly calcs'!G538)</f>
        <v>0</v>
      </c>
      <c r="I538" s="99" t="e">
        <f>IF(ISBLANK('Mortgage 2 Monthly calcs'!H538),"",'Mortgage 2 Monthly calcs'!H538)</f>
        <v>#VALUE!</v>
      </c>
      <c r="J538" s="99">
        <f>IF(ISBLANK('Mortgage 2 Monthly calcs'!I538),"",'Mortgage 2 Monthly calcs'!I538)</f>
        <v>0</v>
      </c>
      <c r="K538" s="99" t="str">
        <f>IF(ISBLANK('Mortgage 2 Monthly calcs'!J538),"",'Mortgage 2 Monthly calcs'!J538)</f>
        <v/>
      </c>
      <c r="L538" s="99"/>
      <c r="M538" s="99">
        <f>IF(ISBLANK('Mortgage 2 Monthly calcs'!K538),"",'Mortgage 2 Monthly calcs'!K538)</f>
        <v>0</v>
      </c>
      <c r="N538" s="99"/>
      <c r="O538" s="99" t="e">
        <f>IF(ISBLANK('Mortgage 2 Monthly calcs'!L538),"",'Mortgage 2 Monthly calcs'!L538)</f>
        <v>#VALUE!</v>
      </c>
      <c r="P538" s="99"/>
      <c r="Q538" s="99" t="str">
        <f>IF(ISBLANK('Mortgage 2 Monthly calcs'!M538),"",'Mortgage 2 Monthly calcs'!M538)</f>
        <v/>
      </c>
      <c r="R538" s="99" t="str">
        <f>IF(ISBLANK('Mortgage 2 Monthly calcs'!N538),"",'Mortgage 2 Monthly calcs'!N538)</f>
        <v/>
      </c>
      <c r="S538" s="99" t="str">
        <f>IF(ISBLANK('Mortgage 2 Monthly calcs'!O538),"",'Mortgage 2 Monthly calcs'!O538)</f>
        <v/>
      </c>
      <c r="T538" s="99"/>
      <c r="U538" s="99">
        <f>IF(ISBLANK('Mortgage 2 Monthly calcs'!P538),"",'Mortgage 2 Monthly calcs'!P538)</f>
        <v>0</v>
      </c>
      <c r="V538" s="99" t="str">
        <f>IF(ISBLANK('Mortgage 2 Monthly calcs'!Q538),"",'Mortgage 2 Monthly calcs'!Q538)</f>
        <v/>
      </c>
      <c r="W538" s="99" t="str">
        <f>IF(ISBLANK('Mortgage 2 Monthly calcs'!R538),"",'Mortgage 2 Monthly calcs'!R538)</f>
        <v/>
      </c>
      <c r="X538" s="99">
        <f>IF(ISBLANK('Mortgage 2 Monthly calcs'!S538),"",'Mortgage 2 Monthly calcs'!S538)</f>
        <v>0</v>
      </c>
      <c r="Y538" s="99" t="str">
        <f>IF(ISBLANK('Mortgage 2 Monthly calcs'!T538),"",'Mortgage 2 Monthly calcs'!T538)</f>
        <v/>
      </c>
      <c r="Z538" s="99">
        <f>IF(ISBLANK('Mortgage 2 Monthly calcs'!U538),"",'Mortgage 2 Monthly calcs'!U538)</f>
        <v>93290.420445652519</v>
      </c>
      <c r="AA538" s="99" t="str">
        <f>IF(ISBLANK('Mortgage 2 Monthly calcs'!V538),"",'Mortgage 2 Monthly calcs'!V538)</f>
        <v/>
      </c>
      <c r="AB538" s="99" t="str">
        <f>IF(ISBLANK('Mortgage 2 Monthly calcs'!W538),"",'Mortgage 2 Monthly calcs'!W538)</f>
        <v/>
      </c>
    </row>
    <row r="539" spans="2:28" x14ac:dyDescent="0.25">
      <c r="B539" s="110"/>
      <c r="C539" s="111"/>
      <c r="D539" s="124">
        <f>D527+1</f>
        <v>44</v>
      </c>
      <c r="E539" s="122" t="str">
        <f>IF(ISBLANK('Mortgage 2 Monthly calcs'!E539),"",'Mortgage 2 Monthly calcs'!E539)</f>
        <v/>
      </c>
      <c r="F539" s="122" t="str">
        <f>IF(ISBLANK('Mortgage 2 Monthly calcs'!F539),"",'Mortgage 2 Monthly calcs'!F539)</f>
        <v>Oct</v>
      </c>
      <c r="G539" s="123"/>
      <c r="H539" s="123">
        <f>IF(ISBLANK('Mortgage 2 Monthly calcs'!G539),"",'Mortgage 2 Monthly calcs'!G539)</f>
        <v>0</v>
      </c>
      <c r="I539" s="99" t="e">
        <f>IF(ISBLANK('Mortgage 2 Monthly calcs'!H539),"",'Mortgage 2 Monthly calcs'!H539)</f>
        <v>#VALUE!</v>
      </c>
      <c r="J539" s="99">
        <f>IF(ISBLANK('Mortgage 2 Monthly calcs'!I539),"",'Mortgage 2 Monthly calcs'!I539)</f>
        <v>0</v>
      </c>
      <c r="K539" s="99" t="str">
        <f>IF(ISBLANK('Mortgage 2 Monthly calcs'!J539),"",'Mortgage 2 Monthly calcs'!J539)</f>
        <v/>
      </c>
      <c r="L539" s="99"/>
      <c r="M539" s="99">
        <f>IF(ISBLANK('Mortgage 2 Monthly calcs'!K539),"",'Mortgage 2 Monthly calcs'!K539)</f>
        <v>0</v>
      </c>
      <c r="N539" s="99"/>
      <c r="O539" s="99" t="e">
        <f>IF(ISBLANK('Mortgage 2 Monthly calcs'!L539),"",'Mortgage 2 Monthly calcs'!L539)</f>
        <v>#VALUE!</v>
      </c>
      <c r="P539" s="99"/>
      <c r="Q539" s="99" t="str">
        <f>IF(ISBLANK('Mortgage 2 Monthly calcs'!M539),"",'Mortgage 2 Monthly calcs'!M539)</f>
        <v/>
      </c>
      <c r="R539" s="99" t="str">
        <f>IF(ISBLANK('Mortgage 2 Monthly calcs'!N539),"",'Mortgage 2 Monthly calcs'!N539)</f>
        <v/>
      </c>
      <c r="S539" s="99" t="str">
        <f>IF(ISBLANK('Mortgage 2 Monthly calcs'!O539),"",'Mortgage 2 Monthly calcs'!O539)</f>
        <v/>
      </c>
      <c r="T539" s="99"/>
      <c r="U539" s="99">
        <f>IF(ISBLANK('Mortgage 2 Monthly calcs'!P539),"",'Mortgage 2 Monthly calcs'!P539)</f>
        <v>0</v>
      </c>
      <c r="V539" s="99" t="str">
        <f>IF(ISBLANK('Mortgage 2 Monthly calcs'!Q539),"",'Mortgage 2 Monthly calcs'!Q539)</f>
        <v/>
      </c>
      <c r="W539" s="99" t="str">
        <f>IF(ISBLANK('Mortgage 2 Monthly calcs'!R539),"",'Mortgage 2 Monthly calcs'!R539)</f>
        <v/>
      </c>
      <c r="X539" s="99">
        <f>IF(ISBLANK('Mortgage 2 Monthly calcs'!S539),"",'Mortgage 2 Monthly calcs'!S539)</f>
        <v>0</v>
      </c>
      <c r="Y539" s="99" t="str">
        <f>IF(ISBLANK('Mortgage 2 Monthly calcs'!T539),"",'Mortgage 2 Monthly calcs'!T539)</f>
        <v/>
      </c>
      <c r="Z539" s="99">
        <f>IF(ISBLANK('Mortgage 2 Monthly calcs'!U539),"",'Mortgage 2 Monthly calcs'!U539)</f>
        <v>93290.420445652519</v>
      </c>
      <c r="AA539" s="99" t="str">
        <f>IF(ISBLANK('Mortgage 2 Monthly calcs'!V539),"",'Mortgage 2 Monthly calcs'!V539)</f>
        <v/>
      </c>
      <c r="AB539" s="99" t="str">
        <f>IF(ISBLANK('Mortgage 2 Monthly calcs'!W539),"",'Mortgage 2 Monthly calcs'!W539)</f>
        <v/>
      </c>
    </row>
    <row r="540" spans="2:28" x14ac:dyDescent="0.25">
      <c r="B540" s="110"/>
      <c r="C540" s="111"/>
      <c r="D540" s="124"/>
      <c r="E540" s="122" t="str">
        <f>IF(ISBLANK('Mortgage 2 Monthly calcs'!E540),"",'Mortgage 2 Monthly calcs'!E540)</f>
        <v/>
      </c>
      <c r="F540" s="122" t="str">
        <f>IF(ISBLANK('Mortgage 2 Monthly calcs'!F540),"",'Mortgage 2 Monthly calcs'!F540)</f>
        <v>Nov</v>
      </c>
      <c r="G540" s="123"/>
      <c r="H540" s="123">
        <f>IF(ISBLANK('Mortgage 2 Monthly calcs'!G540),"",'Mortgage 2 Monthly calcs'!G540)</f>
        <v>0</v>
      </c>
      <c r="I540" s="99" t="e">
        <f>IF(ISBLANK('Mortgage 2 Monthly calcs'!H540),"",'Mortgage 2 Monthly calcs'!H540)</f>
        <v>#VALUE!</v>
      </c>
      <c r="J540" s="99">
        <f>IF(ISBLANK('Mortgage 2 Monthly calcs'!I540),"",'Mortgage 2 Monthly calcs'!I540)</f>
        <v>0</v>
      </c>
      <c r="K540" s="99" t="str">
        <f>IF(ISBLANK('Mortgage 2 Monthly calcs'!J540),"",'Mortgage 2 Monthly calcs'!J540)</f>
        <v/>
      </c>
      <c r="L540" s="99"/>
      <c r="M540" s="99">
        <f>IF(ISBLANK('Mortgage 2 Monthly calcs'!K540),"",'Mortgage 2 Monthly calcs'!K540)</f>
        <v>0</v>
      </c>
      <c r="N540" s="99"/>
      <c r="O540" s="99" t="e">
        <f>IF(ISBLANK('Mortgage 2 Monthly calcs'!L540),"",'Mortgage 2 Monthly calcs'!L540)</f>
        <v>#VALUE!</v>
      </c>
      <c r="P540" s="99"/>
      <c r="Q540" s="99" t="str">
        <f>IF(ISBLANK('Mortgage 2 Monthly calcs'!M540),"",'Mortgage 2 Monthly calcs'!M540)</f>
        <v/>
      </c>
      <c r="R540" s="99" t="str">
        <f>IF(ISBLANK('Mortgage 2 Monthly calcs'!N540),"",'Mortgage 2 Monthly calcs'!N540)</f>
        <v/>
      </c>
      <c r="S540" s="99" t="str">
        <f>IF(ISBLANK('Mortgage 2 Monthly calcs'!O540),"",'Mortgage 2 Monthly calcs'!O540)</f>
        <v/>
      </c>
      <c r="T540" s="99"/>
      <c r="U540" s="99">
        <f>IF(ISBLANK('Mortgage 2 Monthly calcs'!P540),"",'Mortgage 2 Monthly calcs'!P540)</f>
        <v>0</v>
      </c>
      <c r="V540" s="99" t="str">
        <f>IF(ISBLANK('Mortgage 2 Monthly calcs'!Q540),"",'Mortgage 2 Monthly calcs'!Q540)</f>
        <v/>
      </c>
      <c r="W540" s="99" t="str">
        <f>IF(ISBLANK('Mortgage 2 Monthly calcs'!R540),"",'Mortgage 2 Monthly calcs'!R540)</f>
        <v/>
      </c>
      <c r="X540" s="99">
        <f>IF(ISBLANK('Mortgage 2 Monthly calcs'!S540),"",'Mortgage 2 Monthly calcs'!S540)</f>
        <v>0</v>
      </c>
      <c r="Y540" s="99" t="str">
        <f>IF(ISBLANK('Mortgage 2 Monthly calcs'!T540),"",'Mortgage 2 Monthly calcs'!T540)</f>
        <v/>
      </c>
      <c r="Z540" s="99">
        <f>IF(ISBLANK('Mortgage 2 Monthly calcs'!U540),"",'Mortgage 2 Monthly calcs'!U540)</f>
        <v>93290.420445652519</v>
      </c>
      <c r="AA540" s="99" t="str">
        <f>IF(ISBLANK('Mortgage 2 Monthly calcs'!V540),"",'Mortgage 2 Monthly calcs'!V540)</f>
        <v/>
      </c>
      <c r="AB540" s="99" t="str">
        <f>IF(ISBLANK('Mortgage 2 Monthly calcs'!W540),"",'Mortgage 2 Monthly calcs'!W540)</f>
        <v/>
      </c>
    </row>
    <row r="541" spans="2:28" x14ac:dyDescent="0.25">
      <c r="B541" s="110"/>
      <c r="C541" s="111"/>
      <c r="D541" s="124"/>
      <c r="E541" s="122" t="str">
        <f>IF(ISBLANK('Mortgage 2 Monthly calcs'!E541),"",'Mortgage 2 Monthly calcs'!E541)</f>
        <v/>
      </c>
      <c r="F541" s="122" t="str">
        <f>IF(ISBLANK('Mortgage 2 Monthly calcs'!F541),"",'Mortgage 2 Monthly calcs'!F541)</f>
        <v>Dec</v>
      </c>
      <c r="G541" s="123"/>
      <c r="H541" s="123">
        <f>IF(ISBLANK('Mortgage 2 Monthly calcs'!G541),"",'Mortgage 2 Monthly calcs'!G541)</f>
        <v>0</v>
      </c>
      <c r="I541" s="99" t="e">
        <f>IF(ISBLANK('Mortgage 2 Monthly calcs'!H541),"",'Mortgage 2 Monthly calcs'!H541)</f>
        <v>#VALUE!</v>
      </c>
      <c r="J541" s="99">
        <f>IF(ISBLANK('Mortgage 2 Monthly calcs'!I541),"",'Mortgage 2 Monthly calcs'!I541)</f>
        <v>0</v>
      </c>
      <c r="K541" s="99" t="str">
        <f>IF(ISBLANK('Mortgage 2 Monthly calcs'!J541),"",'Mortgage 2 Monthly calcs'!J541)</f>
        <v/>
      </c>
      <c r="L541" s="99"/>
      <c r="M541" s="99">
        <f>IF(ISBLANK('Mortgage 2 Monthly calcs'!K541),"",'Mortgage 2 Monthly calcs'!K541)</f>
        <v>0</v>
      </c>
      <c r="N541" s="99"/>
      <c r="O541" s="99" t="e">
        <f>IF(ISBLANK('Mortgage 2 Monthly calcs'!L541),"",'Mortgage 2 Monthly calcs'!L541)</f>
        <v>#VALUE!</v>
      </c>
      <c r="P541" s="99"/>
      <c r="Q541" s="99" t="str">
        <f>IF(ISBLANK('Mortgage 2 Monthly calcs'!M541),"",'Mortgage 2 Monthly calcs'!M541)</f>
        <v/>
      </c>
      <c r="R541" s="99" t="str">
        <f>IF(ISBLANK('Mortgage 2 Monthly calcs'!N541),"",'Mortgage 2 Monthly calcs'!N541)</f>
        <v/>
      </c>
      <c r="S541" s="99" t="str">
        <f>IF(ISBLANK('Mortgage 2 Monthly calcs'!O541),"",'Mortgage 2 Monthly calcs'!O541)</f>
        <v/>
      </c>
      <c r="T541" s="99"/>
      <c r="U541" s="99">
        <f>IF(ISBLANK('Mortgage 2 Monthly calcs'!P541),"",'Mortgage 2 Monthly calcs'!P541)</f>
        <v>0</v>
      </c>
      <c r="V541" s="99" t="str">
        <f>IF(ISBLANK('Mortgage 2 Monthly calcs'!Q541),"",'Mortgage 2 Monthly calcs'!Q541)</f>
        <v/>
      </c>
      <c r="W541" s="99" t="str">
        <f>IF(ISBLANK('Mortgage 2 Monthly calcs'!R541),"",'Mortgage 2 Monthly calcs'!R541)</f>
        <v/>
      </c>
      <c r="X541" s="99">
        <f>IF(ISBLANK('Mortgage 2 Monthly calcs'!S541),"",'Mortgage 2 Monthly calcs'!S541)</f>
        <v>0</v>
      </c>
      <c r="Y541" s="99" t="str">
        <f>IF(ISBLANK('Mortgage 2 Monthly calcs'!T541),"",'Mortgage 2 Monthly calcs'!T541)</f>
        <v/>
      </c>
      <c r="Z541" s="99">
        <f>IF(ISBLANK('Mortgage 2 Monthly calcs'!U541),"",'Mortgage 2 Monthly calcs'!U541)</f>
        <v>93290.420445652519</v>
      </c>
      <c r="AA541" s="99" t="str">
        <f>IF(ISBLANK('Mortgage 2 Monthly calcs'!V541),"",'Mortgage 2 Monthly calcs'!V541)</f>
        <v/>
      </c>
      <c r="AB541" s="99" t="str">
        <f>IF(ISBLANK('Mortgage 2 Monthly calcs'!W541),"",'Mortgage 2 Monthly calcs'!W541)</f>
        <v/>
      </c>
    </row>
    <row r="542" spans="2:28" x14ac:dyDescent="0.25">
      <c r="B542" s="110"/>
      <c r="C542" s="111"/>
      <c r="D542" s="124"/>
      <c r="E542" s="122">
        <f>IF(ISBLANK('Mortgage 2 Monthly calcs'!E542),"",'Mortgage 2 Monthly calcs'!E542)</f>
        <v>2054</v>
      </c>
      <c r="F542" s="122" t="str">
        <f>IF(ISBLANK('Mortgage 2 Monthly calcs'!F542),"",'Mortgage 2 Monthly calcs'!F542)</f>
        <v>Jan</v>
      </c>
      <c r="G542" s="123"/>
      <c r="H542" s="123">
        <f>IF(ISBLANK('Mortgage 2 Monthly calcs'!G542),"",'Mortgage 2 Monthly calcs'!G542)</f>
        <v>0</v>
      </c>
      <c r="I542" s="99" t="e">
        <f>IF(ISBLANK('Mortgage 2 Monthly calcs'!H542),"",'Mortgage 2 Monthly calcs'!H542)</f>
        <v>#VALUE!</v>
      </c>
      <c r="J542" s="99">
        <f>IF(ISBLANK('Mortgage 2 Monthly calcs'!I542),"",'Mortgage 2 Monthly calcs'!I542)</f>
        <v>0</v>
      </c>
      <c r="K542" s="99" t="str">
        <f>IF(ISBLANK('Mortgage 2 Monthly calcs'!J542),"",'Mortgage 2 Monthly calcs'!J542)</f>
        <v/>
      </c>
      <c r="L542" s="99"/>
      <c r="M542" s="99">
        <f>IF(ISBLANK('Mortgage 2 Monthly calcs'!K542),"",'Mortgage 2 Monthly calcs'!K542)</f>
        <v>0</v>
      </c>
      <c r="N542" s="99"/>
      <c r="O542" s="99" t="e">
        <f>IF(ISBLANK('Mortgage 2 Monthly calcs'!L542),"",'Mortgage 2 Monthly calcs'!L542)</f>
        <v>#VALUE!</v>
      </c>
      <c r="P542" s="99"/>
      <c r="Q542" s="99" t="str">
        <f>IF(ISBLANK('Mortgage 2 Monthly calcs'!M542),"",'Mortgage 2 Monthly calcs'!M542)</f>
        <v/>
      </c>
      <c r="R542" s="99" t="str">
        <f>IF(ISBLANK('Mortgage 2 Monthly calcs'!N542),"",'Mortgage 2 Monthly calcs'!N542)</f>
        <v/>
      </c>
      <c r="S542" s="99" t="str">
        <f>IF(ISBLANK('Mortgage 2 Monthly calcs'!O542),"",'Mortgage 2 Monthly calcs'!O542)</f>
        <v/>
      </c>
      <c r="T542" s="99"/>
      <c r="U542" s="99">
        <f>IF(ISBLANK('Mortgage 2 Monthly calcs'!P542),"",'Mortgage 2 Monthly calcs'!P542)</f>
        <v>0</v>
      </c>
      <c r="V542" s="99" t="str">
        <f>IF(ISBLANK('Mortgage 2 Monthly calcs'!Q542),"",'Mortgage 2 Monthly calcs'!Q542)</f>
        <v/>
      </c>
      <c r="W542" s="99" t="str">
        <f>IF(ISBLANK('Mortgage 2 Monthly calcs'!R542),"",'Mortgage 2 Monthly calcs'!R542)</f>
        <v/>
      </c>
      <c r="X542" s="99">
        <f>IF(ISBLANK('Mortgage 2 Monthly calcs'!S542),"",'Mortgage 2 Monthly calcs'!S542)</f>
        <v>0</v>
      </c>
      <c r="Y542" s="99" t="str">
        <f>IF(ISBLANK('Mortgage 2 Monthly calcs'!T542),"",'Mortgage 2 Monthly calcs'!T542)</f>
        <v/>
      </c>
      <c r="Z542" s="99">
        <f>IF(ISBLANK('Mortgage 2 Monthly calcs'!U542),"",'Mortgage 2 Monthly calcs'!U542)</f>
        <v>93290.420445652519</v>
      </c>
      <c r="AA542" s="99" t="str">
        <f>IF(ISBLANK('Mortgage 2 Monthly calcs'!V542),"",'Mortgage 2 Monthly calcs'!V542)</f>
        <v/>
      </c>
      <c r="AB542" s="99" t="str">
        <f>IF(ISBLANK('Mortgage 2 Monthly calcs'!W542),"",'Mortgage 2 Monthly calcs'!W542)</f>
        <v/>
      </c>
    </row>
    <row r="543" spans="2:28" x14ac:dyDescent="0.25">
      <c r="B543" s="110"/>
      <c r="C543" s="111"/>
      <c r="D543" s="124"/>
      <c r="E543" s="122" t="str">
        <f>IF(ISBLANK('Mortgage 2 Monthly calcs'!E543),"",'Mortgage 2 Monthly calcs'!E543)</f>
        <v/>
      </c>
      <c r="F543" s="122" t="str">
        <f>IF(ISBLANK('Mortgage 2 Monthly calcs'!F543),"",'Mortgage 2 Monthly calcs'!F543)</f>
        <v>Feb</v>
      </c>
      <c r="G543" s="123"/>
      <c r="H543" s="123">
        <f>IF(ISBLANK('Mortgage 2 Monthly calcs'!G543),"",'Mortgage 2 Monthly calcs'!G543)</f>
        <v>0</v>
      </c>
      <c r="I543" s="99" t="e">
        <f>IF(ISBLANK('Mortgage 2 Monthly calcs'!H543),"",'Mortgage 2 Monthly calcs'!H543)</f>
        <v>#VALUE!</v>
      </c>
      <c r="J543" s="99">
        <f>IF(ISBLANK('Mortgage 2 Monthly calcs'!I543),"",'Mortgage 2 Monthly calcs'!I543)</f>
        <v>0</v>
      </c>
      <c r="K543" s="99" t="str">
        <f>IF(ISBLANK('Mortgage 2 Monthly calcs'!J543),"",'Mortgage 2 Monthly calcs'!J543)</f>
        <v/>
      </c>
      <c r="L543" s="99"/>
      <c r="M543" s="99">
        <f>IF(ISBLANK('Mortgage 2 Monthly calcs'!K543),"",'Mortgage 2 Monthly calcs'!K543)</f>
        <v>0</v>
      </c>
      <c r="N543" s="99"/>
      <c r="O543" s="99" t="e">
        <f>IF(ISBLANK('Mortgage 2 Monthly calcs'!L543),"",'Mortgage 2 Monthly calcs'!L543)</f>
        <v>#VALUE!</v>
      </c>
      <c r="P543" s="99"/>
      <c r="Q543" s="99" t="str">
        <f>IF(ISBLANK('Mortgage 2 Monthly calcs'!M543),"",'Mortgage 2 Monthly calcs'!M543)</f>
        <v/>
      </c>
      <c r="R543" s="99" t="str">
        <f>IF(ISBLANK('Mortgage 2 Monthly calcs'!N543),"",'Mortgage 2 Monthly calcs'!N543)</f>
        <v/>
      </c>
      <c r="S543" s="99" t="str">
        <f>IF(ISBLANK('Mortgage 2 Monthly calcs'!O543),"",'Mortgage 2 Monthly calcs'!O543)</f>
        <v/>
      </c>
      <c r="T543" s="99"/>
      <c r="U543" s="99">
        <f>IF(ISBLANK('Mortgage 2 Monthly calcs'!P543),"",'Mortgage 2 Monthly calcs'!P543)</f>
        <v>0</v>
      </c>
      <c r="V543" s="99" t="str">
        <f>IF(ISBLANK('Mortgage 2 Monthly calcs'!Q543),"",'Mortgage 2 Monthly calcs'!Q543)</f>
        <v/>
      </c>
      <c r="W543" s="99" t="str">
        <f>IF(ISBLANK('Mortgage 2 Monthly calcs'!R543),"",'Mortgage 2 Monthly calcs'!R543)</f>
        <v/>
      </c>
      <c r="X543" s="99">
        <f>IF(ISBLANK('Mortgage 2 Monthly calcs'!S543),"",'Mortgage 2 Monthly calcs'!S543)</f>
        <v>0</v>
      </c>
      <c r="Y543" s="99" t="str">
        <f>IF(ISBLANK('Mortgage 2 Monthly calcs'!T543),"",'Mortgage 2 Monthly calcs'!T543)</f>
        <v/>
      </c>
      <c r="Z543" s="99">
        <f>IF(ISBLANK('Mortgage 2 Monthly calcs'!U543),"",'Mortgage 2 Monthly calcs'!U543)</f>
        <v>93290.420445652519</v>
      </c>
      <c r="AA543" s="99" t="str">
        <f>IF(ISBLANK('Mortgage 2 Monthly calcs'!V543),"",'Mortgage 2 Monthly calcs'!V543)</f>
        <v/>
      </c>
      <c r="AB543" s="99" t="str">
        <f>IF(ISBLANK('Mortgage 2 Monthly calcs'!W543),"",'Mortgage 2 Monthly calcs'!W543)</f>
        <v/>
      </c>
    </row>
    <row r="544" spans="2:28" x14ac:dyDescent="0.25">
      <c r="B544" s="110"/>
      <c r="C544" s="111"/>
      <c r="D544" s="124"/>
      <c r="E544" s="122" t="str">
        <f>IF(ISBLANK('Mortgage 2 Monthly calcs'!E544),"",'Mortgage 2 Monthly calcs'!E544)</f>
        <v/>
      </c>
      <c r="F544" s="122" t="str">
        <f>IF(ISBLANK('Mortgage 2 Monthly calcs'!F544),"",'Mortgage 2 Monthly calcs'!F544)</f>
        <v>Mar</v>
      </c>
      <c r="G544" s="123"/>
      <c r="H544" s="123">
        <f>IF(ISBLANK('Mortgage 2 Monthly calcs'!G544),"",'Mortgage 2 Monthly calcs'!G544)</f>
        <v>0</v>
      </c>
      <c r="I544" s="99" t="e">
        <f>IF(ISBLANK('Mortgage 2 Monthly calcs'!H544),"",'Mortgage 2 Monthly calcs'!H544)</f>
        <v>#VALUE!</v>
      </c>
      <c r="J544" s="99">
        <f>IF(ISBLANK('Mortgage 2 Monthly calcs'!I544),"",'Mortgage 2 Monthly calcs'!I544)</f>
        <v>0</v>
      </c>
      <c r="K544" s="99" t="str">
        <f>IF(ISBLANK('Mortgage 2 Monthly calcs'!J544),"",'Mortgage 2 Monthly calcs'!J544)</f>
        <v/>
      </c>
      <c r="L544" s="99"/>
      <c r="M544" s="99">
        <f>IF(ISBLANK('Mortgage 2 Monthly calcs'!K544),"",'Mortgage 2 Monthly calcs'!K544)</f>
        <v>0</v>
      </c>
      <c r="N544" s="99"/>
      <c r="O544" s="99" t="e">
        <f>IF(ISBLANK('Mortgage 2 Monthly calcs'!L544),"",'Mortgage 2 Monthly calcs'!L544)</f>
        <v>#VALUE!</v>
      </c>
      <c r="P544" s="99"/>
      <c r="Q544" s="99" t="str">
        <f>IF(ISBLANK('Mortgage 2 Monthly calcs'!M544),"",'Mortgage 2 Monthly calcs'!M544)</f>
        <v/>
      </c>
      <c r="R544" s="99" t="str">
        <f>IF(ISBLANK('Mortgage 2 Monthly calcs'!N544),"",'Mortgage 2 Monthly calcs'!N544)</f>
        <v/>
      </c>
      <c r="S544" s="99" t="str">
        <f>IF(ISBLANK('Mortgage 2 Monthly calcs'!O544),"",'Mortgage 2 Monthly calcs'!O544)</f>
        <v/>
      </c>
      <c r="T544" s="99"/>
      <c r="U544" s="99">
        <f>IF(ISBLANK('Mortgage 2 Monthly calcs'!P544),"",'Mortgage 2 Monthly calcs'!P544)</f>
        <v>0</v>
      </c>
      <c r="V544" s="99" t="str">
        <f>IF(ISBLANK('Mortgage 2 Monthly calcs'!Q544),"",'Mortgage 2 Monthly calcs'!Q544)</f>
        <v/>
      </c>
      <c r="W544" s="99" t="str">
        <f>IF(ISBLANK('Mortgage 2 Monthly calcs'!R544),"",'Mortgage 2 Monthly calcs'!R544)</f>
        <v/>
      </c>
      <c r="X544" s="99">
        <f>IF(ISBLANK('Mortgage 2 Monthly calcs'!S544),"",'Mortgage 2 Monthly calcs'!S544)</f>
        <v>0</v>
      </c>
      <c r="Y544" s="99" t="str">
        <f>IF(ISBLANK('Mortgage 2 Monthly calcs'!T544),"",'Mortgage 2 Monthly calcs'!T544)</f>
        <v/>
      </c>
      <c r="Z544" s="99">
        <f>IF(ISBLANK('Mortgage 2 Monthly calcs'!U544),"",'Mortgage 2 Monthly calcs'!U544)</f>
        <v>93290.420445652519</v>
      </c>
      <c r="AA544" s="99" t="str">
        <f>IF(ISBLANK('Mortgage 2 Monthly calcs'!V544),"",'Mortgage 2 Monthly calcs'!V544)</f>
        <v/>
      </c>
      <c r="AB544" s="99" t="str">
        <f>IF(ISBLANK('Mortgage 2 Monthly calcs'!W544),"",'Mortgage 2 Monthly calcs'!W544)</f>
        <v/>
      </c>
    </row>
    <row r="545" spans="2:28" x14ac:dyDescent="0.25">
      <c r="B545" s="110"/>
      <c r="C545" s="111"/>
      <c r="D545" s="124"/>
      <c r="E545" s="122" t="str">
        <f>IF(ISBLANK('Mortgage 2 Monthly calcs'!E545),"",'Mortgage 2 Monthly calcs'!E545)</f>
        <v/>
      </c>
      <c r="F545" s="122" t="str">
        <f>IF(ISBLANK('Mortgage 2 Monthly calcs'!F545),"",'Mortgage 2 Monthly calcs'!F545)</f>
        <v>Apr</v>
      </c>
      <c r="G545" s="123"/>
      <c r="H545" s="123">
        <f>IF(ISBLANK('Mortgage 2 Monthly calcs'!G545),"",'Mortgage 2 Monthly calcs'!G545)</f>
        <v>0</v>
      </c>
      <c r="I545" s="99" t="e">
        <f>IF(ISBLANK('Mortgage 2 Monthly calcs'!H545),"",'Mortgage 2 Monthly calcs'!H545)</f>
        <v>#VALUE!</v>
      </c>
      <c r="J545" s="99">
        <f>IF(ISBLANK('Mortgage 2 Monthly calcs'!I545),"",'Mortgage 2 Monthly calcs'!I545)</f>
        <v>0</v>
      </c>
      <c r="K545" s="99" t="str">
        <f>IF(ISBLANK('Mortgage 2 Monthly calcs'!J545),"",'Mortgage 2 Monthly calcs'!J545)</f>
        <v/>
      </c>
      <c r="L545" s="99"/>
      <c r="M545" s="99">
        <f>IF(ISBLANK('Mortgage 2 Monthly calcs'!K545),"",'Mortgage 2 Monthly calcs'!K545)</f>
        <v>0</v>
      </c>
      <c r="N545" s="99"/>
      <c r="O545" s="99" t="e">
        <f>IF(ISBLANK('Mortgage 2 Monthly calcs'!L545),"",'Mortgage 2 Monthly calcs'!L545)</f>
        <v>#VALUE!</v>
      </c>
      <c r="P545" s="99"/>
      <c r="Q545" s="99" t="str">
        <f>IF(ISBLANK('Mortgage 2 Monthly calcs'!M545),"",'Mortgage 2 Monthly calcs'!M545)</f>
        <v/>
      </c>
      <c r="R545" s="99" t="str">
        <f>IF(ISBLANK('Mortgage 2 Monthly calcs'!N545),"",'Mortgage 2 Monthly calcs'!N545)</f>
        <v/>
      </c>
      <c r="S545" s="99" t="str">
        <f>IF(ISBLANK('Mortgage 2 Monthly calcs'!O545),"",'Mortgage 2 Monthly calcs'!O545)</f>
        <v/>
      </c>
      <c r="T545" s="99"/>
      <c r="U545" s="99">
        <f>IF(ISBLANK('Mortgage 2 Monthly calcs'!P545),"",'Mortgage 2 Monthly calcs'!P545)</f>
        <v>0</v>
      </c>
      <c r="V545" s="99" t="str">
        <f>IF(ISBLANK('Mortgage 2 Monthly calcs'!Q545),"",'Mortgage 2 Monthly calcs'!Q545)</f>
        <v/>
      </c>
      <c r="W545" s="99" t="str">
        <f>IF(ISBLANK('Mortgage 2 Monthly calcs'!R545),"",'Mortgage 2 Monthly calcs'!R545)</f>
        <v/>
      </c>
      <c r="X545" s="99">
        <f>IF(ISBLANK('Mortgage 2 Monthly calcs'!S545),"",'Mortgage 2 Monthly calcs'!S545)</f>
        <v>0</v>
      </c>
      <c r="Y545" s="99" t="str">
        <f>IF(ISBLANK('Mortgage 2 Monthly calcs'!T545),"",'Mortgage 2 Monthly calcs'!T545)</f>
        <v/>
      </c>
      <c r="Z545" s="99">
        <f>IF(ISBLANK('Mortgage 2 Monthly calcs'!U545),"",'Mortgage 2 Monthly calcs'!U545)</f>
        <v>93290.420445652519</v>
      </c>
      <c r="AA545" s="99" t="str">
        <f>IF(ISBLANK('Mortgage 2 Monthly calcs'!V545),"",'Mortgage 2 Monthly calcs'!V545)</f>
        <v/>
      </c>
      <c r="AB545" s="99" t="str">
        <f>IF(ISBLANK('Mortgage 2 Monthly calcs'!W545),"",'Mortgage 2 Monthly calcs'!W545)</f>
        <v/>
      </c>
    </row>
    <row r="546" spans="2:28" x14ac:dyDescent="0.25">
      <c r="B546" s="110"/>
      <c r="C546" s="111"/>
      <c r="D546" s="124"/>
      <c r="E546" s="122" t="str">
        <f>IF(ISBLANK('Mortgage 2 Monthly calcs'!E546),"",'Mortgage 2 Monthly calcs'!E546)</f>
        <v/>
      </c>
      <c r="F546" s="122" t="str">
        <f>IF(ISBLANK('Mortgage 2 Monthly calcs'!F546),"",'Mortgage 2 Monthly calcs'!F546)</f>
        <v>May</v>
      </c>
      <c r="G546" s="123"/>
      <c r="H546" s="123">
        <f>IF(ISBLANK('Mortgage 2 Monthly calcs'!G546),"",'Mortgage 2 Monthly calcs'!G546)</f>
        <v>0</v>
      </c>
      <c r="I546" s="99" t="e">
        <f>IF(ISBLANK('Mortgage 2 Monthly calcs'!H546),"",'Mortgage 2 Monthly calcs'!H546)</f>
        <v>#VALUE!</v>
      </c>
      <c r="J546" s="99">
        <f>IF(ISBLANK('Mortgage 2 Monthly calcs'!I546),"",'Mortgage 2 Monthly calcs'!I546)</f>
        <v>0</v>
      </c>
      <c r="K546" s="99" t="str">
        <f>IF(ISBLANK('Mortgage 2 Monthly calcs'!J546),"",'Mortgage 2 Monthly calcs'!J546)</f>
        <v/>
      </c>
      <c r="L546" s="99"/>
      <c r="M546" s="99">
        <f>IF(ISBLANK('Mortgage 2 Monthly calcs'!K546),"",'Mortgage 2 Monthly calcs'!K546)</f>
        <v>0</v>
      </c>
      <c r="N546" s="99"/>
      <c r="O546" s="99" t="e">
        <f>IF(ISBLANK('Mortgage 2 Monthly calcs'!L546),"",'Mortgage 2 Monthly calcs'!L546)</f>
        <v>#VALUE!</v>
      </c>
      <c r="P546" s="99"/>
      <c r="Q546" s="99" t="str">
        <f>IF(ISBLANK('Mortgage 2 Monthly calcs'!M546),"",'Mortgage 2 Monthly calcs'!M546)</f>
        <v/>
      </c>
      <c r="R546" s="99" t="str">
        <f>IF(ISBLANK('Mortgage 2 Monthly calcs'!N546),"",'Mortgage 2 Monthly calcs'!N546)</f>
        <v/>
      </c>
      <c r="S546" s="99" t="str">
        <f>IF(ISBLANK('Mortgage 2 Monthly calcs'!O546),"",'Mortgage 2 Monthly calcs'!O546)</f>
        <v/>
      </c>
      <c r="T546" s="99"/>
      <c r="U546" s="99">
        <f>IF(ISBLANK('Mortgage 2 Monthly calcs'!P546),"",'Mortgage 2 Monthly calcs'!P546)</f>
        <v>0</v>
      </c>
      <c r="V546" s="99" t="str">
        <f>IF(ISBLANK('Mortgage 2 Monthly calcs'!Q546),"",'Mortgage 2 Monthly calcs'!Q546)</f>
        <v/>
      </c>
      <c r="W546" s="99" t="str">
        <f>IF(ISBLANK('Mortgage 2 Monthly calcs'!R546),"",'Mortgage 2 Monthly calcs'!R546)</f>
        <v/>
      </c>
      <c r="X546" s="99">
        <f>IF(ISBLANK('Mortgage 2 Monthly calcs'!S546),"",'Mortgage 2 Monthly calcs'!S546)</f>
        <v>0</v>
      </c>
      <c r="Y546" s="99" t="str">
        <f>IF(ISBLANK('Mortgage 2 Monthly calcs'!T546),"",'Mortgage 2 Monthly calcs'!T546)</f>
        <v/>
      </c>
      <c r="Z546" s="99">
        <f>IF(ISBLANK('Mortgage 2 Monthly calcs'!U546),"",'Mortgage 2 Monthly calcs'!U546)</f>
        <v>93290.420445652519</v>
      </c>
      <c r="AA546" s="99" t="str">
        <f>IF(ISBLANK('Mortgage 2 Monthly calcs'!V546),"",'Mortgage 2 Monthly calcs'!V546)</f>
        <v/>
      </c>
      <c r="AB546" s="99" t="str">
        <f>IF(ISBLANK('Mortgage 2 Monthly calcs'!W546),"",'Mortgage 2 Monthly calcs'!W546)</f>
        <v/>
      </c>
    </row>
    <row r="547" spans="2:28" x14ac:dyDescent="0.25">
      <c r="B547" s="110"/>
      <c r="C547" s="111"/>
      <c r="D547" s="124"/>
      <c r="E547" s="122" t="str">
        <f>IF(ISBLANK('Mortgage 2 Monthly calcs'!E547),"",'Mortgage 2 Monthly calcs'!E547)</f>
        <v/>
      </c>
      <c r="F547" s="122" t="str">
        <f>IF(ISBLANK('Mortgage 2 Monthly calcs'!F547),"",'Mortgage 2 Monthly calcs'!F547)</f>
        <v>Jun</v>
      </c>
      <c r="G547" s="123"/>
      <c r="H547" s="123">
        <f>IF(ISBLANK('Mortgage 2 Monthly calcs'!G547),"",'Mortgage 2 Monthly calcs'!G547)</f>
        <v>0</v>
      </c>
      <c r="I547" s="99" t="e">
        <f>IF(ISBLANK('Mortgage 2 Monthly calcs'!H547),"",'Mortgage 2 Monthly calcs'!H547)</f>
        <v>#VALUE!</v>
      </c>
      <c r="J547" s="99">
        <f>IF(ISBLANK('Mortgage 2 Monthly calcs'!I547),"",'Mortgage 2 Monthly calcs'!I547)</f>
        <v>0</v>
      </c>
      <c r="K547" s="99" t="str">
        <f>IF(ISBLANK('Mortgage 2 Monthly calcs'!J547),"",'Mortgage 2 Monthly calcs'!J547)</f>
        <v/>
      </c>
      <c r="L547" s="99"/>
      <c r="M547" s="99">
        <f>IF(ISBLANK('Mortgage 2 Monthly calcs'!K547),"",'Mortgage 2 Monthly calcs'!K547)</f>
        <v>0</v>
      </c>
      <c r="N547" s="99"/>
      <c r="O547" s="99" t="e">
        <f>IF(ISBLANK('Mortgage 2 Monthly calcs'!L547),"",'Mortgage 2 Monthly calcs'!L547)</f>
        <v>#VALUE!</v>
      </c>
      <c r="P547" s="99"/>
      <c r="Q547" s="99" t="str">
        <f>IF(ISBLANK('Mortgage 2 Monthly calcs'!M547),"",'Mortgage 2 Monthly calcs'!M547)</f>
        <v/>
      </c>
      <c r="R547" s="99" t="str">
        <f>IF(ISBLANK('Mortgage 2 Monthly calcs'!N547),"",'Mortgage 2 Monthly calcs'!N547)</f>
        <v/>
      </c>
      <c r="S547" s="99" t="str">
        <f>IF(ISBLANK('Mortgage 2 Monthly calcs'!O547),"",'Mortgage 2 Monthly calcs'!O547)</f>
        <v/>
      </c>
      <c r="T547" s="99"/>
      <c r="U547" s="99">
        <f>IF(ISBLANK('Mortgage 2 Monthly calcs'!P547),"",'Mortgage 2 Monthly calcs'!P547)</f>
        <v>0</v>
      </c>
      <c r="V547" s="99" t="str">
        <f>IF(ISBLANK('Mortgage 2 Monthly calcs'!Q547),"",'Mortgage 2 Monthly calcs'!Q547)</f>
        <v/>
      </c>
      <c r="W547" s="99" t="str">
        <f>IF(ISBLANK('Mortgage 2 Monthly calcs'!R547),"",'Mortgage 2 Monthly calcs'!R547)</f>
        <v/>
      </c>
      <c r="X547" s="99">
        <f>IF(ISBLANK('Mortgage 2 Monthly calcs'!S547),"",'Mortgage 2 Monthly calcs'!S547)</f>
        <v>0</v>
      </c>
      <c r="Y547" s="99" t="str">
        <f>IF(ISBLANK('Mortgage 2 Monthly calcs'!T547),"",'Mortgage 2 Monthly calcs'!T547)</f>
        <v/>
      </c>
      <c r="Z547" s="99">
        <f>IF(ISBLANK('Mortgage 2 Monthly calcs'!U547),"",'Mortgage 2 Monthly calcs'!U547)</f>
        <v>93290.420445652519</v>
      </c>
      <c r="AA547" s="99" t="str">
        <f>IF(ISBLANK('Mortgage 2 Monthly calcs'!V547),"",'Mortgage 2 Monthly calcs'!V547)</f>
        <v/>
      </c>
      <c r="AB547" s="99" t="str">
        <f>IF(ISBLANK('Mortgage 2 Monthly calcs'!W547),"",'Mortgage 2 Monthly calcs'!W547)</f>
        <v/>
      </c>
    </row>
    <row r="548" spans="2:28" x14ac:dyDescent="0.25">
      <c r="B548" s="110"/>
      <c r="C548" s="111"/>
      <c r="D548" s="124"/>
      <c r="E548" s="122" t="str">
        <f>IF(ISBLANK('Mortgage 2 Monthly calcs'!E548),"",'Mortgage 2 Monthly calcs'!E548)</f>
        <v/>
      </c>
      <c r="F548" s="122" t="str">
        <f>IF(ISBLANK('Mortgage 2 Monthly calcs'!F548),"",'Mortgage 2 Monthly calcs'!F548)</f>
        <v>Jul</v>
      </c>
      <c r="G548" s="123"/>
      <c r="H548" s="123">
        <f>IF(ISBLANK('Mortgage 2 Monthly calcs'!G548),"",'Mortgage 2 Monthly calcs'!G548)</f>
        <v>0</v>
      </c>
      <c r="I548" s="99" t="e">
        <f>IF(ISBLANK('Mortgage 2 Monthly calcs'!H548),"",'Mortgage 2 Monthly calcs'!H548)</f>
        <v>#VALUE!</v>
      </c>
      <c r="J548" s="99">
        <f>IF(ISBLANK('Mortgage 2 Monthly calcs'!I548),"",'Mortgage 2 Monthly calcs'!I548)</f>
        <v>0</v>
      </c>
      <c r="K548" s="99" t="str">
        <f>IF(ISBLANK('Mortgage 2 Monthly calcs'!J548),"",'Mortgage 2 Monthly calcs'!J548)</f>
        <v/>
      </c>
      <c r="L548" s="99"/>
      <c r="M548" s="99">
        <f>IF(ISBLANK('Mortgage 2 Monthly calcs'!K548),"",'Mortgage 2 Monthly calcs'!K548)</f>
        <v>0</v>
      </c>
      <c r="N548" s="99"/>
      <c r="O548" s="99" t="e">
        <f>IF(ISBLANK('Mortgage 2 Monthly calcs'!L548),"",'Mortgage 2 Monthly calcs'!L548)</f>
        <v>#VALUE!</v>
      </c>
      <c r="P548" s="99"/>
      <c r="Q548" s="99" t="str">
        <f>IF(ISBLANK('Mortgage 2 Monthly calcs'!M548),"",'Mortgage 2 Monthly calcs'!M548)</f>
        <v/>
      </c>
      <c r="R548" s="99" t="str">
        <f>IF(ISBLANK('Mortgage 2 Monthly calcs'!N548),"",'Mortgage 2 Monthly calcs'!N548)</f>
        <v/>
      </c>
      <c r="S548" s="99" t="str">
        <f>IF(ISBLANK('Mortgage 2 Monthly calcs'!O548),"",'Mortgage 2 Monthly calcs'!O548)</f>
        <v/>
      </c>
      <c r="T548" s="99"/>
      <c r="U548" s="99">
        <f>IF(ISBLANK('Mortgage 2 Monthly calcs'!P548),"",'Mortgage 2 Monthly calcs'!P548)</f>
        <v>0</v>
      </c>
      <c r="V548" s="99" t="str">
        <f>IF(ISBLANK('Mortgage 2 Monthly calcs'!Q548),"",'Mortgage 2 Monthly calcs'!Q548)</f>
        <v/>
      </c>
      <c r="W548" s="99" t="str">
        <f>IF(ISBLANK('Mortgage 2 Monthly calcs'!R548),"",'Mortgage 2 Monthly calcs'!R548)</f>
        <v/>
      </c>
      <c r="X548" s="99">
        <f>IF(ISBLANK('Mortgage 2 Monthly calcs'!S548),"",'Mortgage 2 Monthly calcs'!S548)</f>
        <v>0</v>
      </c>
      <c r="Y548" s="99" t="str">
        <f>IF(ISBLANK('Mortgage 2 Monthly calcs'!T548),"",'Mortgage 2 Monthly calcs'!T548)</f>
        <v/>
      </c>
      <c r="Z548" s="99">
        <f>IF(ISBLANK('Mortgage 2 Monthly calcs'!U548),"",'Mortgage 2 Monthly calcs'!U548)</f>
        <v>93290.420445652519</v>
      </c>
      <c r="AA548" s="99" t="str">
        <f>IF(ISBLANK('Mortgage 2 Monthly calcs'!V548),"",'Mortgage 2 Monthly calcs'!V548)</f>
        <v/>
      </c>
      <c r="AB548" s="99" t="str">
        <f>IF(ISBLANK('Mortgage 2 Monthly calcs'!W548),"",'Mortgage 2 Monthly calcs'!W548)</f>
        <v/>
      </c>
    </row>
    <row r="549" spans="2:28" x14ac:dyDescent="0.25">
      <c r="B549" s="110"/>
      <c r="C549" s="111"/>
      <c r="D549" s="124"/>
      <c r="E549" s="122" t="str">
        <f>IF(ISBLANK('Mortgage 2 Monthly calcs'!E549),"",'Mortgage 2 Monthly calcs'!E549)</f>
        <v/>
      </c>
      <c r="F549" s="122" t="str">
        <f>IF(ISBLANK('Mortgage 2 Monthly calcs'!F549),"",'Mortgage 2 Monthly calcs'!F549)</f>
        <v>Aug</v>
      </c>
      <c r="G549" s="123"/>
      <c r="H549" s="123">
        <f>IF(ISBLANK('Mortgage 2 Monthly calcs'!G549),"",'Mortgage 2 Monthly calcs'!G549)</f>
        <v>0</v>
      </c>
      <c r="I549" s="99" t="e">
        <f>IF(ISBLANK('Mortgage 2 Monthly calcs'!H549),"",'Mortgage 2 Monthly calcs'!H549)</f>
        <v>#VALUE!</v>
      </c>
      <c r="J549" s="99">
        <f>IF(ISBLANK('Mortgage 2 Monthly calcs'!I549),"",'Mortgage 2 Monthly calcs'!I549)</f>
        <v>0</v>
      </c>
      <c r="K549" s="99" t="str">
        <f>IF(ISBLANK('Mortgage 2 Monthly calcs'!J549),"",'Mortgage 2 Monthly calcs'!J549)</f>
        <v/>
      </c>
      <c r="L549" s="99"/>
      <c r="M549" s="99">
        <f>IF(ISBLANK('Mortgage 2 Monthly calcs'!K549),"",'Mortgage 2 Monthly calcs'!K549)</f>
        <v>0</v>
      </c>
      <c r="N549" s="99"/>
      <c r="O549" s="99" t="e">
        <f>IF(ISBLANK('Mortgage 2 Monthly calcs'!L549),"",'Mortgage 2 Monthly calcs'!L549)</f>
        <v>#VALUE!</v>
      </c>
      <c r="P549" s="99"/>
      <c r="Q549" s="99" t="str">
        <f>IF(ISBLANK('Mortgage 2 Monthly calcs'!M549),"",'Mortgage 2 Monthly calcs'!M549)</f>
        <v/>
      </c>
      <c r="R549" s="99" t="str">
        <f>IF(ISBLANK('Mortgage 2 Monthly calcs'!N549),"",'Mortgage 2 Monthly calcs'!N549)</f>
        <v/>
      </c>
      <c r="S549" s="99" t="str">
        <f>IF(ISBLANK('Mortgage 2 Monthly calcs'!O549),"",'Mortgage 2 Monthly calcs'!O549)</f>
        <v/>
      </c>
      <c r="T549" s="99"/>
      <c r="U549" s="99">
        <f>IF(ISBLANK('Mortgage 2 Monthly calcs'!P549),"",'Mortgage 2 Monthly calcs'!P549)</f>
        <v>0</v>
      </c>
      <c r="V549" s="99" t="str">
        <f>IF(ISBLANK('Mortgage 2 Monthly calcs'!Q549),"",'Mortgage 2 Monthly calcs'!Q549)</f>
        <v/>
      </c>
      <c r="W549" s="99" t="str">
        <f>IF(ISBLANK('Mortgage 2 Monthly calcs'!R549),"",'Mortgage 2 Monthly calcs'!R549)</f>
        <v/>
      </c>
      <c r="X549" s="99">
        <f>IF(ISBLANK('Mortgage 2 Monthly calcs'!S549),"",'Mortgage 2 Monthly calcs'!S549)</f>
        <v>0</v>
      </c>
      <c r="Y549" s="99" t="str">
        <f>IF(ISBLANK('Mortgage 2 Monthly calcs'!T549),"",'Mortgage 2 Monthly calcs'!T549)</f>
        <v/>
      </c>
      <c r="Z549" s="99">
        <f>IF(ISBLANK('Mortgage 2 Monthly calcs'!U549),"",'Mortgage 2 Monthly calcs'!U549)</f>
        <v>93290.420445652519</v>
      </c>
      <c r="AA549" s="99" t="str">
        <f>IF(ISBLANK('Mortgage 2 Monthly calcs'!V549),"",'Mortgage 2 Monthly calcs'!V549)</f>
        <v/>
      </c>
      <c r="AB549" s="99" t="str">
        <f>IF(ISBLANK('Mortgage 2 Monthly calcs'!W549),"",'Mortgage 2 Monthly calcs'!W549)</f>
        <v/>
      </c>
    </row>
    <row r="550" spans="2:28" x14ac:dyDescent="0.25">
      <c r="B550" s="110"/>
      <c r="C550" s="111"/>
      <c r="D550" s="124"/>
      <c r="E550" s="122" t="str">
        <f>IF(ISBLANK('Mortgage 2 Monthly calcs'!E550),"",'Mortgage 2 Monthly calcs'!E550)</f>
        <v/>
      </c>
      <c r="F550" s="122" t="str">
        <f>IF(ISBLANK('Mortgage 2 Monthly calcs'!F550),"",'Mortgage 2 Monthly calcs'!F550)</f>
        <v>Sep</v>
      </c>
      <c r="G550" s="123"/>
      <c r="H550" s="123">
        <f>IF(ISBLANK('Mortgage 2 Monthly calcs'!G550),"",'Mortgage 2 Monthly calcs'!G550)</f>
        <v>0</v>
      </c>
      <c r="I550" s="99" t="e">
        <f>IF(ISBLANK('Mortgage 2 Monthly calcs'!H550),"",'Mortgage 2 Monthly calcs'!H550)</f>
        <v>#VALUE!</v>
      </c>
      <c r="J550" s="99">
        <f>IF(ISBLANK('Mortgage 2 Monthly calcs'!I550),"",'Mortgage 2 Monthly calcs'!I550)</f>
        <v>0</v>
      </c>
      <c r="K550" s="99" t="str">
        <f>IF(ISBLANK('Mortgage 2 Monthly calcs'!J550),"",'Mortgage 2 Monthly calcs'!J550)</f>
        <v/>
      </c>
      <c r="L550" s="99"/>
      <c r="M550" s="99">
        <f>IF(ISBLANK('Mortgage 2 Monthly calcs'!K550),"",'Mortgage 2 Monthly calcs'!K550)</f>
        <v>0</v>
      </c>
      <c r="N550" s="99"/>
      <c r="O550" s="99" t="e">
        <f>IF(ISBLANK('Mortgage 2 Monthly calcs'!L550),"",'Mortgage 2 Monthly calcs'!L550)</f>
        <v>#VALUE!</v>
      </c>
      <c r="P550" s="99"/>
      <c r="Q550" s="99" t="str">
        <f>IF(ISBLANK('Mortgage 2 Monthly calcs'!M550),"",'Mortgage 2 Monthly calcs'!M550)</f>
        <v/>
      </c>
      <c r="R550" s="99" t="str">
        <f>IF(ISBLANK('Mortgage 2 Monthly calcs'!N550),"",'Mortgage 2 Monthly calcs'!N550)</f>
        <v/>
      </c>
      <c r="S550" s="99" t="str">
        <f>IF(ISBLANK('Mortgage 2 Monthly calcs'!O550),"",'Mortgage 2 Monthly calcs'!O550)</f>
        <v/>
      </c>
      <c r="T550" s="99"/>
      <c r="U550" s="99">
        <f>IF(ISBLANK('Mortgage 2 Monthly calcs'!P550),"",'Mortgage 2 Monthly calcs'!P550)</f>
        <v>0</v>
      </c>
      <c r="V550" s="99" t="str">
        <f>IF(ISBLANK('Mortgage 2 Monthly calcs'!Q550),"",'Mortgage 2 Monthly calcs'!Q550)</f>
        <v/>
      </c>
      <c r="W550" s="99" t="str">
        <f>IF(ISBLANK('Mortgage 2 Monthly calcs'!R550),"",'Mortgage 2 Monthly calcs'!R550)</f>
        <v/>
      </c>
      <c r="X550" s="99">
        <f>IF(ISBLANK('Mortgage 2 Monthly calcs'!S550),"",'Mortgage 2 Monthly calcs'!S550)</f>
        <v>0</v>
      </c>
      <c r="Y550" s="99" t="str">
        <f>IF(ISBLANK('Mortgage 2 Monthly calcs'!T550),"",'Mortgage 2 Monthly calcs'!T550)</f>
        <v/>
      </c>
      <c r="Z550" s="99">
        <f>IF(ISBLANK('Mortgage 2 Monthly calcs'!U550),"",'Mortgage 2 Monthly calcs'!U550)</f>
        <v>93290.420445652519</v>
      </c>
      <c r="AA550" s="99" t="str">
        <f>IF(ISBLANK('Mortgage 2 Monthly calcs'!V550),"",'Mortgage 2 Monthly calcs'!V550)</f>
        <v/>
      </c>
      <c r="AB550" s="99" t="str">
        <f>IF(ISBLANK('Mortgage 2 Monthly calcs'!W550),"",'Mortgage 2 Monthly calcs'!W550)</f>
        <v/>
      </c>
    </row>
    <row r="551" spans="2:28" x14ac:dyDescent="0.25">
      <c r="B551" s="110"/>
      <c r="C551" s="111"/>
      <c r="D551" s="124">
        <f>D539+1</f>
        <v>45</v>
      </c>
      <c r="E551" s="122" t="str">
        <f>IF(ISBLANK('Mortgage 2 Monthly calcs'!E551),"",'Mortgage 2 Monthly calcs'!E551)</f>
        <v/>
      </c>
      <c r="F551" s="122" t="str">
        <f>IF(ISBLANK('Mortgage 2 Monthly calcs'!F551),"",'Mortgage 2 Monthly calcs'!F551)</f>
        <v>Oct</v>
      </c>
      <c r="G551" s="123"/>
      <c r="H551" s="123">
        <f>IF(ISBLANK('Mortgage 2 Monthly calcs'!G551),"",'Mortgage 2 Monthly calcs'!G551)</f>
        <v>0</v>
      </c>
      <c r="I551" s="99" t="e">
        <f>IF(ISBLANK('Mortgage 2 Monthly calcs'!H551),"",'Mortgage 2 Monthly calcs'!H551)</f>
        <v>#VALUE!</v>
      </c>
      <c r="J551" s="99">
        <f>IF(ISBLANK('Mortgage 2 Monthly calcs'!I551),"",'Mortgage 2 Monthly calcs'!I551)</f>
        <v>0</v>
      </c>
      <c r="K551" s="99" t="str">
        <f>IF(ISBLANK('Mortgage 2 Monthly calcs'!J551),"",'Mortgage 2 Monthly calcs'!J551)</f>
        <v/>
      </c>
      <c r="L551" s="99"/>
      <c r="M551" s="99">
        <f>IF(ISBLANK('Mortgage 2 Monthly calcs'!K551),"",'Mortgage 2 Monthly calcs'!K551)</f>
        <v>0</v>
      </c>
      <c r="N551" s="99"/>
      <c r="O551" s="99" t="e">
        <f>IF(ISBLANK('Mortgage 2 Monthly calcs'!L551),"",'Mortgage 2 Monthly calcs'!L551)</f>
        <v>#VALUE!</v>
      </c>
      <c r="P551" s="99"/>
      <c r="Q551" s="99" t="str">
        <f>IF(ISBLANK('Mortgage 2 Monthly calcs'!M551),"",'Mortgage 2 Monthly calcs'!M551)</f>
        <v/>
      </c>
      <c r="R551" s="99" t="str">
        <f>IF(ISBLANK('Mortgage 2 Monthly calcs'!N551),"",'Mortgage 2 Monthly calcs'!N551)</f>
        <v/>
      </c>
      <c r="S551" s="99" t="str">
        <f>IF(ISBLANK('Mortgage 2 Monthly calcs'!O551),"",'Mortgage 2 Monthly calcs'!O551)</f>
        <v/>
      </c>
      <c r="T551" s="99"/>
      <c r="U551" s="99">
        <f>IF(ISBLANK('Mortgage 2 Monthly calcs'!P551),"",'Mortgage 2 Monthly calcs'!P551)</f>
        <v>0</v>
      </c>
      <c r="V551" s="99" t="str">
        <f>IF(ISBLANK('Mortgage 2 Monthly calcs'!Q551),"",'Mortgage 2 Monthly calcs'!Q551)</f>
        <v/>
      </c>
      <c r="W551" s="99" t="str">
        <f>IF(ISBLANK('Mortgage 2 Monthly calcs'!R551),"",'Mortgage 2 Monthly calcs'!R551)</f>
        <v/>
      </c>
      <c r="X551" s="99">
        <f>IF(ISBLANK('Mortgage 2 Monthly calcs'!S551),"",'Mortgage 2 Monthly calcs'!S551)</f>
        <v>0</v>
      </c>
      <c r="Y551" s="99" t="str">
        <f>IF(ISBLANK('Mortgage 2 Monthly calcs'!T551),"",'Mortgage 2 Monthly calcs'!T551)</f>
        <v/>
      </c>
      <c r="Z551" s="99">
        <f>IF(ISBLANK('Mortgage 2 Monthly calcs'!U551),"",'Mortgage 2 Monthly calcs'!U551)</f>
        <v>93290.420445652519</v>
      </c>
      <c r="AA551" s="99" t="str">
        <f>IF(ISBLANK('Mortgage 2 Monthly calcs'!V551),"",'Mortgage 2 Monthly calcs'!V551)</f>
        <v/>
      </c>
      <c r="AB551" s="99" t="str">
        <f>IF(ISBLANK('Mortgage 2 Monthly calcs'!W551),"",'Mortgage 2 Monthly calcs'!W551)</f>
        <v/>
      </c>
    </row>
    <row r="552" spans="2:28" x14ac:dyDescent="0.25">
      <c r="B552" s="110"/>
      <c r="C552" s="111"/>
      <c r="D552" s="124"/>
      <c r="E552" s="122" t="str">
        <f>IF(ISBLANK('Mortgage 2 Monthly calcs'!E552),"",'Mortgage 2 Monthly calcs'!E552)</f>
        <v/>
      </c>
      <c r="F552" s="122" t="str">
        <f>IF(ISBLANK('Mortgage 2 Monthly calcs'!F552),"",'Mortgage 2 Monthly calcs'!F552)</f>
        <v>Nov</v>
      </c>
      <c r="G552" s="123"/>
      <c r="H552" s="123">
        <f>IF(ISBLANK('Mortgage 2 Monthly calcs'!G552),"",'Mortgage 2 Monthly calcs'!G552)</f>
        <v>0</v>
      </c>
      <c r="I552" s="99" t="e">
        <f>IF(ISBLANK('Mortgage 2 Monthly calcs'!H552),"",'Mortgage 2 Monthly calcs'!H552)</f>
        <v>#VALUE!</v>
      </c>
      <c r="J552" s="99">
        <f>IF(ISBLANK('Mortgage 2 Monthly calcs'!I552),"",'Mortgage 2 Monthly calcs'!I552)</f>
        <v>0</v>
      </c>
      <c r="K552" s="99" t="str">
        <f>IF(ISBLANK('Mortgage 2 Monthly calcs'!J552),"",'Mortgage 2 Monthly calcs'!J552)</f>
        <v/>
      </c>
      <c r="L552" s="99"/>
      <c r="M552" s="99">
        <f>IF(ISBLANK('Mortgage 2 Monthly calcs'!K552),"",'Mortgage 2 Monthly calcs'!K552)</f>
        <v>0</v>
      </c>
      <c r="N552" s="99"/>
      <c r="O552" s="99" t="e">
        <f>IF(ISBLANK('Mortgage 2 Monthly calcs'!L552),"",'Mortgage 2 Monthly calcs'!L552)</f>
        <v>#VALUE!</v>
      </c>
      <c r="P552" s="99"/>
      <c r="Q552" s="99" t="str">
        <f>IF(ISBLANK('Mortgage 2 Monthly calcs'!M552),"",'Mortgage 2 Monthly calcs'!M552)</f>
        <v/>
      </c>
      <c r="R552" s="99" t="str">
        <f>IF(ISBLANK('Mortgage 2 Monthly calcs'!N552),"",'Mortgage 2 Monthly calcs'!N552)</f>
        <v/>
      </c>
      <c r="S552" s="99" t="str">
        <f>IF(ISBLANK('Mortgage 2 Monthly calcs'!O552),"",'Mortgage 2 Monthly calcs'!O552)</f>
        <v/>
      </c>
      <c r="T552" s="99"/>
      <c r="U552" s="99">
        <f>IF(ISBLANK('Mortgage 2 Monthly calcs'!P552),"",'Mortgage 2 Monthly calcs'!P552)</f>
        <v>0</v>
      </c>
      <c r="V552" s="99" t="str">
        <f>IF(ISBLANK('Mortgage 2 Monthly calcs'!Q552),"",'Mortgage 2 Monthly calcs'!Q552)</f>
        <v/>
      </c>
      <c r="W552" s="99" t="str">
        <f>IF(ISBLANK('Mortgage 2 Monthly calcs'!R552),"",'Mortgage 2 Monthly calcs'!R552)</f>
        <v/>
      </c>
      <c r="X552" s="99">
        <f>IF(ISBLANK('Mortgage 2 Monthly calcs'!S552),"",'Mortgage 2 Monthly calcs'!S552)</f>
        <v>0</v>
      </c>
      <c r="Y552" s="99" t="str">
        <f>IF(ISBLANK('Mortgage 2 Monthly calcs'!T552),"",'Mortgage 2 Monthly calcs'!T552)</f>
        <v/>
      </c>
      <c r="Z552" s="99">
        <f>IF(ISBLANK('Mortgage 2 Monthly calcs'!U552),"",'Mortgage 2 Monthly calcs'!U552)</f>
        <v>93290.420445652519</v>
      </c>
      <c r="AA552" s="99" t="str">
        <f>IF(ISBLANK('Mortgage 2 Monthly calcs'!V552),"",'Mortgage 2 Monthly calcs'!V552)</f>
        <v/>
      </c>
      <c r="AB552" s="99" t="str">
        <f>IF(ISBLANK('Mortgage 2 Monthly calcs'!W552),"",'Mortgage 2 Monthly calcs'!W552)</f>
        <v/>
      </c>
    </row>
    <row r="553" spans="2:28" x14ac:dyDescent="0.25">
      <c r="B553" s="110"/>
      <c r="C553" s="111"/>
      <c r="D553" s="124"/>
      <c r="E553" s="122" t="str">
        <f>IF(ISBLANK('Mortgage 2 Monthly calcs'!E553),"",'Mortgage 2 Monthly calcs'!E553)</f>
        <v/>
      </c>
      <c r="F553" s="122" t="str">
        <f>IF(ISBLANK('Mortgage 2 Monthly calcs'!F553),"",'Mortgage 2 Monthly calcs'!F553)</f>
        <v>Dec</v>
      </c>
      <c r="G553" s="123"/>
      <c r="H553" s="123">
        <f>IF(ISBLANK('Mortgage 2 Monthly calcs'!G553),"",'Mortgage 2 Monthly calcs'!G553)</f>
        <v>0</v>
      </c>
      <c r="I553" s="99" t="e">
        <f>IF(ISBLANK('Mortgage 2 Monthly calcs'!H553),"",'Mortgage 2 Monthly calcs'!H553)</f>
        <v>#VALUE!</v>
      </c>
      <c r="J553" s="99">
        <f>IF(ISBLANK('Mortgage 2 Monthly calcs'!I553),"",'Mortgage 2 Monthly calcs'!I553)</f>
        <v>0</v>
      </c>
      <c r="K553" s="99" t="str">
        <f>IF(ISBLANK('Mortgage 2 Monthly calcs'!J553),"",'Mortgage 2 Monthly calcs'!J553)</f>
        <v/>
      </c>
      <c r="L553" s="99"/>
      <c r="M553" s="99">
        <f>IF(ISBLANK('Mortgage 2 Monthly calcs'!K553),"",'Mortgage 2 Monthly calcs'!K553)</f>
        <v>0</v>
      </c>
      <c r="N553" s="99"/>
      <c r="O553" s="99" t="e">
        <f>IF(ISBLANK('Mortgage 2 Monthly calcs'!L553),"",'Mortgage 2 Monthly calcs'!L553)</f>
        <v>#VALUE!</v>
      </c>
      <c r="P553" s="99"/>
      <c r="Q553" s="99" t="str">
        <f>IF(ISBLANK('Mortgage 2 Monthly calcs'!M553),"",'Mortgage 2 Monthly calcs'!M553)</f>
        <v/>
      </c>
      <c r="R553" s="99" t="str">
        <f>IF(ISBLANK('Mortgage 2 Monthly calcs'!N553),"",'Mortgage 2 Monthly calcs'!N553)</f>
        <v/>
      </c>
      <c r="S553" s="99" t="str">
        <f>IF(ISBLANK('Mortgage 2 Monthly calcs'!O553),"",'Mortgage 2 Monthly calcs'!O553)</f>
        <v/>
      </c>
      <c r="T553" s="99"/>
      <c r="U553" s="99">
        <f>IF(ISBLANK('Mortgage 2 Monthly calcs'!P553),"",'Mortgage 2 Monthly calcs'!P553)</f>
        <v>0</v>
      </c>
      <c r="V553" s="99" t="str">
        <f>IF(ISBLANK('Mortgage 2 Monthly calcs'!Q553),"",'Mortgage 2 Monthly calcs'!Q553)</f>
        <v/>
      </c>
      <c r="W553" s="99" t="str">
        <f>IF(ISBLANK('Mortgage 2 Monthly calcs'!R553),"",'Mortgage 2 Monthly calcs'!R553)</f>
        <v/>
      </c>
      <c r="X553" s="99">
        <f>IF(ISBLANK('Mortgage 2 Monthly calcs'!S553),"",'Mortgage 2 Monthly calcs'!S553)</f>
        <v>0</v>
      </c>
      <c r="Y553" s="99" t="str">
        <f>IF(ISBLANK('Mortgage 2 Monthly calcs'!T553),"",'Mortgage 2 Monthly calcs'!T553)</f>
        <v/>
      </c>
      <c r="Z553" s="99">
        <f>IF(ISBLANK('Mortgage 2 Monthly calcs'!U553),"",'Mortgage 2 Monthly calcs'!U553)</f>
        <v>93290.420445652519</v>
      </c>
      <c r="AA553" s="99" t="str">
        <f>IF(ISBLANK('Mortgage 2 Monthly calcs'!V553),"",'Mortgage 2 Monthly calcs'!V553)</f>
        <v/>
      </c>
      <c r="AB553" s="99" t="str">
        <f>IF(ISBLANK('Mortgage 2 Monthly calcs'!W553),"",'Mortgage 2 Monthly calcs'!W553)</f>
        <v/>
      </c>
    </row>
    <row r="554" spans="2:28" x14ac:dyDescent="0.25">
      <c r="B554" s="110"/>
      <c r="C554" s="111"/>
      <c r="D554" s="124"/>
      <c r="E554" s="122">
        <f>IF(ISBLANK('Mortgage 2 Monthly calcs'!E554),"",'Mortgage 2 Monthly calcs'!E554)</f>
        <v>2055</v>
      </c>
      <c r="F554" s="122" t="str">
        <f>IF(ISBLANK('Mortgage 2 Monthly calcs'!F554),"",'Mortgage 2 Monthly calcs'!F554)</f>
        <v>Jan</v>
      </c>
      <c r="G554" s="123"/>
      <c r="H554" s="123">
        <f>IF(ISBLANK('Mortgage 2 Monthly calcs'!G554),"",'Mortgage 2 Monthly calcs'!G554)</f>
        <v>0</v>
      </c>
      <c r="I554" s="99" t="e">
        <f>IF(ISBLANK('Mortgage 2 Monthly calcs'!H554),"",'Mortgage 2 Monthly calcs'!H554)</f>
        <v>#VALUE!</v>
      </c>
      <c r="J554" s="99">
        <f>IF(ISBLANK('Mortgage 2 Monthly calcs'!I554),"",'Mortgage 2 Monthly calcs'!I554)</f>
        <v>0</v>
      </c>
      <c r="K554" s="99" t="str">
        <f>IF(ISBLANK('Mortgage 2 Monthly calcs'!J554),"",'Mortgage 2 Monthly calcs'!J554)</f>
        <v/>
      </c>
      <c r="L554" s="99"/>
      <c r="M554" s="99">
        <f>IF(ISBLANK('Mortgage 2 Monthly calcs'!K554),"",'Mortgage 2 Monthly calcs'!K554)</f>
        <v>0</v>
      </c>
      <c r="N554" s="99"/>
      <c r="O554" s="99" t="e">
        <f>IF(ISBLANK('Mortgage 2 Monthly calcs'!L554),"",'Mortgage 2 Monthly calcs'!L554)</f>
        <v>#VALUE!</v>
      </c>
      <c r="P554" s="99"/>
      <c r="Q554" s="99" t="str">
        <f>IF(ISBLANK('Mortgage 2 Monthly calcs'!M554),"",'Mortgage 2 Monthly calcs'!M554)</f>
        <v/>
      </c>
      <c r="R554" s="99" t="str">
        <f>IF(ISBLANK('Mortgage 2 Monthly calcs'!N554),"",'Mortgage 2 Monthly calcs'!N554)</f>
        <v/>
      </c>
      <c r="S554" s="99" t="str">
        <f>IF(ISBLANK('Mortgage 2 Monthly calcs'!O554),"",'Mortgage 2 Monthly calcs'!O554)</f>
        <v/>
      </c>
      <c r="T554" s="99"/>
      <c r="U554" s="99">
        <f>IF(ISBLANK('Mortgage 2 Monthly calcs'!P554),"",'Mortgage 2 Monthly calcs'!P554)</f>
        <v>0</v>
      </c>
      <c r="V554" s="99" t="str">
        <f>IF(ISBLANK('Mortgage 2 Monthly calcs'!Q554),"",'Mortgage 2 Monthly calcs'!Q554)</f>
        <v/>
      </c>
      <c r="W554" s="99" t="str">
        <f>IF(ISBLANK('Mortgage 2 Monthly calcs'!R554),"",'Mortgage 2 Monthly calcs'!R554)</f>
        <v/>
      </c>
      <c r="X554" s="99">
        <f>IF(ISBLANK('Mortgage 2 Monthly calcs'!S554),"",'Mortgage 2 Monthly calcs'!S554)</f>
        <v>0</v>
      </c>
      <c r="Y554" s="99" t="str">
        <f>IF(ISBLANK('Mortgage 2 Monthly calcs'!T554),"",'Mortgage 2 Monthly calcs'!T554)</f>
        <v/>
      </c>
      <c r="Z554" s="99">
        <f>IF(ISBLANK('Mortgage 2 Monthly calcs'!U554),"",'Mortgage 2 Monthly calcs'!U554)</f>
        <v>93290.420445652519</v>
      </c>
      <c r="AA554" s="99" t="str">
        <f>IF(ISBLANK('Mortgage 2 Monthly calcs'!V554),"",'Mortgage 2 Monthly calcs'!V554)</f>
        <v/>
      </c>
      <c r="AB554" s="99" t="str">
        <f>IF(ISBLANK('Mortgage 2 Monthly calcs'!W554),"",'Mortgage 2 Monthly calcs'!W554)</f>
        <v/>
      </c>
    </row>
    <row r="555" spans="2:28" x14ac:dyDescent="0.25">
      <c r="B555" s="110"/>
      <c r="C555" s="111"/>
      <c r="D555" s="124" t="str">
        <f>IF(K1323=1,F547+1,"")</f>
        <v/>
      </c>
      <c r="E555" s="122" t="str">
        <f>IF(ISBLANK('Mortgage 2 Monthly calcs'!E555),"",'Mortgage 2 Monthly calcs'!E555)</f>
        <v/>
      </c>
      <c r="F555" s="122" t="str">
        <f>IF(ISBLANK('Mortgage 2 Monthly calcs'!F555),"",'Mortgage 2 Monthly calcs'!F555)</f>
        <v>Feb</v>
      </c>
      <c r="G555" s="123"/>
      <c r="H555" s="123">
        <f>IF(ISBLANK('Mortgage 2 Monthly calcs'!G555),"",'Mortgage 2 Monthly calcs'!G555)</f>
        <v>0</v>
      </c>
      <c r="I555" s="99" t="e">
        <f>IF(ISBLANK('Mortgage 2 Monthly calcs'!H555),"",'Mortgage 2 Monthly calcs'!H555)</f>
        <v>#VALUE!</v>
      </c>
      <c r="J555" s="99">
        <f>IF(ISBLANK('Mortgage 2 Monthly calcs'!I555),"",'Mortgage 2 Monthly calcs'!I555)</f>
        <v>0</v>
      </c>
      <c r="K555" s="99" t="str">
        <f>IF(ISBLANK('Mortgage 2 Monthly calcs'!J555),"",'Mortgage 2 Monthly calcs'!J555)</f>
        <v/>
      </c>
      <c r="L555" s="99"/>
      <c r="M555" s="99">
        <f>IF(ISBLANK('Mortgage 2 Monthly calcs'!K555),"",'Mortgage 2 Monthly calcs'!K555)</f>
        <v>0</v>
      </c>
      <c r="N555" s="99"/>
      <c r="O555" s="99" t="e">
        <f>IF(ISBLANK('Mortgage 2 Monthly calcs'!L555),"",'Mortgage 2 Monthly calcs'!L555)</f>
        <v>#VALUE!</v>
      </c>
      <c r="P555" s="99"/>
      <c r="Q555" s="99" t="str">
        <f>IF(ISBLANK('Mortgage 2 Monthly calcs'!M555),"",'Mortgage 2 Monthly calcs'!M555)</f>
        <v/>
      </c>
      <c r="R555" s="99" t="str">
        <f>IF(ISBLANK('Mortgage 2 Monthly calcs'!N555),"",'Mortgage 2 Monthly calcs'!N555)</f>
        <v/>
      </c>
      <c r="S555" s="99" t="str">
        <f>IF(ISBLANK('Mortgage 2 Monthly calcs'!O555),"",'Mortgage 2 Monthly calcs'!O555)</f>
        <v/>
      </c>
      <c r="T555" s="99"/>
      <c r="U555" s="99">
        <f>IF(ISBLANK('Mortgage 2 Monthly calcs'!P555),"",'Mortgage 2 Monthly calcs'!P555)</f>
        <v>0</v>
      </c>
      <c r="V555" s="99" t="str">
        <f>IF(ISBLANK('Mortgage 2 Monthly calcs'!Q555),"",'Mortgage 2 Monthly calcs'!Q555)</f>
        <v/>
      </c>
      <c r="W555" s="99" t="str">
        <f>IF(ISBLANK('Mortgage 2 Monthly calcs'!R555),"",'Mortgage 2 Monthly calcs'!R555)</f>
        <v/>
      </c>
      <c r="X555" s="99">
        <f>IF(ISBLANK('Mortgage 2 Monthly calcs'!S555),"",'Mortgage 2 Monthly calcs'!S555)</f>
        <v>0</v>
      </c>
      <c r="Y555" s="99" t="str">
        <f>IF(ISBLANK('Mortgage 2 Monthly calcs'!T555),"",'Mortgage 2 Monthly calcs'!T555)</f>
        <v/>
      </c>
      <c r="Z555" s="99">
        <f>IF(ISBLANK('Mortgage 2 Monthly calcs'!U555),"",'Mortgage 2 Monthly calcs'!U555)</f>
        <v>93290.420445652519</v>
      </c>
      <c r="AA555" s="99" t="str">
        <f>IF(ISBLANK('Mortgage 2 Monthly calcs'!V555),"",'Mortgage 2 Monthly calcs'!V555)</f>
        <v/>
      </c>
      <c r="AB555" s="99" t="str">
        <f>IF(ISBLANK('Mortgage 2 Monthly calcs'!W555),"",'Mortgage 2 Monthly calcs'!W555)</f>
        <v/>
      </c>
    </row>
    <row r="556" spans="2:28" x14ac:dyDescent="0.25">
      <c r="B556" s="110"/>
      <c r="C556" s="111"/>
      <c r="D556" s="124" t="str">
        <f>IF(K1324=1,F547+1,"")</f>
        <v/>
      </c>
      <c r="E556" s="122" t="str">
        <f>IF(ISBLANK('Mortgage 2 Monthly calcs'!E556),"",'Mortgage 2 Monthly calcs'!E556)</f>
        <v/>
      </c>
      <c r="F556" s="122" t="str">
        <f>IF(ISBLANK('Mortgage 2 Monthly calcs'!F556),"",'Mortgage 2 Monthly calcs'!F556)</f>
        <v>Mar</v>
      </c>
      <c r="G556" s="123"/>
      <c r="H556" s="123">
        <f>IF(ISBLANK('Mortgage 2 Monthly calcs'!G556),"",'Mortgage 2 Monthly calcs'!G556)</f>
        <v>0</v>
      </c>
      <c r="I556" s="99" t="e">
        <f>IF(ISBLANK('Mortgage 2 Monthly calcs'!H556),"",'Mortgage 2 Monthly calcs'!H556)</f>
        <v>#VALUE!</v>
      </c>
      <c r="J556" s="99">
        <f>IF(ISBLANK('Mortgage 2 Monthly calcs'!I556),"",'Mortgage 2 Monthly calcs'!I556)</f>
        <v>0</v>
      </c>
      <c r="K556" s="99" t="str">
        <f>IF(ISBLANK('Mortgage 2 Monthly calcs'!J556),"",'Mortgage 2 Monthly calcs'!J556)</f>
        <v/>
      </c>
      <c r="L556" s="99"/>
      <c r="M556" s="99">
        <f>IF(ISBLANK('Mortgage 2 Monthly calcs'!K556),"",'Mortgage 2 Monthly calcs'!K556)</f>
        <v>0</v>
      </c>
      <c r="N556" s="99"/>
      <c r="O556" s="99" t="e">
        <f>IF(ISBLANK('Mortgage 2 Monthly calcs'!L556),"",'Mortgage 2 Monthly calcs'!L556)</f>
        <v>#VALUE!</v>
      </c>
      <c r="P556" s="99"/>
      <c r="Q556" s="99" t="str">
        <f>IF(ISBLANK('Mortgage 2 Monthly calcs'!M556),"",'Mortgage 2 Monthly calcs'!M556)</f>
        <v/>
      </c>
      <c r="R556" s="99" t="str">
        <f>IF(ISBLANK('Mortgage 2 Monthly calcs'!N556),"",'Mortgage 2 Monthly calcs'!N556)</f>
        <v/>
      </c>
      <c r="S556" s="99" t="str">
        <f>IF(ISBLANK('Mortgage 2 Monthly calcs'!O556),"",'Mortgage 2 Monthly calcs'!O556)</f>
        <v/>
      </c>
      <c r="T556" s="99"/>
      <c r="U556" s="99">
        <f>IF(ISBLANK('Mortgage 2 Monthly calcs'!P556),"",'Mortgage 2 Monthly calcs'!P556)</f>
        <v>0</v>
      </c>
      <c r="V556" s="99" t="str">
        <f>IF(ISBLANK('Mortgage 2 Monthly calcs'!Q556),"",'Mortgage 2 Monthly calcs'!Q556)</f>
        <v/>
      </c>
      <c r="W556" s="99" t="str">
        <f>IF(ISBLANK('Mortgage 2 Monthly calcs'!R556),"",'Mortgage 2 Monthly calcs'!R556)</f>
        <v/>
      </c>
      <c r="X556" s="99">
        <f>IF(ISBLANK('Mortgage 2 Monthly calcs'!S556),"",'Mortgage 2 Monthly calcs'!S556)</f>
        <v>0</v>
      </c>
      <c r="Y556" s="99" t="str">
        <f>IF(ISBLANK('Mortgage 2 Monthly calcs'!T556),"",'Mortgage 2 Monthly calcs'!T556)</f>
        <v/>
      </c>
      <c r="Z556" s="99">
        <f>IF(ISBLANK('Mortgage 2 Monthly calcs'!U556),"",'Mortgage 2 Monthly calcs'!U556)</f>
        <v>93290.420445652519</v>
      </c>
      <c r="AA556" s="99" t="str">
        <f>IF(ISBLANK('Mortgage 2 Monthly calcs'!V556),"",'Mortgage 2 Monthly calcs'!V556)</f>
        <v/>
      </c>
      <c r="AB556" s="99" t="str">
        <f>IF(ISBLANK('Mortgage 2 Monthly calcs'!W556),"",'Mortgage 2 Monthly calcs'!W556)</f>
        <v/>
      </c>
    </row>
    <row r="557" spans="2:28" x14ac:dyDescent="0.25">
      <c r="B557" s="110"/>
      <c r="C557" s="111"/>
      <c r="D557" s="124" t="str">
        <f>IF(K1325=1,F547+1,"")</f>
        <v/>
      </c>
      <c r="E557" s="122" t="str">
        <f>IF(ISBLANK('Mortgage 2 Monthly calcs'!E557),"",'Mortgage 2 Monthly calcs'!E557)</f>
        <v/>
      </c>
      <c r="F557" s="122" t="str">
        <f>IF(ISBLANK('Mortgage 2 Monthly calcs'!F557),"",'Mortgage 2 Monthly calcs'!F557)</f>
        <v>Apr</v>
      </c>
      <c r="G557" s="123"/>
      <c r="H557" s="123">
        <f>IF(ISBLANK('Mortgage 2 Monthly calcs'!G557),"",'Mortgage 2 Monthly calcs'!G557)</f>
        <v>0</v>
      </c>
      <c r="I557" s="99" t="e">
        <f>IF(ISBLANK('Mortgage 2 Monthly calcs'!H557),"",'Mortgage 2 Monthly calcs'!H557)</f>
        <v>#VALUE!</v>
      </c>
      <c r="J557" s="99">
        <f>IF(ISBLANK('Mortgage 2 Monthly calcs'!I557),"",'Mortgage 2 Monthly calcs'!I557)</f>
        <v>0</v>
      </c>
      <c r="K557" s="99" t="str">
        <f>IF(ISBLANK('Mortgage 2 Monthly calcs'!J557),"",'Mortgage 2 Monthly calcs'!J557)</f>
        <v/>
      </c>
      <c r="L557" s="99"/>
      <c r="M557" s="99">
        <f>IF(ISBLANK('Mortgage 2 Monthly calcs'!K557),"",'Mortgage 2 Monthly calcs'!K557)</f>
        <v>0</v>
      </c>
      <c r="N557" s="99"/>
      <c r="O557" s="99" t="e">
        <f>IF(ISBLANK('Mortgage 2 Monthly calcs'!L557),"",'Mortgage 2 Monthly calcs'!L557)</f>
        <v>#VALUE!</v>
      </c>
      <c r="P557" s="99"/>
      <c r="Q557" s="99" t="str">
        <f>IF(ISBLANK('Mortgage 2 Monthly calcs'!M557),"",'Mortgage 2 Monthly calcs'!M557)</f>
        <v/>
      </c>
      <c r="R557" s="99" t="str">
        <f>IF(ISBLANK('Mortgage 2 Monthly calcs'!N557),"",'Mortgage 2 Monthly calcs'!N557)</f>
        <v/>
      </c>
      <c r="S557" s="99" t="str">
        <f>IF(ISBLANK('Mortgage 2 Monthly calcs'!O557),"",'Mortgage 2 Monthly calcs'!O557)</f>
        <v/>
      </c>
      <c r="T557" s="99"/>
      <c r="U557" s="99">
        <f>IF(ISBLANK('Mortgage 2 Monthly calcs'!P557),"",'Mortgage 2 Monthly calcs'!P557)</f>
        <v>0</v>
      </c>
      <c r="V557" s="99" t="str">
        <f>IF(ISBLANK('Mortgage 2 Monthly calcs'!Q557),"",'Mortgage 2 Monthly calcs'!Q557)</f>
        <v/>
      </c>
      <c r="W557" s="99" t="str">
        <f>IF(ISBLANK('Mortgage 2 Monthly calcs'!R557),"",'Mortgage 2 Monthly calcs'!R557)</f>
        <v/>
      </c>
      <c r="X557" s="99">
        <f>IF(ISBLANK('Mortgage 2 Monthly calcs'!S557),"",'Mortgage 2 Monthly calcs'!S557)</f>
        <v>0</v>
      </c>
      <c r="Y557" s="99" t="str">
        <f>IF(ISBLANK('Mortgage 2 Monthly calcs'!T557),"",'Mortgage 2 Monthly calcs'!T557)</f>
        <v/>
      </c>
      <c r="Z557" s="99">
        <f>IF(ISBLANK('Mortgage 2 Monthly calcs'!U557),"",'Mortgage 2 Monthly calcs'!U557)</f>
        <v>93290.420445652519</v>
      </c>
      <c r="AA557" s="99" t="str">
        <f>IF(ISBLANK('Mortgage 2 Monthly calcs'!V557),"",'Mortgage 2 Monthly calcs'!V557)</f>
        <v/>
      </c>
      <c r="AB557" s="99" t="str">
        <f>IF(ISBLANK('Mortgage 2 Monthly calcs'!W557),"",'Mortgage 2 Monthly calcs'!W557)</f>
        <v/>
      </c>
    </row>
    <row r="558" spans="2:28" x14ac:dyDescent="0.25">
      <c r="B558" s="110"/>
      <c r="C558" s="111"/>
      <c r="D558" s="124" t="str">
        <f>IF(K1326=1,F547+1,"")</f>
        <v/>
      </c>
      <c r="E558" s="122" t="str">
        <f>IF(ISBLANK('Mortgage 2 Monthly calcs'!E558),"",'Mortgage 2 Monthly calcs'!E558)</f>
        <v/>
      </c>
      <c r="F558" s="122" t="str">
        <f>IF(ISBLANK('Mortgage 2 Monthly calcs'!F558),"",'Mortgage 2 Monthly calcs'!F558)</f>
        <v>May</v>
      </c>
      <c r="G558" s="123"/>
      <c r="H558" s="123">
        <f>IF(ISBLANK('Mortgage 2 Monthly calcs'!G558),"",'Mortgage 2 Monthly calcs'!G558)</f>
        <v>0</v>
      </c>
      <c r="I558" s="99" t="e">
        <f>IF(ISBLANK('Mortgage 2 Monthly calcs'!H558),"",'Mortgage 2 Monthly calcs'!H558)</f>
        <v>#VALUE!</v>
      </c>
      <c r="J558" s="99">
        <f>IF(ISBLANK('Mortgage 2 Monthly calcs'!I558),"",'Mortgage 2 Monthly calcs'!I558)</f>
        <v>0</v>
      </c>
      <c r="K558" s="99" t="str">
        <f>IF(ISBLANK('Mortgage 2 Monthly calcs'!J558),"",'Mortgage 2 Monthly calcs'!J558)</f>
        <v/>
      </c>
      <c r="L558" s="99"/>
      <c r="M558" s="99">
        <f>IF(ISBLANK('Mortgage 2 Monthly calcs'!K558),"",'Mortgage 2 Monthly calcs'!K558)</f>
        <v>0</v>
      </c>
      <c r="N558" s="99"/>
      <c r="O558" s="99" t="e">
        <f>IF(ISBLANK('Mortgage 2 Monthly calcs'!L558),"",'Mortgage 2 Monthly calcs'!L558)</f>
        <v>#VALUE!</v>
      </c>
      <c r="P558" s="99"/>
      <c r="Q558" s="99" t="str">
        <f>IF(ISBLANK('Mortgage 2 Monthly calcs'!M558),"",'Mortgage 2 Monthly calcs'!M558)</f>
        <v/>
      </c>
      <c r="R558" s="99" t="str">
        <f>IF(ISBLANK('Mortgage 2 Monthly calcs'!N558),"",'Mortgage 2 Monthly calcs'!N558)</f>
        <v/>
      </c>
      <c r="S558" s="99" t="str">
        <f>IF(ISBLANK('Mortgage 2 Monthly calcs'!O558),"",'Mortgage 2 Monthly calcs'!O558)</f>
        <v/>
      </c>
      <c r="T558" s="99"/>
      <c r="U558" s="99">
        <f>IF(ISBLANK('Mortgage 2 Monthly calcs'!P558),"",'Mortgage 2 Monthly calcs'!P558)</f>
        <v>0</v>
      </c>
      <c r="V558" s="99" t="str">
        <f>IF(ISBLANK('Mortgage 2 Monthly calcs'!Q558),"",'Mortgage 2 Monthly calcs'!Q558)</f>
        <v/>
      </c>
      <c r="W558" s="99" t="str">
        <f>IF(ISBLANK('Mortgage 2 Monthly calcs'!R558),"",'Mortgage 2 Monthly calcs'!R558)</f>
        <v/>
      </c>
      <c r="X558" s="99">
        <f>IF(ISBLANK('Mortgage 2 Monthly calcs'!S558),"",'Mortgage 2 Monthly calcs'!S558)</f>
        <v>0</v>
      </c>
      <c r="Y558" s="99" t="str">
        <f>IF(ISBLANK('Mortgage 2 Monthly calcs'!T558),"",'Mortgage 2 Monthly calcs'!T558)</f>
        <v/>
      </c>
      <c r="Z558" s="99">
        <f>IF(ISBLANK('Mortgage 2 Monthly calcs'!U558),"",'Mortgage 2 Monthly calcs'!U558)</f>
        <v>93290.420445652519</v>
      </c>
      <c r="AA558" s="99" t="str">
        <f>IF(ISBLANK('Mortgage 2 Monthly calcs'!V558),"",'Mortgage 2 Monthly calcs'!V558)</f>
        <v/>
      </c>
      <c r="AB558" s="99" t="str">
        <f>IF(ISBLANK('Mortgage 2 Monthly calcs'!W558),"",'Mortgage 2 Monthly calcs'!W558)</f>
        <v/>
      </c>
    </row>
    <row r="559" spans="2:28" x14ac:dyDescent="0.25">
      <c r="B559" s="110"/>
      <c r="C559" s="111"/>
      <c r="D559" s="124" t="str">
        <f>IF(K1327=1,F547+1,"")</f>
        <v/>
      </c>
      <c r="E559" s="122" t="str">
        <f>IF(ISBLANK('Mortgage 2 Monthly calcs'!E559),"",'Mortgage 2 Monthly calcs'!E559)</f>
        <v/>
      </c>
      <c r="F559" s="122" t="str">
        <f>IF(ISBLANK('Mortgage 2 Monthly calcs'!F559),"",'Mortgage 2 Monthly calcs'!F559)</f>
        <v>Jun</v>
      </c>
      <c r="G559" s="123"/>
      <c r="H559" s="123">
        <f>IF(ISBLANK('Mortgage 2 Monthly calcs'!G559),"",'Mortgage 2 Monthly calcs'!G559)</f>
        <v>0</v>
      </c>
      <c r="I559" s="99" t="e">
        <f>IF(ISBLANK('Mortgage 2 Monthly calcs'!H559),"",'Mortgage 2 Monthly calcs'!H559)</f>
        <v>#VALUE!</v>
      </c>
      <c r="J559" s="99">
        <f>IF(ISBLANK('Mortgage 2 Monthly calcs'!I559),"",'Mortgage 2 Monthly calcs'!I559)</f>
        <v>0</v>
      </c>
      <c r="K559" s="99" t="str">
        <f>IF(ISBLANK('Mortgage 2 Monthly calcs'!J559),"",'Mortgage 2 Monthly calcs'!J559)</f>
        <v/>
      </c>
      <c r="L559" s="99"/>
      <c r="M559" s="99">
        <f>IF(ISBLANK('Mortgage 2 Monthly calcs'!K559),"",'Mortgage 2 Monthly calcs'!K559)</f>
        <v>0</v>
      </c>
      <c r="N559" s="99"/>
      <c r="O559" s="99" t="e">
        <f>IF(ISBLANK('Mortgage 2 Monthly calcs'!L559),"",'Mortgage 2 Monthly calcs'!L559)</f>
        <v>#VALUE!</v>
      </c>
      <c r="P559" s="99"/>
      <c r="Q559" s="99" t="str">
        <f>IF(ISBLANK('Mortgage 2 Monthly calcs'!M559),"",'Mortgage 2 Monthly calcs'!M559)</f>
        <v/>
      </c>
      <c r="R559" s="99" t="str">
        <f>IF(ISBLANK('Mortgage 2 Monthly calcs'!N559),"",'Mortgage 2 Monthly calcs'!N559)</f>
        <v/>
      </c>
      <c r="S559" s="99" t="str">
        <f>IF(ISBLANK('Mortgage 2 Monthly calcs'!O559),"",'Mortgage 2 Monthly calcs'!O559)</f>
        <v/>
      </c>
      <c r="T559" s="99"/>
      <c r="U559" s="99">
        <f>IF(ISBLANK('Mortgage 2 Monthly calcs'!P559),"",'Mortgage 2 Monthly calcs'!P559)</f>
        <v>0</v>
      </c>
      <c r="V559" s="99" t="str">
        <f>IF(ISBLANK('Mortgage 2 Monthly calcs'!Q559),"",'Mortgage 2 Monthly calcs'!Q559)</f>
        <v/>
      </c>
      <c r="W559" s="99" t="str">
        <f>IF(ISBLANK('Mortgage 2 Monthly calcs'!R559),"",'Mortgage 2 Monthly calcs'!R559)</f>
        <v/>
      </c>
      <c r="X559" s="99">
        <f>IF(ISBLANK('Mortgage 2 Monthly calcs'!S559),"",'Mortgage 2 Monthly calcs'!S559)</f>
        <v>0</v>
      </c>
      <c r="Y559" s="99" t="str">
        <f>IF(ISBLANK('Mortgage 2 Monthly calcs'!T559),"",'Mortgage 2 Monthly calcs'!T559)</f>
        <v/>
      </c>
      <c r="Z559" s="99">
        <f>IF(ISBLANK('Mortgage 2 Monthly calcs'!U559),"",'Mortgage 2 Monthly calcs'!U559)</f>
        <v>93290.420445652519</v>
      </c>
      <c r="AA559" s="99" t="str">
        <f>IF(ISBLANK('Mortgage 2 Monthly calcs'!V559),"",'Mortgage 2 Monthly calcs'!V559)</f>
        <v/>
      </c>
      <c r="AB559" s="99" t="str">
        <f>IF(ISBLANK('Mortgage 2 Monthly calcs'!W559),"",'Mortgage 2 Monthly calcs'!W559)</f>
        <v/>
      </c>
    </row>
    <row r="560" spans="2:28" x14ac:dyDescent="0.25">
      <c r="B560" s="110"/>
      <c r="C560" s="111"/>
      <c r="D560" s="124" t="str">
        <f>IF(K1328=1,F547+1,"")</f>
        <v/>
      </c>
      <c r="E560" s="122" t="str">
        <f>IF(ISBLANK('Mortgage 2 Monthly calcs'!E560),"",'Mortgage 2 Monthly calcs'!E560)</f>
        <v/>
      </c>
      <c r="F560" s="122" t="str">
        <f>IF(ISBLANK('Mortgage 2 Monthly calcs'!F560),"",'Mortgage 2 Monthly calcs'!F560)</f>
        <v>Jul</v>
      </c>
      <c r="G560" s="123"/>
      <c r="H560" s="123">
        <f>IF(ISBLANK('Mortgage 2 Monthly calcs'!G560),"",'Mortgage 2 Monthly calcs'!G560)</f>
        <v>0</v>
      </c>
      <c r="I560" s="99" t="e">
        <f>IF(ISBLANK('Mortgage 2 Monthly calcs'!H560),"",'Mortgage 2 Monthly calcs'!H560)</f>
        <v>#VALUE!</v>
      </c>
      <c r="J560" s="99">
        <f>IF(ISBLANK('Mortgage 2 Monthly calcs'!I560),"",'Mortgage 2 Monthly calcs'!I560)</f>
        <v>0</v>
      </c>
      <c r="K560" s="99" t="str">
        <f>IF(ISBLANK('Mortgage 2 Monthly calcs'!J560),"",'Mortgage 2 Monthly calcs'!J560)</f>
        <v/>
      </c>
      <c r="L560" s="99"/>
      <c r="M560" s="99">
        <f>IF(ISBLANK('Mortgage 2 Monthly calcs'!K560),"",'Mortgage 2 Monthly calcs'!K560)</f>
        <v>0</v>
      </c>
      <c r="N560" s="99"/>
      <c r="O560" s="99" t="e">
        <f>IF(ISBLANK('Mortgage 2 Monthly calcs'!L560),"",'Mortgage 2 Monthly calcs'!L560)</f>
        <v>#VALUE!</v>
      </c>
      <c r="P560" s="99"/>
      <c r="Q560" s="99" t="str">
        <f>IF(ISBLANK('Mortgage 2 Monthly calcs'!M560),"",'Mortgage 2 Monthly calcs'!M560)</f>
        <v/>
      </c>
      <c r="R560" s="99" t="str">
        <f>IF(ISBLANK('Mortgage 2 Monthly calcs'!N560),"",'Mortgage 2 Monthly calcs'!N560)</f>
        <v/>
      </c>
      <c r="S560" s="99" t="str">
        <f>IF(ISBLANK('Mortgage 2 Monthly calcs'!O560),"",'Mortgage 2 Monthly calcs'!O560)</f>
        <v/>
      </c>
      <c r="T560" s="99"/>
      <c r="U560" s="99">
        <f>IF(ISBLANK('Mortgage 2 Monthly calcs'!P560),"",'Mortgage 2 Monthly calcs'!P560)</f>
        <v>0</v>
      </c>
      <c r="V560" s="99" t="str">
        <f>IF(ISBLANK('Mortgage 2 Monthly calcs'!Q560),"",'Mortgage 2 Monthly calcs'!Q560)</f>
        <v/>
      </c>
      <c r="W560" s="99" t="str">
        <f>IF(ISBLANK('Mortgage 2 Monthly calcs'!R560),"",'Mortgage 2 Monthly calcs'!R560)</f>
        <v/>
      </c>
      <c r="X560" s="99">
        <f>IF(ISBLANK('Mortgage 2 Monthly calcs'!S560),"",'Mortgage 2 Monthly calcs'!S560)</f>
        <v>0</v>
      </c>
      <c r="Y560" s="99" t="str">
        <f>IF(ISBLANK('Mortgage 2 Monthly calcs'!T560),"",'Mortgage 2 Monthly calcs'!T560)</f>
        <v/>
      </c>
      <c r="Z560" s="99">
        <f>IF(ISBLANK('Mortgage 2 Monthly calcs'!U560),"",'Mortgage 2 Monthly calcs'!U560)</f>
        <v>93290.420445652519</v>
      </c>
      <c r="AA560" s="99" t="str">
        <f>IF(ISBLANK('Mortgage 2 Monthly calcs'!V560),"",'Mortgage 2 Monthly calcs'!V560)</f>
        <v/>
      </c>
      <c r="AB560" s="99" t="str">
        <f>IF(ISBLANK('Mortgage 2 Monthly calcs'!W560),"",'Mortgage 2 Monthly calcs'!W560)</f>
        <v/>
      </c>
    </row>
    <row r="561" spans="2:28" x14ac:dyDescent="0.25">
      <c r="B561" s="110"/>
      <c r="C561" s="111"/>
      <c r="D561" s="124" t="str">
        <f>IF(K1329=1,F547+1,"")</f>
        <v/>
      </c>
      <c r="E561" s="122" t="str">
        <f>IF(ISBLANK('Mortgage 2 Monthly calcs'!E561),"",'Mortgage 2 Monthly calcs'!E561)</f>
        <v/>
      </c>
      <c r="F561" s="122" t="str">
        <f>IF(ISBLANK('Mortgage 2 Monthly calcs'!F561),"",'Mortgage 2 Monthly calcs'!F561)</f>
        <v>Aug</v>
      </c>
      <c r="G561" s="123"/>
      <c r="H561" s="123">
        <f>IF(ISBLANK('Mortgage 2 Monthly calcs'!G561),"",'Mortgage 2 Monthly calcs'!G561)</f>
        <v>0</v>
      </c>
      <c r="I561" s="99" t="e">
        <f>IF(ISBLANK('Mortgage 2 Monthly calcs'!H561),"",'Mortgage 2 Monthly calcs'!H561)</f>
        <v>#VALUE!</v>
      </c>
      <c r="J561" s="99">
        <f>IF(ISBLANK('Mortgage 2 Monthly calcs'!I561),"",'Mortgage 2 Monthly calcs'!I561)</f>
        <v>0</v>
      </c>
      <c r="K561" s="99" t="str">
        <f>IF(ISBLANK('Mortgage 2 Monthly calcs'!J561),"",'Mortgage 2 Monthly calcs'!J561)</f>
        <v/>
      </c>
      <c r="L561" s="99"/>
      <c r="M561" s="99">
        <f>IF(ISBLANK('Mortgage 2 Monthly calcs'!K561),"",'Mortgage 2 Monthly calcs'!K561)</f>
        <v>0</v>
      </c>
      <c r="N561" s="99"/>
      <c r="O561" s="99" t="e">
        <f>IF(ISBLANK('Mortgage 2 Monthly calcs'!L561),"",'Mortgage 2 Monthly calcs'!L561)</f>
        <v>#VALUE!</v>
      </c>
      <c r="P561" s="99"/>
      <c r="Q561" s="99" t="str">
        <f>IF(ISBLANK('Mortgage 2 Monthly calcs'!M561),"",'Mortgage 2 Monthly calcs'!M561)</f>
        <v/>
      </c>
      <c r="R561" s="99" t="str">
        <f>IF(ISBLANK('Mortgage 2 Monthly calcs'!N561),"",'Mortgage 2 Monthly calcs'!N561)</f>
        <v/>
      </c>
      <c r="S561" s="99" t="str">
        <f>IF(ISBLANK('Mortgage 2 Monthly calcs'!O561),"",'Mortgage 2 Monthly calcs'!O561)</f>
        <v/>
      </c>
      <c r="T561" s="99"/>
      <c r="U561" s="99">
        <f>IF(ISBLANK('Mortgage 2 Monthly calcs'!P561),"",'Mortgage 2 Monthly calcs'!P561)</f>
        <v>0</v>
      </c>
      <c r="V561" s="99" t="str">
        <f>IF(ISBLANK('Mortgage 2 Monthly calcs'!Q561),"",'Mortgage 2 Monthly calcs'!Q561)</f>
        <v/>
      </c>
      <c r="W561" s="99" t="str">
        <f>IF(ISBLANK('Mortgage 2 Monthly calcs'!R561),"",'Mortgage 2 Monthly calcs'!R561)</f>
        <v/>
      </c>
      <c r="X561" s="99">
        <f>IF(ISBLANK('Mortgage 2 Monthly calcs'!S561),"",'Mortgage 2 Monthly calcs'!S561)</f>
        <v>0</v>
      </c>
      <c r="Y561" s="99" t="str">
        <f>IF(ISBLANK('Mortgage 2 Monthly calcs'!T561),"",'Mortgage 2 Monthly calcs'!T561)</f>
        <v/>
      </c>
      <c r="Z561" s="99">
        <f>IF(ISBLANK('Mortgage 2 Monthly calcs'!U561),"",'Mortgage 2 Monthly calcs'!U561)</f>
        <v>93290.420445652519</v>
      </c>
      <c r="AA561" s="99" t="str">
        <f>IF(ISBLANK('Mortgage 2 Monthly calcs'!V561),"",'Mortgage 2 Monthly calcs'!V561)</f>
        <v/>
      </c>
      <c r="AB561" s="99" t="str">
        <f>IF(ISBLANK('Mortgage 2 Monthly calcs'!W561),"",'Mortgage 2 Monthly calcs'!W561)</f>
        <v/>
      </c>
    </row>
    <row r="562" spans="2:28" x14ac:dyDescent="0.25">
      <c r="B562" s="110"/>
      <c r="C562" s="111"/>
      <c r="D562" s="124" t="str">
        <f>IF(K1330=1,F547+1,"")</f>
        <v/>
      </c>
      <c r="E562" s="122" t="str">
        <f>IF(ISBLANK('Mortgage 2 Monthly calcs'!E562),"",'Mortgage 2 Monthly calcs'!E562)</f>
        <v/>
      </c>
      <c r="F562" s="122" t="str">
        <f>IF(ISBLANK('Mortgage 2 Monthly calcs'!F562),"",'Mortgage 2 Monthly calcs'!F562)</f>
        <v>Sep</v>
      </c>
      <c r="G562" s="123"/>
      <c r="H562" s="123">
        <f>IF(ISBLANK('Mortgage 2 Monthly calcs'!G562),"",'Mortgage 2 Monthly calcs'!G562)</f>
        <v>0</v>
      </c>
      <c r="I562" s="99" t="e">
        <f>IF(ISBLANK('Mortgage 2 Monthly calcs'!H562),"",'Mortgage 2 Monthly calcs'!H562)</f>
        <v>#VALUE!</v>
      </c>
      <c r="J562" s="99">
        <f>IF(ISBLANK('Mortgage 2 Monthly calcs'!I562),"",'Mortgage 2 Monthly calcs'!I562)</f>
        <v>0</v>
      </c>
      <c r="K562" s="99" t="str">
        <f>IF(ISBLANK('Mortgage 2 Monthly calcs'!J562),"",'Mortgage 2 Monthly calcs'!J562)</f>
        <v/>
      </c>
      <c r="L562" s="99"/>
      <c r="M562" s="99">
        <f>IF(ISBLANK('Mortgage 2 Monthly calcs'!K562),"",'Mortgage 2 Monthly calcs'!K562)</f>
        <v>0</v>
      </c>
      <c r="N562" s="99"/>
      <c r="O562" s="99" t="e">
        <f>IF(ISBLANK('Mortgage 2 Monthly calcs'!L562),"",'Mortgage 2 Monthly calcs'!L562)</f>
        <v>#VALUE!</v>
      </c>
      <c r="P562" s="99"/>
      <c r="Q562" s="99" t="str">
        <f>IF(ISBLANK('Mortgage 2 Monthly calcs'!M562),"",'Mortgage 2 Monthly calcs'!M562)</f>
        <v/>
      </c>
      <c r="R562" s="99" t="str">
        <f>IF(ISBLANK('Mortgage 2 Monthly calcs'!N562),"",'Mortgage 2 Monthly calcs'!N562)</f>
        <v/>
      </c>
      <c r="S562" s="99" t="str">
        <f>IF(ISBLANK('Mortgage 2 Monthly calcs'!O562),"",'Mortgage 2 Monthly calcs'!O562)</f>
        <v/>
      </c>
      <c r="T562" s="99"/>
      <c r="U562" s="99">
        <f>IF(ISBLANK('Mortgage 2 Monthly calcs'!P562),"",'Mortgage 2 Monthly calcs'!P562)</f>
        <v>0</v>
      </c>
      <c r="V562" s="99" t="str">
        <f>IF(ISBLANK('Mortgage 2 Monthly calcs'!Q562),"",'Mortgage 2 Monthly calcs'!Q562)</f>
        <v/>
      </c>
      <c r="W562" s="99" t="str">
        <f>IF(ISBLANK('Mortgage 2 Monthly calcs'!R562),"",'Mortgage 2 Monthly calcs'!R562)</f>
        <v/>
      </c>
      <c r="X562" s="99">
        <f>IF(ISBLANK('Mortgage 2 Monthly calcs'!S562),"",'Mortgage 2 Monthly calcs'!S562)</f>
        <v>0</v>
      </c>
      <c r="Y562" s="99" t="str">
        <f>IF(ISBLANK('Mortgage 2 Monthly calcs'!T562),"",'Mortgage 2 Monthly calcs'!T562)</f>
        <v/>
      </c>
      <c r="Z562" s="99">
        <f>IF(ISBLANK('Mortgage 2 Monthly calcs'!U562),"",'Mortgage 2 Monthly calcs'!U562)</f>
        <v>93290.420445652519</v>
      </c>
      <c r="AA562" s="99" t="str">
        <f>IF(ISBLANK('Mortgage 2 Monthly calcs'!V562),"",'Mortgage 2 Monthly calcs'!V562)</f>
        <v/>
      </c>
      <c r="AB562" s="99" t="str">
        <f>IF(ISBLANK('Mortgage 2 Monthly calcs'!W562),"",'Mortgage 2 Monthly calcs'!W562)</f>
        <v/>
      </c>
    </row>
    <row r="563" spans="2:28" x14ac:dyDescent="0.25">
      <c r="B563" s="110"/>
      <c r="C563" s="111"/>
      <c r="D563" s="124">
        <f>D551+1</f>
        <v>46</v>
      </c>
      <c r="E563" s="122" t="str">
        <f>IF(ISBLANK('Mortgage 2 Monthly calcs'!E563),"",'Mortgage 2 Monthly calcs'!E563)</f>
        <v/>
      </c>
      <c r="F563" s="122" t="str">
        <f>IF(ISBLANK('Mortgage 2 Monthly calcs'!F563),"",'Mortgage 2 Monthly calcs'!F563)</f>
        <v>Oct</v>
      </c>
      <c r="G563" s="123"/>
      <c r="H563" s="123">
        <f>IF(ISBLANK('Mortgage 2 Monthly calcs'!G563),"",'Mortgage 2 Monthly calcs'!G563)</f>
        <v>0</v>
      </c>
      <c r="I563" s="99" t="e">
        <f>IF(ISBLANK('Mortgage 2 Monthly calcs'!H563),"",'Mortgage 2 Monthly calcs'!H563)</f>
        <v>#VALUE!</v>
      </c>
      <c r="J563" s="99">
        <f>IF(ISBLANK('Mortgage 2 Monthly calcs'!I563),"",'Mortgage 2 Monthly calcs'!I563)</f>
        <v>0</v>
      </c>
      <c r="K563" s="99" t="str">
        <f>IF(ISBLANK('Mortgage 2 Monthly calcs'!J563),"",'Mortgage 2 Monthly calcs'!J563)</f>
        <v/>
      </c>
      <c r="L563" s="99"/>
      <c r="M563" s="99">
        <f>IF(ISBLANK('Mortgage 2 Monthly calcs'!K563),"",'Mortgage 2 Monthly calcs'!K563)</f>
        <v>0</v>
      </c>
      <c r="N563" s="99"/>
      <c r="O563" s="99" t="e">
        <f>IF(ISBLANK('Mortgage 2 Monthly calcs'!L563),"",'Mortgage 2 Monthly calcs'!L563)</f>
        <v>#VALUE!</v>
      </c>
      <c r="P563" s="99"/>
      <c r="Q563" s="99" t="str">
        <f>IF(ISBLANK('Mortgage 2 Monthly calcs'!M563),"",'Mortgage 2 Monthly calcs'!M563)</f>
        <v/>
      </c>
      <c r="R563" s="99" t="str">
        <f>IF(ISBLANK('Mortgage 2 Monthly calcs'!N563),"",'Mortgage 2 Monthly calcs'!N563)</f>
        <v/>
      </c>
      <c r="S563" s="99" t="str">
        <f>IF(ISBLANK('Mortgage 2 Monthly calcs'!O563),"",'Mortgage 2 Monthly calcs'!O563)</f>
        <v/>
      </c>
      <c r="T563" s="99"/>
      <c r="U563" s="99">
        <f>IF(ISBLANK('Mortgage 2 Monthly calcs'!P563),"",'Mortgage 2 Monthly calcs'!P563)</f>
        <v>0</v>
      </c>
      <c r="V563" s="99" t="str">
        <f>IF(ISBLANK('Mortgage 2 Monthly calcs'!Q563),"",'Mortgage 2 Monthly calcs'!Q563)</f>
        <v/>
      </c>
      <c r="W563" s="99" t="str">
        <f>IF(ISBLANK('Mortgage 2 Monthly calcs'!R563),"",'Mortgage 2 Monthly calcs'!R563)</f>
        <v/>
      </c>
      <c r="X563" s="99">
        <f>IF(ISBLANK('Mortgage 2 Monthly calcs'!S563),"",'Mortgage 2 Monthly calcs'!S563)</f>
        <v>0</v>
      </c>
      <c r="Y563" s="99" t="str">
        <f>IF(ISBLANK('Mortgage 2 Monthly calcs'!T563),"",'Mortgage 2 Monthly calcs'!T563)</f>
        <v/>
      </c>
      <c r="Z563" s="99">
        <f>IF(ISBLANK('Mortgage 2 Monthly calcs'!U563),"",'Mortgage 2 Monthly calcs'!U563)</f>
        <v>93290.420445652519</v>
      </c>
      <c r="AA563" s="99" t="str">
        <f>IF(ISBLANK('Mortgage 2 Monthly calcs'!V563),"",'Mortgage 2 Monthly calcs'!V563)</f>
        <v/>
      </c>
      <c r="AB563" s="99" t="str">
        <f>IF(ISBLANK('Mortgage 2 Monthly calcs'!W563),"",'Mortgage 2 Monthly calcs'!W563)</f>
        <v/>
      </c>
    </row>
    <row r="564" spans="2:28" x14ac:dyDescent="0.25">
      <c r="B564" s="110"/>
      <c r="C564" s="111"/>
      <c r="D564" s="124"/>
      <c r="E564" s="122" t="str">
        <f>IF(ISBLANK('Mortgage 2 Monthly calcs'!E564),"",'Mortgage 2 Monthly calcs'!E564)</f>
        <v/>
      </c>
      <c r="F564" s="122" t="str">
        <f>IF(ISBLANK('Mortgage 2 Monthly calcs'!F564),"",'Mortgage 2 Monthly calcs'!F564)</f>
        <v>Nov</v>
      </c>
      <c r="G564" s="123"/>
      <c r="H564" s="123">
        <f>IF(ISBLANK('Mortgage 2 Monthly calcs'!G564),"",'Mortgage 2 Monthly calcs'!G564)</f>
        <v>0</v>
      </c>
      <c r="I564" s="99" t="e">
        <f>IF(ISBLANK('Mortgage 2 Monthly calcs'!H564),"",'Mortgage 2 Monthly calcs'!H564)</f>
        <v>#VALUE!</v>
      </c>
      <c r="J564" s="99">
        <f>IF(ISBLANK('Mortgage 2 Monthly calcs'!I564),"",'Mortgage 2 Monthly calcs'!I564)</f>
        <v>0</v>
      </c>
      <c r="K564" s="99" t="str">
        <f>IF(ISBLANK('Mortgage 2 Monthly calcs'!J564),"",'Mortgage 2 Monthly calcs'!J564)</f>
        <v/>
      </c>
      <c r="L564" s="99"/>
      <c r="M564" s="99">
        <f>IF(ISBLANK('Mortgage 2 Monthly calcs'!K564),"",'Mortgage 2 Monthly calcs'!K564)</f>
        <v>0</v>
      </c>
      <c r="N564" s="99"/>
      <c r="O564" s="99" t="e">
        <f>IF(ISBLANK('Mortgage 2 Monthly calcs'!L564),"",'Mortgage 2 Monthly calcs'!L564)</f>
        <v>#VALUE!</v>
      </c>
      <c r="P564" s="99"/>
      <c r="Q564" s="99" t="str">
        <f>IF(ISBLANK('Mortgage 2 Monthly calcs'!M564),"",'Mortgage 2 Monthly calcs'!M564)</f>
        <v/>
      </c>
      <c r="R564" s="99" t="str">
        <f>IF(ISBLANK('Mortgage 2 Monthly calcs'!N564),"",'Mortgage 2 Monthly calcs'!N564)</f>
        <v/>
      </c>
      <c r="S564" s="99" t="str">
        <f>IF(ISBLANK('Mortgage 2 Monthly calcs'!O564),"",'Mortgage 2 Monthly calcs'!O564)</f>
        <v/>
      </c>
      <c r="T564" s="99"/>
      <c r="U564" s="99">
        <f>IF(ISBLANK('Mortgage 2 Monthly calcs'!P564),"",'Mortgage 2 Monthly calcs'!P564)</f>
        <v>0</v>
      </c>
      <c r="V564" s="99" t="str">
        <f>IF(ISBLANK('Mortgage 2 Monthly calcs'!Q564),"",'Mortgage 2 Monthly calcs'!Q564)</f>
        <v/>
      </c>
      <c r="W564" s="99" t="str">
        <f>IF(ISBLANK('Mortgage 2 Monthly calcs'!R564),"",'Mortgage 2 Monthly calcs'!R564)</f>
        <v/>
      </c>
      <c r="X564" s="99">
        <f>IF(ISBLANK('Mortgage 2 Monthly calcs'!S564),"",'Mortgage 2 Monthly calcs'!S564)</f>
        <v>0</v>
      </c>
      <c r="Y564" s="99" t="str">
        <f>IF(ISBLANK('Mortgage 2 Monthly calcs'!T564),"",'Mortgage 2 Monthly calcs'!T564)</f>
        <v/>
      </c>
      <c r="Z564" s="99">
        <f>IF(ISBLANK('Mortgage 2 Monthly calcs'!U564),"",'Mortgage 2 Monthly calcs'!U564)</f>
        <v>93290.420445652519</v>
      </c>
      <c r="AA564" s="99" t="str">
        <f>IF(ISBLANK('Mortgage 2 Monthly calcs'!V564),"",'Mortgage 2 Monthly calcs'!V564)</f>
        <v/>
      </c>
      <c r="AB564" s="99" t="str">
        <f>IF(ISBLANK('Mortgage 2 Monthly calcs'!W564),"",'Mortgage 2 Monthly calcs'!W564)</f>
        <v/>
      </c>
    </row>
    <row r="565" spans="2:28" x14ac:dyDescent="0.25">
      <c r="B565" s="110"/>
      <c r="C565" s="111"/>
      <c r="D565" s="124"/>
      <c r="E565" s="122" t="str">
        <f>IF(ISBLANK('Mortgage 2 Monthly calcs'!E565),"",'Mortgage 2 Monthly calcs'!E565)</f>
        <v/>
      </c>
      <c r="F565" s="122" t="str">
        <f>IF(ISBLANK('Mortgage 2 Monthly calcs'!F565),"",'Mortgage 2 Monthly calcs'!F565)</f>
        <v>Dec</v>
      </c>
      <c r="G565" s="123"/>
      <c r="H565" s="123">
        <f>IF(ISBLANK('Mortgage 2 Monthly calcs'!G565),"",'Mortgage 2 Monthly calcs'!G565)</f>
        <v>0</v>
      </c>
      <c r="I565" s="99" t="e">
        <f>IF(ISBLANK('Mortgage 2 Monthly calcs'!H565),"",'Mortgage 2 Monthly calcs'!H565)</f>
        <v>#VALUE!</v>
      </c>
      <c r="J565" s="99">
        <f>IF(ISBLANK('Mortgage 2 Monthly calcs'!I565),"",'Mortgage 2 Monthly calcs'!I565)</f>
        <v>0</v>
      </c>
      <c r="K565" s="99" t="str">
        <f>IF(ISBLANK('Mortgage 2 Monthly calcs'!J565),"",'Mortgage 2 Monthly calcs'!J565)</f>
        <v/>
      </c>
      <c r="L565" s="99"/>
      <c r="M565" s="99">
        <f>IF(ISBLANK('Mortgage 2 Monthly calcs'!K565),"",'Mortgage 2 Monthly calcs'!K565)</f>
        <v>0</v>
      </c>
      <c r="N565" s="99"/>
      <c r="O565" s="99" t="e">
        <f>IF(ISBLANK('Mortgage 2 Monthly calcs'!L565),"",'Mortgage 2 Monthly calcs'!L565)</f>
        <v>#VALUE!</v>
      </c>
      <c r="P565" s="99"/>
      <c r="Q565" s="99" t="str">
        <f>IF(ISBLANK('Mortgage 2 Monthly calcs'!M565),"",'Mortgage 2 Monthly calcs'!M565)</f>
        <v/>
      </c>
      <c r="R565" s="99" t="str">
        <f>IF(ISBLANK('Mortgage 2 Monthly calcs'!N565),"",'Mortgage 2 Monthly calcs'!N565)</f>
        <v/>
      </c>
      <c r="S565" s="99" t="str">
        <f>IF(ISBLANK('Mortgage 2 Monthly calcs'!O565),"",'Mortgage 2 Monthly calcs'!O565)</f>
        <v/>
      </c>
      <c r="T565" s="99"/>
      <c r="U565" s="99">
        <f>IF(ISBLANK('Mortgage 2 Monthly calcs'!P565),"",'Mortgage 2 Monthly calcs'!P565)</f>
        <v>0</v>
      </c>
      <c r="V565" s="99" t="str">
        <f>IF(ISBLANK('Mortgage 2 Monthly calcs'!Q565),"",'Mortgage 2 Monthly calcs'!Q565)</f>
        <v/>
      </c>
      <c r="W565" s="99" t="str">
        <f>IF(ISBLANK('Mortgage 2 Monthly calcs'!R565),"",'Mortgage 2 Monthly calcs'!R565)</f>
        <v/>
      </c>
      <c r="X565" s="99">
        <f>IF(ISBLANK('Mortgage 2 Monthly calcs'!S565),"",'Mortgage 2 Monthly calcs'!S565)</f>
        <v>0</v>
      </c>
      <c r="Y565" s="99" t="str">
        <f>IF(ISBLANK('Mortgage 2 Monthly calcs'!T565),"",'Mortgage 2 Monthly calcs'!T565)</f>
        <v/>
      </c>
      <c r="Z565" s="99">
        <f>IF(ISBLANK('Mortgage 2 Monthly calcs'!U565),"",'Mortgage 2 Monthly calcs'!U565)</f>
        <v>93290.420445652519</v>
      </c>
      <c r="AA565" s="99" t="str">
        <f>IF(ISBLANK('Mortgage 2 Monthly calcs'!V565),"",'Mortgage 2 Monthly calcs'!V565)</f>
        <v/>
      </c>
      <c r="AB565" s="99" t="str">
        <f>IF(ISBLANK('Mortgage 2 Monthly calcs'!W565),"",'Mortgage 2 Monthly calcs'!W565)</f>
        <v/>
      </c>
    </row>
    <row r="566" spans="2:28" x14ac:dyDescent="0.25">
      <c r="B566" s="110"/>
      <c r="C566" s="111"/>
      <c r="D566" s="124"/>
      <c r="E566" s="122">
        <f>IF(ISBLANK('Mortgage 2 Monthly calcs'!E566),"",'Mortgage 2 Monthly calcs'!E566)</f>
        <v>2056</v>
      </c>
      <c r="F566" s="122" t="str">
        <f>IF(ISBLANK('Mortgage 2 Monthly calcs'!F566),"",'Mortgage 2 Monthly calcs'!F566)</f>
        <v>Jan</v>
      </c>
      <c r="G566" s="123"/>
      <c r="H566" s="123">
        <f>IF(ISBLANK('Mortgage 2 Monthly calcs'!G566),"",'Mortgage 2 Monthly calcs'!G566)</f>
        <v>0</v>
      </c>
      <c r="I566" s="99" t="e">
        <f>IF(ISBLANK('Mortgage 2 Monthly calcs'!H566),"",'Mortgage 2 Monthly calcs'!H566)</f>
        <v>#VALUE!</v>
      </c>
      <c r="J566" s="99">
        <f>IF(ISBLANK('Mortgage 2 Monthly calcs'!I566),"",'Mortgage 2 Monthly calcs'!I566)</f>
        <v>0</v>
      </c>
      <c r="K566" s="99" t="str">
        <f>IF(ISBLANK('Mortgage 2 Monthly calcs'!J566),"",'Mortgage 2 Monthly calcs'!J566)</f>
        <v/>
      </c>
      <c r="L566" s="99"/>
      <c r="M566" s="99">
        <f>IF(ISBLANK('Mortgage 2 Monthly calcs'!K566),"",'Mortgage 2 Monthly calcs'!K566)</f>
        <v>0</v>
      </c>
      <c r="N566" s="99"/>
      <c r="O566" s="99" t="e">
        <f>IF(ISBLANK('Mortgage 2 Monthly calcs'!L566),"",'Mortgage 2 Monthly calcs'!L566)</f>
        <v>#VALUE!</v>
      </c>
      <c r="P566" s="99"/>
      <c r="Q566" s="99" t="str">
        <f>IF(ISBLANK('Mortgage 2 Monthly calcs'!M566),"",'Mortgage 2 Monthly calcs'!M566)</f>
        <v/>
      </c>
      <c r="R566" s="99" t="str">
        <f>IF(ISBLANK('Mortgage 2 Monthly calcs'!N566),"",'Mortgage 2 Monthly calcs'!N566)</f>
        <v/>
      </c>
      <c r="S566" s="99" t="str">
        <f>IF(ISBLANK('Mortgage 2 Monthly calcs'!O566),"",'Mortgage 2 Monthly calcs'!O566)</f>
        <v/>
      </c>
      <c r="T566" s="99"/>
      <c r="U566" s="99">
        <f>IF(ISBLANK('Mortgage 2 Monthly calcs'!P566),"",'Mortgage 2 Monthly calcs'!P566)</f>
        <v>0</v>
      </c>
      <c r="V566" s="99" t="str">
        <f>IF(ISBLANK('Mortgage 2 Monthly calcs'!Q566),"",'Mortgage 2 Monthly calcs'!Q566)</f>
        <v/>
      </c>
      <c r="W566" s="99" t="str">
        <f>IF(ISBLANK('Mortgage 2 Monthly calcs'!R566),"",'Mortgage 2 Monthly calcs'!R566)</f>
        <v/>
      </c>
      <c r="X566" s="99">
        <f>IF(ISBLANK('Mortgage 2 Monthly calcs'!S566),"",'Mortgage 2 Monthly calcs'!S566)</f>
        <v>0</v>
      </c>
      <c r="Y566" s="99" t="str">
        <f>IF(ISBLANK('Mortgage 2 Monthly calcs'!T566),"",'Mortgage 2 Monthly calcs'!T566)</f>
        <v/>
      </c>
      <c r="Z566" s="99">
        <f>IF(ISBLANK('Mortgage 2 Monthly calcs'!U566),"",'Mortgage 2 Monthly calcs'!U566)</f>
        <v>93290.420445652519</v>
      </c>
      <c r="AA566" s="99" t="str">
        <f>IF(ISBLANK('Mortgage 2 Monthly calcs'!V566),"",'Mortgage 2 Monthly calcs'!V566)</f>
        <v/>
      </c>
      <c r="AB566" s="99" t="str">
        <f>IF(ISBLANK('Mortgage 2 Monthly calcs'!W566),"",'Mortgage 2 Monthly calcs'!W566)</f>
        <v/>
      </c>
    </row>
    <row r="567" spans="2:28" x14ac:dyDescent="0.25">
      <c r="B567" s="110"/>
      <c r="C567" s="111"/>
      <c r="D567" s="124"/>
      <c r="E567" s="122" t="str">
        <f>IF(ISBLANK('Mortgage 2 Monthly calcs'!E567),"",'Mortgage 2 Monthly calcs'!E567)</f>
        <v/>
      </c>
      <c r="F567" s="122" t="str">
        <f>IF(ISBLANK('Mortgage 2 Monthly calcs'!F567),"",'Mortgage 2 Monthly calcs'!F567)</f>
        <v>Feb</v>
      </c>
      <c r="G567" s="123"/>
      <c r="H567" s="123">
        <f>IF(ISBLANK('Mortgage 2 Monthly calcs'!G567),"",'Mortgage 2 Monthly calcs'!G567)</f>
        <v>0</v>
      </c>
      <c r="I567" s="99" t="e">
        <f>IF(ISBLANK('Mortgage 2 Monthly calcs'!H567),"",'Mortgage 2 Monthly calcs'!H567)</f>
        <v>#VALUE!</v>
      </c>
      <c r="J567" s="99">
        <f>IF(ISBLANK('Mortgage 2 Monthly calcs'!I567),"",'Mortgage 2 Monthly calcs'!I567)</f>
        <v>0</v>
      </c>
      <c r="K567" s="99" t="str">
        <f>IF(ISBLANK('Mortgage 2 Monthly calcs'!J567),"",'Mortgage 2 Monthly calcs'!J567)</f>
        <v/>
      </c>
      <c r="L567" s="99"/>
      <c r="M567" s="99">
        <f>IF(ISBLANK('Mortgage 2 Monthly calcs'!K567),"",'Mortgage 2 Monthly calcs'!K567)</f>
        <v>0</v>
      </c>
      <c r="N567" s="99"/>
      <c r="O567" s="99" t="e">
        <f>IF(ISBLANK('Mortgage 2 Monthly calcs'!L567),"",'Mortgage 2 Monthly calcs'!L567)</f>
        <v>#VALUE!</v>
      </c>
      <c r="P567" s="99"/>
      <c r="Q567" s="99" t="str">
        <f>IF(ISBLANK('Mortgage 2 Monthly calcs'!M567),"",'Mortgage 2 Monthly calcs'!M567)</f>
        <v/>
      </c>
      <c r="R567" s="99" t="str">
        <f>IF(ISBLANK('Mortgage 2 Monthly calcs'!N567),"",'Mortgage 2 Monthly calcs'!N567)</f>
        <v/>
      </c>
      <c r="S567" s="99" t="str">
        <f>IF(ISBLANK('Mortgage 2 Monthly calcs'!O567),"",'Mortgage 2 Monthly calcs'!O567)</f>
        <v/>
      </c>
      <c r="T567" s="99"/>
      <c r="U567" s="99">
        <f>IF(ISBLANK('Mortgage 2 Monthly calcs'!P567),"",'Mortgage 2 Monthly calcs'!P567)</f>
        <v>0</v>
      </c>
      <c r="V567" s="99" t="str">
        <f>IF(ISBLANK('Mortgage 2 Monthly calcs'!Q567),"",'Mortgage 2 Monthly calcs'!Q567)</f>
        <v/>
      </c>
      <c r="W567" s="99" t="str">
        <f>IF(ISBLANK('Mortgage 2 Monthly calcs'!R567),"",'Mortgage 2 Monthly calcs'!R567)</f>
        <v/>
      </c>
      <c r="X567" s="99">
        <f>IF(ISBLANK('Mortgage 2 Monthly calcs'!S567),"",'Mortgage 2 Monthly calcs'!S567)</f>
        <v>0</v>
      </c>
      <c r="Y567" s="99" t="str">
        <f>IF(ISBLANK('Mortgage 2 Monthly calcs'!T567),"",'Mortgage 2 Monthly calcs'!T567)</f>
        <v/>
      </c>
      <c r="Z567" s="99">
        <f>IF(ISBLANK('Mortgage 2 Monthly calcs'!U567),"",'Mortgage 2 Monthly calcs'!U567)</f>
        <v>93290.420445652519</v>
      </c>
      <c r="AA567" s="99" t="str">
        <f>IF(ISBLANK('Mortgage 2 Monthly calcs'!V567),"",'Mortgage 2 Monthly calcs'!V567)</f>
        <v/>
      </c>
      <c r="AB567" s="99" t="str">
        <f>IF(ISBLANK('Mortgage 2 Monthly calcs'!W567),"",'Mortgage 2 Monthly calcs'!W567)</f>
        <v/>
      </c>
    </row>
    <row r="568" spans="2:28" x14ac:dyDescent="0.25">
      <c r="B568" s="110"/>
      <c r="C568" s="111"/>
      <c r="D568" s="124"/>
      <c r="E568" s="122" t="str">
        <f>IF(ISBLANK('Mortgage 2 Monthly calcs'!E568),"",'Mortgage 2 Monthly calcs'!E568)</f>
        <v/>
      </c>
      <c r="F568" s="122" t="str">
        <f>IF(ISBLANK('Mortgage 2 Monthly calcs'!F568),"",'Mortgage 2 Monthly calcs'!F568)</f>
        <v>Mar</v>
      </c>
      <c r="G568" s="123"/>
      <c r="H568" s="123">
        <f>IF(ISBLANK('Mortgage 2 Monthly calcs'!G568),"",'Mortgage 2 Monthly calcs'!G568)</f>
        <v>0</v>
      </c>
      <c r="I568" s="99" t="e">
        <f>IF(ISBLANK('Mortgage 2 Monthly calcs'!H568),"",'Mortgage 2 Monthly calcs'!H568)</f>
        <v>#VALUE!</v>
      </c>
      <c r="J568" s="99">
        <f>IF(ISBLANK('Mortgage 2 Monthly calcs'!I568),"",'Mortgage 2 Monthly calcs'!I568)</f>
        <v>0</v>
      </c>
      <c r="K568" s="99" t="str">
        <f>IF(ISBLANK('Mortgage 2 Monthly calcs'!J568),"",'Mortgage 2 Monthly calcs'!J568)</f>
        <v/>
      </c>
      <c r="L568" s="99"/>
      <c r="M568" s="99">
        <f>IF(ISBLANK('Mortgage 2 Monthly calcs'!K568),"",'Mortgage 2 Monthly calcs'!K568)</f>
        <v>0</v>
      </c>
      <c r="N568" s="99"/>
      <c r="O568" s="99" t="e">
        <f>IF(ISBLANK('Mortgage 2 Monthly calcs'!L568),"",'Mortgage 2 Monthly calcs'!L568)</f>
        <v>#VALUE!</v>
      </c>
      <c r="P568" s="99"/>
      <c r="Q568" s="99" t="str">
        <f>IF(ISBLANK('Mortgage 2 Monthly calcs'!M568),"",'Mortgage 2 Monthly calcs'!M568)</f>
        <v/>
      </c>
      <c r="R568" s="99" t="str">
        <f>IF(ISBLANK('Mortgage 2 Monthly calcs'!N568),"",'Mortgage 2 Monthly calcs'!N568)</f>
        <v/>
      </c>
      <c r="S568" s="99" t="str">
        <f>IF(ISBLANK('Mortgage 2 Monthly calcs'!O568),"",'Mortgage 2 Monthly calcs'!O568)</f>
        <v/>
      </c>
      <c r="T568" s="99"/>
      <c r="U568" s="99">
        <f>IF(ISBLANK('Mortgage 2 Monthly calcs'!P568),"",'Mortgage 2 Monthly calcs'!P568)</f>
        <v>0</v>
      </c>
      <c r="V568" s="99" t="str">
        <f>IF(ISBLANK('Mortgage 2 Monthly calcs'!Q568),"",'Mortgage 2 Monthly calcs'!Q568)</f>
        <v/>
      </c>
      <c r="W568" s="99" t="str">
        <f>IF(ISBLANK('Mortgage 2 Monthly calcs'!R568),"",'Mortgage 2 Monthly calcs'!R568)</f>
        <v/>
      </c>
      <c r="X568" s="99">
        <f>IF(ISBLANK('Mortgage 2 Monthly calcs'!S568),"",'Mortgage 2 Monthly calcs'!S568)</f>
        <v>0</v>
      </c>
      <c r="Y568" s="99" t="str">
        <f>IF(ISBLANK('Mortgage 2 Monthly calcs'!T568),"",'Mortgage 2 Monthly calcs'!T568)</f>
        <v/>
      </c>
      <c r="Z568" s="99">
        <f>IF(ISBLANK('Mortgage 2 Monthly calcs'!U568),"",'Mortgage 2 Monthly calcs'!U568)</f>
        <v>93290.420445652519</v>
      </c>
      <c r="AA568" s="99" t="str">
        <f>IF(ISBLANK('Mortgage 2 Monthly calcs'!V568),"",'Mortgage 2 Monthly calcs'!V568)</f>
        <v/>
      </c>
      <c r="AB568" s="99" t="str">
        <f>IF(ISBLANK('Mortgage 2 Monthly calcs'!W568),"",'Mortgage 2 Monthly calcs'!W568)</f>
        <v/>
      </c>
    </row>
    <row r="569" spans="2:28" x14ac:dyDescent="0.25">
      <c r="B569" s="110"/>
      <c r="C569" s="111"/>
      <c r="D569" s="124"/>
      <c r="E569" s="122" t="str">
        <f>IF(ISBLANK('Mortgage 2 Monthly calcs'!E569),"",'Mortgage 2 Monthly calcs'!E569)</f>
        <v/>
      </c>
      <c r="F569" s="122" t="str">
        <f>IF(ISBLANK('Mortgage 2 Monthly calcs'!F569),"",'Mortgage 2 Monthly calcs'!F569)</f>
        <v>Apr</v>
      </c>
      <c r="G569" s="123"/>
      <c r="H569" s="123">
        <f>IF(ISBLANK('Mortgage 2 Monthly calcs'!G569),"",'Mortgage 2 Monthly calcs'!G569)</f>
        <v>0</v>
      </c>
      <c r="I569" s="99" t="e">
        <f>IF(ISBLANK('Mortgage 2 Monthly calcs'!H569),"",'Mortgage 2 Monthly calcs'!H569)</f>
        <v>#VALUE!</v>
      </c>
      <c r="J569" s="99">
        <f>IF(ISBLANK('Mortgage 2 Monthly calcs'!I569),"",'Mortgage 2 Monthly calcs'!I569)</f>
        <v>0</v>
      </c>
      <c r="K569" s="99" t="str">
        <f>IF(ISBLANK('Mortgage 2 Monthly calcs'!J569),"",'Mortgage 2 Monthly calcs'!J569)</f>
        <v/>
      </c>
      <c r="L569" s="99"/>
      <c r="M569" s="99">
        <f>IF(ISBLANK('Mortgage 2 Monthly calcs'!K569),"",'Mortgage 2 Monthly calcs'!K569)</f>
        <v>0</v>
      </c>
      <c r="N569" s="99"/>
      <c r="O569" s="99" t="e">
        <f>IF(ISBLANK('Mortgage 2 Monthly calcs'!L569),"",'Mortgage 2 Monthly calcs'!L569)</f>
        <v>#VALUE!</v>
      </c>
      <c r="P569" s="99"/>
      <c r="Q569" s="99" t="str">
        <f>IF(ISBLANK('Mortgage 2 Monthly calcs'!M569),"",'Mortgage 2 Monthly calcs'!M569)</f>
        <v/>
      </c>
      <c r="R569" s="99" t="str">
        <f>IF(ISBLANK('Mortgage 2 Monthly calcs'!N569),"",'Mortgage 2 Monthly calcs'!N569)</f>
        <v/>
      </c>
      <c r="S569" s="99" t="str">
        <f>IF(ISBLANK('Mortgage 2 Monthly calcs'!O569),"",'Mortgage 2 Monthly calcs'!O569)</f>
        <v/>
      </c>
      <c r="T569" s="99"/>
      <c r="U569" s="99">
        <f>IF(ISBLANK('Mortgage 2 Monthly calcs'!P569),"",'Mortgage 2 Monthly calcs'!P569)</f>
        <v>0</v>
      </c>
      <c r="V569" s="99" t="str">
        <f>IF(ISBLANK('Mortgage 2 Monthly calcs'!Q569),"",'Mortgage 2 Monthly calcs'!Q569)</f>
        <v/>
      </c>
      <c r="W569" s="99" t="str">
        <f>IF(ISBLANK('Mortgage 2 Monthly calcs'!R569),"",'Mortgage 2 Monthly calcs'!R569)</f>
        <v/>
      </c>
      <c r="X569" s="99">
        <f>IF(ISBLANK('Mortgage 2 Monthly calcs'!S569),"",'Mortgage 2 Monthly calcs'!S569)</f>
        <v>0</v>
      </c>
      <c r="Y569" s="99" t="str">
        <f>IF(ISBLANK('Mortgage 2 Monthly calcs'!T569),"",'Mortgage 2 Monthly calcs'!T569)</f>
        <v/>
      </c>
      <c r="Z569" s="99">
        <f>IF(ISBLANK('Mortgage 2 Monthly calcs'!U569),"",'Mortgage 2 Monthly calcs'!U569)</f>
        <v>93290.420445652519</v>
      </c>
      <c r="AA569" s="99" t="str">
        <f>IF(ISBLANK('Mortgage 2 Monthly calcs'!V569),"",'Mortgage 2 Monthly calcs'!V569)</f>
        <v/>
      </c>
      <c r="AB569" s="99" t="str">
        <f>IF(ISBLANK('Mortgage 2 Monthly calcs'!W569),"",'Mortgage 2 Monthly calcs'!W569)</f>
        <v/>
      </c>
    </row>
    <row r="570" spans="2:28" x14ac:dyDescent="0.25">
      <c r="B570" s="110"/>
      <c r="C570" s="111"/>
      <c r="D570" s="124"/>
      <c r="E570" s="122" t="str">
        <f>IF(ISBLANK('Mortgage 2 Monthly calcs'!E570),"",'Mortgage 2 Monthly calcs'!E570)</f>
        <v/>
      </c>
      <c r="F570" s="122" t="str">
        <f>IF(ISBLANK('Mortgage 2 Monthly calcs'!F570),"",'Mortgage 2 Monthly calcs'!F570)</f>
        <v>May</v>
      </c>
      <c r="G570" s="123"/>
      <c r="H570" s="123">
        <f>IF(ISBLANK('Mortgage 2 Monthly calcs'!G570),"",'Mortgage 2 Monthly calcs'!G570)</f>
        <v>0</v>
      </c>
      <c r="I570" s="99" t="e">
        <f>IF(ISBLANK('Mortgage 2 Monthly calcs'!H570),"",'Mortgage 2 Monthly calcs'!H570)</f>
        <v>#VALUE!</v>
      </c>
      <c r="J570" s="99">
        <f>IF(ISBLANK('Mortgage 2 Monthly calcs'!I570),"",'Mortgage 2 Monthly calcs'!I570)</f>
        <v>0</v>
      </c>
      <c r="K570" s="99" t="str">
        <f>IF(ISBLANK('Mortgage 2 Monthly calcs'!J570),"",'Mortgage 2 Monthly calcs'!J570)</f>
        <v/>
      </c>
      <c r="L570" s="99"/>
      <c r="M570" s="99">
        <f>IF(ISBLANK('Mortgage 2 Monthly calcs'!K570),"",'Mortgage 2 Monthly calcs'!K570)</f>
        <v>0</v>
      </c>
      <c r="N570" s="99"/>
      <c r="O570" s="99" t="e">
        <f>IF(ISBLANK('Mortgage 2 Monthly calcs'!L570),"",'Mortgage 2 Monthly calcs'!L570)</f>
        <v>#VALUE!</v>
      </c>
      <c r="P570" s="99"/>
      <c r="Q570" s="99" t="str">
        <f>IF(ISBLANK('Mortgage 2 Monthly calcs'!M570),"",'Mortgage 2 Monthly calcs'!M570)</f>
        <v/>
      </c>
      <c r="R570" s="99" t="str">
        <f>IF(ISBLANK('Mortgage 2 Monthly calcs'!N570),"",'Mortgage 2 Monthly calcs'!N570)</f>
        <v/>
      </c>
      <c r="S570" s="99" t="str">
        <f>IF(ISBLANK('Mortgage 2 Monthly calcs'!O570),"",'Mortgage 2 Monthly calcs'!O570)</f>
        <v/>
      </c>
      <c r="T570" s="99"/>
      <c r="U570" s="99">
        <f>IF(ISBLANK('Mortgage 2 Monthly calcs'!P570),"",'Mortgage 2 Monthly calcs'!P570)</f>
        <v>0</v>
      </c>
      <c r="V570" s="99" t="str">
        <f>IF(ISBLANK('Mortgage 2 Monthly calcs'!Q570),"",'Mortgage 2 Monthly calcs'!Q570)</f>
        <v/>
      </c>
      <c r="W570" s="99" t="str">
        <f>IF(ISBLANK('Mortgage 2 Monthly calcs'!R570),"",'Mortgage 2 Monthly calcs'!R570)</f>
        <v/>
      </c>
      <c r="X570" s="99">
        <f>IF(ISBLANK('Mortgage 2 Monthly calcs'!S570),"",'Mortgage 2 Monthly calcs'!S570)</f>
        <v>0</v>
      </c>
      <c r="Y570" s="99" t="str">
        <f>IF(ISBLANK('Mortgage 2 Monthly calcs'!T570),"",'Mortgage 2 Monthly calcs'!T570)</f>
        <v/>
      </c>
      <c r="Z570" s="99">
        <f>IF(ISBLANK('Mortgage 2 Monthly calcs'!U570),"",'Mortgage 2 Monthly calcs'!U570)</f>
        <v>93290.420445652519</v>
      </c>
      <c r="AA570" s="99" t="str">
        <f>IF(ISBLANK('Mortgage 2 Monthly calcs'!V570),"",'Mortgage 2 Monthly calcs'!V570)</f>
        <v/>
      </c>
      <c r="AB570" s="99" t="str">
        <f>IF(ISBLANK('Mortgage 2 Monthly calcs'!W570),"",'Mortgage 2 Monthly calcs'!W570)</f>
        <v/>
      </c>
    </row>
    <row r="571" spans="2:28" x14ac:dyDescent="0.25">
      <c r="B571" s="110"/>
      <c r="C571" s="111"/>
      <c r="D571" s="124"/>
      <c r="E571" s="122" t="str">
        <f>IF(ISBLANK('Mortgage 2 Monthly calcs'!E571),"",'Mortgage 2 Monthly calcs'!E571)</f>
        <v/>
      </c>
      <c r="F571" s="122" t="str">
        <f>IF(ISBLANK('Mortgage 2 Monthly calcs'!F571),"",'Mortgage 2 Monthly calcs'!F571)</f>
        <v>Jun</v>
      </c>
      <c r="G571" s="123"/>
      <c r="H571" s="123">
        <f>IF(ISBLANK('Mortgage 2 Monthly calcs'!G571),"",'Mortgage 2 Monthly calcs'!G571)</f>
        <v>0</v>
      </c>
      <c r="I571" s="99" t="e">
        <f>IF(ISBLANK('Mortgage 2 Monthly calcs'!H571),"",'Mortgage 2 Monthly calcs'!H571)</f>
        <v>#VALUE!</v>
      </c>
      <c r="J571" s="99">
        <f>IF(ISBLANK('Mortgage 2 Monthly calcs'!I571),"",'Mortgage 2 Monthly calcs'!I571)</f>
        <v>0</v>
      </c>
      <c r="K571" s="99" t="str">
        <f>IF(ISBLANK('Mortgage 2 Monthly calcs'!J571),"",'Mortgage 2 Monthly calcs'!J571)</f>
        <v/>
      </c>
      <c r="L571" s="99"/>
      <c r="M571" s="99">
        <f>IF(ISBLANK('Mortgage 2 Monthly calcs'!K571),"",'Mortgage 2 Monthly calcs'!K571)</f>
        <v>0</v>
      </c>
      <c r="N571" s="99"/>
      <c r="O571" s="99" t="e">
        <f>IF(ISBLANK('Mortgage 2 Monthly calcs'!L571),"",'Mortgage 2 Monthly calcs'!L571)</f>
        <v>#VALUE!</v>
      </c>
      <c r="P571" s="99"/>
      <c r="Q571" s="99" t="str">
        <f>IF(ISBLANK('Mortgage 2 Monthly calcs'!M571),"",'Mortgage 2 Monthly calcs'!M571)</f>
        <v/>
      </c>
      <c r="R571" s="99" t="str">
        <f>IF(ISBLANK('Mortgage 2 Monthly calcs'!N571),"",'Mortgage 2 Monthly calcs'!N571)</f>
        <v/>
      </c>
      <c r="S571" s="99" t="str">
        <f>IF(ISBLANK('Mortgage 2 Monthly calcs'!O571),"",'Mortgage 2 Monthly calcs'!O571)</f>
        <v/>
      </c>
      <c r="T571" s="99"/>
      <c r="U571" s="99">
        <f>IF(ISBLANK('Mortgage 2 Monthly calcs'!P571),"",'Mortgage 2 Monthly calcs'!P571)</f>
        <v>0</v>
      </c>
      <c r="V571" s="99" t="str">
        <f>IF(ISBLANK('Mortgage 2 Monthly calcs'!Q571),"",'Mortgage 2 Monthly calcs'!Q571)</f>
        <v/>
      </c>
      <c r="W571" s="99" t="str">
        <f>IF(ISBLANK('Mortgage 2 Monthly calcs'!R571),"",'Mortgage 2 Monthly calcs'!R571)</f>
        <v/>
      </c>
      <c r="X571" s="99">
        <f>IF(ISBLANK('Mortgage 2 Monthly calcs'!S571),"",'Mortgage 2 Monthly calcs'!S571)</f>
        <v>0</v>
      </c>
      <c r="Y571" s="99" t="str">
        <f>IF(ISBLANK('Mortgage 2 Monthly calcs'!T571),"",'Mortgage 2 Monthly calcs'!T571)</f>
        <v/>
      </c>
      <c r="Z571" s="99">
        <f>IF(ISBLANK('Mortgage 2 Monthly calcs'!U571),"",'Mortgage 2 Monthly calcs'!U571)</f>
        <v>93290.420445652519</v>
      </c>
      <c r="AA571" s="99" t="str">
        <f>IF(ISBLANK('Mortgage 2 Monthly calcs'!V571),"",'Mortgage 2 Monthly calcs'!V571)</f>
        <v/>
      </c>
      <c r="AB571" s="99" t="str">
        <f>IF(ISBLANK('Mortgage 2 Monthly calcs'!W571),"",'Mortgage 2 Monthly calcs'!W571)</f>
        <v/>
      </c>
    </row>
    <row r="572" spans="2:28" x14ac:dyDescent="0.25">
      <c r="B572" s="110"/>
      <c r="C572" s="111"/>
      <c r="D572" s="124"/>
      <c r="E572" s="122" t="str">
        <f>IF(ISBLANK('Mortgage 2 Monthly calcs'!E572),"",'Mortgage 2 Monthly calcs'!E572)</f>
        <v/>
      </c>
      <c r="F572" s="122" t="str">
        <f>IF(ISBLANK('Mortgage 2 Monthly calcs'!F572),"",'Mortgage 2 Monthly calcs'!F572)</f>
        <v>Jul</v>
      </c>
      <c r="G572" s="123"/>
      <c r="H572" s="123">
        <f>IF(ISBLANK('Mortgage 2 Monthly calcs'!G572),"",'Mortgage 2 Monthly calcs'!G572)</f>
        <v>0</v>
      </c>
      <c r="I572" s="99" t="e">
        <f>IF(ISBLANK('Mortgage 2 Monthly calcs'!H572),"",'Mortgage 2 Monthly calcs'!H572)</f>
        <v>#VALUE!</v>
      </c>
      <c r="J572" s="99">
        <f>IF(ISBLANK('Mortgage 2 Monthly calcs'!I572),"",'Mortgage 2 Monthly calcs'!I572)</f>
        <v>0</v>
      </c>
      <c r="K572" s="99" t="str">
        <f>IF(ISBLANK('Mortgage 2 Monthly calcs'!J572),"",'Mortgage 2 Monthly calcs'!J572)</f>
        <v/>
      </c>
      <c r="L572" s="99"/>
      <c r="M572" s="99">
        <f>IF(ISBLANK('Mortgage 2 Monthly calcs'!K572),"",'Mortgage 2 Monthly calcs'!K572)</f>
        <v>0</v>
      </c>
      <c r="N572" s="99"/>
      <c r="O572" s="99" t="e">
        <f>IF(ISBLANK('Mortgage 2 Monthly calcs'!L572),"",'Mortgage 2 Monthly calcs'!L572)</f>
        <v>#VALUE!</v>
      </c>
      <c r="P572" s="99"/>
      <c r="Q572" s="99" t="str">
        <f>IF(ISBLANK('Mortgage 2 Monthly calcs'!M572),"",'Mortgage 2 Monthly calcs'!M572)</f>
        <v/>
      </c>
      <c r="R572" s="99" t="str">
        <f>IF(ISBLANK('Mortgage 2 Monthly calcs'!N572),"",'Mortgage 2 Monthly calcs'!N572)</f>
        <v/>
      </c>
      <c r="S572" s="99" t="str">
        <f>IF(ISBLANK('Mortgage 2 Monthly calcs'!O572),"",'Mortgage 2 Monthly calcs'!O572)</f>
        <v/>
      </c>
      <c r="T572" s="99"/>
      <c r="U572" s="99">
        <f>IF(ISBLANK('Mortgage 2 Monthly calcs'!P572),"",'Mortgage 2 Monthly calcs'!P572)</f>
        <v>0</v>
      </c>
      <c r="V572" s="99" t="str">
        <f>IF(ISBLANK('Mortgage 2 Monthly calcs'!Q572),"",'Mortgage 2 Monthly calcs'!Q572)</f>
        <v/>
      </c>
      <c r="W572" s="99" t="str">
        <f>IF(ISBLANK('Mortgage 2 Monthly calcs'!R572),"",'Mortgage 2 Monthly calcs'!R572)</f>
        <v/>
      </c>
      <c r="X572" s="99">
        <f>IF(ISBLANK('Mortgage 2 Monthly calcs'!S572),"",'Mortgage 2 Monthly calcs'!S572)</f>
        <v>0</v>
      </c>
      <c r="Y572" s="99" t="str">
        <f>IF(ISBLANK('Mortgage 2 Monthly calcs'!T572),"",'Mortgage 2 Monthly calcs'!T572)</f>
        <v/>
      </c>
      <c r="Z572" s="99">
        <f>IF(ISBLANK('Mortgage 2 Monthly calcs'!U572),"",'Mortgage 2 Monthly calcs'!U572)</f>
        <v>93290.420445652519</v>
      </c>
      <c r="AA572" s="99" t="str">
        <f>IF(ISBLANK('Mortgage 2 Monthly calcs'!V572),"",'Mortgage 2 Monthly calcs'!V572)</f>
        <v/>
      </c>
      <c r="AB572" s="99" t="str">
        <f>IF(ISBLANK('Mortgage 2 Monthly calcs'!W572),"",'Mortgage 2 Monthly calcs'!W572)</f>
        <v/>
      </c>
    </row>
    <row r="573" spans="2:28" x14ac:dyDescent="0.25">
      <c r="B573" s="110"/>
      <c r="C573" s="111"/>
      <c r="D573" s="124"/>
      <c r="E573" s="122" t="str">
        <f>IF(ISBLANK('Mortgage 2 Monthly calcs'!E573),"",'Mortgage 2 Monthly calcs'!E573)</f>
        <v/>
      </c>
      <c r="F573" s="122" t="str">
        <f>IF(ISBLANK('Mortgage 2 Monthly calcs'!F573),"",'Mortgage 2 Monthly calcs'!F573)</f>
        <v>Aug</v>
      </c>
      <c r="G573" s="123"/>
      <c r="H573" s="123">
        <f>IF(ISBLANK('Mortgage 2 Monthly calcs'!G573),"",'Mortgage 2 Monthly calcs'!G573)</f>
        <v>0</v>
      </c>
      <c r="I573" s="99" t="e">
        <f>IF(ISBLANK('Mortgage 2 Monthly calcs'!H573),"",'Mortgage 2 Monthly calcs'!H573)</f>
        <v>#VALUE!</v>
      </c>
      <c r="J573" s="99">
        <f>IF(ISBLANK('Mortgage 2 Monthly calcs'!I573),"",'Mortgage 2 Monthly calcs'!I573)</f>
        <v>0</v>
      </c>
      <c r="K573" s="99" t="str">
        <f>IF(ISBLANK('Mortgage 2 Monthly calcs'!J573),"",'Mortgage 2 Monthly calcs'!J573)</f>
        <v/>
      </c>
      <c r="L573" s="99"/>
      <c r="M573" s="99">
        <f>IF(ISBLANK('Mortgage 2 Monthly calcs'!K573),"",'Mortgage 2 Monthly calcs'!K573)</f>
        <v>0</v>
      </c>
      <c r="N573" s="99"/>
      <c r="O573" s="99" t="e">
        <f>IF(ISBLANK('Mortgage 2 Monthly calcs'!L573),"",'Mortgage 2 Monthly calcs'!L573)</f>
        <v>#VALUE!</v>
      </c>
      <c r="P573" s="99"/>
      <c r="Q573" s="99" t="str">
        <f>IF(ISBLANK('Mortgage 2 Monthly calcs'!M573),"",'Mortgage 2 Monthly calcs'!M573)</f>
        <v/>
      </c>
      <c r="R573" s="99" t="str">
        <f>IF(ISBLANK('Mortgage 2 Monthly calcs'!N573),"",'Mortgage 2 Monthly calcs'!N573)</f>
        <v/>
      </c>
      <c r="S573" s="99" t="str">
        <f>IF(ISBLANK('Mortgage 2 Monthly calcs'!O573),"",'Mortgage 2 Monthly calcs'!O573)</f>
        <v/>
      </c>
      <c r="T573" s="99"/>
      <c r="U573" s="99">
        <f>IF(ISBLANK('Mortgage 2 Monthly calcs'!P573),"",'Mortgage 2 Monthly calcs'!P573)</f>
        <v>0</v>
      </c>
      <c r="V573" s="99" t="str">
        <f>IF(ISBLANK('Mortgage 2 Monthly calcs'!Q573),"",'Mortgage 2 Monthly calcs'!Q573)</f>
        <v/>
      </c>
      <c r="W573" s="99" t="str">
        <f>IF(ISBLANK('Mortgage 2 Monthly calcs'!R573),"",'Mortgage 2 Monthly calcs'!R573)</f>
        <v/>
      </c>
      <c r="X573" s="99">
        <f>IF(ISBLANK('Mortgage 2 Monthly calcs'!S573),"",'Mortgage 2 Monthly calcs'!S573)</f>
        <v>0</v>
      </c>
      <c r="Y573" s="99" t="str">
        <f>IF(ISBLANK('Mortgage 2 Monthly calcs'!T573),"",'Mortgage 2 Monthly calcs'!T573)</f>
        <v/>
      </c>
      <c r="Z573" s="99">
        <f>IF(ISBLANK('Mortgage 2 Monthly calcs'!U573),"",'Mortgage 2 Monthly calcs'!U573)</f>
        <v>93290.420445652519</v>
      </c>
      <c r="AA573" s="99" t="str">
        <f>IF(ISBLANK('Mortgage 2 Monthly calcs'!V573),"",'Mortgage 2 Monthly calcs'!V573)</f>
        <v/>
      </c>
      <c r="AB573" s="99" t="str">
        <f>IF(ISBLANK('Mortgage 2 Monthly calcs'!W573),"",'Mortgage 2 Monthly calcs'!W573)</f>
        <v/>
      </c>
    </row>
    <row r="574" spans="2:28" x14ac:dyDescent="0.25">
      <c r="B574" s="110"/>
      <c r="C574" s="111"/>
      <c r="D574" s="124"/>
      <c r="E574" s="122" t="str">
        <f>IF(ISBLANK('Mortgage 2 Monthly calcs'!E574),"",'Mortgage 2 Monthly calcs'!E574)</f>
        <v/>
      </c>
      <c r="F574" s="122" t="str">
        <f>IF(ISBLANK('Mortgage 2 Monthly calcs'!F574),"",'Mortgage 2 Monthly calcs'!F574)</f>
        <v>Sep</v>
      </c>
      <c r="G574" s="123"/>
      <c r="H574" s="123">
        <f>IF(ISBLANK('Mortgage 2 Monthly calcs'!G574),"",'Mortgage 2 Monthly calcs'!G574)</f>
        <v>0</v>
      </c>
      <c r="I574" s="99" t="e">
        <f>IF(ISBLANK('Mortgage 2 Monthly calcs'!H574),"",'Mortgage 2 Monthly calcs'!H574)</f>
        <v>#VALUE!</v>
      </c>
      <c r="J574" s="99">
        <f>IF(ISBLANK('Mortgage 2 Monthly calcs'!I574),"",'Mortgage 2 Monthly calcs'!I574)</f>
        <v>0</v>
      </c>
      <c r="K574" s="99" t="str">
        <f>IF(ISBLANK('Mortgage 2 Monthly calcs'!J574),"",'Mortgage 2 Monthly calcs'!J574)</f>
        <v/>
      </c>
      <c r="L574" s="99"/>
      <c r="M574" s="99">
        <f>IF(ISBLANK('Mortgage 2 Monthly calcs'!K574),"",'Mortgage 2 Monthly calcs'!K574)</f>
        <v>0</v>
      </c>
      <c r="N574" s="99"/>
      <c r="O574" s="99" t="e">
        <f>IF(ISBLANK('Mortgage 2 Monthly calcs'!L574),"",'Mortgage 2 Monthly calcs'!L574)</f>
        <v>#VALUE!</v>
      </c>
      <c r="P574" s="99"/>
      <c r="Q574" s="99" t="str">
        <f>IF(ISBLANK('Mortgage 2 Monthly calcs'!M574),"",'Mortgage 2 Monthly calcs'!M574)</f>
        <v/>
      </c>
      <c r="R574" s="99" t="str">
        <f>IF(ISBLANK('Mortgage 2 Monthly calcs'!N574),"",'Mortgage 2 Monthly calcs'!N574)</f>
        <v/>
      </c>
      <c r="S574" s="99" t="str">
        <f>IF(ISBLANK('Mortgage 2 Monthly calcs'!O574),"",'Mortgage 2 Monthly calcs'!O574)</f>
        <v/>
      </c>
      <c r="T574" s="99"/>
      <c r="U574" s="99">
        <f>IF(ISBLANK('Mortgage 2 Monthly calcs'!P574),"",'Mortgage 2 Monthly calcs'!P574)</f>
        <v>0</v>
      </c>
      <c r="V574" s="99" t="str">
        <f>IF(ISBLANK('Mortgage 2 Monthly calcs'!Q574),"",'Mortgage 2 Monthly calcs'!Q574)</f>
        <v/>
      </c>
      <c r="W574" s="99" t="str">
        <f>IF(ISBLANK('Mortgage 2 Monthly calcs'!R574),"",'Mortgage 2 Monthly calcs'!R574)</f>
        <v/>
      </c>
      <c r="X574" s="99">
        <f>IF(ISBLANK('Mortgage 2 Monthly calcs'!S574),"",'Mortgage 2 Monthly calcs'!S574)</f>
        <v>0</v>
      </c>
      <c r="Y574" s="99" t="str">
        <f>IF(ISBLANK('Mortgage 2 Monthly calcs'!T574),"",'Mortgage 2 Monthly calcs'!T574)</f>
        <v/>
      </c>
      <c r="Z574" s="99">
        <f>IF(ISBLANK('Mortgage 2 Monthly calcs'!U574),"",'Mortgage 2 Monthly calcs'!U574)</f>
        <v>93290.420445652519</v>
      </c>
      <c r="AA574" s="99" t="str">
        <f>IF(ISBLANK('Mortgage 2 Monthly calcs'!V574),"",'Mortgage 2 Monthly calcs'!V574)</f>
        <v/>
      </c>
      <c r="AB574" s="99" t="str">
        <f>IF(ISBLANK('Mortgage 2 Monthly calcs'!W574),"",'Mortgage 2 Monthly calcs'!W574)</f>
        <v/>
      </c>
    </row>
    <row r="575" spans="2:28" x14ac:dyDescent="0.25">
      <c r="B575" s="110"/>
      <c r="C575" s="111"/>
      <c r="D575" s="124">
        <f>D563+1</f>
        <v>47</v>
      </c>
      <c r="E575" s="122" t="str">
        <f>IF(ISBLANK('Mortgage 2 Monthly calcs'!E575),"",'Mortgage 2 Monthly calcs'!E575)</f>
        <v/>
      </c>
      <c r="F575" s="122" t="str">
        <f>IF(ISBLANK('Mortgage 2 Monthly calcs'!F575),"",'Mortgage 2 Monthly calcs'!F575)</f>
        <v>Oct</v>
      </c>
      <c r="G575" s="123"/>
      <c r="H575" s="123">
        <f>IF(ISBLANK('Mortgage 2 Monthly calcs'!G575),"",'Mortgage 2 Monthly calcs'!G575)</f>
        <v>0</v>
      </c>
      <c r="I575" s="99" t="e">
        <f>IF(ISBLANK('Mortgage 2 Monthly calcs'!H575),"",'Mortgage 2 Monthly calcs'!H575)</f>
        <v>#VALUE!</v>
      </c>
      <c r="J575" s="99">
        <f>IF(ISBLANK('Mortgage 2 Monthly calcs'!I575),"",'Mortgage 2 Monthly calcs'!I575)</f>
        <v>0</v>
      </c>
      <c r="K575" s="99" t="str">
        <f>IF(ISBLANK('Mortgage 2 Monthly calcs'!J575),"",'Mortgage 2 Monthly calcs'!J575)</f>
        <v/>
      </c>
      <c r="L575" s="99"/>
      <c r="M575" s="99">
        <f>IF(ISBLANK('Mortgage 2 Monthly calcs'!K575),"",'Mortgage 2 Monthly calcs'!K575)</f>
        <v>0</v>
      </c>
      <c r="N575" s="99"/>
      <c r="O575" s="99" t="e">
        <f>IF(ISBLANK('Mortgage 2 Monthly calcs'!L575),"",'Mortgage 2 Monthly calcs'!L575)</f>
        <v>#VALUE!</v>
      </c>
      <c r="P575" s="99"/>
      <c r="Q575" s="99" t="str">
        <f>IF(ISBLANK('Mortgage 2 Monthly calcs'!M575),"",'Mortgage 2 Monthly calcs'!M575)</f>
        <v/>
      </c>
      <c r="R575" s="99" t="str">
        <f>IF(ISBLANK('Mortgage 2 Monthly calcs'!N575),"",'Mortgage 2 Monthly calcs'!N575)</f>
        <v/>
      </c>
      <c r="S575" s="99" t="str">
        <f>IF(ISBLANK('Mortgage 2 Monthly calcs'!O575),"",'Mortgage 2 Monthly calcs'!O575)</f>
        <v/>
      </c>
      <c r="T575" s="99"/>
      <c r="U575" s="99">
        <f>IF(ISBLANK('Mortgage 2 Monthly calcs'!P575),"",'Mortgage 2 Monthly calcs'!P575)</f>
        <v>0</v>
      </c>
      <c r="V575" s="99" t="str">
        <f>IF(ISBLANK('Mortgage 2 Monthly calcs'!Q575),"",'Mortgage 2 Monthly calcs'!Q575)</f>
        <v/>
      </c>
      <c r="W575" s="99" t="str">
        <f>IF(ISBLANK('Mortgage 2 Monthly calcs'!R575),"",'Mortgage 2 Monthly calcs'!R575)</f>
        <v/>
      </c>
      <c r="X575" s="99">
        <f>IF(ISBLANK('Mortgage 2 Monthly calcs'!S575),"",'Mortgage 2 Monthly calcs'!S575)</f>
        <v>0</v>
      </c>
      <c r="Y575" s="99" t="str">
        <f>IF(ISBLANK('Mortgage 2 Monthly calcs'!T575),"",'Mortgage 2 Monthly calcs'!T575)</f>
        <v/>
      </c>
      <c r="Z575" s="99">
        <f>IF(ISBLANK('Mortgage 2 Monthly calcs'!U575),"",'Mortgage 2 Monthly calcs'!U575)</f>
        <v>93290.420445652519</v>
      </c>
      <c r="AA575" s="99" t="str">
        <f>IF(ISBLANK('Mortgage 2 Monthly calcs'!V575),"",'Mortgage 2 Monthly calcs'!V575)</f>
        <v/>
      </c>
      <c r="AB575" s="99" t="str">
        <f>IF(ISBLANK('Mortgage 2 Monthly calcs'!W575),"",'Mortgage 2 Monthly calcs'!W575)</f>
        <v/>
      </c>
    </row>
    <row r="576" spans="2:28" x14ac:dyDescent="0.25">
      <c r="B576" s="110"/>
      <c r="C576" s="111"/>
      <c r="D576" s="124"/>
      <c r="E576" s="122" t="str">
        <f>IF(ISBLANK('Mortgage 2 Monthly calcs'!E576),"",'Mortgage 2 Monthly calcs'!E576)</f>
        <v/>
      </c>
      <c r="F576" s="122" t="str">
        <f>IF(ISBLANK('Mortgage 2 Monthly calcs'!F576),"",'Mortgage 2 Monthly calcs'!F576)</f>
        <v>Nov</v>
      </c>
      <c r="G576" s="123"/>
      <c r="H576" s="123">
        <f>IF(ISBLANK('Mortgage 2 Monthly calcs'!G576),"",'Mortgage 2 Monthly calcs'!G576)</f>
        <v>0</v>
      </c>
      <c r="I576" s="99" t="e">
        <f>IF(ISBLANK('Mortgage 2 Monthly calcs'!H576),"",'Mortgage 2 Monthly calcs'!H576)</f>
        <v>#VALUE!</v>
      </c>
      <c r="J576" s="99">
        <f>IF(ISBLANK('Mortgage 2 Monthly calcs'!I576),"",'Mortgage 2 Monthly calcs'!I576)</f>
        <v>0</v>
      </c>
      <c r="K576" s="99" t="str">
        <f>IF(ISBLANK('Mortgage 2 Monthly calcs'!J576),"",'Mortgage 2 Monthly calcs'!J576)</f>
        <v/>
      </c>
      <c r="L576" s="99"/>
      <c r="M576" s="99">
        <f>IF(ISBLANK('Mortgage 2 Monthly calcs'!K576),"",'Mortgage 2 Monthly calcs'!K576)</f>
        <v>0</v>
      </c>
      <c r="N576" s="99"/>
      <c r="O576" s="99" t="e">
        <f>IF(ISBLANK('Mortgage 2 Monthly calcs'!L576),"",'Mortgage 2 Monthly calcs'!L576)</f>
        <v>#VALUE!</v>
      </c>
      <c r="P576" s="99"/>
      <c r="Q576" s="99" t="str">
        <f>IF(ISBLANK('Mortgage 2 Monthly calcs'!M576),"",'Mortgage 2 Monthly calcs'!M576)</f>
        <v/>
      </c>
      <c r="R576" s="99" t="str">
        <f>IF(ISBLANK('Mortgage 2 Monthly calcs'!N576),"",'Mortgage 2 Monthly calcs'!N576)</f>
        <v/>
      </c>
      <c r="S576" s="99" t="str">
        <f>IF(ISBLANK('Mortgage 2 Monthly calcs'!O576),"",'Mortgage 2 Monthly calcs'!O576)</f>
        <v/>
      </c>
      <c r="T576" s="99"/>
      <c r="U576" s="99">
        <f>IF(ISBLANK('Mortgage 2 Monthly calcs'!P576),"",'Mortgage 2 Monthly calcs'!P576)</f>
        <v>0</v>
      </c>
      <c r="V576" s="99" t="str">
        <f>IF(ISBLANK('Mortgage 2 Monthly calcs'!Q576),"",'Mortgage 2 Monthly calcs'!Q576)</f>
        <v/>
      </c>
      <c r="W576" s="99" t="str">
        <f>IF(ISBLANK('Mortgage 2 Monthly calcs'!R576),"",'Mortgage 2 Monthly calcs'!R576)</f>
        <v/>
      </c>
      <c r="X576" s="99">
        <f>IF(ISBLANK('Mortgage 2 Monthly calcs'!S576),"",'Mortgage 2 Monthly calcs'!S576)</f>
        <v>0</v>
      </c>
      <c r="Y576" s="99" t="str">
        <f>IF(ISBLANK('Mortgage 2 Monthly calcs'!T576),"",'Mortgage 2 Monthly calcs'!T576)</f>
        <v/>
      </c>
      <c r="Z576" s="99">
        <f>IF(ISBLANK('Mortgage 2 Monthly calcs'!U576),"",'Mortgage 2 Monthly calcs'!U576)</f>
        <v>93290.420445652519</v>
      </c>
      <c r="AA576" s="99" t="str">
        <f>IF(ISBLANK('Mortgage 2 Monthly calcs'!V576),"",'Mortgage 2 Monthly calcs'!V576)</f>
        <v/>
      </c>
      <c r="AB576" s="99" t="str">
        <f>IF(ISBLANK('Mortgage 2 Monthly calcs'!W576),"",'Mortgage 2 Monthly calcs'!W576)</f>
        <v/>
      </c>
    </row>
    <row r="577" spans="2:28" x14ac:dyDescent="0.25">
      <c r="B577" s="110"/>
      <c r="C577" s="111"/>
      <c r="D577" s="124"/>
      <c r="E577" s="122" t="str">
        <f>IF(ISBLANK('Mortgage 2 Monthly calcs'!E577),"",'Mortgage 2 Monthly calcs'!E577)</f>
        <v/>
      </c>
      <c r="F577" s="122" t="str">
        <f>IF(ISBLANK('Mortgage 2 Monthly calcs'!F577),"",'Mortgage 2 Monthly calcs'!F577)</f>
        <v>Dec</v>
      </c>
      <c r="G577" s="123"/>
      <c r="H577" s="123">
        <f>IF(ISBLANK('Mortgage 2 Monthly calcs'!G577),"",'Mortgage 2 Monthly calcs'!G577)</f>
        <v>0</v>
      </c>
      <c r="I577" s="99" t="e">
        <f>IF(ISBLANK('Mortgage 2 Monthly calcs'!H577),"",'Mortgage 2 Monthly calcs'!H577)</f>
        <v>#VALUE!</v>
      </c>
      <c r="J577" s="99">
        <f>IF(ISBLANK('Mortgage 2 Monthly calcs'!I577),"",'Mortgage 2 Monthly calcs'!I577)</f>
        <v>0</v>
      </c>
      <c r="K577" s="99" t="str">
        <f>IF(ISBLANK('Mortgage 2 Monthly calcs'!J577),"",'Mortgage 2 Monthly calcs'!J577)</f>
        <v/>
      </c>
      <c r="L577" s="99"/>
      <c r="M577" s="99">
        <f>IF(ISBLANK('Mortgage 2 Monthly calcs'!K577),"",'Mortgage 2 Monthly calcs'!K577)</f>
        <v>0</v>
      </c>
      <c r="N577" s="99"/>
      <c r="O577" s="99" t="e">
        <f>IF(ISBLANK('Mortgage 2 Monthly calcs'!L577),"",'Mortgage 2 Monthly calcs'!L577)</f>
        <v>#VALUE!</v>
      </c>
      <c r="P577" s="99"/>
      <c r="Q577" s="99" t="str">
        <f>IF(ISBLANK('Mortgage 2 Monthly calcs'!M577),"",'Mortgage 2 Monthly calcs'!M577)</f>
        <v/>
      </c>
      <c r="R577" s="99" t="str">
        <f>IF(ISBLANK('Mortgage 2 Monthly calcs'!N577),"",'Mortgage 2 Monthly calcs'!N577)</f>
        <v/>
      </c>
      <c r="S577" s="99" t="str">
        <f>IF(ISBLANK('Mortgage 2 Monthly calcs'!O577),"",'Mortgage 2 Monthly calcs'!O577)</f>
        <v/>
      </c>
      <c r="T577" s="99"/>
      <c r="U577" s="99">
        <f>IF(ISBLANK('Mortgage 2 Monthly calcs'!P577),"",'Mortgage 2 Monthly calcs'!P577)</f>
        <v>0</v>
      </c>
      <c r="V577" s="99" t="str">
        <f>IF(ISBLANK('Mortgage 2 Monthly calcs'!Q577),"",'Mortgage 2 Monthly calcs'!Q577)</f>
        <v/>
      </c>
      <c r="W577" s="99" t="str">
        <f>IF(ISBLANK('Mortgage 2 Monthly calcs'!R577),"",'Mortgage 2 Monthly calcs'!R577)</f>
        <v/>
      </c>
      <c r="X577" s="99">
        <f>IF(ISBLANK('Mortgage 2 Monthly calcs'!S577),"",'Mortgage 2 Monthly calcs'!S577)</f>
        <v>0</v>
      </c>
      <c r="Y577" s="99" t="str">
        <f>IF(ISBLANK('Mortgage 2 Monthly calcs'!T577),"",'Mortgage 2 Monthly calcs'!T577)</f>
        <v/>
      </c>
      <c r="Z577" s="99">
        <f>IF(ISBLANK('Mortgage 2 Monthly calcs'!U577),"",'Mortgage 2 Monthly calcs'!U577)</f>
        <v>93290.420445652519</v>
      </c>
      <c r="AA577" s="99" t="str">
        <f>IF(ISBLANK('Mortgage 2 Monthly calcs'!V577),"",'Mortgage 2 Monthly calcs'!V577)</f>
        <v/>
      </c>
      <c r="AB577" s="99" t="str">
        <f>IF(ISBLANK('Mortgage 2 Monthly calcs'!W577),"",'Mortgage 2 Monthly calcs'!W577)</f>
        <v/>
      </c>
    </row>
    <row r="578" spans="2:28" x14ac:dyDescent="0.25">
      <c r="B578" s="110"/>
      <c r="C578" s="111"/>
      <c r="D578" s="124"/>
      <c r="E578" s="122">
        <f>IF(ISBLANK('Mortgage 2 Monthly calcs'!E578),"",'Mortgage 2 Monthly calcs'!E578)</f>
        <v>2057</v>
      </c>
      <c r="F578" s="122" t="str">
        <f>IF(ISBLANK('Mortgage 2 Monthly calcs'!F578),"",'Mortgage 2 Monthly calcs'!F578)</f>
        <v>Jan</v>
      </c>
      <c r="G578" s="123"/>
      <c r="H578" s="123">
        <f>IF(ISBLANK('Mortgage 2 Monthly calcs'!G578),"",'Mortgage 2 Monthly calcs'!G578)</f>
        <v>0</v>
      </c>
      <c r="I578" s="99" t="e">
        <f>IF(ISBLANK('Mortgage 2 Monthly calcs'!H578),"",'Mortgage 2 Monthly calcs'!H578)</f>
        <v>#VALUE!</v>
      </c>
      <c r="J578" s="99">
        <f>IF(ISBLANK('Mortgage 2 Monthly calcs'!I578),"",'Mortgage 2 Monthly calcs'!I578)</f>
        <v>0</v>
      </c>
      <c r="K578" s="99" t="str">
        <f>IF(ISBLANK('Mortgage 2 Monthly calcs'!J578),"",'Mortgage 2 Monthly calcs'!J578)</f>
        <v/>
      </c>
      <c r="L578" s="99"/>
      <c r="M578" s="99">
        <f>IF(ISBLANK('Mortgage 2 Monthly calcs'!K578),"",'Mortgage 2 Monthly calcs'!K578)</f>
        <v>0</v>
      </c>
      <c r="N578" s="99"/>
      <c r="O578" s="99" t="e">
        <f>IF(ISBLANK('Mortgage 2 Monthly calcs'!L578),"",'Mortgage 2 Monthly calcs'!L578)</f>
        <v>#VALUE!</v>
      </c>
      <c r="P578" s="99"/>
      <c r="Q578" s="99" t="str">
        <f>IF(ISBLANK('Mortgage 2 Monthly calcs'!M578),"",'Mortgage 2 Monthly calcs'!M578)</f>
        <v/>
      </c>
      <c r="R578" s="99" t="str">
        <f>IF(ISBLANK('Mortgage 2 Monthly calcs'!N578),"",'Mortgage 2 Monthly calcs'!N578)</f>
        <v/>
      </c>
      <c r="S578" s="99" t="str">
        <f>IF(ISBLANK('Mortgage 2 Monthly calcs'!O578),"",'Mortgage 2 Monthly calcs'!O578)</f>
        <v/>
      </c>
      <c r="T578" s="99"/>
      <c r="U578" s="99">
        <f>IF(ISBLANK('Mortgage 2 Monthly calcs'!P578),"",'Mortgage 2 Monthly calcs'!P578)</f>
        <v>0</v>
      </c>
      <c r="V578" s="99" t="str">
        <f>IF(ISBLANK('Mortgage 2 Monthly calcs'!Q578),"",'Mortgage 2 Monthly calcs'!Q578)</f>
        <v/>
      </c>
      <c r="W578" s="99" t="str">
        <f>IF(ISBLANK('Mortgage 2 Monthly calcs'!R578),"",'Mortgage 2 Monthly calcs'!R578)</f>
        <v/>
      </c>
      <c r="X578" s="99">
        <f>IF(ISBLANK('Mortgage 2 Monthly calcs'!S578),"",'Mortgage 2 Monthly calcs'!S578)</f>
        <v>0</v>
      </c>
      <c r="Y578" s="99" t="str">
        <f>IF(ISBLANK('Mortgage 2 Monthly calcs'!T578),"",'Mortgage 2 Monthly calcs'!T578)</f>
        <v/>
      </c>
      <c r="Z578" s="99">
        <f>IF(ISBLANK('Mortgage 2 Monthly calcs'!U578),"",'Mortgage 2 Monthly calcs'!U578)</f>
        <v>93290.420445652519</v>
      </c>
      <c r="AA578" s="99" t="str">
        <f>IF(ISBLANK('Mortgage 2 Monthly calcs'!V578),"",'Mortgage 2 Monthly calcs'!V578)</f>
        <v/>
      </c>
      <c r="AB578" s="99" t="str">
        <f>IF(ISBLANK('Mortgage 2 Monthly calcs'!W578),"",'Mortgage 2 Monthly calcs'!W578)</f>
        <v/>
      </c>
    </row>
    <row r="579" spans="2:28" x14ac:dyDescent="0.25">
      <c r="B579" s="110"/>
      <c r="C579" s="111"/>
      <c r="D579" s="124" t="str">
        <f>IF(K1347=1,F571+1,"")</f>
        <v/>
      </c>
      <c r="E579" s="122" t="str">
        <f>IF(ISBLANK('Mortgage 2 Monthly calcs'!E579),"",'Mortgage 2 Monthly calcs'!E579)</f>
        <v/>
      </c>
      <c r="F579" s="122" t="str">
        <f>IF(ISBLANK('Mortgage 2 Monthly calcs'!F579),"",'Mortgage 2 Monthly calcs'!F579)</f>
        <v>Feb</v>
      </c>
      <c r="G579" s="123"/>
      <c r="H579" s="123">
        <f>IF(ISBLANK('Mortgage 2 Monthly calcs'!G579),"",'Mortgage 2 Monthly calcs'!G579)</f>
        <v>0</v>
      </c>
      <c r="I579" s="99" t="e">
        <f>IF(ISBLANK('Mortgage 2 Monthly calcs'!H579),"",'Mortgage 2 Monthly calcs'!H579)</f>
        <v>#VALUE!</v>
      </c>
      <c r="J579" s="99">
        <f>IF(ISBLANK('Mortgage 2 Monthly calcs'!I579),"",'Mortgage 2 Monthly calcs'!I579)</f>
        <v>0</v>
      </c>
      <c r="K579" s="99" t="str">
        <f>IF(ISBLANK('Mortgage 2 Monthly calcs'!J579),"",'Mortgage 2 Monthly calcs'!J579)</f>
        <v/>
      </c>
      <c r="L579" s="99"/>
      <c r="M579" s="99">
        <f>IF(ISBLANK('Mortgage 2 Monthly calcs'!K579),"",'Mortgage 2 Monthly calcs'!K579)</f>
        <v>0</v>
      </c>
      <c r="N579" s="99"/>
      <c r="O579" s="99" t="e">
        <f>IF(ISBLANK('Mortgage 2 Monthly calcs'!L579),"",'Mortgage 2 Monthly calcs'!L579)</f>
        <v>#VALUE!</v>
      </c>
      <c r="P579" s="99"/>
      <c r="Q579" s="99" t="str">
        <f>IF(ISBLANK('Mortgage 2 Monthly calcs'!M579),"",'Mortgage 2 Monthly calcs'!M579)</f>
        <v/>
      </c>
      <c r="R579" s="99" t="str">
        <f>IF(ISBLANK('Mortgage 2 Monthly calcs'!N579),"",'Mortgage 2 Monthly calcs'!N579)</f>
        <v/>
      </c>
      <c r="S579" s="99" t="str">
        <f>IF(ISBLANK('Mortgage 2 Monthly calcs'!O579),"",'Mortgage 2 Monthly calcs'!O579)</f>
        <v/>
      </c>
      <c r="T579" s="99"/>
      <c r="U579" s="99">
        <f>IF(ISBLANK('Mortgage 2 Monthly calcs'!P579),"",'Mortgage 2 Monthly calcs'!P579)</f>
        <v>0</v>
      </c>
      <c r="V579" s="99" t="str">
        <f>IF(ISBLANK('Mortgage 2 Monthly calcs'!Q579),"",'Mortgage 2 Monthly calcs'!Q579)</f>
        <v/>
      </c>
      <c r="W579" s="99" t="str">
        <f>IF(ISBLANK('Mortgage 2 Monthly calcs'!R579),"",'Mortgage 2 Monthly calcs'!R579)</f>
        <v/>
      </c>
      <c r="X579" s="99">
        <f>IF(ISBLANK('Mortgage 2 Monthly calcs'!S579),"",'Mortgage 2 Monthly calcs'!S579)</f>
        <v>0</v>
      </c>
      <c r="Y579" s="99" t="str">
        <f>IF(ISBLANK('Mortgage 2 Monthly calcs'!T579),"",'Mortgage 2 Monthly calcs'!T579)</f>
        <v/>
      </c>
      <c r="Z579" s="99">
        <f>IF(ISBLANK('Mortgage 2 Monthly calcs'!U579),"",'Mortgage 2 Monthly calcs'!U579)</f>
        <v>93290.420445652519</v>
      </c>
      <c r="AA579" s="99" t="str">
        <f>IF(ISBLANK('Mortgage 2 Monthly calcs'!V579),"",'Mortgage 2 Monthly calcs'!V579)</f>
        <v/>
      </c>
      <c r="AB579" s="99" t="str">
        <f>IF(ISBLANK('Mortgage 2 Monthly calcs'!W579),"",'Mortgage 2 Monthly calcs'!W579)</f>
        <v/>
      </c>
    </row>
    <row r="580" spans="2:28" x14ac:dyDescent="0.25">
      <c r="B580" s="110"/>
      <c r="C580" s="111"/>
      <c r="D580" s="124" t="str">
        <f>IF(K1348=1,F571+1,"")</f>
        <v/>
      </c>
      <c r="E580" s="122" t="str">
        <f>IF(ISBLANK('Mortgage 2 Monthly calcs'!E580),"",'Mortgage 2 Monthly calcs'!E580)</f>
        <v/>
      </c>
      <c r="F580" s="122" t="str">
        <f>IF(ISBLANK('Mortgage 2 Monthly calcs'!F580),"",'Mortgage 2 Monthly calcs'!F580)</f>
        <v>Mar</v>
      </c>
      <c r="G580" s="123"/>
      <c r="H580" s="123">
        <f>IF(ISBLANK('Mortgage 2 Monthly calcs'!G580),"",'Mortgage 2 Monthly calcs'!G580)</f>
        <v>0</v>
      </c>
      <c r="I580" s="99" t="e">
        <f>IF(ISBLANK('Mortgage 2 Monthly calcs'!H580),"",'Mortgage 2 Monthly calcs'!H580)</f>
        <v>#VALUE!</v>
      </c>
      <c r="J580" s="99">
        <f>IF(ISBLANK('Mortgage 2 Monthly calcs'!I580),"",'Mortgage 2 Monthly calcs'!I580)</f>
        <v>0</v>
      </c>
      <c r="K580" s="99" t="str">
        <f>IF(ISBLANK('Mortgage 2 Monthly calcs'!J580),"",'Mortgage 2 Monthly calcs'!J580)</f>
        <v/>
      </c>
      <c r="L580" s="99"/>
      <c r="M580" s="99">
        <f>IF(ISBLANK('Mortgage 2 Monthly calcs'!K580),"",'Mortgage 2 Monthly calcs'!K580)</f>
        <v>0</v>
      </c>
      <c r="N580" s="99"/>
      <c r="O580" s="99" t="e">
        <f>IF(ISBLANK('Mortgage 2 Monthly calcs'!L580),"",'Mortgage 2 Monthly calcs'!L580)</f>
        <v>#VALUE!</v>
      </c>
      <c r="P580" s="99"/>
      <c r="Q580" s="99" t="str">
        <f>IF(ISBLANK('Mortgage 2 Monthly calcs'!M580),"",'Mortgage 2 Monthly calcs'!M580)</f>
        <v/>
      </c>
      <c r="R580" s="99" t="str">
        <f>IF(ISBLANK('Mortgage 2 Monthly calcs'!N580),"",'Mortgage 2 Monthly calcs'!N580)</f>
        <v/>
      </c>
      <c r="S580" s="99" t="str">
        <f>IF(ISBLANK('Mortgage 2 Monthly calcs'!O580),"",'Mortgage 2 Monthly calcs'!O580)</f>
        <v/>
      </c>
      <c r="T580" s="99"/>
      <c r="U580" s="99">
        <f>IF(ISBLANK('Mortgage 2 Monthly calcs'!P580),"",'Mortgage 2 Monthly calcs'!P580)</f>
        <v>0</v>
      </c>
      <c r="V580" s="99" t="str">
        <f>IF(ISBLANK('Mortgage 2 Monthly calcs'!Q580),"",'Mortgage 2 Monthly calcs'!Q580)</f>
        <v/>
      </c>
      <c r="W580" s="99" t="str">
        <f>IF(ISBLANK('Mortgage 2 Monthly calcs'!R580),"",'Mortgage 2 Monthly calcs'!R580)</f>
        <v/>
      </c>
      <c r="X580" s="99">
        <f>IF(ISBLANK('Mortgage 2 Monthly calcs'!S580),"",'Mortgage 2 Monthly calcs'!S580)</f>
        <v>0</v>
      </c>
      <c r="Y580" s="99" t="str">
        <f>IF(ISBLANK('Mortgage 2 Monthly calcs'!T580),"",'Mortgage 2 Monthly calcs'!T580)</f>
        <v/>
      </c>
      <c r="Z580" s="99">
        <f>IF(ISBLANK('Mortgage 2 Monthly calcs'!U580),"",'Mortgage 2 Monthly calcs'!U580)</f>
        <v>93290.420445652519</v>
      </c>
      <c r="AA580" s="99" t="str">
        <f>IF(ISBLANK('Mortgage 2 Monthly calcs'!V580),"",'Mortgage 2 Monthly calcs'!V580)</f>
        <v/>
      </c>
      <c r="AB580" s="99" t="str">
        <f>IF(ISBLANK('Mortgage 2 Monthly calcs'!W580),"",'Mortgage 2 Monthly calcs'!W580)</f>
        <v/>
      </c>
    </row>
    <row r="581" spans="2:28" x14ac:dyDescent="0.25">
      <c r="B581" s="110"/>
      <c r="C581" s="111"/>
      <c r="D581" s="124" t="str">
        <f>IF(K1349=1,F571+1,"")</f>
        <v/>
      </c>
      <c r="E581" s="122" t="str">
        <f>IF(ISBLANK('Mortgage 2 Monthly calcs'!E581),"",'Mortgage 2 Monthly calcs'!E581)</f>
        <v/>
      </c>
      <c r="F581" s="122" t="str">
        <f>IF(ISBLANK('Mortgage 2 Monthly calcs'!F581),"",'Mortgage 2 Monthly calcs'!F581)</f>
        <v>Apr</v>
      </c>
      <c r="G581" s="123"/>
      <c r="H581" s="123">
        <f>IF(ISBLANK('Mortgage 2 Monthly calcs'!G581),"",'Mortgage 2 Monthly calcs'!G581)</f>
        <v>0</v>
      </c>
      <c r="I581" s="99" t="e">
        <f>IF(ISBLANK('Mortgage 2 Monthly calcs'!H581),"",'Mortgage 2 Monthly calcs'!H581)</f>
        <v>#VALUE!</v>
      </c>
      <c r="J581" s="99">
        <f>IF(ISBLANK('Mortgage 2 Monthly calcs'!I581),"",'Mortgage 2 Monthly calcs'!I581)</f>
        <v>0</v>
      </c>
      <c r="K581" s="99" t="str">
        <f>IF(ISBLANK('Mortgage 2 Monthly calcs'!J581),"",'Mortgage 2 Monthly calcs'!J581)</f>
        <v/>
      </c>
      <c r="L581" s="99"/>
      <c r="M581" s="99">
        <f>IF(ISBLANK('Mortgage 2 Monthly calcs'!K581),"",'Mortgage 2 Monthly calcs'!K581)</f>
        <v>0</v>
      </c>
      <c r="N581" s="99"/>
      <c r="O581" s="99" t="e">
        <f>IF(ISBLANK('Mortgage 2 Monthly calcs'!L581),"",'Mortgage 2 Monthly calcs'!L581)</f>
        <v>#VALUE!</v>
      </c>
      <c r="P581" s="99"/>
      <c r="Q581" s="99" t="str">
        <f>IF(ISBLANK('Mortgage 2 Monthly calcs'!M581),"",'Mortgage 2 Monthly calcs'!M581)</f>
        <v/>
      </c>
      <c r="R581" s="99" t="str">
        <f>IF(ISBLANK('Mortgage 2 Monthly calcs'!N581),"",'Mortgage 2 Monthly calcs'!N581)</f>
        <v/>
      </c>
      <c r="S581" s="99" t="str">
        <f>IF(ISBLANK('Mortgage 2 Monthly calcs'!O581),"",'Mortgage 2 Monthly calcs'!O581)</f>
        <v/>
      </c>
      <c r="T581" s="99"/>
      <c r="U581" s="99">
        <f>IF(ISBLANK('Mortgage 2 Monthly calcs'!P581),"",'Mortgage 2 Monthly calcs'!P581)</f>
        <v>0</v>
      </c>
      <c r="V581" s="99" t="str">
        <f>IF(ISBLANK('Mortgage 2 Monthly calcs'!Q581),"",'Mortgage 2 Monthly calcs'!Q581)</f>
        <v/>
      </c>
      <c r="W581" s="99" t="str">
        <f>IF(ISBLANK('Mortgage 2 Monthly calcs'!R581),"",'Mortgage 2 Monthly calcs'!R581)</f>
        <v/>
      </c>
      <c r="X581" s="99">
        <f>IF(ISBLANK('Mortgage 2 Monthly calcs'!S581),"",'Mortgage 2 Monthly calcs'!S581)</f>
        <v>0</v>
      </c>
      <c r="Y581" s="99" t="str">
        <f>IF(ISBLANK('Mortgage 2 Monthly calcs'!T581),"",'Mortgage 2 Monthly calcs'!T581)</f>
        <v/>
      </c>
      <c r="Z581" s="99">
        <f>IF(ISBLANK('Mortgage 2 Monthly calcs'!U581),"",'Mortgage 2 Monthly calcs'!U581)</f>
        <v>93290.420445652519</v>
      </c>
      <c r="AA581" s="99" t="str">
        <f>IF(ISBLANK('Mortgage 2 Monthly calcs'!V581),"",'Mortgage 2 Monthly calcs'!V581)</f>
        <v/>
      </c>
      <c r="AB581" s="99" t="str">
        <f>IF(ISBLANK('Mortgage 2 Monthly calcs'!W581),"",'Mortgage 2 Monthly calcs'!W581)</f>
        <v/>
      </c>
    </row>
    <row r="582" spans="2:28" x14ac:dyDescent="0.25">
      <c r="B582" s="110"/>
      <c r="C582" s="111"/>
      <c r="D582" s="124" t="str">
        <f>IF(K1350=1,F571+1,"")</f>
        <v/>
      </c>
      <c r="E582" s="122" t="str">
        <f>IF(ISBLANK('Mortgage 2 Monthly calcs'!E582),"",'Mortgage 2 Monthly calcs'!E582)</f>
        <v/>
      </c>
      <c r="F582" s="122" t="str">
        <f>IF(ISBLANK('Mortgage 2 Monthly calcs'!F582),"",'Mortgage 2 Monthly calcs'!F582)</f>
        <v>May</v>
      </c>
      <c r="G582" s="123"/>
      <c r="H582" s="123">
        <f>IF(ISBLANK('Mortgage 2 Monthly calcs'!G582),"",'Mortgage 2 Monthly calcs'!G582)</f>
        <v>0</v>
      </c>
      <c r="I582" s="99" t="e">
        <f>IF(ISBLANK('Mortgage 2 Monthly calcs'!H582),"",'Mortgage 2 Monthly calcs'!H582)</f>
        <v>#VALUE!</v>
      </c>
      <c r="J582" s="99">
        <f>IF(ISBLANK('Mortgage 2 Monthly calcs'!I582),"",'Mortgage 2 Monthly calcs'!I582)</f>
        <v>0</v>
      </c>
      <c r="K582" s="99" t="str">
        <f>IF(ISBLANK('Mortgage 2 Monthly calcs'!J582),"",'Mortgage 2 Monthly calcs'!J582)</f>
        <v/>
      </c>
      <c r="L582" s="99"/>
      <c r="M582" s="99">
        <f>IF(ISBLANK('Mortgage 2 Monthly calcs'!K582),"",'Mortgage 2 Monthly calcs'!K582)</f>
        <v>0</v>
      </c>
      <c r="N582" s="99"/>
      <c r="O582" s="99" t="e">
        <f>IF(ISBLANK('Mortgage 2 Monthly calcs'!L582),"",'Mortgage 2 Monthly calcs'!L582)</f>
        <v>#VALUE!</v>
      </c>
      <c r="P582" s="99"/>
      <c r="Q582" s="99" t="str">
        <f>IF(ISBLANK('Mortgage 2 Monthly calcs'!M582),"",'Mortgage 2 Monthly calcs'!M582)</f>
        <v/>
      </c>
      <c r="R582" s="99" t="str">
        <f>IF(ISBLANK('Mortgage 2 Monthly calcs'!N582),"",'Mortgage 2 Monthly calcs'!N582)</f>
        <v/>
      </c>
      <c r="S582" s="99" t="str">
        <f>IF(ISBLANK('Mortgage 2 Monthly calcs'!O582),"",'Mortgage 2 Monthly calcs'!O582)</f>
        <v/>
      </c>
      <c r="T582" s="99"/>
      <c r="U582" s="99">
        <f>IF(ISBLANK('Mortgage 2 Monthly calcs'!P582),"",'Mortgage 2 Monthly calcs'!P582)</f>
        <v>0</v>
      </c>
      <c r="V582" s="99" t="str">
        <f>IF(ISBLANK('Mortgage 2 Monthly calcs'!Q582),"",'Mortgage 2 Monthly calcs'!Q582)</f>
        <v/>
      </c>
      <c r="W582" s="99" t="str">
        <f>IF(ISBLANK('Mortgage 2 Monthly calcs'!R582),"",'Mortgage 2 Monthly calcs'!R582)</f>
        <v/>
      </c>
      <c r="X582" s="99">
        <f>IF(ISBLANK('Mortgage 2 Monthly calcs'!S582),"",'Mortgage 2 Monthly calcs'!S582)</f>
        <v>0</v>
      </c>
      <c r="Y582" s="99" t="str">
        <f>IF(ISBLANK('Mortgage 2 Monthly calcs'!T582),"",'Mortgage 2 Monthly calcs'!T582)</f>
        <v/>
      </c>
      <c r="Z582" s="99">
        <f>IF(ISBLANK('Mortgage 2 Monthly calcs'!U582),"",'Mortgage 2 Monthly calcs'!U582)</f>
        <v>93290.420445652519</v>
      </c>
      <c r="AA582" s="99" t="str">
        <f>IF(ISBLANK('Mortgage 2 Monthly calcs'!V582),"",'Mortgage 2 Monthly calcs'!V582)</f>
        <v/>
      </c>
      <c r="AB582" s="99" t="str">
        <f>IF(ISBLANK('Mortgage 2 Monthly calcs'!W582),"",'Mortgage 2 Monthly calcs'!W582)</f>
        <v/>
      </c>
    </row>
    <row r="583" spans="2:28" x14ac:dyDescent="0.25">
      <c r="B583" s="110"/>
      <c r="C583" s="111"/>
      <c r="D583" s="124" t="str">
        <f>IF(K1351=1,F571+1,"")</f>
        <v/>
      </c>
      <c r="E583" s="122" t="str">
        <f>IF(ISBLANK('Mortgage 2 Monthly calcs'!E583),"",'Mortgage 2 Monthly calcs'!E583)</f>
        <v/>
      </c>
      <c r="F583" s="122" t="str">
        <f>IF(ISBLANK('Mortgage 2 Monthly calcs'!F583),"",'Mortgage 2 Monthly calcs'!F583)</f>
        <v>Jun</v>
      </c>
      <c r="G583" s="123"/>
      <c r="H583" s="123">
        <f>IF(ISBLANK('Mortgage 2 Monthly calcs'!G583),"",'Mortgage 2 Monthly calcs'!G583)</f>
        <v>0</v>
      </c>
      <c r="I583" s="99" t="e">
        <f>IF(ISBLANK('Mortgage 2 Monthly calcs'!H583),"",'Mortgage 2 Monthly calcs'!H583)</f>
        <v>#VALUE!</v>
      </c>
      <c r="J583" s="99">
        <f>IF(ISBLANK('Mortgage 2 Monthly calcs'!I583),"",'Mortgage 2 Monthly calcs'!I583)</f>
        <v>0</v>
      </c>
      <c r="K583" s="99" t="str">
        <f>IF(ISBLANK('Mortgage 2 Monthly calcs'!J583),"",'Mortgage 2 Monthly calcs'!J583)</f>
        <v/>
      </c>
      <c r="L583" s="99"/>
      <c r="M583" s="99">
        <f>IF(ISBLANK('Mortgage 2 Monthly calcs'!K583),"",'Mortgage 2 Monthly calcs'!K583)</f>
        <v>0</v>
      </c>
      <c r="N583" s="99"/>
      <c r="O583" s="99" t="e">
        <f>IF(ISBLANK('Mortgage 2 Monthly calcs'!L583),"",'Mortgage 2 Monthly calcs'!L583)</f>
        <v>#VALUE!</v>
      </c>
      <c r="P583" s="99"/>
      <c r="Q583" s="99" t="str">
        <f>IF(ISBLANK('Mortgage 2 Monthly calcs'!M583),"",'Mortgage 2 Monthly calcs'!M583)</f>
        <v/>
      </c>
      <c r="R583" s="99" t="str">
        <f>IF(ISBLANK('Mortgage 2 Monthly calcs'!N583),"",'Mortgage 2 Monthly calcs'!N583)</f>
        <v/>
      </c>
      <c r="S583" s="99" t="str">
        <f>IF(ISBLANK('Mortgage 2 Monthly calcs'!O583),"",'Mortgage 2 Monthly calcs'!O583)</f>
        <v/>
      </c>
      <c r="T583" s="99"/>
      <c r="U583" s="99">
        <f>IF(ISBLANK('Mortgage 2 Monthly calcs'!P583),"",'Mortgage 2 Monthly calcs'!P583)</f>
        <v>0</v>
      </c>
      <c r="V583" s="99" t="str">
        <f>IF(ISBLANK('Mortgage 2 Monthly calcs'!Q583),"",'Mortgage 2 Monthly calcs'!Q583)</f>
        <v/>
      </c>
      <c r="W583" s="99" t="str">
        <f>IF(ISBLANK('Mortgage 2 Monthly calcs'!R583),"",'Mortgage 2 Monthly calcs'!R583)</f>
        <v/>
      </c>
      <c r="X583" s="99">
        <f>IF(ISBLANK('Mortgage 2 Monthly calcs'!S583),"",'Mortgage 2 Monthly calcs'!S583)</f>
        <v>0</v>
      </c>
      <c r="Y583" s="99" t="str">
        <f>IF(ISBLANK('Mortgage 2 Monthly calcs'!T583),"",'Mortgage 2 Monthly calcs'!T583)</f>
        <v/>
      </c>
      <c r="Z583" s="99">
        <f>IF(ISBLANK('Mortgage 2 Monthly calcs'!U583),"",'Mortgage 2 Monthly calcs'!U583)</f>
        <v>93290.420445652519</v>
      </c>
      <c r="AA583" s="99" t="str">
        <f>IF(ISBLANK('Mortgage 2 Monthly calcs'!V583),"",'Mortgage 2 Monthly calcs'!V583)</f>
        <v/>
      </c>
      <c r="AB583" s="99" t="str">
        <f>IF(ISBLANK('Mortgage 2 Monthly calcs'!W583),"",'Mortgage 2 Monthly calcs'!W583)</f>
        <v/>
      </c>
    </row>
    <row r="584" spans="2:28" x14ac:dyDescent="0.25">
      <c r="B584" s="110"/>
      <c r="C584" s="111"/>
      <c r="D584" s="124" t="str">
        <f>IF(K1352=1,F571+1,"")</f>
        <v/>
      </c>
      <c r="E584" s="122" t="str">
        <f>IF(ISBLANK('Mortgage 2 Monthly calcs'!E584),"",'Mortgage 2 Monthly calcs'!E584)</f>
        <v/>
      </c>
      <c r="F584" s="122" t="str">
        <f>IF(ISBLANK('Mortgage 2 Monthly calcs'!F584),"",'Mortgage 2 Monthly calcs'!F584)</f>
        <v>Jul</v>
      </c>
      <c r="G584" s="123"/>
      <c r="H584" s="123">
        <f>IF(ISBLANK('Mortgage 2 Monthly calcs'!G584),"",'Mortgage 2 Monthly calcs'!G584)</f>
        <v>0</v>
      </c>
      <c r="I584" s="99" t="e">
        <f>IF(ISBLANK('Mortgage 2 Monthly calcs'!H584),"",'Mortgage 2 Monthly calcs'!H584)</f>
        <v>#VALUE!</v>
      </c>
      <c r="J584" s="99">
        <f>IF(ISBLANK('Mortgage 2 Monthly calcs'!I584),"",'Mortgage 2 Monthly calcs'!I584)</f>
        <v>0</v>
      </c>
      <c r="K584" s="99" t="str">
        <f>IF(ISBLANK('Mortgage 2 Monthly calcs'!J584),"",'Mortgage 2 Monthly calcs'!J584)</f>
        <v/>
      </c>
      <c r="L584" s="99"/>
      <c r="M584" s="99">
        <f>IF(ISBLANK('Mortgage 2 Monthly calcs'!K584),"",'Mortgage 2 Monthly calcs'!K584)</f>
        <v>0</v>
      </c>
      <c r="N584" s="99"/>
      <c r="O584" s="99" t="e">
        <f>IF(ISBLANK('Mortgage 2 Monthly calcs'!L584),"",'Mortgage 2 Monthly calcs'!L584)</f>
        <v>#VALUE!</v>
      </c>
      <c r="P584" s="99"/>
      <c r="Q584" s="99" t="str">
        <f>IF(ISBLANK('Mortgage 2 Monthly calcs'!M584),"",'Mortgage 2 Monthly calcs'!M584)</f>
        <v/>
      </c>
      <c r="R584" s="99" t="str">
        <f>IF(ISBLANK('Mortgage 2 Monthly calcs'!N584),"",'Mortgage 2 Monthly calcs'!N584)</f>
        <v/>
      </c>
      <c r="S584" s="99" t="str">
        <f>IF(ISBLANK('Mortgage 2 Monthly calcs'!O584),"",'Mortgage 2 Monthly calcs'!O584)</f>
        <v/>
      </c>
      <c r="T584" s="99"/>
      <c r="U584" s="99">
        <f>IF(ISBLANK('Mortgage 2 Monthly calcs'!P584),"",'Mortgage 2 Monthly calcs'!P584)</f>
        <v>0</v>
      </c>
      <c r="V584" s="99" t="str">
        <f>IF(ISBLANK('Mortgage 2 Monthly calcs'!Q584),"",'Mortgage 2 Monthly calcs'!Q584)</f>
        <v/>
      </c>
      <c r="W584" s="99" t="str">
        <f>IF(ISBLANK('Mortgage 2 Monthly calcs'!R584),"",'Mortgage 2 Monthly calcs'!R584)</f>
        <v/>
      </c>
      <c r="X584" s="99">
        <f>IF(ISBLANK('Mortgage 2 Monthly calcs'!S584),"",'Mortgage 2 Monthly calcs'!S584)</f>
        <v>0</v>
      </c>
      <c r="Y584" s="99" t="str">
        <f>IF(ISBLANK('Mortgage 2 Monthly calcs'!T584),"",'Mortgage 2 Monthly calcs'!T584)</f>
        <v/>
      </c>
      <c r="Z584" s="99">
        <f>IF(ISBLANK('Mortgage 2 Monthly calcs'!U584),"",'Mortgage 2 Monthly calcs'!U584)</f>
        <v>93290.420445652519</v>
      </c>
      <c r="AA584" s="99" t="str">
        <f>IF(ISBLANK('Mortgage 2 Monthly calcs'!V584),"",'Mortgage 2 Monthly calcs'!V584)</f>
        <v/>
      </c>
      <c r="AB584" s="99" t="str">
        <f>IF(ISBLANK('Mortgage 2 Monthly calcs'!W584),"",'Mortgage 2 Monthly calcs'!W584)</f>
        <v/>
      </c>
    </row>
    <row r="585" spans="2:28" x14ac:dyDescent="0.25">
      <c r="B585" s="110"/>
      <c r="C585" s="111"/>
      <c r="D585" s="124" t="str">
        <f>IF(K1353=1,F571+1,"")</f>
        <v/>
      </c>
      <c r="E585" s="122" t="str">
        <f>IF(ISBLANK('Mortgage 2 Monthly calcs'!E585),"",'Mortgage 2 Monthly calcs'!E585)</f>
        <v/>
      </c>
      <c r="F585" s="122" t="str">
        <f>IF(ISBLANK('Mortgage 2 Monthly calcs'!F585),"",'Mortgage 2 Monthly calcs'!F585)</f>
        <v>Aug</v>
      </c>
      <c r="G585" s="123"/>
      <c r="H585" s="123">
        <f>IF(ISBLANK('Mortgage 2 Monthly calcs'!G585),"",'Mortgage 2 Monthly calcs'!G585)</f>
        <v>0</v>
      </c>
      <c r="I585" s="99" t="e">
        <f>IF(ISBLANK('Mortgage 2 Monthly calcs'!H585),"",'Mortgage 2 Monthly calcs'!H585)</f>
        <v>#VALUE!</v>
      </c>
      <c r="J585" s="99">
        <f>IF(ISBLANK('Mortgage 2 Monthly calcs'!I585),"",'Mortgage 2 Monthly calcs'!I585)</f>
        <v>0</v>
      </c>
      <c r="K585" s="99" t="str">
        <f>IF(ISBLANK('Mortgage 2 Monthly calcs'!J585),"",'Mortgage 2 Monthly calcs'!J585)</f>
        <v/>
      </c>
      <c r="L585" s="99"/>
      <c r="M585" s="99">
        <f>IF(ISBLANK('Mortgage 2 Monthly calcs'!K585),"",'Mortgage 2 Monthly calcs'!K585)</f>
        <v>0</v>
      </c>
      <c r="N585" s="99"/>
      <c r="O585" s="99" t="e">
        <f>IF(ISBLANK('Mortgage 2 Monthly calcs'!L585),"",'Mortgage 2 Monthly calcs'!L585)</f>
        <v>#VALUE!</v>
      </c>
      <c r="P585" s="99"/>
      <c r="Q585" s="99" t="str">
        <f>IF(ISBLANK('Mortgage 2 Monthly calcs'!M585),"",'Mortgage 2 Monthly calcs'!M585)</f>
        <v/>
      </c>
      <c r="R585" s="99" t="str">
        <f>IF(ISBLANK('Mortgage 2 Monthly calcs'!N585),"",'Mortgage 2 Monthly calcs'!N585)</f>
        <v/>
      </c>
      <c r="S585" s="99" t="str">
        <f>IF(ISBLANK('Mortgage 2 Monthly calcs'!O585),"",'Mortgage 2 Monthly calcs'!O585)</f>
        <v/>
      </c>
      <c r="T585" s="99"/>
      <c r="U585" s="99">
        <f>IF(ISBLANK('Mortgage 2 Monthly calcs'!P585),"",'Mortgage 2 Monthly calcs'!P585)</f>
        <v>0</v>
      </c>
      <c r="V585" s="99" t="str">
        <f>IF(ISBLANK('Mortgage 2 Monthly calcs'!Q585),"",'Mortgage 2 Monthly calcs'!Q585)</f>
        <v/>
      </c>
      <c r="W585" s="99" t="str">
        <f>IF(ISBLANK('Mortgage 2 Monthly calcs'!R585),"",'Mortgage 2 Monthly calcs'!R585)</f>
        <v/>
      </c>
      <c r="X585" s="99">
        <f>IF(ISBLANK('Mortgage 2 Monthly calcs'!S585),"",'Mortgage 2 Monthly calcs'!S585)</f>
        <v>0</v>
      </c>
      <c r="Y585" s="99" t="str">
        <f>IF(ISBLANK('Mortgage 2 Monthly calcs'!T585),"",'Mortgage 2 Monthly calcs'!T585)</f>
        <v/>
      </c>
      <c r="Z585" s="99">
        <f>IF(ISBLANK('Mortgage 2 Monthly calcs'!U585),"",'Mortgage 2 Monthly calcs'!U585)</f>
        <v>93290.420445652519</v>
      </c>
      <c r="AA585" s="99" t="str">
        <f>IF(ISBLANK('Mortgage 2 Monthly calcs'!V585),"",'Mortgage 2 Monthly calcs'!V585)</f>
        <v/>
      </c>
      <c r="AB585" s="99" t="str">
        <f>IF(ISBLANK('Mortgage 2 Monthly calcs'!W585),"",'Mortgage 2 Monthly calcs'!W585)</f>
        <v/>
      </c>
    </row>
    <row r="586" spans="2:28" x14ac:dyDescent="0.25">
      <c r="B586" s="110"/>
      <c r="C586" s="111"/>
      <c r="D586" s="124" t="str">
        <f>IF(K1354=1,F571+1,"")</f>
        <v/>
      </c>
      <c r="E586" s="122" t="str">
        <f>IF(ISBLANK('Mortgage 2 Monthly calcs'!E586),"",'Mortgage 2 Monthly calcs'!E586)</f>
        <v/>
      </c>
      <c r="F586" s="122" t="str">
        <f>IF(ISBLANK('Mortgage 2 Monthly calcs'!F586),"",'Mortgage 2 Monthly calcs'!F586)</f>
        <v>Sep</v>
      </c>
      <c r="G586" s="123"/>
      <c r="H586" s="123">
        <f>IF(ISBLANK('Mortgage 2 Monthly calcs'!G586),"",'Mortgage 2 Monthly calcs'!G586)</f>
        <v>0</v>
      </c>
      <c r="I586" s="99" t="e">
        <f>IF(ISBLANK('Mortgage 2 Monthly calcs'!H586),"",'Mortgage 2 Monthly calcs'!H586)</f>
        <v>#VALUE!</v>
      </c>
      <c r="J586" s="99">
        <f>IF(ISBLANK('Mortgage 2 Monthly calcs'!I586),"",'Mortgage 2 Monthly calcs'!I586)</f>
        <v>0</v>
      </c>
      <c r="K586" s="99" t="str">
        <f>IF(ISBLANK('Mortgage 2 Monthly calcs'!J586),"",'Mortgage 2 Monthly calcs'!J586)</f>
        <v/>
      </c>
      <c r="L586" s="99"/>
      <c r="M586" s="99">
        <f>IF(ISBLANK('Mortgage 2 Monthly calcs'!K586),"",'Mortgage 2 Monthly calcs'!K586)</f>
        <v>0</v>
      </c>
      <c r="N586" s="99"/>
      <c r="O586" s="99" t="e">
        <f>IF(ISBLANK('Mortgage 2 Monthly calcs'!L586),"",'Mortgage 2 Monthly calcs'!L586)</f>
        <v>#VALUE!</v>
      </c>
      <c r="P586" s="99"/>
      <c r="Q586" s="99" t="str">
        <f>IF(ISBLANK('Mortgage 2 Monthly calcs'!M586),"",'Mortgage 2 Monthly calcs'!M586)</f>
        <v/>
      </c>
      <c r="R586" s="99" t="str">
        <f>IF(ISBLANK('Mortgage 2 Monthly calcs'!N586),"",'Mortgage 2 Monthly calcs'!N586)</f>
        <v/>
      </c>
      <c r="S586" s="99" t="str">
        <f>IF(ISBLANK('Mortgage 2 Monthly calcs'!O586),"",'Mortgage 2 Monthly calcs'!O586)</f>
        <v/>
      </c>
      <c r="T586" s="99"/>
      <c r="U586" s="99">
        <f>IF(ISBLANK('Mortgage 2 Monthly calcs'!P586),"",'Mortgage 2 Monthly calcs'!P586)</f>
        <v>0</v>
      </c>
      <c r="V586" s="99" t="str">
        <f>IF(ISBLANK('Mortgage 2 Monthly calcs'!Q586),"",'Mortgage 2 Monthly calcs'!Q586)</f>
        <v/>
      </c>
      <c r="W586" s="99" t="str">
        <f>IF(ISBLANK('Mortgage 2 Monthly calcs'!R586),"",'Mortgage 2 Monthly calcs'!R586)</f>
        <v/>
      </c>
      <c r="X586" s="99">
        <f>IF(ISBLANK('Mortgage 2 Monthly calcs'!S586),"",'Mortgage 2 Monthly calcs'!S586)</f>
        <v>0</v>
      </c>
      <c r="Y586" s="99" t="str">
        <f>IF(ISBLANK('Mortgage 2 Monthly calcs'!T586),"",'Mortgage 2 Monthly calcs'!T586)</f>
        <v/>
      </c>
      <c r="Z586" s="99">
        <f>IF(ISBLANK('Mortgage 2 Monthly calcs'!U586),"",'Mortgage 2 Monthly calcs'!U586)</f>
        <v>93290.420445652519</v>
      </c>
      <c r="AA586" s="99" t="str">
        <f>IF(ISBLANK('Mortgage 2 Monthly calcs'!V586),"",'Mortgage 2 Monthly calcs'!V586)</f>
        <v/>
      </c>
      <c r="AB586" s="99" t="str">
        <f>IF(ISBLANK('Mortgage 2 Monthly calcs'!W586),"",'Mortgage 2 Monthly calcs'!W586)</f>
        <v/>
      </c>
    </row>
    <row r="587" spans="2:28" x14ac:dyDescent="0.25">
      <c r="B587" s="110"/>
      <c r="C587" s="111"/>
      <c r="D587" s="124">
        <f>D575+1</f>
        <v>48</v>
      </c>
      <c r="E587" s="122" t="str">
        <f>IF(ISBLANK('Mortgage 2 Monthly calcs'!E587),"",'Mortgage 2 Monthly calcs'!E587)</f>
        <v/>
      </c>
      <c r="F587" s="122" t="str">
        <f>IF(ISBLANK('Mortgage 2 Monthly calcs'!F587),"",'Mortgage 2 Monthly calcs'!F587)</f>
        <v>Oct</v>
      </c>
      <c r="G587" s="123"/>
      <c r="H587" s="123">
        <f>IF(ISBLANK('Mortgage 2 Monthly calcs'!G587),"",'Mortgage 2 Monthly calcs'!G587)</f>
        <v>0</v>
      </c>
      <c r="I587" s="99" t="e">
        <f>IF(ISBLANK('Mortgage 2 Monthly calcs'!H587),"",'Mortgage 2 Monthly calcs'!H587)</f>
        <v>#VALUE!</v>
      </c>
      <c r="J587" s="99">
        <f>IF(ISBLANK('Mortgage 2 Monthly calcs'!I587),"",'Mortgage 2 Monthly calcs'!I587)</f>
        <v>0</v>
      </c>
      <c r="K587" s="99" t="str">
        <f>IF(ISBLANK('Mortgage 2 Monthly calcs'!J587),"",'Mortgage 2 Monthly calcs'!J587)</f>
        <v/>
      </c>
      <c r="L587" s="99"/>
      <c r="M587" s="99">
        <f>IF(ISBLANK('Mortgage 2 Monthly calcs'!K587),"",'Mortgage 2 Monthly calcs'!K587)</f>
        <v>0</v>
      </c>
      <c r="N587" s="99"/>
      <c r="O587" s="99" t="e">
        <f>IF(ISBLANK('Mortgage 2 Monthly calcs'!L587),"",'Mortgage 2 Monthly calcs'!L587)</f>
        <v>#VALUE!</v>
      </c>
      <c r="P587" s="99"/>
      <c r="Q587" s="99" t="str">
        <f>IF(ISBLANK('Mortgage 2 Monthly calcs'!M587),"",'Mortgage 2 Monthly calcs'!M587)</f>
        <v/>
      </c>
      <c r="R587" s="99" t="str">
        <f>IF(ISBLANK('Mortgage 2 Monthly calcs'!N587),"",'Mortgage 2 Monthly calcs'!N587)</f>
        <v/>
      </c>
      <c r="S587" s="99" t="str">
        <f>IF(ISBLANK('Mortgage 2 Monthly calcs'!O587),"",'Mortgage 2 Monthly calcs'!O587)</f>
        <v/>
      </c>
      <c r="T587" s="99"/>
      <c r="U587" s="99">
        <f>IF(ISBLANK('Mortgage 2 Monthly calcs'!P587),"",'Mortgage 2 Monthly calcs'!P587)</f>
        <v>0</v>
      </c>
      <c r="V587" s="99" t="str">
        <f>IF(ISBLANK('Mortgage 2 Monthly calcs'!Q587),"",'Mortgage 2 Monthly calcs'!Q587)</f>
        <v/>
      </c>
      <c r="W587" s="99" t="str">
        <f>IF(ISBLANK('Mortgage 2 Monthly calcs'!R587),"",'Mortgage 2 Monthly calcs'!R587)</f>
        <v/>
      </c>
      <c r="X587" s="99">
        <f>IF(ISBLANK('Mortgage 2 Monthly calcs'!S587),"",'Mortgage 2 Monthly calcs'!S587)</f>
        <v>0</v>
      </c>
      <c r="Y587" s="99" t="str">
        <f>IF(ISBLANK('Mortgage 2 Monthly calcs'!T587),"",'Mortgage 2 Monthly calcs'!T587)</f>
        <v/>
      </c>
      <c r="Z587" s="99">
        <f>IF(ISBLANK('Mortgage 2 Monthly calcs'!U587),"",'Mortgage 2 Monthly calcs'!U587)</f>
        <v>93290.420445652519</v>
      </c>
      <c r="AA587" s="99" t="str">
        <f>IF(ISBLANK('Mortgage 2 Monthly calcs'!V587),"",'Mortgage 2 Monthly calcs'!V587)</f>
        <v/>
      </c>
      <c r="AB587" s="99" t="str">
        <f>IF(ISBLANK('Mortgage 2 Monthly calcs'!W587),"",'Mortgage 2 Monthly calcs'!W587)</f>
        <v/>
      </c>
    </row>
    <row r="588" spans="2:28" x14ac:dyDescent="0.25">
      <c r="B588" s="110"/>
      <c r="C588" s="111"/>
      <c r="D588" s="124"/>
      <c r="E588" s="122" t="str">
        <f>IF(ISBLANK('Mortgage 2 Monthly calcs'!E588),"",'Mortgage 2 Monthly calcs'!E588)</f>
        <v/>
      </c>
      <c r="F588" s="122" t="str">
        <f>IF(ISBLANK('Mortgage 2 Monthly calcs'!F588),"",'Mortgage 2 Monthly calcs'!F588)</f>
        <v>Nov</v>
      </c>
      <c r="G588" s="123"/>
      <c r="H588" s="123">
        <f>IF(ISBLANK('Mortgage 2 Monthly calcs'!G588),"",'Mortgage 2 Monthly calcs'!G588)</f>
        <v>0</v>
      </c>
      <c r="I588" s="99" t="e">
        <f>IF(ISBLANK('Mortgage 2 Monthly calcs'!H588),"",'Mortgage 2 Monthly calcs'!H588)</f>
        <v>#VALUE!</v>
      </c>
      <c r="J588" s="99">
        <f>IF(ISBLANK('Mortgage 2 Monthly calcs'!I588),"",'Mortgage 2 Monthly calcs'!I588)</f>
        <v>0</v>
      </c>
      <c r="K588" s="99" t="str">
        <f>IF(ISBLANK('Mortgage 2 Monthly calcs'!J588),"",'Mortgage 2 Monthly calcs'!J588)</f>
        <v/>
      </c>
      <c r="L588" s="99"/>
      <c r="M588" s="99">
        <f>IF(ISBLANK('Mortgage 2 Monthly calcs'!K588),"",'Mortgage 2 Monthly calcs'!K588)</f>
        <v>0</v>
      </c>
      <c r="N588" s="99"/>
      <c r="O588" s="99" t="e">
        <f>IF(ISBLANK('Mortgage 2 Monthly calcs'!L588),"",'Mortgage 2 Monthly calcs'!L588)</f>
        <v>#VALUE!</v>
      </c>
      <c r="P588" s="99"/>
      <c r="Q588" s="99" t="str">
        <f>IF(ISBLANK('Mortgage 2 Monthly calcs'!M588),"",'Mortgage 2 Monthly calcs'!M588)</f>
        <v/>
      </c>
      <c r="R588" s="99" t="str">
        <f>IF(ISBLANK('Mortgage 2 Monthly calcs'!N588),"",'Mortgage 2 Monthly calcs'!N588)</f>
        <v/>
      </c>
      <c r="S588" s="99" t="str">
        <f>IF(ISBLANK('Mortgage 2 Monthly calcs'!O588),"",'Mortgage 2 Monthly calcs'!O588)</f>
        <v/>
      </c>
      <c r="T588" s="99"/>
      <c r="U588" s="99">
        <f>IF(ISBLANK('Mortgage 2 Monthly calcs'!P588),"",'Mortgage 2 Monthly calcs'!P588)</f>
        <v>0</v>
      </c>
      <c r="V588" s="99" t="str">
        <f>IF(ISBLANK('Mortgage 2 Monthly calcs'!Q588),"",'Mortgage 2 Monthly calcs'!Q588)</f>
        <v/>
      </c>
      <c r="W588" s="99" t="str">
        <f>IF(ISBLANK('Mortgage 2 Monthly calcs'!R588),"",'Mortgage 2 Monthly calcs'!R588)</f>
        <v/>
      </c>
      <c r="X588" s="99">
        <f>IF(ISBLANK('Mortgage 2 Monthly calcs'!S588),"",'Mortgage 2 Monthly calcs'!S588)</f>
        <v>0</v>
      </c>
      <c r="Y588" s="99" t="str">
        <f>IF(ISBLANK('Mortgage 2 Monthly calcs'!T588),"",'Mortgage 2 Monthly calcs'!T588)</f>
        <v/>
      </c>
      <c r="Z588" s="99">
        <f>IF(ISBLANK('Mortgage 2 Monthly calcs'!U588),"",'Mortgage 2 Monthly calcs'!U588)</f>
        <v>93290.420445652519</v>
      </c>
      <c r="AA588" s="99" t="str">
        <f>IF(ISBLANK('Mortgage 2 Monthly calcs'!V588),"",'Mortgage 2 Monthly calcs'!V588)</f>
        <v/>
      </c>
      <c r="AB588" s="99" t="str">
        <f>IF(ISBLANK('Mortgage 2 Monthly calcs'!W588),"",'Mortgage 2 Monthly calcs'!W588)</f>
        <v/>
      </c>
    </row>
    <row r="589" spans="2:28" x14ac:dyDescent="0.25">
      <c r="B589" s="110"/>
      <c r="C589" s="111"/>
      <c r="D589" s="124"/>
      <c r="E589" s="122" t="str">
        <f>IF(ISBLANK('Mortgage 2 Monthly calcs'!E589),"",'Mortgage 2 Monthly calcs'!E589)</f>
        <v/>
      </c>
      <c r="F589" s="122" t="str">
        <f>IF(ISBLANK('Mortgage 2 Monthly calcs'!F589),"",'Mortgage 2 Monthly calcs'!F589)</f>
        <v>Dec</v>
      </c>
      <c r="G589" s="123"/>
      <c r="H589" s="123">
        <f>IF(ISBLANK('Mortgage 2 Monthly calcs'!G589),"",'Mortgage 2 Monthly calcs'!G589)</f>
        <v>0</v>
      </c>
      <c r="I589" s="99" t="e">
        <f>IF(ISBLANK('Mortgage 2 Monthly calcs'!H589),"",'Mortgage 2 Monthly calcs'!H589)</f>
        <v>#VALUE!</v>
      </c>
      <c r="J589" s="99">
        <f>IF(ISBLANK('Mortgage 2 Monthly calcs'!I589),"",'Mortgage 2 Monthly calcs'!I589)</f>
        <v>0</v>
      </c>
      <c r="K589" s="99" t="str">
        <f>IF(ISBLANK('Mortgage 2 Monthly calcs'!J589),"",'Mortgage 2 Monthly calcs'!J589)</f>
        <v/>
      </c>
      <c r="L589" s="99"/>
      <c r="M589" s="99">
        <f>IF(ISBLANK('Mortgage 2 Monthly calcs'!K589),"",'Mortgage 2 Monthly calcs'!K589)</f>
        <v>0</v>
      </c>
      <c r="N589" s="99"/>
      <c r="O589" s="99" t="e">
        <f>IF(ISBLANK('Mortgage 2 Monthly calcs'!L589),"",'Mortgage 2 Monthly calcs'!L589)</f>
        <v>#VALUE!</v>
      </c>
      <c r="P589" s="99"/>
      <c r="Q589" s="99" t="str">
        <f>IF(ISBLANK('Mortgage 2 Monthly calcs'!M589),"",'Mortgage 2 Monthly calcs'!M589)</f>
        <v/>
      </c>
      <c r="R589" s="99" t="str">
        <f>IF(ISBLANK('Mortgage 2 Monthly calcs'!N589),"",'Mortgage 2 Monthly calcs'!N589)</f>
        <v/>
      </c>
      <c r="S589" s="99" t="str">
        <f>IF(ISBLANK('Mortgage 2 Monthly calcs'!O589),"",'Mortgage 2 Monthly calcs'!O589)</f>
        <v/>
      </c>
      <c r="T589" s="99"/>
      <c r="U589" s="99">
        <f>IF(ISBLANK('Mortgage 2 Monthly calcs'!P589),"",'Mortgage 2 Monthly calcs'!P589)</f>
        <v>0</v>
      </c>
      <c r="V589" s="99" t="str">
        <f>IF(ISBLANK('Mortgage 2 Monthly calcs'!Q589),"",'Mortgage 2 Monthly calcs'!Q589)</f>
        <v/>
      </c>
      <c r="W589" s="99" t="str">
        <f>IF(ISBLANK('Mortgage 2 Monthly calcs'!R589),"",'Mortgage 2 Monthly calcs'!R589)</f>
        <v/>
      </c>
      <c r="X589" s="99">
        <f>IF(ISBLANK('Mortgage 2 Monthly calcs'!S589),"",'Mortgage 2 Monthly calcs'!S589)</f>
        <v>0</v>
      </c>
      <c r="Y589" s="99" t="str">
        <f>IF(ISBLANK('Mortgage 2 Monthly calcs'!T589),"",'Mortgage 2 Monthly calcs'!T589)</f>
        <v/>
      </c>
      <c r="Z589" s="99">
        <f>IF(ISBLANK('Mortgage 2 Monthly calcs'!U589),"",'Mortgage 2 Monthly calcs'!U589)</f>
        <v>93290.420445652519</v>
      </c>
      <c r="AA589" s="99" t="str">
        <f>IF(ISBLANK('Mortgage 2 Monthly calcs'!V589),"",'Mortgage 2 Monthly calcs'!V589)</f>
        <v/>
      </c>
      <c r="AB589" s="99" t="str">
        <f>IF(ISBLANK('Mortgage 2 Monthly calcs'!W589),"",'Mortgage 2 Monthly calcs'!W589)</f>
        <v/>
      </c>
    </row>
    <row r="590" spans="2:28" x14ac:dyDescent="0.25">
      <c r="B590" s="110"/>
      <c r="C590" s="111"/>
      <c r="D590" s="124"/>
      <c r="E590" s="122">
        <f>IF(ISBLANK('Mortgage 2 Monthly calcs'!E590),"",'Mortgage 2 Monthly calcs'!E590)</f>
        <v>2058</v>
      </c>
      <c r="F590" s="122" t="str">
        <f>IF(ISBLANK('Mortgage 2 Monthly calcs'!F590),"",'Mortgage 2 Monthly calcs'!F590)</f>
        <v>Jan</v>
      </c>
      <c r="G590" s="123"/>
      <c r="H590" s="123">
        <f>IF(ISBLANK('Mortgage 2 Monthly calcs'!G590),"",'Mortgage 2 Monthly calcs'!G590)</f>
        <v>0</v>
      </c>
      <c r="I590" s="99" t="e">
        <f>IF(ISBLANK('Mortgage 2 Monthly calcs'!H590),"",'Mortgage 2 Monthly calcs'!H590)</f>
        <v>#VALUE!</v>
      </c>
      <c r="J590" s="99">
        <f>IF(ISBLANK('Mortgage 2 Monthly calcs'!I590),"",'Mortgage 2 Monthly calcs'!I590)</f>
        <v>0</v>
      </c>
      <c r="K590" s="99" t="str">
        <f>IF(ISBLANK('Mortgage 2 Monthly calcs'!J590),"",'Mortgage 2 Monthly calcs'!J590)</f>
        <v/>
      </c>
      <c r="L590" s="99"/>
      <c r="M590" s="99">
        <f>IF(ISBLANK('Mortgage 2 Monthly calcs'!K590),"",'Mortgage 2 Monthly calcs'!K590)</f>
        <v>0</v>
      </c>
      <c r="N590" s="99"/>
      <c r="O590" s="99" t="e">
        <f>IF(ISBLANK('Mortgage 2 Monthly calcs'!L590),"",'Mortgage 2 Monthly calcs'!L590)</f>
        <v>#VALUE!</v>
      </c>
      <c r="P590" s="99"/>
      <c r="Q590" s="99" t="str">
        <f>IF(ISBLANK('Mortgage 2 Monthly calcs'!M590),"",'Mortgage 2 Monthly calcs'!M590)</f>
        <v/>
      </c>
      <c r="R590" s="99" t="str">
        <f>IF(ISBLANK('Mortgage 2 Monthly calcs'!N590),"",'Mortgage 2 Monthly calcs'!N590)</f>
        <v/>
      </c>
      <c r="S590" s="99" t="str">
        <f>IF(ISBLANK('Mortgage 2 Monthly calcs'!O590),"",'Mortgage 2 Monthly calcs'!O590)</f>
        <v/>
      </c>
      <c r="T590" s="99"/>
      <c r="U590" s="99">
        <f>IF(ISBLANK('Mortgage 2 Monthly calcs'!P590),"",'Mortgage 2 Monthly calcs'!P590)</f>
        <v>0</v>
      </c>
      <c r="V590" s="99" t="str">
        <f>IF(ISBLANK('Mortgage 2 Monthly calcs'!Q590),"",'Mortgage 2 Monthly calcs'!Q590)</f>
        <v/>
      </c>
      <c r="W590" s="99" t="str">
        <f>IF(ISBLANK('Mortgage 2 Monthly calcs'!R590),"",'Mortgage 2 Monthly calcs'!R590)</f>
        <v/>
      </c>
      <c r="X590" s="99">
        <f>IF(ISBLANK('Mortgage 2 Monthly calcs'!S590),"",'Mortgage 2 Monthly calcs'!S590)</f>
        <v>0</v>
      </c>
      <c r="Y590" s="99" t="str">
        <f>IF(ISBLANK('Mortgage 2 Monthly calcs'!T590),"",'Mortgage 2 Monthly calcs'!T590)</f>
        <v/>
      </c>
      <c r="Z590" s="99">
        <f>IF(ISBLANK('Mortgage 2 Monthly calcs'!U590),"",'Mortgage 2 Monthly calcs'!U590)</f>
        <v>93290.420445652519</v>
      </c>
      <c r="AA590" s="99" t="str">
        <f>IF(ISBLANK('Mortgage 2 Monthly calcs'!V590),"",'Mortgage 2 Monthly calcs'!V590)</f>
        <v/>
      </c>
      <c r="AB590" s="99" t="str">
        <f>IF(ISBLANK('Mortgage 2 Monthly calcs'!W590),"",'Mortgage 2 Monthly calcs'!W590)</f>
        <v/>
      </c>
    </row>
    <row r="591" spans="2:28" x14ac:dyDescent="0.25">
      <c r="B591" s="110"/>
      <c r="C591" s="111"/>
      <c r="D591" s="124"/>
      <c r="E591" s="122" t="str">
        <f>IF(ISBLANK('Mortgage 2 Monthly calcs'!E591),"",'Mortgage 2 Monthly calcs'!E591)</f>
        <v/>
      </c>
      <c r="F591" s="122" t="str">
        <f>IF(ISBLANK('Mortgage 2 Monthly calcs'!F591),"",'Mortgage 2 Monthly calcs'!F591)</f>
        <v>Feb</v>
      </c>
      <c r="G591" s="123"/>
      <c r="H591" s="123">
        <f>IF(ISBLANK('Mortgage 2 Monthly calcs'!G591),"",'Mortgage 2 Monthly calcs'!G591)</f>
        <v>0</v>
      </c>
      <c r="I591" s="99" t="e">
        <f>IF(ISBLANK('Mortgage 2 Monthly calcs'!H591),"",'Mortgage 2 Monthly calcs'!H591)</f>
        <v>#VALUE!</v>
      </c>
      <c r="J591" s="99">
        <f>IF(ISBLANK('Mortgage 2 Monthly calcs'!I591),"",'Mortgage 2 Monthly calcs'!I591)</f>
        <v>0</v>
      </c>
      <c r="K591" s="99" t="str">
        <f>IF(ISBLANK('Mortgage 2 Monthly calcs'!J591),"",'Mortgage 2 Monthly calcs'!J591)</f>
        <v/>
      </c>
      <c r="L591" s="99"/>
      <c r="M591" s="99">
        <f>IF(ISBLANK('Mortgage 2 Monthly calcs'!K591),"",'Mortgage 2 Monthly calcs'!K591)</f>
        <v>0</v>
      </c>
      <c r="N591" s="99"/>
      <c r="O591" s="99" t="e">
        <f>IF(ISBLANK('Mortgage 2 Monthly calcs'!L591),"",'Mortgage 2 Monthly calcs'!L591)</f>
        <v>#VALUE!</v>
      </c>
      <c r="P591" s="99"/>
      <c r="Q591" s="99" t="str">
        <f>IF(ISBLANK('Mortgage 2 Monthly calcs'!M591),"",'Mortgage 2 Monthly calcs'!M591)</f>
        <v/>
      </c>
      <c r="R591" s="99" t="str">
        <f>IF(ISBLANK('Mortgage 2 Monthly calcs'!N591),"",'Mortgage 2 Monthly calcs'!N591)</f>
        <v/>
      </c>
      <c r="S591" s="99" t="str">
        <f>IF(ISBLANK('Mortgage 2 Monthly calcs'!O591),"",'Mortgage 2 Monthly calcs'!O591)</f>
        <v/>
      </c>
      <c r="T591" s="99"/>
      <c r="U591" s="99">
        <f>IF(ISBLANK('Mortgage 2 Monthly calcs'!P591),"",'Mortgage 2 Monthly calcs'!P591)</f>
        <v>0</v>
      </c>
      <c r="V591" s="99" t="str">
        <f>IF(ISBLANK('Mortgage 2 Monthly calcs'!Q591),"",'Mortgage 2 Monthly calcs'!Q591)</f>
        <v/>
      </c>
      <c r="W591" s="99" t="str">
        <f>IF(ISBLANK('Mortgage 2 Monthly calcs'!R591),"",'Mortgage 2 Monthly calcs'!R591)</f>
        <v/>
      </c>
      <c r="X591" s="99">
        <f>IF(ISBLANK('Mortgage 2 Monthly calcs'!S591),"",'Mortgage 2 Monthly calcs'!S591)</f>
        <v>0</v>
      </c>
      <c r="Y591" s="99" t="str">
        <f>IF(ISBLANK('Mortgage 2 Monthly calcs'!T591),"",'Mortgage 2 Monthly calcs'!T591)</f>
        <v/>
      </c>
      <c r="Z591" s="99">
        <f>IF(ISBLANK('Mortgage 2 Monthly calcs'!U591),"",'Mortgage 2 Monthly calcs'!U591)</f>
        <v>93290.420445652519</v>
      </c>
      <c r="AA591" s="99" t="str">
        <f>IF(ISBLANK('Mortgage 2 Monthly calcs'!V591),"",'Mortgage 2 Monthly calcs'!V591)</f>
        <v/>
      </c>
      <c r="AB591" s="99" t="str">
        <f>IF(ISBLANK('Mortgage 2 Monthly calcs'!W591),"",'Mortgage 2 Monthly calcs'!W591)</f>
        <v/>
      </c>
    </row>
    <row r="592" spans="2:28" x14ac:dyDescent="0.25">
      <c r="B592" s="110"/>
      <c r="C592" s="111"/>
      <c r="D592" s="124"/>
      <c r="E592" s="122" t="str">
        <f>IF(ISBLANK('Mortgage 2 Monthly calcs'!E592),"",'Mortgage 2 Monthly calcs'!E592)</f>
        <v/>
      </c>
      <c r="F592" s="122" t="str">
        <f>IF(ISBLANK('Mortgage 2 Monthly calcs'!F592),"",'Mortgage 2 Monthly calcs'!F592)</f>
        <v>Mar</v>
      </c>
      <c r="G592" s="123"/>
      <c r="H592" s="123">
        <f>IF(ISBLANK('Mortgage 2 Monthly calcs'!G592),"",'Mortgage 2 Monthly calcs'!G592)</f>
        <v>0</v>
      </c>
      <c r="I592" s="99" t="e">
        <f>IF(ISBLANK('Mortgage 2 Monthly calcs'!H592),"",'Mortgage 2 Monthly calcs'!H592)</f>
        <v>#VALUE!</v>
      </c>
      <c r="J592" s="99">
        <f>IF(ISBLANK('Mortgage 2 Monthly calcs'!I592),"",'Mortgage 2 Monthly calcs'!I592)</f>
        <v>0</v>
      </c>
      <c r="K592" s="99" t="str">
        <f>IF(ISBLANK('Mortgage 2 Monthly calcs'!J592),"",'Mortgage 2 Monthly calcs'!J592)</f>
        <v/>
      </c>
      <c r="L592" s="99"/>
      <c r="M592" s="99">
        <f>IF(ISBLANK('Mortgage 2 Monthly calcs'!K592),"",'Mortgage 2 Monthly calcs'!K592)</f>
        <v>0</v>
      </c>
      <c r="N592" s="99"/>
      <c r="O592" s="99" t="e">
        <f>IF(ISBLANK('Mortgage 2 Monthly calcs'!L592),"",'Mortgage 2 Monthly calcs'!L592)</f>
        <v>#VALUE!</v>
      </c>
      <c r="P592" s="99"/>
      <c r="Q592" s="99" t="str">
        <f>IF(ISBLANK('Mortgage 2 Monthly calcs'!M592),"",'Mortgage 2 Monthly calcs'!M592)</f>
        <v/>
      </c>
      <c r="R592" s="99" t="str">
        <f>IF(ISBLANK('Mortgage 2 Monthly calcs'!N592),"",'Mortgage 2 Monthly calcs'!N592)</f>
        <v/>
      </c>
      <c r="S592" s="99" t="str">
        <f>IF(ISBLANK('Mortgage 2 Monthly calcs'!O592),"",'Mortgage 2 Monthly calcs'!O592)</f>
        <v/>
      </c>
      <c r="T592" s="99"/>
      <c r="U592" s="99">
        <f>IF(ISBLANK('Mortgage 2 Monthly calcs'!P592),"",'Mortgage 2 Monthly calcs'!P592)</f>
        <v>0</v>
      </c>
      <c r="V592" s="99" t="str">
        <f>IF(ISBLANK('Mortgage 2 Monthly calcs'!Q592),"",'Mortgage 2 Monthly calcs'!Q592)</f>
        <v/>
      </c>
      <c r="W592" s="99" t="str">
        <f>IF(ISBLANK('Mortgage 2 Monthly calcs'!R592),"",'Mortgage 2 Monthly calcs'!R592)</f>
        <v/>
      </c>
      <c r="X592" s="99">
        <f>IF(ISBLANK('Mortgage 2 Monthly calcs'!S592),"",'Mortgage 2 Monthly calcs'!S592)</f>
        <v>0</v>
      </c>
      <c r="Y592" s="99" t="str">
        <f>IF(ISBLANK('Mortgage 2 Monthly calcs'!T592),"",'Mortgage 2 Monthly calcs'!T592)</f>
        <v/>
      </c>
      <c r="Z592" s="99">
        <f>IF(ISBLANK('Mortgage 2 Monthly calcs'!U592),"",'Mortgage 2 Monthly calcs'!U592)</f>
        <v>93290.420445652519</v>
      </c>
      <c r="AA592" s="99" t="str">
        <f>IF(ISBLANK('Mortgage 2 Monthly calcs'!V592),"",'Mortgage 2 Monthly calcs'!V592)</f>
        <v/>
      </c>
      <c r="AB592" s="99" t="str">
        <f>IF(ISBLANK('Mortgage 2 Monthly calcs'!W592),"",'Mortgage 2 Monthly calcs'!W592)</f>
        <v/>
      </c>
    </row>
    <row r="593" spans="2:28" x14ac:dyDescent="0.25">
      <c r="B593" s="110"/>
      <c r="C593" s="111"/>
      <c r="D593" s="124"/>
      <c r="E593" s="122" t="str">
        <f>IF(ISBLANK('Mortgage 2 Monthly calcs'!E593),"",'Mortgage 2 Monthly calcs'!E593)</f>
        <v/>
      </c>
      <c r="F593" s="122" t="str">
        <f>IF(ISBLANK('Mortgage 2 Monthly calcs'!F593),"",'Mortgage 2 Monthly calcs'!F593)</f>
        <v>Apr</v>
      </c>
      <c r="G593" s="123"/>
      <c r="H593" s="123">
        <f>IF(ISBLANK('Mortgage 2 Monthly calcs'!G593),"",'Mortgage 2 Monthly calcs'!G593)</f>
        <v>0</v>
      </c>
      <c r="I593" s="99" t="e">
        <f>IF(ISBLANK('Mortgage 2 Monthly calcs'!H593),"",'Mortgage 2 Monthly calcs'!H593)</f>
        <v>#VALUE!</v>
      </c>
      <c r="J593" s="99">
        <f>IF(ISBLANK('Mortgage 2 Monthly calcs'!I593),"",'Mortgage 2 Monthly calcs'!I593)</f>
        <v>0</v>
      </c>
      <c r="K593" s="99" t="str">
        <f>IF(ISBLANK('Mortgage 2 Monthly calcs'!J593),"",'Mortgage 2 Monthly calcs'!J593)</f>
        <v/>
      </c>
      <c r="L593" s="99"/>
      <c r="M593" s="99">
        <f>IF(ISBLANK('Mortgage 2 Monthly calcs'!K593),"",'Mortgage 2 Monthly calcs'!K593)</f>
        <v>0</v>
      </c>
      <c r="N593" s="99"/>
      <c r="O593" s="99" t="e">
        <f>IF(ISBLANK('Mortgage 2 Monthly calcs'!L593),"",'Mortgage 2 Monthly calcs'!L593)</f>
        <v>#VALUE!</v>
      </c>
      <c r="P593" s="99"/>
      <c r="Q593" s="99" t="str">
        <f>IF(ISBLANK('Mortgage 2 Monthly calcs'!M593),"",'Mortgage 2 Monthly calcs'!M593)</f>
        <v/>
      </c>
      <c r="R593" s="99" t="str">
        <f>IF(ISBLANK('Mortgage 2 Monthly calcs'!N593),"",'Mortgage 2 Monthly calcs'!N593)</f>
        <v/>
      </c>
      <c r="S593" s="99" t="str">
        <f>IF(ISBLANK('Mortgage 2 Monthly calcs'!O593),"",'Mortgage 2 Monthly calcs'!O593)</f>
        <v/>
      </c>
      <c r="T593" s="99"/>
      <c r="U593" s="99">
        <f>IF(ISBLANK('Mortgage 2 Monthly calcs'!P593),"",'Mortgage 2 Monthly calcs'!P593)</f>
        <v>0</v>
      </c>
      <c r="V593" s="99" t="str">
        <f>IF(ISBLANK('Mortgage 2 Monthly calcs'!Q593),"",'Mortgage 2 Monthly calcs'!Q593)</f>
        <v/>
      </c>
      <c r="W593" s="99" t="str">
        <f>IF(ISBLANK('Mortgage 2 Monthly calcs'!R593),"",'Mortgage 2 Monthly calcs'!R593)</f>
        <v/>
      </c>
      <c r="X593" s="99">
        <f>IF(ISBLANK('Mortgage 2 Monthly calcs'!S593),"",'Mortgage 2 Monthly calcs'!S593)</f>
        <v>0</v>
      </c>
      <c r="Y593" s="99" t="str">
        <f>IF(ISBLANK('Mortgage 2 Monthly calcs'!T593),"",'Mortgage 2 Monthly calcs'!T593)</f>
        <v/>
      </c>
      <c r="Z593" s="99">
        <f>IF(ISBLANK('Mortgage 2 Monthly calcs'!U593),"",'Mortgage 2 Monthly calcs'!U593)</f>
        <v>93290.420445652519</v>
      </c>
      <c r="AA593" s="99" t="str">
        <f>IF(ISBLANK('Mortgage 2 Monthly calcs'!V593),"",'Mortgage 2 Monthly calcs'!V593)</f>
        <v/>
      </c>
      <c r="AB593" s="99" t="str">
        <f>IF(ISBLANK('Mortgage 2 Monthly calcs'!W593),"",'Mortgage 2 Monthly calcs'!W593)</f>
        <v/>
      </c>
    </row>
    <row r="594" spans="2:28" x14ac:dyDescent="0.25">
      <c r="B594" s="110"/>
      <c r="C594" s="111"/>
      <c r="D594" s="124"/>
      <c r="E594" s="122" t="str">
        <f>IF(ISBLANK('Mortgage 2 Monthly calcs'!E594),"",'Mortgage 2 Monthly calcs'!E594)</f>
        <v/>
      </c>
      <c r="F594" s="122" t="str">
        <f>IF(ISBLANK('Mortgage 2 Monthly calcs'!F594),"",'Mortgage 2 Monthly calcs'!F594)</f>
        <v>May</v>
      </c>
      <c r="G594" s="123"/>
      <c r="H594" s="123">
        <f>IF(ISBLANK('Mortgage 2 Monthly calcs'!G594),"",'Mortgage 2 Monthly calcs'!G594)</f>
        <v>0</v>
      </c>
      <c r="I594" s="99" t="e">
        <f>IF(ISBLANK('Mortgage 2 Monthly calcs'!H594),"",'Mortgage 2 Monthly calcs'!H594)</f>
        <v>#VALUE!</v>
      </c>
      <c r="J594" s="99">
        <f>IF(ISBLANK('Mortgage 2 Monthly calcs'!I594),"",'Mortgage 2 Monthly calcs'!I594)</f>
        <v>0</v>
      </c>
      <c r="K594" s="99" t="str">
        <f>IF(ISBLANK('Mortgage 2 Monthly calcs'!J594),"",'Mortgage 2 Monthly calcs'!J594)</f>
        <v/>
      </c>
      <c r="L594" s="99"/>
      <c r="M594" s="99">
        <f>IF(ISBLANK('Mortgage 2 Monthly calcs'!K594),"",'Mortgage 2 Monthly calcs'!K594)</f>
        <v>0</v>
      </c>
      <c r="N594" s="99"/>
      <c r="O594" s="99" t="e">
        <f>IF(ISBLANK('Mortgage 2 Monthly calcs'!L594),"",'Mortgage 2 Monthly calcs'!L594)</f>
        <v>#VALUE!</v>
      </c>
      <c r="P594" s="99"/>
      <c r="Q594" s="99" t="str">
        <f>IF(ISBLANK('Mortgage 2 Monthly calcs'!M594),"",'Mortgage 2 Monthly calcs'!M594)</f>
        <v/>
      </c>
      <c r="R594" s="99" t="str">
        <f>IF(ISBLANK('Mortgage 2 Monthly calcs'!N594),"",'Mortgage 2 Monthly calcs'!N594)</f>
        <v/>
      </c>
      <c r="S594" s="99" t="str">
        <f>IF(ISBLANK('Mortgage 2 Monthly calcs'!O594),"",'Mortgage 2 Monthly calcs'!O594)</f>
        <v/>
      </c>
      <c r="T594" s="99"/>
      <c r="U594" s="99">
        <f>IF(ISBLANK('Mortgage 2 Monthly calcs'!P594),"",'Mortgage 2 Monthly calcs'!P594)</f>
        <v>0</v>
      </c>
      <c r="V594" s="99" t="str">
        <f>IF(ISBLANK('Mortgage 2 Monthly calcs'!Q594),"",'Mortgage 2 Monthly calcs'!Q594)</f>
        <v/>
      </c>
      <c r="W594" s="99" t="str">
        <f>IF(ISBLANK('Mortgage 2 Monthly calcs'!R594),"",'Mortgage 2 Monthly calcs'!R594)</f>
        <v/>
      </c>
      <c r="X594" s="99">
        <f>IF(ISBLANK('Mortgage 2 Monthly calcs'!S594),"",'Mortgage 2 Monthly calcs'!S594)</f>
        <v>0</v>
      </c>
      <c r="Y594" s="99" t="str">
        <f>IF(ISBLANK('Mortgage 2 Monthly calcs'!T594),"",'Mortgage 2 Monthly calcs'!T594)</f>
        <v/>
      </c>
      <c r="Z594" s="99">
        <f>IF(ISBLANK('Mortgage 2 Monthly calcs'!U594),"",'Mortgage 2 Monthly calcs'!U594)</f>
        <v>93290.420445652519</v>
      </c>
      <c r="AA594" s="99" t="str">
        <f>IF(ISBLANK('Mortgage 2 Monthly calcs'!V594),"",'Mortgage 2 Monthly calcs'!V594)</f>
        <v/>
      </c>
      <c r="AB594" s="99" t="str">
        <f>IF(ISBLANK('Mortgage 2 Monthly calcs'!W594),"",'Mortgage 2 Monthly calcs'!W594)</f>
        <v/>
      </c>
    </row>
    <row r="595" spans="2:28" x14ac:dyDescent="0.25">
      <c r="B595" s="110"/>
      <c r="C595" s="111"/>
      <c r="D595" s="124"/>
      <c r="E595" s="122" t="str">
        <f>IF(ISBLANK('Mortgage 2 Monthly calcs'!E595),"",'Mortgage 2 Monthly calcs'!E595)</f>
        <v/>
      </c>
      <c r="F595" s="122" t="str">
        <f>IF(ISBLANK('Mortgage 2 Monthly calcs'!F595),"",'Mortgage 2 Monthly calcs'!F595)</f>
        <v>Jun</v>
      </c>
      <c r="G595" s="123"/>
      <c r="H595" s="123">
        <f>IF(ISBLANK('Mortgage 2 Monthly calcs'!G595),"",'Mortgage 2 Monthly calcs'!G595)</f>
        <v>0</v>
      </c>
      <c r="I595" s="99" t="e">
        <f>IF(ISBLANK('Mortgage 2 Monthly calcs'!H595),"",'Mortgage 2 Monthly calcs'!H595)</f>
        <v>#VALUE!</v>
      </c>
      <c r="J595" s="99">
        <f>IF(ISBLANK('Mortgage 2 Monthly calcs'!I595),"",'Mortgage 2 Monthly calcs'!I595)</f>
        <v>0</v>
      </c>
      <c r="K595" s="99" t="str">
        <f>IF(ISBLANK('Mortgage 2 Monthly calcs'!J595),"",'Mortgage 2 Monthly calcs'!J595)</f>
        <v/>
      </c>
      <c r="L595" s="99"/>
      <c r="M595" s="99">
        <f>IF(ISBLANK('Mortgage 2 Monthly calcs'!K595),"",'Mortgage 2 Monthly calcs'!K595)</f>
        <v>0</v>
      </c>
      <c r="N595" s="99"/>
      <c r="O595" s="99" t="e">
        <f>IF(ISBLANK('Mortgage 2 Monthly calcs'!L595),"",'Mortgage 2 Monthly calcs'!L595)</f>
        <v>#VALUE!</v>
      </c>
      <c r="P595" s="99"/>
      <c r="Q595" s="99" t="str">
        <f>IF(ISBLANK('Mortgage 2 Monthly calcs'!M595),"",'Mortgage 2 Monthly calcs'!M595)</f>
        <v/>
      </c>
      <c r="R595" s="99" t="str">
        <f>IF(ISBLANK('Mortgage 2 Monthly calcs'!N595),"",'Mortgage 2 Monthly calcs'!N595)</f>
        <v/>
      </c>
      <c r="S595" s="99" t="str">
        <f>IF(ISBLANK('Mortgage 2 Monthly calcs'!O595),"",'Mortgage 2 Monthly calcs'!O595)</f>
        <v/>
      </c>
      <c r="T595" s="99"/>
      <c r="U595" s="99">
        <f>IF(ISBLANK('Mortgage 2 Monthly calcs'!P595),"",'Mortgage 2 Monthly calcs'!P595)</f>
        <v>0</v>
      </c>
      <c r="V595" s="99" t="str">
        <f>IF(ISBLANK('Mortgage 2 Monthly calcs'!Q595),"",'Mortgage 2 Monthly calcs'!Q595)</f>
        <v/>
      </c>
      <c r="W595" s="99" t="str">
        <f>IF(ISBLANK('Mortgage 2 Monthly calcs'!R595),"",'Mortgage 2 Monthly calcs'!R595)</f>
        <v/>
      </c>
      <c r="X595" s="99">
        <f>IF(ISBLANK('Mortgage 2 Monthly calcs'!S595),"",'Mortgage 2 Monthly calcs'!S595)</f>
        <v>0</v>
      </c>
      <c r="Y595" s="99" t="str">
        <f>IF(ISBLANK('Mortgage 2 Monthly calcs'!T595),"",'Mortgage 2 Monthly calcs'!T595)</f>
        <v/>
      </c>
      <c r="Z595" s="99">
        <f>IF(ISBLANK('Mortgage 2 Monthly calcs'!U595),"",'Mortgage 2 Monthly calcs'!U595)</f>
        <v>93290.420445652519</v>
      </c>
      <c r="AA595" s="99" t="str">
        <f>IF(ISBLANK('Mortgage 2 Monthly calcs'!V595),"",'Mortgage 2 Monthly calcs'!V595)</f>
        <v/>
      </c>
      <c r="AB595" s="99" t="str">
        <f>IF(ISBLANK('Mortgage 2 Monthly calcs'!W595),"",'Mortgage 2 Monthly calcs'!W595)</f>
        <v/>
      </c>
    </row>
    <row r="596" spans="2:28" x14ac:dyDescent="0.25">
      <c r="B596" s="110"/>
      <c r="C596" s="111"/>
      <c r="D596" s="124"/>
      <c r="E596" s="122" t="str">
        <f>IF(ISBLANK('Mortgage 2 Monthly calcs'!E596),"",'Mortgage 2 Monthly calcs'!E596)</f>
        <v/>
      </c>
      <c r="F596" s="122" t="str">
        <f>IF(ISBLANK('Mortgage 2 Monthly calcs'!F596),"",'Mortgage 2 Monthly calcs'!F596)</f>
        <v>Jul</v>
      </c>
      <c r="G596" s="123"/>
      <c r="H596" s="123">
        <f>IF(ISBLANK('Mortgage 2 Monthly calcs'!G596),"",'Mortgage 2 Monthly calcs'!G596)</f>
        <v>0</v>
      </c>
      <c r="I596" s="99" t="e">
        <f>IF(ISBLANK('Mortgage 2 Monthly calcs'!H596),"",'Mortgage 2 Monthly calcs'!H596)</f>
        <v>#VALUE!</v>
      </c>
      <c r="J596" s="99">
        <f>IF(ISBLANK('Mortgage 2 Monthly calcs'!I596),"",'Mortgage 2 Monthly calcs'!I596)</f>
        <v>0</v>
      </c>
      <c r="K596" s="99" t="str">
        <f>IF(ISBLANK('Mortgage 2 Monthly calcs'!J596),"",'Mortgage 2 Monthly calcs'!J596)</f>
        <v/>
      </c>
      <c r="L596" s="99"/>
      <c r="M596" s="99">
        <f>IF(ISBLANK('Mortgage 2 Monthly calcs'!K596),"",'Mortgage 2 Monthly calcs'!K596)</f>
        <v>0</v>
      </c>
      <c r="N596" s="99"/>
      <c r="O596" s="99" t="e">
        <f>IF(ISBLANK('Mortgage 2 Monthly calcs'!L596),"",'Mortgage 2 Monthly calcs'!L596)</f>
        <v>#VALUE!</v>
      </c>
      <c r="P596" s="99"/>
      <c r="Q596" s="99" t="str">
        <f>IF(ISBLANK('Mortgage 2 Monthly calcs'!M596),"",'Mortgage 2 Monthly calcs'!M596)</f>
        <v/>
      </c>
      <c r="R596" s="99" t="str">
        <f>IF(ISBLANK('Mortgage 2 Monthly calcs'!N596),"",'Mortgage 2 Monthly calcs'!N596)</f>
        <v/>
      </c>
      <c r="S596" s="99" t="str">
        <f>IF(ISBLANK('Mortgage 2 Monthly calcs'!O596),"",'Mortgage 2 Monthly calcs'!O596)</f>
        <v/>
      </c>
      <c r="T596" s="99"/>
      <c r="U596" s="99">
        <f>IF(ISBLANK('Mortgage 2 Monthly calcs'!P596),"",'Mortgage 2 Monthly calcs'!P596)</f>
        <v>0</v>
      </c>
      <c r="V596" s="99" t="str">
        <f>IF(ISBLANK('Mortgage 2 Monthly calcs'!Q596),"",'Mortgage 2 Monthly calcs'!Q596)</f>
        <v/>
      </c>
      <c r="W596" s="99" t="str">
        <f>IF(ISBLANK('Mortgage 2 Monthly calcs'!R596),"",'Mortgage 2 Monthly calcs'!R596)</f>
        <v/>
      </c>
      <c r="X596" s="99">
        <f>IF(ISBLANK('Mortgage 2 Monthly calcs'!S596),"",'Mortgage 2 Monthly calcs'!S596)</f>
        <v>0</v>
      </c>
      <c r="Y596" s="99" t="str">
        <f>IF(ISBLANK('Mortgage 2 Monthly calcs'!T596),"",'Mortgage 2 Monthly calcs'!T596)</f>
        <v/>
      </c>
      <c r="Z596" s="99">
        <f>IF(ISBLANK('Mortgage 2 Monthly calcs'!U596),"",'Mortgage 2 Monthly calcs'!U596)</f>
        <v>93290.420445652519</v>
      </c>
      <c r="AA596" s="99" t="str">
        <f>IF(ISBLANK('Mortgage 2 Monthly calcs'!V596),"",'Mortgage 2 Monthly calcs'!V596)</f>
        <v/>
      </c>
      <c r="AB596" s="99" t="str">
        <f>IF(ISBLANK('Mortgage 2 Monthly calcs'!W596),"",'Mortgage 2 Monthly calcs'!W596)</f>
        <v/>
      </c>
    </row>
    <row r="597" spans="2:28" x14ac:dyDescent="0.25">
      <c r="B597" s="110"/>
      <c r="C597" s="111"/>
      <c r="D597" s="124"/>
      <c r="E597" s="122" t="str">
        <f>IF(ISBLANK('Mortgage 2 Monthly calcs'!E597),"",'Mortgage 2 Monthly calcs'!E597)</f>
        <v/>
      </c>
      <c r="F597" s="122" t="str">
        <f>IF(ISBLANK('Mortgage 2 Monthly calcs'!F597),"",'Mortgage 2 Monthly calcs'!F597)</f>
        <v>Aug</v>
      </c>
      <c r="G597" s="123"/>
      <c r="H597" s="123">
        <f>IF(ISBLANK('Mortgage 2 Monthly calcs'!G597),"",'Mortgage 2 Monthly calcs'!G597)</f>
        <v>0</v>
      </c>
      <c r="I597" s="99" t="e">
        <f>IF(ISBLANK('Mortgage 2 Monthly calcs'!H597),"",'Mortgage 2 Monthly calcs'!H597)</f>
        <v>#VALUE!</v>
      </c>
      <c r="J597" s="99">
        <f>IF(ISBLANK('Mortgage 2 Monthly calcs'!I597),"",'Mortgage 2 Monthly calcs'!I597)</f>
        <v>0</v>
      </c>
      <c r="K597" s="99" t="str">
        <f>IF(ISBLANK('Mortgage 2 Monthly calcs'!J597),"",'Mortgage 2 Monthly calcs'!J597)</f>
        <v/>
      </c>
      <c r="L597" s="99"/>
      <c r="M597" s="99">
        <f>IF(ISBLANK('Mortgage 2 Monthly calcs'!K597),"",'Mortgage 2 Monthly calcs'!K597)</f>
        <v>0</v>
      </c>
      <c r="N597" s="99"/>
      <c r="O597" s="99" t="e">
        <f>IF(ISBLANK('Mortgage 2 Monthly calcs'!L597),"",'Mortgage 2 Monthly calcs'!L597)</f>
        <v>#VALUE!</v>
      </c>
      <c r="P597" s="99"/>
      <c r="Q597" s="99" t="str">
        <f>IF(ISBLANK('Mortgage 2 Monthly calcs'!M597),"",'Mortgage 2 Monthly calcs'!M597)</f>
        <v/>
      </c>
      <c r="R597" s="99" t="str">
        <f>IF(ISBLANK('Mortgage 2 Monthly calcs'!N597),"",'Mortgage 2 Monthly calcs'!N597)</f>
        <v/>
      </c>
      <c r="S597" s="99" t="str">
        <f>IF(ISBLANK('Mortgage 2 Monthly calcs'!O597),"",'Mortgage 2 Monthly calcs'!O597)</f>
        <v/>
      </c>
      <c r="T597" s="99"/>
      <c r="U597" s="99">
        <f>IF(ISBLANK('Mortgage 2 Monthly calcs'!P597),"",'Mortgage 2 Monthly calcs'!P597)</f>
        <v>0</v>
      </c>
      <c r="V597" s="99" t="str">
        <f>IF(ISBLANK('Mortgage 2 Monthly calcs'!Q597),"",'Mortgage 2 Monthly calcs'!Q597)</f>
        <v/>
      </c>
      <c r="W597" s="99" t="str">
        <f>IF(ISBLANK('Mortgage 2 Monthly calcs'!R597),"",'Mortgage 2 Monthly calcs'!R597)</f>
        <v/>
      </c>
      <c r="X597" s="99">
        <f>IF(ISBLANK('Mortgage 2 Monthly calcs'!S597),"",'Mortgage 2 Monthly calcs'!S597)</f>
        <v>0</v>
      </c>
      <c r="Y597" s="99" t="str">
        <f>IF(ISBLANK('Mortgage 2 Monthly calcs'!T597),"",'Mortgage 2 Monthly calcs'!T597)</f>
        <v/>
      </c>
      <c r="Z597" s="99">
        <f>IF(ISBLANK('Mortgage 2 Monthly calcs'!U597),"",'Mortgage 2 Monthly calcs'!U597)</f>
        <v>93290.420445652519</v>
      </c>
      <c r="AA597" s="99" t="str">
        <f>IF(ISBLANK('Mortgage 2 Monthly calcs'!V597),"",'Mortgage 2 Monthly calcs'!V597)</f>
        <v/>
      </c>
      <c r="AB597" s="99" t="str">
        <f>IF(ISBLANK('Mortgage 2 Monthly calcs'!W597),"",'Mortgage 2 Monthly calcs'!W597)</f>
        <v/>
      </c>
    </row>
    <row r="598" spans="2:28" x14ac:dyDescent="0.25">
      <c r="B598" s="110"/>
      <c r="C598" s="111"/>
      <c r="D598" s="124"/>
      <c r="E598" s="122" t="str">
        <f>IF(ISBLANK('Mortgage 2 Monthly calcs'!E598),"",'Mortgage 2 Monthly calcs'!E598)</f>
        <v/>
      </c>
      <c r="F598" s="122" t="str">
        <f>IF(ISBLANK('Mortgage 2 Monthly calcs'!F598),"",'Mortgage 2 Monthly calcs'!F598)</f>
        <v>Sep</v>
      </c>
      <c r="G598" s="123"/>
      <c r="H598" s="123">
        <f>IF(ISBLANK('Mortgage 2 Monthly calcs'!G598),"",'Mortgage 2 Monthly calcs'!G598)</f>
        <v>0</v>
      </c>
      <c r="I598" s="99" t="e">
        <f>IF(ISBLANK('Mortgage 2 Monthly calcs'!H598),"",'Mortgage 2 Monthly calcs'!H598)</f>
        <v>#VALUE!</v>
      </c>
      <c r="J598" s="99">
        <f>IF(ISBLANK('Mortgage 2 Monthly calcs'!I598),"",'Mortgage 2 Monthly calcs'!I598)</f>
        <v>0</v>
      </c>
      <c r="K598" s="99" t="str">
        <f>IF(ISBLANK('Mortgage 2 Monthly calcs'!J598),"",'Mortgage 2 Monthly calcs'!J598)</f>
        <v/>
      </c>
      <c r="L598" s="99"/>
      <c r="M598" s="99">
        <f>IF(ISBLANK('Mortgage 2 Monthly calcs'!K598),"",'Mortgage 2 Monthly calcs'!K598)</f>
        <v>0</v>
      </c>
      <c r="N598" s="99"/>
      <c r="O598" s="99" t="e">
        <f>IF(ISBLANK('Mortgage 2 Monthly calcs'!L598),"",'Mortgage 2 Monthly calcs'!L598)</f>
        <v>#VALUE!</v>
      </c>
      <c r="P598" s="99"/>
      <c r="Q598" s="99" t="str">
        <f>IF(ISBLANK('Mortgage 2 Monthly calcs'!M598),"",'Mortgage 2 Monthly calcs'!M598)</f>
        <v/>
      </c>
      <c r="R598" s="99" t="str">
        <f>IF(ISBLANK('Mortgage 2 Monthly calcs'!N598),"",'Mortgage 2 Monthly calcs'!N598)</f>
        <v/>
      </c>
      <c r="S598" s="99" t="str">
        <f>IF(ISBLANK('Mortgage 2 Monthly calcs'!O598),"",'Mortgage 2 Monthly calcs'!O598)</f>
        <v/>
      </c>
      <c r="T598" s="99"/>
      <c r="U598" s="99">
        <f>IF(ISBLANK('Mortgage 2 Monthly calcs'!P598),"",'Mortgage 2 Monthly calcs'!P598)</f>
        <v>0</v>
      </c>
      <c r="V598" s="99" t="str">
        <f>IF(ISBLANK('Mortgage 2 Monthly calcs'!Q598),"",'Mortgage 2 Monthly calcs'!Q598)</f>
        <v/>
      </c>
      <c r="W598" s="99" t="str">
        <f>IF(ISBLANK('Mortgage 2 Monthly calcs'!R598),"",'Mortgage 2 Monthly calcs'!R598)</f>
        <v/>
      </c>
      <c r="X598" s="99">
        <f>IF(ISBLANK('Mortgage 2 Monthly calcs'!S598),"",'Mortgage 2 Monthly calcs'!S598)</f>
        <v>0</v>
      </c>
      <c r="Y598" s="99" t="str">
        <f>IF(ISBLANK('Mortgage 2 Monthly calcs'!T598),"",'Mortgage 2 Monthly calcs'!T598)</f>
        <v/>
      </c>
      <c r="Z598" s="99">
        <f>IF(ISBLANK('Mortgage 2 Monthly calcs'!U598),"",'Mortgage 2 Monthly calcs'!U598)</f>
        <v>93290.420445652519</v>
      </c>
      <c r="AA598" s="99" t="str">
        <f>IF(ISBLANK('Mortgage 2 Monthly calcs'!V598),"",'Mortgage 2 Monthly calcs'!V598)</f>
        <v/>
      </c>
      <c r="AB598" s="99" t="str">
        <f>IF(ISBLANK('Mortgage 2 Monthly calcs'!W598),"",'Mortgage 2 Monthly calcs'!W598)</f>
        <v/>
      </c>
    </row>
    <row r="599" spans="2:28" x14ac:dyDescent="0.25">
      <c r="B599" s="110"/>
      <c r="C599" s="111"/>
      <c r="D599" s="124">
        <f>D587+1</f>
        <v>49</v>
      </c>
      <c r="E599" s="122" t="str">
        <f>IF(ISBLANK('Mortgage 2 Monthly calcs'!E599),"",'Mortgage 2 Monthly calcs'!E599)</f>
        <v/>
      </c>
      <c r="F599" s="122" t="str">
        <f>IF(ISBLANK('Mortgage 2 Monthly calcs'!F599),"",'Mortgage 2 Monthly calcs'!F599)</f>
        <v>Oct</v>
      </c>
      <c r="G599" s="123"/>
      <c r="H599" s="123">
        <f>IF(ISBLANK('Mortgage 2 Monthly calcs'!G599),"",'Mortgage 2 Monthly calcs'!G599)</f>
        <v>0</v>
      </c>
      <c r="I599" s="99" t="e">
        <f>IF(ISBLANK('Mortgage 2 Monthly calcs'!H599),"",'Mortgage 2 Monthly calcs'!H599)</f>
        <v>#VALUE!</v>
      </c>
      <c r="J599" s="99">
        <f>IF(ISBLANK('Mortgage 2 Monthly calcs'!I599),"",'Mortgage 2 Monthly calcs'!I599)</f>
        <v>0</v>
      </c>
      <c r="K599" s="99" t="str">
        <f>IF(ISBLANK('Mortgage 2 Monthly calcs'!J599),"",'Mortgage 2 Monthly calcs'!J599)</f>
        <v/>
      </c>
      <c r="L599" s="99"/>
      <c r="M599" s="99">
        <f>IF(ISBLANK('Mortgage 2 Monthly calcs'!K599),"",'Mortgage 2 Monthly calcs'!K599)</f>
        <v>0</v>
      </c>
      <c r="N599" s="99"/>
      <c r="O599" s="99" t="e">
        <f>IF(ISBLANK('Mortgage 2 Monthly calcs'!L599),"",'Mortgage 2 Monthly calcs'!L599)</f>
        <v>#VALUE!</v>
      </c>
      <c r="P599" s="99"/>
      <c r="Q599" s="99" t="str">
        <f>IF(ISBLANK('Mortgage 2 Monthly calcs'!M599),"",'Mortgage 2 Monthly calcs'!M599)</f>
        <v/>
      </c>
      <c r="R599" s="99" t="str">
        <f>IF(ISBLANK('Mortgage 2 Monthly calcs'!N599),"",'Mortgage 2 Monthly calcs'!N599)</f>
        <v/>
      </c>
      <c r="S599" s="99" t="str">
        <f>IF(ISBLANK('Mortgage 2 Monthly calcs'!O599),"",'Mortgage 2 Monthly calcs'!O599)</f>
        <v/>
      </c>
      <c r="T599" s="99"/>
      <c r="U599" s="99">
        <f>IF(ISBLANK('Mortgage 2 Monthly calcs'!P599),"",'Mortgage 2 Monthly calcs'!P599)</f>
        <v>0</v>
      </c>
      <c r="V599" s="99" t="str">
        <f>IF(ISBLANK('Mortgage 2 Monthly calcs'!Q599),"",'Mortgage 2 Monthly calcs'!Q599)</f>
        <v/>
      </c>
      <c r="W599" s="99" t="str">
        <f>IF(ISBLANK('Mortgage 2 Monthly calcs'!R599),"",'Mortgage 2 Monthly calcs'!R599)</f>
        <v/>
      </c>
      <c r="X599" s="99">
        <f>IF(ISBLANK('Mortgage 2 Monthly calcs'!S599),"",'Mortgage 2 Monthly calcs'!S599)</f>
        <v>0</v>
      </c>
      <c r="Y599" s="99" t="str">
        <f>IF(ISBLANK('Mortgage 2 Monthly calcs'!T599),"",'Mortgage 2 Monthly calcs'!T599)</f>
        <v/>
      </c>
      <c r="Z599" s="99">
        <f>IF(ISBLANK('Mortgage 2 Monthly calcs'!U599),"",'Mortgage 2 Monthly calcs'!U599)</f>
        <v>93290.420445652519</v>
      </c>
      <c r="AA599" s="99" t="str">
        <f>IF(ISBLANK('Mortgage 2 Monthly calcs'!V599),"",'Mortgage 2 Monthly calcs'!V599)</f>
        <v/>
      </c>
      <c r="AB599" s="99" t="str">
        <f>IF(ISBLANK('Mortgage 2 Monthly calcs'!W599),"",'Mortgage 2 Monthly calcs'!W599)</f>
        <v/>
      </c>
    </row>
    <row r="600" spans="2:28" x14ac:dyDescent="0.25">
      <c r="B600" s="110"/>
      <c r="C600" s="111"/>
      <c r="D600" s="124"/>
      <c r="E600" s="122" t="str">
        <f>IF(ISBLANK('Mortgage 2 Monthly calcs'!E600),"",'Mortgage 2 Monthly calcs'!E600)</f>
        <v/>
      </c>
      <c r="F600" s="122" t="str">
        <f>IF(ISBLANK('Mortgage 2 Monthly calcs'!F600),"",'Mortgage 2 Monthly calcs'!F600)</f>
        <v>Nov</v>
      </c>
      <c r="G600" s="123"/>
      <c r="H600" s="123">
        <f>IF(ISBLANK('Mortgage 2 Monthly calcs'!G600),"",'Mortgage 2 Monthly calcs'!G600)</f>
        <v>0</v>
      </c>
      <c r="I600" s="99" t="e">
        <f>IF(ISBLANK('Mortgage 2 Monthly calcs'!H600),"",'Mortgage 2 Monthly calcs'!H600)</f>
        <v>#VALUE!</v>
      </c>
      <c r="J600" s="99">
        <f>IF(ISBLANK('Mortgage 2 Monthly calcs'!I600),"",'Mortgage 2 Monthly calcs'!I600)</f>
        <v>0</v>
      </c>
      <c r="K600" s="99" t="str">
        <f>IF(ISBLANK('Mortgage 2 Monthly calcs'!J600),"",'Mortgage 2 Monthly calcs'!J600)</f>
        <v/>
      </c>
      <c r="L600" s="99"/>
      <c r="M600" s="99">
        <f>IF(ISBLANK('Mortgage 2 Monthly calcs'!K600),"",'Mortgage 2 Monthly calcs'!K600)</f>
        <v>0</v>
      </c>
      <c r="N600" s="99"/>
      <c r="O600" s="99" t="e">
        <f>IF(ISBLANK('Mortgage 2 Monthly calcs'!L600),"",'Mortgage 2 Monthly calcs'!L600)</f>
        <v>#VALUE!</v>
      </c>
      <c r="P600" s="99"/>
      <c r="Q600" s="99" t="str">
        <f>IF(ISBLANK('Mortgage 2 Monthly calcs'!M600),"",'Mortgage 2 Monthly calcs'!M600)</f>
        <v/>
      </c>
      <c r="R600" s="99" t="str">
        <f>IF(ISBLANK('Mortgage 2 Monthly calcs'!N600),"",'Mortgage 2 Monthly calcs'!N600)</f>
        <v/>
      </c>
      <c r="S600" s="99" t="str">
        <f>IF(ISBLANK('Mortgage 2 Monthly calcs'!O600),"",'Mortgage 2 Monthly calcs'!O600)</f>
        <v/>
      </c>
      <c r="T600" s="99"/>
      <c r="U600" s="99">
        <f>IF(ISBLANK('Mortgage 2 Monthly calcs'!P600),"",'Mortgage 2 Monthly calcs'!P600)</f>
        <v>0</v>
      </c>
      <c r="V600" s="99" t="str">
        <f>IF(ISBLANK('Mortgage 2 Monthly calcs'!Q600),"",'Mortgage 2 Monthly calcs'!Q600)</f>
        <v/>
      </c>
      <c r="W600" s="99" t="str">
        <f>IF(ISBLANK('Mortgage 2 Monthly calcs'!R600),"",'Mortgage 2 Monthly calcs'!R600)</f>
        <v/>
      </c>
      <c r="X600" s="99">
        <f>IF(ISBLANK('Mortgage 2 Monthly calcs'!S600),"",'Mortgage 2 Monthly calcs'!S600)</f>
        <v>0</v>
      </c>
      <c r="Y600" s="99" t="str">
        <f>IF(ISBLANK('Mortgage 2 Monthly calcs'!T600),"",'Mortgage 2 Monthly calcs'!T600)</f>
        <v/>
      </c>
      <c r="Z600" s="99">
        <f>IF(ISBLANK('Mortgage 2 Monthly calcs'!U600),"",'Mortgage 2 Monthly calcs'!U600)</f>
        <v>93290.420445652519</v>
      </c>
      <c r="AA600" s="99" t="str">
        <f>IF(ISBLANK('Mortgage 2 Monthly calcs'!V600),"",'Mortgage 2 Monthly calcs'!V600)</f>
        <v/>
      </c>
      <c r="AB600" s="99" t="str">
        <f>IF(ISBLANK('Mortgage 2 Monthly calcs'!W600),"",'Mortgage 2 Monthly calcs'!W600)</f>
        <v/>
      </c>
    </row>
    <row r="601" spans="2:28" x14ac:dyDescent="0.25">
      <c r="B601" s="110"/>
      <c r="C601" s="111"/>
      <c r="D601" s="124"/>
      <c r="E601" s="122" t="str">
        <f>IF(ISBLANK('Mortgage 2 Monthly calcs'!E601),"",'Mortgage 2 Monthly calcs'!E601)</f>
        <v/>
      </c>
      <c r="F601" s="122" t="str">
        <f>IF(ISBLANK('Mortgage 2 Monthly calcs'!F601),"",'Mortgage 2 Monthly calcs'!F601)</f>
        <v>Dec</v>
      </c>
      <c r="G601" s="123"/>
      <c r="H601" s="123">
        <f>IF(ISBLANK('Mortgage 2 Monthly calcs'!G601),"",'Mortgage 2 Monthly calcs'!G601)</f>
        <v>0</v>
      </c>
      <c r="I601" s="99" t="e">
        <f>IF(ISBLANK('Mortgage 2 Monthly calcs'!H601),"",'Mortgage 2 Monthly calcs'!H601)</f>
        <v>#VALUE!</v>
      </c>
      <c r="J601" s="99">
        <f>IF(ISBLANK('Mortgage 2 Monthly calcs'!I601),"",'Mortgage 2 Monthly calcs'!I601)</f>
        <v>0</v>
      </c>
      <c r="K601" s="99" t="str">
        <f>IF(ISBLANK('Mortgage 2 Monthly calcs'!J601),"",'Mortgage 2 Monthly calcs'!J601)</f>
        <v/>
      </c>
      <c r="L601" s="99"/>
      <c r="M601" s="99">
        <f>IF(ISBLANK('Mortgage 2 Monthly calcs'!K601),"",'Mortgage 2 Monthly calcs'!K601)</f>
        <v>0</v>
      </c>
      <c r="N601" s="99"/>
      <c r="O601" s="99" t="e">
        <f>IF(ISBLANK('Mortgage 2 Monthly calcs'!L601),"",'Mortgage 2 Monthly calcs'!L601)</f>
        <v>#VALUE!</v>
      </c>
      <c r="P601" s="99"/>
      <c r="Q601" s="99" t="str">
        <f>IF(ISBLANK('Mortgage 2 Monthly calcs'!M601),"",'Mortgage 2 Monthly calcs'!M601)</f>
        <v/>
      </c>
      <c r="R601" s="99" t="str">
        <f>IF(ISBLANK('Mortgage 2 Monthly calcs'!N601),"",'Mortgage 2 Monthly calcs'!N601)</f>
        <v/>
      </c>
      <c r="S601" s="99" t="str">
        <f>IF(ISBLANK('Mortgage 2 Monthly calcs'!O601),"",'Mortgage 2 Monthly calcs'!O601)</f>
        <v/>
      </c>
      <c r="T601" s="99"/>
      <c r="U601" s="99">
        <f>IF(ISBLANK('Mortgage 2 Monthly calcs'!P601),"",'Mortgage 2 Monthly calcs'!P601)</f>
        <v>0</v>
      </c>
      <c r="V601" s="99" t="str">
        <f>IF(ISBLANK('Mortgage 2 Monthly calcs'!Q601),"",'Mortgage 2 Monthly calcs'!Q601)</f>
        <v/>
      </c>
      <c r="W601" s="99" t="str">
        <f>IF(ISBLANK('Mortgage 2 Monthly calcs'!R601),"",'Mortgage 2 Monthly calcs'!R601)</f>
        <v/>
      </c>
      <c r="X601" s="99">
        <f>IF(ISBLANK('Mortgage 2 Monthly calcs'!S601),"",'Mortgage 2 Monthly calcs'!S601)</f>
        <v>0</v>
      </c>
      <c r="Y601" s="99" t="str">
        <f>IF(ISBLANK('Mortgage 2 Monthly calcs'!T601),"",'Mortgage 2 Monthly calcs'!T601)</f>
        <v/>
      </c>
      <c r="Z601" s="99">
        <f>IF(ISBLANK('Mortgage 2 Monthly calcs'!U601),"",'Mortgage 2 Monthly calcs'!U601)</f>
        <v>93290.420445652519</v>
      </c>
      <c r="AA601" s="99" t="str">
        <f>IF(ISBLANK('Mortgage 2 Monthly calcs'!V601),"",'Mortgage 2 Monthly calcs'!V601)</f>
        <v/>
      </c>
      <c r="AB601" s="99" t="str">
        <f>IF(ISBLANK('Mortgage 2 Monthly calcs'!W601),"",'Mortgage 2 Monthly calcs'!W601)</f>
        <v/>
      </c>
    </row>
    <row r="602" spans="2:28" x14ac:dyDescent="0.25">
      <c r="B602" s="110"/>
      <c r="C602" s="111"/>
      <c r="D602" s="124"/>
      <c r="E602" s="122">
        <f>IF(ISBLANK('Mortgage 2 Monthly calcs'!E602),"",'Mortgage 2 Monthly calcs'!E602)</f>
        <v>2059</v>
      </c>
      <c r="F602" s="122" t="str">
        <f>IF(ISBLANK('Mortgage 2 Monthly calcs'!F602),"",'Mortgage 2 Monthly calcs'!F602)</f>
        <v>Jan</v>
      </c>
      <c r="G602" s="123"/>
      <c r="H602" s="123">
        <f>IF(ISBLANK('Mortgage 2 Monthly calcs'!G602),"",'Mortgage 2 Monthly calcs'!G602)</f>
        <v>0</v>
      </c>
      <c r="I602" s="99" t="e">
        <f>IF(ISBLANK('Mortgage 2 Monthly calcs'!H602),"",'Mortgage 2 Monthly calcs'!H602)</f>
        <v>#VALUE!</v>
      </c>
      <c r="J602" s="99">
        <f>IF(ISBLANK('Mortgage 2 Monthly calcs'!I602),"",'Mortgage 2 Monthly calcs'!I602)</f>
        <v>0</v>
      </c>
      <c r="K602" s="99" t="str">
        <f>IF(ISBLANK('Mortgage 2 Monthly calcs'!J602),"",'Mortgage 2 Monthly calcs'!J602)</f>
        <v/>
      </c>
      <c r="L602" s="99"/>
      <c r="M602" s="99">
        <f>IF(ISBLANK('Mortgage 2 Monthly calcs'!K602),"",'Mortgage 2 Monthly calcs'!K602)</f>
        <v>0</v>
      </c>
      <c r="N602" s="99"/>
      <c r="O602" s="99" t="e">
        <f>IF(ISBLANK('Mortgage 2 Monthly calcs'!L602),"",'Mortgage 2 Monthly calcs'!L602)</f>
        <v>#VALUE!</v>
      </c>
      <c r="P602" s="99"/>
      <c r="Q602" s="99" t="str">
        <f>IF(ISBLANK('Mortgage 2 Monthly calcs'!M602),"",'Mortgage 2 Monthly calcs'!M602)</f>
        <v/>
      </c>
      <c r="R602" s="99" t="str">
        <f>IF(ISBLANK('Mortgage 2 Monthly calcs'!N602),"",'Mortgage 2 Monthly calcs'!N602)</f>
        <v/>
      </c>
      <c r="S602" s="99" t="str">
        <f>IF(ISBLANK('Mortgage 2 Monthly calcs'!O602),"",'Mortgage 2 Monthly calcs'!O602)</f>
        <v/>
      </c>
      <c r="T602" s="99"/>
      <c r="U602" s="99">
        <f>IF(ISBLANK('Mortgage 2 Monthly calcs'!P602),"",'Mortgage 2 Monthly calcs'!P602)</f>
        <v>0</v>
      </c>
      <c r="V602" s="99" t="str">
        <f>IF(ISBLANK('Mortgage 2 Monthly calcs'!Q602),"",'Mortgage 2 Monthly calcs'!Q602)</f>
        <v/>
      </c>
      <c r="W602" s="99" t="str">
        <f>IF(ISBLANK('Mortgage 2 Monthly calcs'!R602),"",'Mortgage 2 Monthly calcs'!R602)</f>
        <v/>
      </c>
      <c r="X602" s="99">
        <f>IF(ISBLANK('Mortgage 2 Monthly calcs'!S602),"",'Mortgage 2 Monthly calcs'!S602)</f>
        <v>0</v>
      </c>
      <c r="Y602" s="99" t="str">
        <f>IF(ISBLANK('Mortgage 2 Monthly calcs'!T602),"",'Mortgage 2 Monthly calcs'!T602)</f>
        <v/>
      </c>
      <c r="Z602" s="99">
        <f>IF(ISBLANK('Mortgage 2 Monthly calcs'!U602),"",'Mortgage 2 Monthly calcs'!U602)</f>
        <v>93290.420445652519</v>
      </c>
      <c r="AA602" s="99" t="str">
        <f>IF(ISBLANK('Mortgage 2 Monthly calcs'!V602),"",'Mortgage 2 Monthly calcs'!V602)</f>
        <v/>
      </c>
      <c r="AB602" s="99" t="str">
        <f>IF(ISBLANK('Mortgage 2 Monthly calcs'!W602),"",'Mortgage 2 Monthly calcs'!W602)</f>
        <v/>
      </c>
    </row>
    <row r="603" spans="2:28" x14ac:dyDescent="0.25">
      <c r="B603" s="110"/>
      <c r="C603" s="111"/>
      <c r="D603" s="124" t="str">
        <f>IF(K1371=1,F595+1,"")</f>
        <v/>
      </c>
      <c r="E603" s="122" t="str">
        <f>IF(ISBLANK('Mortgage 2 Monthly calcs'!E603),"",'Mortgage 2 Monthly calcs'!E603)</f>
        <v/>
      </c>
      <c r="F603" s="122" t="str">
        <f>IF(ISBLANK('Mortgage 2 Monthly calcs'!F603),"",'Mortgage 2 Monthly calcs'!F603)</f>
        <v>Feb</v>
      </c>
      <c r="G603" s="123"/>
      <c r="H603" s="123">
        <f>IF(ISBLANK('Mortgage 2 Monthly calcs'!G603),"",'Mortgage 2 Monthly calcs'!G603)</f>
        <v>0</v>
      </c>
      <c r="I603" s="99" t="e">
        <f>IF(ISBLANK('Mortgage 2 Monthly calcs'!H603),"",'Mortgage 2 Monthly calcs'!H603)</f>
        <v>#VALUE!</v>
      </c>
      <c r="J603" s="99">
        <f>IF(ISBLANK('Mortgage 2 Monthly calcs'!I603),"",'Mortgage 2 Monthly calcs'!I603)</f>
        <v>0</v>
      </c>
      <c r="K603" s="99" t="str">
        <f>IF(ISBLANK('Mortgage 2 Monthly calcs'!J603),"",'Mortgage 2 Monthly calcs'!J603)</f>
        <v/>
      </c>
      <c r="L603" s="99"/>
      <c r="M603" s="99">
        <f>IF(ISBLANK('Mortgage 2 Monthly calcs'!K603),"",'Mortgage 2 Monthly calcs'!K603)</f>
        <v>0</v>
      </c>
      <c r="N603" s="99"/>
      <c r="O603" s="99" t="e">
        <f>IF(ISBLANK('Mortgage 2 Monthly calcs'!L603),"",'Mortgage 2 Monthly calcs'!L603)</f>
        <v>#VALUE!</v>
      </c>
      <c r="P603" s="99"/>
      <c r="Q603" s="99" t="str">
        <f>IF(ISBLANK('Mortgage 2 Monthly calcs'!M603),"",'Mortgage 2 Monthly calcs'!M603)</f>
        <v/>
      </c>
      <c r="R603" s="99" t="str">
        <f>IF(ISBLANK('Mortgage 2 Monthly calcs'!N603),"",'Mortgage 2 Monthly calcs'!N603)</f>
        <v/>
      </c>
      <c r="S603" s="99" t="str">
        <f>IF(ISBLANK('Mortgage 2 Monthly calcs'!O603),"",'Mortgage 2 Monthly calcs'!O603)</f>
        <v/>
      </c>
      <c r="T603" s="99"/>
      <c r="U603" s="99">
        <f>IF(ISBLANK('Mortgage 2 Monthly calcs'!P603),"",'Mortgage 2 Monthly calcs'!P603)</f>
        <v>0</v>
      </c>
      <c r="V603" s="99" t="str">
        <f>IF(ISBLANK('Mortgage 2 Monthly calcs'!Q603),"",'Mortgage 2 Monthly calcs'!Q603)</f>
        <v/>
      </c>
      <c r="W603" s="99" t="str">
        <f>IF(ISBLANK('Mortgage 2 Monthly calcs'!R603),"",'Mortgage 2 Monthly calcs'!R603)</f>
        <v/>
      </c>
      <c r="X603" s="99">
        <f>IF(ISBLANK('Mortgage 2 Monthly calcs'!S603),"",'Mortgage 2 Monthly calcs'!S603)</f>
        <v>0</v>
      </c>
      <c r="Y603" s="99" t="str">
        <f>IF(ISBLANK('Mortgage 2 Monthly calcs'!T603),"",'Mortgage 2 Monthly calcs'!T603)</f>
        <v/>
      </c>
      <c r="Z603" s="99">
        <f>IF(ISBLANK('Mortgage 2 Monthly calcs'!U603),"",'Mortgage 2 Monthly calcs'!U603)</f>
        <v>93290.420445652519</v>
      </c>
      <c r="AA603" s="99" t="str">
        <f>IF(ISBLANK('Mortgage 2 Monthly calcs'!V603),"",'Mortgage 2 Monthly calcs'!V603)</f>
        <v/>
      </c>
      <c r="AB603" s="99" t="str">
        <f>IF(ISBLANK('Mortgage 2 Monthly calcs'!W603),"",'Mortgage 2 Monthly calcs'!W603)</f>
        <v/>
      </c>
    </row>
    <row r="604" spans="2:28" x14ac:dyDescent="0.25">
      <c r="B604" s="110"/>
      <c r="C604" s="111"/>
      <c r="D604" s="124" t="str">
        <f>IF(K1372=1,F595+1,"")</f>
        <v/>
      </c>
      <c r="E604" s="122" t="str">
        <f>IF(ISBLANK('Mortgage 2 Monthly calcs'!E604),"",'Mortgage 2 Monthly calcs'!E604)</f>
        <v/>
      </c>
      <c r="F604" s="122" t="str">
        <f>IF(ISBLANK('Mortgage 2 Monthly calcs'!F604),"",'Mortgage 2 Monthly calcs'!F604)</f>
        <v>Mar</v>
      </c>
      <c r="G604" s="123"/>
      <c r="H604" s="123">
        <f>IF(ISBLANK('Mortgage 2 Monthly calcs'!G604),"",'Mortgage 2 Monthly calcs'!G604)</f>
        <v>0</v>
      </c>
      <c r="I604" s="99" t="e">
        <f>IF(ISBLANK('Mortgage 2 Monthly calcs'!H604),"",'Mortgage 2 Monthly calcs'!H604)</f>
        <v>#VALUE!</v>
      </c>
      <c r="J604" s="99">
        <f>IF(ISBLANK('Mortgage 2 Monthly calcs'!I604),"",'Mortgage 2 Monthly calcs'!I604)</f>
        <v>0</v>
      </c>
      <c r="K604" s="99" t="str">
        <f>IF(ISBLANK('Mortgage 2 Monthly calcs'!J604),"",'Mortgage 2 Monthly calcs'!J604)</f>
        <v/>
      </c>
      <c r="L604" s="99"/>
      <c r="M604" s="99">
        <f>IF(ISBLANK('Mortgage 2 Monthly calcs'!K604),"",'Mortgage 2 Monthly calcs'!K604)</f>
        <v>0</v>
      </c>
      <c r="N604" s="99"/>
      <c r="O604" s="99" t="e">
        <f>IF(ISBLANK('Mortgage 2 Monthly calcs'!L604),"",'Mortgage 2 Monthly calcs'!L604)</f>
        <v>#VALUE!</v>
      </c>
      <c r="P604" s="99"/>
      <c r="Q604" s="99" t="str">
        <f>IF(ISBLANK('Mortgage 2 Monthly calcs'!M604),"",'Mortgage 2 Monthly calcs'!M604)</f>
        <v/>
      </c>
      <c r="R604" s="99" t="str">
        <f>IF(ISBLANK('Mortgage 2 Monthly calcs'!N604),"",'Mortgage 2 Monthly calcs'!N604)</f>
        <v/>
      </c>
      <c r="S604" s="99" t="str">
        <f>IF(ISBLANK('Mortgage 2 Monthly calcs'!O604),"",'Mortgage 2 Monthly calcs'!O604)</f>
        <v/>
      </c>
      <c r="T604" s="99"/>
      <c r="U604" s="99">
        <f>IF(ISBLANK('Mortgage 2 Monthly calcs'!P604),"",'Mortgage 2 Monthly calcs'!P604)</f>
        <v>0</v>
      </c>
      <c r="V604" s="99" t="str">
        <f>IF(ISBLANK('Mortgage 2 Monthly calcs'!Q604),"",'Mortgage 2 Monthly calcs'!Q604)</f>
        <v/>
      </c>
      <c r="W604" s="99" t="str">
        <f>IF(ISBLANK('Mortgage 2 Monthly calcs'!R604),"",'Mortgage 2 Monthly calcs'!R604)</f>
        <v/>
      </c>
      <c r="X604" s="99">
        <f>IF(ISBLANK('Mortgage 2 Monthly calcs'!S604),"",'Mortgage 2 Monthly calcs'!S604)</f>
        <v>0</v>
      </c>
      <c r="Y604" s="99" t="str">
        <f>IF(ISBLANK('Mortgage 2 Monthly calcs'!T604),"",'Mortgage 2 Monthly calcs'!T604)</f>
        <v/>
      </c>
      <c r="Z604" s="99">
        <f>IF(ISBLANK('Mortgage 2 Monthly calcs'!U604),"",'Mortgage 2 Monthly calcs'!U604)</f>
        <v>93290.420445652519</v>
      </c>
      <c r="AA604" s="99" t="str">
        <f>IF(ISBLANK('Mortgage 2 Monthly calcs'!V604),"",'Mortgage 2 Monthly calcs'!V604)</f>
        <v/>
      </c>
      <c r="AB604" s="99" t="str">
        <f>IF(ISBLANK('Mortgage 2 Monthly calcs'!W604),"",'Mortgage 2 Monthly calcs'!W604)</f>
        <v/>
      </c>
    </row>
    <row r="605" spans="2:28" x14ac:dyDescent="0.25">
      <c r="B605" s="110"/>
      <c r="C605" s="111"/>
      <c r="D605" s="124" t="str">
        <f>IF(K1373=1,F595+1,"")</f>
        <v/>
      </c>
      <c r="E605" s="122" t="str">
        <f>IF(ISBLANK('Mortgage 2 Monthly calcs'!E605),"",'Mortgage 2 Monthly calcs'!E605)</f>
        <v/>
      </c>
      <c r="F605" s="122" t="str">
        <f>IF(ISBLANK('Mortgage 2 Monthly calcs'!F605),"",'Mortgage 2 Monthly calcs'!F605)</f>
        <v>Apr</v>
      </c>
      <c r="G605" s="123"/>
      <c r="H605" s="123">
        <f>IF(ISBLANK('Mortgage 2 Monthly calcs'!G605),"",'Mortgage 2 Monthly calcs'!G605)</f>
        <v>0</v>
      </c>
      <c r="I605" s="99" t="e">
        <f>IF(ISBLANK('Mortgage 2 Monthly calcs'!H605),"",'Mortgage 2 Monthly calcs'!H605)</f>
        <v>#VALUE!</v>
      </c>
      <c r="J605" s="99">
        <f>IF(ISBLANK('Mortgage 2 Monthly calcs'!I605),"",'Mortgage 2 Monthly calcs'!I605)</f>
        <v>0</v>
      </c>
      <c r="K605" s="99" t="str">
        <f>IF(ISBLANK('Mortgage 2 Monthly calcs'!J605),"",'Mortgage 2 Monthly calcs'!J605)</f>
        <v/>
      </c>
      <c r="L605" s="99"/>
      <c r="M605" s="99">
        <f>IF(ISBLANK('Mortgage 2 Monthly calcs'!K605),"",'Mortgage 2 Monthly calcs'!K605)</f>
        <v>0</v>
      </c>
      <c r="N605" s="99"/>
      <c r="O605" s="99" t="e">
        <f>IF(ISBLANK('Mortgage 2 Monthly calcs'!L605),"",'Mortgage 2 Monthly calcs'!L605)</f>
        <v>#VALUE!</v>
      </c>
      <c r="P605" s="99"/>
      <c r="Q605" s="99" t="str">
        <f>IF(ISBLANK('Mortgage 2 Monthly calcs'!M605),"",'Mortgage 2 Monthly calcs'!M605)</f>
        <v/>
      </c>
      <c r="R605" s="99" t="str">
        <f>IF(ISBLANK('Mortgage 2 Monthly calcs'!N605),"",'Mortgage 2 Monthly calcs'!N605)</f>
        <v/>
      </c>
      <c r="S605" s="99" t="str">
        <f>IF(ISBLANK('Mortgage 2 Monthly calcs'!O605),"",'Mortgage 2 Monthly calcs'!O605)</f>
        <v/>
      </c>
      <c r="T605" s="99"/>
      <c r="U605" s="99">
        <f>IF(ISBLANK('Mortgage 2 Monthly calcs'!P605),"",'Mortgage 2 Monthly calcs'!P605)</f>
        <v>0</v>
      </c>
      <c r="V605" s="99" t="str">
        <f>IF(ISBLANK('Mortgage 2 Monthly calcs'!Q605),"",'Mortgage 2 Monthly calcs'!Q605)</f>
        <v/>
      </c>
      <c r="W605" s="99" t="str">
        <f>IF(ISBLANK('Mortgage 2 Monthly calcs'!R605),"",'Mortgage 2 Monthly calcs'!R605)</f>
        <v/>
      </c>
      <c r="X605" s="99">
        <f>IF(ISBLANK('Mortgage 2 Monthly calcs'!S605),"",'Mortgage 2 Monthly calcs'!S605)</f>
        <v>0</v>
      </c>
      <c r="Y605" s="99" t="str">
        <f>IF(ISBLANK('Mortgage 2 Monthly calcs'!T605),"",'Mortgage 2 Monthly calcs'!T605)</f>
        <v/>
      </c>
      <c r="Z605" s="99">
        <f>IF(ISBLANK('Mortgage 2 Monthly calcs'!U605),"",'Mortgage 2 Monthly calcs'!U605)</f>
        <v>93290.420445652519</v>
      </c>
      <c r="AA605" s="99" t="str">
        <f>IF(ISBLANK('Mortgage 2 Monthly calcs'!V605),"",'Mortgage 2 Monthly calcs'!V605)</f>
        <v/>
      </c>
      <c r="AB605" s="99" t="str">
        <f>IF(ISBLANK('Mortgage 2 Monthly calcs'!W605),"",'Mortgage 2 Monthly calcs'!W605)</f>
        <v/>
      </c>
    </row>
    <row r="606" spans="2:28" x14ac:dyDescent="0.25">
      <c r="B606" s="110"/>
      <c r="C606" s="111"/>
      <c r="D606" s="124" t="str">
        <f>IF(K1374=1,F595+1,"")</f>
        <v/>
      </c>
      <c r="E606" s="122" t="str">
        <f>IF(ISBLANK('Mortgage 2 Monthly calcs'!E606),"",'Mortgage 2 Monthly calcs'!E606)</f>
        <v/>
      </c>
      <c r="F606" s="122" t="str">
        <f>IF(ISBLANK('Mortgage 2 Monthly calcs'!F606),"",'Mortgage 2 Monthly calcs'!F606)</f>
        <v>May</v>
      </c>
      <c r="G606" s="123"/>
      <c r="H606" s="123">
        <f>IF(ISBLANK('Mortgage 2 Monthly calcs'!G606),"",'Mortgage 2 Monthly calcs'!G606)</f>
        <v>0</v>
      </c>
      <c r="I606" s="99" t="e">
        <f>IF(ISBLANK('Mortgage 2 Monthly calcs'!H606),"",'Mortgage 2 Monthly calcs'!H606)</f>
        <v>#VALUE!</v>
      </c>
      <c r="J606" s="99">
        <f>IF(ISBLANK('Mortgage 2 Monthly calcs'!I606),"",'Mortgage 2 Monthly calcs'!I606)</f>
        <v>0</v>
      </c>
      <c r="K606" s="99" t="str">
        <f>IF(ISBLANK('Mortgage 2 Monthly calcs'!J606),"",'Mortgage 2 Monthly calcs'!J606)</f>
        <v/>
      </c>
      <c r="L606" s="99"/>
      <c r="M606" s="99">
        <f>IF(ISBLANK('Mortgage 2 Monthly calcs'!K606),"",'Mortgage 2 Monthly calcs'!K606)</f>
        <v>0</v>
      </c>
      <c r="N606" s="99"/>
      <c r="O606" s="99" t="e">
        <f>IF(ISBLANK('Mortgage 2 Monthly calcs'!L606),"",'Mortgage 2 Monthly calcs'!L606)</f>
        <v>#VALUE!</v>
      </c>
      <c r="P606" s="99"/>
      <c r="Q606" s="99" t="str">
        <f>IF(ISBLANK('Mortgage 2 Monthly calcs'!M606),"",'Mortgage 2 Monthly calcs'!M606)</f>
        <v/>
      </c>
      <c r="R606" s="99" t="str">
        <f>IF(ISBLANK('Mortgage 2 Monthly calcs'!N606),"",'Mortgage 2 Monthly calcs'!N606)</f>
        <v/>
      </c>
      <c r="S606" s="99" t="str">
        <f>IF(ISBLANK('Mortgage 2 Monthly calcs'!O606),"",'Mortgage 2 Monthly calcs'!O606)</f>
        <v/>
      </c>
      <c r="T606" s="99"/>
      <c r="U606" s="99">
        <f>IF(ISBLANK('Mortgage 2 Monthly calcs'!P606),"",'Mortgage 2 Monthly calcs'!P606)</f>
        <v>0</v>
      </c>
      <c r="V606" s="99" t="str">
        <f>IF(ISBLANK('Mortgage 2 Monthly calcs'!Q606),"",'Mortgage 2 Monthly calcs'!Q606)</f>
        <v/>
      </c>
      <c r="W606" s="99" t="str">
        <f>IF(ISBLANK('Mortgage 2 Monthly calcs'!R606),"",'Mortgage 2 Monthly calcs'!R606)</f>
        <v/>
      </c>
      <c r="X606" s="99">
        <f>IF(ISBLANK('Mortgage 2 Monthly calcs'!S606),"",'Mortgage 2 Monthly calcs'!S606)</f>
        <v>0</v>
      </c>
      <c r="Y606" s="99" t="str">
        <f>IF(ISBLANK('Mortgage 2 Monthly calcs'!T606),"",'Mortgage 2 Monthly calcs'!T606)</f>
        <v/>
      </c>
      <c r="Z606" s="99">
        <f>IF(ISBLANK('Mortgage 2 Monthly calcs'!U606),"",'Mortgage 2 Monthly calcs'!U606)</f>
        <v>93290.420445652519</v>
      </c>
      <c r="AA606" s="99" t="str">
        <f>IF(ISBLANK('Mortgage 2 Monthly calcs'!V606),"",'Mortgage 2 Monthly calcs'!V606)</f>
        <v/>
      </c>
      <c r="AB606" s="99" t="str">
        <f>IF(ISBLANK('Mortgage 2 Monthly calcs'!W606),"",'Mortgage 2 Monthly calcs'!W606)</f>
        <v/>
      </c>
    </row>
    <row r="607" spans="2:28" x14ac:dyDescent="0.25">
      <c r="B607" s="110"/>
      <c r="C607" s="111"/>
      <c r="D607" s="124" t="str">
        <f>IF(K1375=1,F595+1,"")</f>
        <v/>
      </c>
      <c r="E607" s="122" t="str">
        <f>IF(ISBLANK('Mortgage 2 Monthly calcs'!E607),"",'Mortgage 2 Monthly calcs'!E607)</f>
        <v/>
      </c>
      <c r="F607" s="122" t="str">
        <f>IF(ISBLANK('Mortgage 2 Monthly calcs'!F607),"",'Mortgage 2 Monthly calcs'!F607)</f>
        <v>Jun</v>
      </c>
      <c r="G607" s="123"/>
      <c r="H607" s="123">
        <f>IF(ISBLANK('Mortgage 2 Monthly calcs'!G607),"",'Mortgage 2 Monthly calcs'!G607)</f>
        <v>0</v>
      </c>
      <c r="I607" s="99" t="e">
        <f>IF(ISBLANK('Mortgage 2 Monthly calcs'!H607),"",'Mortgage 2 Monthly calcs'!H607)</f>
        <v>#VALUE!</v>
      </c>
      <c r="J607" s="99">
        <f>IF(ISBLANK('Mortgage 2 Monthly calcs'!I607),"",'Mortgage 2 Monthly calcs'!I607)</f>
        <v>0</v>
      </c>
      <c r="K607" s="99" t="str">
        <f>IF(ISBLANK('Mortgage 2 Monthly calcs'!J607),"",'Mortgage 2 Monthly calcs'!J607)</f>
        <v/>
      </c>
      <c r="L607" s="99"/>
      <c r="M607" s="99">
        <f>IF(ISBLANK('Mortgage 2 Monthly calcs'!K607),"",'Mortgage 2 Monthly calcs'!K607)</f>
        <v>0</v>
      </c>
      <c r="N607" s="99"/>
      <c r="O607" s="99" t="e">
        <f>IF(ISBLANK('Mortgage 2 Monthly calcs'!L607),"",'Mortgage 2 Monthly calcs'!L607)</f>
        <v>#VALUE!</v>
      </c>
      <c r="P607" s="99"/>
      <c r="Q607" s="99" t="str">
        <f>IF(ISBLANK('Mortgage 2 Monthly calcs'!M607),"",'Mortgage 2 Monthly calcs'!M607)</f>
        <v/>
      </c>
      <c r="R607" s="99" t="str">
        <f>IF(ISBLANK('Mortgage 2 Monthly calcs'!N607),"",'Mortgage 2 Monthly calcs'!N607)</f>
        <v/>
      </c>
      <c r="S607" s="99" t="str">
        <f>IF(ISBLANK('Mortgage 2 Monthly calcs'!O607),"",'Mortgage 2 Monthly calcs'!O607)</f>
        <v/>
      </c>
      <c r="T607" s="99"/>
      <c r="U607" s="99">
        <f>IF(ISBLANK('Mortgage 2 Monthly calcs'!P607),"",'Mortgage 2 Monthly calcs'!P607)</f>
        <v>0</v>
      </c>
      <c r="V607" s="99" t="str">
        <f>IF(ISBLANK('Mortgage 2 Monthly calcs'!Q607),"",'Mortgage 2 Monthly calcs'!Q607)</f>
        <v/>
      </c>
      <c r="W607" s="99" t="str">
        <f>IF(ISBLANK('Mortgage 2 Monthly calcs'!R607),"",'Mortgage 2 Monthly calcs'!R607)</f>
        <v/>
      </c>
      <c r="X607" s="99">
        <f>IF(ISBLANK('Mortgage 2 Monthly calcs'!S607),"",'Mortgage 2 Monthly calcs'!S607)</f>
        <v>0</v>
      </c>
      <c r="Y607" s="99" t="str">
        <f>IF(ISBLANK('Mortgage 2 Monthly calcs'!T607),"",'Mortgage 2 Monthly calcs'!T607)</f>
        <v/>
      </c>
      <c r="Z607" s="99">
        <f>IF(ISBLANK('Mortgage 2 Monthly calcs'!U607),"",'Mortgage 2 Monthly calcs'!U607)</f>
        <v>93290.420445652519</v>
      </c>
      <c r="AA607" s="99" t="str">
        <f>IF(ISBLANK('Mortgage 2 Monthly calcs'!V607),"",'Mortgage 2 Monthly calcs'!V607)</f>
        <v/>
      </c>
      <c r="AB607" s="99" t="str">
        <f>IF(ISBLANK('Mortgage 2 Monthly calcs'!W607),"",'Mortgage 2 Monthly calcs'!W607)</f>
        <v/>
      </c>
    </row>
    <row r="608" spans="2:28" x14ac:dyDescent="0.25">
      <c r="B608" s="110"/>
      <c r="C608" s="111"/>
      <c r="D608" s="124" t="str">
        <f>IF(K1376=1,F595+1,"")</f>
        <v/>
      </c>
      <c r="E608" s="122" t="str">
        <f>IF(ISBLANK('Mortgage 2 Monthly calcs'!E608),"",'Mortgage 2 Monthly calcs'!E608)</f>
        <v/>
      </c>
      <c r="F608" s="122" t="str">
        <f>IF(ISBLANK('Mortgage 2 Monthly calcs'!F608),"",'Mortgage 2 Monthly calcs'!F608)</f>
        <v>Jul</v>
      </c>
      <c r="G608" s="123"/>
      <c r="H608" s="123">
        <f>IF(ISBLANK('Mortgage 2 Monthly calcs'!G608),"",'Mortgage 2 Monthly calcs'!G608)</f>
        <v>0</v>
      </c>
      <c r="I608" s="99" t="e">
        <f>IF(ISBLANK('Mortgage 2 Monthly calcs'!H608),"",'Mortgage 2 Monthly calcs'!H608)</f>
        <v>#VALUE!</v>
      </c>
      <c r="J608" s="99">
        <f>IF(ISBLANK('Mortgage 2 Monthly calcs'!I608),"",'Mortgage 2 Monthly calcs'!I608)</f>
        <v>0</v>
      </c>
      <c r="K608" s="99" t="str">
        <f>IF(ISBLANK('Mortgage 2 Monthly calcs'!J608),"",'Mortgage 2 Monthly calcs'!J608)</f>
        <v/>
      </c>
      <c r="L608" s="99"/>
      <c r="M608" s="99">
        <f>IF(ISBLANK('Mortgage 2 Monthly calcs'!K608),"",'Mortgage 2 Monthly calcs'!K608)</f>
        <v>0</v>
      </c>
      <c r="N608" s="99"/>
      <c r="O608" s="99" t="e">
        <f>IF(ISBLANK('Mortgage 2 Monthly calcs'!L608),"",'Mortgage 2 Monthly calcs'!L608)</f>
        <v>#VALUE!</v>
      </c>
      <c r="P608" s="99"/>
      <c r="Q608" s="99" t="str">
        <f>IF(ISBLANK('Mortgage 2 Monthly calcs'!M608),"",'Mortgage 2 Monthly calcs'!M608)</f>
        <v/>
      </c>
      <c r="R608" s="99" t="str">
        <f>IF(ISBLANK('Mortgage 2 Monthly calcs'!N608),"",'Mortgage 2 Monthly calcs'!N608)</f>
        <v/>
      </c>
      <c r="S608" s="99" t="str">
        <f>IF(ISBLANK('Mortgage 2 Monthly calcs'!O608),"",'Mortgage 2 Monthly calcs'!O608)</f>
        <v/>
      </c>
      <c r="T608" s="99"/>
      <c r="U608" s="99">
        <f>IF(ISBLANK('Mortgage 2 Monthly calcs'!P608),"",'Mortgage 2 Monthly calcs'!P608)</f>
        <v>0</v>
      </c>
      <c r="V608" s="99" t="str">
        <f>IF(ISBLANK('Mortgage 2 Monthly calcs'!Q608),"",'Mortgage 2 Monthly calcs'!Q608)</f>
        <v/>
      </c>
      <c r="W608" s="99" t="str">
        <f>IF(ISBLANK('Mortgage 2 Monthly calcs'!R608),"",'Mortgage 2 Monthly calcs'!R608)</f>
        <v/>
      </c>
      <c r="X608" s="99">
        <f>IF(ISBLANK('Mortgage 2 Monthly calcs'!S608),"",'Mortgage 2 Monthly calcs'!S608)</f>
        <v>0</v>
      </c>
      <c r="Y608" s="99" t="str">
        <f>IF(ISBLANK('Mortgage 2 Monthly calcs'!T608),"",'Mortgage 2 Monthly calcs'!T608)</f>
        <v/>
      </c>
      <c r="Z608" s="99">
        <f>IF(ISBLANK('Mortgage 2 Monthly calcs'!U608),"",'Mortgage 2 Monthly calcs'!U608)</f>
        <v>93290.420445652519</v>
      </c>
      <c r="AA608" s="99" t="str">
        <f>IF(ISBLANK('Mortgage 2 Monthly calcs'!V608),"",'Mortgage 2 Monthly calcs'!V608)</f>
        <v/>
      </c>
      <c r="AB608" s="99" t="str">
        <f>IF(ISBLANK('Mortgage 2 Monthly calcs'!W608),"",'Mortgage 2 Monthly calcs'!W608)</f>
        <v/>
      </c>
    </row>
    <row r="609" spans="1:39" x14ac:dyDescent="0.25">
      <c r="B609" s="110"/>
      <c r="C609" s="111"/>
      <c r="D609" s="124" t="str">
        <f>IF(K1377=1,F595+1,"")</f>
        <v/>
      </c>
      <c r="E609" s="122" t="str">
        <f>IF(ISBLANK('Mortgage 2 Monthly calcs'!E609),"",'Mortgage 2 Monthly calcs'!E609)</f>
        <v/>
      </c>
      <c r="F609" s="122" t="str">
        <f>IF(ISBLANK('Mortgage 2 Monthly calcs'!F609),"",'Mortgage 2 Monthly calcs'!F609)</f>
        <v>Aug</v>
      </c>
      <c r="G609" s="123"/>
      <c r="H609" s="123">
        <f>IF(ISBLANK('Mortgage 2 Monthly calcs'!G609),"",'Mortgage 2 Monthly calcs'!G609)</f>
        <v>0</v>
      </c>
      <c r="I609" s="99" t="e">
        <f>IF(ISBLANK('Mortgage 2 Monthly calcs'!H609),"",'Mortgage 2 Monthly calcs'!H609)</f>
        <v>#VALUE!</v>
      </c>
      <c r="J609" s="99">
        <f>IF(ISBLANK('Mortgage 2 Monthly calcs'!I609),"",'Mortgage 2 Monthly calcs'!I609)</f>
        <v>0</v>
      </c>
      <c r="K609" s="99" t="str">
        <f>IF(ISBLANK('Mortgage 2 Monthly calcs'!J609),"",'Mortgage 2 Monthly calcs'!J609)</f>
        <v/>
      </c>
      <c r="L609" s="99"/>
      <c r="M609" s="99">
        <f>IF(ISBLANK('Mortgage 2 Monthly calcs'!K609),"",'Mortgage 2 Monthly calcs'!K609)</f>
        <v>0</v>
      </c>
      <c r="N609" s="99"/>
      <c r="O609" s="99" t="e">
        <f>IF(ISBLANK('Mortgage 2 Monthly calcs'!L609),"",'Mortgage 2 Monthly calcs'!L609)</f>
        <v>#VALUE!</v>
      </c>
      <c r="P609" s="99"/>
      <c r="Q609" s="99" t="str">
        <f>IF(ISBLANK('Mortgage 2 Monthly calcs'!M609),"",'Mortgage 2 Monthly calcs'!M609)</f>
        <v/>
      </c>
      <c r="R609" s="99" t="str">
        <f>IF(ISBLANK('Mortgage 2 Monthly calcs'!N609),"",'Mortgage 2 Monthly calcs'!N609)</f>
        <v/>
      </c>
      <c r="S609" s="99" t="str">
        <f>IF(ISBLANK('Mortgage 2 Monthly calcs'!O609),"",'Mortgage 2 Monthly calcs'!O609)</f>
        <v/>
      </c>
      <c r="T609" s="99"/>
      <c r="U609" s="99">
        <f>IF(ISBLANK('Mortgage 2 Monthly calcs'!P609),"",'Mortgage 2 Monthly calcs'!P609)</f>
        <v>0</v>
      </c>
      <c r="V609" s="99" t="str">
        <f>IF(ISBLANK('Mortgage 2 Monthly calcs'!Q609),"",'Mortgage 2 Monthly calcs'!Q609)</f>
        <v/>
      </c>
      <c r="W609" s="99" t="str">
        <f>IF(ISBLANK('Mortgage 2 Monthly calcs'!R609),"",'Mortgage 2 Monthly calcs'!R609)</f>
        <v/>
      </c>
      <c r="X609" s="99">
        <f>IF(ISBLANK('Mortgage 2 Monthly calcs'!S609),"",'Mortgage 2 Monthly calcs'!S609)</f>
        <v>0</v>
      </c>
      <c r="Y609" s="99" t="str">
        <f>IF(ISBLANK('Mortgage 2 Monthly calcs'!T609),"",'Mortgage 2 Monthly calcs'!T609)</f>
        <v/>
      </c>
      <c r="Z609" s="99">
        <f>IF(ISBLANK('Mortgage 2 Monthly calcs'!U609),"",'Mortgage 2 Monthly calcs'!U609)</f>
        <v>93290.420445652519</v>
      </c>
      <c r="AA609" s="99" t="str">
        <f>IF(ISBLANK('Mortgage 2 Monthly calcs'!V609),"",'Mortgage 2 Monthly calcs'!V609)</f>
        <v/>
      </c>
      <c r="AB609" s="99" t="str">
        <f>IF(ISBLANK('Mortgage 2 Monthly calcs'!W609),"",'Mortgage 2 Monthly calcs'!W609)</f>
        <v/>
      </c>
    </row>
    <row r="610" spans="1:39" x14ac:dyDescent="0.25">
      <c r="B610" s="110"/>
      <c r="C610" s="111"/>
      <c r="D610" s="124" t="str">
        <f>IF(K1378=1,F595+1,"")</f>
        <v/>
      </c>
      <c r="E610" s="122" t="str">
        <f>IF(ISBLANK('Mortgage 2 Monthly calcs'!E610),"",'Mortgage 2 Monthly calcs'!E610)</f>
        <v/>
      </c>
      <c r="F610" s="122" t="str">
        <f>IF(ISBLANK('Mortgage 2 Monthly calcs'!F610),"",'Mortgage 2 Monthly calcs'!F610)</f>
        <v>Sep</v>
      </c>
      <c r="G610" s="123"/>
      <c r="H610" s="123">
        <f>IF(ISBLANK('Mortgage 2 Monthly calcs'!G610),"",'Mortgage 2 Monthly calcs'!G610)</f>
        <v>0</v>
      </c>
      <c r="I610" s="99" t="e">
        <f>IF(ISBLANK('Mortgage 2 Monthly calcs'!H610),"",'Mortgage 2 Monthly calcs'!H610)</f>
        <v>#VALUE!</v>
      </c>
      <c r="J610" s="99">
        <f>IF(ISBLANK('Mortgage 2 Monthly calcs'!I610),"",'Mortgage 2 Monthly calcs'!I610)</f>
        <v>0</v>
      </c>
      <c r="K610" s="99" t="str">
        <f>IF(ISBLANK('Mortgage 2 Monthly calcs'!J610),"",'Mortgage 2 Monthly calcs'!J610)</f>
        <v/>
      </c>
      <c r="L610" s="99"/>
      <c r="M610" s="99">
        <f>IF(ISBLANK('Mortgage 2 Monthly calcs'!K610),"",'Mortgage 2 Monthly calcs'!K610)</f>
        <v>0</v>
      </c>
      <c r="N610" s="99"/>
      <c r="O610" s="99" t="e">
        <f>IF(ISBLANK('Mortgage 2 Monthly calcs'!L610),"",'Mortgage 2 Monthly calcs'!L610)</f>
        <v>#VALUE!</v>
      </c>
      <c r="P610" s="99"/>
      <c r="Q610" s="99" t="str">
        <f>IF(ISBLANK('Mortgage 2 Monthly calcs'!M610),"",'Mortgage 2 Monthly calcs'!M610)</f>
        <v/>
      </c>
      <c r="R610" s="99" t="str">
        <f>IF(ISBLANK('Mortgage 2 Monthly calcs'!N610),"",'Mortgage 2 Monthly calcs'!N610)</f>
        <v/>
      </c>
      <c r="S610" s="99" t="str">
        <f>IF(ISBLANK('Mortgage 2 Monthly calcs'!O610),"",'Mortgage 2 Monthly calcs'!O610)</f>
        <v/>
      </c>
      <c r="T610" s="99"/>
      <c r="U610" s="99">
        <f>IF(ISBLANK('Mortgage 2 Monthly calcs'!P610),"",'Mortgage 2 Monthly calcs'!P610)</f>
        <v>0</v>
      </c>
      <c r="V610" s="99" t="str">
        <f>IF(ISBLANK('Mortgage 2 Monthly calcs'!Q610),"",'Mortgage 2 Monthly calcs'!Q610)</f>
        <v/>
      </c>
      <c r="W610" s="99" t="str">
        <f>IF(ISBLANK('Mortgage 2 Monthly calcs'!R610),"",'Mortgage 2 Monthly calcs'!R610)</f>
        <v/>
      </c>
      <c r="X610" s="99">
        <f>IF(ISBLANK('Mortgage 2 Monthly calcs'!S610),"",'Mortgage 2 Monthly calcs'!S610)</f>
        <v>0</v>
      </c>
      <c r="Y610" s="99" t="str">
        <f>IF(ISBLANK('Mortgage 2 Monthly calcs'!T610),"",'Mortgage 2 Monthly calcs'!T610)</f>
        <v/>
      </c>
      <c r="Z610" s="99">
        <f>IF(ISBLANK('Mortgage 2 Monthly calcs'!U610),"",'Mortgage 2 Monthly calcs'!U610)</f>
        <v>93290.420445652519</v>
      </c>
      <c r="AA610" s="99" t="str">
        <f>IF(ISBLANK('Mortgage 2 Monthly calcs'!V610),"",'Mortgage 2 Monthly calcs'!V610)</f>
        <v/>
      </c>
      <c r="AB610" s="99" t="str">
        <f>IF(ISBLANK('Mortgage 2 Monthly calcs'!W610),"",'Mortgage 2 Monthly calcs'!W610)</f>
        <v/>
      </c>
    </row>
    <row r="611" spans="1:39" x14ac:dyDescent="0.25">
      <c r="B611" s="110"/>
      <c r="C611" s="111"/>
      <c r="D611" s="124">
        <f>D599+1</f>
        <v>50</v>
      </c>
      <c r="E611" s="122" t="str">
        <f>IF(ISBLANK('Mortgage 2 Monthly calcs'!E611),"",'Mortgage 2 Monthly calcs'!E611)</f>
        <v/>
      </c>
      <c r="F611" s="122" t="str">
        <f>IF(ISBLANK('Mortgage 2 Monthly calcs'!F611),"",'Mortgage 2 Monthly calcs'!F611)</f>
        <v>Oct</v>
      </c>
      <c r="G611" s="123"/>
      <c r="H611" s="123">
        <f>IF(ISBLANK('Mortgage 2 Monthly calcs'!G611),"",'Mortgage 2 Monthly calcs'!G611)</f>
        <v>0</v>
      </c>
      <c r="I611" s="99" t="e">
        <f>IF(ISBLANK('Mortgage 2 Monthly calcs'!H611),"",'Mortgage 2 Monthly calcs'!H611)</f>
        <v>#VALUE!</v>
      </c>
      <c r="J611" s="99">
        <f>IF(ISBLANK('Mortgage 2 Monthly calcs'!I611),"",'Mortgage 2 Monthly calcs'!I611)</f>
        <v>0</v>
      </c>
      <c r="K611" s="99" t="str">
        <f>IF(ISBLANK('Mortgage 2 Monthly calcs'!J611),"",'Mortgage 2 Monthly calcs'!J611)</f>
        <v/>
      </c>
      <c r="L611" s="99"/>
      <c r="M611" s="99">
        <f>IF(ISBLANK('Mortgage 2 Monthly calcs'!K611),"",'Mortgage 2 Monthly calcs'!K611)</f>
        <v>0</v>
      </c>
      <c r="N611" s="99"/>
      <c r="O611" s="99" t="e">
        <f>IF(ISBLANK('Mortgage 2 Monthly calcs'!L611),"",'Mortgage 2 Monthly calcs'!L611)</f>
        <v>#VALUE!</v>
      </c>
      <c r="P611" s="99"/>
      <c r="Q611" s="99" t="str">
        <f>IF(ISBLANK('Mortgage 2 Monthly calcs'!M611),"",'Mortgage 2 Monthly calcs'!M611)</f>
        <v/>
      </c>
      <c r="R611" s="99" t="str">
        <f>IF(ISBLANK('Mortgage 2 Monthly calcs'!N611),"",'Mortgage 2 Monthly calcs'!N611)</f>
        <v/>
      </c>
      <c r="S611" s="99" t="str">
        <f>IF(ISBLANK('Mortgage 2 Monthly calcs'!O611),"",'Mortgage 2 Monthly calcs'!O611)</f>
        <v/>
      </c>
      <c r="T611" s="99"/>
      <c r="U611" s="99">
        <f>IF(ISBLANK('Mortgage 2 Monthly calcs'!P611),"",'Mortgage 2 Monthly calcs'!P611)</f>
        <v>0</v>
      </c>
      <c r="V611" s="99" t="str">
        <f>IF(ISBLANK('Mortgage 2 Monthly calcs'!Q611),"",'Mortgage 2 Monthly calcs'!Q611)</f>
        <v/>
      </c>
      <c r="W611" s="99" t="str">
        <f>IF(ISBLANK('Mortgage 2 Monthly calcs'!R611),"",'Mortgage 2 Monthly calcs'!R611)</f>
        <v/>
      </c>
      <c r="X611" s="99">
        <f>IF(ISBLANK('Mortgage 2 Monthly calcs'!S611),"",'Mortgage 2 Monthly calcs'!S611)</f>
        <v>0</v>
      </c>
      <c r="Y611" s="99" t="str">
        <f>IF(ISBLANK('Mortgage 2 Monthly calcs'!T611),"",'Mortgage 2 Monthly calcs'!T611)</f>
        <v/>
      </c>
      <c r="Z611" s="99">
        <f>IF(ISBLANK('Mortgage 2 Monthly calcs'!U611),"",'Mortgage 2 Monthly calcs'!U611)</f>
        <v>93290.420445652519</v>
      </c>
      <c r="AA611" s="99" t="str">
        <f>IF(ISBLANK('Mortgage 2 Monthly calcs'!V611),"",'Mortgage 2 Monthly calcs'!V611)</f>
        <v/>
      </c>
      <c r="AB611" s="99" t="str">
        <f>IF(ISBLANK('Mortgage 2 Monthly calcs'!W611),"",'Mortgage 2 Monthly calcs'!W611)</f>
        <v/>
      </c>
    </row>
    <row r="612" spans="1:39" x14ac:dyDescent="0.25">
      <c r="A612" s="112"/>
      <c r="B612" s="113"/>
      <c r="C612" s="114"/>
      <c r="D612" s="3"/>
      <c r="E612" s="3"/>
      <c r="F612" s="3"/>
      <c r="G612" s="182"/>
      <c r="H612" s="182"/>
      <c r="I612" s="194"/>
      <c r="J612" s="194"/>
      <c r="K612" s="195"/>
      <c r="L612" s="195"/>
      <c r="M612" s="195"/>
      <c r="N612" s="195"/>
      <c r="O612" s="195"/>
      <c r="P612" s="195"/>
      <c r="Q612" s="195"/>
      <c r="R612" s="195"/>
      <c r="S612" s="194"/>
      <c r="T612" s="194"/>
      <c r="U612" s="196"/>
      <c r="V612" s="196"/>
      <c r="W612" s="196"/>
      <c r="X612" s="196"/>
      <c r="Y612" s="196"/>
      <c r="Z612" s="196"/>
      <c r="AA612" s="197"/>
      <c r="AB612" s="197" t="s">
        <v>81</v>
      </c>
      <c r="AC612" s="115"/>
      <c r="AD612" s="115"/>
      <c r="AE612" s="115"/>
      <c r="AF612" s="115"/>
      <c r="AG612" s="115"/>
      <c r="AH612" s="115"/>
      <c r="AI612" s="115"/>
      <c r="AJ612" s="115"/>
      <c r="AK612" s="115"/>
      <c r="AL612" s="115"/>
      <c r="AM612" s="115"/>
    </row>
    <row r="613" spans="1:39" x14ac:dyDescent="0.25">
      <c r="A613" s="112"/>
      <c r="B613" s="116"/>
      <c r="C613" s="112"/>
      <c r="D613" s="115"/>
      <c r="E613" s="115"/>
      <c r="F613" s="3"/>
      <c r="G613" s="182"/>
      <c r="H613" s="182"/>
      <c r="I613" s="194"/>
      <c r="J613" s="194"/>
      <c r="K613" s="195"/>
      <c r="L613" s="195"/>
      <c r="M613" s="195"/>
      <c r="N613" s="195"/>
      <c r="O613" s="195"/>
      <c r="P613" s="195"/>
      <c r="Q613" s="195"/>
      <c r="R613" s="195"/>
      <c r="S613" s="198"/>
      <c r="T613" s="198"/>
      <c r="U613" s="196"/>
      <c r="V613" s="196"/>
      <c r="W613" s="196"/>
      <c r="X613" s="196"/>
      <c r="Y613" s="196"/>
      <c r="Z613" s="196"/>
      <c r="AA613" s="196"/>
      <c r="AB613" s="196"/>
      <c r="AC613" s="115"/>
      <c r="AD613" s="115"/>
      <c r="AE613" s="115"/>
      <c r="AF613" s="115"/>
      <c r="AG613" s="115"/>
      <c r="AH613" s="115"/>
      <c r="AI613" s="115"/>
      <c r="AJ613" s="115"/>
      <c r="AK613" s="115"/>
      <c r="AL613" s="115"/>
      <c r="AM613" s="115"/>
    </row>
    <row r="614" spans="1:39" x14ac:dyDescent="0.25">
      <c r="A614" s="112"/>
      <c r="B614" s="117"/>
      <c r="C614" s="112"/>
      <c r="D614" s="115"/>
      <c r="E614" s="115"/>
      <c r="F614" s="17"/>
      <c r="G614" s="183"/>
      <c r="H614" s="183"/>
      <c r="I614" s="198"/>
      <c r="J614" s="198"/>
      <c r="K614" s="199"/>
      <c r="L614" s="199"/>
      <c r="M614" s="199"/>
      <c r="N614" s="199"/>
      <c r="O614" s="199"/>
      <c r="P614" s="199"/>
      <c r="Q614" s="199"/>
      <c r="R614" s="199"/>
      <c r="S614" s="200"/>
      <c r="T614" s="200"/>
      <c r="U614" s="196"/>
      <c r="V614" s="196"/>
      <c r="W614" s="196"/>
      <c r="X614" s="196"/>
      <c r="Y614" s="196"/>
      <c r="Z614" s="196"/>
      <c r="AA614" s="196"/>
      <c r="AB614" s="196"/>
      <c r="AC614" s="115"/>
      <c r="AD614" s="115"/>
      <c r="AE614" s="115"/>
      <c r="AF614" s="115"/>
      <c r="AG614" s="115"/>
      <c r="AH614" s="115"/>
      <c r="AI614" s="115"/>
      <c r="AJ614" s="115"/>
      <c r="AK614" s="115"/>
      <c r="AL614" s="115"/>
      <c r="AM614" s="115"/>
    </row>
    <row r="615" spans="1:39" x14ac:dyDescent="0.25">
      <c r="A615" s="112"/>
      <c r="B615" s="118"/>
      <c r="C615" s="112"/>
      <c r="D615" s="115"/>
      <c r="E615" s="115"/>
      <c r="F615" s="14"/>
      <c r="G615" s="184"/>
      <c r="H615" s="184"/>
      <c r="I615" s="200"/>
      <c r="J615" s="200"/>
      <c r="K615" s="201"/>
      <c r="L615" s="201"/>
      <c r="M615" s="201"/>
      <c r="N615" s="201"/>
      <c r="O615" s="201"/>
      <c r="P615" s="201"/>
      <c r="Q615" s="201"/>
      <c r="R615" s="201"/>
      <c r="S615" s="200"/>
      <c r="T615" s="200"/>
      <c r="U615" s="196"/>
      <c r="V615" s="196"/>
      <c r="W615" s="196"/>
      <c r="X615" s="196"/>
      <c r="Y615" s="196"/>
      <c r="Z615" s="196"/>
      <c r="AA615" s="196"/>
      <c r="AB615" s="196"/>
      <c r="AC615" s="115"/>
      <c r="AD615" s="115"/>
      <c r="AE615" s="115"/>
      <c r="AF615" s="115"/>
      <c r="AG615" s="115"/>
      <c r="AH615" s="115"/>
      <c r="AI615" s="115"/>
      <c r="AJ615" s="115"/>
      <c r="AK615" s="115"/>
      <c r="AL615" s="115"/>
      <c r="AM615" s="115"/>
    </row>
    <row r="616" spans="1:39" x14ac:dyDescent="0.25">
      <c r="A616" s="112"/>
      <c r="B616" s="118"/>
      <c r="C616" s="112"/>
      <c r="D616" s="115"/>
      <c r="E616" s="115"/>
      <c r="F616" s="14"/>
      <c r="G616" s="184"/>
      <c r="H616" s="184"/>
      <c r="I616" s="200"/>
      <c r="J616" s="200"/>
      <c r="K616" s="201"/>
      <c r="L616" s="201"/>
      <c r="M616" s="201"/>
      <c r="N616" s="201"/>
      <c r="O616" s="201"/>
      <c r="P616" s="201"/>
      <c r="Q616" s="201"/>
      <c r="R616" s="201"/>
      <c r="S616" s="200"/>
      <c r="T616" s="200"/>
      <c r="U616" s="196"/>
      <c r="V616" s="196"/>
      <c r="W616" s="196"/>
      <c r="X616" s="196"/>
      <c r="Y616" s="196"/>
      <c r="Z616" s="196"/>
      <c r="AA616" s="196"/>
      <c r="AB616" s="196"/>
      <c r="AC616" s="115"/>
      <c r="AD616" s="115"/>
      <c r="AE616" s="115"/>
      <c r="AF616" s="115"/>
      <c r="AG616" s="115"/>
      <c r="AH616" s="115"/>
      <c r="AI616" s="115"/>
      <c r="AJ616" s="115"/>
      <c r="AK616" s="115"/>
      <c r="AL616" s="115"/>
      <c r="AM616" s="115"/>
    </row>
    <row r="617" spans="1:39" x14ac:dyDescent="0.25">
      <c r="A617" s="112"/>
      <c r="B617" s="118"/>
      <c r="C617" s="112"/>
      <c r="D617" s="115"/>
      <c r="E617" s="115"/>
      <c r="F617" s="14"/>
      <c r="G617" s="184"/>
      <c r="H617" s="184"/>
      <c r="I617" s="200"/>
      <c r="J617" s="200"/>
      <c r="K617" s="201"/>
      <c r="L617" s="201"/>
      <c r="M617" s="201"/>
      <c r="N617" s="201"/>
      <c r="O617" s="201"/>
      <c r="P617" s="201"/>
      <c r="Q617" s="201"/>
      <c r="R617" s="201"/>
      <c r="S617" s="200"/>
      <c r="T617" s="200"/>
      <c r="U617" s="196"/>
      <c r="V617" s="196"/>
      <c r="W617" s="196"/>
      <c r="X617" s="196"/>
      <c r="Y617" s="196"/>
      <c r="Z617" s="196"/>
      <c r="AA617" s="196"/>
      <c r="AB617" s="196"/>
      <c r="AC617" s="115"/>
      <c r="AD617" s="115"/>
      <c r="AE617" s="115"/>
      <c r="AF617" s="115"/>
      <c r="AG617" s="115"/>
      <c r="AH617" s="115"/>
      <c r="AI617" s="115"/>
      <c r="AJ617" s="115"/>
      <c r="AK617" s="115"/>
      <c r="AL617" s="115"/>
      <c r="AM617" s="115"/>
    </row>
    <row r="618" spans="1:39" x14ac:dyDescent="0.25">
      <c r="A618" s="112"/>
      <c r="B618" s="118"/>
      <c r="C618" s="112"/>
      <c r="D618" s="115"/>
      <c r="E618" s="115"/>
      <c r="F618" s="14"/>
      <c r="G618" s="184"/>
      <c r="H618" s="184"/>
      <c r="I618" s="200"/>
      <c r="J618" s="200"/>
      <c r="K618" s="201"/>
      <c r="L618" s="201"/>
      <c r="M618" s="201"/>
      <c r="N618" s="201"/>
      <c r="O618" s="201"/>
      <c r="P618" s="201"/>
      <c r="Q618" s="201"/>
      <c r="R618" s="201"/>
      <c r="S618" s="200"/>
      <c r="T618" s="200"/>
      <c r="U618" s="196"/>
      <c r="V618" s="196"/>
      <c r="W618" s="196"/>
      <c r="X618" s="196"/>
      <c r="Y618" s="196"/>
      <c r="Z618" s="196"/>
      <c r="AA618" s="196"/>
      <c r="AB618" s="196"/>
      <c r="AC618" s="115"/>
      <c r="AD618" s="115"/>
      <c r="AE618" s="115"/>
      <c r="AF618" s="115"/>
      <c r="AG618" s="115"/>
      <c r="AH618" s="115"/>
      <c r="AI618" s="115"/>
      <c r="AJ618" s="115"/>
      <c r="AK618" s="115"/>
      <c r="AL618" s="115"/>
      <c r="AM618" s="115"/>
    </row>
    <row r="619" spans="1:39" x14ac:dyDescent="0.25">
      <c r="A619" s="112"/>
      <c r="B619" s="118"/>
      <c r="C619" s="112"/>
      <c r="D619" s="115"/>
      <c r="E619" s="115"/>
      <c r="F619" s="14"/>
      <c r="G619" s="184"/>
      <c r="H619" s="184"/>
      <c r="I619" s="200"/>
      <c r="J619" s="200"/>
      <c r="K619" s="201"/>
      <c r="L619" s="201"/>
      <c r="M619" s="201"/>
      <c r="N619" s="201"/>
      <c r="O619" s="201"/>
      <c r="P619" s="201"/>
      <c r="Q619" s="201"/>
      <c r="R619" s="201"/>
      <c r="S619" s="200"/>
      <c r="T619" s="200"/>
      <c r="U619" s="196"/>
      <c r="V619" s="196"/>
      <c r="W619" s="196"/>
      <c r="X619" s="196"/>
      <c r="Y619" s="196"/>
      <c r="Z619" s="196"/>
      <c r="AA619" s="196"/>
      <c r="AB619" s="196"/>
      <c r="AC619" s="115"/>
      <c r="AD619" s="115"/>
      <c r="AE619" s="115"/>
      <c r="AF619" s="115"/>
      <c r="AG619" s="115"/>
      <c r="AH619" s="115"/>
      <c r="AI619" s="115"/>
      <c r="AJ619" s="115"/>
      <c r="AK619" s="115"/>
      <c r="AL619" s="115"/>
      <c r="AM619" s="115"/>
    </row>
    <row r="620" spans="1:39" x14ac:dyDescent="0.25">
      <c r="A620" s="112"/>
      <c r="B620" s="118"/>
      <c r="C620" s="112"/>
      <c r="D620" s="115"/>
      <c r="E620" s="115"/>
      <c r="F620" s="14"/>
      <c r="G620" s="184"/>
      <c r="H620" s="184"/>
      <c r="I620" s="200"/>
      <c r="J620" s="200"/>
      <c r="K620" s="201"/>
      <c r="L620" s="201"/>
      <c r="M620" s="201"/>
      <c r="N620" s="201"/>
      <c r="O620" s="201"/>
      <c r="P620" s="201"/>
      <c r="Q620" s="201"/>
      <c r="R620" s="201"/>
      <c r="S620" s="200"/>
      <c r="T620" s="200"/>
      <c r="U620" s="196"/>
      <c r="V620" s="196"/>
      <c r="W620" s="196"/>
      <c r="X620" s="196"/>
      <c r="Y620" s="196"/>
      <c r="Z620" s="196"/>
      <c r="AA620" s="196"/>
      <c r="AB620" s="196"/>
      <c r="AC620" s="115"/>
      <c r="AD620" s="115"/>
      <c r="AE620" s="115"/>
      <c r="AF620" s="115"/>
      <c r="AG620" s="115"/>
      <c r="AH620" s="115"/>
      <c r="AI620" s="115"/>
      <c r="AJ620" s="115"/>
      <c r="AK620" s="115"/>
      <c r="AL620" s="115"/>
      <c r="AM620" s="115"/>
    </row>
    <row r="621" spans="1:39" x14ac:dyDescent="0.25">
      <c r="A621" s="112"/>
      <c r="B621" s="118"/>
      <c r="C621" s="112"/>
      <c r="D621" s="115"/>
      <c r="E621" s="115"/>
      <c r="F621" s="14"/>
      <c r="G621" s="184"/>
      <c r="H621" s="184"/>
      <c r="I621" s="200"/>
      <c r="J621" s="200"/>
      <c r="K621" s="201"/>
      <c r="L621" s="201"/>
      <c r="M621" s="201"/>
      <c r="N621" s="201"/>
      <c r="O621" s="201"/>
      <c r="P621" s="201"/>
      <c r="Q621" s="201"/>
      <c r="R621" s="201"/>
      <c r="S621" s="200"/>
      <c r="T621" s="200"/>
      <c r="U621" s="196"/>
      <c r="V621" s="196"/>
      <c r="W621" s="196"/>
      <c r="X621" s="196"/>
      <c r="Y621" s="196"/>
      <c r="Z621" s="196"/>
      <c r="AA621" s="196"/>
      <c r="AB621" s="196"/>
      <c r="AC621" s="115"/>
      <c r="AD621" s="115"/>
      <c r="AE621" s="115"/>
      <c r="AF621" s="115"/>
      <c r="AG621" s="115"/>
      <c r="AH621" s="115"/>
      <c r="AI621" s="115"/>
      <c r="AJ621" s="115"/>
      <c r="AK621" s="115"/>
      <c r="AL621" s="115"/>
      <c r="AM621" s="115"/>
    </row>
    <row r="622" spans="1:39" x14ac:dyDescent="0.25">
      <c r="A622" s="112"/>
      <c r="B622" s="118"/>
      <c r="C622" s="112"/>
      <c r="D622" s="115"/>
      <c r="E622" s="115"/>
      <c r="F622" s="14"/>
      <c r="G622" s="184"/>
      <c r="H622" s="184"/>
      <c r="I622" s="200"/>
      <c r="J622" s="200"/>
      <c r="K622" s="201"/>
      <c r="L622" s="201"/>
      <c r="M622" s="201"/>
      <c r="N622" s="201"/>
      <c r="O622" s="201"/>
      <c r="P622" s="201"/>
      <c r="Q622" s="201"/>
      <c r="R622" s="201"/>
      <c r="S622" s="200"/>
      <c r="T622" s="200"/>
      <c r="U622" s="196"/>
      <c r="V622" s="196"/>
      <c r="W622" s="196"/>
      <c r="X622" s="196"/>
      <c r="Y622" s="196"/>
      <c r="Z622" s="196"/>
      <c r="AA622" s="196"/>
      <c r="AB622" s="196"/>
      <c r="AC622" s="115"/>
      <c r="AD622" s="115"/>
      <c r="AE622" s="115"/>
      <c r="AF622" s="115"/>
      <c r="AG622" s="115"/>
      <c r="AH622" s="115"/>
      <c r="AI622" s="115"/>
      <c r="AJ622" s="115"/>
      <c r="AK622" s="115"/>
      <c r="AL622" s="115"/>
      <c r="AM622" s="115"/>
    </row>
    <row r="623" spans="1:39" x14ac:dyDescent="0.25">
      <c r="A623" s="112"/>
      <c r="B623" s="118"/>
      <c r="C623" s="112"/>
      <c r="D623" s="115"/>
      <c r="E623" s="115"/>
      <c r="F623" s="14"/>
      <c r="G623" s="184"/>
      <c r="H623" s="184"/>
      <c r="I623" s="200"/>
      <c r="J623" s="200"/>
      <c r="K623" s="201"/>
      <c r="L623" s="201"/>
      <c r="M623" s="201"/>
      <c r="N623" s="201"/>
      <c r="O623" s="201"/>
      <c r="P623" s="201"/>
      <c r="Q623" s="201"/>
      <c r="R623" s="201"/>
      <c r="S623" s="200"/>
      <c r="T623" s="200"/>
      <c r="U623" s="196"/>
      <c r="V623" s="196"/>
      <c r="W623" s="196"/>
      <c r="X623" s="196"/>
      <c r="Y623" s="196"/>
      <c r="Z623" s="196"/>
      <c r="AA623" s="196"/>
      <c r="AB623" s="196"/>
      <c r="AC623" s="115"/>
      <c r="AD623" s="115"/>
      <c r="AE623" s="115"/>
      <c r="AF623" s="115"/>
      <c r="AG623" s="115"/>
      <c r="AH623" s="115"/>
      <c r="AI623" s="115"/>
      <c r="AJ623" s="115"/>
      <c r="AK623" s="115"/>
      <c r="AL623" s="115"/>
      <c r="AM623" s="115"/>
    </row>
    <row r="624" spans="1:39" x14ac:dyDescent="0.25">
      <c r="A624" s="112"/>
      <c r="B624" s="118"/>
      <c r="C624" s="112"/>
      <c r="D624" s="115"/>
      <c r="E624" s="115"/>
      <c r="F624" s="14"/>
      <c r="G624" s="184"/>
      <c r="H624" s="184"/>
      <c r="I624" s="200"/>
      <c r="J624" s="200"/>
      <c r="K624" s="201"/>
      <c r="L624" s="201"/>
      <c r="M624" s="201"/>
      <c r="N624" s="201"/>
      <c r="O624" s="201"/>
      <c r="P624" s="201"/>
      <c r="Q624" s="201"/>
      <c r="R624" s="201"/>
      <c r="S624" s="200"/>
      <c r="T624" s="200"/>
      <c r="U624" s="196"/>
      <c r="V624" s="196"/>
      <c r="W624" s="196"/>
      <c r="X624" s="196"/>
      <c r="Y624" s="196"/>
      <c r="Z624" s="196"/>
      <c r="AA624" s="196"/>
      <c r="AB624" s="196"/>
      <c r="AC624" s="115"/>
      <c r="AD624" s="115"/>
      <c r="AE624" s="115"/>
      <c r="AF624" s="115"/>
      <c r="AG624" s="115"/>
      <c r="AH624" s="115"/>
      <c r="AI624" s="115"/>
      <c r="AJ624" s="115"/>
      <c r="AK624" s="115"/>
      <c r="AL624" s="115"/>
      <c r="AM624" s="115"/>
    </row>
    <row r="625" spans="1:39" x14ac:dyDescent="0.25">
      <c r="A625" s="112"/>
      <c r="B625" s="118"/>
      <c r="C625" s="112"/>
      <c r="D625" s="115"/>
      <c r="E625" s="115"/>
      <c r="F625" s="14"/>
      <c r="G625" s="184"/>
      <c r="H625" s="184"/>
      <c r="I625" s="200"/>
      <c r="J625" s="200"/>
      <c r="K625" s="201"/>
      <c r="L625" s="201"/>
      <c r="M625" s="201"/>
      <c r="N625" s="201"/>
      <c r="O625" s="201"/>
      <c r="P625" s="201"/>
      <c r="Q625" s="201"/>
      <c r="R625" s="201"/>
      <c r="S625" s="200"/>
      <c r="T625" s="200"/>
      <c r="U625" s="196"/>
      <c r="V625" s="196"/>
      <c r="W625" s="196"/>
      <c r="X625" s="196"/>
      <c r="Y625" s="196"/>
      <c r="Z625" s="196"/>
      <c r="AA625" s="196"/>
      <c r="AB625" s="196"/>
      <c r="AC625" s="115"/>
      <c r="AD625" s="115"/>
      <c r="AE625" s="115"/>
      <c r="AF625" s="115"/>
      <c r="AG625" s="115"/>
      <c r="AH625" s="115"/>
      <c r="AI625" s="115"/>
      <c r="AJ625" s="115"/>
      <c r="AK625" s="115"/>
      <c r="AL625" s="115"/>
      <c r="AM625" s="115"/>
    </row>
    <row r="626" spans="1:39" x14ac:dyDescent="0.25">
      <c r="A626" s="112"/>
      <c r="B626" s="118"/>
      <c r="C626" s="112"/>
      <c r="D626" s="115"/>
      <c r="E626" s="115"/>
      <c r="F626" s="14"/>
      <c r="G626" s="184"/>
      <c r="H626" s="184"/>
      <c r="I626" s="200"/>
      <c r="J626" s="200"/>
      <c r="K626" s="201"/>
      <c r="L626" s="201"/>
      <c r="M626" s="201"/>
      <c r="N626" s="201"/>
      <c r="O626" s="201"/>
      <c r="P626" s="201"/>
      <c r="Q626" s="201"/>
      <c r="R626" s="201"/>
      <c r="S626" s="200"/>
      <c r="T626" s="200"/>
      <c r="U626" s="196"/>
      <c r="V626" s="196"/>
      <c r="W626" s="196"/>
      <c r="X626" s="196"/>
      <c r="Y626" s="196"/>
      <c r="Z626" s="196"/>
      <c r="AA626" s="196"/>
      <c r="AB626" s="196"/>
      <c r="AC626" s="115"/>
      <c r="AD626" s="115"/>
      <c r="AE626" s="115"/>
      <c r="AF626" s="115"/>
      <c r="AG626" s="115"/>
      <c r="AH626" s="115"/>
      <c r="AI626" s="115"/>
      <c r="AJ626" s="115"/>
      <c r="AK626" s="115"/>
      <c r="AL626" s="115"/>
      <c r="AM626" s="115"/>
    </row>
    <row r="627" spans="1:39" x14ac:dyDescent="0.25">
      <c r="A627" s="112"/>
      <c r="B627" s="118"/>
      <c r="C627" s="112"/>
      <c r="D627" s="115"/>
      <c r="E627" s="115"/>
      <c r="F627" s="14"/>
      <c r="G627" s="184"/>
      <c r="H627" s="184"/>
      <c r="I627" s="200"/>
      <c r="J627" s="200"/>
      <c r="K627" s="201"/>
      <c r="L627" s="201"/>
      <c r="M627" s="201"/>
      <c r="N627" s="201"/>
      <c r="O627" s="201"/>
      <c r="P627" s="201"/>
      <c r="Q627" s="201"/>
      <c r="R627" s="201"/>
      <c r="S627" s="200"/>
      <c r="T627" s="200"/>
      <c r="U627" s="196"/>
      <c r="V627" s="196"/>
      <c r="W627" s="196"/>
      <c r="X627" s="196"/>
      <c r="Y627" s="196"/>
      <c r="Z627" s="196"/>
      <c r="AA627" s="196"/>
      <c r="AB627" s="196"/>
      <c r="AC627" s="115"/>
      <c r="AD627" s="115"/>
      <c r="AE627" s="115"/>
      <c r="AF627" s="115"/>
      <c r="AG627" s="115"/>
      <c r="AH627" s="115"/>
      <c r="AI627" s="115"/>
      <c r="AJ627" s="115"/>
      <c r="AK627" s="115"/>
      <c r="AL627" s="115"/>
      <c r="AM627" s="115"/>
    </row>
    <row r="628" spans="1:39" x14ac:dyDescent="0.25">
      <c r="A628" s="112"/>
      <c r="B628" s="118"/>
      <c r="C628" s="112"/>
      <c r="D628" s="115"/>
      <c r="E628" s="115"/>
      <c r="F628" s="14"/>
      <c r="G628" s="184"/>
      <c r="H628" s="184"/>
      <c r="I628" s="200"/>
      <c r="J628" s="200"/>
      <c r="K628" s="201"/>
      <c r="L628" s="201"/>
      <c r="M628" s="201"/>
      <c r="N628" s="201"/>
      <c r="O628" s="201"/>
      <c r="P628" s="201"/>
      <c r="Q628" s="201"/>
      <c r="R628" s="201"/>
      <c r="S628" s="200"/>
      <c r="T628" s="200"/>
      <c r="U628" s="196"/>
      <c r="V628" s="196"/>
      <c r="W628" s="196"/>
      <c r="X628" s="196"/>
      <c r="Y628" s="196"/>
      <c r="Z628" s="196"/>
      <c r="AA628" s="196"/>
      <c r="AB628" s="196"/>
      <c r="AC628" s="115"/>
      <c r="AD628" s="115"/>
      <c r="AE628" s="115"/>
      <c r="AF628" s="115"/>
      <c r="AG628" s="115"/>
      <c r="AH628" s="115"/>
      <c r="AI628" s="115"/>
      <c r="AJ628" s="115"/>
      <c r="AK628" s="115"/>
      <c r="AL628" s="115"/>
      <c r="AM628" s="115"/>
    </row>
    <row r="629" spans="1:39" x14ac:dyDescent="0.25">
      <c r="A629" s="112"/>
      <c r="B629" s="118"/>
      <c r="C629" s="112"/>
      <c r="D629" s="115"/>
      <c r="E629" s="115"/>
      <c r="F629" s="14"/>
      <c r="G629" s="184"/>
      <c r="H629" s="184"/>
      <c r="I629" s="200"/>
      <c r="J629" s="200"/>
      <c r="K629" s="201"/>
      <c r="L629" s="201"/>
      <c r="M629" s="201"/>
      <c r="N629" s="201"/>
      <c r="O629" s="201"/>
      <c r="P629" s="201"/>
      <c r="Q629" s="201"/>
      <c r="R629" s="201"/>
      <c r="S629" s="200"/>
      <c r="T629" s="200"/>
      <c r="U629" s="196"/>
      <c r="V629" s="196"/>
      <c r="W629" s="196"/>
      <c r="X629" s="196"/>
      <c r="Y629" s="196"/>
      <c r="Z629" s="196"/>
      <c r="AA629" s="196"/>
      <c r="AB629" s="196"/>
      <c r="AC629" s="115"/>
      <c r="AD629" s="115"/>
      <c r="AE629" s="115"/>
      <c r="AF629" s="115"/>
      <c r="AG629" s="115"/>
      <c r="AH629" s="115"/>
      <c r="AI629" s="115"/>
      <c r="AJ629" s="115"/>
      <c r="AK629" s="115"/>
      <c r="AL629" s="115"/>
      <c r="AM629" s="115"/>
    </row>
    <row r="630" spans="1:39" x14ac:dyDescent="0.25">
      <c r="A630" s="112"/>
      <c r="B630" s="118"/>
      <c r="C630" s="112"/>
      <c r="D630" s="115"/>
      <c r="E630" s="115"/>
      <c r="F630" s="14"/>
      <c r="G630" s="184"/>
      <c r="H630" s="184"/>
      <c r="I630" s="200"/>
      <c r="J630" s="200"/>
      <c r="K630" s="201"/>
      <c r="L630" s="201"/>
      <c r="M630" s="201"/>
      <c r="N630" s="201"/>
      <c r="O630" s="201"/>
      <c r="P630" s="201"/>
      <c r="Q630" s="201"/>
      <c r="R630" s="201"/>
      <c r="S630" s="200"/>
      <c r="T630" s="200"/>
      <c r="U630" s="196"/>
      <c r="V630" s="196"/>
      <c r="W630" s="196"/>
      <c r="X630" s="196"/>
      <c r="Y630" s="196"/>
      <c r="Z630" s="196"/>
      <c r="AA630" s="196"/>
      <c r="AB630" s="196"/>
      <c r="AC630" s="115"/>
      <c r="AD630" s="115"/>
      <c r="AE630" s="115"/>
      <c r="AF630" s="115"/>
      <c r="AG630" s="115"/>
      <c r="AH630" s="115"/>
      <c r="AI630" s="115"/>
      <c r="AJ630" s="115"/>
      <c r="AK630" s="115"/>
      <c r="AL630" s="115"/>
      <c r="AM630" s="115"/>
    </row>
    <row r="631" spans="1:39" x14ac:dyDescent="0.25">
      <c r="A631" s="112"/>
      <c r="B631" s="118"/>
      <c r="C631" s="112"/>
      <c r="D631" s="115"/>
      <c r="E631" s="115"/>
      <c r="F631" s="14"/>
      <c r="G631" s="184"/>
      <c r="H631" s="184"/>
      <c r="I631" s="200"/>
      <c r="J631" s="200"/>
      <c r="K631" s="201"/>
      <c r="L631" s="201"/>
      <c r="M631" s="201"/>
      <c r="N631" s="201"/>
      <c r="O631" s="201"/>
      <c r="P631" s="201"/>
      <c r="Q631" s="201"/>
      <c r="R631" s="201"/>
      <c r="S631" s="200"/>
      <c r="T631" s="200"/>
      <c r="U631" s="196"/>
      <c r="V631" s="196"/>
      <c r="W631" s="196"/>
      <c r="X631" s="196"/>
      <c r="Y631" s="196"/>
      <c r="Z631" s="196"/>
      <c r="AA631" s="196"/>
      <c r="AB631" s="196"/>
      <c r="AC631" s="115"/>
      <c r="AD631" s="115"/>
      <c r="AE631" s="115"/>
      <c r="AF631" s="115"/>
      <c r="AG631" s="115"/>
      <c r="AH631" s="115"/>
      <c r="AI631" s="115"/>
      <c r="AJ631" s="115"/>
      <c r="AK631" s="115"/>
      <c r="AL631" s="115"/>
      <c r="AM631" s="115"/>
    </row>
    <row r="632" spans="1:39" x14ac:dyDescent="0.25">
      <c r="A632" s="112"/>
      <c r="B632" s="118"/>
      <c r="C632" s="112"/>
      <c r="D632" s="115"/>
      <c r="E632" s="115"/>
      <c r="F632" s="14"/>
      <c r="G632" s="184"/>
      <c r="H632" s="184"/>
      <c r="I632" s="200"/>
      <c r="J632" s="200"/>
      <c r="K632" s="201"/>
      <c r="L632" s="201"/>
      <c r="M632" s="201"/>
      <c r="N632" s="201"/>
      <c r="O632" s="201"/>
      <c r="P632" s="201"/>
      <c r="Q632" s="201"/>
      <c r="R632" s="201"/>
      <c r="S632" s="200"/>
      <c r="T632" s="200"/>
      <c r="U632" s="196"/>
      <c r="V632" s="196"/>
      <c r="W632" s="196"/>
      <c r="X632" s="196"/>
      <c r="Y632" s="196"/>
      <c r="Z632" s="196"/>
      <c r="AA632" s="196"/>
      <c r="AB632" s="196"/>
      <c r="AC632" s="115"/>
      <c r="AD632" s="115"/>
      <c r="AE632" s="115"/>
      <c r="AF632" s="115"/>
      <c r="AG632" s="115"/>
      <c r="AH632" s="115"/>
      <c r="AI632" s="115"/>
      <c r="AJ632" s="115"/>
      <c r="AK632" s="115"/>
      <c r="AL632" s="115"/>
      <c r="AM632" s="115"/>
    </row>
    <row r="633" spans="1:39" x14ac:dyDescent="0.25">
      <c r="A633" s="112"/>
      <c r="B633" s="118"/>
      <c r="C633" s="112"/>
      <c r="D633" s="115"/>
      <c r="E633" s="115"/>
      <c r="F633" s="14"/>
      <c r="G633" s="184"/>
      <c r="H633" s="184"/>
      <c r="I633" s="200"/>
      <c r="J633" s="200"/>
      <c r="K633" s="201"/>
      <c r="L633" s="201"/>
      <c r="M633" s="201"/>
      <c r="N633" s="201"/>
      <c r="O633" s="201"/>
      <c r="P633" s="201"/>
      <c r="Q633" s="201"/>
      <c r="R633" s="201"/>
      <c r="S633" s="200"/>
      <c r="T633" s="200"/>
      <c r="U633" s="196"/>
      <c r="V633" s="196"/>
      <c r="W633" s="196"/>
      <c r="X633" s="196"/>
      <c r="Y633" s="196"/>
      <c r="Z633" s="196"/>
      <c r="AA633" s="196"/>
      <c r="AB633" s="196"/>
      <c r="AC633" s="115"/>
      <c r="AD633" s="115"/>
      <c r="AE633" s="115"/>
      <c r="AF633" s="115"/>
      <c r="AG633" s="115"/>
      <c r="AH633" s="115"/>
      <c r="AI633" s="115"/>
      <c r="AJ633" s="115"/>
      <c r="AK633" s="115"/>
      <c r="AL633" s="115"/>
      <c r="AM633" s="115"/>
    </row>
    <row r="634" spans="1:39" x14ac:dyDescent="0.25">
      <c r="A634" s="112"/>
      <c r="B634" s="118"/>
      <c r="C634" s="112"/>
      <c r="D634" s="115"/>
      <c r="E634" s="115"/>
      <c r="F634" s="14"/>
      <c r="G634" s="184"/>
      <c r="H634" s="184"/>
      <c r="I634" s="200"/>
      <c r="J634" s="200"/>
      <c r="K634" s="201"/>
      <c r="L634" s="201"/>
      <c r="M634" s="201"/>
      <c r="N634" s="201"/>
      <c r="O634" s="201"/>
      <c r="P634" s="201"/>
      <c r="Q634" s="201"/>
      <c r="R634" s="201"/>
      <c r="S634" s="200"/>
      <c r="T634" s="200"/>
      <c r="U634" s="196"/>
      <c r="V634" s="196"/>
      <c r="W634" s="196"/>
      <c r="X634" s="196"/>
      <c r="Y634" s="196"/>
      <c r="Z634" s="196"/>
      <c r="AA634" s="196"/>
      <c r="AB634" s="196"/>
      <c r="AC634" s="115"/>
      <c r="AD634" s="115"/>
      <c r="AE634" s="115"/>
      <c r="AF634" s="115"/>
      <c r="AG634" s="115"/>
      <c r="AH634" s="115"/>
      <c r="AI634" s="115"/>
      <c r="AJ634" s="115"/>
      <c r="AK634" s="115"/>
      <c r="AL634" s="115"/>
      <c r="AM634" s="115"/>
    </row>
    <row r="635" spans="1:39" x14ac:dyDescent="0.25">
      <c r="A635" s="112"/>
      <c r="B635" s="118"/>
      <c r="C635" s="112"/>
      <c r="D635" s="115"/>
      <c r="E635" s="115"/>
      <c r="F635" s="14"/>
      <c r="G635" s="184"/>
      <c r="H635" s="184"/>
      <c r="I635" s="200"/>
      <c r="J635" s="200"/>
      <c r="K635" s="201"/>
      <c r="L635" s="201"/>
      <c r="M635" s="201"/>
      <c r="N635" s="201"/>
      <c r="O635" s="201"/>
      <c r="P635" s="201"/>
      <c r="Q635" s="201"/>
      <c r="R635" s="201"/>
      <c r="S635" s="200"/>
      <c r="T635" s="200"/>
      <c r="U635" s="196"/>
      <c r="V635" s="196"/>
      <c r="W635" s="196"/>
      <c r="X635" s="196"/>
      <c r="Y635" s="196"/>
      <c r="Z635" s="196"/>
      <c r="AA635" s="196"/>
      <c r="AB635" s="196"/>
      <c r="AC635" s="115"/>
      <c r="AD635" s="115"/>
      <c r="AE635" s="115"/>
      <c r="AF635" s="115"/>
      <c r="AG635" s="115"/>
      <c r="AH635" s="115"/>
      <c r="AI635" s="115"/>
      <c r="AJ635" s="115"/>
      <c r="AK635" s="115"/>
      <c r="AL635" s="115"/>
      <c r="AM635" s="115"/>
    </row>
    <row r="636" spans="1:39" x14ac:dyDescent="0.25">
      <c r="A636" s="112"/>
      <c r="B636" s="118"/>
      <c r="C636" s="112"/>
      <c r="D636" s="115"/>
      <c r="E636" s="115"/>
      <c r="F636" s="14"/>
      <c r="G636" s="184"/>
      <c r="H636" s="184"/>
      <c r="I636" s="200"/>
      <c r="J636" s="200"/>
      <c r="K636" s="201"/>
      <c r="L636" s="201"/>
      <c r="M636" s="201"/>
      <c r="N636" s="201"/>
      <c r="O636" s="201"/>
      <c r="P636" s="201"/>
      <c r="Q636" s="201"/>
      <c r="R636" s="201"/>
      <c r="S636" s="200"/>
      <c r="T636" s="200"/>
      <c r="U636" s="196"/>
      <c r="V636" s="196"/>
      <c r="W636" s="196"/>
      <c r="X636" s="196"/>
      <c r="Y636" s="196"/>
      <c r="Z636" s="196"/>
      <c r="AA636" s="196"/>
      <c r="AB636" s="196"/>
      <c r="AC636" s="115"/>
      <c r="AD636" s="115"/>
      <c r="AE636" s="115"/>
      <c r="AF636" s="115"/>
      <c r="AG636" s="115"/>
      <c r="AH636" s="115"/>
      <c r="AI636" s="115"/>
      <c r="AJ636" s="115"/>
      <c r="AK636" s="115"/>
      <c r="AL636" s="115"/>
      <c r="AM636" s="115"/>
    </row>
    <row r="637" spans="1:39" x14ac:dyDescent="0.25">
      <c r="A637" s="112"/>
      <c r="B637" s="118"/>
      <c r="C637" s="112"/>
      <c r="D637" s="115"/>
      <c r="E637" s="115"/>
      <c r="F637" s="14"/>
      <c r="G637" s="184"/>
      <c r="H637" s="184"/>
      <c r="I637" s="200"/>
      <c r="J637" s="200"/>
      <c r="K637" s="201"/>
      <c r="L637" s="201"/>
      <c r="M637" s="201"/>
      <c r="N637" s="201"/>
      <c r="O637" s="201"/>
      <c r="P637" s="201"/>
      <c r="Q637" s="201"/>
      <c r="R637" s="201"/>
      <c r="S637" s="200"/>
      <c r="T637" s="200"/>
      <c r="U637" s="196"/>
      <c r="V637" s="196"/>
      <c r="W637" s="196"/>
      <c r="X637" s="196"/>
      <c r="Y637" s="196"/>
      <c r="Z637" s="196"/>
      <c r="AA637" s="196"/>
      <c r="AB637" s="196"/>
      <c r="AC637" s="115"/>
      <c r="AD637" s="115"/>
      <c r="AE637" s="115"/>
      <c r="AF637" s="115"/>
      <c r="AG637" s="115"/>
      <c r="AH637" s="115"/>
      <c r="AI637" s="115"/>
      <c r="AJ637" s="115"/>
      <c r="AK637" s="115"/>
      <c r="AL637" s="115"/>
      <c r="AM637" s="115"/>
    </row>
    <row r="638" spans="1:39" x14ac:dyDescent="0.25">
      <c r="A638" s="112"/>
      <c r="B638" s="118"/>
      <c r="C638" s="112"/>
      <c r="D638" s="115"/>
      <c r="E638" s="115"/>
      <c r="F638" s="14"/>
      <c r="G638" s="184"/>
      <c r="H638" s="184"/>
      <c r="I638" s="200"/>
      <c r="J638" s="200"/>
      <c r="K638" s="201"/>
      <c r="L638" s="201"/>
      <c r="M638" s="201"/>
      <c r="N638" s="201"/>
      <c r="O638" s="201"/>
      <c r="P638" s="201"/>
      <c r="Q638" s="201"/>
      <c r="R638" s="201"/>
      <c r="S638" s="200"/>
      <c r="T638" s="200"/>
      <c r="U638" s="196"/>
      <c r="V638" s="196"/>
      <c r="W638" s="196"/>
      <c r="X638" s="196"/>
      <c r="Y638" s="196"/>
      <c r="Z638" s="196"/>
      <c r="AA638" s="196"/>
      <c r="AB638" s="196"/>
      <c r="AC638" s="115"/>
      <c r="AD638" s="115"/>
      <c r="AE638" s="115"/>
      <c r="AF638" s="115"/>
      <c r="AG638" s="115"/>
      <c r="AH638" s="115"/>
      <c r="AI638" s="115"/>
      <c r="AJ638" s="115"/>
      <c r="AK638" s="115"/>
      <c r="AL638" s="115"/>
      <c r="AM638" s="115"/>
    </row>
    <row r="639" spans="1:39" x14ac:dyDescent="0.25">
      <c r="A639" s="112"/>
      <c r="B639" s="118"/>
      <c r="C639" s="112"/>
      <c r="D639" s="115"/>
      <c r="E639" s="115"/>
      <c r="F639" s="14"/>
      <c r="G639" s="184"/>
      <c r="H639" s="184"/>
      <c r="I639" s="200"/>
      <c r="J639" s="200"/>
      <c r="K639" s="201"/>
      <c r="L639" s="201"/>
      <c r="M639" s="201"/>
      <c r="N639" s="201"/>
      <c r="O639" s="201"/>
      <c r="P639" s="201"/>
      <c r="Q639" s="201"/>
      <c r="R639" s="201"/>
      <c r="S639" s="200"/>
      <c r="T639" s="200"/>
      <c r="U639" s="196"/>
      <c r="V639" s="196"/>
      <c r="W639" s="196"/>
      <c r="X639" s="196"/>
      <c r="Y639" s="196"/>
      <c r="Z639" s="196"/>
      <c r="AA639" s="196"/>
      <c r="AB639" s="196"/>
      <c r="AC639" s="115"/>
      <c r="AD639" s="115"/>
      <c r="AE639" s="115"/>
      <c r="AF639" s="115"/>
      <c r="AG639" s="115"/>
      <c r="AH639" s="115"/>
      <c r="AI639" s="115"/>
      <c r="AJ639" s="115"/>
      <c r="AK639" s="115"/>
      <c r="AL639" s="115"/>
      <c r="AM639" s="115"/>
    </row>
    <row r="640" spans="1:39" x14ac:dyDescent="0.25">
      <c r="A640" s="112"/>
      <c r="B640" s="118"/>
      <c r="C640" s="112"/>
      <c r="D640" s="115"/>
      <c r="E640" s="115"/>
      <c r="F640" s="14"/>
      <c r="G640" s="184"/>
      <c r="H640" s="184"/>
      <c r="I640" s="200"/>
      <c r="J640" s="200"/>
      <c r="K640" s="201"/>
      <c r="L640" s="201"/>
      <c r="M640" s="201"/>
      <c r="N640" s="201"/>
      <c r="O640" s="201"/>
      <c r="P640" s="201"/>
      <c r="Q640" s="201"/>
      <c r="R640" s="201"/>
      <c r="S640" s="200"/>
      <c r="T640" s="200"/>
      <c r="U640" s="196"/>
      <c r="V640" s="196"/>
      <c r="W640" s="196"/>
      <c r="X640" s="196"/>
      <c r="Y640" s="196"/>
      <c r="Z640" s="196"/>
      <c r="AA640" s="196"/>
      <c r="AB640" s="196"/>
      <c r="AC640" s="115"/>
      <c r="AD640" s="115"/>
      <c r="AE640" s="115"/>
      <c r="AF640" s="115"/>
      <c r="AG640" s="115"/>
      <c r="AH640" s="115"/>
      <c r="AI640" s="115"/>
      <c r="AJ640" s="115"/>
      <c r="AK640" s="115"/>
      <c r="AL640" s="115"/>
      <c r="AM640" s="115"/>
    </row>
    <row r="641" spans="1:39" x14ac:dyDescent="0.25">
      <c r="A641" s="112"/>
      <c r="B641" s="118"/>
      <c r="C641" s="112"/>
      <c r="D641" s="115"/>
      <c r="E641" s="115"/>
      <c r="F641" s="14"/>
      <c r="G641" s="184"/>
      <c r="H641" s="184"/>
      <c r="I641" s="200"/>
      <c r="J641" s="200"/>
      <c r="K641" s="201"/>
      <c r="L641" s="201"/>
      <c r="M641" s="201"/>
      <c r="N641" s="201"/>
      <c r="O641" s="201"/>
      <c r="P641" s="201"/>
      <c r="Q641" s="201"/>
      <c r="R641" s="201"/>
      <c r="S641" s="200"/>
      <c r="T641" s="200"/>
      <c r="U641" s="196"/>
      <c r="V641" s="196"/>
      <c r="W641" s="196"/>
      <c r="X641" s="196"/>
      <c r="Y641" s="196"/>
      <c r="Z641" s="196"/>
      <c r="AA641" s="196"/>
      <c r="AB641" s="196"/>
      <c r="AC641" s="115"/>
      <c r="AD641" s="115"/>
      <c r="AE641" s="115"/>
      <c r="AF641" s="115"/>
      <c r="AG641" s="115"/>
      <c r="AH641" s="115"/>
      <c r="AI641" s="115"/>
      <c r="AJ641" s="115"/>
      <c r="AK641" s="115"/>
      <c r="AL641" s="115"/>
      <c r="AM641" s="115"/>
    </row>
    <row r="642" spans="1:39" x14ac:dyDescent="0.25">
      <c r="A642" s="112"/>
      <c r="B642" s="118"/>
      <c r="C642" s="112"/>
      <c r="D642" s="115"/>
      <c r="E642" s="115"/>
      <c r="F642" s="14"/>
      <c r="G642" s="184"/>
      <c r="H642" s="184"/>
      <c r="I642" s="200"/>
      <c r="J642" s="200"/>
      <c r="K642" s="201"/>
      <c r="L642" s="201"/>
      <c r="M642" s="201"/>
      <c r="N642" s="201"/>
      <c r="O642" s="201"/>
      <c r="P642" s="201"/>
      <c r="Q642" s="201"/>
      <c r="R642" s="201"/>
      <c r="S642" s="200"/>
      <c r="T642" s="200"/>
      <c r="U642" s="196"/>
      <c r="V642" s="196"/>
      <c r="W642" s="196"/>
      <c r="X642" s="196"/>
      <c r="Y642" s="196"/>
      <c r="Z642" s="196"/>
      <c r="AA642" s="196"/>
      <c r="AB642" s="196"/>
      <c r="AC642" s="115"/>
      <c r="AD642" s="115"/>
      <c r="AE642" s="115"/>
      <c r="AF642" s="115"/>
      <c r="AG642" s="115"/>
      <c r="AH642" s="115"/>
      <c r="AI642" s="115"/>
      <c r="AJ642" s="115"/>
      <c r="AK642" s="115"/>
      <c r="AL642" s="115"/>
      <c r="AM642" s="115"/>
    </row>
    <row r="643" spans="1:39" x14ac:dyDescent="0.25">
      <c r="A643" s="112"/>
      <c r="B643" s="118"/>
      <c r="C643" s="112"/>
      <c r="D643" s="115"/>
      <c r="E643" s="115"/>
      <c r="F643" s="14"/>
      <c r="G643" s="184"/>
      <c r="H643" s="184"/>
      <c r="I643" s="200"/>
      <c r="J643" s="200"/>
      <c r="K643" s="201"/>
      <c r="L643" s="201"/>
      <c r="M643" s="201"/>
      <c r="N643" s="201"/>
      <c r="O643" s="201"/>
      <c r="P643" s="201"/>
      <c r="Q643" s="201"/>
      <c r="R643" s="201"/>
      <c r="S643" s="200"/>
      <c r="T643" s="200"/>
      <c r="U643" s="196"/>
      <c r="V643" s="196"/>
      <c r="W643" s="196"/>
      <c r="X643" s="196"/>
      <c r="Y643" s="196"/>
      <c r="Z643" s="196"/>
      <c r="AA643" s="196"/>
      <c r="AB643" s="196"/>
      <c r="AC643" s="115"/>
      <c r="AD643" s="115"/>
      <c r="AE643" s="115"/>
      <c r="AF643" s="115"/>
      <c r="AG643" s="115"/>
      <c r="AH643" s="115"/>
      <c r="AI643" s="115"/>
      <c r="AJ643" s="115"/>
      <c r="AK643" s="115"/>
      <c r="AL643" s="115"/>
      <c r="AM643" s="115"/>
    </row>
    <row r="644" spans="1:39" x14ac:dyDescent="0.25">
      <c r="A644" s="112"/>
      <c r="B644" s="118"/>
      <c r="C644" s="112"/>
      <c r="D644" s="115"/>
      <c r="E644" s="115"/>
      <c r="F644" s="14"/>
      <c r="G644" s="184"/>
      <c r="H644" s="184"/>
      <c r="I644" s="200"/>
      <c r="J644" s="200"/>
      <c r="K644" s="201"/>
      <c r="L644" s="201"/>
      <c r="M644" s="201"/>
      <c r="N644" s="201"/>
      <c r="O644" s="201"/>
      <c r="P644" s="201"/>
      <c r="Q644" s="201"/>
      <c r="R644" s="201"/>
      <c r="S644" s="194"/>
      <c r="T644" s="194"/>
      <c r="U644" s="196"/>
      <c r="V644" s="196"/>
      <c r="W644" s="196"/>
      <c r="X644" s="196"/>
      <c r="Y644" s="196"/>
      <c r="Z644" s="196"/>
      <c r="AA644" s="196"/>
      <c r="AB644" s="196"/>
      <c r="AC644" s="115"/>
      <c r="AD644" s="115"/>
      <c r="AE644" s="115"/>
      <c r="AF644" s="115"/>
      <c r="AG644" s="115"/>
      <c r="AH644" s="115"/>
      <c r="AI644" s="115"/>
      <c r="AJ644" s="115"/>
      <c r="AK644" s="115"/>
      <c r="AL644" s="115"/>
      <c r="AM644" s="115"/>
    </row>
    <row r="645" spans="1:39" x14ac:dyDescent="0.25">
      <c r="A645" s="112"/>
      <c r="B645" s="116"/>
      <c r="C645" s="114"/>
      <c r="D645" s="3"/>
      <c r="E645" s="3"/>
      <c r="F645" s="3"/>
      <c r="G645" s="182"/>
      <c r="H645" s="182"/>
      <c r="I645" s="194"/>
      <c r="J645" s="194"/>
      <c r="K645" s="195"/>
      <c r="L645" s="195"/>
      <c r="M645" s="195"/>
      <c r="N645" s="195"/>
      <c r="O645" s="195"/>
      <c r="P645" s="195"/>
      <c r="Q645" s="195"/>
      <c r="R645" s="195"/>
      <c r="S645" s="194"/>
      <c r="T645" s="194"/>
      <c r="U645" s="196"/>
      <c r="V645" s="196"/>
      <c r="W645" s="196"/>
      <c r="X645" s="196"/>
      <c r="Y645" s="196"/>
      <c r="Z645" s="196"/>
      <c r="AA645" s="196"/>
      <c r="AB645" s="196"/>
      <c r="AC645" s="115"/>
      <c r="AD645" s="115"/>
      <c r="AE645" s="115"/>
      <c r="AF645" s="115"/>
      <c r="AG645" s="115"/>
      <c r="AH645" s="115"/>
      <c r="AI645" s="115"/>
      <c r="AJ645" s="115"/>
      <c r="AK645" s="115"/>
      <c r="AL645" s="115"/>
      <c r="AM645" s="115"/>
    </row>
    <row r="646" spans="1:39" x14ac:dyDescent="0.25">
      <c r="A646" s="112"/>
      <c r="B646" s="116"/>
      <c r="C646" s="114"/>
      <c r="D646" s="3"/>
      <c r="E646" s="3"/>
      <c r="F646" s="3"/>
      <c r="G646" s="182"/>
      <c r="H646" s="182"/>
      <c r="I646" s="194"/>
      <c r="J646" s="194"/>
      <c r="K646" s="195"/>
      <c r="L646" s="195"/>
      <c r="M646" s="195"/>
      <c r="N646" s="195"/>
      <c r="O646" s="195"/>
      <c r="P646" s="195"/>
      <c r="Q646" s="195"/>
      <c r="R646" s="195"/>
      <c r="S646" s="194"/>
      <c r="T646" s="194"/>
      <c r="U646" s="196"/>
      <c r="V646" s="196"/>
      <c r="W646" s="196"/>
      <c r="X646" s="196"/>
      <c r="Y646" s="196"/>
      <c r="Z646" s="196"/>
      <c r="AA646" s="196"/>
      <c r="AB646" s="196"/>
      <c r="AC646" s="115"/>
      <c r="AD646" s="115"/>
      <c r="AE646" s="115"/>
      <c r="AF646" s="115"/>
      <c r="AG646" s="115"/>
      <c r="AH646" s="115"/>
      <c r="AI646" s="115"/>
      <c r="AJ646" s="115"/>
      <c r="AK646" s="115"/>
      <c r="AL646" s="115"/>
      <c r="AM646" s="115"/>
    </row>
    <row r="647" spans="1:39" x14ac:dyDescent="0.25">
      <c r="A647" s="112"/>
      <c r="B647" s="116"/>
      <c r="C647" s="114"/>
      <c r="D647" s="3"/>
      <c r="E647" s="3"/>
      <c r="F647" s="3"/>
      <c r="G647" s="182"/>
      <c r="H647" s="182"/>
      <c r="I647" s="194"/>
      <c r="J647" s="194"/>
      <c r="K647" s="195"/>
      <c r="L647" s="195"/>
      <c r="M647" s="195"/>
      <c r="N647" s="195"/>
      <c r="O647" s="195"/>
      <c r="P647" s="195"/>
      <c r="Q647" s="195"/>
      <c r="R647" s="195"/>
      <c r="S647" s="194"/>
      <c r="T647" s="194"/>
      <c r="U647" s="196"/>
      <c r="V647" s="196"/>
      <c r="W647" s="196"/>
      <c r="X647" s="196"/>
      <c r="Y647" s="196"/>
      <c r="Z647" s="196"/>
      <c r="AA647" s="196"/>
      <c r="AB647" s="196"/>
      <c r="AC647" s="115"/>
      <c r="AD647" s="115"/>
      <c r="AE647" s="115"/>
      <c r="AF647" s="115"/>
      <c r="AG647" s="115"/>
      <c r="AH647" s="115"/>
      <c r="AI647" s="115"/>
      <c r="AJ647" s="115"/>
      <c r="AK647" s="115"/>
      <c r="AL647" s="115"/>
      <c r="AM647" s="115"/>
    </row>
    <row r="648" spans="1:39" x14ac:dyDescent="0.25">
      <c r="A648" s="112"/>
      <c r="B648" s="116"/>
      <c r="C648" s="114"/>
      <c r="D648" s="3"/>
      <c r="E648" s="3"/>
      <c r="F648" s="3"/>
      <c r="G648" s="182"/>
      <c r="H648" s="182"/>
      <c r="I648" s="194"/>
      <c r="J648" s="194"/>
      <c r="K648" s="195"/>
      <c r="L648" s="195"/>
      <c r="M648" s="195"/>
      <c r="N648" s="195"/>
      <c r="O648" s="195"/>
      <c r="P648" s="195"/>
      <c r="Q648" s="195"/>
      <c r="R648" s="195"/>
      <c r="S648" s="194"/>
      <c r="T648" s="194"/>
      <c r="U648" s="196"/>
      <c r="V648" s="196"/>
      <c r="W648" s="196"/>
      <c r="X648" s="196"/>
      <c r="Y648" s="196"/>
      <c r="Z648" s="196"/>
      <c r="AA648" s="196"/>
      <c r="AB648" s="196"/>
      <c r="AC648" s="115"/>
      <c r="AD648" s="115"/>
      <c r="AE648" s="115"/>
      <c r="AF648" s="115"/>
      <c r="AG648" s="115"/>
      <c r="AH648" s="115"/>
      <c r="AI648" s="115"/>
      <c r="AJ648" s="115"/>
      <c r="AK648" s="115"/>
      <c r="AL648" s="115"/>
      <c r="AM648" s="115"/>
    </row>
    <row r="649" spans="1:39" x14ac:dyDescent="0.25">
      <c r="A649" s="112"/>
      <c r="B649" s="116"/>
      <c r="C649" s="114"/>
      <c r="D649" s="3"/>
      <c r="E649" s="3"/>
      <c r="F649" s="3"/>
      <c r="G649" s="182"/>
      <c r="H649" s="182"/>
      <c r="I649" s="194"/>
      <c r="J649" s="194"/>
      <c r="K649" s="195"/>
      <c r="L649" s="195"/>
      <c r="M649" s="195"/>
      <c r="N649" s="195"/>
      <c r="O649" s="195"/>
      <c r="P649" s="195"/>
      <c r="Q649" s="195"/>
      <c r="R649" s="195"/>
      <c r="S649" s="194"/>
      <c r="T649" s="194"/>
      <c r="U649" s="196"/>
      <c r="V649" s="196"/>
      <c r="W649" s="196"/>
      <c r="X649" s="196"/>
      <c r="Y649" s="196"/>
      <c r="Z649" s="196"/>
      <c r="AA649" s="196"/>
      <c r="AB649" s="196"/>
      <c r="AC649" s="115"/>
      <c r="AD649" s="115"/>
      <c r="AE649" s="115"/>
      <c r="AF649" s="115"/>
      <c r="AG649" s="115"/>
      <c r="AH649" s="115"/>
      <c r="AI649" s="115"/>
      <c r="AJ649" s="115"/>
      <c r="AK649" s="115"/>
      <c r="AL649" s="115"/>
      <c r="AM649" s="115"/>
    </row>
    <row r="650" spans="1:39" x14ac:dyDescent="0.25">
      <c r="A650" s="112"/>
      <c r="B650" s="116"/>
      <c r="C650" s="114"/>
      <c r="D650" s="3"/>
      <c r="E650" s="3"/>
      <c r="F650" s="3"/>
      <c r="G650" s="182"/>
      <c r="H650" s="182"/>
      <c r="I650" s="194"/>
      <c r="J650" s="194"/>
      <c r="K650" s="195"/>
      <c r="L650" s="195"/>
      <c r="M650" s="195"/>
      <c r="N650" s="195"/>
      <c r="O650" s="195"/>
      <c r="P650" s="195"/>
      <c r="Q650" s="195"/>
      <c r="R650" s="195"/>
      <c r="S650" s="194"/>
      <c r="T650" s="194"/>
      <c r="U650" s="196"/>
      <c r="V650" s="196"/>
      <c r="W650" s="196"/>
      <c r="X650" s="196"/>
      <c r="Y650" s="196"/>
      <c r="Z650" s="196"/>
      <c r="AA650" s="196"/>
      <c r="AB650" s="196"/>
      <c r="AC650" s="115"/>
      <c r="AD650" s="115"/>
      <c r="AE650" s="115"/>
      <c r="AF650" s="115"/>
      <c r="AG650" s="115"/>
      <c r="AH650" s="115"/>
      <c r="AI650" s="115"/>
      <c r="AJ650" s="115"/>
      <c r="AK650" s="115"/>
      <c r="AL650" s="115"/>
      <c r="AM650" s="115"/>
    </row>
    <row r="651" spans="1:39" x14ac:dyDescent="0.25">
      <c r="A651" s="112"/>
      <c r="B651" s="116"/>
      <c r="C651" s="114"/>
      <c r="D651" s="3"/>
      <c r="E651" s="3"/>
      <c r="F651" s="3"/>
      <c r="G651" s="182"/>
      <c r="H651" s="182"/>
      <c r="I651" s="194"/>
      <c r="J651" s="194"/>
      <c r="K651" s="195"/>
      <c r="L651" s="195"/>
      <c r="M651" s="195"/>
      <c r="N651" s="195"/>
      <c r="O651" s="195"/>
      <c r="P651" s="195"/>
      <c r="Q651" s="195"/>
      <c r="R651" s="195"/>
      <c r="S651" s="194"/>
      <c r="T651" s="194"/>
      <c r="U651" s="196"/>
      <c r="V651" s="196"/>
      <c r="W651" s="196"/>
      <c r="X651" s="196"/>
      <c r="Y651" s="196"/>
      <c r="Z651" s="196"/>
      <c r="AA651" s="196"/>
      <c r="AB651" s="196"/>
      <c r="AC651" s="115"/>
      <c r="AD651" s="115"/>
      <c r="AE651" s="115"/>
      <c r="AF651" s="115"/>
      <c r="AG651" s="115"/>
      <c r="AH651" s="115"/>
      <c r="AI651" s="115"/>
      <c r="AJ651" s="115"/>
      <c r="AK651" s="115"/>
      <c r="AL651" s="115"/>
      <c r="AM651" s="115"/>
    </row>
    <row r="652" spans="1:39" x14ac:dyDescent="0.25">
      <c r="A652" s="112"/>
      <c r="B652" s="116"/>
      <c r="C652" s="114"/>
      <c r="D652" s="3"/>
      <c r="E652" s="3"/>
      <c r="F652" s="3"/>
      <c r="G652" s="182"/>
      <c r="H652" s="182"/>
      <c r="I652" s="194"/>
      <c r="J652" s="194"/>
      <c r="K652" s="195"/>
      <c r="L652" s="195"/>
      <c r="M652" s="195"/>
      <c r="N652" s="195"/>
      <c r="O652" s="195"/>
      <c r="P652" s="195"/>
      <c r="Q652" s="195"/>
      <c r="R652" s="195"/>
      <c r="S652" s="194"/>
      <c r="T652" s="194"/>
      <c r="U652" s="196"/>
      <c r="V652" s="196"/>
      <c r="W652" s="196"/>
      <c r="X652" s="196"/>
      <c r="Y652" s="196"/>
      <c r="Z652" s="196"/>
      <c r="AA652" s="196"/>
      <c r="AB652" s="196"/>
      <c r="AC652" s="115"/>
      <c r="AD652" s="115"/>
      <c r="AE652" s="115"/>
      <c r="AF652" s="115"/>
      <c r="AG652" s="115"/>
      <c r="AH652" s="115"/>
      <c r="AI652" s="115"/>
      <c r="AJ652" s="115"/>
      <c r="AK652" s="115"/>
      <c r="AL652" s="115"/>
      <c r="AM652" s="115"/>
    </row>
    <row r="653" spans="1:39" x14ac:dyDescent="0.25">
      <c r="A653" s="112"/>
      <c r="B653" s="116"/>
      <c r="C653" s="114"/>
      <c r="D653" s="3"/>
      <c r="E653" s="3"/>
      <c r="F653" s="3"/>
      <c r="G653" s="182"/>
      <c r="H653" s="182"/>
      <c r="I653" s="194"/>
      <c r="J653" s="194"/>
      <c r="K653" s="195"/>
      <c r="L653" s="195"/>
      <c r="M653" s="195"/>
      <c r="N653" s="195"/>
      <c r="O653" s="195"/>
      <c r="P653" s="195"/>
      <c r="Q653" s="195"/>
      <c r="R653" s="195"/>
      <c r="S653" s="194"/>
      <c r="T653" s="194"/>
      <c r="U653" s="196"/>
      <c r="V653" s="196"/>
      <c r="W653" s="196"/>
      <c r="X653" s="196"/>
      <c r="Y653" s="196"/>
      <c r="Z653" s="196"/>
      <c r="AA653" s="196"/>
      <c r="AB653" s="196"/>
      <c r="AC653" s="115"/>
      <c r="AD653" s="115"/>
      <c r="AE653" s="115"/>
      <c r="AF653" s="115"/>
      <c r="AG653" s="115"/>
      <c r="AH653" s="115"/>
      <c r="AI653" s="115"/>
      <c r="AJ653" s="115"/>
      <c r="AK653" s="115"/>
      <c r="AL653" s="115"/>
      <c r="AM653" s="115"/>
    </row>
    <row r="654" spans="1:39" x14ac:dyDescent="0.25">
      <c r="A654" s="112"/>
      <c r="B654" s="116"/>
      <c r="C654" s="114"/>
      <c r="D654" s="3"/>
      <c r="E654" s="3"/>
      <c r="F654" s="3"/>
      <c r="G654" s="182"/>
      <c r="H654" s="182"/>
      <c r="I654" s="194"/>
      <c r="J654" s="194"/>
      <c r="K654" s="195"/>
      <c r="L654" s="195"/>
      <c r="M654" s="195"/>
      <c r="N654" s="195"/>
      <c r="O654" s="195"/>
      <c r="P654" s="195"/>
      <c r="Q654" s="195"/>
      <c r="R654" s="195"/>
      <c r="S654" s="194"/>
      <c r="T654" s="194"/>
      <c r="U654" s="196"/>
      <c r="V654" s="196"/>
      <c r="W654" s="196"/>
      <c r="X654" s="196"/>
      <c r="Y654" s="196"/>
      <c r="Z654" s="196"/>
      <c r="AA654" s="196"/>
      <c r="AB654" s="196"/>
      <c r="AC654" s="115"/>
      <c r="AD654" s="115"/>
      <c r="AE654" s="115"/>
      <c r="AF654" s="115"/>
      <c r="AG654" s="115"/>
      <c r="AH654" s="115"/>
      <c r="AI654" s="115"/>
      <c r="AJ654" s="115"/>
      <c r="AK654" s="115"/>
      <c r="AL654" s="115"/>
      <c r="AM654" s="115"/>
    </row>
    <row r="655" spans="1:39" x14ac:dyDescent="0.25">
      <c r="A655" s="112"/>
      <c r="B655" s="116"/>
      <c r="C655" s="114"/>
      <c r="D655" s="3"/>
      <c r="E655" s="3"/>
      <c r="F655" s="3"/>
      <c r="G655" s="182"/>
      <c r="H655" s="182"/>
      <c r="I655" s="194"/>
      <c r="J655" s="194"/>
      <c r="K655" s="195"/>
      <c r="L655" s="195"/>
      <c r="M655" s="195"/>
      <c r="N655" s="195"/>
      <c r="O655" s="195"/>
      <c r="P655" s="195"/>
      <c r="Q655" s="195"/>
      <c r="R655" s="195"/>
      <c r="S655" s="194"/>
      <c r="T655" s="194"/>
      <c r="U655" s="196"/>
      <c r="V655" s="196"/>
      <c r="W655" s="196"/>
      <c r="X655" s="196"/>
      <c r="Y655" s="196"/>
      <c r="Z655" s="196"/>
      <c r="AA655" s="196"/>
      <c r="AB655" s="196"/>
      <c r="AC655" s="115"/>
      <c r="AD655" s="115"/>
      <c r="AE655" s="115"/>
      <c r="AF655" s="115"/>
      <c r="AG655" s="115"/>
      <c r="AH655" s="115"/>
      <c r="AI655" s="115"/>
      <c r="AJ655" s="115"/>
      <c r="AK655" s="115"/>
      <c r="AL655" s="115"/>
      <c r="AM655" s="115"/>
    </row>
    <row r="656" spans="1:39" x14ac:dyDescent="0.25">
      <c r="A656" s="112"/>
      <c r="B656" s="116"/>
      <c r="C656" s="114"/>
      <c r="D656" s="3"/>
      <c r="E656" s="3"/>
      <c r="F656" s="3"/>
      <c r="G656" s="182"/>
      <c r="H656" s="182"/>
      <c r="I656" s="194"/>
      <c r="J656" s="194"/>
      <c r="K656" s="195"/>
      <c r="L656" s="195"/>
      <c r="M656" s="195"/>
      <c r="N656" s="195"/>
      <c r="O656" s="195"/>
      <c r="P656" s="195"/>
      <c r="Q656" s="195"/>
      <c r="R656" s="195"/>
      <c r="S656" s="194"/>
      <c r="T656" s="194"/>
      <c r="U656" s="196"/>
      <c r="V656" s="196"/>
      <c r="W656" s="196"/>
      <c r="X656" s="196"/>
      <c r="Y656" s="196"/>
      <c r="Z656" s="196"/>
      <c r="AA656" s="196"/>
      <c r="AB656" s="196"/>
      <c r="AC656" s="115"/>
      <c r="AD656" s="115"/>
      <c r="AE656" s="115"/>
      <c r="AF656" s="115"/>
      <c r="AG656" s="115"/>
      <c r="AH656" s="115"/>
      <c r="AI656" s="115"/>
      <c r="AJ656" s="115"/>
      <c r="AK656" s="115"/>
      <c r="AL656" s="115"/>
      <c r="AM656" s="115"/>
    </row>
    <row r="657" spans="1:39" x14ac:dyDescent="0.25">
      <c r="A657" s="112"/>
      <c r="B657" s="116"/>
      <c r="C657" s="114"/>
      <c r="D657" s="3"/>
      <c r="E657" s="3"/>
      <c r="F657" s="3"/>
      <c r="G657" s="182"/>
      <c r="H657" s="182"/>
      <c r="I657" s="194"/>
      <c r="J657" s="194"/>
      <c r="K657" s="195"/>
      <c r="L657" s="195"/>
      <c r="M657" s="195"/>
      <c r="N657" s="195"/>
      <c r="O657" s="195"/>
      <c r="P657" s="195"/>
      <c r="Q657" s="195"/>
      <c r="R657" s="195"/>
      <c r="S657" s="194"/>
      <c r="T657" s="194"/>
      <c r="U657" s="196"/>
      <c r="V657" s="196"/>
      <c r="W657" s="196"/>
      <c r="X657" s="196"/>
      <c r="Y657" s="196"/>
      <c r="Z657" s="196"/>
      <c r="AA657" s="196"/>
      <c r="AB657" s="196"/>
      <c r="AC657" s="115"/>
      <c r="AD657" s="115"/>
      <c r="AE657" s="115"/>
      <c r="AF657" s="115"/>
      <c r="AG657" s="115"/>
      <c r="AH657" s="115"/>
      <c r="AI657" s="115"/>
      <c r="AJ657" s="115"/>
      <c r="AK657" s="115"/>
      <c r="AL657" s="115"/>
      <c r="AM657" s="115"/>
    </row>
    <row r="658" spans="1:39" x14ac:dyDescent="0.25">
      <c r="A658" s="112"/>
      <c r="B658" s="116"/>
      <c r="C658" s="114"/>
      <c r="D658" s="3"/>
      <c r="E658" s="3"/>
      <c r="F658" s="3"/>
      <c r="G658" s="182"/>
      <c r="H658" s="182"/>
      <c r="I658" s="194"/>
      <c r="J658" s="194"/>
      <c r="K658" s="195"/>
      <c r="L658" s="195"/>
      <c r="M658" s="195"/>
      <c r="N658" s="195"/>
      <c r="O658" s="195"/>
      <c r="P658" s="195"/>
      <c r="Q658" s="195"/>
      <c r="R658" s="195"/>
      <c r="S658" s="194"/>
      <c r="T658" s="194"/>
      <c r="U658" s="196"/>
      <c r="V658" s="196"/>
      <c r="W658" s="196"/>
      <c r="X658" s="196"/>
      <c r="Y658" s="196"/>
      <c r="Z658" s="196"/>
      <c r="AA658" s="196"/>
      <c r="AB658" s="196"/>
      <c r="AC658" s="115"/>
      <c r="AD658" s="115"/>
      <c r="AE658" s="115"/>
      <c r="AF658" s="115"/>
      <c r="AG658" s="115"/>
      <c r="AH658" s="115"/>
      <c r="AI658" s="115"/>
      <c r="AJ658" s="115"/>
      <c r="AK658" s="115"/>
      <c r="AL658" s="115"/>
      <c r="AM658" s="115"/>
    </row>
    <row r="659" spans="1:39" x14ac:dyDescent="0.25">
      <c r="A659" s="112"/>
      <c r="B659" s="116"/>
      <c r="C659" s="114"/>
      <c r="D659" s="3"/>
      <c r="E659" s="3"/>
      <c r="F659" s="3"/>
      <c r="G659" s="182"/>
      <c r="H659" s="182"/>
      <c r="I659" s="194"/>
      <c r="J659" s="194"/>
      <c r="K659" s="195"/>
      <c r="L659" s="195"/>
      <c r="M659" s="195"/>
      <c r="N659" s="195"/>
      <c r="O659" s="195"/>
      <c r="P659" s="195"/>
      <c r="Q659" s="195"/>
      <c r="R659" s="195"/>
      <c r="S659" s="194"/>
      <c r="T659" s="194"/>
      <c r="U659" s="196"/>
      <c r="V659" s="196"/>
      <c r="W659" s="196"/>
      <c r="X659" s="196"/>
      <c r="Y659" s="196"/>
      <c r="Z659" s="196"/>
      <c r="AA659" s="196"/>
      <c r="AB659" s="196"/>
      <c r="AC659" s="115"/>
      <c r="AD659" s="115"/>
      <c r="AE659" s="115"/>
      <c r="AF659" s="115"/>
      <c r="AG659" s="115"/>
      <c r="AH659" s="115"/>
      <c r="AI659" s="115"/>
      <c r="AJ659" s="115"/>
      <c r="AK659" s="115"/>
      <c r="AL659" s="115"/>
      <c r="AM659" s="115"/>
    </row>
    <row r="660" spans="1:39" x14ac:dyDescent="0.25">
      <c r="A660" s="112"/>
      <c r="B660" s="116"/>
      <c r="C660" s="114"/>
      <c r="D660" s="3"/>
      <c r="E660" s="3"/>
      <c r="F660" s="3"/>
      <c r="G660" s="182"/>
      <c r="H660" s="182"/>
      <c r="I660" s="194"/>
      <c r="J660" s="194"/>
      <c r="K660" s="195"/>
      <c r="L660" s="195"/>
      <c r="M660" s="195"/>
      <c r="N660" s="195"/>
      <c r="O660" s="195"/>
      <c r="P660" s="195"/>
      <c r="Q660" s="195"/>
      <c r="R660" s="195"/>
      <c r="S660" s="194"/>
      <c r="T660" s="194"/>
      <c r="U660" s="196"/>
      <c r="V660" s="196"/>
      <c r="W660" s="196"/>
      <c r="X660" s="196"/>
      <c r="Y660" s="196"/>
      <c r="Z660" s="196"/>
      <c r="AA660" s="196"/>
      <c r="AB660" s="196"/>
      <c r="AC660" s="115"/>
      <c r="AD660" s="115"/>
      <c r="AE660" s="115"/>
      <c r="AF660" s="115"/>
      <c r="AG660" s="115"/>
      <c r="AH660" s="115"/>
      <c r="AI660" s="115"/>
      <c r="AJ660" s="115"/>
      <c r="AK660" s="115"/>
      <c r="AL660" s="115"/>
      <c r="AM660" s="115"/>
    </row>
    <row r="661" spans="1:39" x14ac:dyDescent="0.25">
      <c r="A661" s="112"/>
      <c r="B661" s="116"/>
      <c r="C661" s="114"/>
      <c r="D661" s="3"/>
      <c r="E661" s="3"/>
      <c r="F661" s="3"/>
      <c r="G661" s="182"/>
      <c r="H661" s="182"/>
      <c r="I661" s="194"/>
      <c r="J661" s="194"/>
      <c r="K661" s="195"/>
      <c r="L661" s="195"/>
      <c r="M661" s="195"/>
      <c r="N661" s="195"/>
      <c r="O661" s="195"/>
      <c r="P661" s="195"/>
      <c r="Q661" s="195"/>
      <c r="R661" s="195"/>
      <c r="S661" s="194"/>
      <c r="T661" s="194"/>
      <c r="U661" s="196"/>
      <c r="V661" s="196"/>
      <c r="W661" s="196"/>
      <c r="X661" s="196"/>
      <c r="Y661" s="196"/>
      <c r="Z661" s="196"/>
      <c r="AA661" s="196"/>
      <c r="AB661" s="196"/>
      <c r="AC661" s="115"/>
      <c r="AD661" s="115"/>
      <c r="AE661" s="115"/>
      <c r="AF661" s="115"/>
      <c r="AG661" s="115"/>
      <c r="AH661" s="115"/>
      <c r="AI661" s="115"/>
      <c r="AJ661" s="115"/>
      <c r="AK661" s="115"/>
      <c r="AL661" s="115"/>
      <c r="AM661" s="115"/>
    </row>
    <row r="662" spans="1:39" x14ac:dyDescent="0.25">
      <c r="A662" s="112"/>
      <c r="B662" s="116"/>
      <c r="C662" s="114"/>
      <c r="D662" s="3"/>
      <c r="E662" s="3"/>
      <c r="F662" s="3"/>
      <c r="G662" s="182"/>
      <c r="H662" s="182"/>
      <c r="I662" s="194"/>
      <c r="J662" s="194"/>
      <c r="K662" s="195"/>
      <c r="L662" s="195"/>
      <c r="M662" s="195"/>
      <c r="N662" s="195"/>
      <c r="O662" s="195"/>
      <c r="P662" s="195"/>
      <c r="Q662" s="195"/>
      <c r="R662" s="195"/>
      <c r="S662" s="194"/>
      <c r="T662" s="194"/>
      <c r="U662" s="196"/>
      <c r="V662" s="196"/>
      <c r="W662" s="196"/>
      <c r="X662" s="196"/>
      <c r="Y662" s="196"/>
      <c r="Z662" s="196"/>
      <c r="AA662" s="196"/>
      <c r="AB662" s="196"/>
      <c r="AC662" s="115"/>
      <c r="AD662" s="115"/>
      <c r="AE662" s="115"/>
      <c r="AF662" s="115"/>
      <c r="AG662" s="115"/>
      <c r="AH662" s="115"/>
      <c r="AI662" s="115"/>
      <c r="AJ662" s="115"/>
      <c r="AK662" s="115"/>
      <c r="AL662" s="115"/>
      <c r="AM662" s="115"/>
    </row>
    <row r="663" spans="1:39" x14ac:dyDescent="0.25">
      <c r="A663" s="112"/>
      <c r="B663" s="116"/>
      <c r="C663" s="114"/>
      <c r="D663" s="3"/>
      <c r="E663" s="3"/>
      <c r="F663" s="3"/>
      <c r="G663" s="182"/>
      <c r="H663" s="182"/>
      <c r="I663" s="194"/>
      <c r="J663" s="194"/>
      <c r="K663" s="195"/>
      <c r="L663" s="195"/>
      <c r="M663" s="195"/>
      <c r="N663" s="195"/>
      <c r="O663" s="195"/>
      <c r="P663" s="195"/>
      <c r="Q663" s="195"/>
      <c r="R663" s="195"/>
      <c r="S663" s="194"/>
      <c r="T663" s="194"/>
      <c r="U663" s="196"/>
      <c r="V663" s="196"/>
      <c r="W663" s="196"/>
      <c r="X663" s="196"/>
      <c r="Y663" s="196"/>
      <c r="Z663" s="196"/>
      <c r="AA663" s="196"/>
      <c r="AB663" s="196"/>
      <c r="AC663" s="115"/>
      <c r="AD663" s="115"/>
      <c r="AE663" s="115"/>
      <c r="AF663" s="115"/>
      <c r="AG663" s="115"/>
      <c r="AH663" s="115"/>
      <c r="AI663" s="115"/>
      <c r="AJ663" s="115"/>
      <c r="AK663" s="115"/>
      <c r="AL663" s="115"/>
      <c r="AM663" s="115"/>
    </row>
    <row r="664" spans="1:39" x14ac:dyDescent="0.25">
      <c r="A664" s="112"/>
      <c r="B664" s="116"/>
      <c r="C664" s="114"/>
      <c r="D664" s="3"/>
      <c r="E664" s="3"/>
      <c r="F664" s="3"/>
      <c r="G664" s="182"/>
      <c r="H664" s="182"/>
      <c r="I664" s="194"/>
      <c r="J664" s="194"/>
      <c r="K664" s="195"/>
      <c r="L664" s="195"/>
      <c r="M664" s="195"/>
      <c r="N664" s="195"/>
      <c r="O664" s="195"/>
      <c r="P664" s="195"/>
      <c r="Q664" s="195"/>
      <c r="R664" s="195"/>
      <c r="S664" s="194"/>
      <c r="T664" s="194"/>
      <c r="U664" s="196"/>
      <c r="V664" s="196"/>
      <c r="W664" s="196"/>
      <c r="X664" s="196"/>
      <c r="Y664" s="196"/>
      <c r="Z664" s="196"/>
      <c r="AA664" s="196"/>
      <c r="AB664" s="196"/>
      <c r="AC664" s="115"/>
      <c r="AD664" s="115"/>
      <c r="AE664" s="115"/>
      <c r="AF664" s="115"/>
      <c r="AG664" s="115"/>
      <c r="AH664" s="115"/>
      <c r="AI664" s="115"/>
      <c r="AJ664" s="115"/>
      <c r="AK664" s="115"/>
      <c r="AL664" s="115"/>
      <c r="AM664" s="115"/>
    </row>
    <row r="665" spans="1:39" x14ac:dyDescent="0.25">
      <c r="A665" s="112"/>
      <c r="B665" s="116"/>
      <c r="C665" s="114"/>
      <c r="D665" s="3"/>
      <c r="E665" s="3"/>
      <c r="F665" s="3"/>
      <c r="G665" s="182"/>
      <c r="H665" s="182"/>
      <c r="I665" s="194"/>
      <c r="J665" s="194"/>
      <c r="K665" s="195"/>
      <c r="L665" s="195"/>
      <c r="M665" s="195"/>
      <c r="N665" s="195"/>
      <c r="O665" s="195"/>
      <c r="P665" s="195"/>
      <c r="Q665" s="195"/>
      <c r="R665" s="195"/>
      <c r="S665" s="194"/>
      <c r="T665" s="194"/>
      <c r="U665" s="196"/>
      <c r="V665" s="196"/>
      <c r="W665" s="196"/>
      <c r="X665" s="196"/>
      <c r="Y665" s="196"/>
      <c r="Z665" s="196"/>
      <c r="AA665" s="196"/>
      <c r="AB665" s="196"/>
      <c r="AC665" s="115"/>
      <c r="AD665" s="115"/>
      <c r="AE665" s="115"/>
      <c r="AF665" s="115"/>
      <c r="AG665" s="115"/>
      <c r="AH665" s="115"/>
      <c r="AI665" s="115"/>
      <c r="AJ665" s="115"/>
      <c r="AK665" s="115"/>
      <c r="AL665" s="115"/>
      <c r="AM665" s="115"/>
    </row>
    <row r="666" spans="1:39" x14ac:dyDescent="0.25">
      <c r="A666" s="112"/>
      <c r="B666" s="116"/>
      <c r="C666" s="114"/>
      <c r="D666" s="3"/>
      <c r="E666" s="3"/>
      <c r="F666" s="3"/>
      <c r="G666" s="182"/>
      <c r="H666" s="182"/>
      <c r="I666" s="194"/>
      <c r="J666" s="194"/>
      <c r="K666" s="195"/>
      <c r="L666" s="195"/>
      <c r="M666" s="195"/>
      <c r="N666" s="195"/>
      <c r="O666" s="195"/>
      <c r="P666" s="195"/>
      <c r="Q666" s="195"/>
      <c r="R666" s="195"/>
      <c r="S666" s="194"/>
      <c r="T666" s="194"/>
      <c r="U666" s="196"/>
      <c r="V666" s="196"/>
      <c r="W666" s="196"/>
      <c r="X666" s="196"/>
      <c r="Y666" s="196"/>
      <c r="Z666" s="196"/>
      <c r="AA666" s="196"/>
      <c r="AB666" s="196"/>
      <c r="AC666" s="115"/>
      <c r="AD666" s="115"/>
      <c r="AE666" s="115"/>
      <c r="AF666" s="115"/>
      <c r="AG666" s="115"/>
      <c r="AH666" s="115"/>
      <c r="AI666" s="115"/>
      <c r="AJ666" s="115"/>
      <c r="AK666" s="115"/>
      <c r="AL666" s="115"/>
      <c r="AM666" s="115"/>
    </row>
    <row r="667" spans="1:39" x14ac:dyDescent="0.25">
      <c r="A667" s="112"/>
      <c r="B667" s="116"/>
      <c r="C667" s="114"/>
      <c r="D667" s="3"/>
      <c r="E667" s="3"/>
      <c r="F667" s="3"/>
      <c r="G667" s="182"/>
      <c r="H667" s="182"/>
      <c r="I667" s="194"/>
      <c r="J667" s="194"/>
      <c r="K667" s="195"/>
      <c r="L667" s="195"/>
      <c r="M667" s="195"/>
      <c r="N667" s="195"/>
      <c r="O667" s="195"/>
      <c r="P667" s="195"/>
      <c r="Q667" s="195"/>
      <c r="R667" s="195"/>
      <c r="S667" s="194"/>
      <c r="T667" s="194"/>
      <c r="U667" s="196"/>
      <c r="V667" s="196"/>
      <c r="W667" s="196"/>
      <c r="X667" s="196"/>
      <c r="Y667" s="196"/>
      <c r="Z667" s="196"/>
      <c r="AA667" s="196"/>
      <c r="AB667" s="196"/>
      <c r="AC667" s="115"/>
      <c r="AD667" s="115"/>
      <c r="AE667" s="115"/>
      <c r="AF667" s="115"/>
      <c r="AG667" s="115"/>
      <c r="AH667" s="115"/>
      <c r="AI667" s="115"/>
      <c r="AJ667" s="115"/>
      <c r="AK667" s="115"/>
      <c r="AL667" s="115"/>
      <c r="AM667" s="115"/>
    </row>
    <row r="668" spans="1:39" x14ac:dyDescent="0.25">
      <c r="A668" s="112"/>
      <c r="B668" s="116"/>
      <c r="C668" s="114"/>
      <c r="D668" s="3"/>
      <c r="E668" s="3"/>
      <c r="F668" s="3"/>
      <c r="G668" s="182"/>
      <c r="H668" s="182"/>
      <c r="I668" s="194"/>
      <c r="J668" s="194"/>
      <c r="K668" s="195"/>
      <c r="L668" s="195"/>
      <c r="M668" s="195"/>
      <c r="N668" s="195"/>
      <c r="O668" s="195"/>
      <c r="P668" s="195"/>
      <c r="Q668" s="195"/>
      <c r="R668" s="195"/>
      <c r="S668" s="194"/>
      <c r="T668" s="194"/>
      <c r="U668" s="196"/>
      <c r="V668" s="196"/>
      <c r="W668" s="196"/>
      <c r="X668" s="196"/>
      <c r="Y668" s="196"/>
      <c r="Z668" s="196"/>
      <c r="AA668" s="196"/>
      <c r="AB668" s="196"/>
      <c r="AC668" s="115"/>
      <c r="AD668" s="115"/>
      <c r="AE668" s="115"/>
      <c r="AF668" s="115"/>
      <c r="AG668" s="115"/>
      <c r="AH668" s="115"/>
      <c r="AI668" s="115"/>
      <c r="AJ668" s="115"/>
      <c r="AK668" s="115"/>
      <c r="AL668" s="115"/>
      <c r="AM668" s="115"/>
    </row>
    <row r="669" spans="1:39" x14ac:dyDescent="0.25">
      <c r="A669" s="112"/>
      <c r="B669" s="116"/>
      <c r="C669" s="114"/>
      <c r="D669" s="3"/>
      <c r="E669" s="3"/>
      <c r="F669" s="3"/>
      <c r="G669" s="182"/>
      <c r="H669" s="182"/>
      <c r="I669" s="194"/>
      <c r="J669" s="194"/>
      <c r="K669" s="195"/>
      <c r="L669" s="195"/>
      <c r="M669" s="195"/>
      <c r="N669" s="195"/>
      <c r="O669" s="195"/>
      <c r="P669" s="195"/>
      <c r="Q669" s="195"/>
      <c r="R669" s="195"/>
      <c r="S669" s="194"/>
      <c r="T669" s="194"/>
      <c r="U669" s="196"/>
      <c r="V669" s="196"/>
      <c r="W669" s="196"/>
      <c r="X669" s="196"/>
      <c r="Y669" s="196"/>
      <c r="Z669" s="196"/>
      <c r="AA669" s="196"/>
      <c r="AB669" s="196"/>
      <c r="AC669" s="115"/>
      <c r="AD669" s="115"/>
      <c r="AE669" s="115"/>
      <c r="AF669" s="115"/>
      <c r="AG669" s="115"/>
      <c r="AH669" s="115"/>
      <c r="AI669" s="115"/>
      <c r="AJ669" s="115"/>
      <c r="AK669" s="115"/>
      <c r="AL669" s="115"/>
      <c r="AM669" s="115"/>
    </row>
    <row r="670" spans="1:39" x14ac:dyDescent="0.25">
      <c r="A670" s="112"/>
      <c r="B670" s="116"/>
      <c r="C670" s="114"/>
      <c r="D670" s="3"/>
      <c r="E670" s="3"/>
      <c r="F670" s="3"/>
      <c r="G670" s="182"/>
      <c r="H670" s="182"/>
      <c r="I670" s="194"/>
      <c r="J670" s="194"/>
      <c r="K670" s="195"/>
      <c r="L670" s="195"/>
      <c r="M670" s="195"/>
      <c r="N670" s="195"/>
      <c r="O670" s="195"/>
      <c r="P670" s="195"/>
      <c r="Q670" s="195"/>
      <c r="R670" s="195"/>
      <c r="S670" s="194"/>
      <c r="T670" s="194"/>
      <c r="U670" s="196"/>
      <c r="V670" s="196"/>
      <c r="W670" s="196"/>
      <c r="X670" s="196"/>
      <c r="Y670" s="196"/>
      <c r="Z670" s="196"/>
      <c r="AA670" s="196"/>
      <c r="AB670" s="196"/>
      <c r="AC670" s="115"/>
      <c r="AD670" s="115"/>
      <c r="AE670" s="115"/>
      <c r="AF670" s="115"/>
      <c r="AG670" s="115"/>
      <c r="AH670" s="115"/>
      <c r="AI670" s="115"/>
      <c r="AJ670" s="115"/>
      <c r="AK670" s="115"/>
      <c r="AL670" s="115"/>
      <c r="AM670" s="115"/>
    </row>
    <row r="671" spans="1:39" x14ac:dyDescent="0.25">
      <c r="A671" s="112"/>
      <c r="B671" s="116"/>
      <c r="C671" s="114"/>
      <c r="D671" s="3"/>
      <c r="E671" s="3"/>
      <c r="F671" s="3"/>
      <c r="G671" s="182"/>
      <c r="H671" s="182"/>
      <c r="I671" s="194"/>
      <c r="J671" s="194"/>
      <c r="K671" s="195"/>
      <c r="L671" s="195"/>
      <c r="M671" s="195"/>
      <c r="N671" s="195"/>
      <c r="O671" s="195"/>
      <c r="P671" s="195"/>
      <c r="Q671" s="195"/>
      <c r="R671" s="195"/>
      <c r="S671" s="194"/>
      <c r="T671" s="194"/>
      <c r="U671" s="196"/>
      <c r="V671" s="196"/>
      <c r="W671" s="196"/>
      <c r="X671" s="196"/>
      <c r="Y671" s="196"/>
      <c r="Z671" s="196"/>
      <c r="AA671" s="196"/>
      <c r="AB671" s="196"/>
      <c r="AC671" s="115"/>
      <c r="AD671" s="115"/>
      <c r="AE671" s="115"/>
      <c r="AF671" s="115"/>
      <c r="AG671" s="115"/>
      <c r="AH671" s="115"/>
      <c r="AI671" s="115"/>
      <c r="AJ671" s="115"/>
      <c r="AK671" s="115"/>
      <c r="AL671" s="115"/>
      <c r="AM671" s="115"/>
    </row>
    <row r="672" spans="1:39" x14ac:dyDescent="0.25">
      <c r="A672" s="112"/>
      <c r="B672" s="116"/>
      <c r="C672" s="114"/>
      <c r="D672" s="3"/>
      <c r="E672" s="3"/>
      <c r="F672" s="3"/>
      <c r="G672" s="182"/>
      <c r="H672" s="182"/>
      <c r="I672" s="194"/>
      <c r="J672" s="194"/>
      <c r="K672" s="195"/>
      <c r="L672" s="195"/>
      <c r="M672" s="195"/>
      <c r="N672" s="195"/>
      <c r="O672" s="195"/>
      <c r="P672" s="195"/>
      <c r="Q672" s="195"/>
      <c r="R672" s="195"/>
      <c r="S672" s="194"/>
      <c r="T672" s="194"/>
      <c r="U672" s="196"/>
      <c r="V672" s="196"/>
      <c r="W672" s="196"/>
      <c r="X672" s="196"/>
      <c r="Y672" s="196"/>
      <c r="Z672" s="196"/>
      <c r="AA672" s="196"/>
      <c r="AB672" s="196"/>
      <c r="AC672" s="115"/>
      <c r="AD672" s="115"/>
      <c r="AE672" s="115"/>
      <c r="AF672" s="115"/>
      <c r="AG672" s="115"/>
      <c r="AH672" s="115"/>
      <c r="AI672" s="115"/>
      <c r="AJ672" s="115"/>
      <c r="AK672" s="115"/>
      <c r="AL672" s="115"/>
      <c r="AM672" s="115"/>
    </row>
    <row r="673" spans="1:39" x14ac:dyDescent="0.25">
      <c r="A673" s="112"/>
      <c r="B673" s="116"/>
      <c r="C673" s="114"/>
      <c r="D673" s="3"/>
      <c r="E673" s="3"/>
      <c r="F673" s="3"/>
      <c r="G673" s="182"/>
      <c r="H673" s="182"/>
      <c r="I673" s="194"/>
      <c r="J673" s="194"/>
      <c r="K673" s="195"/>
      <c r="L673" s="195"/>
      <c r="M673" s="195"/>
      <c r="N673" s="195"/>
      <c r="O673" s="195"/>
      <c r="P673" s="195"/>
      <c r="Q673" s="195"/>
      <c r="R673" s="195"/>
      <c r="S673" s="194"/>
      <c r="T673" s="194"/>
      <c r="U673" s="196"/>
      <c r="V673" s="196"/>
      <c r="W673" s="196"/>
      <c r="X673" s="196"/>
      <c r="Y673" s="196"/>
      <c r="Z673" s="196"/>
      <c r="AA673" s="196"/>
      <c r="AB673" s="196"/>
      <c r="AC673" s="115"/>
      <c r="AD673" s="115"/>
      <c r="AE673" s="115"/>
      <c r="AF673" s="115"/>
      <c r="AG673" s="115"/>
      <c r="AH673" s="115"/>
      <c r="AI673" s="115"/>
      <c r="AJ673" s="115"/>
      <c r="AK673" s="115"/>
      <c r="AL673" s="115"/>
      <c r="AM673" s="115"/>
    </row>
    <row r="674" spans="1:39" x14ac:dyDescent="0.25">
      <c r="A674" s="112"/>
      <c r="B674" s="116"/>
      <c r="C674" s="114"/>
      <c r="D674" s="3"/>
      <c r="E674" s="3"/>
      <c r="F674" s="3"/>
      <c r="G674" s="182"/>
      <c r="H674" s="182"/>
      <c r="I674" s="194"/>
      <c r="J674" s="194"/>
      <c r="K674" s="195"/>
      <c r="L674" s="195"/>
      <c r="M674" s="195"/>
      <c r="N674" s="195"/>
      <c r="O674" s="195"/>
      <c r="P674" s="195"/>
      <c r="Q674" s="195"/>
      <c r="R674" s="195"/>
      <c r="S674" s="194"/>
      <c r="T674" s="194"/>
      <c r="U674" s="196"/>
      <c r="V674" s="196"/>
      <c r="W674" s="196"/>
      <c r="X674" s="196"/>
      <c r="Y674" s="196"/>
      <c r="Z674" s="196"/>
      <c r="AA674" s="196"/>
      <c r="AB674" s="196"/>
      <c r="AC674" s="115"/>
      <c r="AD674" s="115"/>
      <c r="AE674" s="115"/>
      <c r="AF674" s="115"/>
      <c r="AG674" s="115"/>
      <c r="AH674" s="115"/>
      <c r="AI674" s="115"/>
      <c r="AJ674" s="115"/>
      <c r="AK674" s="115"/>
      <c r="AL674" s="115"/>
      <c r="AM674" s="115"/>
    </row>
    <row r="675" spans="1:39" x14ac:dyDescent="0.25">
      <c r="A675" s="112"/>
      <c r="B675" s="116"/>
      <c r="C675" s="114"/>
      <c r="D675" s="3"/>
      <c r="E675" s="3"/>
      <c r="F675" s="3"/>
      <c r="G675" s="182"/>
      <c r="H675" s="182"/>
      <c r="I675" s="194"/>
      <c r="J675" s="194"/>
      <c r="K675" s="195"/>
      <c r="L675" s="195"/>
      <c r="M675" s="195"/>
      <c r="N675" s="195"/>
      <c r="O675" s="195"/>
      <c r="P675" s="195"/>
      <c r="Q675" s="195"/>
      <c r="R675" s="195"/>
      <c r="S675" s="194"/>
      <c r="T675" s="194"/>
      <c r="U675" s="196"/>
      <c r="V675" s="196"/>
      <c r="W675" s="196"/>
      <c r="X675" s="196"/>
      <c r="Y675" s="196"/>
      <c r="Z675" s="196"/>
      <c r="AA675" s="196"/>
      <c r="AB675" s="196"/>
      <c r="AC675" s="115"/>
      <c r="AD675" s="115"/>
      <c r="AE675" s="115"/>
      <c r="AF675" s="115"/>
      <c r="AG675" s="115"/>
      <c r="AH675" s="115"/>
      <c r="AI675" s="115"/>
      <c r="AJ675" s="115"/>
      <c r="AK675" s="115"/>
      <c r="AL675" s="115"/>
      <c r="AM675" s="115"/>
    </row>
    <row r="676" spans="1:39" x14ac:dyDescent="0.25">
      <c r="A676" s="112"/>
      <c r="B676" s="116"/>
      <c r="C676" s="114"/>
      <c r="D676" s="3"/>
      <c r="E676" s="3"/>
      <c r="F676" s="3"/>
      <c r="G676" s="182"/>
      <c r="H676" s="182"/>
      <c r="I676" s="194"/>
      <c r="J676" s="194"/>
      <c r="K676" s="195"/>
      <c r="L676" s="195"/>
      <c r="M676" s="195"/>
      <c r="N676" s="195"/>
      <c r="O676" s="195"/>
      <c r="P676" s="195"/>
      <c r="Q676" s="195"/>
      <c r="R676" s="195"/>
      <c r="S676" s="194"/>
      <c r="T676" s="194"/>
      <c r="U676" s="196"/>
      <c r="V676" s="196"/>
      <c r="W676" s="196"/>
      <c r="X676" s="196"/>
      <c r="Y676" s="196"/>
      <c r="Z676" s="196"/>
      <c r="AA676" s="196"/>
      <c r="AB676" s="196"/>
      <c r="AC676" s="115"/>
      <c r="AD676" s="115"/>
      <c r="AE676" s="115"/>
      <c r="AF676" s="115"/>
      <c r="AG676" s="115"/>
      <c r="AH676" s="115"/>
      <c r="AI676" s="115"/>
      <c r="AJ676" s="115"/>
      <c r="AK676" s="115"/>
      <c r="AL676" s="115"/>
      <c r="AM676" s="115"/>
    </row>
    <row r="677" spans="1:39" x14ac:dyDescent="0.25">
      <c r="A677" s="112"/>
      <c r="B677" s="116"/>
      <c r="C677" s="114"/>
      <c r="D677" s="3"/>
      <c r="E677" s="3"/>
      <c r="F677" s="3"/>
      <c r="G677" s="182"/>
      <c r="H677" s="182"/>
      <c r="I677" s="194"/>
      <c r="J677" s="194"/>
      <c r="K677" s="195"/>
      <c r="L677" s="195"/>
      <c r="M677" s="195"/>
      <c r="N677" s="195"/>
      <c r="O677" s="195"/>
      <c r="P677" s="195"/>
      <c r="Q677" s="195"/>
      <c r="R677" s="195"/>
      <c r="S677" s="194"/>
      <c r="T677" s="194"/>
      <c r="U677" s="196"/>
      <c r="V677" s="196"/>
      <c r="W677" s="196"/>
      <c r="X677" s="196"/>
      <c r="Y677" s="196"/>
      <c r="Z677" s="196"/>
      <c r="AA677" s="196"/>
      <c r="AB677" s="196"/>
      <c r="AC677" s="115"/>
      <c r="AD677" s="115"/>
      <c r="AE677" s="115"/>
      <c r="AF677" s="115"/>
      <c r="AG677" s="115"/>
      <c r="AH677" s="115"/>
      <c r="AI677" s="115"/>
      <c r="AJ677" s="115"/>
      <c r="AK677" s="115"/>
      <c r="AL677" s="115"/>
      <c r="AM677" s="115"/>
    </row>
    <row r="678" spans="1:39" x14ac:dyDescent="0.25">
      <c r="A678" s="112"/>
      <c r="B678" s="116"/>
      <c r="C678" s="114"/>
      <c r="D678" s="3"/>
      <c r="E678" s="3"/>
      <c r="F678" s="3"/>
      <c r="G678" s="182"/>
      <c r="H678" s="182"/>
      <c r="I678" s="194"/>
      <c r="J678" s="194"/>
      <c r="K678" s="195"/>
      <c r="L678" s="195"/>
      <c r="M678" s="195"/>
      <c r="N678" s="195"/>
      <c r="O678" s="195"/>
      <c r="P678" s="195"/>
      <c r="Q678" s="195"/>
      <c r="R678" s="195"/>
      <c r="S678" s="194"/>
      <c r="T678" s="194"/>
      <c r="U678" s="196"/>
      <c r="V678" s="196"/>
      <c r="W678" s="196"/>
      <c r="X678" s="196"/>
      <c r="Y678" s="196"/>
      <c r="Z678" s="196"/>
      <c r="AA678" s="196"/>
      <c r="AB678" s="196"/>
      <c r="AC678" s="115"/>
      <c r="AD678" s="115"/>
      <c r="AE678" s="115"/>
      <c r="AF678" s="115"/>
      <c r="AG678" s="115"/>
      <c r="AH678" s="115"/>
      <c r="AI678" s="115"/>
      <c r="AJ678" s="115"/>
      <c r="AK678" s="115"/>
      <c r="AL678" s="115"/>
      <c r="AM678" s="115"/>
    </row>
    <row r="679" spans="1:39" x14ac:dyDescent="0.25">
      <c r="A679" s="112"/>
      <c r="B679" s="116"/>
      <c r="C679" s="114"/>
      <c r="D679" s="3"/>
      <c r="E679" s="3"/>
      <c r="F679" s="3"/>
      <c r="G679" s="182"/>
      <c r="H679" s="182"/>
      <c r="I679" s="194"/>
      <c r="J679" s="194"/>
      <c r="K679" s="195"/>
      <c r="L679" s="195"/>
      <c r="M679" s="195"/>
      <c r="N679" s="195"/>
      <c r="O679" s="195"/>
      <c r="P679" s="195"/>
      <c r="Q679" s="195"/>
      <c r="R679" s="195"/>
      <c r="S679" s="194"/>
      <c r="T679" s="194"/>
      <c r="U679" s="196"/>
      <c r="V679" s="196"/>
      <c r="W679" s="196"/>
      <c r="X679" s="196"/>
      <c r="Y679" s="196"/>
      <c r="Z679" s="196"/>
      <c r="AA679" s="196"/>
      <c r="AB679" s="196"/>
      <c r="AC679" s="115"/>
      <c r="AD679" s="115"/>
      <c r="AE679" s="115"/>
      <c r="AF679" s="115"/>
      <c r="AG679" s="115"/>
      <c r="AH679" s="115"/>
      <c r="AI679" s="115"/>
      <c r="AJ679" s="115"/>
      <c r="AK679" s="115"/>
      <c r="AL679" s="115"/>
      <c r="AM679" s="115"/>
    </row>
    <row r="680" spans="1:39" x14ac:dyDescent="0.25">
      <c r="A680" s="112"/>
      <c r="B680" s="116"/>
      <c r="C680" s="114"/>
      <c r="D680" s="3"/>
      <c r="E680" s="3"/>
      <c r="F680" s="3"/>
      <c r="G680" s="182"/>
      <c r="H680" s="182"/>
      <c r="I680" s="194"/>
      <c r="J680" s="194"/>
      <c r="K680" s="195"/>
      <c r="L680" s="195"/>
      <c r="M680" s="195"/>
      <c r="N680" s="195"/>
      <c r="O680" s="195"/>
      <c r="P680" s="195"/>
      <c r="Q680" s="195"/>
      <c r="R680" s="195"/>
      <c r="S680" s="194"/>
      <c r="T680" s="194"/>
      <c r="U680" s="196"/>
      <c r="V680" s="196"/>
      <c r="W680" s="196"/>
      <c r="X680" s="196"/>
      <c r="Y680" s="196"/>
      <c r="Z680" s="196"/>
      <c r="AA680" s="196"/>
      <c r="AB680" s="196"/>
      <c r="AC680" s="115"/>
      <c r="AD680" s="115"/>
      <c r="AE680" s="115"/>
      <c r="AF680" s="115"/>
      <c r="AG680" s="115"/>
      <c r="AH680" s="115"/>
      <c r="AI680" s="115"/>
      <c r="AJ680" s="115"/>
      <c r="AK680" s="115"/>
      <c r="AL680" s="115"/>
      <c r="AM680" s="115"/>
    </row>
    <row r="681" spans="1:39" x14ac:dyDescent="0.25">
      <c r="A681" s="112"/>
      <c r="B681" s="116"/>
      <c r="C681" s="114"/>
      <c r="D681" s="3"/>
      <c r="E681" s="3"/>
      <c r="F681" s="3"/>
      <c r="G681" s="182"/>
      <c r="H681" s="182"/>
      <c r="I681" s="194"/>
      <c r="J681" s="194"/>
      <c r="K681" s="195"/>
      <c r="L681" s="195"/>
      <c r="M681" s="195"/>
      <c r="N681" s="195"/>
      <c r="O681" s="195"/>
      <c r="P681" s="195"/>
      <c r="Q681" s="195"/>
      <c r="R681" s="195"/>
      <c r="S681" s="194"/>
      <c r="T681" s="194"/>
      <c r="U681" s="196"/>
      <c r="V681" s="196"/>
      <c r="W681" s="196"/>
      <c r="X681" s="196"/>
      <c r="Y681" s="196"/>
      <c r="Z681" s="196"/>
      <c r="AA681" s="196"/>
      <c r="AB681" s="196"/>
      <c r="AC681" s="115"/>
      <c r="AD681" s="115"/>
      <c r="AE681" s="115"/>
      <c r="AF681" s="115"/>
      <c r="AG681" s="115"/>
      <c r="AH681" s="115"/>
      <c r="AI681" s="115"/>
      <c r="AJ681" s="115"/>
      <c r="AK681" s="115"/>
      <c r="AL681" s="115"/>
      <c r="AM681" s="115"/>
    </row>
    <row r="682" spans="1:39" x14ac:dyDescent="0.25">
      <c r="A682" s="112"/>
      <c r="B682" s="116"/>
      <c r="C682" s="114"/>
      <c r="D682" s="3"/>
      <c r="E682" s="3"/>
      <c r="F682" s="3"/>
      <c r="G682" s="182"/>
      <c r="H682" s="182"/>
      <c r="I682" s="194"/>
      <c r="J682" s="194"/>
      <c r="K682" s="195"/>
      <c r="L682" s="195"/>
      <c r="M682" s="195"/>
      <c r="N682" s="195"/>
      <c r="O682" s="195"/>
      <c r="P682" s="195"/>
      <c r="Q682" s="195"/>
      <c r="R682" s="195"/>
      <c r="S682" s="194"/>
      <c r="T682" s="194"/>
      <c r="U682" s="196"/>
      <c r="V682" s="196"/>
      <c r="W682" s="196"/>
      <c r="X682" s="196"/>
      <c r="Y682" s="196"/>
      <c r="Z682" s="196"/>
      <c r="AA682" s="196"/>
      <c r="AB682" s="196"/>
      <c r="AC682" s="115"/>
      <c r="AD682" s="115"/>
      <c r="AE682" s="115"/>
      <c r="AF682" s="115"/>
      <c r="AG682" s="115"/>
      <c r="AH682" s="115"/>
      <c r="AI682" s="115"/>
      <c r="AJ682" s="115"/>
      <c r="AK682" s="115"/>
      <c r="AL682" s="115"/>
      <c r="AM682" s="115"/>
    </row>
    <row r="683" spans="1:39" x14ac:dyDescent="0.25">
      <c r="A683" s="112"/>
      <c r="B683" s="116"/>
      <c r="C683" s="114"/>
      <c r="D683" s="3"/>
      <c r="E683" s="3"/>
      <c r="F683" s="3"/>
      <c r="G683" s="182"/>
      <c r="H683" s="182"/>
      <c r="I683" s="194"/>
      <c r="J683" s="194"/>
      <c r="K683" s="195"/>
      <c r="L683" s="195"/>
      <c r="M683" s="195"/>
      <c r="N683" s="195"/>
      <c r="O683" s="195"/>
      <c r="P683" s="195"/>
      <c r="Q683" s="195"/>
      <c r="R683" s="195"/>
      <c r="S683" s="194"/>
      <c r="T683" s="194"/>
      <c r="U683" s="196"/>
      <c r="V683" s="196"/>
      <c r="W683" s="196"/>
      <c r="X683" s="196"/>
      <c r="Y683" s="196"/>
      <c r="Z683" s="196"/>
      <c r="AA683" s="196"/>
      <c r="AB683" s="196"/>
      <c r="AC683" s="115"/>
      <c r="AD683" s="115"/>
      <c r="AE683" s="115"/>
      <c r="AF683" s="115"/>
      <c r="AG683" s="115"/>
      <c r="AH683" s="115"/>
      <c r="AI683" s="115"/>
      <c r="AJ683" s="115"/>
      <c r="AK683" s="115"/>
      <c r="AL683" s="115"/>
      <c r="AM683" s="115"/>
    </row>
    <row r="684" spans="1:39" x14ac:dyDescent="0.25">
      <c r="A684" s="112"/>
      <c r="B684" s="116"/>
      <c r="C684" s="114"/>
      <c r="D684" s="3"/>
      <c r="E684" s="3"/>
      <c r="F684" s="3"/>
      <c r="G684" s="182"/>
      <c r="H684" s="182"/>
      <c r="I684" s="194"/>
      <c r="J684" s="194"/>
      <c r="K684" s="195"/>
      <c r="L684" s="195"/>
      <c r="M684" s="195"/>
      <c r="N684" s="195"/>
      <c r="O684" s="195"/>
      <c r="P684" s="195"/>
      <c r="Q684" s="195"/>
      <c r="R684" s="195"/>
      <c r="S684" s="194"/>
      <c r="T684" s="194"/>
      <c r="U684" s="196"/>
      <c r="V684" s="196"/>
      <c r="W684" s="196"/>
      <c r="X684" s="196"/>
      <c r="Y684" s="196"/>
      <c r="Z684" s="196"/>
      <c r="AA684" s="196"/>
      <c r="AB684" s="196"/>
      <c r="AC684" s="115"/>
      <c r="AD684" s="115"/>
      <c r="AE684" s="115"/>
      <c r="AF684" s="115"/>
      <c r="AG684" s="115"/>
      <c r="AH684" s="115"/>
      <c r="AI684" s="115"/>
      <c r="AJ684" s="115"/>
      <c r="AK684" s="115"/>
      <c r="AL684" s="115"/>
      <c r="AM684" s="115"/>
    </row>
    <row r="685" spans="1:39" x14ac:dyDescent="0.25">
      <c r="A685" s="112"/>
      <c r="B685" s="116"/>
      <c r="C685" s="114"/>
      <c r="D685" s="3"/>
      <c r="E685" s="3"/>
      <c r="F685" s="3"/>
      <c r="G685" s="182"/>
      <c r="H685" s="182"/>
      <c r="I685" s="194"/>
      <c r="J685" s="194"/>
      <c r="K685" s="195"/>
      <c r="L685" s="195"/>
      <c r="M685" s="195"/>
      <c r="N685" s="195"/>
      <c r="O685" s="195"/>
      <c r="P685" s="195"/>
      <c r="Q685" s="195"/>
      <c r="R685" s="195"/>
      <c r="S685" s="194"/>
      <c r="T685" s="194"/>
      <c r="U685" s="196"/>
      <c r="V685" s="196"/>
      <c r="W685" s="196"/>
      <c r="X685" s="196"/>
      <c r="Y685" s="196"/>
      <c r="Z685" s="196"/>
      <c r="AA685" s="196"/>
      <c r="AB685" s="196"/>
      <c r="AC685" s="115"/>
      <c r="AD685" s="115"/>
      <c r="AE685" s="115"/>
      <c r="AF685" s="115"/>
      <c r="AG685" s="115"/>
      <c r="AH685" s="115"/>
      <c r="AI685" s="115"/>
      <c r="AJ685" s="115"/>
      <c r="AK685" s="115"/>
      <c r="AL685" s="115"/>
      <c r="AM685" s="115"/>
    </row>
    <row r="686" spans="1:39" x14ac:dyDescent="0.25">
      <c r="A686" s="112"/>
      <c r="B686" s="116"/>
      <c r="C686" s="114"/>
      <c r="D686" s="3"/>
      <c r="E686" s="3"/>
      <c r="F686" s="3"/>
      <c r="G686" s="182"/>
      <c r="H686" s="182"/>
      <c r="I686" s="194"/>
      <c r="J686" s="194"/>
      <c r="K686" s="195"/>
      <c r="L686" s="195"/>
      <c r="M686" s="195"/>
      <c r="N686" s="195"/>
      <c r="O686" s="195"/>
      <c r="P686" s="195"/>
      <c r="Q686" s="195"/>
      <c r="R686" s="195"/>
      <c r="S686" s="194"/>
      <c r="T686" s="194"/>
      <c r="U686" s="196"/>
      <c r="V686" s="196"/>
      <c r="W686" s="196"/>
      <c r="X686" s="196"/>
      <c r="Y686" s="196"/>
      <c r="Z686" s="196"/>
      <c r="AA686" s="196"/>
      <c r="AB686" s="196"/>
      <c r="AC686" s="115"/>
      <c r="AD686" s="115"/>
      <c r="AE686" s="115"/>
      <c r="AF686" s="115"/>
      <c r="AG686" s="115"/>
      <c r="AH686" s="115"/>
      <c r="AI686" s="115"/>
      <c r="AJ686" s="115"/>
      <c r="AK686" s="115"/>
      <c r="AL686" s="115"/>
      <c r="AM686" s="115"/>
    </row>
    <row r="687" spans="1:39" x14ac:dyDescent="0.25">
      <c r="A687" s="112"/>
      <c r="B687" s="116"/>
      <c r="C687" s="114"/>
      <c r="D687" s="3"/>
      <c r="E687" s="3"/>
      <c r="F687" s="3"/>
      <c r="G687" s="182"/>
      <c r="H687" s="182"/>
      <c r="I687" s="194"/>
      <c r="J687" s="194"/>
      <c r="K687" s="195"/>
      <c r="L687" s="195"/>
      <c r="M687" s="195"/>
      <c r="N687" s="195"/>
      <c r="O687" s="195"/>
      <c r="P687" s="195"/>
      <c r="Q687" s="195"/>
      <c r="R687" s="195"/>
      <c r="S687" s="194"/>
      <c r="T687" s="194"/>
      <c r="U687" s="196"/>
      <c r="V687" s="196"/>
      <c r="W687" s="196"/>
      <c r="X687" s="196"/>
      <c r="Y687" s="196"/>
      <c r="Z687" s="196"/>
      <c r="AA687" s="196"/>
      <c r="AB687" s="196"/>
      <c r="AC687" s="115"/>
      <c r="AD687" s="115"/>
      <c r="AE687" s="115"/>
      <c r="AF687" s="115"/>
      <c r="AG687" s="115"/>
      <c r="AH687" s="115"/>
      <c r="AI687" s="115"/>
      <c r="AJ687" s="115"/>
      <c r="AK687" s="115"/>
      <c r="AL687" s="115"/>
      <c r="AM687" s="115"/>
    </row>
    <row r="688" spans="1:39" x14ac:dyDescent="0.25">
      <c r="A688" s="112"/>
      <c r="B688" s="116"/>
      <c r="C688" s="114"/>
      <c r="D688" s="3"/>
      <c r="E688" s="3"/>
      <c r="F688" s="3"/>
      <c r="G688" s="182"/>
      <c r="H688" s="182"/>
      <c r="I688" s="194"/>
      <c r="J688" s="194"/>
      <c r="K688" s="195"/>
      <c r="L688" s="195"/>
      <c r="M688" s="195"/>
      <c r="N688" s="195"/>
      <c r="O688" s="195"/>
      <c r="P688" s="195"/>
      <c r="Q688" s="195"/>
      <c r="R688" s="195"/>
      <c r="S688" s="194"/>
      <c r="T688" s="194"/>
      <c r="U688" s="196"/>
      <c r="V688" s="196"/>
      <c r="W688" s="196"/>
      <c r="X688" s="196"/>
      <c r="Y688" s="196"/>
      <c r="Z688" s="196"/>
      <c r="AA688" s="196"/>
      <c r="AB688" s="196"/>
      <c r="AC688" s="115"/>
      <c r="AD688" s="115"/>
      <c r="AE688" s="115"/>
      <c r="AF688" s="115"/>
      <c r="AG688" s="115"/>
      <c r="AH688" s="115"/>
      <c r="AI688" s="115"/>
      <c r="AJ688" s="115"/>
      <c r="AK688" s="115"/>
      <c r="AL688" s="115"/>
      <c r="AM688" s="115"/>
    </row>
    <row r="689" spans="1:39" x14ac:dyDescent="0.25">
      <c r="A689" s="112"/>
      <c r="B689" s="116"/>
      <c r="C689" s="114"/>
      <c r="D689" s="3"/>
      <c r="E689" s="3"/>
      <c r="F689" s="3"/>
      <c r="G689" s="182"/>
      <c r="H689" s="182"/>
      <c r="I689" s="194"/>
      <c r="J689" s="194"/>
      <c r="K689" s="195"/>
      <c r="L689" s="195"/>
      <c r="M689" s="195"/>
      <c r="N689" s="195"/>
      <c r="O689" s="195"/>
      <c r="P689" s="195"/>
      <c r="Q689" s="195"/>
      <c r="R689" s="195"/>
      <c r="S689" s="194"/>
      <c r="T689" s="194"/>
      <c r="U689" s="196"/>
      <c r="V689" s="196"/>
      <c r="W689" s="196"/>
      <c r="X689" s="196"/>
      <c r="Y689" s="196"/>
      <c r="Z689" s="196"/>
      <c r="AA689" s="196"/>
      <c r="AB689" s="196"/>
      <c r="AC689" s="115"/>
      <c r="AD689" s="115"/>
      <c r="AE689" s="115"/>
      <c r="AF689" s="115"/>
      <c r="AG689" s="115"/>
      <c r="AH689" s="115"/>
      <c r="AI689" s="115"/>
      <c r="AJ689" s="115"/>
      <c r="AK689" s="115"/>
      <c r="AL689" s="115"/>
      <c r="AM689" s="115"/>
    </row>
    <row r="690" spans="1:39" x14ac:dyDescent="0.25">
      <c r="A690" s="112"/>
      <c r="B690" s="116"/>
      <c r="C690" s="114"/>
      <c r="D690" s="3"/>
      <c r="E690" s="3"/>
      <c r="F690" s="3"/>
      <c r="G690" s="182"/>
      <c r="H690" s="182"/>
      <c r="I690" s="194"/>
      <c r="J690" s="194"/>
      <c r="K690" s="195"/>
      <c r="L690" s="195"/>
      <c r="M690" s="195"/>
      <c r="N690" s="195"/>
      <c r="O690" s="195"/>
      <c r="P690" s="195"/>
      <c r="Q690" s="195"/>
      <c r="R690" s="195"/>
      <c r="S690" s="194"/>
      <c r="T690" s="194"/>
      <c r="U690" s="196"/>
      <c r="V690" s="196"/>
      <c r="W690" s="196"/>
      <c r="X690" s="196"/>
      <c r="Y690" s="196"/>
      <c r="Z690" s="196"/>
      <c r="AA690" s="196"/>
      <c r="AB690" s="196"/>
      <c r="AC690" s="115"/>
      <c r="AD690" s="115"/>
      <c r="AE690" s="115"/>
      <c r="AF690" s="115"/>
      <c r="AG690" s="115"/>
      <c r="AH690" s="115"/>
      <c r="AI690" s="115"/>
      <c r="AJ690" s="115"/>
      <c r="AK690" s="115"/>
      <c r="AL690" s="115"/>
      <c r="AM690" s="115"/>
    </row>
    <row r="691" spans="1:39" x14ac:dyDescent="0.25">
      <c r="A691" s="112"/>
      <c r="B691" s="116"/>
      <c r="C691" s="114"/>
      <c r="D691" s="3"/>
      <c r="E691" s="3"/>
      <c r="F691" s="3"/>
      <c r="G691" s="182"/>
      <c r="H691" s="182"/>
      <c r="I691" s="194"/>
      <c r="J691" s="194"/>
      <c r="K691" s="195"/>
      <c r="L691" s="195"/>
      <c r="M691" s="195"/>
      <c r="N691" s="195"/>
      <c r="O691" s="195"/>
      <c r="P691" s="195"/>
      <c r="Q691" s="195"/>
      <c r="R691" s="195"/>
      <c r="S691" s="194"/>
      <c r="T691" s="194"/>
      <c r="U691" s="196"/>
      <c r="V691" s="196"/>
      <c r="W691" s="196"/>
      <c r="X691" s="196"/>
      <c r="Y691" s="196"/>
      <c r="Z691" s="196"/>
      <c r="AA691" s="196"/>
      <c r="AB691" s="196"/>
      <c r="AC691" s="115"/>
      <c r="AD691" s="115"/>
      <c r="AE691" s="115"/>
      <c r="AF691" s="115"/>
      <c r="AG691" s="115"/>
      <c r="AH691" s="115"/>
      <c r="AI691" s="115"/>
      <c r="AJ691" s="115"/>
      <c r="AK691" s="115"/>
      <c r="AL691" s="115"/>
      <c r="AM691" s="115"/>
    </row>
    <row r="692" spans="1:39" x14ac:dyDescent="0.25">
      <c r="A692" s="112"/>
      <c r="B692" s="116"/>
      <c r="C692" s="114"/>
      <c r="D692" s="3"/>
      <c r="E692" s="3"/>
      <c r="F692" s="3"/>
      <c r="G692" s="182"/>
      <c r="H692" s="182"/>
      <c r="I692" s="194"/>
      <c r="J692" s="194"/>
      <c r="K692" s="195"/>
      <c r="L692" s="195"/>
      <c r="M692" s="195"/>
      <c r="N692" s="195"/>
      <c r="O692" s="195"/>
      <c r="P692" s="195"/>
      <c r="Q692" s="195"/>
      <c r="R692" s="195"/>
      <c r="S692" s="194"/>
      <c r="T692" s="194"/>
      <c r="U692" s="196"/>
      <c r="V692" s="196"/>
      <c r="W692" s="196"/>
      <c r="X692" s="196"/>
      <c r="Y692" s="196"/>
      <c r="Z692" s="196"/>
      <c r="AA692" s="196"/>
      <c r="AB692" s="196"/>
      <c r="AC692" s="115"/>
      <c r="AD692" s="115"/>
      <c r="AE692" s="115"/>
      <c r="AF692" s="115"/>
      <c r="AG692" s="115"/>
      <c r="AH692" s="115"/>
      <c r="AI692" s="115"/>
      <c r="AJ692" s="115"/>
      <c r="AK692" s="115"/>
      <c r="AL692" s="115"/>
      <c r="AM692" s="115"/>
    </row>
    <row r="693" spans="1:39" x14ac:dyDescent="0.25">
      <c r="A693" s="112"/>
      <c r="B693" s="116"/>
      <c r="C693" s="114"/>
      <c r="D693" s="3"/>
      <c r="E693" s="3"/>
      <c r="F693" s="3"/>
      <c r="G693" s="182"/>
      <c r="H693" s="182"/>
      <c r="I693" s="194"/>
      <c r="J693" s="194"/>
      <c r="K693" s="195"/>
      <c r="L693" s="195"/>
      <c r="M693" s="195"/>
      <c r="N693" s="195"/>
      <c r="O693" s="195"/>
      <c r="P693" s="195"/>
      <c r="Q693" s="195"/>
      <c r="R693" s="195"/>
      <c r="S693" s="194"/>
      <c r="T693" s="194"/>
      <c r="U693" s="196"/>
      <c r="V693" s="196"/>
      <c r="W693" s="196"/>
      <c r="X693" s="196"/>
      <c r="Y693" s="196"/>
      <c r="Z693" s="196"/>
      <c r="AA693" s="196"/>
      <c r="AB693" s="196"/>
      <c r="AC693" s="115"/>
      <c r="AD693" s="115"/>
      <c r="AE693" s="115"/>
      <c r="AF693" s="115"/>
      <c r="AG693" s="115"/>
      <c r="AH693" s="115"/>
      <c r="AI693" s="115"/>
      <c r="AJ693" s="115"/>
      <c r="AK693" s="115"/>
      <c r="AL693" s="115"/>
      <c r="AM693" s="115"/>
    </row>
    <row r="694" spans="1:39" x14ac:dyDescent="0.25">
      <c r="A694" s="112"/>
      <c r="B694" s="116"/>
      <c r="C694" s="114"/>
      <c r="D694" s="3"/>
      <c r="E694" s="3"/>
      <c r="F694" s="3"/>
      <c r="G694" s="182"/>
      <c r="H694" s="182"/>
      <c r="I694" s="194"/>
      <c r="J694" s="194"/>
      <c r="K694" s="195"/>
      <c r="L694" s="195"/>
      <c r="M694" s="195"/>
      <c r="N694" s="195"/>
      <c r="O694" s="195"/>
      <c r="P694" s="195"/>
      <c r="Q694" s="195"/>
      <c r="R694" s="195"/>
      <c r="S694" s="194"/>
      <c r="T694" s="194"/>
      <c r="U694" s="196"/>
      <c r="V694" s="196"/>
      <c r="W694" s="196"/>
      <c r="X694" s="196"/>
      <c r="Y694" s="196"/>
      <c r="Z694" s="196"/>
      <c r="AA694" s="196"/>
      <c r="AB694" s="196"/>
      <c r="AC694" s="115"/>
      <c r="AD694" s="115"/>
      <c r="AE694" s="115"/>
      <c r="AF694" s="115"/>
      <c r="AG694" s="115"/>
      <c r="AH694" s="115"/>
      <c r="AI694" s="115"/>
      <c r="AJ694" s="115"/>
      <c r="AK694" s="115"/>
      <c r="AL694" s="115"/>
      <c r="AM694" s="115"/>
    </row>
    <row r="695" spans="1:39" x14ac:dyDescent="0.25">
      <c r="A695" s="112"/>
      <c r="B695" s="116"/>
      <c r="C695" s="114"/>
      <c r="D695" s="3"/>
      <c r="E695" s="3"/>
      <c r="F695" s="3"/>
      <c r="G695" s="182"/>
      <c r="H695" s="182"/>
      <c r="I695" s="194"/>
      <c r="J695" s="194"/>
      <c r="K695" s="195"/>
      <c r="L695" s="195"/>
      <c r="M695" s="195"/>
      <c r="N695" s="195"/>
      <c r="O695" s="195"/>
      <c r="P695" s="195"/>
      <c r="Q695" s="195"/>
      <c r="R695" s="195"/>
      <c r="S695" s="194"/>
      <c r="T695" s="194"/>
      <c r="U695" s="196"/>
      <c r="V695" s="196"/>
      <c r="W695" s="196"/>
      <c r="X695" s="196"/>
      <c r="Y695" s="196"/>
      <c r="Z695" s="196"/>
      <c r="AA695" s="196"/>
      <c r="AB695" s="196"/>
      <c r="AC695" s="115"/>
      <c r="AD695" s="115"/>
      <c r="AE695" s="115"/>
      <c r="AF695" s="115"/>
      <c r="AG695" s="115"/>
      <c r="AH695" s="115"/>
      <c r="AI695" s="115"/>
      <c r="AJ695" s="115"/>
      <c r="AK695" s="115"/>
      <c r="AL695" s="115"/>
      <c r="AM695" s="115"/>
    </row>
    <row r="696" spans="1:39" x14ac:dyDescent="0.25">
      <c r="A696" s="112"/>
      <c r="B696" s="116"/>
      <c r="C696" s="114"/>
      <c r="D696" s="3"/>
      <c r="E696" s="3"/>
      <c r="F696" s="3"/>
      <c r="G696" s="182"/>
      <c r="H696" s="182"/>
      <c r="I696" s="194"/>
      <c r="J696" s="194"/>
      <c r="K696" s="195"/>
      <c r="L696" s="195"/>
      <c r="M696" s="195"/>
      <c r="N696" s="195"/>
      <c r="O696" s="195"/>
      <c r="P696" s="195"/>
      <c r="Q696" s="195"/>
      <c r="R696" s="195"/>
      <c r="S696" s="194"/>
      <c r="T696" s="194"/>
      <c r="U696" s="196"/>
      <c r="V696" s="196"/>
      <c r="W696" s="196"/>
      <c r="X696" s="196"/>
      <c r="Y696" s="196"/>
      <c r="Z696" s="196"/>
      <c r="AA696" s="196"/>
      <c r="AB696" s="196"/>
      <c r="AC696" s="115"/>
      <c r="AD696" s="115"/>
      <c r="AE696" s="115"/>
      <c r="AF696" s="115"/>
      <c r="AG696" s="115"/>
      <c r="AH696" s="115"/>
      <c r="AI696" s="115"/>
      <c r="AJ696" s="115"/>
      <c r="AK696" s="115"/>
      <c r="AL696" s="115"/>
      <c r="AM696" s="115"/>
    </row>
    <row r="697" spans="1:39" x14ac:dyDescent="0.25">
      <c r="A697" s="112"/>
      <c r="B697" s="116"/>
      <c r="C697" s="114"/>
      <c r="D697" s="3"/>
      <c r="E697" s="3"/>
      <c r="F697" s="3"/>
      <c r="G697" s="182"/>
      <c r="H697" s="182"/>
      <c r="I697" s="194"/>
      <c r="J697" s="194"/>
      <c r="K697" s="195"/>
      <c r="L697" s="195"/>
      <c r="M697" s="195"/>
      <c r="N697" s="195"/>
      <c r="O697" s="195"/>
      <c r="P697" s="195"/>
      <c r="Q697" s="195"/>
      <c r="R697" s="195"/>
      <c r="S697" s="194"/>
      <c r="T697" s="194"/>
      <c r="U697" s="196"/>
      <c r="V697" s="196"/>
      <c r="W697" s="196"/>
      <c r="X697" s="196"/>
      <c r="Y697" s="196"/>
      <c r="Z697" s="196"/>
      <c r="AA697" s="196"/>
      <c r="AB697" s="196"/>
      <c r="AC697" s="115"/>
      <c r="AD697" s="115"/>
      <c r="AE697" s="115"/>
      <c r="AF697" s="115"/>
      <c r="AG697" s="115"/>
      <c r="AH697" s="115"/>
      <c r="AI697" s="115"/>
      <c r="AJ697" s="115"/>
      <c r="AK697" s="115"/>
      <c r="AL697" s="115"/>
      <c r="AM697" s="115"/>
    </row>
    <row r="698" spans="1:39" x14ac:dyDescent="0.25">
      <c r="A698" s="112"/>
      <c r="B698" s="116"/>
      <c r="C698" s="114"/>
      <c r="D698" s="3"/>
      <c r="E698" s="3"/>
      <c r="F698" s="3"/>
      <c r="G698" s="182"/>
      <c r="H698" s="182"/>
      <c r="I698" s="194"/>
      <c r="J698" s="194"/>
      <c r="K698" s="195"/>
      <c r="L698" s="195"/>
      <c r="M698" s="195"/>
      <c r="N698" s="195"/>
      <c r="O698" s="195"/>
      <c r="P698" s="195"/>
      <c r="Q698" s="195"/>
      <c r="R698" s="195"/>
      <c r="S698" s="194"/>
      <c r="T698" s="194"/>
      <c r="U698" s="196"/>
      <c r="V698" s="196"/>
      <c r="W698" s="196"/>
      <c r="X698" s="196"/>
      <c r="Y698" s="196"/>
      <c r="Z698" s="196"/>
      <c r="AA698" s="196"/>
      <c r="AB698" s="196"/>
      <c r="AC698" s="115"/>
      <c r="AD698" s="115"/>
      <c r="AE698" s="115"/>
      <c r="AF698" s="115"/>
      <c r="AG698" s="115"/>
      <c r="AH698" s="115"/>
      <c r="AI698" s="115"/>
      <c r="AJ698" s="115"/>
      <c r="AK698" s="115"/>
      <c r="AL698" s="115"/>
      <c r="AM698" s="115"/>
    </row>
    <row r="699" spans="1:39" x14ac:dyDescent="0.25">
      <c r="A699" s="112"/>
      <c r="B699" s="116"/>
      <c r="C699" s="114"/>
      <c r="D699" s="3"/>
      <c r="E699" s="3"/>
      <c r="F699" s="3"/>
      <c r="G699" s="182"/>
      <c r="H699" s="182"/>
      <c r="I699" s="194"/>
      <c r="J699" s="194"/>
      <c r="K699" s="195"/>
      <c r="L699" s="195"/>
      <c r="M699" s="195"/>
      <c r="N699" s="195"/>
      <c r="O699" s="195"/>
      <c r="P699" s="195"/>
      <c r="Q699" s="195"/>
      <c r="R699" s="195"/>
      <c r="S699" s="194"/>
      <c r="T699" s="194"/>
      <c r="U699" s="196"/>
      <c r="V699" s="196"/>
      <c r="W699" s="196"/>
      <c r="X699" s="196"/>
      <c r="Y699" s="196"/>
      <c r="Z699" s="196"/>
      <c r="AA699" s="196"/>
      <c r="AB699" s="196"/>
      <c r="AC699" s="115"/>
      <c r="AD699" s="115"/>
      <c r="AE699" s="115"/>
      <c r="AF699" s="115"/>
      <c r="AG699" s="115"/>
      <c r="AH699" s="115"/>
      <c r="AI699" s="115"/>
      <c r="AJ699" s="115"/>
      <c r="AK699" s="115"/>
      <c r="AL699" s="115"/>
      <c r="AM699" s="115"/>
    </row>
    <row r="700" spans="1:39" x14ac:dyDescent="0.25">
      <c r="A700" s="112"/>
      <c r="B700" s="116"/>
      <c r="C700" s="114"/>
      <c r="D700" s="3"/>
      <c r="E700" s="3"/>
      <c r="F700" s="3"/>
      <c r="G700" s="182"/>
      <c r="H700" s="182"/>
      <c r="I700" s="194"/>
      <c r="J700" s="194"/>
      <c r="K700" s="195"/>
      <c r="L700" s="195"/>
      <c r="M700" s="195"/>
      <c r="N700" s="195"/>
      <c r="O700" s="195"/>
      <c r="P700" s="195"/>
      <c r="Q700" s="195"/>
      <c r="R700" s="195"/>
      <c r="S700" s="194"/>
      <c r="T700" s="194"/>
      <c r="U700" s="196"/>
      <c r="V700" s="196"/>
      <c r="W700" s="196"/>
      <c r="X700" s="196"/>
      <c r="Y700" s="196"/>
      <c r="Z700" s="196"/>
      <c r="AA700" s="196"/>
      <c r="AB700" s="196"/>
      <c r="AC700" s="115"/>
      <c r="AD700" s="115"/>
      <c r="AE700" s="115"/>
      <c r="AF700" s="115"/>
      <c r="AG700" s="115"/>
      <c r="AH700" s="115"/>
      <c r="AI700" s="115"/>
      <c r="AJ700" s="115"/>
      <c r="AK700" s="115"/>
      <c r="AL700" s="115"/>
      <c r="AM700" s="115"/>
    </row>
    <row r="701" spans="1:39" x14ac:dyDescent="0.25">
      <c r="A701" s="112"/>
      <c r="B701" s="116"/>
      <c r="C701" s="114"/>
      <c r="D701" s="3"/>
      <c r="E701" s="3"/>
      <c r="F701" s="3"/>
      <c r="G701" s="182"/>
      <c r="H701" s="182"/>
      <c r="I701" s="194"/>
      <c r="J701" s="194"/>
      <c r="K701" s="195"/>
      <c r="L701" s="195"/>
      <c r="M701" s="195"/>
      <c r="N701" s="195"/>
      <c r="O701" s="195"/>
      <c r="P701" s="195"/>
      <c r="Q701" s="195"/>
      <c r="R701" s="195"/>
      <c r="S701" s="194"/>
      <c r="T701" s="194"/>
      <c r="U701" s="196"/>
      <c r="V701" s="196"/>
      <c r="W701" s="196"/>
      <c r="X701" s="196"/>
      <c r="Y701" s="196"/>
      <c r="Z701" s="196"/>
      <c r="AA701" s="196"/>
      <c r="AB701" s="196"/>
      <c r="AC701" s="115"/>
      <c r="AD701" s="115"/>
      <c r="AE701" s="115"/>
      <c r="AF701" s="115"/>
      <c r="AG701" s="115"/>
      <c r="AH701" s="115"/>
      <c r="AI701" s="115"/>
      <c r="AJ701" s="115"/>
      <c r="AK701" s="115"/>
      <c r="AL701" s="115"/>
      <c r="AM701" s="115"/>
    </row>
    <row r="702" spans="1:39" x14ac:dyDescent="0.25">
      <c r="A702" s="112"/>
      <c r="B702" s="116"/>
      <c r="C702" s="114"/>
      <c r="D702" s="3"/>
      <c r="E702" s="3"/>
      <c r="F702" s="3"/>
      <c r="G702" s="182"/>
      <c r="H702" s="182"/>
      <c r="I702" s="194"/>
      <c r="J702" s="194"/>
      <c r="K702" s="195"/>
      <c r="L702" s="195"/>
      <c r="M702" s="195"/>
      <c r="N702" s="195"/>
      <c r="O702" s="195"/>
      <c r="P702" s="195"/>
      <c r="Q702" s="195"/>
      <c r="R702" s="195"/>
      <c r="S702" s="194"/>
      <c r="T702" s="194"/>
      <c r="U702" s="196"/>
      <c r="V702" s="196"/>
      <c r="W702" s="196"/>
      <c r="X702" s="196"/>
      <c r="Y702" s="196"/>
      <c r="Z702" s="196"/>
      <c r="AA702" s="196"/>
      <c r="AB702" s="196"/>
      <c r="AC702" s="115"/>
      <c r="AD702" s="115"/>
      <c r="AE702" s="115"/>
      <c r="AF702" s="115"/>
      <c r="AG702" s="115"/>
      <c r="AH702" s="115"/>
      <c r="AI702" s="115"/>
      <c r="AJ702" s="115"/>
      <c r="AK702" s="115"/>
      <c r="AL702" s="115"/>
      <c r="AM702" s="115"/>
    </row>
    <row r="703" spans="1:39" x14ac:dyDescent="0.25">
      <c r="A703" s="112"/>
      <c r="B703" s="116"/>
      <c r="C703" s="114"/>
      <c r="D703" s="3"/>
      <c r="E703" s="3"/>
      <c r="F703" s="3"/>
      <c r="G703" s="182"/>
      <c r="H703" s="182"/>
      <c r="I703" s="194"/>
      <c r="J703" s="194"/>
      <c r="K703" s="195"/>
      <c r="L703" s="195"/>
      <c r="M703" s="195"/>
      <c r="N703" s="195"/>
      <c r="O703" s="195"/>
      <c r="P703" s="195"/>
      <c r="Q703" s="195"/>
      <c r="R703" s="195"/>
      <c r="S703" s="194"/>
      <c r="T703" s="194"/>
      <c r="U703" s="196"/>
      <c r="V703" s="196"/>
      <c r="W703" s="196"/>
      <c r="X703" s="196"/>
      <c r="Y703" s="196"/>
      <c r="Z703" s="196"/>
      <c r="AA703" s="196"/>
      <c r="AB703" s="196"/>
      <c r="AC703" s="115"/>
      <c r="AD703" s="115"/>
      <c r="AE703" s="115"/>
      <c r="AF703" s="115"/>
      <c r="AG703" s="115"/>
      <c r="AH703" s="115"/>
      <c r="AI703" s="115"/>
      <c r="AJ703" s="115"/>
      <c r="AK703" s="115"/>
      <c r="AL703" s="115"/>
      <c r="AM703" s="115"/>
    </row>
    <row r="704" spans="1:39" x14ac:dyDescent="0.25">
      <c r="A704" s="112"/>
      <c r="B704" s="116"/>
      <c r="C704" s="114"/>
      <c r="D704" s="3"/>
      <c r="E704" s="3"/>
      <c r="F704" s="3"/>
      <c r="G704" s="182"/>
      <c r="H704" s="182"/>
      <c r="I704" s="194"/>
      <c r="J704" s="194"/>
      <c r="K704" s="195"/>
      <c r="L704" s="195"/>
      <c r="M704" s="195"/>
      <c r="N704" s="195"/>
      <c r="O704" s="195"/>
      <c r="P704" s="195"/>
      <c r="Q704" s="195"/>
      <c r="R704" s="195"/>
      <c r="S704" s="194"/>
      <c r="T704" s="194"/>
      <c r="U704" s="196"/>
      <c r="V704" s="196"/>
      <c r="W704" s="196"/>
      <c r="X704" s="196"/>
      <c r="Y704" s="196"/>
      <c r="Z704" s="196"/>
      <c r="AA704" s="196"/>
      <c r="AB704" s="196"/>
      <c r="AC704" s="115"/>
      <c r="AD704" s="115"/>
      <c r="AE704" s="115"/>
      <c r="AF704" s="115"/>
      <c r="AG704" s="115"/>
      <c r="AH704" s="115"/>
      <c r="AI704" s="115"/>
      <c r="AJ704" s="115"/>
      <c r="AK704" s="115"/>
      <c r="AL704" s="115"/>
      <c r="AM704" s="115"/>
    </row>
    <row r="705" spans="1:39" x14ac:dyDescent="0.25">
      <c r="A705" s="112"/>
      <c r="B705" s="116"/>
      <c r="C705" s="114"/>
      <c r="D705" s="3"/>
      <c r="E705" s="3"/>
      <c r="F705" s="3"/>
      <c r="G705" s="182"/>
      <c r="H705" s="182"/>
      <c r="I705" s="194"/>
      <c r="J705" s="194"/>
      <c r="K705" s="195"/>
      <c r="L705" s="195"/>
      <c r="M705" s="195"/>
      <c r="N705" s="195"/>
      <c r="O705" s="195"/>
      <c r="P705" s="195"/>
      <c r="Q705" s="195"/>
      <c r="R705" s="195"/>
      <c r="S705" s="194"/>
      <c r="T705" s="194"/>
      <c r="U705" s="196"/>
      <c r="V705" s="196"/>
      <c r="W705" s="196"/>
      <c r="X705" s="196"/>
      <c r="Y705" s="196"/>
      <c r="Z705" s="196"/>
      <c r="AA705" s="196"/>
      <c r="AB705" s="196"/>
      <c r="AC705" s="115"/>
      <c r="AD705" s="115"/>
      <c r="AE705" s="115"/>
      <c r="AF705" s="115"/>
      <c r="AG705" s="115"/>
      <c r="AH705" s="115"/>
      <c r="AI705" s="115"/>
      <c r="AJ705" s="115"/>
      <c r="AK705" s="115"/>
      <c r="AL705" s="115"/>
      <c r="AM705" s="115"/>
    </row>
    <row r="706" spans="1:39" x14ac:dyDescent="0.25">
      <c r="A706" s="112"/>
      <c r="B706" s="116"/>
      <c r="C706" s="114"/>
      <c r="D706" s="3"/>
      <c r="E706" s="3"/>
      <c r="F706" s="3"/>
      <c r="G706" s="182"/>
      <c r="H706" s="182"/>
      <c r="I706" s="194"/>
      <c r="J706" s="194"/>
      <c r="K706" s="195"/>
      <c r="L706" s="195"/>
      <c r="M706" s="195"/>
      <c r="N706" s="195"/>
      <c r="O706" s="195"/>
      <c r="P706" s="195"/>
      <c r="Q706" s="195"/>
      <c r="R706" s="195"/>
      <c r="S706" s="194"/>
      <c r="T706" s="194"/>
      <c r="U706" s="196"/>
      <c r="V706" s="196"/>
      <c r="W706" s="196"/>
      <c r="X706" s="196"/>
      <c r="Y706" s="196"/>
      <c r="Z706" s="196"/>
      <c r="AA706" s="196"/>
      <c r="AB706" s="196"/>
      <c r="AC706" s="115"/>
      <c r="AD706" s="115"/>
      <c r="AE706" s="115"/>
      <c r="AF706" s="115"/>
      <c r="AG706" s="115"/>
      <c r="AH706" s="115"/>
      <c r="AI706" s="115"/>
      <c r="AJ706" s="115"/>
      <c r="AK706" s="115"/>
      <c r="AL706" s="115"/>
      <c r="AM706" s="115"/>
    </row>
    <row r="707" spans="1:39" x14ac:dyDescent="0.25">
      <c r="A707" s="112"/>
      <c r="B707" s="116"/>
      <c r="C707" s="114"/>
      <c r="D707" s="3"/>
      <c r="E707" s="3"/>
      <c r="F707" s="3"/>
      <c r="G707" s="182"/>
      <c r="H707" s="182"/>
      <c r="I707" s="194"/>
      <c r="J707" s="194"/>
      <c r="K707" s="195"/>
      <c r="L707" s="195"/>
      <c r="M707" s="195"/>
      <c r="N707" s="195"/>
      <c r="O707" s="195"/>
      <c r="P707" s="195"/>
      <c r="Q707" s="195"/>
      <c r="R707" s="195"/>
      <c r="S707" s="194"/>
      <c r="T707" s="194"/>
      <c r="U707" s="196"/>
      <c r="V707" s="196"/>
      <c r="W707" s="196"/>
      <c r="X707" s="196"/>
      <c r="Y707" s="196"/>
      <c r="Z707" s="196"/>
      <c r="AA707" s="196"/>
      <c r="AB707" s="196"/>
      <c r="AC707" s="115"/>
      <c r="AD707" s="115"/>
      <c r="AE707" s="115"/>
      <c r="AF707" s="115"/>
      <c r="AG707" s="115"/>
      <c r="AH707" s="115"/>
      <c r="AI707" s="115"/>
      <c r="AJ707" s="115"/>
      <c r="AK707" s="115"/>
      <c r="AL707" s="115"/>
      <c r="AM707" s="115"/>
    </row>
    <row r="708" spans="1:39" x14ac:dyDescent="0.25">
      <c r="A708" s="112"/>
      <c r="B708" s="116"/>
      <c r="C708" s="114"/>
      <c r="D708" s="3"/>
      <c r="E708" s="3"/>
      <c r="F708" s="3"/>
      <c r="G708" s="182"/>
      <c r="H708" s="182"/>
      <c r="I708" s="194"/>
      <c r="J708" s="194"/>
      <c r="K708" s="195"/>
      <c r="L708" s="195"/>
      <c r="M708" s="195"/>
      <c r="N708" s="195"/>
      <c r="O708" s="195"/>
      <c r="P708" s="195"/>
      <c r="Q708" s="195"/>
      <c r="R708" s="195"/>
      <c r="S708" s="194"/>
      <c r="T708" s="194"/>
      <c r="U708" s="196"/>
      <c r="V708" s="196"/>
      <c r="W708" s="196"/>
      <c r="X708" s="196"/>
      <c r="Y708" s="196"/>
      <c r="Z708" s="196"/>
      <c r="AA708" s="196"/>
      <c r="AB708" s="196"/>
      <c r="AC708" s="115"/>
      <c r="AD708" s="115"/>
      <c r="AE708" s="115"/>
      <c r="AF708" s="115"/>
      <c r="AG708" s="115"/>
      <c r="AH708" s="115"/>
      <c r="AI708" s="115"/>
      <c r="AJ708" s="115"/>
      <c r="AK708" s="115"/>
      <c r="AL708" s="115"/>
      <c r="AM708" s="115"/>
    </row>
    <row r="709" spans="1:39" x14ac:dyDescent="0.25">
      <c r="A709" s="112"/>
      <c r="B709" s="116"/>
      <c r="C709" s="114"/>
      <c r="D709" s="3"/>
      <c r="E709" s="3"/>
      <c r="F709" s="3"/>
      <c r="G709" s="182"/>
      <c r="H709" s="182"/>
      <c r="I709" s="194"/>
      <c r="J709" s="194"/>
      <c r="K709" s="195"/>
      <c r="L709" s="195"/>
      <c r="M709" s="195"/>
      <c r="N709" s="195"/>
      <c r="O709" s="195"/>
      <c r="P709" s="195"/>
      <c r="Q709" s="195"/>
      <c r="R709" s="195"/>
      <c r="S709" s="194"/>
      <c r="T709" s="194"/>
      <c r="U709" s="196"/>
      <c r="V709" s="196"/>
      <c r="W709" s="196"/>
      <c r="X709" s="196"/>
      <c r="Y709" s="196"/>
      <c r="Z709" s="196"/>
      <c r="AA709" s="196"/>
      <c r="AB709" s="196"/>
      <c r="AC709" s="115"/>
      <c r="AD709" s="115"/>
      <c r="AE709" s="115"/>
      <c r="AF709" s="115"/>
      <c r="AG709" s="115"/>
      <c r="AH709" s="115"/>
      <c r="AI709" s="115"/>
      <c r="AJ709" s="115"/>
      <c r="AK709" s="115"/>
      <c r="AL709" s="115"/>
      <c r="AM709" s="115"/>
    </row>
    <row r="710" spans="1:39" x14ac:dyDescent="0.25">
      <c r="A710" s="112"/>
      <c r="B710" s="116"/>
      <c r="C710" s="114"/>
      <c r="D710" s="3"/>
      <c r="E710" s="3"/>
      <c r="F710" s="3"/>
      <c r="G710" s="182"/>
      <c r="H710" s="182"/>
      <c r="I710" s="194"/>
      <c r="J710" s="194"/>
      <c r="K710" s="195"/>
      <c r="L710" s="195"/>
      <c r="M710" s="195"/>
      <c r="N710" s="195"/>
      <c r="O710" s="195"/>
      <c r="P710" s="195"/>
      <c r="Q710" s="195"/>
      <c r="R710" s="195"/>
      <c r="S710" s="194"/>
      <c r="T710" s="194"/>
      <c r="U710" s="196"/>
      <c r="V710" s="196"/>
      <c r="W710" s="196"/>
      <c r="X710" s="196"/>
      <c r="Y710" s="196"/>
      <c r="Z710" s="196"/>
      <c r="AA710" s="196"/>
      <c r="AB710" s="196"/>
      <c r="AC710" s="115"/>
      <c r="AD710" s="115"/>
      <c r="AE710" s="115"/>
      <c r="AF710" s="115"/>
      <c r="AG710" s="115"/>
      <c r="AH710" s="115"/>
      <c r="AI710" s="115"/>
      <c r="AJ710" s="115"/>
      <c r="AK710" s="115"/>
      <c r="AL710" s="115"/>
      <c r="AM710" s="115"/>
    </row>
    <row r="711" spans="1:39" x14ac:dyDescent="0.25">
      <c r="A711" s="112"/>
      <c r="B711" s="116"/>
      <c r="C711" s="114"/>
      <c r="D711" s="3"/>
      <c r="E711" s="3"/>
      <c r="F711" s="3"/>
      <c r="G711" s="182"/>
      <c r="H711" s="182"/>
      <c r="I711" s="194"/>
      <c r="J711" s="194"/>
      <c r="K711" s="195"/>
      <c r="L711" s="195"/>
      <c r="M711" s="195"/>
      <c r="N711" s="195"/>
      <c r="O711" s="195"/>
      <c r="P711" s="195"/>
      <c r="Q711" s="195"/>
      <c r="R711" s="195"/>
      <c r="S711" s="194"/>
      <c r="T711" s="194"/>
      <c r="U711" s="196"/>
      <c r="V711" s="196"/>
      <c r="W711" s="196"/>
      <c r="X711" s="196"/>
      <c r="Y711" s="196"/>
      <c r="Z711" s="196"/>
      <c r="AA711" s="196"/>
      <c r="AB711" s="196"/>
      <c r="AC711" s="115"/>
      <c r="AD711" s="115"/>
      <c r="AE711" s="115"/>
      <c r="AF711" s="115"/>
      <c r="AG711" s="115"/>
      <c r="AH711" s="115"/>
      <c r="AI711" s="115"/>
      <c r="AJ711" s="115"/>
      <c r="AK711" s="115"/>
      <c r="AL711" s="115"/>
      <c r="AM711" s="115"/>
    </row>
    <row r="712" spans="1:39" x14ac:dyDescent="0.25">
      <c r="A712" s="112"/>
      <c r="B712" s="116"/>
      <c r="C712" s="114"/>
      <c r="D712" s="3"/>
      <c r="E712" s="3"/>
      <c r="F712" s="3"/>
      <c r="G712" s="182"/>
      <c r="H712" s="182"/>
      <c r="I712" s="194"/>
      <c r="J712" s="194"/>
      <c r="K712" s="195"/>
      <c r="L712" s="195"/>
      <c r="M712" s="195"/>
      <c r="N712" s="195"/>
      <c r="O712" s="195"/>
      <c r="P712" s="195"/>
      <c r="Q712" s="195"/>
      <c r="R712" s="195"/>
      <c r="S712" s="194"/>
      <c r="T712" s="194"/>
      <c r="U712" s="196"/>
      <c r="V712" s="196"/>
      <c r="W712" s="196"/>
      <c r="X712" s="196"/>
      <c r="Y712" s="196"/>
      <c r="Z712" s="196"/>
      <c r="AA712" s="196"/>
      <c r="AB712" s="196"/>
      <c r="AC712" s="115"/>
      <c r="AD712" s="115"/>
      <c r="AE712" s="115"/>
      <c r="AF712" s="115"/>
      <c r="AG712" s="115"/>
      <c r="AH712" s="115"/>
      <c r="AI712" s="115"/>
      <c r="AJ712" s="115"/>
      <c r="AK712" s="115"/>
      <c r="AL712" s="115"/>
      <c r="AM712" s="115"/>
    </row>
    <row r="713" spans="1:39" x14ac:dyDescent="0.25">
      <c r="A713" s="112"/>
      <c r="B713" s="116"/>
      <c r="C713" s="114"/>
      <c r="D713" s="3"/>
      <c r="E713" s="3"/>
      <c r="F713" s="3"/>
      <c r="G713" s="182"/>
      <c r="H713" s="182"/>
      <c r="I713" s="194"/>
      <c r="J713" s="194"/>
      <c r="K713" s="195"/>
      <c r="L713" s="195"/>
      <c r="M713" s="195"/>
      <c r="N713" s="195"/>
      <c r="O713" s="195"/>
      <c r="P713" s="195"/>
      <c r="Q713" s="195"/>
      <c r="R713" s="195"/>
      <c r="S713" s="194"/>
      <c r="T713" s="194"/>
      <c r="U713" s="196"/>
      <c r="V713" s="196"/>
      <c r="W713" s="196"/>
      <c r="X713" s="196"/>
      <c r="Y713" s="196"/>
      <c r="Z713" s="196"/>
      <c r="AA713" s="196"/>
      <c r="AB713" s="196"/>
      <c r="AC713" s="115"/>
      <c r="AD713" s="115"/>
      <c r="AE713" s="115"/>
      <c r="AF713" s="115"/>
      <c r="AG713" s="115"/>
      <c r="AH713" s="115"/>
      <c r="AI713" s="115"/>
      <c r="AJ713" s="115"/>
      <c r="AK713" s="115"/>
      <c r="AL713" s="115"/>
      <c r="AM713" s="115"/>
    </row>
    <row r="714" spans="1:39" x14ac:dyDescent="0.25">
      <c r="A714" s="112"/>
      <c r="B714" s="116"/>
      <c r="C714" s="114"/>
      <c r="D714" s="3"/>
      <c r="E714" s="3"/>
      <c r="F714" s="3"/>
      <c r="G714" s="182"/>
      <c r="H714" s="182"/>
      <c r="I714" s="194"/>
      <c r="J714" s="194"/>
      <c r="K714" s="195"/>
      <c r="L714" s="195"/>
      <c r="M714" s="195"/>
      <c r="N714" s="195"/>
      <c r="O714" s="195"/>
      <c r="P714" s="195"/>
      <c r="Q714" s="195"/>
      <c r="R714" s="195"/>
      <c r="S714" s="194"/>
      <c r="T714" s="194"/>
      <c r="U714" s="196"/>
      <c r="V714" s="196"/>
      <c r="W714" s="196"/>
      <c r="X714" s="196"/>
      <c r="Y714" s="196"/>
      <c r="Z714" s="196"/>
      <c r="AA714" s="196"/>
      <c r="AB714" s="196"/>
      <c r="AC714" s="115"/>
      <c r="AD714" s="115"/>
      <c r="AE714" s="115"/>
      <c r="AF714" s="115"/>
      <c r="AG714" s="115"/>
      <c r="AH714" s="115"/>
      <c r="AI714" s="115"/>
      <c r="AJ714" s="115"/>
      <c r="AK714" s="115"/>
      <c r="AL714" s="115"/>
      <c r="AM714" s="115"/>
    </row>
    <row r="715" spans="1:39" x14ac:dyDescent="0.25">
      <c r="A715" s="112"/>
      <c r="B715" s="116"/>
      <c r="C715" s="114"/>
      <c r="D715" s="3"/>
      <c r="E715" s="3"/>
      <c r="F715" s="3"/>
      <c r="G715" s="182"/>
      <c r="H715" s="182"/>
      <c r="I715" s="194"/>
      <c r="J715" s="194"/>
      <c r="K715" s="195"/>
      <c r="L715" s="195"/>
      <c r="M715" s="195"/>
      <c r="N715" s="195"/>
      <c r="O715" s="195"/>
      <c r="P715" s="195"/>
      <c r="Q715" s="195"/>
      <c r="R715" s="195"/>
      <c r="S715" s="194"/>
      <c r="T715" s="194"/>
      <c r="U715" s="196"/>
      <c r="V715" s="196"/>
      <c r="W715" s="196"/>
      <c r="X715" s="196"/>
      <c r="Y715" s="196"/>
      <c r="Z715" s="196"/>
      <c r="AA715" s="196"/>
      <c r="AB715" s="196"/>
      <c r="AC715" s="115"/>
      <c r="AD715" s="115"/>
      <c r="AE715" s="115"/>
      <c r="AF715" s="115"/>
      <c r="AG715" s="115"/>
      <c r="AH715" s="115"/>
      <c r="AI715" s="115"/>
      <c r="AJ715" s="115"/>
      <c r="AK715" s="115"/>
      <c r="AL715" s="115"/>
      <c r="AM715" s="115"/>
    </row>
    <row r="716" spans="1:39" x14ac:dyDescent="0.25">
      <c r="A716" s="112"/>
      <c r="B716" s="116"/>
      <c r="C716" s="114"/>
      <c r="D716" s="3"/>
      <c r="E716" s="3"/>
      <c r="F716" s="3"/>
      <c r="G716" s="182"/>
      <c r="H716" s="182"/>
      <c r="I716" s="194"/>
      <c r="J716" s="194"/>
      <c r="K716" s="195"/>
      <c r="L716" s="195"/>
      <c r="M716" s="195"/>
      <c r="N716" s="195"/>
      <c r="O716" s="195"/>
      <c r="P716" s="195"/>
      <c r="Q716" s="195"/>
      <c r="R716" s="195"/>
      <c r="S716" s="194"/>
      <c r="T716" s="194"/>
      <c r="U716" s="196"/>
      <c r="V716" s="196"/>
      <c r="W716" s="196"/>
      <c r="X716" s="196"/>
      <c r="Y716" s="196"/>
      <c r="Z716" s="196"/>
      <c r="AA716" s="196"/>
      <c r="AB716" s="196"/>
      <c r="AC716" s="115"/>
      <c r="AD716" s="115"/>
      <c r="AE716" s="115"/>
      <c r="AF716" s="115"/>
      <c r="AG716" s="115"/>
      <c r="AH716" s="115"/>
      <c r="AI716" s="115"/>
      <c r="AJ716" s="115"/>
      <c r="AK716" s="115"/>
      <c r="AL716" s="115"/>
      <c r="AM716" s="115"/>
    </row>
    <row r="717" spans="1:39" x14ac:dyDescent="0.25">
      <c r="A717" s="112"/>
      <c r="B717" s="116"/>
      <c r="C717" s="114"/>
      <c r="D717" s="3"/>
      <c r="E717" s="3"/>
      <c r="F717" s="3"/>
      <c r="G717" s="182"/>
      <c r="H717" s="182"/>
      <c r="I717" s="194"/>
      <c r="J717" s="194"/>
      <c r="K717" s="195"/>
      <c r="L717" s="195"/>
      <c r="M717" s="195"/>
      <c r="N717" s="195"/>
      <c r="O717" s="195"/>
      <c r="P717" s="195"/>
      <c r="Q717" s="195"/>
      <c r="R717" s="195"/>
      <c r="S717" s="194"/>
      <c r="T717" s="194"/>
      <c r="U717" s="196"/>
      <c r="V717" s="196"/>
      <c r="W717" s="196"/>
      <c r="X717" s="196"/>
      <c r="Y717" s="196"/>
      <c r="Z717" s="196"/>
      <c r="AA717" s="196"/>
      <c r="AB717" s="196"/>
      <c r="AC717" s="115"/>
      <c r="AD717" s="115"/>
      <c r="AE717" s="115"/>
      <c r="AF717" s="115"/>
      <c r="AG717" s="115"/>
      <c r="AH717" s="115"/>
      <c r="AI717" s="115"/>
      <c r="AJ717" s="115"/>
      <c r="AK717" s="115"/>
      <c r="AL717" s="115"/>
      <c r="AM717" s="115"/>
    </row>
    <row r="718" spans="1:39" x14ac:dyDescent="0.25">
      <c r="A718" s="112"/>
      <c r="B718" s="116"/>
      <c r="C718" s="114"/>
      <c r="D718" s="3"/>
      <c r="E718" s="3"/>
      <c r="F718" s="3"/>
      <c r="G718" s="182"/>
      <c r="H718" s="182"/>
      <c r="I718" s="194"/>
      <c r="J718" s="194"/>
      <c r="K718" s="195"/>
      <c r="L718" s="195"/>
      <c r="M718" s="195"/>
      <c r="N718" s="195"/>
      <c r="O718" s="195"/>
      <c r="P718" s="195"/>
      <c r="Q718" s="195"/>
      <c r="R718" s="195"/>
      <c r="S718" s="194"/>
      <c r="T718" s="194"/>
      <c r="U718" s="196"/>
      <c r="V718" s="196"/>
      <c r="W718" s="196"/>
      <c r="X718" s="196"/>
      <c r="Y718" s="196"/>
      <c r="Z718" s="196"/>
      <c r="AA718" s="196"/>
      <c r="AB718" s="196"/>
      <c r="AC718" s="115"/>
      <c r="AD718" s="115"/>
      <c r="AE718" s="115"/>
      <c r="AF718" s="115"/>
      <c r="AG718" s="115"/>
      <c r="AH718" s="115"/>
      <c r="AI718" s="115"/>
      <c r="AJ718" s="115"/>
      <c r="AK718" s="115"/>
      <c r="AL718" s="115"/>
      <c r="AM718" s="115"/>
    </row>
    <row r="719" spans="1:39" x14ac:dyDescent="0.25">
      <c r="A719" s="112"/>
      <c r="B719" s="116"/>
      <c r="C719" s="114"/>
      <c r="D719" s="3"/>
      <c r="E719" s="3"/>
      <c r="F719" s="3"/>
      <c r="G719" s="182"/>
      <c r="H719" s="182"/>
      <c r="I719" s="194"/>
      <c r="J719" s="194"/>
      <c r="K719" s="195"/>
      <c r="L719" s="195"/>
      <c r="M719" s="195"/>
      <c r="N719" s="195"/>
      <c r="O719" s="195"/>
      <c r="P719" s="195"/>
      <c r="Q719" s="195"/>
      <c r="R719" s="195"/>
      <c r="S719" s="194"/>
      <c r="T719" s="194"/>
      <c r="U719" s="196"/>
      <c r="V719" s="196"/>
      <c r="W719" s="196"/>
      <c r="X719" s="196"/>
      <c r="Y719" s="196"/>
      <c r="Z719" s="196"/>
      <c r="AA719" s="196"/>
      <c r="AB719" s="196"/>
      <c r="AC719" s="115"/>
      <c r="AD719" s="115"/>
      <c r="AE719" s="115"/>
      <c r="AF719" s="115"/>
      <c r="AG719" s="115"/>
      <c r="AH719" s="115"/>
      <c r="AI719" s="115"/>
      <c r="AJ719" s="115"/>
      <c r="AK719" s="115"/>
      <c r="AL719" s="115"/>
      <c r="AM719" s="115"/>
    </row>
    <row r="720" spans="1:39" x14ac:dyDescent="0.25">
      <c r="A720" s="112"/>
      <c r="B720" s="116"/>
      <c r="C720" s="114"/>
      <c r="D720" s="3"/>
      <c r="E720" s="3"/>
      <c r="F720" s="3"/>
      <c r="G720" s="182"/>
      <c r="H720" s="182"/>
      <c r="I720" s="194"/>
      <c r="J720" s="194"/>
      <c r="K720" s="195"/>
      <c r="L720" s="195"/>
      <c r="M720" s="195"/>
      <c r="N720" s="195"/>
      <c r="O720" s="195"/>
      <c r="P720" s="195"/>
      <c r="Q720" s="195"/>
      <c r="R720" s="195"/>
      <c r="S720" s="194"/>
      <c r="T720" s="194"/>
      <c r="U720" s="196"/>
      <c r="V720" s="196"/>
      <c r="W720" s="196"/>
      <c r="X720" s="196"/>
      <c r="Y720" s="196"/>
      <c r="Z720" s="196"/>
      <c r="AA720" s="196"/>
      <c r="AB720" s="196"/>
      <c r="AC720" s="115"/>
      <c r="AD720" s="115"/>
      <c r="AE720" s="115"/>
      <c r="AF720" s="115"/>
      <c r="AG720" s="115"/>
      <c r="AH720" s="115"/>
      <c r="AI720" s="115"/>
      <c r="AJ720" s="115"/>
      <c r="AK720" s="115"/>
      <c r="AL720" s="115"/>
      <c r="AM720" s="115"/>
    </row>
    <row r="721" spans="1:39" x14ac:dyDescent="0.25">
      <c r="A721" s="112"/>
      <c r="B721" s="116"/>
      <c r="C721" s="114"/>
      <c r="D721" s="3"/>
      <c r="E721" s="3"/>
      <c r="F721" s="3"/>
      <c r="G721" s="182"/>
      <c r="H721" s="182"/>
      <c r="I721" s="194"/>
      <c r="J721" s="194"/>
      <c r="K721" s="195"/>
      <c r="L721" s="195"/>
      <c r="M721" s="195"/>
      <c r="N721" s="195"/>
      <c r="O721" s="195"/>
      <c r="P721" s="195"/>
      <c r="Q721" s="195"/>
      <c r="R721" s="195"/>
      <c r="S721" s="194"/>
      <c r="T721" s="194"/>
      <c r="U721" s="196"/>
      <c r="V721" s="196"/>
      <c r="W721" s="196"/>
      <c r="X721" s="196"/>
      <c r="Y721" s="196"/>
      <c r="Z721" s="196"/>
      <c r="AA721" s="196"/>
      <c r="AB721" s="196"/>
      <c r="AC721" s="115"/>
      <c r="AD721" s="115"/>
      <c r="AE721" s="115"/>
      <c r="AF721" s="115"/>
      <c r="AG721" s="115"/>
      <c r="AH721" s="115"/>
      <c r="AI721" s="115"/>
      <c r="AJ721" s="115"/>
      <c r="AK721" s="115"/>
      <c r="AL721" s="115"/>
      <c r="AM721" s="115"/>
    </row>
    <row r="722" spans="1:39" x14ac:dyDescent="0.25">
      <c r="A722" s="112"/>
      <c r="B722" s="116"/>
      <c r="C722" s="114"/>
      <c r="D722" s="3"/>
      <c r="E722" s="3"/>
      <c r="F722" s="3"/>
      <c r="G722" s="182"/>
      <c r="H722" s="182"/>
      <c r="I722" s="194"/>
      <c r="J722" s="194"/>
      <c r="K722" s="195"/>
      <c r="L722" s="195"/>
      <c r="M722" s="195"/>
      <c r="N722" s="195"/>
      <c r="O722" s="195"/>
      <c r="P722" s="195"/>
      <c r="Q722" s="195"/>
      <c r="R722" s="195"/>
      <c r="S722" s="194"/>
      <c r="T722" s="194"/>
      <c r="U722" s="196"/>
      <c r="V722" s="196"/>
      <c r="W722" s="196"/>
      <c r="X722" s="196"/>
      <c r="Y722" s="196"/>
      <c r="Z722" s="196"/>
      <c r="AA722" s="196"/>
      <c r="AB722" s="196"/>
      <c r="AC722" s="115"/>
      <c r="AD722" s="115"/>
      <c r="AE722" s="115"/>
      <c r="AF722" s="115"/>
      <c r="AG722" s="115"/>
      <c r="AH722" s="115"/>
      <c r="AI722" s="115"/>
      <c r="AJ722" s="115"/>
      <c r="AK722" s="115"/>
      <c r="AL722" s="115"/>
      <c r="AM722" s="115"/>
    </row>
    <row r="723" spans="1:39" x14ac:dyDescent="0.25">
      <c r="A723" s="112"/>
      <c r="B723" s="116"/>
      <c r="C723" s="114"/>
      <c r="D723" s="3"/>
      <c r="E723" s="3"/>
      <c r="F723" s="3"/>
      <c r="G723" s="182"/>
      <c r="H723" s="182"/>
      <c r="I723" s="194"/>
      <c r="J723" s="194"/>
      <c r="K723" s="195"/>
      <c r="L723" s="195"/>
      <c r="M723" s="195"/>
      <c r="N723" s="195"/>
      <c r="O723" s="195"/>
      <c r="P723" s="195"/>
      <c r="Q723" s="195"/>
      <c r="R723" s="195"/>
      <c r="S723" s="194"/>
      <c r="T723" s="194"/>
      <c r="U723" s="196"/>
      <c r="V723" s="196"/>
      <c r="W723" s="196"/>
      <c r="X723" s="196"/>
      <c r="Y723" s="196"/>
      <c r="Z723" s="196"/>
      <c r="AA723" s="196"/>
      <c r="AB723" s="196"/>
      <c r="AC723" s="115"/>
      <c r="AD723" s="115"/>
      <c r="AE723" s="115"/>
      <c r="AF723" s="115"/>
      <c r="AG723" s="115"/>
      <c r="AH723" s="115"/>
      <c r="AI723" s="115"/>
      <c r="AJ723" s="115"/>
      <c r="AK723" s="115"/>
      <c r="AL723" s="115"/>
      <c r="AM723" s="115"/>
    </row>
    <row r="724" spans="1:39" x14ac:dyDescent="0.25">
      <c r="A724" s="112"/>
      <c r="B724" s="116"/>
      <c r="C724" s="114"/>
      <c r="D724" s="3"/>
      <c r="E724" s="3"/>
      <c r="F724" s="3"/>
      <c r="G724" s="182"/>
      <c r="H724" s="182"/>
      <c r="I724" s="194"/>
      <c r="J724" s="194"/>
      <c r="K724" s="195"/>
      <c r="L724" s="195"/>
      <c r="M724" s="195"/>
      <c r="N724" s="195"/>
      <c r="O724" s="195"/>
      <c r="P724" s="195"/>
      <c r="Q724" s="195"/>
      <c r="R724" s="195"/>
      <c r="S724" s="194"/>
      <c r="T724" s="194"/>
      <c r="U724" s="196"/>
      <c r="V724" s="196"/>
      <c r="W724" s="196"/>
      <c r="X724" s="196"/>
      <c r="Y724" s="196"/>
      <c r="Z724" s="196"/>
      <c r="AA724" s="196"/>
      <c r="AB724" s="196"/>
      <c r="AC724" s="115"/>
      <c r="AD724" s="115"/>
      <c r="AE724" s="115"/>
      <c r="AF724" s="115"/>
      <c r="AG724" s="115"/>
      <c r="AH724" s="115"/>
      <c r="AI724" s="115"/>
      <c r="AJ724" s="115"/>
      <c r="AK724" s="115"/>
      <c r="AL724" s="115"/>
      <c r="AM724" s="115"/>
    </row>
    <row r="725" spans="1:39" x14ac:dyDescent="0.25">
      <c r="A725" s="112"/>
      <c r="B725" s="116"/>
      <c r="C725" s="114"/>
      <c r="D725" s="3"/>
      <c r="E725" s="3"/>
      <c r="F725" s="3"/>
      <c r="G725" s="182"/>
      <c r="H725" s="182"/>
      <c r="I725" s="194"/>
      <c r="J725" s="194"/>
      <c r="K725" s="195"/>
      <c r="L725" s="195"/>
      <c r="M725" s="195"/>
      <c r="N725" s="195"/>
      <c r="O725" s="195"/>
      <c r="P725" s="195"/>
      <c r="Q725" s="195"/>
      <c r="R725" s="195"/>
      <c r="S725" s="194"/>
      <c r="T725" s="194"/>
      <c r="U725" s="196"/>
      <c r="V725" s="196"/>
      <c r="W725" s="196"/>
      <c r="X725" s="196"/>
      <c r="Y725" s="196"/>
      <c r="Z725" s="196"/>
      <c r="AA725" s="196"/>
      <c r="AB725" s="196"/>
      <c r="AC725" s="115"/>
      <c r="AD725" s="115"/>
      <c r="AE725" s="115"/>
      <c r="AF725" s="115"/>
      <c r="AG725" s="115"/>
      <c r="AH725" s="115"/>
      <c r="AI725" s="115"/>
      <c r="AJ725" s="115"/>
      <c r="AK725" s="115"/>
      <c r="AL725" s="115"/>
      <c r="AM725" s="115"/>
    </row>
    <row r="726" spans="1:39" x14ac:dyDescent="0.25">
      <c r="A726" s="112"/>
      <c r="B726" s="116"/>
      <c r="C726" s="114"/>
      <c r="D726" s="3"/>
      <c r="E726" s="3"/>
      <c r="F726" s="3"/>
      <c r="G726" s="182"/>
      <c r="H726" s="182"/>
      <c r="I726" s="194"/>
      <c r="J726" s="194"/>
      <c r="K726" s="195"/>
      <c r="L726" s="195"/>
      <c r="M726" s="195"/>
      <c r="N726" s="195"/>
      <c r="O726" s="195"/>
      <c r="P726" s="195"/>
      <c r="Q726" s="195"/>
      <c r="R726" s="195"/>
      <c r="S726" s="194"/>
      <c r="T726" s="194"/>
      <c r="U726" s="196"/>
      <c r="V726" s="196"/>
      <c r="W726" s="196"/>
      <c r="X726" s="196"/>
      <c r="Y726" s="196"/>
      <c r="Z726" s="196"/>
      <c r="AA726" s="196"/>
      <c r="AB726" s="196"/>
      <c r="AC726" s="115"/>
      <c r="AD726" s="115"/>
      <c r="AE726" s="115"/>
      <c r="AF726" s="115"/>
      <c r="AG726" s="115"/>
      <c r="AH726" s="115"/>
      <c r="AI726" s="115"/>
      <c r="AJ726" s="115"/>
      <c r="AK726" s="115"/>
      <c r="AL726" s="115"/>
      <c r="AM726" s="115"/>
    </row>
    <row r="727" spans="1:39" x14ac:dyDescent="0.25">
      <c r="A727" s="112"/>
      <c r="B727" s="116"/>
      <c r="C727" s="114"/>
      <c r="D727" s="3"/>
      <c r="E727" s="3"/>
      <c r="F727" s="3"/>
      <c r="G727" s="182"/>
      <c r="H727" s="182"/>
      <c r="I727" s="194"/>
      <c r="J727" s="194"/>
      <c r="K727" s="195"/>
      <c r="L727" s="195"/>
      <c r="M727" s="195"/>
      <c r="N727" s="195"/>
      <c r="O727" s="195"/>
      <c r="P727" s="195"/>
      <c r="Q727" s="195"/>
      <c r="R727" s="195"/>
      <c r="S727" s="194"/>
      <c r="T727" s="194"/>
      <c r="U727" s="196"/>
      <c r="V727" s="196"/>
      <c r="W727" s="196"/>
      <c r="X727" s="196"/>
      <c r="Y727" s="196"/>
      <c r="Z727" s="196"/>
      <c r="AA727" s="196"/>
      <c r="AB727" s="196"/>
      <c r="AC727" s="115"/>
      <c r="AD727" s="115"/>
      <c r="AE727" s="115"/>
      <c r="AF727" s="115"/>
      <c r="AG727" s="115"/>
      <c r="AH727" s="115"/>
      <c r="AI727" s="115"/>
      <c r="AJ727" s="115"/>
      <c r="AK727" s="115"/>
      <c r="AL727" s="115"/>
      <c r="AM727" s="115"/>
    </row>
    <row r="728" spans="1:39" x14ac:dyDescent="0.25">
      <c r="A728" s="112"/>
      <c r="B728" s="116"/>
      <c r="C728" s="114"/>
      <c r="D728" s="3"/>
      <c r="E728" s="3"/>
      <c r="F728" s="3"/>
      <c r="G728" s="182"/>
      <c r="H728" s="182"/>
      <c r="I728" s="194"/>
      <c r="J728" s="194"/>
      <c r="K728" s="195"/>
      <c r="L728" s="195"/>
      <c r="M728" s="195"/>
      <c r="N728" s="195"/>
      <c r="O728" s="195"/>
      <c r="P728" s="195"/>
      <c r="Q728" s="195"/>
      <c r="R728" s="195"/>
      <c r="S728" s="194"/>
      <c r="T728" s="194"/>
      <c r="U728" s="196"/>
      <c r="V728" s="196"/>
      <c r="W728" s="196"/>
      <c r="X728" s="196"/>
      <c r="Y728" s="196"/>
      <c r="Z728" s="196"/>
      <c r="AA728" s="196"/>
      <c r="AB728" s="196"/>
      <c r="AC728" s="115"/>
      <c r="AD728" s="115"/>
      <c r="AE728" s="115"/>
      <c r="AF728" s="115"/>
      <c r="AG728" s="115"/>
      <c r="AH728" s="115"/>
      <c r="AI728" s="115"/>
      <c r="AJ728" s="115"/>
      <c r="AK728" s="115"/>
      <c r="AL728" s="115"/>
      <c r="AM728" s="115"/>
    </row>
    <row r="729" spans="1:39" x14ac:dyDescent="0.25">
      <c r="A729" s="112"/>
      <c r="B729" s="116"/>
      <c r="C729" s="114"/>
      <c r="D729" s="3"/>
      <c r="E729" s="3"/>
      <c r="F729" s="3"/>
      <c r="G729" s="182"/>
      <c r="H729" s="182"/>
      <c r="I729" s="194"/>
      <c r="J729" s="194"/>
      <c r="K729" s="195"/>
      <c r="L729" s="195"/>
      <c r="M729" s="195"/>
      <c r="N729" s="195"/>
      <c r="O729" s="195"/>
      <c r="P729" s="195"/>
      <c r="Q729" s="195"/>
      <c r="R729" s="195"/>
      <c r="S729" s="194"/>
      <c r="T729" s="194"/>
      <c r="U729" s="196"/>
      <c r="V729" s="196"/>
      <c r="W729" s="196"/>
      <c r="X729" s="196"/>
      <c r="Y729" s="196"/>
      <c r="Z729" s="196"/>
      <c r="AA729" s="196"/>
      <c r="AB729" s="196"/>
      <c r="AC729" s="115"/>
      <c r="AD729" s="115"/>
      <c r="AE729" s="115"/>
      <c r="AF729" s="115"/>
      <c r="AG729" s="115"/>
      <c r="AH729" s="115"/>
      <c r="AI729" s="115"/>
      <c r="AJ729" s="115"/>
      <c r="AK729" s="115"/>
      <c r="AL729" s="115"/>
      <c r="AM729" s="115"/>
    </row>
    <row r="730" spans="1:39" x14ac:dyDescent="0.25">
      <c r="A730" s="112"/>
      <c r="B730" s="116"/>
      <c r="C730" s="114"/>
      <c r="D730" s="3"/>
      <c r="E730" s="3"/>
      <c r="F730" s="3"/>
      <c r="G730" s="182"/>
      <c r="H730" s="182"/>
      <c r="I730" s="194"/>
      <c r="J730" s="194"/>
      <c r="K730" s="195"/>
      <c r="L730" s="195"/>
      <c r="M730" s="195"/>
      <c r="N730" s="195"/>
      <c r="O730" s="195"/>
      <c r="P730" s="195"/>
      <c r="Q730" s="195"/>
      <c r="R730" s="195"/>
      <c r="S730" s="194"/>
      <c r="T730" s="194"/>
      <c r="U730" s="196"/>
      <c r="V730" s="196"/>
      <c r="W730" s="196"/>
      <c r="X730" s="196"/>
      <c r="Y730" s="196"/>
      <c r="Z730" s="196"/>
      <c r="AA730" s="196"/>
      <c r="AB730" s="196"/>
      <c r="AC730" s="115"/>
      <c r="AD730" s="115"/>
      <c r="AE730" s="115"/>
      <c r="AF730" s="115"/>
      <c r="AG730" s="115"/>
      <c r="AH730" s="115"/>
      <c r="AI730" s="115"/>
      <c r="AJ730" s="115"/>
      <c r="AK730" s="115"/>
      <c r="AL730" s="115"/>
      <c r="AM730" s="115"/>
    </row>
    <row r="731" spans="1:39" x14ac:dyDescent="0.25">
      <c r="A731" s="112"/>
      <c r="B731" s="116"/>
      <c r="C731" s="114"/>
      <c r="D731" s="3"/>
      <c r="E731" s="3"/>
      <c r="F731" s="3"/>
      <c r="G731" s="182"/>
      <c r="H731" s="182"/>
      <c r="I731" s="194"/>
      <c r="J731" s="194"/>
      <c r="K731" s="195"/>
      <c r="L731" s="195"/>
      <c r="M731" s="195"/>
      <c r="N731" s="195"/>
      <c r="O731" s="195"/>
      <c r="P731" s="195"/>
      <c r="Q731" s="195"/>
      <c r="R731" s="195"/>
      <c r="S731" s="194"/>
      <c r="T731" s="194"/>
      <c r="U731" s="196"/>
      <c r="V731" s="196"/>
      <c r="W731" s="196"/>
      <c r="X731" s="196"/>
      <c r="Y731" s="196"/>
      <c r="Z731" s="196"/>
      <c r="AA731" s="196"/>
      <c r="AB731" s="196"/>
      <c r="AC731" s="115"/>
      <c r="AD731" s="115"/>
      <c r="AE731" s="115"/>
      <c r="AF731" s="115"/>
      <c r="AG731" s="115"/>
      <c r="AH731" s="115"/>
      <c r="AI731" s="115"/>
      <c r="AJ731" s="115"/>
      <c r="AK731" s="115"/>
      <c r="AL731" s="115"/>
      <c r="AM731" s="115"/>
    </row>
    <row r="732" spans="1:39" x14ac:dyDescent="0.25">
      <c r="A732" s="112"/>
      <c r="B732" s="116"/>
      <c r="C732" s="114"/>
      <c r="D732" s="3"/>
      <c r="E732" s="3"/>
      <c r="F732" s="3"/>
      <c r="G732" s="182"/>
      <c r="H732" s="182"/>
      <c r="I732" s="194"/>
      <c r="J732" s="194"/>
      <c r="K732" s="195"/>
      <c r="L732" s="195"/>
      <c r="M732" s="195"/>
      <c r="N732" s="195"/>
      <c r="O732" s="195"/>
      <c r="P732" s="195"/>
      <c r="Q732" s="195"/>
      <c r="R732" s="195"/>
      <c r="S732" s="194"/>
      <c r="T732" s="194"/>
      <c r="U732" s="196"/>
      <c r="V732" s="196"/>
      <c r="W732" s="196"/>
      <c r="X732" s="196"/>
      <c r="Y732" s="196"/>
      <c r="Z732" s="196"/>
      <c r="AA732" s="196"/>
      <c r="AB732" s="196"/>
      <c r="AC732" s="115"/>
      <c r="AD732" s="115"/>
      <c r="AE732" s="115"/>
      <c r="AF732" s="115"/>
      <c r="AG732" s="115"/>
      <c r="AH732" s="115"/>
      <c r="AI732" s="115"/>
      <c r="AJ732" s="115"/>
      <c r="AK732" s="115"/>
      <c r="AL732" s="115"/>
      <c r="AM732" s="115"/>
    </row>
    <row r="733" spans="1:39" x14ac:dyDescent="0.25">
      <c r="A733" s="112"/>
      <c r="B733" s="116"/>
      <c r="C733" s="114"/>
      <c r="D733" s="3"/>
      <c r="E733" s="3"/>
      <c r="F733" s="3"/>
      <c r="G733" s="182"/>
      <c r="H733" s="182"/>
      <c r="I733" s="194"/>
      <c r="J733" s="194"/>
      <c r="K733" s="195"/>
      <c r="L733" s="195"/>
      <c r="M733" s="195"/>
      <c r="N733" s="195"/>
      <c r="O733" s="195"/>
      <c r="P733" s="195"/>
      <c r="Q733" s="195"/>
      <c r="R733" s="195"/>
      <c r="S733" s="194"/>
      <c r="T733" s="194"/>
      <c r="U733" s="196"/>
      <c r="V733" s="196"/>
      <c r="W733" s="196"/>
      <c r="X733" s="196"/>
      <c r="Y733" s="196"/>
      <c r="Z733" s="196"/>
      <c r="AA733" s="196"/>
      <c r="AB733" s="196"/>
      <c r="AC733" s="115"/>
      <c r="AD733" s="115"/>
      <c r="AE733" s="115"/>
      <c r="AF733" s="115"/>
      <c r="AG733" s="115"/>
      <c r="AH733" s="115"/>
      <c r="AI733" s="115"/>
      <c r="AJ733" s="115"/>
      <c r="AK733" s="115"/>
      <c r="AL733" s="115"/>
      <c r="AM733" s="115"/>
    </row>
    <row r="734" spans="1:39" x14ac:dyDescent="0.25">
      <c r="A734" s="112"/>
      <c r="B734" s="116"/>
      <c r="C734" s="114"/>
      <c r="D734" s="3"/>
      <c r="E734" s="3"/>
      <c r="F734" s="3"/>
      <c r="G734" s="182"/>
      <c r="H734" s="182"/>
      <c r="I734" s="194"/>
      <c r="J734" s="194"/>
      <c r="K734" s="195"/>
      <c r="L734" s="195"/>
      <c r="M734" s="195"/>
      <c r="N734" s="195"/>
      <c r="O734" s="195"/>
      <c r="P734" s="195"/>
      <c r="Q734" s="195"/>
      <c r="R734" s="195"/>
      <c r="S734" s="194"/>
      <c r="T734" s="194"/>
      <c r="U734" s="196"/>
      <c r="V734" s="196"/>
      <c r="W734" s="196"/>
      <c r="X734" s="196"/>
      <c r="Y734" s="196"/>
      <c r="Z734" s="196"/>
      <c r="AA734" s="196"/>
      <c r="AB734" s="196"/>
      <c r="AC734" s="115"/>
      <c r="AD734" s="115"/>
      <c r="AE734" s="115"/>
      <c r="AF734" s="115"/>
      <c r="AG734" s="115"/>
      <c r="AH734" s="115"/>
      <c r="AI734" s="115"/>
      <c r="AJ734" s="115"/>
      <c r="AK734" s="115"/>
      <c r="AL734" s="115"/>
      <c r="AM734" s="115"/>
    </row>
    <row r="735" spans="1:39" x14ac:dyDescent="0.25">
      <c r="A735" s="112"/>
      <c r="B735" s="116"/>
      <c r="C735" s="114"/>
      <c r="D735" s="3"/>
      <c r="E735" s="3"/>
      <c r="F735" s="3"/>
      <c r="G735" s="182"/>
      <c r="H735" s="182"/>
      <c r="I735" s="194"/>
      <c r="J735" s="194"/>
      <c r="K735" s="195"/>
      <c r="L735" s="195"/>
      <c r="M735" s="195"/>
      <c r="N735" s="195"/>
      <c r="O735" s="195"/>
      <c r="P735" s="195"/>
      <c r="Q735" s="195"/>
      <c r="R735" s="195"/>
      <c r="S735" s="194"/>
      <c r="T735" s="194"/>
      <c r="U735" s="196"/>
      <c r="V735" s="196"/>
      <c r="W735" s="196"/>
      <c r="X735" s="196"/>
      <c r="Y735" s="196"/>
      <c r="Z735" s="196"/>
      <c r="AA735" s="196"/>
      <c r="AB735" s="196"/>
      <c r="AC735" s="115"/>
      <c r="AD735" s="115"/>
      <c r="AE735" s="115"/>
      <c r="AF735" s="115"/>
      <c r="AG735" s="115"/>
      <c r="AH735" s="115"/>
      <c r="AI735" s="115"/>
      <c r="AJ735" s="115"/>
      <c r="AK735" s="115"/>
      <c r="AL735" s="115"/>
      <c r="AM735" s="115"/>
    </row>
    <row r="736" spans="1:39" x14ac:dyDescent="0.25">
      <c r="A736" s="112"/>
      <c r="B736" s="116"/>
      <c r="C736" s="114"/>
      <c r="D736" s="3"/>
      <c r="E736" s="3"/>
      <c r="F736" s="3"/>
      <c r="G736" s="182"/>
      <c r="H736" s="182"/>
      <c r="I736" s="194"/>
      <c r="J736" s="194"/>
      <c r="K736" s="195"/>
      <c r="L736" s="195"/>
      <c r="M736" s="195"/>
      <c r="N736" s="195"/>
      <c r="O736" s="195"/>
      <c r="P736" s="195"/>
      <c r="Q736" s="195"/>
      <c r="R736" s="195"/>
      <c r="S736" s="194"/>
      <c r="T736" s="194"/>
      <c r="U736" s="196"/>
      <c r="V736" s="196"/>
      <c r="W736" s="196"/>
      <c r="X736" s="196"/>
      <c r="Y736" s="196"/>
      <c r="Z736" s="196"/>
      <c r="AA736" s="196"/>
      <c r="AB736" s="196"/>
      <c r="AC736" s="115"/>
      <c r="AD736" s="115"/>
      <c r="AE736" s="115"/>
      <c r="AF736" s="115"/>
      <c r="AG736" s="115"/>
      <c r="AH736" s="115"/>
      <c r="AI736" s="115"/>
      <c r="AJ736" s="115"/>
      <c r="AK736" s="115"/>
      <c r="AL736" s="115"/>
      <c r="AM736" s="115"/>
    </row>
    <row r="737" spans="1:39" x14ac:dyDescent="0.25">
      <c r="A737" s="112"/>
      <c r="B737" s="116"/>
      <c r="C737" s="114"/>
      <c r="D737" s="3"/>
      <c r="E737" s="3"/>
      <c r="F737" s="3"/>
      <c r="G737" s="182"/>
      <c r="H737" s="182"/>
      <c r="I737" s="194"/>
      <c r="J737" s="194"/>
      <c r="K737" s="195"/>
      <c r="L737" s="195"/>
      <c r="M737" s="195"/>
      <c r="N737" s="195"/>
      <c r="O737" s="195"/>
      <c r="P737" s="195"/>
      <c r="Q737" s="195"/>
      <c r="R737" s="195"/>
      <c r="S737" s="194"/>
      <c r="T737" s="194"/>
      <c r="U737" s="196"/>
      <c r="V737" s="196"/>
      <c r="W737" s="196"/>
      <c r="X737" s="196"/>
      <c r="Y737" s="196"/>
      <c r="Z737" s="196"/>
      <c r="AA737" s="196"/>
      <c r="AB737" s="196"/>
      <c r="AC737" s="115"/>
      <c r="AD737" s="115"/>
      <c r="AE737" s="115"/>
      <c r="AF737" s="115"/>
      <c r="AG737" s="115"/>
      <c r="AH737" s="115"/>
      <c r="AI737" s="115"/>
      <c r="AJ737" s="115"/>
      <c r="AK737" s="115"/>
      <c r="AL737" s="115"/>
      <c r="AM737" s="115"/>
    </row>
    <row r="738" spans="1:39" x14ac:dyDescent="0.25">
      <c r="A738" s="112"/>
      <c r="B738" s="116"/>
      <c r="C738" s="114"/>
      <c r="D738" s="3"/>
      <c r="E738" s="3"/>
      <c r="F738" s="3"/>
      <c r="G738" s="182"/>
      <c r="H738" s="182"/>
      <c r="I738" s="194"/>
      <c r="J738" s="194"/>
      <c r="K738" s="195"/>
      <c r="L738" s="195"/>
      <c r="M738" s="195"/>
      <c r="N738" s="195"/>
      <c r="O738" s="195"/>
      <c r="P738" s="195"/>
      <c r="Q738" s="195"/>
      <c r="R738" s="195"/>
      <c r="S738" s="194"/>
      <c r="T738" s="194"/>
      <c r="U738" s="196"/>
      <c r="V738" s="196"/>
      <c r="W738" s="196"/>
      <c r="X738" s="196"/>
      <c r="Y738" s="196"/>
      <c r="Z738" s="196"/>
      <c r="AA738" s="196"/>
      <c r="AB738" s="196"/>
      <c r="AC738" s="115"/>
      <c r="AD738" s="115"/>
      <c r="AE738" s="115"/>
      <c r="AF738" s="115"/>
      <c r="AG738" s="115"/>
      <c r="AH738" s="115"/>
      <c r="AI738" s="115"/>
      <c r="AJ738" s="115"/>
      <c r="AK738" s="115"/>
      <c r="AL738" s="115"/>
      <c r="AM738" s="115"/>
    </row>
    <row r="739" spans="1:39" x14ac:dyDescent="0.25">
      <c r="A739" s="112"/>
      <c r="B739" s="116"/>
      <c r="C739" s="114"/>
      <c r="D739" s="3"/>
      <c r="E739" s="3"/>
      <c r="F739" s="3"/>
      <c r="G739" s="182"/>
      <c r="H739" s="182"/>
      <c r="I739" s="194"/>
      <c r="J739" s="194"/>
      <c r="K739" s="195"/>
      <c r="L739" s="195"/>
      <c r="M739" s="195"/>
      <c r="N739" s="195"/>
      <c r="O739" s="195"/>
      <c r="P739" s="195"/>
      <c r="Q739" s="195"/>
      <c r="R739" s="195"/>
      <c r="S739" s="194"/>
      <c r="T739" s="194"/>
      <c r="U739" s="196"/>
      <c r="V739" s="196"/>
      <c r="W739" s="196"/>
      <c r="X739" s="196"/>
      <c r="Y739" s="196"/>
      <c r="Z739" s="196"/>
      <c r="AA739" s="196"/>
      <c r="AB739" s="196"/>
      <c r="AC739" s="115"/>
      <c r="AD739" s="115"/>
      <c r="AE739" s="115"/>
      <c r="AF739" s="115"/>
      <c r="AG739" s="115"/>
      <c r="AH739" s="115"/>
      <c r="AI739" s="115"/>
      <c r="AJ739" s="115"/>
      <c r="AK739" s="115"/>
      <c r="AL739" s="115"/>
      <c r="AM739" s="115"/>
    </row>
    <row r="740" spans="1:39" x14ac:dyDescent="0.25">
      <c r="A740" s="112"/>
      <c r="B740" s="116"/>
      <c r="C740" s="114"/>
      <c r="D740" s="3"/>
      <c r="E740" s="3"/>
      <c r="F740" s="3"/>
      <c r="G740" s="182"/>
      <c r="H740" s="182"/>
      <c r="I740" s="194"/>
      <c r="J740" s="194"/>
      <c r="K740" s="195"/>
      <c r="L740" s="195"/>
      <c r="M740" s="195"/>
      <c r="N740" s="195"/>
      <c r="O740" s="195"/>
      <c r="P740" s="195"/>
      <c r="Q740" s="195"/>
      <c r="R740" s="195"/>
      <c r="S740" s="194"/>
      <c r="T740" s="194"/>
      <c r="U740" s="196"/>
      <c r="V740" s="196"/>
      <c r="W740" s="196"/>
      <c r="X740" s="196"/>
      <c r="Y740" s="196"/>
      <c r="Z740" s="196"/>
      <c r="AA740" s="196"/>
      <c r="AB740" s="196"/>
      <c r="AC740" s="115"/>
      <c r="AD740" s="115"/>
      <c r="AE740" s="115"/>
      <c r="AF740" s="115"/>
      <c r="AG740" s="115"/>
      <c r="AH740" s="115"/>
      <c r="AI740" s="115"/>
      <c r="AJ740" s="115"/>
      <c r="AK740" s="115"/>
      <c r="AL740" s="115"/>
      <c r="AM740" s="115"/>
    </row>
    <row r="741" spans="1:39" x14ac:dyDescent="0.25">
      <c r="A741" s="112"/>
      <c r="B741" s="116"/>
      <c r="C741" s="114"/>
      <c r="D741" s="3"/>
      <c r="E741" s="3"/>
      <c r="F741" s="3"/>
      <c r="G741" s="182"/>
      <c r="H741" s="182"/>
      <c r="I741" s="194"/>
      <c r="J741" s="194"/>
      <c r="K741" s="195"/>
      <c r="L741" s="195"/>
      <c r="M741" s="195"/>
      <c r="N741" s="195"/>
      <c r="O741" s="195"/>
      <c r="P741" s="195"/>
      <c r="Q741" s="195"/>
      <c r="R741" s="195"/>
      <c r="S741" s="194"/>
      <c r="T741" s="194"/>
      <c r="U741" s="196"/>
      <c r="V741" s="196"/>
      <c r="W741" s="196"/>
      <c r="X741" s="196"/>
      <c r="Y741" s="196"/>
      <c r="Z741" s="196"/>
      <c r="AA741" s="196"/>
      <c r="AB741" s="196"/>
      <c r="AC741" s="115"/>
      <c r="AD741" s="115"/>
      <c r="AE741" s="115"/>
      <c r="AF741" s="115"/>
      <c r="AG741" s="115"/>
      <c r="AH741" s="115"/>
      <c r="AI741" s="115"/>
      <c r="AJ741" s="115"/>
      <c r="AK741" s="115"/>
      <c r="AL741" s="115"/>
      <c r="AM741" s="115"/>
    </row>
    <row r="742" spans="1:39" x14ac:dyDescent="0.25">
      <c r="A742" s="112"/>
      <c r="B742" s="116"/>
      <c r="C742" s="114"/>
      <c r="D742" s="3"/>
      <c r="E742" s="3"/>
      <c r="F742" s="3"/>
      <c r="G742" s="182"/>
      <c r="H742" s="182"/>
      <c r="I742" s="194"/>
      <c r="J742" s="194"/>
      <c r="K742" s="195"/>
      <c r="L742" s="195"/>
      <c r="M742" s="195"/>
      <c r="N742" s="195"/>
      <c r="O742" s="195"/>
      <c r="P742" s="195"/>
      <c r="Q742" s="195"/>
      <c r="R742" s="195"/>
      <c r="S742" s="194"/>
      <c r="T742" s="194"/>
      <c r="U742" s="196"/>
      <c r="V742" s="196"/>
      <c r="W742" s="196"/>
      <c r="X742" s="196"/>
      <c r="Y742" s="196"/>
      <c r="Z742" s="196"/>
      <c r="AA742" s="196"/>
      <c r="AB742" s="196"/>
      <c r="AC742" s="115"/>
      <c r="AD742" s="115"/>
      <c r="AE742" s="115"/>
      <c r="AF742" s="115"/>
      <c r="AG742" s="115"/>
      <c r="AH742" s="115"/>
      <c r="AI742" s="115"/>
      <c r="AJ742" s="115"/>
      <c r="AK742" s="115"/>
      <c r="AL742" s="115"/>
      <c r="AM742" s="115"/>
    </row>
    <row r="743" spans="1:39" x14ac:dyDescent="0.25">
      <c r="A743" s="112"/>
      <c r="B743" s="116"/>
      <c r="C743" s="114"/>
      <c r="D743" s="3"/>
      <c r="E743" s="3"/>
      <c r="F743" s="3"/>
      <c r="G743" s="182"/>
      <c r="H743" s="182"/>
      <c r="I743" s="194"/>
      <c r="J743" s="194"/>
      <c r="K743" s="195"/>
      <c r="L743" s="195"/>
      <c r="M743" s="195"/>
      <c r="N743" s="195"/>
      <c r="O743" s="195"/>
      <c r="P743" s="195"/>
      <c r="Q743" s="195"/>
      <c r="R743" s="195"/>
      <c r="S743" s="194"/>
      <c r="T743" s="194"/>
      <c r="U743" s="196"/>
      <c r="V743" s="196"/>
      <c r="W743" s="196"/>
      <c r="X743" s="196"/>
      <c r="Y743" s="196"/>
      <c r="Z743" s="196"/>
      <c r="AA743" s="196"/>
      <c r="AB743" s="196"/>
      <c r="AC743" s="115"/>
      <c r="AD743" s="115"/>
      <c r="AE743" s="115"/>
      <c r="AF743" s="115"/>
      <c r="AG743" s="115"/>
      <c r="AH743" s="115"/>
      <c r="AI743" s="115"/>
      <c r="AJ743" s="115"/>
      <c r="AK743" s="115"/>
      <c r="AL743" s="115"/>
      <c r="AM743" s="115"/>
    </row>
    <row r="744" spans="1:39" x14ac:dyDescent="0.25">
      <c r="A744" s="112"/>
      <c r="B744" s="116"/>
      <c r="C744" s="114"/>
      <c r="D744" s="3"/>
      <c r="E744" s="3"/>
      <c r="F744" s="3"/>
      <c r="G744" s="182"/>
      <c r="H744" s="182"/>
      <c r="I744" s="194"/>
      <c r="J744" s="194"/>
      <c r="K744" s="195"/>
      <c r="L744" s="195"/>
      <c r="M744" s="195"/>
      <c r="N744" s="195"/>
      <c r="O744" s="195"/>
      <c r="P744" s="195"/>
      <c r="Q744" s="195"/>
      <c r="R744" s="195"/>
      <c r="S744" s="194"/>
      <c r="T744" s="194"/>
      <c r="U744" s="196"/>
      <c r="V744" s="196"/>
      <c r="W744" s="196"/>
      <c r="X744" s="196"/>
      <c r="Y744" s="196"/>
      <c r="Z744" s="196"/>
      <c r="AA744" s="196"/>
      <c r="AB744" s="196"/>
      <c r="AC744" s="115"/>
      <c r="AD744" s="115"/>
      <c r="AE744" s="115"/>
      <c r="AF744" s="115"/>
      <c r="AG744" s="115"/>
      <c r="AH744" s="115"/>
      <c r="AI744" s="115"/>
      <c r="AJ744" s="115"/>
      <c r="AK744" s="115"/>
      <c r="AL744" s="115"/>
      <c r="AM744" s="115"/>
    </row>
    <row r="745" spans="1:39" x14ac:dyDescent="0.25">
      <c r="A745" s="112"/>
      <c r="B745" s="116"/>
      <c r="C745" s="114"/>
      <c r="D745" s="3"/>
      <c r="E745" s="3"/>
      <c r="F745" s="3"/>
      <c r="G745" s="182"/>
      <c r="H745" s="182"/>
      <c r="I745" s="194"/>
      <c r="J745" s="194"/>
      <c r="K745" s="195"/>
      <c r="L745" s="195"/>
      <c r="M745" s="195"/>
      <c r="N745" s="195"/>
      <c r="O745" s="195"/>
      <c r="P745" s="195"/>
      <c r="Q745" s="195"/>
      <c r="R745" s="195"/>
      <c r="S745" s="194"/>
      <c r="T745" s="194"/>
      <c r="U745" s="196"/>
      <c r="V745" s="196"/>
      <c r="W745" s="196"/>
      <c r="X745" s="196"/>
      <c r="Y745" s="196"/>
      <c r="Z745" s="196"/>
      <c r="AA745" s="196"/>
      <c r="AB745" s="196"/>
      <c r="AC745" s="115"/>
      <c r="AD745" s="115"/>
      <c r="AE745" s="115"/>
      <c r="AF745" s="115"/>
      <c r="AG745" s="115"/>
      <c r="AH745" s="115"/>
      <c r="AI745" s="115"/>
      <c r="AJ745" s="115"/>
      <c r="AK745" s="115"/>
      <c r="AL745" s="115"/>
      <c r="AM745" s="115"/>
    </row>
    <row r="746" spans="1:39" x14ac:dyDescent="0.25">
      <c r="A746" s="112"/>
      <c r="B746" s="116"/>
      <c r="C746" s="114"/>
      <c r="D746" s="3"/>
      <c r="E746" s="3"/>
      <c r="F746" s="3"/>
      <c r="G746" s="182"/>
      <c r="H746" s="182"/>
      <c r="I746" s="194"/>
      <c r="J746" s="194"/>
      <c r="K746" s="195"/>
      <c r="L746" s="195"/>
      <c r="M746" s="195"/>
      <c r="N746" s="195"/>
      <c r="O746" s="195"/>
      <c r="P746" s="195"/>
      <c r="Q746" s="195"/>
      <c r="R746" s="195"/>
      <c r="S746" s="194"/>
      <c r="T746" s="194"/>
      <c r="U746" s="196"/>
      <c r="V746" s="196"/>
      <c r="W746" s="196"/>
      <c r="X746" s="196"/>
      <c r="Y746" s="196"/>
      <c r="Z746" s="196"/>
      <c r="AA746" s="196"/>
      <c r="AB746" s="196"/>
      <c r="AC746" s="115"/>
      <c r="AD746" s="115"/>
      <c r="AE746" s="115"/>
      <c r="AF746" s="115"/>
      <c r="AG746" s="115"/>
      <c r="AH746" s="115"/>
      <c r="AI746" s="115"/>
      <c r="AJ746" s="115"/>
      <c r="AK746" s="115"/>
      <c r="AL746" s="115"/>
      <c r="AM746" s="115"/>
    </row>
    <row r="747" spans="1:39" x14ac:dyDescent="0.25">
      <c r="A747" s="112"/>
      <c r="B747" s="116"/>
      <c r="C747" s="114"/>
      <c r="D747" s="3"/>
      <c r="E747" s="3"/>
      <c r="F747" s="3"/>
      <c r="G747" s="182"/>
      <c r="H747" s="182"/>
      <c r="I747" s="194"/>
      <c r="J747" s="194"/>
      <c r="K747" s="195"/>
      <c r="L747" s="195"/>
      <c r="M747" s="195"/>
      <c r="N747" s="195"/>
      <c r="O747" s="195"/>
      <c r="P747" s="195"/>
      <c r="Q747" s="195"/>
      <c r="R747" s="195"/>
      <c r="S747" s="194"/>
      <c r="T747" s="194"/>
      <c r="U747" s="196"/>
      <c r="V747" s="196"/>
      <c r="W747" s="196"/>
      <c r="X747" s="196"/>
      <c r="Y747" s="196"/>
      <c r="Z747" s="196"/>
      <c r="AA747" s="196"/>
      <c r="AB747" s="196"/>
      <c r="AC747" s="115"/>
      <c r="AD747" s="115"/>
      <c r="AE747" s="115"/>
      <c r="AF747" s="115"/>
      <c r="AG747" s="115"/>
      <c r="AH747" s="115"/>
      <c r="AI747" s="115"/>
      <c r="AJ747" s="115"/>
      <c r="AK747" s="115"/>
      <c r="AL747" s="115"/>
      <c r="AM747" s="115"/>
    </row>
    <row r="748" spans="1:39" x14ac:dyDescent="0.25">
      <c r="A748" s="112"/>
      <c r="B748" s="116"/>
      <c r="C748" s="114"/>
      <c r="D748" s="3"/>
      <c r="E748" s="3"/>
      <c r="F748" s="3"/>
      <c r="G748" s="182"/>
      <c r="H748" s="182"/>
      <c r="I748" s="194"/>
      <c r="J748" s="194"/>
      <c r="K748" s="195"/>
      <c r="L748" s="195"/>
      <c r="M748" s="195"/>
      <c r="N748" s="195"/>
      <c r="O748" s="195"/>
      <c r="P748" s="195"/>
      <c r="Q748" s="195"/>
      <c r="R748" s="195"/>
      <c r="S748" s="194"/>
      <c r="T748" s="194"/>
      <c r="U748" s="196"/>
      <c r="V748" s="196"/>
      <c r="W748" s="196"/>
      <c r="X748" s="196"/>
      <c r="Y748" s="196"/>
      <c r="Z748" s="196"/>
      <c r="AA748" s="196"/>
      <c r="AB748" s="196"/>
      <c r="AC748" s="115"/>
      <c r="AD748" s="115"/>
      <c r="AE748" s="115"/>
      <c r="AF748" s="115"/>
      <c r="AG748" s="115"/>
      <c r="AH748" s="115"/>
      <c r="AI748" s="115"/>
      <c r="AJ748" s="115"/>
      <c r="AK748" s="115"/>
      <c r="AL748" s="115"/>
      <c r="AM748" s="115"/>
    </row>
    <row r="749" spans="1:39" x14ac:dyDescent="0.25">
      <c r="A749" s="112"/>
      <c r="B749" s="116"/>
      <c r="C749" s="114"/>
      <c r="D749" s="3"/>
      <c r="E749" s="3"/>
      <c r="F749" s="3"/>
      <c r="G749" s="182"/>
      <c r="H749" s="182"/>
      <c r="I749" s="194"/>
      <c r="J749" s="194"/>
      <c r="K749" s="195"/>
      <c r="L749" s="195"/>
      <c r="M749" s="195"/>
      <c r="N749" s="195"/>
      <c r="O749" s="195"/>
      <c r="P749" s="195"/>
      <c r="Q749" s="195"/>
      <c r="R749" s="195"/>
      <c r="S749" s="194"/>
      <c r="T749" s="194"/>
      <c r="U749" s="196"/>
      <c r="V749" s="196"/>
      <c r="W749" s="196"/>
      <c r="X749" s="196"/>
      <c r="Y749" s="196"/>
      <c r="Z749" s="196"/>
      <c r="AA749" s="196"/>
      <c r="AB749" s="196"/>
      <c r="AC749" s="115"/>
      <c r="AD749" s="115"/>
      <c r="AE749" s="115"/>
      <c r="AF749" s="115"/>
      <c r="AG749" s="115"/>
      <c r="AH749" s="115"/>
      <c r="AI749" s="115"/>
      <c r="AJ749" s="115"/>
      <c r="AK749" s="115"/>
      <c r="AL749" s="115"/>
      <c r="AM749" s="115"/>
    </row>
    <row r="750" spans="1:39" x14ac:dyDescent="0.25">
      <c r="A750" s="112"/>
      <c r="B750" s="116"/>
      <c r="C750" s="114"/>
      <c r="D750" s="3"/>
      <c r="E750" s="3"/>
      <c r="F750" s="3"/>
      <c r="G750" s="182"/>
      <c r="H750" s="182"/>
      <c r="I750" s="194"/>
      <c r="J750" s="194"/>
      <c r="K750" s="195"/>
      <c r="L750" s="195"/>
      <c r="M750" s="195"/>
      <c r="N750" s="195"/>
      <c r="O750" s="195"/>
      <c r="P750" s="195"/>
      <c r="Q750" s="195"/>
      <c r="R750" s="195"/>
      <c r="S750" s="194"/>
      <c r="T750" s="194"/>
      <c r="U750" s="196"/>
      <c r="V750" s="196"/>
      <c r="W750" s="196"/>
      <c r="X750" s="196"/>
      <c r="Y750" s="196"/>
      <c r="Z750" s="196"/>
      <c r="AA750" s="196"/>
      <c r="AB750" s="196"/>
      <c r="AC750" s="115"/>
      <c r="AD750" s="115"/>
      <c r="AE750" s="115"/>
      <c r="AF750" s="115"/>
      <c r="AG750" s="115"/>
      <c r="AH750" s="115"/>
      <c r="AI750" s="115"/>
      <c r="AJ750" s="115"/>
      <c r="AK750" s="115"/>
      <c r="AL750" s="115"/>
      <c r="AM750" s="115"/>
    </row>
    <row r="751" spans="1:39" x14ac:dyDescent="0.25">
      <c r="A751" s="112"/>
      <c r="B751" s="116"/>
      <c r="C751" s="114"/>
      <c r="D751" s="3"/>
      <c r="E751" s="3"/>
      <c r="F751" s="3"/>
      <c r="G751" s="182"/>
      <c r="H751" s="182"/>
      <c r="I751" s="194"/>
      <c r="J751" s="194"/>
      <c r="K751" s="195"/>
      <c r="L751" s="195"/>
      <c r="M751" s="195"/>
      <c r="N751" s="195"/>
      <c r="O751" s="195"/>
      <c r="P751" s="195"/>
      <c r="Q751" s="195"/>
      <c r="R751" s="195"/>
      <c r="S751" s="194"/>
      <c r="T751" s="194"/>
      <c r="U751" s="196"/>
      <c r="V751" s="196"/>
      <c r="W751" s="196"/>
      <c r="X751" s="196"/>
      <c r="Y751" s="196"/>
      <c r="Z751" s="196"/>
      <c r="AA751" s="196"/>
      <c r="AB751" s="196"/>
      <c r="AC751" s="115"/>
      <c r="AD751" s="115"/>
      <c r="AE751" s="115"/>
      <c r="AF751" s="115"/>
      <c r="AG751" s="115"/>
      <c r="AH751" s="115"/>
      <c r="AI751" s="115"/>
      <c r="AJ751" s="115"/>
      <c r="AK751" s="115"/>
      <c r="AL751" s="115"/>
      <c r="AM751" s="115"/>
    </row>
    <row r="752" spans="1:39" x14ac:dyDescent="0.25">
      <c r="A752" s="112"/>
      <c r="B752" s="116"/>
      <c r="C752" s="114"/>
      <c r="D752" s="3"/>
      <c r="E752" s="3"/>
      <c r="F752" s="3"/>
      <c r="G752" s="182"/>
      <c r="H752" s="182"/>
      <c r="I752" s="194"/>
      <c r="J752" s="194"/>
      <c r="K752" s="195"/>
      <c r="L752" s="195"/>
      <c r="M752" s="195"/>
      <c r="N752" s="195"/>
      <c r="O752" s="195"/>
      <c r="P752" s="195"/>
      <c r="Q752" s="195"/>
      <c r="R752" s="195"/>
      <c r="S752" s="194"/>
      <c r="T752" s="194"/>
      <c r="U752" s="196"/>
      <c r="V752" s="196"/>
      <c r="W752" s="196"/>
      <c r="X752" s="196"/>
      <c r="Y752" s="196"/>
      <c r="Z752" s="196"/>
      <c r="AA752" s="196"/>
      <c r="AB752" s="196"/>
      <c r="AC752" s="115"/>
      <c r="AD752" s="115"/>
      <c r="AE752" s="115"/>
      <c r="AF752" s="115"/>
      <c r="AG752" s="115"/>
      <c r="AH752" s="115"/>
      <c r="AI752" s="115"/>
      <c r="AJ752" s="115"/>
      <c r="AK752" s="115"/>
      <c r="AL752" s="115"/>
      <c r="AM752" s="115"/>
    </row>
    <row r="753" spans="1:39" x14ac:dyDescent="0.25">
      <c r="A753" s="112"/>
      <c r="B753" s="116"/>
      <c r="C753" s="114"/>
      <c r="D753" s="3"/>
      <c r="E753" s="3"/>
      <c r="F753" s="3"/>
      <c r="G753" s="182"/>
      <c r="H753" s="182"/>
      <c r="I753" s="194"/>
      <c r="J753" s="194"/>
      <c r="K753" s="195"/>
      <c r="L753" s="195"/>
      <c r="M753" s="195"/>
      <c r="N753" s="195"/>
      <c r="O753" s="195"/>
      <c r="P753" s="195"/>
      <c r="Q753" s="195"/>
      <c r="R753" s="195"/>
      <c r="S753" s="194"/>
      <c r="T753" s="194"/>
      <c r="U753" s="196"/>
      <c r="V753" s="196"/>
      <c r="W753" s="196"/>
      <c r="X753" s="196"/>
      <c r="Y753" s="196"/>
      <c r="Z753" s="196"/>
      <c r="AA753" s="196"/>
      <c r="AB753" s="196"/>
      <c r="AC753" s="115"/>
      <c r="AD753" s="115"/>
      <c r="AE753" s="115"/>
      <c r="AF753" s="115"/>
      <c r="AG753" s="115"/>
      <c r="AH753" s="115"/>
      <c r="AI753" s="115"/>
      <c r="AJ753" s="115"/>
      <c r="AK753" s="115"/>
      <c r="AL753" s="115"/>
      <c r="AM753" s="115"/>
    </row>
    <row r="754" spans="1:39" x14ac:dyDescent="0.25">
      <c r="A754" s="112"/>
      <c r="B754" s="116"/>
      <c r="C754" s="114"/>
      <c r="D754" s="3"/>
      <c r="E754" s="3"/>
      <c r="F754" s="3"/>
      <c r="G754" s="182"/>
      <c r="H754" s="182"/>
      <c r="I754" s="194"/>
      <c r="J754" s="194"/>
      <c r="K754" s="195"/>
      <c r="L754" s="195"/>
      <c r="M754" s="195"/>
      <c r="N754" s="195"/>
      <c r="O754" s="195"/>
      <c r="P754" s="195"/>
      <c r="Q754" s="195"/>
      <c r="R754" s="195"/>
      <c r="S754" s="194"/>
      <c r="T754" s="194"/>
      <c r="U754" s="196"/>
      <c r="V754" s="196"/>
      <c r="W754" s="196"/>
      <c r="X754" s="196"/>
      <c r="Y754" s="196"/>
      <c r="Z754" s="196"/>
      <c r="AA754" s="196"/>
      <c r="AB754" s="196"/>
      <c r="AC754" s="115"/>
      <c r="AD754" s="115"/>
      <c r="AE754" s="115"/>
      <c r="AF754" s="115"/>
      <c r="AG754" s="115"/>
      <c r="AH754" s="115"/>
      <c r="AI754" s="115"/>
      <c r="AJ754" s="115"/>
      <c r="AK754" s="115"/>
      <c r="AL754" s="115"/>
      <c r="AM754" s="115"/>
    </row>
    <row r="755" spans="1:39" x14ac:dyDescent="0.25">
      <c r="A755" s="112"/>
      <c r="B755" s="116"/>
      <c r="C755" s="114"/>
      <c r="D755" s="3"/>
      <c r="E755" s="3"/>
      <c r="F755" s="3"/>
      <c r="G755" s="182"/>
      <c r="H755" s="182"/>
      <c r="I755" s="194"/>
      <c r="J755" s="194"/>
      <c r="K755" s="195"/>
      <c r="L755" s="195"/>
      <c r="M755" s="195"/>
      <c r="N755" s="195"/>
      <c r="O755" s="195"/>
      <c r="P755" s="195"/>
      <c r="Q755" s="195"/>
      <c r="R755" s="195"/>
      <c r="S755" s="194"/>
      <c r="T755" s="194"/>
      <c r="U755" s="196"/>
      <c r="V755" s="196"/>
      <c r="W755" s="196"/>
      <c r="X755" s="196"/>
      <c r="Y755" s="196"/>
      <c r="Z755" s="196"/>
      <c r="AA755" s="196"/>
      <c r="AB755" s="196"/>
      <c r="AC755" s="115"/>
      <c r="AD755" s="115"/>
      <c r="AE755" s="115"/>
      <c r="AF755" s="115"/>
      <c r="AG755" s="115"/>
      <c r="AH755" s="115"/>
      <c r="AI755" s="115"/>
      <c r="AJ755" s="115"/>
      <c r="AK755" s="115"/>
      <c r="AL755" s="115"/>
      <c r="AM755" s="115"/>
    </row>
    <row r="756" spans="1:39" x14ac:dyDescent="0.25">
      <c r="A756" s="112"/>
      <c r="B756" s="116"/>
      <c r="C756" s="114"/>
      <c r="D756" s="3"/>
      <c r="E756" s="3"/>
      <c r="F756" s="3"/>
      <c r="G756" s="182"/>
      <c r="H756" s="182"/>
      <c r="I756" s="194"/>
      <c r="J756" s="194"/>
      <c r="K756" s="195"/>
      <c r="L756" s="195"/>
      <c r="M756" s="195"/>
      <c r="N756" s="195"/>
      <c r="O756" s="195"/>
      <c r="P756" s="195"/>
      <c r="Q756" s="195"/>
      <c r="R756" s="195"/>
      <c r="S756" s="194"/>
      <c r="T756" s="194"/>
      <c r="U756" s="196"/>
      <c r="V756" s="196"/>
      <c r="W756" s="196"/>
      <c r="X756" s="196"/>
      <c r="Y756" s="196"/>
      <c r="Z756" s="196"/>
      <c r="AA756" s="196"/>
      <c r="AB756" s="196"/>
      <c r="AC756" s="115"/>
      <c r="AD756" s="115"/>
      <c r="AE756" s="115"/>
      <c r="AF756" s="115"/>
      <c r="AG756" s="115"/>
      <c r="AH756" s="115"/>
      <c r="AI756" s="115"/>
      <c r="AJ756" s="115"/>
      <c r="AK756" s="115"/>
      <c r="AL756" s="115"/>
      <c r="AM756" s="115"/>
    </row>
    <row r="757" spans="1:39" x14ac:dyDescent="0.25">
      <c r="A757" s="112"/>
      <c r="B757" s="116"/>
      <c r="C757" s="114"/>
      <c r="D757" s="3"/>
      <c r="E757" s="3"/>
      <c r="F757" s="3"/>
      <c r="G757" s="182"/>
      <c r="H757" s="182"/>
      <c r="I757" s="194"/>
      <c r="J757" s="194"/>
      <c r="K757" s="195"/>
      <c r="L757" s="195"/>
      <c r="M757" s="195"/>
      <c r="N757" s="195"/>
      <c r="O757" s="195"/>
      <c r="P757" s="195"/>
      <c r="Q757" s="195"/>
      <c r="R757" s="195"/>
      <c r="S757" s="194"/>
      <c r="T757" s="194"/>
      <c r="U757" s="196"/>
      <c r="V757" s="196"/>
      <c r="W757" s="196"/>
      <c r="X757" s="196"/>
      <c r="Y757" s="196"/>
      <c r="Z757" s="196"/>
      <c r="AA757" s="196"/>
      <c r="AB757" s="196"/>
      <c r="AC757" s="115"/>
      <c r="AD757" s="115"/>
      <c r="AE757" s="115"/>
      <c r="AF757" s="115"/>
      <c r="AG757" s="115"/>
      <c r="AH757" s="115"/>
      <c r="AI757" s="115"/>
      <c r="AJ757" s="115"/>
      <c r="AK757" s="115"/>
      <c r="AL757" s="115"/>
      <c r="AM757" s="115"/>
    </row>
    <row r="758" spans="1:39" x14ac:dyDescent="0.25">
      <c r="A758" s="112"/>
      <c r="B758" s="116"/>
      <c r="C758" s="114"/>
      <c r="D758" s="3"/>
      <c r="E758" s="3"/>
      <c r="F758" s="3"/>
      <c r="G758" s="182"/>
      <c r="H758" s="182"/>
      <c r="I758" s="194"/>
      <c r="J758" s="194"/>
      <c r="K758" s="195"/>
      <c r="L758" s="195"/>
      <c r="M758" s="195"/>
      <c r="N758" s="195"/>
      <c r="O758" s="195"/>
      <c r="P758" s="195"/>
      <c r="Q758" s="195"/>
      <c r="R758" s="195"/>
      <c r="S758" s="194"/>
      <c r="T758" s="194"/>
      <c r="U758" s="196"/>
      <c r="V758" s="196"/>
      <c r="W758" s="196"/>
      <c r="X758" s="196"/>
      <c r="Y758" s="196"/>
      <c r="Z758" s="196"/>
      <c r="AA758" s="196"/>
      <c r="AB758" s="196"/>
      <c r="AC758" s="115"/>
      <c r="AD758" s="115"/>
      <c r="AE758" s="115"/>
      <c r="AF758" s="115"/>
      <c r="AG758" s="115"/>
      <c r="AH758" s="115"/>
      <c r="AI758" s="115"/>
      <c r="AJ758" s="115"/>
      <c r="AK758" s="115"/>
      <c r="AL758" s="115"/>
      <c r="AM758" s="115"/>
    </row>
    <row r="759" spans="1:39" x14ac:dyDescent="0.25">
      <c r="A759" s="112"/>
      <c r="B759" s="116"/>
      <c r="C759" s="114"/>
      <c r="D759" s="3"/>
      <c r="E759" s="3"/>
      <c r="F759" s="3"/>
      <c r="G759" s="182"/>
      <c r="H759" s="182"/>
      <c r="I759" s="194"/>
      <c r="J759" s="194"/>
      <c r="K759" s="195"/>
      <c r="L759" s="195"/>
      <c r="M759" s="195"/>
      <c r="N759" s="195"/>
      <c r="O759" s="195"/>
      <c r="P759" s="195"/>
      <c r="Q759" s="195"/>
      <c r="R759" s="195"/>
      <c r="S759" s="194"/>
      <c r="T759" s="194"/>
      <c r="U759" s="196"/>
      <c r="V759" s="196"/>
      <c r="W759" s="196"/>
      <c r="X759" s="196"/>
      <c r="Y759" s="196"/>
      <c r="Z759" s="196"/>
      <c r="AA759" s="196"/>
      <c r="AB759" s="196"/>
      <c r="AC759" s="115"/>
      <c r="AD759" s="115"/>
      <c r="AE759" s="115"/>
      <c r="AF759" s="115"/>
      <c r="AG759" s="115"/>
      <c r="AH759" s="115"/>
      <c r="AI759" s="115"/>
      <c r="AJ759" s="115"/>
      <c r="AK759" s="115"/>
      <c r="AL759" s="115"/>
      <c r="AM759" s="115"/>
    </row>
    <row r="760" spans="1:39" x14ac:dyDescent="0.25">
      <c r="A760" s="112"/>
      <c r="B760" s="116"/>
      <c r="C760" s="114"/>
      <c r="D760" s="3"/>
      <c r="E760" s="3"/>
      <c r="F760" s="3"/>
      <c r="G760" s="182"/>
      <c r="H760" s="182"/>
      <c r="I760" s="194"/>
      <c r="J760" s="194"/>
      <c r="K760" s="195"/>
      <c r="L760" s="195"/>
      <c r="M760" s="195"/>
      <c r="N760" s="195"/>
      <c r="O760" s="195"/>
      <c r="P760" s="195"/>
      <c r="Q760" s="195"/>
      <c r="R760" s="195"/>
      <c r="S760" s="194"/>
      <c r="T760" s="194"/>
      <c r="U760" s="196"/>
      <c r="V760" s="196"/>
      <c r="W760" s="196"/>
      <c r="X760" s="196"/>
      <c r="Y760" s="196"/>
      <c r="Z760" s="196"/>
      <c r="AA760" s="196"/>
      <c r="AB760" s="196"/>
      <c r="AC760" s="115"/>
      <c r="AD760" s="115"/>
      <c r="AE760" s="115"/>
      <c r="AF760" s="115"/>
      <c r="AG760" s="115"/>
      <c r="AH760" s="115"/>
      <c r="AI760" s="115"/>
      <c r="AJ760" s="115"/>
      <c r="AK760" s="115"/>
      <c r="AL760" s="115"/>
      <c r="AM760" s="115"/>
    </row>
    <row r="761" spans="1:39" x14ac:dyDescent="0.25">
      <c r="A761" s="112"/>
      <c r="B761" s="116"/>
      <c r="C761" s="114"/>
      <c r="D761" s="3"/>
      <c r="E761" s="3"/>
      <c r="F761" s="3"/>
      <c r="G761" s="182"/>
      <c r="H761" s="182"/>
      <c r="I761" s="194"/>
      <c r="J761" s="194"/>
      <c r="K761" s="195"/>
      <c r="L761" s="195"/>
      <c r="M761" s="195"/>
      <c r="N761" s="195"/>
      <c r="O761" s="195"/>
      <c r="P761" s="195"/>
      <c r="Q761" s="195"/>
      <c r="R761" s="195"/>
      <c r="S761" s="194"/>
      <c r="T761" s="194"/>
      <c r="U761" s="196"/>
      <c r="V761" s="196"/>
      <c r="W761" s="196"/>
      <c r="X761" s="196"/>
      <c r="Y761" s="196"/>
      <c r="Z761" s="196"/>
      <c r="AA761" s="196"/>
      <c r="AB761" s="196"/>
      <c r="AC761" s="115"/>
      <c r="AD761" s="115"/>
      <c r="AE761" s="115"/>
      <c r="AF761" s="115"/>
      <c r="AG761" s="115"/>
      <c r="AH761" s="115"/>
      <c r="AI761" s="115"/>
      <c r="AJ761" s="115"/>
      <c r="AK761" s="115"/>
      <c r="AL761" s="115"/>
      <c r="AM761" s="115"/>
    </row>
    <row r="762" spans="1:39" x14ac:dyDescent="0.25">
      <c r="A762" s="112"/>
      <c r="B762" s="116"/>
      <c r="C762" s="114"/>
      <c r="D762" s="3"/>
      <c r="E762" s="3"/>
      <c r="F762" s="3"/>
      <c r="G762" s="182"/>
      <c r="H762" s="182"/>
      <c r="I762" s="194"/>
      <c r="J762" s="194"/>
      <c r="K762" s="195"/>
      <c r="L762" s="195"/>
      <c r="M762" s="195"/>
      <c r="N762" s="195"/>
      <c r="O762" s="195"/>
      <c r="P762" s="195"/>
      <c r="Q762" s="195"/>
      <c r="R762" s="195"/>
      <c r="S762" s="194"/>
      <c r="T762" s="194"/>
      <c r="U762" s="196"/>
      <c r="V762" s="196"/>
      <c r="W762" s="196"/>
      <c r="X762" s="196"/>
      <c r="Y762" s="196"/>
      <c r="Z762" s="196"/>
      <c r="AA762" s="196"/>
      <c r="AB762" s="196"/>
      <c r="AC762" s="115"/>
      <c r="AD762" s="115"/>
      <c r="AE762" s="115"/>
      <c r="AF762" s="115"/>
      <c r="AG762" s="115"/>
      <c r="AH762" s="115"/>
      <c r="AI762" s="115"/>
      <c r="AJ762" s="115"/>
      <c r="AK762" s="115"/>
      <c r="AL762" s="115"/>
      <c r="AM762" s="115"/>
    </row>
    <row r="763" spans="1:39" x14ac:dyDescent="0.25">
      <c r="A763" s="112"/>
      <c r="B763" s="116"/>
      <c r="C763" s="114"/>
      <c r="D763" s="3"/>
      <c r="E763" s="3"/>
      <c r="F763" s="3"/>
      <c r="G763" s="182"/>
      <c r="H763" s="182"/>
      <c r="I763" s="194"/>
      <c r="J763" s="194"/>
      <c r="K763" s="195"/>
      <c r="L763" s="195"/>
      <c r="M763" s="195"/>
      <c r="N763" s="195"/>
      <c r="O763" s="195"/>
      <c r="P763" s="195"/>
      <c r="Q763" s="195"/>
      <c r="R763" s="195"/>
      <c r="S763" s="194"/>
      <c r="T763" s="194"/>
      <c r="U763" s="196"/>
      <c r="V763" s="196"/>
      <c r="W763" s="196"/>
      <c r="X763" s="196"/>
      <c r="Y763" s="196"/>
      <c r="Z763" s="196"/>
      <c r="AA763" s="196"/>
      <c r="AB763" s="196"/>
      <c r="AC763" s="115"/>
      <c r="AD763" s="115"/>
      <c r="AE763" s="115"/>
      <c r="AF763" s="115"/>
      <c r="AG763" s="115"/>
      <c r="AH763" s="115"/>
      <c r="AI763" s="115"/>
      <c r="AJ763" s="115"/>
      <c r="AK763" s="115"/>
      <c r="AL763" s="115"/>
      <c r="AM763" s="115"/>
    </row>
    <row r="764" spans="1:39" x14ac:dyDescent="0.25">
      <c r="A764" s="112"/>
      <c r="B764" s="116"/>
      <c r="C764" s="114"/>
      <c r="D764" s="3"/>
      <c r="E764" s="3"/>
      <c r="F764" s="3"/>
      <c r="G764" s="182"/>
      <c r="H764" s="182"/>
      <c r="I764" s="194"/>
      <c r="J764" s="194"/>
      <c r="K764" s="195"/>
      <c r="L764" s="195"/>
      <c r="M764" s="195"/>
      <c r="N764" s="195"/>
      <c r="O764" s="195"/>
      <c r="P764" s="195"/>
      <c r="Q764" s="195"/>
      <c r="R764" s="195"/>
      <c r="S764" s="194"/>
      <c r="T764" s="194"/>
      <c r="U764" s="196"/>
      <c r="V764" s="196"/>
      <c r="W764" s="196"/>
      <c r="X764" s="196"/>
      <c r="Y764" s="196"/>
      <c r="Z764" s="196"/>
      <c r="AA764" s="196"/>
      <c r="AB764" s="196"/>
      <c r="AC764" s="115"/>
      <c r="AD764" s="115"/>
      <c r="AE764" s="115"/>
      <c r="AF764" s="115"/>
      <c r="AG764" s="115"/>
      <c r="AH764" s="115"/>
      <c r="AI764" s="115"/>
      <c r="AJ764" s="115"/>
      <c r="AK764" s="115"/>
      <c r="AL764" s="115"/>
      <c r="AM764" s="115"/>
    </row>
    <row r="765" spans="1:39" x14ac:dyDescent="0.25">
      <c r="A765" s="112"/>
      <c r="B765" s="116"/>
      <c r="C765" s="114"/>
      <c r="D765" s="3"/>
      <c r="E765" s="3"/>
      <c r="F765" s="3"/>
      <c r="G765" s="182"/>
      <c r="H765" s="182"/>
      <c r="I765" s="194"/>
      <c r="J765" s="194"/>
      <c r="K765" s="195"/>
      <c r="L765" s="195"/>
      <c r="M765" s="195"/>
      <c r="N765" s="195"/>
      <c r="O765" s="195"/>
      <c r="P765" s="195"/>
      <c r="Q765" s="195"/>
      <c r="R765" s="195"/>
      <c r="S765" s="194"/>
      <c r="T765" s="194"/>
      <c r="U765" s="196"/>
      <c r="V765" s="196"/>
      <c r="W765" s="196"/>
      <c r="X765" s="196"/>
      <c r="Y765" s="196"/>
      <c r="Z765" s="196"/>
      <c r="AA765" s="196"/>
      <c r="AB765" s="196"/>
      <c r="AC765" s="115"/>
      <c r="AD765" s="115"/>
      <c r="AE765" s="115"/>
      <c r="AF765" s="115"/>
      <c r="AG765" s="115"/>
      <c r="AH765" s="115"/>
      <c r="AI765" s="115"/>
      <c r="AJ765" s="115"/>
      <c r="AK765" s="115"/>
      <c r="AL765" s="115"/>
      <c r="AM765" s="115"/>
    </row>
    <row r="766" spans="1:39" x14ac:dyDescent="0.25">
      <c r="A766" s="112"/>
      <c r="B766" s="116"/>
      <c r="C766" s="114"/>
      <c r="D766" s="3"/>
      <c r="E766" s="3"/>
      <c r="F766" s="3"/>
      <c r="G766" s="182"/>
      <c r="H766" s="182"/>
      <c r="I766" s="194"/>
      <c r="J766" s="194"/>
      <c r="K766" s="195"/>
      <c r="L766" s="195"/>
      <c r="M766" s="195"/>
      <c r="N766" s="195"/>
      <c r="O766" s="195"/>
      <c r="P766" s="195"/>
      <c r="Q766" s="195"/>
      <c r="R766" s="195"/>
      <c r="S766" s="194"/>
      <c r="T766" s="194"/>
      <c r="U766" s="196"/>
      <c r="V766" s="196"/>
      <c r="W766" s="196"/>
      <c r="X766" s="196"/>
      <c r="Y766" s="196"/>
      <c r="Z766" s="196"/>
      <c r="AA766" s="196"/>
      <c r="AB766" s="196"/>
      <c r="AC766" s="115"/>
      <c r="AD766" s="115"/>
      <c r="AE766" s="115"/>
      <c r="AF766" s="115"/>
      <c r="AG766" s="115"/>
      <c r="AH766" s="115"/>
      <c r="AI766" s="115"/>
      <c r="AJ766" s="115"/>
      <c r="AK766" s="115"/>
      <c r="AL766" s="115"/>
      <c r="AM766" s="115"/>
    </row>
    <row r="767" spans="1:39" x14ac:dyDescent="0.25">
      <c r="A767" s="112"/>
      <c r="B767" s="116"/>
      <c r="C767" s="114"/>
      <c r="D767" s="3"/>
      <c r="E767" s="3"/>
      <c r="F767" s="3"/>
      <c r="G767" s="182"/>
      <c r="H767" s="182"/>
      <c r="I767" s="194"/>
      <c r="J767" s="194"/>
      <c r="K767" s="195"/>
      <c r="L767" s="195"/>
      <c r="M767" s="195"/>
      <c r="N767" s="195"/>
      <c r="O767" s="195"/>
      <c r="P767" s="195"/>
      <c r="Q767" s="195"/>
      <c r="R767" s="195"/>
      <c r="S767" s="194"/>
      <c r="T767" s="194"/>
      <c r="U767" s="196"/>
      <c r="V767" s="196"/>
      <c r="W767" s="196"/>
      <c r="X767" s="196"/>
      <c r="Y767" s="196"/>
      <c r="Z767" s="196"/>
      <c r="AA767" s="196"/>
      <c r="AB767" s="196"/>
      <c r="AC767" s="115"/>
      <c r="AD767" s="115"/>
      <c r="AE767" s="115"/>
      <c r="AF767" s="115"/>
      <c r="AG767" s="115"/>
      <c r="AH767" s="115"/>
      <c r="AI767" s="115"/>
      <c r="AJ767" s="115"/>
      <c r="AK767" s="115"/>
      <c r="AL767" s="115"/>
      <c r="AM767" s="115"/>
    </row>
    <row r="768" spans="1:39" x14ac:dyDescent="0.25">
      <c r="A768" s="112"/>
      <c r="B768" s="116"/>
      <c r="C768" s="114"/>
      <c r="D768" s="3"/>
      <c r="E768" s="3"/>
      <c r="F768" s="3"/>
      <c r="G768" s="182"/>
      <c r="H768" s="182"/>
      <c r="I768" s="194"/>
      <c r="J768" s="194"/>
      <c r="K768" s="195"/>
      <c r="L768" s="195"/>
      <c r="M768" s="195"/>
      <c r="N768" s="195"/>
      <c r="O768" s="195"/>
      <c r="P768" s="195"/>
      <c r="Q768" s="195"/>
      <c r="R768" s="195"/>
      <c r="S768" s="194"/>
      <c r="T768" s="194"/>
      <c r="U768" s="196"/>
      <c r="V768" s="196"/>
      <c r="W768" s="196"/>
      <c r="X768" s="196"/>
      <c r="Y768" s="196"/>
      <c r="Z768" s="196"/>
      <c r="AA768" s="196"/>
      <c r="AB768" s="196"/>
      <c r="AC768" s="115"/>
      <c r="AD768" s="115"/>
      <c r="AE768" s="115"/>
      <c r="AF768" s="115"/>
      <c r="AG768" s="115"/>
      <c r="AH768" s="115"/>
      <c r="AI768" s="115"/>
      <c r="AJ768" s="115"/>
      <c r="AK768" s="115"/>
      <c r="AL768" s="115"/>
      <c r="AM768" s="115"/>
    </row>
    <row r="769" spans="1:39" x14ac:dyDescent="0.25">
      <c r="A769" s="112"/>
      <c r="B769" s="116"/>
      <c r="C769" s="114"/>
      <c r="D769" s="3"/>
      <c r="E769" s="3"/>
      <c r="F769" s="3"/>
      <c r="G769" s="182"/>
      <c r="H769" s="182"/>
      <c r="I769" s="194"/>
      <c r="J769" s="194"/>
      <c r="K769" s="195"/>
      <c r="L769" s="195"/>
      <c r="M769" s="195"/>
      <c r="N769" s="195"/>
      <c r="O769" s="195"/>
      <c r="P769" s="195"/>
      <c r="Q769" s="195"/>
      <c r="R769" s="195"/>
      <c r="S769" s="194"/>
      <c r="T769" s="194"/>
      <c r="U769" s="196"/>
      <c r="V769" s="196"/>
      <c r="W769" s="196"/>
      <c r="X769" s="196"/>
      <c r="Y769" s="196"/>
      <c r="Z769" s="196"/>
      <c r="AA769" s="196"/>
      <c r="AB769" s="196"/>
      <c r="AC769" s="115"/>
      <c r="AD769" s="115"/>
      <c r="AE769" s="115"/>
      <c r="AF769" s="115"/>
      <c r="AG769" s="115"/>
      <c r="AH769" s="115"/>
      <c r="AI769" s="115"/>
      <c r="AJ769" s="115"/>
      <c r="AK769" s="115"/>
      <c r="AL769" s="115"/>
      <c r="AM769" s="115"/>
    </row>
    <row r="770" spans="1:39" x14ac:dyDescent="0.25">
      <c r="A770" s="112"/>
      <c r="B770" s="116"/>
      <c r="C770" s="114"/>
      <c r="D770" s="3"/>
      <c r="E770" s="3"/>
      <c r="F770" s="3"/>
      <c r="G770" s="182"/>
      <c r="H770" s="182"/>
      <c r="I770" s="194"/>
      <c r="J770" s="194"/>
      <c r="K770" s="195"/>
      <c r="L770" s="195"/>
      <c r="M770" s="195"/>
      <c r="N770" s="195"/>
      <c r="O770" s="195"/>
      <c r="P770" s="195"/>
      <c r="Q770" s="195"/>
      <c r="R770" s="195"/>
      <c r="S770" s="194"/>
      <c r="T770" s="194"/>
      <c r="U770" s="196"/>
      <c r="V770" s="196"/>
      <c r="W770" s="196"/>
      <c r="X770" s="196"/>
      <c r="Y770" s="196"/>
      <c r="Z770" s="196"/>
      <c r="AA770" s="196"/>
      <c r="AB770" s="196"/>
      <c r="AC770" s="115"/>
      <c r="AD770" s="115"/>
      <c r="AE770" s="115"/>
      <c r="AF770" s="115"/>
      <c r="AG770" s="115"/>
      <c r="AH770" s="115"/>
      <c r="AI770" s="115"/>
      <c r="AJ770" s="115"/>
      <c r="AK770" s="115"/>
      <c r="AL770" s="115"/>
      <c r="AM770" s="115"/>
    </row>
    <row r="771" spans="1:39" x14ac:dyDescent="0.25">
      <c r="A771" s="112"/>
      <c r="B771" s="116"/>
      <c r="C771" s="114"/>
      <c r="D771" s="3"/>
      <c r="E771" s="3"/>
      <c r="F771" s="3"/>
      <c r="G771" s="182"/>
      <c r="H771" s="182"/>
      <c r="I771" s="194"/>
      <c r="J771" s="194"/>
      <c r="K771" s="195"/>
      <c r="L771" s="195"/>
      <c r="M771" s="195"/>
      <c r="N771" s="195"/>
      <c r="O771" s="195"/>
      <c r="P771" s="195"/>
      <c r="Q771" s="195"/>
      <c r="R771" s="195"/>
      <c r="S771" s="194"/>
      <c r="T771" s="194"/>
      <c r="U771" s="196"/>
      <c r="V771" s="196"/>
      <c r="W771" s="196"/>
      <c r="X771" s="196"/>
      <c r="Y771" s="196"/>
      <c r="Z771" s="196"/>
      <c r="AA771" s="196"/>
      <c r="AB771" s="196"/>
      <c r="AC771" s="115"/>
      <c r="AD771" s="115"/>
      <c r="AE771" s="115"/>
      <c r="AF771" s="115"/>
      <c r="AG771" s="115"/>
      <c r="AH771" s="115"/>
      <c r="AI771" s="115"/>
      <c r="AJ771" s="115"/>
      <c r="AK771" s="115"/>
      <c r="AL771" s="115"/>
      <c r="AM771" s="115"/>
    </row>
    <row r="772" spans="1:39" x14ac:dyDescent="0.25">
      <c r="A772" s="112"/>
      <c r="B772" s="116"/>
      <c r="C772" s="114"/>
      <c r="D772" s="3"/>
      <c r="E772" s="3"/>
      <c r="F772" s="3"/>
      <c r="G772" s="182"/>
      <c r="H772" s="182"/>
      <c r="I772" s="194"/>
      <c r="J772" s="194"/>
      <c r="K772" s="195"/>
      <c r="L772" s="195"/>
      <c r="M772" s="195"/>
      <c r="N772" s="195"/>
      <c r="O772" s="195"/>
      <c r="P772" s="195"/>
      <c r="Q772" s="195"/>
      <c r="R772" s="195"/>
      <c r="S772" s="194"/>
      <c r="T772" s="194"/>
      <c r="U772" s="196"/>
      <c r="V772" s="196"/>
      <c r="W772" s="196"/>
      <c r="X772" s="196"/>
      <c r="Y772" s="196"/>
      <c r="Z772" s="196"/>
      <c r="AA772" s="196"/>
      <c r="AB772" s="196"/>
      <c r="AC772" s="115"/>
      <c r="AD772" s="115"/>
      <c r="AE772" s="115"/>
      <c r="AF772" s="115"/>
      <c r="AG772" s="115"/>
      <c r="AH772" s="115"/>
      <c r="AI772" s="115"/>
      <c r="AJ772" s="115"/>
      <c r="AK772" s="115"/>
      <c r="AL772" s="115"/>
      <c r="AM772" s="115"/>
    </row>
    <row r="773" spans="1:39" x14ac:dyDescent="0.25">
      <c r="A773" s="112"/>
      <c r="B773" s="116"/>
      <c r="C773" s="114"/>
      <c r="D773" s="3"/>
      <c r="E773" s="3"/>
      <c r="F773" s="3"/>
      <c r="G773" s="182"/>
      <c r="H773" s="182"/>
      <c r="I773" s="194"/>
      <c r="J773" s="194"/>
      <c r="K773" s="195"/>
      <c r="L773" s="195"/>
      <c r="M773" s="195"/>
      <c r="N773" s="195"/>
      <c r="O773" s="195"/>
      <c r="P773" s="195"/>
      <c r="Q773" s="195"/>
      <c r="R773" s="195"/>
      <c r="S773" s="194"/>
      <c r="T773" s="194"/>
      <c r="U773" s="196"/>
      <c r="V773" s="196"/>
      <c r="W773" s="196"/>
      <c r="X773" s="196"/>
      <c r="Y773" s="196"/>
      <c r="Z773" s="196"/>
      <c r="AA773" s="196"/>
      <c r="AB773" s="196"/>
      <c r="AC773" s="115"/>
      <c r="AD773" s="115"/>
      <c r="AE773" s="115"/>
      <c r="AF773" s="115"/>
      <c r="AG773" s="115"/>
      <c r="AH773" s="115"/>
      <c r="AI773" s="115"/>
      <c r="AJ773" s="115"/>
      <c r="AK773" s="115"/>
      <c r="AL773" s="115"/>
      <c r="AM773" s="115"/>
    </row>
    <row r="774" spans="1:39" x14ac:dyDescent="0.25">
      <c r="A774" s="112"/>
      <c r="B774" s="116"/>
      <c r="C774" s="114"/>
      <c r="D774" s="3"/>
      <c r="E774" s="3"/>
      <c r="F774" s="3"/>
      <c r="G774" s="182"/>
      <c r="H774" s="182"/>
      <c r="I774" s="194"/>
      <c r="J774" s="194"/>
      <c r="K774" s="195"/>
      <c r="L774" s="195"/>
      <c r="M774" s="195"/>
      <c r="N774" s="195"/>
      <c r="O774" s="195"/>
      <c r="P774" s="195"/>
      <c r="Q774" s="195"/>
      <c r="R774" s="195"/>
      <c r="S774" s="194"/>
      <c r="T774" s="194"/>
      <c r="U774" s="196"/>
      <c r="V774" s="196"/>
      <c r="W774" s="196"/>
      <c r="X774" s="196"/>
      <c r="Y774" s="196"/>
      <c r="Z774" s="196"/>
      <c r="AA774" s="196"/>
      <c r="AB774" s="196"/>
      <c r="AC774" s="115"/>
      <c r="AD774" s="115"/>
      <c r="AE774" s="115"/>
      <c r="AF774" s="115"/>
      <c r="AG774" s="115"/>
      <c r="AH774" s="115"/>
      <c r="AI774" s="115"/>
      <c r="AJ774" s="115"/>
      <c r="AK774" s="115"/>
      <c r="AL774" s="115"/>
      <c r="AM774" s="115"/>
    </row>
    <row r="775" spans="1:39" x14ac:dyDescent="0.25">
      <c r="A775" s="112"/>
      <c r="B775" s="116"/>
      <c r="C775" s="114"/>
      <c r="D775" s="3"/>
      <c r="E775" s="3"/>
      <c r="F775" s="3"/>
      <c r="G775" s="182"/>
      <c r="H775" s="182"/>
      <c r="I775" s="194"/>
      <c r="J775" s="194"/>
      <c r="K775" s="195"/>
      <c r="L775" s="195"/>
      <c r="M775" s="195"/>
      <c r="N775" s="195"/>
      <c r="O775" s="195"/>
      <c r="P775" s="195"/>
      <c r="Q775" s="195"/>
      <c r="R775" s="195"/>
      <c r="S775" s="194"/>
      <c r="T775" s="194"/>
      <c r="U775" s="196"/>
      <c r="V775" s="196"/>
      <c r="W775" s="196"/>
      <c r="X775" s="196"/>
      <c r="Y775" s="196"/>
      <c r="Z775" s="196"/>
      <c r="AA775" s="196"/>
      <c r="AB775" s="196"/>
      <c r="AC775" s="115"/>
      <c r="AD775" s="115"/>
      <c r="AE775" s="115"/>
      <c r="AF775" s="115"/>
      <c r="AG775" s="115"/>
      <c r="AH775" s="115"/>
      <c r="AI775" s="115"/>
      <c r="AJ775" s="115"/>
      <c r="AK775" s="115"/>
      <c r="AL775" s="115"/>
      <c r="AM775" s="115"/>
    </row>
    <row r="776" spans="1:39" x14ac:dyDescent="0.25">
      <c r="A776" s="112"/>
      <c r="B776" s="116"/>
      <c r="C776" s="114"/>
      <c r="D776" s="3"/>
      <c r="E776" s="3"/>
      <c r="F776" s="3"/>
      <c r="G776" s="182"/>
      <c r="H776" s="182"/>
      <c r="I776" s="194"/>
      <c r="J776" s="194"/>
      <c r="K776" s="195"/>
      <c r="L776" s="195"/>
      <c r="M776" s="195"/>
      <c r="N776" s="195"/>
      <c r="O776" s="195"/>
      <c r="P776" s="195"/>
      <c r="Q776" s="195"/>
      <c r="R776" s="195"/>
      <c r="S776" s="194"/>
      <c r="T776" s="194"/>
      <c r="U776" s="196"/>
      <c r="V776" s="196"/>
      <c r="W776" s="196"/>
      <c r="X776" s="196"/>
      <c r="Y776" s="196"/>
      <c r="Z776" s="196"/>
      <c r="AA776" s="196"/>
      <c r="AB776" s="196"/>
      <c r="AC776" s="115"/>
      <c r="AD776" s="115"/>
      <c r="AE776" s="115"/>
      <c r="AF776" s="115"/>
      <c r="AG776" s="115"/>
      <c r="AH776" s="115"/>
      <c r="AI776" s="115"/>
      <c r="AJ776" s="115"/>
      <c r="AK776" s="115"/>
      <c r="AL776" s="115"/>
      <c r="AM776" s="115"/>
    </row>
    <row r="777" spans="1:39" x14ac:dyDescent="0.25">
      <c r="A777" s="112"/>
      <c r="B777" s="116"/>
      <c r="C777" s="114"/>
      <c r="D777" s="3"/>
      <c r="E777" s="3"/>
      <c r="F777" s="3"/>
      <c r="G777" s="182"/>
      <c r="H777" s="182"/>
      <c r="I777" s="194"/>
      <c r="J777" s="194"/>
      <c r="K777" s="195"/>
      <c r="L777" s="195"/>
      <c r="M777" s="195"/>
      <c r="N777" s="195"/>
      <c r="O777" s="195"/>
      <c r="P777" s="195"/>
      <c r="Q777" s="195"/>
      <c r="R777" s="195"/>
      <c r="S777" s="194"/>
      <c r="T777" s="194"/>
      <c r="U777" s="196"/>
      <c r="V777" s="196"/>
      <c r="W777" s="196"/>
      <c r="X777" s="196"/>
      <c r="Y777" s="196"/>
      <c r="Z777" s="196"/>
      <c r="AA777" s="196"/>
      <c r="AB777" s="196"/>
      <c r="AC777" s="115"/>
      <c r="AD777" s="115"/>
      <c r="AE777" s="115"/>
      <c r="AF777" s="115"/>
      <c r="AG777" s="115"/>
      <c r="AH777" s="115"/>
      <c r="AI777" s="115"/>
      <c r="AJ777" s="115"/>
      <c r="AK777" s="115"/>
      <c r="AL777" s="115"/>
      <c r="AM777" s="115"/>
    </row>
    <row r="778" spans="1:39" x14ac:dyDescent="0.25">
      <c r="A778" s="112"/>
      <c r="B778" s="116"/>
      <c r="C778" s="114"/>
      <c r="D778" s="3"/>
      <c r="E778" s="3"/>
      <c r="F778" s="3"/>
      <c r="G778" s="182"/>
      <c r="H778" s="182"/>
      <c r="I778" s="194"/>
      <c r="J778" s="196"/>
      <c r="K778" s="196"/>
      <c r="L778" s="196"/>
      <c r="M778" s="196"/>
      <c r="N778" s="196"/>
      <c r="O778" s="196"/>
      <c r="P778" s="196"/>
      <c r="Q778" s="196"/>
      <c r="R778" s="196"/>
      <c r="S778" s="196"/>
      <c r="T778" s="196"/>
      <c r="U778" s="196"/>
      <c r="V778" s="196"/>
      <c r="W778" s="196"/>
      <c r="X778" s="196"/>
      <c r="Y778" s="196"/>
      <c r="Z778" s="196"/>
      <c r="AA778" s="196"/>
      <c r="AB778" s="196"/>
      <c r="AC778" s="115"/>
      <c r="AD778" s="115"/>
      <c r="AE778" s="115"/>
      <c r="AF778" s="115"/>
      <c r="AG778" s="115"/>
      <c r="AH778" s="115"/>
      <c r="AI778" s="115"/>
      <c r="AJ778" s="115"/>
      <c r="AK778" s="115"/>
      <c r="AL778" s="115"/>
      <c r="AM778" s="115"/>
    </row>
    <row r="779" spans="1:39" x14ac:dyDescent="0.25">
      <c r="A779" s="112"/>
      <c r="B779" s="116"/>
      <c r="C779" s="114"/>
      <c r="D779" s="3"/>
      <c r="E779" s="3"/>
      <c r="F779" s="3"/>
      <c r="G779" s="182"/>
      <c r="H779" s="182"/>
      <c r="I779" s="194"/>
      <c r="J779" s="196"/>
      <c r="K779" s="196"/>
      <c r="L779" s="196"/>
      <c r="M779" s="196"/>
      <c r="N779" s="196"/>
      <c r="O779" s="196"/>
      <c r="P779" s="196"/>
      <c r="Q779" s="196"/>
      <c r="R779" s="196"/>
      <c r="S779" s="196"/>
      <c r="T779" s="196"/>
      <c r="U779" s="196"/>
      <c r="V779" s="196"/>
      <c r="W779" s="196"/>
      <c r="X779" s="196"/>
      <c r="Y779" s="196"/>
      <c r="Z779" s="196"/>
      <c r="AA779" s="196"/>
      <c r="AB779" s="196"/>
      <c r="AC779" s="115"/>
      <c r="AD779" s="115"/>
      <c r="AE779" s="115"/>
      <c r="AF779" s="115"/>
      <c r="AG779" s="115"/>
      <c r="AH779" s="115"/>
      <c r="AI779" s="115"/>
      <c r="AJ779" s="115"/>
      <c r="AK779" s="115"/>
      <c r="AL779" s="115"/>
      <c r="AM779" s="115"/>
    </row>
    <row r="780" spans="1:39" x14ac:dyDescent="0.25">
      <c r="A780" s="112"/>
      <c r="B780" s="116"/>
      <c r="C780" s="114"/>
      <c r="D780" s="3"/>
      <c r="E780" s="3"/>
      <c r="F780" s="3"/>
      <c r="G780" s="182"/>
      <c r="H780" s="182"/>
      <c r="I780" s="194"/>
      <c r="J780" s="196"/>
      <c r="K780" s="196"/>
      <c r="L780" s="196"/>
      <c r="M780" s="196"/>
      <c r="N780" s="196"/>
      <c r="O780" s="196"/>
      <c r="P780" s="196"/>
      <c r="Q780" s="196"/>
      <c r="R780" s="196"/>
      <c r="S780" s="196"/>
      <c r="T780" s="196"/>
      <c r="U780" s="196"/>
      <c r="V780" s="196"/>
      <c r="W780" s="196"/>
      <c r="X780" s="196"/>
      <c r="Y780" s="196"/>
      <c r="Z780" s="196"/>
      <c r="AA780" s="196"/>
      <c r="AB780" s="196"/>
      <c r="AC780" s="115"/>
      <c r="AD780" s="115"/>
      <c r="AE780" s="115"/>
      <c r="AF780" s="115"/>
      <c r="AG780" s="115"/>
      <c r="AH780" s="115"/>
      <c r="AI780" s="115"/>
      <c r="AJ780" s="115"/>
      <c r="AK780" s="115"/>
      <c r="AL780" s="115"/>
      <c r="AM780" s="115"/>
    </row>
    <row r="781" spans="1:39" x14ac:dyDescent="0.25">
      <c r="A781" s="112"/>
      <c r="B781" s="116"/>
      <c r="C781" s="114"/>
      <c r="D781" s="3"/>
      <c r="E781" s="3"/>
      <c r="F781" s="3"/>
      <c r="G781" s="182"/>
      <c r="H781" s="182"/>
      <c r="I781" s="194"/>
      <c r="J781" s="196"/>
      <c r="K781" s="196"/>
      <c r="L781" s="196"/>
      <c r="M781" s="196"/>
      <c r="N781" s="196"/>
      <c r="O781" s="196"/>
      <c r="P781" s="196"/>
      <c r="Q781" s="196"/>
      <c r="R781" s="196"/>
      <c r="S781" s="196"/>
      <c r="T781" s="196"/>
      <c r="U781" s="196"/>
      <c r="V781" s="196"/>
      <c r="W781" s="196"/>
      <c r="X781" s="196"/>
      <c r="Y781" s="196"/>
      <c r="Z781" s="196"/>
      <c r="AA781" s="196"/>
      <c r="AB781" s="196"/>
      <c r="AC781" s="115"/>
      <c r="AD781" s="115"/>
      <c r="AE781" s="115"/>
      <c r="AF781" s="115"/>
      <c r="AG781" s="115"/>
      <c r="AH781" s="115"/>
      <c r="AI781" s="115"/>
      <c r="AJ781" s="115"/>
      <c r="AK781" s="115"/>
      <c r="AL781" s="115"/>
      <c r="AM781" s="115"/>
    </row>
    <row r="782" spans="1:39" x14ac:dyDescent="0.25">
      <c r="A782" s="112"/>
      <c r="B782" s="116"/>
      <c r="C782" s="114"/>
      <c r="D782" s="3"/>
      <c r="E782" s="3"/>
      <c r="F782" s="3"/>
      <c r="G782" s="182"/>
      <c r="H782" s="182"/>
      <c r="I782" s="194"/>
      <c r="J782" s="196"/>
      <c r="K782" s="196"/>
      <c r="L782" s="196"/>
      <c r="M782" s="196"/>
      <c r="N782" s="196"/>
      <c r="O782" s="196"/>
      <c r="P782" s="196"/>
      <c r="Q782" s="196"/>
      <c r="R782" s="196"/>
      <c r="S782" s="196"/>
      <c r="T782" s="196"/>
      <c r="U782" s="196"/>
      <c r="V782" s="196"/>
      <c r="W782" s="196"/>
      <c r="X782" s="196"/>
      <c r="Y782" s="196"/>
      <c r="Z782" s="196"/>
      <c r="AA782" s="196"/>
      <c r="AB782" s="196"/>
      <c r="AC782" s="115"/>
      <c r="AD782" s="115"/>
      <c r="AE782" s="115"/>
      <c r="AF782" s="115"/>
      <c r="AG782" s="115"/>
      <c r="AH782" s="115"/>
      <c r="AI782" s="115"/>
      <c r="AJ782" s="115"/>
      <c r="AK782" s="115"/>
      <c r="AL782" s="115"/>
      <c r="AM782" s="115"/>
    </row>
    <row r="783" spans="1:39" x14ac:dyDescent="0.25">
      <c r="A783" s="112"/>
      <c r="B783" s="116"/>
      <c r="C783" s="114"/>
      <c r="D783" s="3"/>
      <c r="E783" s="3"/>
      <c r="F783" s="3"/>
      <c r="G783" s="182"/>
      <c r="H783" s="182"/>
      <c r="I783" s="194"/>
      <c r="J783" s="196"/>
      <c r="K783" s="196"/>
      <c r="L783" s="196"/>
      <c r="M783" s="196"/>
      <c r="N783" s="196"/>
      <c r="O783" s="196"/>
      <c r="P783" s="196"/>
      <c r="Q783" s="196"/>
      <c r="R783" s="196"/>
      <c r="S783" s="196"/>
      <c r="T783" s="196"/>
      <c r="U783" s="196"/>
      <c r="V783" s="196"/>
      <c r="W783" s="196"/>
      <c r="X783" s="196"/>
      <c r="Y783" s="196"/>
      <c r="Z783" s="196"/>
      <c r="AA783" s="196"/>
      <c r="AB783" s="196"/>
      <c r="AC783" s="115"/>
      <c r="AD783" s="115"/>
      <c r="AE783" s="115"/>
      <c r="AF783" s="115"/>
      <c r="AG783" s="115"/>
      <c r="AH783" s="115"/>
      <c r="AI783" s="115"/>
      <c r="AJ783" s="115"/>
      <c r="AK783" s="115"/>
      <c r="AL783" s="115"/>
      <c r="AM783" s="115"/>
    </row>
    <row r="784" spans="1:39" x14ac:dyDescent="0.25">
      <c r="A784" s="112"/>
      <c r="B784" s="116"/>
      <c r="C784" s="114"/>
      <c r="D784" s="3"/>
      <c r="E784" s="3"/>
      <c r="F784" s="3"/>
      <c r="G784" s="182"/>
      <c r="H784" s="182"/>
      <c r="I784" s="194"/>
      <c r="J784" s="196"/>
      <c r="K784" s="196"/>
      <c r="L784" s="196"/>
      <c r="M784" s="196"/>
      <c r="N784" s="196"/>
      <c r="O784" s="196"/>
      <c r="P784" s="196"/>
      <c r="Q784" s="196"/>
      <c r="R784" s="196"/>
      <c r="S784" s="196"/>
      <c r="T784" s="196"/>
      <c r="U784" s="196"/>
      <c r="V784" s="196"/>
      <c r="W784" s="196"/>
      <c r="X784" s="196"/>
      <c r="Y784" s="196"/>
      <c r="Z784" s="196"/>
      <c r="AA784" s="196"/>
      <c r="AB784" s="196"/>
      <c r="AC784" s="115"/>
      <c r="AD784" s="115"/>
      <c r="AE784" s="115"/>
      <c r="AF784" s="115"/>
      <c r="AG784" s="115"/>
      <c r="AH784" s="115"/>
      <c r="AI784" s="115"/>
      <c r="AJ784" s="115"/>
      <c r="AK784" s="115"/>
      <c r="AL784" s="115"/>
      <c r="AM784" s="115"/>
    </row>
    <row r="785" spans="1:39" x14ac:dyDescent="0.25">
      <c r="A785" s="112"/>
      <c r="B785" s="116"/>
      <c r="C785" s="114"/>
      <c r="D785" s="3"/>
      <c r="E785" s="3"/>
      <c r="F785" s="3"/>
      <c r="G785" s="182"/>
      <c r="H785" s="182"/>
      <c r="I785" s="194"/>
      <c r="J785" s="196"/>
      <c r="K785" s="196"/>
      <c r="L785" s="196"/>
      <c r="M785" s="196"/>
      <c r="N785" s="196"/>
      <c r="O785" s="196"/>
      <c r="P785" s="196"/>
      <c r="Q785" s="196"/>
      <c r="R785" s="196"/>
      <c r="S785" s="196"/>
      <c r="T785" s="196"/>
      <c r="U785" s="196"/>
      <c r="V785" s="196"/>
      <c r="W785" s="196"/>
      <c r="X785" s="196"/>
      <c r="Y785" s="196"/>
      <c r="Z785" s="196"/>
      <c r="AA785" s="196"/>
      <c r="AB785" s="196"/>
      <c r="AC785" s="115"/>
      <c r="AD785" s="115"/>
      <c r="AE785" s="115"/>
      <c r="AF785" s="115"/>
      <c r="AG785" s="115"/>
      <c r="AH785" s="115"/>
      <c r="AI785" s="115"/>
      <c r="AJ785" s="115"/>
      <c r="AK785" s="115"/>
      <c r="AL785" s="115"/>
      <c r="AM785" s="115"/>
    </row>
    <row r="786" spans="1:39" x14ac:dyDescent="0.25">
      <c r="A786" s="112"/>
      <c r="B786" s="116"/>
      <c r="C786" s="114"/>
      <c r="D786" s="3"/>
      <c r="E786" s="3"/>
      <c r="F786" s="3"/>
      <c r="G786" s="182"/>
      <c r="H786" s="182"/>
      <c r="I786" s="194"/>
      <c r="J786" s="196"/>
      <c r="K786" s="196"/>
      <c r="L786" s="196"/>
      <c r="M786" s="196"/>
      <c r="N786" s="196"/>
      <c r="O786" s="196"/>
      <c r="P786" s="196"/>
      <c r="Q786" s="196"/>
      <c r="R786" s="196"/>
      <c r="S786" s="196"/>
      <c r="T786" s="196"/>
      <c r="U786" s="196"/>
      <c r="V786" s="196"/>
      <c r="W786" s="196"/>
      <c r="X786" s="196"/>
      <c r="Y786" s="196"/>
      <c r="Z786" s="196"/>
      <c r="AA786" s="196"/>
      <c r="AB786" s="196"/>
      <c r="AC786" s="115"/>
      <c r="AD786" s="115"/>
      <c r="AE786" s="115"/>
      <c r="AF786" s="115"/>
      <c r="AG786" s="115"/>
      <c r="AH786" s="115"/>
      <c r="AI786" s="115"/>
      <c r="AJ786" s="115"/>
      <c r="AK786" s="115"/>
      <c r="AL786" s="115"/>
      <c r="AM786" s="115"/>
    </row>
    <row r="787" spans="1:39" x14ac:dyDescent="0.25">
      <c r="A787" s="112"/>
      <c r="B787" s="116"/>
      <c r="C787" s="114"/>
      <c r="D787" s="3"/>
      <c r="E787" s="3"/>
      <c r="F787" s="3"/>
      <c r="G787" s="182"/>
      <c r="H787" s="182"/>
      <c r="I787" s="194"/>
      <c r="J787" s="196"/>
      <c r="K787" s="196"/>
      <c r="L787" s="196"/>
      <c r="M787" s="196"/>
      <c r="N787" s="196"/>
      <c r="O787" s="196"/>
      <c r="P787" s="196"/>
      <c r="Q787" s="196"/>
      <c r="R787" s="196"/>
      <c r="S787" s="196"/>
      <c r="T787" s="196"/>
      <c r="U787" s="196"/>
      <c r="V787" s="196"/>
      <c r="W787" s="196"/>
      <c r="X787" s="196"/>
      <c r="Y787" s="196"/>
      <c r="Z787" s="196"/>
      <c r="AA787" s="196"/>
      <c r="AB787" s="196"/>
      <c r="AC787" s="115"/>
      <c r="AD787" s="115"/>
      <c r="AE787" s="115"/>
      <c r="AF787" s="115"/>
      <c r="AG787" s="115"/>
      <c r="AH787" s="115"/>
      <c r="AI787" s="115"/>
      <c r="AJ787" s="115"/>
      <c r="AK787" s="115"/>
      <c r="AL787" s="115"/>
      <c r="AM787" s="115"/>
    </row>
    <row r="788" spans="1:39" x14ac:dyDescent="0.25">
      <c r="A788" s="112"/>
      <c r="B788" s="116"/>
      <c r="C788" s="114"/>
      <c r="D788" s="3"/>
      <c r="E788" s="3"/>
      <c r="F788" s="3"/>
      <c r="G788" s="182"/>
      <c r="H788" s="182"/>
      <c r="I788" s="194"/>
      <c r="J788" s="196"/>
      <c r="K788" s="196"/>
      <c r="L788" s="196"/>
      <c r="M788" s="196"/>
      <c r="N788" s="196"/>
      <c r="O788" s="196"/>
      <c r="P788" s="196"/>
      <c r="Q788" s="196"/>
      <c r="R788" s="196"/>
      <c r="S788" s="196"/>
      <c r="T788" s="196"/>
      <c r="U788" s="196"/>
      <c r="V788" s="196"/>
      <c r="W788" s="196"/>
      <c r="X788" s="196"/>
      <c r="Y788" s="196"/>
      <c r="Z788" s="196"/>
      <c r="AA788" s="196"/>
      <c r="AB788" s="196"/>
      <c r="AC788" s="115"/>
      <c r="AD788" s="115"/>
      <c r="AE788" s="115"/>
      <c r="AF788" s="115"/>
      <c r="AG788" s="115"/>
      <c r="AH788" s="115"/>
      <c r="AI788" s="115"/>
      <c r="AJ788" s="115"/>
      <c r="AK788" s="115"/>
      <c r="AL788" s="115"/>
      <c r="AM788" s="115"/>
    </row>
    <row r="789" spans="1:39" x14ac:dyDescent="0.25">
      <c r="A789" s="112"/>
      <c r="B789" s="116"/>
      <c r="C789" s="114"/>
      <c r="D789" s="3"/>
      <c r="E789" s="3"/>
      <c r="F789" s="3"/>
      <c r="G789" s="182"/>
      <c r="H789" s="182"/>
      <c r="I789" s="194"/>
      <c r="J789" s="196"/>
      <c r="K789" s="196"/>
      <c r="L789" s="196"/>
      <c r="M789" s="196"/>
      <c r="N789" s="196"/>
      <c r="O789" s="196"/>
      <c r="P789" s="196"/>
      <c r="Q789" s="196"/>
      <c r="R789" s="196"/>
      <c r="S789" s="196"/>
      <c r="T789" s="196"/>
      <c r="U789" s="196"/>
      <c r="V789" s="196"/>
      <c r="W789" s="196"/>
      <c r="X789" s="196"/>
      <c r="Y789" s="196"/>
      <c r="Z789" s="196"/>
      <c r="AA789" s="196"/>
      <c r="AB789" s="196"/>
      <c r="AC789" s="115"/>
      <c r="AD789" s="115"/>
      <c r="AE789" s="115"/>
      <c r="AF789" s="115"/>
      <c r="AG789" s="115"/>
      <c r="AH789" s="115"/>
      <c r="AI789" s="115"/>
      <c r="AJ789" s="115"/>
      <c r="AK789" s="115"/>
      <c r="AL789" s="115"/>
      <c r="AM789" s="115"/>
    </row>
    <row r="790" spans="1:39" x14ac:dyDescent="0.25">
      <c r="A790" s="112"/>
      <c r="B790" s="116"/>
      <c r="C790" s="114"/>
      <c r="D790" s="3"/>
      <c r="E790" s="3"/>
      <c r="F790" s="3"/>
      <c r="G790" s="182"/>
      <c r="H790" s="182"/>
      <c r="I790" s="194"/>
      <c r="J790" s="196"/>
      <c r="K790" s="196"/>
      <c r="L790" s="196"/>
      <c r="M790" s="196"/>
      <c r="N790" s="196"/>
      <c r="O790" s="196"/>
      <c r="P790" s="196"/>
      <c r="Q790" s="196"/>
      <c r="R790" s="196"/>
      <c r="S790" s="196"/>
      <c r="T790" s="196"/>
      <c r="U790" s="196"/>
      <c r="V790" s="196"/>
      <c r="W790" s="196"/>
      <c r="X790" s="196"/>
      <c r="Y790" s="196"/>
      <c r="Z790" s="196"/>
      <c r="AA790" s="196"/>
      <c r="AB790" s="196"/>
      <c r="AC790" s="115"/>
      <c r="AD790" s="115"/>
      <c r="AE790" s="115"/>
      <c r="AF790" s="115"/>
      <c r="AG790" s="115"/>
      <c r="AH790" s="115"/>
      <c r="AI790" s="115"/>
      <c r="AJ790" s="115"/>
      <c r="AK790" s="115"/>
      <c r="AL790" s="115"/>
      <c r="AM790" s="115"/>
    </row>
    <row r="791" spans="1:39" x14ac:dyDescent="0.25">
      <c r="A791" s="112"/>
      <c r="B791" s="116"/>
      <c r="C791" s="114"/>
      <c r="D791" s="3"/>
      <c r="E791" s="3"/>
      <c r="F791" s="3"/>
      <c r="G791" s="182"/>
      <c r="H791" s="182"/>
      <c r="I791" s="194"/>
      <c r="J791" s="196"/>
      <c r="K791" s="196"/>
      <c r="L791" s="196"/>
      <c r="M791" s="196"/>
      <c r="N791" s="196"/>
      <c r="O791" s="196"/>
      <c r="P791" s="196"/>
      <c r="Q791" s="196"/>
      <c r="R791" s="196"/>
      <c r="S791" s="196"/>
      <c r="T791" s="196"/>
      <c r="U791" s="196"/>
      <c r="V791" s="196"/>
      <c r="W791" s="196"/>
      <c r="X791" s="196"/>
      <c r="Y791" s="196"/>
      <c r="Z791" s="196"/>
      <c r="AA791" s="196"/>
      <c r="AB791" s="196"/>
      <c r="AC791" s="115"/>
      <c r="AD791" s="115"/>
      <c r="AE791" s="115"/>
      <c r="AF791" s="115"/>
      <c r="AG791" s="115"/>
      <c r="AH791" s="115"/>
      <c r="AI791" s="115"/>
      <c r="AJ791" s="115"/>
      <c r="AK791" s="115"/>
      <c r="AL791" s="115"/>
      <c r="AM791" s="115"/>
    </row>
    <row r="792" spans="1:39" x14ac:dyDescent="0.25">
      <c r="A792" s="112"/>
      <c r="B792" s="116"/>
      <c r="C792" s="114"/>
      <c r="D792" s="3"/>
      <c r="E792" s="3"/>
      <c r="F792" s="3"/>
      <c r="G792" s="182"/>
      <c r="H792" s="182"/>
      <c r="I792" s="194"/>
      <c r="J792" s="196"/>
      <c r="K792" s="196"/>
      <c r="L792" s="196"/>
      <c r="M792" s="196"/>
      <c r="N792" s="196"/>
      <c r="O792" s="196"/>
      <c r="P792" s="196"/>
      <c r="Q792" s="196"/>
      <c r="R792" s="196"/>
      <c r="S792" s="196"/>
      <c r="T792" s="196"/>
      <c r="U792" s="196"/>
      <c r="V792" s="196"/>
      <c r="W792" s="196"/>
      <c r="X792" s="196"/>
      <c r="Y792" s="196"/>
      <c r="Z792" s="196"/>
      <c r="AA792" s="196"/>
      <c r="AB792" s="196"/>
      <c r="AC792" s="115"/>
      <c r="AD792" s="115"/>
      <c r="AE792" s="115"/>
      <c r="AF792" s="115"/>
      <c r="AG792" s="115"/>
      <c r="AH792" s="115"/>
      <c r="AI792" s="115"/>
      <c r="AJ792" s="115"/>
      <c r="AK792" s="115"/>
      <c r="AL792" s="115"/>
      <c r="AM792" s="115"/>
    </row>
    <row r="793" spans="1:39" x14ac:dyDescent="0.25">
      <c r="A793" s="112"/>
      <c r="B793" s="116"/>
      <c r="C793" s="114"/>
      <c r="D793" s="3"/>
      <c r="E793" s="3"/>
      <c r="F793" s="3"/>
      <c r="G793" s="182"/>
      <c r="H793" s="182"/>
      <c r="I793" s="194"/>
      <c r="J793" s="196"/>
      <c r="K793" s="196"/>
      <c r="L793" s="196"/>
      <c r="M793" s="196"/>
      <c r="N793" s="196"/>
      <c r="O793" s="196"/>
      <c r="P793" s="196"/>
      <c r="Q793" s="196"/>
      <c r="R793" s="196"/>
      <c r="S793" s="196"/>
      <c r="T793" s="196"/>
      <c r="U793" s="196"/>
      <c r="V793" s="196"/>
      <c r="W793" s="196"/>
      <c r="X793" s="196"/>
      <c r="Y793" s="196"/>
      <c r="Z793" s="196"/>
      <c r="AA793" s="196"/>
      <c r="AB793" s="196"/>
      <c r="AC793" s="115"/>
      <c r="AD793" s="115"/>
      <c r="AE793" s="115"/>
      <c r="AF793" s="115"/>
      <c r="AG793" s="115"/>
      <c r="AH793" s="115"/>
      <c r="AI793" s="115"/>
      <c r="AJ793" s="115"/>
      <c r="AK793" s="115"/>
      <c r="AL793" s="115"/>
      <c r="AM793" s="115"/>
    </row>
    <row r="794" spans="1:39" x14ac:dyDescent="0.25">
      <c r="A794" s="112"/>
      <c r="B794" s="116"/>
      <c r="C794" s="114"/>
      <c r="D794" s="3"/>
      <c r="E794" s="3"/>
      <c r="F794" s="3"/>
      <c r="G794" s="182"/>
      <c r="H794" s="182"/>
      <c r="I794" s="194"/>
      <c r="J794" s="196"/>
      <c r="K794" s="196"/>
      <c r="L794" s="196"/>
      <c r="M794" s="196"/>
      <c r="N794" s="196"/>
      <c r="O794" s="196"/>
      <c r="P794" s="196"/>
      <c r="Q794" s="196"/>
      <c r="R794" s="196"/>
      <c r="S794" s="196"/>
      <c r="T794" s="196"/>
      <c r="U794" s="196"/>
      <c r="V794" s="196"/>
      <c r="W794" s="196"/>
      <c r="X794" s="196"/>
      <c r="Y794" s="196"/>
      <c r="Z794" s="196"/>
      <c r="AA794" s="196"/>
      <c r="AB794" s="196"/>
      <c r="AC794" s="115"/>
      <c r="AD794" s="115"/>
      <c r="AE794" s="115"/>
      <c r="AF794" s="115"/>
      <c r="AG794" s="115"/>
      <c r="AH794" s="115"/>
      <c r="AI794" s="115"/>
      <c r="AJ794" s="115"/>
      <c r="AK794" s="115"/>
      <c r="AL794" s="115"/>
      <c r="AM794" s="115"/>
    </row>
    <row r="795" spans="1:39" x14ac:dyDescent="0.25">
      <c r="A795" s="112"/>
      <c r="B795" s="116"/>
      <c r="C795" s="114"/>
      <c r="D795" s="3"/>
      <c r="E795" s="3"/>
      <c r="F795" s="3"/>
      <c r="G795" s="182"/>
      <c r="H795" s="182"/>
      <c r="I795" s="194"/>
      <c r="J795" s="196"/>
      <c r="K795" s="196"/>
      <c r="L795" s="196"/>
      <c r="M795" s="196"/>
      <c r="N795" s="196"/>
      <c r="O795" s="196"/>
      <c r="P795" s="196"/>
      <c r="Q795" s="196"/>
      <c r="R795" s="196"/>
      <c r="S795" s="196"/>
      <c r="T795" s="196"/>
      <c r="U795" s="196"/>
      <c r="V795" s="196"/>
      <c r="W795" s="196"/>
      <c r="X795" s="196"/>
      <c r="Y795" s="196"/>
      <c r="Z795" s="196"/>
      <c r="AA795" s="196"/>
      <c r="AB795" s="196"/>
      <c r="AC795" s="115"/>
      <c r="AD795" s="115"/>
      <c r="AE795" s="115"/>
      <c r="AF795" s="115"/>
      <c r="AG795" s="115"/>
      <c r="AH795" s="115"/>
      <c r="AI795" s="115"/>
      <c r="AJ795" s="115"/>
      <c r="AK795" s="115"/>
      <c r="AL795" s="115"/>
      <c r="AM795" s="115"/>
    </row>
    <row r="796" spans="1:39" x14ac:dyDescent="0.25">
      <c r="A796" s="112"/>
      <c r="B796" s="116"/>
      <c r="C796" s="114"/>
      <c r="D796" s="3"/>
      <c r="E796" s="3"/>
      <c r="F796" s="3"/>
      <c r="G796" s="182"/>
      <c r="H796" s="182"/>
      <c r="I796" s="194"/>
      <c r="J796" s="196"/>
      <c r="K796" s="196"/>
      <c r="L796" s="196"/>
      <c r="M796" s="196"/>
      <c r="N796" s="196"/>
      <c r="O796" s="196"/>
      <c r="P796" s="196"/>
      <c r="Q796" s="196"/>
      <c r="R796" s="196"/>
      <c r="S796" s="196"/>
      <c r="T796" s="196"/>
      <c r="U796" s="196"/>
      <c r="V796" s="196"/>
      <c r="W796" s="196"/>
      <c r="X796" s="196"/>
      <c r="Y796" s="196"/>
      <c r="Z796" s="196"/>
      <c r="AA796" s="196"/>
      <c r="AB796" s="196"/>
      <c r="AC796" s="115"/>
      <c r="AD796" s="115"/>
      <c r="AE796" s="115"/>
      <c r="AF796" s="115"/>
      <c r="AG796" s="115"/>
      <c r="AH796" s="115"/>
      <c r="AI796" s="115"/>
      <c r="AJ796" s="115"/>
      <c r="AK796" s="115"/>
      <c r="AL796" s="115"/>
      <c r="AM796" s="115"/>
    </row>
    <row r="797" spans="1:39" x14ac:dyDescent="0.25">
      <c r="A797" s="112"/>
      <c r="B797" s="116"/>
      <c r="C797" s="114"/>
      <c r="D797" s="3"/>
      <c r="E797" s="3"/>
      <c r="F797" s="3"/>
      <c r="G797" s="182"/>
      <c r="H797" s="182"/>
      <c r="I797" s="194"/>
      <c r="J797" s="196"/>
      <c r="K797" s="196"/>
      <c r="L797" s="196"/>
      <c r="M797" s="196"/>
      <c r="N797" s="196"/>
      <c r="O797" s="196"/>
      <c r="P797" s="196"/>
      <c r="Q797" s="196"/>
      <c r="R797" s="196"/>
      <c r="S797" s="196"/>
      <c r="T797" s="196"/>
      <c r="U797" s="196"/>
      <c r="V797" s="196"/>
      <c r="W797" s="196"/>
      <c r="X797" s="196"/>
      <c r="Y797" s="196"/>
      <c r="Z797" s="196"/>
      <c r="AA797" s="196"/>
      <c r="AB797" s="196"/>
      <c r="AC797" s="115"/>
      <c r="AD797" s="115"/>
      <c r="AE797" s="115"/>
      <c r="AF797" s="115"/>
      <c r="AG797" s="115"/>
      <c r="AH797" s="115"/>
      <c r="AI797" s="115"/>
      <c r="AJ797" s="115"/>
      <c r="AK797" s="115"/>
      <c r="AL797" s="115"/>
      <c r="AM797" s="115"/>
    </row>
    <row r="798" spans="1:39" x14ac:dyDescent="0.25">
      <c r="A798" s="112"/>
      <c r="B798" s="116"/>
      <c r="C798" s="114"/>
      <c r="D798" s="3"/>
      <c r="E798" s="3"/>
      <c r="F798" s="3"/>
      <c r="G798" s="182"/>
      <c r="H798" s="182"/>
      <c r="I798" s="194"/>
      <c r="J798" s="196"/>
      <c r="K798" s="196"/>
      <c r="L798" s="196"/>
      <c r="M798" s="196"/>
      <c r="N798" s="196"/>
      <c r="O798" s="196"/>
      <c r="P798" s="196"/>
      <c r="Q798" s="196"/>
      <c r="R798" s="196"/>
      <c r="S798" s="196"/>
      <c r="T798" s="196"/>
      <c r="U798" s="196"/>
      <c r="V798" s="196"/>
      <c r="W798" s="196"/>
      <c r="X798" s="196"/>
      <c r="Y798" s="196"/>
      <c r="Z798" s="196"/>
      <c r="AA798" s="196"/>
      <c r="AB798" s="196"/>
      <c r="AC798" s="115"/>
      <c r="AD798" s="115"/>
      <c r="AE798" s="115"/>
      <c r="AF798" s="115"/>
      <c r="AG798" s="115"/>
      <c r="AH798" s="115"/>
      <c r="AI798" s="115"/>
      <c r="AJ798" s="115"/>
      <c r="AK798" s="115"/>
      <c r="AL798" s="115"/>
      <c r="AM798" s="115"/>
    </row>
    <row r="799" spans="1:39" x14ac:dyDescent="0.25">
      <c r="A799" s="112"/>
      <c r="B799" s="116"/>
      <c r="C799" s="114"/>
      <c r="D799" s="3"/>
      <c r="E799" s="3"/>
      <c r="F799" s="3"/>
      <c r="G799" s="182"/>
      <c r="H799" s="182"/>
      <c r="I799" s="194"/>
      <c r="J799" s="196"/>
      <c r="K799" s="196"/>
      <c r="L799" s="196"/>
      <c r="M799" s="196"/>
      <c r="N799" s="196"/>
      <c r="O799" s="196"/>
      <c r="P799" s="196"/>
      <c r="Q799" s="196"/>
      <c r="R799" s="196"/>
      <c r="S799" s="196"/>
      <c r="T799" s="196"/>
      <c r="U799" s="196"/>
      <c r="V799" s="196"/>
      <c r="W799" s="196"/>
      <c r="X799" s="196"/>
      <c r="Y799" s="196"/>
      <c r="Z799" s="196"/>
      <c r="AA799" s="196"/>
      <c r="AB799" s="196"/>
      <c r="AC799" s="115"/>
      <c r="AD799" s="115"/>
      <c r="AE799" s="115"/>
      <c r="AF799" s="115"/>
      <c r="AG799" s="115"/>
      <c r="AH799" s="115"/>
      <c r="AI799" s="115"/>
      <c r="AJ799" s="115"/>
      <c r="AK799" s="115"/>
      <c r="AL799" s="115"/>
      <c r="AM799" s="115"/>
    </row>
    <row r="800" spans="1:39" x14ac:dyDescent="0.25">
      <c r="A800" s="112"/>
      <c r="B800" s="116"/>
      <c r="C800" s="114"/>
      <c r="D800" s="3"/>
      <c r="E800" s="3"/>
      <c r="F800" s="3"/>
      <c r="G800" s="182"/>
      <c r="H800" s="182"/>
      <c r="I800" s="194"/>
      <c r="J800" s="196"/>
      <c r="K800" s="196"/>
      <c r="L800" s="196"/>
      <c r="M800" s="196"/>
      <c r="N800" s="196"/>
      <c r="O800" s="196"/>
      <c r="P800" s="196"/>
      <c r="Q800" s="196"/>
      <c r="R800" s="196"/>
      <c r="S800" s="196"/>
      <c r="T800" s="196"/>
      <c r="U800" s="196"/>
      <c r="V800" s="196"/>
      <c r="W800" s="196"/>
      <c r="X800" s="196"/>
      <c r="Y800" s="196"/>
      <c r="Z800" s="196"/>
      <c r="AA800" s="196"/>
      <c r="AB800" s="196"/>
      <c r="AC800" s="115"/>
      <c r="AD800" s="115"/>
      <c r="AE800" s="115"/>
      <c r="AF800" s="115"/>
      <c r="AG800" s="115"/>
      <c r="AH800" s="115"/>
      <c r="AI800" s="115"/>
      <c r="AJ800" s="115"/>
      <c r="AK800" s="115"/>
      <c r="AL800" s="115"/>
      <c r="AM800" s="115"/>
    </row>
    <row r="801" spans="1:39" x14ac:dyDescent="0.25">
      <c r="A801" s="112"/>
      <c r="B801" s="116"/>
      <c r="C801" s="114"/>
      <c r="D801" s="3"/>
      <c r="E801" s="3"/>
      <c r="F801" s="3"/>
      <c r="G801" s="182"/>
      <c r="H801" s="182"/>
      <c r="I801" s="194"/>
      <c r="J801" s="196"/>
      <c r="K801" s="196"/>
      <c r="L801" s="196"/>
      <c r="M801" s="196"/>
      <c r="N801" s="196"/>
      <c r="O801" s="196"/>
      <c r="P801" s="196"/>
      <c r="Q801" s="196"/>
      <c r="R801" s="196"/>
      <c r="S801" s="196"/>
      <c r="T801" s="196"/>
      <c r="U801" s="196"/>
      <c r="V801" s="196"/>
      <c r="W801" s="196"/>
      <c r="X801" s="196"/>
      <c r="Y801" s="196"/>
      <c r="Z801" s="196"/>
      <c r="AA801" s="196"/>
      <c r="AB801" s="196"/>
      <c r="AC801" s="115"/>
      <c r="AD801" s="115"/>
      <c r="AE801" s="115"/>
      <c r="AF801" s="115"/>
      <c r="AG801" s="115"/>
      <c r="AH801" s="115"/>
      <c r="AI801" s="115"/>
      <c r="AJ801" s="115"/>
      <c r="AK801" s="115"/>
      <c r="AL801" s="115"/>
      <c r="AM801" s="115"/>
    </row>
    <row r="802" spans="1:39" x14ac:dyDescent="0.25">
      <c r="A802" s="112"/>
      <c r="B802" s="116"/>
      <c r="C802" s="114"/>
      <c r="D802" s="3"/>
      <c r="E802" s="3"/>
      <c r="F802" s="3"/>
      <c r="G802" s="182"/>
      <c r="H802" s="182"/>
      <c r="I802" s="194"/>
      <c r="J802" s="196"/>
      <c r="K802" s="196"/>
      <c r="L802" s="196"/>
      <c r="M802" s="196"/>
      <c r="N802" s="196"/>
      <c r="O802" s="196"/>
      <c r="P802" s="196"/>
      <c r="Q802" s="196"/>
      <c r="R802" s="196"/>
      <c r="S802" s="196"/>
      <c r="T802" s="196"/>
      <c r="U802" s="196"/>
      <c r="V802" s="196"/>
      <c r="W802" s="196"/>
      <c r="X802" s="196"/>
      <c r="Y802" s="196"/>
      <c r="Z802" s="196"/>
      <c r="AA802" s="196"/>
      <c r="AB802" s="196"/>
      <c r="AC802" s="115"/>
      <c r="AD802" s="115"/>
      <c r="AE802" s="115"/>
      <c r="AF802" s="115"/>
      <c r="AG802" s="115"/>
      <c r="AH802" s="115"/>
      <c r="AI802" s="115"/>
      <c r="AJ802" s="115"/>
      <c r="AK802" s="115"/>
      <c r="AL802" s="115"/>
      <c r="AM802" s="115"/>
    </row>
    <row r="803" spans="1:39" x14ac:dyDescent="0.25">
      <c r="A803" s="112"/>
      <c r="B803" s="116"/>
      <c r="C803" s="114"/>
      <c r="D803" s="3"/>
      <c r="E803" s="3"/>
      <c r="F803" s="3"/>
      <c r="G803" s="182"/>
      <c r="H803" s="182"/>
      <c r="I803" s="194"/>
      <c r="J803" s="196"/>
      <c r="K803" s="196"/>
      <c r="L803" s="196"/>
      <c r="M803" s="196"/>
      <c r="N803" s="196"/>
      <c r="O803" s="196"/>
      <c r="P803" s="196"/>
      <c r="Q803" s="196"/>
      <c r="R803" s="196"/>
      <c r="S803" s="196"/>
      <c r="T803" s="196"/>
      <c r="U803" s="196"/>
      <c r="V803" s="196"/>
      <c r="W803" s="196"/>
      <c r="X803" s="196"/>
      <c r="Y803" s="196"/>
      <c r="Z803" s="196"/>
      <c r="AA803" s="196"/>
      <c r="AB803" s="196"/>
      <c r="AC803" s="115"/>
      <c r="AD803" s="115"/>
      <c r="AE803" s="115"/>
      <c r="AF803" s="115"/>
      <c r="AG803" s="115"/>
      <c r="AH803" s="115"/>
      <c r="AI803" s="115"/>
      <c r="AJ803" s="115"/>
      <c r="AK803" s="115"/>
      <c r="AL803" s="115"/>
      <c r="AM803" s="115"/>
    </row>
    <row r="804" spans="1:39" x14ac:dyDescent="0.25">
      <c r="A804" s="112"/>
      <c r="B804" s="116"/>
      <c r="C804" s="114"/>
      <c r="D804" s="3"/>
      <c r="E804" s="3"/>
      <c r="F804" s="3"/>
      <c r="G804" s="182"/>
      <c r="H804" s="182"/>
      <c r="I804" s="194"/>
      <c r="J804" s="196"/>
      <c r="K804" s="196"/>
      <c r="L804" s="196"/>
      <c r="M804" s="196"/>
      <c r="N804" s="196"/>
      <c r="O804" s="196"/>
      <c r="P804" s="196"/>
      <c r="Q804" s="196"/>
      <c r="R804" s="196"/>
      <c r="S804" s="196"/>
      <c r="T804" s="196"/>
      <c r="U804" s="196"/>
      <c r="V804" s="196"/>
      <c r="W804" s="196"/>
      <c r="X804" s="196"/>
      <c r="Y804" s="196"/>
      <c r="Z804" s="196"/>
      <c r="AA804" s="196"/>
      <c r="AB804" s="196"/>
      <c r="AC804" s="115"/>
      <c r="AD804" s="115"/>
      <c r="AE804" s="115"/>
      <c r="AF804" s="115"/>
      <c r="AG804" s="115"/>
      <c r="AH804" s="115"/>
      <c r="AI804" s="115"/>
      <c r="AJ804" s="115"/>
      <c r="AK804" s="115"/>
      <c r="AL804" s="115"/>
      <c r="AM804" s="115"/>
    </row>
    <row r="805" spans="1:39" x14ac:dyDescent="0.25">
      <c r="A805" s="112"/>
      <c r="B805" s="116"/>
      <c r="C805" s="114"/>
      <c r="D805" s="3"/>
      <c r="E805" s="3"/>
      <c r="F805" s="3"/>
      <c r="G805" s="182"/>
      <c r="H805" s="182"/>
      <c r="I805" s="194"/>
      <c r="J805" s="196"/>
      <c r="K805" s="196"/>
      <c r="L805" s="196"/>
      <c r="M805" s="196"/>
      <c r="N805" s="196"/>
      <c r="O805" s="196"/>
      <c r="P805" s="196"/>
      <c r="Q805" s="196"/>
      <c r="R805" s="196"/>
      <c r="S805" s="196"/>
      <c r="T805" s="196"/>
      <c r="U805" s="196"/>
      <c r="V805" s="196"/>
      <c r="W805" s="196"/>
      <c r="X805" s="196"/>
      <c r="Y805" s="196"/>
      <c r="Z805" s="196"/>
      <c r="AA805" s="196"/>
      <c r="AB805" s="196"/>
      <c r="AC805" s="115"/>
      <c r="AD805" s="115"/>
      <c r="AE805" s="115"/>
      <c r="AF805" s="115"/>
      <c r="AG805" s="115"/>
      <c r="AH805" s="115"/>
      <c r="AI805" s="115"/>
      <c r="AJ805" s="115"/>
      <c r="AK805" s="115"/>
      <c r="AL805" s="115"/>
      <c r="AM805" s="115"/>
    </row>
    <row r="806" spans="1:39" x14ac:dyDescent="0.25">
      <c r="A806" s="112"/>
      <c r="B806" s="116"/>
      <c r="C806" s="114"/>
      <c r="D806" s="3"/>
      <c r="E806" s="3"/>
      <c r="F806" s="3"/>
      <c r="G806" s="182"/>
      <c r="H806" s="182"/>
      <c r="I806" s="194"/>
      <c r="J806" s="196"/>
      <c r="K806" s="196"/>
      <c r="L806" s="196"/>
      <c r="M806" s="196"/>
      <c r="N806" s="196"/>
      <c r="O806" s="196"/>
      <c r="P806" s="196"/>
      <c r="Q806" s="196"/>
      <c r="R806" s="196"/>
      <c r="S806" s="196"/>
      <c r="T806" s="196"/>
      <c r="U806" s="196"/>
      <c r="V806" s="196"/>
      <c r="W806" s="196"/>
      <c r="X806" s="196"/>
      <c r="Y806" s="196"/>
      <c r="Z806" s="196"/>
      <c r="AA806" s="196"/>
      <c r="AB806" s="196"/>
      <c r="AC806" s="115"/>
      <c r="AD806" s="115"/>
      <c r="AE806" s="115"/>
      <c r="AF806" s="115"/>
      <c r="AG806" s="115"/>
      <c r="AH806" s="115"/>
      <c r="AI806" s="115"/>
      <c r="AJ806" s="115"/>
      <c r="AK806" s="115"/>
      <c r="AL806" s="115"/>
      <c r="AM806" s="115"/>
    </row>
    <row r="807" spans="1:39" x14ac:dyDescent="0.25">
      <c r="A807" s="112"/>
      <c r="B807" s="116"/>
      <c r="C807" s="114"/>
      <c r="D807" s="3"/>
      <c r="E807" s="3"/>
      <c r="F807" s="3"/>
      <c r="G807" s="182"/>
      <c r="H807" s="182"/>
      <c r="I807" s="194"/>
      <c r="J807" s="196"/>
      <c r="K807" s="196"/>
      <c r="L807" s="196"/>
      <c r="M807" s="196"/>
      <c r="N807" s="196"/>
      <c r="O807" s="196"/>
      <c r="P807" s="196"/>
      <c r="Q807" s="196"/>
      <c r="R807" s="196"/>
      <c r="S807" s="196"/>
      <c r="T807" s="196"/>
      <c r="U807" s="196"/>
      <c r="V807" s="196"/>
      <c r="W807" s="196"/>
      <c r="X807" s="196"/>
      <c r="Y807" s="196"/>
      <c r="Z807" s="196"/>
      <c r="AA807" s="196"/>
      <c r="AB807" s="196"/>
      <c r="AC807" s="115"/>
      <c r="AD807" s="115"/>
      <c r="AE807" s="115"/>
      <c r="AF807" s="115"/>
      <c r="AG807" s="115"/>
      <c r="AH807" s="115"/>
      <c r="AI807" s="115"/>
      <c r="AJ807" s="115"/>
      <c r="AK807" s="115"/>
      <c r="AL807" s="115"/>
      <c r="AM807" s="115"/>
    </row>
    <row r="808" spans="1:39" x14ac:dyDescent="0.25">
      <c r="A808" s="112"/>
      <c r="B808" s="116"/>
      <c r="C808" s="114"/>
      <c r="D808" s="3"/>
      <c r="E808" s="3"/>
      <c r="F808" s="3"/>
      <c r="G808" s="182"/>
      <c r="H808" s="182"/>
      <c r="I808" s="194"/>
      <c r="J808" s="196"/>
      <c r="K808" s="196"/>
      <c r="L808" s="196"/>
      <c r="M808" s="196"/>
      <c r="N808" s="196"/>
      <c r="O808" s="196"/>
      <c r="P808" s="196"/>
      <c r="Q808" s="196"/>
      <c r="R808" s="196"/>
      <c r="S808" s="196"/>
      <c r="T808" s="196"/>
      <c r="U808" s="196"/>
      <c r="V808" s="196"/>
      <c r="W808" s="196"/>
      <c r="X808" s="196"/>
      <c r="Y808" s="196"/>
      <c r="Z808" s="196"/>
      <c r="AA808" s="196"/>
      <c r="AB808" s="196"/>
      <c r="AC808" s="115"/>
      <c r="AD808" s="115"/>
      <c r="AE808" s="115"/>
      <c r="AF808" s="115"/>
      <c r="AG808" s="115"/>
      <c r="AH808" s="115"/>
      <c r="AI808" s="115"/>
      <c r="AJ808" s="115"/>
      <c r="AK808" s="115"/>
      <c r="AL808" s="115"/>
      <c r="AM808" s="115"/>
    </row>
    <row r="809" spans="1:39" x14ac:dyDescent="0.25">
      <c r="A809" s="112"/>
      <c r="B809" s="116"/>
      <c r="C809" s="114"/>
      <c r="D809" s="3"/>
      <c r="E809" s="3"/>
      <c r="F809" s="3"/>
      <c r="G809" s="182"/>
      <c r="H809" s="182"/>
      <c r="I809" s="194"/>
      <c r="J809" s="196"/>
      <c r="K809" s="196"/>
      <c r="L809" s="196"/>
      <c r="M809" s="196"/>
      <c r="N809" s="196"/>
      <c r="O809" s="196"/>
      <c r="P809" s="196"/>
      <c r="Q809" s="196"/>
      <c r="R809" s="196"/>
      <c r="S809" s="196"/>
      <c r="T809" s="196"/>
      <c r="U809" s="196"/>
      <c r="V809" s="196"/>
      <c r="W809" s="196"/>
      <c r="X809" s="196"/>
      <c r="Y809" s="196"/>
      <c r="Z809" s="196"/>
      <c r="AA809" s="196"/>
      <c r="AB809" s="196"/>
      <c r="AC809" s="115"/>
      <c r="AD809" s="115"/>
      <c r="AE809" s="115"/>
      <c r="AF809" s="115"/>
      <c r="AG809" s="115"/>
      <c r="AH809" s="115"/>
      <c r="AI809" s="115"/>
      <c r="AJ809" s="115"/>
      <c r="AK809" s="115"/>
      <c r="AL809" s="115"/>
      <c r="AM809" s="115"/>
    </row>
    <row r="810" spans="1:39" x14ac:dyDescent="0.25">
      <c r="A810" s="112"/>
      <c r="B810" s="116"/>
      <c r="C810" s="114"/>
      <c r="D810" s="3"/>
      <c r="E810" s="3"/>
      <c r="F810" s="3"/>
      <c r="G810" s="182"/>
      <c r="H810" s="182"/>
      <c r="I810" s="194"/>
      <c r="J810" s="196"/>
      <c r="K810" s="196"/>
      <c r="L810" s="196"/>
      <c r="M810" s="196"/>
      <c r="N810" s="196"/>
      <c r="O810" s="196"/>
      <c r="P810" s="196"/>
      <c r="Q810" s="196"/>
      <c r="R810" s="196"/>
      <c r="S810" s="196"/>
      <c r="T810" s="196"/>
      <c r="U810" s="196"/>
      <c r="V810" s="196"/>
      <c r="W810" s="196"/>
      <c r="X810" s="196"/>
      <c r="Y810" s="196"/>
      <c r="Z810" s="196"/>
      <c r="AA810" s="196"/>
      <c r="AB810" s="196"/>
      <c r="AC810" s="115"/>
      <c r="AD810" s="115"/>
      <c r="AE810" s="115"/>
      <c r="AF810" s="115"/>
      <c r="AG810" s="115"/>
      <c r="AH810" s="115"/>
      <c r="AI810" s="115"/>
      <c r="AJ810" s="115"/>
      <c r="AK810" s="115"/>
      <c r="AL810" s="115"/>
      <c r="AM810" s="115"/>
    </row>
    <row r="811" spans="1:39" x14ac:dyDescent="0.25">
      <c r="A811" s="112"/>
      <c r="B811" s="116"/>
      <c r="C811" s="114"/>
      <c r="D811" s="3"/>
      <c r="E811" s="3"/>
      <c r="F811" s="3"/>
      <c r="G811" s="182"/>
      <c r="H811" s="182"/>
      <c r="I811" s="194"/>
      <c r="J811" s="196"/>
      <c r="K811" s="196"/>
      <c r="L811" s="196"/>
      <c r="M811" s="196"/>
      <c r="N811" s="196"/>
      <c r="O811" s="196"/>
      <c r="P811" s="196"/>
      <c r="Q811" s="196"/>
      <c r="R811" s="196"/>
      <c r="S811" s="196"/>
      <c r="T811" s="196"/>
      <c r="U811" s="196"/>
      <c r="V811" s="196"/>
      <c r="W811" s="196"/>
      <c r="X811" s="196"/>
      <c r="Y811" s="196"/>
      <c r="Z811" s="196"/>
      <c r="AA811" s="196"/>
      <c r="AB811" s="196"/>
      <c r="AC811" s="115"/>
      <c r="AD811" s="115"/>
      <c r="AE811" s="115"/>
      <c r="AF811" s="115"/>
      <c r="AG811" s="115"/>
      <c r="AH811" s="115"/>
      <c r="AI811" s="115"/>
      <c r="AJ811" s="115"/>
      <c r="AK811" s="115"/>
      <c r="AL811" s="115"/>
      <c r="AM811" s="115"/>
    </row>
    <row r="812" spans="1:39" x14ac:dyDescent="0.25">
      <c r="A812" s="112"/>
      <c r="B812" s="116"/>
      <c r="C812" s="114"/>
      <c r="D812" s="3"/>
      <c r="E812" s="3"/>
      <c r="F812" s="3"/>
      <c r="G812" s="182"/>
      <c r="H812" s="182"/>
      <c r="I812" s="194"/>
      <c r="J812" s="196"/>
      <c r="K812" s="196"/>
      <c r="L812" s="196"/>
      <c r="M812" s="196"/>
      <c r="N812" s="196"/>
      <c r="O812" s="196"/>
      <c r="P812" s="196"/>
      <c r="Q812" s="196"/>
      <c r="R812" s="196"/>
      <c r="S812" s="196"/>
      <c r="T812" s="196"/>
      <c r="U812" s="196"/>
      <c r="V812" s="196"/>
      <c r="W812" s="196"/>
      <c r="X812" s="196"/>
      <c r="Y812" s="196"/>
      <c r="Z812" s="196"/>
      <c r="AA812" s="196"/>
      <c r="AB812" s="196"/>
      <c r="AC812" s="115"/>
      <c r="AD812" s="115"/>
      <c r="AE812" s="115"/>
      <c r="AF812" s="115"/>
      <c r="AG812" s="115"/>
      <c r="AH812" s="115"/>
      <c r="AI812" s="115"/>
      <c r="AJ812" s="115"/>
      <c r="AK812" s="115"/>
      <c r="AL812" s="115"/>
      <c r="AM812" s="115"/>
    </row>
    <row r="813" spans="1:39" x14ac:dyDescent="0.25">
      <c r="A813" s="112"/>
      <c r="B813" s="116"/>
      <c r="C813" s="114"/>
      <c r="D813" s="3"/>
      <c r="E813" s="3"/>
      <c r="F813" s="3"/>
      <c r="G813" s="182"/>
      <c r="H813" s="182"/>
      <c r="I813" s="194"/>
      <c r="J813" s="196"/>
      <c r="K813" s="196"/>
      <c r="L813" s="196"/>
      <c r="M813" s="196"/>
      <c r="N813" s="196"/>
      <c r="O813" s="196"/>
      <c r="P813" s="196"/>
      <c r="Q813" s="196"/>
      <c r="R813" s="196"/>
      <c r="S813" s="196"/>
      <c r="T813" s="196"/>
      <c r="U813" s="196"/>
      <c r="V813" s="196"/>
      <c r="W813" s="196"/>
      <c r="X813" s="196"/>
      <c r="Y813" s="196"/>
      <c r="Z813" s="196"/>
      <c r="AA813" s="196"/>
      <c r="AB813" s="196"/>
      <c r="AC813" s="115"/>
      <c r="AD813" s="115"/>
      <c r="AE813" s="115"/>
      <c r="AF813" s="115"/>
      <c r="AG813" s="115"/>
      <c r="AH813" s="115"/>
      <c r="AI813" s="115"/>
      <c r="AJ813" s="115"/>
      <c r="AK813" s="115"/>
      <c r="AL813" s="115"/>
      <c r="AM813" s="115"/>
    </row>
    <row r="814" spans="1:39" x14ac:dyDescent="0.25">
      <c r="A814" s="112"/>
      <c r="B814" s="116"/>
      <c r="C814" s="114"/>
      <c r="D814" s="3"/>
      <c r="E814" s="3"/>
      <c r="F814" s="3"/>
      <c r="G814" s="182"/>
      <c r="H814" s="182"/>
      <c r="I814" s="194"/>
      <c r="J814" s="196"/>
      <c r="K814" s="196"/>
      <c r="L814" s="196"/>
      <c r="M814" s="196"/>
      <c r="N814" s="196"/>
      <c r="O814" s="196"/>
      <c r="P814" s="196"/>
      <c r="Q814" s="196"/>
      <c r="R814" s="196"/>
      <c r="S814" s="196"/>
      <c r="T814" s="196"/>
      <c r="U814" s="196"/>
      <c r="V814" s="196"/>
      <c r="W814" s="196"/>
      <c r="X814" s="196"/>
      <c r="Y814" s="196"/>
      <c r="Z814" s="196"/>
      <c r="AA814" s="196"/>
      <c r="AB814" s="196"/>
      <c r="AC814" s="115"/>
      <c r="AD814" s="115"/>
      <c r="AE814" s="115"/>
      <c r="AF814" s="115"/>
      <c r="AG814" s="115"/>
      <c r="AH814" s="115"/>
      <c r="AI814" s="115"/>
      <c r="AJ814" s="115"/>
      <c r="AK814" s="115"/>
      <c r="AL814" s="115"/>
      <c r="AM814" s="115"/>
    </row>
    <row r="815" spans="1:39" x14ac:dyDescent="0.25">
      <c r="A815" s="112"/>
      <c r="B815" s="116"/>
      <c r="C815" s="114"/>
      <c r="D815" s="3"/>
      <c r="E815" s="3"/>
      <c r="F815" s="3"/>
      <c r="G815" s="182"/>
      <c r="H815" s="182"/>
      <c r="I815" s="194"/>
      <c r="J815" s="196"/>
      <c r="K815" s="196"/>
      <c r="L815" s="196"/>
      <c r="M815" s="196"/>
      <c r="N815" s="196"/>
      <c r="O815" s="196"/>
      <c r="P815" s="196"/>
      <c r="Q815" s="196"/>
      <c r="R815" s="196"/>
      <c r="S815" s="196"/>
      <c r="T815" s="196"/>
      <c r="U815" s="196"/>
      <c r="V815" s="196"/>
      <c r="W815" s="196"/>
      <c r="X815" s="196"/>
      <c r="Y815" s="196"/>
      <c r="Z815" s="196"/>
      <c r="AA815" s="196"/>
      <c r="AB815" s="196"/>
      <c r="AC815" s="115"/>
      <c r="AD815" s="115"/>
      <c r="AE815" s="115"/>
      <c r="AF815" s="115"/>
      <c r="AG815" s="115"/>
      <c r="AH815" s="115"/>
      <c r="AI815" s="115"/>
      <c r="AJ815" s="115"/>
      <c r="AK815" s="115"/>
      <c r="AL815" s="115"/>
      <c r="AM815" s="115"/>
    </row>
    <row r="816" spans="1:39" x14ac:dyDescent="0.25">
      <c r="A816" s="112"/>
      <c r="B816" s="116"/>
      <c r="C816" s="114"/>
      <c r="D816" s="3"/>
      <c r="E816" s="3"/>
      <c r="F816" s="3"/>
      <c r="G816" s="182"/>
      <c r="H816" s="182"/>
      <c r="I816" s="194"/>
      <c r="J816" s="196"/>
      <c r="K816" s="196"/>
      <c r="L816" s="196"/>
      <c r="M816" s="196"/>
      <c r="N816" s="196"/>
      <c r="O816" s="196"/>
      <c r="P816" s="196"/>
      <c r="Q816" s="196"/>
      <c r="R816" s="196"/>
      <c r="S816" s="196"/>
      <c r="T816" s="196"/>
      <c r="U816" s="196"/>
      <c r="V816" s="196"/>
      <c r="W816" s="196"/>
      <c r="X816" s="196"/>
      <c r="Y816" s="196"/>
      <c r="Z816" s="196"/>
      <c r="AA816" s="196"/>
      <c r="AB816" s="196"/>
      <c r="AC816" s="115"/>
      <c r="AD816" s="115"/>
      <c r="AE816" s="115"/>
      <c r="AF816" s="115"/>
      <c r="AG816" s="115"/>
      <c r="AH816" s="115"/>
      <c r="AI816" s="115"/>
      <c r="AJ816" s="115"/>
      <c r="AK816" s="115"/>
      <c r="AL816" s="115"/>
      <c r="AM816" s="115"/>
    </row>
    <row r="817" spans="1:39" x14ac:dyDescent="0.25">
      <c r="A817" s="112"/>
      <c r="B817" s="116"/>
      <c r="C817" s="114"/>
      <c r="D817" s="3"/>
      <c r="E817" s="3"/>
      <c r="F817" s="3"/>
      <c r="G817" s="182"/>
      <c r="H817" s="182"/>
      <c r="I817" s="194"/>
      <c r="J817" s="196"/>
      <c r="K817" s="196"/>
      <c r="L817" s="196"/>
      <c r="M817" s="196"/>
      <c r="N817" s="196"/>
      <c r="O817" s="196"/>
      <c r="P817" s="196"/>
      <c r="Q817" s="196"/>
      <c r="R817" s="196"/>
      <c r="S817" s="196"/>
      <c r="T817" s="196"/>
      <c r="U817" s="196"/>
      <c r="V817" s="196"/>
      <c r="W817" s="196"/>
      <c r="X817" s="196"/>
      <c r="Y817" s="196"/>
      <c r="Z817" s="196"/>
      <c r="AA817" s="196"/>
      <c r="AB817" s="196"/>
      <c r="AC817" s="115"/>
      <c r="AD817" s="115"/>
      <c r="AE817" s="115"/>
      <c r="AF817" s="115"/>
      <c r="AG817" s="115"/>
      <c r="AH817" s="115"/>
      <c r="AI817" s="115"/>
      <c r="AJ817" s="115"/>
      <c r="AK817" s="115"/>
      <c r="AL817" s="115"/>
      <c r="AM817" s="115"/>
    </row>
    <row r="818" spans="1:39" x14ac:dyDescent="0.25">
      <c r="A818" s="112"/>
      <c r="B818" s="116"/>
      <c r="C818" s="114"/>
      <c r="D818" s="3"/>
      <c r="E818" s="3"/>
      <c r="F818" s="3"/>
      <c r="G818" s="182"/>
      <c r="H818" s="182"/>
      <c r="I818" s="194"/>
      <c r="J818" s="196"/>
      <c r="K818" s="196"/>
      <c r="L818" s="196"/>
      <c r="M818" s="196"/>
      <c r="N818" s="196"/>
      <c r="O818" s="196"/>
      <c r="P818" s="196"/>
      <c r="Q818" s="196"/>
      <c r="R818" s="196"/>
      <c r="S818" s="196"/>
      <c r="T818" s="196"/>
      <c r="U818" s="196"/>
      <c r="V818" s="196"/>
      <c r="W818" s="196"/>
      <c r="X818" s="196"/>
      <c r="Y818" s="196"/>
      <c r="Z818" s="196"/>
      <c r="AA818" s="196"/>
      <c r="AB818" s="196"/>
      <c r="AC818" s="115"/>
      <c r="AD818" s="115"/>
      <c r="AE818" s="115"/>
      <c r="AF818" s="115"/>
      <c r="AG818" s="115"/>
      <c r="AH818" s="115"/>
      <c r="AI818" s="115"/>
      <c r="AJ818" s="115"/>
      <c r="AK818" s="115"/>
      <c r="AL818" s="115"/>
      <c r="AM818" s="115"/>
    </row>
    <row r="819" spans="1:39" x14ac:dyDescent="0.25">
      <c r="A819" s="112"/>
      <c r="B819" s="116"/>
      <c r="C819" s="114"/>
      <c r="D819" s="3"/>
      <c r="E819" s="3"/>
      <c r="F819" s="3"/>
      <c r="G819" s="182"/>
      <c r="H819" s="182"/>
      <c r="I819" s="194"/>
      <c r="J819" s="196"/>
      <c r="K819" s="196"/>
      <c r="L819" s="196"/>
      <c r="M819" s="196"/>
      <c r="N819" s="196"/>
      <c r="O819" s="196"/>
      <c r="P819" s="196"/>
      <c r="Q819" s="196"/>
      <c r="R819" s="196"/>
      <c r="S819" s="196"/>
      <c r="T819" s="196"/>
      <c r="U819" s="196"/>
      <c r="V819" s="196"/>
      <c r="W819" s="196"/>
      <c r="X819" s="196"/>
      <c r="Y819" s="196"/>
      <c r="Z819" s="196"/>
      <c r="AA819" s="196"/>
      <c r="AB819" s="196"/>
      <c r="AC819" s="115"/>
      <c r="AD819" s="115"/>
      <c r="AE819" s="115"/>
      <c r="AF819" s="115"/>
      <c r="AG819" s="115"/>
      <c r="AH819" s="115"/>
      <c r="AI819" s="115"/>
      <c r="AJ819" s="115"/>
      <c r="AK819" s="115"/>
      <c r="AL819" s="115"/>
      <c r="AM819" s="115"/>
    </row>
    <row r="820" spans="1:39" x14ac:dyDescent="0.25">
      <c r="A820" s="112"/>
      <c r="B820" s="116"/>
      <c r="C820" s="114"/>
      <c r="D820" s="3"/>
      <c r="E820" s="3"/>
      <c r="F820" s="3"/>
      <c r="G820" s="182"/>
      <c r="H820" s="182"/>
      <c r="I820" s="194"/>
      <c r="J820" s="196"/>
      <c r="K820" s="196"/>
      <c r="L820" s="196"/>
      <c r="M820" s="196"/>
      <c r="N820" s="196"/>
      <c r="O820" s="196"/>
      <c r="P820" s="196"/>
      <c r="Q820" s="196"/>
      <c r="R820" s="196"/>
      <c r="S820" s="196"/>
      <c r="T820" s="196"/>
      <c r="U820" s="196"/>
      <c r="V820" s="196"/>
      <c r="W820" s="196"/>
      <c r="X820" s="196"/>
      <c r="Y820" s="196"/>
      <c r="Z820" s="196"/>
      <c r="AA820" s="196"/>
      <c r="AB820" s="196"/>
      <c r="AC820" s="115"/>
      <c r="AD820" s="115"/>
      <c r="AE820" s="115"/>
      <c r="AF820" s="115"/>
      <c r="AG820" s="115"/>
      <c r="AH820" s="115"/>
      <c r="AI820" s="115"/>
      <c r="AJ820" s="115"/>
      <c r="AK820" s="115"/>
      <c r="AL820" s="115"/>
      <c r="AM820" s="115"/>
    </row>
    <row r="821" spans="1:39" x14ac:dyDescent="0.25">
      <c r="A821" s="112"/>
      <c r="B821" s="116"/>
      <c r="C821" s="114"/>
      <c r="D821" s="3"/>
      <c r="E821" s="3"/>
      <c r="F821" s="3"/>
      <c r="G821" s="182"/>
      <c r="H821" s="182"/>
      <c r="I821" s="194"/>
      <c r="J821" s="196"/>
      <c r="K821" s="196"/>
      <c r="L821" s="196"/>
      <c r="M821" s="196"/>
      <c r="N821" s="196"/>
      <c r="O821" s="196"/>
      <c r="P821" s="196"/>
      <c r="Q821" s="196"/>
      <c r="R821" s="196"/>
      <c r="S821" s="196"/>
      <c r="T821" s="196"/>
      <c r="U821" s="196"/>
      <c r="V821" s="196"/>
      <c r="W821" s="196"/>
      <c r="X821" s="196"/>
      <c r="Y821" s="196"/>
      <c r="Z821" s="196"/>
      <c r="AA821" s="196"/>
      <c r="AB821" s="196"/>
      <c r="AC821" s="115"/>
      <c r="AD821" s="115"/>
      <c r="AE821" s="115"/>
      <c r="AF821" s="115"/>
      <c r="AG821" s="115"/>
      <c r="AH821" s="115"/>
      <c r="AI821" s="115"/>
      <c r="AJ821" s="115"/>
      <c r="AK821" s="115"/>
      <c r="AL821" s="115"/>
      <c r="AM821" s="115"/>
    </row>
    <row r="822" spans="1:39" x14ac:dyDescent="0.25">
      <c r="A822" s="112"/>
      <c r="B822" s="116"/>
      <c r="C822" s="114"/>
      <c r="D822" s="3"/>
      <c r="E822" s="3"/>
      <c r="F822" s="3"/>
      <c r="G822" s="182"/>
      <c r="H822" s="182"/>
      <c r="I822" s="194"/>
      <c r="J822" s="196"/>
      <c r="K822" s="196"/>
      <c r="L822" s="196"/>
      <c r="M822" s="196"/>
      <c r="N822" s="196"/>
      <c r="O822" s="196"/>
      <c r="P822" s="196"/>
      <c r="Q822" s="196"/>
      <c r="R822" s="196"/>
      <c r="S822" s="196"/>
      <c r="T822" s="196"/>
      <c r="U822" s="196"/>
      <c r="V822" s="196"/>
      <c r="W822" s="196"/>
      <c r="X822" s="196"/>
      <c r="Y822" s="196"/>
      <c r="Z822" s="196"/>
      <c r="AA822" s="196"/>
      <c r="AB822" s="196"/>
      <c r="AC822" s="115"/>
      <c r="AD822" s="115"/>
      <c r="AE822" s="115"/>
      <c r="AF822" s="115"/>
      <c r="AG822" s="115"/>
      <c r="AH822" s="115"/>
      <c r="AI822" s="115"/>
      <c r="AJ822" s="115"/>
      <c r="AK822" s="115"/>
      <c r="AL822" s="115"/>
      <c r="AM822" s="115"/>
    </row>
    <row r="823" spans="1:39" x14ac:dyDescent="0.25">
      <c r="A823" s="112"/>
      <c r="B823" s="113"/>
      <c r="C823" s="112"/>
      <c r="D823" s="115"/>
      <c r="E823" s="115"/>
      <c r="F823" s="115"/>
      <c r="G823" s="185"/>
      <c r="H823" s="185"/>
      <c r="I823" s="196"/>
      <c r="J823" s="196"/>
      <c r="K823" s="196"/>
      <c r="L823" s="196"/>
      <c r="M823" s="196"/>
      <c r="N823" s="196"/>
      <c r="O823" s="196"/>
      <c r="P823" s="196"/>
      <c r="Q823" s="196"/>
      <c r="R823" s="196"/>
      <c r="S823" s="196"/>
      <c r="T823" s="196"/>
      <c r="U823" s="196"/>
      <c r="V823" s="196"/>
      <c r="W823" s="196"/>
      <c r="X823" s="196"/>
      <c r="Y823" s="196"/>
      <c r="Z823" s="196"/>
      <c r="AA823" s="196"/>
      <c r="AB823" s="196"/>
      <c r="AC823" s="115"/>
      <c r="AD823" s="115"/>
      <c r="AE823" s="115"/>
      <c r="AF823" s="115"/>
      <c r="AG823" s="115"/>
      <c r="AH823" s="115"/>
      <c r="AI823" s="115"/>
      <c r="AJ823" s="115"/>
      <c r="AK823" s="115"/>
      <c r="AL823" s="115"/>
      <c r="AM823" s="115"/>
    </row>
    <row r="824" spans="1:39" x14ac:dyDescent="0.25">
      <c r="A824" s="112"/>
      <c r="B824" s="113"/>
      <c r="C824" s="112"/>
      <c r="D824" s="115"/>
      <c r="E824" s="115"/>
      <c r="F824" s="115"/>
      <c r="G824" s="185"/>
      <c r="H824" s="185"/>
      <c r="I824" s="196"/>
      <c r="J824" s="196"/>
      <c r="K824" s="196"/>
      <c r="L824" s="196"/>
      <c r="M824" s="196"/>
      <c r="N824" s="196"/>
      <c r="O824" s="196"/>
      <c r="P824" s="196"/>
      <c r="Q824" s="196"/>
      <c r="R824" s="196"/>
      <c r="S824" s="196"/>
      <c r="T824" s="196"/>
      <c r="U824" s="196"/>
      <c r="V824" s="196"/>
      <c r="W824" s="196"/>
      <c r="X824" s="196"/>
      <c r="Y824" s="196"/>
      <c r="Z824" s="196"/>
      <c r="AA824" s="196"/>
      <c r="AB824" s="196"/>
      <c r="AC824" s="115"/>
      <c r="AD824" s="115"/>
      <c r="AE824" s="115"/>
      <c r="AF824" s="115"/>
      <c r="AG824" s="115"/>
      <c r="AH824" s="115"/>
      <c r="AI824" s="115"/>
      <c r="AJ824" s="115"/>
      <c r="AK824" s="115"/>
      <c r="AL824" s="115"/>
      <c r="AM824" s="115"/>
    </row>
    <row r="825" spans="1:39" x14ac:dyDescent="0.25">
      <c r="A825" s="112"/>
      <c r="B825" s="113"/>
      <c r="C825" s="112"/>
      <c r="D825" s="115"/>
      <c r="E825" s="115"/>
      <c r="F825" s="115"/>
      <c r="G825" s="185"/>
      <c r="H825" s="185"/>
      <c r="I825" s="196"/>
      <c r="J825" s="196"/>
      <c r="K825" s="196"/>
      <c r="L825" s="196"/>
      <c r="M825" s="196"/>
      <c r="N825" s="196"/>
      <c r="O825" s="196"/>
      <c r="P825" s="196"/>
      <c r="Q825" s="196"/>
      <c r="R825" s="196"/>
      <c r="S825" s="196"/>
      <c r="T825" s="196"/>
      <c r="U825" s="196"/>
      <c r="V825" s="196"/>
      <c r="W825" s="196"/>
      <c r="X825" s="196"/>
      <c r="Y825" s="196"/>
      <c r="Z825" s="196"/>
      <c r="AA825" s="196"/>
      <c r="AB825" s="196"/>
      <c r="AC825" s="115"/>
      <c r="AD825" s="115"/>
      <c r="AE825" s="115"/>
      <c r="AF825" s="115"/>
      <c r="AG825" s="115"/>
      <c r="AH825" s="115"/>
      <c r="AI825" s="115"/>
      <c r="AJ825" s="115"/>
      <c r="AK825" s="115"/>
      <c r="AL825" s="115"/>
      <c r="AM825" s="115"/>
    </row>
    <row r="826" spans="1:39" x14ac:dyDescent="0.25">
      <c r="A826" s="112"/>
      <c r="B826" s="113"/>
      <c r="C826" s="112"/>
      <c r="D826" s="115"/>
      <c r="E826" s="115"/>
      <c r="F826" s="115"/>
      <c r="G826" s="185"/>
      <c r="H826" s="185"/>
      <c r="I826" s="196"/>
      <c r="J826" s="196"/>
      <c r="K826" s="196"/>
      <c r="L826" s="196"/>
      <c r="M826" s="196"/>
      <c r="N826" s="196"/>
      <c r="O826" s="196"/>
      <c r="P826" s="196"/>
      <c r="Q826" s="196"/>
      <c r="R826" s="196"/>
      <c r="S826" s="196"/>
      <c r="T826" s="196"/>
      <c r="U826" s="196"/>
      <c r="V826" s="196"/>
      <c r="W826" s="196"/>
      <c r="X826" s="196"/>
      <c r="Y826" s="196"/>
      <c r="Z826" s="196"/>
      <c r="AA826" s="196"/>
      <c r="AB826" s="196"/>
      <c r="AC826" s="115"/>
      <c r="AD826" s="115"/>
      <c r="AE826" s="115"/>
      <c r="AF826" s="115"/>
      <c r="AG826" s="115"/>
      <c r="AH826" s="115"/>
      <c r="AI826" s="115"/>
      <c r="AJ826" s="115"/>
      <c r="AK826" s="115"/>
      <c r="AL826" s="115"/>
      <c r="AM826" s="115"/>
    </row>
    <row r="827" spans="1:39" x14ac:dyDescent="0.25">
      <c r="A827" s="112"/>
      <c r="B827" s="113"/>
      <c r="C827" s="112"/>
      <c r="D827" s="115"/>
      <c r="E827" s="115"/>
      <c r="F827" s="115"/>
      <c r="G827" s="185"/>
      <c r="H827" s="185"/>
      <c r="I827" s="196"/>
      <c r="J827" s="196"/>
      <c r="K827" s="196"/>
      <c r="L827" s="196"/>
      <c r="M827" s="196"/>
      <c r="N827" s="196"/>
      <c r="O827" s="196"/>
      <c r="P827" s="196"/>
      <c r="Q827" s="196"/>
      <c r="R827" s="196"/>
      <c r="S827" s="196"/>
      <c r="T827" s="196"/>
      <c r="U827" s="196"/>
      <c r="V827" s="196"/>
      <c r="W827" s="196"/>
      <c r="X827" s="196"/>
      <c r="Y827" s="196"/>
      <c r="Z827" s="196"/>
      <c r="AA827" s="196"/>
      <c r="AB827" s="196"/>
      <c r="AC827" s="115"/>
      <c r="AD827" s="115"/>
      <c r="AE827" s="115"/>
      <c r="AF827" s="115"/>
      <c r="AG827" s="115"/>
      <c r="AH827" s="115"/>
      <c r="AI827" s="115"/>
      <c r="AJ827" s="115"/>
      <c r="AK827" s="115"/>
      <c r="AL827" s="115"/>
      <c r="AM827" s="115"/>
    </row>
    <row r="828" spans="1:39" x14ac:dyDescent="0.25">
      <c r="A828" s="112"/>
      <c r="B828" s="113"/>
      <c r="C828" s="112"/>
      <c r="D828" s="115"/>
      <c r="E828" s="115"/>
      <c r="F828" s="115"/>
      <c r="G828" s="185"/>
      <c r="H828" s="185"/>
      <c r="I828" s="196"/>
      <c r="J828" s="196"/>
      <c r="K828" s="196"/>
      <c r="L828" s="196"/>
      <c r="M828" s="196"/>
      <c r="N828" s="196"/>
      <c r="O828" s="196"/>
      <c r="P828" s="196"/>
      <c r="Q828" s="196"/>
      <c r="R828" s="196"/>
      <c r="S828" s="196"/>
      <c r="T828" s="196"/>
      <c r="U828" s="196"/>
      <c r="V828" s="196"/>
      <c r="W828" s="196"/>
      <c r="X828" s="196"/>
      <c r="Y828" s="196"/>
      <c r="Z828" s="196"/>
      <c r="AA828" s="196"/>
      <c r="AB828" s="196"/>
      <c r="AC828" s="115"/>
      <c r="AD828" s="115"/>
      <c r="AE828" s="115"/>
      <c r="AF828" s="115"/>
      <c r="AG828" s="115"/>
      <c r="AH828" s="115"/>
      <c r="AI828" s="115"/>
      <c r="AJ828" s="115"/>
      <c r="AK828" s="115"/>
      <c r="AL828" s="115"/>
      <c r="AM828" s="115"/>
    </row>
    <row r="829" spans="1:39" x14ac:dyDescent="0.25">
      <c r="A829" s="112"/>
      <c r="B829" s="113"/>
      <c r="C829" s="112"/>
      <c r="D829" s="115"/>
      <c r="E829" s="115"/>
      <c r="F829" s="115"/>
      <c r="G829" s="185"/>
      <c r="H829" s="185"/>
      <c r="I829" s="196"/>
      <c r="J829" s="196"/>
      <c r="K829" s="196"/>
      <c r="L829" s="196"/>
      <c r="M829" s="196"/>
      <c r="N829" s="196"/>
      <c r="O829" s="196"/>
      <c r="P829" s="196"/>
      <c r="Q829" s="196"/>
      <c r="R829" s="196"/>
      <c r="S829" s="196"/>
      <c r="T829" s="196"/>
      <c r="U829" s="196"/>
      <c r="V829" s="196"/>
      <c r="W829" s="196"/>
      <c r="X829" s="196"/>
      <c r="Y829" s="196"/>
      <c r="Z829" s="196"/>
      <c r="AA829" s="196"/>
      <c r="AB829" s="196"/>
      <c r="AC829" s="115"/>
      <c r="AD829" s="115"/>
      <c r="AE829" s="115"/>
      <c r="AF829" s="115"/>
      <c r="AG829" s="115"/>
      <c r="AH829" s="115"/>
      <c r="AI829" s="115"/>
      <c r="AJ829" s="115"/>
      <c r="AK829" s="115"/>
      <c r="AL829" s="115"/>
      <c r="AM829" s="115"/>
    </row>
    <row r="830" spans="1:39" x14ac:dyDescent="0.25">
      <c r="A830" s="112"/>
      <c r="B830" s="113"/>
      <c r="C830" s="112"/>
      <c r="D830" s="115"/>
      <c r="E830" s="115"/>
      <c r="F830" s="115"/>
      <c r="G830" s="185"/>
      <c r="H830" s="185"/>
      <c r="I830" s="196"/>
      <c r="J830" s="196"/>
      <c r="K830" s="196"/>
      <c r="L830" s="196"/>
      <c r="M830" s="196"/>
      <c r="N830" s="196"/>
      <c r="O830" s="196"/>
      <c r="P830" s="196"/>
      <c r="Q830" s="196"/>
      <c r="R830" s="196"/>
      <c r="S830" s="196"/>
      <c r="T830" s="196"/>
      <c r="U830" s="196"/>
      <c r="V830" s="196"/>
      <c r="W830" s="196"/>
      <c r="X830" s="196"/>
      <c r="Y830" s="196"/>
      <c r="Z830" s="196"/>
      <c r="AA830" s="196"/>
      <c r="AB830" s="196"/>
      <c r="AC830" s="115"/>
      <c r="AD830" s="115"/>
      <c r="AE830" s="115"/>
      <c r="AF830" s="115"/>
      <c r="AG830" s="115"/>
      <c r="AH830" s="115"/>
      <c r="AI830" s="115"/>
      <c r="AJ830" s="115"/>
      <c r="AK830" s="115"/>
      <c r="AL830" s="115"/>
      <c r="AM830" s="115"/>
    </row>
    <row r="831" spans="1:39" x14ac:dyDescent="0.25">
      <c r="A831" s="112"/>
      <c r="B831" s="113"/>
      <c r="C831" s="112"/>
      <c r="D831" s="115"/>
      <c r="E831" s="115"/>
      <c r="F831" s="115"/>
      <c r="G831" s="185"/>
      <c r="H831" s="185"/>
      <c r="I831" s="196"/>
      <c r="J831" s="196"/>
      <c r="K831" s="196"/>
      <c r="L831" s="196"/>
      <c r="M831" s="196"/>
      <c r="N831" s="196"/>
      <c r="O831" s="196"/>
      <c r="P831" s="196"/>
      <c r="Q831" s="196"/>
      <c r="R831" s="196"/>
      <c r="S831" s="196"/>
      <c r="T831" s="196"/>
      <c r="U831" s="196"/>
      <c r="V831" s="196"/>
      <c r="W831" s="196"/>
      <c r="X831" s="196"/>
      <c r="Y831" s="196"/>
      <c r="Z831" s="196"/>
      <c r="AA831" s="196"/>
      <c r="AB831" s="196"/>
      <c r="AC831" s="115"/>
      <c r="AD831" s="115"/>
      <c r="AE831" s="115"/>
      <c r="AF831" s="115"/>
      <c r="AG831" s="115"/>
      <c r="AH831" s="115"/>
      <c r="AI831" s="115"/>
      <c r="AJ831" s="115"/>
      <c r="AK831" s="115"/>
      <c r="AL831" s="115"/>
      <c r="AM831" s="115"/>
    </row>
    <row r="832" spans="1:39" x14ac:dyDescent="0.25">
      <c r="A832" s="112"/>
      <c r="B832" s="113"/>
      <c r="C832" s="112"/>
      <c r="D832" s="115"/>
      <c r="E832" s="115"/>
      <c r="F832" s="115"/>
      <c r="G832" s="185"/>
      <c r="H832" s="185"/>
      <c r="I832" s="196"/>
      <c r="J832" s="196"/>
      <c r="K832" s="196"/>
      <c r="L832" s="196"/>
      <c r="M832" s="196"/>
      <c r="N832" s="196"/>
      <c r="O832" s="196"/>
      <c r="P832" s="196"/>
      <c r="Q832" s="196"/>
      <c r="R832" s="196"/>
      <c r="S832" s="196"/>
      <c r="T832" s="196"/>
      <c r="U832" s="196"/>
      <c r="V832" s="196"/>
      <c r="W832" s="196"/>
      <c r="X832" s="196"/>
      <c r="Y832" s="196"/>
      <c r="Z832" s="196"/>
      <c r="AA832" s="196"/>
      <c r="AB832" s="196"/>
      <c r="AC832" s="115"/>
      <c r="AD832" s="115"/>
      <c r="AE832" s="115"/>
      <c r="AF832" s="115"/>
      <c r="AG832" s="115"/>
      <c r="AH832" s="115"/>
      <c r="AI832" s="115"/>
      <c r="AJ832" s="115"/>
      <c r="AK832" s="115"/>
      <c r="AL832" s="115"/>
      <c r="AM832" s="115"/>
    </row>
    <row r="833" spans="1:39" x14ac:dyDescent="0.25">
      <c r="A833" s="112"/>
      <c r="B833" s="113"/>
      <c r="C833" s="112"/>
      <c r="D833" s="115"/>
      <c r="E833" s="115"/>
      <c r="F833" s="115"/>
      <c r="G833" s="185"/>
      <c r="H833" s="185"/>
      <c r="I833" s="196"/>
      <c r="J833" s="196"/>
      <c r="K833" s="196"/>
      <c r="L833" s="196"/>
      <c r="M833" s="196"/>
      <c r="N833" s="196"/>
      <c r="O833" s="196"/>
      <c r="P833" s="196"/>
      <c r="Q833" s="196"/>
      <c r="R833" s="196"/>
      <c r="S833" s="196"/>
      <c r="T833" s="196"/>
      <c r="U833" s="196"/>
      <c r="V833" s="196"/>
      <c r="W833" s="196"/>
      <c r="X833" s="196"/>
      <c r="Y833" s="196"/>
      <c r="Z833" s="196"/>
      <c r="AA833" s="196"/>
      <c r="AB833" s="196"/>
      <c r="AC833" s="115"/>
      <c r="AD833" s="115"/>
      <c r="AE833" s="115"/>
      <c r="AF833" s="115"/>
      <c r="AG833" s="115"/>
      <c r="AH833" s="115"/>
      <c r="AI833" s="115"/>
      <c r="AJ833" s="115"/>
      <c r="AK833" s="115"/>
      <c r="AL833" s="115"/>
      <c r="AM833" s="115"/>
    </row>
    <row r="834" spans="1:39" x14ac:dyDescent="0.25">
      <c r="A834" s="112"/>
      <c r="B834" s="113"/>
      <c r="C834" s="112"/>
      <c r="D834" s="115"/>
      <c r="E834" s="115"/>
      <c r="F834" s="115"/>
      <c r="G834" s="185"/>
      <c r="H834" s="185"/>
      <c r="I834" s="196"/>
      <c r="J834" s="196"/>
      <c r="K834" s="196"/>
      <c r="L834" s="196"/>
      <c r="M834" s="196"/>
      <c r="N834" s="196"/>
      <c r="O834" s="196"/>
      <c r="P834" s="196"/>
      <c r="Q834" s="196"/>
      <c r="R834" s="196"/>
      <c r="S834" s="196"/>
      <c r="T834" s="196"/>
      <c r="U834" s="196"/>
      <c r="V834" s="196"/>
      <c r="W834" s="196"/>
      <c r="X834" s="196"/>
      <c r="Y834" s="196"/>
      <c r="Z834" s="196"/>
      <c r="AA834" s="196"/>
      <c r="AB834" s="196"/>
      <c r="AC834" s="115"/>
      <c r="AD834" s="115"/>
      <c r="AE834" s="115"/>
      <c r="AF834" s="115"/>
      <c r="AG834" s="115"/>
      <c r="AH834" s="115"/>
      <c r="AI834" s="115"/>
      <c r="AJ834" s="115"/>
      <c r="AK834" s="115"/>
      <c r="AL834" s="115"/>
      <c r="AM834" s="115"/>
    </row>
    <row r="835" spans="1:39" x14ac:dyDescent="0.25">
      <c r="A835" s="112"/>
      <c r="B835" s="113"/>
      <c r="C835" s="112"/>
      <c r="D835" s="115"/>
      <c r="E835" s="115"/>
      <c r="F835" s="115"/>
      <c r="G835" s="185"/>
      <c r="H835" s="185"/>
      <c r="I835" s="196"/>
      <c r="J835" s="196"/>
      <c r="K835" s="196"/>
      <c r="L835" s="196"/>
      <c r="M835" s="196"/>
      <c r="N835" s="196"/>
      <c r="O835" s="196"/>
      <c r="P835" s="196"/>
      <c r="Q835" s="196"/>
      <c r="R835" s="196"/>
      <c r="S835" s="196"/>
      <c r="T835" s="196"/>
      <c r="U835" s="196"/>
      <c r="V835" s="196"/>
      <c r="W835" s="196"/>
      <c r="X835" s="196"/>
      <c r="Y835" s="196"/>
      <c r="Z835" s="196"/>
      <c r="AA835" s="196"/>
      <c r="AB835" s="196"/>
      <c r="AC835" s="115"/>
      <c r="AD835" s="115"/>
      <c r="AE835" s="115"/>
      <c r="AF835" s="115"/>
      <c r="AG835" s="115"/>
      <c r="AH835" s="115"/>
      <c r="AI835" s="115"/>
      <c r="AJ835" s="115"/>
      <c r="AK835" s="115"/>
      <c r="AL835" s="115"/>
      <c r="AM835" s="115"/>
    </row>
    <row r="836" spans="1:39" x14ac:dyDescent="0.25">
      <c r="A836" s="112"/>
      <c r="B836" s="113"/>
      <c r="C836" s="112"/>
      <c r="D836" s="115"/>
      <c r="E836" s="115"/>
      <c r="F836" s="115"/>
      <c r="G836" s="185"/>
      <c r="H836" s="185"/>
      <c r="I836" s="196"/>
      <c r="J836" s="196"/>
      <c r="K836" s="196"/>
      <c r="L836" s="196"/>
      <c r="M836" s="196"/>
      <c r="N836" s="196"/>
      <c r="O836" s="196"/>
      <c r="P836" s="196"/>
      <c r="Q836" s="196"/>
      <c r="R836" s="196"/>
      <c r="S836" s="196"/>
      <c r="T836" s="196"/>
      <c r="U836" s="196"/>
      <c r="V836" s="196"/>
      <c r="W836" s="196"/>
      <c r="X836" s="196"/>
      <c r="Y836" s="196"/>
      <c r="Z836" s="196"/>
      <c r="AA836" s="196"/>
      <c r="AB836" s="196"/>
      <c r="AC836" s="115"/>
      <c r="AD836" s="115"/>
      <c r="AE836" s="115"/>
      <c r="AF836" s="115"/>
      <c r="AG836" s="115"/>
      <c r="AH836" s="115"/>
      <c r="AI836" s="115"/>
      <c r="AJ836" s="115"/>
      <c r="AK836" s="115"/>
      <c r="AL836" s="115"/>
      <c r="AM836" s="115"/>
    </row>
    <row r="837" spans="1:39" x14ac:dyDescent="0.25">
      <c r="A837" s="112"/>
      <c r="B837" s="113"/>
      <c r="C837" s="112"/>
      <c r="D837" s="115"/>
      <c r="E837" s="115"/>
      <c r="F837" s="115"/>
      <c r="G837" s="185"/>
      <c r="H837" s="185"/>
      <c r="I837" s="196"/>
      <c r="J837" s="196"/>
      <c r="K837" s="196"/>
      <c r="L837" s="196"/>
      <c r="M837" s="196"/>
      <c r="N837" s="196"/>
      <c r="O837" s="196"/>
      <c r="P837" s="196"/>
      <c r="Q837" s="196"/>
      <c r="R837" s="196"/>
      <c r="S837" s="196"/>
      <c r="T837" s="196"/>
      <c r="U837" s="196"/>
      <c r="V837" s="196"/>
      <c r="W837" s="196"/>
      <c r="X837" s="196"/>
      <c r="Y837" s="196"/>
      <c r="Z837" s="196"/>
      <c r="AA837" s="196"/>
      <c r="AB837" s="196"/>
      <c r="AC837" s="115"/>
      <c r="AD837" s="115"/>
      <c r="AE837" s="115"/>
      <c r="AF837" s="115"/>
      <c r="AG837" s="115"/>
      <c r="AH837" s="115"/>
      <c r="AI837" s="115"/>
      <c r="AJ837" s="115"/>
      <c r="AK837" s="115"/>
      <c r="AL837" s="115"/>
      <c r="AM837" s="115"/>
    </row>
    <row r="838" spans="1:39" x14ac:dyDescent="0.25">
      <c r="A838" s="112"/>
      <c r="B838" s="113"/>
      <c r="C838" s="112"/>
      <c r="D838" s="115"/>
      <c r="E838" s="115"/>
      <c r="F838" s="115"/>
      <c r="G838" s="185"/>
      <c r="H838" s="185"/>
      <c r="I838" s="196"/>
      <c r="J838" s="196"/>
      <c r="K838" s="196"/>
      <c r="L838" s="196"/>
      <c r="M838" s="196"/>
      <c r="N838" s="196"/>
      <c r="O838" s="196"/>
      <c r="P838" s="196"/>
      <c r="Q838" s="196"/>
      <c r="R838" s="196"/>
      <c r="S838" s="196"/>
      <c r="T838" s="196"/>
      <c r="U838" s="196"/>
      <c r="V838" s="196"/>
      <c r="W838" s="196"/>
      <c r="X838" s="196"/>
      <c r="Y838" s="196"/>
      <c r="Z838" s="196"/>
      <c r="AA838" s="196"/>
      <c r="AB838" s="196"/>
      <c r="AC838" s="115"/>
      <c r="AD838" s="115"/>
      <c r="AE838" s="115"/>
      <c r="AF838" s="115"/>
      <c r="AG838" s="115"/>
      <c r="AH838" s="115"/>
      <c r="AI838" s="115"/>
      <c r="AJ838" s="115"/>
      <c r="AK838" s="115"/>
      <c r="AL838" s="115"/>
      <c r="AM838" s="115"/>
    </row>
    <row r="839" spans="1:39" x14ac:dyDescent="0.25">
      <c r="A839" s="112"/>
      <c r="B839" s="113"/>
      <c r="C839" s="112"/>
      <c r="D839" s="115"/>
      <c r="E839" s="115"/>
      <c r="F839" s="115"/>
      <c r="G839" s="185"/>
      <c r="H839" s="185"/>
      <c r="I839" s="196"/>
      <c r="J839" s="196"/>
      <c r="K839" s="196"/>
      <c r="L839" s="196"/>
      <c r="M839" s="196"/>
      <c r="N839" s="196"/>
      <c r="O839" s="196"/>
      <c r="P839" s="196"/>
      <c r="Q839" s="196"/>
      <c r="R839" s="196"/>
      <c r="S839" s="196"/>
      <c r="T839" s="196"/>
      <c r="U839" s="196"/>
      <c r="V839" s="196"/>
      <c r="W839" s="196"/>
      <c r="X839" s="196"/>
      <c r="Y839" s="196"/>
      <c r="Z839" s="196"/>
      <c r="AA839" s="196"/>
      <c r="AB839" s="196"/>
      <c r="AC839" s="115"/>
      <c r="AD839" s="115"/>
      <c r="AE839" s="115"/>
      <c r="AF839" s="115"/>
      <c r="AG839" s="115"/>
      <c r="AH839" s="115"/>
      <c r="AI839" s="115"/>
      <c r="AJ839" s="115"/>
      <c r="AK839" s="115"/>
      <c r="AL839" s="115"/>
      <c r="AM839" s="115"/>
    </row>
    <row r="840" spans="1:39" x14ac:dyDescent="0.25">
      <c r="A840" s="112"/>
      <c r="B840" s="113"/>
      <c r="C840" s="112"/>
      <c r="D840" s="115"/>
      <c r="E840" s="115"/>
      <c r="F840" s="115"/>
      <c r="G840" s="185"/>
      <c r="H840" s="185"/>
      <c r="I840" s="196"/>
      <c r="J840" s="196"/>
      <c r="K840" s="196"/>
      <c r="L840" s="196"/>
      <c r="M840" s="196"/>
      <c r="N840" s="196"/>
      <c r="O840" s="196"/>
      <c r="P840" s="196"/>
      <c r="Q840" s="196"/>
      <c r="R840" s="196"/>
      <c r="S840" s="196"/>
      <c r="T840" s="196"/>
      <c r="U840" s="196"/>
      <c r="V840" s="196"/>
      <c r="W840" s="196"/>
      <c r="X840" s="196"/>
      <c r="Y840" s="196"/>
      <c r="Z840" s="196"/>
      <c r="AA840" s="196"/>
      <c r="AB840" s="196"/>
      <c r="AC840" s="115"/>
      <c r="AD840" s="115"/>
      <c r="AE840" s="115"/>
      <c r="AF840" s="115"/>
      <c r="AG840" s="115"/>
      <c r="AH840" s="115"/>
      <c r="AI840" s="115"/>
      <c r="AJ840" s="115"/>
      <c r="AK840" s="115"/>
      <c r="AL840" s="115"/>
      <c r="AM840" s="115"/>
    </row>
    <row r="841" spans="1:39" x14ac:dyDescent="0.25">
      <c r="A841" s="112"/>
      <c r="B841" s="113"/>
      <c r="C841" s="112"/>
      <c r="D841" s="115"/>
      <c r="E841" s="115"/>
      <c r="F841" s="115"/>
      <c r="G841" s="185"/>
      <c r="H841" s="185"/>
      <c r="I841" s="196"/>
      <c r="J841" s="196"/>
      <c r="K841" s="196"/>
      <c r="L841" s="196"/>
      <c r="M841" s="196"/>
      <c r="N841" s="196"/>
      <c r="O841" s="196"/>
      <c r="P841" s="196"/>
      <c r="Q841" s="196"/>
      <c r="R841" s="196"/>
      <c r="S841" s="196"/>
      <c r="T841" s="196"/>
      <c r="U841" s="196"/>
      <c r="V841" s="196"/>
      <c r="W841" s="196"/>
      <c r="X841" s="196"/>
      <c r="Y841" s="196"/>
      <c r="Z841" s="196"/>
      <c r="AA841" s="196"/>
      <c r="AB841" s="196"/>
      <c r="AC841" s="115"/>
      <c r="AD841" s="115"/>
      <c r="AE841" s="115"/>
      <c r="AF841" s="115"/>
      <c r="AG841" s="115"/>
      <c r="AH841" s="115"/>
      <c r="AI841" s="115"/>
      <c r="AJ841" s="115"/>
      <c r="AK841" s="115"/>
      <c r="AL841" s="115"/>
      <c r="AM841" s="115"/>
    </row>
    <row r="842" spans="1:39" x14ac:dyDescent="0.25">
      <c r="A842" s="112"/>
      <c r="B842" s="113"/>
      <c r="C842" s="112"/>
      <c r="D842" s="115"/>
      <c r="E842" s="115"/>
      <c r="F842" s="115"/>
      <c r="G842" s="185"/>
      <c r="H842" s="185"/>
      <c r="I842" s="196"/>
      <c r="J842" s="196"/>
      <c r="K842" s="196"/>
      <c r="L842" s="196"/>
      <c r="M842" s="196"/>
      <c r="N842" s="196"/>
      <c r="O842" s="196"/>
      <c r="P842" s="196"/>
      <c r="Q842" s="196"/>
      <c r="R842" s="196"/>
      <c r="S842" s="196"/>
      <c r="T842" s="196"/>
      <c r="U842" s="196"/>
      <c r="V842" s="196"/>
      <c r="W842" s="196"/>
      <c r="X842" s="196"/>
      <c r="Y842" s="196"/>
      <c r="Z842" s="196"/>
      <c r="AA842" s="196"/>
      <c r="AB842" s="196"/>
      <c r="AC842" s="115"/>
      <c r="AD842" s="115"/>
      <c r="AE842" s="115"/>
      <c r="AF842" s="115"/>
      <c r="AG842" s="115"/>
      <c r="AH842" s="115"/>
      <c r="AI842" s="115"/>
      <c r="AJ842" s="115"/>
      <c r="AK842" s="115"/>
      <c r="AL842" s="115"/>
      <c r="AM842" s="115"/>
    </row>
    <row r="843" spans="1:39" x14ac:dyDescent="0.25">
      <c r="A843" s="112"/>
      <c r="B843" s="113"/>
      <c r="C843" s="112"/>
      <c r="D843" s="115"/>
      <c r="E843" s="115"/>
      <c r="F843" s="115"/>
      <c r="G843" s="185"/>
      <c r="H843" s="185"/>
      <c r="I843" s="196"/>
      <c r="J843" s="196"/>
      <c r="K843" s="196"/>
      <c r="L843" s="196"/>
      <c r="M843" s="196"/>
      <c r="N843" s="196"/>
      <c r="O843" s="196"/>
      <c r="P843" s="196"/>
      <c r="Q843" s="196"/>
      <c r="R843" s="196"/>
      <c r="S843" s="196"/>
      <c r="T843" s="196"/>
      <c r="U843" s="196"/>
      <c r="V843" s="196"/>
      <c r="W843" s="196"/>
      <c r="X843" s="196"/>
      <c r="Y843" s="196"/>
      <c r="Z843" s="196"/>
      <c r="AA843" s="196"/>
      <c r="AB843" s="196"/>
      <c r="AC843" s="115"/>
      <c r="AD843" s="115"/>
      <c r="AE843" s="115"/>
      <c r="AF843" s="115"/>
      <c r="AG843" s="115"/>
      <c r="AH843" s="115"/>
      <c r="AI843" s="115"/>
      <c r="AJ843" s="115"/>
      <c r="AK843" s="115"/>
      <c r="AL843" s="115"/>
      <c r="AM843" s="115"/>
    </row>
    <row r="844" spans="1:39" x14ac:dyDescent="0.25">
      <c r="A844" s="112"/>
      <c r="B844" s="113"/>
      <c r="C844" s="112"/>
      <c r="D844" s="115"/>
      <c r="E844" s="115"/>
      <c r="F844" s="115"/>
      <c r="G844" s="185"/>
      <c r="H844" s="185"/>
      <c r="I844" s="196"/>
      <c r="J844" s="196"/>
      <c r="K844" s="196"/>
      <c r="L844" s="196"/>
      <c r="M844" s="196"/>
      <c r="N844" s="196"/>
      <c r="O844" s="196"/>
      <c r="P844" s="196"/>
      <c r="Q844" s="196"/>
      <c r="R844" s="196"/>
      <c r="S844" s="196"/>
      <c r="T844" s="196"/>
      <c r="U844" s="196"/>
      <c r="V844" s="196"/>
      <c r="W844" s="196"/>
      <c r="X844" s="196"/>
      <c r="Y844" s="196"/>
      <c r="Z844" s="196"/>
      <c r="AA844" s="196"/>
      <c r="AB844" s="196"/>
      <c r="AC844" s="115"/>
      <c r="AD844" s="115"/>
      <c r="AE844" s="115"/>
      <c r="AF844" s="115"/>
      <c r="AG844" s="115"/>
      <c r="AH844" s="115"/>
      <c r="AI844" s="115"/>
      <c r="AJ844" s="115"/>
      <c r="AK844" s="115"/>
      <c r="AL844" s="115"/>
      <c r="AM844" s="115"/>
    </row>
    <row r="845" spans="1:39" x14ac:dyDescent="0.25">
      <c r="A845" s="112"/>
      <c r="B845" s="113"/>
      <c r="C845" s="112"/>
      <c r="D845" s="115"/>
      <c r="E845" s="115"/>
      <c r="F845" s="115"/>
      <c r="G845" s="185"/>
      <c r="H845" s="185"/>
      <c r="I845" s="196"/>
      <c r="J845" s="196"/>
      <c r="K845" s="196"/>
      <c r="L845" s="196"/>
      <c r="M845" s="196"/>
      <c r="N845" s="196"/>
      <c r="O845" s="196"/>
      <c r="P845" s="196"/>
      <c r="Q845" s="196"/>
      <c r="R845" s="196"/>
      <c r="S845" s="196"/>
      <c r="T845" s="196"/>
      <c r="U845" s="196"/>
      <c r="V845" s="196"/>
      <c r="W845" s="196"/>
      <c r="X845" s="196"/>
      <c r="Y845" s="196"/>
      <c r="Z845" s="196"/>
      <c r="AA845" s="196"/>
      <c r="AB845" s="196"/>
      <c r="AC845" s="115"/>
      <c r="AD845" s="115"/>
      <c r="AE845" s="115"/>
      <c r="AF845" s="115"/>
      <c r="AG845" s="115"/>
      <c r="AH845" s="115"/>
      <c r="AI845" s="115"/>
      <c r="AJ845" s="115"/>
      <c r="AK845" s="115"/>
      <c r="AL845" s="115"/>
      <c r="AM845" s="115"/>
    </row>
    <row r="846" spans="1:39" x14ac:dyDescent="0.25">
      <c r="A846" s="112"/>
      <c r="B846" s="113"/>
      <c r="C846" s="112"/>
      <c r="D846" s="115"/>
      <c r="E846" s="115"/>
      <c r="F846" s="115"/>
      <c r="G846" s="185"/>
      <c r="H846" s="185"/>
      <c r="I846" s="196"/>
      <c r="J846" s="196"/>
      <c r="K846" s="196"/>
      <c r="L846" s="196"/>
      <c r="M846" s="196"/>
      <c r="N846" s="196"/>
      <c r="O846" s="196"/>
      <c r="P846" s="196"/>
      <c r="Q846" s="196"/>
      <c r="R846" s="196"/>
      <c r="S846" s="196"/>
      <c r="T846" s="196"/>
      <c r="U846" s="196"/>
      <c r="V846" s="196"/>
      <c r="W846" s="196"/>
      <c r="X846" s="196"/>
      <c r="Y846" s="196"/>
      <c r="Z846" s="196"/>
      <c r="AA846" s="196"/>
      <c r="AB846" s="196"/>
      <c r="AC846" s="115"/>
      <c r="AD846" s="115"/>
      <c r="AE846" s="115"/>
      <c r="AF846" s="115"/>
      <c r="AG846" s="115"/>
      <c r="AH846" s="115"/>
      <c r="AI846" s="115"/>
      <c r="AJ846" s="115"/>
      <c r="AK846" s="115"/>
      <c r="AL846" s="115"/>
      <c r="AM846" s="115"/>
    </row>
    <row r="847" spans="1:39" x14ac:dyDescent="0.25">
      <c r="A847" s="112"/>
      <c r="B847" s="113"/>
      <c r="C847" s="112"/>
      <c r="D847" s="115"/>
      <c r="E847" s="115"/>
      <c r="F847" s="115"/>
      <c r="G847" s="185"/>
      <c r="H847" s="185"/>
      <c r="I847" s="196"/>
      <c r="J847" s="196"/>
      <c r="K847" s="196"/>
      <c r="L847" s="196"/>
      <c r="M847" s="196"/>
      <c r="N847" s="196"/>
      <c r="O847" s="196"/>
      <c r="P847" s="196"/>
      <c r="Q847" s="196"/>
      <c r="R847" s="196"/>
      <c r="S847" s="196"/>
      <c r="T847" s="196"/>
      <c r="U847" s="196"/>
      <c r="V847" s="196"/>
      <c r="W847" s="196"/>
      <c r="X847" s="196"/>
      <c r="Y847" s="196"/>
      <c r="Z847" s="196"/>
      <c r="AA847" s="196"/>
      <c r="AB847" s="196"/>
      <c r="AC847" s="115"/>
      <c r="AD847" s="115"/>
      <c r="AE847" s="115"/>
      <c r="AF847" s="115"/>
      <c r="AG847" s="115"/>
      <c r="AH847" s="115"/>
      <c r="AI847" s="115"/>
      <c r="AJ847" s="115"/>
      <c r="AK847" s="115"/>
      <c r="AL847" s="115"/>
      <c r="AM847" s="115"/>
    </row>
    <row r="848" spans="1:39" x14ac:dyDescent="0.25">
      <c r="A848" s="112"/>
      <c r="B848" s="113"/>
      <c r="C848" s="112"/>
      <c r="D848" s="115"/>
      <c r="E848" s="115"/>
      <c r="F848" s="115"/>
      <c r="G848" s="185"/>
      <c r="H848" s="185"/>
      <c r="I848" s="196"/>
      <c r="J848" s="196"/>
      <c r="K848" s="196"/>
      <c r="L848" s="196"/>
      <c r="M848" s="196"/>
      <c r="N848" s="196"/>
      <c r="O848" s="196"/>
      <c r="P848" s="196"/>
      <c r="Q848" s="196"/>
      <c r="R848" s="196"/>
      <c r="S848" s="196"/>
      <c r="T848" s="196"/>
      <c r="U848" s="196"/>
      <c r="V848" s="196"/>
      <c r="W848" s="196"/>
      <c r="X848" s="196"/>
      <c r="Y848" s="196"/>
      <c r="Z848" s="196"/>
      <c r="AA848" s="196"/>
      <c r="AB848" s="196"/>
      <c r="AC848" s="115"/>
      <c r="AD848" s="115"/>
      <c r="AE848" s="115"/>
      <c r="AF848" s="115"/>
      <c r="AG848" s="115"/>
      <c r="AH848" s="115"/>
      <c r="AI848" s="115"/>
      <c r="AJ848" s="115"/>
      <c r="AK848" s="115"/>
      <c r="AL848" s="115"/>
      <c r="AM848" s="115"/>
    </row>
    <row r="849" spans="1:39" x14ac:dyDescent="0.25">
      <c r="A849" s="112"/>
      <c r="B849" s="113"/>
      <c r="C849" s="112"/>
      <c r="D849" s="115"/>
      <c r="E849" s="115"/>
      <c r="F849" s="115"/>
      <c r="G849" s="185"/>
      <c r="H849" s="185"/>
      <c r="I849" s="196"/>
      <c r="J849" s="196"/>
      <c r="K849" s="196"/>
      <c r="L849" s="196"/>
      <c r="M849" s="196"/>
      <c r="N849" s="196"/>
      <c r="O849" s="196"/>
      <c r="P849" s="196"/>
      <c r="Q849" s="196"/>
      <c r="R849" s="196"/>
      <c r="S849" s="196"/>
      <c r="T849" s="196"/>
      <c r="U849" s="196"/>
      <c r="V849" s="196"/>
      <c r="W849" s="196"/>
      <c r="X849" s="196"/>
      <c r="Y849" s="196"/>
      <c r="Z849" s="196"/>
      <c r="AA849" s="196"/>
      <c r="AB849" s="196"/>
      <c r="AC849" s="115"/>
      <c r="AD849" s="115"/>
      <c r="AE849" s="115"/>
      <c r="AF849" s="115"/>
      <c r="AG849" s="115"/>
      <c r="AH849" s="115"/>
      <c r="AI849" s="115"/>
      <c r="AJ849" s="115"/>
      <c r="AK849" s="115"/>
      <c r="AL849" s="115"/>
      <c r="AM849" s="115"/>
    </row>
    <row r="850" spans="1:39" x14ac:dyDescent="0.25">
      <c r="A850" s="112"/>
      <c r="B850" s="113"/>
      <c r="C850" s="112"/>
      <c r="D850" s="115"/>
      <c r="E850" s="115"/>
      <c r="F850" s="115"/>
      <c r="G850" s="185"/>
      <c r="H850" s="185"/>
      <c r="I850" s="196"/>
      <c r="J850" s="196"/>
      <c r="K850" s="196"/>
      <c r="L850" s="196"/>
      <c r="M850" s="196"/>
      <c r="N850" s="196"/>
      <c r="O850" s="196"/>
      <c r="P850" s="196"/>
      <c r="Q850" s="196"/>
      <c r="R850" s="196"/>
      <c r="S850" s="196"/>
      <c r="T850" s="196"/>
      <c r="U850" s="196"/>
      <c r="V850" s="196"/>
      <c r="W850" s="196"/>
      <c r="X850" s="196"/>
      <c r="Y850" s="196"/>
      <c r="Z850" s="196"/>
      <c r="AA850" s="196"/>
      <c r="AB850" s="196"/>
      <c r="AC850" s="115"/>
      <c r="AD850" s="115"/>
      <c r="AE850" s="115"/>
      <c r="AF850" s="115"/>
      <c r="AG850" s="115"/>
      <c r="AH850" s="115"/>
      <c r="AI850" s="115"/>
      <c r="AJ850" s="115"/>
      <c r="AK850" s="115"/>
      <c r="AL850" s="115"/>
      <c r="AM850" s="115"/>
    </row>
    <row r="851" spans="1:39" x14ac:dyDescent="0.25">
      <c r="A851" s="112"/>
      <c r="B851" s="113"/>
      <c r="C851" s="112"/>
      <c r="D851" s="115"/>
      <c r="E851" s="115"/>
      <c r="F851" s="115"/>
      <c r="G851" s="185"/>
      <c r="H851" s="185"/>
      <c r="I851" s="196"/>
      <c r="J851" s="196"/>
      <c r="K851" s="196"/>
      <c r="L851" s="196"/>
      <c r="M851" s="196"/>
      <c r="N851" s="196"/>
      <c r="O851" s="196"/>
      <c r="P851" s="196"/>
      <c r="Q851" s="196"/>
      <c r="R851" s="196"/>
      <c r="S851" s="196"/>
      <c r="T851" s="196"/>
      <c r="U851" s="196"/>
      <c r="V851" s="196"/>
      <c r="W851" s="196"/>
      <c r="X851" s="196"/>
      <c r="Y851" s="196"/>
      <c r="Z851" s="196"/>
      <c r="AA851" s="196"/>
      <c r="AB851" s="196"/>
      <c r="AC851" s="115"/>
      <c r="AD851" s="115"/>
      <c r="AE851" s="115"/>
      <c r="AF851" s="115"/>
      <c r="AG851" s="115"/>
      <c r="AH851" s="115"/>
      <c r="AI851" s="115"/>
      <c r="AJ851" s="115"/>
      <c r="AK851" s="115"/>
      <c r="AL851" s="115"/>
      <c r="AM851" s="115"/>
    </row>
    <row r="852" spans="1:39" x14ac:dyDescent="0.25">
      <c r="A852" s="112"/>
      <c r="B852" s="113"/>
      <c r="C852" s="112"/>
      <c r="D852" s="115"/>
      <c r="E852" s="115"/>
      <c r="F852" s="115"/>
      <c r="G852" s="185"/>
      <c r="H852" s="185"/>
      <c r="I852" s="196"/>
      <c r="J852" s="196"/>
      <c r="K852" s="196"/>
      <c r="L852" s="196"/>
      <c r="M852" s="196"/>
      <c r="N852" s="196"/>
      <c r="O852" s="196"/>
      <c r="P852" s="196"/>
      <c r="Q852" s="196"/>
      <c r="R852" s="196"/>
      <c r="S852" s="196"/>
      <c r="T852" s="196"/>
      <c r="U852" s="196"/>
      <c r="V852" s="196"/>
      <c r="W852" s="196"/>
      <c r="X852" s="196"/>
      <c r="Y852" s="196"/>
      <c r="Z852" s="196"/>
      <c r="AA852" s="196"/>
      <c r="AB852" s="196"/>
      <c r="AC852" s="115"/>
      <c r="AD852" s="115"/>
      <c r="AE852" s="115"/>
      <c r="AF852" s="115"/>
      <c r="AG852" s="115"/>
      <c r="AH852" s="115"/>
      <c r="AI852" s="115"/>
      <c r="AJ852" s="115"/>
      <c r="AK852" s="115"/>
      <c r="AL852" s="115"/>
      <c r="AM852" s="115"/>
    </row>
    <row r="853" spans="1:39" x14ac:dyDescent="0.25">
      <c r="A853" s="112"/>
      <c r="B853" s="113"/>
      <c r="C853" s="112"/>
      <c r="D853" s="115"/>
      <c r="E853" s="115"/>
      <c r="F853" s="115"/>
      <c r="G853" s="185"/>
      <c r="H853" s="185"/>
      <c r="I853" s="196"/>
      <c r="J853" s="196"/>
      <c r="K853" s="196"/>
      <c r="L853" s="196"/>
      <c r="M853" s="196"/>
      <c r="N853" s="196"/>
      <c r="O853" s="196"/>
      <c r="P853" s="196"/>
      <c r="Q853" s="196"/>
      <c r="R853" s="196"/>
      <c r="S853" s="196"/>
      <c r="T853" s="196"/>
      <c r="U853" s="196"/>
      <c r="V853" s="196"/>
      <c r="W853" s="196"/>
      <c r="X853" s="196"/>
      <c r="Y853" s="196"/>
      <c r="Z853" s="196"/>
      <c r="AA853" s="196"/>
      <c r="AB853" s="196"/>
      <c r="AC853" s="115"/>
      <c r="AD853" s="115"/>
      <c r="AE853" s="115"/>
      <c r="AF853" s="115"/>
      <c r="AG853" s="115"/>
      <c r="AH853" s="115"/>
      <c r="AI853" s="115"/>
      <c r="AJ853" s="115"/>
      <c r="AK853" s="115"/>
      <c r="AL853" s="115"/>
      <c r="AM853" s="115"/>
    </row>
    <row r="854" spans="1:39" x14ac:dyDescent="0.25">
      <c r="A854" s="112"/>
      <c r="B854" s="113"/>
      <c r="C854" s="112"/>
      <c r="D854" s="115"/>
      <c r="E854" s="115"/>
      <c r="F854" s="115"/>
      <c r="G854" s="185"/>
      <c r="H854" s="185"/>
      <c r="I854" s="196"/>
      <c r="J854" s="196"/>
      <c r="K854" s="196"/>
      <c r="L854" s="196"/>
      <c r="M854" s="196"/>
      <c r="N854" s="196"/>
      <c r="O854" s="196"/>
      <c r="P854" s="196"/>
      <c r="Q854" s="196"/>
      <c r="R854" s="196"/>
      <c r="S854" s="196"/>
      <c r="T854" s="196"/>
      <c r="U854" s="196"/>
      <c r="V854" s="196"/>
      <c r="W854" s="196"/>
      <c r="X854" s="196"/>
      <c r="Y854" s="196"/>
      <c r="Z854" s="196"/>
      <c r="AA854" s="196"/>
      <c r="AB854" s="196"/>
      <c r="AC854" s="115"/>
      <c r="AD854" s="115"/>
      <c r="AE854" s="115"/>
      <c r="AF854" s="115"/>
      <c r="AG854" s="115"/>
      <c r="AH854" s="115"/>
      <c r="AI854" s="115"/>
      <c r="AJ854" s="115"/>
      <c r="AK854" s="115"/>
      <c r="AL854" s="115"/>
      <c r="AM854" s="115"/>
    </row>
    <row r="855" spans="1:39" x14ac:dyDescent="0.25">
      <c r="A855" s="112"/>
      <c r="B855" s="113"/>
      <c r="C855" s="112"/>
      <c r="D855" s="115"/>
      <c r="E855" s="115"/>
      <c r="F855" s="115"/>
      <c r="G855" s="185"/>
      <c r="H855" s="185"/>
      <c r="I855" s="196"/>
      <c r="J855" s="196"/>
      <c r="K855" s="196"/>
      <c r="L855" s="196"/>
      <c r="M855" s="196"/>
      <c r="N855" s="196"/>
      <c r="O855" s="196"/>
      <c r="P855" s="196"/>
      <c r="Q855" s="196"/>
      <c r="R855" s="196"/>
      <c r="S855" s="196"/>
      <c r="T855" s="196"/>
      <c r="U855" s="196"/>
      <c r="V855" s="196"/>
      <c r="W855" s="196"/>
      <c r="X855" s="196"/>
      <c r="Y855" s="196"/>
      <c r="Z855" s="196"/>
      <c r="AA855" s="196"/>
      <c r="AB855" s="196"/>
      <c r="AC855" s="115"/>
      <c r="AD855" s="115"/>
      <c r="AE855" s="115"/>
      <c r="AF855" s="115"/>
      <c r="AG855" s="115"/>
      <c r="AH855" s="115"/>
      <c r="AI855" s="115"/>
      <c r="AJ855" s="115"/>
      <c r="AK855" s="115"/>
      <c r="AL855" s="115"/>
      <c r="AM855" s="115"/>
    </row>
    <row r="856" spans="1:39" x14ac:dyDescent="0.25">
      <c r="A856" s="112"/>
      <c r="B856" s="113"/>
      <c r="C856" s="112"/>
      <c r="D856" s="115"/>
      <c r="E856" s="115"/>
      <c r="F856" s="115"/>
      <c r="G856" s="185"/>
      <c r="H856" s="185"/>
      <c r="I856" s="196"/>
      <c r="J856" s="196"/>
      <c r="K856" s="196"/>
      <c r="L856" s="196"/>
      <c r="M856" s="196"/>
      <c r="N856" s="196"/>
      <c r="O856" s="196"/>
      <c r="P856" s="196"/>
      <c r="Q856" s="196"/>
      <c r="R856" s="196"/>
      <c r="S856" s="196"/>
      <c r="T856" s="196"/>
      <c r="U856" s="196"/>
      <c r="V856" s="196"/>
      <c r="W856" s="196"/>
      <c r="X856" s="196"/>
      <c r="Y856" s="196"/>
      <c r="Z856" s="196"/>
      <c r="AA856" s="196"/>
      <c r="AB856" s="196"/>
      <c r="AC856" s="115"/>
      <c r="AD856" s="115"/>
      <c r="AE856" s="115"/>
      <c r="AF856" s="115"/>
      <c r="AG856" s="115"/>
      <c r="AH856" s="115"/>
      <c r="AI856" s="115"/>
      <c r="AJ856" s="115"/>
      <c r="AK856" s="115"/>
      <c r="AL856" s="115"/>
      <c r="AM856" s="115"/>
    </row>
    <row r="857" spans="1:39" x14ac:dyDescent="0.25">
      <c r="A857" s="112"/>
      <c r="B857" s="113"/>
      <c r="C857" s="112"/>
      <c r="D857" s="115"/>
      <c r="E857" s="115"/>
      <c r="F857" s="115"/>
      <c r="G857" s="185"/>
      <c r="H857" s="185"/>
      <c r="I857" s="196"/>
      <c r="J857" s="196"/>
      <c r="K857" s="196"/>
      <c r="L857" s="196"/>
      <c r="M857" s="196"/>
      <c r="N857" s="196"/>
      <c r="O857" s="196"/>
      <c r="P857" s="196"/>
      <c r="Q857" s="196"/>
      <c r="R857" s="196"/>
      <c r="S857" s="196"/>
      <c r="T857" s="196"/>
      <c r="U857" s="196"/>
      <c r="V857" s="196"/>
      <c r="W857" s="196"/>
      <c r="X857" s="196"/>
      <c r="Y857" s="196"/>
      <c r="Z857" s="196"/>
      <c r="AA857" s="196"/>
      <c r="AB857" s="196"/>
      <c r="AC857" s="115"/>
      <c r="AD857" s="115"/>
      <c r="AE857" s="115"/>
      <c r="AF857" s="115"/>
      <c r="AG857" s="115"/>
      <c r="AH857" s="115"/>
      <c r="AI857" s="115"/>
      <c r="AJ857" s="115"/>
      <c r="AK857" s="115"/>
      <c r="AL857" s="115"/>
      <c r="AM857" s="115"/>
    </row>
    <row r="858" spans="1:39" x14ac:dyDescent="0.25">
      <c r="A858" s="112"/>
      <c r="B858" s="113"/>
      <c r="C858" s="112"/>
      <c r="D858" s="115"/>
      <c r="E858" s="115"/>
      <c r="F858" s="115"/>
      <c r="G858" s="185"/>
      <c r="H858" s="185"/>
      <c r="I858" s="196"/>
      <c r="J858" s="196"/>
      <c r="K858" s="196"/>
      <c r="L858" s="196"/>
      <c r="M858" s="196"/>
      <c r="N858" s="196"/>
      <c r="O858" s="196"/>
      <c r="P858" s="196"/>
      <c r="Q858" s="196"/>
      <c r="R858" s="196"/>
      <c r="S858" s="196"/>
      <c r="T858" s="196"/>
      <c r="U858" s="196"/>
      <c r="V858" s="196"/>
      <c r="W858" s="196"/>
      <c r="X858" s="196"/>
      <c r="Y858" s="196"/>
      <c r="Z858" s="196"/>
      <c r="AA858" s="196"/>
      <c r="AB858" s="196"/>
      <c r="AC858" s="115"/>
      <c r="AD858" s="115"/>
      <c r="AE858" s="115"/>
      <c r="AF858" s="115"/>
      <c r="AG858" s="115"/>
      <c r="AH858" s="115"/>
      <c r="AI858" s="115"/>
      <c r="AJ858" s="115"/>
      <c r="AK858" s="115"/>
      <c r="AL858" s="115"/>
      <c r="AM858" s="115"/>
    </row>
    <row r="859" spans="1:39" x14ac:dyDescent="0.25">
      <c r="A859" s="112"/>
      <c r="B859" s="113"/>
      <c r="C859" s="112"/>
      <c r="D859" s="115"/>
      <c r="E859" s="115"/>
      <c r="F859" s="115"/>
      <c r="G859" s="185"/>
      <c r="H859" s="185"/>
      <c r="I859" s="196"/>
      <c r="J859" s="196"/>
      <c r="K859" s="196"/>
      <c r="L859" s="196"/>
      <c r="M859" s="196"/>
      <c r="N859" s="196"/>
      <c r="O859" s="196"/>
      <c r="P859" s="196"/>
      <c r="Q859" s="196"/>
      <c r="R859" s="196"/>
      <c r="S859" s="196"/>
      <c r="T859" s="196"/>
      <c r="U859" s="196"/>
      <c r="V859" s="196"/>
      <c r="W859" s="196"/>
      <c r="X859" s="196"/>
      <c r="Y859" s="196"/>
      <c r="Z859" s="196"/>
      <c r="AA859" s="196"/>
      <c r="AB859" s="196"/>
      <c r="AC859" s="115"/>
      <c r="AD859" s="115"/>
      <c r="AE859" s="115"/>
      <c r="AF859" s="115"/>
      <c r="AG859" s="115"/>
      <c r="AH859" s="115"/>
      <c r="AI859" s="115"/>
      <c r="AJ859" s="115"/>
      <c r="AK859" s="115"/>
      <c r="AL859" s="115"/>
      <c r="AM859" s="115"/>
    </row>
    <row r="860" spans="1:39" x14ac:dyDescent="0.25">
      <c r="A860" s="112"/>
      <c r="B860" s="113"/>
      <c r="C860" s="112"/>
      <c r="D860" s="115"/>
      <c r="E860" s="115"/>
      <c r="F860" s="115"/>
      <c r="G860" s="185"/>
      <c r="H860" s="185"/>
      <c r="I860" s="196"/>
      <c r="J860" s="196"/>
      <c r="K860" s="196"/>
      <c r="L860" s="196"/>
      <c r="M860" s="196"/>
      <c r="N860" s="196"/>
      <c r="O860" s="196"/>
      <c r="P860" s="196"/>
      <c r="Q860" s="196"/>
      <c r="R860" s="196"/>
      <c r="S860" s="196"/>
      <c r="T860" s="196"/>
      <c r="U860" s="196"/>
      <c r="V860" s="196"/>
      <c r="W860" s="196"/>
      <c r="X860" s="196"/>
      <c r="Y860" s="196"/>
      <c r="Z860" s="196"/>
      <c r="AA860" s="196"/>
      <c r="AB860" s="196"/>
      <c r="AC860" s="115"/>
      <c r="AD860" s="115"/>
      <c r="AE860" s="115"/>
      <c r="AF860" s="115"/>
      <c r="AG860" s="115"/>
      <c r="AH860" s="115"/>
      <c r="AI860" s="115"/>
      <c r="AJ860" s="115"/>
      <c r="AK860" s="115"/>
      <c r="AL860" s="115"/>
      <c r="AM860" s="115"/>
    </row>
    <row r="861" spans="1:39" x14ac:dyDescent="0.25">
      <c r="A861" s="112"/>
      <c r="B861" s="113"/>
      <c r="C861" s="112"/>
      <c r="D861" s="115"/>
      <c r="E861" s="115"/>
      <c r="F861" s="115"/>
      <c r="G861" s="185"/>
      <c r="H861" s="185"/>
      <c r="I861" s="196"/>
      <c r="J861" s="196"/>
      <c r="K861" s="196"/>
      <c r="L861" s="196"/>
      <c r="M861" s="196"/>
      <c r="N861" s="196"/>
      <c r="O861" s="196"/>
      <c r="P861" s="196"/>
      <c r="Q861" s="196"/>
      <c r="R861" s="196"/>
      <c r="S861" s="196"/>
      <c r="T861" s="196"/>
      <c r="U861" s="196"/>
      <c r="V861" s="196"/>
      <c r="W861" s="196"/>
      <c r="X861" s="196"/>
      <c r="Y861" s="196"/>
      <c r="Z861" s="196"/>
      <c r="AA861" s="196"/>
      <c r="AB861" s="196"/>
      <c r="AC861" s="115"/>
      <c r="AD861" s="115"/>
      <c r="AE861" s="115"/>
      <c r="AF861" s="115"/>
      <c r="AG861" s="115"/>
      <c r="AH861" s="115"/>
      <c r="AI861" s="115"/>
      <c r="AJ861" s="115"/>
      <c r="AK861" s="115"/>
      <c r="AL861" s="115"/>
      <c r="AM861" s="115"/>
    </row>
    <row r="862" spans="1:39" x14ac:dyDescent="0.25">
      <c r="A862" s="112"/>
      <c r="B862" s="113"/>
      <c r="C862" s="112"/>
      <c r="D862" s="115"/>
      <c r="E862" s="115"/>
      <c r="F862" s="115"/>
      <c r="G862" s="185"/>
      <c r="H862" s="185"/>
      <c r="I862" s="196"/>
      <c r="J862" s="196"/>
      <c r="K862" s="196"/>
      <c r="L862" s="196"/>
      <c r="M862" s="196"/>
      <c r="N862" s="196"/>
      <c r="O862" s="196"/>
      <c r="P862" s="196"/>
      <c r="Q862" s="196"/>
      <c r="R862" s="196"/>
      <c r="S862" s="196"/>
      <c r="T862" s="196"/>
      <c r="U862" s="196"/>
      <c r="V862" s="196"/>
      <c r="W862" s="196"/>
      <c r="X862" s="196"/>
      <c r="Y862" s="196"/>
      <c r="Z862" s="196"/>
      <c r="AA862" s="196"/>
      <c r="AB862" s="196"/>
      <c r="AC862" s="115"/>
      <c r="AD862" s="115"/>
      <c r="AE862" s="115"/>
      <c r="AF862" s="115"/>
      <c r="AG862" s="115"/>
      <c r="AH862" s="115"/>
      <c r="AI862" s="115"/>
      <c r="AJ862" s="115"/>
      <c r="AK862" s="115"/>
      <c r="AL862" s="115"/>
      <c r="AM862" s="115"/>
    </row>
    <row r="863" spans="1:39" x14ac:dyDescent="0.25">
      <c r="A863" s="112"/>
      <c r="B863" s="113"/>
      <c r="C863" s="112"/>
      <c r="D863" s="115"/>
      <c r="E863" s="115"/>
      <c r="F863" s="115"/>
      <c r="G863" s="185"/>
      <c r="H863" s="185"/>
      <c r="I863" s="196"/>
      <c r="J863" s="196"/>
      <c r="K863" s="196"/>
      <c r="L863" s="196"/>
      <c r="M863" s="196"/>
      <c r="N863" s="196"/>
      <c r="O863" s="196"/>
      <c r="P863" s="196"/>
      <c r="Q863" s="196"/>
      <c r="R863" s="196"/>
      <c r="S863" s="196"/>
      <c r="T863" s="196"/>
      <c r="U863" s="196"/>
      <c r="V863" s="196"/>
      <c r="W863" s="196"/>
      <c r="X863" s="196"/>
      <c r="Y863" s="196"/>
      <c r="Z863" s="196"/>
      <c r="AA863" s="196"/>
      <c r="AB863" s="196"/>
      <c r="AC863" s="115"/>
      <c r="AD863" s="115"/>
      <c r="AE863" s="115"/>
      <c r="AF863" s="115"/>
      <c r="AG863" s="115"/>
      <c r="AH863" s="115"/>
      <c r="AI863" s="115"/>
      <c r="AJ863" s="115"/>
      <c r="AK863" s="115"/>
      <c r="AL863" s="115"/>
      <c r="AM863" s="115"/>
    </row>
    <row r="864" spans="1:39" x14ac:dyDescent="0.25">
      <c r="A864" s="112"/>
      <c r="B864" s="113"/>
      <c r="C864" s="112"/>
      <c r="D864" s="115"/>
      <c r="E864" s="115"/>
      <c r="F864" s="115"/>
      <c r="G864" s="185"/>
      <c r="H864" s="185"/>
      <c r="I864" s="196"/>
      <c r="J864" s="196"/>
      <c r="K864" s="196"/>
      <c r="L864" s="196"/>
      <c r="M864" s="196"/>
      <c r="N864" s="196"/>
      <c r="O864" s="196"/>
      <c r="P864" s="196"/>
      <c r="Q864" s="196"/>
      <c r="R864" s="196"/>
      <c r="S864" s="196"/>
      <c r="T864" s="196"/>
      <c r="U864" s="196"/>
      <c r="V864" s="196"/>
      <c r="W864" s="196"/>
      <c r="X864" s="196"/>
      <c r="Y864" s="196"/>
      <c r="Z864" s="196"/>
      <c r="AA864" s="196"/>
      <c r="AB864" s="196"/>
      <c r="AC864" s="115"/>
      <c r="AD864" s="115"/>
      <c r="AE864" s="115"/>
      <c r="AF864" s="115"/>
      <c r="AG864" s="115"/>
      <c r="AH864" s="115"/>
      <c r="AI864" s="115"/>
      <c r="AJ864" s="115"/>
      <c r="AK864" s="115"/>
      <c r="AL864" s="115"/>
      <c r="AM864" s="115"/>
    </row>
    <row r="865" spans="1:39" x14ac:dyDescent="0.25">
      <c r="A865" s="112"/>
      <c r="B865" s="113"/>
      <c r="C865" s="112"/>
      <c r="D865" s="115"/>
      <c r="E865" s="115"/>
      <c r="F865" s="115"/>
      <c r="G865" s="185"/>
      <c r="H865" s="185"/>
      <c r="I865" s="196"/>
      <c r="J865" s="196"/>
      <c r="K865" s="196"/>
      <c r="L865" s="196"/>
      <c r="M865" s="196"/>
      <c r="N865" s="196"/>
      <c r="O865" s="196"/>
      <c r="P865" s="196"/>
      <c r="Q865" s="196"/>
      <c r="R865" s="196"/>
      <c r="S865" s="196"/>
      <c r="T865" s="196"/>
      <c r="U865" s="196"/>
      <c r="V865" s="196"/>
      <c r="W865" s="196"/>
      <c r="X865" s="196"/>
      <c r="Y865" s="196"/>
      <c r="Z865" s="196"/>
      <c r="AA865" s="196"/>
      <c r="AB865" s="196"/>
      <c r="AC865" s="115"/>
      <c r="AD865" s="115"/>
      <c r="AE865" s="115"/>
      <c r="AF865" s="115"/>
      <c r="AG865" s="115"/>
      <c r="AH865" s="115"/>
      <c r="AI865" s="115"/>
      <c r="AJ865" s="115"/>
      <c r="AK865" s="115"/>
      <c r="AL865" s="115"/>
      <c r="AM865" s="115"/>
    </row>
    <row r="866" spans="1:39" x14ac:dyDescent="0.25">
      <c r="A866" s="112"/>
      <c r="B866" s="113"/>
      <c r="C866" s="112"/>
      <c r="D866" s="115"/>
      <c r="E866" s="115"/>
      <c r="F866" s="115"/>
      <c r="G866" s="185"/>
      <c r="H866" s="185"/>
      <c r="I866" s="196"/>
      <c r="J866" s="196"/>
      <c r="K866" s="196"/>
      <c r="L866" s="196"/>
      <c r="M866" s="196"/>
      <c r="N866" s="196"/>
      <c r="O866" s="196"/>
      <c r="P866" s="196"/>
      <c r="Q866" s="196"/>
      <c r="R866" s="196"/>
      <c r="S866" s="196"/>
      <c r="T866" s="196"/>
      <c r="U866" s="196"/>
      <c r="V866" s="196"/>
      <c r="W866" s="196"/>
      <c r="X866" s="196"/>
      <c r="Y866" s="196"/>
      <c r="Z866" s="196"/>
      <c r="AA866" s="196"/>
      <c r="AB866" s="196"/>
      <c r="AC866" s="115"/>
      <c r="AD866" s="115"/>
      <c r="AE866" s="115"/>
      <c r="AF866" s="115"/>
      <c r="AG866" s="115"/>
      <c r="AH866" s="115"/>
      <c r="AI866" s="115"/>
      <c r="AJ866" s="115"/>
      <c r="AK866" s="115"/>
      <c r="AL866" s="115"/>
      <c r="AM866" s="115"/>
    </row>
    <row r="867" spans="1:39" x14ac:dyDescent="0.25">
      <c r="A867" s="112"/>
      <c r="B867" s="113"/>
      <c r="C867" s="112"/>
      <c r="D867" s="115"/>
      <c r="E867" s="115"/>
      <c r="F867" s="115"/>
      <c r="G867" s="185"/>
      <c r="H867" s="185"/>
      <c r="I867" s="196"/>
      <c r="J867" s="196"/>
      <c r="K867" s="196"/>
      <c r="L867" s="196"/>
      <c r="M867" s="196"/>
      <c r="N867" s="196"/>
      <c r="O867" s="196"/>
      <c r="P867" s="196"/>
      <c r="Q867" s="196"/>
      <c r="R867" s="196"/>
      <c r="S867" s="196"/>
      <c r="T867" s="196"/>
      <c r="U867" s="196"/>
      <c r="V867" s="196"/>
      <c r="W867" s="196"/>
      <c r="X867" s="196"/>
      <c r="Y867" s="196"/>
      <c r="Z867" s="196"/>
      <c r="AA867" s="196"/>
      <c r="AB867" s="196"/>
      <c r="AC867" s="115"/>
      <c r="AD867" s="115"/>
      <c r="AE867" s="115"/>
      <c r="AF867" s="115"/>
      <c r="AG867" s="115"/>
      <c r="AH867" s="115"/>
      <c r="AI867" s="115"/>
      <c r="AJ867" s="115"/>
      <c r="AK867" s="115"/>
      <c r="AL867" s="115"/>
      <c r="AM867" s="115"/>
    </row>
    <row r="868" spans="1:39" x14ac:dyDescent="0.25">
      <c r="A868" s="112"/>
      <c r="B868" s="113"/>
      <c r="C868" s="112"/>
      <c r="D868" s="115"/>
      <c r="E868" s="115"/>
      <c r="F868" s="115"/>
      <c r="G868" s="185"/>
      <c r="H868" s="185"/>
      <c r="I868" s="196"/>
      <c r="J868" s="196"/>
      <c r="K868" s="196"/>
      <c r="L868" s="196"/>
      <c r="M868" s="196"/>
      <c r="N868" s="196"/>
      <c r="O868" s="196"/>
      <c r="P868" s="196"/>
      <c r="Q868" s="196"/>
      <c r="R868" s="196"/>
      <c r="S868" s="196"/>
      <c r="T868" s="196"/>
      <c r="U868" s="196"/>
      <c r="V868" s="196"/>
      <c r="W868" s="196"/>
      <c r="X868" s="196"/>
      <c r="Y868" s="196"/>
      <c r="Z868" s="196"/>
      <c r="AA868" s="196"/>
      <c r="AB868" s="196"/>
      <c r="AC868" s="115"/>
      <c r="AD868" s="115"/>
      <c r="AE868" s="115"/>
      <c r="AF868" s="115"/>
      <c r="AG868" s="115"/>
      <c r="AH868" s="115"/>
      <c r="AI868" s="115"/>
      <c r="AJ868" s="115"/>
      <c r="AK868" s="115"/>
      <c r="AL868" s="115"/>
      <c r="AM868" s="115"/>
    </row>
    <row r="869" spans="1:39" x14ac:dyDescent="0.25">
      <c r="A869" s="112"/>
      <c r="B869" s="113"/>
      <c r="C869" s="112"/>
      <c r="D869" s="115"/>
      <c r="E869" s="115"/>
      <c r="F869" s="115"/>
      <c r="G869" s="185"/>
      <c r="H869" s="185"/>
      <c r="I869" s="196"/>
      <c r="J869" s="196"/>
      <c r="K869" s="196"/>
      <c r="L869" s="196"/>
      <c r="M869" s="196"/>
      <c r="N869" s="196"/>
      <c r="O869" s="196"/>
      <c r="P869" s="196"/>
      <c r="Q869" s="196"/>
      <c r="R869" s="196"/>
      <c r="S869" s="196"/>
      <c r="T869" s="196"/>
      <c r="U869" s="196"/>
      <c r="V869" s="196"/>
      <c r="W869" s="196"/>
      <c r="X869" s="196"/>
      <c r="Y869" s="196"/>
      <c r="Z869" s="196"/>
      <c r="AA869" s="196"/>
      <c r="AB869" s="196"/>
      <c r="AC869" s="115"/>
      <c r="AD869" s="115"/>
      <c r="AE869" s="115"/>
      <c r="AF869" s="115"/>
      <c r="AG869" s="115"/>
      <c r="AH869" s="115"/>
      <c r="AI869" s="115"/>
      <c r="AJ869" s="115"/>
      <c r="AK869" s="115"/>
      <c r="AL869" s="115"/>
      <c r="AM869" s="115"/>
    </row>
    <row r="870" spans="1:39" x14ac:dyDescent="0.25">
      <c r="A870" s="112"/>
      <c r="B870" s="113"/>
      <c r="C870" s="112"/>
      <c r="D870" s="115"/>
      <c r="E870" s="115"/>
      <c r="F870" s="115"/>
      <c r="G870" s="185"/>
      <c r="H870" s="185"/>
      <c r="I870" s="196"/>
      <c r="J870" s="196"/>
      <c r="K870" s="196"/>
      <c r="L870" s="196"/>
      <c r="M870" s="196"/>
      <c r="N870" s="196"/>
      <c r="O870" s="196"/>
      <c r="P870" s="196"/>
      <c r="Q870" s="196"/>
      <c r="R870" s="196"/>
      <c r="S870" s="196"/>
      <c r="T870" s="196"/>
      <c r="U870" s="196"/>
      <c r="V870" s="196"/>
      <c r="W870" s="196"/>
      <c r="X870" s="196"/>
      <c r="Y870" s="196"/>
      <c r="Z870" s="196"/>
      <c r="AA870" s="196"/>
      <c r="AB870" s="196"/>
      <c r="AC870" s="115"/>
      <c r="AD870" s="115"/>
      <c r="AE870" s="115"/>
      <c r="AF870" s="115"/>
      <c r="AG870" s="115"/>
      <c r="AH870" s="115"/>
      <c r="AI870" s="115"/>
      <c r="AJ870" s="115"/>
      <c r="AK870" s="115"/>
      <c r="AL870" s="115"/>
      <c r="AM870" s="115"/>
    </row>
    <row r="871" spans="1:39" x14ac:dyDescent="0.25">
      <c r="A871" s="112"/>
      <c r="B871" s="113"/>
      <c r="C871" s="112"/>
      <c r="D871" s="115"/>
      <c r="E871" s="115"/>
      <c r="F871" s="115"/>
      <c r="G871" s="185"/>
      <c r="H871" s="185"/>
      <c r="I871" s="196"/>
      <c r="J871" s="196"/>
      <c r="K871" s="196"/>
      <c r="L871" s="196"/>
      <c r="M871" s="196"/>
      <c r="N871" s="196"/>
      <c r="O871" s="196"/>
      <c r="P871" s="196"/>
      <c r="Q871" s="196"/>
      <c r="R871" s="196"/>
      <c r="S871" s="196"/>
      <c r="T871" s="196"/>
      <c r="U871" s="196"/>
      <c r="V871" s="196"/>
      <c r="W871" s="196"/>
      <c r="X871" s="196"/>
      <c r="Y871" s="196"/>
      <c r="Z871" s="196"/>
      <c r="AA871" s="196"/>
      <c r="AB871" s="196"/>
      <c r="AC871" s="115"/>
      <c r="AD871" s="115"/>
      <c r="AE871" s="115"/>
      <c r="AF871" s="115"/>
      <c r="AG871" s="115"/>
      <c r="AH871" s="115"/>
      <c r="AI871" s="115"/>
      <c r="AJ871" s="115"/>
      <c r="AK871" s="115"/>
      <c r="AL871" s="115"/>
      <c r="AM871" s="115"/>
    </row>
    <row r="872" spans="1:39" x14ac:dyDescent="0.25">
      <c r="A872" s="112"/>
      <c r="B872" s="113"/>
      <c r="C872" s="112"/>
      <c r="D872" s="115"/>
      <c r="E872" s="115"/>
      <c r="F872" s="115"/>
      <c r="G872" s="185"/>
      <c r="H872" s="185"/>
      <c r="I872" s="196"/>
      <c r="J872" s="196"/>
      <c r="K872" s="196"/>
      <c r="L872" s="196"/>
      <c r="M872" s="196"/>
      <c r="N872" s="196"/>
      <c r="O872" s="196"/>
      <c r="P872" s="196"/>
      <c r="Q872" s="196"/>
      <c r="R872" s="196"/>
      <c r="S872" s="196"/>
      <c r="T872" s="196"/>
      <c r="U872" s="196"/>
      <c r="V872" s="196"/>
      <c r="W872" s="196"/>
      <c r="X872" s="196"/>
      <c r="Y872" s="196"/>
      <c r="Z872" s="196"/>
      <c r="AA872" s="196"/>
      <c r="AB872" s="196"/>
      <c r="AC872" s="115"/>
      <c r="AD872" s="115"/>
      <c r="AE872" s="115"/>
      <c r="AF872" s="115"/>
      <c r="AG872" s="115"/>
      <c r="AH872" s="115"/>
      <c r="AI872" s="115"/>
      <c r="AJ872" s="115"/>
      <c r="AK872" s="115"/>
      <c r="AL872" s="115"/>
      <c r="AM872" s="115"/>
    </row>
    <row r="873" spans="1:39" x14ac:dyDescent="0.25">
      <c r="A873" s="112"/>
      <c r="B873" s="113"/>
      <c r="C873" s="112"/>
      <c r="D873" s="115"/>
      <c r="E873" s="115"/>
      <c r="F873" s="115"/>
      <c r="G873" s="185"/>
      <c r="H873" s="185"/>
      <c r="I873" s="196"/>
      <c r="J873" s="196"/>
      <c r="K873" s="196"/>
      <c r="L873" s="196"/>
      <c r="M873" s="196"/>
      <c r="N873" s="196"/>
      <c r="O873" s="196"/>
      <c r="P873" s="196"/>
      <c r="Q873" s="196"/>
      <c r="R873" s="196"/>
      <c r="S873" s="196"/>
      <c r="T873" s="196"/>
      <c r="U873" s="196"/>
      <c r="V873" s="196"/>
      <c r="W873" s="196"/>
      <c r="X873" s="196"/>
      <c r="Y873" s="196"/>
      <c r="Z873" s="196"/>
      <c r="AA873" s="196"/>
      <c r="AB873" s="196"/>
      <c r="AC873" s="115"/>
      <c r="AD873" s="115"/>
      <c r="AE873" s="115"/>
      <c r="AF873" s="115"/>
      <c r="AG873" s="115"/>
      <c r="AH873" s="115"/>
      <c r="AI873" s="115"/>
      <c r="AJ873" s="115"/>
      <c r="AK873" s="115"/>
      <c r="AL873" s="115"/>
      <c r="AM873" s="115"/>
    </row>
    <row r="874" spans="1:39" x14ac:dyDescent="0.25">
      <c r="A874" s="112"/>
      <c r="B874" s="113"/>
      <c r="C874" s="112"/>
      <c r="D874" s="115"/>
      <c r="E874" s="115"/>
      <c r="F874" s="115"/>
      <c r="G874" s="185"/>
      <c r="H874" s="185"/>
      <c r="I874" s="196"/>
      <c r="J874" s="196"/>
      <c r="K874" s="196"/>
      <c r="L874" s="196"/>
      <c r="M874" s="196"/>
      <c r="N874" s="196"/>
      <c r="O874" s="196"/>
      <c r="P874" s="196"/>
      <c r="Q874" s="196"/>
      <c r="R874" s="196"/>
      <c r="S874" s="196"/>
      <c r="T874" s="196"/>
      <c r="U874" s="196"/>
      <c r="V874" s="196"/>
      <c r="W874" s="196"/>
      <c r="X874" s="196"/>
      <c r="Y874" s="196"/>
      <c r="Z874" s="196"/>
      <c r="AA874" s="196"/>
      <c r="AB874" s="196"/>
      <c r="AC874" s="115"/>
      <c r="AD874" s="115"/>
      <c r="AE874" s="115"/>
      <c r="AF874" s="115"/>
      <c r="AG874" s="115"/>
      <c r="AH874" s="115"/>
      <c r="AI874" s="115"/>
      <c r="AJ874" s="115"/>
      <c r="AK874" s="115"/>
      <c r="AL874" s="115"/>
      <c r="AM874" s="115"/>
    </row>
    <row r="875" spans="1:39" x14ac:dyDescent="0.25">
      <c r="A875" s="112"/>
      <c r="B875" s="113"/>
      <c r="C875" s="112"/>
      <c r="D875" s="115"/>
      <c r="E875" s="115"/>
      <c r="F875" s="115"/>
      <c r="G875" s="185"/>
      <c r="H875" s="185"/>
      <c r="I875" s="196"/>
      <c r="J875" s="196"/>
      <c r="K875" s="196"/>
      <c r="L875" s="196"/>
      <c r="M875" s="196"/>
      <c r="N875" s="196"/>
      <c r="O875" s="196"/>
      <c r="P875" s="196"/>
      <c r="Q875" s="196"/>
      <c r="R875" s="196"/>
      <c r="S875" s="196"/>
      <c r="T875" s="196"/>
      <c r="U875" s="196"/>
      <c r="V875" s="196"/>
      <c r="W875" s="196"/>
      <c r="X875" s="196"/>
      <c r="Y875" s="196"/>
      <c r="Z875" s="196"/>
      <c r="AA875" s="196"/>
      <c r="AB875" s="196"/>
      <c r="AC875" s="115"/>
      <c r="AD875" s="115"/>
      <c r="AE875" s="115"/>
      <c r="AF875" s="115"/>
      <c r="AG875" s="115"/>
      <c r="AH875" s="115"/>
      <c r="AI875" s="115"/>
      <c r="AJ875" s="115"/>
      <c r="AK875" s="115"/>
      <c r="AL875" s="115"/>
      <c r="AM875" s="115"/>
    </row>
    <row r="876" spans="1:39" x14ac:dyDescent="0.25">
      <c r="A876" s="112"/>
      <c r="B876" s="113"/>
      <c r="C876" s="112"/>
      <c r="D876" s="115"/>
      <c r="E876" s="115"/>
      <c r="F876" s="115"/>
      <c r="G876" s="185"/>
      <c r="H876" s="185"/>
      <c r="I876" s="196"/>
      <c r="J876" s="196"/>
      <c r="K876" s="196"/>
      <c r="L876" s="196"/>
      <c r="M876" s="196"/>
      <c r="N876" s="196"/>
      <c r="O876" s="196"/>
      <c r="P876" s="196"/>
      <c r="Q876" s="196"/>
      <c r="R876" s="196"/>
      <c r="S876" s="196"/>
      <c r="T876" s="196"/>
      <c r="U876" s="196"/>
      <c r="V876" s="196"/>
      <c r="W876" s="196"/>
      <c r="X876" s="196"/>
      <c r="Y876" s="196"/>
      <c r="Z876" s="196"/>
      <c r="AA876" s="196"/>
      <c r="AB876" s="196"/>
      <c r="AC876" s="115"/>
      <c r="AD876" s="115"/>
      <c r="AE876" s="115"/>
      <c r="AF876" s="115"/>
      <c r="AG876" s="115"/>
      <c r="AH876" s="115"/>
      <c r="AI876" s="115"/>
      <c r="AJ876" s="115"/>
      <c r="AK876" s="115"/>
      <c r="AL876" s="115"/>
      <c r="AM876" s="115"/>
    </row>
    <row r="877" spans="1:39" x14ac:dyDescent="0.25">
      <c r="A877" s="112"/>
      <c r="B877" s="113"/>
      <c r="C877" s="112"/>
      <c r="D877" s="115"/>
      <c r="E877" s="115"/>
      <c r="F877" s="115"/>
      <c r="G877" s="185"/>
      <c r="H877" s="185"/>
      <c r="I877" s="196"/>
      <c r="J877" s="196"/>
      <c r="K877" s="196"/>
      <c r="L877" s="196"/>
      <c r="M877" s="196"/>
      <c r="N877" s="196"/>
      <c r="O877" s="196"/>
      <c r="P877" s="196"/>
      <c r="Q877" s="196"/>
      <c r="R877" s="196"/>
      <c r="S877" s="196"/>
      <c r="T877" s="196"/>
      <c r="U877" s="196"/>
      <c r="V877" s="196"/>
      <c r="W877" s="196"/>
      <c r="X877" s="196"/>
      <c r="Y877" s="196"/>
      <c r="Z877" s="196"/>
      <c r="AA877" s="196"/>
      <c r="AB877" s="196"/>
      <c r="AC877" s="115"/>
      <c r="AD877" s="115"/>
      <c r="AE877" s="115"/>
      <c r="AF877" s="115"/>
      <c r="AG877" s="115"/>
      <c r="AH877" s="115"/>
      <c r="AI877" s="115"/>
      <c r="AJ877" s="115"/>
      <c r="AK877" s="115"/>
      <c r="AL877" s="115"/>
      <c r="AM877" s="115"/>
    </row>
    <row r="878" spans="1:39" x14ac:dyDescent="0.25">
      <c r="A878" s="112"/>
      <c r="B878" s="113"/>
      <c r="C878" s="112"/>
      <c r="D878" s="115"/>
      <c r="E878" s="115"/>
      <c r="F878" s="115"/>
      <c r="G878" s="185"/>
      <c r="H878" s="185"/>
      <c r="I878" s="196"/>
      <c r="J878" s="196"/>
      <c r="K878" s="196"/>
      <c r="L878" s="196"/>
      <c r="M878" s="196"/>
      <c r="N878" s="196"/>
      <c r="O878" s="196"/>
      <c r="P878" s="196"/>
      <c r="Q878" s="196"/>
      <c r="R878" s="196"/>
      <c r="S878" s="196"/>
      <c r="T878" s="196"/>
      <c r="U878" s="196"/>
      <c r="V878" s="196"/>
      <c r="W878" s="196"/>
      <c r="X878" s="196"/>
      <c r="Y878" s="196"/>
      <c r="Z878" s="196"/>
      <c r="AA878" s="196"/>
      <c r="AB878" s="196"/>
      <c r="AC878" s="115"/>
      <c r="AD878" s="115"/>
      <c r="AE878" s="115"/>
      <c r="AF878" s="115"/>
      <c r="AG878" s="115"/>
      <c r="AH878" s="115"/>
      <c r="AI878" s="115"/>
      <c r="AJ878" s="115"/>
      <c r="AK878" s="115"/>
      <c r="AL878" s="115"/>
      <c r="AM878" s="115"/>
    </row>
    <row r="879" spans="1:39" x14ac:dyDescent="0.25">
      <c r="A879" s="112"/>
      <c r="B879" s="113"/>
      <c r="C879" s="112"/>
      <c r="D879" s="115"/>
      <c r="E879" s="115"/>
      <c r="F879" s="115"/>
      <c r="G879" s="185"/>
      <c r="H879" s="185"/>
      <c r="I879" s="196"/>
      <c r="J879" s="196"/>
      <c r="K879" s="196"/>
      <c r="L879" s="196"/>
      <c r="M879" s="196"/>
      <c r="N879" s="196"/>
      <c r="O879" s="196"/>
      <c r="P879" s="196"/>
      <c r="Q879" s="196"/>
      <c r="R879" s="196"/>
      <c r="S879" s="196"/>
      <c r="T879" s="196"/>
      <c r="U879" s="196"/>
      <c r="V879" s="196"/>
      <c r="W879" s="196"/>
      <c r="X879" s="196"/>
      <c r="Y879" s="196"/>
      <c r="Z879" s="196"/>
      <c r="AA879" s="196"/>
      <c r="AB879" s="196"/>
      <c r="AC879" s="115"/>
      <c r="AD879" s="115"/>
      <c r="AE879" s="115"/>
      <c r="AF879" s="115"/>
      <c r="AG879" s="115"/>
      <c r="AH879" s="115"/>
      <c r="AI879" s="115"/>
      <c r="AJ879" s="115"/>
      <c r="AK879" s="115"/>
      <c r="AL879" s="115"/>
      <c r="AM879" s="115"/>
    </row>
    <row r="880" spans="1:39" x14ac:dyDescent="0.25">
      <c r="A880" s="112"/>
      <c r="B880" s="113"/>
      <c r="C880" s="112"/>
      <c r="D880" s="115"/>
      <c r="E880" s="115"/>
      <c r="F880" s="115"/>
      <c r="G880" s="185"/>
      <c r="H880" s="185"/>
      <c r="I880" s="196"/>
      <c r="J880" s="196"/>
      <c r="K880" s="196"/>
      <c r="L880" s="196"/>
      <c r="M880" s="196"/>
      <c r="N880" s="196"/>
      <c r="O880" s="196"/>
      <c r="P880" s="196"/>
      <c r="Q880" s="196"/>
      <c r="R880" s="196"/>
      <c r="S880" s="196"/>
      <c r="T880" s="196"/>
      <c r="U880" s="196"/>
      <c r="V880" s="196"/>
      <c r="W880" s="196"/>
      <c r="X880" s="196"/>
      <c r="Y880" s="196"/>
      <c r="Z880" s="196"/>
      <c r="AA880" s="196"/>
      <c r="AB880" s="196"/>
      <c r="AC880" s="115"/>
      <c r="AD880" s="115"/>
      <c r="AE880" s="115"/>
      <c r="AF880" s="115"/>
      <c r="AG880" s="115"/>
      <c r="AH880" s="115"/>
      <c r="AI880" s="115"/>
      <c r="AJ880" s="115"/>
      <c r="AK880" s="115"/>
      <c r="AL880" s="115"/>
      <c r="AM880" s="115"/>
    </row>
    <row r="881" spans="1:39" x14ac:dyDescent="0.25">
      <c r="A881" s="112"/>
      <c r="B881" s="113"/>
      <c r="C881" s="112"/>
      <c r="D881" s="115"/>
      <c r="E881" s="115"/>
      <c r="F881" s="115"/>
      <c r="G881" s="185"/>
      <c r="H881" s="185"/>
      <c r="I881" s="196"/>
      <c r="J881" s="196"/>
      <c r="K881" s="196"/>
      <c r="L881" s="196"/>
      <c r="M881" s="196"/>
      <c r="N881" s="196"/>
      <c r="O881" s="196"/>
      <c r="P881" s="196"/>
      <c r="Q881" s="196"/>
      <c r="R881" s="196"/>
      <c r="S881" s="196"/>
      <c r="T881" s="196"/>
      <c r="U881" s="196"/>
      <c r="V881" s="196"/>
      <c r="W881" s="196"/>
      <c r="X881" s="196"/>
      <c r="Y881" s="196"/>
      <c r="Z881" s="196"/>
      <c r="AA881" s="196"/>
      <c r="AB881" s="196"/>
      <c r="AC881" s="115"/>
      <c r="AD881" s="115"/>
      <c r="AE881" s="115"/>
      <c r="AF881" s="115"/>
      <c r="AG881" s="115"/>
      <c r="AH881" s="115"/>
      <c r="AI881" s="115"/>
      <c r="AJ881" s="115"/>
      <c r="AK881" s="115"/>
      <c r="AL881" s="115"/>
      <c r="AM881" s="115"/>
    </row>
    <row r="882" spans="1:39" x14ac:dyDescent="0.25">
      <c r="A882" s="112"/>
      <c r="B882" s="113"/>
      <c r="C882" s="112"/>
      <c r="D882" s="115"/>
      <c r="E882" s="115"/>
      <c r="F882" s="115"/>
      <c r="G882" s="185"/>
      <c r="H882" s="185"/>
      <c r="I882" s="196"/>
      <c r="J882" s="196"/>
      <c r="K882" s="196"/>
      <c r="L882" s="196"/>
      <c r="M882" s="196"/>
      <c r="N882" s="196"/>
      <c r="O882" s="196"/>
      <c r="P882" s="196"/>
      <c r="Q882" s="196"/>
      <c r="R882" s="196"/>
      <c r="S882" s="196"/>
      <c r="T882" s="196"/>
      <c r="U882" s="196"/>
      <c r="V882" s="196"/>
      <c r="W882" s="196"/>
      <c r="X882" s="196"/>
      <c r="Y882" s="196"/>
      <c r="Z882" s="196"/>
      <c r="AA882" s="196"/>
      <c r="AB882" s="196"/>
      <c r="AC882" s="115"/>
      <c r="AD882" s="115"/>
      <c r="AE882" s="115"/>
      <c r="AF882" s="115"/>
      <c r="AG882" s="115"/>
      <c r="AH882" s="115"/>
      <c r="AI882" s="115"/>
      <c r="AJ882" s="115"/>
      <c r="AK882" s="115"/>
      <c r="AL882" s="115"/>
      <c r="AM882" s="115"/>
    </row>
    <row r="883" spans="1:39" x14ac:dyDescent="0.25">
      <c r="A883" s="112"/>
      <c r="B883" s="113"/>
      <c r="C883" s="112"/>
      <c r="D883" s="115"/>
      <c r="E883" s="115"/>
      <c r="F883" s="115"/>
      <c r="G883" s="185"/>
      <c r="H883" s="185"/>
      <c r="I883" s="196"/>
      <c r="J883" s="196"/>
      <c r="K883" s="196"/>
      <c r="L883" s="196"/>
      <c r="M883" s="196"/>
      <c r="N883" s="196"/>
      <c r="O883" s="196"/>
      <c r="P883" s="196"/>
      <c r="Q883" s="196"/>
      <c r="R883" s="196"/>
      <c r="S883" s="196"/>
      <c r="T883" s="196"/>
      <c r="U883" s="196"/>
      <c r="V883" s="196"/>
      <c r="W883" s="196"/>
      <c r="X883" s="196"/>
      <c r="Y883" s="196"/>
      <c r="Z883" s="196"/>
      <c r="AA883" s="196"/>
      <c r="AB883" s="196"/>
      <c r="AC883" s="115"/>
      <c r="AD883" s="115"/>
      <c r="AE883" s="115"/>
      <c r="AF883" s="115"/>
      <c r="AG883" s="115"/>
      <c r="AH883" s="115"/>
      <c r="AI883" s="115"/>
      <c r="AJ883" s="115"/>
      <c r="AK883" s="115"/>
      <c r="AL883" s="115"/>
      <c r="AM883" s="115"/>
    </row>
    <row r="884" spans="1:39" x14ac:dyDescent="0.25">
      <c r="A884" s="112"/>
      <c r="B884" s="113"/>
      <c r="C884" s="112"/>
      <c r="D884" s="115"/>
      <c r="E884" s="115"/>
      <c r="F884" s="115"/>
      <c r="G884" s="185"/>
      <c r="H884" s="185"/>
      <c r="I884" s="196"/>
      <c r="J884" s="196"/>
      <c r="K884" s="196"/>
      <c r="L884" s="196"/>
      <c r="M884" s="196"/>
      <c r="N884" s="196"/>
      <c r="O884" s="196"/>
      <c r="P884" s="196"/>
      <c r="Q884" s="196"/>
      <c r="R884" s="196"/>
      <c r="S884" s="196"/>
      <c r="T884" s="196"/>
      <c r="U884" s="196"/>
      <c r="V884" s="196"/>
      <c r="W884" s="196"/>
      <c r="X884" s="196"/>
      <c r="Y884" s="196"/>
      <c r="Z884" s="196"/>
      <c r="AA884" s="196"/>
      <c r="AB884" s="196"/>
      <c r="AC884" s="115"/>
      <c r="AD884" s="115"/>
      <c r="AE884" s="115"/>
      <c r="AF884" s="115"/>
      <c r="AG884" s="115"/>
      <c r="AH884" s="115"/>
      <c r="AI884" s="115"/>
      <c r="AJ884" s="115"/>
      <c r="AK884" s="115"/>
      <c r="AL884" s="115"/>
      <c r="AM884" s="115"/>
    </row>
    <row r="885" spans="1:39" x14ac:dyDescent="0.25">
      <c r="A885" s="112"/>
      <c r="B885" s="113"/>
      <c r="C885" s="112"/>
      <c r="D885" s="115"/>
      <c r="E885" s="115"/>
      <c r="F885" s="115"/>
      <c r="G885" s="185"/>
      <c r="H885" s="185"/>
      <c r="I885" s="196"/>
      <c r="J885" s="196"/>
      <c r="K885" s="196"/>
      <c r="L885" s="196"/>
      <c r="M885" s="196"/>
      <c r="N885" s="196"/>
      <c r="O885" s="196"/>
      <c r="P885" s="196"/>
      <c r="Q885" s="196"/>
      <c r="R885" s="196"/>
      <c r="S885" s="196"/>
      <c r="T885" s="196"/>
      <c r="U885" s="196"/>
      <c r="V885" s="196"/>
      <c r="W885" s="196"/>
      <c r="X885" s="196"/>
      <c r="Y885" s="196"/>
      <c r="Z885" s="196"/>
      <c r="AA885" s="196"/>
      <c r="AB885" s="196"/>
      <c r="AC885" s="115"/>
      <c r="AD885" s="115"/>
      <c r="AE885" s="115"/>
      <c r="AF885" s="115"/>
      <c r="AG885" s="115"/>
      <c r="AH885" s="115"/>
      <c r="AI885" s="115"/>
      <c r="AJ885" s="115"/>
      <c r="AK885" s="115"/>
      <c r="AL885" s="115"/>
      <c r="AM885" s="115"/>
    </row>
    <row r="886" spans="1:39" x14ac:dyDescent="0.25">
      <c r="A886" s="112"/>
      <c r="B886" s="113"/>
      <c r="C886" s="112"/>
      <c r="D886" s="115"/>
      <c r="E886" s="115"/>
      <c r="F886" s="115"/>
      <c r="G886" s="185"/>
      <c r="H886" s="185"/>
      <c r="I886" s="196"/>
      <c r="J886" s="196"/>
      <c r="K886" s="196"/>
      <c r="L886" s="196"/>
      <c r="M886" s="196"/>
      <c r="N886" s="196"/>
      <c r="O886" s="196"/>
      <c r="P886" s="196"/>
      <c r="Q886" s="196"/>
      <c r="R886" s="196"/>
      <c r="S886" s="196"/>
      <c r="T886" s="196"/>
      <c r="U886" s="196"/>
      <c r="V886" s="196"/>
      <c r="W886" s="196"/>
      <c r="X886" s="196"/>
      <c r="Y886" s="196"/>
      <c r="Z886" s="196"/>
      <c r="AA886" s="196"/>
      <c r="AB886" s="196"/>
      <c r="AC886" s="115"/>
      <c r="AD886" s="115"/>
      <c r="AE886" s="115"/>
      <c r="AF886" s="115"/>
      <c r="AG886" s="115"/>
      <c r="AH886" s="115"/>
      <c r="AI886" s="115"/>
      <c r="AJ886" s="115"/>
      <c r="AK886" s="115"/>
      <c r="AL886" s="115"/>
      <c r="AM886" s="115"/>
    </row>
    <row r="887" spans="1:39" x14ac:dyDescent="0.25">
      <c r="A887" s="112"/>
      <c r="B887" s="113"/>
      <c r="C887" s="112"/>
      <c r="D887" s="115"/>
      <c r="E887" s="115"/>
      <c r="F887" s="115"/>
      <c r="G887" s="185"/>
      <c r="H887" s="185"/>
      <c r="I887" s="196"/>
      <c r="J887" s="196"/>
      <c r="K887" s="196"/>
      <c r="L887" s="196"/>
      <c r="M887" s="196"/>
      <c r="N887" s="196"/>
      <c r="O887" s="196"/>
      <c r="P887" s="196"/>
      <c r="Q887" s="196"/>
      <c r="R887" s="196"/>
      <c r="S887" s="196"/>
      <c r="T887" s="196"/>
      <c r="U887" s="196"/>
      <c r="V887" s="196"/>
      <c r="W887" s="196"/>
      <c r="X887" s="196"/>
      <c r="Y887" s="196"/>
      <c r="Z887" s="196"/>
      <c r="AA887" s="196"/>
      <c r="AB887" s="196"/>
      <c r="AC887" s="115"/>
      <c r="AD887" s="115"/>
      <c r="AE887" s="115"/>
      <c r="AF887" s="115"/>
      <c r="AG887" s="115"/>
      <c r="AH887" s="115"/>
      <c r="AI887" s="115"/>
      <c r="AJ887" s="115"/>
      <c r="AK887" s="115"/>
      <c r="AL887" s="115"/>
      <c r="AM887" s="115"/>
    </row>
    <row r="888" spans="1:39" x14ac:dyDescent="0.25">
      <c r="A888" s="112"/>
      <c r="B888" s="113"/>
      <c r="C888" s="112"/>
      <c r="D888" s="115"/>
      <c r="E888" s="115"/>
      <c r="F888" s="115"/>
      <c r="G888" s="185"/>
      <c r="H888" s="185"/>
      <c r="I888" s="196"/>
      <c r="J888" s="196"/>
      <c r="K888" s="196"/>
      <c r="L888" s="196"/>
      <c r="M888" s="196"/>
      <c r="N888" s="196"/>
      <c r="O888" s="196"/>
      <c r="P888" s="196"/>
      <c r="Q888" s="196"/>
      <c r="R888" s="196"/>
      <c r="S888" s="196"/>
      <c r="T888" s="196"/>
      <c r="U888" s="196"/>
      <c r="V888" s="196"/>
      <c r="W888" s="196"/>
      <c r="X888" s="196"/>
      <c r="Y888" s="196"/>
      <c r="Z888" s="196"/>
      <c r="AA888" s="196"/>
      <c r="AB888" s="196"/>
      <c r="AC888" s="115"/>
      <c r="AD888" s="115"/>
      <c r="AE888" s="115"/>
      <c r="AF888" s="115"/>
      <c r="AG888" s="115"/>
      <c r="AH888" s="115"/>
      <c r="AI888" s="115"/>
      <c r="AJ888" s="115"/>
      <c r="AK888" s="115"/>
      <c r="AL888" s="115"/>
      <c r="AM888" s="115"/>
    </row>
    <row r="889" spans="1:39" x14ac:dyDescent="0.25">
      <c r="A889" s="112"/>
      <c r="B889" s="113"/>
      <c r="C889" s="112"/>
      <c r="D889" s="115"/>
      <c r="E889" s="115"/>
      <c r="F889" s="115"/>
      <c r="G889" s="185"/>
      <c r="H889" s="185"/>
      <c r="I889" s="196"/>
      <c r="J889" s="196"/>
      <c r="K889" s="196"/>
      <c r="L889" s="196"/>
      <c r="M889" s="196"/>
      <c r="N889" s="196"/>
      <c r="O889" s="196"/>
      <c r="P889" s="196"/>
      <c r="Q889" s="196"/>
      <c r="R889" s="196"/>
      <c r="S889" s="196"/>
      <c r="T889" s="196"/>
      <c r="U889" s="196"/>
      <c r="V889" s="196"/>
      <c r="W889" s="196"/>
      <c r="X889" s="196"/>
      <c r="Y889" s="196"/>
      <c r="Z889" s="196"/>
      <c r="AA889" s="196"/>
      <c r="AB889" s="196"/>
      <c r="AC889" s="115"/>
      <c r="AD889" s="115"/>
      <c r="AE889" s="115"/>
      <c r="AF889" s="115"/>
      <c r="AG889" s="115"/>
      <c r="AH889" s="115"/>
      <c r="AI889" s="115"/>
      <c r="AJ889" s="115"/>
      <c r="AK889" s="115"/>
      <c r="AL889" s="115"/>
      <c r="AM889" s="115"/>
    </row>
    <row r="890" spans="1:39" x14ac:dyDescent="0.25">
      <c r="A890" s="112"/>
      <c r="B890" s="113"/>
      <c r="C890" s="112"/>
      <c r="D890" s="115"/>
      <c r="E890" s="115"/>
      <c r="F890" s="115"/>
      <c r="G890" s="185"/>
      <c r="H890" s="185"/>
      <c r="I890" s="196"/>
      <c r="J890" s="196"/>
      <c r="K890" s="196"/>
      <c r="L890" s="196"/>
      <c r="M890" s="196"/>
      <c r="N890" s="196"/>
      <c r="O890" s="196"/>
      <c r="P890" s="196"/>
      <c r="Q890" s="196"/>
      <c r="R890" s="196"/>
      <c r="S890" s="196"/>
      <c r="T890" s="196"/>
      <c r="U890" s="196"/>
      <c r="V890" s="196"/>
      <c r="W890" s="196"/>
      <c r="X890" s="196"/>
      <c r="Y890" s="196"/>
      <c r="Z890" s="196"/>
      <c r="AA890" s="196"/>
      <c r="AB890" s="196"/>
      <c r="AC890" s="115"/>
      <c r="AD890" s="115"/>
      <c r="AE890" s="115"/>
      <c r="AF890" s="115"/>
      <c r="AG890" s="115"/>
      <c r="AH890" s="115"/>
      <c r="AI890" s="115"/>
      <c r="AJ890" s="115"/>
      <c r="AK890" s="115"/>
      <c r="AL890" s="115"/>
      <c r="AM890" s="115"/>
    </row>
    <row r="891" spans="1:39" x14ac:dyDescent="0.25">
      <c r="A891" s="112"/>
      <c r="B891" s="113"/>
      <c r="C891" s="112"/>
      <c r="D891" s="115"/>
      <c r="E891" s="115"/>
      <c r="F891" s="115"/>
      <c r="G891" s="185"/>
      <c r="H891" s="185"/>
      <c r="I891" s="196"/>
      <c r="J891" s="196"/>
      <c r="K891" s="196"/>
      <c r="L891" s="196"/>
      <c r="M891" s="196"/>
      <c r="N891" s="196"/>
      <c r="O891" s="196"/>
      <c r="P891" s="196"/>
      <c r="Q891" s="196"/>
      <c r="R891" s="196"/>
      <c r="S891" s="196"/>
      <c r="T891" s="196"/>
      <c r="U891" s="196"/>
      <c r="V891" s="196"/>
      <c r="W891" s="196"/>
      <c r="X891" s="196"/>
      <c r="Y891" s="196"/>
      <c r="Z891" s="196"/>
      <c r="AA891" s="196"/>
      <c r="AB891" s="196"/>
      <c r="AC891" s="115"/>
      <c r="AD891" s="115"/>
      <c r="AE891" s="115"/>
      <c r="AF891" s="115"/>
      <c r="AG891" s="115"/>
      <c r="AH891" s="115"/>
      <c r="AI891" s="115"/>
      <c r="AJ891" s="115"/>
      <c r="AK891" s="115"/>
      <c r="AL891" s="115"/>
      <c r="AM891" s="115"/>
    </row>
    <row r="892" spans="1:39" x14ac:dyDescent="0.25">
      <c r="A892" s="112"/>
      <c r="B892" s="113"/>
      <c r="C892" s="112"/>
      <c r="D892" s="115"/>
      <c r="E892" s="115"/>
      <c r="F892" s="115"/>
      <c r="G892" s="185"/>
      <c r="H892" s="185"/>
      <c r="I892" s="196"/>
      <c r="J892" s="196"/>
      <c r="K892" s="196"/>
      <c r="L892" s="196"/>
      <c r="M892" s="196"/>
      <c r="N892" s="196"/>
      <c r="O892" s="196"/>
      <c r="P892" s="196"/>
      <c r="Q892" s="196"/>
      <c r="R892" s="196"/>
      <c r="S892" s="196"/>
      <c r="T892" s="196"/>
      <c r="U892" s="196"/>
      <c r="V892" s="196"/>
      <c r="W892" s="196"/>
      <c r="X892" s="196"/>
      <c r="Y892" s="196"/>
      <c r="Z892" s="196"/>
      <c r="AA892" s="196"/>
      <c r="AB892" s="196"/>
      <c r="AC892" s="115"/>
      <c r="AD892" s="115"/>
      <c r="AE892" s="115"/>
      <c r="AF892" s="115"/>
      <c r="AG892" s="115"/>
      <c r="AH892" s="115"/>
      <c r="AI892" s="115"/>
      <c r="AJ892" s="115"/>
      <c r="AK892" s="115"/>
      <c r="AL892" s="115"/>
      <c r="AM892" s="115"/>
    </row>
    <row r="893" spans="1:39" x14ac:dyDescent="0.25">
      <c r="A893" s="112"/>
      <c r="B893" s="113"/>
      <c r="C893" s="112"/>
      <c r="D893" s="115"/>
      <c r="E893" s="115"/>
      <c r="F893" s="115"/>
      <c r="G893" s="185"/>
      <c r="H893" s="185"/>
      <c r="I893" s="196"/>
      <c r="J893" s="196"/>
      <c r="K893" s="196"/>
      <c r="L893" s="196"/>
      <c r="M893" s="196"/>
      <c r="N893" s="196"/>
      <c r="O893" s="196"/>
      <c r="P893" s="196"/>
      <c r="Q893" s="196"/>
      <c r="R893" s="196"/>
      <c r="S893" s="196"/>
      <c r="T893" s="196"/>
      <c r="U893" s="196"/>
      <c r="V893" s="196"/>
      <c r="W893" s="196"/>
      <c r="X893" s="196"/>
      <c r="Y893" s="196"/>
      <c r="Z893" s="196"/>
      <c r="AA893" s="196"/>
      <c r="AB893" s="196"/>
      <c r="AC893" s="115"/>
      <c r="AD893" s="115"/>
      <c r="AE893" s="115"/>
      <c r="AF893" s="115"/>
      <c r="AG893" s="115"/>
      <c r="AH893" s="115"/>
      <c r="AI893" s="115"/>
      <c r="AJ893" s="115"/>
      <c r="AK893" s="115"/>
      <c r="AL893" s="115"/>
      <c r="AM893" s="115"/>
    </row>
    <row r="894" spans="1:39" x14ac:dyDescent="0.25">
      <c r="A894" s="112"/>
      <c r="B894" s="113"/>
      <c r="C894" s="112"/>
      <c r="D894" s="115"/>
      <c r="E894" s="115"/>
      <c r="F894" s="115"/>
      <c r="G894" s="185"/>
      <c r="H894" s="185"/>
      <c r="I894" s="196"/>
      <c r="J894" s="196"/>
      <c r="K894" s="196"/>
      <c r="L894" s="196"/>
      <c r="M894" s="196"/>
      <c r="N894" s="196"/>
      <c r="O894" s="196"/>
      <c r="P894" s="196"/>
      <c r="Q894" s="196"/>
      <c r="R894" s="196"/>
      <c r="S894" s="196"/>
      <c r="T894" s="196"/>
      <c r="U894" s="196"/>
      <c r="V894" s="196"/>
      <c r="W894" s="196"/>
      <c r="X894" s="196"/>
      <c r="Y894" s="196"/>
      <c r="Z894" s="196"/>
      <c r="AA894" s="196"/>
      <c r="AB894" s="196"/>
      <c r="AC894" s="115"/>
      <c r="AD894" s="115"/>
      <c r="AE894" s="115"/>
      <c r="AF894" s="115"/>
      <c r="AG894" s="115"/>
      <c r="AH894" s="115"/>
      <c r="AI894" s="115"/>
      <c r="AJ894" s="115"/>
      <c r="AK894" s="115"/>
      <c r="AL894" s="115"/>
      <c r="AM894" s="115"/>
    </row>
    <row r="895" spans="1:39" x14ac:dyDescent="0.25">
      <c r="A895" s="112"/>
      <c r="B895" s="113"/>
      <c r="C895" s="112"/>
      <c r="D895" s="115"/>
      <c r="E895" s="115"/>
      <c r="F895" s="115"/>
      <c r="G895" s="185"/>
      <c r="H895" s="185"/>
      <c r="I895" s="196"/>
      <c r="J895" s="196"/>
      <c r="K895" s="196"/>
      <c r="L895" s="196"/>
      <c r="M895" s="196"/>
      <c r="N895" s="196"/>
      <c r="O895" s="196"/>
      <c r="P895" s="196"/>
      <c r="Q895" s="196"/>
      <c r="R895" s="196"/>
      <c r="S895" s="196"/>
      <c r="T895" s="196"/>
      <c r="U895" s="196"/>
      <c r="V895" s="196"/>
      <c r="W895" s="196"/>
      <c r="X895" s="196"/>
      <c r="Y895" s="196"/>
      <c r="Z895" s="196"/>
      <c r="AA895" s="196"/>
      <c r="AB895" s="196"/>
      <c r="AC895" s="115"/>
      <c r="AD895" s="115"/>
      <c r="AE895" s="115"/>
      <c r="AF895" s="115"/>
      <c r="AG895" s="115"/>
      <c r="AH895" s="115"/>
      <c r="AI895" s="115"/>
      <c r="AJ895" s="115"/>
      <c r="AK895" s="115"/>
      <c r="AL895" s="115"/>
      <c r="AM895" s="115"/>
    </row>
    <row r="896" spans="1:39" x14ac:dyDescent="0.25">
      <c r="A896" s="112"/>
      <c r="B896" s="113"/>
      <c r="C896" s="112"/>
      <c r="D896" s="115"/>
      <c r="E896" s="115"/>
      <c r="F896" s="115"/>
      <c r="G896" s="185"/>
      <c r="H896" s="185"/>
      <c r="I896" s="196"/>
      <c r="J896" s="196"/>
      <c r="K896" s="196"/>
      <c r="L896" s="196"/>
      <c r="M896" s="196"/>
      <c r="N896" s="196"/>
      <c r="O896" s="196"/>
      <c r="P896" s="196"/>
      <c r="Q896" s="196"/>
      <c r="R896" s="196"/>
      <c r="S896" s="196"/>
      <c r="T896" s="196"/>
      <c r="U896" s="196"/>
      <c r="V896" s="196"/>
      <c r="W896" s="196"/>
      <c r="X896" s="196"/>
      <c r="Y896" s="196"/>
      <c r="Z896" s="196"/>
      <c r="AA896" s="196"/>
      <c r="AB896" s="196"/>
      <c r="AC896" s="115"/>
      <c r="AD896" s="115"/>
      <c r="AE896" s="115"/>
      <c r="AF896" s="115"/>
      <c r="AG896" s="115"/>
      <c r="AH896" s="115"/>
      <c r="AI896" s="115"/>
      <c r="AJ896" s="115"/>
      <c r="AK896" s="115"/>
      <c r="AL896" s="115"/>
      <c r="AM896" s="115"/>
    </row>
    <row r="897" spans="1:39" x14ac:dyDescent="0.25">
      <c r="A897" s="112"/>
      <c r="B897" s="113"/>
      <c r="C897" s="112"/>
      <c r="D897" s="115"/>
      <c r="E897" s="115"/>
      <c r="F897" s="115"/>
      <c r="G897" s="185"/>
      <c r="H897" s="185"/>
      <c r="I897" s="196"/>
      <c r="J897" s="196"/>
      <c r="K897" s="196"/>
      <c r="L897" s="196"/>
      <c r="M897" s="196"/>
      <c r="N897" s="196"/>
      <c r="O897" s="196"/>
      <c r="P897" s="196"/>
      <c r="Q897" s="196"/>
      <c r="R897" s="196"/>
      <c r="S897" s="196"/>
      <c r="T897" s="196"/>
      <c r="U897" s="196"/>
      <c r="V897" s="196"/>
      <c r="W897" s="196"/>
      <c r="X897" s="196"/>
      <c r="Y897" s="196"/>
      <c r="Z897" s="196"/>
      <c r="AA897" s="196"/>
      <c r="AB897" s="196"/>
      <c r="AC897" s="115"/>
      <c r="AD897" s="115"/>
      <c r="AE897" s="115"/>
      <c r="AF897" s="115"/>
      <c r="AG897" s="115"/>
      <c r="AH897" s="115"/>
      <c r="AI897" s="115"/>
      <c r="AJ897" s="115"/>
      <c r="AK897" s="115"/>
      <c r="AL897" s="115"/>
      <c r="AM897" s="115"/>
    </row>
    <row r="898" spans="1:39" x14ac:dyDescent="0.25">
      <c r="A898" s="112"/>
      <c r="B898" s="113"/>
      <c r="C898" s="112"/>
      <c r="D898" s="115"/>
      <c r="E898" s="115"/>
      <c r="F898" s="115"/>
      <c r="G898" s="185"/>
      <c r="H898" s="185"/>
      <c r="I898" s="196"/>
      <c r="J898" s="196"/>
      <c r="K898" s="196"/>
      <c r="L898" s="196"/>
      <c r="M898" s="196"/>
      <c r="N898" s="196"/>
      <c r="O898" s="196"/>
      <c r="P898" s="196"/>
      <c r="Q898" s="196"/>
      <c r="R898" s="196"/>
      <c r="S898" s="196"/>
      <c r="T898" s="196"/>
      <c r="U898" s="196"/>
      <c r="V898" s="196"/>
      <c r="W898" s="196"/>
      <c r="X898" s="196"/>
      <c r="Y898" s="196"/>
      <c r="Z898" s="196"/>
      <c r="AA898" s="196"/>
      <c r="AB898" s="196"/>
      <c r="AC898" s="115"/>
      <c r="AD898" s="115"/>
      <c r="AE898" s="115"/>
      <c r="AF898" s="115"/>
      <c r="AG898" s="115"/>
      <c r="AH898" s="115"/>
      <c r="AI898" s="115"/>
      <c r="AJ898" s="115"/>
      <c r="AK898" s="115"/>
      <c r="AL898" s="115"/>
      <c r="AM898" s="115"/>
    </row>
    <row r="899" spans="1:39" x14ac:dyDescent="0.25">
      <c r="A899" s="112"/>
      <c r="B899" s="113"/>
      <c r="C899" s="112"/>
      <c r="D899" s="115"/>
      <c r="E899" s="115"/>
      <c r="F899" s="115"/>
      <c r="G899" s="185"/>
      <c r="H899" s="185"/>
      <c r="I899" s="196"/>
      <c r="J899" s="196"/>
      <c r="K899" s="196"/>
      <c r="L899" s="196"/>
      <c r="M899" s="196"/>
      <c r="N899" s="196"/>
      <c r="O899" s="196"/>
      <c r="P899" s="196"/>
      <c r="Q899" s="196"/>
      <c r="R899" s="196"/>
      <c r="S899" s="196"/>
      <c r="T899" s="196"/>
      <c r="U899" s="196"/>
      <c r="V899" s="196"/>
      <c r="W899" s="196"/>
      <c r="X899" s="196"/>
      <c r="Y899" s="196"/>
      <c r="Z899" s="196"/>
      <c r="AA899" s="196"/>
      <c r="AB899" s="196"/>
      <c r="AC899" s="115"/>
      <c r="AD899" s="115"/>
      <c r="AE899" s="115"/>
      <c r="AF899" s="115"/>
      <c r="AG899" s="115"/>
      <c r="AH899" s="115"/>
      <c r="AI899" s="115"/>
      <c r="AJ899" s="115"/>
      <c r="AK899" s="115"/>
      <c r="AL899" s="115"/>
      <c r="AM899" s="115"/>
    </row>
    <row r="900" spans="1:39" x14ac:dyDescent="0.25">
      <c r="A900" s="112"/>
      <c r="B900" s="113"/>
      <c r="C900" s="112"/>
      <c r="D900" s="115"/>
      <c r="E900" s="115"/>
      <c r="F900" s="115"/>
      <c r="G900" s="185"/>
      <c r="H900" s="185"/>
      <c r="I900" s="196"/>
      <c r="J900" s="196"/>
      <c r="K900" s="196"/>
      <c r="L900" s="196"/>
      <c r="M900" s="196"/>
      <c r="N900" s="196"/>
      <c r="O900" s="196"/>
      <c r="P900" s="196"/>
      <c r="Q900" s="196"/>
      <c r="R900" s="196"/>
      <c r="S900" s="196"/>
      <c r="T900" s="196"/>
      <c r="U900" s="196"/>
      <c r="V900" s="196"/>
      <c r="W900" s="196"/>
      <c r="X900" s="196"/>
      <c r="Y900" s="196"/>
      <c r="Z900" s="196"/>
      <c r="AA900" s="196"/>
      <c r="AB900" s="196"/>
      <c r="AC900" s="115"/>
      <c r="AD900" s="115"/>
      <c r="AE900" s="115"/>
      <c r="AF900" s="115"/>
      <c r="AG900" s="115"/>
      <c r="AH900" s="115"/>
      <c r="AI900" s="115"/>
      <c r="AJ900" s="115"/>
      <c r="AK900" s="115"/>
      <c r="AL900" s="115"/>
      <c r="AM900" s="115"/>
    </row>
    <row r="901" spans="1:39" x14ac:dyDescent="0.25">
      <c r="A901" s="112"/>
      <c r="B901" s="113"/>
      <c r="C901" s="112"/>
      <c r="D901" s="115"/>
      <c r="E901" s="115"/>
      <c r="F901" s="115"/>
      <c r="G901" s="185"/>
      <c r="H901" s="185"/>
      <c r="I901" s="196"/>
      <c r="J901" s="196"/>
      <c r="K901" s="196"/>
      <c r="L901" s="196"/>
      <c r="M901" s="196"/>
      <c r="N901" s="196"/>
      <c r="O901" s="196"/>
      <c r="P901" s="196"/>
      <c r="Q901" s="196"/>
      <c r="R901" s="196"/>
      <c r="S901" s="196"/>
      <c r="T901" s="196"/>
      <c r="U901" s="196"/>
      <c r="V901" s="196"/>
      <c r="W901" s="196"/>
      <c r="X901" s="196"/>
      <c r="Y901" s="196"/>
      <c r="Z901" s="196"/>
      <c r="AA901" s="196"/>
      <c r="AB901" s="196"/>
      <c r="AC901" s="115"/>
      <c r="AD901" s="115"/>
      <c r="AE901" s="115"/>
      <c r="AF901" s="115"/>
      <c r="AG901" s="115"/>
      <c r="AH901" s="115"/>
      <c r="AI901" s="115"/>
      <c r="AJ901" s="115"/>
      <c r="AK901" s="115"/>
      <c r="AL901" s="115"/>
      <c r="AM901" s="115"/>
    </row>
    <row r="902" spans="1:39" x14ac:dyDescent="0.25">
      <c r="A902" s="112"/>
      <c r="B902" s="113"/>
      <c r="C902" s="112"/>
      <c r="D902" s="115"/>
      <c r="E902" s="115"/>
      <c r="F902" s="115"/>
      <c r="G902" s="185"/>
      <c r="H902" s="185"/>
      <c r="I902" s="196"/>
      <c r="J902" s="196"/>
      <c r="K902" s="196"/>
      <c r="L902" s="196"/>
      <c r="M902" s="196"/>
      <c r="N902" s="196"/>
      <c r="O902" s="196"/>
      <c r="P902" s="196"/>
      <c r="Q902" s="196"/>
      <c r="R902" s="196"/>
      <c r="S902" s="196"/>
      <c r="T902" s="196"/>
      <c r="U902" s="196"/>
      <c r="V902" s="196"/>
      <c r="W902" s="196"/>
      <c r="X902" s="196"/>
      <c r="Y902" s="196"/>
      <c r="Z902" s="196"/>
      <c r="AA902" s="196"/>
      <c r="AB902" s="196"/>
      <c r="AC902" s="115"/>
      <c r="AD902" s="115"/>
      <c r="AE902" s="115"/>
      <c r="AF902" s="115"/>
      <c r="AG902" s="115"/>
      <c r="AH902" s="115"/>
      <c r="AI902" s="115"/>
      <c r="AJ902" s="115"/>
      <c r="AK902" s="115"/>
      <c r="AL902" s="115"/>
      <c r="AM902" s="115"/>
    </row>
    <row r="903" spans="1:39" x14ac:dyDescent="0.25">
      <c r="A903" s="112"/>
      <c r="B903" s="113"/>
      <c r="C903" s="112"/>
      <c r="D903" s="115"/>
      <c r="E903" s="115"/>
      <c r="F903" s="115"/>
      <c r="G903" s="185"/>
      <c r="H903" s="185"/>
      <c r="I903" s="196"/>
      <c r="J903" s="196"/>
      <c r="K903" s="196"/>
      <c r="L903" s="196"/>
      <c r="M903" s="196"/>
      <c r="N903" s="196"/>
      <c r="O903" s="196"/>
      <c r="P903" s="196"/>
      <c r="Q903" s="196"/>
      <c r="R903" s="196"/>
      <c r="S903" s="196"/>
      <c r="T903" s="196"/>
      <c r="U903" s="196"/>
      <c r="V903" s="196"/>
      <c r="W903" s="196"/>
      <c r="X903" s="196"/>
      <c r="Y903" s="196"/>
      <c r="Z903" s="196"/>
      <c r="AA903" s="196"/>
      <c r="AB903" s="196"/>
      <c r="AC903" s="115"/>
      <c r="AD903" s="115"/>
      <c r="AE903" s="115"/>
      <c r="AF903" s="115"/>
      <c r="AG903" s="115"/>
      <c r="AH903" s="115"/>
      <c r="AI903" s="115"/>
      <c r="AJ903" s="115"/>
      <c r="AK903" s="115"/>
      <c r="AL903" s="115"/>
      <c r="AM903" s="115"/>
    </row>
    <row r="904" spans="1:39" x14ac:dyDescent="0.25">
      <c r="A904" s="112"/>
      <c r="B904" s="113"/>
      <c r="C904" s="112"/>
      <c r="D904" s="115"/>
      <c r="E904" s="115"/>
      <c r="F904" s="115"/>
      <c r="G904" s="185"/>
      <c r="H904" s="185"/>
      <c r="I904" s="196"/>
      <c r="J904" s="196"/>
      <c r="K904" s="196"/>
      <c r="L904" s="196"/>
      <c r="M904" s="196"/>
      <c r="N904" s="196"/>
      <c r="O904" s="196"/>
      <c r="P904" s="196"/>
      <c r="Q904" s="196"/>
      <c r="R904" s="196"/>
      <c r="S904" s="196"/>
      <c r="T904" s="196"/>
      <c r="U904" s="196"/>
      <c r="V904" s="196"/>
      <c r="W904" s="196"/>
      <c r="X904" s="196"/>
      <c r="Y904" s="196"/>
      <c r="Z904" s="196"/>
      <c r="AA904" s="196"/>
      <c r="AB904" s="196"/>
      <c r="AC904" s="115"/>
      <c r="AD904" s="115"/>
      <c r="AE904" s="115"/>
      <c r="AF904" s="115"/>
      <c r="AG904" s="115"/>
      <c r="AH904" s="115"/>
      <c r="AI904" s="115"/>
      <c r="AJ904" s="115"/>
      <c r="AK904" s="115"/>
      <c r="AL904" s="115"/>
      <c r="AM904" s="115"/>
    </row>
    <row r="905" spans="1:39" x14ac:dyDescent="0.25">
      <c r="A905" s="112"/>
      <c r="B905" s="113"/>
      <c r="C905" s="112"/>
      <c r="D905" s="115"/>
      <c r="E905" s="115"/>
      <c r="F905" s="115"/>
      <c r="G905" s="185"/>
      <c r="H905" s="185"/>
      <c r="I905" s="196"/>
      <c r="J905" s="196"/>
      <c r="K905" s="196"/>
      <c r="L905" s="196"/>
      <c r="M905" s="196"/>
      <c r="N905" s="196"/>
      <c r="O905" s="196"/>
      <c r="P905" s="196"/>
      <c r="Q905" s="196"/>
      <c r="R905" s="196"/>
      <c r="S905" s="196"/>
      <c r="T905" s="196"/>
      <c r="U905" s="196"/>
      <c r="V905" s="196"/>
      <c r="W905" s="196"/>
      <c r="X905" s="196"/>
      <c r="Y905" s="196"/>
      <c r="Z905" s="196"/>
      <c r="AA905" s="196"/>
      <c r="AB905" s="196"/>
      <c r="AC905" s="115"/>
      <c r="AD905" s="115"/>
      <c r="AE905" s="115"/>
      <c r="AF905" s="115"/>
      <c r="AG905" s="115"/>
      <c r="AH905" s="115"/>
      <c r="AI905" s="115"/>
      <c r="AJ905" s="115"/>
      <c r="AK905" s="115"/>
      <c r="AL905" s="115"/>
      <c r="AM905" s="115"/>
    </row>
    <row r="906" spans="1:39" x14ac:dyDescent="0.25">
      <c r="A906" s="112"/>
      <c r="B906" s="113"/>
      <c r="C906" s="112"/>
      <c r="D906" s="115"/>
      <c r="E906" s="115"/>
      <c r="F906" s="115"/>
      <c r="G906" s="185"/>
      <c r="H906" s="185"/>
      <c r="I906" s="196"/>
      <c r="J906" s="196"/>
      <c r="K906" s="196"/>
      <c r="L906" s="196"/>
      <c r="M906" s="196"/>
      <c r="N906" s="196"/>
      <c r="O906" s="196"/>
      <c r="P906" s="196"/>
      <c r="Q906" s="196"/>
      <c r="R906" s="196"/>
      <c r="S906" s="196"/>
      <c r="T906" s="196"/>
      <c r="U906" s="196"/>
      <c r="V906" s="196"/>
      <c r="W906" s="196"/>
      <c r="X906" s="196"/>
      <c r="Y906" s="196"/>
      <c r="Z906" s="196"/>
      <c r="AA906" s="196"/>
      <c r="AB906" s="196"/>
      <c r="AC906" s="115"/>
      <c r="AD906" s="115"/>
      <c r="AE906" s="115"/>
      <c r="AF906" s="115"/>
      <c r="AG906" s="115"/>
      <c r="AH906" s="115"/>
      <c r="AI906" s="115"/>
      <c r="AJ906" s="115"/>
      <c r="AK906" s="115"/>
      <c r="AL906" s="115"/>
      <c r="AM906" s="115"/>
    </row>
    <row r="907" spans="1:39" x14ac:dyDescent="0.25">
      <c r="A907" s="112"/>
      <c r="B907" s="113"/>
      <c r="C907" s="112"/>
      <c r="D907" s="115"/>
      <c r="E907" s="115"/>
      <c r="F907" s="115"/>
      <c r="G907" s="185"/>
      <c r="H907" s="185"/>
      <c r="I907" s="196"/>
      <c r="J907" s="196"/>
      <c r="K907" s="196"/>
      <c r="L907" s="196"/>
      <c r="M907" s="196"/>
      <c r="N907" s="196"/>
      <c r="O907" s="196"/>
      <c r="P907" s="196"/>
      <c r="Q907" s="196"/>
      <c r="R907" s="196"/>
      <c r="S907" s="196"/>
      <c r="T907" s="196"/>
      <c r="U907" s="196"/>
      <c r="V907" s="196"/>
      <c r="W907" s="196"/>
      <c r="X907" s="196"/>
      <c r="Y907" s="196"/>
      <c r="Z907" s="196"/>
      <c r="AA907" s="196"/>
      <c r="AB907" s="196"/>
      <c r="AC907" s="115"/>
      <c r="AD907" s="115"/>
      <c r="AE907" s="115"/>
      <c r="AF907" s="115"/>
      <c r="AG907" s="115"/>
      <c r="AH907" s="115"/>
      <c r="AI907" s="115"/>
      <c r="AJ907" s="115"/>
      <c r="AK907" s="115"/>
      <c r="AL907" s="115"/>
      <c r="AM907" s="115"/>
    </row>
    <row r="908" spans="1:39" x14ac:dyDescent="0.25">
      <c r="A908" s="112"/>
      <c r="B908" s="113"/>
      <c r="C908" s="112"/>
      <c r="D908" s="115"/>
      <c r="E908" s="115"/>
      <c r="F908" s="115"/>
      <c r="G908" s="185"/>
      <c r="H908" s="185"/>
      <c r="I908" s="196"/>
      <c r="J908" s="196"/>
      <c r="K908" s="196"/>
      <c r="L908" s="196"/>
      <c r="M908" s="196"/>
      <c r="N908" s="196"/>
      <c r="O908" s="196"/>
      <c r="P908" s="196"/>
      <c r="Q908" s="196"/>
      <c r="R908" s="196"/>
      <c r="S908" s="196"/>
      <c r="T908" s="196"/>
      <c r="U908" s="196"/>
      <c r="V908" s="196"/>
      <c r="W908" s="196"/>
      <c r="X908" s="196"/>
      <c r="Y908" s="196"/>
      <c r="Z908" s="196"/>
      <c r="AA908" s="196"/>
      <c r="AB908" s="196"/>
      <c r="AC908" s="115"/>
      <c r="AD908" s="115"/>
      <c r="AE908" s="115"/>
      <c r="AF908" s="115"/>
      <c r="AG908" s="115"/>
      <c r="AH908" s="115"/>
      <c r="AI908" s="115"/>
      <c r="AJ908" s="115"/>
      <c r="AK908" s="115"/>
      <c r="AL908" s="115"/>
      <c r="AM908" s="115"/>
    </row>
    <row r="909" spans="1:39" x14ac:dyDescent="0.25">
      <c r="A909" s="112"/>
      <c r="B909" s="113"/>
      <c r="C909" s="112"/>
      <c r="D909" s="115"/>
      <c r="E909" s="115"/>
      <c r="F909" s="115"/>
      <c r="G909" s="185"/>
      <c r="H909" s="185"/>
      <c r="I909" s="196"/>
      <c r="J909" s="196"/>
      <c r="K909" s="196"/>
      <c r="L909" s="196"/>
      <c r="M909" s="196"/>
      <c r="N909" s="196"/>
      <c r="O909" s="196"/>
      <c r="P909" s="196"/>
      <c r="Q909" s="196"/>
      <c r="R909" s="196"/>
      <c r="S909" s="196"/>
      <c r="T909" s="196"/>
      <c r="U909" s="196"/>
      <c r="V909" s="196"/>
      <c r="W909" s="196"/>
      <c r="X909" s="196"/>
      <c r="Y909" s="196"/>
      <c r="Z909" s="196"/>
      <c r="AA909" s="196"/>
      <c r="AB909" s="196"/>
      <c r="AC909" s="115"/>
      <c r="AD909" s="115"/>
      <c r="AE909" s="115"/>
      <c r="AF909" s="115"/>
      <c r="AG909" s="115"/>
      <c r="AH909" s="115"/>
      <c r="AI909" s="115"/>
      <c r="AJ909" s="115"/>
      <c r="AK909" s="115"/>
      <c r="AL909" s="115"/>
      <c r="AM909" s="115"/>
    </row>
    <row r="910" spans="1:39" x14ac:dyDescent="0.25">
      <c r="A910" s="112"/>
      <c r="B910" s="113"/>
      <c r="C910" s="112"/>
      <c r="D910" s="115"/>
      <c r="E910" s="115"/>
      <c r="F910" s="115"/>
      <c r="G910" s="185"/>
      <c r="H910" s="185"/>
      <c r="I910" s="196"/>
      <c r="J910" s="196"/>
      <c r="K910" s="196"/>
      <c r="L910" s="196"/>
      <c r="M910" s="196"/>
      <c r="N910" s="196"/>
      <c r="O910" s="196"/>
      <c r="P910" s="196"/>
      <c r="Q910" s="196"/>
      <c r="R910" s="196"/>
      <c r="S910" s="196"/>
      <c r="T910" s="196"/>
      <c r="U910" s="196"/>
      <c r="V910" s="196"/>
      <c r="W910" s="196"/>
      <c r="X910" s="196"/>
      <c r="Y910" s="196"/>
      <c r="Z910" s="196"/>
      <c r="AA910" s="196"/>
      <c r="AB910" s="196"/>
      <c r="AC910" s="115"/>
      <c r="AD910" s="115"/>
      <c r="AE910" s="115"/>
      <c r="AF910" s="115"/>
      <c r="AG910" s="115"/>
      <c r="AH910" s="115"/>
      <c r="AI910" s="115"/>
      <c r="AJ910" s="115"/>
      <c r="AK910" s="115"/>
      <c r="AL910" s="115"/>
      <c r="AM910" s="115"/>
    </row>
    <row r="911" spans="1:39" x14ac:dyDescent="0.25">
      <c r="A911" s="112"/>
      <c r="B911" s="113"/>
      <c r="C911" s="112"/>
      <c r="D911" s="115"/>
      <c r="E911" s="115"/>
      <c r="F911" s="115"/>
      <c r="G911" s="185"/>
      <c r="H911" s="185"/>
      <c r="I911" s="196"/>
      <c r="J911" s="196"/>
      <c r="K911" s="196"/>
      <c r="L911" s="196"/>
      <c r="M911" s="196"/>
      <c r="N911" s="196"/>
      <c r="O911" s="196"/>
      <c r="P911" s="196"/>
      <c r="Q911" s="196"/>
      <c r="R911" s="196"/>
      <c r="S911" s="196"/>
      <c r="T911" s="196"/>
      <c r="U911" s="196"/>
      <c r="V911" s="196"/>
      <c r="W911" s="196"/>
      <c r="X911" s="196"/>
      <c r="Y911" s="196"/>
      <c r="Z911" s="196"/>
      <c r="AA911" s="196"/>
      <c r="AB911" s="196"/>
      <c r="AC911" s="115"/>
      <c r="AD911" s="115"/>
      <c r="AE911" s="115"/>
      <c r="AF911" s="115"/>
      <c r="AG911" s="115"/>
      <c r="AH911" s="115"/>
      <c r="AI911" s="115"/>
      <c r="AJ911" s="115"/>
      <c r="AK911" s="115"/>
      <c r="AL911" s="115"/>
      <c r="AM911" s="115"/>
    </row>
    <row r="912" spans="1:39" x14ac:dyDescent="0.25">
      <c r="A912" s="112"/>
      <c r="B912" s="113"/>
      <c r="C912" s="112"/>
      <c r="D912" s="115"/>
      <c r="E912" s="115"/>
      <c r="F912" s="115"/>
      <c r="G912" s="185"/>
      <c r="H912" s="185"/>
      <c r="I912" s="196"/>
      <c r="J912" s="196"/>
      <c r="K912" s="196"/>
      <c r="L912" s="196"/>
      <c r="M912" s="196"/>
      <c r="N912" s="196"/>
      <c r="O912" s="196"/>
      <c r="P912" s="196"/>
      <c r="Q912" s="196"/>
      <c r="R912" s="196"/>
      <c r="S912" s="196"/>
      <c r="T912" s="196"/>
      <c r="U912" s="196"/>
      <c r="V912" s="196"/>
      <c r="W912" s="196"/>
      <c r="X912" s="196"/>
      <c r="Y912" s="196"/>
      <c r="Z912" s="196"/>
      <c r="AA912" s="196"/>
      <c r="AB912" s="196"/>
      <c r="AC912" s="115"/>
      <c r="AD912" s="115"/>
      <c r="AE912" s="115"/>
      <c r="AF912" s="115"/>
      <c r="AG912" s="115"/>
      <c r="AH912" s="115"/>
      <c r="AI912" s="115"/>
      <c r="AJ912" s="115"/>
      <c r="AK912" s="115"/>
      <c r="AL912" s="115"/>
      <c r="AM912" s="115"/>
    </row>
    <row r="913" spans="1:39" x14ac:dyDescent="0.25">
      <c r="A913" s="112"/>
      <c r="B913" s="113"/>
      <c r="C913" s="112"/>
      <c r="D913" s="115"/>
      <c r="E913" s="115"/>
      <c r="F913" s="115"/>
      <c r="G913" s="185"/>
      <c r="H913" s="185"/>
      <c r="I913" s="196"/>
      <c r="J913" s="196"/>
      <c r="K913" s="196"/>
      <c r="L913" s="196"/>
      <c r="M913" s="196"/>
      <c r="N913" s="196"/>
      <c r="O913" s="196"/>
      <c r="P913" s="196"/>
      <c r="Q913" s="196"/>
      <c r="R913" s="196"/>
      <c r="S913" s="196"/>
      <c r="T913" s="196"/>
      <c r="U913" s="196"/>
      <c r="V913" s="196"/>
      <c r="W913" s="196"/>
      <c r="X913" s="196"/>
      <c r="Y913" s="196"/>
      <c r="Z913" s="196"/>
      <c r="AA913" s="196"/>
      <c r="AB913" s="196"/>
      <c r="AC913" s="115"/>
      <c r="AD913" s="115"/>
      <c r="AE913" s="115"/>
      <c r="AF913" s="115"/>
      <c r="AG913" s="115"/>
      <c r="AH913" s="115"/>
      <c r="AI913" s="115"/>
      <c r="AJ913" s="115"/>
      <c r="AK913" s="115"/>
      <c r="AL913" s="115"/>
      <c r="AM913" s="115"/>
    </row>
    <row r="914" spans="1:39" x14ac:dyDescent="0.25">
      <c r="A914" s="112"/>
      <c r="B914" s="113"/>
      <c r="C914" s="112"/>
      <c r="D914" s="115"/>
      <c r="E914" s="115"/>
      <c r="F914" s="115"/>
      <c r="G914" s="185"/>
      <c r="H914" s="185"/>
      <c r="I914" s="196"/>
      <c r="J914" s="196"/>
      <c r="K914" s="196"/>
      <c r="L914" s="196"/>
      <c r="M914" s="196"/>
      <c r="N914" s="196"/>
      <c r="O914" s="196"/>
      <c r="P914" s="196"/>
      <c r="Q914" s="196"/>
      <c r="R914" s="196"/>
      <c r="S914" s="196"/>
      <c r="T914" s="196"/>
      <c r="U914" s="196"/>
      <c r="V914" s="196"/>
      <c r="W914" s="196"/>
      <c r="X914" s="196"/>
      <c r="Y914" s="196"/>
      <c r="Z914" s="196"/>
      <c r="AA914" s="196"/>
      <c r="AB914" s="196"/>
      <c r="AC914" s="115"/>
      <c r="AD914" s="115"/>
      <c r="AE914" s="115"/>
      <c r="AF914" s="115"/>
      <c r="AG914" s="115"/>
      <c r="AH914" s="115"/>
      <c r="AI914" s="115"/>
      <c r="AJ914" s="115"/>
      <c r="AK914" s="115"/>
      <c r="AL914" s="115"/>
      <c r="AM914" s="115"/>
    </row>
    <row r="915" spans="1:39" x14ac:dyDescent="0.25">
      <c r="A915" s="112"/>
      <c r="B915" s="113"/>
      <c r="C915" s="112"/>
      <c r="D915" s="115"/>
      <c r="E915" s="115"/>
      <c r="F915" s="115"/>
      <c r="G915" s="185"/>
      <c r="H915" s="185"/>
      <c r="I915" s="196"/>
      <c r="J915" s="196"/>
      <c r="K915" s="196"/>
      <c r="L915" s="196"/>
      <c r="M915" s="196"/>
      <c r="N915" s="196"/>
      <c r="O915" s="196"/>
      <c r="P915" s="196"/>
      <c r="Q915" s="196"/>
      <c r="R915" s="196"/>
      <c r="S915" s="196"/>
      <c r="T915" s="196"/>
      <c r="U915" s="196"/>
      <c r="V915" s="196"/>
      <c r="W915" s="196"/>
      <c r="X915" s="196"/>
      <c r="Y915" s="196"/>
      <c r="Z915" s="196"/>
      <c r="AA915" s="196"/>
      <c r="AB915" s="196"/>
      <c r="AC915" s="115"/>
      <c r="AD915" s="115"/>
      <c r="AE915" s="115"/>
      <c r="AF915" s="115"/>
      <c r="AG915" s="115"/>
      <c r="AH915" s="115"/>
      <c r="AI915" s="115"/>
      <c r="AJ915" s="115"/>
      <c r="AK915" s="115"/>
      <c r="AL915" s="115"/>
      <c r="AM915" s="115"/>
    </row>
    <row r="916" spans="1:39" x14ac:dyDescent="0.25">
      <c r="A916" s="112"/>
      <c r="B916" s="113"/>
      <c r="C916" s="112"/>
      <c r="D916" s="115"/>
      <c r="E916" s="115"/>
      <c r="F916" s="115"/>
      <c r="G916" s="185"/>
      <c r="H916" s="185"/>
      <c r="I916" s="196"/>
      <c r="J916" s="196"/>
      <c r="K916" s="196"/>
      <c r="L916" s="196"/>
      <c r="M916" s="196"/>
      <c r="N916" s="196"/>
      <c r="O916" s="196"/>
      <c r="P916" s="196"/>
      <c r="Q916" s="196"/>
      <c r="R916" s="196"/>
      <c r="S916" s="196"/>
      <c r="T916" s="196"/>
      <c r="U916" s="196"/>
      <c r="V916" s="196"/>
      <c r="W916" s="196"/>
      <c r="X916" s="196"/>
      <c r="Y916" s="196"/>
      <c r="Z916" s="196"/>
      <c r="AA916" s="196"/>
      <c r="AB916" s="196"/>
      <c r="AC916" s="115"/>
      <c r="AD916" s="115"/>
      <c r="AE916" s="115"/>
      <c r="AF916" s="115"/>
      <c r="AG916" s="115"/>
      <c r="AH916" s="115"/>
      <c r="AI916" s="115"/>
      <c r="AJ916" s="115"/>
      <c r="AK916" s="115"/>
      <c r="AL916" s="115"/>
      <c r="AM916" s="115"/>
    </row>
    <row r="917" spans="1:39" x14ac:dyDescent="0.25">
      <c r="A917" s="112"/>
      <c r="B917" s="113"/>
      <c r="C917" s="112"/>
      <c r="D917" s="115"/>
      <c r="E917" s="115"/>
      <c r="F917" s="115"/>
      <c r="G917" s="185"/>
      <c r="H917" s="185"/>
      <c r="I917" s="196"/>
      <c r="J917" s="196"/>
      <c r="K917" s="196"/>
      <c r="L917" s="196"/>
      <c r="M917" s="196"/>
      <c r="N917" s="196"/>
      <c r="O917" s="196"/>
      <c r="P917" s="196"/>
      <c r="Q917" s="196"/>
      <c r="R917" s="196"/>
      <c r="S917" s="196"/>
      <c r="T917" s="196"/>
      <c r="U917" s="196"/>
      <c r="V917" s="196"/>
      <c r="W917" s="196"/>
      <c r="X917" s="196"/>
      <c r="Y917" s="196"/>
      <c r="Z917" s="196"/>
      <c r="AA917" s="196"/>
      <c r="AB917" s="196"/>
      <c r="AC917" s="115"/>
      <c r="AD917" s="115"/>
      <c r="AE917" s="115"/>
      <c r="AF917" s="115"/>
      <c r="AG917" s="115"/>
      <c r="AH917" s="115"/>
      <c r="AI917" s="115"/>
      <c r="AJ917" s="115"/>
      <c r="AK917" s="115"/>
      <c r="AL917" s="115"/>
      <c r="AM917" s="115"/>
    </row>
    <row r="918" spans="1:39" x14ac:dyDescent="0.25">
      <c r="A918" s="112"/>
      <c r="B918" s="113"/>
      <c r="C918" s="112"/>
      <c r="D918" s="115"/>
      <c r="E918" s="115"/>
      <c r="F918" s="115"/>
      <c r="G918" s="185"/>
      <c r="H918" s="185"/>
      <c r="I918" s="196"/>
      <c r="J918" s="196"/>
      <c r="K918" s="196"/>
      <c r="L918" s="196"/>
      <c r="M918" s="196"/>
      <c r="N918" s="196"/>
      <c r="O918" s="196"/>
      <c r="P918" s="196"/>
      <c r="Q918" s="196"/>
      <c r="R918" s="196"/>
      <c r="S918" s="196"/>
      <c r="T918" s="196"/>
      <c r="U918" s="196"/>
      <c r="V918" s="196"/>
      <c r="W918" s="196"/>
      <c r="X918" s="196"/>
      <c r="Y918" s="196"/>
      <c r="Z918" s="196"/>
      <c r="AA918" s="196"/>
      <c r="AB918" s="196"/>
      <c r="AC918" s="115"/>
      <c r="AD918" s="115"/>
      <c r="AE918" s="115"/>
      <c r="AF918" s="115"/>
      <c r="AG918" s="115"/>
      <c r="AH918" s="115"/>
      <c r="AI918" s="115"/>
      <c r="AJ918" s="115"/>
      <c r="AK918" s="115"/>
      <c r="AL918" s="115"/>
      <c r="AM918" s="115"/>
    </row>
    <row r="919" spans="1:39" x14ac:dyDescent="0.25">
      <c r="A919" s="112"/>
      <c r="B919" s="113"/>
      <c r="C919" s="112"/>
      <c r="D919" s="115"/>
      <c r="E919" s="115"/>
      <c r="F919" s="115"/>
      <c r="G919" s="185"/>
      <c r="H919" s="185"/>
      <c r="I919" s="196"/>
      <c r="J919" s="196"/>
      <c r="K919" s="196"/>
      <c r="L919" s="196"/>
      <c r="M919" s="196"/>
      <c r="N919" s="196"/>
      <c r="O919" s="196"/>
      <c r="P919" s="196"/>
      <c r="Q919" s="196"/>
      <c r="R919" s="196"/>
      <c r="S919" s="196"/>
      <c r="T919" s="196"/>
      <c r="U919" s="196"/>
      <c r="V919" s="196"/>
      <c r="W919" s="196"/>
      <c r="X919" s="196"/>
      <c r="Y919" s="196"/>
      <c r="Z919" s="196"/>
      <c r="AA919" s="196"/>
      <c r="AB919" s="196"/>
      <c r="AC919" s="115"/>
      <c r="AD919" s="115"/>
      <c r="AE919" s="115"/>
      <c r="AF919" s="115"/>
      <c r="AG919" s="115"/>
      <c r="AH919" s="115"/>
      <c r="AI919" s="115"/>
      <c r="AJ919" s="115"/>
      <c r="AK919" s="115"/>
      <c r="AL919" s="115"/>
      <c r="AM919" s="115"/>
    </row>
    <row r="920" spans="1:39" x14ac:dyDescent="0.25">
      <c r="A920" s="112"/>
      <c r="B920" s="113"/>
      <c r="C920" s="112"/>
      <c r="D920" s="115"/>
      <c r="E920" s="115"/>
      <c r="F920" s="115"/>
      <c r="G920" s="185"/>
      <c r="H920" s="185"/>
      <c r="I920" s="196"/>
      <c r="J920" s="196"/>
      <c r="K920" s="196"/>
      <c r="L920" s="196"/>
      <c r="M920" s="196"/>
      <c r="N920" s="196"/>
      <c r="O920" s="196"/>
      <c r="P920" s="196"/>
      <c r="Q920" s="196"/>
      <c r="R920" s="196"/>
      <c r="S920" s="196"/>
      <c r="T920" s="196"/>
      <c r="U920" s="196"/>
      <c r="V920" s="196"/>
      <c r="W920" s="196"/>
      <c r="X920" s="196"/>
      <c r="Y920" s="196"/>
      <c r="Z920" s="196"/>
      <c r="AA920" s="196"/>
      <c r="AB920" s="196"/>
      <c r="AC920" s="115"/>
      <c r="AD920" s="115"/>
      <c r="AE920" s="115"/>
      <c r="AF920" s="115"/>
      <c r="AG920" s="115"/>
      <c r="AH920" s="115"/>
      <c r="AI920" s="115"/>
      <c r="AJ920" s="115"/>
      <c r="AK920" s="115"/>
      <c r="AL920" s="115"/>
      <c r="AM920" s="115"/>
    </row>
    <row r="921" spans="1:39" x14ac:dyDescent="0.25">
      <c r="A921" s="112"/>
      <c r="B921" s="113"/>
      <c r="C921" s="112"/>
      <c r="D921" s="115"/>
      <c r="E921" s="115"/>
      <c r="F921" s="115"/>
      <c r="G921" s="185"/>
      <c r="H921" s="185"/>
      <c r="I921" s="196"/>
      <c r="J921" s="196"/>
      <c r="K921" s="196"/>
      <c r="L921" s="196"/>
      <c r="M921" s="196"/>
      <c r="N921" s="196"/>
      <c r="O921" s="196"/>
      <c r="P921" s="196"/>
      <c r="Q921" s="196"/>
      <c r="R921" s="196"/>
      <c r="S921" s="196"/>
      <c r="T921" s="196"/>
      <c r="U921" s="196"/>
      <c r="V921" s="196"/>
      <c r="W921" s="196"/>
      <c r="X921" s="196"/>
      <c r="Y921" s="196"/>
      <c r="Z921" s="196"/>
      <c r="AA921" s="196"/>
      <c r="AB921" s="196"/>
      <c r="AC921" s="115"/>
      <c r="AD921" s="115"/>
      <c r="AE921" s="115"/>
      <c r="AF921" s="115"/>
      <c r="AG921" s="115"/>
      <c r="AH921" s="115"/>
      <c r="AI921" s="115"/>
      <c r="AJ921" s="115"/>
      <c r="AK921" s="115"/>
      <c r="AL921" s="115"/>
      <c r="AM921" s="115"/>
    </row>
    <row r="922" spans="1:39" x14ac:dyDescent="0.25">
      <c r="A922" s="112"/>
      <c r="B922" s="113"/>
      <c r="C922" s="112"/>
      <c r="D922" s="115"/>
      <c r="E922" s="115"/>
      <c r="F922" s="115"/>
      <c r="G922" s="185"/>
      <c r="H922" s="185"/>
      <c r="I922" s="196"/>
      <c r="J922" s="196"/>
      <c r="K922" s="196"/>
      <c r="L922" s="196"/>
      <c r="M922" s="196"/>
      <c r="N922" s="196"/>
      <c r="O922" s="196"/>
      <c r="P922" s="196"/>
      <c r="Q922" s="196"/>
      <c r="R922" s="196"/>
      <c r="S922" s="196"/>
      <c r="T922" s="196"/>
      <c r="U922" s="196"/>
      <c r="V922" s="196"/>
      <c r="W922" s="196"/>
      <c r="X922" s="196"/>
      <c r="Y922" s="196"/>
      <c r="Z922" s="196"/>
      <c r="AA922" s="196"/>
      <c r="AB922" s="196"/>
      <c r="AC922" s="115"/>
      <c r="AD922" s="115"/>
      <c r="AE922" s="115"/>
      <c r="AF922" s="115"/>
      <c r="AG922" s="115"/>
      <c r="AH922" s="115"/>
      <c r="AI922" s="115"/>
      <c r="AJ922" s="115"/>
      <c r="AK922" s="115"/>
      <c r="AL922" s="115"/>
      <c r="AM922" s="115"/>
    </row>
    <row r="923" spans="1:39" x14ac:dyDescent="0.25">
      <c r="A923" s="112"/>
      <c r="B923" s="113"/>
      <c r="C923" s="112"/>
      <c r="D923" s="115"/>
      <c r="E923" s="115"/>
      <c r="F923" s="115"/>
      <c r="G923" s="185"/>
      <c r="H923" s="185"/>
      <c r="I923" s="196"/>
      <c r="J923" s="196"/>
      <c r="K923" s="196"/>
      <c r="L923" s="196"/>
      <c r="M923" s="196"/>
      <c r="N923" s="196"/>
      <c r="O923" s="196"/>
      <c r="P923" s="196"/>
      <c r="Q923" s="196"/>
      <c r="R923" s="196"/>
      <c r="S923" s="196"/>
      <c r="T923" s="196"/>
      <c r="U923" s="196"/>
      <c r="V923" s="196"/>
      <c r="W923" s="196"/>
      <c r="X923" s="196"/>
      <c r="Y923" s="196"/>
      <c r="Z923" s="196"/>
      <c r="AA923" s="196"/>
      <c r="AB923" s="196"/>
      <c r="AC923" s="115"/>
      <c r="AD923" s="115"/>
      <c r="AE923" s="115"/>
      <c r="AF923" s="115"/>
      <c r="AG923" s="115"/>
      <c r="AH923" s="115"/>
      <c r="AI923" s="115"/>
      <c r="AJ923" s="115"/>
      <c r="AK923" s="115"/>
      <c r="AL923" s="115"/>
      <c r="AM923" s="115"/>
    </row>
    <row r="924" spans="1:39" x14ac:dyDescent="0.25">
      <c r="A924" s="112"/>
      <c r="B924" s="113"/>
      <c r="C924" s="112"/>
      <c r="D924" s="115"/>
      <c r="E924" s="115"/>
      <c r="F924" s="115"/>
      <c r="G924" s="185"/>
      <c r="H924" s="185"/>
      <c r="I924" s="196"/>
      <c r="J924" s="196"/>
      <c r="K924" s="196"/>
      <c r="L924" s="196"/>
      <c r="M924" s="196"/>
      <c r="N924" s="196"/>
      <c r="O924" s="196"/>
      <c r="P924" s="196"/>
      <c r="Q924" s="196"/>
      <c r="R924" s="196"/>
      <c r="S924" s="196"/>
      <c r="T924" s="196"/>
      <c r="U924" s="196"/>
      <c r="V924" s="196"/>
      <c r="W924" s="196"/>
      <c r="X924" s="196"/>
      <c r="Y924" s="196"/>
      <c r="Z924" s="196"/>
      <c r="AA924" s="196"/>
      <c r="AB924" s="196"/>
      <c r="AC924" s="115"/>
      <c r="AD924" s="115"/>
      <c r="AE924" s="115"/>
      <c r="AF924" s="115"/>
      <c r="AG924" s="115"/>
      <c r="AH924" s="115"/>
      <c r="AI924" s="115"/>
      <c r="AJ924" s="115"/>
      <c r="AK924" s="115"/>
      <c r="AL924" s="115"/>
      <c r="AM924" s="115"/>
    </row>
    <row r="925" spans="1:39" x14ac:dyDescent="0.25">
      <c r="A925" s="112"/>
      <c r="B925" s="113"/>
      <c r="C925" s="112"/>
      <c r="D925" s="115"/>
      <c r="E925" s="115"/>
      <c r="F925" s="115"/>
      <c r="G925" s="185"/>
      <c r="H925" s="185"/>
      <c r="I925" s="196"/>
      <c r="J925" s="196"/>
      <c r="K925" s="196"/>
      <c r="L925" s="196"/>
      <c r="M925" s="196"/>
      <c r="N925" s="196"/>
      <c r="O925" s="196"/>
      <c r="P925" s="196"/>
      <c r="Q925" s="196"/>
      <c r="R925" s="196"/>
      <c r="S925" s="196"/>
      <c r="T925" s="196"/>
      <c r="U925" s="196"/>
      <c r="V925" s="196"/>
      <c r="W925" s="196"/>
      <c r="X925" s="196"/>
      <c r="Y925" s="196"/>
      <c r="Z925" s="196"/>
      <c r="AA925" s="196"/>
      <c r="AB925" s="196"/>
      <c r="AC925" s="115"/>
      <c r="AD925" s="115"/>
      <c r="AE925" s="115"/>
      <c r="AF925" s="115"/>
      <c r="AG925" s="115"/>
      <c r="AH925" s="115"/>
      <c r="AI925" s="115"/>
      <c r="AJ925" s="115"/>
      <c r="AK925" s="115"/>
      <c r="AL925" s="115"/>
      <c r="AM925" s="115"/>
    </row>
    <row r="926" spans="1:39" x14ac:dyDescent="0.25">
      <c r="A926" s="112"/>
      <c r="B926" s="113"/>
      <c r="C926" s="112"/>
      <c r="D926" s="115"/>
      <c r="E926" s="115"/>
      <c r="F926" s="115"/>
      <c r="G926" s="185"/>
      <c r="H926" s="185"/>
      <c r="I926" s="196"/>
      <c r="J926" s="196"/>
      <c r="K926" s="196"/>
      <c r="L926" s="196"/>
      <c r="M926" s="196"/>
      <c r="N926" s="196"/>
      <c r="O926" s="196"/>
      <c r="P926" s="196"/>
      <c r="Q926" s="196"/>
      <c r="R926" s="196"/>
      <c r="S926" s="196"/>
      <c r="T926" s="196"/>
      <c r="U926" s="196"/>
      <c r="V926" s="196"/>
      <c r="W926" s="196"/>
      <c r="X926" s="196"/>
      <c r="Y926" s="196"/>
      <c r="Z926" s="196"/>
      <c r="AA926" s="196"/>
      <c r="AB926" s="196"/>
      <c r="AC926" s="115"/>
      <c r="AD926" s="115"/>
      <c r="AE926" s="115"/>
      <c r="AF926" s="115"/>
      <c r="AG926" s="115"/>
      <c r="AH926" s="115"/>
      <c r="AI926" s="115"/>
      <c r="AJ926" s="115"/>
      <c r="AK926" s="115"/>
      <c r="AL926" s="115"/>
      <c r="AM926" s="115"/>
    </row>
    <row r="927" spans="1:39" x14ac:dyDescent="0.25">
      <c r="A927" s="112"/>
      <c r="B927" s="113"/>
      <c r="C927" s="112"/>
      <c r="D927" s="115"/>
      <c r="E927" s="115"/>
      <c r="F927" s="115"/>
      <c r="G927" s="185"/>
      <c r="H927" s="185"/>
      <c r="I927" s="196"/>
      <c r="J927" s="196"/>
      <c r="K927" s="196"/>
      <c r="L927" s="196"/>
      <c r="M927" s="196"/>
      <c r="N927" s="196"/>
      <c r="O927" s="196"/>
      <c r="P927" s="196"/>
      <c r="Q927" s="196"/>
      <c r="R927" s="196"/>
      <c r="S927" s="196"/>
      <c r="T927" s="196"/>
      <c r="U927" s="196"/>
      <c r="V927" s="196"/>
      <c r="W927" s="196"/>
      <c r="X927" s="196"/>
      <c r="Y927" s="196"/>
      <c r="Z927" s="196"/>
      <c r="AA927" s="196"/>
      <c r="AB927" s="196"/>
      <c r="AC927" s="115"/>
      <c r="AD927" s="115"/>
      <c r="AE927" s="115"/>
      <c r="AF927" s="115"/>
      <c r="AG927" s="115"/>
      <c r="AH927" s="115"/>
      <c r="AI927" s="115"/>
      <c r="AJ927" s="115"/>
      <c r="AK927" s="115"/>
      <c r="AL927" s="115"/>
      <c r="AM927" s="115"/>
    </row>
    <row r="928" spans="1:39" x14ac:dyDescent="0.25">
      <c r="A928" s="112"/>
      <c r="B928" s="113"/>
      <c r="C928" s="112"/>
      <c r="D928" s="115"/>
      <c r="E928" s="115"/>
      <c r="F928" s="115"/>
      <c r="G928" s="185"/>
      <c r="H928" s="185"/>
      <c r="I928" s="196"/>
      <c r="J928" s="196"/>
      <c r="K928" s="196"/>
      <c r="L928" s="196"/>
      <c r="M928" s="196"/>
      <c r="N928" s="196"/>
      <c r="O928" s="196"/>
      <c r="P928" s="196"/>
      <c r="Q928" s="196"/>
      <c r="R928" s="196"/>
      <c r="S928" s="196"/>
      <c r="T928" s="196"/>
      <c r="U928" s="196"/>
      <c r="V928" s="196"/>
      <c r="W928" s="196"/>
      <c r="X928" s="196"/>
      <c r="Y928" s="196"/>
      <c r="Z928" s="196"/>
      <c r="AA928" s="196"/>
      <c r="AB928" s="196"/>
      <c r="AC928" s="115"/>
      <c r="AD928" s="115"/>
      <c r="AE928" s="115"/>
      <c r="AF928" s="115"/>
      <c r="AG928" s="115"/>
      <c r="AH928" s="115"/>
      <c r="AI928" s="115"/>
      <c r="AJ928" s="115"/>
      <c r="AK928" s="115"/>
      <c r="AL928" s="115"/>
      <c r="AM928" s="115"/>
    </row>
    <row r="929" spans="1:39" x14ac:dyDescent="0.25">
      <c r="A929" s="112"/>
      <c r="B929" s="113"/>
      <c r="C929" s="112"/>
      <c r="D929" s="115"/>
      <c r="E929" s="115"/>
      <c r="F929" s="115"/>
      <c r="G929" s="185"/>
      <c r="H929" s="185"/>
      <c r="I929" s="196"/>
      <c r="J929" s="196"/>
      <c r="K929" s="196"/>
      <c r="L929" s="196"/>
      <c r="M929" s="196"/>
      <c r="N929" s="196"/>
      <c r="O929" s="196"/>
      <c r="P929" s="196"/>
      <c r="Q929" s="196"/>
      <c r="R929" s="196"/>
      <c r="S929" s="196"/>
      <c r="T929" s="196"/>
      <c r="U929" s="196"/>
      <c r="V929" s="196"/>
      <c r="W929" s="196"/>
      <c r="X929" s="196"/>
      <c r="Y929" s="196"/>
      <c r="Z929" s="196"/>
      <c r="AA929" s="196"/>
      <c r="AB929" s="196"/>
      <c r="AC929" s="115"/>
      <c r="AD929" s="115"/>
      <c r="AE929" s="115"/>
      <c r="AF929" s="115"/>
      <c r="AG929" s="115"/>
      <c r="AH929" s="115"/>
      <c r="AI929" s="115"/>
      <c r="AJ929" s="115"/>
      <c r="AK929" s="115"/>
      <c r="AL929" s="115"/>
      <c r="AM929" s="115"/>
    </row>
    <row r="930" spans="1:39" x14ac:dyDescent="0.25">
      <c r="A930" s="112"/>
      <c r="B930" s="113"/>
      <c r="C930" s="112"/>
      <c r="D930" s="115"/>
      <c r="E930" s="115"/>
      <c r="F930" s="115"/>
      <c r="G930" s="185"/>
      <c r="H930" s="185"/>
      <c r="I930" s="196"/>
      <c r="J930" s="196"/>
      <c r="K930" s="196"/>
      <c r="L930" s="196"/>
      <c r="M930" s="196"/>
      <c r="N930" s="196"/>
      <c r="O930" s="196"/>
      <c r="P930" s="196"/>
      <c r="Q930" s="196"/>
      <c r="R930" s="196"/>
      <c r="S930" s="196"/>
      <c r="T930" s="196"/>
      <c r="U930" s="196"/>
      <c r="V930" s="196"/>
      <c r="W930" s="196"/>
      <c r="X930" s="196"/>
      <c r="Y930" s="196"/>
      <c r="Z930" s="196"/>
      <c r="AA930" s="196"/>
      <c r="AB930" s="196"/>
      <c r="AC930" s="115"/>
      <c r="AD930" s="115"/>
      <c r="AE930" s="115"/>
      <c r="AF930" s="115"/>
      <c r="AG930" s="115"/>
      <c r="AH930" s="115"/>
      <c r="AI930" s="115"/>
      <c r="AJ930" s="115"/>
      <c r="AK930" s="115"/>
      <c r="AL930" s="115"/>
      <c r="AM930" s="115"/>
    </row>
    <row r="931" spans="1:39" x14ac:dyDescent="0.25">
      <c r="A931" s="112"/>
      <c r="B931" s="113"/>
      <c r="C931" s="112"/>
      <c r="D931" s="115"/>
      <c r="E931" s="115"/>
      <c r="F931" s="115"/>
      <c r="G931" s="185"/>
      <c r="H931" s="185"/>
      <c r="I931" s="196"/>
      <c r="J931" s="196"/>
      <c r="K931" s="196"/>
      <c r="L931" s="196"/>
      <c r="M931" s="196"/>
      <c r="N931" s="196"/>
      <c r="O931" s="196"/>
      <c r="P931" s="196"/>
      <c r="Q931" s="196"/>
      <c r="R931" s="196"/>
      <c r="S931" s="196"/>
      <c r="T931" s="196"/>
      <c r="U931" s="196"/>
      <c r="V931" s="196"/>
      <c r="W931" s="196"/>
      <c r="X931" s="196"/>
      <c r="Y931" s="196"/>
      <c r="Z931" s="196"/>
      <c r="AA931" s="196"/>
      <c r="AB931" s="196"/>
      <c r="AC931" s="115"/>
      <c r="AD931" s="115"/>
      <c r="AE931" s="115"/>
      <c r="AF931" s="115"/>
      <c r="AG931" s="115"/>
      <c r="AH931" s="115"/>
      <c r="AI931" s="115"/>
      <c r="AJ931" s="115"/>
      <c r="AK931" s="115"/>
      <c r="AL931" s="115"/>
      <c r="AM931" s="115"/>
    </row>
    <row r="932" spans="1:39" x14ac:dyDescent="0.25">
      <c r="A932" s="112"/>
      <c r="B932" s="113"/>
      <c r="C932" s="112"/>
      <c r="D932" s="115"/>
      <c r="E932" s="115"/>
      <c r="F932" s="115"/>
      <c r="G932" s="185"/>
      <c r="H932" s="185"/>
      <c r="I932" s="196"/>
      <c r="J932" s="196"/>
      <c r="K932" s="196"/>
      <c r="L932" s="196"/>
      <c r="M932" s="196"/>
      <c r="N932" s="196"/>
      <c r="O932" s="196"/>
      <c r="P932" s="196"/>
      <c r="Q932" s="196"/>
      <c r="R932" s="196"/>
      <c r="S932" s="196"/>
      <c r="T932" s="196"/>
      <c r="U932" s="196"/>
      <c r="V932" s="196"/>
      <c r="W932" s="196"/>
      <c r="X932" s="196"/>
      <c r="Y932" s="196"/>
      <c r="Z932" s="196"/>
      <c r="AA932" s="196"/>
      <c r="AB932" s="196"/>
      <c r="AC932" s="115"/>
      <c r="AD932" s="115"/>
      <c r="AE932" s="115"/>
      <c r="AF932" s="115"/>
      <c r="AG932" s="115"/>
      <c r="AH932" s="115"/>
      <c r="AI932" s="115"/>
      <c r="AJ932" s="115"/>
      <c r="AK932" s="115"/>
      <c r="AL932" s="115"/>
      <c r="AM932" s="115"/>
    </row>
    <row r="933" spans="1:39" x14ac:dyDescent="0.25">
      <c r="A933" s="112"/>
      <c r="B933" s="113"/>
      <c r="C933" s="112"/>
      <c r="D933" s="115"/>
      <c r="E933" s="115"/>
      <c r="F933" s="115"/>
      <c r="G933" s="185"/>
      <c r="H933" s="185"/>
      <c r="I933" s="196"/>
      <c r="J933" s="196"/>
      <c r="K933" s="196"/>
      <c r="L933" s="196"/>
      <c r="M933" s="196"/>
      <c r="N933" s="196"/>
      <c r="O933" s="196"/>
      <c r="P933" s="196"/>
      <c r="Q933" s="196"/>
      <c r="R933" s="196"/>
      <c r="S933" s="196"/>
      <c r="T933" s="196"/>
      <c r="U933" s="196"/>
      <c r="V933" s="196"/>
      <c r="W933" s="196"/>
      <c r="X933" s="196"/>
      <c r="Y933" s="196"/>
      <c r="Z933" s="196"/>
      <c r="AA933" s="196"/>
      <c r="AB933" s="196"/>
      <c r="AC933" s="115"/>
      <c r="AD933" s="115"/>
      <c r="AE933" s="115"/>
      <c r="AF933" s="115"/>
      <c r="AG933" s="115"/>
      <c r="AH933" s="115"/>
      <c r="AI933" s="115"/>
      <c r="AJ933" s="115"/>
      <c r="AK933" s="115"/>
      <c r="AL933" s="115"/>
      <c r="AM933" s="115"/>
    </row>
    <row r="934" spans="1:39" x14ac:dyDescent="0.25">
      <c r="A934" s="112"/>
      <c r="B934" s="113"/>
      <c r="C934" s="112"/>
      <c r="D934" s="115"/>
      <c r="E934" s="115"/>
      <c r="F934" s="115"/>
      <c r="G934" s="185"/>
      <c r="H934" s="185"/>
      <c r="I934" s="196"/>
      <c r="J934" s="196"/>
      <c r="K934" s="196"/>
      <c r="L934" s="196"/>
      <c r="M934" s="196"/>
      <c r="N934" s="196"/>
      <c r="O934" s="196"/>
      <c r="P934" s="196"/>
      <c r="Q934" s="196"/>
      <c r="R934" s="196"/>
      <c r="S934" s="196"/>
      <c r="T934" s="196"/>
      <c r="U934" s="196"/>
      <c r="V934" s="196"/>
      <c r="W934" s="196"/>
      <c r="X934" s="196"/>
      <c r="Y934" s="196"/>
      <c r="Z934" s="196"/>
      <c r="AA934" s="196"/>
      <c r="AB934" s="196"/>
      <c r="AC934" s="115"/>
      <c r="AD934" s="115"/>
      <c r="AE934" s="115"/>
      <c r="AF934" s="115"/>
      <c r="AG934" s="115"/>
      <c r="AH934" s="115"/>
      <c r="AI934" s="115"/>
      <c r="AJ934" s="115"/>
      <c r="AK934" s="115"/>
      <c r="AL934" s="115"/>
      <c r="AM934" s="115"/>
    </row>
    <row r="935" spans="1:39" x14ac:dyDescent="0.25">
      <c r="A935" s="112"/>
      <c r="B935" s="113"/>
      <c r="C935" s="112"/>
      <c r="D935" s="115"/>
      <c r="E935" s="115"/>
      <c r="F935" s="115"/>
      <c r="G935" s="185"/>
      <c r="H935" s="185"/>
      <c r="I935" s="196"/>
      <c r="J935" s="196"/>
      <c r="K935" s="196"/>
      <c r="L935" s="196"/>
      <c r="M935" s="196"/>
      <c r="N935" s="196"/>
      <c r="O935" s="196"/>
      <c r="P935" s="196"/>
      <c r="Q935" s="196"/>
      <c r="R935" s="196"/>
      <c r="S935" s="196"/>
      <c r="T935" s="196"/>
      <c r="U935" s="196"/>
      <c r="V935" s="196"/>
      <c r="W935" s="196"/>
      <c r="X935" s="196"/>
      <c r="Y935" s="196"/>
      <c r="Z935" s="196"/>
      <c r="AA935" s="196"/>
      <c r="AB935" s="196"/>
      <c r="AC935" s="115"/>
      <c r="AD935" s="115"/>
      <c r="AE935" s="115"/>
      <c r="AF935" s="115"/>
      <c r="AG935" s="115"/>
      <c r="AH935" s="115"/>
      <c r="AI935" s="115"/>
      <c r="AJ935" s="115"/>
      <c r="AK935" s="115"/>
      <c r="AL935" s="115"/>
      <c r="AM935" s="115"/>
    </row>
    <row r="936" spans="1:39" x14ac:dyDescent="0.25">
      <c r="A936" s="112"/>
      <c r="B936" s="113"/>
      <c r="C936" s="112"/>
      <c r="D936" s="115"/>
      <c r="E936" s="115"/>
      <c r="F936" s="115"/>
      <c r="G936" s="185"/>
      <c r="H936" s="185"/>
      <c r="I936" s="196"/>
      <c r="J936" s="196"/>
      <c r="K936" s="196"/>
      <c r="L936" s="196"/>
      <c r="M936" s="196"/>
      <c r="N936" s="196"/>
      <c r="O936" s="196"/>
      <c r="P936" s="196"/>
      <c r="Q936" s="196"/>
      <c r="R936" s="196"/>
      <c r="S936" s="196"/>
      <c r="T936" s="196"/>
      <c r="U936" s="196"/>
      <c r="V936" s="196"/>
      <c r="W936" s="196"/>
      <c r="X936" s="196"/>
      <c r="Y936" s="196"/>
      <c r="Z936" s="196"/>
      <c r="AA936" s="196"/>
      <c r="AB936" s="196"/>
      <c r="AC936" s="115"/>
      <c r="AD936" s="115"/>
      <c r="AE936" s="115"/>
      <c r="AF936" s="115"/>
      <c r="AG936" s="115"/>
      <c r="AH936" s="115"/>
      <c r="AI936" s="115"/>
      <c r="AJ936" s="115"/>
      <c r="AK936" s="115"/>
      <c r="AL936" s="115"/>
      <c r="AM936" s="115"/>
    </row>
    <row r="937" spans="1:39" x14ac:dyDescent="0.25">
      <c r="A937" s="112"/>
      <c r="B937" s="113"/>
      <c r="C937" s="112"/>
      <c r="D937" s="115"/>
      <c r="E937" s="115"/>
      <c r="F937" s="115"/>
      <c r="G937" s="185"/>
      <c r="H937" s="185"/>
      <c r="I937" s="196"/>
      <c r="J937" s="196"/>
      <c r="K937" s="196"/>
      <c r="L937" s="196"/>
      <c r="M937" s="196"/>
      <c r="N937" s="196"/>
      <c r="O937" s="196"/>
      <c r="P937" s="196"/>
      <c r="Q937" s="196"/>
      <c r="R937" s="196"/>
      <c r="S937" s="196"/>
      <c r="T937" s="196"/>
      <c r="U937" s="196"/>
      <c r="V937" s="196"/>
      <c r="W937" s="196"/>
      <c r="X937" s="196"/>
      <c r="Y937" s="196"/>
      <c r="Z937" s="196"/>
      <c r="AA937" s="196"/>
      <c r="AB937" s="196"/>
      <c r="AC937" s="115"/>
      <c r="AD937" s="115"/>
      <c r="AE937" s="115"/>
      <c r="AF937" s="115"/>
      <c r="AG937" s="115"/>
      <c r="AH937" s="115"/>
      <c r="AI937" s="115"/>
      <c r="AJ937" s="115"/>
      <c r="AK937" s="115"/>
      <c r="AL937" s="115"/>
      <c r="AM937" s="115"/>
    </row>
    <row r="938" spans="1:39" x14ac:dyDescent="0.25">
      <c r="A938" s="112"/>
      <c r="B938" s="113"/>
      <c r="C938" s="112"/>
      <c r="D938" s="115"/>
      <c r="E938" s="115"/>
      <c r="F938" s="115"/>
      <c r="G938" s="185"/>
      <c r="H938" s="185"/>
      <c r="I938" s="196"/>
      <c r="J938" s="196"/>
      <c r="K938" s="196"/>
      <c r="L938" s="196"/>
      <c r="M938" s="196"/>
      <c r="N938" s="196"/>
      <c r="O938" s="196"/>
      <c r="P938" s="196"/>
      <c r="Q938" s="196"/>
      <c r="R938" s="196"/>
      <c r="S938" s="196"/>
      <c r="T938" s="196"/>
      <c r="U938" s="196"/>
      <c r="V938" s="196"/>
      <c r="W938" s="196"/>
      <c r="X938" s="196"/>
      <c r="Y938" s="196"/>
      <c r="Z938" s="196"/>
      <c r="AA938" s="196"/>
      <c r="AB938" s="196"/>
      <c r="AC938" s="115"/>
      <c r="AD938" s="115"/>
      <c r="AE938" s="115"/>
      <c r="AF938" s="115"/>
      <c r="AG938" s="115"/>
      <c r="AH938" s="115"/>
      <c r="AI938" s="115"/>
      <c r="AJ938" s="115"/>
      <c r="AK938" s="115"/>
      <c r="AL938" s="115"/>
      <c r="AM938" s="115"/>
    </row>
    <row r="939" spans="1:39" x14ac:dyDescent="0.25">
      <c r="A939" s="112"/>
      <c r="B939" s="113"/>
      <c r="C939" s="112"/>
      <c r="D939" s="115"/>
      <c r="E939" s="115"/>
      <c r="F939" s="115"/>
      <c r="G939" s="185"/>
      <c r="H939" s="185"/>
      <c r="I939" s="196"/>
      <c r="J939" s="196"/>
      <c r="K939" s="196"/>
      <c r="L939" s="196"/>
      <c r="M939" s="196"/>
      <c r="N939" s="196"/>
      <c r="O939" s="196"/>
      <c r="P939" s="196"/>
      <c r="Q939" s="196"/>
      <c r="R939" s="196"/>
      <c r="S939" s="196"/>
      <c r="T939" s="196"/>
      <c r="U939" s="196"/>
      <c r="V939" s="196"/>
      <c r="W939" s="196"/>
      <c r="X939" s="196"/>
      <c r="Y939" s="196"/>
      <c r="Z939" s="196"/>
      <c r="AA939" s="196"/>
      <c r="AB939" s="196"/>
      <c r="AC939" s="115"/>
      <c r="AD939" s="115"/>
      <c r="AE939" s="115"/>
      <c r="AF939" s="115"/>
      <c r="AG939" s="115"/>
      <c r="AH939" s="115"/>
      <c r="AI939" s="115"/>
      <c r="AJ939" s="115"/>
      <c r="AK939" s="115"/>
      <c r="AL939" s="115"/>
      <c r="AM939" s="115"/>
    </row>
    <row r="940" spans="1:39" x14ac:dyDescent="0.25">
      <c r="A940" s="112"/>
      <c r="B940" s="113"/>
      <c r="C940" s="112"/>
      <c r="D940" s="115"/>
      <c r="E940" s="115"/>
      <c r="F940" s="115"/>
      <c r="G940" s="185"/>
      <c r="H940" s="185"/>
      <c r="I940" s="196"/>
      <c r="J940" s="196"/>
      <c r="K940" s="196"/>
      <c r="L940" s="196"/>
      <c r="M940" s="196"/>
      <c r="N940" s="196"/>
      <c r="O940" s="196"/>
      <c r="P940" s="196"/>
      <c r="Q940" s="196"/>
      <c r="R940" s="196"/>
      <c r="S940" s="196"/>
      <c r="T940" s="196"/>
      <c r="U940" s="196"/>
      <c r="V940" s="196"/>
      <c r="W940" s="196"/>
      <c r="X940" s="196"/>
      <c r="Y940" s="196"/>
      <c r="Z940" s="196"/>
      <c r="AA940" s="196"/>
      <c r="AB940" s="196"/>
      <c r="AC940" s="115"/>
      <c r="AD940" s="115"/>
      <c r="AE940" s="115"/>
      <c r="AF940" s="115"/>
      <c r="AG940" s="115"/>
      <c r="AH940" s="115"/>
      <c r="AI940" s="115"/>
      <c r="AJ940" s="115"/>
      <c r="AK940" s="115"/>
      <c r="AL940" s="115"/>
      <c r="AM940" s="115"/>
    </row>
    <row r="941" spans="1:39" x14ac:dyDescent="0.25">
      <c r="A941" s="112"/>
      <c r="B941" s="113"/>
      <c r="C941" s="112"/>
      <c r="D941" s="115"/>
      <c r="E941" s="115"/>
      <c r="F941" s="115"/>
      <c r="G941" s="185"/>
      <c r="H941" s="185"/>
      <c r="I941" s="196"/>
      <c r="J941" s="196"/>
      <c r="K941" s="196"/>
      <c r="L941" s="196"/>
      <c r="M941" s="196"/>
      <c r="N941" s="196"/>
      <c r="O941" s="196"/>
      <c r="P941" s="196"/>
      <c r="Q941" s="196"/>
      <c r="R941" s="196"/>
      <c r="S941" s="196"/>
      <c r="T941" s="196"/>
      <c r="U941" s="196"/>
      <c r="V941" s="196"/>
      <c r="W941" s="196"/>
      <c r="X941" s="196"/>
      <c r="Y941" s="196"/>
      <c r="Z941" s="196"/>
      <c r="AA941" s="196"/>
      <c r="AB941" s="196"/>
      <c r="AC941" s="115"/>
      <c r="AD941" s="115"/>
      <c r="AE941" s="115"/>
      <c r="AF941" s="115"/>
      <c r="AG941" s="115"/>
      <c r="AH941" s="115"/>
      <c r="AI941" s="115"/>
      <c r="AJ941" s="115"/>
      <c r="AK941" s="115"/>
      <c r="AL941" s="115"/>
      <c r="AM941" s="115"/>
    </row>
    <row r="942" spans="1:39" x14ac:dyDescent="0.25">
      <c r="A942" s="112"/>
      <c r="B942" s="113"/>
      <c r="C942" s="112"/>
      <c r="D942" s="115"/>
      <c r="E942" s="115"/>
      <c r="F942" s="115"/>
      <c r="G942" s="185"/>
      <c r="H942" s="185"/>
      <c r="I942" s="196"/>
      <c r="J942" s="196"/>
      <c r="K942" s="196"/>
      <c r="L942" s="196"/>
      <c r="M942" s="196"/>
      <c r="N942" s="196"/>
      <c r="O942" s="196"/>
      <c r="P942" s="196"/>
      <c r="Q942" s="196"/>
      <c r="R942" s="196"/>
      <c r="S942" s="196"/>
      <c r="T942" s="196"/>
      <c r="U942" s="196"/>
      <c r="V942" s="196"/>
      <c r="W942" s="196"/>
      <c r="X942" s="196"/>
      <c r="Y942" s="196"/>
      <c r="Z942" s="196"/>
      <c r="AA942" s="196"/>
      <c r="AB942" s="196"/>
      <c r="AC942" s="115"/>
      <c r="AD942" s="115"/>
      <c r="AE942" s="115"/>
      <c r="AF942" s="115"/>
      <c r="AG942" s="115"/>
      <c r="AH942" s="115"/>
      <c r="AI942" s="115"/>
      <c r="AJ942" s="115"/>
      <c r="AK942" s="115"/>
      <c r="AL942" s="115"/>
      <c r="AM942" s="115"/>
    </row>
    <row r="943" spans="1:39" x14ac:dyDescent="0.25">
      <c r="A943" s="112"/>
      <c r="B943" s="113"/>
      <c r="C943" s="112"/>
      <c r="D943" s="115"/>
      <c r="E943" s="115"/>
      <c r="F943" s="115"/>
      <c r="G943" s="185"/>
      <c r="H943" s="185"/>
      <c r="I943" s="196"/>
      <c r="J943" s="196"/>
      <c r="K943" s="196"/>
      <c r="L943" s="196"/>
      <c r="M943" s="196"/>
      <c r="N943" s="196"/>
      <c r="O943" s="196"/>
      <c r="P943" s="196"/>
      <c r="Q943" s="196"/>
      <c r="R943" s="196"/>
      <c r="S943" s="196"/>
      <c r="T943" s="196"/>
      <c r="U943" s="196"/>
      <c r="V943" s="196"/>
      <c r="W943" s="196"/>
      <c r="X943" s="196"/>
      <c r="Y943" s="196"/>
      <c r="Z943" s="196"/>
      <c r="AA943" s="196"/>
      <c r="AB943" s="196"/>
      <c r="AC943" s="115"/>
      <c r="AD943" s="115"/>
      <c r="AE943" s="115"/>
      <c r="AF943" s="115"/>
      <c r="AG943" s="115"/>
      <c r="AH943" s="115"/>
      <c r="AI943" s="115"/>
      <c r="AJ943" s="115"/>
      <c r="AK943" s="115"/>
      <c r="AL943" s="115"/>
      <c r="AM943" s="115"/>
    </row>
    <row r="944" spans="1:39" x14ac:dyDescent="0.25">
      <c r="A944" s="112"/>
      <c r="B944" s="113"/>
      <c r="C944" s="112"/>
      <c r="D944" s="115"/>
      <c r="E944" s="115"/>
      <c r="F944" s="115"/>
      <c r="G944" s="185"/>
      <c r="H944" s="185"/>
      <c r="I944" s="196"/>
      <c r="J944" s="196"/>
      <c r="K944" s="196"/>
      <c r="L944" s="196"/>
      <c r="M944" s="196"/>
      <c r="N944" s="196"/>
      <c r="O944" s="196"/>
      <c r="P944" s="196"/>
      <c r="Q944" s="196"/>
      <c r="R944" s="196"/>
      <c r="S944" s="196"/>
      <c r="T944" s="196"/>
      <c r="U944" s="196"/>
      <c r="V944" s="196"/>
      <c r="W944" s="196"/>
      <c r="X944" s="196"/>
      <c r="Y944" s="196"/>
      <c r="Z944" s="196"/>
      <c r="AA944" s="196"/>
      <c r="AB944" s="196"/>
      <c r="AC944" s="115"/>
      <c r="AD944" s="115"/>
      <c r="AE944" s="115"/>
      <c r="AF944" s="115"/>
      <c r="AG944" s="115"/>
      <c r="AH944" s="115"/>
      <c r="AI944" s="115"/>
      <c r="AJ944" s="115"/>
      <c r="AK944" s="115"/>
      <c r="AL944" s="115"/>
      <c r="AM944" s="115"/>
    </row>
    <row r="945" spans="1:39" x14ac:dyDescent="0.25">
      <c r="A945" s="112"/>
      <c r="B945" s="113"/>
      <c r="C945" s="112"/>
      <c r="D945" s="115"/>
      <c r="E945" s="115"/>
      <c r="F945" s="115"/>
      <c r="G945" s="185"/>
      <c r="H945" s="185"/>
      <c r="I945" s="196"/>
      <c r="J945" s="196"/>
      <c r="K945" s="196"/>
      <c r="L945" s="196"/>
      <c r="M945" s="196"/>
      <c r="N945" s="196"/>
      <c r="O945" s="196"/>
      <c r="P945" s="196"/>
      <c r="Q945" s="196"/>
      <c r="R945" s="196"/>
      <c r="S945" s="196"/>
      <c r="T945" s="196"/>
      <c r="U945" s="196"/>
      <c r="V945" s="196"/>
      <c r="W945" s="196"/>
      <c r="X945" s="196"/>
      <c r="Y945" s="196"/>
      <c r="Z945" s="196"/>
      <c r="AA945" s="196"/>
      <c r="AB945" s="196"/>
      <c r="AC945" s="115"/>
      <c r="AD945" s="115"/>
      <c r="AE945" s="115"/>
      <c r="AF945" s="115"/>
      <c r="AG945" s="115"/>
      <c r="AH945" s="115"/>
      <c r="AI945" s="115"/>
      <c r="AJ945" s="115"/>
      <c r="AK945" s="115"/>
      <c r="AL945" s="115"/>
      <c r="AM945" s="115"/>
    </row>
    <row r="946" spans="1:39" x14ac:dyDescent="0.25">
      <c r="A946" s="112"/>
      <c r="B946" s="113"/>
      <c r="C946" s="112"/>
      <c r="D946" s="115"/>
      <c r="E946" s="115"/>
      <c r="F946" s="115"/>
      <c r="G946" s="185"/>
      <c r="H946" s="185"/>
      <c r="I946" s="196"/>
      <c r="J946" s="196"/>
      <c r="K946" s="196"/>
      <c r="L946" s="196"/>
      <c r="M946" s="196"/>
      <c r="N946" s="196"/>
      <c r="O946" s="196"/>
      <c r="P946" s="196"/>
      <c r="Q946" s="196"/>
      <c r="R946" s="196"/>
      <c r="S946" s="196"/>
      <c r="T946" s="196"/>
      <c r="U946" s="196"/>
      <c r="V946" s="196"/>
      <c r="W946" s="196"/>
      <c r="X946" s="196"/>
      <c r="Y946" s="196"/>
      <c r="Z946" s="196"/>
      <c r="AA946" s="196"/>
      <c r="AB946" s="196"/>
      <c r="AC946" s="115"/>
      <c r="AD946" s="115"/>
      <c r="AE946" s="115"/>
      <c r="AF946" s="115"/>
      <c r="AG946" s="115"/>
      <c r="AH946" s="115"/>
      <c r="AI946" s="115"/>
      <c r="AJ946" s="115"/>
      <c r="AK946" s="115"/>
      <c r="AL946" s="115"/>
      <c r="AM946" s="115"/>
    </row>
    <row r="947" spans="1:39" x14ac:dyDescent="0.25">
      <c r="A947" s="112"/>
      <c r="B947" s="113"/>
      <c r="C947" s="112"/>
      <c r="D947" s="115"/>
      <c r="E947" s="115"/>
      <c r="F947" s="115"/>
      <c r="G947" s="185"/>
      <c r="H947" s="185"/>
      <c r="I947" s="196"/>
      <c r="J947" s="196"/>
      <c r="K947" s="196"/>
      <c r="L947" s="196"/>
      <c r="M947" s="196"/>
      <c r="N947" s="196"/>
      <c r="O947" s="196"/>
      <c r="P947" s="196"/>
      <c r="Q947" s="196"/>
      <c r="R947" s="196"/>
      <c r="S947" s="196"/>
      <c r="T947" s="196"/>
      <c r="U947" s="196"/>
      <c r="V947" s="196"/>
      <c r="W947" s="196"/>
      <c r="X947" s="196"/>
      <c r="Y947" s="196"/>
      <c r="Z947" s="196"/>
      <c r="AA947" s="196"/>
      <c r="AB947" s="196"/>
      <c r="AC947" s="115"/>
      <c r="AD947" s="115"/>
      <c r="AE947" s="115"/>
      <c r="AF947" s="115"/>
      <c r="AG947" s="115"/>
      <c r="AH947" s="115"/>
      <c r="AI947" s="115"/>
      <c r="AJ947" s="115"/>
      <c r="AK947" s="115"/>
      <c r="AL947" s="115"/>
      <c r="AM947" s="115"/>
    </row>
    <row r="948" spans="1:39" x14ac:dyDescent="0.25">
      <c r="A948" s="112"/>
      <c r="B948" s="113"/>
      <c r="C948" s="112"/>
      <c r="D948" s="115"/>
      <c r="E948" s="115"/>
      <c r="F948" s="115"/>
      <c r="G948" s="185"/>
      <c r="H948" s="185"/>
      <c r="I948" s="196"/>
      <c r="J948" s="196"/>
      <c r="K948" s="196"/>
      <c r="L948" s="196"/>
      <c r="M948" s="196"/>
      <c r="N948" s="196"/>
      <c r="O948" s="196"/>
      <c r="P948" s="196"/>
      <c r="Q948" s="196"/>
      <c r="R948" s="196"/>
      <c r="S948" s="196"/>
      <c r="T948" s="196"/>
      <c r="U948" s="196"/>
      <c r="V948" s="196"/>
      <c r="W948" s="196"/>
      <c r="X948" s="196"/>
      <c r="Y948" s="196"/>
      <c r="Z948" s="196"/>
      <c r="AA948" s="196"/>
      <c r="AB948" s="196"/>
      <c r="AC948" s="115"/>
      <c r="AD948" s="115"/>
      <c r="AE948" s="115"/>
      <c r="AF948" s="115"/>
      <c r="AG948" s="115"/>
      <c r="AH948" s="115"/>
      <c r="AI948" s="115"/>
      <c r="AJ948" s="115"/>
      <c r="AK948" s="115"/>
      <c r="AL948" s="115"/>
      <c r="AM948" s="115"/>
    </row>
    <row r="949" spans="1:39" x14ac:dyDescent="0.25">
      <c r="A949" s="112"/>
      <c r="B949" s="113"/>
      <c r="C949" s="112"/>
      <c r="D949" s="115"/>
      <c r="E949" s="115"/>
      <c r="F949" s="115"/>
      <c r="G949" s="185"/>
      <c r="H949" s="185"/>
      <c r="I949" s="196"/>
      <c r="J949" s="196"/>
      <c r="K949" s="196"/>
      <c r="L949" s="196"/>
      <c r="M949" s="196"/>
      <c r="N949" s="196"/>
      <c r="O949" s="196"/>
      <c r="P949" s="196"/>
      <c r="Q949" s="196"/>
      <c r="R949" s="196"/>
      <c r="S949" s="196"/>
      <c r="T949" s="196"/>
      <c r="U949" s="196"/>
      <c r="V949" s="196"/>
      <c r="W949" s="196"/>
      <c r="X949" s="196"/>
      <c r="Y949" s="196"/>
      <c r="Z949" s="196"/>
      <c r="AA949" s="196"/>
      <c r="AB949" s="196"/>
      <c r="AC949" s="115"/>
      <c r="AD949" s="115"/>
      <c r="AE949" s="115"/>
      <c r="AF949" s="115"/>
      <c r="AG949" s="115"/>
      <c r="AH949" s="115"/>
      <c r="AI949" s="115"/>
      <c r="AJ949" s="115"/>
      <c r="AK949" s="115"/>
      <c r="AL949" s="115"/>
      <c r="AM949" s="115"/>
    </row>
    <row r="950" spans="1:39" x14ac:dyDescent="0.25">
      <c r="A950" s="112"/>
      <c r="B950" s="113"/>
      <c r="C950" s="112"/>
      <c r="D950" s="115"/>
      <c r="E950" s="115"/>
      <c r="F950" s="115"/>
      <c r="G950" s="185"/>
      <c r="H950" s="185"/>
      <c r="I950" s="196"/>
      <c r="J950" s="196"/>
      <c r="K950" s="196"/>
      <c r="L950" s="196"/>
      <c r="M950" s="196"/>
      <c r="N950" s="196"/>
      <c r="O950" s="196"/>
      <c r="P950" s="196"/>
      <c r="Q950" s="196"/>
      <c r="R950" s="196"/>
      <c r="S950" s="196"/>
      <c r="T950" s="196"/>
      <c r="U950" s="196"/>
      <c r="V950" s="196"/>
      <c r="W950" s="196"/>
      <c r="X950" s="196"/>
      <c r="Y950" s="196"/>
      <c r="Z950" s="196"/>
      <c r="AA950" s="196"/>
      <c r="AB950" s="196"/>
      <c r="AC950" s="115"/>
      <c r="AD950" s="115"/>
      <c r="AE950" s="115"/>
      <c r="AF950" s="115"/>
      <c r="AG950" s="115"/>
      <c r="AH950" s="115"/>
      <c r="AI950" s="115"/>
      <c r="AJ950" s="115"/>
      <c r="AK950" s="115"/>
      <c r="AL950" s="115"/>
      <c r="AM950" s="115"/>
    </row>
    <row r="951" spans="1:39" x14ac:dyDescent="0.25">
      <c r="A951" s="112"/>
      <c r="B951" s="113"/>
      <c r="C951" s="112"/>
      <c r="D951" s="115"/>
      <c r="E951" s="115"/>
      <c r="F951" s="115"/>
      <c r="G951" s="185"/>
      <c r="H951" s="185"/>
      <c r="I951" s="196"/>
      <c r="J951" s="196"/>
      <c r="K951" s="196"/>
      <c r="L951" s="196"/>
      <c r="M951" s="196"/>
      <c r="N951" s="196"/>
      <c r="O951" s="196"/>
      <c r="P951" s="196"/>
      <c r="Q951" s="196"/>
      <c r="R951" s="196"/>
      <c r="S951" s="196"/>
      <c r="T951" s="196"/>
      <c r="U951" s="196"/>
      <c r="V951" s="196"/>
      <c r="W951" s="196"/>
      <c r="X951" s="196"/>
      <c r="Y951" s="196"/>
      <c r="Z951" s="196"/>
      <c r="AA951" s="196"/>
      <c r="AB951" s="196"/>
      <c r="AC951" s="115"/>
      <c r="AD951" s="115"/>
      <c r="AE951" s="115"/>
      <c r="AF951" s="115"/>
      <c r="AG951" s="115"/>
      <c r="AH951" s="115"/>
      <c r="AI951" s="115"/>
      <c r="AJ951" s="115"/>
      <c r="AK951" s="115"/>
      <c r="AL951" s="115"/>
      <c r="AM951" s="115"/>
    </row>
    <row r="952" spans="1:39" x14ac:dyDescent="0.25">
      <c r="A952" s="112"/>
      <c r="B952" s="113"/>
      <c r="C952" s="112"/>
      <c r="D952" s="115"/>
      <c r="E952" s="115"/>
      <c r="F952" s="115"/>
      <c r="G952" s="185"/>
      <c r="H952" s="185"/>
      <c r="I952" s="196"/>
      <c r="J952" s="196"/>
      <c r="K952" s="196"/>
      <c r="L952" s="196"/>
      <c r="M952" s="196"/>
      <c r="N952" s="196"/>
      <c r="O952" s="196"/>
      <c r="P952" s="196"/>
      <c r="Q952" s="196"/>
      <c r="R952" s="196"/>
      <c r="S952" s="196"/>
      <c r="T952" s="196"/>
      <c r="U952" s="196"/>
      <c r="V952" s="196"/>
      <c r="W952" s="196"/>
      <c r="X952" s="196"/>
      <c r="Y952" s="196"/>
      <c r="Z952" s="196"/>
      <c r="AA952" s="196"/>
      <c r="AB952" s="196"/>
      <c r="AC952" s="115"/>
      <c r="AD952" s="115"/>
      <c r="AE952" s="115"/>
      <c r="AF952" s="115"/>
      <c r="AG952" s="115"/>
      <c r="AH952" s="115"/>
      <c r="AI952" s="115"/>
      <c r="AJ952" s="115"/>
      <c r="AK952" s="115"/>
      <c r="AL952" s="115"/>
      <c r="AM952" s="115"/>
    </row>
    <row r="953" spans="1:39" x14ac:dyDescent="0.25">
      <c r="A953" s="112"/>
      <c r="B953" s="113"/>
      <c r="C953" s="112"/>
      <c r="D953" s="115"/>
      <c r="E953" s="115"/>
      <c r="F953" s="115"/>
      <c r="G953" s="185"/>
      <c r="H953" s="185"/>
      <c r="I953" s="196"/>
      <c r="J953" s="196"/>
      <c r="K953" s="196"/>
      <c r="L953" s="196"/>
      <c r="M953" s="196"/>
      <c r="N953" s="196"/>
      <c r="O953" s="196"/>
      <c r="P953" s="196"/>
      <c r="Q953" s="196"/>
      <c r="R953" s="196"/>
      <c r="S953" s="196"/>
      <c r="T953" s="196"/>
      <c r="U953" s="196"/>
      <c r="V953" s="196"/>
      <c r="W953" s="196"/>
      <c r="X953" s="196"/>
      <c r="Y953" s="196"/>
      <c r="Z953" s="196"/>
      <c r="AA953" s="196"/>
      <c r="AB953" s="196"/>
      <c r="AC953" s="115"/>
      <c r="AD953" s="115"/>
      <c r="AE953" s="115"/>
      <c r="AF953" s="115"/>
      <c r="AG953" s="115"/>
      <c r="AH953" s="115"/>
      <c r="AI953" s="115"/>
      <c r="AJ953" s="115"/>
      <c r="AK953" s="115"/>
      <c r="AL953" s="115"/>
      <c r="AM953" s="115"/>
    </row>
    <row r="954" spans="1:39" x14ac:dyDescent="0.25">
      <c r="A954" s="112"/>
      <c r="B954" s="113"/>
      <c r="C954" s="112"/>
      <c r="D954" s="115"/>
      <c r="E954" s="115"/>
      <c r="F954" s="115"/>
      <c r="G954" s="185"/>
      <c r="H954" s="185"/>
      <c r="I954" s="196"/>
      <c r="J954" s="196"/>
      <c r="K954" s="196"/>
      <c r="L954" s="196"/>
      <c r="M954" s="196"/>
      <c r="N954" s="196"/>
      <c r="O954" s="196"/>
      <c r="P954" s="196"/>
      <c r="Q954" s="196"/>
      <c r="R954" s="196"/>
      <c r="S954" s="196"/>
      <c r="T954" s="196"/>
      <c r="U954" s="196"/>
      <c r="V954" s="196"/>
      <c r="W954" s="196"/>
      <c r="X954" s="196"/>
      <c r="Y954" s="196"/>
      <c r="Z954" s="196"/>
      <c r="AA954" s="196"/>
      <c r="AB954" s="196"/>
      <c r="AC954" s="115"/>
      <c r="AD954" s="115"/>
      <c r="AE954" s="115"/>
      <c r="AF954" s="115"/>
      <c r="AG954" s="115"/>
      <c r="AH954" s="115"/>
      <c r="AI954" s="115"/>
      <c r="AJ954" s="115"/>
      <c r="AK954" s="115"/>
      <c r="AL954" s="115"/>
      <c r="AM954" s="115"/>
    </row>
    <row r="955" spans="1:39" x14ac:dyDescent="0.25">
      <c r="A955" s="112"/>
      <c r="B955" s="113"/>
      <c r="C955" s="112"/>
      <c r="D955" s="115"/>
      <c r="E955" s="115"/>
      <c r="F955" s="115"/>
      <c r="G955" s="185"/>
      <c r="H955" s="185"/>
      <c r="I955" s="196"/>
      <c r="J955" s="196"/>
      <c r="K955" s="196"/>
      <c r="L955" s="196"/>
      <c r="M955" s="196"/>
      <c r="N955" s="196"/>
      <c r="O955" s="196"/>
      <c r="P955" s="196"/>
      <c r="Q955" s="196"/>
      <c r="R955" s="196"/>
      <c r="S955" s="196"/>
      <c r="T955" s="196"/>
      <c r="U955" s="196"/>
      <c r="V955" s="196"/>
      <c r="W955" s="196"/>
      <c r="X955" s="196"/>
      <c r="Y955" s="196"/>
      <c r="Z955" s="196"/>
      <c r="AA955" s="196"/>
      <c r="AB955" s="196"/>
      <c r="AC955" s="115"/>
      <c r="AD955" s="115"/>
      <c r="AE955" s="115"/>
      <c r="AF955" s="115"/>
      <c r="AG955" s="115"/>
      <c r="AH955" s="115"/>
      <c r="AI955" s="115"/>
      <c r="AJ955" s="115"/>
      <c r="AK955" s="115"/>
      <c r="AL955" s="115"/>
      <c r="AM955" s="115"/>
    </row>
    <row r="956" spans="1:39" x14ac:dyDescent="0.25">
      <c r="A956" s="112"/>
      <c r="B956" s="113"/>
      <c r="C956" s="112"/>
      <c r="D956" s="115"/>
      <c r="E956" s="115"/>
      <c r="F956" s="115"/>
      <c r="G956" s="185"/>
      <c r="H956" s="185"/>
      <c r="I956" s="196"/>
      <c r="J956" s="196"/>
      <c r="K956" s="196"/>
      <c r="L956" s="196"/>
      <c r="M956" s="196"/>
      <c r="N956" s="196"/>
      <c r="O956" s="196"/>
      <c r="P956" s="196"/>
      <c r="Q956" s="196"/>
      <c r="R956" s="196"/>
      <c r="S956" s="196"/>
      <c r="T956" s="196"/>
      <c r="U956" s="196"/>
      <c r="V956" s="196"/>
      <c r="W956" s="196"/>
      <c r="X956" s="196"/>
      <c r="Y956" s="196"/>
      <c r="Z956" s="196"/>
      <c r="AA956" s="196"/>
      <c r="AB956" s="196"/>
      <c r="AC956" s="115"/>
      <c r="AD956" s="115"/>
      <c r="AE956" s="115"/>
      <c r="AF956" s="115"/>
      <c r="AG956" s="115"/>
      <c r="AH956" s="115"/>
      <c r="AI956" s="115"/>
      <c r="AJ956" s="115"/>
      <c r="AK956" s="115"/>
      <c r="AL956" s="115"/>
      <c r="AM956" s="115"/>
    </row>
    <row r="957" spans="1:39" x14ac:dyDescent="0.25">
      <c r="A957" s="112"/>
      <c r="B957" s="113"/>
      <c r="C957" s="112"/>
      <c r="D957" s="115"/>
      <c r="E957" s="115"/>
      <c r="F957" s="115"/>
      <c r="G957" s="185"/>
      <c r="H957" s="185"/>
      <c r="I957" s="196"/>
      <c r="J957" s="196"/>
      <c r="K957" s="196"/>
      <c r="L957" s="196"/>
      <c r="M957" s="196"/>
      <c r="N957" s="196"/>
      <c r="O957" s="196"/>
      <c r="P957" s="196"/>
      <c r="Q957" s="196"/>
      <c r="R957" s="196"/>
      <c r="S957" s="196"/>
      <c r="T957" s="196"/>
      <c r="U957" s="196"/>
      <c r="V957" s="196"/>
      <c r="W957" s="196"/>
      <c r="X957" s="196"/>
      <c r="Y957" s="196"/>
      <c r="Z957" s="196"/>
      <c r="AA957" s="196"/>
      <c r="AB957" s="196"/>
      <c r="AC957" s="115"/>
      <c r="AD957" s="115"/>
      <c r="AE957" s="115"/>
      <c r="AF957" s="115"/>
      <c r="AG957" s="115"/>
      <c r="AH957" s="115"/>
      <c r="AI957" s="115"/>
      <c r="AJ957" s="115"/>
      <c r="AK957" s="115"/>
      <c r="AL957" s="115"/>
      <c r="AM957" s="115"/>
    </row>
    <row r="958" spans="1:39" x14ac:dyDescent="0.25">
      <c r="A958" s="112"/>
      <c r="B958" s="113"/>
      <c r="C958" s="112"/>
      <c r="D958" s="115"/>
      <c r="E958" s="115"/>
      <c r="F958" s="115"/>
      <c r="G958" s="185"/>
      <c r="H958" s="185"/>
      <c r="I958" s="196"/>
      <c r="J958" s="196"/>
      <c r="K958" s="196"/>
      <c r="L958" s="196"/>
      <c r="M958" s="196"/>
      <c r="N958" s="196"/>
      <c r="O958" s="196"/>
      <c r="P958" s="196"/>
      <c r="Q958" s="196"/>
      <c r="R958" s="196"/>
      <c r="S958" s="196"/>
      <c r="T958" s="196"/>
      <c r="U958" s="196"/>
      <c r="V958" s="196"/>
      <c r="W958" s="196"/>
      <c r="X958" s="196"/>
      <c r="Y958" s="196"/>
      <c r="Z958" s="196"/>
      <c r="AA958" s="196"/>
      <c r="AB958" s="196"/>
      <c r="AC958" s="115"/>
      <c r="AD958" s="115"/>
      <c r="AE958" s="115"/>
      <c r="AF958" s="115"/>
      <c r="AG958" s="115"/>
      <c r="AH958" s="115"/>
      <c r="AI958" s="115"/>
      <c r="AJ958" s="115"/>
      <c r="AK958" s="115"/>
      <c r="AL958" s="115"/>
      <c r="AM958" s="115"/>
    </row>
    <row r="959" spans="1:39" x14ac:dyDescent="0.25">
      <c r="A959" s="112"/>
      <c r="B959" s="113"/>
      <c r="C959" s="112"/>
      <c r="D959" s="115"/>
      <c r="E959" s="115"/>
      <c r="F959" s="115"/>
      <c r="G959" s="185"/>
      <c r="H959" s="185"/>
      <c r="I959" s="196"/>
      <c r="J959" s="196"/>
      <c r="K959" s="196"/>
      <c r="L959" s="196"/>
      <c r="M959" s="196"/>
      <c r="N959" s="196"/>
      <c r="O959" s="196"/>
      <c r="P959" s="196"/>
      <c r="Q959" s="196"/>
      <c r="R959" s="196"/>
      <c r="S959" s="196"/>
      <c r="T959" s="196"/>
      <c r="U959" s="196"/>
      <c r="V959" s="196"/>
      <c r="W959" s="196"/>
      <c r="X959" s="196"/>
      <c r="Y959" s="196"/>
      <c r="Z959" s="196"/>
      <c r="AA959" s="196"/>
      <c r="AB959" s="196"/>
      <c r="AC959" s="115"/>
      <c r="AD959" s="115"/>
      <c r="AE959" s="115"/>
      <c r="AF959" s="115"/>
      <c r="AG959" s="115"/>
      <c r="AH959" s="115"/>
      <c r="AI959" s="115"/>
      <c r="AJ959" s="115"/>
      <c r="AK959" s="115"/>
      <c r="AL959" s="115"/>
      <c r="AM959" s="115"/>
    </row>
    <row r="960" spans="1:39" x14ac:dyDescent="0.25">
      <c r="A960" s="112"/>
      <c r="B960" s="113"/>
      <c r="C960" s="112"/>
      <c r="D960" s="115"/>
      <c r="E960" s="115"/>
      <c r="F960" s="115"/>
      <c r="G960" s="185"/>
      <c r="H960" s="185"/>
      <c r="I960" s="196"/>
      <c r="J960" s="196"/>
      <c r="K960" s="196"/>
      <c r="L960" s="196"/>
      <c r="M960" s="196"/>
      <c r="N960" s="196"/>
      <c r="O960" s="196"/>
      <c r="P960" s="196"/>
      <c r="Q960" s="196"/>
      <c r="R960" s="196"/>
      <c r="S960" s="196"/>
      <c r="T960" s="196"/>
      <c r="U960" s="196"/>
      <c r="V960" s="196"/>
      <c r="W960" s="196"/>
      <c r="X960" s="196"/>
      <c r="Y960" s="196"/>
      <c r="Z960" s="196"/>
      <c r="AA960" s="196"/>
      <c r="AB960" s="196"/>
      <c r="AC960" s="115"/>
      <c r="AD960" s="115"/>
      <c r="AE960" s="115"/>
      <c r="AF960" s="115"/>
      <c r="AG960" s="115"/>
      <c r="AH960" s="115"/>
      <c r="AI960" s="115"/>
      <c r="AJ960" s="115"/>
      <c r="AK960" s="115"/>
      <c r="AL960" s="115"/>
      <c r="AM960" s="115"/>
    </row>
    <row r="961" spans="1:39" x14ac:dyDescent="0.25">
      <c r="A961" s="112"/>
      <c r="B961" s="113"/>
      <c r="C961" s="112"/>
      <c r="D961" s="115"/>
      <c r="E961" s="115"/>
      <c r="F961" s="115"/>
      <c r="G961" s="185"/>
      <c r="H961" s="185"/>
      <c r="I961" s="196"/>
      <c r="J961" s="196"/>
      <c r="K961" s="196"/>
      <c r="L961" s="196"/>
      <c r="M961" s="196"/>
      <c r="N961" s="196"/>
      <c r="O961" s="196"/>
      <c r="P961" s="196"/>
      <c r="Q961" s="196"/>
      <c r="R961" s="196"/>
      <c r="S961" s="196"/>
      <c r="T961" s="196"/>
      <c r="U961" s="196"/>
      <c r="V961" s="196"/>
      <c r="W961" s="196"/>
      <c r="X961" s="196"/>
      <c r="Y961" s="196"/>
      <c r="Z961" s="196"/>
      <c r="AA961" s="196"/>
      <c r="AB961" s="196"/>
      <c r="AC961" s="115"/>
      <c r="AD961" s="115"/>
      <c r="AE961" s="115"/>
      <c r="AF961" s="115"/>
      <c r="AG961" s="115"/>
      <c r="AH961" s="115"/>
      <c r="AI961" s="115"/>
      <c r="AJ961" s="115"/>
      <c r="AK961" s="115"/>
      <c r="AL961" s="115"/>
      <c r="AM961" s="115"/>
    </row>
    <row r="962" spans="1:39" x14ac:dyDescent="0.25">
      <c r="A962" s="112"/>
      <c r="B962" s="113"/>
      <c r="C962" s="112"/>
      <c r="D962" s="115"/>
      <c r="E962" s="115"/>
      <c r="F962" s="115"/>
      <c r="G962" s="185"/>
      <c r="H962" s="185"/>
      <c r="I962" s="196"/>
      <c r="J962" s="196"/>
      <c r="K962" s="196"/>
      <c r="L962" s="196"/>
      <c r="M962" s="196"/>
      <c r="N962" s="196"/>
      <c r="O962" s="196"/>
      <c r="P962" s="196"/>
      <c r="Q962" s="196"/>
      <c r="R962" s="196"/>
      <c r="S962" s="196"/>
      <c r="T962" s="196"/>
      <c r="U962" s="196"/>
      <c r="V962" s="196"/>
      <c r="W962" s="196"/>
      <c r="X962" s="196"/>
      <c r="Y962" s="196"/>
      <c r="Z962" s="196"/>
      <c r="AA962" s="196"/>
      <c r="AB962" s="196"/>
      <c r="AC962" s="115"/>
      <c r="AD962" s="115"/>
      <c r="AE962" s="115"/>
      <c r="AF962" s="115"/>
      <c r="AG962" s="115"/>
      <c r="AH962" s="115"/>
      <c r="AI962" s="115"/>
      <c r="AJ962" s="115"/>
      <c r="AK962" s="115"/>
      <c r="AL962" s="115"/>
      <c r="AM962" s="115"/>
    </row>
    <row r="963" spans="1:39" x14ac:dyDescent="0.25">
      <c r="A963" s="112"/>
      <c r="B963" s="113"/>
      <c r="C963" s="112"/>
      <c r="D963" s="115"/>
      <c r="E963" s="115"/>
      <c r="F963" s="115"/>
      <c r="G963" s="185"/>
      <c r="H963" s="185"/>
      <c r="I963" s="196"/>
      <c r="J963" s="196"/>
      <c r="K963" s="196"/>
      <c r="L963" s="196"/>
      <c r="M963" s="196"/>
      <c r="N963" s="196"/>
      <c r="O963" s="196"/>
      <c r="P963" s="196"/>
      <c r="Q963" s="196"/>
      <c r="R963" s="196"/>
      <c r="S963" s="196"/>
      <c r="T963" s="196"/>
      <c r="U963" s="196"/>
      <c r="V963" s="196"/>
      <c r="W963" s="196"/>
      <c r="X963" s="196"/>
      <c r="Y963" s="196"/>
      <c r="Z963" s="196"/>
      <c r="AA963" s="196"/>
      <c r="AB963" s="196"/>
      <c r="AC963" s="115"/>
      <c r="AD963" s="115"/>
      <c r="AE963" s="115"/>
      <c r="AF963" s="115"/>
      <c r="AG963" s="115"/>
      <c r="AH963" s="115"/>
      <c r="AI963" s="115"/>
      <c r="AJ963" s="115"/>
      <c r="AK963" s="115"/>
      <c r="AL963" s="115"/>
      <c r="AM963" s="115"/>
    </row>
    <row r="964" spans="1:39" x14ac:dyDescent="0.25">
      <c r="A964" s="112"/>
      <c r="B964" s="113"/>
      <c r="C964" s="112"/>
      <c r="D964" s="115"/>
      <c r="E964" s="115"/>
      <c r="F964" s="115"/>
      <c r="G964" s="185"/>
      <c r="H964" s="185"/>
      <c r="I964" s="196"/>
      <c r="J964" s="196"/>
      <c r="K964" s="196"/>
      <c r="L964" s="196"/>
      <c r="M964" s="196"/>
      <c r="N964" s="196"/>
      <c r="O964" s="196"/>
      <c r="P964" s="196"/>
      <c r="Q964" s="196"/>
      <c r="R964" s="196"/>
      <c r="S964" s="196"/>
      <c r="T964" s="196"/>
      <c r="U964" s="196"/>
      <c r="V964" s="196"/>
      <c r="W964" s="196"/>
      <c r="X964" s="196"/>
      <c r="Y964" s="196"/>
      <c r="Z964" s="196"/>
      <c r="AA964" s="196"/>
      <c r="AB964" s="196"/>
      <c r="AC964" s="115"/>
      <c r="AD964" s="115"/>
      <c r="AE964" s="115"/>
      <c r="AF964" s="115"/>
      <c r="AG964" s="115"/>
      <c r="AH964" s="115"/>
      <c r="AI964" s="115"/>
      <c r="AJ964" s="115"/>
      <c r="AK964" s="115"/>
      <c r="AL964" s="115"/>
      <c r="AM964" s="115"/>
    </row>
    <row r="965" spans="1:39" x14ac:dyDescent="0.25">
      <c r="A965" s="112"/>
      <c r="B965" s="113"/>
      <c r="C965" s="112"/>
      <c r="D965" s="115"/>
      <c r="E965" s="115"/>
      <c r="F965" s="115"/>
      <c r="G965" s="185"/>
      <c r="H965" s="185"/>
      <c r="I965" s="196"/>
      <c r="J965" s="196"/>
      <c r="K965" s="196"/>
      <c r="L965" s="196"/>
      <c r="M965" s="196"/>
      <c r="N965" s="196"/>
      <c r="O965" s="196"/>
      <c r="P965" s="196"/>
      <c r="Q965" s="196"/>
      <c r="R965" s="196"/>
      <c r="S965" s="196"/>
      <c r="T965" s="196"/>
      <c r="U965" s="196"/>
      <c r="V965" s="196"/>
      <c r="W965" s="196"/>
      <c r="X965" s="196"/>
      <c r="Y965" s="196"/>
      <c r="Z965" s="196"/>
      <c r="AA965" s="196"/>
      <c r="AB965" s="196"/>
      <c r="AC965" s="115"/>
      <c r="AD965" s="115"/>
      <c r="AE965" s="115"/>
      <c r="AF965" s="115"/>
      <c r="AG965" s="115"/>
      <c r="AH965" s="115"/>
      <c r="AI965" s="115"/>
      <c r="AJ965" s="115"/>
      <c r="AK965" s="115"/>
      <c r="AL965" s="115"/>
      <c r="AM965" s="115"/>
    </row>
    <row r="966" spans="1:39" x14ac:dyDescent="0.25">
      <c r="A966" s="112"/>
      <c r="B966" s="113"/>
      <c r="C966" s="112"/>
      <c r="D966" s="115"/>
      <c r="E966" s="115"/>
      <c r="F966" s="115"/>
      <c r="G966" s="185"/>
      <c r="H966" s="185"/>
      <c r="I966" s="196"/>
      <c r="J966" s="196"/>
      <c r="K966" s="196"/>
      <c r="L966" s="196"/>
      <c r="M966" s="196"/>
      <c r="N966" s="196"/>
      <c r="O966" s="196"/>
      <c r="P966" s="196"/>
      <c r="Q966" s="196"/>
      <c r="R966" s="196"/>
      <c r="S966" s="196"/>
      <c r="T966" s="196"/>
      <c r="U966" s="196"/>
      <c r="V966" s="196"/>
      <c r="W966" s="196"/>
      <c r="X966" s="196"/>
      <c r="Y966" s="196"/>
      <c r="Z966" s="196"/>
      <c r="AA966" s="196"/>
      <c r="AB966" s="196"/>
      <c r="AC966" s="115"/>
      <c r="AD966" s="115"/>
      <c r="AE966" s="115"/>
      <c r="AF966" s="115"/>
      <c r="AG966" s="115"/>
      <c r="AH966" s="115"/>
      <c r="AI966" s="115"/>
      <c r="AJ966" s="115"/>
      <c r="AK966" s="115"/>
      <c r="AL966" s="115"/>
      <c r="AM966" s="115"/>
    </row>
    <row r="967" spans="1:39" x14ac:dyDescent="0.25">
      <c r="A967" s="112"/>
      <c r="B967" s="113"/>
      <c r="C967" s="112"/>
      <c r="D967" s="115"/>
      <c r="E967" s="115"/>
      <c r="F967" s="115"/>
      <c r="G967" s="185"/>
      <c r="H967" s="185"/>
      <c r="I967" s="196"/>
      <c r="J967" s="196"/>
      <c r="K967" s="196"/>
      <c r="L967" s="196"/>
      <c r="M967" s="196"/>
      <c r="N967" s="196"/>
      <c r="O967" s="196"/>
      <c r="P967" s="196"/>
      <c r="Q967" s="196"/>
      <c r="R967" s="196"/>
      <c r="S967" s="196"/>
      <c r="T967" s="196"/>
      <c r="U967" s="196"/>
      <c r="V967" s="196"/>
      <c r="W967" s="196"/>
      <c r="X967" s="196"/>
      <c r="Y967" s="196"/>
      <c r="Z967" s="196"/>
      <c r="AA967" s="196"/>
      <c r="AB967" s="196"/>
      <c r="AC967" s="115"/>
      <c r="AD967" s="115"/>
      <c r="AE967" s="115"/>
      <c r="AF967" s="115"/>
      <c r="AG967" s="115"/>
      <c r="AH967" s="115"/>
      <c r="AI967" s="115"/>
      <c r="AJ967" s="115"/>
      <c r="AK967" s="115"/>
      <c r="AL967" s="115"/>
      <c r="AM967" s="115"/>
    </row>
    <row r="968" spans="1:39" x14ac:dyDescent="0.25">
      <c r="A968" s="112"/>
      <c r="B968" s="113"/>
      <c r="C968" s="112"/>
      <c r="D968" s="115"/>
      <c r="E968" s="115"/>
      <c r="F968" s="115"/>
      <c r="G968" s="185"/>
      <c r="H968" s="185"/>
      <c r="I968" s="196"/>
      <c r="J968" s="196"/>
      <c r="K968" s="196"/>
      <c r="L968" s="196"/>
      <c r="M968" s="196"/>
      <c r="N968" s="196"/>
      <c r="O968" s="196"/>
      <c r="P968" s="196"/>
      <c r="Q968" s="196"/>
      <c r="R968" s="196"/>
      <c r="S968" s="196"/>
      <c r="T968" s="196"/>
      <c r="U968" s="196"/>
      <c r="V968" s="196"/>
      <c r="W968" s="196"/>
      <c r="X968" s="196"/>
      <c r="Y968" s="196"/>
      <c r="Z968" s="196"/>
      <c r="AA968" s="196"/>
      <c r="AB968" s="196"/>
      <c r="AC968" s="115"/>
      <c r="AD968" s="115"/>
      <c r="AE968" s="115"/>
      <c r="AF968" s="115"/>
      <c r="AG968" s="115"/>
      <c r="AH968" s="115"/>
      <c r="AI968" s="115"/>
      <c r="AJ968" s="115"/>
      <c r="AK968" s="115"/>
      <c r="AL968" s="115"/>
      <c r="AM968" s="115"/>
    </row>
    <row r="969" spans="1:39" x14ac:dyDescent="0.25">
      <c r="A969" s="112"/>
      <c r="B969" s="113"/>
      <c r="C969" s="112"/>
      <c r="D969" s="115"/>
      <c r="E969" s="115"/>
      <c r="F969" s="115"/>
      <c r="G969" s="185"/>
      <c r="H969" s="185"/>
      <c r="I969" s="196"/>
      <c r="J969" s="196"/>
      <c r="K969" s="196"/>
      <c r="L969" s="196"/>
      <c r="M969" s="196"/>
      <c r="N969" s="196"/>
      <c r="O969" s="196"/>
      <c r="P969" s="196"/>
      <c r="Q969" s="196"/>
      <c r="R969" s="196"/>
      <c r="S969" s="196"/>
      <c r="T969" s="196"/>
      <c r="U969" s="196"/>
      <c r="V969" s="196"/>
      <c r="W969" s="196"/>
      <c r="X969" s="196"/>
      <c r="Y969" s="196"/>
      <c r="Z969" s="196"/>
      <c r="AA969" s="196"/>
      <c r="AB969" s="196"/>
      <c r="AC969" s="115"/>
      <c r="AD969" s="115"/>
      <c r="AE969" s="115"/>
      <c r="AF969" s="115"/>
      <c r="AG969" s="115"/>
      <c r="AH969" s="115"/>
      <c r="AI969" s="115"/>
      <c r="AJ969" s="115"/>
      <c r="AK969" s="115"/>
      <c r="AL969" s="115"/>
      <c r="AM969" s="115"/>
    </row>
    <row r="970" spans="1:39" x14ac:dyDescent="0.25">
      <c r="A970" s="112"/>
      <c r="B970" s="113"/>
      <c r="C970" s="112"/>
      <c r="D970" s="115"/>
      <c r="E970" s="115"/>
      <c r="F970" s="115"/>
      <c r="G970" s="185"/>
      <c r="H970" s="185"/>
      <c r="I970" s="196"/>
      <c r="J970" s="196"/>
      <c r="K970" s="196"/>
      <c r="L970" s="196"/>
      <c r="M970" s="196"/>
      <c r="N970" s="196"/>
      <c r="O970" s="196"/>
      <c r="P970" s="196"/>
      <c r="Q970" s="196"/>
      <c r="R970" s="196"/>
      <c r="S970" s="196"/>
      <c r="T970" s="196"/>
      <c r="U970" s="196"/>
      <c r="V970" s="196"/>
      <c r="W970" s="196"/>
      <c r="X970" s="196"/>
      <c r="Y970" s="196"/>
      <c r="Z970" s="196"/>
      <c r="AA970" s="196"/>
      <c r="AB970" s="196"/>
      <c r="AC970" s="115"/>
      <c r="AD970" s="115"/>
      <c r="AE970" s="115"/>
      <c r="AF970" s="115"/>
      <c r="AG970" s="115"/>
      <c r="AH970" s="115"/>
      <c r="AI970" s="115"/>
      <c r="AJ970" s="115"/>
      <c r="AK970" s="115"/>
      <c r="AL970" s="115"/>
      <c r="AM970" s="115"/>
    </row>
    <row r="971" spans="1:39" x14ac:dyDescent="0.25">
      <c r="A971" s="112"/>
      <c r="B971" s="113"/>
      <c r="C971" s="112"/>
      <c r="D971" s="115"/>
      <c r="E971" s="115"/>
      <c r="F971" s="115"/>
      <c r="G971" s="185"/>
      <c r="H971" s="185"/>
      <c r="I971" s="196"/>
      <c r="J971" s="196"/>
      <c r="K971" s="196"/>
      <c r="L971" s="196"/>
      <c r="M971" s="196"/>
      <c r="N971" s="196"/>
      <c r="O971" s="196"/>
      <c r="P971" s="196"/>
      <c r="Q971" s="196"/>
      <c r="R971" s="196"/>
      <c r="S971" s="196"/>
      <c r="T971" s="196"/>
      <c r="U971" s="196"/>
      <c r="V971" s="196"/>
      <c r="W971" s="196"/>
      <c r="X971" s="196"/>
      <c r="Y971" s="196"/>
      <c r="Z971" s="196"/>
      <c r="AA971" s="196"/>
      <c r="AB971" s="196"/>
      <c r="AC971" s="115"/>
      <c r="AD971" s="115"/>
      <c r="AE971" s="115"/>
      <c r="AF971" s="115"/>
      <c r="AG971" s="115"/>
      <c r="AH971" s="115"/>
      <c r="AI971" s="115"/>
      <c r="AJ971" s="115"/>
      <c r="AK971" s="115"/>
      <c r="AL971" s="115"/>
      <c r="AM971" s="115"/>
    </row>
    <row r="972" spans="1:39" x14ac:dyDescent="0.25">
      <c r="A972" s="112"/>
      <c r="B972" s="113"/>
      <c r="C972" s="112"/>
      <c r="D972" s="115"/>
      <c r="E972" s="115"/>
      <c r="F972" s="115"/>
      <c r="G972" s="185"/>
      <c r="H972" s="185"/>
      <c r="I972" s="196"/>
      <c r="J972" s="196"/>
      <c r="K972" s="196"/>
      <c r="L972" s="196"/>
      <c r="M972" s="196"/>
      <c r="N972" s="196"/>
      <c r="O972" s="196"/>
      <c r="P972" s="196"/>
      <c r="Q972" s="196"/>
      <c r="R972" s="196"/>
      <c r="S972" s="196"/>
      <c r="T972" s="196"/>
      <c r="U972" s="196"/>
      <c r="V972" s="196"/>
      <c r="W972" s="196"/>
      <c r="X972" s="196"/>
      <c r="Y972" s="196"/>
      <c r="Z972" s="196"/>
      <c r="AA972" s="196"/>
      <c r="AB972" s="196"/>
      <c r="AC972" s="115"/>
      <c r="AD972" s="115"/>
      <c r="AE972" s="115"/>
      <c r="AF972" s="115"/>
      <c r="AG972" s="115"/>
      <c r="AH972" s="115"/>
      <c r="AI972" s="115"/>
      <c r="AJ972" s="115"/>
      <c r="AK972" s="115"/>
      <c r="AL972" s="115"/>
      <c r="AM972" s="115"/>
    </row>
    <row r="973" spans="1:39" x14ac:dyDescent="0.25">
      <c r="A973" s="112"/>
      <c r="B973" s="113"/>
      <c r="C973" s="112"/>
      <c r="D973" s="115"/>
      <c r="E973" s="115"/>
      <c r="F973" s="115"/>
      <c r="G973" s="185"/>
      <c r="H973" s="185"/>
      <c r="I973" s="196"/>
      <c r="J973" s="196"/>
      <c r="K973" s="196"/>
      <c r="L973" s="196"/>
      <c r="M973" s="196"/>
      <c r="N973" s="196"/>
      <c r="O973" s="196"/>
      <c r="P973" s="196"/>
      <c r="Q973" s="196"/>
      <c r="R973" s="196"/>
      <c r="S973" s="196"/>
      <c r="T973" s="196"/>
      <c r="U973" s="196"/>
      <c r="V973" s="196"/>
      <c r="W973" s="196"/>
      <c r="X973" s="196"/>
      <c r="Y973" s="196"/>
      <c r="Z973" s="196"/>
      <c r="AA973" s="196"/>
      <c r="AB973" s="196"/>
      <c r="AC973" s="115"/>
      <c r="AD973" s="115"/>
      <c r="AE973" s="115"/>
      <c r="AF973" s="115"/>
      <c r="AG973" s="115"/>
      <c r="AH973" s="115"/>
      <c r="AI973" s="115"/>
      <c r="AJ973" s="115"/>
      <c r="AK973" s="115"/>
      <c r="AL973" s="115"/>
      <c r="AM973" s="115"/>
    </row>
    <row r="974" spans="1:39" x14ac:dyDescent="0.25">
      <c r="A974" s="112"/>
      <c r="B974" s="113"/>
      <c r="C974" s="112"/>
      <c r="D974" s="115"/>
      <c r="E974" s="115"/>
      <c r="F974" s="115"/>
      <c r="G974" s="185"/>
      <c r="H974" s="185"/>
      <c r="I974" s="196"/>
      <c r="J974" s="196"/>
      <c r="K974" s="196"/>
      <c r="L974" s="196"/>
      <c r="M974" s="196"/>
      <c r="N974" s="196"/>
      <c r="O974" s="196"/>
      <c r="P974" s="196"/>
      <c r="Q974" s="196"/>
      <c r="R974" s="196"/>
      <c r="S974" s="196"/>
      <c r="T974" s="196"/>
      <c r="U974" s="196"/>
      <c r="V974" s="196"/>
      <c r="W974" s="196"/>
      <c r="X974" s="196"/>
      <c r="Y974" s="196"/>
      <c r="Z974" s="196"/>
      <c r="AA974" s="196"/>
      <c r="AB974" s="196"/>
      <c r="AC974" s="115"/>
      <c r="AD974" s="115"/>
      <c r="AE974" s="115"/>
      <c r="AF974" s="115"/>
      <c r="AG974" s="115"/>
      <c r="AH974" s="115"/>
      <c r="AI974" s="115"/>
      <c r="AJ974" s="115"/>
      <c r="AK974" s="115"/>
      <c r="AL974" s="115"/>
      <c r="AM974" s="115"/>
    </row>
    <row r="975" spans="1:39" x14ac:dyDescent="0.25">
      <c r="A975" s="112"/>
      <c r="B975" s="113"/>
      <c r="C975" s="112"/>
      <c r="D975" s="115"/>
      <c r="E975" s="115"/>
      <c r="F975" s="115"/>
      <c r="G975" s="185"/>
      <c r="H975" s="185"/>
      <c r="I975" s="196"/>
      <c r="J975" s="196"/>
      <c r="K975" s="196"/>
      <c r="L975" s="196"/>
      <c r="M975" s="196"/>
      <c r="N975" s="196"/>
      <c r="O975" s="196"/>
      <c r="P975" s="196"/>
      <c r="Q975" s="196"/>
      <c r="R975" s="196"/>
      <c r="S975" s="196"/>
      <c r="T975" s="196"/>
      <c r="U975" s="196"/>
      <c r="V975" s="196"/>
      <c r="W975" s="196"/>
      <c r="X975" s="196"/>
      <c r="Y975" s="196"/>
      <c r="Z975" s="196"/>
      <c r="AA975" s="196"/>
      <c r="AB975" s="196"/>
      <c r="AC975" s="115"/>
      <c r="AD975" s="115"/>
      <c r="AE975" s="115"/>
      <c r="AF975" s="115"/>
      <c r="AG975" s="115"/>
      <c r="AH975" s="115"/>
      <c r="AI975" s="115"/>
      <c r="AJ975" s="115"/>
      <c r="AK975" s="115"/>
      <c r="AL975" s="115"/>
      <c r="AM975" s="115"/>
    </row>
    <row r="976" spans="1:39" x14ac:dyDescent="0.25">
      <c r="A976" s="112"/>
      <c r="B976" s="113"/>
      <c r="C976" s="112"/>
      <c r="D976" s="115"/>
      <c r="E976" s="115"/>
      <c r="F976" s="115"/>
      <c r="G976" s="185"/>
      <c r="H976" s="185"/>
      <c r="I976" s="196"/>
      <c r="J976" s="196"/>
      <c r="K976" s="196"/>
      <c r="L976" s="196"/>
      <c r="M976" s="196"/>
      <c r="N976" s="196"/>
      <c r="O976" s="196"/>
      <c r="P976" s="196"/>
      <c r="Q976" s="196"/>
      <c r="R976" s="196"/>
      <c r="S976" s="196"/>
      <c r="T976" s="196"/>
      <c r="U976" s="196"/>
      <c r="V976" s="196"/>
      <c r="W976" s="196"/>
      <c r="X976" s="196"/>
      <c r="Y976" s="196"/>
      <c r="Z976" s="196"/>
      <c r="AA976" s="196"/>
      <c r="AB976" s="196"/>
      <c r="AC976" s="115"/>
      <c r="AD976" s="115"/>
      <c r="AE976" s="115"/>
      <c r="AF976" s="115"/>
      <c r="AG976" s="115"/>
      <c r="AH976" s="115"/>
      <c r="AI976" s="115"/>
      <c r="AJ976" s="115"/>
      <c r="AK976" s="115"/>
      <c r="AL976" s="115"/>
      <c r="AM976" s="115"/>
    </row>
    <row r="977" spans="1:39" x14ac:dyDescent="0.25">
      <c r="A977" s="112"/>
      <c r="B977" s="113"/>
      <c r="C977" s="112"/>
      <c r="D977" s="115"/>
      <c r="E977" s="115"/>
      <c r="F977" s="115"/>
      <c r="G977" s="185"/>
      <c r="H977" s="185"/>
      <c r="I977" s="196"/>
      <c r="J977" s="196"/>
      <c r="K977" s="196"/>
      <c r="L977" s="196"/>
      <c r="M977" s="196"/>
      <c r="N977" s="196"/>
      <c r="O977" s="196"/>
      <c r="P977" s="196"/>
      <c r="Q977" s="196"/>
      <c r="R977" s="196"/>
      <c r="S977" s="196"/>
      <c r="T977" s="196"/>
      <c r="U977" s="196"/>
      <c r="V977" s="196"/>
      <c r="W977" s="196"/>
      <c r="X977" s="196"/>
      <c r="Y977" s="196"/>
      <c r="Z977" s="196"/>
      <c r="AA977" s="196"/>
      <c r="AB977" s="196"/>
      <c r="AC977" s="115"/>
      <c r="AD977" s="115"/>
      <c r="AE977" s="115"/>
      <c r="AF977" s="115"/>
      <c r="AG977" s="115"/>
      <c r="AH977" s="115"/>
      <c r="AI977" s="115"/>
      <c r="AJ977" s="115"/>
      <c r="AK977" s="115"/>
      <c r="AL977" s="115"/>
      <c r="AM977" s="115"/>
    </row>
    <row r="978" spans="1:39" x14ac:dyDescent="0.25">
      <c r="A978" s="112"/>
      <c r="B978" s="113"/>
      <c r="C978" s="112"/>
      <c r="D978" s="115"/>
      <c r="E978" s="115"/>
      <c r="F978" s="115"/>
      <c r="G978" s="185"/>
      <c r="H978" s="185"/>
      <c r="I978" s="196"/>
      <c r="J978" s="196"/>
      <c r="K978" s="196"/>
      <c r="L978" s="196"/>
      <c r="M978" s="196"/>
      <c r="N978" s="196"/>
      <c r="O978" s="196"/>
      <c r="P978" s="196"/>
      <c r="Q978" s="196"/>
      <c r="R978" s="196"/>
      <c r="S978" s="196"/>
      <c r="T978" s="196"/>
      <c r="U978" s="196"/>
      <c r="V978" s="196"/>
      <c r="W978" s="196"/>
      <c r="X978" s="196"/>
      <c r="Y978" s="196"/>
      <c r="Z978" s="196"/>
      <c r="AA978" s="196"/>
      <c r="AB978" s="196"/>
      <c r="AC978" s="115"/>
      <c r="AD978" s="115"/>
      <c r="AE978" s="115"/>
      <c r="AF978" s="115"/>
      <c r="AG978" s="115"/>
      <c r="AH978" s="115"/>
      <c r="AI978" s="115"/>
      <c r="AJ978" s="115"/>
      <c r="AK978" s="115"/>
      <c r="AL978" s="115"/>
      <c r="AM978" s="115"/>
    </row>
    <row r="979" spans="1:39" x14ac:dyDescent="0.25">
      <c r="A979" s="112"/>
      <c r="B979" s="113"/>
      <c r="C979" s="112"/>
      <c r="D979" s="115"/>
      <c r="E979" s="115"/>
      <c r="F979" s="115"/>
      <c r="G979" s="185"/>
      <c r="H979" s="185"/>
      <c r="I979" s="196"/>
      <c r="J979" s="196"/>
      <c r="K979" s="196"/>
      <c r="L979" s="196"/>
      <c r="M979" s="196"/>
      <c r="N979" s="196"/>
      <c r="O979" s="196"/>
      <c r="P979" s="196"/>
      <c r="Q979" s="196"/>
      <c r="R979" s="196"/>
      <c r="S979" s="196"/>
      <c r="T979" s="196"/>
      <c r="U979" s="196"/>
      <c r="V979" s="196"/>
      <c r="W979" s="196"/>
      <c r="X979" s="196"/>
      <c r="Y979" s="196"/>
      <c r="Z979" s="196"/>
      <c r="AA979" s="196"/>
      <c r="AB979" s="196"/>
      <c r="AC979" s="115"/>
      <c r="AD979" s="115"/>
      <c r="AE979" s="115"/>
      <c r="AF979" s="115"/>
      <c r="AG979" s="115"/>
      <c r="AH979" s="115"/>
      <c r="AI979" s="115"/>
      <c r="AJ979" s="115"/>
      <c r="AK979" s="115"/>
      <c r="AL979" s="115"/>
      <c r="AM979" s="115"/>
    </row>
    <row r="980" spans="1:39" x14ac:dyDescent="0.25">
      <c r="A980" s="112"/>
      <c r="B980" s="113"/>
      <c r="C980" s="112"/>
      <c r="D980" s="115"/>
      <c r="E980" s="115"/>
      <c r="F980" s="115"/>
      <c r="G980" s="185"/>
      <c r="H980" s="185"/>
      <c r="I980" s="196"/>
      <c r="J980" s="196"/>
      <c r="K980" s="196"/>
      <c r="L980" s="196"/>
      <c r="M980" s="196"/>
      <c r="N980" s="196"/>
      <c r="O980" s="196"/>
      <c r="P980" s="196"/>
      <c r="Q980" s="196"/>
      <c r="R980" s="196"/>
      <c r="S980" s="196"/>
      <c r="T980" s="196"/>
      <c r="U980" s="196"/>
      <c r="V980" s="196"/>
      <c r="W980" s="196"/>
      <c r="X980" s="196"/>
      <c r="Y980" s="196"/>
      <c r="Z980" s="196"/>
      <c r="AA980" s="196"/>
      <c r="AB980" s="196"/>
      <c r="AC980" s="115"/>
      <c r="AD980" s="115"/>
      <c r="AE980" s="115"/>
      <c r="AF980" s="115"/>
      <c r="AG980" s="115"/>
      <c r="AH980" s="115"/>
      <c r="AI980" s="115"/>
      <c r="AJ980" s="115"/>
      <c r="AK980" s="115"/>
      <c r="AL980" s="115"/>
      <c r="AM980" s="115"/>
    </row>
    <row r="981" spans="1:39" x14ac:dyDescent="0.25">
      <c r="A981" s="112"/>
      <c r="B981" s="113"/>
      <c r="C981" s="112"/>
      <c r="D981" s="115"/>
      <c r="E981" s="115"/>
      <c r="F981" s="115"/>
      <c r="G981" s="185"/>
      <c r="H981" s="185"/>
      <c r="I981" s="196"/>
      <c r="J981" s="196"/>
      <c r="K981" s="196"/>
      <c r="L981" s="196"/>
      <c r="M981" s="196"/>
      <c r="N981" s="196"/>
      <c r="O981" s="196"/>
      <c r="P981" s="196"/>
      <c r="Q981" s="196"/>
      <c r="R981" s="196"/>
      <c r="S981" s="196"/>
      <c r="T981" s="196"/>
      <c r="U981" s="196"/>
      <c r="V981" s="196"/>
      <c r="W981" s="196"/>
      <c r="X981" s="196"/>
      <c r="Y981" s="196"/>
      <c r="Z981" s="196"/>
      <c r="AA981" s="196"/>
      <c r="AB981" s="196"/>
      <c r="AC981" s="115"/>
      <c r="AD981" s="115"/>
      <c r="AE981" s="115"/>
      <c r="AF981" s="115"/>
      <c r="AG981" s="115"/>
      <c r="AH981" s="115"/>
      <c r="AI981" s="115"/>
      <c r="AJ981" s="115"/>
      <c r="AK981" s="115"/>
      <c r="AL981" s="115"/>
      <c r="AM981" s="115"/>
    </row>
    <row r="982" spans="1:39" x14ac:dyDescent="0.25">
      <c r="A982" s="112"/>
      <c r="B982" s="113"/>
      <c r="C982" s="112"/>
      <c r="D982" s="115"/>
      <c r="E982" s="115"/>
      <c r="F982" s="115"/>
      <c r="G982" s="185"/>
      <c r="H982" s="185"/>
      <c r="I982" s="196"/>
      <c r="J982" s="196"/>
      <c r="K982" s="196"/>
      <c r="L982" s="196"/>
      <c r="M982" s="196"/>
      <c r="N982" s="196"/>
      <c r="O982" s="196"/>
      <c r="P982" s="196"/>
      <c r="Q982" s="196"/>
      <c r="R982" s="196"/>
      <c r="S982" s="196"/>
      <c r="T982" s="196"/>
      <c r="U982" s="196"/>
      <c r="V982" s="196"/>
      <c r="W982" s="196"/>
      <c r="X982" s="196"/>
      <c r="Y982" s="196"/>
      <c r="Z982" s="196"/>
      <c r="AA982" s="196"/>
      <c r="AB982" s="196"/>
      <c r="AC982" s="115"/>
      <c r="AD982" s="115"/>
      <c r="AE982" s="115"/>
      <c r="AF982" s="115"/>
      <c r="AG982" s="115"/>
      <c r="AH982" s="115"/>
      <c r="AI982" s="115"/>
      <c r="AJ982" s="115"/>
      <c r="AK982" s="115"/>
      <c r="AL982" s="115"/>
      <c r="AM982" s="115"/>
    </row>
    <row r="983" spans="1:39" x14ac:dyDescent="0.25">
      <c r="A983" s="112"/>
      <c r="B983" s="113"/>
      <c r="C983" s="112"/>
      <c r="D983" s="115"/>
      <c r="E983" s="115"/>
      <c r="F983" s="115"/>
      <c r="G983" s="185"/>
      <c r="H983" s="185"/>
      <c r="I983" s="196"/>
      <c r="J983" s="196"/>
      <c r="K983" s="196"/>
      <c r="L983" s="196"/>
      <c r="M983" s="196"/>
      <c r="N983" s="196"/>
      <c r="O983" s="196"/>
      <c r="P983" s="196"/>
      <c r="Q983" s="196"/>
      <c r="R983" s="196"/>
      <c r="S983" s="196"/>
      <c r="T983" s="196"/>
      <c r="U983" s="196"/>
      <c r="V983" s="196"/>
      <c r="W983" s="196"/>
      <c r="X983" s="196"/>
      <c r="Y983" s="196"/>
      <c r="Z983" s="196"/>
      <c r="AA983" s="196"/>
      <c r="AB983" s="196"/>
      <c r="AC983" s="115"/>
      <c r="AD983" s="115"/>
      <c r="AE983" s="115"/>
      <c r="AF983" s="115"/>
      <c r="AG983" s="115"/>
      <c r="AH983" s="115"/>
      <c r="AI983" s="115"/>
      <c r="AJ983" s="115"/>
      <c r="AK983" s="115"/>
      <c r="AL983" s="115"/>
      <c r="AM983" s="115"/>
    </row>
    <row r="984" spans="1:39" x14ac:dyDescent="0.25">
      <c r="A984" s="112"/>
      <c r="B984" s="113"/>
      <c r="C984" s="112"/>
      <c r="D984" s="115"/>
      <c r="E984" s="115"/>
      <c r="F984" s="115"/>
      <c r="G984" s="185"/>
      <c r="H984" s="185"/>
      <c r="I984" s="196"/>
      <c r="J984" s="196"/>
      <c r="K984" s="196"/>
      <c r="L984" s="196"/>
      <c r="M984" s="196"/>
      <c r="N984" s="196"/>
      <c r="O984" s="196"/>
      <c r="P984" s="196"/>
      <c r="Q984" s="196"/>
      <c r="R984" s="196"/>
      <c r="S984" s="196"/>
      <c r="T984" s="196"/>
      <c r="U984" s="196"/>
      <c r="V984" s="196"/>
      <c r="W984" s="196"/>
      <c r="X984" s="196"/>
      <c r="Y984" s="196"/>
      <c r="Z984" s="196"/>
      <c r="AA984" s="196"/>
      <c r="AB984" s="196"/>
      <c r="AC984" s="115"/>
      <c r="AD984" s="115"/>
      <c r="AE984" s="115"/>
      <c r="AF984" s="115"/>
      <c r="AG984" s="115"/>
      <c r="AH984" s="115"/>
      <c r="AI984" s="115"/>
      <c r="AJ984" s="115"/>
      <c r="AK984" s="115"/>
      <c r="AL984" s="115"/>
      <c r="AM984" s="115"/>
    </row>
    <row r="985" spans="1:39" x14ac:dyDescent="0.25">
      <c r="A985" s="112"/>
      <c r="B985" s="113"/>
      <c r="C985" s="112"/>
      <c r="D985" s="115"/>
      <c r="E985" s="115"/>
      <c r="F985" s="115"/>
      <c r="G985" s="185"/>
      <c r="H985" s="185"/>
      <c r="I985" s="196"/>
      <c r="J985" s="196"/>
      <c r="K985" s="196"/>
      <c r="L985" s="196"/>
      <c r="M985" s="196"/>
      <c r="N985" s="196"/>
      <c r="O985" s="196"/>
      <c r="P985" s="196"/>
      <c r="Q985" s="196"/>
      <c r="R985" s="196"/>
      <c r="S985" s="196"/>
      <c r="T985" s="196"/>
      <c r="U985" s="196"/>
      <c r="V985" s="196"/>
      <c r="W985" s="196"/>
      <c r="X985" s="196"/>
      <c r="Y985" s="196"/>
      <c r="Z985" s="196"/>
      <c r="AA985" s="196"/>
      <c r="AB985" s="196"/>
      <c r="AC985" s="115"/>
      <c r="AD985" s="115"/>
      <c r="AE985" s="115"/>
      <c r="AF985" s="115"/>
      <c r="AG985" s="115"/>
      <c r="AH985" s="115"/>
      <c r="AI985" s="115"/>
      <c r="AJ985" s="115"/>
      <c r="AK985" s="115"/>
      <c r="AL985" s="115"/>
      <c r="AM985" s="115"/>
    </row>
    <row r="986" spans="1:39" x14ac:dyDescent="0.25">
      <c r="A986" s="112"/>
      <c r="B986" s="113"/>
      <c r="C986" s="112"/>
      <c r="D986" s="115"/>
      <c r="E986" s="115"/>
      <c r="F986" s="115"/>
      <c r="G986" s="185"/>
      <c r="H986" s="185"/>
      <c r="I986" s="196"/>
      <c r="J986" s="196"/>
      <c r="K986" s="196"/>
      <c r="L986" s="196"/>
      <c r="M986" s="196"/>
      <c r="N986" s="196"/>
      <c r="O986" s="196"/>
      <c r="P986" s="196"/>
      <c r="Q986" s="196"/>
      <c r="R986" s="196"/>
      <c r="S986" s="196"/>
      <c r="T986" s="196"/>
      <c r="U986" s="196"/>
      <c r="V986" s="196"/>
      <c r="W986" s="196"/>
      <c r="X986" s="196"/>
      <c r="Y986" s="196"/>
      <c r="Z986" s="196"/>
      <c r="AA986" s="196"/>
      <c r="AB986" s="196"/>
      <c r="AC986" s="115"/>
      <c r="AD986" s="115"/>
      <c r="AE986" s="115"/>
      <c r="AF986" s="115"/>
      <c r="AG986" s="115"/>
      <c r="AH986" s="115"/>
      <c r="AI986" s="115"/>
      <c r="AJ986" s="115"/>
      <c r="AK986" s="115"/>
      <c r="AL986" s="115"/>
      <c r="AM986" s="115"/>
    </row>
    <row r="987" spans="1:39" x14ac:dyDescent="0.25">
      <c r="A987" s="112"/>
      <c r="B987" s="113"/>
      <c r="C987" s="112"/>
      <c r="D987" s="115"/>
      <c r="E987" s="115"/>
      <c r="F987" s="115"/>
      <c r="G987" s="185"/>
      <c r="H987" s="185"/>
      <c r="I987" s="196"/>
      <c r="J987" s="196"/>
      <c r="K987" s="196"/>
      <c r="L987" s="196"/>
      <c r="M987" s="196"/>
      <c r="N987" s="196"/>
      <c r="O987" s="196"/>
      <c r="P987" s="196"/>
      <c r="Q987" s="196"/>
      <c r="R987" s="196"/>
      <c r="S987" s="196"/>
      <c r="T987" s="196"/>
      <c r="U987" s="196"/>
      <c r="V987" s="196"/>
      <c r="W987" s="196"/>
      <c r="X987" s="196"/>
      <c r="Y987" s="196"/>
      <c r="Z987" s="196"/>
      <c r="AA987" s="196"/>
      <c r="AB987" s="196"/>
      <c r="AC987" s="115"/>
      <c r="AD987" s="115"/>
      <c r="AE987" s="115"/>
      <c r="AF987" s="115"/>
      <c r="AG987" s="115"/>
      <c r="AH987" s="115"/>
      <c r="AI987" s="115"/>
      <c r="AJ987" s="115"/>
      <c r="AK987" s="115"/>
      <c r="AL987" s="115"/>
      <c r="AM987" s="115"/>
    </row>
    <row r="988" spans="1:39" x14ac:dyDescent="0.25">
      <c r="A988" s="112"/>
      <c r="B988" s="113"/>
      <c r="C988" s="112"/>
      <c r="D988" s="115"/>
      <c r="E988" s="115"/>
      <c r="F988" s="115"/>
      <c r="G988" s="185"/>
      <c r="H988" s="185"/>
      <c r="I988" s="196"/>
      <c r="J988" s="196"/>
      <c r="K988" s="196"/>
      <c r="L988" s="196"/>
      <c r="M988" s="196"/>
      <c r="N988" s="196"/>
      <c r="O988" s="196"/>
      <c r="P988" s="196"/>
      <c r="Q988" s="196"/>
      <c r="R988" s="196"/>
      <c r="S988" s="196"/>
      <c r="T988" s="196"/>
      <c r="U988" s="196"/>
      <c r="V988" s="196"/>
      <c r="W988" s="196"/>
      <c r="X988" s="196"/>
      <c r="Y988" s="196"/>
      <c r="Z988" s="196"/>
      <c r="AA988" s="196"/>
      <c r="AB988" s="196"/>
      <c r="AC988" s="115"/>
      <c r="AD988" s="115"/>
      <c r="AE988" s="115"/>
      <c r="AF988" s="115"/>
      <c r="AG988" s="115"/>
      <c r="AH988" s="115"/>
      <c r="AI988" s="115"/>
      <c r="AJ988" s="115"/>
      <c r="AK988" s="115"/>
      <c r="AL988" s="115"/>
      <c r="AM988" s="115"/>
    </row>
    <row r="989" spans="1:39" x14ac:dyDescent="0.25">
      <c r="A989" s="112"/>
      <c r="B989" s="113"/>
      <c r="C989" s="112"/>
      <c r="D989" s="115"/>
      <c r="E989" s="115"/>
      <c r="F989" s="115"/>
      <c r="G989" s="185"/>
      <c r="H989" s="185"/>
      <c r="I989" s="196"/>
      <c r="J989" s="196"/>
      <c r="K989" s="196"/>
      <c r="L989" s="196"/>
      <c r="M989" s="196"/>
      <c r="N989" s="196"/>
      <c r="O989" s="196"/>
      <c r="P989" s="196"/>
      <c r="Q989" s="196"/>
      <c r="R989" s="196"/>
      <c r="S989" s="196"/>
      <c r="T989" s="196"/>
      <c r="U989" s="196"/>
      <c r="V989" s="196"/>
      <c r="W989" s="196"/>
      <c r="X989" s="196"/>
      <c r="Y989" s="196"/>
      <c r="Z989" s="196"/>
      <c r="AA989" s="196"/>
      <c r="AB989" s="196"/>
      <c r="AC989" s="115"/>
      <c r="AD989" s="115"/>
      <c r="AE989" s="115"/>
      <c r="AF989" s="115"/>
      <c r="AG989" s="115"/>
      <c r="AH989" s="115"/>
      <c r="AI989" s="115"/>
      <c r="AJ989" s="115"/>
      <c r="AK989" s="115"/>
      <c r="AL989" s="115"/>
      <c r="AM989" s="115"/>
    </row>
    <row r="990" spans="1:39" x14ac:dyDescent="0.25">
      <c r="A990" s="112"/>
      <c r="B990" s="113"/>
      <c r="C990" s="112"/>
      <c r="D990" s="115"/>
      <c r="E990" s="115"/>
      <c r="F990" s="115"/>
      <c r="G990" s="185"/>
      <c r="H990" s="185"/>
      <c r="I990" s="196"/>
      <c r="J990" s="196"/>
      <c r="K990" s="196"/>
      <c r="L990" s="196"/>
      <c r="M990" s="196"/>
      <c r="N990" s="196"/>
      <c r="O990" s="196"/>
      <c r="P990" s="196"/>
      <c r="Q990" s="196"/>
      <c r="R990" s="196"/>
      <c r="S990" s="196"/>
      <c r="T990" s="196"/>
      <c r="U990" s="196"/>
      <c r="V990" s="196"/>
      <c r="W990" s="196"/>
      <c r="X990" s="196"/>
      <c r="Y990" s="196"/>
      <c r="Z990" s="196"/>
      <c r="AA990" s="196"/>
      <c r="AB990" s="196"/>
      <c r="AC990" s="115"/>
      <c r="AD990" s="115"/>
      <c r="AE990" s="115"/>
      <c r="AF990" s="115"/>
      <c r="AG990" s="115"/>
      <c r="AH990" s="115"/>
      <c r="AI990" s="115"/>
      <c r="AJ990" s="115"/>
      <c r="AK990" s="115"/>
      <c r="AL990" s="115"/>
      <c r="AM990" s="115"/>
    </row>
    <row r="991" spans="1:39" x14ac:dyDescent="0.25">
      <c r="A991" s="112"/>
      <c r="B991" s="113"/>
      <c r="C991" s="112"/>
      <c r="D991" s="115"/>
      <c r="E991" s="115"/>
      <c r="F991" s="115"/>
      <c r="G991" s="185"/>
      <c r="H991" s="185"/>
      <c r="I991" s="196"/>
      <c r="J991" s="196"/>
      <c r="K991" s="196"/>
      <c r="L991" s="196"/>
      <c r="M991" s="196"/>
      <c r="N991" s="196"/>
      <c r="O991" s="196"/>
      <c r="P991" s="196"/>
      <c r="Q991" s="196"/>
      <c r="R991" s="196"/>
      <c r="S991" s="196"/>
      <c r="T991" s="196"/>
      <c r="U991" s="196"/>
      <c r="V991" s="196"/>
      <c r="W991" s="196"/>
      <c r="X991" s="196"/>
      <c r="Y991" s="196"/>
      <c r="Z991" s="196"/>
      <c r="AA991" s="196"/>
      <c r="AB991" s="196"/>
      <c r="AC991" s="115"/>
      <c r="AD991" s="115"/>
      <c r="AE991" s="115"/>
      <c r="AF991" s="115"/>
      <c r="AG991" s="115"/>
      <c r="AH991" s="115"/>
      <c r="AI991" s="115"/>
      <c r="AJ991" s="115"/>
      <c r="AK991" s="115"/>
      <c r="AL991" s="115"/>
      <c r="AM991" s="115"/>
    </row>
    <row r="992" spans="1:39" x14ac:dyDescent="0.25">
      <c r="A992" s="112"/>
      <c r="B992" s="113"/>
      <c r="C992" s="112"/>
      <c r="D992" s="115"/>
      <c r="E992" s="115"/>
      <c r="F992" s="115"/>
      <c r="G992" s="185"/>
      <c r="H992" s="185"/>
      <c r="I992" s="196"/>
      <c r="J992" s="196"/>
      <c r="K992" s="196"/>
      <c r="L992" s="196"/>
      <c r="M992" s="196"/>
      <c r="N992" s="196"/>
      <c r="O992" s="196"/>
      <c r="P992" s="196"/>
      <c r="Q992" s="196"/>
      <c r="R992" s="196"/>
      <c r="S992" s="196"/>
      <c r="T992" s="196"/>
      <c r="U992" s="196"/>
      <c r="V992" s="196"/>
      <c r="W992" s="196"/>
      <c r="X992" s="196"/>
      <c r="Y992" s="196"/>
      <c r="Z992" s="196"/>
      <c r="AA992" s="196"/>
      <c r="AB992" s="196"/>
      <c r="AC992" s="115"/>
      <c r="AD992" s="115"/>
      <c r="AE992" s="115"/>
      <c r="AF992" s="115"/>
      <c r="AG992" s="115"/>
      <c r="AH992" s="115"/>
      <c r="AI992" s="115"/>
      <c r="AJ992" s="115"/>
      <c r="AK992" s="115"/>
      <c r="AL992" s="115"/>
      <c r="AM992" s="115"/>
    </row>
    <row r="993" spans="1:39" x14ac:dyDescent="0.25">
      <c r="A993" s="112"/>
      <c r="B993" s="113"/>
      <c r="C993" s="112"/>
      <c r="D993" s="115"/>
      <c r="E993" s="115"/>
      <c r="F993" s="115"/>
      <c r="G993" s="185"/>
      <c r="H993" s="185"/>
      <c r="I993" s="196"/>
      <c r="J993" s="196"/>
      <c r="K993" s="196"/>
      <c r="L993" s="196"/>
      <c r="M993" s="196"/>
      <c r="N993" s="196"/>
      <c r="O993" s="196"/>
      <c r="P993" s="196"/>
      <c r="Q993" s="196"/>
      <c r="R993" s="196"/>
      <c r="S993" s="196"/>
      <c r="T993" s="196"/>
      <c r="U993" s="196"/>
      <c r="V993" s="196"/>
      <c r="W993" s="196"/>
      <c r="X993" s="196"/>
      <c r="Y993" s="196"/>
      <c r="Z993" s="196"/>
      <c r="AA993" s="196"/>
      <c r="AB993" s="196"/>
      <c r="AC993" s="115"/>
      <c r="AD993" s="115"/>
      <c r="AE993" s="115"/>
      <c r="AF993" s="115"/>
      <c r="AG993" s="115"/>
      <c r="AH993" s="115"/>
      <c r="AI993" s="115"/>
      <c r="AJ993" s="115"/>
      <c r="AK993" s="115"/>
      <c r="AL993" s="115"/>
      <c r="AM993" s="115"/>
    </row>
    <row r="994" spans="1:39" x14ac:dyDescent="0.25">
      <c r="A994" s="112"/>
      <c r="B994" s="113"/>
      <c r="C994" s="112"/>
      <c r="D994" s="115"/>
      <c r="E994" s="115"/>
      <c r="F994" s="115"/>
      <c r="G994" s="185"/>
      <c r="H994" s="185"/>
      <c r="I994" s="196"/>
      <c r="J994" s="196"/>
      <c r="K994" s="196"/>
      <c r="L994" s="196"/>
      <c r="M994" s="196"/>
      <c r="N994" s="196"/>
      <c r="O994" s="196"/>
      <c r="P994" s="196"/>
      <c r="Q994" s="196"/>
      <c r="R994" s="196"/>
      <c r="S994" s="196"/>
      <c r="T994" s="196"/>
      <c r="U994" s="196"/>
      <c r="V994" s="196"/>
      <c r="W994" s="196"/>
      <c r="X994" s="196"/>
      <c r="Y994" s="196"/>
      <c r="Z994" s="196"/>
      <c r="AA994" s="196"/>
      <c r="AB994" s="196"/>
      <c r="AC994" s="115"/>
      <c r="AD994" s="115"/>
      <c r="AE994" s="115"/>
      <c r="AF994" s="115"/>
      <c r="AG994" s="115"/>
      <c r="AH994" s="115"/>
      <c r="AI994" s="115"/>
      <c r="AJ994" s="115"/>
      <c r="AK994" s="115"/>
      <c r="AL994" s="115"/>
      <c r="AM994" s="115"/>
    </row>
    <row r="995" spans="1:39" x14ac:dyDescent="0.25">
      <c r="A995" s="112"/>
      <c r="B995" s="113"/>
      <c r="C995" s="112"/>
      <c r="D995" s="115"/>
      <c r="E995" s="115"/>
      <c r="F995" s="115"/>
      <c r="G995" s="185"/>
      <c r="H995" s="185"/>
      <c r="I995" s="196"/>
      <c r="J995" s="196"/>
      <c r="K995" s="196"/>
      <c r="L995" s="196"/>
      <c r="M995" s="196"/>
      <c r="N995" s="196"/>
      <c r="O995" s="196"/>
      <c r="P995" s="196"/>
      <c r="Q995" s="196"/>
      <c r="R995" s="196"/>
      <c r="S995" s="196"/>
      <c r="T995" s="196"/>
      <c r="U995" s="196"/>
      <c r="V995" s="196"/>
      <c r="W995" s="196"/>
      <c r="X995" s="196"/>
      <c r="Y995" s="196"/>
      <c r="Z995" s="196"/>
      <c r="AA995" s="196"/>
      <c r="AB995" s="196"/>
      <c r="AC995" s="115"/>
      <c r="AD995" s="115"/>
      <c r="AE995" s="115"/>
      <c r="AF995" s="115"/>
      <c r="AG995" s="115"/>
      <c r="AH995" s="115"/>
      <c r="AI995" s="115"/>
      <c r="AJ995" s="115"/>
      <c r="AK995" s="115"/>
      <c r="AL995" s="115"/>
      <c r="AM995" s="115"/>
    </row>
    <row r="996" spans="1:39" x14ac:dyDescent="0.25">
      <c r="A996" s="112"/>
      <c r="B996" s="113"/>
      <c r="C996" s="112"/>
      <c r="D996" s="115"/>
      <c r="E996" s="115"/>
      <c r="F996" s="115"/>
      <c r="G996" s="185"/>
      <c r="H996" s="185"/>
      <c r="I996" s="196"/>
      <c r="J996" s="196"/>
      <c r="K996" s="196"/>
      <c r="L996" s="196"/>
      <c r="M996" s="196"/>
      <c r="N996" s="196"/>
      <c r="O996" s="196"/>
      <c r="P996" s="196"/>
      <c r="Q996" s="196"/>
      <c r="R996" s="196"/>
      <c r="S996" s="196"/>
      <c r="T996" s="196"/>
      <c r="U996" s="196"/>
      <c r="V996" s="196"/>
      <c r="W996" s="196"/>
      <c r="X996" s="196"/>
      <c r="Y996" s="196"/>
      <c r="Z996" s="196"/>
      <c r="AA996" s="196"/>
      <c r="AB996" s="196"/>
      <c r="AC996" s="115"/>
      <c r="AD996" s="115"/>
      <c r="AE996" s="115"/>
      <c r="AF996" s="115"/>
      <c r="AG996" s="115"/>
      <c r="AH996" s="115"/>
      <c r="AI996" s="115"/>
      <c r="AJ996" s="115"/>
      <c r="AK996" s="115"/>
      <c r="AL996" s="115"/>
      <c r="AM996" s="115"/>
    </row>
    <row r="997" spans="1:39" x14ac:dyDescent="0.25">
      <c r="A997" s="112"/>
      <c r="B997" s="113"/>
      <c r="C997" s="112"/>
      <c r="D997" s="115"/>
      <c r="E997" s="115"/>
      <c r="F997" s="115"/>
      <c r="G997" s="185"/>
      <c r="H997" s="185"/>
      <c r="I997" s="196"/>
      <c r="J997" s="196"/>
      <c r="K997" s="196"/>
      <c r="L997" s="196"/>
      <c r="M997" s="196"/>
      <c r="N997" s="196"/>
      <c r="O997" s="196"/>
      <c r="P997" s="196"/>
      <c r="Q997" s="196"/>
      <c r="R997" s="196"/>
      <c r="S997" s="196"/>
      <c r="T997" s="196"/>
      <c r="U997" s="196"/>
      <c r="V997" s="196"/>
      <c r="W997" s="196"/>
      <c r="X997" s="196"/>
      <c r="Y997" s="196"/>
      <c r="Z997" s="196"/>
      <c r="AA997" s="196"/>
      <c r="AB997" s="196"/>
      <c r="AC997" s="115"/>
      <c r="AD997" s="115"/>
      <c r="AE997" s="115"/>
      <c r="AF997" s="115"/>
      <c r="AG997" s="115"/>
      <c r="AH997" s="115"/>
      <c r="AI997" s="115"/>
      <c r="AJ997" s="115"/>
      <c r="AK997" s="115"/>
      <c r="AL997" s="115"/>
      <c r="AM997" s="115"/>
    </row>
    <row r="998" spans="1:39" x14ac:dyDescent="0.25">
      <c r="A998" s="112"/>
      <c r="B998" s="113"/>
      <c r="C998" s="112"/>
      <c r="D998" s="115"/>
      <c r="E998" s="115"/>
      <c r="F998" s="115"/>
      <c r="G998" s="185"/>
      <c r="H998" s="185"/>
      <c r="I998" s="196"/>
      <c r="J998" s="196"/>
      <c r="K998" s="196"/>
      <c r="L998" s="196"/>
      <c r="M998" s="196"/>
      <c r="N998" s="196"/>
      <c r="O998" s="196"/>
      <c r="P998" s="196"/>
      <c r="Q998" s="196"/>
      <c r="R998" s="196"/>
      <c r="S998" s="196"/>
      <c r="T998" s="196"/>
      <c r="U998" s="196"/>
      <c r="V998" s="196"/>
      <c r="W998" s="196"/>
      <c r="X998" s="196"/>
      <c r="Y998" s="196"/>
      <c r="Z998" s="196"/>
      <c r="AA998" s="196"/>
      <c r="AB998" s="196"/>
      <c r="AC998" s="115"/>
      <c r="AD998" s="115"/>
      <c r="AE998" s="115"/>
      <c r="AF998" s="115"/>
      <c r="AG998" s="115"/>
      <c r="AH998" s="115"/>
      <c r="AI998" s="115"/>
      <c r="AJ998" s="115"/>
      <c r="AK998" s="115"/>
      <c r="AL998" s="115"/>
      <c r="AM998" s="115"/>
    </row>
    <row r="999" spans="1:39" x14ac:dyDescent="0.25">
      <c r="A999" s="112"/>
      <c r="B999" s="113"/>
      <c r="C999" s="112"/>
      <c r="D999" s="115"/>
      <c r="E999" s="115"/>
      <c r="F999" s="115"/>
      <c r="G999" s="185"/>
      <c r="H999" s="185"/>
      <c r="I999" s="196"/>
      <c r="J999" s="196"/>
      <c r="K999" s="196"/>
      <c r="L999" s="196"/>
      <c r="M999" s="196"/>
      <c r="N999" s="196"/>
      <c r="O999" s="196"/>
      <c r="P999" s="196"/>
      <c r="Q999" s="196"/>
      <c r="R999" s="196"/>
      <c r="S999" s="196"/>
      <c r="T999" s="196"/>
      <c r="U999" s="196"/>
      <c r="V999" s="196"/>
      <c r="W999" s="196"/>
      <c r="X999" s="196"/>
      <c r="Y999" s="196"/>
      <c r="Z999" s="196"/>
      <c r="AA999" s="196"/>
      <c r="AB999" s="196"/>
      <c r="AC999" s="115"/>
      <c r="AD999" s="115"/>
      <c r="AE999" s="115"/>
      <c r="AF999" s="115"/>
      <c r="AG999" s="115"/>
      <c r="AH999" s="115"/>
      <c r="AI999" s="115"/>
      <c r="AJ999" s="115"/>
      <c r="AK999" s="115"/>
      <c r="AL999" s="115"/>
      <c r="AM999" s="115"/>
    </row>
    <row r="1000" spans="1:39" x14ac:dyDescent="0.25">
      <c r="A1000" s="112"/>
      <c r="B1000" s="113"/>
      <c r="C1000" s="112"/>
      <c r="D1000" s="115"/>
      <c r="E1000" s="115"/>
      <c r="F1000" s="115"/>
      <c r="G1000" s="185"/>
      <c r="H1000" s="185"/>
      <c r="I1000" s="196"/>
      <c r="J1000" s="196"/>
      <c r="K1000" s="196"/>
      <c r="L1000" s="196"/>
      <c r="M1000" s="196"/>
      <c r="N1000" s="196"/>
      <c r="O1000" s="196"/>
      <c r="P1000" s="196"/>
      <c r="Q1000" s="196"/>
      <c r="R1000" s="196"/>
      <c r="S1000" s="196"/>
      <c r="T1000" s="196"/>
      <c r="U1000" s="196"/>
      <c r="V1000" s="196"/>
      <c r="W1000" s="196"/>
      <c r="X1000" s="196"/>
      <c r="Y1000" s="196"/>
      <c r="Z1000" s="196"/>
      <c r="AA1000" s="196"/>
      <c r="AB1000" s="196"/>
      <c r="AC1000" s="115"/>
      <c r="AD1000" s="115"/>
      <c r="AE1000" s="115"/>
      <c r="AF1000" s="115"/>
      <c r="AG1000" s="115"/>
      <c r="AH1000" s="115"/>
      <c r="AI1000" s="115"/>
      <c r="AJ1000" s="115"/>
      <c r="AK1000" s="115"/>
      <c r="AL1000" s="115"/>
      <c r="AM1000" s="115"/>
    </row>
    <row r="1001" spans="1:39" x14ac:dyDescent="0.25">
      <c r="A1001" s="112"/>
      <c r="B1001" s="113"/>
      <c r="C1001" s="112"/>
      <c r="D1001" s="115"/>
      <c r="E1001" s="115"/>
      <c r="F1001" s="115"/>
      <c r="G1001" s="185"/>
      <c r="H1001" s="185"/>
      <c r="I1001" s="196"/>
      <c r="J1001" s="196"/>
      <c r="K1001" s="196"/>
      <c r="L1001" s="196"/>
      <c r="M1001" s="196"/>
      <c r="N1001" s="196"/>
      <c r="O1001" s="196"/>
      <c r="P1001" s="196"/>
      <c r="Q1001" s="196"/>
      <c r="R1001" s="196"/>
      <c r="S1001" s="196"/>
      <c r="T1001" s="196"/>
      <c r="U1001" s="196"/>
      <c r="V1001" s="196"/>
      <c r="W1001" s="196"/>
      <c r="X1001" s="196"/>
      <c r="Y1001" s="196"/>
      <c r="Z1001" s="196"/>
      <c r="AA1001" s="196"/>
      <c r="AB1001" s="196"/>
      <c r="AC1001" s="115"/>
      <c r="AD1001" s="115"/>
      <c r="AE1001" s="115"/>
      <c r="AF1001" s="115"/>
      <c r="AG1001" s="115"/>
      <c r="AH1001" s="115"/>
      <c r="AI1001" s="115"/>
      <c r="AJ1001" s="115"/>
      <c r="AK1001" s="115"/>
      <c r="AL1001" s="115"/>
      <c r="AM1001" s="115"/>
    </row>
    <row r="1002" spans="1:39" x14ac:dyDescent="0.25">
      <c r="A1002" s="112"/>
      <c r="B1002" s="113"/>
      <c r="C1002" s="112"/>
      <c r="D1002" s="115"/>
      <c r="E1002" s="115"/>
      <c r="F1002" s="115"/>
      <c r="G1002" s="185"/>
      <c r="H1002" s="185"/>
      <c r="I1002" s="196"/>
      <c r="J1002" s="196"/>
      <c r="K1002" s="196"/>
      <c r="L1002" s="196"/>
      <c r="M1002" s="196"/>
      <c r="N1002" s="196"/>
      <c r="O1002" s="196"/>
      <c r="P1002" s="196"/>
      <c r="Q1002" s="196"/>
      <c r="R1002" s="196"/>
      <c r="S1002" s="196"/>
      <c r="T1002" s="196"/>
      <c r="U1002" s="196"/>
      <c r="V1002" s="196"/>
      <c r="W1002" s="196"/>
      <c r="X1002" s="196"/>
      <c r="Y1002" s="196"/>
      <c r="Z1002" s="196"/>
      <c r="AA1002" s="196"/>
      <c r="AB1002" s="196"/>
      <c r="AC1002" s="115"/>
      <c r="AD1002" s="115"/>
      <c r="AE1002" s="115"/>
      <c r="AF1002" s="115"/>
      <c r="AG1002" s="115"/>
      <c r="AH1002" s="115"/>
      <c r="AI1002" s="115"/>
      <c r="AJ1002" s="115"/>
      <c r="AK1002" s="115"/>
      <c r="AL1002" s="115"/>
      <c r="AM1002" s="115"/>
    </row>
    <row r="1003" spans="1:39" x14ac:dyDescent="0.25">
      <c r="A1003" s="112"/>
      <c r="B1003" s="113"/>
      <c r="C1003" s="112"/>
      <c r="D1003" s="115"/>
      <c r="E1003" s="115"/>
      <c r="F1003" s="115"/>
      <c r="G1003" s="185"/>
      <c r="H1003" s="185"/>
      <c r="I1003" s="196"/>
      <c r="J1003" s="196"/>
      <c r="K1003" s="196"/>
      <c r="L1003" s="196"/>
      <c r="M1003" s="196"/>
      <c r="N1003" s="196"/>
      <c r="O1003" s="196"/>
      <c r="P1003" s="196"/>
      <c r="Q1003" s="196"/>
      <c r="R1003" s="196"/>
      <c r="S1003" s="196"/>
      <c r="T1003" s="196"/>
      <c r="U1003" s="196"/>
      <c r="V1003" s="196"/>
      <c r="W1003" s="196"/>
      <c r="X1003" s="196"/>
      <c r="Y1003" s="196"/>
      <c r="Z1003" s="196"/>
      <c r="AA1003" s="196"/>
      <c r="AB1003" s="196"/>
      <c r="AC1003" s="115"/>
      <c r="AD1003" s="115"/>
      <c r="AE1003" s="115"/>
      <c r="AF1003" s="115"/>
      <c r="AG1003" s="115"/>
      <c r="AH1003" s="115"/>
      <c r="AI1003" s="115"/>
      <c r="AJ1003" s="115"/>
      <c r="AK1003" s="115"/>
      <c r="AL1003" s="115"/>
      <c r="AM1003" s="115"/>
    </row>
    <row r="1004" spans="1:39" x14ac:dyDescent="0.25">
      <c r="A1004" s="112"/>
      <c r="B1004" s="113"/>
      <c r="C1004" s="112"/>
      <c r="D1004" s="115"/>
      <c r="E1004" s="115"/>
      <c r="F1004" s="115"/>
      <c r="G1004" s="185"/>
      <c r="H1004" s="185"/>
      <c r="I1004" s="196"/>
      <c r="J1004" s="196"/>
      <c r="K1004" s="196"/>
      <c r="L1004" s="196"/>
      <c r="M1004" s="196"/>
      <c r="N1004" s="196"/>
      <c r="O1004" s="196"/>
      <c r="P1004" s="196"/>
      <c r="Q1004" s="196"/>
      <c r="R1004" s="196"/>
      <c r="S1004" s="196"/>
      <c r="T1004" s="196"/>
      <c r="U1004" s="196"/>
      <c r="V1004" s="196"/>
      <c r="W1004" s="196"/>
      <c r="X1004" s="196"/>
      <c r="Y1004" s="196"/>
      <c r="Z1004" s="196"/>
      <c r="AA1004" s="196"/>
      <c r="AB1004" s="196"/>
      <c r="AC1004" s="115"/>
      <c r="AD1004" s="115"/>
      <c r="AE1004" s="115"/>
      <c r="AF1004" s="115"/>
      <c r="AG1004" s="115"/>
      <c r="AH1004" s="115"/>
      <c r="AI1004" s="115"/>
      <c r="AJ1004" s="115"/>
      <c r="AK1004" s="115"/>
      <c r="AL1004" s="115"/>
      <c r="AM1004" s="115"/>
    </row>
    <row r="1005" spans="1:39" x14ac:dyDescent="0.25">
      <c r="A1005" s="112"/>
      <c r="B1005" s="113"/>
      <c r="C1005" s="112"/>
      <c r="D1005" s="115"/>
      <c r="E1005" s="115"/>
      <c r="F1005" s="115"/>
      <c r="G1005" s="185"/>
      <c r="H1005" s="185"/>
      <c r="I1005" s="196"/>
      <c r="J1005" s="196"/>
      <c r="K1005" s="196"/>
      <c r="L1005" s="196"/>
      <c r="M1005" s="196"/>
      <c r="N1005" s="196"/>
      <c r="O1005" s="196"/>
      <c r="P1005" s="196"/>
      <c r="Q1005" s="196"/>
      <c r="R1005" s="196"/>
      <c r="S1005" s="196"/>
      <c r="T1005" s="196"/>
      <c r="U1005" s="196"/>
      <c r="V1005" s="196"/>
      <c r="W1005" s="196"/>
      <c r="X1005" s="196"/>
      <c r="Y1005" s="196"/>
      <c r="Z1005" s="196"/>
      <c r="AA1005" s="196"/>
      <c r="AB1005" s="196"/>
      <c r="AC1005" s="115"/>
      <c r="AD1005" s="115"/>
      <c r="AE1005" s="115"/>
      <c r="AF1005" s="115"/>
      <c r="AG1005" s="115"/>
      <c r="AH1005" s="115"/>
      <c r="AI1005" s="115"/>
      <c r="AJ1005" s="115"/>
      <c r="AK1005" s="115"/>
      <c r="AL1005" s="115"/>
      <c r="AM1005" s="115"/>
    </row>
    <row r="1006" spans="1:39" x14ac:dyDescent="0.25">
      <c r="A1006" s="112"/>
      <c r="B1006" s="113"/>
      <c r="C1006" s="112"/>
      <c r="D1006" s="115"/>
      <c r="E1006" s="115"/>
      <c r="F1006" s="115"/>
      <c r="G1006" s="185"/>
      <c r="H1006" s="185"/>
      <c r="I1006" s="196"/>
      <c r="J1006" s="196"/>
      <c r="K1006" s="196"/>
      <c r="L1006" s="196"/>
      <c r="M1006" s="196"/>
      <c r="N1006" s="196"/>
      <c r="O1006" s="196"/>
      <c r="P1006" s="196"/>
      <c r="Q1006" s="196"/>
      <c r="R1006" s="196"/>
      <c r="S1006" s="196"/>
      <c r="T1006" s="196"/>
      <c r="U1006" s="196"/>
      <c r="V1006" s="196"/>
      <c r="W1006" s="196"/>
      <c r="X1006" s="196"/>
      <c r="Y1006" s="196"/>
      <c r="Z1006" s="196"/>
      <c r="AA1006" s="196"/>
      <c r="AB1006" s="196"/>
      <c r="AC1006" s="115"/>
      <c r="AD1006" s="115"/>
      <c r="AE1006" s="115"/>
      <c r="AF1006" s="115"/>
      <c r="AG1006" s="115"/>
      <c r="AH1006" s="115"/>
      <c r="AI1006" s="115"/>
      <c r="AJ1006" s="115"/>
      <c r="AK1006" s="115"/>
      <c r="AL1006" s="115"/>
      <c r="AM1006" s="115"/>
    </row>
    <row r="1007" spans="1:39" x14ac:dyDescent="0.25">
      <c r="A1007" s="112"/>
      <c r="B1007" s="113"/>
      <c r="C1007" s="112"/>
      <c r="D1007" s="115"/>
      <c r="E1007" s="115"/>
      <c r="F1007" s="115"/>
      <c r="G1007" s="185"/>
      <c r="H1007" s="185"/>
      <c r="I1007" s="196"/>
      <c r="J1007" s="196"/>
      <c r="K1007" s="196"/>
      <c r="L1007" s="196"/>
      <c r="M1007" s="196"/>
      <c r="N1007" s="196"/>
      <c r="O1007" s="196"/>
      <c r="P1007" s="196"/>
      <c r="Q1007" s="196"/>
      <c r="R1007" s="196"/>
      <c r="S1007" s="196"/>
      <c r="T1007" s="196"/>
      <c r="U1007" s="196"/>
      <c r="V1007" s="196"/>
      <c r="W1007" s="196"/>
      <c r="X1007" s="196"/>
      <c r="Y1007" s="196"/>
      <c r="Z1007" s="196"/>
      <c r="AA1007" s="196"/>
      <c r="AB1007" s="196"/>
      <c r="AC1007" s="115"/>
      <c r="AD1007" s="115"/>
      <c r="AE1007" s="115"/>
      <c r="AF1007" s="115"/>
      <c r="AG1007" s="115"/>
      <c r="AH1007" s="115"/>
      <c r="AI1007" s="115"/>
      <c r="AJ1007" s="115"/>
      <c r="AK1007" s="115"/>
      <c r="AL1007" s="115"/>
      <c r="AM1007" s="115"/>
    </row>
    <row r="1008" spans="1:39" x14ac:dyDescent="0.25">
      <c r="A1008" s="112"/>
      <c r="B1008" s="113"/>
      <c r="C1008" s="112"/>
      <c r="D1008" s="115"/>
      <c r="E1008" s="115"/>
      <c r="F1008" s="115"/>
      <c r="G1008" s="185"/>
      <c r="H1008" s="185"/>
      <c r="I1008" s="196"/>
      <c r="J1008" s="196"/>
      <c r="K1008" s="196"/>
      <c r="L1008" s="196"/>
      <c r="M1008" s="196"/>
      <c r="N1008" s="196"/>
      <c r="O1008" s="196"/>
      <c r="P1008" s="196"/>
      <c r="Q1008" s="196"/>
      <c r="R1008" s="196"/>
      <c r="S1008" s="196"/>
      <c r="T1008" s="196"/>
      <c r="U1008" s="196"/>
      <c r="V1008" s="196"/>
      <c r="W1008" s="196"/>
      <c r="X1008" s="196"/>
      <c r="Y1008" s="196"/>
      <c r="Z1008" s="196"/>
      <c r="AA1008" s="196"/>
      <c r="AB1008" s="196"/>
      <c r="AC1008" s="115"/>
      <c r="AD1008" s="115"/>
      <c r="AE1008" s="115"/>
      <c r="AF1008" s="115"/>
      <c r="AG1008" s="115"/>
      <c r="AH1008" s="115"/>
      <c r="AI1008" s="115"/>
      <c r="AJ1008" s="115"/>
      <c r="AK1008" s="115"/>
      <c r="AL1008" s="115"/>
      <c r="AM1008" s="115"/>
    </row>
    <row r="1009" spans="1:39" x14ac:dyDescent="0.25">
      <c r="A1009" s="112"/>
      <c r="B1009" s="113"/>
      <c r="C1009" s="112"/>
      <c r="D1009" s="115"/>
      <c r="E1009" s="115"/>
      <c r="F1009" s="115"/>
      <c r="G1009" s="185"/>
      <c r="H1009" s="185"/>
      <c r="I1009" s="196"/>
      <c r="J1009" s="196"/>
      <c r="K1009" s="196"/>
      <c r="L1009" s="196"/>
      <c r="M1009" s="196"/>
      <c r="N1009" s="196"/>
      <c r="O1009" s="196"/>
      <c r="P1009" s="196"/>
      <c r="Q1009" s="196"/>
      <c r="R1009" s="196"/>
      <c r="S1009" s="196"/>
      <c r="T1009" s="196"/>
      <c r="U1009" s="196"/>
      <c r="V1009" s="196"/>
      <c r="W1009" s="196"/>
      <c r="X1009" s="196"/>
      <c r="Y1009" s="196"/>
      <c r="Z1009" s="196"/>
      <c r="AA1009" s="196"/>
      <c r="AB1009" s="196"/>
      <c r="AC1009" s="115"/>
      <c r="AD1009" s="115"/>
      <c r="AE1009" s="115"/>
      <c r="AF1009" s="115"/>
      <c r="AG1009" s="115"/>
      <c r="AH1009" s="115"/>
      <c r="AI1009" s="115"/>
      <c r="AJ1009" s="115"/>
      <c r="AK1009" s="115"/>
      <c r="AL1009" s="115"/>
      <c r="AM1009" s="115"/>
    </row>
    <row r="1010" spans="1:39" x14ac:dyDescent="0.25">
      <c r="A1010" s="112"/>
      <c r="B1010" s="113"/>
      <c r="C1010" s="112"/>
      <c r="D1010" s="115"/>
      <c r="E1010" s="115"/>
      <c r="F1010" s="115"/>
      <c r="G1010" s="185"/>
      <c r="H1010" s="185"/>
      <c r="I1010" s="196"/>
      <c r="J1010" s="196"/>
      <c r="K1010" s="196"/>
      <c r="L1010" s="196"/>
      <c r="M1010" s="196"/>
      <c r="N1010" s="196"/>
      <c r="O1010" s="196"/>
      <c r="P1010" s="196"/>
      <c r="Q1010" s="196"/>
      <c r="R1010" s="196"/>
      <c r="S1010" s="196"/>
      <c r="T1010" s="196"/>
      <c r="U1010" s="196"/>
      <c r="V1010" s="196"/>
      <c r="W1010" s="196"/>
      <c r="X1010" s="196"/>
      <c r="Y1010" s="196"/>
      <c r="Z1010" s="196"/>
      <c r="AA1010" s="196"/>
      <c r="AB1010" s="196"/>
      <c r="AC1010" s="115"/>
      <c r="AD1010" s="115"/>
      <c r="AE1010" s="115"/>
      <c r="AF1010" s="115"/>
      <c r="AG1010" s="115"/>
      <c r="AH1010" s="115"/>
      <c r="AI1010" s="115"/>
      <c r="AJ1010" s="115"/>
      <c r="AK1010" s="115"/>
      <c r="AL1010" s="115"/>
      <c r="AM1010" s="115"/>
    </row>
    <row r="1011" spans="1:39" x14ac:dyDescent="0.25">
      <c r="A1011" s="112"/>
      <c r="B1011" s="113"/>
      <c r="C1011" s="112"/>
      <c r="D1011" s="115"/>
      <c r="E1011" s="115"/>
      <c r="F1011" s="115"/>
      <c r="G1011" s="185"/>
      <c r="H1011" s="185"/>
      <c r="I1011" s="196"/>
      <c r="J1011" s="196"/>
      <c r="K1011" s="196"/>
      <c r="L1011" s="196"/>
      <c r="M1011" s="196"/>
      <c r="N1011" s="196"/>
      <c r="O1011" s="196"/>
      <c r="P1011" s="196"/>
      <c r="Q1011" s="196"/>
      <c r="R1011" s="196"/>
      <c r="S1011" s="196"/>
      <c r="T1011" s="196"/>
      <c r="U1011" s="196"/>
      <c r="V1011" s="196"/>
      <c r="W1011" s="196"/>
      <c r="X1011" s="196"/>
      <c r="Y1011" s="196"/>
      <c r="Z1011" s="196"/>
      <c r="AA1011" s="196"/>
      <c r="AB1011" s="196"/>
      <c r="AC1011" s="115"/>
      <c r="AD1011" s="115"/>
      <c r="AE1011" s="115"/>
      <c r="AF1011" s="115"/>
      <c r="AG1011" s="115"/>
      <c r="AH1011" s="115"/>
      <c r="AI1011" s="115"/>
      <c r="AJ1011" s="115"/>
      <c r="AK1011" s="115"/>
      <c r="AL1011" s="115"/>
      <c r="AM1011" s="115"/>
    </row>
    <row r="1012" spans="1:39" x14ac:dyDescent="0.25">
      <c r="A1012" s="112"/>
      <c r="B1012" s="113"/>
      <c r="C1012" s="112"/>
      <c r="D1012" s="115"/>
      <c r="E1012" s="115"/>
      <c r="F1012" s="115"/>
      <c r="G1012" s="185"/>
      <c r="H1012" s="185"/>
      <c r="I1012" s="196"/>
      <c r="J1012" s="196"/>
      <c r="K1012" s="196"/>
      <c r="L1012" s="196"/>
      <c r="M1012" s="196"/>
      <c r="N1012" s="196"/>
      <c r="O1012" s="196"/>
      <c r="P1012" s="196"/>
      <c r="Q1012" s="196"/>
      <c r="R1012" s="196"/>
      <c r="S1012" s="196"/>
      <c r="T1012" s="196"/>
      <c r="U1012" s="196"/>
      <c r="V1012" s="196"/>
      <c r="W1012" s="196"/>
      <c r="X1012" s="196"/>
      <c r="Y1012" s="196"/>
      <c r="Z1012" s="196"/>
      <c r="AA1012" s="196"/>
      <c r="AB1012" s="196"/>
      <c r="AC1012" s="115"/>
      <c r="AD1012" s="115"/>
      <c r="AE1012" s="115"/>
      <c r="AF1012" s="115"/>
      <c r="AG1012" s="115"/>
      <c r="AH1012" s="115"/>
      <c r="AI1012" s="115"/>
      <c r="AJ1012" s="115"/>
      <c r="AK1012" s="115"/>
      <c r="AL1012" s="115"/>
      <c r="AM1012" s="115"/>
    </row>
    <row r="1013" spans="1:39" x14ac:dyDescent="0.25">
      <c r="A1013" s="112"/>
      <c r="B1013" s="113"/>
      <c r="C1013" s="112"/>
      <c r="D1013" s="115"/>
      <c r="E1013" s="115"/>
      <c r="F1013" s="115"/>
      <c r="G1013" s="185"/>
      <c r="H1013" s="185"/>
      <c r="I1013" s="196"/>
      <c r="J1013" s="196"/>
      <c r="K1013" s="196"/>
      <c r="L1013" s="196"/>
      <c r="M1013" s="196"/>
      <c r="N1013" s="196"/>
      <c r="O1013" s="196"/>
      <c r="P1013" s="196"/>
      <c r="Q1013" s="196"/>
      <c r="R1013" s="196"/>
      <c r="S1013" s="196"/>
      <c r="T1013" s="196"/>
      <c r="U1013" s="196"/>
      <c r="V1013" s="196"/>
      <c r="W1013" s="196"/>
      <c r="X1013" s="196"/>
      <c r="Y1013" s="196"/>
      <c r="Z1013" s="196"/>
      <c r="AA1013" s="196"/>
      <c r="AB1013" s="196"/>
      <c r="AC1013" s="115"/>
      <c r="AD1013" s="115"/>
      <c r="AE1013" s="115"/>
      <c r="AF1013" s="115"/>
      <c r="AG1013" s="115"/>
      <c r="AH1013" s="115"/>
      <c r="AI1013" s="115"/>
      <c r="AJ1013" s="115"/>
      <c r="AK1013" s="115"/>
      <c r="AL1013" s="115"/>
      <c r="AM1013" s="115"/>
    </row>
    <row r="1014" spans="1:39" x14ac:dyDescent="0.25">
      <c r="A1014" s="112"/>
      <c r="B1014" s="113"/>
      <c r="C1014" s="112"/>
      <c r="D1014" s="115"/>
      <c r="E1014" s="115"/>
      <c r="F1014" s="115"/>
      <c r="G1014" s="185"/>
      <c r="H1014" s="185"/>
      <c r="I1014" s="196"/>
      <c r="J1014" s="196"/>
      <c r="K1014" s="196"/>
      <c r="L1014" s="196"/>
      <c r="M1014" s="196"/>
      <c r="N1014" s="196"/>
      <c r="O1014" s="196"/>
      <c r="P1014" s="196"/>
      <c r="Q1014" s="196"/>
      <c r="R1014" s="196"/>
      <c r="S1014" s="196"/>
      <c r="T1014" s="196"/>
      <c r="U1014" s="196"/>
      <c r="V1014" s="196"/>
      <c r="W1014" s="196"/>
      <c r="X1014" s="196"/>
      <c r="Y1014" s="196"/>
      <c r="Z1014" s="196"/>
      <c r="AA1014" s="196"/>
      <c r="AB1014" s="196"/>
      <c r="AC1014" s="115"/>
      <c r="AD1014" s="115"/>
      <c r="AE1014" s="115"/>
      <c r="AF1014" s="115"/>
      <c r="AG1014" s="115"/>
      <c r="AH1014" s="115"/>
      <c r="AI1014" s="115"/>
      <c r="AJ1014" s="115"/>
      <c r="AK1014" s="115"/>
      <c r="AL1014" s="115"/>
      <c r="AM1014" s="115"/>
    </row>
    <row r="1015" spans="1:39" x14ac:dyDescent="0.25">
      <c r="A1015" s="112"/>
      <c r="B1015" s="113"/>
      <c r="C1015" s="112"/>
      <c r="D1015" s="115"/>
      <c r="E1015" s="115"/>
      <c r="F1015" s="115"/>
      <c r="G1015" s="185"/>
      <c r="H1015" s="185"/>
      <c r="I1015" s="196"/>
      <c r="J1015" s="196"/>
      <c r="K1015" s="196"/>
      <c r="L1015" s="196"/>
      <c r="M1015" s="196"/>
      <c r="N1015" s="196"/>
      <c r="O1015" s="196"/>
      <c r="P1015" s="196"/>
      <c r="Q1015" s="196"/>
      <c r="R1015" s="196"/>
      <c r="S1015" s="196"/>
      <c r="T1015" s="196"/>
      <c r="U1015" s="196"/>
      <c r="V1015" s="196"/>
      <c r="W1015" s="196"/>
      <c r="X1015" s="196"/>
      <c r="Y1015" s="196"/>
      <c r="Z1015" s="196"/>
      <c r="AA1015" s="196"/>
      <c r="AB1015" s="196"/>
      <c r="AC1015" s="115"/>
      <c r="AD1015" s="115"/>
      <c r="AE1015" s="115"/>
      <c r="AF1015" s="115"/>
      <c r="AG1015" s="115"/>
      <c r="AH1015" s="115"/>
      <c r="AI1015" s="115"/>
      <c r="AJ1015" s="115"/>
      <c r="AK1015" s="115"/>
      <c r="AL1015" s="115"/>
      <c r="AM1015" s="115"/>
    </row>
    <row r="1016" spans="1:39" x14ac:dyDescent="0.25">
      <c r="A1016" s="112"/>
      <c r="B1016" s="113"/>
      <c r="C1016" s="112"/>
      <c r="D1016" s="115"/>
      <c r="E1016" s="115"/>
      <c r="F1016" s="115"/>
      <c r="G1016" s="185"/>
      <c r="H1016" s="185"/>
      <c r="I1016" s="196"/>
      <c r="J1016" s="196"/>
      <c r="K1016" s="196"/>
      <c r="L1016" s="196"/>
      <c r="M1016" s="196"/>
      <c r="N1016" s="196"/>
      <c r="O1016" s="196"/>
      <c r="P1016" s="196"/>
      <c r="Q1016" s="196"/>
      <c r="R1016" s="196"/>
      <c r="S1016" s="196"/>
      <c r="T1016" s="196"/>
      <c r="U1016" s="196"/>
      <c r="V1016" s="196"/>
      <c r="W1016" s="196"/>
      <c r="X1016" s="196"/>
      <c r="Y1016" s="196"/>
      <c r="Z1016" s="196"/>
      <c r="AA1016" s="196"/>
      <c r="AB1016" s="196"/>
      <c r="AC1016" s="115"/>
      <c r="AD1016" s="115"/>
      <c r="AE1016" s="115"/>
      <c r="AF1016" s="115"/>
      <c r="AG1016" s="115"/>
      <c r="AH1016" s="115"/>
      <c r="AI1016" s="115"/>
      <c r="AJ1016" s="115"/>
      <c r="AK1016" s="115"/>
      <c r="AL1016" s="115"/>
      <c r="AM1016" s="115"/>
    </row>
    <row r="1017" spans="1:39" x14ac:dyDescent="0.25">
      <c r="A1017" s="112"/>
      <c r="B1017" s="113"/>
      <c r="C1017" s="112"/>
      <c r="D1017" s="115"/>
      <c r="E1017" s="115"/>
      <c r="F1017" s="115"/>
      <c r="G1017" s="185"/>
      <c r="H1017" s="185"/>
      <c r="I1017" s="196"/>
      <c r="J1017" s="196"/>
      <c r="K1017" s="196"/>
      <c r="L1017" s="196"/>
      <c r="M1017" s="196"/>
      <c r="N1017" s="196"/>
      <c r="O1017" s="196"/>
      <c r="P1017" s="196"/>
      <c r="Q1017" s="196"/>
      <c r="R1017" s="196"/>
      <c r="S1017" s="196"/>
      <c r="T1017" s="196"/>
      <c r="U1017" s="196"/>
      <c r="V1017" s="196"/>
      <c r="W1017" s="196"/>
      <c r="X1017" s="196"/>
      <c r="Y1017" s="196"/>
      <c r="Z1017" s="196"/>
      <c r="AA1017" s="196"/>
      <c r="AB1017" s="196"/>
      <c r="AC1017" s="115"/>
      <c r="AD1017" s="115"/>
      <c r="AE1017" s="115"/>
      <c r="AF1017" s="115"/>
      <c r="AG1017" s="115"/>
      <c r="AH1017" s="115"/>
      <c r="AI1017" s="115"/>
      <c r="AJ1017" s="115"/>
      <c r="AK1017" s="115"/>
      <c r="AL1017" s="115"/>
      <c r="AM1017" s="115"/>
    </row>
    <row r="1018" spans="1:39" x14ac:dyDescent="0.25">
      <c r="A1018" s="112"/>
      <c r="B1018" s="113"/>
      <c r="C1018" s="112"/>
      <c r="D1018" s="115"/>
      <c r="E1018" s="115"/>
      <c r="F1018" s="115"/>
      <c r="G1018" s="185"/>
      <c r="H1018" s="185"/>
      <c r="I1018" s="196"/>
      <c r="J1018" s="196"/>
      <c r="K1018" s="196"/>
      <c r="L1018" s="196"/>
      <c r="M1018" s="196"/>
      <c r="N1018" s="196"/>
      <c r="O1018" s="196"/>
      <c r="P1018" s="196"/>
      <c r="Q1018" s="196"/>
      <c r="R1018" s="196"/>
      <c r="S1018" s="196"/>
      <c r="T1018" s="196"/>
      <c r="U1018" s="196"/>
      <c r="V1018" s="196"/>
      <c r="W1018" s="196"/>
      <c r="X1018" s="196"/>
      <c r="Y1018" s="196"/>
      <c r="Z1018" s="196"/>
      <c r="AA1018" s="196"/>
      <c r="AB1018" s="196"/>
      <c r="AC1018" s="115"/>
      <c r="AD1018" s="115"/>
      <c r="AE1018" s="115"/>
      <c r="AF1018" s="115"/>
      <c r="AG1018" s="115"/>
      <c r="AH1018" s="115"/>
      <c r="AI1018" s="115"/>
      <c r="AJ1018" s="115"/>
      <c r="AK1018" s="115"/>
      <c r="AL1018" s="115"/>
      <c r="AM1018" s="115"/>
    </row>
    <row r="1019" spans="1:39" x14ac:dyDescent="0.25">
      <c r="A1019" s="112"/>
      <c r="B1019" s="113"/>
      <c r="C1019" s="112"/>
      <c r="D1019" s="115"/>
      <c r="E1019" s="115"/>
      <c r="F1019" s="115"/>
      <c r="G1019" s="185"/>
      <c r="H1019" s="185"/>
      <c r="I1019" s="196"/>
      <c r="J1019" s="196"/>
      <c r="K1019" s="196"/>
      <c r="L1019" s="196"/>
      <c r="M1019" s="196"/>
      <c r="N1019" s="196"/>
      <c r="O1019" s="196"/>
      <c r="P1019" s="196"/>
      <c r="Q1019" s="196"/>
      <c r="R1019" s="196"/>
      <c r="S1019" s="196"/>
      <c r="T1019" s="196"/>
      <c r="U1019" s="196"/>
      <c r="V1019" s="196"/>
      <c r="W1019" s="196"/>
      <c r="X1019" s="196"/>
      <c r="Y1019" s="196"/>
      <c r="Z1019" s="196"/>
      <c r="AA1019" s="196"/>
      <c r="AB1019" s="196"/>
      <c r="AC1019" s="115"/>
      <c r="AD1019" s="115"/>
      <c r="AE1019" s="115"/>
      <c r="AF1019" s="115"/>
      <c r="AG1019" s="115"/>
      <c r="AH1019" s="115"/>
      <c r="AI1019" s="115"/>
      <c r="AJ1019" s="115"/>
      <c r="AK1019" s="115"/>
      <c r="AL1019" s="115"/>
      <c r="AM1019" s="115"/>
    </row>
    <row r="1020" spans="1:39" x14ac:dyDescent="0.25">
      <c r="A1020" s="112"/>
      <c r="B1020" s="113"/>
      <c r="C1020" s="112"/>
      <c r="D1020" s="115"/>
      <c r="E1020" s="115"/>
      <c r="F1020" s="115"/>
      <c r="G1020" s="185"/>
      <c r="H1020" s="185"/>
      <c r="I1020" s="196"/>
      <c r="J1020" s="196"/>
      <c r="K1020" s="196"/>
      <c r="L1020" s="196"/>
      <c r="M1020" s="196"/>
      <c r="N1020" s="196"/>
      <c r="O1020" s="196"/>
      <c r="P1020" s="196"/>
      <c r="Q1020" s="196"/>
      <c r="R1020" s="196"/>
      <c r="S1020" s="196"/>
      <c r="T1020" s="196"/>
      <c r="U1020" s="196"/>
      <c r="V1020" s="196"/>
      <c r="W1020" s="196"/>
      <c r="X1020" s="196"/>
      <c r="Y1020" s="196"/>
      <c r="Z1020" s="196"/>
      <c r="AA1020" s="196"/>
      <c r="AB1020" s="196"/>
      <c r="AC1020" s="115"/>
      <c r="AD1020" s="115"/>
      <c r="AE1020" s="115"/>
      <c r="AF1020" s="115"/>
      <c r="AG1020" s="115"/>
      <c r="AH1020" s="115"/>
      <c r="AI1020" s="115"/>
      <c r="AJ1020" s="115"/>
      <c r="AK1020" s="115"/>
      <c r="AL1020" s="115"/>
      <c r="AM1020" s="115"/>
    </row>
    <row r="1021" spans="1:39" x14ac:dyDescent="0.25">
      <c r="A1021" s="112"/>
      <c r="B1021" s="113"/>
      <c r="C1021" s="112"/>
      <c r="D1021" s="115"/>
      <c r="E1021" s="115"/>
      <c r="F1021" s="115"/>
      <c r="G1021" s="185"/>
      <c r="H1021" s="185"/>
      <c r="I1021" s="196"/>
      <c r="J1021" s="196"/>
      <c r="K1021" s="196"/>
      <c r="L1021" s="196"/>
      <c r="M1021" s="196"/>
      <c r="N1021" s="196"/>
      <c r="O1021" s="196"/>
      <c r="P1021" s="196"/>
      <c r="Q1021" s="196"/>
      <c r="R1021" s="196"/>
      <c r="S1021" s="196"/>
      <c r="T1021" s="196"/>
      <c r="U1021" s="196"/>
      <c r="V1021" s="196"/>
      <c r="W1021" s="196"/>
      <c r="X1021" s="196"/>
      <c r="Y1021" s="196"/>
      <c r="Z1021" s="196"/>
      <c r="AA1021" s="196"/>
      <c r="AB1021" s="196"/>
      <c r="AC1021" s="115"/>
      <c r="AD1021" s="115"/>
      <c r="AE1021" s="115"/>
      <c r="AF1021" s="115"/>
      <c r="AG1021" s="115"/>
      <c r="AH1021" s="115"/>
      <c r="AI1021" s="115"/>
      <c r="AJ1021" s="115"/>
      <c r="AK1021" s="115"/>
      <c r="AL1021" s="115"/>
      <c r="AM1021" s="115"/>
    </row>
    <row r="1022" spans="1:39" x14ac:dyDescent="0.25">
      <c r="A1022" s="112"/>
      <c r="B1022" s="113"/>
      <c r="C1022" s="112"/>
      <c r="D1022" s="115"/>
      <c r="E1022" s="115"/>
      <c r="F1022" s="115"/>
      <c r="G1022" s="185"/>
      <c r="H1022" s="185"/>
      <c r="I1022" s="196"/>
      <c r="J1022" s="196"/>
      <c r="K1022" s="196"/>
      <c r="L1022" s="196"/>
      <c r="M1022" s="196"/>
      <c r="N1022" s="196"/>
      <c r="O1022" s="196"/>
      <c r="P1022" s="196"/>
      <c r="Q1022" s="196"/>
      <c r="R1022" s="196"/>
      <c r="S1022" s="196"/>
      <c r="T1022" s="196"/>
      <c r="U1022" s="196"/>
      <c r="V1022" s="196"/>
      <c r="W1022" s="196"/>
      <c r="X1022" s="196"/>
      <c r="Y1022" s="196"/>
      <c r="Z1022" s="196"/>
      <c r="AA1022" s="196"/>
      <c r="AB1022" s="196"/>
      <c r="AC1022" s="115"/>
      <c r="AD1022" s="115"/>
      <c r="AE1022" s="115"/>
      <c r="AF1022" s="115"/>
      <c r="AG1022" s="115"/>
      <c r="AH1022" s="115"/>
      <c r="AI1022" s="115"/>
      <c r="AJ1022" s="115"/>
      <c r="AK1022" s="115"/>
      <c r="AL1022" s="115"/>
      <c r="AM1022" s="115"/>
    </row>
    <row r="1023" spans="1:39" x14ac:dyDescent="0.25">
      <c r="A1023" s="112"/>
      <c r="B1023" s="113"/>
      <c r="C1023" s="112"/>
      <c r="D1023" s="115"/>
      <c r="E1023" s="115"/>
      <c r="F1023" s="115"/>
      <c r="G1023" s="185"/>
      <c r="H1023" s="185"/>
      <c r="I1023" s="196"/>
      <c r="J1023" s="196"/>
      <c r="K1023" s="196"/>
      <c r="L1023" s="196"/>
      <c r="M1023" s="196"/>
      <c r="N1023" s="196"/>
      <c r="O1023" s="196"/>
      <c r="P1023" s="196"/>
      <c r="Q1023" s="196"/>
      <c r="R1023" s="196"/>
      <c r="S1023" s="196"/>
      <c r="T1023" s="196"/>
      <c r="U1023" s="196"/>
      <c r="V1023" s="196"/>
      <c r="W1023" s="196"/>
      <c r="X1023" s="196"/>
      <c r="Y1023" s="196"/>
      <c r="Z1023" s="196"/>
      <c r="AA1023" s="196"/>
      <c r="AB1023" s="196"/>
      <c r="AC1023" s="115"/>
      <c r="AD1023" s="115"/>
      <c r="AE1023" s="115"/>
      <c r="AF1023" s="115"/>
      <c r="AG1023" s="115"/>
      <c r="AH1023" s="115"/>
      <c r="AI1023" s="115"/>
      <c r="AJ1023" s="115"/>
      <c r="AK1023" s="115"/>
      <c r="AL1023" s="115"/>
      <c r="AM1023" s="115"/>
    </row>
    <row r="1024" spans="1:39" x14ac:dyDescent="0.25">
      <c r="A1024" s="112"/>
      <c r="B1024" s="113"/>
      <c r="C1024" s="112"/>
      <c r="D1024" s="115"/>
      <c r="E1024" s="115"/>
      <c r="F1024" s="115"/>
      <c r="G1024" s="185"/>
      <c r="H1024" s="185"/>
      <c r="I1024" s="196"/>
      <c r="J1024" s="196"/>
      <c r="K1024" s="196"/>
      <c r="L1024" s="196"/>
      <c r="M1024" s="196"/>
      <c r="N1024" s="196"/>
      <c r="O1024" s="196"/>
      <c r="P1024" s="196"/>
      <c r="Q1024" s="196"/>
      <c r="R1024" s="196"/>
      <c r="S1024" s="196"/>
      <c r="T1024" s="196"/>
      <c r="U1024" s="196"/>
      <c r="V1024" s="196"/>
      <c r="W1024" s="196"/>
      <c r="X1024" s="196"/>
      <c r="Y1024" s="196"/>
      <c r="Z1024" s="196"/>
      <c r="AA1024" s="196"/>
      <c r="AB1024" s="196"/>
      <c r="AC1024" s="115"/>
      <c r="AD1024" s="115"/>
      <c r="AE1024" s="115"/>
      <c r="AF1024" s="115"/>
      <c r="AG1024" s="115"/>
      <c r="AH1024" s="115"/>
      <c r="AI1024" s="115"/>
      <c r="AJ1024" s="115"/>
      <c r="AK1024" s="115"/>
      <c r="AL1024" s="115"/>
      <c r="AM1024" s="115"/>
    </row>
    <row r="1025" spans="1:39" x14ac:dyDescent="0.25">
      <c r="A1025" s="112"/>
      <c r="B1025" s="113"/>
      <c r="C1025" s="112"/>
      <c r="D1025" s="115"/>
      <c r="E1025" s="115"/>
      <c r="F1025" s="115"/>
      <c r="G1025" s="185"/>
      <c r="H1025" s="185"/>
      <c r="I1025" s="196"/>
      <c r="J1025" s="196"/>
      <c r="K1025" s="196"/>
      <c r="L1025" s="196"/>
      <c r="M1025" s="196"/>
      <c r="N1025" s="196"/>
      <c r="O1025" s="196"/>
      <c r="P1025" s="196"/>
      <c r="Q1025" s="196"/>
      <c r="R1025" s="196"/>
      <c r="S1025" s="196"/>
      <c r="T1025" s="196"/>
      <c r="U1025" s="196"/>
      <c r="V1025" s="196"/>
      <c r="W1025" s="196"/>
      <c r="X1025" s="196"/>
      <c r="Y1025" s="196"/>
      <c r="Z1025" s="196"/>
      <c r="AA1025" s="196"/>
      <c r="AB1025" s="196"/>
      <c r="AC1025" s="115"/>
      <c r="AD1025" s="115"/>
      <c r="AE1025" s="115"/>
      <c r="AF1025" s="115"/>
      <c r="AG1025" s="115"/>
      <c r="AH1025" s="115"/>
      <c r="AI1025" s="115"/>
      <c r="AJ1025" s="115"/>
      <c r="AK1025" s="115"/>
      <c r="AL1025" s="115"/>
      <c r="AM1025" s="115"/>
    </row>
    <row r="1026" spans="1:39" x14ac:dyDescent="0.25">
      <c r="A1026" s="112"/>
      <c r="B1026" s="113"/>
      <c r="C1026" s="112"/>
      <c r="D1026" s="115"/>
      <c r="E1026" s="115"/>
      <c r="F1026" s="115"/>
      <c r="G1026" s="185"/>
      <c r="H1026" s="185"/>
      <c r="I1026" s="196"/>
      <c r="J1026" s="196"/>
      <c r="K1026" s="196"/>
      <c r="L1026" s="196"/>
      <c r="M1026" s="196"/>
      <c r="N1026" s="196"/>
      <c r="O1026" s="196"/>
      <c r="P1026" s="196"/>
      <c r="Q1026" s="196"/>
      <c r="R1026" s="196"/>
      <c r="S1026" s="196"/>
      <c r="T1026" s="196"/>
      <c r="U1026" s="196"/>
      <c r="V1026" s="196"/>
      <c r="W1026" s="196"/>
      <c r="X1026" s="196"/>
      <c r="Y1026" s="196"/>
      <c r="Z1026" s="196"/>
      <c r="AA1026" s="196"/>
      <c r="AB1026" s="196"/>
      <c r="AC1026" s="115"/>
      <c r="AD1026" s="115"/>
      <c r="AE1026" s="115"/>
      <c r="AF1026" s="115"/>
      <c r="AG1026" s="115"/>
      <c r="AH1026" s="115"/>
      <c r="AI1026" s="115"/>
      <c r="AJ1026" s="115"/>
      <c r="AK1026" s="115"/>
      <c r="AL1026" s="115"/>
      <c r="AM1026" s="115"/>
    </row>
    <row r="1027" spans="1:39" x14ac:dyDescent="0.25">
      <c r="A1027" s="112"/>
      <c r="B1027" s="113"/>
      <c r="C1027" s="112"/>
      <c r="D1027" s="115"/>
      <c r="E1027" s="115"/>
      <c r="F1027" s="115"/>
      <c r="G1027" s="185"/>
      <c r="H1027" s="185"/>
      <c r="I1027" s="196"/>
      <c r="J1027" s="196"/>
      <c r="K1027" s="196"/>
      <c r="L1027" s="196"/>
      <c r="M1027" s="196"/>
      <c r="N1027" s="196"/>
      <c r="O1027" s="196"/>
      <c r="P1027" s="196"/>
      <c r="Q1027" s="196"/>
      <c r="R1027" s="196"/>
      <c r="S1027" s="196"/>
      <c r="T1027" s="196"/>
      <c r="U1027" s="196"/>
      <c r="V1027" s="196"/>
      <c r="W1027" s="196"/>
      <c r="X1027" s="196"/>
      <c r="Y1027" s="196"/>
      <c r="Z1027" s="196"/>
      <c r="AA1027" s="196"/>
      <c r="AB1027" s="196"/>
      <c r="AC1027" s="115"/>
      <c r="AD1027" s="115"/>
      <c r="AE1027" s="115"/>
      <c r="AF1027" s="115"/>
      <c r="AG1027" s="115"/>
      <c r="AH1027" s="115"/>
      <c r="AI1027" s="115"/>
      <c r="AJ1027" s="115"/>
      <c r="AK1027" s="115"/>
      <c r="AL1027" s="115"/>
      <c r="AM1027" s="115"/>
    </row>
    <row r="1028" spans="1:39" x14ac:dyDescent="0.25">
      <c r="A1028" s="112"/>
      <c r="B1028" s="113"/>
      <c r="C1028" s="112"/>
      <c r="D1028" s="115"/>
      <c r="E1028" s="115"/>
      <c r="F1028" s="115"/>
      <c r="G1028" s="185"/>
      <c r="H1028" s="185"/>
      <c r="I1028" s="196"/>
      <c r="J1028" s="196"/>
      <c r="K1028" s="196"/>
      <c r="L1028" s="196"/>
      <c r="M1028" s="196"/>
      <c r="N1028" s="196"/>
      <c r="O1028" s="196"/>
      <c r="P1028" s="196"/>
      <c r="Q1028" s="196"/>
      <c r="R1028" s="196"/>
      <c r="S1028" s="196"/>
      <c r="T1028" s="196"/>
      <c r="U1028" s="196"/>
      <c r="V1028" s="196"/>
      <c r="W1028" s="196"/>
      <c r="X1028" s="196"/>
      <c r="Y1028" s="196"/>
      <c r="Z1028" s="196"/>
      <c r="AA1028" s="196"/>
      <c r="AB1028" s="196"/>
      <c r="AC1028" s="115"/>
      <c r="AD1028" s="115"/>
      <c r="AE1028" s="115"/>
      <c r="AF1028" s="115"/>
      <c r="AG1028" s="115"/>
      <c r="AH1028" s="115"/>
      <c r="AI1028" s="115"/>
      <c r="AJ1028" s="115"/>
      <c r="AK1028" s="115"/>
      <c r="AL1028" s="115"/>
      <c r="AM1028" s="115"/>
    </row>
    <row r="1029" spans="1:39" x14ac:dyDescent="0.25">
      <c r="A1029" s="112"/>
      <c r="B1029" s="113"/>
      <c r="C1029" s="112"/>
      <c r="D1029" s="115"/>
      <c r="E1029" s="115"/>
      <c r="F1029" s="115"/>
      <c r="G1029" s="185"/>
      <c r="H1029" s="185"/>
      <c r="I1029" s="196"/>
      <c r="J1029" s="196"/>
      <c r="K1029" s="196"/>
      <c r="L1029" s="196"/>
      <c r="M1029" s="196"/>
      <c r="N1029" s="196"/>
      <c r="O1029" s="196"/>
      <c r="P1029" s="196"/>
      <c r="Q1029" s="196"/>
      <c r="R1029" s="196"/>
      <c r="S1029" s="196"/>
      <c r="T1029" s="196"/>
      <c r="U1029" s="196"/>
      <c r="V1029" s="196"/>
      <c r="W1029" s="196"/>
      <c r="X1029" s="196"/>
      <c r="Y1029" s="196"/>
      <c r="Z1029" s="196"/>
      <c r="AA1029" s="196"/>
      <c r="AB1029" s="196"/>
      <c r="AC1029" s="115"/>
      <c r="AD1029" s="115"/>
      <c r="AE1029" s="115"/>
      <c r="AF1029" s="115"/>
      <c r="AG1029" s="115"/>
      <c r="AH1029" s="115"/>
      <c r="AI1029" s="115"/>
      <c r="AJ1029" s="115"/>
      <c r="AK1029" s="115"/>
      <c r="AL1029" s="115"/>
      <c r="AM1029" s="115"/>
    </row>
    <row r="1030" spans="1:39" x14ac:dyDescent="0.25">
      <c r="A1030" s="112"/>
      <c r="B1030" s="113"/>
      <c r="C1030" s="112"/>
      <c r="D1030" s="115"/>
      <c r="E1030" s="115"/>
      <c r="F1030" s="115"/>
      <c r="G1030" s="185"/>
      <c r="H1030" s="185"/>
      <c r="I1030" s="196"/>
      <c r="J1030" s="196"/>
      <c r="K1030" s="196"/>
      <c r="L1030" s="196"/>
      <c r="M1030" s="196"/>
      <c r="N1030" s="196"/>
      <c r="O1030" s="196"/>
      <c r="P1030" s="196"/>
      <c r="Q1030" s="196"/>
      <c r="R1030" s="196"/>
      <c r="S1030" s="196"/>
      <c r="T1030" s="196"/>
      <c r="U1030" s="196"/>
      <c r="V1030" s="196"/>
      <c r="W1030" s="196"/>
      <c r="X1030" s="196"/>
      <c r="Y1030" s="196"/>
      <c r="Z1030" s="196"/>
      <c r="AA1030" s="196"/>
      <c r="AB1030" s="196"/>
      <c r="AC1030" s="115"/>
      <c r="AD1030" s="115"/>
      <c r="AE1030" s="115"/>
      <c r="AF1030" s="115"/>
      <c r="AG1030" s="115"/>
      <c r="AH1030" s="115"/>
      <c r="AI1030" s="115"/>
      <c r="AJ1030" s="115"/>
      <c r="AK1030" s="115"/>
      <c r="AL1030" s="115"/>
      <c r="AM1030" s="115"/>
    </row>
    <row r="1031" spans="1:39" x14ac:dyDescent="0.25">
      <c r="A1031" s="112"/>
      <c r="B1031" s="113"/>
      <c r="C1031" s="112"/>
      <c r="D1031" s="115"/>
      <c r="E1031" s="115"/>
      <c r="F1031" s="115"/>
      <c r="G1031" s="185"/>
      <c r="H1031" s="185"/>
      <c r="I1031" s="196"/>
      <c r="J1031" s="196"/>
      <c r="K1031" s="196"/>
      <c r="L1031" s="196"/>
      <c r="M1031" s="196"/>
      <c r="N1031" s="196"/>
      <c r="O1031" s="196"/>
      <c r="P1031" s="196"/>
      <c r="Q1031" s="196"/>
      <c r="R1031" s="196"/>
      <c r="S1031" s="196"/>
      <c r="T1031" s="196"/>
      <c r="U1031" s="196"/>
      <c r="V1031" s="196"/>
      <c r="W1031" s="196"/>
      <c r="X1031" s="196"/>
      <c r="Y1031" s="196"/>
      <c r="Z1031" s="196"/>
      <c r="AA1031" s="196"/>
      <c r="AB1031" s="196"/>
      <c r="AC1031" s="115"/>
      <c r="AD1031" s="115"/>
      <c r="AE1031" s="115"/>
      <c r="AF1031" s="115"/>
      <c r="AG1031" s="115"/>
      <c r="AH1031" s="115"/>
      <c r="AI1031" s="115"/>
      <c r="AJ1031" s="115"/>
      <c r="AK1031" s="115"/>
      <c r="AL1031" s="115"/>
      <c r="AM1031" s="115"/>
    </row>
    <row r="1032" spans="1:39" x14ac:dyDescent="0.25">
      <c r="A1032" s="112"/>
      <c r="B1032" s="113"/>
      <c r="C1032" s="112"/>
      <c r="D1032" s="115"/>
      <c r="E1032" s="115"/>
      <c r="F1032" s="115"/>
      <c r="G1032" s="185"/>
      <c r="H1032" s="185"/>
      <c r="I1032" s="196"/>
      <c r="J1032" s="196"/>
      <c r="K1032" s="196"/>
      <c r="L1032" s="196"/>
      <c r="M1032" s="196"/>
      <c r="N1032" s="196"/>
      <c r="O1032" s="196"/>
      <c r="P1032" s="196"/>
      <c r="Q1032" s="196"/>
      <c r="R1032" s="196"/>
      <c r="S1032" s="196"/>
      <c r="T1032" s="196"/>
      <c r="U1032" s="196"/>
      <c r="V1032" s="196"/>
      <c r="W1032" s="196"/>
      <c r="X1032" s="196"/>
      <c r="Y1032" s="196"/>
      <c r="Z1032" s="196"/>
      <c r="AA1032" s="196"/>
      <c r="AB1032" s="196"/>
      <c r="AC1032" s="115"/>
      <c r="AD1032" s="115"/>
      <c r="AE1032" s="115"/>
      <c r="AF1032" s="115"/>
      <c r="AG1032" s="115"/>
      <c r="AH1032" s="115"/>
      <c r="AI1032" s="115"/>
      <c r="AJ1032" s="115"/>
      <c r="AK1032" s="115"/>
      <c r="AL1032" s="115"/>
      <c r="AM1032" s="115"/>
    </row>
    <row r="1033" spans="1:39" x14ac:dyDescent="0.25">
      <c r="A1033" s="112"/>
      <c r="B1033" s="113"/>
      <c r="C1033" s="112"/>
      <c r="D1033" s="115"/>
      <c r="E1033" s="115"/>
      <c r="F1033" s="115"/>
      <c r="G1033" s="185"/>
      <c r="H1033" s="185"/>
      <c r="I1033" s="196"/>
      <c r="J1033" s="196"/>
      <c r="K1033" s="196"/>
      <c r="L1033" s="196"/>
      <c r="M1033" s="196"/>
      <c r="N1033" s="196"/>
      <c r="O1033" s="196"/>
      <c r="P1033" s="196"/>
      <c r="Q1033" s="196"/>
      <c r="R1033" s="196"/>
      <c r="S1033" s="196"/>
      <c r="T1033" s="196"/>
      <c r="U1033" s="196"/>
      <c r="V1033" s="196"/>
      <c r="W1033" s="196"/>
      <c r="X1033" s="196"/>
      <c r="Y1033" s="196"/>
      <c r="Z1033" s="196"/>
      <c r="AA1033" s="196"/>
      <c r="AB1033" s="196"/>
      <c r="AC1033" s="115"/>
      <c r="AD1033" s="115"/>
      <c r="AE1033" s="115"/>
      <c r="AF1033" s="115"/>
      <c r="AG1033" s="115"/>
      <c r="AH1033" s="115"/>
      <c r="AI1033" s="115"/>
      <c r="AJ1033" s="115"/>
      <c r="AK1033" s="115"/>
      <c r="AL1033" s="115"/>
      <c r="AM1033" s="115"/>
    </row>
    <row r="1034" spans="1:39" x14ac:dyDescent="0.25">
      <c r="A1034" s="112"/>
      <c r="B1034" s="113"/>
      <c r="C1034" s="112"/>
      <c r="D1034" s="115"/>
      <c r="E1034" s="115"/>
      <c r="F1034" s="115"/>
      <c r="G1034" s="185"/>
      <c r="H1034" s="185"/>
      <c r="I1034" s="196"/>
      <c r="J1034" s="196"/>
      <c r="K1034" s="196"/>
      <c r="L1034" s="196"/>
      <c r="M1034" s="196"/>
      <c r="N1034" s="196"/>
      <c r="O1034" s="196"/>
      <c r="P1034" s="196"/>
      <c r="Q1034" s="196"/>
      <c r="R1034" s="196"/>
      <c r="S1034" s="196"/>
      <c r="T1034" s="196"/>
      <c r="U1034" s="196"/>
      <c r="V1034" s="196"/>
      <c r="W1034" s="196"/>
      <c r="X1034" s="196"/>
      <c r="Y1034" s="196"/>
      <c r="Z1034" s="196"/>
      <c r="AA1034" s="196"/>
      <c r="AB1034" s="196"/>
      <c r="AC1034" s="115"/>
      <c r="AD1034" s="115"/>
      <c r="AE1034" s="115"/>
      <c r="AF1034" s="115"/>
      <c r="AG1034" s="115"/>
      <c r="AH1034" s="115"/>
      <c r="AI1034" s="115"/>
      <c r="AJ1034" s="115"/>
      <c r="AK1034" s="115"/>
      <c r="AL1034" s="115"/>
      <c r="AM1034" s="115"/>
    </row>
    <row r="1035" spans="1:39" x14ac:dyDescent="0.25">
      <c r="A1035" s="112"/>
      <c r="B1035" s="113"/>
      <c r="C1035" s="112"/>
      <c r="D1035" s="115"/>
      <c r="E1035" s="115"/>
      <c r="F1035" s="115"/>
      <c r="G1035" s="185"/>
      <c r="H1035" s="185"/>
      <c r="I1035" s="196"/>
      <c r="J1035" s="196"/>
      <c r="K1035" s="196"/>
      <c r="L1035" s="196"/>
      <c r="M1035" s="196"/>
      <c r="N1035" s="196"/>
      <c r="O1035" s="196"/>
      <c r="P1035" s="196"/>
      <c r="Q1035" s="196"/>
      <c r="R1035" s="196"/>
      <c r="S1035" s="196"/>
      <c r="T1035" s="196"/>
      <c r="U1035" s="196"/>
      <c r="V1035" s="196"/>
      <c r="W1035" s="196"/>
      <c r="X1035" s="196"/>
      <c r="Y1035" s="196"/>
      <c r="Z1035" s="196"/>
      <c r="AA1035" s="196"/>
      <c r="AB1035" s="196"/>
      <c r="AC1035" s="115"/>
      <c r="AD1035" s="115"/>
      <c r="AE1035" s="115"/>
      <c r="AF1035" s="115"/>
      <c r="AG1035" s="115"/>
      <c r="AH1035" s="115"/>
      <c r="AI1035" s="115"/>
      <c r="AJ1035" s="115"/>
      <c r="AK1035" s="115"/>
      <c r="AL1035" s="115"/>
      <c r="AM1035" s="115"/>
    </row>
    <row r="1036" spans="1:39" x14ac:dyDescent="0.25">
      <c r="A1036" s="112"/>
      <c r="B1036" s="113"/>
      <c r="C1036" s="112"/>
      <c r="D1036" s="115"/>
      <c r="E1036" s="115"/>
      <c r="F1036" s="115"/>
      <c r="G1036" s="185"/>
      <c r="H1036" s="185"/>
      <c r="I1036" s="196"/>
      <c r="J1036" s="196"/>
      <c r="K1036" s="196"/>
      <c r="L1036" s="196"/>
      <c r="M1036" s="196"/>
      <c r="N1036" s="196"/>
      <c r="O1036" s="196"/>
      <c r="P1036" s="196"/>
      <c r="Q1036" s="196"/>
      <c r="R1036" s="196"/>
      <c r="S1036" s="196"/>
      <c r="T1036" s="196"/>
      <c r="U1036" s="196"/>
      <c r="V1036" s="196"/>
      <c r="W1036" s="196"/>
      <c r="X1036" s="196"/>
      <c r="Y1036" s="196"/>
      <c r="Z1036" s="196"/>
      <c r="AA1036" s="196"/>
      <c r="AB1036" s="196"/>
      <c r="AC1036" s="115"/>
      <c r="AD1036" s="115"/>
      <c r="AE1036" s="115"/>
      <c r="AF1036" s="115"/>
      <c r="AG1036" s="115"/>
      <c r="AH1036" s="115"/>
      <c r="AI1036" s="115"/>
      <c r="AJ1036" s="115"/>
      <c r="AK1036" s="115"/>
      <c r="AL1036" s="115"/>
      <c r="AM1036" s="115"/>
    </row>
    <row r="1037" spans="1:39" x14ac:dyDescent="0.25">
      <c r="A1037" s="112"/>
      <c r="B1037" s="113"/>
      <c r="C1037" s="112"/>
      <c r="D1037" s="115"/>
      <c r="E1037" s="115"/>
      <c r="F1037" s="115"/>
      <c r="G1037" s="185"/>
      <c r="H1037" s="185"/>
      <c r="I1037" s="196"/>
      <c r="J1037" s="196"/>
      <c r="K1037" s="196"/>
      <c r="L1037" s="196"/>
      <c r="M1037" s="196"/>
      <c r="N1037" s="196"/>
      <c r="O1037" s="196"/>
      <c r="P1037" s="196"/>
      <c r="Q1037" s="196"/>
      <c r="R1037" s="196"/>
      <c r="S1037" s="196"/>
      <c r="T1037" s="196"/>
      <c r="U1037" s="196"/>
      <c r="V1037" s="196"/>
      <c r="W1037" s="196"/>
      <c r="X1037" s="196"/>
      <c r="Y1037" s="196"/>
      <c r="Z1037" s="196"/>
      <c r="AA1037" s="196"/>
      <c r="AB1037" s="196"/>
      <c r="AC1037" s="115"/>
      <c r="AD1037" s="115"/>
      <c r="AE1037" s="115"/>
      <c r="AF1037" s="115"/>
      <c r="AG1037" s="115"/>
      <c r="AH1037" s="115"/>
      <c r="AI1037" s="115"/>
      <c r="AJ1037" s="115"/>
      <c r="AK1037" s="115"/>
      <c r="AL1037" s="115"/>
      <c r="AM1037" s="115"/>
    </row>
    <row r="1038" spans="1:39" x14ac:dyDescent="0.25">
      <c r="A1038" s="112"/>
      <c r="B1038" s="113"/>
      <c r="C1038" s="112"/>
      <c r="D1038" s="115"/>
      <c r="E1038" s="115"/>
      <c r="F1038" s="115"/>
      <c r="G1038" s="185"/>
      <c r="H1038" s="185"/>
      <c r="I1038" s="196"/>
      <c r="J1038" s="196"/>
      <c r="K1038" s="196"/>
      <c r="L1038" s="196"/>
      <c r="M1038" s="196"/>
      <c r="N1038" s="196"/>
      <c r="O1038" s="196"/>
      <c r="P1038" s="196"/>
      <c r="Q1038" s="196"/>
      <c r="R1038" s="196"/>
      <c r="S1038" s="196"/>
      <c r="T1038" s="196"/>
      <c r="U1038" s="196"/>
      <c r="V1038" s="196"/>
      <c r="W1038" s="196"/>
      <c r="X1038" s="196"/>
      <c r="Y1038" s="196"/>
      <c r="Z1038" s="196"/>
      <c r="AA1038" s="196"/>
      <c r="AB1038" s="196"/>
      <c r="AC1038" s="115"/>
      <c r="AD1038" s="115"/>
      <c r="AE1038" s="115"/>
      <c r="AF1038" s="115"/>
      <c r="AG1038" s="115"/>
      <c r="AH1038" s="115"/>
      <c r="AI1038" s="115"/>
      <c r="AJ1038" s="115"/>
      <c r="AK1038" s="115"/>
      <c r="AL1038" s="115"/>
      <c r="AM1038" s="115"/>
    </row>
    <row r="1039" spans="1:39" x14ac:dyDescent="0.25">
      <c r="A1039" s="112"/>
      <c r="B1039" s="113"/>
      <c r="C1039" s="112"/>
      <c r="D1039" s="115"/>
      <c r="E1039" s="115"/>
      <c r="F1039" s="115"/>
      <c r="G1039" s="185"/>
      <c r="H1039" s="185"/>
      <c r="I1039" s="196"/>
      <c r="J1039" s="196"/>
      <c r="K1039" s="196"/>
      <c r="L1039" s="196"/>
      <c r="M1039" s="196"/>
      <c r="N1039" s="196"/>
      <c r="O1039" s="196"/>
      <c r="P1039" s="196"/>
      <c r="Q1039" s="196"/>
      <c r="R1039" s="196"/>
      <c r="S1039" s="196"/>
      <c r="T1039" s="196"/>
      <c r="U1039" s="196"/>
      <c r="V1039" s="196"/>
      <c r="W1039" s="196"/>
      <c r="X1039" s="196"/>
      <c r="Y1039" s="196"/>
      <c r="Z1039" s="196"/>
      <c r="AA1039" s="196"/>
      <c r="AB1039" s="196"/>
      <c r="AC1039" s="115"/>
      <c r="AD1039" s="115"/>
      <c r="AE1039" s="115"/>
      <c r="AF1039" s="115"/>
      <c r="AG1039" s="115"/>
      <c r="AH1039" s="115"/>
      <c r="AI1039" s="115"/>
      <c r="AJ1039" s="115"/>
      <c r="AK1039" s="115"/>
      <c r="AL1039" s="115"/>
      <c r="AM1039" s="115"/>
    </row>
    <row r="1040" spans="1:39" x14ac:dyDescent="0.25">
      <c r="A1040" s="112"/>
      <c r="B1040" s="113"/>
      <c r="C1040" s="112"/>
      <c r="D1040" s="115"/>
      <c r="E1040" s="115"/>
      <c r="F1040" s="115"/>
      <c r="G1040" s="185"/>
      <c r="H1040" s="185"/>
      <c r="I1040" s="196"/>
      <c r="J1040" s="196"/>
      <c r="K1040" s="196"/>
      <c r="L1040" s="196"/>
      <c r="M1040" s="196"/>
      <c r="N1040" s="196"/>
      <c r="O1040" s="196"/>
      <c r="P1040" s="196"/>
      <c r="Q1040" s="196"/>
      <c r="R1040" s="196"/>
      <c r="S1040" s="196"/>
      <c r="T1040" s="196"/>
      <c r="U1040" s="196"/>
      <c r="V1040" s="196"/>
      <c r="W1040" s="196"/>
      <c r="X1040" s="196"/>
      <c r="Y1040" s="196"/>
      <c r="Z1040" s="196"/>
      <c r="AA1040" s="196"/>
      <c r="AB1040" s="196"/>
      <c r="AC1040" s="115"/>
      <c r="AD1040" s="115"/>
      <c r="AE1040" s="115"/>
      <c r="AF1040" s="115"/>
      <c r="AG1040" s="115"/>
      <c r="AH1040" s="115"/>
      <c r="AI1040" s="115"/>
      <c r="AJ1040" s="115"/>
      <c r="AK1040" s="115"/>
      <c r="AL1040" s="115"/>
      <c r="AM1040" s="115"/>
    </row>
    <row r="1041" spans="1:39" x14ac:dyDescent="0.25">
      <c r="A1041" s="112"/>
      <c r="B1041" s="113"/>
      <c r="C1041" s="112"/>
      <c r="D1041" s="115"/>
      <c r="E1041" s="115"/>
      <c r="F1041" s="115"/>
      <c r="G1041" s="185"/>
      <c r="H1041" s="185"/>
      <c r="I1041" s="196"/>
      <c r="J1041" s="196"/>
      <c r="K1041" s="196"/>
      <c r="L1041" s="196"/>
      <c r="M1041" s="196"/>
      <c r="N1041" s="196"/>
      <c r="O1041" s="196"/>
      <c r="P1041" s="196"/>
      <c r="Q1041" s="196"/>
      <c r="R1041" s="196"/>
      <c r="S1041" s="196"/>
      <c r="T1041" s="196"/>
      <c r="U1041" s="196"/>
      <c r="V1041" s="196"/>
      <c r="W1041" s="196"/>
      <c r="X1041" s="196"/>
      <c r="Y1041" s="196"/>
      <c r="Z1041" s="196"/>
      <c r="AA1041" s="196"/>
      <c r="AB1041" s="196"/>
      <c r="AC1041" s="115"/>
      <c r="AD1041" s="115"/>
      <c r="AE1041" s="115"/>
      <c r="AF1041" s="115"/>
      <c r="AG1041" s="115"/>
      <c r="AH1041" s="115"/>
      <c r="AI1041" s="115"/>
      <c r="AJ1041" s="115"/>
      <c r="AK1041" s="115"/>
      <c r="AL1041" s="115"/>
      <c r="AM1041" s="115"/>
    </row>
    <row r="1042" spans="1:39" x14ac:dyDescent="0.25">
      <c r="A1042" s="112"/>
      <c r="B1042" s="113"/>
      <c r="C1042" s="112"/>
      <c r="D1042" s="115"/>
      <c r="E1042" s="115"/>
      <c r="F1042" s="115"/>
      <c r="G1042" s="185"/>
      <c r="H1042" s="185"/>
      <c r="I1042" s="196"/>
      <c r="J1042" s="196"/>
      <c r="K1042" s="196"/>
      <c r="L1042" s="196"/>
      <c r="M1042" s="196"/>
      <c r="N1042" s="196"/>
      <c r="O1042" s="196"/>
      <c r="P1042" s="196"/>
      <c r="Q1042" s="196"/>
      <c r="R1042" s="196"/>
      <c r="S1042" s="196"/>
      <c r="T1042" s="196"/>
      <c r="U1042" s="196"/>
      <c r="V1042" s="196"/>
      <c r="W1042" s="196"/>
      <c r="X1042" s="196"/>
      <c r="Y1042" s="196"/>
      <c r="Z1042" s="196"/>
      <c r="AA1042" s="196"/>
      <c r="AB1042" s="196"/>
      <c r="AC1042" s="115"/>
      <c r="AD1042" s="115"/>
      <c r="AE1042" s="115"/>
      <c r="AF1042" s="115"/>
      <c r="AG1042" s="115"/>
      <c r="AH1042" s="115"/>
      <c r="AI1042" s="115"/>
      <c r="AJ1042" s="115"/>
      <c r="AK1042" s="115"/>
      <c r="AL1042" s="115"/>
      <c r="AM1042" s="115"/>
    </row>
    <row r="1043" spans="1:39" x14ac:dyDescent="0.25">
      <c r="A1043" s="112"/>
      <c r="B1043" s="113"/>
      <c r="C1043" s="112"/>
      <c r="D1043" s="115"/>
      <c r="E1043" s="115"/>
      <c r="F1043" s="115"/>
      <c r="G1043" s="185"/>
      <c r="H1043" s="185"/>
      <c r="I1043" s="196"/>
      <c r="J1043" s="196"/>
      <c r="K1043" s="196"/>
      <c r="L1043" s="196"/>
      <c r="M1043" s="196"/>
      <c r="N1043" s="196"/>
      <c r="O1043" s="196"/>
      <c r="P1043" s="196"/>
      <c r="Q1043" s="196"/>
      <c r="R1043" s="196"/>
      <c r="S1043" s="196"/>
      <c r="T1043" s="196"/>
      <c r="U1043" s="196"/>
      <c r="V1043" s="196"/>
      <c r="W1043" s="196"/>
      <c r="X1043" s="196"/>
      <c r="Y1043" s="196"/>
      <c r="Z1043" s="196"/>
      <c r="AA1043" s="196"/>
      <c r="AB1043" s="196"/>
      <c r="AC1043" s="115"/>
      <c r="AD1043" s="115"/>
      <c r="AE1043" s="115"/>
      <c r="AF1043" s="115"/>
      <c r="AG1043" s="115"/>
      <c r="AH1043" s="115"/>
      <c r="AI1043" s="115"/>
      <c r="AJ1043" s="115"/>
      <c r="AK1043" s="115"/>
      <c r="AL1043" s="115"/>
      <c r="AM1043" s="115"/>
    </row>
    <row r="1044" spans="1:39" x14ac:dyDescent="0.25">
      <c r="A1044" s="112"/>
      <c r="B1044" s="113"/>
      <c r="C1044" s="112"/>
      <c r="D1044" s="115"/>
      <c r="E1044" s="115"/>
      <c r="F1044" s="115"/>
      <c r="G1044" s="185"/>
      <c r="H1044" s="185"/>
      <c r="I1044" s="196"/>
      <c r="J1044" s="196"/>
      <c r="K1044" s="196"/>
      <c r="L1044" s="196"/>
      <c r="M1044" s="196"/>
      <c r="N1044" s="196"/>
      <c r="O1044" s="196"/>
      <c r="P1044" s="196"/>
      <c r="Q1044" s="196"/>
      <c r="R1044" s="196"/>
      <c r="S1044" s="196"/>
      <c r="T1044" s="196"/>
      <c r="U1044" s="196"/>
      <c r="V1044" s="196"/>
      <c r="W1044" s="196"/>
      <c r="X1044" s="196"/>
      <c r="Y1044" s="196"/>
      <c r="Z1044" s="196"/>
      <c r="AA1044" s="196"/>
      <c r="AB1044" s="196"/>
      <c r="AC1044" s="115"/>
      <c r="AD1044" s="115"/>
      <c r="AE1044" s="115"/>
      <c r="AF1044" s="115"/>
      <c r="AG1044" s="115"/>
      <c r="AH1044" s="115"/>
      <c r="AI1044" s="115"/>
      <c r="AJ1044" s="115"/>
      <c r="AK1044" s="115"/>
      <c r="AL1044" s="115"/>
      <c r="AM1044" s="115"/>
    </row>
    <row r="1045" spans="1:39" x14ac:dyDescent="0.25">
      <c r="A1045" s="112"/>
      <c r="B1045" s="113"/>
      <c r="C1045" s="112"/>
      <c r="D1045" s="115"/>
      <c r="E1045" s="115"/>
      <c r="F1045" s="115"/>
      <c r="G1045" s="185"/>
      <c r="H1045" s="185"/>
      <c r="I1045" s="196"/>
      <c r="J1045" s="196"/>
      <c r="K1045" s="196"/>
      <c r="L1045" s="196"/>
      <c r="M1045" s="196"/>
      <c r="N1045" s="196"/>
      <c r="O1045" s="196"/>
      <c r="P1045" s="196"/>
      <c r="Q1045" s="196"/>
      <c r="R1045" s="196"/>
      <c r="S1045" s="196"/>
      <c r="T1045" s="196"/>
      <c r="U1045" s="196"/>
      <c r="V1045" s="196"/>
      <c r="W1045" s="196"/>
      <c r="X1045" s="196"/>
      <c r="Y1045" s="196"/>
      <c r="Z1045" s="196"/>
      <c r="AA1045" s="196"/>
      <c r="AB1045" s="196"/>
      <c r="AC1045" s="115"/>
      <c r="AD1045" s="115"/>
      <c r="AE1045" s="115"/>
      <c r="AF1045" s="115"/>
      <c r="AG1045" s="115"/>
      <c r="AH1045" s="115"/>
      <c r="AI1045" s="115"/>
      <c r="AJ1045" s="115"/>
      <c r="AK1045" s="115"/>
      <c r="AL1045" s="115"/>
      <c r="AM1045" s="115"/>
    </row>
    <row r="1046" spans="1:39" x14ac:dyDescent="0.25">
      <c r="A1046" s="112"/>
      <c r="B1046" s="113"/>
      <c r="C1046" s="112"/>
      <c r="D1046" s="115"/>
      <c r="E1046" s="115"/>
      <c r="F1046" s="115"/>
      <c r="G1046" s="185"/>
      <c r="H1046" s="185"/>
      <c r="I1046" s="196"/>
      <c r="J1046" s="196"/>
      <c r="K1046" s="196"/>
      <c r="L1046" s="196"/>
      <c r="M1046" s="196"/>
      <c r="N1046" s="196"/>
      <c r="O1046" s="196"/>
      <c r="P1046" s="196"/>
      <c r="Q1046" s="196"/>
      <c r="R1046" s="196"/>
      <c r="S1046" s="196"/>
      <c r="T1046" s="196"/>
      <c r="U1046" s="196"/>
      <c r="V1046" s="196"/>
      <c r="W1046" s="196"/>
      <c r="X1046" s="196"/>
      <c r="Y1046" s="196"/>
      <c r="Z1046" s="196"/>
      <c r="AA1046" s="196"/>
      <c r="AB1046" s="196"/>
      <c r="AC1046" s="115"/>
      <c r="AD1046" s="115"/>
      <c r="AE1046" s="115"/>
      <c r="AF1046" s="115"/>
      <c r="AG1046" s="115"/>
      <c r="AH1046" s="115"/>
      <c r="AI1046" s="115"/>
      <c r="AJ1046" s="115"/>
      <c r="AK1046" s="115"/>
      <c r="AL1046" s="115"/>
      <c r="AM1046" s="115"/>
    </row>
    <row r="1047" spans="1:39" x14ac:dyDescent="0.25">
      <c r="A1047" s="112"/>
      <c r="B1047" s="113"/>
      <c r="C1047" s="112"/>
      <c r="D1047" s="115"/>
      <c r="E1047" s="115"/>
      <c r="F1047" s="115"/>
      <c r="G1047" s="185"/>
      <c r="H1047" s="185"/>
      <c r="I1047" s="196"/>
      <c r="J1047" s="196"/>
      <c r="K1047" s="196"/>
      <c r="L1047" s="196"/>
      <c r="M1047" s="196"/>
      <c r="N1047" s="196"/>
      <c r="O1047" s="196"/>
      <c r="P1047" s="196"/>
      <c r="Q1047" s="196"/>
      <c r="R1047" s="196"/>
      <c r="S1047" s="196"/>
      <c r="T1047" s="196"/>
      <c r="U1047" s="196"/>
      <c r="V1047" s="196"/>
      <c r="W1047" s="196"/>
      <c r="X1047" s="196"/>
      <c r="Y1047" s="196"/>
      <c r="Z1047" s="196"/>
      <c r="AA1047" s="196"/>
      <c r="AB1047" s="196"/>
      <c r="AC1047" s="115"/>
      <c r="AD1047" s="115"/>
      <c r="AE1047" s="115"/>
      <c r="AF1047" s="115"/>
      <c r="AG1047" s="115"/>
      <c r="AH1047" s="115"/>
      <c r="AI1047" s="115"/>
      <c r="AJ1047" s="115"/>
      <c r="AK1047" s="115"/>
      <c r="AL1047" s="115"/>
      <c r="AM1047" s="115"/>
    </row>
    <row r="1048" spans="1:39" x14ac:dyDescent="0.25">
      <c r="A1048" s="112"/>
      <c r="B1048" s="113"/>
      <c r="C1048" s="112"/>
      <c r="D1048" s="115"/>
      <c r="E1048" s="115"/>
      <c r="F1048" s="115"/>
      <c r="G1048" s="185"/>
      <c r="H1048" s="185"/>
      <c r="I1048" s="196"/>
      <c r="J1048" s="196"/>
      <c r="K1048" s="196"/>
      <c r="L1048" s="196"/>
      <c r="M1048" s="196"/>
      <c r="N1048" s="196"/>
      <c r="O1048" s="196"/>
      <c r="P1048" s="196"/>
      <c r="Q1048" s="196"/>
      <c r="R1048" s="196"/>
      <c r="S1048" s="196"/>
      <c r="T1048" s="196"/>
      <c r="U1048" s="196"/>
      <c r="V1048" s="196"/>
      <c r="W1048" s="196"/>
      <c r="X1048" s="196"/>
      <c r="Y1048" s="196"/>
      <c r="Z1048" s="196"/>
      <c r="AA1048" s="196"/>
      <c r="AB1048" s="196"/>
      <c r="AC1048" s="115"/>
      <c r="AD1048" s="115"/>
      <c r="AE1048" s="115"/>
      <c r="AF1048" s="115"/>
      <c r="AG1048" s="115"/>
      <c r="AH1048" s="115"/>
      <c r="AI1048" s="115"/>
      <c r="AJ1048" s="115"/>
      <c r="AK1048" s="115"/>
      <c r="AL1048" s="115"/>
      <c r="AM1048" s="115"/>
    </row>
    <row r="1049" spans="1:39" x14ac:dyDescent="0.25">
      <c r="A1049" s="112"/>
      <c r="B1049" s="113"/>
      <c r="C1049" s="112"/>
      <c r="D1049" s="115"/>
      <c r="E1049" s="115"/>
      <c r="F1049" s="115"/>
      <c r="G1049" s="185"/>
      <c r="H1049" s="185"/>
      <c r="I1049" s="196"/>
      <c r="J1049" s="196"/>
      <c r="K1049" s="196"/>
      <c r="L1049" s="196"/>
      <c r="M1049" s="196"/>
      <c r="N1049" s="196"/>
      <c r="O1049" s="196"/>
      <c r="P1049" s="196"/>
      <c r="Q1049" s="196"/>
      <c r="R1049" s="196"/>
      <c r="S1049" s="196"/>
      <c r="T1049" s="196"/>
      <c r="U1049" s="196"/>
      <c r="V1049" s="196"/>
      <c r="W1049" s="196"/>
      <c r="X1049" s="196"/>
      <c r="Y1049" s="196"/>
      <c r="Z1049" s="196"/>
      <c r="AA1049" s="196"/>
      <c r="AB1049" s="196"/>
      <c r="AC1049" s="115"/>
      <c r="AD1049" s="115"/>
      <c r="AE1049" s="115"/>
      <c r="AF1049" s="115"/>
      <c r="AG1049" s="115"/>
      <c r="AH1049" s="115"/>
      <c r="AI1049" s="115"/>
      <c r="AJ1049" s="115"/>
      <c r="AK1049" s="115"/>
      <c r="AL1049" s="115"/>
      <c r="AM1049" s="115"/>
    </row>
    <row r="1050" spans="1:39" x14ac:dyDescent="0.25">
      <c r="A1050" s="112"/>
      <c r="B1050" s="113"/>
      <c r="C1050" s="112"/>
      <c r="D1050" s="115"/>
      <c r="E1050" s="115"/>
      <c r="F1050" s="115"/>
      <c r="G1050" s="185"/>
      <c r="H1050" s="185"/>
      <c r="I1050" s="196"/>
      <c r="J1050" s="196"/>
      <c r="K1050" s="196"/>
      <c r="L1050" s="196"/>
      <c r="M1050" s="196"/>
      <c r="N1050" s="196"/>
      <c r="O1050" s="196"/>
      <c r="P1050" s="196"/>
      <c r="Q1050" s="196"/>
      <c r="R1050" s="196"/>
      <c r="S1050" s="196"/>
      <c r="T1050" s="196"/>
      <c r="U1050" s="196"/>
      <c r="V1050" s="196"/>
      <c r="W1050" s="196"/>
      <c r="X1050" s="196"/>
      <c r="Y1050" s="196"/>
      <c r="Z1050" s="196"/>
      <c r="AA1050" s="196"/>
      <c r="AB1050" s="196"/>
      <c r="AC1050" s="115"/>
      <c r="AD1050" s="115"/>
      <c r="AE1050" s="115"/>
      <c r="AF1050" s="115"/>
      <c r="AG1050" s="115"/>
      <c r="AH1050" s="115"/>
      <c r="AI1050" s="115"/>
      <c r="AJ1050" s="115"/>
      <c r="AK1050" s="115"/>
      <c r="AL1050" s="115"/>
      <c r="AM1050" s="115"/>
    </row>
    <row r="1051" spans="1:39" x14ac:dyDescent="0.25">
      <c r="A1051" s="112"/>
      <c r="B1051" s="113"/>
      <c r="C1051" s="112"/>
      <c r="D1051" s="115"/>
      <c r="E1051" s="115"/>
      <c r="F1051" s="115"/>
      <c r="G1051" s="185"/>
      <c r="H1051" s="185"/>
      <c r="I1051" s="196"/>
      <c r="J1051" s="196"/>
      <c r="K1051" s="196"/>
      <c r="L1051" s="196"/>
      <c r="M1051" s="196"/>
      <c r="N1051" s="196"/>
      <c r="O1051" s="196"/>
      <c r="P1051" s="196"/>
      <c r="Q1051" s="196"/>
      <c r="R1051" s="196"/>
      <c r="S1051" s="196"/>
      <c r="T1051" s="196"/>
      <c r="U1051" s="196"/>
      <c r="V1051" s="196"/>
      <c r="W1051" s="196"/>
      <c r="X1051" s="196"/>
      <c r="Y1051" s="196"/>
      <c r="Z1051" s="196"/>
      <c r="AA1051" s="196"/>
      <c r="AB1051" s="196"/>
      <c r="AC1051" s="115"/>
      <c r="AD1051" s="115"/>
      <c r="AE1051" s="115"/>
      <c r="AF1051" s="115"/>
      <c r="AG1051" s="115"/>
      <c r="AH1051" s="115"/>
      <c r="AI1051" s="115"/>
      <c r="AJ1051" s="115"/>
      <c r="AK1051" s="115"/>
      <c r="AL1051" s="115"/>
      <c r="AM1051" s="115"/>
    </row>
    <row r="1052" spans="1:39" x14ac:dyDescent="0.25">
      <c r="A1052" s="112"/>
      <c r="B1052" s="113"/>
      <c r="C1052" s="112"/>
      <c r="D1052" s="115"/>
      <c r="E1052" s="115"/>
      <c r="F1052" s="115"/>
      <c r="G1052" s="185"/>
      <c r="H1052" s="185"/>
      <c r="I1052" s="196"/>
      <c r="J1052" s="196"/>
      <c r="K1052" s="196"/>
      <c r="L1052" s="196"/>
      <c r="M1052" s="196"/>
      <c r="N1052" s="196"/>
      <c r="O1052" s="196"/>
      <c r="P1052" s="196"/>
      <c r="Q1052" s="196"/>
      <c r="R1052" s="196"/>
      <c r="S1052" s="196"/>
      <c r="T1052" s="196"/>
      <c r="U1052" s="196"/>
      <c r="V1052" s="196"/>
      <c r="W1052" s="196"/>
      <c r="X1052" s="196"/>
      <c r="Y1052" s="196"/>
      <c r="Z1052" s="196"/>
      <c r="AA1052" s="196"/>
      <c r="AB1052" s="196"/>
      <c r="AC1052" s="115"/>
      <c r="AD1052" s="115"/>
      <c r="AE1052" s="115"/>
      <c r="AF1052" s="115"/>
      <c r="AG1052" s="115"/>
      <c r="AH1052" s="115"/>
      <c r="AI1052" s="115"/>
      <c r="AJ1052" s="115"/>
      <c r="AK1052" s="115"/>
      <c r="AL1052" s="115"/>
      <c r="AM1052" s="115"/>
    </row>
    <row r="1053" spans="1:39" x14ac:dyDescent="0.25">
      <c r="A1053" s="112"/>
      <c r="B1053" s="113"/>
      <c r="C1053" s="112"/>
      <c r="D1053" s="115"/>
      <c r="E1053" s="115"/>
      <c r="F1053" s="115"/>
      <c r="G1053" s="185"/>
      <c r="H1053" s="185"/>
      <c r="I1053" s="196"/>
      <c r="J1053" s="196"/>
      <c r="K1053" s="196"/>
      <c r="L1053" s="196"/>
      <c r="M1053" s="196"/>
      <c r="N1053" s="196"/>
      <c r="O1053" s="196"/>
      <c r="P1053" s="196"/>
      <c r="Q1053" s="196"/>
      <c r="R1053" s="196"/>
      <c r="S1053" s="196"/>
      <c r="T1053" s="196"/>
      <c r="U1053" s="196"/>
      <c r="V1053" s="196"/>
      <c r="W1053" s="196"/>
      <c r="X1053" s="196"/>
      <c r="Y1053" s="196"/>
      <c r="Z1053" s="196"/>
      <c r="AA1053" s="196"/>
      <c r="AB1053" s="196"/>
      <c r="AC1053" s="115"/>
      <c r="AD1053" s="115"/>
      <c r="AE1053" s="115"/>
      <c r="AF1053" s="115"/>
      <c r="AG1053" s="115"/>
      <c r="AH1053" s="115"/>
      <c r="AI1053" s="115"/>
      <c r="AJ1053" s="115"/>
      <c r="AK1053" s="115"/>
      <c r="AL1053" s="115"/>
      <c r="AM1053" s="115"/>
    </row>
    <row r="1054" spans="1:39" x14ac:dyDescent="0.25">
      <c r="A1054" s="112"/>
      <c r="B1054" s="113"/>
      <c r="C1054" s="112"/>
      <c r="D1054" s="115"/>
      <c r="E1054" s="115"/>
      <c r="F1054" s="115"/>
      <c r="G1054" s="185"/>
      <c r="H1054" s="185"/>
      <c r="I1054" s="196"/>
      <c r="J1054" s="196"/>
      <c r="K1054" s="196"/>
      <c r="L1054" s="196"/>
      <c r="M1054" s="196"/>
      <c r="N1054" s="196"/>
      <c r="O1054" s="196"/>
      <c r="P1054" s="196"/>
      <c r="Q1054" s="196"/>
      <c r="R1054" s="196"/>
      <c r="S1054" s="196"/>
      <c r="T1054" s="196"/>
      <c r="U1054" s="196"/>
      <c r="V1054" s="196"/>
      <c r="W1054" s="196"/>
      <c r="X1054" s="196"/>
      <c r="Y1054" s="196"/>
      <c r="Z1054" s="196"/>
      <c r="AA1054" s="196"/>
      <c r="AB1054" s="196"/>
      <c r="AC1054" s="115"/>
      <c r="AD1054" s="115"/>
      <c r="AE1054" s="115"/>
      <c r="AF1054" s="115"/>
      <c r="AG1054" s="115"/>
      <c r="AH1054" s="115"/>
      <c r="AI1054" s="115"/>
      <c r="AJ1054" s="115"/>
      <c r="AK1054" s="115"/>
      <c r="AL1054" s="115"/>
      <c r="AM1054" s="115"/>
    </row>
    <row r="1055" spans="1:39" x14ac:dyDescent="0.25">
      <c r="A1055" s="112"/>
      <c r="B1055" s="113"/>
      <c r="C1055" s="112"/>
      <c r="D1055" s="115"/>
      <c r="E1055" s="115"/>
      <c r="F1055" s="115"/>
      <c r="G1055" s="185"/>
      <c r="H1055" s="185"/>
      <c r="I1055" s="196"/>
      <c r="J1055" s="196"/>
      <c r="K1055" s="196"/>
      <c r="L1055" s="196"/>
      <c r="M1055" s="196"/>
      <c r="N1055" s="196"/>
      <c r="O1055" s="196"/>
      <c r="P1055" s="196"/>
      <c r="Q1055" s="196"/>
      <c r="R1055" s="196"/>
      <c r="S1055" s="196"/>
      <c r="T1055" s="196"/>
      <c r="U1055" s="196"/>
      <c r="V1055" s="196"/>
      <c r="W1055" s="196"/>
      <c r="X1055" s="196"/>
      <c r="Y1055" s="196"/>
      <c r="Z1055" s="196"/>
      <c r="AA1055" s="196"/>
      <c r="AB1055" s="196"/>
      <c r="AC1055" s="115"/>
      <c r="AD1055" s="115"/>
      <c r="AE1055" s="115"/>
      <c r="AF1055" s="115"/>
      <c r="AG1055" s="115"/>
      <c r="AH1055" s="115"/>
      <c r="AI1055" s="115"/>
      <c r="AJ1055" s="115"/>
      <c r="AK1055" s="115"/>
      <c r="AL1055" s="115"/>
      <c r="AM1055" s="115"/>
    </row>
    <row r="1056" spans="1:39" x14ac:dyDescent="0.25">
      <c r="A1056" s="112"/>
      <c r="B1056" s="113"/>
      <c r="C1056" s="112"/>
      <c r="D1056" s="115"/>
      <c r="E1056" s="115"/>
      <c r="F1056" s="115"/>
      <c r="G1056" s="185"/>
      <c r="H1056" s="185"/>
      <c r="I1056" s="196"/>
      <c r="J1056" s="196"/>
      <c r="K1056" s="196"/>
      <c r="L1056" s="196"/>
      <c r="M1056" s="196"/>
      <c r="N1056" s="196"/>
      <c r="O1056" s="196"/>
      <c r="P1056" s="196"/>
      <c r="Q1056" s="196"/>
      <c r="R1056" s="196"/>
      <c r="S1056" s="196"/>
      <c r="T1056" s="196"/>
      <c r="U1056" s="196"/>
      <c r="V1056" s="196"/>
      <c r="W1056" s="196"/>
      <c r="X1056" s="196"/>
      <c r="Y1056" s="196"/>
      <c r="Z1056" s="196"/>
      <c r="AA1056" s="196"/>
      <c r="AB1056" s="196"/>
      <c r="AC1056" s="115"/>
      <c r="AD1056" s="115"/>
      <c r="AE1056" s="115"/>
      <c r="AF1056" s="115"/>
      <c r="AG1056" s="115"/>
      <c r="AH1056" s="115"/>
      <c r="AI1056" s="115"/>
      <c r="AJ1056" s="115"/>
      <c r="AK1056" s="115"/>
      <c r="AL1056" s="115"/>
      <c r="AM1056" s="115"/>
    </row>
    <row r="1057" spans="1:39" x14ac:dyDescent="0.25">
      <c r="A1057" s="112"/>
      <c r="B1057" s="113"/>
      <c r="C1057" s="112"/>
      <c r="D1057" s="115"/>
      <c r="E1057" s="115"/>
      <c r="F1057" s="115"/>
      <c r="G1057" s="185"/>
      <c r="H1057" s="185"/>
      <c r="I1057" s="196"/>
      <c r="J1057" s="196"/>
      <c r="K1057" s="196"/>
      <c r="L1057" s="196"/>
      <c r="M1057" s="196"/>
      <c r="N1057" s="196"/>
      <c r="O1057" s="196"/>
      <c r="P1057" s="196"/>
      <c r="Q1057" s="196"/>
      <c r="R1057" s="196"/>
      <c r="S1057" s="196"/>
      <c r="T1057" s="196"/>
      <c r="U1057" s="196"/>
      <c r="V1057" s="196"/>
      <c r="W1057" s="196"/>
      <c r="X1057" s="196"/>
      <c r="Y1057" s="196"/>
      <c r="Z1057" s="196"/>
      <c r="AA1057" s="196"/>
      <c r="AB1057" s="196"/>
      <c r="AC1057" s="115"/>
      <c r="AD1057" s="115"/>
      <c r="AE1057" s="115"/>
      <c r="AF1057" s="115"/>
      <c r="AG1057" s="115"/>
      <c r="AH1057" s="115"/>
      <c r="AI1057" s="115"/>
      <c r="AJ1057" s="115"/>
      <c r="AK1057" s="115"/>
      <c r="AL1057" s="115"/>
      <c r="AM1057" s="115"/>
    </row>
    <row r="1058" spans="1:39" x14ac:dyDescent="0.25">
      <c r="A1058" s="112"/>
      <c r="B1058" s="113"/>
      <c r="C1058" s="112"/>
      <c r="D1058" s="115"/>
      <c r="E1058" s="115"/>
      <c r="F1058" s="115"/>
      <c r="G1058" s="185"/>
      <c r="H1058" s="185"/>
      <c r="I1058" s="196"/>
      <c r="J1058" s="196"/>
      <c r="K1058" s="196"/>
      <c r="L1058" s="196"/>
      <c r="M1058" s="196"/>
      <c r="N1058" s="196"/>
      <c r="O1058" s="196"/>
      <c r="P1058" s="196"/>
      <c r="Q1058" s="196"/>
      <c r="R1058" s="196"/>
      <c r="S1058" s="196"/>
      <c r="T1058" s="196"/>
      <c r="U1058" s="196"/>
      <c r="V1058" s="196"/>
      <c r="W1058" s="196"/>
      <c r="X1058" s="196"/>
      <c r="Y1058" s="196"/>
      <c r="Z1058" s="196"/>
      <c r="AA1058" s="196"/>
      <c r="AB1058" s="196"/>
      <c r="AC1058" s="115"/>
      <c r="AD1058" s="115"/>
      <c r="AE1058" s="115"/>
      <c r="AF1058" s="115"/>
      <c r="AG1058" s="115"/>
      <c r="AH1058" s="115"/>
      <c r="AI1058" s="115"/>
      <c r="AJ1058" s="115"/>
      <c r="AK1058" s="115"/>
      <c r="AL1058" s="115"/>
      <c r="AM1058" s="115"/>
    </row>
    <row r="1059" spans="1:39" x14ac:dyDescent="0.25">
      <c r="A1059" s="112"/>
      <c r="B1059" s="113"/>
      <c r="C1059" s="112"/>
      <c r="D1059" s="115"/>
      <c r="E1059" s="115"/>
      <c r="F1059" s="115"/>
      <c r="G1059" s="185"/>
      <c r="H1059" s="185"/>
      <c r="I1059" s="196"/>
      <c r="J1059" s="196"/>
      <c r="K1059" s="196"/>
      <c r="L1059" s="196"/>
      <c r="M1059" s="196"/>
      <c r="N1059" s="196"/>
      <c r="O1059" s="196"/>
      <c r="P1059" s="196"/>
      <c r="Q1059" s="196"/>
      <c r="R1059" s="196"/>
      <c r="S1059" s="196"/>
      <c r="T1059" s="196"/>
      <c r="U1059" s="196"/>
      <c r="V1059" s="196"/>
      <c r="W1059" s="196"/>
      <c r="X1059" s="196"/>
      <c r="Y1059" s="196"/>
      <c r="Z1059" s="196"/>
      <c r="AA1059" s="196"/>
      <c r="AB1059" s="196"/>
      <c r="AC1059" s="115"/>
      <c r="AD1059" s="115"/>
      <c r="AE1059" s="115"/>
      <c r="AF1059" s="115"/>
      <c r="AG1059" s="115"/>
      <c r="AH1059" s="115"/>
      <c r="AI1059" s="115"/>
      <c r="AJ1059" s="115"/>
      <c r="AK1059" s="115"/>
      <c r="AL1059" s="115"/>
      <c r="AM1059" s="115"/>
    </row>
    <row r="1060" spans="1:39" x14ac:dyDescent="0.25">
      <c r="A1060" s="112"/>
      <c r="B1060" s="113"/>
      <c r="C1060" s="112"/>
      <c r="D1060" s="115"/>
      <c r="E1060" s="115"/>
      <c r="F1060" s="115"/>
      <c r="G1060" s="185"/>
      <c r="H1060" s="185"/>
      <c r="I1060" s="196"/>
      <c r="J1060" s="196"/>
      <c r="K1060" s="196"/>
      <c r="L1060" s="196"/>
      <c r="M1060" s="196"/>
      <c r="N1060" s="196"/>
      <c r="O1060" s="196"/>
      <c r="P1060" s="196"/>
      <c r="Q1060" s="196"/>
      <c r="R1060" s="196"/>
      <c r="S1060" s="196"/>
      <c r="T1060" s="196"/>
      <c r="U1060" s="196"/>
      <c r="V1060" s="196"/>
      <c r="W1060" s="196"/>
      <c r="X1060" s="196"/>
      <c r="Y1060" s="196"/>
      <c r="Z1060" s="196"/>
      <c r="AA1060" s="196"/>
      <c r="AB1060" s="196"/>
      <c r="AC1060" s="115"/>
      <c r="AD1060" s="115"/>
      <c r="AE1060" s="115"/>
      <c r="AF1060" s="115"/>
      <c r="AG1060" s="115"/>
      <c r="AH1060" s="115"/>
      <c r="AI1060" s="115"/>
      <c r="AJ1060" s="115"/>
      <c r="AK1060" s="115"/>
      <c r="AL1060" s="115"/>
      <c r="AM1060" s="115"/>
    </row>
    <row r="1061" spans="1:39" x14ac:dyDescent="0.25">
      <c r="A1061" s="112"/>
      <c r="B1061" s="113"/>
      <c r="C1061" s="112"/>
      <c r="D1061" s="115"/>
      <c r="E1061" s="115"/>
      <c r="F1061" s="115"/>
      <c r="G1061" s="185"/>
      <c r="H1061" s="185"/>
      <c r="I1061" s="196"/>
      <c r="J1061" s="196"/>
      <c r="K1061" s="196"/>
      <c r="L1061" s="196"/>
      <c r="M1061" s="196"/>
      <c r="N1061" s="196"/>
      <c r="O1061" s="196"/>
      <c r="P1061" s="196"/>
      <c r="Q1061" s="196"/>
      <c r="R1061" s="196"/>
      <c r="S1061" s="196"/>
      <c r="T1061" s="196"/>
      <c r="U1061" s="196"/>
      <c r="V1061" s="196"/>
      <c r="W1061" s="196"/>
      <c r="X1061" s="196"/>
      <c r="Y1061" s="196"/>
      <c r="Z1061" s="196"/>
      <c r="AA1061" s="196"/>
      <c r="AB1061" s="196"/>
      <c r="AC1061" s="115"/>
      <c r="AD1061" s="115"/>
      <c r="AE1061" s="115"/>
      <c r="AF1061" s="115"/>
      <c r="AG1061" s="115"/>
      <c r="AH1061" s="115"/>
      <c r="AI1061" s="115"/>
      <c r="AJ1061" s="115"/>
      <c r="AK1061" s="115"/>
      <c r="AL1061" s="115"/>
      <c r="AM1061" s="115"/>
    </row>
    <row r="1062" spans="1:39" x14ac:dyDescent="0.25">
      <c r="A1062" s="112"/>
      <c r="B1062" s="113"/>
      <c r="C1062" s="112"/>
      <c r="D1062" s="115"/>
      <c r="E1062" s="115"/>
      <c r="F1062" s="115"/>
      <c r="G1062" s="185"/>
      <c r="H1062" s="185"/>
      <c r="I1062" s="196"/>
      <c r="J1062" s="196"/>
      <c r="K1062" s="196"/>
      <c r="L1062" s="196"/>
      <c r="M1062" s="196"/>
      <c r="N1062" s="196"/>
      <c r="O1062" s="196"/>
      <c r="P1062" s="196"/>
      <c r="Q1062" s="196"/>
      <c r="R1062" s="196"/>
      <c r="S1062" s="196"/>
      <c r="T1062" s="196"/>
      <c r="U1062" s="196"/>
      <c r="V1062" s="196"/>
      <c r="W1062" s="196"/>
      <c r="X1062" s="196"/>
      <c r="Y1062" s="196"/>
      <c r="Z1062" s="196"/>
      <c r="AA1062" s="196"/>
      <c r="AB1062" s="196"/>
      <c r="AC1062" s="115"/>
      <c r="AD1062" s="115"/>
      <c r="AE1062" s="115"/>
      <c r="AF1062" s="115"/>
      <c r="AG1062" s="115"/>
      <c r="AH1062" s="115"/>
      <c r="AI1062" s="115"/>
      <c r="AJ1062" s="115"/>
      <c r="AK1062" s="115"/>
      <c r="AL1062" s="115"/>
      <c r="AM1062" s="115"/>
    </row>
    <row r="1063" spans="1:39" x14ac:dyDescent="0.25">
      <c r="A1063" s="112"/>
      <c r="B1063" s="113"/>
      <c r="C1063" s="112"/>
      <c r="D1063" s="115"/>
      <c r="E1063" s="115"/>
      <c r="F1063" s="115"/>
      <c r="G1063" s="185"/>
      <c r="H1063" s="185"/>
      <c r="I1063" s="196"/>
      <c r="J1063" s="196"/>
      <c r="K1063" s="196"/>
      <c r="L1063" s="196"/>
      <c r="M1063" s="196"/>
      <c r="N1063" s="196"/>
      <c r="O1063" s="196"/>
      <c r="P1063" s="196"/>
      <c r="Q1063" s="196"/>
      <c r="R1063" s="196"/>
      <c r="S1063" s="196"/>
      <c r="T1063" s="196"/>
      <c r="U1063" s="196"/>
      <c r="V1063" s="196"/>
      <c r="W1063" s="196"/>
      <c r="X1063" s="196"/>
      <c r="Y1063" s="196"/>
      <c r="Z1063" s="196"/>
      <c r="AA1063" s="196"/>
      <c r="AB1063" s="196"/>
      <c r="AC1063" s="115"/>
      <c r="AD1063" s="115"/>
      <c r="AE1063" s="115"/>
      <c r="AF1063" s="115"/>
      <c r="AG1063" s="115"/>
      <c r="AH1063" s="115"/>
      <c r="AI1063" s="115"/>
      <c r="AJ1063" s="115"/>
      <c r="AK1063" s="115"/>
      <c r="AL1063" s="115"/>
      <c r="AM1063" s="115"/>
    </row>
    <row r="1064" spans="1:39" x14ac:dyDescent="0.25">
      <c r="A1064" s="112"/>
      <c r="B1064" s="113"/>
      <c r="C1064" s="112"/>
      <c r="D1064" s="115"/>
      <c r="E1064" s="115"/>
      <c r="F1064" s="115"/>
      <c r="G1064" s="185"/>
      <c r="H1064" s="185"/>
      <c r="I1064" s="196"/>
      <c r="J1064" s="196"/>
      <c r="K1064" s="196"/>
      <c r="L1064" s="196"/>
      <c r="M1064" s="196"/>
      <c r="N1064" s="196"/>
      <c r="O1064" s="196"/>
      <c r="P1064" s="196"/>
      <c r="Q1064" s="196"/>
      <c r="R1064" s="196"/>
      <c r="S1064" s="196"/>
      <c r="T1064" s="196"/>
      <c r="U1064" s="196"/>
      <c r="V1064" s="196"/>
      <c r="W1064" s="196"/>
      <c r="X1064" s="196"/>
      <c r="Y1064" s="196"/>
      <c r="Z1064" s="196"/>
      <c r="AA1064" s="196"/>
      <c r="AB1064" s="196"/>
      <c r="AC1064" s="115"/>
      <c r="AD1064" s="115"/>
      <c r="AE1064" s="115"/>
      <c r="AF1064" s="115"/>
      <c r="AG1064" s="115"/>
      <c r="AH1064" s="115"/>
      <c r="AI1064" s="115"/>
      <c r="AJ1064" s="115"/>
      <c r="AK1064" s="115"/>
      <c r="AL1064" s="115"/>
      <c r="AM1064" s="115"/>
    </row>
    <row r="1065" spans="1:39" x14ac:dyDescent="0.25">
      <c r="A1065" s="112"/>
      <c r="B1065" s="113"/>
      <c r="C1065" s="112"/>
      <c r="D1065" s="115"/>
      <c r="E1065" s="115"/>
      <c r="F1065" s="115"/>
      <c r="G1065" s="185"/>
      <c r="H1065" s="185"/>
      <c r="I1065" s="196"/>
      <c r="J1065" s="196"/>
      <c r="K1065" s="196"/>
      <c r="L1065" s="196"/>
      <c r="M1065" s="196"/>
      <c r="N1065" s="196"/>
      <c r="O1065" s="196"/>
      <c r="P1065" s="196"/>
      <c r="Q1065" s="196"/>
      <c r="R1065" s="196"/>
      <c r="S1065" s="196"/>
      <c r="T1065" s="196"/>
      <c r="U1065" s="196"/>
      <c r="V1065" s="196"/>
      <c r="W1065" s="196"/>
      <c r="X1065" s="196"/>
      <c r="Y1065" s="196"/>
      <c r="Z1065" s="196"/>
      <c r="AA1065" s="196"/>
      <c r="AB1065" s="196"/>
      <c r="AC1065" s="115"/>
      <c r="AD1065" s="115"/>
      <c r="AE1065" s="115"/>
      <c r="AF1065" s="115"/>
      <c r="AG1065" s="115"/>
      <c r="AH1065" s="115"/>
      <c r="AI1065" s="115"/>
      <c r="AJ1065" s="115"/>
      <c r="AK1065" s="115"/>
      <c r="AL1065" s="115"/>
      <c r="AM1065" s="115"/>
    </row>
    <row r="1066" spans="1:39" x14ac:dyDescent="0.25">
      <c r="A1066" s="112"/>
      <c r="B1066" s="113"/>
      <c r="C1066" s="112"/>
      <c r="D1066" s="115"/>
      <c r="E1066" s="115"/>
      <c r="F1066" s="115"/>
      <c r="G1066" s="185"/>
      <c r="H1066" s="185"/>
      <c r="I1066" s="196"/>
      <c r="J1066" s="196"/>
      <c r="K1066" s="196"/>
      <c r="L1066" s="196"/>
      <c r="M1066" s="196"/>
      <c r="N1066" s="196"/>
      <c r="O1066" s="196"/>
      <c r="P1066" s="196"/>
      <c r="Q1066" s="196"/>
      <c r="R1066" s="196"/>
      <c r="S1066" s="196"/>
      <c r="T1066" s="196"/>
      <c r="U1066" s="196"/>
      <c r="V1066" s="196"/>
      <c r="W1066" s="196"/>
      <c r="X1066" s="196"/>
      <c r="Y1066" s="196"/>
      <c r="Z1066" s="196"/>
      <c r="AA1066" s="196"/>
      <c r="AB1066" s="196"/>
      <c r="AC1066" s="115"/>
      <c r="AD1066" s="115"/>
      <c r="AE1066" s="115"/>
      <c r="AF1066" s="115"/>
      <c r="AG1066" s="115"/>
      <c r="AH1066" s="115"/>
      <c r="AI1066" s="115"/>
      <c r="AJ1066" s="115"/>
      <c r="AK1066" s="115"/>
      <c r="AL1066" s="115"/>
      <c r="AM1066" s="115"/>
    </row>
    <row r="1067" spans="1:39" x14ac:dyDescent="0.25">
      <c r="A1067" s="112"/>
      <c r="B1067" s="113"/>
      <c r="C1067" s="112"/>
      <c r="D1067" s="115"/>
      <c r="E1067" s="115"/>
      <c r="F1067" s="115"/>
      <c r="G1067" s="185"/>
      <c r="H1067" s="185"/>
      <c r="I1067" s="196"/>
      <c r="J1067" s="196"/>
      <c r="K1067" s="196"/>
      <c r="L1067" s="196"/>
      <c r="M1067" s="196"/>
      <c r="N1067" s="196"/>
      <c r="O1067" s="196"/>
      <c r="P1067" s="196"/>
      <c r="Q1067" s="196"/>
      <c r="R1067" s="196"/>
      <c r="S1067" s="196"/>
      <c r="T1067" s="196"/>
      <c r="U1067" s="196"/>
      <c r="V1067" s="196"/>
      <c r="W1067" s="196"/>
      <c r="X1067" s="196"/>
      <c r="Y1067" s="196"/>
      <c r="Z1067" s="196"/>
      <c r="AA1067" s="196"/>
      <c r="AB1067" s="196"/>
      <c r="AC1067" s="115"/>
      <c r="AD1067" s="115"/>
      <c r="AE1067" s="115"/>
      <c r="AF1067" s="115"/>
      <c r="AG1067" s="115"/>
      <c r="AH1067" s="115"/>
      <c r="AI1067" s="115"/>
      <c r="AJ1067" s="115"/>
      <c r="AK1067" s="115"/>
      <c r="AL1067" s="115"/>
      <c r="AM1067" s="115"/>
    </row>
    <row r="1068" spans="1:39" x14ac:dyDescent="0.25">
      <c r="A1068" s="112"/>
      <c r="B1068" s="113"/>
      <c r="C1068" s="112"/>
      <c r="D1068" s="115"/>
      <c r="E1068" s="115"/>
      <c r="F1068" s="115"/>
      <c r="G1068" s="185"/>
      <c r="H1068" s="185"/>
      <c r="I1068" s="196"/>
      <c r="J1068" s="196"/>
      <c r="K1068" s="196"/>
      <c r="L1068" s="196"/>
      <c r="M1068" s="196"/>
      <c r="N1068" s="196"/>
      <c r="O1068" s="196"/>
      <c r="P1068" s="196"/>
      <c r="Q1068" s="196"/>
      <c r="R1068" s="196"/>
      <c r="S1068" s="196"/>
      <c r="T1068" s="196"/>
      <c r="U1068" s="196"/>
      <c r="V1068" s="196"/>
      <c r="W1068" s="196"/>
      <c r="X1068" s="196"/>
      <c r="Y1068" s="196"/>
      <c r="Z1068" s="196"/>
      <c r="AA1068" s="196"/>
      <c r="AB1068" s="196"/>
      <c r="AC1068" s="115"/>
      <c r="AD1068" s="115"/>
      <c r="AE1068" s="115"/>
      <c r="AF1068" s="115"/>
      <c r="AG1068" s="115"/>
      <c r="AH1068" s="115"/>
      <c r="AI1068" s="115"/>
      <c r="AJ1068" s="115"/>
      <c r="AK1068" s="115"/>
      <c r="AL1068" s="115"/>
      <c r="AM1068" s="115"/>
    </row>
    <row r="1069" spans="1:39" x14ac:dyDescent="0.25">
      <c r="A1069" s="112"/>
      <c r="B1069" s="113"/>
      <c r="C1069" s="112"/>
      <c r="D1069" s="115"/>
      <c r="E1069" s="115"/>
      <c r="F1069" s="115"/>
      <c r="G1069" s="185"/>
      <c r="H1069" s="185"/>
      <c r="I1069" s="196"/>
      <c r="J1069" s="196"/>
      <c r="K1069" s="196"/>
      <c r="L1069" s="196"/>
      <c r="M1069" s="196"/>
      <c r="N1069" s="196"/>
      <c r="O1069" s="196"/>
      <c r="P1069" s="196"/>
      <c r="Q1069" s="196"/>
      <c r="R1069" s="196"/>
      <c r="S1069" s="196"/>
      <c r="T1069" s="196"/>
      <c r="U1069" s="196"/>
      <c r="V1069" s="196"/>
      <c r="W1069" s="196"/>
      <c r="X1069" s="196"/>
      <c r="Y1069" s="196"/>
      <c r="Z1069" s="196"/>
      <c r="AA1069" s="196"/>
      <c r="AB1069" s="196"/>
      <c r="AC1069" s="115"/>
      <c r="AD1069" s="115"/>
      <c r="AE1069" s="115"/>
      <c r="AF1069" s="115"/>
      <c r="AG1069" s="115"/>
      <c r="AH1069" s="115"/>
      <c r="AI1069" s="115"/>
      <c r="AJ1069" s="115"/>
      <c r="AK1069" s="115"/>
      <c r="AL1069" s="115"/>
      <c r="AM1069" s="115"/>
    </row>
    <row r="1070" spans="1:39" x14ac:dyDescent="0.25">
      <c r="A1070" s="112"/>
      <c r="B1070" s="113"/>
      <c r="C1070" s="112"/>
      <c r="D1070" s="115"/>
      <c r="E1070" s="115"/>
      <c r="F1070" s="115"/>
      <c r="G1070" s="185"/>
      <c r="H1070" s="185"/>
      <c r="I1070" s="196"/>
      <c r="J1070" s="196"/>
      <c r="K1070" s="196"/>
      <c r="L1070" s="196"/>
      <c r="M1070" s="196"/>
      <c r="N1070" s="196"/>
      <c r="O1070" s="196"/>
      <c r="P1070" s="196"/>
      <c r="Q1070" s="196"/>
      <c r="R1070" s="196"/>
      <c r="S1070" s="196"/>
      <c r="T1070" s="196"/>
      <c r="U1070" s="196"/>
      <c r="V1070" s="196"/>
      <c r="W1070" s="196"/>
      <c r="X1070" s="196"/>
      <c r="Y1070" s="196"/>
      <c r="Z1070" s="196"/>
      <c r="AA1070" s="196"/>
      <c r="AB1070" s="196"/>
      <c r="AC1070" s="115"/>
      <c r="AD1070" s="115"/>
      <c r="AE1070" s="115"/>
      <c r="AF1070" s="115"/>
      <c r="AG1070" s="115"/>
      <c r="AH1070" s="115"/>
      <c r="AI1070" s="115"/>
      <c r="AJ1070" s="115"/>
      <c r="AK1070" s="115"/>
      <c r="AL1070" s="115"/>
      <c r="AM1070" s="115"/>
    </row>
    <row r="1071" spans="1:39" x14ac:dyDescent="0.25">
      <c r="A1071" s="112"/>
      <c r="B1071" s="113"/>
      <c r="C1071" s="112"/>
      <c r="D1071" s="115"/>
      <c r="E1071" s="115"/>
      <c r="F1071" s="115"/>
      <c r="G1071" s="185"/>
      <c r="H1071" s="185"/>
      <c r="I1071" s="196"/>
      <c r="J1071" s="196"/>
      <c r="K1071" s="196"/>
      <c r="L1071" s="196"/>
      <c r="M1071" s="196"/>
      <c r="N1071" s="196"/>
      <c r="O1071" s="196"/>
      <c r="P1071" s="196"/>
      <c r="Q1071" s="196"/>
      <c r="R1071" s="196"/>
      <c r="S1071" s="196"/>
      <c r="T1071" s="196"/>
      <c r="U1071" s="196"/>
      <c r="V1071" s="196"/>
      <c r="W1071" s="196"/>
      <c r="X1071" s="196"/>
      <c r="Y1071" s="196"/>
      <c r="Z1071" s="196"/>
      <c r="AA1071" s="196"/>
      <c r="AB1071" s="196"/>
      <c r="AC1071" s="115"/>
      <c r="AD1071" s="115"/>
      <c r="AE1071" s="115"/>
      <c r="AF1071" s="115"/>
      <c r="AG1071" s="115"/>
      <c r="AH1071" s="115"/>
      <c r="AI1071" s="115"/>
      <c r="AJ1071" s="115"/>
      <c r="AK1071" s="115"/>
      <c r="AL1071" s="115"/>
      <c r="AM1071" s="115"/>
    </row>
    <row r="1072" spans="1:39" x14ac:dyDescent="0.25">
      <c r="A1072" s="112"/>
      <c r="B1072" s="113"/>
      <c r="C1072" s="112"/>
      <c r="D1072" s="115"/>
      <c r="E1072" s="115"/>
      <c r="F1072" s="115"/>
      <c r="G1072" s="185"/>
      <c r="H1072" s="185"/>
      <c r="I1072" s="196"/>
      <c r="J1072" s="196"/>
      <c r="K1072" s="196"/>
      <c r="L1072" s="196"/>
      <c r="M1072" s="196"/>
      <c r="N1072" s="196"/>
      <c r="O1072" s="196"/>
      <c r="P1072" s="196"/>
      <c r="Q1072" s="196"/>
      <c r="R1072" s="196"/>
      <c r="S1072" s="196"/>
      <c r="T1072" s="196"/>
      <c r="U1072" s="196"/>
      <c r="V1072" s="196"/>
      <c r="W1072" s="196"/>
      <c r="X1072" s="196"/>
      <c r="Y1072" s="196"/>
      <c r="Z1072" s="196"/>
      <c r="AA1072" s="196"/>
      <c r="AB1072" s="196"/>
      <c r="AC1072" s="115"/>
      <c r="AD1072" s="115"/>
      <c r="AE1072" s="115"/>
      <c r="AF1072" s="115"/>
      <c r="AG1072" s="115"/>
      <c r="AH1072" s="115"/>
      <c r="AI1072" s="115"/>
      <c r="AJ1072" s="115"/>
      <c r="AK1072" s="115"/>
      <c r="AL1072" s="115"/>
      <c r="AM1072" s="115"/>
    </row>
    <row r="1073" spans="1:39" x14ac:dyDescent="0.25">
      <c r="A1073" s="112"/>
      <c r="B1073" s="113"/>
      <c r="C1073" s="112"/>
      <c r="D1073" s="115"/>
      <c r="E1073" s="115"/>
      <c r="F1073" s="115"/>
      <c r="G1073" s="185"/>
      <c r="H1073" s="185"/>
      <c r="I1073" s="196"/>
      <c r="J1073" s="196"/>
      <c r="K1073" s="196"/>
      <c r="L1073" s="196"/>
      <c r="M1073" s="196"/>
      <c r="N1073" s="196"/>
      <c r="O1073" s="196"/>
      <c r="P1073" s="196"/>
      <c r="Q1073" s="196"/>
      <c r="R1073" s="196"/>
      <c r="S1073" s="196"/>
      <c r="T1073" s="196"/>
      <c r="U1073" s="196"/>
      <c r="V1073" s="196"/>
      <c r="W1073" s="196"/>
      <c r="X1073" s="196"/>
      <c r="Y1073" s="196"/>
      <c r="Z1073" s="196"/>
      <c r="AA1073" s="196"/>
      <c r="AB1073" s="196"/>
      <c r="AC1073" s="115"/>
      <c r="AD1073" s="115"/>
      <c r="AE1073" s="115"/>
      <c r="AF1073" s="115"/>
      <c r="AG1073" s="115"/>
      <c r="AH1073" s="115"/>
      <c r="AI1073" s="115"/>
      <c r="AJ1073" s="115"/>
      <c r="AK1073" s="115"/>
      <c r="AL1073" s="115"/>
      <c r="AM1073" s="115"/>
    </row>
    <row r="1074" spans="1:39" x14ac:dyDescent="0.25">
      <c r="A1074" s="112"/>
      <c r="B1074" s="113"/>
      <c r="C1074" s="112"/>
      <c r="D1074" s="115"/>
      <c r="E1074" s="115"/>
      <c r="F1074" s="115"/>
      <c r="G1074" s="185"/>
      <c r="H1074" s="185"/>
      <c r="I1074" s="196"/>
      <c r="J1074" s="196"/>
      <c r="K1074" s="196"/>
      <c r="L1074" s="196"/>
      <c r="M1074" s="196"/>
      <c r="N1074" s="196"/>
      <c r="O1074" s="196"/>
      <c r="P1074" s="196"/>
      <c r="Q1074" s="196"/>
      <c r="R1074" s="196"/>
      <c r="S1074" s="196"/>
      <c r="T1074" s="196"/>
      <c r="U1074" s="196"/>
      <c r="V1074" s="196"/>
      <c r="W1074" s="196"/>
      <c r="X1074" s="196"/>
      <c r="Y1074" s="196"/>
      <c r="Z1074" s="196"/>
      <c r="AA1074" s="196"/>
      <c r="AB1074" s="196"/>
      <c r="AC1074" s="115"/>
      <c r="AD1074" s="115"/>
      <c r="AE1074" s="115"/>
      <c r="AF1074" s="115"/>
      <c r="AG1074" s="115"/>
      <c r="AH1074" s="115"/>
      <c r="AI1074" s="115"/>
      <c r="AJ1074" s="115"/>
      <c r="AK1074" s="115"/>
      <c r="AL1074" s="115"/>
      <c r="AM1074" s="115"/>
    </row>
    <row r="1075" spans="1:39" x14ac:dyDescent="0.25">
      <c r="A1075" s="112"/>
      <c r="B1075" s="113"/>
      <c r="C1075" s="112"/>
      <c r="D1075" s="115"/>
      <c r="E1075" s="115"/>
      <c r="F1075" s="115"/>
      <c r="G1075" s="185"/>
      <c r="H1075" s="185"/>
      <c r="I1075" s="196"/>
      <c r="J1075" s="196"/>
      <c r="K1075" s="196"/>
      <c r="L1075" s="196"/>
      <c r="M1075" s="196"/>
      <c r="N1075" s="196"/>
      <c r="O1075" s="196"/>
      <c r="P1075" s="196"/>
      <c r="Q1075" s="196"/>
      <c r="R1075" s="196"/>
      <c r="S1075" s="196"/>
      <c r="T1075" s="196"/>
      <c r="U1075" s="196"/>
      <c r="V1075" s="196"/>
      <c r="W1075" s="196"/>
      <c r="X1075" s="196"/>
      <c r="Y1075" s="196"/>
      <c r="Z1075" s="196"/>
      <c r="AA1075" s="196"/>
      <c r="AB1075" s="196"/>
      <c r="AC1075" s="115"/>
      <c r="AD1075" s="115"/>
      <c r="AE1075" s="115"/>
      <c r="AF1075" s="115"/>
      <c r="AG1075" s="115"/>
      <c r="AH1075" s="115"/>
      <c r="AI1075" s="115"/>
      <c r="AJ1075" s="115"/>
      <c r="AK1075" s="115"/>
      <c r="AL1075" s="115"/>
      <c r="AM1075" s="115"/>
    </row>
    <row r="1076" spans="1:39" x14ac:dyDescent="0.25">
      <c r="A1076" s="112"/>
      <c r="B1076" s="113"/>
      <c r="C1076" s="112"/>
      <c r="D1076" s="115"/>
      <c r="E1076" s="115"/>
      <c r="F1076" s="115"/>
      <c r="G1076" s="185"/>
      <c r="H1076" s="185"/>
      <c r="I1076" s="196"/>
      <c r="J1076" s="196"/>
      <c r="K1076" s="196"/>
      <c r="L1076" s="196"/>
      <c r="M1076" s="196"/>
      <c r="N1076" s="196"/>
      <c r="O1076" s="196"/>
      <c r="P1076" s="196"/>
      <c r="Q1076" s="196"/>
      <c r="R1076" s="196"/>
      <c r="S1076" s="196"/>
      <c r="T1076" s="196"/>
      <c r="U1076" s="196"/>
      <c r="V1076" s="196"/>
      <c r="W1076" s="196"/>
      <c r="X1076" s="196"/>
      <c r="Y1076" s="196"/>
      <c r="Z1076" s="196"/>
      <c r="AA1076" s="196"/>
      <c r="AB1076" s="196"/>
      <c r="AC1076" s="115"/>
      <c r="AD1076" s="115"/>
      <c r="AE1076" s="115"/>
      <c r="AF1076" s="115"/>
      <c r="AG1076" s="115"/>
      <c r="AH1076" s="115"/>
      <c r="AI1076" s="115"/>
      <c r="AJ1076" s="115"/>
      <c r="AK1076" s="115"/>
      <c r="AL1076" s="115"/>
      <c r="AM1076" s="115"/>
    </row>
    <row r="1077" spans="1:39" x14ac:dyDescent="0.25">
      <c r="A1077" s="112"/>
      <c r="B1077" s="113"/>
      <c r="C1077" s="112"/>
      <c r="D1077" s="115"/>
      <c r="E1077" s="115"/>
      <c r="F1077" s="115"/>
      <c r="G1077" s="185"/>
      <c r="H1077" s="185"/>
      <c r="I1077" s="196"/>
      <c r="J1077" s="196"/>
      <c r="K1077" s="196"/>
      <c r="L1077" s="196"/>
      <c r="M1077" s="196"/>
      <c r="N1077" s="196"/>
      <c r="O1077" s="196"/>
      <c r="P1077" s="196"/>
      <c r="Q1077" s="196"/>
      <c r="R1077" s="196"/>
      <c r="S1077" s="196"/>
      <c r="T1077" s="196"/>
      <c r="U1077" s="196"/>
      <c r="V1077" s="196"/>
      <c r="W1077" s="196"/>
      <c r="X1077" s="196"/>
      <c r="Y1077" s="196"/>
      <c r="Z1077" s="196"/>
      <c r="AA1077" s="196"/>
      <c r="AB1077" s="196"/>
      <c r="AC1077" s="115"/>
      <c r="AD1077" s="115"/>
      <c r="AE1077" s="115"/>
      <c r="AF1077" s="115"/>
      <c r="AG1077" s="115"/>
      <c r="AH1077" s="115"/>
      <c r="AI1077" s="115"/>
      <c r="AJ1077" s="115"/>
      <c r="AK1077" s="115"/>
      <c r="AL1077" s="115"/>
      <c r="AM1077" s="115"/>
    </row>
    <row r="1078" spans="1:39" x14ac:dyDescent="0.25">
      <c r="A1078" s="112"/>
      <c r="B1078" s="113"/>
      <c r="C1078" s="112"/>
      <c r="D1078" s="115"/>
      <c r="E1078" s="115"/>
      <c r="F1078" s="115"/>
      <c r="G1078" s="185"/>
      <c r="H1078" s="185"/>
      <c r="I1078" s="196"/>
      <c r="J1078" s="196"/>
      <c r="K1078" s="196"/>
      <c r="L1078" s="196"/>
      <c r="M1078" s="196"/>
      <c r="N1078" s="196"/>
      <c r="O1078" s="196"/>
      <c r="P1078" s="196"/>
      <c r="Q1078" s="196"/>
      <c r="R1078" s="196"/>
      <c r="S1078" s="196"/>
      <c r="T1078" s="196"/>
      <c r="U1078" s="196"/>
      <c r="V1078" s="196"/>
      <c r="W1078" s="196"/>
      <c r="X1078" s="196"/>
      <c r="Y1078" s="196"/>
      <c r="Z1078" s="196"/>
      <c r="AA1078" s="196"/>
      <c r="AB1078" s="196"/>
      <c r="AC1078" s="115"/>
      <c r="AD1078" s="115"/>
      <c r="AE1078" s="115"/>
      <c r="AF1078" s="115"/>
      <c r="AG1078" s="115"/>
      <c r="AH1078" s="115"/>
      <c r="AI1078" s="115"/>
      <c r="AJ1078" s="115"/>
      <c r="AK1078" s="115"/>
      <c r="AL1078" s="115"/>
      <c r="AM1078" s="115"/>
    </row>
    <row r="1079" spans="1:39" x14ac:dyDescent="0.25">
      <c r="A1079" s="112"/>
      <c r="B1079" s="113"/>
      <c r="C1079" s="112"/>
      <c r="D1079" s="115"/>
      <c r="E1079" s="115"/>
      <c r="F1079" s="115"/>
      <c r="G1079" s="185"/>
      <c r="H1079" s="185"/>
      <c r="I1079" s="196"/>
      <c r="J1079" s="196"/>
      <c r="K1079" s="196"/>
      <c r="L1079" s="196"/>
      <c r="M1079" s="196"/>
      <c r="N1079" s="196"/>
      <c r="O1079" s="196"/>
      <c r="P1079" s="196"/>
      <c r="Q1079" s="196"/>
      <c r="R1079" s="196"/>
      <c r="S1079" s="196"/>
      <c r="T1079" s="196"/>
      <c r="U1079" s="196"/>
      <c r="V1079" s="196"/>
      <c r="W1079" s="196"/>
      <c r="X1079" s="196"/>
      <c r="Y1079" s="196"/>
      <c r="Z1079" s="196"/>
      <c r="AA1079" s="196"/>
      <c r="AB1079" s="196"/>
      <c r="AC1079" s="115"/>
      <c r="AD1079" s="115"/>
      <c r="AE1079" s="115"/>
      <c r="AF1079" s="115"/>
      <c r="AG1079" s="115"/>
      <c r="AH1079" s="115"/>
      <c r="AI1079" s="115"/>
      <c r="AJ1079" s="115"/>
      <c r="AK1079" s="115"/>
      <c r="AL1079" s="115"/>
      <c r="AM1079" s="115"/>
    </row>
    <row r="1080" spans="1:39" x14ac:dyDescent="0.25">
      <c r="A1080" s="112"/>
      <c r="B1080" s="113"/>
      <c r="C1080" s="112"/>
      <c r="D1080" s="115"/>
      <c r="E1080" s="115"/>
      <c r="F1080" s="115"/>
      <c r="G1080" s="185"/>
      <c r="H1080" s="185"/>
      <c r="I1080" s="196"/>
      <c r="J1080" s="196"/>
      <c r="K1080" s="196"/>
      <c r="L1080" s="196"/>
      <c r="M1080" s="196"/>
      <c r="N1080" s="196"/>
      <c r="O1080" s="196"/>
      <c r="P1080" s="196"/>
      <c r="Q1080" s="196"/>
      <c r="R1080" s="196"/>
      <c r="S1080" s="196"/>
      <c r="T1080" s="196"/>
      <c r="U1080" s="196"/>
      <c r="V1080" s="196"/>
      <c r="W1080" s="196"/>
      <c r="X1080" s="196"/>
      <c r="Y1080" s="196"/>
      <c r="Z1080" s="196"/>
      <c r="AA1080" s="196"/>
      <c r="AB1080" s="196"/>
      <c r="AC1080" s="115"/>
      <c r="AD1080" s="115"/>
      <c r="AE1080" s="115"/>
      <c r="AF1080" s="115"/>
      <c r="AG1080" s="115"/>
      <c r="AH1080" s="115"/>
      <c r="AI1080" s="115"/>
      <c r="AJ1080" s="115"/>
      <c r="AK1080" s="115"/>
      <c r="AL1080" s="115"/>
      <c r="AM1080" s="115"/>
    </row>
    <row r="1081" spans="1:39" x14ac:dyDescent="0.25">
      <c r="A1081" s="112"/>
      <c r="B1081" s="113"/>
      <c r="C1081" s="112"/>
      <c r="D1081" s="115"/>
      <c r="E1081" s="115"/>
      <c r="F1081" s="115"/>
      <c r="G1081" s="185"/>
      <c r="H1081" s="185"/>
      <c r="I1081" s="196"/>
      <c r="J1081" s="196"/>
      <c r="K1081" s="196"/>
      <c r="L1081" s="196"/>
      <c r="M1081" s="196"/>
      <c r="N1081" s="196"/>
      <c r="O1081" s="196"/>
      <c r="P1081" s="196"/>
      <c r="Q1081" s="196"/>
      <c r="R1081" s="196"/>
      <c r="S1081" s="196"/>
      <c r="T1081" s="196"/>
      <c r="U1081" s="196"/>
      <c r="V1081" s="196"/>
      <c r="W1081" s="196"/>
      <c r="X1081" s="196"/>
      <c r="Y1081" s="196"/>
      <c r="Z1081" s="196"/>
      <c r="AA1081" s="196"/>
      <c r="AB1081" s="196"/>
      <c r="AC1081" s="115"/>
      <c r="AD1081" s="115"/>
      <c r="AE1081" s="115"/>
      <c r="AF1081" s="115"/>
      <c r="AG1081" s="115"/>
      <c r="AH1081" s="115"/>
      <c r="AI1081" s="115"/>
      <c r="AJ1081" s="115"/>
      <c r="AK1081" s="115"/>
      <c r="AL1081" s="115"/>
      <c r="AM1081" s="115"/>
    </row>
    <row r="1082" spans="1:39" x14ac:dyDescent="0.25">
      <c r="A1082" s="112"/>
      <c r="B1082" s="113"/>
      <c r="C1082" s="112"/>
      <c r="D1082" s="115"/>
      <c r="E1082" s="115"/>
      <c r="F1082" s="115"/>
      <c r="G1082" s="185"/>
      <c r="H1082" s="185"/>
      <c r="I1082" s="196"/>
      <c r="J1082" s="196"/>
      <c r="K1082" s="196"/>
      <c r="L1082" s="196"/>
      <c r="M1082" s="196"/>
      <c r="N1082" s="196"/>
      <c r="O1082" s="196"/>
      <c r="P1082" s="196"/>
      <c r="Q1082" s="196"/>
      <c r="R1082" s="196"/>
      <c r="S1082" s="196"/>
      <c r="T1082" s="196"/>
      <c r="U1082" s="196"/>
      <c r="V1082" s="196"/>
      <c r="W1082" s="196"/>
      <c r="X1082" s="196"/>
      <c r="Y1082" s="196"/>
      <c r="Z1082" s="196"/>
      <c r="AA1082" s="196"/>
      <c r="AB1082" s="196"/>
      <c r="AC1082" s="115"/>
      <c r="AD1082" s="115"/>
      <c r="AE1082" s="115"/>
      <c r="AF1082" s="115"/>
      <c r="AG1082" s="115"/>
      <c r="AH1082" s="115"/>
      <c r="AI1082" s="115"/>
      <c r="AJ1082" s="115"/>
      <c r="AK1082" s="115"/>
      <c r="AL1082" s="115"/>
      <c r="AM1082" s="115"/>
    </row>
    <row r="1083" spans="1:39" x14ac:dyDescent="0.25">
      <c r="A1083" s="112"/>
      <c r="B1083" s="113"/>
      <c r="C1083" s="112"/>
      <c r="D1083" s="115"/>
      <c r="E1083" s="115"/>
      <c r="F1083" s="115"/>
      <c r="G1083" s="185"/>
      <c r="H1083" s="185"/>
      <c r="I1083" s="196"/>
      <c r="J1083" s="196"/>
      <c r="K1083" s="196"/>
      <c r="L1083" s="196"/>
      <c r="M1083" s="196"/>
      <c r="N1083" s="196"/>
      <c r="O1083" s="196"/>
      <c r="P1083" s="196"/>
      <c r="Q1083" s="196"/>
      <c r="R1083" s="196"/>
      <c r="S1083" s="196"/>
      <c r="T1083" s="196"/>
      <c r="U1083" s="196"/>
      <c r="V1083" s="196"/>
      <c r="W1083" s="196"/>
      <c r="X1083" s="196"/>
      <c r="Y1083" s="196"/>
      <c r="Z1083" s="196"/>
      <c r="AA1083" s="196"/>
      <c r="AB1083" s="196"/>
      <c r="AC1083" s="115"/>
      <c r="AD1083" s="115"/>
      <c r="AE1083" s="115"/>
      <c r="AF1083" s="115"/>
      <c r="AG1083" s="115"/>
      <c r="AH1083" s="115"/>
      <c r="AI1083" s="115"/>
      <c r="AJ1083" s="115"/>
      <c r="AK1083" s="115"/>
      <c r="AL1083" s="115"/>
      <c r="AM1083" s="115"/>
    </row>
    <row r="1084" spans="1:39" x14ac:dyDescent="0.25">
      <c r="A1084" s="112"/>
      <c r="B1084" s="113"/>
      <c r="C1084" s="112"/>
      <c r="D1084" s="115"/>
      <c r="E1084" s="115"/>
      <c r="F1084" s="115"/>
      <c r="G1084" s="185"/>
      <c r="H1084" s="185"/>
      <c r="I1084" s="196"/>
      <c r="J1084" s="196"/>
      <c r="K1084" s="196"/>
      <c r="L1084" s="196"/>
      <c r="M1084" s="196"/>
      <c r="N1084" s="196"/>
      <c r="O1084" s="196"/>
      <c r="P1084" s="196"/>
      <c r="Q1084" s="196"/>
      <c r="R1084" s="196"/>
      <c r="S1084" s="196"/>
      <c r="T1084" s="196"/>
      <c r="U1084" s="196"/>
      <c r="V1084" s="196"/>
      <c r="W1084" s="196"/>
      <c r="X1084" s="196"/>
      <c r="Y1084" s="196"/>
      <c r="Z1084" s="196"/>
      <c r="AA1084" s="196"/>
      <c r="AB1084" s="196"/>
      <c r="AC1084" s="115"/>
      <c r="AD1084" s="115"/>
      <c r="AE1084" s="115"/>
      <c r="AF1084" s="115"/>
      <c r="AG1084" s="115"/>
      <c r="AH1084" s="115"/>
      <c r="AI1084" s="115"/>
      <c r="AJ1084" s="115"/>
      <c r="AK1084" s="115"/>
      <c r="AL1084" s="115"/>
      <c r="AM1084" s="115"/>
    </row>
    <row r="1085" spans="1:39" x14ac:dyDescent="0.25">
      <c r="A1085" s="112"/>
      <c r="B1085" s="113"/>
      <c r="C1085" s="112"/>
      <c r="D1085" s="115"/>
      <c r="E1085" s="115"/>
      <c r="F1085" s="115"/>
      <c r="G1085" s="185"/>
      <c r="H1085" s="185"/>
      <c r="I1085" s="196"/>
      <c r="J1085" s="196"/>
      <c r="K1085" s="196"/>
      <c r="L1085" s="196"/>
      <c r="M1085" s="196"/>
      <c r="N1085" s="196"/>
      <c r="O1085" s="196"/>
      <c r="P1085" s="196"/>
      <c r="Q1085" s="196"/>
      <c r="R1085" s="196"/>
      <c r="S1085" s="196"/>
      <c r="T1085" s="196"/>
      <c r="U1085" s="196"/>
      <c r="V1085" s="196"/>
      <c r="W1085" s="196"/>
      <c r="X1085" s="196"/>
      <c r="Y1085" s="196"/>
      <c r="Z1085" s="196"/>
      <c r="AA1085" s="196"/>
      <c r="AB1085" s="196"/>
      <c r="AC1085" s="115"/>
      <c r="AD1085" s="115"/>
      <c r="AE1085" s="115"/>
      <c r="AF1085" s="115"/>
      <c r="AG1085" s="115"/>
      <c r="AH1085" s="115"/>
      <c r="AI1085" s="115"/>
      <c r="AJ1085" s="115"/>
      <c r="AK1085" s="115"/>
      <c r="AL1085" s="115"/>
      <c r="AM1085" s="115"/>
    </row>
    <row r="1086" spans="1:39" x14ac:dyDescent="0.25">
      <c r="A1086" s="112"/>
      <c r="B1086" s="113"/>
      <c r="C1086" s="112"/>
      <c r="D1086" s="115"/>
      <c r="E1086" s="115"/>
      <c r="F1086" s="115"/>
      <c r="G1086" s="185"/>
      <c r="H1086" s="185"/>
      <c r="I1086" s="196"/>
      <c r="J1086" s="196"/>
      <c r="K1086" s="196"/>
      <c r="L1086" s="196"/>
      <c r="M1086" s="196"/>
      <c r="N1086" s="196"/>
      <c r="O1086" s="196"/>
      <c r="P1086" s="196"/>
      <c r="Q1086" s="196"/>
      <c r="R1086" s="196"/>
      <c r="S1086" s="196"/>
      <c r="T1086" s="196"/>
      <c r="U1086" s="196"/>
      <c r="V1086" s="196"/>
      <c r="W1086" s="196"/>
      <c r="X1086" s="196"/>
      <c r="Y1086" s="196"/>
      <c r="Z1086" s="196"/>
      <c r="AA1086" s="196"/>
      <c r="AB1086" s="196"/>
      <c r="AC1086" s="115"/>
      <c r="AD1086" s="115"/>
      <c r="AE1086" s="115"/>
      <c r="AF1086" s="115"/>
      <c r="AG1086" s="115"/>
      <c r="AH1086" s="115"/>
      <c r="AI1086" s="115"/>
      <c r="AJ1086" s="115"/>
      <c r="AK1086" s="115"/>
      <c r="AL1086" s="115"/>
      <c r="AM1086" s="115"/>
    </row>
    <row r="1087" spans="1:39" x14ac:dyDescent="0.25">
      <c r="A1087" s="112"/>
      <c r="B1087" s="113"/>
      <c r="C1087" s="112"/>
      <c r="D1087" s="115"/>
      <c r="E1087" s="115"/>
      <c r="F1087" s="115"/>
      <c r="G1087" s="185"/>
      <c r="H1087" s="185"/>
      <c r="I1087" s="196"/>
      <c r="J1087" s="196"/>
      <c r="K1087" s="196"/>
      <c r="L1087" s="196"/>
      <c r="M1087" s="196"/>
      <c r="N1087" s="196"/>
      <c r="O1087" s="196"/>
      <c r="P1087" s="196"/>
      <c r="Q1087" s="196"/>
      <c r="R1087" s="196"/>
      <c r="S1087" s="196"/>
      <c r="T1087" s="196"/>
      <c r="U1087" s="196"/>
      <c r="V1087" s="196"/>
      <c r="W1087" s="196"/>
      <c r="X1087" s="196"/>
      <c r="Y1087" s="196"/>
      <c r="Z1087" s="196"/>
      <c r="AA1087" s="196"/>
      <c r="AB1087" s="196"/>
      <c r="AC1087" s="115"/>
      <c r="AD1087" s="115"/>
      <c r="AE1087" s="115"/>
      <c r="AF1087" s="115"/>
      <c r="AG1087" s="115"/>
      <c r="AH1087" s="115"/>
      <c r="AI1087" s="115"/>
      <c r="AJ1087" s="115"/>
      <c r="AK1087" s="115"/>
      <c r="AL1087" s="115"/>
      <c r="AM1087" s="115"/>
    </row>
    <row r="1088" spans="1:39" x14ac:dyDescent="0.25">
      <c r="A1088" s="112"/>
      <c r="B1088" s="113"/>
      <c r="C1088" s="112"/>
      <c r="D1088" s="115"/>
      <c r="E1088" s="115"/>
      <c r="F1088" s="115"/>
      <c r="G1088" s="185"/>
      <c r="H1088" s="185"/>
      <c r="I1088" s="196"/>
      <c r="J1088" s="196"/>
      <c r="K1088" s="196"/>
      <c r="L1088" s="196"/>
      <c r="M1088" s="196"/>
      <c r="N1088" s="196"/>
      <c r="O1088" s="196"/>
      <c r="P1088" s="196"/>
      <c r="Q1088" s="196"/>
      <c r="R1088" s="196"/>
      <c r="S1088" s="196"/>
      <c r="T1088" s="196"/>
      <c r="U1088" s="196"/>
      <c r="V1088" s="196"/>
      <c r="W1088" s="196"/>
      <c r="X1088" s="196"/>
      <c r="Y1088" s="196"/>
      <c r="Z1088" s="196"/>
      <c r="AA1088" s="196"/>
      <c r="AB1088" s="196"/>
      <c r="AC1088" s="115"/>
      <c r="AD1088" s="115"/>
      <c r="AE1088" s="115"/>
      <c r="AF1088" s="115"/>
      <c r="AG1088" s="115"/>
      <c r="AH1088" s="115"/>
      <c r="AI1088" s="115"/>
      <c r="AJ1088" s="115"/>
      <c r="AK1088" s="115"/>
      <c r="AL1088" s="115"/>
      <c r="AM1088" s="115"/>
    </row>
    <row r="1089" spans="1:39" x14ac:dyDescent="0.25">
      <c r="A1089" s="112"/>
      <c r="B1089" s="113"/>
      <c r="C1089" s="112"/>
      <c r="D1089" s="115"/>
      <c r="E1089" s="115"/>
      <c r="F1089" s="115"/>
      <c r="G1089" s="185"/>
      <c r="H1089" s="185"/>
      <c r="I1089" s="196"/>
      <c r="J1089" s="196"/>
      <c r="K1089" s="196"/>
      <c r="L1089" s="196"/>
      <c r="M1089" s="196"/>
      <c r="N1089" s="196"/>
      <c r="O1089" s="196"/>
      <c r="P1089" s="196"/>
      <c r="Q1089" s="196"/>
      <c r="R1089" s="196"/>
      <c r="S1089" s="196"/>
      <c r="T1089" s="196"/>
      <c r="U1089" s="196"/>
      <c r="V1089" s="196"/>
      <c r="W1089" s="196"/>
      <c r="X1089" s="196"/>
      <c r="Y1089" s="196"/>
      <c r="Z1089" s="196"/>
      <c r="AA1089" s="196"/>
      <c r="AB1089" s="196"/>
      <c r="AC1089" s="115"/>
      <c r="AD1089" s="115"/>
      <c r="AE1089" s="115"/>
      <c r="AF1089" s="115"/>
      <c r="AG1089" s="115"/>
      <c r="AH1089" s="115"/>
      <c r="AI1089" s="115"/>
      <c r="AJ1089" s="115"/>
      <c r="AK1089" s="115"/>
      <c r="AL1089" s="115"/>
      <c r="AM1089" s="115"/>
    </row>
    <row r="1090" spans="1:39" x14ac:dyDescent="0.25">
      <c r="A1090" s="112"/>
      <c r="B1090" s="113"/>
      <c r="C1090" s="112"/>
      <c r="D1090" s="115"/>
      <c r="E1090" s="115"/>
      <c r="F1090" s="115"/>
      <c r="G1090" s="185"/>
      <c r="H1090" s="185"/>
      <c r="I1090" s="196"/>
      <c r="J1090" s="196"/>
      <c r="K1090" s="196"/>
      <c r="L1090" s="196"/>
      <c r="M1090" s="196"/>
      <c r="N1090" s="196"/>
      <c r="O1090" s="196"/>
      <c r="P1090" s="196"/>
      <c r="Q1090" s="196"/>
      <c r="R1090" s="196"/>
      <c r="S1090" s="196"/>
      <c r="T1090" s="196"/>
      <c r="U1090" s="196"/>
      <c r="V1090" s="196"/>
      <c r="W1090" s="196"/>
      <c r="X1090" s="196"/>
      <c r="Y1090" s="196"/>
      <c r="Z1090" s="196"/>
      <c r="AA1090" s="196"/>
      <c r="AB1090" s="196"/>
      <c r="AC1090" s="115"/>
      <c r="AD1090" s="115"/>
      <c r="AE1090" s="115"/>
      <c r="AF1090" s="115"/>
      <c r="AG1090" s="115"/>
      <c r="AH1090" s="115"/>
      <c r="AI1090" s="115"/>
      <c r="AJ1090" s="115"/>
      <c r="AK1090" s="115"/>
      <c r="AL1090" s="115"/>
      <c r="AM1090" s="115"/>
    </row>
    <row r="1091" spans="1:39" x14ac:dyDescent="0.25">
      <c r="A1091" s="112"/>
      <c r="B1091" s="113"/>
      <c r="C1091" s="112"/>
      <c r="D1091" s="115"/>
      <c r="E1091" s="115"/>
      <c r="F1091" s="115"/>
      <c r="G1091" s="185"/>
      <c r="H1091" s="185"/>
      <c r="I1091" s="196"/>
      <c r="J1091" s="196"/>
      <c r="K1091" s="196"/>
      <c r="L1091" s="196"/>
      <c r="M1091" s="196"/>
      <c r="N1091" s="196"/>
      <c r="O1091" s="196"/>
      <c r="P1091" s="196"/>
      <c r="Q1091" s="196"/>
      <c r="R1091" s="196"/>
      <c r="S1091" s="196"/>
      <c r="T1091" s="196"/>
      <c r="U1091" s="196"/>
      <c r="V1091" s="196"/>
      <c r="W1091" s="196"/>
      <c r="X1091" s="196"/>
      <c r="Y1091" s="196"/>
      <c r="Z1091" s="196"/>
      <c r="AA1091" s="196"/>
      <c r="AB1091" s="196"/>
      <c r="AC1091" s="115"/>
      <c r="AD1091" s="115"/>
      <c r="AE1091" s="115"/>
      <c r="AF1091" s="115"/>
      <c r="AG1091" s="115"/>
      <c r="AH1091" s="115"/>
      <c r="AI1091" s="115"/>
      <c r="AJ1091" s="115"/>
      <c r="AK1091" s="115"/>
      <c r="AL1091" s="115"/>
      <c r="AM1091" s="115"/>
    </row>
    <row r="1092" spans="1:39" x14ac:dyDescent="0.25">
      <c r="A1092" s="112"/>
      <c r="B1092" s="113"/>
      <c r="C1092" s="112"/>
      <c r="D1092" s="115"/>
      <c r="E1092" s="115"/>
      <c r="F1092" s="115"/>
      <c r="G1092" s="185"/>
      <c r="H1092" s="185"/>
      <c r="I1092" s="196"/>
      <c r="J1092" s="196"/>
      <c r="K1092" s="196"/>
      <c r="L1092" s="196"/>
      <c r="M1092" s="196"/>
      <c r="N1092" s="196"/>
      <c r="O1092" s="196"/>
      <c r="P1092" s="196"/>
      <c r="Q1092" s="196"/>
      <c r="R1092" s="196"/>
      <c r="S1092" s="196"/>
      <c r="T1092" s="196"/>
      <c r="U1092" s="196"/>
      <c r="V1092" s="196"/>
      <c r="W1092" s="196"/>
      <c r="X1092" s="196"/>
      <c r="Y1092" s="196"/>
      <c r="Z1092" s="196"/>
      <c r="AA1092" s="196"/>
      <c r="AB1092" s="196"/>
      <c r="AC1092" s="115"/>
      <c r="AD1092" s="115"/>
      <c r="AE1092" s="115"/>
      <c r="AF1092" s="115"/>
      <c r="AG1092" s="115"/>
      <c r="AH1092" s="115"/>
      <c r="AI1092" s="115"/>
      <c r="AJ1092" s="115"/>
      <c r="AK1092" s="115"/>
      <c r="AL1092" s="115"/>
      <c r="AM1092" s="115"/>
    </row>
    <row r="1093" spans="1:39" x14ac:dyDescent="0.25">
      <c r="A1093" s="112"/>
      <c r="B1093" s="113"/>
      <c r="C1093" s="112"/>
      <c r="D1093" s="115"/>
      <c r="E1093" s="115"/>
      <c r="F1093" s="115"/>
      <c r="G1093" s="185"/>
      <c r="H1093" s="185"/>
      <c r="I1093" s="196"/>
      <c r="J1093" s="196"/>
      <c r="K1093" s="196"/>
      <c r="L1093" s="196"/>
      <c r="M1093" s="196"/>
      <c r="N1093" s="196"/>
      <c r="O1093" s="196"/>
      <c r="P1093" s="196"/>
      <c r="Q1093" s="196"/>
      <c r="R1093" s="196"/>
      <c r="S1093" s="196"/>
      <c r="T1093" s="196"/>
      <c r="U1093" s="196"/>
      <c r="V1093" s="196"/>
      <c r="W1093" s="196"/>
      <c r="X1093" s="196"/>
      <c r="Y1093" s="196"/>
      <c r="Z1093" s="196"/>
      <c r="AA1093" s="196"/>
      <c r="AB1093" s="196"/>
      <c r="AC1093" s="115"/>
      <c r="AD1093" s="115"/>
      <c r="AE1093" s="115"/>
      <c r="AF1093" s="115"/>
      <c r="AG1093" s="115"/>
      <c r="AH1093" s="115"/>
      <c r="AI1093" s="115"/>
      <c r="AJ1093" s="115"/>
      <c r="AK1093" s="115"/>
      <c r="AL1093" s="115"/>
      <c r="AM1093" s="115"/>
    </row>
    <row r="1094" spans="1:39" x14ac:dyDescent="0.25">
      <c r="A1094" s="112"/>
      <c r="B1094" s="113"/>
      <c r="C1094" s="112"/>
      <c r="D1094" s="115"/>
      <c r="E1094" s="115"/>
      <c r="F1094" s="115"/>
      <c r="G1094" s="185"/>
      <c r="H1094" s="185"/>
      <c r="I1094" s="196"/>
      <c r="J1094" s="196"/>
      <c r="K1094" s="196"/>
      <c r="L1094" s="196"/>
      <c r="M1094" s="196"/>
      <c r="N1094" s="196"/>
      <c r="O1094" s="196"/>
      <c r="P1094" s="196"/>
      <c r="Q1094" s="196"/>
      <c r="R1094" s="196"/>
      <c r="S1094" s="196"/>
      <c r="T1094" s="196"/>
      <c r="U1094" s="196"/>
      <c r="V1094" s="196"/>
      <c r="W1094" s="196"/>
      <c r="X1094" s="196"/>
      <c r="Y1094" s="196"/>
      <c r="Z1094" s="196"/>
      <c r="AA1094" s="196"/>
      <c r="AB1094" s="196"/>
      <c r="AC1094" s="115"/>
      <c r="AD1094" s="115"/>
      <c r="AE1094" s="115"/>
      <c r="AF1094" s="115"/>
      <c r="AG1094" s="115"/>
      <c r="AH1094" s="115"/>
      <c r="AI1094" s="115"/>
      <c r="AJ1094" s="115"/>
      <c r="AK1094" s="115"/>
      <c r="AL1094" s="115"/>
      <c r="AM1094" s="115"/>
    </row>
    <row r="1095" spans="1:39" x14ac:dyDescent="0.25">
      <c r="A1095" s="112"/>
      <c r="B1095" s="113"/>
      <c r="C1095" s="112"/>
      <c r="D1095" s="115"/>
      <c r="E1095" s="115"/>
      <c r="F1095" s="115"/>
      <c r="G1095" s="185"/>
      <c r="H1095" s="185"/>
      <c r="I1095" s="196"/>
      <c r="J1095" s="196"/>
      <c r="K1095" s="196"/>
      <c r="L1095" s="196"/>
      <c r="M1095" s="196"/>
      <c r="N1095" s="196"/>
      <c r="O1095" s="196"/>
      <c r="P1095" s="196"/>
      <c r="Q1095" s="196"/>
      <c r="R1095" s="196"/>
      <c r="S1095" s="196"/>
      <c r="T1095" s="196"/>
      <c r="U1095" s="196"/>
      <c r="V1095" s="196"/>
      <c r="W1095" s="196"/>
      <c r="X1095" s="196"/>
      <c r="Y1095" s="196"/>
      <c r="Z1095" s="196"/>
      <c r="AA1095" s="196"/>
      <c r="AB1095" s="196"/>
      <c r="AC1095" s="115"/>
      <c r="AD1095" s="115"/>
      <c r="AE1095" s="115"/>
      <c r="AF1095" s="115"/>
      <c r="AG1095" s="115"/>
      <c r="AH1095" s="115"/>
      <c r="AI1095" s="115"/>
      <c r="AJ1095" s="115"/>
      <c r="AK1095" s="115"/>
      <c r="AL1095" s="115"/>
      <c r="AM1095" s="115"/>
    </row>
    <row r="1096" spans="1:39" x14ac:dyDescent="0.25">
      <c r="A1096" s="112"/>
      <c r="B1096" s="113"/>
      <c r="C1096" s="112"/>
      <c r="D1096" s="115"/>
      <c r="E1096" s="115"/>
      <c r="F1096" s="115"/>
      <c r="G1096" s="185"/>
      <c r="H1096" s="185"/>
      <c r="I1096" s="196"/>
      <c r="J1096" s="196"/>
      <c r="K1096" s="196"/>
      <c r="L1096" s="196"/>
      <c r="M1096" s="196"/>
      <c r="N1096" s="196"/>
      <c r="O1096" s="196"/>
      <c r="P1096" s="196"/>
      <c r="Q1096" s="196"/>
      <c r="R1096" s="196"/>
      <c r="S1096" s="196"/>
      <c r="T1096" s="196"/>
      <c r="U1096" s="196"/>
      <c r="V1096" s="196"/>
      <c r="W1096" s="196"/>
      <c r="X1096" s="196"/>
      <c r="Y1096" s="196"/>
      <c r="Z1096" s="196"/>
      <c r="AA1096" s="196"/>
      <c r="AB1096" s="196"/>
      <c r="AC1096" s="115"/>
      <c r="AD1096" s="115"/>
      <c r="AE1096" s="115"/>
      <c r="AF1096" s="115"/>
      <c r="AG1096" s="115"/>
      <c r="AH1096" s="115"/>
      <c r="AI1096" s="115"/>
      <c r="AJ1096" s="115"/>
      <c r="AK1096" s="115"/>
      <c r="AL1096" s="115"/>
      <c r="AM1096" s="115"/>
    </row>
    <row r="1097" spans="1:39" x14ac:dyDescent="0.25">
      <c r="A1097" s="112"/>
      <c r="B1097" s="113"/>
      <c r="C1097" s="112"/>
      <c r="D1097" s="115"/>
      <c r="E1097" s="115"/>
      <c r="F1097" s="115"/>
      <c r="G1097" s="185"/>
      <c r="H1097" s="185"/>
      <c r="I1097" s="196"/>
      <c r="J1097" s="196"/>
      <c r="K1097" s="196"/>
      <c r="L1097" s="196"/>
      <c r="M1097" s="196"/>
      <c r="N1097" s="196"/>
      <c r="O1097" s="196"/>
      <c r="P1097" s="196"/>
      <c r="Q1097" s="196"/>
      <c r="R1097" s="196"/>
      <c r="S1097" s="196"/>
      <c r="T1097" s="196"/>
      <c r="U1097" s="196"/>
      <c r="V1097" s="196"/>
      <c r="W1097" s="196"/>
      <c r="X1097" s="196"/>
      <c r="Y1097" s="196"/>
      <c r="Z1097" s="196"/>
      <c r="AA1097" s="196"/>
      <c r="AB1097" s="196"/>
      <c r="AC1097" s="115"/>
      <c r="AD1097" s="115"/>
      <c r="AE1097" s="115"/>
      <c r="AF1097" s="115"/>
      <c r="AG1097" s="115"/>
      <c r="AH1097" s="115"/>
      <c r="AI1097" s="115"/>
      <c r="AJ1097" s="115"/>
      <c r="AK1097" s="115"/>
      <c r="AL1097" s="115"/>
      <c r="AM1097" s="115"/>
    </row>
    <row r="1098" spans="1:39" x14ac:dyDescent="0.25">
      <c r="A1098" s="112"/>
      <c r="B1098" s="113"/>
      <c r="C1098" s="112"/>
      <c r="D1098" s="115"/>
      <c r="E1098" s="115"/>
      <c r="F1098" s="115"/>
      <c r="G1098" s="185"/>
      <c r="H1098" s="185"/>
      <c r="I1098" s="196"/>
      <c r="J1098" s="196"/>
      <c r="K1098" s="196"/>
      <c r="L1098" s="196"/>
      <c r="M1098" s="196"/>
      <c r="N1098" s="196"/>
      <c r="O1098" s="196"/>
      <c r="P1098" s="196"/>
      <c r="Q1098" s="196"/>
      <c r="R1098" s="196"/>
      <c r="S1098" s="196"/>
      <c r="T1098" s="196"/>
      <c r="U1098" s="196"/>
      <c r="V1098" s="196"/>
      <c r="W1098" s="196"/>
      <c r="X1098" s="196"/>
      <c r="Y1098" s="196"/>
      <c r="Z1098" s="196"/>
      <c r="AA1098" s="196"/>
      <c r="AB1098" s="196"/>
      <c r="AC1098" s="115"/>
      <c r="AD1098" s="115"/>
      <c r="AE1098" s="115"/>
      <c r="AF1098" s="115"/>
      <c r="AG1098" s="115"/>
      <c r="AH1098" s="115"/>
      <c r="AI1098" s="115"/>
      <c r="AJ1098" s="115"/>
      <c r="AK1098" s="115"/>
      <c r="AL1098" s="115"/>
      <c r="AM1098" s="115"/>
    </row>
    <row r="1099" spans="1:39" x14ac:dyDescent="0.25">
      <c r="A1099" s="112"/>
      <c r="B1099" s="113"/>
      <c r="C1099" s="112"/>
      <c r="D1099" s="115"/>
      <c r="E1099" s="115"/>
      <c r="F1099" s="115"/>
      <c r="G1099" s="185"/>
      <c r="H1099" s="185"/>
      <c r="I1099" s="196"/>
      <c r="J1099" s="196"/>
      <c r="K1099" s="196"/>
      <c r="L1099" s="196"/>
      <c r="M1099" s="196"/>
      <c r="N1099" s="196"/>
      <c r="O1099" s="196"/>
      <c r="P1099" s="196"/>
      <c r="Q1099" s="196"/>
      <c r="R1099" s="196"/>
      <c r="S1099" s="196"/>
      <c r="T1099" s="196"/>
      <c r="U1099" s="196"/>
      <c r="V1099" s="196"/>
      <c r="W1099" s="196"/>
      <c r="X1099" s="196"/>
      <c r="Y1099" s="196"/>
      <c r="Z1099" s="196"/>
      <c r="AA1099" s="196"/>
      <c r="AB1099" s="196"/>
      <c r="AC1099" s="115"/>
      <c r="AD1099" s="115"/>
      <c r="AE1099" s="115"/>
      <c r="AF1099" s="115"/>
      <c r="AG1099" s="115"/>
      <c r="AH1099" s="115"/>
      <c r="AI1099" s="115"/>
      <c r="AJ1099" s="115"/>
      <c r="AK1099" s="115"/>
      <c r="AL1099" s="115"/>
      <c r="AM1099" s="115"/>
    </row>
    <row r="1100" spans="1:39" x14ac:dyDescent="0.25">
      <c r="A1100" s="112"/>
      <c r="B1100" s="113"/>
      <c r="C1100" s="112"/>
      <c r="D1100" s="115"/>
      <c r="E1100" s="115"/>
      <c r="F1100" s="115"/>
      <c r="G1100" s="185"/>
      <c r="H1100" s="185"/>
      <c r="I1100" s="196"/>
      <c r="J1100" s="196"/>
      <c r="K1100" s="196"/>
      <c r="L1100" s="196"/>
      <c r="M1100" s="196"/>
      <c r="N1100" s="196"/>
      <c r="O1100" s="196"/>
      <c r="P1100" s="196"/>
      <c r="Q1100" s="196"/>
      <c r="R1100" s="196"/>
      <c r="S1100" s="196"/>
      <c r="T1100" s="196"/>
      <c r="U1100" s="196"/>
      <c r="V1100" s="196"/>
      <c r="W1100" s="196"/>
      <c r="X1100" s="196"/>
      <c r="Y1100" s="196"/>
      <c r="Z1100" s="196"/>
      <c r="AA1100" s="196"/>
      <c r="AB1100" s="196"/>
      <c r="AC1100" s="115"/>
      <c r="AD1100" s="115"/>
      <c r="AE1100" s="115"/>
      <c r="AF1100" s="115"/>
      <c r="AG1100" s="115"/>
      <c r="AH1100" s="115"/>
      <c r="AI1100" s="115"/>
      <c r="AJ1100" s="115"/>
      <c r="AK1100" s="115"/>
      <c r="AL1100" s="115"/>
      <c r="AM1100" s="115"/>
    </row>
    <row r="1101" spans="1:39" x14ac:dyDescent="0.25">
      <c r="A1101" s="112"/>
      <c r="B1101" s="113"/>
      <c r="C1101" s="112"/>
      <c r="D1101" s="115"/>
      <c r="E1101" s="115"/>
      <c r="F1101" s="115"/>
      <c r="G1101" s="185"/>
      <c r="H1101" s="185"/>
      <c r="I1101" s="196"/>
      <c r="J1101" s="196"/>
      <c r="K1101" s="196"/>
      <c r="L1101" s="196"/>
      <c r="M1101" s="196"/>
      <c r="N1101" s="196"/>
      <c r="O1101" s="196"/>
      <c r="P1101" s="196"/>
      <c r="Q1101" s="196"/>
      <c r="R1101" s="196"/>
      <c r="S1101" s="196"/>
      <c r="T1101" s="196"/>
      <c r="U1101" s="196"/>
      <c r="V1101" s="196"/>
      <c r="W1101" s="196"/>
      <c r="X1101" s="196"/>
      <c r="Y1101" s="196"/>
      <c r="Z1101" s="196"/>
      <c r="AA1101" s="196"/>
      <c r="AB1101" s="196"/>
      <c r="AC1101" s="115"/>
      <c r="AD1101" s="115"/>
      <c r="AE1101" s="115"/>
      <c r="AF1101" s="115"/>
      <c r="AG1101" s="115"/>
      <c r="AH1101" s="115"/>
      <c r="AI1101" s="115"/>
      <c r="AJ1101" s="115"/>
      <c r="AK1101" s="115"/>
      <c r="AL1101" s="115"/>
      <c r="AM1101" s="115"/>
    </row>
    <row r="1102" spans="1:39" x14ac:dyDescent="0.25">
      <c r="A1102" s="112"/>
      <c r="B1102" s="113"/>
      <c r="C1102" s="112"/>
      <c r="D1102" s="115"/>
      <c r="E1102" s="115"/>
      <c r="F1102" s="115"/>
      <c r="G1102" s="185"/>
      <c r="H1102" s="185"/>
      <c r="I1102" s="196"/>
      <c r="J1102" s="196"/>
      <c r="K1102" s="196"/>
      <c r="L1102" s="196"/>
      <c r="M1102" s="196"/>
      <c r="N1102" s="196"/>
      <c r="O1102" s="196"/>
      <c r="P1102" s="196"/>
      <c r="Q1102" s="196"/>
      <c r="R1102" s="196"/>
      <c r="S1102" s="196"/>
      <c r="T1102" s="196"/>
      <c r="U1102" s="196"/>
      <c r="V1102" s="196"/>
      <c r="W1102" s="196"/>
      <c r="X1102" s="196"/>
      <c r="Y1102" s="196"/>
      <c r="Z1102" s="196"/>
      <c r="AA1102" s="196"/>
      <c r="AB1102" s="196"/>
      <c r="AC1102" s="115"/>
      <c r="AD1102" s="115"/>
      <c r="AE1102" s="115"/>
      <c r="AF1102" s="115"/>
      <c r="AG1102" s="115"/>
      <c r="AH1102" s="115"/>
      <c r="AI1102" s="115"/>
      <c r="AJ1102" s="115"/>
      <c r="AK1102" s="115"/>
      <c r="AL1102" s="115"/>
      <c r="AM1102" s="115"/>
    </row>
    <row r="1103" spans="1:39" x14ac:dyDescent="0.25">
      <c r="A1103" s="112"/>
      <c r="B1103" s="113"/>
      <c r="C1103" s="112"/>
      <c r="D1103" s="115"/>
      <c r="E1103" s="115"/>
      <c r="F1103" s="115"/>
      <c r="G1103" s="185"/>
      <c r="H1103" s="185"/>
      <c r="I1103" s="196"/>
      <c r="J1103" s="196"/>
      <c r="K1103" s="196"/>
      <c r="L1103" s="196"/>
      <c r="M1103" s="196"/>
      <c r="N1103" s="196"/>
      <c r="O1103" s="196"/>
      <c r="P1103" s="196"/>
      <c r="Q1103" s="196"/>
      <c r="R1103" s="196"/>
      <c r="S1103" s="196"/>
      <c r="T1103" s="196"/>
      <c r="U1103" s="196"/>
      <c r="V1103" s="196"/>
      <c r="W1103" s="196"/>
      <c r="X1103" s="196"/>
      <c r="Y1103" s="196"/>
      <c r="Z1103" s="196"/>
      <c r="AA1103" s="196"/>
      <c r="AB1103" s="196"/>
      <c r="AC1103" s="115"/>
      <c r="AD1103" s="115"/>
      <c r="AE1103" s="115"/>
      <c r="AF1103" s="115"/>
      <c r="AG1103" s="115"/>
      <c r="AH1103" s="115"/>
      <c r="AI1103" s="115"/>
      <c r="AJ1103" s="115"/>
      <c r="AK1103" s="115"/>
      <c r="AL1103" s="115"/>
      <c r="AM1103" s="115"/>
    </row>
    <row r="1104" spans="1:39" x14ac:dyDescent="0.25">
      <c r="A1104" s="112"/>
      <c r="B1104" s="113"/>
      <c r="C1104" s="112"/>
      <c r="D1104" s="115"/>
      <c r="E1104" s="115"/>
      <c r="F1104" s="115"/>
      <c r="G1104" s="185"/>
      <c r="H1104" s="185"/>
      <c r="I1104" s="196"/>
      <c r="J1104" s="196"/>
      <c r="K1104" s="196"/>
      <c r="L1104" s="196"/>
      <c r="M1104" s="196"/>
      <c r="N1104" s="196"/>
      <c r="O1104" s="196"/>
      <c r="P1104" s="196"/>
      <c r="Q1104" s="196"/>
      <c r="R1104" s="196"/>
      <c r="S1104" s="196"/>
      <c r="T1104" s="196"/>
      <c r="U1104" s="196"/>
      <c r="V1104" s="196"/>
      <c r="W1104" s="196"/>
      <c r="X1104" s="196"/>
      <c r="Y1104" s="196"/>
      <c r="Z1104" s="196"/>
      <c r="AA1104" s="196"/>
      <c r="AB1104" s="196"/>
      <c r="AC1104" s="115"/>
      <c r="AD1104" s="115"/>
      <c r="AE1104" s="115"/>
      <c r="AF1104" s="115"/>
      <c r="AG1104" s="115"/>
      <c r="AH1104" s="115"/>
      <c r="AI1104" s="115"/>
      <c r="AJ1104" s="115"/>
      <c r="AK1104" s="115"/>
      <c r="AL1104" s="115"/>
      <c r="AM1104" s="115"/>
    </row>
    <row r="1105" spans="1:39" x14ac:dyDescent="0.25">
      <c r="A1105" s="112"/>
      <c r="B1105" s="113"/>
      <c r="C1105" s="112"/>
      <c r="D1105" s="115"/>
      <c r="E1105" s="115"/>
      <c r="F1105" s="115"/>
      <c r="G1105" s="185"/>
      <c r="H1105" s="185"/>
      <c r="I1105" s="196"/>
      <c r="J1105" s="196"/>
      <c r="K1105" s="196"/>
      <c r="L1105" s="196"/>
      <c r="M1105" s="196"/>
      <c r="N1105" s="196"/>
      <c r="O1105" s="196"/>
      <c r="P1105" s="196"/>
      <c r="Q1105" s="196"/>
      <c r="R1105" s="196"/>
      <c r="S1105" s="196"/>
      <c r="T1105" s="196"/>
      <c r="U1105" s="196"/>
      <c r="V1105" s="196"/>
      <c r="W1105" s="196"/>
      <c r="X1105" s="196"/>
      <c r="Y1105" s="196"/>
      <c r="Z1105" s="196"/>
      <c r="AA1105" s="196"/>
      <c r="AB1105" s="196"/>
      <c r="AC1105" s="115"/>
      <c r="AD1105" s="115"/>
      <c r="AE1105" s="115"/>
      <c r="AF1105" s="115"/>
      <c r="AG1105" s="115"/>
      <c r="AH1105" s="115"/>
      <c r="AI1105" s="115"/>
      <c r="AJ1105" s="115"/>
      <c r="AK1105" s="115"/>
      <c r="AL1105" s="115"/>
      <c r="AM1105" s="115"/>
    </row>
    <row r="1106" spans="1:39" x14ac:dyDescent="0.25">
      <c r="A1106" s="112"/>
      <c r="B1106" s="113"/>
      <c r="C1106" s="112"/>
      <c r="D1106" s="115"/>
      <c r="E1106" s="115"/>
      <c r="F1106" s="115"/>
      <c r="G1106" s="185"/>
      <c r="H1106" s="185"/>
      <c r="I1106" s="196"/>
      <c r="J1106" s="196"/>
      <c r="K1106" s="196"/>
      <c r="L1106" s="196"/>
      <c r="M1106" s="196"/>
      <c r="N1106" s="196"/>
      <c r="O1106" s="196"/>
      <c r="P1106" s="196"/>
      <c r="Q1106" s="196"/>
      <c r="R1106" s="196"/>
      <c r="S1106" s="196"/>
      <c r="T1106" s="196"/>
      <c r="U1106" s="196"/>
      <c r="V1106" s="196"/>
      <c r="W1106" s="196"/>
      <c r="X1106" s="196"/>
      <c r="Y1106" s="196"/>
      <c r="Z1106" s="196"/>
      <c r="AA1106" s="196"/>
      <c r="AB1106" s="196"/>
      <c r="AC1106" s="115"/>
      <c r="AD1106" s="115"/>
      <c r="AE1106" s="115"/>
      <c r="AF1106" s="115"/>
      <c r="AG1106" s="115"/>
      <c r="AH1106" s="115"/>
      <c r="AI1106" s="115"/>
      <c r="AJ1106" s="115"/>
      <c r="AK1106" s="115"/>
      <c r="AL1106" s="115"/>
      <c r="AM1106" s="115"/>
    </row>
    <row r="1107" spans="1:39" x14ac:dyDescent="0.25">
      <c r="A1107" s="112"/>
      <c r="B1107" s="113"/>
      <c r="C1107" s="112"/>
      <c r="D1107" s="115"/>
      <c r="E1107" s="115"/>
      <c r="F1107" s="115"/>
      <c r="G1107" s="185"/>
      <c r="H1107" s="185"/>
      <c r="I1107" s="196"/>
      <c r="J1107" s="196"/>
      <c r="K1107" s="196"/>
      <c r="L1107" s="196"/>
      <c r="M1107" s="196"/>
      <c r="N1107" s="196"/>
      <c r="O1107" s="196"/>
      <c r="P1107" s="196"/>
      <c r="Q1107" s="196"/>
      <c r="R1107" s="196"/>
      <c r="S1107" s="196"/>
      <c r="T1107" s="196"/>
      <c r="U1107" s="196"/>
      <c r="V1107" s="196"/>
      <c r="W1107" s="196"/>
      <c r="X1107" s="196"/>
      <c r="Y1107" s="196"/>
      <c r="Z1107" s="196"/>
      <c r="AA1107" s="196"/>
      <c r="AB1107" s="196"/>
      <c r="AC1107" s="115"/>
      <c r="AD1107" s="115"/>
      <c r="AE1107" s="115"/>
      <c r="AF1107" s="115"/>
      <c r="AG1107" s="115"/>
      <c r="AH1107" s="115"/>
      <c r="AI1107" s="115"/>
      <c r="AJ1107" s="115"/>
      <c r="AK1107" s="115"/>
      <c r="AL1107" s="115"/>
      <c r="AM1107" s="115"/>
    </row>
    <row r="1108" spans="1:39" x14ac:dyDescent="0.25">
      <c r="A1108" s="112"/>
      <c r="B1108" s="113"/>
      <c r="C1108" s="112"/>
      <c r="D1108" s="115"/>
      <c r="E1108" s="115"/>
      <c r="F1108" s="115"/>
      <c r="G1108" s="185"/>
      <c r="H1108" s="185"/>
      <c r="I1108" s="196"/>
      <c r="J1108" s="196"/>
      <c r="K1108" s="196"/>
      <c r="L1108" s="196"/>
      <c r="M1108" s="196"/>
      <c r="N1108" s="196"/>
      <c r="O1108" s="196"/>
      <c r="P1108" s="196"/>
      <c r="Q1108" s="196"/>
      <c r="R1108" s="196"/>
      <c r="S1108" s="196"/>
      <c r="T1108" s="196"/>
      <c r="U1108" s="196"/>
      <c r="V1108" s="196"/>
      <c r="W1108" s="196"/>
      <c r="X1108" s="196"/>
      <c r="Y1108" s="196"/>
      <c r="Z1108" s="196"/>
      <c r="AA1108" s="196"/>
      <c r="AB1108" s="196"/>
      <c r="AC1108" s="115"/>
      <c r="AD1108" s="115"/>
      <c r="AE1108" s="115"/>
      <c r="AF1108" s="115"/>
      <c r="AG1108" s="115"/>
      <c r="AH1108" s="115"/>
      <c r="AI1108" s="115"/>
      <c r="AJ1108" s="115"/>
      <c r="AK1108" s="115"/>
      <c r="AL1108" s="115"/>
      <c r="AM1108" s="115"/>
    </row>
    <row r="1109" spans="1:39" x14ac:dyDescent="0.25">
      <c r="A1109" s="112"/>
      <c r="B1109" s="113"/>
      <c r="C1109" s="112"/>
      <c r="D1109" s="115"/>
      <c r="E1109" s="115"/>
      <c r="F1109" s="115"/>
      <c r="G1109" s="185"/>
      <c r="H1109" s="185"/>
      <c r="I1109" s="196"/>
      <c r="J1109" s="196"/>
      <c r="K1109" s="196"/>
      <c r="L1109" s="196"/>
      <c r="M1109" s="196"/>
      <c r="N1109" s="196"/>
      <c r="O1109" s="196"/>
      <c r="P1109" s="196"/>
      <c r="Q1109" s="196"/>
      <c r="R1109" s="196"/>
      <c r="S1109" s="196"/>
      <c r="T1109" s="196"/>
      <c r="U1109" s="196"/>
      <c r="V1109" s="196"/>
      <c r="W1109" s="196"/>
      <c r="X1109" s="196"/>
      <c r="Y1109" s="196"/>
      <c r="Z1109" s="196"/>
      <c r="AA1109" s="196"/>
      <c r="AB1109" s="196"/>
      <c r="AC1109" s="115"/>
      <c r="AD1109" s="115"/>
      <c r="AE1109" s="115"/>
      <c r="AF1109" s="115"/>
      <c r="AG1109" s="115"/>
      <c r="AH1109" s="115"/>
      <c r="AI1109" s="115"/>
      <c r="AJ1109" s="115"/>
      <c r="AK1109" s="115"/>
      <c r="AL1109" s="115"/>
      <c r="AM1109" s="115"/>
    </row>
    <row r="1110" spans="1:39" x14ac:dyDescent="0.25">
      <c r="A1110" s="112"/>
      <c r="B1110" s="113"/>
      <c r="C1110" s="112"/>
      <c r="D1110" s="115"/>
      <c r="E1110" s="115"/>
      <c r="F1110" s="115"/>
      <c r="G1110" s="185"/>
      <c r="H1110" s="185"/>
      <c r="I1110" s="196"/>
      <c r="J1110" s="196"/>
      <c r="K1110" s="196"/>
      <c r="L1110" s="196"/>
      <c r="M1110" s="196"/>
      <c r="N1110" s="196"/>
      <c r="O1110" s="196"/>
      <c r="P1110" s="196"/>
      <c r="Q1110" s="196"/>
      <c r="R1110" s="196"/>
      <c r="S1110" s="196"/>
      <c r="T1110" s="196"/>
      <c r="U1110" s="196"/>
      <c r="V1110" s="196"/>
      <c r="W1110" s="196"/>
      <c r="X1110" s="196"/>
      <c r="Y1110" s="196"/>
      <c r="Z1110" s="196"/>
      <c r="AA1110" s="196"/>
      <c r="AB1110" s="196"/>
      <c r="AC1110" s="115"/>
      <c r="AD1110" s="115"/>
      <c r="AE1110" s="115"/>
      <c r="AF1110" s="115"/>
      <c r="AG1110" s="115"/>
      <c r="AH1110" s="115"/>
      <c r="AI1110" s="115"/>
      <c r="AJ1110" s="115"/>
      <c r="AK1110" s="115"/>
      <c r="AL1110" s="115"/>
      <c r="AM1110" s="115"/>
    </row>
    <row r="1111" spans="1:39" x14ac:dyDescent="0.25">
      <c r="A1111" s="112"/>
      <c r="B1111" s="113"/>
      <c r="C1111" s="112"/>
      <c r="D1111" s="115"/>
      <c r="E1111" s="115"/>
      <c r="F1111" s="115"/>
      <c r="G1111" s="185"/>
      <c r="H1111" s="185"/>
      <c r="I1111" s="196"/>
      <c r="J1111" s="196"/>
      <c r="K1111" s="196"/>
      <c r="L1111" s="196"/>
      <c r="M1111" s="196"/>
      <c r="N1111" s="196"/>
      <c r="O1111" s="196"/>
      <c r="P1111" s="196"/>
      <c r="Q1111" s="196"/>
      <c r="R1111" s="196"/>
      <c r="S1111" s="196"/>
      <c r="T1111" s="196"/>
      <c r="U1111" s="196"/>
      <c r="V1111" s="196"/>
      <c r="W1111" s="196"/>
      <c r="X1111" s="196"/>
      <c r="Y1111" s="196"/>
      <c r="Z1111" s="196"/>
      <c r="AA1111" s="196"/>
      <c r="AB1111" s="196"/>
      <c r="AC1111" s="115"/>
      <c r="AD1111" s="115"/>
      <c r="AE1111" s="115"/>
      <c r="AF1111" s="115"/>
      <c r="AG1111" s="115"/>
      <c r="AH1111" s="115"/>
      <c r="AI1111" s="115"/>
      <c r="AJ1111" s="115"/>
      <c r="AK1111" s="115"/>
      <c r="AL1111" s="115"/>
      <c r="AM1111" s="115"/>
    </row>
    <row r="1112" spans="1:39" x14ac:dyDescent="0.25">
      <c r="A1112" s="112"/>
      <c r="B1112" s="113"/>
      <c r="C1112" s="112"/>
      <c r="D1112" s="115"/>
      <c r="E1112" s="115"/>
      <c r="F1112" s="115"/>
      <c r="G1112" s="185"/>
      <c r="H1112" s="185"/>
      <c r="I1112" s="196"/>
      <c r="J1112" s="196"/>
      <c r="K1112" s="196"/>
      <c r="L1112" s="196"/>
      <c r="M1112" s="196"/>
      <c r="N1112" s="196"/>
      <c r="O1112" s="196"/>
      <c r="P1112" s="196"/>
      <c r="Q1112" s="196"/>
      <c r="R1112" s="196"/>
      <c r="S1112" s="196"/>
      <c r="T1112" s="196"/>
      <c r="U1112" s="196"/>
      <c r="V1112" s="196"/>
      <c r="W1112" s="196"/>
      <c r="X1112" s="196"/>
      <c r="Y1112" s="196"/>
      <c r="Z1112" s="196"/>
      <c r="AA1112" s="196"/>
      <c r="AB1112" s="196"/>
      <c r="AC1112" s="115"/>
      <c r="AD1112" s="115"/>
      <c r="AE1112" s="115"/>
      <c r="AF1112" s="115"/>
      <c r="AG1112" s="115"/>
      <c r="AH1112" s="115"/>
      <c r="AI1112" s="115"/>
      <c r="AJ1112" s="115"/>
      <c r="AK1112" s="115"/>
      <c r="AL1112" s="115"/>
      <c r="AM1112" s="115"/>
    </row>
    <row r="1113" spans="1:39" x14ac:dyDescent="0.25">
      <c r="A1113" s="112"/>
      <c r="B1113" s="113"/>
      <c r="C1113" s="112"/>
      <c r="D1113" s="115"/>
      <c r="E1113" s="115"/>
      <c r="F1113" s="115"/>
      <c r="G1113" s="185"/>
      <c r="H1113" s="185"/>
      <c r="I1113" s="196"/>
      <c r="J1113" s="196"/>
      <c r="K1113" s="196"/>
      <c r="L1113" s="196"/>
      <c r="M1113" s="196"/>
      <c r="N1113" s="196"/>
      <c r="O1113" s="196"/>
      <c r="P1113" s="196"/>
      <c r="Q1113" s="196"/>
      <c r="R1113" s="196"/>
      <c r="S1113" s="196"/>
      <c r="T1113" s="196"/>
      <c r="U1113" s="196"/>
      <c r="V1113" s="196"/>
      <c r="W1113" s="196"/>
      <c r="X1113" s="196"/>
      <c r="Y1113" s="196"/>
      <c r="Z1113" s="196"/>
      <c r="AA1113" s="196"/>
      <c r="AB1113" s="196"/>
      <c r="AC1113" s="115"/>
      <c r="AD1113" s="115"/>
      <c r="AE1113" s="115"/>
      <c r="AF1113" s="115"/>
      <c r="AG1113" s="115"/>
      <c r="AH1113" s="115"/>
      <c r="AI1113" s="115"/>
      <c r="AJ1113" s="115"/>
      <c r="AK1113" s="115"/>
      <c r="AL1113" s="115"/>
      <c r="AM1113" s="115"/>
    </row>
    <row r="1114" spans="1:39" x14ac:dyDescent="0.25">
      <c r="A1114" s="112"/>
      <c r="B1114" s="113"/>
      <c r="C1114" s="112"/>
      <c r="D1114" s="115"/>
      <c r="E1114" s="115"/>
      <c r="F1114" s="115"/>
      <c r="G1114" s="185"/>
      <c r="H1114" s="185"/>
      <c r="I1114" s="196"/>
      <c r="J1114" s="196"/>
      <c r="K1114" s="196"/>
      <c r="L1114" s="196"/>
      <c r="M1114" s="196"/>
      <c r="N1114" s="196"/>
      <c r="O1114" s="196"/>
      <c r="P1114" s="196"/>
      <c r="Q1114" s="196"/>
      <c r="R1114" s="196"/>
      <c r="S1114" s="196"/>
      <c r="T1114" s="196"/>
      <c r="U1114" s="196"/>
      <c r="V1114" s="196"/>
      <c r="W1114" s="196"/>
      <c r="X1114" s="196"/>
      <c r="Y1114" s="196"/>
      <c r="Z1114" s="196"/>
      <c r="AA1114" s="196"/>
      <c r="AB1114" s="196"/>
      <c r="AC1114" s="115"/>
      <c r="AD1114" s="115"/>
      <c r="AE1114" s="115"/>
      <c r="AF1114" s="115"/>
      <c r="AG1114" s="115"/>
      <c r="AH1114" s="115"/>
      <c r="AI1114" s="115"/>
      <c r="AJ1114" s="115"/>
      <c r="AK1114" s="115"/>
      <c r="AL1114" s="115"/>
      <c r="AM1114" s="115"/>
    </row>
    <row r="1115" spans="1:39" x14ac:dyDescent="0.25">
      <c r="A1115" s="112"/>
      <c r="B1115" s="113"/>
      <c r="C1115" s="112"/>
      <c r="D1115" s="115"/>
      <c r="E1115" s="115"/>
      <c r="F1115" s="115"/>
      <c r="G1115" s="185"/>
      <c r="H1115" s="185"/>
      <c r="I1115" s="196"/>
      <c r="J1115" s="196"/>
      <c r="K1115" s="196"/>
      <c r="L1115" s="196"/>
      <c r="M1115" s="196"/>
      <c r="N1115" s="196"/>
      <c r="O1115" s="196"/>
      <c r="P1115" s="196"/>
      <c r="Q1115" s="196"/>
      <c r="R1115" s="196"/>
      <c r="S1115" s="196"/>
      <c r="T1115" s="196"/>
      <c r="U1115" s="196"/>
      <c r="V1115" s="196"/>
      <c r="W1115" s="196"/>
      <c r="X1115" s="196"/>
      <c r="Y1115" s="196"/>
      <c r="Z1115" s="196"/>
      <c r="AA1115" s="196"/>
      <c r="AB1115" s="196"/>
      <c r="AC1115" s="115"/>
      <c r="AD1115" s="115"/>
      <c r="AE1115" s="115"/>
      <c r="AF1115" s="115"/>
      <c r="AG1115" s="115"/>
      <c r="AH1115" s="115"/>
      <c r="AI1115" s="115"/>
      <c r="AJ1115" s="115"/>
      <c r="AK1115" s="115"/>
      <c r="AL1115" s="115"/>
      <c r="AM1115" s="115"/>
    </row>
    <row r="1116" spans="1:39" x14ac:dyDescent="0.25">
      <c r="A1116" s="112"/>
      <c r="B1116" s="113"/>
      <c r="C1116" s="112"/>
      <c r="D1116" s="115"/>
      <c r="E1116" s="115"/>
      <c r="F1116" s="115"/>
      <c r="G1116" s="185"/>
      <c r="H1116" s="185"/>
      <c r="I1116" s="196"/>
      <c r="J1116" s="196"/>
      <c r="K1116" s="196"/>
      <c r="L1116" s="196"/>
      <c r="M1116" s="196"/>
      <c r="N1116" s="196"/>
      <c r="O1116" s="196"/>
      <c r="P1116" s="196"/>
      <c r="Q1116" s="196"/>
      <c r="R1116" s="196"/>
      <c r="S1116" s="196"/>
      <c r="T1116" s="196"/>
      <c r="U1116" s="196"/>
      <c r="V1116" s="196"/>
      <c r="W1116" s="196"/>
      <c r="X1116" s="196"/>
      <c r="Y1116" s="196"/>
      <c r="Z1116" s="196"/>
      <c r="AA1116" s="196"/>
      <c r="AB1116" s="196"/>
      <c r="AC1116" s="115"/>
      <c r="AD1116" s="115"/>
      <c r="AE1116" s="115"/>
      <c r="AF1116" s="115"/>
      <c r="AG1116" s="115"/>
      <c r="AH1116" s="115"/>
      <c r="AI1116" s="115"/>
      <c r="AJ1116" s="115"/>
      <c r="AK1116" s="115"/>
      <c r="AL1116" s="115"/>
      <c r="AM1116" s="115"/>
    </row>
    <row r="1117" spans="1:39" x14ac:dyDescent="0.25">
      <c r="A1117" s="112"/>
      <c r="B1117" s="113"/>
      <c r="C1117" s="112"/>
      <c r="D1117" s="115"/>
      <c r="E1117" s="115"/>
      <c r="F1117" s="115"/>
      <c r="G1117" s="185"/>
      <c r="H1117" s="185"/>
      <c r="I1117" s="196"/>
      <c r="J1117" s="196"/>
      <c r="K1117" s="196"/>
      <c r="L1117" s="196"/>
      <c r="M1117" s="196"/>
      <c r="N1117" s="196"/>
      <c r="O1117" s="196"/>
      <c r="P1117" s="196"/>
      <c r="Q1117" s="196"/>
      <c r="R1117" s="196"/>
      <c r="S1117" s="196"/>
      <c r="T1117" s="196"/>
      <c r="U1117" s="196"/>
      <c r="V1117" s="196"/>
      <c r="W1117" s="196"/>
      <c r="X1117" s="196"/>
      <c r="Y1117" s="196"/>
      <c r="Z1117" s="196"/>
      <c r="AA1117" s="196"/>
      <c r="AB1117" s="196"/>
      <c r="AC1117" s="115"/>
      <c r="AD1117" s="115"/>
      <c r="AE1117" s="115"/>
      <c r="AF1117" s="115"/>
      <c r="AG1117" s="115"/>
      <c r="AH1117" s="115"/>
      <c r="AI1117" s="115"/>
      <c r="AJ1117" s="115"/>
      <c r="AK1117" s="115"/>
      <c r="AL1117" s="115"/>
      <c r="AM1117" s="115"/>
    </row>
    <row r="1118" spans="1:39" x14ac:dyDescent="0.25">
      <c r="A1118" s="112"/>
      <c r="B1118" s="113"/>
      <c r="C1118" s="112"/>
      <c r="D1118" s="115"/>
      <c r="E1118" s="115"/>
      <c r="F1118" s="115"/>
      <c r="G1118" s="185"/>
      <c r="H1118" s="185"/>
      <c r="I1118" s="196"/>
      <c r="J1118" s="196"/>
      <c r="K1118" s="196"/>
      <c r="L1118" s="196"/>
      <c r="M1118" s="196"/>
      <c r="N1118" s="196"/>
      <c r="O1118" s="196"/>
      <c r="P1118" s="196"/>
      <c r="Q1118" s="196"/>
      <c r="R1118" s="196"/>
      <c r="S1118" s="196"/>
      <c r="T1118" s="196"/>
      <c r="U1118" s="196"/>
      <c r="V1118" s="196"/>
      <c r="W1118" s="196"/>
      <c r="X1118" s="196"/>
      <c r="Y1118" s="196"/>
      <c r="Z1118" s="196"/>
      <c r="AA1118" s="196"/>
      <c r="AB1118" s="196"/>
      <c r="AC1118" s="115"/>
      <c r="AD1118" s="115"/>
      <c r="AE1118" s="115"/>
      <c r="AF1118" s="115"/>
      <c r="AG1118" s="115"/>
      <c r="AH1118" s="115"/>
      <c r="AI1118" s="115"/>
      <c r="AJ1118" s="115"/>
      <c r="AK1118" s="115"/>
      <c r="AL1118" s="115"/>
      <c r="AM1118" s="115"/>
    </row>
    <row r="1119" spans="1:39" x14ac:dyDescent="0.25">
      <c r="A1119" s="112"/>
      <c r="B1119" s="113"/>
      <c r="C1119" s="112"/>
      <c r="D1119" s="115"/>
      <c r="E1119" s="115"/>
      <c r="F1119" s="115"/>
      <c r="G1119" s="185"/>
      <c r="H1119" s="185"/>
      <c r="I1119" s="196"/>
      <c r="J1119" s="196"/>
      <c r="K1119" s="196"/>
      <c r="L1119" s="196"/>
      <c r="M1119" s="196"/>
      <c r="N1119" s="196"/>
      <c r="O1119" s="196"/>
      <c r="P1119" s="196"/>
      <c r="Q1119" s="196"/>
      <c r="R1119" s="196"/>
      <c r="S1119" s="196"/>
      <c r="T1119" s="196"/>
      <c r="U1119" s="196"/>
      <c r="V1119" s="196"/>
      <c r="W1119" s="196"/>
      <c r="X1119" s="196"/>
      <c r="Y1119" s="196"/>
      <c r="Z1119" s="196"/>
      <c r="AA1119" s="196"/>
      <c r="AB1119" s="196"/>
      <c r="AC1119" s="115"/>
      <c r="AD1119" s="115"/>
      <c r="AE1119" s="115"/>
      <c r="AF1119" s="115"/>
      <c r="AG1119" s="115"/>
      <c r="AH1119" s="115"/>
      <c r="AI1119" s="115"/>
      <c r="AJ1119" s="115"/>
      <c r="AK1119" s="115"/>
      <c r="AL1119" s="115"/>
      <c r="AM1119" s="115"/>
    </row>
    <row r="1120" spans="1:39" x14ac:dyDescent="0.25">
      <c r="A1120" s="112"/>
      <c r="B1120" s="113"/>
      <c r="C1120" s="112"/>
      <c r="D1120" s="115"/>
      <c r="E1120" s="115"/>
      <c r="F1120" s="115"/>
      <c r="G1120" s="185"/>
      <c r="H1120" s="185"/>
      <c r="I1120" s="196"/>
      <c r="J1120" s="196"/>
      <c r="K1120" s="196"/>
      <c r="L1120" s="196"/>
      <c r="M1120" s="196"/>
      <c r="N1120" s="196"/>
      <c r="O1120" s="196"/>
      <c r="P1120" s="196"/>
      <c r="Q1120" s="196"/>
      <c r="R1120" s="196"/>
      <c r="S1120" s="196"/>
      <c r="T1120" s="196"/>
      <c r="U1120" s="196"/>
      <c r="V1120" s="196"/>
      <c r="W1120" s="196"/>
      <c r="X1120" s="196"/>
      <c r="Y1120" s="196"/>
      <c r="Z1120" s="196"/>
      <c r="AA1120" s="196"/>
      <c r="AB1120" s="196"/>
      <c r="AC1120" s="115"/>
      <c r="AD1120" s="115"/>
      <c r="AE1120" s="115"/>
      <c r="AF1120" s="115"/>
      <c r="AG1120" s="115"/>
      <c r="AH1120" s="115"/>
      <c r="AI1120" s="115"/>
      <c r="AJ1120" s="115"/>
      <c r="AK1120" s="115"/>
      <c r="AL1120" s="115"/>
      <c r="AM1120" s="115"/>
    </row>
    <row r="1121" spans="1:39" x14ac:dyDescent="0.25">
      <c r="A1121" s="112"/>
      <c r="B1121" s="113"/>
      <c r="C1121" s="112"/>
      <c r="D1121" s="115"/>
      <c r="E1121" s="115"/>
      <c r="F1121" s="115"/>
      <c r="G1121" s="185"/>
      <c r="H1121" s="185"/>
      <c r="I1121" s="196"/>
      <c r="J1121" s="196"/>
      <c r="K1121" s="196"/>
      <c r="L1121" s="196"/>
      <c r="M1121" s="196"/>
      <c r="N1121" s="196"/>
      <c r="O1121" s="196"/>
      <c r="P1121" s="196"/>
      <c r="Q1121" s="196"/>
      <c r="R1121" s="196"/>
      <c r="S1121" s="196"/>
      <c r="T1121" s="196"/>
      <c r="U1121" s="196"/>
      <c r="V1121" s="196"/>
      <c r="W1121" s="196"/>
      <c r="X1121" s="196"/>
      <c r="Y1121" s="196"/>
      <c r="Z1121" s="196"/>
      <c r="AA1121" s="196"/>
      <c r="AB1121" s="196"/>
      <c r="AC1121" s="115"/>
      <c r="AD1121" s="115"/>
      <c r="AE1121" s="115"/>
      <c r="AF1121" s="115"/>
      <c r="AG1121" s="115"/>
      <c r="AH1121" s="115"/>
      <c r="AI1121" s="115"/>
      <c r="AJ1121" s="115"/>
      <c r="AK1121" s="115"/>
      <c r="AL1121" s="115"/>
      <c r="AM1121" s="115"/>
    </row>
    <row r="1122" spans="1:39" x14ac:dyDescent="0.25">
      <c r="A1122" s="112"/>
      <c r="B1122" s="113"/>
      <c r="C1122" s="112"/>
      <c r="D1122" s="115"/>
      <c r="E1122" s="115"/>
      <c r="F1122" s="115"/>
      <c r="G1122" s="185"/>
      <c r="H1122" s="185"/>
      <c r="I1122" s="196"/>
      <c r="J1122" s="196"/>
      <c r="K1122" s="196"/>
      <c r="L1122" s="196"/>
      <c r="M1122" s="196"/>
      <c r="N1122" s="196"/>
      <c r="O1122" s="196"/>
      <c r="P1122" s="196"/>
      <c r="Q1122" s="196"/>
      <c r="R1122" s="196"/>
      <c r="S1122" s="196"/>
      <c r="T1122" s="196"/>
      <c r="U1122" s="196"/>
      <c r="V1122" s="196"/>
      <c r="W1122" s="196"/>
      <c r="X1122" s="196"/>
      <c r="Y1122" s="196"/>
      <c r="Z1122" s="196"/>
      <c r="AA1122" s="196"/>
      <c r="AB1122" s="196"/>
      <c r="AC1122" s="115"/>
      <c r="AD1122" s="115"/>
      <c r="AE1122" s="115"/>
      <c r="AF1122" s="115"/>
      <c r="AG1122" s="115"/>
      <c r="AH1122" s="115"/>
      <c r="AI1122" s="115"/>
      <c r="AJ1122" s="115"/>
      <c r="AK1122" s="115"/>
      <c r="AL1122" s="115"/>
      <c r="AM1122" s="115"/>
    </row>
    <row r="1123" spans="1:39" x14ac:dyDescent="0.25">
      <c r="A1123" s="112"/>
      <c r="B1123" s="113"/>
      <c r="C1123" s="112"/>
      <c r="D1123" s="115"/>
      <c r="E1123" s="115"/>
      <c r="F1123" s="115"/>
      <c r="G1123" s="185"/>
      <c r="H1123" s="185"/>
      <c r="I1123" s="196"/>
      <c r="J1123" s="196"/>
      <c r="K1123" s="196"/>
      <c r="L1123" s="196"/>
      <c r="M1123" s="196"/>
      <c r="N1123" s="196"/>
      <c r="O1123" s="196"/>
      <c r="P1123" s="196"/>
      <c r="Q1123" s="196"/>
      <c r="R1123" s="196"/>
      <c r="S1123" s="196"/>
      <c r="T1123" s="196"/>
      <c r="U1123" s="196"/>
      <c r="V1123" s="196"/>
      <c r="W1123" s="196"/>
      <c r="X1123" s="196"/>
      <c r="Y1123" s="196"/>
      <c r="Z1123" s="196"/>
      <c r="AA1123" s="196"/>
      <c r="AB1123" s="196"/>
      <c r="AC1123" s="115"/>
      <c r="AD1123" s="115"/>
      <c r="AE1123" s="115"/>
      <c r="AF1123" s="115"/>
      <c r="AG1123" s="115"/>
      <c r="AH1123" s="115"/>
      <c r="AI1123" s="115"/>
      <c r="AJ1123" s="115"/>
      <c r="AK1123" s="115"/>
      <c r="AL1123" s="115"/>
      <c r="AM1123" s="115"/>
    </row>
    <row r="1124" spans="1:39" x14ac:dyDescent="0.25">
      <c r="A1124" s="112"/>
      <c r="B1124" s="113"/>
      <c r="C1124" s="112"/>
      <c r="D1124" s="115"/>
      <c r="E1124" s="115"/>
      <c r="F1124" s="115"/>
      <c r="G1124" s="185"/>
      <c r="H1124" s="185"/>
      <c r="I1124" s="196"/>
      <c r="J1124" s="196"/>
      <c r="K1124" s="196"/>
      <c r="L1124" s="196"/>
      <c r="M1124" s="196"/>
      <c r="N1124" s="196"/>
      <c r="O1124" s="196"/>
      <c r="P1124" s="196"/>
      <c r="Q1124" s="196"/>
      <c r="R1124" s="196"/>
      <c r="S1124" s="196"/>
      <c r="T1124" s="196"/>
      <c r="U1124" s="196"/>
      <c r="V1124" s="196"/>
      <c r="W1124" s="196"/>
      <c r="X1124" s="196"/>
      <c r="Y1124" s="196"/>
      <c r="Z1124" s="196"/>
      <c r="AA1124" s="196"/>
      <c r="AB1124" s="196"/>
      <c r="AC1124" s="115"/>
      <c r="AD1124" s="115"/>
      <c r="AE1124" s="115"/>
      <c r="AF1124" s="115"/>
      <c r="AG1124" s="115"/>
      <c r="AH1124" s="115"/>
      <c r="AI1124" s="115"/>
      <c r="AJ1124" s="115"/>
      <c r="AK1124" s="115"/>
      <c r="AL1124" s="115"/>
      <c r="AM1124" s="115"/>
    </row>
    <row r="1125" spans="1:39" x14ac:dyDescent="0.25">
      <c r="A1125" s="112"/>
      <c r="B1125" s="113"/>
      <c r="C1125" s="112"/>
      <c r="D1125" s="115"/>
      <c r="E1125" s="115"/>
      <c r="F1125" s="115"/>
      <c r="G1125" s="185"/>
      <c r="H1125" s="185"/>
      <c r="I1125" s="196"/>
      <c r="J1125" s="196"/>
      <c r="K1125" s="196"/>
      <c r="L1125" s="196"/>
      <c r="M1125" s="196"/>
      <c r="N1125" s="196"/>
      <c r="O1125" s="196"/>
      <c r="P1125" s="196"/>
      <c r="Q1125" s="196"/>
      <c r="R1125" s="196"/>
      <c r="S1125" s="196"/>
      <c r="T1125" s="196"/>
      <c r="U1125" s="196"/>
      <c r="V1125" s="196"/>
      <c r="W1125" s="196"/>
      <c r="X1125" s="196"/>
      <c r="Y1125" s="196"/>
      <c r="Z1125" s="196"/>
      <c r="AA1125" s="196"/>
      <c r="AB1125" s="196"/>
      <c r="AC1125" s="115"/>
      <c r="AD1125" s="115"/>
      <c r="AE1125" s="115"/>
      <c r="AF1125" s="115"/>
      <c r="AG1125" s="115"/>
      <c r="AH1125" s="115"/>
      <c r="AI1125" s="115"/>
      <c r="AJ1125" s="115"/>
      <c r="AK1125" s="115"/>
      <c r="AL1125" s="115"/>
      <c r="AM1125" s="115"/>
    </row>
    <row r="1126" spans="1:39" x14ac:dyDescent="0.25">
      <c r="A1126" s="112"/>
      <c r="B1126" s="113"/>
      <c r="C1126" s="112"/>
      <c r="D1126" s="115"/>
      <c r="E1126" s="115"/>
      <c r="F1126" s="115"/>
      <c r="G1126" s="185"/>
      <c r="H1126" s="185"/>
      <c r="I1126" s="196"/>
      <c r="J1126" s="196"/>
      <c r="K1126" s="196"/>
      <c r="L1126" s="196"/>
      <c r="M1126" s="196"/>
      <c r="N1126" s="196"/>
      <c r="O1126" s="196"/>
      <c r="P1126" s="196"/>
      <c r="Q1126" s="196"/>
      <c r="R1126" s="196"/>
      <c r="S1126" s="196"/>
      <c r="T1126" s="196"/>
      <c r="U1126" s="196"/>
      <c r="V1126" s="196"/>
      <c r="W1126" s="196"/>
      <c r="X1126" s="196"/>
      <c r="Y1126" s="196"/>
      <c r="Z1126" s="196"/>
      <c r="AA1126" s="196"/>
      <c r="AB1126" s="196"/>
      <c r="AC1126" s="115"/>
      <c r="AD1126" s="115"/>
      <c r="AE1126" s="115"/>
      <c r="AF1126" s="115"/>
      <c r="AG1126" s="115"/>
      <c r="AH1126" s="115"/>
      <c r="AI1126" s="115"/>
      <c r="AJ1126" s="115"/>
      <c r="AK1126" s="115"/>
      <c r="AL1126" s="115"/>
      <c r="AM1126" s="115"/>
    </row>
    <row r="1127" spans="1:39" x14ac:dyDescent="0.25">
      <c r="A1127" s="112"/>
      <c r="B1127" s="113"/>
      <c r="C1127" s="112"/>
      <c r="D1127" s="115"/>
      <c r="E1127" s="115"/>
      <c r="F1127" s="115"/>
      <c r="G1127" s="185"/>
      <c r="H1127" s="185"/>
      <c r="I1127" s="196"/>
      <c r="J1127" s="196"/>
      <c r="K1127" s="196"/>
      <c r="L1127" s="196"/>
      <c r="M1127" s="196"/>
      <c r="N1127" s="196"/>
      <c r="O1127" s="196"/>
      <c r="P1127" s="196"/>
      <c r="Q1127" s="196"/>
      <c r="R1127" s="196"/>
      <c r="S1127" s="196"/>
      <c r="T1127" s="196"/>
      <c r="U1127" s="196"/>
      <c r="V1127" s="196"/>
      <c r="W1127" s="196"/>
      <c r="X1127" s="196"/>
      <c r="Y1127" s="196"/>
      <c r="Z1127" s="196"/>
      <c r="AA1127" s="196"/>
      <c r="AB1127" s="196"/>
      <c r="AC1127" s="115"/>
      <c r="AD1127" s="115"/>
      <c r="AE1127" s="115"/>
      <c r="AF1127" s="115"/>
      <c r="AG1127" s="115"/>
      <c r="AH1127" s="115"/>
      <c r="AI1127" s="115"/>
      <c r="AJ1127" s="115"/>
      <c r="AK1127" s="115"/>
      <c r="AL1127" s="115"/>
      <c r="AM1127" s="115"/>
    </row>
    <row r="1128" spans="1:39" x14ac:dyDescent="0.25">
      <c r="A1128" s="112"/>
      <c r="B1128" s="113"/>
      <c r="C1128" s="112"/>
      <c r="D1128" s="115"/>
      <c r="E1128" s="115"/>
      <c r="F1128" s="115"/>
      <c r="G1128" s="185"/>
      <c r="H1128" s="185"/>
      <c r="I1128" s="196"/>
      <c r="J1128" s="196"/>
      <c r="K1128" s="196"/>
      <c r="L1128" s="196"/>
      <c r="M1128" s="196"/>
      <c r="N1128" s="196"/>
      <c r="O1128" s="196"/>
      <c r="P1128" s="196"/>
      <c r="Q1128" s="196"/>
      <c r="R1128" s="196"/>
      <c r="S1128" s="196"/>
      <c r="T1128" s="196"/>
      <c r="U1128" s="196"/>
      <c r="V1128" s="196"/>
      <c r="W1128" s="196"/>
      <c r="X1128" s="196"/>
      <c r="Y1128" s="196"/>
      <c r="Z1128" s="196"/>
      <c r="AA1128" s="196"/>
      <c r="AB1128" s="196"/>
      <c r="AC1128" s="115"/>
      <c r="AD1128" s="115"/>
      <c r="AE1128" s="115"/>
      <c r="AF1128" s="115"/>
      <c r="AG1128" s="115"/>
      <c r="AH1128" s="115"/>
      <c r="AI1128" s="115"/>
      <c r="AJ1128" s="115"/>
      <c r="AK1128" s="115"/>
      <c r="AL1128" s="115"/>
      <c r="AM1128" s="115"/>
    </row>
    <row r="1129" spans="1:39" x14ac:dyDescent="0.25">
      <c r="A1129" s="112"/>
      <c r="B1129" s="113"/>
      <c r="C1129" s="112"/>
      <c r="D1129" s="115"/>
      <c r="E1129" s="115"/>
      <c r="F1129" s="115"/>
      <c r="G1129" s="185"/>
      <c r="H1129" s="185"/>
      <c r="I1129" s="196"/>
      <c r="J1129" s="196"/>
      <c r="K1129" s="196"/>
      <c r="L1129" s="196"/>
      <c r="M1129" s="196"/>
      <c r="N1129" s="196"/>
      <c r="O1129" s="196"/>
      <c r="P1129" s="196"/>
      <c r="Q1129" s="196"/>
      <c r="R1129" s="196"/>
      <c r="S1129" s="196"/>
      <c r="T1129" s="196"/>
      <c r="U1129" s="196"/>
      <c r="V1129" s="196"/>
      <c r="W1129" s="196"/>
      <c r="X1129" s="196"/>
      <c r="Y1129" s="196"/>
      <c r="Z1129" s="196"/>
      <c r="AA1129" s="196"/>
      <c r="AB1129" s="196"/>
      <c r="AC1129" s="115"/>
      <c r="AD1129" s="115"/>
      <c r="AE1129" s="115"/>
      <c r="AF1129" s="115"/>
      <c r="AG1129" s="115"/>
      <c r="AH1129" s="115"/>
      <c r="AI1129" s="115"/>
      <c r="AJ1129" s="115"/>
      <c r="AK1129" s="115"/>
      <c r="AL1129" s="115"/>
      <c r="AM1129" s="115"/>
    </row>
    <row r="1130" spans="1:39" x14ac:dyDescent="0.25">
      <c r="A1130" s="112"/>
      <c r="B1130" s="113"/>
      <c r="C1130" s="112"/>
      <c r="D1130" s="115"/>
      <c r="E1130" s="115"/>
      <c r="F1130" s="115"/>
      <c r="G1130" s="185"/>
      <c r="H1130" s="185"/>
      <c r="I1130" s="196"/>
      <c r="J1130" s="196"/>
      <c r="K1130" s="196"/>
      <c r="L1130" s="196"/>
      <c r="M1130" s="196"/>
      <c r="N1130" s="196"/>
      <c r="O1130" s="196"/>
      <c r="P1130" s="196"/>
      <c r="Q1130" s="196"/>
      <c r="R1130" s="196"/>
      <c r="S1130" s="196"/>
      <c r="T1130" s="196"/>
      <c r="U1130" s="196"/>
      <c r="V1130" s="196"/>
      <c r="W1130" s="196"/>
      <c r="X1130" s="196"/>
      <c r="Y1130" s="196"/>
      <c r="Z1130" s="196"/>
      <c r="AA1130" s="196"/>
      <c r="AB1130" s="196"/>
      <c r="AC1130" s="115"/>
      <c r="AD1130" s="115"/>
      <c r="AE1130" s="115"/>
      <c r="AF1130" s="115"/>
      <c r="AG1130" s="115"/>
      <c r="AH1130" s="115"/>
      <c r="AI1130" s="115"/>
      <c r="AJ1130" s="115"/>
      <c r="AK1130" s="115"/>
      <c r="AL1130" s="115"/>
      <c r="AM1130" s="115"/>
    </row>
    <row r="1131" spans="1:39" x14ac:dyDescent="0.25">
      <c r="A1131" s="112"/>
      <c r="B1131" s="113"/>
      <c r="C1131" s="112"/>
      <c r="D1131" s="115"/>
      <c r="E1131" s="115"/>
      <c r="F1131" s="115"/>
      <c r="G1131" s="185"/>
      <c r="H1131" s="185"/>
      <c r="I1131" s="196"/>
      <c r="J1131" s="196"/>
      <c r="K1131" s="196"/>
      <c r="L1131" s="196"/>
      <c r="M1131" s="196"/>
      <c r="N1131" s="196"/>
      <c r="O1131" s="196"/>
      <c r="P1131" s="196"/>
      <c r="Q1131" s="196"/>
      <c r="R1131" s="196"/>
      <c r="S1131" s="196"/>
      <c r="T1131" s="196"/>
      <c r="U1131" s="196"/>
      <c r="V1131" s="196"/>
      <c r="W1131" s="196"/>
      <c r="X1131" s="196"/>
      <c r="Y1131" s="196"/>
      <c r="Z1131" s="196"/>
      <c r="AA1131" s="196"/>
      <c r="AB1131" s="196"/>
      <c r="AC1131" s="115"/>
      <c r="AD1131" s="115"/>
      <c r="AE1131" s="115"/>
      <c r="AF1131" s="115"/>
      <c r="AG1131" s="115"/>
      <c r="AH1131" s="115"/>
      <c r="AI1131" s="115"/>
      <c r="AJ1131" s="115"/>
      <c r="AK1131" s="115"/>
      <c r="AL1131" s="115"/>
      <c r="AM1131" s="115"/>
    </row>
    <row r="1132" spans="1:39" x14ac:dyDescent="0.25">
      <c r="A1132" s="112"/>
      <c r="B1132" s="113"/>
      <c r="C1132" s="112"/>
      <c r="D1132" s="115"/>
      <c r="E1132" s="115"/>
      <c r="F1132" s="115"/>
      <c r="G1132" s="185"/>
      <c r="H1132" s="185"/>
      <c r="I1132" s="196"/>
      <c r="J1132" s="196"/>
      <c r="K1132" s="196"/>
      <c r="L1132" s="196"/>
      <c r="M1132" s="196"/>
      <c r="N1132" s="196"/>
      <c r="O1132" s="196"/>
      <c r="P1132" s="196"/>
      <c r="Q1132" s="196"/>
      <c r="R1132" s="196"/>
      <c r="S1132" s="196"/>
      <c r="T1132" s="196"/>
      <c r="U1132" s="196"/>
      <c r="V1132" s="196"/>
      <c r="W1132" s="196"/>
      <c r="X1132" s="196"/>
      <c r="Y1132" s="196"/>
      <c r="Z1132" s="196"/>
      <c r="AA1132" s="196"/>
      <c r="AB1132" s="196"/>
      <c r="AC1132" s="115"/>
      <c r="AD1132" s="115"/>
      <c r="AE1132" s="115"/>
      <c r="AF1132" s="115"/>
      <c r="AG1132" s="115"/>
      <c r="AH1132" s="115"/>
      <c r="AI1132" s="115"/>
      <c r="AJ1132" s="115"/>
      <c r="AK1132" s="115"/>
      <c r="AL1132" s="115"/>
      <c r="AM1132" s="115"/>
    </row>
    <row r="1133" spans="1:39" x14ac:dyDescent="0.25">
      <c r="A1133" s="112"/>
      <c r="B1133" s="113"/>
      <c r="C1133" s="112"/>
      <c r="D1133" s="115"/>
      <c r="E1133" s="115"/>
      <c r="F1133" s="115"/>
      <c r="G1133" s="185"/>
      <c r="H1133" s="185"/>
      <c r="I1133" s="196"/>
      <c r="J1133" s="196"/>
      <c r="K1133" s="196"/>
      <c r="L1133" s="196"/>
      <c r="M1133" s="196"/>
      <c r="N1133" s="196"/>
      <c r="O1133" s="196"/>
      <c r="P1133" s="196"/>
      <c r="Q1133" s="196"/>
      <c r="R1133" s="196"/>
      <c r="S1133" s="196"/>
      <c r="T1133" s="196"/>
      <c r="U1133" s="196"/>
      <c r="V1133" s="196"/>
      <c r="W1133" s="196"/>
      <c r="X1133" s="196"/>
      <c r="Y1133" s="196"/>
      <c r="Z1133" s="196"/>
      <c r="AA1133" s="196"/>
      <c r="AB1133" s="196"/>
      <c r="AC1133" s="115"/>
      <c r="AD1133" s="115"/>
      <c r="AE1133" s="115"/>
      <c r="AF1133" s="115"/>
      <c r="AG1133" s="115"/>
      <c r="AH1133" s="115"/>
      <c r="AI1133" s="115"/>
      <c r="AJ1133" s="115"/>
      <c r="AK1133" s="115"/>
      <c r="AL1133" s="115"/>
      <c r="AM1133" s="115"/>
    </row>
    <row r="1134" spans="1:39" x14ac:dyDescent="0.25">
      <c r="A1134" s="112"/>
      <c r="B1134" s="113"/>
      <c r="C1134" s="112"/>
      <c r="D1134" s="115"/>
      <c r="E1134" s="115"/>
      <c r="F1134" s="115"/>
      <c r="G1134" s="185"/>
      <c r="H1134" s="185"/>
      <c r="I1134" s="196"/>
      <c r="J1134" s="196"/>
      <c r="K1134" s="196"/>
      <c r="L1134" s="196"/>
      <c r="M1134" s="196"/>
      <c r="N1134" s="196"/>
      <c r="O1134" s="196"/>
      <c r="P1134" s="196"/>
      <c r="Q1134" s="196"/>
      <c r="R1134" s="196"/>
      <c r="S1134" s="196"/>
      <c r="T1134" s="196"/>
      <c r="U1134" s="196"/>
      <c r="V1134" s="196"/>
      <c r="W1134" s="196"/>
      <c r="X1134" s="196"/>
      <c r="Y1134" s="196"/>
      <c r="Z1134" s="196"/>
      <c r="AA1134" s="196"/>
      <c r="AB1134" s="196"/>
      <c r="AC1134" s="115"/>
      <c r="AD1134" s="115"/>
      <c r="AE1134" s="115"/>
      <c r="AF1134" s="115"/>
      <c r="AG1134" s="115"/>
      <c r="AH1134" s="115"/>
      <c r="AI1134" s="115"/>
      <c r="AJ1134" s="115"/>
      <c r="AK1134" s="115"/>
      <c r="AL1134" s="115"/>
      <c r="AM1134" s="115"/>
    </row>
    <row r="1135" spans="1:39" x14ac:dyDescent="0.25">
      <c r="A1135" s="112"/>
      <c r="B1135" s="113"/>
      <c r="C1135" s="112"/>
      <c r="D1135" s="115"/>
      <c r="E1135" s="115"/>
      <c r="F1135" s="115"/>
      <c r="G1135" s="185"/>
      <c r="H1135" s="185"/>
      <c r="I1135" s="196"/>
      <c r="J1135" s="196"/>
      <c r="K1135" s="196"/>
      <c r="L1135" s="196"/>
      <c r="M1135" s="196"/>
      <c r="N1135" s="196"/>
      <c r="O1135" s="196"/>
      <c r="P1135" s="196"/>
      <c r="Q1135" s="196"/>
      <c r="R1135" s="196"/>
      <c r="S1135" s="196"/>
      <c r="T1135" s="196"/>
      <c r="U1135" s="196"/>
      <c r="V1135" s="196"/>
      <c r="W1135" s="196"/>
      <c r="X1135" s="196"/>
      <c r="Y1135" s="196"/>
      <c r="Z1135" s="196"/>
      <c r="AA1135" s="196"/>
      <c r="AB1135" s="196"/>
      <c r="AC1135" s="115"/>
      <c r="AD1135" s="115"/>
      <c r="AE1135" s="115"/>
      <c r="AF1135" s="115"/>
      <c r="AG1135" s="115"/>
      <c r="AH1135" s="115"/>
      <c r="AI1135" s="115"/>
      <c r="AJ1135" s="115"/>
      <c r="AK1135" s="115"/>
      <c r="AL1135" s="115"/>
      <c r="AM1135" s="115"/>
    </row>
    <row r="1136" spans="1:39" x14ac:dyDescent="0.25">
      <c r="A1136" s="112"/>
      <c r="B1136" s="113"/>
      <c r="C1136" s="112"/>
      <c r="D1136" s="115"/>
      <c r="E1136" s="115"/>
      <c r="F1136" s="115"/>
      <c r="G1136" s="185"/>
      <c r="H1136" s="185"/>
      <c r="I1136" s="196"/>
      <c r="J1136" s="196"/>
      <c r="K1136" s="196"/>
      <c r="L1136" s="196"/>
      <c r="M1136" s="196"/>
      <c r="N1136" s="196"/>
      <c r="O1136" s="196"/>
      <c r="P1136" s="196"/>
      <c r="Q1136" s="196"/>
      <c r="R1136" s="196"/>
      <c r="S1136" s="196"/>
      <c r="T1136" s="196"/>
      <c r="U1136" s="196"/>
      <c r="V1136" s="196"/>
      <c r="W1136" s="196"/>
      <c r="X1136" s="196"/>
      <c r="Y1136" s="196"/>
      <c r="Z1136" s="196"/>
      <c r="AA1136" s="196"/>
      <c r="AB1136" s="196"/>
      <c r="AC1136" s="115"/>
      <c r="AD1136" s="115"/>
      <c r="AE1136" s="115"/>
      <c r="AF1136" s="115"/>
      <c r="AG1136" s="115"/>
      <c r="AH1136" s="115"/>
      <c r="AI1136" s="115"/>
      <c r="AJ1136" s="115"/>
      <c r="AK1136" s="115"/>
      <c r="AL1136" s="115"/>
      <c r="AM1136" s="115"/>
    </row>
    <row r="1137" spans="1:39" x14ac:dyDescent="0.25">
      <c r="A1137" s="112"/>
      <c r="B1137" s="113"/>
      <c r="C1137" s="112"/>
      <c r="D1137" s="115"/>
      <c r="E1137" s="115"/>
      <c r="F1137" s="115"/>
      <c r="G1137" s="185"/>
      <c r="H1137" s="185"/>
      <c r="I1137" s="196"/>
      <c r="J1137" s="196"/>
      <c r="K1137" s="196"/>
      <c r="L1137" s="196"/>
      <c r="M1137" s="196"/>
      <c r="N1137" s="196"/>
      <c r="O1137" s="196"/>
      <c r="P1137" s="196"/>
      <c r="Q1137" s="196"/>
      <c r="R1137" s="196"/>
      <c r="S1137" s="196"/>
      <c r="T1137" s="196"/>
      <c r="U1137" s="196"/>
      <c r="V1137" s="196"/>
      <c r="W1137" s="196"/>
      <c r="X1137" s="196"/>
      <c r="Y1137" s="196"/>
      <c r="Z1137" s="196"/>
      <c r="AA1137" s="196"/>
      <c r="AB1137" s="196"/>
      <c r="AC1137" s="115"/>
      <c r="AD1137" s="115"/>
      <c r="AE1137" s="115"/>
      <c r="AF1137" s="115"/>
      <c r="AG1137" s="115"/>
      <c r="AH1137" s="115"/>
      <c r="AI1137" s="115"/>
      <c r="AJ1137" s="115"/>
      <c r="AK1137" s="115"/>
      <c r="AL1137" s="115"/>
      <c r="AM1137" s="115"/>
    </row>
    <row r="1138" spans="1:39" x14ac:dyDescent="0.25">
      <c r="A1138" s="112"/>
      <c r="B1138" s="113"/>
      <c r="C1138" s="112"/>
      <c r="D1138" s="115"/>
      <c r="E1138" s="115"/>
      <c r="F1138" s="115"/>
      <c r="G1138" s="185"/>
      <c r="H1138" s="185"/>
      <c r="I1138" s="196"/>
      <c r="J1138" s="196"/>
      <c r="K1138" s="196"/>
      <c r="L1138" s="196"/>
      <c r="M1138" s="196"/>
      <c r="N1138" s="196"/>
      <c r="O1138" s="196"/>
      <c r="P1138" s="196"/>
      <c r="Q1138" s="196"/>
      <c r="R1138" s="196"/>
      <c r="S1138" s="196"/>
      <c r="T1138" s="196"/>
      <c r="U1138" s="196"/>
      <c r="V1138" s="196"/>
      <c r="W1138" s="196"/>
      <c r="X1138" s="196"/>
      <c r="Y1138" s="196"/>
      <c r="Z1138" s="196"/>
      <c r="AA1138" s="196"/>
      <c r="AB1138" s="196"/>
      <c r="AC1138" s="115"/>
      <c r="AD1138" s="115"/>
      <c r="AE1138" s="115"/>
      <c r="AF1138" s="115"/>
      <c r="AG1138" s="115"/>
      <c r="AH1138" s="115"/>
      <c r="AI1138" s="115"/>
      <c r="AJ1138" s="115"/>
      <c r="AK1138" s="115"/>
      <c r="AL1138" s="115"/>
      <c r="AM1138" s="115"/>
    </row>
    <row r="1139" spans="1:39" x14ac:dyDescent="0.25">
      <c r="A1139" s="112"/>
      <c r="B1139" s="113"/>
      <c r="C1139" s="112"/>
      <c r="D1139" s="115"/>
      <c r="E1139" s="115"/>
      <c r="F1139" s="115"/>
      <c r="G1139" s="185"/>
      <c r="H1139" s="185"/>
      <c r="I1139" s="196"/>
      <c r="J1139" s="196"/>
      <c r="K1139" s="196"/>
      <c r="L1139" s="196"/>
      <c r="M1139" s="196"/>
      <c r="N1139" s="196"/>
      <c r="O1139" s="196"/>
      <c r="P1139" s="196"/>
      <c r="Q1139" s="196"/>
      <c r="R1139" s="196"/>
      <c r="S1139" s="196"/>
      <c r="T1139" s="196"/>
      <c r="U1139" s="196"/>
      <c r="V1139" s="196"/>
      <c r="W1139" s="196"/>
      <c r="X1139" s="196"/>
      <c r="Y1139" s="196"/>
      <c r="Z1139" s="196"/>
      <c r="AA1139" s="196"/>
      <c r="AB1139" s="196"/>
      <c r="AC1139" s="115"/>
      <c r="AD1139" s="115"/>
      <c r="AE1139" s="115"/>
      <c r="AF1139" s="115"/>
      <c r="AG1139" s="115"/>
      <c r="AH1139" s="115"/>
      <c r="AI1139" s="115"/>
      <c r="AJ1139" s="115"/>
      <c r="AK1139" s="115"/>
      <c r="AL1139" s="115"/>
      <c r="AM1139" s="115"/>
    </row>
    <row r="1140" spans="1:39" x14ac:dyDescent="0.25">
      <c r="A1140" s="112"/>
      <c r="B1140" s="113"/>
      <c r="C1140" s="112"/>
      <c r="D1140" s="115"/>
      <c r="E1140" s="115"/>
      <c r="F1140" s="115"/>
      <c r="G1140" s="185"/>
      <c r="H1140" s="185"/>
      <c r="I1140" s="196"/>
      <c r="J1140" s="196"/>
      <c r="K1140" s="196"/>
      <c r="L1140" s="196"/>
      <c r="M1140" s="196"/>
      <c r="N1140" s="196"/>
      <c r="O1140" s="196"/>
      <c r="P1140" s="196"/>
      <c r="Q1140" s="196"/>
      <c r="R1140" s="196"/>
      <c r="S1140" s="196"/>
      <c r="T1140" s="196"/>
      <c r="U1140" s="196"/>
      <c r="V1140" s="196"/>
      <c r="W1140" s="196"/>
      <c r="X1140" s="196"/>
      <c r="Y1140" s="196"/>
      <c r="Z1140" s="196"/>
      <c r="AA1140" s="196"/>
      <c r="AB1140" s="196"/>
      <c r="AC1140" s="115"/>
      <c r="AD1140" s="115"/>
      <c r="AE1140" s="115"/>
      <c r="AF1140" s="115"/>
      <c r="AG1140" s="115"/>
      <c r="AH1140" s="115"/>
      <c r="AI1140" s="115"/>
      <c r="AJ1140" s="115"/>
      <c r="AK1140" s="115"/>
      <c r="AL1140" s="115"/>
      <c r="AM1140" s="115"/>
    </row>
    <row r="1141" spans="1:39" x14ac:dyDescent="0.25">
      <c r="A1141" s="112"/>
      <c r="B1141" s="113"/>
      <c r="C1141" s="112"/>
      <c r="D1141" s="115"/>
      <c r="E1141" s="115"/>
      <c r="F1141" s="115"/>
      <c r="G1141" s="185"/>
      <c r="H1141" s="185"/>
      <c r="I1141" s="196"/>
      <c r="J1141" s="196"/>
      <c r="K1141" s="196"/>
      <c r="L1141" s="196"/>
      <c r="M1141" s="196"/>
      <c r="N1141" s="196"/>
      <c r="O1141" s="196"/>
      <c r="P1141" s="196"/>
      <c r="Q1141" s="196"/>
      <c r="R1141" s="196"/>
      <c r="S1141" s="196"/>
      <c r="T1141" s="196"/>
      <c r="U1141" s="196"/>
      <c r="V1141" s="196"/>
      <c r="W1141" s="196"/>
      <c r="X1141" s="196"/>
      <c r="Y1141" s="196"/>
      <c r="Z1141" s="196"/>
      <c r="AA1141" s="196"/>
      <c r="AB1141" s="196"/>
      <c r="AC1141" s="115"/>
      <c r="AD1141" s="115"/>
      <c r="AE1141" s="115"/>
      <c r="AF1141" s="115"/>
      <c r="AG1141" s="115"/>
      <c r="AH1141" s="115"/>
      <c r="AI1141" s="115"/>
      <c r="AJ1141" s="115"/>
      <c r="AK1141" s="115"/>
      <c r="AL1141" s="115"/>
      <c r="AM1141" s="115"/>
    </row>
    <row r="1142" spans="1:39" x14ac:dyDescent="0.25">
      <c r="A1142" s="112"/>
      <c r="B1142" s="113"/>
      <c r="C1142" s="112"/>
      <c r="D1142" s="115"/>
      <c r="E1142" s="115"/>
      <c r="F1142" s="115"/>
      <c r="G1142" s="185"/>
      <c r="H1142" s="185"/>
      <c r="I1142" s="196"/>
      <c r="J1142" s="196"/>
      <c r="K1142" s="196"/>
      <c r="L1142" s="196"/>
      <c r="M1142" s="196"/>
      <c r="N1142" s="196"/>
      <c r="O1142" s="196"/>
      <c r="P1142" s="196"/>
      <c r="Q1142" s="196"/>
      <c r="R1142" s="196"/>
      <c r="S1142" s="196"/>
      <c r="T1142" s="196"/>
      <c r="U1142" s="196"/>
      <c r="V1142" s="196"/>
      <c r="W1142" s="196"/>
      <c r="X1142" s="196"/>
      <c r="Y1142" s="196"/>
      <c r="Z1142" s="196"/>
      <c r="AA1142" s="196"/>
      <c r="AB1142" s="196"/>
      <c r="AC1142" s="115"/>
      <c r="AD1142" s="115"/>
      <c r="AE1142" s="115"/>
      <c r="AF1142" s="115"/>
      <c r="AG1142" s="115"/>
      <c r="AH1142" s="115"/>
      <c r="AI1142" s="115"/>
      <c r="AJ1142" s="115"/>
      <c r="AK1142" s="115"/>
      <c r="AL1142" s="115"/>
      <c r="AM1142" s="115"/>
    </row>
    <row r="1143" spans="1:39" x14ac:dyDescent="0.25">
      <c r="A1143" s="112"/>
      <c r="B1143" s="113"/>
      <c r="C1143" s="112"/>
      <c r="D1143" s="115"/>
      <c r="E1143" s="115"/>
      <c r="F1143" s="115"/>
      <c r="G1143" s="185"/>
      <c r="H1143" s="185"/>
      <c r="I1143" s="196"/>
      <c r="J1143" s="196"/>
      <c r="K1143" s="196"/>
      <c r="L1143" s="196"/>
      <c r="M1143" s="196"/>
      <c r="N1143" s="196"/>
      <c r="O1143" s="196"/>
      <c r="P1143" s="196"/>
      <c r="Q1143" s="196"/>
      <c r="R1143" s="196"/>
      <c r="S1143" s="196"/>
      <c r="T1143" s="196"/>
      <c r="U1143" s="196"/>
      <c r="V1143" s="196"/>
      <c r="W1143" s="196"/>
      <c r="X1143" s="196"/>
      <c r="Y1143" s="196"/>
      <c r="Z1143" s="196"/>
      <c r="AA1143" s="196"/>
      <c r="AB1143" s="196"/>
      <c r="AC1143" s="115"/>
      <c r="AD1143" s="115"/>
      <c r="AE1143" s="115"/>
      <c r="AF1143" s="115"/>
      <c r="AG1143" s="115"/>
      <c r="AH1143" s="115"/>
      <c r="AI1143" s="115"/>
      <c r="AJ1143" s="115"/>
      <c r="AK1143" s="115"/>
      <c r="AL1143" s="115"/>
      <c r="AM1143" s="115"/>
    </row>
    <row r="1144" spans="1:39" x14ac:dyDescent="0.25">
      <c r="A1144" s="112"/>
      <c r="B1144" s="113"/>
      <c r="C1144" s="112"/>
      <c r="D1144" s="115"/>
      <c r="E1144" s="115"/>
      <c r="F1144" s="115"/>
      <c r="G1144" s="185"/>
      <c r="H1144" s="185"/>
      <c r="I1144" s="196"/>
      <c r="J1144" s="196"/>
      <c r="K1144" s="196"/>
      <c r="L1144" s="196"/>
      <c r="M1144" s="196"/>
      <c r="N1144" s="196"/>
      <c r="O1144" s="196"/>
      <c r="P1144" s="196"/>
      <c r="Q1144" s="196"/>
      <c r="R1144" s="196"/>
      <c r="S1144" s="196"/>
      <c r="T1144" s="196"/>
      <c r="U1144" s="196"/>
      <c r="V1144" s="196"/>
      <c r="W1144" s="196"/>
      <c r="X1144" s="196"/>
      <c r="Y1144" s="196"/>
      <c r="Z1144" s="196"/>
      <c r="AA1144" s="196"/>
      <c r="AB1144" s="196"/>
      <c r="AC1144" s="115"/>
      <c r="AD1144" s="115"/>
      <c r="AE1144" s="115"/>
      <c r="AF1144" s="115"/>
      <c r="AG1144" s="115"/>
      <c r="AH1144" s="115"/>
      <c r="AI1144" s="115"/>
      <c r="AJ1144" s="115"/>
      <c r="AK1144" s="115"/>
      <c r="AL1144" s="115"/>
      <c r="AM1144" s="115"/>
    </row>
    <row r="1145" spans="1:39" x14ac:dyDescent="0.25">
      <c r="A1145" s="112"/>
      <c r="B1145" s="113"/>
      <c r="C1145" s="112"/>
      <c r="D1145" s="115"/>
      <c r="E1145" s="115"/>
      <c r="F1145" s="115"/>
      <c r="G1145" s="185"/>
      <c r="H1145" s="185"/>
      <c r="I1145" s="196"/>
      <c r="J1145" s="196"/>
      <c r="K1145" s="196"/>
      <c r="L1145" s="196"/>
      <c r="M1145" s="196"/>
      <c r="N1145" s="196"/>
      <c r="O1145" s="196"/>
      <c r="P1145" s="196"/>
      <c r="Q1145" s="196"/>
      <c r="R1145" s="196"/>
      <c r="S1145" s="196"/>
      <c r="T1145" s="196"/>
      <c r="U1145" s="196"/>
      <c r="V1145" s="196"/>
      <c r="W1145" s="196"/>
      <c r="X1145" s="196"/>
      <c r="Y1145" s="196"/>
      <c r="Z1145" s="196"/>
      <c r="AA1145" s="196"/>
      <c r="AB1145" s="196"/>
      <c r="AC1145" s="115"/>
      <c r="AD1145" s="115"/>
      <c r="AE1145" s="115"/>
      <c r="AF1145" s="115"/>
      <c r="AG1145" s="115"/>
      <c r="AH1145" s="115"/>
      <c r="AI1145" s="115"/>
      <c r="AJ1145" s="115"/>
      <c r="AK1145" s="115"/>
      <c r="AL1145" s="115"/>
      <c r="AM1145" s="115"/>
    </row>
    <row r="1146" spans="1:39" x14ac:dyDescent="0.25">
      <c r="A1146" s="112"/>
      <c r="B1146" s="113"/>
      <c r="C1146" s="112"/>
      <c r="D1146" s="115"/>
      <c r="E1146" s="115"/>
      <c r="F1146" s="115"/>
      <c r="G1146" s="185"/>
      <c r="H1146" s="185"/>
      <c r="I1146" s="196"/>
      <c r="J1146" s="196"/>
      <c r="K1146" s="196"/>
      <c r="L1146" s="196"/>
      <c r="M1146" s="196"/>
      <c r="N1146" s="196"/>
      <c r="O1146" s="196"/>
      <c r="P1146" s="196"/>
      <c r="Q1146" s="196"/>
      <c r="R1146" s="196"/>
      <c r="S1146" s="196"/>
      <c r="T1146" s="196"/>
      <c r="U1146" s="196"/>
      <c r="V1146" s="196"/>
      <c r="W1146" s="196"/>
      <c r="X1146" s="196"/>
      <c r="Y1146" s="196"/>
      <c r="Z1146" s="196"/>
      <c r="AA1146" s="196"/>
      <c r="AB1146" s="196"/>
      <c r="AC1146" s="115"/>
      <c r="AD1146" s="115"/>
      <c r="AE1146" s="115"/>
      <c r="AF1146" s="115"/>
      <c r="AG1146" s="115"/>
      <c r="AH1146" s="115"/>
      <c r="AI1146" s="115"/>
      <c r="AJ1146" s="115"/>
      <c r="AK1146" s="115"/>
      <c r="AL1146" s="115"/>
      <c r="AM1146" s="115"/>
    </row>
    <row r="1147" spans="1:39" x14ac:dyDescent="0.25">
      <c r="A1147" s="112"/>
      <c r="B1147" s="113"/>
      <c r="C1147" s="112"/>
      <c r="D1147" s="115"/>
      <c r="E1147" s="115"/>
      <c r="F1147" s="115"/>
      <c r="G1147" s="185"/>
      <c r="H1147" s="185"/>
      <c r="I1147" s="196"/>
      <c r="J1147" s="196"/>
      <c r="K1147" s="196"/>
      <c r="L1147" s="196"/>
      <c r="M1147" s="196"/>
      <c r="N1147" s="196"/>
      <c r="O1147" s="196"/>
      <c r="P1147" s="196"/>
      <c r="Q1147" s="196"/>
      <c r="R1147" s="196"/>
      <c r="S1147" s="196"/>
      <c r="T1147" s="196"/>
      <c r="U1147" s="196"/>
      <c r="V1147" s="196"/>
      <c r="W1147" s="196"/>
      <c r="X1147" s="196"/>
      <c r="Y1147" s="196"/>
      <c r="Z1147" s="196"/>
      <c r="AA1147" s="196"/>
      <c r="AB1147" s="196"/>
      <c r="AC1147" s="115"/>
      <c r="AD1147" s="115"/>
      <c r="AE1147" s="115"/>
      <c r="AF1147" s="115"/>
      <c r="AG1147" s="115"/>
      <c r="AH1147" s="115"/>
      <c r="AI1147" s="115"/>
      <c r="AJ1147" s="115"/>
      <c r="AK1147" s="115"/>
      <c r="AL1147" s="115"/>
      <c r="AM1147" s="115"/>
    </row>
    <row r="1148" spans="1:39" x14ac:dyDescent="0.25">
      <c r="A1148" s="112"/>
      <c r="B1148" s="113"/>
      <c r="C1148" s="112"/>
      <c r="D1148" s="115"/>
      <c r="E1148" s="115"/>
      <c r="F1148" s="115"/>
      <c r="G1148" s="185"/>
      <c r="H1148" s="185"/>
      <c r="I1148" s="196"/>
      <c r="J1148" s="196"/>
      <c r="K1148" s="196"/>
      <c r="L1148" s="196"/>
      <c r="M1148" s="196"/>
      <c r="N1148" s="196"/>
      <c r="O1148" s="196"/>
      <c r="P1148" s="196"/>
      <c r="Q1148" s="196"/>
      <c r="R1148" s="196"/>
      <c r="S1148" s="196"/>
      <c r="T1148" s="196"/>
      <c r="U1148" s="196"/>
      <c r="V1148" s="196"/>
      <c r="W1148" s="196"/>
      <c r="X1148" s="196"/>
      <c r="Y1148" s="196"/>
      <c r="Z1148" s="196"/>
      <c r="AA1148" s="196"/>
      <c r="AB1148" s="196"/>
      <c r="AC1148" s="115"/>
      <c r="AD1148" s="115"/>
      <c r="AE1148" s="115"/>
      <c r="AF1148" s="115"/>
      <c r="AG1148" s="115"/>
      <c r="AH1148" s="115"/>
      <c r="AI1148" s="115"/>
      <c r="AJ1148" s="115"/>
      <c r="AK1148" s="115"/>
      <c r="AL1148" s="115"/>
      <c r="AM1148" s="115"/>
    </row>
    <row r="1149" spans="1:39" x14ac:dyDescent="0.25">
      <c r="A1149" s="112"/>
      <c r="B1149" s="113"/>
      <c r="C1149" s="112"/>
      <c r="D1149" s="115"/>
      <c r="E1149" s="115"/>
      <c r="F1149" s="115"/>
      <c r="G1149" s="185"/>
      <c r="H1149" s="185"/>
      <c r="I1149" s="196"/>
      <c r="J1149" s="196"/>
      <c r="K1149" s="196"/>
      <c r="L1149" s="196"/>
      <c r="M1149" s="196"/>
      <c r="N1149" s="196"/>
      <c r="O1149" s="196"/>
      <c r="P1149" s="196"/>
      <c r="Q1149" s="196"/>
      <c r="R1149" s="196"/>
      <c r="S1149" s="196"/>
      <c r="T1149" s="196"/>
      <c r="U1149" s="196"/>
      <c r="V1149" s="196"/>
      <c r="W1149" s="196"/>
      <c r="X1149" s="196"/>
      <c r="Y1149" s="196"/>
      <c r="Z1149" s="196"/>
      <c r="AA1149" s="196"/>
      <c r="AB1149" s="196"/>
      <c r="AC1149" s="115"/>
      <c r="AD1149" s="115"/>
      <c r="AE1149" s="115"/>
      <c r="AF1149" s="115"/>
      <c r="AG1149" s="115"/>
      <c r="AH1149" s="115"/>
      <c r="AI1149" s="115"/>
      <c r="AJ1149" s="115"/>
      <c r="AK1149" s="115"/>
      <c r="AL1149" s="115"/>
      <c r="AM1149" s="115"/>
    </row>
    <row r="1150" spans="1:39" x14ac:dyDescent="0.25">
      <c r="A1150" s="112"/>
      <c r="B1150" s="113"/>
      <c r="C1150" s="112"/>
      <c r="D1150" s="115"/>
      <c r="E1150" s="115"/>
      <c r="F1150" s="115"/>
      <c r="G1150" s="185"/>
      <c r="H1150" s="185"/>
      <c r="I1150" s="196"/>
      <c r="J1150" s="196"/>
      <c r="K1150" s="196"/>
      <c r="L1150" s="196"/>
      <c r="M1150" s="196"/>
      <c r="N1150" s="196"/>
      <c r="O1150" s="196"/>
      <c r="P1150" s="196"/>
      <c r="Q1150" s="196"/>
      <c r="R1150" s="196"/>
      <c r="S1150" s="196"/>
      <c r="T1150" s="196"/>
      <c r="U1150" s="196"/>
      <c r="V1150" s="196"/>
      <c r="W1150" s="196"/>
      <c r="X1150" s="196"/>
      <c r="Y1150" s="196"/>
      <c r="Z1150" s="196"/>
      <c r="AA1150" s="196"/>
      <c r="AB1150" s="196"/>
      <c r="AC1150" s="115"/>
      <c r="AD1150" s="115"/>
      <c r="AE1150" s="115"/>
      <c r="AF1150" s="115"/>
      <c r="AG1150" s="115"/>
      <c r="AH1150" s="115"/>
      <c r="AI1150" s="115"/>
      <c r="AJ1150" s="115"/>
      <c r="AK1150" s="115"/>
      <c r="AL1150" s="115"/>
      <c r="AM1150" s="115"/>
    </row>
    <row r="1151" spans="1:39" x14ac:dyDescent="0.25">
      <c r="A1151" s="112"/>
      <c r="B1151" s="113"/>
      <c r="C1151" s="112"/>
      <c r="D1151" s="115"/>
      <c r="E1151" s="115"/>
      <c r="F1151" s="115"/>
      <c r="G1151" s="185"/>
      <c r="H1151" s="185"/>
      <c r="I1151" s="196"/>
      <c r="J1151" s="196"/>
      <c r="K1151" s="196"/>
      <c r="L1151" s="196"/>
      <c r="M1151" s="196"/>
      <c r="N1151" s="196"/>
      <c r="O1151" s="196"/>
      <c r="P1151" s="196"/>
      <c r="Q1151" s="196"/>
      <c r="R1151" s="196"/>
      <c r="S1151" s="196"/>
      <c r="T1151" s="196"/>
      <c r="U1151" s="196"/>
      <c r="V1151" s="196"/>
      <c r="W1151" s="196"/>
      <c r="X1151" s="196"/>
      <c r="Y1151" s="196"/>
      <c r="Z1151" s="196"/>
      <c r="AA1151" s="196"/>
      <c r="AB1151" s="196"/>
      <c r="AC1151" s="115"/>
      <c r="AD1151" s="115"/>
      <c r="AE1151" s="115"/>
      <c r="AF1151" s="115"/>
      <c r="AG1151" s="115"/>
      <c r="AH1151" s="115"/>
      <c r="AI1151" s="115"/>
      <c r="AJ1151" s="115"/>
      <c r="AK1151" s="115"/>
      <c r="AL1151" s="115"/>
      <c r="AM1151" s="115"/>
    </row>
    <row r="1152" spans="1:39" x14ac:dyDescent="0.25">
      <c r="A1152" s="112"/>
      <c r="B1152" s="113"/>
      <c r="C1152" s="112"/>
      <c r="D1152" s="115"/>
      <c r="E1152" s="115"/>
      <c r="F1152" s="115"/>
      <c r="G1152" s="185"/>
      <c r="H1152" s="185"/>
      <c r="I1152" s="196"/>
      <c r="J1152" s="196"/>
      <c r="K1152" s="196"/>
      <c r="L1152" s="196"/>
      <c r="M1152" s="196"/>
      <c r="N1152" s="196"/>
      <c r="O1152" s="196"/>
      <c r="P1152" s="196"/>
      <c r="Q1152" s="196"/>
      <c r="R1152" s="196"/>
      <c r="S1152" s="196"/>
      <c r="T1152" s="196"/>
      <c r="U1152" s="196"/>
      <c r="V1152" s="196"/>
      <c r="W1152" s="196"/>
      <c r="X1152" s="196"/>
      <c r="Y1152" s="196"/>
      <c r="Z1152" s="196"/>
      <c r="AA1152" s="196"/>
      <c r="AB1152" s="196"/>
      <c r="AC1152" s="115"/>
      <c r="AD1152" s="115"/>
      <c r="AE1152" s="115"/>
      <c r="AF1152" s="115"/>
      <c r="AG1152" s="115"/>
      <c r="AH1152" s="115"/>
      <c r="AI1152" s="115"/>
      <c r="AJ1152" s="115"/>
      <c r="AK1152" s="115"/>
      <c r="AL1152" s="115"/>
      <c r="AM1152" s="115"/>
    </row>
    <row r="1153" spans="1:39" x14ac:dyDescent="0.25">
      <c r="A1153" s="112"/>
      <c r="B1153" s="113"/>
      <c r="C1153" s="112"/>
      <c r="D1153" s="115"/>
      <c r="E1153" s="115"/>
      <c r="F1153" s="115"/>
      <c r="G1153" s="185"/>
      <c r="H1153" s="185"/>
      <c r="I1153" s="196"/>
      <c r="J1153" s="196"/>
      <c r="K1153" s="196"/>
      <c r="L1153" s="196"/>
      <c r="M1153" s="196"/>
      <c r="N1153" s="196"/>
      <c r="O1153" s="196"/>
      <c r="P1153" s="196"/>
      <c r="Q1153" s="196"/>
      <c r="R1153" s="196"/>
      <c r="S1153" s="196"/>
      <c r="T1153" s="196"/>
      <c r="U1153" s="196"/>
      <c r="V1153" s="196"/>
      <c r="W1153" s="196"/>
      <c r="X1153" s="196"/>
      <c r="Y1153" s="196"/>
      <c r="Z1153" s="196"/>
      <c r="AA1153" s="196"/>
      <c r="AB1153" s="196"/>
      <c r="AC1153" s="115"/>
      <c r="AD1153" s="115"/>
      <c r="AE1153" s="115"/>
      <c r="AF1153" s="115"/>
      <c r="AG1153" s="115"/>
      <c r="AH1153" s="115"/>
      <c r="AI1153" s="115"/>
      <c r="AJ1153" s="115"/>
      <c r="AK1153" s="115"/>
      <c r="AL1153" s="115"/>
      <c r="AM1153" s="115"/>
    </row>
    <row r="1154" spans="1:39" x14ac:dyDescent="0.25">
      <c r="A1154" s="112"/>
      <c r="B1154" s="113"/>
      <c r="C1154" s="112"/>
      <c r="D1154" s="115"/>
      <c r="E1154" s="115"/>
      <c r="F1154" s="115"/>
      <c r="G1154" s="185"/>
      <c r="H1154" s="185"/>
      <c r="I1154" s="196"/>
      <c r="J1154" s="196"/>
      <c r="K1154" s="196"/>
      <c r="L1154" s="196"/>
      <c r="M1154" s="196"/>
      <c r="N1154" s="196"/>
      <c r="O1154" s="196"/>
      <c r="P1154" s="196"/>
      <c r="Q1154" s="196"/>
      <c r="R1154" s="196"/>
      <c r="S1154" s="196"/>
      <c r="T1154" s="196"/>
      <c r="U1154" s="196"/>
      <c r="V1154" s="196"/>
      <c r="W1154" s="196"/>
      <c r="X1154" s="196"/>
      <c r="Y1154" s="196"/>
      <c r="Z1154" s="196"/>
      <c r="AA1154" s="196"/>
      <c r="AB1154" s="196"/>
      <c r="AC1154" s="115"/>
      <c r="AD1154" s="115"/>
      <c r="AE1154" s="115"/>
      <c r="AF1154" s="115"/>
      <c r="AG1154" s="115"/>
      <c r="AH1154" s="115"/>
      <c r="AI1154" s="115"/>
      <c r="AJ1154" s="115"/>
      <c r="AK1154" s="115"/>
      <c r="AL1154" s="115"/>
      <c r="AM1154" s="115"/>
    </row>
    <row r="1155" spans="1:39" x14ac:dyDescent="0.25">
      <c r="A1155" s="112"/>
      <c r="B1155" s="113"/>
      <c r="C1155" s="112"/>
      <c r="D1155" s="115"/>
      <c r="E1155" s="115"/>
      <c r="F1155" s="115"/>
      <c r="G1155" s="185"/>
      <c r="H1155" s="185"/>
      <c r="I1155" s="196"/>
      <c r="J1155" s="196"/>
      <c r="K1155" s="196"/>
      <c r="L1155" s="196"/>
      <c r="M1155" s="196"/>
      <c r="N1155" s="196"/>
      <c r="O1155" s="196"/>
      <c r="P1155" s="196"/>
      <c r="Q1155" s="196"/>
      <c r="R1155" s="196"/>
      <c r="S1155" s="196"/>
      <c r="T1155" s="196"/>
      <c r="U1155" s="196"/>
      <c r="V1155" s="196"/>
      <c r="W1155" s="196"/>
      <c r="X1155" s="196"/>
      <c r="Y1155" s="196"/>
      <c r="Z1155" s="196"/>
      <c r="AA1155" s="196"/>
      <c r="AB1155" s="196"/>
      <c r="AC1155" s="115"/>
      <c r="AD1155" s="115"/>
      <c r="AE1155" s="115"/>
      <c r="AF1155" s="115"/>
      <c r="AG1155" s="115"/>
      <c r="AH1155" s="115"/>
      <c r="AI1155" s="115"/>
      <c r="AJ1155" s="115"/>
      <c r="AK1155" s="115"/>
      <c r="AL1155" s="115"/>
      <c r="AM1155" s="115"/>
    </row>
    <row r="1156" spans="1:39" x14ac:dyDescent="0.25">
      <c r="A1156" s="112"/>
      <c r="B1156" s="113"/>
      <c r="C1156" s="112"/>
      <c r="D1156" s="115"/>
      <c r="E1156" s="115"/>
      <c r="F1156" s="115"/>
      <c r="G1156" s="185"/>
      <c r="H1156" s="185"/>
      <c r="I1156" s="196"/>
      <c r="J1156" s="196"/>
      <c r="K1156" s="196"/>
      <c r="L1156" s="196"/>
      <c r="M1156" s="196"/>
      <c r="N1156" s="196"/>
      <c r="O1156" s="196"/>
      <c r="P1156" s="196"/>
      <c r="Q1156" s="196"/>
      <c r="R1156" s="196"/>
      <c r="S1156" s="196"/>
      <c r="T1156" s="196"/>
      <c r="U1156" s="196"/>
      <c r="V1156" s="196"/>
      <c r="W1156" s="196"/>
      <c r="X1156" s="196"/>
      <c r="Y1156" s="196"/>
      <c r="Z1156" s="196"/>
      <c r="AA1156" s="196"/>
      <c r="AB1156" s="196"/>
      <c r="AC1156" s="115"/>
      <c r="AD1156" s="115"/>
      <c r="AE1156" s="115"/>
      <c r="AF1156" s="115"/>
      <c r="AG1156" s="115"/>
      <c r="AH1156" s="115"/>
      <c r="AI1156" s="115"/>
      <c r="AJ1156" s="115"/>
      <c r="AK1156" s="115"/>
      <c r="AL1156" s="115"/>
      <c r="AM1156" s="115"/>
    </row>
    <row r="1157" spans="1:39" x14ac:dyDescent="0.25">
      <c r="A1157" s="112"/>
      <c r="B1157" s="113"/>
      <c r="C1157" s="112"/>
      <c r="D1157" s="115"/>
      <c r="E1157" s="115"/>
      <c r="F1157" s="115"/>
      <c r="G1157" s="185"/>
      <c r="H1157" s="185"/>
      <c r="I1157" s="196"/>
      <c r="J1157" s="196"/>
      <c r="K1157" s="196"/>
      <c r="L1157" s="196"/>
      <c r="M1157" s="196"/>
      <c r="N1157" s="196"/>
      <c r="O1157" s="196"/>
      <c r="P1157" s="196"/>
      <c r="Q1157" s="196"/>
      <c r="R1157" s="196"/>
      <c r="S1157" s="196"/>
      <c r="T1157" s="196"/>
      <c r="U1157" s="196"/>
      <c r="V1157" s="196"/>
      <c r="W1157" s="196"/>
      <c r="X1157" s="196"/>
      <c r="Y1157" s="196"/>
      <c r="Z1157" s="196"/>
      <c r="AA1157" s="196"/>
      <c r="AB1157" s="196"/>
      <c r="AC1157" s="115"/>
      <c r="AD1157" s="115"/>
      <c r="AE1157" s="115"/>
      <c r="AF1157" s="115"/>
      <c r="AG1157" s="115"/>
      <c r="AH1157" s="115"/>
      <c r="AI1157" s="115"/>
      <c r="AJ1157" s="115"/>
      <c r="AK1157" s="115"/>
      <c r="AL1157" s="115"/>
      <c r="AM1157" s="115"/>
    </row>
    <row r="1158" spans="1:39" x14ac:dyDescent="0.25">
      <c r="A1158" s="112"/>
      <c r="B1158" s="113"/>
      <c r="C1158" s="112"/>
      <c r="D1158" s="115"/>
      <c r="E1158" s="115"/>
      <c r="F1158" s="115"/>
      <c r="G1158" s="185"/>
      <c r="H1158" s="185"/>
      <c r="I1158" s="196"/>
      <c r="J1158" s="196"/>
      <c r="K1158" s="196"/>
      <c r="L1158" s="196"/>
      <c r="M1158" s="196"/>
      <c r="N1158" s="196"/>
      <c r="O1158" s="196"/>
      <c r="P1158" s="196"/>
      <c r="Q1158" s="196"/>
      <c r="R1158" s="196"/>
      <c r="S1158" s="196"/>
      <c r="T1158" s="196"/>
      <c r="U1158" s="196"/>
      <c r="V1158" s="196"/>
      <c r="W1158" s="196"/>
      <c r="X1158" s="196"/>
      <c r="Y1158" s="196"/>
      <c r="Z1158" s="196"/>
      <c r="AA1158" s="196"/>
      <c r="AB1158" s="196"/>
      <c r="AC1158" s="115"/>
      <c r="AD1158" s="115"/>
      <c r="AE1158" s="115"/>
      <c r="AF1158" s="115"/>
      <c r="AG1158" s="115"/>
      <c r="AH1158" s="115"/>
      <c r="AI1158" s="115"/>
      <c r="AJ1158" s="115"/>
      <c r="AK1158" s="115"/>
      <c r="AL1158" s="115"/>
      <c r="AM1158" s="115"/>
    </row>
    <row r="1159" spans="1:39" x14ac:dyDescent="0.25">
      <c r="A1159" s="112"/>
      <c r="B1159" s="113"/>
      <c r="C1159" s="112"/>
      <c r="D1159" s="115"/>
      <c r="E1159" s="115"/>
      <c r="F1159" s="115"/>
      <c r="G1159" s="185"/>
      <c r="H1159" s="185"/>
      <c r="I1159" s="196"/>
      <c r="J1159" s="196"/>
      <c r="K1159" s="196"/>
      <c r="L1159" s="196"/>
      <c r="M1159" s="196"/>
      <c r="N1159" s="196"/>
      <c r="O1159" s="196"/>
      <c r="P1159" s="196"/>
      <c r="Q1159" s="196"/>
      <c r="R1159" s="196"/>
      <c r="S1159" s="196"/>
      <c r="T1159" s="196"/>
      <c r="U1159" s="196"/>
      <c r="V1159" s="196"/>
      <c r="W1159" s="196"/>
      <c r="X1159" s="196"/>
      <c r="Y1159" s="196"/>
      <c r="Z1159" s="196"/>
      <c r="AA1159" s="196"/>
      <c r="AB1159" s="196"/>
      <c r="AC1159" s="115"/>
      <c r="AD1159" s="115"/>
      <c r="AE1159" s="115"/>
      <c r="AF1159" s="115"/>
      <c r="AG1159" s="115"/>
      <c r="AH1159" s="115"/>
      <c r="AI1159" s="115"/>
      <c r="AJ1159" s="115"/>
      <c r="AK1159" s="115"/>
      <c r="AL1159" s="115"/>
      <c r="AM1159" s="115"/>
    </row>
    <row r="1160" spans="1:39" x14ac:dyDescent="0.25">
      <c r="A1160" s="112"/>
      <c r="B1160" s="113"/>
      <c r="C1160" s="112"/>
      <c r="D1160" s="115"/>
      <c r="E1160" s="115"/>
      <c r="F1160" s="115"/>
      <c r="G1160" s="185"/>
      <c r="H1160" s="185"/>
      <c r="I1160" s="196"/>
      <c r="J1160" s="196"/>
      <c r="K1160" s="196"/>
      <c r="L1160" s="196"/>
      <c r="M1160" s="196"/>
      <c r="N1160" s="196"/>
      <c r="O1160" s="196"/>
      <c r="P1160" s="196"/>
      <c r="Q1160" s="196"/>
      <c r="R1160" s="196"/>
      <c r="S1160" s="196"/>
      <c r="T1160" s="196"/>
      <c r="U1160" s="196"/>
      <c r="V1160" s="196"/>
      <c r="W1160" s="196"/>
      <c r="X1160" s="196"/>
      <c r="Y1160" s="196"/>
      <c r="Z1160" s="196"/>
      <c r="AA1160" s="196"/>
      <c r="AB1160" s="196"/>
      <c r="AC1160" s="115"/>
      <c r="AD1160" s="115"/>
      <c r="AE1160" s="115"/>
      <c r="AF1160" s="115"/>
      <c r="AG1160" s="115"/>
      <c r="AH1160" s="115"/>
      <c r="AI1160" s="115"/>
      <c r="AJ1160" s="115"/>
      <c r="AK1160" s="115"/>
      <c r="AL1160" s="115"/>
      <c r="AM1160" s="115"/>
    </row>
    <row r="1161" spans="1:39" x14ac:dyDescent="0.25">
      <c r="A1161" s="112"/>
      <c r="B1161" s="113"/>
      <c r="C1161" s="112"/>
      <c r="D1161" s="115"/>
      <c r="E1161" s="115"/>
      <c r="F1161" s="115"/>
      <c r="G1161" s="185"/>
      <c r="H1161" s="185"/>
      <c r="I1161" s="196"/>
      <c r="J1161" s="196"/>
      <c r="K1161" s="196"/>
      <c r="L1161" s="196"/>
      <c r="M1161" s="196"/>
      <c r="N1161" s="196"/>
      <c r="O1161" s="196"/>
      <c r="P1161" s="196"/>
      <c r="Q1161" s="196"/>
      <c r="R1161" s="196"/>
      <c r="S1161" s="196"/>
      <c r="T1161" s="196"/>
      <c r="U1161" s="196"/>
      <c r="V1161" s="196"/>
      <c r="W1161" s="196"/>
      <c r="X1161" s="196"/>
      <c r="Y1161" s="196"/>
      <c r="Z1161" s="196"/>
      <c r="AA1161" s="196"/>
      <c r="AB1161" s="196"/>
      <c r="AC1161" s="115"/>
      <c r="AD1161" s="115"/>
      <c r="AE1161" s="115"/>
      <c r="AF1161" s="115"/>
      <c r="AG1161" s="115"/>
      <c r="AH1161" s="115"/>
      <c r="AI1161" s="115"/>
      <c r="AJ1161" s="115"/>
      <c r="AK1161" s="115"/>
      <c r="AL1161" s="115"/>
      <c r="AM1161" s="115"/>
    </row>
    <row r="1162" spans="1:39" x14ac:dyDescent="0.25">
      <c r="A1162" s="112"/>
      <c r="B1162" s="113"/>
      <c r="C1162" s="112"/>
      <c r="D1162" s="115"/>
      <c r="E1162" s="115"/>
      <c r="F1162" s="115"/>
      <c r="G1162" s="185"/>
      <c r="H1162" s="185"/>
      <c r="I1162" s="196"/>
      <c r="J1162" s="196"/>
      <c r="K1162" s="196"/>
      <c r="L1162" s="196"/>
      <c r="M1162" s="196"/>
      <c r="N1162" s="196"/>
      <c r="O1162" s="196"/>
      <c r="P1162" s="196"/>
      <c r="Q1162" s="196"/>
      <c r="R1162" s="196"/>
      <c r="S1162" s="196"/>
      <c r="T1162" s="196"/>
      <c r="U1162" s="196"/>
      <c r="V1162" s="196"/>
      <c r="W1162" s="196"/>
      <c r="X1162" s="196"/>
      <c r="Y1162" s="196"/>
      <c r="Z1162" s="196"/>
      <c r="AA1162" s="196"/>
      <c r="AB1162" s="196"/>
      <c r="AC1162" s="115"/>
      <c r="AD1162" s="115"/>
      <c r="AE1162" s="115"/>
      <c r="AF1162" s="115"/>
      <c r="AG1162" s="115"/>
      <c r="AH1162" s="115"/>
      <c r="AI1162" s="115"/>
      <c r="AJ1162" s="115"/>
      <c r="AK1162" s="115"/>
      <c r="AL1162" s="115"/>
      <c r="AM1162" s="115"/>
    </row>
    <row r="1163" spans="1:39" x14ac:dyDescent="0.25">
      <c r="A1163" s="112"/>
      <c r="B1163" s="113"/>
      <c r="C1163" s="112"/>
      <c r="D1163" s="115"/>
      <c r="E1163" s="115"/>
      <c r="F1163" s="115"/>
      <c r="G1163" s="185"/>
      <c r="H1163" s="185"/>
      <c r="I1163" s="196"/>
      <c r="J1163" s="196"/>
      <c r="K1163" s="196"/>
      <c r="L1163" s="196"/>
      <c r="M1163" s="196"/>
      <c r="N1163" s="196"/>
      <c r="O1163" s="196"/>
      <c r="P1163" s="196"/>
      <c r="Q1163" s="196"/>
      <c r="R1163" s="196"/>
      <c r="S1163" s="196"/>
      <c r="T1163" s="196"/>
      <c r="U1163" s="196"/>
      <c r="V1163" s="196"/>
      <c r="W1163" s="196"/>
      <c r="X1163" s="196"/>
      <c r="Y1163" s="196"/>
      <c r="Z1163" s="196"/>
      <c r="AA1163" s="196"/>
      <c r="AB1163" s="196"/>
      <c r="AC1163" s="115"/>
      <c r="AD1163" s="115"/>
      <c r="AE1163" s="115"/>
      <c r="AF1163" s="115"/>
      <c r="AG1163" s="115"/>
      <c r="AH1163" s="115"/>
      <c r="AI1163" s="115"/>
      <c r="AJ1163" s="115"/>
      <c r="AK1163" s="115"/>
      <c r="AL1163" s="115"/>
      <c r="AM1163" s="115"/>
    </row>
    <row r="1164" spans="1:39" x14ac:dyDescent="0.25">
      <c r="A1164" s="112"/>
      <c r="B1164" s="113"/>
      <c r="C1164" s="112"/>
      <c r="D1164" s="115"/>
      <c r="E1164" s="115"/>
      <c r="F1164" s="115"/>
      <c r="G1164" s="185"/>
      <c r="H1164" s="185"/>
      <c r="I1164" s="196"/>
      <c r="J1164" s="196"/>
      <c r="K1164" s="196"/>
      <c r="L1164" s="196"/>
      <c r="M1164" s="196"/>
      <c r="N1164" s="196"/>
      <c r="O1164" s="196"/>
      <c r="P1164" s="196"/>
      <c r="Q1164" s="196"/>
      <c r="R1164" s="196"/>
      <c r="S1164" s="196"/>
      <c r="T1164" s="196"/>
      <c r="U1164" s="196"/>
      <c r="V1164" s="196"/>
      <c r="W1164" s="196"/>
      <c r="X1164" s="196"/>
      <c r="Y1164" s="196"/>
      <c r="Z1164" s="196"/>
      <c r="AA1164" s="196"/>
      <c r="AB1164" s="196"/>
      <c r="AC1164" s="115"/>
      <c r="AD1164" s="115"/>
      <c r="AE1164" s="115"/>
      <c r="AF1164" s="115"/>
      <c r="AG1164" s="115"/>
      <c r="AH1164" s="115"/>
      <c r="AI1164" s="115"/>
      <c r="AJ1164" s="115"/>
      <c r="AK1164" s="115"/>
      <c r="AL1164" s="115"/>
      <c r="AM1164" s="115"/>
    </row>
    <row r="1165" spans="1:39" x14ac:dyDescent="0.25">
      <c r="A1165" s="112"/>
      <c r="B1165" s="113"/>
      <c r="C1165" s="112"/>
      <c r="D1165" s="115"/>
      <c r="E1165" s="115"/>
      <c r="F1165" s="115"/>
      <c r="G1165" s="185"/>
      <c r="H1165" s="185"/>
      <c r="I1165" s="196"/>
      <c r="J1165" s="196"/>
      <c r="K1165" s="196"/>
      <c r="L1165" s="196"/>
      <c r="M1165" s="196"/>
      <c r="N1165" s="196"/>
      <c r="O1165" s="196"/>
      <c r="P1165" s="196"/>
      <c r="Q1165" s="196"/>
      <c r="R1165" s="196"/>
      <c r="S1165" s="196"/>
      <c r="T1165" s="196"/>
      <c r="U1165" s="196"/>
      <c r="V1165" s="196"/>
      <c r="W1165" s="196"/>
      <c r="X1165" s="196"/>
      <c r="Y1165" s="196"/>
      <c r="Z1165" s="196"/>
      <c r="AA1165" s="196"/>
      <c r="AB1165" s="196"/>
      <c r="AC1165" s="115"/>
      <c r="AD1165" s="115"/>
      <c r="AE1165" s="115"/>
      <c r="AF1165" s="115"/>
      <c r="AG1165" s="115"/>
      <c r="AH1165" s="115"/>
      <c r="AI1165" s="115"/>
      <c r="AJ1165" s="115"/>
      <c r="AK1165" s="115"/>
      <c r="AL1165" s="115"/>
      <c r="AM1165" s="115"/>
    </row>
    <row r="1166" spans="1:39" x14ac:dyDescent="0.25">
      <c r="A1166" s="112"/>
      <c r="B1166" s="113"/>
      <c r="C1166" s="112"/>
      <c r="D1166" s="115"/>
      <c r="E1166" s="115"/>
      <c r="F1166" s="115"/>
      <c r="G1166" s="185"/>
      <c r="H1166" s="185"/>
      <c r="I1166" s="196"/>
      <c r="J1166" s="196"/>
      <c r="K1166" s="196"/>
      <c r="L1166" s="196"/>
      <c r="M1166" s="196"/>
      <c r="N1166" s="196"/>
      <c r="O1166" s="196"/>
      <c r="P1166" s="196"/>
      <c r="Q1166" s="196"/>
      <c r="R1166" s="196"/>
      <c r="S1166" s="196"/>
      <c r="T1166" s="196"/>
      <c r="U1166" s="196"/>
      <c r="V1166" s="196"/>
      <c r="W1166" s="196"/>
      <c r="X1166" s="196"/>
      <c r="Y1166" s="196"/>
      <c r="Z1166" s="196"/>
      <c r="AA1166" s="196"/>
      <c r="AB1166" s="196"/>
      <c r="AC1166" s="115"/>
      <c r="AD1166" s="115"/>
      <c r="AE1166" s="115"/>
      <c r="AF1166" s="115"/>
      <c r="AG1166" s="115"/>
      <c r="AH1166" s="115"/>
      <c r="AI1166" s="115"/>
      <c r="AJ1166" s="115"/>
      <c r="AK1166" s="115"/>
      <c r="AL1166" s="115"/>
      <c r="AM1166" s="115"/>
    </row>
    <row r="1167" spans="1:39" x14ac:dyDescent="0.25">
      <c r="A1167" s="112"/>
      <c r="B1167" s="113"/>
      <c r="C1167" s="112"/>
      <c r="D1167" s="115"/>
      <c r="E1167" s="115"/>
      <c r="F1167" s="115"/>
      <c r="G1167" s="185"/>
      <c r="H1167" s="185"/>
      <c r="I1167" s="196"/>
      <c r="J1167" s="196"/>
      <c r="K1167" s="196"/>
      <c r="L1167" s="196"/>
      <c r="M1167" s="196"/>
      <c r="N1167" s="196"/>
      <c r="O1167" s="196"/>
      <c r="P1167" s="196"/>
      <c r="Q1167" s="196"/>
      <c r="R1167" s="196"/>
      <c r="S1167" s="196"/>
      <c r="T1167" s="196"/>
      <c r="U1167" s="196"/>
      <c r="V1167" s="196"/>
      <c r="W1167" s="196"/>
      <c r="X1167" s="196"/>
      <c r="Y1167" s="196"/>
      <c r="Z1167" s="196"/>
      <c r="AA1167" s="196"/>
      <c r="AB1167" s="196"/>
      <c r="AC1167" s="115"/>
      <c r="AD1167" s="115"/>
      <c r="AE1167" s="115"/>
      <c r="AF1167" s="115"/>
      <c r="AG1167" s="115"/>
      <c r="AH1167" s="115"/>
      <c r="AI1167" s="115"/>
      <c r="AJ1167" s="115"/>
      <c r="AK1167" s="115"/>
      <c r="AL1167" s="115"/>
      <c r="AM1167" s="115"/>
    </row>
    <row r="1168" spans="1:39" x14ac:dyDescent="0.25">
      <c r="A1168" s="112"/>
      <c r="B1168" s="113"/>
      <c r="C1168" s="112"/>
      <c r="D1168" s="115"/>
      <c r="E1168" s="115"/>
      <c r="F1168" s="115"/>
      <c r="G1168" s="185"/>
      <c r="H1168" s="185"/>
      <c r="I1168" s="196"/>
      <c r="J1168" s="196"/>
      <c r="K1168" s="196"/>
      <c r="L1168" s="196"/>
      <c r="M1168" s="196"/>
      <c r="N1168" s="196"/>
      <c r="O1168" s="196"/>
      <c r="P1168" s="196"/>
      <c r="Q1168" s="196"/>
      <c r="R1168" s="196"/>
      <c r="S1168" s="196"/>
      <c r="T1168" s="196"/>
      <c r="U1168" s="196"/>
      <c r="V1168" s="196"/>
      <c r="W1168" s="196"/>
      <c r="X1168" s="196"/>
      <c r="Y1168" s="196"/>
      <c r="Z1168" s="196"/>
      <c r="AA1168" s="196"/>
      <c r="AB1168" s="196"/>
      <c r="AC1168" s="115"/>
      <c r="AD1168" s="115"/>
      <c r="AE1168" s="115"/>
      <c r="AF1168" s="115"/>
      <c r="AG1168" s="115"/>
      <c r="AH1168" s="115"/>
      <c r="AI1168" s="115"/>
      <c r="AJ1168" s="115"/>
      <c r="AK1168" s="115"/>
      <c r="AL1168" s="115"/>
      <c r="AM1168" s="115"/>
    </row>
    <row r="1169" spans="1:39" x14ac:dyDescent="0.25">
      <c r="A1169" s="112"/>
      <c r="B1169" s="113"/>
      <c r="C1169" s="112"/>
      <c r="D1169" s="115"/>
      <c r="E1169" s="115"/>
      <c r="F1169" s="115"/>
      <c r="G1169" s="185"/>
      <c r="H1169" s="185"/>
      <c r="I1169" s="196"/>
      <c r="J1169" s="196"/>
      <c r="K1169" s="196"/>
      <c r="L1169" s="196"/>
      <c r="M1169" s="196"/>
      <c r="N1169" s="196"/>
      <c r="O1169" s="196"/>
      <c r="P1169" s="196"/>
      <c r="Q1169" s="196"/>
      <c r="R1169" s="196"/>
      <c r="S1169" s="196"/>
      <c r="T1169" s="196"/>
      <c r="U1169" s="196"/>
      <c r="V1169" s="196"/>
      <c r="W1169" s="196"/>
      <c r="X1169" s="196"/>
      <c r="Y1169" s="196"/>
      <c r="Z1169" s="196"/>
      <c r="AA1169" s="196"/>
      <c r="AB1169" s="196"/>
      <c r="AC1169" s="115"/>
      <c r="AD1169" s="115"/>
      <c r="AE1169" s="115"/>
      <c r="AF1169" s="115"/>
      <c r="AG1169" s="115"/>
      <c r="AH1169" s="115"/>
      <c r="AI1169" s="115"/>
      <c r="AJ1169" s="115"/>
      <c r="AK1169" s="115"/>
      <c r="AL1169" s="115"/>
      <c r="AM1169" s="115"/>
    </row>
    <row r="1170" spans="1:39" x14ac:dyDescent="0.25">
      <c r="A1170" s="112"/>
      <c r="B1170" s="113"/>
      <c r="C1170" s="112"/>
      <c r="D1170" s="115"/>
      <c r="E1170" s="115"/>
      <c r="F1170" s="115"/>
      <c r="G1170" s="185"/>
      <c r="H1170" s="185"/>
      <c r="I1170" s="196"/>
      <c r="J1170" s="196"/>
      <c r="K1170" s="196"/>
      <c r="L1170" s="196"/>
      <c r="M1170" s="196"/>
      <c r="N1170" s="196"/>
      <c r="O1170" s="196"/>
      <c r="P1170" s="196"/>
      <c r="Q1170" s="196"/>
      <c r="R1170" s="196"/>
      <c r="S1170" s="196"/>
      <c r="T1170" s="196"/>
      <c r="U1170" s="196"/>
      <c r="V1170" s="196"/>
      <c r="W1170" s="196"/>
      <c r="X1170" s="196"/>
      <c r="Y1170" s="196"/>
      <c r="Z1170" s="196"/>
      <c r="AA1170" s="196"/>
      <c r="AB1170" s="196"/>
      <c r="AC1170" s="115"/>
      <c r="AD1170" s="115"/>
      <c r="AE1170" s="115"/>
      <c r="AF1170" s="115"/>
      <c r="AG1170" s="115"/>
      <c r="AH1170" s="115"/>
      <c r="AI1170" s="115"/>
      <c r="AJ1170" s="115"/>
      <c r="AK1170" s="115"/>
      <c r="AL1170" s="115"/>
      <c r="AM1170" s="115"/>
    </row>
    <row r="1171" spans="1:39" x14ac:dyDescent="0.25">
      <c r="A1171" s="112"/>
      <c r="B1171" s="113"/>
      <c r="C1171" s="112"/>
      <c r="D1171" s="115"/>
      <c r="E1171" s="115"/>
      <c r="F1171" s="115"/>
      <c r="G1171" s="185"/>
      <c r="H1171" s="185"/>
      <c r="I1171" s="196"/>
      <c r="J1171" s="196"/>
      <c r="K1171" s="196"/>
      <c r="L1171" s="196"/>
      <c r="M1171" s="196"/>
      <c r="N1171" s="196"/>
      <c r="O1171" s="196"/>
      <c r="P1171" s="196"/>
      <c r="Q1171" s="196"/>
      <c r="R1171" s="196"/>
      <c r="S1171" s="196"/>
      <c r="T1171" s="196"/>
      <c r="U1171" s="196"/>
      <c r="V1171" s="196"/>
      <c r="W1171" s="196"/>
      <c r="X1171" s="196"/>
      <c r="Y1171" s="196"/>
      <c r="Z1171" s="196"/>
      <c r="AA1171" s="196"/>
      <c r="AB1171" s="196"/>
      <c r="AC1171" s="115"/>
      <c r="AD1171" s="115"/>
      <c r="AE1171" s="115"/>
      <c r="AF1171" s="115"/>
      <c r="AG1171" s="115"/>
      <c r="AH1171" s="115"/>
      <c r="AI1171" s="115"/>
      <c r="AJ1171" s="115"/>
      <c r="AK1171" s="115"/>
      <c r="AL1171" s="115"/>
      <c r="AM1171" s="115"/>
    </row>
    <row r="1172" spans="1:39" x14ac:dyDescent="0.25">
      <c r="A1172" s="112"/>
      <c r="B1172" s="113"/>
      <c r="C1172" s="112"/>
      <c r="D1172" s="115"/>
      <c r="E1172" s="115"/>
      <c r="F1172" s="115"/>
      <c r="G1172" s="185"/>
      <c r="H1172" s="185"/>
      <c r="I1172" s="196"/>
      <c r="J1172" s="196"/>
      <c r="K1172" s="196"/>
      <c r="L1172" s="196"/>
      <c r="M1172" s="196"/>
      <c r="N1172" s="196"/>
      <c r="O1172" s="196"/>
      <c r="P1172" s="196"/>
      <c r="Q1172" s="196"/>
      <c r="R1172" s="196"/>
      <c r="S1172" s="196"/>
      <c r="T1172" s="196"/>
      <c r="U1172" s="196"/>
      <c r="V1172" s="196"/>
      <c r="W1172" s="196"/>
      <c r="X1172" s="196"/>
      <c r="Y1172" s="196"/>
      <c r="Z1172" s="196"/>
      <c r="AA1172" s="196"/>
      <c r="AB1172" s="196"/>
      <c r="AC1172" s="115"/>
      <c r="AD1172" s="115"/>
      <c r="AE1172" s="115"/>
      <c r="AF1172" s="115"/>
      <c r="AG1172" s="115"/>
      <c r="AH1172" s="115"/>
      <c r="AI1172" s="115"/>
      <c r="AJ1172" s="115"/>
      <c r="AK1172" s="115"/>
      <c r="AL1172" s="115"/>
      <c r="AM1172" s="115"/>
    </row>
    <row r="1173" spans="1:39" x14ac:dyDescent="0.25">
      <c r="A1173" s="112"/>
      <c r="B1173" s="113"/>
      <c r="C1173" s="112"/>
      <c r="D1173" s="115"/>
      <c r="E1173" s="115"/>
      <c r="F1173" s="115"/>
      <c r="G1173" s="185"/>
      <c r="H1173" s="185"/>
      <c r="I1173" s="196"/>
      <c r="J1173" s="196"/>
      <c r="K1173" s="196"/>
      <c r="L1173" s="196"/>
      <c r="M1173" s="196"/>
      <c r="N1173" s="196"/>
      <c r="O1173" s="196"/>
      <c r="P1173" s="196"/>
      <c r="Q1173" s="196"/>
      <c r="R1173" s="196"/>
      <c r="S1173" s="196"/>
      <c r="T1173" s="196"/>
      <c r="U1173" s="196"/>
      <c r="V1173" s="196"/>
      <c r="W1173" s="196"/>
      <c r="X1173" s="196"/>
      <c r="Y1173" s="196"/>
      <c r="Z1173" s="196"/>
      <c r="AA1173" s="196"/>
      <c r="AB1173" s="196"/>
      <c r="AC1173" s="115"/>
      <c r="AD1173" s="115"/>
      <c r="AE1173" s="115"/>
      <c r="AF1173" s="115"/>
      <c r="AG1173" s="115"/>
      <c r="AH1173" s="115"/>
      <c r="AI1173" s="115"/>
      <c r="AJ1173" s="115"/>
      <c r="AK1173" s="115"/>
      <c r="AL1173" s="115"/>
      <c r="AM1173" s="115"/>
    </row>
    <row r="1174" spans="1:39" x14ac:dyDescent="0.25">
      <c r="A1174" s="112"/>
      <c r="B1174" s="113"/>
      <c r="C1174" s="112"/>
      <c r="D1174" s="115"/>
      <c r="E1174" s="115"/>
      <c r="F1174" s="115"/>
      <c r="G1174" s="185"/>
      <c r="H1174" s="185"/>
      <c r="I1174" s="196"/>
      <c r="J1174" s="196"/>
      <c r="K1174" s="196"/>
      <c r="L1174" s="196"/>
      <c r="M1174" s="196"/>
      <c r="N1174" s="196"/>
      <c r="O1174" s="196"/>
      <c r="P1174" s="196"/>
      <c r="Q1174" s="196"/>
      <c r="R1174" s="196"/>
      <c r="S1174" s="196"/>
      <c r="T1174" s="196"/>
      <c r="U1174" s="196"/>
      <c r="V1174" s="196"/>
      <c r="W1174" s="196"/>
      <c r="X1174" s="196"/>
      <c r="Y1174" s="196"/>
      <c r="Z1174" s="196"/>
      <c r="AA1174" s="196"/>
      <c r="AB1174" s="196"/>
      <c r="AC1174" s="115"/>
      <c r="AD1174" s="115"/>
      <c r="AE1174" s="115"/>
      <c r="AF1174" s="115"/>
      <c r="AG1174" s="115"/>
      <c r="AH1174" s="115"/>
      <c r="AI1174" s="115"/>
      <c r="AJ1174" s="115"/>
      <c r="AK1174" s="115"/>
      <c r="AL1174" s="115"/>
      <c r="AM1174" s="115"/>
    </row>
    <row r="1175" spans="1:39" x14ac:dyDescent="0.25">
      <c r="A1175" s="112"/>
      <c r="B1175" s="113"/>
      <c r="C1175" s="112"/>
      <c r="D1175" s="115"/>
      <c r="E1175" s="115"/>
      <c r="F1175" s="115"/>
      <c r="G1175" s="185"/>
      <c r="H1175" s="185"/>
      <c r="I1175" s="196"/>
      <c r="J1175" s="196"/>
      <c r="K1175" s="196"/>
      <c r="L1175" s="196"/>
      <c r="M1175" s="196"/>
      <c r="N1175" s="196"/>
      <c r="O1175" s="196"/>
      <c r="P1175" s="196"/>
      <c r="Q1175" s="196"/>
      <c r="R1175" s="196"/>
      <c r="S1175" s="196"/>
      <c r="T1175" s="196"/>
      <c r="U1175" s="196"/>
      <c r="V1175" s="196"/>
      <c r="W1175" s="196"/>
      <c r="X1175" s="196"/>
      <c r="Y1175" s="196"/>
      <c r="Z1175" s="196"/>
      <c r="AA1175" s="196"/>
      <c r="AB1175" s="196"/>
      <c r="AC1175" s="115"/>
      <c r="AD1175" s="115"/>
      <c r="AE1175" s="115"/>
      <c r="AF1175" s="115"/>
      <c r="AG1175" s="115"/>
      <c r="AH1175" s="115"/>
      <c r="AI1175" s="115"/>
      <c r="AJ1175" s="115"/>
      <c r="AK1175" s="115"/>
      <c r="AL1175" s="115"/>
      <c r="AM1175" s="115"/>
    </row>
    <row r="1176" spans="1:39" x14ac:dyDescent="0.25">
      <c r="A1176" s="112"/>
      <c r="B1176" s="113"/>
      <c r="C1176" s="112"/>
      <c r="D1176" s="115"/>
      <c r="E1176" s="115"/>
      <c r="F1176" s="115"/>
      <c r="G1176" s="185"/>
      <c r="H1176" s="185"/>
      <c r="I1176" s="196"/>
      <c r="J1176" s="196"/>
      <c r="K1176" s="196"/>
      <c r="L1176" s="196"/>
      <c r="M1176" s="196"/>
      <c r="N1176" s="196"/>
      <c r="O1176" s="196"/>
      <c r="P1176" s="196"/>
      <c r="Q1176" s="196"/>
      <c r="R1176" s="196"/>
      <c r="S1176" s="196"/>
      <c r="T1176" s="196"/>
      <c r="U1176" s="196"/>
      <c r="V1176" s="196"/>
      <c r="W1176" s="196"/>
      <c r="X1176" s="196"/>
      <c r="Y1176" s="196"/>
      <c r="Z1176" s="196"/>
      <c r="AA1176" s="196"/>
      <c r="AB1176" s="196"/>
      <c r="AC1176" s="115"/>
      <c r="AD1176" s="115"/>
      <c r="AE1176" s="115"/>
      <c r="AF1176" s="115"/>
      <c r="AG1176" s="115"/>
      <c r="AH1176" s="115"/>
      <c r="AI1176" s="115"/>
      <c r="AJ1176" s="115"/>
      <c r="AK1176" s="115"/>
      <c r="AL1176" s="115"/>
      <c r="AM1176" s="115"/>
    </row>
    <row r="1177" spans="1:39" x14ac:dyDescent="0.25">
      <c r="A1177" s="112"/>
      <c r="B1177" s="113"/>
      <c r="C1177" s="112"/>
      <c r="D1177" s="115"/>
      <c r="E1177" s="115"/>
      <c r="F1177" s="115"/>
      <c r="G1177" s="185"/>
      <c r="H1177" s="185"/>
      <c r="I1177" s="196"/>
      <c r="J1177" s="196"/>
      <c r="K1177" s="196"/>
      <c r="L1177" s="196"/>
      <c r="M1177" s="196"/>
      <c r="N1177" s="196"/>
      <c r="O1177" s="196"/>
      <c r="P1177" s="196"/>
      <c r="Q1177" s="196"/>
      <c r="R1177" s="196"/>
      <c r="S1177" s="196"/>
      <c r="T1177" s="196"/>
      <c r="U1177" s="196"/>
      <c r="V1177" s="196"/>
      <c r="W1177" s="196"/>
      <c r="X1177" s="196"/>
      <c r="Y1177" s="196"/>
      <c r="Z1177" s="196"/>
      <c r="AA1177" s="196"/>
      <c r="AB1177" s="196"/>
      <c r="AC1177" s="115"/>
      <c r="AD1177" s="115"/>
      <c r="AE1177" s="115"/>
      <c r="AF1177" s="115"/>
      <c r="AG1177" s="115"/>
      <c r="AH1177" s="115"/>
      <c r="AI1177" s="115"/>
      <c r="AJ1177" s="115"/>
      <c r="AK1177" s="115"/>
      <c r="AL1177" s="115"/>
      <c r="AM1177" s="115"/>
    </row>
    <row r="1178" spans="1:39" x14ac:dyDescent="0.25">
      <c r="A1178" s="112"/>
      <c r="B1178" s="113"/>
      <c r="C1178" s="112"/>
      <c r="D1178" s="115"/>
      <c r="E1178" s="115"/>
      <c r="F1178" s="115"/>
      <c r="G1178" s="185"/>
      <c r="H1178" s="185"/>
      <c r="I1178" s="196"/>
      <c r="J1178" s="196"/>
      <c r="K1178" s="196"/>
      <c r="L1178" s="196"/>
      <c r="M1178" s="196"/>
      <c r="N1178" s="196"/>
      <c r="O1178" s="196"/>
      <c r="P1178" s="196"/>
      <c r="Q1178" s="196"/>
      <c r="R1178" s="196"/>
      <c r="S1178" s="196"/>
      <c r="T1178" s="196"/>
      <c r="U1178" s="196"/>
      <c r="V1178" s="196"/>
      <c r="W1178" s="196"/>
      <c r="X1178" s="196"/>
      <c r="Y1178" s="196"/>
      <c r="Z1178" s="196"/>
      <c r="AA1178" s="196"/>
      <c r="AB1178" s="196"/>
      <c r="AC1178" s="115"/>
      <c r="AD1178" s="115"/>
      <c r="AE1178" s="115"/>
      <c r="AF1178" s="115"/>
      <c r="AG1178" s="115"/>
      <c r="AH1178" s="115"/>
      <c r="AI1178" s="115"/>
      <c r="AJ1178" s="115"/>
      <c r="AK1178" s="115"/>
      <c r="AL1178" s="115"/>
      <c r="AM1178" s="115"/>
    </row>
    <row r="1179" spans="1:39" x14ac:dyDescent="0.25">
      <c r="A1179" s="112"/>
      <c r="B1179" s="113"/>
      <c r="C1179" s="112"/>
      <c r="D1179" s="115"/>
      <c r="E1179" s="115"/>
      <c r="F1179" s="115"/>
      <c r="G1179" s="185"/>
      <c r="H1179" s="185"/>
      <c r="I1179" s="196"/>
      <c r="J1179" s="196"/>
      <c r="K1179" s="196"/>
      <c r="L1179" s="196"/>
      <c r="M1179" s="196"/>
      <c r="N1179" s="196"/>
      <c r="O1179" s="196"/>
      <c r="P1179" s="196"/>
      <c r="Q1179" s="196"/>
      <c r="R1179" s="196"/>
      <c r="S1179" s="196"/>
      <c r="T1179" s="196"/>
      <c r="U1179" s="196"/>
      <c r="V1179" s="196"/>
      <c r="W1179" s="196"/>
      <c r="X1179" s="196"/>
      <c r="Y1179" s="196"/>
      <c r="Z1179" s="196"/>
      <c r="AA1179" s="196"/>
      <c r="AB1179" s="196"/>
      <c r="AC1179" s="115"/>
      <c r="AD1179" s="115"/>
      <c r="AE1179" s="115"/>
      <c r="AF1179" s="115"/>
      <c r="AG1179" s="115"/>
      <c r="AH1179" s="115"/>
      <c r="AI1179" s="115"/>
      <c r="AJ1179" s="115"/>
      <c r="AK1179" s="115"/>
      <c r="AL1179" s="115"/>
      <c r="AM1179" s="115"/>
    </row>
    <row r="1180" spans="1:39" x14ac:dyDescent="0.25">
      <c r="A1180" s="112"/>
      <c r="B1180" s="113"/>
      <c r="C1180" s="112"/>
      <c r="D1180" s="115"/>
      <c r="E1180" s="115"/>
      <c r="F1180" s="115"/>
      <c r="G1180" s="185"/>
      <c r="H1180" s="185"/>
      <c r="I1180" s="196"/>
      <c r="J1180" s="196"/>
      <c r="K1180" s="196"/>
      <c r="L1180" s="196"/>
      <c r="M1180" s="196"/>
      <c r="N1180" s="196"/>
      <c r="O1180" s="196"/>
      <c r="P1180" s="196"/>
      <c r="Q1180" s="196"/>
      <c r="R1180" s="196"/>
      <c r="S1180" s="196"/>
      <c r="T1180" s="196"/>
      <c r="U1180" s="196"/>
      <c r="V1180" s="196"/>
      <c r="W1180" s="196"/>
      <c r="X1180" s="196"/>
      <c r="Y1180" s="196"/>
      <c r="Z1180" s="196"/>
      <c r="AA1180" s="196"/>
      <c r="AB1180" s="196"/>
      <c r="AC1180" s="115"/>
      <c r="AD1180" s="115"/>
      <c r="AE1180" s="115"/>
      <c r="AF1180" s="115"/>
      <c r="AG1180" s="115"/>
      <c r="AH1180" s="115"/>
      <c r="AI1180" s="115"/>
      <c r="AJ1180" s="115"/>
      <c r="AK1180" s="115"/>
      <c r="AL1180" s="115"/>
      <c r="AM1180" s="115"/>
    </row>
    <row r="1181" spans="1:39" x14ac:dyDescent="0.25">
      <c r="A1181" s="112"/>
      <c r="B1181" s="113"/>
      <c r="C1181" s="112"/>
      <c r="D1181" s="115"/>
      <c r="E1181" s="115"/>
      <c r="F1181" s="115"/>
      <c r="G1181" s="185"/>
      <c r="H1181" s="185"/>
      <c r="I1181" s="196"/>
      <c r="J1181" s="196"/>
      <c r="K1181" s="196"/>
      <c r="L1181" s="196"/>
      <c r="M1181" s="196"/>
      <c r="N1181" s="196"/>
      <c r="O1181" s="196"/>
      <c r="P1181" s="196"/>
      <c r="Q1181" s="196"/>
      <c r="R1181" s="196"/>
      <c r="S1181" s="196"/>
      <c r="T1181" s="196"/>
      <c r="U1181" s="196"/>
      <c r="V1181" s="196"/>
      <c r="W1181" s="196"/>
      <c r="X1181" s="196"/>
      <c r="Y1181" s="196"/>
      <c r="Z1181" s="196"/>
      <c r="AA1181" s="196"/>
      <c r="AB1181" s="196"/>
      <c r="AC1181" s="115"/>
      <c r="AD1181" s="115"/>
      <c r="AE1181" s="115"/>
      <c r="AF1181" s="115"/>
      <c r="AG1181" s="115"/>
      <c r="AH1181" s="115"/>
      <c r="AI1181" s="115"/>
      <c r="AJ1181" s="115"/>
      <c r="AK1181" s="115"/>
      <c r="AL1181" s="115"/>
      <c r="AM1181" s="115"/>
    </row>
    <row r="1182" spans="1:39" x14ac:dyDescent="0.25">
      <c r="A1182" s="112"/>
      <c r="B1182" s="113"/>
      <c r="C1182" s="112"/>
      <c r="D1182" s="115"/>
      <c r="E1182" s="115"/>
      <c r="F1182" s="115"/>
      <c r="G1182" s="185"/>
      <c r="H1182" s="185"/>
      <c r="I1182" s="196"/>
      <c r="J1182" s="196"/>
      <c r="K1182" s="196"/>
      <c r="L1182" s="196"/>
      <c r="M1182" s="196"/>
      <c r="N1182" s="196"/>
      <c r="O1182" s="196"/>
      <c r="P1182" s="196"/>
      <c r="Q1182" s="196"/>
      <c r="R1182" s="196"/>
      <c r="S1182" s="196"/>
      <c r="T1182" s="196"/>
      <c r="U1182" s="196"/>
      <c r="V1182" s="196"/>
      <c r="W1182" s="196"/>
      <c r="X1182" s="196"/>
      <c r="Y1182" s="196"/>
      <c r="Z1182" s="196"/>
      <c r="AA1182" s="196"/>
      <c r="AB1182" s="196"/>
      <c r="AC1182" s="115"/>
      <c r="AD1182" s="115"/>
      <c r="AE1182" s="115"/>
      <c r="AF1182" s="115"/>
      <c r="AG1182" s="115"/>
      <c r="AH1182" s="115"/>
      <c r="AI1182" s="115"/>
      <c r="AJ1182" s="115"/>
      <c r="AK1182" s="115"/>
      <c r="AL1182" s="115"/>
      <c r="AM1182" s="115"/>
    </row>
    <row r="1183" spans="1:39" x14ac:dyDescent="0.25">
      <c r="A1183" s="112"/>
      <c r="B1183" s="113"/>
      <c r="C1183" s="112"/>
      <c r="D1183" s="115"/>
      <c r="E1183" s="115"/>
      <c r="F1183" s="115"/>
      <c r="G1183" s="185"/>
      <c r="H1183" s="185"/>
      <c r="I1183" s="196"/>
      <c r="J1183" s="196"/>
      <c r="K1183" s="196"/>
      <c r="L1183" s="196"/>
      <c r="M1183" s="196"/>
      <c r="N1183" s="196"/>
      <c r="O1183" s="196"/>
      <c r="P1183" s="196"/>
      <c r="Q1183" s="196"/>
      <c r="R1183" s="196"/>
      <c r="S1183" s="196"/>
      <c r="T1183" s="196"/>
      <c r="U1183" s="196"/>
      <c r="V1183" s="196"/>
      <c r="W1183" s="196"/>
      <c r="X1183" s="196"/>
      <c r="Y1183" s="196"/>
      <c r="Z1183" s="196"/>
      <c r="AA1183" s="196"/>
      <c r="AB1183" s="196"/>
      <c r="AC1183" s="115"/>
      <c r="AD1183" s="115"/>
      <c r="AE1183" s="115"/>
      <c r="AF1183" s="115"/>
      <c r="AG1183" s="115"/>
      <c r="AH1183" s="115"/>
      <c r="AI1183" s="115"/>
      <c r="AJ1183" s="115"/>
      <c r="AK1183" s="115"/>
      <c r="AL1183" s="115"/>
      <c r="AM1183" s="115"/>
    </row>
    <row r="1184" spans="1:39" x14ac:dyDescent="0.25">
      <c r="A1184" s="112"/>
      <c r="B1184" s="113"/>
      <c r="C1184" s="112"/>
      <c r="D1184" s="115"/>
      <c r="E1184" s="115"/>
      <c r="F1184" s="115"/>
      <c r="G1184" s="185"/>
      <c r="H1184" s="185"/>
      <c r="I1184" s="196"/>
      <c r="J1184" s="196"/>
      <c r="K1184" s="196"/>
      <c r="L1184" s="196"/>
      <c r="M1184" s="196"/>
      <c r="N1184" s="196"/>
      <c r="O1184" s="196"/>
      <c r="P1184" s="196"/>
      <c r="Q1184" s="196"/>
      <c r="R1184" s="196"/>
      <c r="S1184" s="196"/>
      <c r="T1184" s="196"/>
      <c r="U1184" s="196"/>
      <c r="V1184" s="196"/>
      <c r="W1184" s="196"/>
      <c r="X1184" s="196"/>
      <c r="Y1184" s="196"/>
      <c r="Z1184" s="196"/>
      <c r="AA1184" s="196"/>
      <c r="AB1184" s="196"/>
      <c r="AC1184" s="115"/>
      <c r="AD1184" s="115"/>
      <c r="AE1184" s="115"/>
      <c r="AF1184" s="115"/>
      <c r="AG1184" s="115"/>
      <c r="AH1184" s="115"/>
      <c r="AI1184" s="115"/>
      <c r="AJ1184" s="115"/>
      <c r="AK1184" s="115"/>
      <c r="AL1184" s="115"/>
      <c r="AM1184" s="115"/>
    </row>
    <row r="1185" spans="1:39" x14ac:dyDescent="0.25">
      <c r="A1185" s="112"/>
      <c r="B1185" s="113"/>
      <c r="C1185" s="112"/>
      <c r="D1185" s="115"/>
      <c r="E1185" s="115"/>
      <c r="F1185" s="115"/>
      <c r="G1185" s="185"/>
      <c r="H1185" s="185"/>
      <c r="I1185" s="196"/>
      <c r="J1185" s="196"/>
      <c r="K1185" s="196"/>
      <c r="L1185" s="196"/>
      <c r="M1185" s="196"/>
      <c r="N1185" s="196"/>
      <c r="O1185" s="196"/>
      <c r="P1185" s="196"/>
      <c r="Q1185" s="196"/>
      <c r="R1185" s="196"/>
      <c r="S1185" s="196"/>
      <c r="T1185" s="196"/>
      <c r="U1185" s="196"/>
      <c r="V1185" s="196"/>
      <c r="W1185" s="196"/>
      <c r="X1185" s="196"/>
      <c r="Y1185" s="196"/>
      <c r="Z1185" s="196"/>
      <c r="AA1185" s="196"/>
      <c r="AB1185" s="196"/>
      <c r="AC1185" s="115"/>
      <c r="AD1185" s="115"/>
      <c r="AE1185" s="115"/>
      <c r="AF1185" s="115"/>
      <c r="AG1185" s="115"/>
      <c r="AH1185" s="115"/>
      <c r="AI1185" s="115"/>
      <c r="AJ1185" s="115"/>
      <c r="AK1185" s="115"/>
      <c r="AL1185" s="115"/>
      <c r="AM1185" s="115"/>
    </row>
    <row r="1186" spans="1:39" x14ac:dyDescent="0.25">
      <c r="A1186" s="112"/>
      <c r="B1186" s="113"/>
      <c r="C1186" s="112"/>
      <c r="D1186" s="115"/>
      <c r="E1186" s="115"/>
      <c r="F1186" s="115"/>
      <c r="G1186" s="185"/>
      <c r="H1186" s="185"/>
      <c r="I1186" s="196"/>
      <c r="J1186" s="196"/>
      <c r="K1186" s="196"/>
      <c r="L1186" s="196"/>
      <c r="M1186" s="196"/>
      <c r="N1186" s="196"/>
      <c r="O1186" s="196"/>
      <c r="P1186" s="196"/>
      <c r="Q1186" s="196"/>
      <c r="R1186" s="196"/>
      <c r="S1186" s="196"/>
      <c r="T1186" s="196"/>
      <c r="U1186" s="196"/>
      <c r="V1186" s="196"/>
      <c r="W1186" s="196"/>
      <c r="X1186" s="196"/>
      <c r="Y1186" s="196"/>
      <c r="Z1186" s="196"/>
      <c r="AA1186" s="196"/>
      <c r="AB1186" s="196"/>
      <c r="AC1186" s="115"/>
      <c r="AD1186" s="115"/>
      <c r="AE1186" s="115"/>
      <c r="AF1186" s="115"/>
      <c r="AG1186" s="115"/>
      <c r="AH1186" s="115"/>
      <c r="AI1186" s="115"/>
      <c r="AJ1186" s="115"/>
      <c r="AK1186" s="115"/>
      <c r="AL1186" s="115"/>
      <c r="AM1186" s="115"/>
    </row>
    <row r="1187" spans="1:39" x14ac:dyDescent="0.25">
      <c r="A1187" s="112"/>
      <c r="B1187" s="113"/>
      <c r="C1187" s="112"/>
      <c r="D1187" s="115"/>
      <c r="E1187" s="115"/>
      <c r="F1187" s="115"/>
      <c r="G1187" s="185"/>
      <c r="H1187" s="185"/>
      <c r="I1187" s="196"/>
      <c r="J1187" s="196"/>
      <c r="K1187" s="196"/>
      <c r="L1187" s="196"/>
      <c r="M1187" s="196"/>
      <c r="N1187" s="196"/>
      <c r="O1187" s="196"/>
      <c r="P1187" s="196"/>
      <c r="Q1187" s="196"/>
      <c r="R1187" s="196"/>
      <c r="S1187" s="196"/>
      <c r="T1187" s="196"/>
      <c r="U1187" s="196"/>
      <c r="V1187" s="196"/>
      <c r="W1187" s="196"/>
      <c r="X1187" s="196"/>
      <c r="Y1187" s="196"/>
      <c r="Z1187" s="196"/>
      <c r="AA1187" s="196"/>
      <c r="AB1187" s="196"/>
      <c r="AC1187" s="115"/>
      <c r="AD1187" s="115"/>
      <c r="AE1187" s="115"/>
      <c r="AF1187" s="115"/>
      <c r="AG1187" s="115"/>
      <c r="AH1187" s="115"/>
      <c r="AI1187" s="115"/>
      <c r="AJ1187" s="115"/>
      <c r="AK1187" s="115"/>
      <c r="AL1187" s="115"/>
      <c r="AM1187" s="115"/>
    </row>
    <row r="1188" spans="1:39" x14ac:dyDescent="0.25">
      <c r="A1188" s="112"/>
      <c r="B1188" s="113"/>
      <c r="C1188" s="112"/>
      <c r="D1188" s="115"/>
      <c r="E1188" s="115"/>
      <c r="F1188" s="115"/>
      <c r="G1188" s="185"/>
      <c r="H1188" s="185"/>
      <c r="I1188" s="196"/>
      <c r="J1188" s="196"/>
      <c r="K1188" s="196"/>
      <c r="L1188" s="196"/>
      <c r="M1188" s="196"/>
      <c r="N1188" s="196"/>
      <c r="O1188" s="196"/>
      <c r="P1188" s="196"/>
      <c r="Q1188" s="196"/>
      <c r="R1188" s="196"/>
      <c r="S1188" s="196"/>
      <c r="T1188" s="196"/>
      <c r="U1188" s="196"/>
      <c r="V1188" s="196"/>
      <c r="W1188" s="196"/>
      <c r="X1188" s="196"/>
      <c r="Y1188" s="196"/>
      <c r="Z1188" s="196"/>
      <c r="AA1188" s="196"/>
      <c r="AB1188" s="196"/>
      <c r="AC1188" s="115"/>
      <c r="AD1188" s="115"/>
      <c r="AE1188" s="115"/>
      <c r="AF1188" s="115"/>
      <c r="AG1188" s="115"/>
      <c r="AH1188" s="115"/>
      <c r="AI1188" s="115"/>
      <c r="AJ1188" s="115"/>
      <c r="AK1188" s="115"/>
      <c r="AL1188" s="115"/>
      <c r="AM1188" s="115"/>
    </row>
    <row r="1189" spans="1:39" x14ac:dyDescent="0.25">
      <c r="A1189" s="112"/>
      <c r="B1189" s="113"/>
      <c r="C1189" s="112"/>
      <c r="D1189" s="115"/>
      <c r="E1189" s="115"/>
      <c r="F1189" s="115"/>
      <c r="G1189" s="185"/>
      <c r="H1189" s="185"/>
      <c r="I1189" s="196"/>
      <c r="J1189" s="196"/>
      <c r="K1189" s="196"/>
      <c r="L1189" s="196"/>
      <c r="M1189" s="196"/>
      <c r="N1189" s="196"/>
      <c r="O1189" s="196"/>
      <c r="P1189" s="196"/>
      <c r="Q1189" s="196"/>
      <c r="R1189" s="196"/>
      <c r="S1189" s="196"/>
      <c r="T1189" s="196"/>
      <c r="U1189" s="196"/>
      <c r="V1189" s="196"/>
      <c r="W1189" s="196"/>
      <c r="X1189" s="196"/>
      <c r="Y1189" s="196"/>
      <c r="Z1189" s="196"/>
      <c r="AA1189" s="196"/>
      <c r="AB1189" s="196"/>
      <c r="AC1189" s="115"/>
      <c r="AD1189" s="115"/>
      <c r="AE1189" s="115"/>
      <c r="AF1189" s="115"/>
      <c r="AG1189" s="115"/>
      <c r="AH1189" s="115"/>
      <c r="AI1189" s="115"/>
      <c r="AJ1189" s="115"/>
      <c r="AK1189" s="115"/>
      <c r="AL1189" s="115"/>
      <c r="AM1189" s="115"/>
    </row>
    <row r="1190" spans="1:39" x14ac:dyDescent="0.25">
      <c r="A1190" s="112"/>
      <c r="B1190" s="113"/>
      <c r="C1190" s="112"/>
      <c r="D1190" s="115"/>
      <c r="E1190" s="115"/>
      <c r="F1190" s="115"/>
      <c r="G1190" s="185"/>
      <c r="H1190" s="185"/>
      <c r="I1190" s="196"/>
      <c r="J1190" s="196"/>
      <c r="K1190" s="196"/>
      <c r="L1190" s="196"/>
      <c r="M1190" s="196"/>
      <c r="N1190" s="196"/>
      <c r="O1190" s="196"/>
      <c r="P1190" s="196"/>
      <c r="Q1190" s="196"/>
      <c r="R1190" s="196"/>
      <c r="S1190" s="196"/>
      <c r="T1190" s="196"/>
      <c r="U1190" s="196"/>
      <c r="V1190" s="196"/>
      <c r="W1190" s="196"/>
      <c r="X1190" s="196"/>
      <c r="Y1190" s="196"/>
      <c r="Z1190" s="196"/>
      <c r="AA1190" s="196"/>
      <c r="AB1190" s="196"/>
      <c r="AC1190" s="115"/>
      <c r="AD1190" s="115"/>
      <c r="AE1190" s="115"/>
      <c r="AF1190" s="115"/>
      <c r="AG1190" s="115"/>
      <c r="AH1190" s="115"/>
      <c r="AI1190" s="115"/>
      <c r="AJ1190" s="115"/>
      <c r="AK1190" s="115"/>
      <c r="AL1190" s="115"/>
      <c r="AM1190" s="115"/>
    </row>
    <row r="1191" spans="1:39" x14ac:dyDescent="0.25">
      <c r="A1191" s="112"/>
      <c r="B1191" s="113"/>
      <c r="C1191" s="112"/>
      <c r="D1191" s="115"/>
      <c r="E1191" s="115"/>
      <c r="F1191" s="115"/>
      <c r="G1191" s="185"/>
      <c r="H1191" s="185"/>
      <c r="I1191" s="196"/>
      <c r="J1191" s="196"/>
      <c r="K1191" s="196"/>
      <c r="L1191" s="196"/>
      <c r="M1191" s="196"/>
      <c r="N1191" s="196"/>
      <c r="O1191" s="196"/>
      <c r="P1191" s="196"/>
      <c r="Q1191" s="196"/>
      <c r="R1191" s="196"/>
      <c r="S1191" s="196"/>
      <c r="T1191" s="196"/>
      <c r="U1191" s="196"/>
      <c r="V1191" s="196"/>
      <c r="W1191" s="196"/>
      <c r="X1191" s="196"/>
      <c r="Y1191" s="196"/>
      <c r="Z1191" s="196"/>
      <c r="AA1191" s="196"/>
      <c r="AB1191" s="196"/>
      <c r="AC1191" s="115"/>
      <c r="AD1191" s="115"/>
      <c r="AE1191" s="115"/>
      <c r="AF1191" s="115"/>
      <c r="AG1191" s="115"/>
      <c r="AH1191" s="115"/>
      <c r="AI1191" s="115"/>
      <c r="AJ1191" s="115"/>
      <c r="AK1191" s="115"/>
      <c r="AL1191" s="115"/>
      <c r="AM1191" s="115"/>
    </row>
    <row r="1192" spans="1:39" x14ac:dyDescent="0.25">
      <c r="A1192" s="112"/>
      <c r="B1192" s="113"/>
      <c r="C1192" s="112"/>
      <c r="D1192" s="115"/>
      <c r="E1192" s="115"/>
      <c r="F1192" s="115"/>
      <c r="G1192" s="185"/>
      <c r="H1192" s="185"/>
      <c r="I1192" s="196"/>
      <c r="J1192" s="196"/>
      <c r="K1192" s="196"/>
      <c r="L1192" s="196"/>
      <c r="M1192" s="196"/>
      <c r="N1192" s="196"/>
      <c r="O1192" s="196"/>
      <c r="P1192" s="196"/>
      <c r="Q1192" s="196"/>
      <c r="R1192" s="196"/>
      <c r="S1192" s="196"/>
      <c r="T1192" s="196"/>
      <c r="U1192" s="196"/>
      <c r="V1192" s="196"/>
      <c r="W1192" s="196"/>
      <c r="X1192" s="196"/>
      <c r="Y1192" s="196"/>
      <c r="Z1192" s="196"/>
      <c r="AA1192" s="196"/>
      <c r="AB1192" s="196"/>
      <c r="AC1192" s="115"/>
      <c r="AD1192" s="115"/>
      <c r="AE1192" s="115"/>
      <c r="AF1192" s="115"/>
      <c r="AG1192" s="115"/>
      <c r="AH1192" s="115"/>
      <c r="AI1192" s="115"/>
      <c r="AJ1192" s="115"/>
      <c r="AK1192" s="115"/>
      <c r="AL1192" s="115"/>
      <c r="AM1192" s="115"/>
    </row>
    <row r="1193" spans="1:39" x14ac:dyDescent="0.25">
      <c r="A1193" s="112"/>
      <c r="B1193" s="113"/>
      <c r="C1193" s="112"/>
      <c r="D1193" s="115"/>
      <c r="E1193" s="115"/>
      <c r="F1193" s="115"/>
      <c r="G1193" s="185"/>
      <c r="H1193" s="185"/>
      <c r="I1193" s="196"/>
      <c r="J1193" s="196"/>
      <c r="K1193" s="196"/>
      <c r="L1193" s="196"/>
      <c r="M1193" s="196"/>
      <c r="N1193" s="196"/>
      <c r="O1193" s="196"/>
      <c r="P1193" s="196"/>
      <c r="Q1193" s="196"/>
      <c r="R1193" s="196"/>
      <c r="S1193" s="196"/>
      <c r="T1193" s="196"/>
      <c r="U1193" s="196"/>
      <c r="V1193" s="196"/>
      <c r="W1193" s="196"/>
      <c r="X1193" s="196"/>
      <c r="Y1193" s="196"/>
      <c r="Z1193" s="196"/>
      <c r="AA1193" s="196"/>
      <c r="AB1193" s="196"/>
      <c r="AC1193" s="115"/>
      <c r="AD1193" s="115"/>
      <c r="AE1193" s="115"/>
      <c r="AF1193" s="115"/>
      <c r="AG1193" s="115"/>
      <c r="AH1193" s="115"/>
      <c r="AI1193" s="115"/>
      <c r="AJ1193" s="115"/>
      <c r="AK1193" s="115"/>
      <c r="AL1193" s="115"/>
      <c r="AM1193" s="115"/>
    </row>
    <row r="1194" spans="1:39" x14ac:dyDescent="0.25">
      <c r="A1194" s="112"/>
      <c r="B1194" s="113"/>
      <c r="C1194" s="112"/>
      <c r="D1194" s="115"/>
      <c r="E1194" s="115"/>
      <c r="F1194" s="115"/>
      <c r="G1194" s="185"/>
      <c r="H1194" s="185"/>
      <c r="I1194" s="196"/>
      <c r="J1194" s="196"/>
      <c r="K1194" s="196"/>
      <c r="L1194" s="196"/>
      <c r="M1194" s="196"/>
      <c r="N1194" s="196"/>
      <c r="O1194" s="196"/>
      <c r="P1194" s="196"/>
      <c r="Q1194" s="196"/>
      <c r="R1194" s="196"/>
      <c r="S1194" s="196"/>
      <c r="T1194" s="196"/>
      <c r="U1194" s="196"/>
      <c r="V1194" s="196"/>
      <c r="W1194" s="196"/>
      <c r="X1194" s="196"/>
      <c r="Y1194" s="196"/>
      <c r="Z1194" s="196"/>
      <c r="AA1194" s="196"/>
      <c r="AB1194" s="196"/>
      <c r="AC1194" s="115"/>
      <c r="AD1194" s="115"/>
      <c r="AE1194" s="115"/>
      <c r="AF1194" s="115"/>
      <c r="AG1194" s="115"/>
      <c r="AH1194" s="115"/>
      <c r="AI1194" s="115"/>
      <c r="AJ1194" s="115"/>
      <c r="AK1194" s="115"/>
      <c r="AL1194" s="115"/>
      <c r="AM1194" s="115"/>
    </row>
    <row r="1195" spans="1:39" x14ac:dyDescent="0.25">
      <c r="A1195" s="112"/>
      <c r="B1195" s="113"/>
      <c r="C1195" s="112"/>
      <c r="D1195" s="115"/>
      <c r="E1195" s="115"/>
      <c r="F1195" s="115"/>
      <c r="G1195" s="185"/>
      <c r="H1195" s="185"/>
      <c r="I1195" s="196"/>
      <c r="J1195" s="196"/>
      <c r="K1195" s="196"/>
      <c r="L1195" s="196"/>
      <c r="M1195" s="196"/>
      <c r="N1195" s="196"/>
      <c r="O1195" s="196"/>
      <c r="P1195" s="196"/>
      <c r="Q1195" s="196"/>
      <c r="R1195" s="196"/>
      <c r="S1195" s="196"/>
      <c r="T1195" s="196"/>
      <c r="U1195" s="196"/>
      <c r="V1195" s="196"/>
      <c r="W1195" s="196"/>
      <c r="X1195" s="196"/>
      <c r="Y1195" s="196"/>
      <c r="Z1195" s="196"/>
      <c r="AA1195" s="196"/>
      <c r="AB1195" s="196"/>
      <c r="AC1195" s="115"/>
      <c r="AD1195" s="115"/>
      <c r="AE1195" s="115"/>
      <c r="AF1195" s="115"/>
      <c r="AG1195" s="115"/>
      <c r="AH1195" s="115"/>
      <c r="AI1195" s="115"/>
      <c r="AJ1195" s="115"/>
      <c r="AK1195" s="115"/>
      <c r="AL1195" s="115"/>
      <c r="AM1195" s="115"/>
    </row>
    <row r="1196" spans="1:39" x14ac:dyDescent="0.25">
      <c r="A1196" s="112"/>
      <c r="B1196" s="113"/>
      <c r="C1196" s="112"/>
      <c r="D1196" s="115"/>
      <c r="E1196" s="115"/>
      <c r="F1196" s="115"/>
      <c r="G1196" s="185"/>
      <c r="H1196" s="185"/>
      <c r="I1196" s="196"/>
      <c r="J1196" s="196"/>
      <c r="K1196" s="196"/>
      <c r="L1196" s="196"/>
      <c r="M1196" s="196"/>
      <c r="N1196" s="196"/>
      <c r="O1196" s="196"/>
      <c r="P1196" s="196"/>
      <c r="Q1196" s="196"/>
      <c r="R1196" s="196"/>
      <c r="S1196" s="196"/>
      <c r="T1196" s="196"/>
      <c r="U1196" s="196"/>
      <c r="V1196" s="196"/>
      <c r="W1196" s="196"/>
      <c r="X1196" s="196"/>
      <c r="Y1196" s="196"/>
      <c r="Z1196" s="196"/>
      <c r="AA1196" s="196"/>
      <c r="AB1196" s="196"/>
      <c r="AC1196" s="115"/>
      <c r="AD1196" s="115"/>
      <c r="AE1196" s="115"/>
      <c r="AF1196" s="115"/>
      <c r="AG1196" s="115"/>
      <c r="AH1196" s="115"/>
      <c r="AI1196" s="115"/>
      <c r="AJ1196" s="115"/>
      <c r="AK1196" s="115"/>
      <c r="AL1196" s="115"/>
      <c r="AM1196" s="115"/>
    </row>
    <row r="1197" spans="1:39" x14ac:dyDescent="0.25">
      <c r="A1197" s="112"/>
      <c r="B1197" s="113"/>
      <c r="C1197" s="112"/>
      <c r="D1197" s="115"/>
      <c r="E1197" s="115"/>
      <c r="F1197" s="115"/>
      <c r="G1197" s="185"/>
      <c r="H1197" s="185"/>
      <c r="I1197" s="196"/>
      <c r="J1197" s="196"/>
      <c r="K1197" s="196"/>
      <c r="L1197" s="196"/>
      <c r="M1197" s="196"/>
      <c r="N1197" s="196"/>
      <c r="O1197" s="196"/>
      <c r="P1197" s="196"/>
      <c r="Q1197" s="196"/>
      <c r="R1197" s="196"/>
      <c r="S1197" s="196"/>
      <c r="T1197" s="196"/>
      <c r="U1197" s="196"/>
      <c r="V1197" s="196"/>
      <c r="W1197" s="196"/>
      <c r="X1197" s="196"/>
      <c r="Y1197" s="196"/>
      <c r="Z1197" s="196"/>
      <c r="AA1197" s="196"/>
      <c r="AB1197" s="196"/>
      <c r="AC1197" s="115"/>
      <c r="AD1197" s="115"/>
      <c r="AE1197" s="115"/>
      <c r="AF1197" s="115"/>
      <c r="AG1197" s="115"/>
      <c r="AH1197" s="115"/>
      <c r="AI1197" s="115"/>
      <c r="AJ1197" s="115"/>
      <c r="AK1197" s="115"/>
      <c r="AL1197" s="115"/>
      <c r="AM1197" s="115"/>
    </row>
    <row r="1198" spans="1:39" x14ac:dyDescent="0.25">
      <c r="A1198" s="112"/>
      <c r="B1198" s="113"/>
      <c r="C1198" s="112"/>
      <c r="D1198" s="115"/>
      <c r="E1198" s="115"/>
      <c r="F1198" s="115"/>
      <c r="G1198" s="185"/>
      <c r="H1198" s="185"/>
      <c r="I1198" s="196"/>
      <c r="J1198" s="196"/>
      <c r="K1198" s="196"/>
      <c r="L1198" s="196"/>
      <c r="M1198" s="196"/>
      <c r="N1198" s="196"/>
      <c r="O1198" s="196"/>
      <c r="P1198" s="196"/>
      <c r="Q1198" s="196"/>
      <c r="R1198" s="196"/>
      <c r="S1198" s="196"/>
      <c r="T1198" s="196"/>
      <c r="U1198" s="196"/>
      <c r="V1198" s="196"/>
      <c r="W1198" s="196"/>
      <c r="X1198" s="196"/>
      <c r="Y1198" s="196"/>
      <c r="Z1198" s="196"/>
      <c r="AA1198" s="196"/>
      <c r="AB1198" s="196"/>
      <c r="AC1198" s="115"/>
      <c r="AD1198" s="115"/>
      <c r="AE1198" s="115"/>
      <c r="AF1198" s="115"/>
      <c r="AG1198" s="115"/>
      <c r="AH1198" s="115"/>
      <c r="AI1198" s="115"/>
      <c r="AJ1198" s="115"/>
      <c r="AK1198" s="115"/>
      <c r="AL1198" s="115"/>
      <c r="AM1198" s="115"/>
    </row>
    <row r="1199" spans="1:39" x14ac:dyDescent="0.25">
      <c r="A1199" s="112"/>
      <c r="B1199" s="113"/>
      <c r="C1199" s="112"/>
      <c r="D1199" s="115"/>
      <c r="E1199" s="115"/>
      <c r="F1199" s="115"/>
      <c r="G1199" s="185"/>
      <c r="H1199" s="185"/>
      <c r="I1199" s="196"/>
      <c r="J1199" s="196"/>
      <c r="K1199" s="196"/>
      <c r="L1199" s="196"/>
      <c r="M1199" s="196"/>
      <c r="N1199" s="196"/>
      <c r="O1199" s="196"/>
      <c r="P1199" s="196"/>
      <c r="Q1199" s="196"/>
      <c r="R1199" s="196"/>
      <c r="S1199" s="196"/>
      <c r="T1199" s="196"/>
      <c r="U1199" s="196"/>
      <c r="V1199" s="196"/>
      <c r="W1199" s="196"/>
      <c r="X1199" s="196"/>
      <c r="Y1199" s="196"/>
      <c r="Z1199" s="196"/>
      <c r="AA1199" s="196"/>
      <c r="AB1199" s="196"/>
      <c r="AC1199" s="115"/>
      <c r="AD1199" s="115"/>
      <c r="AE1199" s="115"/>
      <c r="AF1199" s="115"/>
      <c r="AG1199" s="115"/>
      <c r="AH1199" s="115"/>
      <c r="AI1199" s="115"/>
      <c r="AJ1199" s="115"/>
      <c r="AK1199" s="115"/>
      <c r="AL1199" s="115"/>
      <c r="AM1199" s="115"/>
    </row>
    <row r="1200" spans="1:39" x14ac:dyDescent="0.25">
      <c r="A1200" s="112"/>
      <c r="B1200" s="113"/>
      <c r="C1200" s="112"/>
      <c r="D1200" s="115"/>
      <c r="E1200" s="115"/>
      <c r="F1200" s="115"/>
      <c r="G1200" s="185"/>
      <c r="H1200" s="185"/>
      <c r="I1200" s="196"/>
      <c r="J1200" s="196"/>
      <c r="K1200" s="196"/>
      <c r="L1200" s="196"/>
      <c r="M1200" s="196"/>
      <c r="N1200" s="196"/>
      <c r="O1200" s="196"/>
      <c r="P1200" s="196"/>
      <c r="Q1200" s="196"/>
      <c r="R1200" s="196"/>
      <c r="S1200" s="196"/>
      <c r="T1200" s="196"/>
      <c r="U1200" s="196"/>
      <c r="V1200" s="196"/>
      <c r="W1200" s="196"/>
      <c r="X1200" s="196"/>
      <c r="Y1200" s="196"/>
      <c r="Z1200" s="196"/>
      <c r="AA1200" s="196"/>
      <c r="AB1200" s="196"/>
      <c r="AC1200" s="115"/>
      <c r="AD1200" s="115"/>
      <c r="AE1200" s="115"/>
      <c r="AF1200" s="115"/>
      <c r="AG1200" s="115"/>
      <c r="AH1200" s="115"/>
      <c r="AI1200" s="115"/>
      <c r="AJ1200" s="115"/>
      <c r="AK1200" s="115"/>
      <c r="AL1200" s="115"/>
      <c r="AM1200" s="115"/>
    </row>
    <row r="1201" spans="1:39" x14ac:dyDescent="0.25">
      <c r="A1201" s="112"/>
      <c r="B1201" s="113"/>
      <c r="C1201" s="112"/>
      <c r="D1201" s="115"/>
      <c r="E1201" s="115"/>
      <c r="F1201" s="115"/>
      <c r="G1201" s="185"/>
      <c r="H1201" s="185"/>
      <c r="I1201" s="196"/>
      <c r="J1201" s="196"/>
      <c r="K1201" s="196"/>
      <c r="L1201" s="196"/>
      <c r="M1201" s="196"/>
      <c r="N1201" s="196"/>
      <c r="O1201" s="196"/>
      <c r="P1201" s="196"/>
      <c r="Q1201" s="196"/>
      <c r="R1201" s="196"/>
      <c r="S1201" s="196"/>
      <c r="T1201" s="196"/>
      <c r="U1201" s="196"/>
      <c r="V1201" s="196"/>
      <c r="W1201" s="196"/>
      <c r="X1201" s="196"/>
      <c r="Y1201" s="196"/>
      <c r="Z1201" s="196"/>
      <c r="AA1201" s="196"/>
      <c r="AB1201" s="196"/>
      <c r="AC1201" s="115"/>
      <c r="AD1201" s="115"/>
      <c r="AE1201" s="115"/>
      <c r="AF1201" s="115"/>
      <c r="AG1201" s="115"/>
      <c r="AH1201" s="115"/>
      <c r="AI1201" s="115"/>
      <c r="AJ1201" s="115"/>
      <c r="AK1201" s="115"/>
      <c r="AL1201" s="115"/>
      <c r="AM1201" s="115"/>
    </row>
    <row r="1202" spans="1:39" x14ac:dyDescent="0.25">
      <c r="A1202" s="112"/>
      <c r="B1202" s="113"/>
      <c r="C1202" s="112"/>
      <c r="D1202" s="115"/>
      <c r="E1202" s="115"/>
      <c r="F1202" s="115"/>
      <c r="G1202" s="185"/>
      <c r="H1202" s="185"/>
      <c r="I1202" s="196"/>
      <c r="J1202" s="196"/>
      <c r="K1202" s="196"/>
      <c r="L1202" s="196"/>
      <c r="M1202" s="196"/>
      <c r="N1202" s="196"/>
      <c r="O1202" s="196"/>
      <c r="P1202" s="196"/>
      <c r="Q1202" s="196"/>
      <c r="R1202" s="196"/>
      <c r="S1202" s="196"/>
      <c r="T1202" s="196"/>
      <c r="U1202" s="196"/>
      <c r="V1202" s="196"/>
      <c r="W1202" s="196"/>
      <c r="X1202" s="196"/>
      <c r="Y1202" s="196"/>
      <c r="Z1202" s="196"/>
      <c r="AA1202" s="196"/>
      <c r="AB1202" s="196"/>
      <c r="AC1202" s="115"/>
      <c r="AD1202" s="115"/>
      <c r="AE1202" s="115"/>
      <c r="AF1202" s="115"/>
      <c r="AG1202" s="115"/>
      <c r="AH1202" s="115"/>
      <c r="AI1202" s="115"/>
      <c r="AJ1202" s="115"/>
      <c r="AK1202" s="115"/>
      <c r="AL1202" s="115"/>
      <c r="AM1202" s="115"/>
    </row>
    <row r="1203" spans="1:39" x14ac:dyDescent="0.25">
      <c r="A1203" s="112"/>
      <c r="B1203" s="113"/>
      <c r="C1203" s="112"/>
      <c r="D1203" s="115"/>
      <c r="E1203" s="115"/>
      <c r="F1203" s="115"/>
      <c r="G1203" s="185"/>
      <c r="H1203" s="185"/>
      <c r="I1203" s="196"/>
      <c r="J1203" s="196"/>
      <c r="K1203" s="196"/>
      <c r="L1203" s="196"/>
      <c r="M1203" s="196"/>
      <c r="N1203" s="196"/>
      <c r="O1203" s="196"/>
      <c r="P1203" s="196"/>
      <c r="Q1203" s="196"/>
      <c r="R1203" s="196"/>
      <c r="S1203" s="196"/>
      <c r="T1203" s="196"/>
      <c r="U1203" s="196"/>
      <c r="V1203" s="196"/>
      <c r="W1203" s="196"/>
      <c r="X1203" s="196"/>
      <c r="Y1203" s="196"/>
      <c r="Z1203" s="196"/>
      <c r="AA1203" s="196"/>
      <c r="AB1203" s="196"/>
      <c r="AC1203" s="115"/>
      <c r="AD1203" s="115"/>
      <c r="AE1203" s="115"/>
      <c r="AF1203" s="115"/>
      <c r="AG1203" s="115"/>
      <c r="AH1203" s="115"/>
      <c r="AI1203" s="115"/>
      <c r="AJ1203" s="115"/>
      <c r="AK1203" s="115"/>
      <c r="AL1203" s="115"/>
      <c r="AM1203" s="115"/>
    </row>
    <row r="1204" spans="1:39" x14ac:dyDescent="0.25">
      <c r="A1204" s="112"/>
      <c r="B1204" s="113"/>
      <c r="C1204" s="112"/>
      <c r="D1204" s="115"/>
      <c r="E1204" s="115"/>
      <c r="F1204" s="115"/>
      <c r="G1204" s="185"/>
      <c r="H1204" s="185"/>
      <c r="I1204" s="196"/>
      <c r="J1204" s="196"/>
      <c r="K1204" s="196"/>
      <c r="L1204" s="196"/>
      <c r="M1204" s="196"/>
      <c r="N1204" s="196"/>
      <c r="O1204" s="196"/>
      <c r="P1204" s="196"/>
      <c r="Q1204" s="196"/>
      <c r="R1204" s="196"/>
      <c r="S1204" s="196"/>
      <c r="T1204" s="196"/>
      <c r="U1204" s="196"/>
      <c r="V1204" s="196"/>
      <c r="W1204" s="196"/>
      <c r="X1204" s="196"/>
      <c r="Y1204" s="196"/>
      <c r="Z1204" s="196"/>
      <c r="AA1204" s="196"/>
      <c r="AB1204" s="196"/>
      <c r="AC1204" s="115"/>
      <c r="AD1204" s="115"/>
      <c r="AE1204" s="115"/>
      <c r="AF1204" s="115"/>
      <c r="AG1204" s="115"/>
      <c r="AH1204" s="115"/>
      <c r="AI1204" s="115"/>
      <c r="AJ1204" s="115"/>
      <c r="AK1204" s="115"/>
      <c r="AL1204" s="115"/>
      <c r="AM1204" s="115"/>
    </row>
    <row r="1205" spans="1:39" x14ac:dyDescent="0.25">
      <c r="A1205" s="112"/>
      <c r="B1205" s="113"/>
      <c r="C1205" s="112"/>
      <c r="D1205" s="115"/>
      <c r="E1205" s="115"/>
      <c r="F1205" s="115"/>
      <c r="G1205" s="185"/>
      <c r="H1205" s="185"/>
      <c r="I1205" s="196"/>
      <c r="J1205" s="196"/>
      <c r="K1205" s="196"/>
      <c r="L1205" s="196"/>
      <c r="M1205" s="196"/>
      <c r="N1205" s="196"/>
      <c r="O1205" s="196"/>
      <c r="P1205" s="196"/>
      <c r="Q1205" s="196"/>
      <c r="R1205" s="196"/>
      <c r="S1205" s="196"/>
      <c r="T1205" s="196"/>
      <c r="U1205" s="196"/>
      <c r="V1205" s="196"/>
      <c r="W1205" s="196"/>
      <c r="X1205" s="196"/>
      <c r="Y1205" s="196"/>
      <c r="Z1205" s="196"/>
      <c r="AA1205" s="196"/>
      <c r="AB1205" s="196"/>
      <c r="AC1205" s="115"/>
      <c r="AD1205" s="115"/>
      <c r="AE1205" s="115"/>
      <c r="AF1205" s="115"/>
      <c r="AG1205" s="115"/>
      <c r="AH1205" s="115"/>
      <c r="AI1205" s="115"/>
      <c r="AJ1205" s="115"/>
      <c r="AK1205" s="115"/>
      <c r="AL1205" s="115"/>
      <c r="AM1205" s="115"/>
    </row>
    <row r="1206" spans="1:39" x14ac:dyDescent="0.25">
      <c r="A1206" s="112"/>
      <c r="B1206" s="113"/>
      <c r="C1206" s="112"/>
      <c r="D1206" s="115"/>
      <c r="E1206" s="115"/>
      <c r="F1206" s="115"/>
      <c r="G1206" s="185"/>
      <c r="H1206" s="185"/>
      <c r="I1206" s="196"/>
      <c r="J1206" s="196"/>
      <c r="K1206" s="196"/>
      <c r="L1206" s="196"/>
      <c r="M1206" s="196"/>
      <c r="N1206" s="196"/>
      <c r="O1206" s="196"/>
      <c r="P1206" s="196"/>
      <c r="Q1206" s="196"/>
      <c r="R1206" s="196"/>
      <c r="S1206" s="196"/>
      <c r="T1206" s="196"/>
      <c r="U1206" s="196"/>
      <c r="V1206" s="196"/>
      <c r="W1206" s="196"/>
      <c r="X1206" s="196"/>
      <c r="Y1206" s="196"/>
      <c r="Z1206" s="196"/>
      <c r="AA1206" s="196"/>
      <c r="AB1206" s="196"/>
      <c r="AC1206" s="115"/>
      <c r="AD1206" s="115"/>
      <c r="AE1206" s="115"/>
      <c r="AF1206" s="115"/>
      <c r="AG1206" s="115"/>
      <c r="AH1206" s="115"/>
      <c r="AI1206" s="115"/>
      <c r="AJ1206" s="115"/>
      <c r="AK1206" s="115"/>
      <c r="AL1206" s="115"/>
      <c r="AM1206" s="115"/>
    </row>
    <row r="1207" spans="1:39" x14ac:dyDescent="0.25">
      <c r="A1207" s="112"/>
      <c r="B1207" s="113"/>
      <c r="C1207" s="112"/>
      <c r="D1207" s="115"/>
      <c r="E1207" s="115"/>
      <c r="F1207" s="115"/>
      <c r="G1207" s="185"/>
      <c r="H1207" s="185"/>
      <c r="I1207" s="196"/>
      <c r="J1207" s="196"/>
      <c r="K1207" s="196"/>
      <c r="L1207" s="196"/>
      <c r="M1207" s="196"/>
      <c r="N1207" s="196"/>
      <c r="O1207" s="196"/>
      <c r="P1207" s="196"/>
      <c r="Q1207" s="196"/>
      <c r="R1207" s="196"/>
      <c r="S1207" s="196"/>
      <c r="T1207" s="196"/>
      <c r="U1207" s="196"/>
      <c r="V1207" s="196"/>
      <c r="W1207" s="196"/>
      <c r="X1207" s="196"/>
      <c r="Y1207" s="196"/>
      <c r="Z1207" s="196"/>
      <c r="AA1207" s="196"/>
      <c r="AB1207" s="196"/>
      <c r="AC1207" s="115"/>
      <c r="AD1207" s="115"/>
      <c r="AE1207" s="115"/>
      <c r="AF1207" s="115"/>
      <c r="AG1207" s="115"/>
      <c r="AH1207" s="115"/>
      <c r="AI1207" s="115"/>
      <c r="AJ1207" s="115"/>
      <c r="AK1207" s="115"/>
      <c r="AL1207" s="115"/>
      <c r="AM1207" s="115"/>
    </row>
    <row r="1208" spans="1:39" x14ac:dyDescent="0.25">
      <c r="A1208" s="112"/>
      <c r="B1208" s="113"/>
      <c r="C1208" s="112"/>
      <c r="D1208" s="115"/>
      <c r="E1208" s="115"/>
      <c r="F1208" s="115"/>
      <c r="G1208" s="185"/>
      <c r="H1208" s="185"/>
      <c r="I1208" s="196"/>
      <c r="J1208" s="196"/>
      <c r="K1208" s="196"/>
      <c r="L1208" s="196"/>
      <c r="M1208" s="196"/>
      <c r="N1208" s="196"/>
      <c r="O1208" s="196"/>
      <c r="P1208" s="196"/>
      <c r="Q1208" s="196"/>
      <c r="R1208" s="196"/>
      <c r="S1208" s="196"/>
      <c r="T1208" s="196"/>
      <c r="U1208" s="196"/>
      <c r="V1208" s="196"/>
      <c r="W1208" s="196"/>
      <c r="X1208" s="196"/>
      <c r="Y1208" s="196"/>
      <c r="Z1208" s="196"/>
      <c r="AA1208" s="196"/>
      <c r="AB1208" s="196"/>
      <c r="AC1208" s="115"/>
      <c r="AD1208" s="115"/>
      <c r="AE1208" s="115"/>
      <c r="AF1208" s="115"/>
      <c r="AG1208" s="115"/>
      <c r="AH1208" s="115"/>
      <c r="AI1208" s="115"/>
      <c r="AJ1208" s="115"/>
      <c r="AK1208" s="115"/>
      <c r="AL1208" s="115"/>
      <c r="AM1208" s="115"/>
    </row>
    <row r="1209" spans="1:39" x14ac:dyDescent="0.25">
      <c r="A1209" s="112"/>
      <c r="B1209" s="113"/>
      <c r="C1209" s="112"/>
      <c r="D1209" s="115"/>
      <c r="E1209" s="115"/>
      <c r="F1209" s="115"/>
      <c r="G1209" s="185"/>
      <c r="H1209" s="185"/>
      <c r="I1209" s="196"/>
      <c r="J1209" s="196"/>
      <c r="K1209" s="196"/>
      <c r="L1209" s="196"/>
      <c r="M1209" s="196"/>
      <c r="N1209" s="196"/>
      <c r="O1209" s="196"/>
      <c r="P1209" s="196"/>
      <c r="Q1209" s="196"/>
      <c r="R1209" s="196"/>
      <c r="S1209" s="196"/>
      <c r="T1209" s="196"/>
      <c r="U1209" s="196"/>
      <c r="V1209" s="196"/>
      <c r="W1209" s="196"/>
      <c r="X1209" s="196"/>
      <c r="Y1209" s="196"/>
      <c r="Z1209" s="196"/>
      <c r="AA1209" s="196"/>
      <c r="AB1209" s="196"/>
      <c r="AC1209" s="115"/>
      <c r="AD1209" s="115"/>
      <c r="AE1209" s="115"/>
      <c r="AF1209" s="115"/>
      <c r="AG1209" s="115"/>
      <c r="AH1209" s="115"/>
      <c r="AI1209" s="115"/>
      <c r="AJ1209" s="115"/>
      <c r="AK1209" s="115"/>
      <c r="AL1209" s="115"/>
      <c r="AM1209" s="115"/>
    </row>
    <row r="1210" spans="1:39" x14ac:dyDescent="0.25">
      <c r="A1210" s="112"/>
      <c r="B1210" s="113"/>
      <c r="C1210" s="112"/>
      <c r="D1210" s="115"/>
      <c r="E1210" s="115"/>
      <c r="F1210" s="115"/>
      <c r="G1210" s="185"/>
      <c r="H1210" s="185"/>
      <c r="I1210" s="196"/>
      <c r="J1210" s="196"/>
      <c r="K1210" s="196"/>
      <c r="L1210" s="196"/>
      <c r="M1210" s="196"/>
      <c r="N1210" s="196"/>
      <c r="O1210" s="196"/>
      <c r="P1210" s="196"/>
      <c r="Q1210" s="196"/>
      <c r="R1210" s="196"/>
      <c r="S1210" s="196"/>
      <c r="T1210" s="196"/>
      <c r="U1210" s="196"/>
      <c r="V1210" s="196"/>
      <c r="W1210" s="196"/>
      <c r="X1210" s="196"/>
      <c r="Y1210" s="196"/>
      <c r="Z1210" s="196"/>
      <c r="AA1210" s="196"/>
      <c r="AB1210" s="196"/>
      <c r="AC1210" s="115"/>
      <c r="AD1210" s="115"/>
      <c r="AE1210" s="115"/>
      <c r="AF1210" s="115"/>
      <c r="AG1210" s="115"/>
      <c r="AH1210" s="115"/>
      <c r="AI1210" s="115"/>
      <c r="AJ1210" s="115"/>
      <c r="AK1210" s="115"/>
      <c r="AL1210" s="115"/>
      <c r="AM1210" s="115"/>
    </row>
    <row r="1211" spans="1:39" x14ac:dyDescent="0.25">
      <c r="A1211" s="112"/>
      <c r="B1211" s="113"/>
      <c r="C1211" s="112"/>
      <c r="D1211" s="115"/>
      <c r="E1211" s="115"/>
      <c r="F1211" s="115"/>
      <c r="G1211" s="185"/>
      <c r="H1211" s="185"/>
      <c r="I1211" s="196"/>
      <c r="J1211" s="196"/>
      <c r="K1211" s="196"/>
      <c r="L1211" s="196"/>
      <c r="M1211" s="196"/>
      <c r="N1211" s="196"/>
      <c r="O1211" s="196"/>
      <c r="P1211" s="196"/>
      <c r="Q1211" s="196"/>
      <c r="R1211" s="196"/>
      <c r="S1211" s="196"/>
      <c r="T1211" s="196"/>
      <c r="U1211" s="196"/>
      <c r="V1211" s="196"/>
      <c r="W1211" s="196"/>
      <c r="X1211" s="196"/>
      <c r="Y1211" s="196"/>
      <c r="Z1211" s="196"/>
      <c r="AA1211" s="196"/>
      <c r="AB1211" s="196"/>
      <c r="AC1211" s="115"/>
      <c r="AD1211" s="115"/>
      <c r="AE1211" s="115"/>
      <c r="AF1211" s="115"/>
      <c r="AG1211" s="115"/>
      <c r="AH1211" s="115"/>
      <c r="AI1211" s="115"/>
      <c r="AJ1211" s="115"/>
      <c r="AK1211" s="115"/>
      <c r="AL1211" s="115"/>
      <c r="AM1211" s="115"/>
    </row>
    <row r="1212" spans="1:39" x14ac:dyDescent="0.25">
      <c r="A1212" s="112"/>
      <c r="B1212" s="113"/>
      <c r="C1212" s="112"/>
      <c r="D1212" s="115"/>
      <c r="E1212" s="115"/>
      <c r="F1212" s="115"/>
      <c r="G1212" s="185"/>
      <c r="H1212" s="185"/>
      <c r="I1212" s="196"/>
      <c r="J1212" s="196"/>
      <c r="K1212" s="196"/>
      <c r="L1212" s="196"/>
      <c r="M1212" s="196"/>
      <c r="N1212" s="196"/>
      <c r="O1212" s="196"/>
      <c r="P1212" s="196"/>
      <c r="Q1212" s="196"/>
      <c r="R1212" s="196"/>
      <c r="S1212" s="196"/>
      <c r="T1212" s="196"/>
      <c r="U1212" s="196"/>
      <c r="V1212" s="196"/>
      <c r="W1212" s="196"/>
      <c r="X1212" s="196"/>
      <c r="Y1212" s="196"/>
      <c r="Z1212" s="196"/>
      <c r="AA1212" s="196"/>
      <c r="AB1212" s="196"/>
      <c r="AC1212" s="115"/>
      <c r="AD1212" s="115"/>
      <c r="AE1212" s="115"/>
      <c r="AF1212" s="115"/>
      <c r="AG1212" s="115"/>
      <c r="AH1212" s="115"/>
      <c r="AI1212" s="115"/>
      <c r="AJ1212" s="115"/>
      <c r="AK1212" s="115"/>
      <c r="AL1212" s="115"/>
      <c r="AM1212" s="115"/>
    </row>
    <row r="1213" spans="1:39" x14ac:dyDescent="0.25">
      <c r="A1213" s="112"/>
      <c r="B1213" s="113"/>
      <c r="C1213" s="112"/>
      <c r="D1213" s="115"/>
      <c r="E1213" s="115"/>
      <c r="F1213" s="115"/>
      <c r="G1213" s="185"/>
      <c r="H1213" s="185"/>
      <c r="I1213" s="196"/>
      <c r="J1213" s="196"/>
      <c r="K1213" s="196"/>
      <c r="L1213" s="196"/>
      <c r="M1213" s="196"/>
      <c r="N1213" s="196"/>
      <c r="O1213" s="196"/>
      <c r="P1213" s="196"/>
      <c r="Q1213" s="196"/>
      <c r="R1213" s="196"/>
      <c r="S1213" s="196"/>
      <c r="T1213" s="196"/>
      <c r="U1213" s="196"/>
      <c r="V1213" s="196"/>
      <c r="W1213" s="196"/>
      <c r="X1213" s="196"/>
      <c r="Y1213" s="196"/>
      <c r="Z1213" s="196"/>
      <c r="AA1213" s="196"/>
      <c r="AB1213" s="196"/>
      <c r="AC1213" s="115"/>
      <c r="AD1213" s="115"/>
      <c r="AE1213" s="115"/>
      <c r="AF1213" s="115"/>
      <c r="AG1213" s="115"/>
      <c r="AH1213" s="115"/>
      <c r="AI1213" s="115"/>
      <c r="AJ1213" s="115"/>
      <c r="AK1213" s="115"/>
      <c r="AL1213" s="115"/>
      <c r="AM1213" s="115"/>
    </row>
    <row r="1214" spans="1:39" x14ac:dyDescent="0.25">
      <c r="A1214" s="112"/>
      <c r="B1214" s="113"/>
      <c r="C1214" s="112"/>
      <c r="D1214" s="115"/>
      <c r="E1214" s="115"/>
      <c r="F1214" s="115"/>
      <c r="G1214" s="185"/>
      <c r="H1214" s="185"/>
      <c r="I1214" s="196"/>
      <c r="J1214" s="196"/>
      <c r="K1214" s="196"/>
      <c r="L1214" s="196"/>
      <c r="M1214" s="196"/>
      <c r="N1214" s="196"/>
      <c r="O1214" s="196"/>
      <c r="P1214" s="196"/>
      <c r="Q1214" s="196"/>
      <c r="R1214" s="196"/>
      <c r="S1214" s="196"/>
      <c r="T1214" s="196"/>
      <c r="U1214" s="196"/>
      <c r="V1214" s="196"/>
      <c r="W1214" s="196"/>
      <c r="X1214" s="196"/>
      <c r="Y1214" s="196"/>
      <c r="Z1214" s="196"/>
      <c r="AA1214" s="196"/>
      <c r="AB1214" s="196"/>
      <c r="AC1214" s="115"/>
      <c r="AD1214" s="115"/>
      <c r="AE1214" s="115"/>
      <c r="AF1214" s="115"/>
      <c r="AG1214" s="115"/>
      <c r="AH1214" s="115"/>
      <c r="AI1214" s="115"/>
      <c r="AJ1214" s="115"/>
      <c r="AK1214" s="115"/>
      <c r="AL1214" s="115"/>
      <c r="AM1214" s="115"/>
    </row>
    <row r="1215" spans="1:39" x14ac:dyDescent="0.25">
      <c r="A1215" s="112"/>
      <c r="B1215" s="113"/>
      <c r="C1215" s="112"/>
      <c r="D1215" s="115"/>
      <c r="E1215" s="115"/>
      <c r="F1215" s="115"/>
      <c r="G1215" s="185"/>
      <c r="H1215" s="185"/>
      <c r="I1215" s="196"/>
      <c r="J1215" s="196"/>
      <c r="K1215" s="196"/>
      <c r="L1215" s="196"/>
      <c r="M1215" s="196"/>
      <c r="N1215" s="196"/>
      <c r="O1215" s="196"/>
      <c r="P1215" s="196"/>
      <c r="Q1215" s="196"/>
      <c r="R1215" s="196"/>
      <c r="S1215" s="196"/>
      <c r="T1215" s="196"/>
      <c r="U1215" s="196"/>
      <c r="V1215" s="196"/>
      <c r="W1215" s="196"/>
      <c r="X1215" s="196"/>
      <c r="Y1215" s="196"/>
      <c r="Z1215" s="196"/>
      <c r="AA1215" s="196"/>
      <c r="AB1215" s="196"/>
      <c r="AC1215" s="115"/>
      <c r="AD1215" s="115"/>
      <c r="AE1215" s="115"/>
      <c r="AF1215" s="115"/>
      <c r="AG1215" s="115"/>
      <c r="AH1215" s="115"/>
      <c r="AI1215" s="115"/>
      <c r="AJ1215" s="115"/>
      <c r="AK1215" s="115"/>
      <c r="AL1215" s="115"/>
      <c r="AM1215" s="115"/>
    </row>
    <row r="1216" spans="1:39" x14ac:dyDescent="0.25">
      <c r="A1216" s="112"/>
      <c r="B1216" s="113"/>
      <c r="C1216" s="112"/>
      <c r="D1216" s="115"/>
      <c r="E1216" s="115"/>
      <c r="F1216" s="115"/>
      <c r="G1216" s="185"/>
      <c r="H1216" s="185"/>
      <c r="I1216" s="196"/>
      <c r="J1216" s="196"/>
      <c r="K1216" s="196"/>
      <c r="L1216" s="196"/>
      <c r="M1216" s="196"/>
      <c r="N1216" s="196"/>
      <c r="O1216" s="196"/>
      <c r="P1216" s="196"/>
      <c r="Q1216" s="196"/>
      <c r="R1216" s="196"/>
      <c r="S1216" s="196"/>
      <c r="T1216" s="196"/>
      <c r="U1216" s="196"/>
      <c r="V1216" s="196"/>
      <c r="W1216" s="196"/>
      <c r="X1216" s="196"/>
      <c r="Y1216" s="196"/>
      <c r="Z1216" s="196"/>
      <c r="AA1216" s="196"/>
      <c r="AB1216" s="196"/>
      <c r="AC1216" s="115"/>
      <c r="AD1216" s="115"/>
      <c r="AE1216" s="115"/>
      <c r="AF1216" s="115"/>
      <c r="AG1216" s="115"/>
      <c r="AH1216" s="115"/>
      <c r="AI1216" s="115"/>
      <c r="AJ1216" s="115"/>
      <c r="AK1216" s="115"/>
      <c r="AL1216" s="115"/>
      <c r="AM1216" s="115"/>
    </row>
    <row r="1217" spans="1:39" x14ac:dyDescent="0.25">
      <c r="A1217" s="112"/>
      <c r="B1217" s="113"/>
      <c r="C1217" s="112"/>
      <c r="D1217" s="115"/>
      <c r="E1217" s="115"/>
      <c r="F1217" s="115"/>
      <c r="G1217" s="185"/>
      <c r="H1217" s="185"/>
      <c r="I1217" s="196"/>
      <c r="J1217" s="196"/>
      <c r="K1217" s="196"/>
      <c r="L1217" s="196"/>
      <c r="M1217" s="196"/>
      <c r="N1217" s="196"/>
      <c r="O1217" s="196"/>
      <c r="P1217" s="196"/>
      <c r="Q1217" s="196"/>
      <c r="R1217" s="196"/>
      <c r="S1217" s="196"/>
      <c r="T1217" s="196"/>
      <c r="U1217" s="196"/>
      <c r="V1217" s="196"/>
      <c r="W1217" s="196"/>
      <c r="X1217" s="196"/>
      <c r="Y1217" s="196"/>
      <c r="Z1217" s="196"/>
      <c r="AA1217" s="196"/>
      <c r="AB1217" s="196"/>
      <c r="AC1217" s="115"/>
      <c r="AD1217" s="115"/>
      <c r="AE1217" s="115"/>
      <c r="AF1217" s="115"/>
      <c r="AG1217" s="115"/>
      <c r="AH1217" s="115"/>
      <c r="AI1217" s="115"/>
      <c r="AJ1217" s="115"/>
      <c r="AK1217" s="115"/>
      <c r="AL1217" s="115"/>
      <c r="AM1217" s="115"/>
    </row>
    <row r="1218" spans="1:39" x14ac:dyDescent="0.25">
      <c r="A1218" s="112"/>
      <c r="B1218" s="113"/>
      <c r="C1218" s="112"/>
      <c r="D1218" s="115"/>
      <c r="E1218" s="115"/>
      <c r="F1218" s="115"/>
      <c r="G1218" s="185"/>
      <c r="H1218" s="185"/>
      <c r="I1218" s="196"/>
      <c r="J1218" s="196"/>
      <c r="K1218" s="196"/>
      <c r="L1218" s="196"/>
      <c r="M1218" s="196"/>
      <c r="N1218" s="196"/>
      <c r="O1218" s="196"/>
      <c r="P1218" s="196"/>
      <c r="Q1218" s="196"/>
      <c r="R1218" s="196"/>
      <c r="S1218" s="196"/>
      <c r="T1218" s="196"/>
      <c r="U1218" s="196"/>
      <c r="V1218" s="196"/>
      <c r="W1218" s="196"/>
      <c r="X1218" s="196"/>
      <c r="Y1218" s="196"/>
      <c r="Z1218" s="196"/>
      <c r="AA1218" s="196"/>
      <c r="AB1218" s="196"/>
      <c r="AC1218" s="115"/>
      <c r="AD1218" s="115"/>
      <c r="AE1218" s="115"/>
      <c r="AF1218" s="115"/>
      <c r="AG1218" s="115"/>
      <c r="AH1218" s="115"/>
      <c r="AI1218" s="115"/>
      <c r="AJ1218" s="115"/>
      <c r="AK1218" s="115"/>
      <c r="AL1218" s="115"/>
      <c r="AM1218" s="115"/>
    </row>
    <row r="1219" spans="1:39" x14ac:dyDescent="0.25">
      <c r="A1219" s="112"/>
      <c r="B1219" s="113"/>
      <c r="C1219" s="112"/>
      <c r="D1219" s="115"/>
      <c r="E1219" s="115"/>
      <c r="F1219" s="115"/>
      <c r="G1219" s="185"/>
      <c r="H1219" s="185"/>
      <c r="I1219" s="196"/>
      <c r="J1219" s="196"/>
      <c r="K1219" s="196"/>
      <c r="L1219" s="196"/>
      <c r="M1219" s="196"/>
      <c r="N1219" s="196"/>
      <c r="O1219" s="196"/>
      <c r="P1219" s="196"/>
      <c r="Q1219" s="196"/>
      <c r="R1219" s="196"/>
      <c r="S1219" s="196"/>
      <c r="T1219" s="196"/>
      <c r="U1219" s="196"/>
      <c r="V1219" s="196"/>
      <c r="W1219" s="196"/>
      <c r="X1219" s="196"/>
      <c r="Y1219" s="196"/>
      <c r="Z1219" s="196"/>
      <c r="AA1219" s="196"/>
      <c r="AB1219" s="196"/>
      <c r="AC1219" s="115"/>
      <c r="AD1219" s="115"/>
      <c r="AE1219" s="115"/>
      <c r="AF1219" s="115"/>
      <c r="AG1219" s="115"/>
      <c r="AH1219" s="115"/>
      <c r="AI1219" s="115"/>
      <c r="AJ1219" s="115"/>
      <c r="AK1219" s="115"/>
      <c r="AL1219" s="115"/>
      <c r="AM1219" s="115"/>
    </row>
    <row r="1220" spans="1:39" x14ac:dyDescent="0.25">
      <c r="A1220" s="112"/>
      <c r="B1220" s="113"/>
      <c r="C1220" s="112"/>
      <c r="D1220" s="115"/>
      <c r="E1220" s="115"/>
      <c r="F1220" s="115"/>
      <c r="G1220" s="185"/>
      <c r="H1220" s="185"/>
      <c r="I1220" s="196"/>
      <c r="J1220" s="196"/>
      <c r="K1220" s="196"/>
      <c r="L1220" s="196"/>
      <c r="M1220" s="196"/>
      <c r="N1220" s="196"/>
      <c r="O1220" s="196"/>
      <c r="P1220" s="196"/>
      <c r="Q1220" s="196"/>
      <c r="R1220" s="196"/>
      <c r="S1220" s="196"/>
      <c r="T1220" s="196"/>
      <c r="U1220" s="196"/>
      <c r="V1220" s="196"/>
      <c r="W1220" s="196"/>
      <c r="X1220" s="196"/>
      <c r="Y1220" s="196"/>
      <c r="Z1220" s="196"/>
      <c r="AA1220" s="196"/>
      <c r="AB1220" s="196"/>
      <c r="AC1220" s="115"/>
      <c r="AD1220" s="115"/>
      <c r="AE1220" s="115"/>
      <c r="AF1220" s="115"/>
      <c r="AG1220" s="115"/>
      <c r="AH1220" s="115"/>
      <c r="AI1220" s="115"/>
      <c r="AJ1220" s="115"/>
      <c r="AK1220" s="115"/>
      <c r="AL1220" s="115"/>
      <c r="AM1220" s="115"/>
    </row>
    <row r="1221" spans="1:39" x14ac:dyDescent="0.25">
      <c r="A1221" s="112"/>
      <c r="B1221" s="113"/>
      <c r="C1221" s="112"/>
      <c r="D1221" s="115"/>
      <c r="E1221" s="115"/>
      <c r="F1221" s="115"/>
      <c r="G1221" s="185"/>
      <c r="H1221" s="185"/>
      <c r="I1221" s="196"/>
      <c r="J1221" s="196"/>
      <c r="K1221" s="196"/>
      <c r="L1221" s="196"/>
      <c r="M1221" s="196"/>
      <c r="N1221" s="196"/>
      <c r="O1221" s="196"/>
      <c r="P1221" s="196"/>
      <c r="Q1221" s="196"/>
      <c r="R1221" s="196"/>
      <c r="S1221" s="196"/>
      <c r="T1221" s="196"/>
      <c r="U1221" s="196"/>
      <c r="V1221" s="196"/>
      <c r="W1221" s="196"/>
      <c r="X1221" s="196"/>
      <c r="Y1221" s="196"/>
      <c r="Z1221" s="196"/>
      <c r="AA1221" s="196"/>
      <c r="AB1221" s="196"/>
      <c r="AC1221" s="115"/>
      <c r="AD1221" s="115"/>
      <c r="AE1221" s="115"/>
      <c r="AF1221" s="115"/>
      <c r="AG1221" s="115"/>
      <c r="AH1221" s="115"/>
      <c r="AI1221" s="115"/>
      <c r="AJ1221" s="115"/>
      <c r="AK1221" s="115"/>
      <c r="AL1221" s="115"/>
      <c r="AM1221" s="115"/>
    </row>
    <row r="1222" spans="1:39" x14ac:dyDescent="0.25">
      <c r="A1222" s="112"/>
      <c r="B1222" s="113"/>
      <c r="C1222" s="112"/>
      <c r="D1222" s="115"/>
      <c r="E1222" s="115"/>
      <c r="F1222" s="115"/>
      <c r="G1222" s="185"/>
      <c r="H1222" s="185"/>
      <c r="I1222" s="196"/>
      <c r="J1222" s="196"/>
      <c r="K1222" s="196"/>
      <c r="L1222" s="196"/>
      <c r="M1222" s="196"/>
      <c r="N1222" s="196"/>
      <c r="O1222" s="196"/>
      <c r="P1222" s="196"/>
      <c r="Q1222" s="196"/>
      <c r="R1222" s="196"/>
      <c r="S1222" s="196"/>
      <c r="T1222" s="196"/>
      <c r="U1222" s="196"/>
      <c r="V1222" s="196"/>
      <c r="W1222" s="196"/>
      <c r="X1222" s="196"/>
      <c r="Y1222" s="196"/>
      <c r="Z1222" s="196"/>
      <c r="AA1222" s="196"/>
      <c r="AB1222" s="196"/>
      <c r="AC1222" s="115"/>
      <c r="AD1222" s="115"/>
      <c r="AE1222" s="115"/>
      <c r="AF1222" s="115"/>
      <c r="AG1222" s="115"/>
      <c r="AH1222" s="115"/>
      <c r="AI1222" s="115"/>
      <c r="AJ1222" s="115"/>
      <c r="AK1222" s="115"/>
      <c r="AL1222" s="115"/>
      <c r="AM1222" s="115"/>
    </row>
    <row r="1223" spans="1:39" x14ac:dyDescent="0.25">
      <c r="A1223" s="112"/>
      <c r="B1223" s="113"/>
      <c r="C1223" s="112"/>
      <c r="D1223" s="115"/>
      <c r="E1223" s="115"/>
      <c r="F1223" s="115"/>
      <c r="G1223" s="185"/>
      <c r="H1223" s="185"/>
      <c r="I1223" s="196"/>
      <c r="J1223" s="196"/>
      <c r="K1223" s="196"/>
      <c r="L1223" s="196"/>
      <c r="M1223" s="196"/>
      <c r="N1223" s="196"/>
      <c r="O1223" s="196"/>
      <c r="P1223" s="196"/>
      <c r="Q1223" s="196"/>
      <c r="R1223" s="196"/>
      <c r="S1223" s="196"/>
      <c r="T1223" s="196"/>
      <c r="U1223" s="196"/>
      <c r="V1223" s="196"/>
      <c r="W1223" s="196"/>
      <c r="X1223" s="196"/>
      <c r="Y1223" s="196"/>
      <c r="Z1223" s="196"/>
      <c r="AA1223" s="196"/>
      <c r="AB1223" s="196"/>
      <c r="AC1223" s="115"/>
      <c r="AD1223" s="115"/>
      <c r="AE1223" s="115"/>
      <c r="AF1223" s="115"/>
      <c r="AG1223" s="115"/>
      <c r="AH1223" s="115"/>
      <c r="AI1223" s="115"/>
      <c r="AJ1223" s="115"/>
      <c r="AK1223" s="115"/>
      <c r="AL1223" s="115"/>
      <c r="AM1223" s="115"/>
    </row>
    <row r="1224" spans="1:39" x14ac:dyDescent="0.25">
      <c r="A1224" s="112"/>
      <c r="B1224" s="113"/>
      <c r="C1224" s="112"/>
      <c r="D1224" s="115"/>
      <c r="E1224" s="115"/>
      <c r="F1224" s="115"/>
      <c r="G1224" s="185"/>
      <c r="H1224" s="185"/>
      <c r="I1224" s="196"/>
      <c r="J1224" s="196"/>
      <c r="K1224" s="196"/>
      <c r="L1224" s="196"/>
      <c r="M1224" s="196"/>
      <c r="N1224" s="196"/>
      <c r="O1224" s="196"/>
      <c r="P1224" s="196"/>
      <c r="Q1224" s="196"/>
      <c r="R1224" s="196"/>
      <c r="S1224" s="196"/>
      <c r="T1224" s="196"/>
      <c r="U1224" s="196"/>
      <c r="V1224" s="196"/>
      <c r="W1224" s="196"/>
      <c r="X1224" s="196"/>
      <c r="Y1224" s="196"/>
      <c r="Z1224" s="196"/>
      <c r="AA1224" s="196"/>
      <c r="AB1224" s="196"/>
      <c r="AC1224" s="115"/>
      <c r="AD1224" s="115"/>
      <c r="AE1224" s="115"/>
      <c r="AF1224" s="115"/>
      <c r="AG1224" s="115"/>
      <c r="AH1224" s="115"/>
      <c r="AI1224" s="115"/>
      <c r="AJ1224" s="115"/>
      <c r="AK1224" s="115"/>
      <c r="AL1224" s="115"/>
      <c r="AM1224" s="115"/>
    </row>
    <row r="1225" spans="1:39" x14ac:dyDescent="0.25">
      <c r="A1225" s="112"/>
      <c r="B1225" s="113"/>
      <c r="C1225" s="112"/>
      <c r="D1225" s="115"/>
      <c r="E1225" s="115"/>
      <c r="F1225" s="115"/>
      <c r="G1225" s="185"/>
      <c r="H1225" s="185"/>
      <c r="I1225" s="196"/>
      <c r="J1225" s="196"/>
      <c r="K1225" s="196"/>
      <c r="L1225" s="196"/>
      <c r="M1225" s="196"/>
      <c r="N1225" s="196"/>
      <c r="O1225" s="196"/>
      <c r="P1225" s="196"/>
      <c r="Q1225" s="196"/>
      <c r="R1225" s="196"/>
      <c r="S1225" s="196"/>
      <c r="T1225" s="196"/>
      <c r="U1225" s="196"/>
      <c r="V1225" s="196"/>
      <c r="W1225" s="196"/>
      <c r="X1225" s="196"/>
      <c r="Y1225" s="196"/>
      <c r="Z1225" s="196"/>
      <c r="AA1225" s="196"/>
      <c r="AB1225" s="196"/>
      <c r="AC1225" s="115"/>
      <c r="AD1225" s="115"/>
      <c r="AE1225" s="115"/>
      <c r="AF1225" s="115"/>
      <c r="AG1225" s="115"/>
      <c r="AH1225" s="115"/>
      <c r="AI1225" s="115"/>
      <c r="AJ1225" s="115"/>
      <c r="AK1225" s="115"/>
      <c r="AL1225" s="115"/>
      <c r="AM1225" s="115"/>
    </row>
    <row r="1226" spans="1:39" x14ac:dyDescent="0.25">
      <c r="A1226" s="112"/>
      <c r="B1226" s="113"/>
      <c r="C1226" s="112"/>
      <c r="D1226" s="115"/>
      <c r="E1226" s="115"/>
      <c r="F1226" s="115"/>
      <c r="G1226" s="185"/>
      <c r="H1226" s="185"/>
      <c r="I1226" s="196"/>
      <c r="J1226" s="196"/>
      <c r="K1226" s="196"/>
      <c r="L1226" s="196"/>
      <c r="M1226" s="196"/>
      <c r="N1226" s="196"/>
      <c r="O1226" s="196"/>
      <c r="P1226" s="196"/>
      <c r="Q1226" s="196"/>
      <c r="R1226" s="196"/>
      <c r="S1226" s="196"/>
      <c r="T1226" s="196"/>
      <c r="U1226" s="196"/>
      <c r="V1226" s="196"/>
      <c r="W1226" s="196"/>
      <c r="X1226" s="196"/>
      <c r="Y1226" s="196"/>
      <c r="Z1226" s="196"/>
      <c r="AA1226" s="196"/>
      <c r="AB1226" s="196"/>
      <c r="AC1226" s="115"/>
      <c r="AD1226" s="115"/>
      <c r="AE1226" s="115"/>
      <c r="AF1226" s="115"/>
      <c r="AG1226" s="115"/>
      <c r="AH1226" s="115"/>
      <c r="AI1226" s="115"/>
      <c r="AJ1226" s="115"/>
      <c r="AK1226" s="115"/>
      <c r="AL1226" s="115"/>
      <c r="AM1226" s="115"/>
    </row>
    <row r="1227" spans="1:39" x14ac:dyDescent="0.25">
      <c r="A1227" s="112"/>
      <c r="B1227" s="113"/>
      <c r="C1227" s="112"/>
      <c r="D1227" s="115"/>
      <c r="E1227" s="115"/>
      <c r="F1227" s="115"/>
      <c r="G1227" s="185"/>
      <c r="H1227" s="185"/>
      <c r="I1227" s="196"/>
      <c r="J1227" s="196"/>
      <c r="K1227" s="196"/>
      <c r="L1227" s="196"/>
      <c r="M1227" s="196"/>
      <c r="N1227" s="196"/>
      <c r="O1227" s="196"/>
      <c r="P1227" s="196"/>
      <c r="Q1227" s="196"/>
      <c r="R1227" s="196"/>
      <c r="S1227" s="196"/>
      <c r="T1227" s="196"/>
      <c r="U1227" s="196"/>
      <c r="V1227" s="196"/>
      <c r="W1227" s="196"/>
      <c r="X1227" s="196"/>
      <c r="Y1227" s="196"/>
      <c r="Z1227" s="196"/>
      <c r="AA1227" s="196"/>
      <c r="AB1227" s="196"/>
      <c r="AC1227" s="115"/>
      <c r="AD1227" s="115"/>
      <c r="AE1227" s="115"/>
      <c r="AF1227" s="115"/>
      <c r="AG1227" s="115"/>
      <c r="AH1227" s="115"/>
      <c r="AI1227" s="115"/>
      <c r="AJ1227" s="115"/>
      <c r="AK1227" s="115"/>
      <c r="AL1227" s="115"/>
      <c r="AM1227" s="115"/>
    </row>
    <row r="1228" spans="1:39" x14ac:dyDescent="0.25">
      <c r="A1228" s="112"/>
      <c r="B1228" s="113"/>
      <c r="C1228" s="112"/>
      <c r="D1228" s="115"/>
      <c r="E1228" s="115"/>
      <c r="F1228" s="115"/>
      <c r="G1228" s="185"/>
      <c r="H1228" s="185"/>
      <c r="I1228" s="196"/>
      <c r="J1228" s="196"/>
      <c r="K1228" s="196"/>
      <c r="L1228" s="196"/>
      <c r="M1228" s="196"/>
      <c r="N1228" s="196"/>
      <c r="O1228" s="196"/>
      <c r="P1228" s="196"/>
      <c r="Q1228" s="196"/>
      <c r="R1228" s="196"/>
      <c r="S1228" s="196"/>
      <c r="T1228" s="196"/>
      <c r="U1228" s="196"/>
      <c r="V1228" s="196"/>
      <c r="W1228" s="196"/>
      <c r="X1228" s="196"/>
      <c r="Y1228" s="196"/>
      <c r="Z1228" s="196"/>
      <c r="AA1228" s="196"/>
      <c r="AB1228" s="196"/>
      <c r="AC1228" s="115"/>
      <c r="AD1228" s="115"/>
      <c r="AE1228" s="115"/>
      <c r="AF1228" s="115"/>
      <c r="AG1228" s="115"/>
      <c r="AH1228" s="115"/>
      <c r="AI1228" s="115"/>
      <c r="AJ1228" s="115"/>
      <c r="AK1228" s="115"/>
      <c r="AL1228" s="115"/>
      <c r="AM1228" s="115"/>
    </row>
    <row r="1229" spans="1:39" x14ac:dyDescent="0.25">
      <c r="A1229" s="112"/>
      <c r="B1229" s="113"/>
      <c r="C1229" s="112"/>
      <c r="D1229" s="115"/>
      <c r="E1229" s="115"/>
      <c r="F1229" s="115"/>
      <c r="G1229" s="185"/>
      <c r="H1229" s="185"/>
      <c r="I1229" s="196"/>
      <c r="J1229" s="196"/>
      <c r="K1229" s="196"/>
      <c r="L1229" s="196"/>
      <c r="M1229" s="196"/>
      <c r="N1229" s="196"/>
      <c r="O1229" s="196"/>
      <c r="P1229" s="196"/>
      <c r="Q1229" s="196"/>
      <c r="R1229" s="196"/>
      <c r="S1229" s="196"/>
      <c r="T1229" s="196"/>
      <c r="U1229" s="196"/>
      <c r="V1229" s="196"/>
      <c r="W1229" s="196"/>
      <c r="X1229" s="196"/>
      <c r="Y1229" s="196"/>
      <c r="Z1229" s="196"/>
      <c r="AA1229" s="196"/>
      <c r="AB1229" s="196"/>
      <c r="AC1229" s="115"/>
      <c r="AD1229" s="115"/>
      <c r="AE1229" s="115"/>
      <c r="AF1229" s="115"/>
      <c r="AG1229" s="115"/>
      <c r="AH1229" s="115"/>
      <c r="AI1229" s="115"/>
      <c r="AJ1229" s="115"/>
      <c r="AK1229" s="115"/>
      <c r="AL1229" s="115"/>
      <c r="AM1229" s="115"/>
    </row>
    <row r="1230" spans="1:39" x14ac:dyDescent="0.25">
      <c r="A1230" s="112"/>
      <c r="B1230" s="113"/>
      <c r="C1230" s="112"/>
      <c r="D1230" s="115"/>
      <c r="E1230" s="115"/>
      <c r="F1230" s="115"/>
      <c r="G1230" s="185"/>
      <c r="H1230" s="185"/>
      <c r="I1230" s="196"/>
      <c r="J1230" s="196"/>
      <c r="K1230" s="196"/>
      <c r="L1230" s="196"/>
      <c r="M1230" s="196"/>
      <c r="N1230" s="196"/>
      <c r="O1230" s="196"/>
      <c r="P1230" s="196"/>
      <c r="Q1230" s="196"/>
      <c r="R1230" s="196"/>
      <c r="S1230" s="196"/>
      <c r="T1230" s="196"/>
      <c r="U1230" s="196"/>
      <c r="V1230" s="196"/>
      <c r="W1230" s="196"/>
      <c r="X1230" s="196"/>
      <c r="Y1230" s="196"/>
      <c r="Z1230" s="196"/>
      <c r="AA1230" s="196"/>
      <c r="AB1230" s="196"/>
      <c r="AC1230" s="115"/>
      <c r="AD1230" s="115"/>
      <c r="AE1230" s="115"/>
      <c r="AF1230" s="115"/>
      <c r="AG1230" s="115"/>
      <c r="AH1230" s="115"/>
      <c r="AI1230" s="115"/>
      <c r="AJ1230" s="115"/>
      <c r="AK1230" s="115"/>
      <c r="AL1230" s="115"/>
      <c r="AM1230" s="115"/>
    </row>
    <row r="1231" spans="1:39" x14ac:dyDescent="0.25">
      <c r="A1231" s="112"/>
      <c r="B1231" s="113"/>
      <c r="C1231" s="112"/>
      <c r="D1231" s="115"/>
      <c r="E1231" s="115"/>
      <c r="F1231" s="115"/>
      <c r="G1231" s="185"/>
      <c r="H1231" s="185"/>
      <c r="I1231" s="196"/>
      <c r="J1231" s="196"/>
      <c r="K1231" s="196"/>
      <c r="L1231" s="196"/>
      <c r="M1231" s="196"/>
      <c r="N1231" s="196"/>
      <c r="O1231" s="196"/>
      <c r="P1231" s="196"/>
      <c r="Q1231" s="196"/>
      <c r="R1231" s="196"/>
      <c r="S1231" s="196"/>
      <c r="T1231" s="196"/>
      <c r="U1231" s="196"/>
      <c r="V1231" s="196"/>
      <c r="W1231" s="196"/>
      <c r="X1231" s="196"/>
      <c r="Y1231" s="196"/>
      <c r="Z1231" s="196"/>
      <c r="AA1231" s="196"/>
      <c r="AB1231" s="196"/>
      <c r="AC1231" s="115"/>
      <c r="AD1231" s="115"/>
      <c r="AE1231" s="115"/>
      <c r="AF1231" s="115"/>
      <c r="AG1231" s="115"/>
      <c r="AH1231" s="115"/>
      <c r="AI1231" s="115"/>
      <c r="AJ1231" s="115"/>
      <c r="AK1231" s="115"/>
      <c r="AL1231" s="115"/>
      <c r="AM1231" s="115"/>
    </row>
    <row r="1232" spans="1:39" x14ac:dyDescent="0.25">
      <c r="A1232" s="112"/>
      <c r="B1232" s="113"/>
      <c r="C1232" s="112"/>
      <c r="D1232" s="115"/>
      <c r="E1232" s="115"/>
      <c r="F1232" s="115"/>
      <c r="G1232" s="185"/>
      <c r="H1232" s="185"/>
      <c r="I1232" s="196"/>
      <c r="J1232" s="196"/>
      <c r="K1232" s="196"/>
      <c r="L1232" s="196"/>
      <c r="M1232" s="196"/>
      <c r="N1232" s="196"/>
      <c r="O1232" s="196"/>
      <c r="P1232" s="196"/>
      <c r="Q1232" s="196"/>
      <c r="R1232" s="196"/>
      <c r="S1232" s="196"/>
      <c r="T1232" s="196"/>
      <c r="U1232" s="196"/>
      <c r="V1232" s="196"/>
      <c r="W1232" s="196"/>
      <c r="X1232" s="196"/>
      <c r="Y1232" s="196"/>
      <c r="Z1232" s="196"/>
      <c r="AA1232" s="196"/>
      <c r="AB1232" s="196"/>
      <c r="AC1232" s="115"/>
      <c r="AD1232" s="115"/>
      <c r="AE1232" s="115"/>
      <c r="AF1232" s="115"/>
      <c r="AG1232" s="115"/>
      <c r="AH1232" s="115"/>
      <c r="AI1232" s="115"/>
      <c r="AJ1232" s="115"/>
      <c r="AK1232" s="115"/>
      <c r="AL1232" s="115"/>
      <c r="AM1232" s="115"/>
    </row>
    <row r="1233" spans="1:39" x14ac:dyDescent="0.25">
      <c r="A1233" s="112"/>
      <c r="B1233" s="113"/>
      <c r="C1233" s="112"/>
      <c r="D1233" s="115"/>
      <c r="E1233" s="115"/>
      <c r="F1233" s="115"/>
      <c r="G1233" s="185"/>
      <c r="H1233" s="185"/>
      <c r="I1233" s="196"/>
      <c r="J1233" s="196"/>
      <c r="K1233" s="196"/>
      <c r="L1233" s="196"/>
      <c r="M1233" s="196"/>
      <c r="N1233" s="196"/>
      <c r="O1233" s="196"/>
      <c r="P1233" s="196"/>
      <c r="Q1233" s="196"/>
      <c r="R1233" s="196"/>
      <c r="S1233" s="196"/>
      <c r="T1233" s="196"/>
      <c r="U1233" s="196"/>
      <c r="V1233" s="196"/>
      <c r="W1233" s="196"/>
      <c r="X1233" s="196"/>
      <c r="Y1233" s="196"/>
      <c r="Z1233" s="196"/>
      <c r="AA1233" s="196"/>
      <c r="AB1233" s="196"/>
      <c r="AC1233" s="115"/>
      <c r="AD1233" s="115"/>
      <c r="AE1233" s="115"/>
      <c r="AF1233" s="115"/>
      <c r="AG1233" s="115"/>
      <c r="AH1233" s="115"/>
      <c r="AI1233" s="115"/>
      <c r="AJ1233" s="115"/>
      <c r="AK1233" s="115"/>
      <c r="AL1233" s="115"/>
      <c r="AM1233" s="115"/>
    </row>
    <row r="1234" spans="1:39" x14ac:dyDescent="0.25">
      <c r="A1234" s="112"/>
      <c r="B1234" s="113"/>
      <c r="C1234" s="112"/>
      <c r="D1234" s="115"/>
      <c r="E1234" s="115"/>
      <c r="F1234" s="115"/>
      <c r="G1234" s="185"/>
      <c r="H1234" s="185"/>
      <c r="I1234" s="196"/>
      <c r="J1234" s="196"/>
      <c r="K1234" s="196"/>
      <c r="L1234" s="196"/>
      <c r="M1234" s="196"/>
      <c r="N1234" s="196"/>
      <c r="O1234" s="196"/>
      <c r="P1234" s="196"/>
      <c r="Q1234" s="196"/>
      <c r="R1234" s="196"/>
      <c r="S1234" s="196"/>
      <c r="T1234" s="196"/>
      <c r="U1234" s="196"/>
      <c r="V1234" s="196"/>
      <c r="W1234" s="196"/>
      <c r="X1234" s="196"/>
      <c r="Y1234" s="196"/>
      <c r="Z1234" s="196"/>
      <c r="AA1234" s="196"/>
      <c r="AB1234" s="196"/>
      <c r="AC1234" s="115"/>
      <c r="AD1234" s="115"/>
      <c r="AE1234" s="115"/>
      <c r="AF1234" s="115"/>
      <c r="AG1234" s="115"/>
      <c r="AH1234" s="115"/>
      <c r="AI1234" s="115"/>
      <c r="AJ1234" s="115"/>
      <c r="AK1234" s="115"/>
      <c r="AL1234" s="115"/>
      <c r="AM1234" s="115"/>
    </row>
    <row r="1235" spans="1:39" x14ac:dyDescent="0.25">
      <c r="A1235" s="112"/>
      <c r="B1235" s="113"/>
      <c r="C1235" s="112"/>
      <c r="D1235" s="115"/>
      <c r="E1235" s="115"/>
      <c r="F1235" s="115"/>
      <c r="G1235" s="185"/>
      <c r="H1235" s="185"/>
      <c r="I1235" s="196"/>
      <c r="J1235" s="196"/>
      <c r="K1235" s="196"/>
      <c r="L1235" s="196"/>
      <c r="M1235" s="196"/>
      <c r="N1235" s="196"/>
      <c r="O1235" s="196"/>
      <c r="P1235" s="196"/>
      <c r="Q1235" s="196"/>
      <c r="R1235" s="196"/>
      <c r="S1235" s="196"/>
      <c r="T1235" s="196"/>
      <c r="U1235" s="196"/>
      <c r="V1235" s="196"/>
      <c r="W1235" s="196"/>
      <c r="X1235" s="196"/>
      <c r="Y1235" s="196"/>
      <c r="Z1235" s="196"/>
      <c r="AA1235" s="196"/>
      <c r="AB1235" s="196"/>
      <c r="AC1235" s="115"/>
      <c r="AD1235" s="115"/>
      <c r="AE1235" s="115"/>
      <c r="AF1235" s="115"/>
      <c r="AG1235" s="115"/>
      <c r="AH1235" s="115"/>
      <c r="AI1235" s="115"/>
      <c r="AJ1235" s="115"/>
      <c r="AK1235" s="115"/>
      <c r="AL1235" s="115"/>
      <c r="AM1235" s="115"/>
    </row>
    <row r="1236" spans="1:39" x14ac:dyDescent="0.25">
      <c r="A1236" s="112"/>
      <c r="B1236" s="113"/>
      <c r="C1236" s="112"/>
      <c r="D1236" s="115"/>
      <c r="E1236" s="115"/>
      <c r="F1236" s="115"/>
      <c r="G1236" s="185"/>
      <c r="H1236" s="185"/>
      <c r="I1236" s="196"/>
      <c r="J1236" s="196"/>
      <c r="K1236" s="196"/>
      <c r="L1236" s="196"/>
      <c r="M1236" s="196"/>
      <c r="N1236" s="196"/>
      <c r="O1236" s="196"/>
      <c r="P1236" s="196"/>
      <c r="Q1236" s="196"/>
      <c r="R1236" s="196"/>
      <c r="S1236" s="196"/>
      <c r="T1236" s="196"/>
      <c r="U1236" s="196"/>
      <c r="V1236" s="196"/>
      <c r="W1236" s="196"/>
      <c r="X1236" s="196"/>
      <c r="Y1236" s="196"/>
      <c r="Z1236" s="196"/>
      <c r="AA1236" s="196"/>
      <c r="AB1236" s="196"/>
      <c r="AC1236" s="115"/>
      <c r="AD1236" s="115"/>
      <c r="AE1236" s="115"/>
      <c r="AF1236" s="115"/>
      <c r="AG1236" s="115"/>
      <c r="AH1236" s="115"/>
      <c r="AI1236" s="115"/>
      <c r="AJ1236" s="115"/>
      <c r="AK1236" s="115"/>
      <c r="AL1236" s="115"/>
      <c r="AM1236" s="115"/>
    </row>
    <row r="1237" spans="1:39" x14ac:dyDescent="0.25">
      <c r="A1237" s="112"/>
      <c r="B1237" s="113"/>
      <c r="C1237" s="112"/>
      <c r="D1237" s="115"/>
      <c r="E1237" s="115"/>
      <c r="F1237" s="115"/>
      <c r="G1237" s="185"/>
      <c r="H1237" s="185"/>
      <c r="I1237" s="196"/>
      <c r="J1237" s="196"/>
      <c r="K1237" s="196"/>
      <c r="L1237" s="196"/>
      <c r="M1237" s="196"/>
      <c r="N1237" s="196"/>
      <c r="O1237" s="196"/>
      <c r="P1237" s="196"/>
      <c r="Q1237" s="196"/>
      <c r="R1237" s="196"/>
      <c r="S1237" s="196"/>
      <c r="T1237" s="196"/>
      <c r="U1237" s="196"/>
      <c r="V1237" s="196"/>
      <c r="W1237" s="196"/>
      <c r="X1237" s="196"/>
      <c r="Y1237" s="196"/>
      <c r="Z1237" s="196"/>
      <c r="AA1237" s="196"/>
      <c r="AB1237" s="196"/>
      <c r="AC1237" s="115"/>
      <c r="AD1237" s="115"/>
      <c r="AE1237" s="115"/>
      <c r="AF1237" s="115"/>
      <c r="AG1237" s="115"/>
      <c r="AH1237" s="115"/>
      <c r="AI1237" s="115"/>
      <c r="AJ1237" s="115"/>
      <c r="AK1237" s="115"/>
      <c r="AL1237" s="115"/>
      <c r="AM1237" s="115"/>
    </row>
    <row r="1238" spans="1:39" x14ac:dyDescent="0.25">
      <c r="A1238" s="112"/>
      <c r="B1238" s="113"/>
      <c r="C1238" s="112"/>
      <c r="D1238" s="115"/>
      <c r="E1238" s="115"/>
      <c r="F1238" s="115"/>
      <c r="G1238" s="185"/>
      <c r="H1238" s="185"/>
      <c r="I1238" s="196"/>
      <c r="J1238" s="196"/>
      <c r="K1238" s="196"/>
      <c r="L1238" s="196"/>
      <c r="M1238" s="196"/>
      <c r="N1238" s="196"/>
      <c r="O1238" s="196"/>
      <c r="P1238" s="196"/>
      <c r="Q1238" s="196"/>
      <c r="R1238" s="196"/>
      <c r="S1238" s="196"/>
      <c r="T1238" s="196"/>
      <c r="U1238" s="196"/>
      <c r="V1238" s="196"/>
      <c r="W1238" s="196"/>
      <c r="X1238" s="196"/>
      <c r="Y1238" s="196"/>
      <c r="Z1238" s="196"/>
      <c r="AA1238" s="196"/>
      <c r="AB1238" s="196"/>
      <c r="AC1238" s="115"/>
      <c r="AD1238" s="115"/>
      <c r="AE1238" s="115"/>
      <c r="AF1238" s="115"/>
      <c r="AG1238" s="115"/>
      <c r="AH1238" s="115"/>
      <c r="AI1238" s="115"/>
      <c r="AJ1238" s="115"/>
      <c r="AK1238" s="115"/>
      <c r="AL1238" s="115"/>
      <c r="AM1238" s="115"/>
    </row>
    <row r="1239" spans="1:39" x14ac:dyDescent="0.25">
      <c r="A1239" s="112"/>
      <c r="B1239" s="113"/>
      <c r="C1239" s="112"/>
      <c r="D1239" s="115"/>
      <c r="E1239" s="115"/>
      <c r="F1239" s="115"/>
      <c r="G1239" s="185"/>
      <c r="H1239" s="185"/>
      <c r="I1239" s="196"/>
      <c r="J1239" s="196"/>
      <c r="K1239" s="196"/>
      <c r="L1239" s="196"/>
      <c r="M1239" s="196"/>
      <c r="N1239" s="196"/>
      <c r="O1239" s="196"/>
      <c r="P1239" s="196"/>
      <c r="Q1239" s="196"/>
      <c r="R1239" s="196"/>
      <c r="S1239" s="196"/>
      <c r="T1239" s="196"/>
      <c r="U1239" s="196"/>
      <c r="V1239" s="196"/>
      <c r="W1239" s="196"/>
      <c r="X1239" s="196"/>
      <c r="Y1239" s="196"/>
      <c r="Z1239" s="196"/>
      <c r="AA1239" s="196"/>
      <c r="AB1239" s="196"/>
      <c r="AC1239" s="115"/>
      <c r="AD1239" s="115"/>
      <c r="AE1239" s="115"/>
      <c r="AF1239" s="115"/>
      <c r="AG1239" s="115"/>
      <c r="AH1239" s="115"/>
      <c r="AI1239" s="115"/>
      <c r="AJ1239" s="115"/>
      <c r="AK1239" s="115"/>
      <c r="AL1239" s="115"/>
      <c r="AM1239" s="115"/>
    </row>
    <row r="1240" spans="1:39" x14ac:dyDescent="0.25">
      <c r="A1240" s="112"/>
      <c r="B1240" s="113"/>
      <c r="C1240" s="112"/>
      <c r="D1240" s="115"/>
      <c r="E1240" s="115"/>
      <c r="F1240" s="115"/>
      <c r="G1240" s="185"/>
      <c r="H1240" s="185"/>
      <c r="I1240" s="196"/>
      <c r="J1240" s="196"/>
      <c r="K1240" s="196"/>
      <c r="L1240" s="196"/>
      <c r="M1240" s="196"/>
      <c r="N1240" s="196"/>
      <c r="O1240" s="196"/>
      <c r="P1240" s="196"/>
      <c r="Q1240" s="196"/>
      <c r="R1240" s="196"/>
      <c r="S1240" s="196"/>
      <c r="T1240" s="196"/>
      <c r="U1240" s="196"/>
      <c r="V1240" s="196"/>
      <c r="W1240" s="196"/>
      <c r="X1240" s="196"/>
      <c r="Y1240" s="196"/>
      <c r="Z1240" s="196"/>
      <c r="AA1240" s="196"/>
      <c r="AB1240" s="196"/>
      <c r="AC1240" s="115"/>
      <c r="AD1240" s="115"/>
      <c r="AE1240" s="115"/>
      <c r="AF1240" s="115"/>
      <c r="AG1240" s="115"/>
      <c r="AH1240" s="115"/>
      <c r="AI1240" s="115"/>
      <c r="AJ1240" s="115"/>
      <c r="AK1240" s="115"/>
      <c r="AL1240" s="115"/>
      <c r="AM1240" s="115"/>
    </row>
    <row r="1241" spans="1:39" x14ac:dyDescent="0.25">
      <c r="A1241" s="112"/>
      <c r="B1241" s="113"/>
      <c r="C1241" s="112"/>
      <c r="D1241" s="115"/>
      <c r="E1241" s="115"/>
      <c r="F1241" s="115"/>
      <c r="G1241" s="185"/>
      <c r="H1241" s="185"/>
      <c r="I1241" s="196"/>
      <c r="J1241" s="196"/>
      <c r="K1241" s="196"/>
      <c r="L1241" s="196"/>
      <c r="M1241" s="196"/>
      <c r="N1241" s="196"/>
      <c r="O1241" s="196"/>
      <c r="P1241" s="196"/>
      <c r="Q1241" s="196"/>
      <c r="R1241" s="196"/>
      <c r="S1241" s="196"/>
      <c r="T1241" s="196"/>
      <c r="U1241" s="196"/>
      <c r="V1241" s="196"/>
      <c r="W1241" s="196"/>
      <c r="X1241" s="196"/>
      <c r="Y1241" s="196"/>
      <c r="Z1241" s="196"/>
      <c r="AA1241" s="196"/>
      <c r="AB1241" s="196"/>
      <c r="AC1241" s="115"/>
      <c r="AD1241" s="115"/>
      <c r="AE1241" s="115"/>
      <c r="AF1241" s="115"/>
      <c r="AG1241" s="115"/>
      <c r="AH1241" s="115"/>
      <c r="AI1241" s="115"/>
      <c r="AJ1241" s="115"/>
      <c r="AK1241" s="115"/>
      <c r="AL1241" s="115"/>
      <c r="AM1241" s="115"/>
    </row>
    <row r="1242" spans="1:39" x14ac:dyDescent="0.25">
      <c r="A1242" s="112"/>
      <c r="B1242" s="113"/>
      <c r="C1242" s="112"/>
      <c r="D1242" s="115"/>
      <c r="E1242" s="115"/>
      <c r="F1242" s="115"/>
      <c r="G1242" s="185"/>
      <c r="H1242" s="185"/>
      <c r="I1242" s="196"/>
      <c r="J1242" s="196"/>
      <c r="K1242" s="196"/>
      <c r="L1242" s="196"/>
      <c r="M1242" s="196"/>
      <c r="N1242" s="196"/>
      <c r="O1242" s="196"/>
      <c r="P1242" s="196"/>
      <c r="Q1242" s="196"/>
      <c r="R1242" s="196"/>
      <c r="S1242" s="196"/>
      <c r="T1242" s="196"/>
      <c r="U1242" s="196"/>
      <c r="V1242" s="196"/>
      <c r="W1242" s="196"/>
      <c r="X1242" s="196"/>
      <c r="Y1242" s="196"/>
      <c r="Z1242" s="196"/>
      <c r="AA1242" s="196"/>
      <c r="AB1242" s="196"/>
      <c r="AC1242" s="115"/>
      <c r="AD1242" s="115"/>
      <c r="AE1242" s="115"/>
      <c r="AF1242" s="115"/>
      <c r="AG1242" s="115"/>
      <c r="AH1242" s="115"/>
      <c r="AI1242" s="115"/>
      <c r="AJ1242" s="115"/>
      <c r="AK1242" s="115"/>
      <c r="AL1242" s="115"/>
      <c r="AM1242" s="115"/>
    </row>
    <row r="1243" spans="1:39" x14ac:dyDescent="0.25">
      <c r="A1243" s="112"/>
      <c r="B1243" s="113"/>
      <c r="C1243" s="112"/>
      <c r="D1243" s="115"/>
      <c r="E1243" s="115"/>
      <c r="F1243" s="115"/>
      <c r="G1243" s="185"/>
      <c r="H1243" s="185"/>
      <c r="I1243" s="196"/>
      <c r="J1243" s="196"/>
      <c r="K1243" s="196"/>
      <c r="L1243" s="196"/>
      <c r="M1243" s="196"/>
      <c r="N1243" s="196"/>
      <c r="O1243" s="196"/>
      <c r="P1243" s="196"/>
      <c r="Q1243" s="196"/>
      <c r="R1243" s="196"/>
      <c r="S1243" s="196"/>
      <c r="T1243" s="196"/>
      <c r="U1243" s="196"/>
      <c r="V1243" s="196"/>
      <c r="W1243" s="196"/>
      <c r="X1243" s="196"/>
      <c r="Y1243" s="196"/>
      <c r="Z1243" s="196"/>
      <c r="AA1243" s="196"/>
      <c r="AB1243" s="196"/>
      <c r="AC1243" s="115"/>
      <c r="AD1243" s="115"/>
      <c r="AE1243" s="115"/>
      <c r="AF1243" s="115"/>
      <c r="AG1243" s="115"/>
      <c r="AH1243" s="115"/>
      <c r="AI1243" s="115"/>
      <c r="AJ1243" s="115"/>
      <c r="AK1243" s="115"/>
      <c r="AL1243" s="115"/>
      <c r="AM1243" s="115"/>
    </row>
    <row r="1244" spans="1:39" x14ac:dyDescent="0.25">
      <c r="A1244" s="112"/>
      <c r="B1244" s="113"/>
      <c r="C1244" s="112"/>
      <c r="D1244" s="115"/>
      <c r="E1244" s="115"/>
      <c r="F1244" s="115"/>
      <c r="G1244" s="185"/>
      <c r="H1244" s="185"/>
      <c r="I1244" s="196"/>
      <c r="J1244" s="196"/>
      <c r="K1244" s="196"/>
      <c r="L1244" s="196"/>
      <c r="M1244" s="196"/>
      <c r="N1244" s="196"/>
      <c r="O1244" s="196"/>
      <c r="P1244" s="196"/>
      <c r="Q1244" s="196"/>
      <c r="R1244" s="196"/>
      <c r="S1244" s="196"/>
      <c r="T1244" s="196"/>
      <c r="U1244" s="196"/>
      <c r="V1244" s="196"/>
      <c r="W1244" s="196"/>
      <c r="X1244" s="196"/>
      <c r="Y1244" s="196"/>
      <c r="Z1244" s="196"/>
      <c r="AA1244" s="196"/>
      <c r="AB1244" s="196"/>
      <c r="AC1244" s="115"/>
      <c r="AD1244" s="115"/>
      <c r="AE1244" s="115"/>
      <c r="AF1244" s="115"/>
      <c r="AG1244" s="115"/>
      <c r="AH1244" s="115"/>
      <c r="AI1244" s="115"/>
      <c r="AJ1244" s="115"/>
      <c r="AK1244" s="115"/>
      <c r="AL1244" s="115"/>
      <c r="AM1244" s="115"/>
    </row>
    <row r="1245" spans="1:39" x14ac:dyDescent="0.25">
      <c r="A1245" s="112"/>
      <c r="B1245" s="113"/>
      <c r="C1245" s="112"/>
      <c r="D1245" s="115"/>
      <c r="E1245" s="115"/>
      <c r="F1245" s="115"/>
      <c r="G1245" s="185"/>
      <c r="H1245" s="185"/>
      <c r="I1245" s="196"/>
      <c r="J1245" s="196"/>
      <c r="K1245" s="196"/>
      <c r="L1245" s="196"/>
      <c r="M1245" s="196"/>
      <c r="N1245" s="196"/>
      <c r="O1245" s="196"/>
      <c r="P1245" s="196"/>
      <c r="Q1245" s="196"/>
      <c r="R1245" s="196"/>
      <c r="S1245" s="196"/>
      <c r="T1245" s="196"/>
      <c r="U1245" s="196"/>
      <c r="V1245" s="196"/>
      <c r="W1245" s="196"/>
      <c r="X1245" s="196"/>
      <c r="Y1245" s="196"/>
      <c r="Z1245" s="196"/>
      <c r="AA1245" s="196"/>
      <c r="AB1245" s="196"/>
      <c r="AC1245" s="115"/>
      <c r="AD1245" s="115"/>
      <c r="AE1245" s="115"/>
      <c r="AF1245" s="115"/>
      <c r="AG1245" s="115"/>
      <c r="AH1245" s="115"/>
      <c r="AI1245" s="115"/>
      <c r="AJ1245" s="115"/>
      <c r="AK1245" s="115"/>
      <c r="AL1245" s="115"/>
      <c r="AM1245" s="115"/>
    </row>
    <row r="1246" spans="1:39" x14ac:dyDescent="0.25">
      <c r="A1246" s="112"/>
      <c r="B1246" s="113"/>
      <c r="C1246" s="112"/>
      <c r="D1246" s="115"/>
      <c r="E1246" s="115"/>
      <c r="F1246" s="115"/>
      <c r="G1246" s="185"/>
      <c r="H1246" s="185"/>
      <c r="I1246" s="196"/>
      <c r="J1246" s="196"/>
      <c r="K1246" s="196"/>
      <c r="L1246" s="196"/>
      <c r="M1246" s="196"/>
      <c r="N1246" s="196"/>
      <c r="O1246" s="196"/>
      <c r="P1246" s="196"/>
      <c r="Q1246" s="196"/>
      <c r="R1246" s="196"/>
      <c r="S1246" s="196"/>
      <c r="T1246" s="196"/>
      <c r="U1246" s="196"/>
      <c r="V1246" s="196"/>
      <c r="W1246" s="196"/>
      <c r="X1246" s="196"/>
      <c r="Y1246" s="196"/>
      <c r="Z1246" s="196"/>
      <c r="AA1246" s="196"/>
      <c r="AB1246" s="196"/>
      <c r="AC1246" s="115"/>
      <c r="AD1246" s="115"/>
      <c r="AE1246" s="115"/>
      <c r="AF1246" s="115"/>
      <c r="AG1246" s="115"/>
      <c r="AH1246" s="115"/>
      <c r="AI1246" s="115"/>
      <c r="AJ1246" s="115"/>
      <c r="AK1246" s="115"/>
      <c r="AL1246" s="115"/>
      <c r="AM1246" s="115"/>
    </row>
    <row r="1247" spans="1:39" x14ac:dyDescent="0.25">
      <c r="A1247" s="112"/>
      <c r="B1247" s="113"/>
      <c r="C1247" s="112"/>
      <c r="D1247" s="115"/>
      <c r="E1247" s="115"/>
      <c r="F1247" s="115"/>
      <c r="G1247" s="185"/>
      <c r="H1247" s="185"/>
      <c r="I1247" s="196"/>
      <c r="J1247" s="196"/>
      <c r="K1247" s="196"/>
      <c r="L1247" s="196"/>
      <c r="M1247" s="196"/>
      <c r="N1247" s="196"/>
      <c r="O1247" s="196"/>
      <c r="P1247" s="196"/>
      <c r="Q1247" s="196"/>
      <c r="R1247" s="196"/>
      <c r="S1247" s="196"/>
      <c r="T1247" s="196"/>
      <c r="U1247" s="196"/>
      <c r="V1247" s="196"/>
      <c r="W1247" s="196"/>
      <c r="X1247" s="196"/>
      <c r="Y1247" s="196"/>
      <c r="Z1247" s="196"/>
      <c r="AA1247" s="196"/>
      <c r="AB1247" s="196"/>
      <c r="AC1247" s="115"/>
      <c r="AD1247" s="115"/>
      <c r="AE1247" s="115"/>
      <c r="AF1247" s="115"/>
      <c r="AG1247" s="115"/>
      <c r="AH1247" s="115"/>
      <c r="AI1247" s="115"/>
      <c r="AJ1247" s="115"/>
      <c r="AK1247" s="115"/>
      <c r="AL1247" s="115"/>
      <c r="AM1247" s="115"/>
    </row>
    <row r="1248" spans="1:39" x14ac:dyDescent="0.25">
      <c r="A1248" s="112"/>
      <c r="B1248" s="113"/>
      <c r="C1248" s="112"/>
      <c r="D1248" s="115"/>
      <c r="E1248" s="115"/>
      <c r="F1248" s="115"/>
      <c r="G1248" s="185"/>
      <c r="H1248" s="185"/>
      <c r="I1248" s="196"/>
      <c r="J1248" s="196"/>
      <c r="K1248" s="196"/>
      <c r="L1248" s="196"/>
      <c r="M1248" s="196"/>
      <c r="N1248" s="196"/>
      <c r="O1248" s="196"/>
      <c r="P1248" s="196"/>
      <c r="Q1248" s="196"/>
      <c r="R1248" s="196"/>
      <c r="S1248" s="196"/>
      <c r="T1248" s="196"/>
      <c r="U1248" s="196"/>
      <c r="V1248" s="196"/>
      <c r="W1248" s="196"/>
      <c r="X1248" s="196"/>
      <c r="Y1248" s="196"/>
      <c r="Z1248" s="196"/>
      <c r="AA1248" s="196"/>
      <c r="AB1248" s="196"/>
      <c r="AC1248" s="115"/>
      <c r="AD1248" s="115"/>
      <c r="AE1248" s="115"/>
      <c r="AF1248" s="115"/>
      <c r="AG1248" s="115"/>
      <c r="AH1248" s="115"/>
      <c r="AI1248" s="115"/>
      <c r="AJ1248" s="115"/>
      <c r="AK1248" s="115"/>
      <c r="AL1248" s="115"/>
      <c r="AM1248" s="115"/>
    </row>
    <row r="1249" spans="1:39" x14ac:dyDescent="0.25">
      <c r="A1249" s="112"/>
      <c r="B1249" s="113"/>
      <c r="C1249" s="112"/>
      <c r="D1249" s="115"/>
      <c r="E1249" s="115"/>
      <c r="F1249" s="115"/>
      <c r="G1249" s="185"/>
      <c r="H1249" s="185"/>
      <c r="I1249" s="196"/>
      <c r="J1249" s="196"/>
      <c r="K1249" s="196"/>
      <c r="L1249" s="196"/>
      <c r="M1249" s="196"/>
      <c r="N1249" s="196"/>
      <c r="O1249" s="196"/>
      <c r="P1249" s="196"/>
      <c r="Q1249" s="196"/>
      <c r="R1249" s="196"/>
      <c r="S1249" s="196"/>
      <c r="T1249" s="196"/>
      <c r="U1249" s="196"/>
      <c r="V1249" s="196"/>
      <c r="W1249" s="196"/>
      <c r="X1249" s="196"/>
      <c r="Y1249" s="196"/>
      <c r="Z1249" s="196"/>
      <c r="AA1249" s="196"/>
      <c r="AB1249" s="196"/>
      <c r="AC1249" s="115"/>
      <c r="AD1249" s="115"/>
      <c r="AE1249" s="115"/>
      <c r="AF1249" s="115"/>
      <c r="AG1249" s="115"/>
      <c r="AH1249" s="115"/>
      <c r="AI1249" s="115"/>
      <c r="AJ1249" s="115"/>
      <c r="AK1249" s="115"/>
      <c r="AL1249" s="115"/>
      <c r="AM1249" s="115"/>
    </row>
    <row r="1250" spans="1:39" x14ac:dyDescent="0.25">
      <c r="A1250" s="112"/>
      <c r="B1250" s="113"/>
      <c r="C1250" s="112"/>
      <c r="D1250" s="115"/>
      <c r="E1250" s="115"/>
      <c r="F1250" s="115"/>
      <c r="G1250" s="185"/>
      <c r="H1250" s="185"/>
      <c r="I1250" s="196"/>
      <c r="J1250" s="196"/>
      <c r="K1250" s="196"/>
      <c r="L1250" s="196"/>
      <c r="M1250" s="196"/>
      <c r="N1250" s="196"/>
      <c r="O1250" s="196"/>
      <c r="P1250" s="196"/>
      <c r="Q1250" s="196"/>
      <c r="R1250" s="196"/>
      <c r="S1250" s="196"/>
      <c r="T1250" s="196"/>
      <c r="U1250" s="196"/>
      <c r="V1250" s="196"/>
      <c r="W1250" s="196"/>
      <c r="X1250" s="196"/>
      <c r="Y1250" s="196"/>
      <c r="Z1250" s="196"/>
      <c r="AA1250" s="196"/>
      <c r="AB1250" s="196"/>
      <c r="AC1250" s="115"/>
      <c r="AD1250" s="115"/>
      <c r="AE1250" s="115"/>
      <c r="AF1250" s="115"/>
      <c r="AG1250" s="115"/>
      <c r="AH1250" s="115"/>
      <c r="AI1250" s="115"/>
      <c r="AJ1250" s="115"/>
      <c r="AK1250" s="115"/>
      <c r="AL1250" s="115"/>
      <c r="AM1250" s="115"/>
    </row>
    <row r="1251" spans="1:39" x14ac:dyDescent="0.25">
      <c r="A1251" s="112"/>
      <c r="B1251" s="113"/>
      <c r="C1251" s="112"/>
      <c r="D1251" s="115"/>
      <c r="E1251" s="115"/>
      <c r="F1251" s="115"/>
      <c r="G1251" s="185"/>
      <c r="H1251" s="185"/>
      <c r="I1251" s="196"/>
      <c r="J1251" s="196"/>
      <c r="K1251" s="196"/>
      <c r="L1251" s="196"/>
      <c r="M1251" s="196"/>
      <c r="N1251" s="196"/>
      <c r="O1251" s="196"/>
      <c r="P1251" s="196"/>
      <c r="Q1251" s="196"/>
      <c r="R1251" s="196"/>
      <c r="S1251" s="196"/>
      <c r="T1251" s="196"/>
      <c r="U1251" s="196"/>
      <c r="V1251" s="196"/>
      <c r="W1251" s="196"/>
      <c r="X1251" s="196"/>
      <c r="Y1251" s="196"/>
      <c r="Z1251" s="196"/>
      <c r="AA1251" s="196"/>
      <c r="AB1251" s="196"/>
      <c r="AC1251" s="115"/>
      <c r="AD1251" s="115"/>
      <c r="AE1251" s="115"/>
      <c r="AF1251" s="115"/>
      <c r="AG1251" s="115"/>
      <c r="AH1251" s="115"/>
      <c r="AI1251" s="115"/>
      <c r="AJ1251" s="115"/>
      <c r="AK1251" s="115"/>
      <c r="AL1251" s="115"/>
      <c r="AM1251" s="115"/>
    </row>
    <row r="1252" spans="1:39" x14ac:dyDescent="0.25">
      <c r="A1252" s="112"/>
      <c r="B1252" s="113"/>
      <c r="C1252" s="112"/>
      <c r="D1252" s="115"/>
      <c r="E1252" s="115"/>
      <c r="F1252" s="115"/>
      <c r="G1252" s="185"/>
      <c r="H1252" s="185"/>
      <c r="I1252" s="196"/>
      <c r="J1252" s="196"/>
      <c r="K1252" s="196"/>
      <c r="L1252" s="196"/>
      <c r="M1252" s="196"/>
      <c r="N1252" s="196"/>
      <c r="O1252" s="196"/>
      <c r="P1252" s="196"/>
      <c r="Q1252" s="196"/>
      <c r="R1252" s="196"/>
      <c r="S1252" s="196"/>
      <c r="T1252" s="196"/>
      <c r="U1252" s="196"/>
      <c r="V1252" s="196"/>
      <c r="W1252" s="196"/>
      <c r="X1252" s="196"/>
      <c r="Y1252" s="196"/>
      <c r="Z1252" s="196"/>
      <c r="AA1252" s="196"/>
      <c r="AB1252" s="196"/>
      <c r="AC1252" s="115"/>
      <c r="AD1252" s="115"/>
      <c r="AE1252" s="115"/>
      <c r="AF1252" s="115"/>
      <c r="AG1252" s="115"/>
      <c r="AH1252" s="115"/>
      <c r="AI1252" s="115"/>
      <c r="AJ1252" s="115"/>
      <c r="AK1252" s="115"/>
      <c r="AL1252" s="115"/>
      <c r="AM1252" s="115"/>
    </row>
    <row r="1253" spans="1:39" x14ac:dyDescent="0.25">
      <c r="A1253" s="112"/>
      <c r="B1253" s="113"/>
      <c r="C1253" s="112"/>
      <c r="D1253" s="115"/>
      <c r="E1253" s="115"/>
      <c r="F1253" s="115"/>
      <c r="G1253" s="185"/>
      <c r="H1253" s="185"/>
      <c r="I1253" s="196"/>
      <c r="J1253" s="196"/>
      <c r="K1253" s="196"/>
      <c r="L1253" s="196"/>
      <c r="M1253" s="196"/>
      <c r="N1253" s="196"/>
      <c r="O1253" s="196"/>
      <c r="P1253" s="196"/>
      <c r="Q1253" s="196"/>
      <c r="R1253" s="196"/>
      <c r="S1253" s="196"/>
      <c r="T1253" s="196"/>
      <c r="U1253" s="196"/>
      <c r="V1253" s="196"/>
      <c r="W1253" s="196"/>
      <c r="X1253" s="196"/>
      <c r="Y1253" s="196"/>
      <c r="Z1253" s="196"/>
      <c r="AA1253" s="196"/>
      <c r="AB1253" s="196"/>
      <c r="AC1253" s="115"/>
      <c r="AD1253" s="115"/>
      <c r="AE1253" s="115"/>
      <c r="AF1253" s="115"/>
      <c r="AG1253" s="115"/>
      <c r="AH1253" s="115"/>
      <c r="AI1253" s="115"/>
      <c r="AJ1253" s="115"/>
      <c r="AK1253" s="115"/>
      <c r="AL1253" s="115"/>
      <c r="AM1253" s="115"/>
    </row>
    <row r="1254" spans="1:39" x14ac:dyDescent="0.25">
      <c r="A1254" s="112"/>
      <c r="B1254" s="113"/>
      <c r="C1254" s="112"/>
      <c r="D1254" s="115"/>
      <c r="E1254" s="115"/>
      <c r="F1254" s="115"/>
      <c r="G1254" s="185"/>
      <c r="H1254" s="185"/>
      <c r="I1254" s="196"/>
      <c r="J1254" s="196"/>
      <c r="K1254" s="196"/>
      <c r="L1254" s="196"/>
      <c r="M1254" s="196"/>
      <c r="N1254" s="196"/>
      <c r="O1254" s="196"/>
      <c r="P1254" s="196"/>
      <c r="Q1254" s="196"/>
      <c r="R1254" s="196"/>
      <c r="S1254" s="196"/>
      <c r="T1254" s="196"/>
      <c r="U1254" s="196"/>
      <c r="V1254" s="196"/>
      <c r="W1254" s="196"/>
      <c r="X1254" s="196"/>
      <c r="Y1254" s="196"/>
      <c r="Z1254" s="196"/>
      <c r="AA1254" s="196"/>
      <c r="AB1254" s="196"/>
      <c r="AC1254" s="115"/>
      <c r="AD1254" s="115"/>
      <c r="AE1254" s="115"/>
      <c r="AF1254" s="115"/>
      <c r="AG1254" s="115"/>
      <c r="AH1254" s="115"/>
      <c r="AI1254" s="115"/>
      <c r="AJ1254" s="115"/>
      <c r="AK1254" s="115"/>
      <c r="AL1254" s="115"/>
      <c r="AM1254" s="115"/>
    </row>
    <row r="1255" spans="1:39" x14ac:dyDescent="0.25">
      <c r="A1255" s="112"/>
      <c r="B1255" s="113"/>
      <c r="C1255" s="112"/>
      <c r="D1255" s="115"/>
      <c r="E1255" s="115"/>
      <c r="F1255" s="115"/>
      <c r="G1255" s="185"/>
      <c r="H1255" s="185"/>
      <c r="I1255" s="196"/>
      <c r="J1255" s="196"/>
      <c r="K1255" s="196"/>
      <c r="L1255" s="196"/>
      <c r="M1255" s="196"/>
      <c r="N1255" s="196"/>
      <c r="O1255" s="196"/>
      <c r="P1255" s="196"/>
      <c r="Q1255" s="196"/>
      <c r="R1255" s="196"/>
      <c r="S1255" s="196"/>
      <c r="T1255" s="196"/>
      <c r="U1255" s="196"/>
      <c r="V1255" s="196"/>
      <c r="W1255" s="196"/>
      <c r="X1255" s="196"/>
      <c r="Y1255" s="196"/>
      <c r="Z1255" s="196"/>
      <c r="AA1255" s="196"/>
      <c r="AB1255" s="196"/>
      <c r="AC1255" s="115"/>
      <c r="AD1255" s="115"/>
      <c r="AE1255" s="115"/>
      <c r="AF1255" s="115"/>
      <c r="AG1255" s="115"/>
      <c r="AH1255" s="115"/>
      <c r="AI1255" s="115"/>
      <c r="AJ1255" s="115"/>
      <c r="AK1255" s="115"/>
      <c r="AL1255" s="115"/>
      <c r="AM1255" s="115"/>
    </row>
    <row r="1256" spans="1:39" x14ac:dyDescent="0.25">
      <c r="A1256" s="112"/>
      <c r="B1256" s="113"/>
      <c r="C1256" s="112"/>
      <c r="D1256" s="115"/>
      <c r="E1256" s="115"/>
      <c r="F1256" s="115"/>
      <c r="G1256" s="185"/>
      <c r="H1256" s="185"/>
      <c r="I1256" s="196"/>
      <c r="J1256" s="196"/>
      <c r="K1256" s="196"/>
      <c r="L1256" s="196"/>
      <c r="M1256" s="196"/>
      <c r="N1256" s="196"/>
      <c r="O1256" s="196"/>
      <c r="P1256" s="196"/>
      <c r="Q1256" s="196"/>
      <c r="R1256" s="196"/>
      <c r="S1256" s="196"/>
      <c r="T1256" s="196"/>
      <c r="U1256" s="196"/>
      <c r="V1256" s="196"/>
      <c r="W1256" s="196"/>
      <c r="X1256" s="196"/>
      <c r="Y1256" s="196"/>
      <c r="Z1256" s="196"/>
      <c r="AA1256" s="196"/>
      <c r="AB1256" s="196"/>
      <c r="AC1256" s="115"/>
      <c r="AD1256" s="115"/>
      <c r="AE1256" s="115"/>
      <c r="AF1256" s="115"/>
      <c r="AG1256" s="115"/>
      <c r="AH1256" s="115"/>
      <c r="AI1256" s="115"/>
      <c r="AJ1256" s="115"/>
      <c r="AK1256" s="115"/>
      <c r="AL1256" s="115"/>
      <c r="AM1256" s="115"/>
    </row>
    <row r="1257" spans="1:39" x14ac:dyDescent="0.25">
      <c r="A1257" s="112"/>
      <c r="B1257" s="113"/>
      <c r="C1257" s="112"/>
      <c r="D1257" s="115"/>
      <c r="E1257" s="115"/>
      <c r="F1257" s="115"/>
      <c r="G1257" s="185"/>
      <c r="H1257" s="185"/>
      <c r="I1257" s="196"/>
      <c r="J1257" s="196"/>
      <c r="K1257" s="196"/>
      <c r="L1257" s="196"/>
      <c r="M1257" s="196"/>
      <c r="N1257" s="196"/>
      <c r="O1257" s="196"/>
      <c r="P1257" s="196"/>
      <c r="Q1257" s="196"/>
      <c r="R1257" s="196"/>
      <c r="S1257" s="196"/>
      <c r="T1257" s="196"/>
      <c r="U1257" s="196"/>
      <c r="V1257" s="196"/>
      <c r="W1257" s="196"/>
      <c r="X1257" s="196"/>
      <c r="Y1257" s="196"/>
      <c r="Z1257" s="196"/>
      <c r="AA1257" s="196"/>
      <c r="AB1257" s="196"/>
      <c r="AC1257" s="115"/>
      <c r="AD1257" s="115"/>
      <c r="AE1257" s="115"/>
      <c r="AF1257" s="115"/>
      <c r="AG1257" s="115"/>
      <c r="AH1257" s="115"/>
      <c r="AI1257" s="115"/>
      <c r="AJ1257" s="115"/>
      <c r="AK1257" s="115"/>
      <c r="AL1257" s="115"/>
      <c r="AM1257" s="115"/>
    </row>
    <row r="1258" spans="1:39" x14ac:dyDescent="0.25">
      <c r="A1258" s="112"/>
      <c r="B1258" s="113"/>
      <c r="C1258" s="112"/>
      <c r="D1258" s="115"/>
      <c r="E1258" s="115"/>
      <c r="F1258" s="115"/>
      <c r="G1258" s="185"/>
      <c r="H1258" s="185"/>
      <c r="I1258" s="196"/>
      <c r="J1258" s="196"/>
      <c r="K1258" s="196"/>
      <c r="L1258" s="196"/>
      <c r="M1258" s="196"/>
      <c r="N1258" s="196"/>
      <c r="O1258" s="196"/>
      <c r="P1258" s="196"/>
      <c r="Q1258" s="196"/>
      <c r="R1258" s="196"/>
      <c r="S1258" s="196"/>
      <c r="T1258" s="196"/>
      <c r="U1258" s="196"/>
      <c r="V1258" s="196"/>
      <c r="W1258" s="196"/>
      <c r="X1258" s="196"/>
      <c r="Y1258" s="196"/>
      <c r="Z1258" s="196"/>
      <c r="AA1258" s="196"/>
      <c r="AB1258" s="196"/>
      <c r="AC1258" s="115"/>
      <c r="AD1258" s="115"/>
      <c r="AE1258" s="115"/>
      <c r="AF1258" s="115"/>
      <c r="AG1258" s="115"/>
      <c r="AH1258" s="115"/>
      <c r="AI1258" s="115"/>
      <c r="AJ1258" s="115"/>
      <c r="AK1258" s="115"/>
      <c r="AL1258" s="115"/>
      <c r="AM1258" s="115"/>
    </row>
    <row r="1259" spans="1:39" x14ac:dyDescent="0.25">
      <c r="A1259" s="112"/>
      <c r="B1259" s="113"/>
      <c r="C1259" s="112"/>
      <c r="D1259" s="115"/>
      <c r="E1259" s="115"/>
      <c r="F1259" s="115"/>
      <c r="G1259" s="185"/>
      <c r="H1259" s="185"/>
      <c r="I1259" s="196"/>
      <c r="J1259" s="196"/>
      <c r="K1259" s="196"/>
      <c r="L1259" s="196"/>
      <c r="M1259" s="196"/>
      <c r="N1259" s="196"/>
      <c r="O1259" s="196"/>
      <c r="P1259" s="196"/>
      <c r="Q1259" s="196"/>
      <c r="R1259" s="196"/>
      <c r="S1259" s="196"/>
      <c r="T1259" s="196"/>
      <c r="U1259" s="196"/>
      <c r="V1259" s="196"/>
      <c r="W1259" s="196"/>
      <c r="X1259" s="196"/>
      <c r="Y1259" s="196"/>
      <c r="Z1259" s="196"/>
      <c r="AA1259" s="196"/>
      <c r="AB1259" s="196"/>
      <c r="AC1259" s="115"/>
      <c r="AD1259" s="115"/>
      <c r="AE1259" s="115"/>
      <c r="AF1259" s="115"/>
      <c r="AG1259" s="115"/>
      <c r="AH1259" s="115"/>
      <c r="AI1259" s="115"/>
      <c r="AJ1259" s="115"/>
      <c r="AK1259" s="115"/>
      <c r="AL1259" s="115"/>
      <c r="AM1259" s="115"/>
    </row>
    <row r="1260" spans="1:39" x14ac:dyDescent="0.25">
      <c r="A1260" s="112"/>
      <c r="B1260" s="113"/>
      <c r="C1260" s="112"/>
      <c r="D1260" s="115"/>
      <c r="E1260" s="115"/>
      <c r="F1260" s="115"/>
      <c r="G1260" s="185"/>
      <c r="H1260" s="185"/>
      <c r="I1260" s="196"/>
      <c r="J1260" s="196"/>
      <c r="K1260" s="196"/>
      <c r="L1260" s="196"/>
      <c r="M1260" s="196"/>
      <c r="N1260" s="196"/>
      <c r="O1260" s="196"/>
      <c r="P1260" s="196"/>
      <c r="Q1260" s="196"/>
      <c r="R1260" s="196"/>
      <c r="S1260" s="196"/>
      <c r="T1260" s="196"/>
      <c r="U1260" s="196"/>
      <c r="V1260" s="196"/>
      <c r="W1260" s="196"/>
      <c r="X1260" s="196"/>
      <c r="Y1260" s="196"/>
      <c r="Z1260" s="196"/>
      <c r="AA1260" s="196"/>
      <c r="AB1260" s="196"/>
      <c r="AC1260" s="115"/>
      <c r="AD1260" s="115"/>
      <c r="AE1260" s="115"/>
      <c r="AF1260" s="115"/>
      <c r="AG1260" s="115"/>
      <c r="AH1260" s="115"/>
      <c r="AI1260" s="115"/>
      <c r="AJ1260" s="115"/>
      <c r="AK1260" s="115"/>
      <c r="AL1260" s="115"/>
      <c r="AM1260" s="115"/>
    </row>
    <row r="1261" spans="1:39" x14ac:dyDescent="0.25">
      <c r="A1261" s="112"/>
      <c r="B1261" s="113"/>
      <c r="C1261" s="112"/>
      <c r="D1261" s="115"/>
      <c r="E1261" s="115"/>
      <c r="F1261" s="115"/>
      <c r="G1261" s="185"/>
      <c r="H1261" s="185"/>
      <c r="I1261" s="196"/>
      <c r="J1261" s="196"/>
      <c r="K1261" s="196"/>
      <c r="L1261" s="196"/>
      <c r="M1261" s="196"/>
      <c r="N1261" s="196"/>
      <c r="O1261" s="196"/>
      <c r="P1261" s="196"/>
      <c r="Q1261" s="196"/>
      <c r="R1261" s="196"/>
      <c r="S1261" s="196"/>
      <c r="T1261" s="196"/>
      <c r="U1261" s="196"/>
      <c r="V1261" s="196"/>
      <c r="W1261" s="196"/>
      <c r="X1261" s="196"/>
      <c r="Y1261" s="196"/>
      <c r="Z1261" s="196"/>
      <c r="AA1261" s="196"/>
      <c r="AB1261" s="196"/>
      <c r="AC1261" s="115"/>
      <c r="AD1261" s="115"/>
      <c r="AE1261" s="115"/>
      <c r="AF1261" s="115"/>
      <c r="AG1261" s="115"/>
      <c r="AH1261" s="115"/>
      <c r="AI1261" s="115"/>
      <c r="AJ1261" s="115"/>
      <c r="AK1261" s="115"/>
      <c r="AL1261" s="115"/>
      <c r="AM1261" s="115"/>
    </row>
    <row r="1262" spans="1:39" x14ac:dyDescent="0.25">
      <c r="A1262" s="112"/>
      <c r="B1262" s="113"/>
      <c r="C1262" s="112"/>
      <c r="D1262" s="115"/>
      <c r="E1262" s="115"/>
      <c r="F1262" s="115"/>
      <c r="G1262" s="185"/>
      <c r="H1262" s="185"/>
      <c r="I1262" s="196"/>
      <c r="J1262" s="196"/>
      <c r="K1262" s="196"/>
      <c r="L1262" s="196"/>
      <c r="M1262" s="196"/>
      <c r="N1262" s="196"/>
      <c r="O1262" s="196"/>
      <c r="P1262" s="196"/>
      <c r="Q1262" s="196"/>
      <c r="R1262" s="196"/>
      <c r="S1262" s="196"/>
      <c r="T1262" s="196"/>
      <c r="U1262" s="196"/>
      <c r="V1262" s="196"/>
      <c r="W1262" s="196"/>
      <c r="X1262" s="196"/>
      <c r="Y1262" s="196"/>
      <c r="Z1262" s="196"/>
      <c r="AA1262" s="196"/>
      <c r="AB1262" s="196"/>
      <c r="AC1262" s="115"/>
      <c r="AD1262" s="115"/>
      <c r="AE1262" s="115"/>
      <c r="AF1262" s="115"/>
      <c r="AG1262" s="115"/>
      <c r="AH1262" s="115"/>
      <c r="AI1262" s="115"/>
      <c r="AJ1262" s="115"/>
      <c r="AK1262" s="115"/>
      <c r="AL1262" s="115"/>
      <c r="AM1262" s="115"/>
    </row>
    <row r="1263" spans="1:39" x14ac:dyDescent="0.25">
      <c r="A1263" s="112"/>
      <c r="B1263" s="113"/>
      <c r="C1263" s="112"/>
      <c r="D1263" s="115"/>
      <c r="E1263" s="115"/>
      <c r="F1263" s="115"/>
      <c r="G1263" s="185"/>
      <c r="H1263" s="185"/>
      <c r="I1263" s="196"/>
      <c r="J1263" s="196"/>
      <c r="K1263" s="196"/>
      <c r="L1263" s="196"/>
      <c r="M1263" s="196"/>
      <c r="N1263" s="196"/>
      <c r="O1263" s="196"/>
      <c r="P1263" s="196"/>
      <c r="Q1263" s="196"/>
      <c r="R1263" s="196"/>
      <c r="S1263" s="196"/>
      <c r="T1263" s="196"/>
      <c r="U1263" s="196"/>
      <c r="V1263" s="196"/>
      <c r="W1263" s="196"/>
      <c r="X1263" s="196"/>
      <c r="Y1263" s="196"/>
      <c r="Z1263" s="196"/>
      <c r="AA1263" s="196"/>
      <c r="AB1263" s="196"/>
      <c r="AC1263" s="115"/>
      <c r="AD1263" s="115"/>
      <c r="AE1263" s="115"/>
      <c r="AF1263" s="115"/>
      <c r="AG1263" s="115"/>
      <c r="AH1263" s="115"/>
      <c r="AI1263" s="115"/>
      <c r="AJ1263" s="115"/>
      <c r="AK1263" s="115"/>
      <c r="AL1263" s="115"/>
      <c r="AM1263" s="115"/>
    </row>
    <row r="1264" spans="1:39" x14ac:dyDescent="0.25">
      <c r="A1264" s="112"/>
      <c r="B1264" s="113"/>
      <c r="C1264" s="112"/>
      <c r="D1264" s="115"/>
      <c r="E1264" s="115"/>
      <c r="F1264" s="115"/>
      <c r="G1264" s="185"/>
      <c r="H1264" s="185"/>
      <c r="I1264" s="196"/>
      <c r="J1264" s="196"/>
      <c r="K1264" s="196"/>
      <c r="L1264" s="196"/>
      <c r="M1264" s="196"/>
      <c r="N1264" s="196"/>
      <c r="O1264" s="196"/>
      <c r="P1264" s="196"/>
      <c r="Q1264" s="196"/>
      <c r="R1264" s="196"/>
      <c r="S1264" s="196"/>
      <c r="T1264" s="196"/>
      <c r="U1264" s="196"/>
      <c r="V1264" s="196"/>
      <c r="W1264" s="196"/>
      <c r="X1264" s="196"/>
      <c r="Y1264" s="196"/>
      <c r="Z1264" s="196"/>
      <c r="AA1264" s="196"/>
      <c r="AB1264" s="196"/>
      <c r="AC1264" s="115"/>
      <c r="AD1264" s="115"/>
      <c r="AE1264" s="115"/>
      <c r="AF1264" s="115"/>
      <c r="AG1264" s="115"/>
      <c r="AH1264" s="115"/>
      <c r="AI1264" s="115"/>
      <c r="AJ1264" s="115"/>
      <c r="AK1264" s="115"/>
      <c r="AL1264" s="115"/>
      <c r="AM1264" s="115"/>
    </row>
    <row r="1265" spans="1:39" x14ac:dyDescent="0.25">
      <c r="A1265" s="112"/>
      <c r="B1265" s="113"/>
      <c r="C1265" s="112"/>
      <c r="D1265" s="115"/>
      <c r="E1265" s="115"/>
      <c r="F1265" s="115"/>
      <c r="G1265" s="185"/>
      <c r="H1265" s="185"/>
      <c r="I1265" s="196"/>
      <c r="J1265" s="196"/>
      <c r="K1265" s="196"/>
      <c r="L1265" s="196"/>
      <c r="M1265" s="196"/>
      <c r="N1265" s="196"/>
      <c r="O1265" s="196"/>
      <c r="P1265" s="196"/>
      <c r="Q1265" s="196"/>
      <c r="R1265" s="196"/>
      <c r="S1265" s="196"/>
      <c r="T1265" s="196"/>
      <c r="U1265" s="196"/>
      <c r="V1265" s="196"/>
      <c r="W1265" s="196"/>
      <c r="X1265" s="196"/>
      <c r="Y1265" s="196"/>
      <c r="Z1265" s="196"/>
      <c r="AA1265" s="196"/>
      <c r="AB1265" s="196"/>
      <c r="AC1265" s="115"/>
      <c r="AD1265" s="115"/>
      <c r="AE1265" s="115"/>
      <c r="AF1265" s="115"/>
      <c r="AG1265" s="115"/>
      <c r="AH1265" s="115"/>
      <c r="AI1265" s="115"/>
      <c r="AJ1265" s="115"/>
      <c r="AK1265" s="115"/>
      <c r="AL1265" s="115"/>
      <c r="AM1265" s="115"/>
    </row>
    <row r="1266" spans="1:39" x14ac:dyDescent="0.25">
      <c r="A1266" s="112"/>
      <c r="B1266" s="113"/>
      <c r="C1266" s="112"/>
      <c r="D1266" s="115"/>
      <c r="E1266" s="115"/>
      <c r="F1266" s="115"/>
      <c r="G1266" s="185"/>
      <c r="H1266" s="185"/>
      <c r="I1266" s="196"/>
      <c r="J1266" s="196"/>
      <c r="K1266" s="196"/>
      <c r="L1266" s="196"/>
      <c r="M1266" s="196"/>
      <c r="N1266" s="196"/>
      <c r="O1266" s="196"/>
      <c r="P1266" s="196"/>
      <c r="Q1266" s="196"/>
      <c r="R1266" s="196"/>
      <c r="S1266" s="196"/>
      <c r="T1266" s="196"/>
      <c r="U1266" s="196"/>
      <c r="V1266" s="196"/>
      <c r="W1266" s="196"/>
      <c r="X1266" s="196"/>
      <c r="Y1266" s="196"/>
      <c r="Z1266" s="196"/>
      <c r="AA1266" s="196"/>
      <c r="AB1266" s="196"/>
      <c r="AC1266" s="115"/>
      <c r="AD1266" s="115"/>
      <c r="AE1266" s="115"/>
      <c r="AF1266" s="115"/>
      <c r="AG1266" s="115"/>
      <c r="AH1266" s="115"/>
      <c r="AI1266" s="115"/>
      <c r="AJ1266" s="115"/>
      <c r="AK1266" s="115"/>
      <c r="AL1266" s="115"/>
      <c r="AM1266" s="115"/>
    </row>
    <row r="1267" spans="1:39" x14ac:dyDescent="0.25">
      <c r="A1267" s="112"/>
      <c r="B1267" s="113"/>
      <c r="C1267" s="112"/>
      <c r="D1267" s="115"/>
      <c r="E1267" s="115"/>
      <c r="F1267" s="115"/>
      <c r="G1267" s="185"/>
      <c r="H1267" s="185"/>
      <c r="I1267" s="196"/>
      <c r="J1267" s="196"/>
      <c r="K1267" s="196"/>
      <c r="L1267" s="196"/>
      <c r="M1267" s="196"/>
      <c r="N1267" s="196"/>
      <c r="O1267" s="196"/>
      <c r="P1267" s="196"/>
      <c r="Q1267" s="196"/>
      <c r="R1267" s="196"/>
      <c r="S1267" s="196"/>
      <c r="T1267" s="196"/>
      <c r="U1267" s="196"/>
      <c r="V1267" s="196"/>
      <c r="W1267" s="196"/>
      <c r="X1267" s="196"/>
      <c r="Y1267" s="196"/>
      <c r="Z1267" s="196"/>
      <c r="AA1267" s="196"/>
      <c r="AB1267" s="196"/>
      <c r="AC1267" s="115"/>
      <c r="AD1267" s="115"/>
      <c r="AE1267" s="115"/>
      <c r="AF1267" s="115"/>
      <c r="AG1267" s="115"/>
      <c r="AH1267" s="115"/>
      <c r="AI1267" s="115"/>
      <c r="AJ1267" s="115"/>
      <c r="AK1267" s="115"/>
      <c r="AL1267" s="115"/>
      <c r="AM1267" s="115"/>
    </row>
    <row r="1268" spans="1:39" x14ac:dyDescent="0.25">
      <c r="A1268" s="112"/>
      <c r="B1268" s="113"/>
      <c r="C1268" s="112"/>
      <c r="D1268" s="115"/>
      <c r="E1268" s="115"/>
      <c r="F1268" s="115"/>
      <c r="G1268" s="185"/>
      <c r="H1268" s="185"/>
      <c r="I1268" s="196"/>
      <c r="J1268" s="196"/>
      <c r="K1268" s="196"/>
      <c r="L1268" s="196"/>
      <c r="M1268" s="196"/>
      <c r="N1268" s="196"/>
      <c r="O1268" s="196"/>
      <c r="P1268" s="196"/>
      <c r="Q1268" s="196"/>
      <c r="R1268" s="196"/>
      <c r="S1268" s="196"/>
      <c r="T1268" s="196"/>
      <c r="U1268" s="196"/>
      <c r="V1268" s="196"/>
      <c r="W1268" s="196"/>
      <c r="X1268" s="196"/>
      <c r="Y1268" s="196"/>
      <c r="Z1268" s="196"/>
      <c r="AA1268" s="196"/>
      <c r="AB1268" s="196"/>
      <c r="AC1268" s="115"/>
      <c r="AD1268" s="115"/>
      <c r="AE1268" s="115"/>
      <c r="AF1268" s="115"/>
      <c r="AG1268" s="115"/>
      <c r="AH1268" s="115"/>
      <c r="AI1268" s="115"/>
      <c r="AJ1268" s="115"/>
      <c r="AK1268" s="115"/>
      <c r="AL1268" s="115"/>
      <c r="AM1268" s="115"/>
    </row>
    <row r="1269" spans="1:39" x14ac:dyDescent="0.25">
      <c r="A1269" s="112"/>
      <c r="B1269" s="113"/>
      <c r="C1269" s="112"/>
      <c r="D1269" s="115"/>
      <c r="E1269" s="115"/>
      <c r="F1269" s="115"/>
      <c r="G1269" s="185"/>
      <c r="H1269" s="185"/>
      <c r="I1269" s="196"/>
      <c r="J1269" s="196"/>
      <c r="K1269" s="196"/>
      <c r="L1269" s="196"/>
      <c r="M1269" s="196"/>
      <c r="N1269" s="196"/>
      <c r="O1269" s="196"/>
      <c r="P1269" s="196"/>
      <c r="Q1269" s="196"/>
      <c r="R1269" s="196"/>
      <c r="S1269" s="196"/>
      <c r="T1269" s="196"/>
      <c r="U1269" s="196"/>
      <c r="V1269" s="196"/>
      <c r="W1269" s="196"/>
      <c r="X1269" s="196"/>
      <c r="Y1269" s="196"/>
      <c r="Z1269" s="196"/>
      <c r="AA1269" s="196"/>
      <c r="AB1269" s="196"/>
      <c r="AC1269" s="115"/>
      <c r="AD1269" s="115"/>
      <c r="AE1269" s="115"/>
      <c r="AF1269" s="115"/>
      <c r="AG1269" s="115"/>
      <c r="AH1269" s="115"/>
      <c r="AI1269" s="115"/>
      <c r="AJ1269" s="115"/>
      <c r="AK1269" s="115"/>
      <c r="AL1269" s="115"/>
      <c r="AM1269" s="115"/>
    </row>
    <row r="1270" spans="1:39" x14ac:dyDescent="0.25">
      <c r="A1270" s="112"/>
      <c r="B1270" s="113"/>
      <c r="C1270" s="112"/>
      <c r="D1270" s="115"/>
      <c r="E1270" s="115"/>
      <c r="F1270" s="115"/>
      <c r="G1270" s="185"/>
      <c r="H1270" s="185"/>
      <c r="I1270" s="196"/>
      <c r="J1270" s="196"/>
      <c r="K1270" s="196"/>
      <c r="L1270" s="196"/>
      <c r="M1270" s="196"/>
      <c r="N1270" s="196"/>
      <c r="O1270" s="196"/>
      <c r="P1270" s="196"/>
      <c r="Q1270" s="196"/>
      <c r="R1270" s="196"/>
      <c r="S1270" s="196"/>
      <c r="T1270" s="196"/>
      <c r="U1270" s="196"/>
      <c r="V1270" s="196"/>
      <c r="W1270" s="196"/>
      <c r="X1270" s="196"/>
      <c r="Y1270" s="196"/>
      <c r="Z1270" s="196"/>
      <c r="AA1270" s="196"/>
      <c r="AB1270" s="196"/>
      <c r="AC1270" s="115"/>
      <c r="AD1270" s="115"/>
      <c r="AE1270" s="115"/>
      <c r="AF1270" s="115"/>
      <c r="AG1270" s="115"/>
      <c r="AH1270" s="115"/>
      <c r="AI1270" s="115"/>
      <c r="AJ1270" s="115"/>
      <c r="AK1270" s="115"/>
      <c r="AL1270" s="115"/>
      <c r="AM1270" s="115"/>
    </row>
    <row r="1271" spans="1:39" x14ac:dyDescent="0.25">
      <c r="A1271" s="112"/>
      <c r="B1271" s="113"/>
      <c r="C1271" s="112"/>
      <c r="D1271" s="115"/>
      <c r="E1271" s="115"/>
      <c r="F1271" s="115"/>
      <c r="G1271" s="185"/>
      <c r="H1271" s="185"/>
      <c r="I1271" s="196"/>
      <c r="J1271" s="196"/>
      <c r="K1271" s="196"/>
      <c r="L1271" s="196"/>
      <c r="M1271" s="196"/>
      <c r="N1271" s="196"/>
      <c r="O1271" s="196"/>
      <c r="P1271" s="196"/>
      <c r="Q1271" s="196"/>
      <c r="R1271" s="196"/>
      <c r="S1271" s="196"/>
      <c r="T1271" s="196"/>
      <c r="U1271" s="196"/>
      <c r="V1271" s="196"/>
      <c r="W1271" s="196"/>
      <c r="X1271" s="196"/>
      <c r="Y1271" s="196"/>
      <c r="Z1271" s="196"/>
      <c r="AA1271" s="196"/>
      <c r="AB1271" s="196"/>
      <c r="AC1271" s="115"/>
      <c r="AD1271" s="115"/>
      <c r="AE1271" s="115"/>
      <c r="AF1271" s="115"/>
      <c r="AG1271" s="115"/>
      <c r="AH1271" s="115"/>
      <c r="AI1271" s="115"/>
      <c r="AJ1271" s="115"/>
      <c r="AK1271" s="115"/>
      <c r="AL1271" s="115"/>
      <c r="AM1271" s="115"/>
    </row>
    <row r="1272" spans="1:39" x14ac:dyDescent="0.25">
      <c r="A1272" s="112"/>
      <c r="B1272" s="113"/>
      <c r="C1272" s="112"/>
      <c r="D1272" s="115"/>
      <c r="E1272" s="115"/>
      <c r="F1272" s="115"/>
      <c r="G1272" s="185"/>
      <c r="H1272" s="185"/>
      <c r="I1272" s="196"/>
      <c r="J1272" s="196"/>
      <c r="K1272" s="196"/>
      <c r="L1272" s="196"/>
      <c r="M1272" s="196"/>
      <c r="N1272" s="196"/>
      <c r="O1272" s="196"/>
      <c r="P1272" s="196"/>
      <c r="Q1272" s="196"/>
      <c r="R1272" s="196"/>
      <c r="S1272" s="196"/>
      <c r="T1272" s="196"/>
      <c r="U1272" s="196"/>
      <c r="V1272" s="196"/>
      <c r="W1272" s="196"/>
      <c r="X1272" s="196"/>
      <c r="Y1272" s="196"/>
      <c r="Z1272" s="196"/>
      <c r="AA1272" s="196"/>
      <c r="AB1272" s="196"/>
      <c r="AC1272" s="115"/>
      <c r="AD1272" s="115"/>
      <c r="AE1272" s="115"/>
      <c r="AF1272" s="115"/>
      <c r="AG1272" s="115"/>
      <c r="AH1272" s="115"/>
      <c r="AI1272" s="115"/>
      <c r="AJ1272" s="115"/>
      <c r="AK1272" s="115"/>
      <c r="AL1272" s="115"/>
      <c r="AM1272" s="115"/>
    </row>
    <row r="1273" spans="1:39" x14ac:dyDescent="0.25">
      <c r="A1273" s="112"/>
      <c r="B1273" s="113"/>
      <c r="C1273" s="112"/>
      <c r="D1273" s="115"/>
      <c r="E1273" s="115"/>
      <c r="F1273" s="115"/>
      <c r="G1273" s="185"/>
      <c r="H1273" s="185"/>
      <c r="I1273" s="196"/>
      <c r="J1273" s="196"/>
      <c r="K1273" s="196"/>
      <c r="L1273" s="196"/>
      <c r="M1273" s="196"/>
      <c r="N1273" s="196"/>
      <c r="O1273" s="196"/>
      <c r="P1273" s="196"/>
      <c r="Q1273" s="196"/>
      <c r="R1273" s="196"/>
      <c r="S1273" s="196"/>
      <c r="T1273" s="196"/>
      <c r="U1273" s="196"/>
      <c r="V1273" s="196"/>
      <c r="W1273" s="196"/>
      <c r="X1273" s="196"/>
      <c r="Y1273" s="196"/>
      <c r="Z1273" s="196"/>
      <c r="AA1273" s="196"/>
      <c r="AB1273" s="196"/>
      <c r="AC1273" s="115"/>
      <c r="AD1273" s="115"/>
      <c r="AE1273" s="115"/>
      <c r="AF1273" s="115"/>
      <c r="AG1273" s="115"/>
      <c r="AH1273" s="115"/>
      <c r="AI1273" s="115"/>
      <c r="AJ1273" s="115"/>
      <c r="AK1273" s="115"/>
      <c r="AL1273" s="115"/>
      <c r="AM1273" s="115"/>
    </row>
    <row r="1274" spans="1:39" x14ac:dyDescent="0.25">
      <c r="A1274" s="112"/>
      <c r="B1274" s="113"/>
      <c r="C1274" s="112"/>
      <c r="D1274" s="115"/>
      <c r="E1274" s="115"/>
      <c r="F1274" s="115"/>
      <c r="G1274" s="185"/>
      <c r="H1274" s="185"/>
      <c r="I1274" s="196"/>
      <c r="J1274" s="196"/>
      <c r="K1274" s="196"/>
      <c r="L1274" s="196"/>
      <c r="M1274" s="196"/>
      <c r="N1274" s="196"/>
      <c r="O1274" s="196"/>
      <c r="P1274" s="196"/>
      <c r="Q1274" s="196"/>
      <c r="R1274" s="196"/>
      <c r="S1274" s="196"/>
      <c r="T1274" s="196"/>
      <c r="U1274" s="196"/>
      <c r="V1274" s="196"/>
      <c r="W1274" s="196"/>
      <c r="X1274" s="196"/>
      <c r="Y1274" s="196"/>
      <c r="Z1274" s="196"/>
      <c r="AA1274" s="196"/>
      <c r="AB1274" s="196"/>
      <c r="AC1274" s="115"/>
      <c r="AD1274" s="115"/>
      <c r="AE1274" s="115"/>
      <c r="AF1274" s="115"/>
      <c r="AG1274" s="115"/>
      <c r="AH1274" s="115"/>
      <c r="AI1274" s="115"/>
      <c r="AJ1274" s="115"/>
      <c r="AK1274" s="115"/>
      <c r="AL1274" s="115"/>
      <c r="AM1274" s="115"/>
    </row>
    <row r="1275" spans="1:39" x14ac:dyDescent="0.25">
      <c r="A1275" s="112"/>
      <c r="B1275" s="113"/>
      <c r="C1275" s="112"/>
      <c r="D1275" s="115"/>
      <c r="E1275" s="115"/>
      <c r="F1275" s="115"/>
      <c r="G1275" s="185"/>
      <c r="H1275" s="185"/>
      <c r="I1275" s="196"/>
      <c r="J1275" s="196"/>
      <c r="K1275" s="196"/>
      <c r="L1275" s="196"/>
      <c r="M1275" s="196"/>
      <c r="N1275" s="196"/>
      <c r="O1275" s="196"/>
      <c r="P1275" s="196"/>
      <c r="Q1275" s="196"/>
      <c r="R1275" s="196"/>
      <c r="S1275" s="196"/>
      <c r="T1275" s="196"/>
      <c r="U1275" s="196"/>
      <c r="V1275" s="196"/>
      <c r="W1275" s="196"/>
      <c r="X1275" s="196"/>
      <c r="Y1275" s="196"/>
      <c r="Z1275" s="196"/>
      <c r="AA1275" s="196"/>
      <c r="AB1275" s="196"/>
      <c r="AC1275" s="115"/>
      <c r="AD1275" s="115"/>
      <c r="AE1275" s="115"/>
      <c r="AF1275" s="115"/>
      <c r="AG1275" s="115"/>
      <c r="AH1275" s="115"/>
      <c r="AI1275" s="115"/>
      <c r="AJ1275" s="115"/>
      <c r="AK1275" s="115"/>
      <c r="AL1275" s="115"/>
      <c r="AM1275" s="115"/>
    </row>
    <row r="1276" spans="1:39" x14ac:dyDescent="0.25">
      <c r="A1276" s="112"/>
      <c r="B1276" s="113"/>
      <c r="C1276" s="112"/>
      <c r="D1276" s="115"/>
      <c r="E1276" s="115"/>
      <c r="F1276" s="115"/>
      <c r="G1276" s="185"/>
      <c r="H1276" s="185"/>
      <c r="I1276" s="196"/>
      <c r="J1276" s="196"/>
      <c r="K1276" s="196"/>
      <c r="L1276" s="196"/>
      <c r="M1276" s="196"/>
      <c r="N1276" s="196"/>
      <c r="O1276" s="196"/>
      <c r="P1276" s="196"/>
      <c r="Q1276" s="196"/>
      <c r="R1276" s="196"/>
      <c r="S1276" s="196"/>
      <c r="T1276" s="196"/>
      <c r="U1276" s="196"/>
      <c r="V1276" s="196"/>
      <c r="W1276" s="196"/>
      <c r="X1276" s="196"/>
      <c r="Y1276" s="196"/>
      <c r="Z1276" s="196"/>
      <c r="AA1276" s="196"/>
      <c r="AB1276" s="196"/>
      <c r="AC1276" s="115"/>
      <c r="AD1276" s="115"/>
      <c r="AE1276" s="115"/>
      <c r="AF1276" s="115"/>
      <c r="AG1276" s="115"/>
      <c r="AH1276" s="115"/>
      <c r="AI1276" s="115"/>
      <c r="AJ1276" s="115"/>
      <c r="AK1276" s="115"/>
      <c r="AL1276" s="115"/>
      <c r="AM1276" s="115"/>
    </row>
    <row r="1277" spans="1:39" x14ac:dyDescent="0.25">
      <c r="A1277" s="112"/>
      <c r="B1277" s="113"/>
      <c r="C1277" s="112"/>
      <c r="D1277" s="115"/>
      <c r="E1277" s="115"/>
      <c r="F1277" s="115"/>
      <c r="G1277" s="185"/>
      <c r="H1277" s="185"/>
      <c r="I1277" s="196"/>
      <c r="J1277" s="196"/>
      <c r="K1277" s="196"/>
      <c r="L1277" s="196"/>
      <c r="M1277" s="196"/>
      <c r="N1277" s="196"/>
      <c r="O1277" s="196"/>
      <c r="P1277" s="196"/>
      <c r="Q1277" s="196"/>
      <c r="R1277" s="196"/>
      <c r="S1277" s="196"/>
      <c r="T1277" s="196"/>
      <c r="U1277" s="196"/>
      <c r="V1277" s="196"/>
      <c r="W1277" s="196"/>
      <c r="X1277" s="196"/>
      <c r="Y1277" s="196"/>
      <c r="Z1277" s="196"/>
      <c r="AA1277" s="196"/>
      <c r="AB1277" s="196"/>
      <c r="AC1277" s="115"/>
      <c r="AD1277" s="115"/>
      <c r="AE1277" s="115"/>
      <c r="AF1277" s="115"/>
      <c r="AG1277" s="115"/>
      <c r="AH1277" s="115"/>
      <c r="AI1277" s="115"/>
      <c r="AJ1277" s="115"/>
      <c r="AK1277" s="115"/>
      <c r="AL1277" s="115"/>
      <c r="AM1277" s="115"/>
    </row>
    <row r="1278" spans="1:39" x14ac:dyDescent="0.25">
      <c r="A1278" s="112"/>
      <c r="B1278" s="113"/>
      <c r="C1278" s="112"/>
      <c r="D1278" s="115"/>
      <c r="E1278" s="115"/>
      <c r="F1278" s="115"/>
      <c r="G1278" s="185"/>
      <c r="H1278" s="185"/>
      <c r="I1278" s="196"/>
      <c r="J1278" s="196"/>
      <c r="K1278" s="196"/>
      <c r="L1278" s="196"/>
      <c r="M1278" s="196"/>
      <c r="N1278" s="196"/>
      <c r="O1278" s="196"/>
      <c r="P1278" s="196"/>
      <c r="Q1278" s="196"/>
      <c r="R1278" s="196"/>
      <c r="S1278" s="196"/>
      <c r="T1278" s="196"/>
      <c r="U1278" s="196"/>
      <c r="V1278" s="196"/>
      <c r="W1278" s="196"/>
      <c r="X1278" s="196"/>
      <c r="Y1278" s="196"/>
      <c r="Z1278" s="196"/>
      <c r="AA1278" s="196"/>
      <c r="AB1278" s="196"/>
      <c r="AC1278" s="115"/>
      <c r="AD1278" s="115"/>
      <c r="AE1278" s="115"/>
      <c r="AF1278" s="115"/>
      <c r="AG1278" s="115"/>
      <c r="AH1278" s="115"/>
      <c r="AI1278" s="115"/>
      <c r="AJ1278" s="115"/>
      <c r="AK1278" s="115"/>
      <c r="AL1278" s="115"/>
      <c r="AM1278" s="115"/>
    </row>
    <row r="1279" spans="1:39" x14ac:dyDescent="0.25">
      <c r="A1279" s="112"/>
      <c r="B1279" s="113"/>
      <c r="C1279" s="112"/>
      <c r="D1279" s="115"/>
      <c r="E1279" s="115"/>
      <c r="F1279" s="115"/>
      <c r="G1279" s="185"/>
      <c r="H1279" s="185"/>
      <c r="I1279" s="196"/>
      <c r="J1279" s="196"/>
      <c r="K1279" s="196"/>
      <c r="L1279" s="196"/>
      <c r="M1279" s="196"/>
      <c r="N1279" s="196"/>
      <c r="O1279" s="196"/>
      <c r="P1279" s="196"/>
      <c r="Q1279" s="196"/>
      <c r="R1279" s="196"/>
      <c r="S1279" s="196"/>
      <c r="T1279" s="196"/>
      <c r="U1279" s="196"/>
      <c r="V1279" s="196"/>
      <c r="W1279" s="196"/>
      <c r="X1279" s="196"/>
      <c r="Y1279" s="196"/>
      <c r="Z1279" s="196"/>
      <c r="AA1279" s="196"/>
      <c r="AB1279" s="196"/>
      <c r="AC1279" s="115"/>
      <c r="AD1279" s="115"/>
      <c r="AE1279" s="115"/>
      <c r="AF1279" s="115"/>
      <c r="AG1279" s="115"/>
      <c r="AH1279" s="115"/>
      <c r="AI1279" s="115"/>
      <c r="AJ1279" s="115"/>
      <c r="AK1279" s="115"/>
      <c r="AL1279" s="115"/>
      <c r="AM1279" s="115"/>
    </row>
    <row r="1280" spans="1:39" x14ac:dyDescent="0.25">
      <c r="A1280" s="112"/>
      <c r="B1280" s="113"/>
      <c r="C1280" s="112"/>
      <c r="D1280" s="115"/>
      <c r="E1280" s="115"/>
      <c r="F1280" s="115"/>
      <c r="G1280" s="185"/>
      <c r="H1280" s="185"/>
      <c r="I1280" s="196"/>
      <c r="J1280" s="196"/>
      <c r="K1280" s="196"/>
      <c r="L1280" s="196"/>
      <c r="M1280" s="196"/>
      <c r="N1280" s="196"/>
      <c r="O1280" s="196"/>
      <c r="P1280" s="196"/>
      <c r="Q1280" s="196"/>
      <c r="R1280" s="196"/>
      <c r="S1280" s="196"/>
      <c r="T1280" s="196"/>
      <c r="U1280" s="196"/>
      <c r="V1280" s="196"/>
      <c r="W1280" s="196"/>
      <c r="X1280" s="196"/>
      <c r="Y1280" s="196"/>
      <c r="Z1280" s="196"/>
      <c r="AA1280" s="196"/>
      <c r="AB1280" s="196"/>
      <c r="AC1280" s="115"/>
      <c r="AD1280" s="115"/>
      <c r="AE1280" s="115"/>
      <c r="AF1280" s="115"/>
      <c r="AG1280" s="115"/>
      <c r="AH1280" s="115"/>
      <c r="AI1280" s="115"/>
      <c r="AJ1280" s="115"/>
      <c r="AK1280" s="115"/>
      <c r="AL1280" s="115"/>
      <c r="AM1280" s="115"/>
    </row>
    <row r="1281" spans="1:39" x14ac:dyDescent="0.25">
      <c r="A1281" s="112"/>
      <c r="B1281" s="113"/>
      <c r="C1281" s="112"/>
      <c r="D1281" s="115"/>
      <c r="E1281" s="115"/>
      <c r="F1281" s="115"/>
      <c r="G1281" s="185"/>
      <c r="H1281" s="185"/>
      <c r="I1281" s="196"/>
      <c r="J1281" s="196"/>
      <c r="K1281" s="196"/>
      <c r="L1281" s="196"/>
      <c r="M1281" s="196"/>
      <c r="N1281" s="196"/>
      <c r="O1281" s="196"/>
      <c r="P1281" s="196"/>
      <c r="Q1281" s="196"/>
      <c r="R1281" s="196"/>
      <c r="S1281" s="196"/>
      <c r="T1281" s="196"/>
      <c r="U1281" s="196"/>
      <c r="V1281" s="196"/>
      <c r="W1281" s="196"/>
      <c r="X1281" s="196"/>
      <c r="Y1281" s="196"/>
      <c r="Z1281" s="196"/>
      <c r="AA1281" s="196"/>
      <c r="AB1281" s="196"/>
      <c r="AC1281" s="115"/>
      <c r="AD1281" s="115"/>
      <c r="AE1281" s="115"/>
      <c r="AF1281" s="115"/>
      <c r="AG1281" s="115"/>
      <c r="AH1281" s="115"/>
      <c r="AI1281" s="115"/>
      <c r="AJ1281" s="115"/>
      <c r="AK1281" s="115"/>
      <c r="AL1281" s="115"/>
      <c r="AM1281" s="115"/>
    </row>
    <row r="1282" spans="1:39" x14ac:dyDescent="0.25">
      <c r="A1282" s="112"/>
      <c r="B1282" s="113"/>
      <c r="C1282" s="112"/>
      <c r="D1282" s="115"/>
      <c r="E1282" s="115"/>
      <c r="F1282" s="115"/>
      <c r="G1282" s="185"/>
      <c r="H1282" s="185"/>
      <c r="I1282" s="196"/>
      <c r="J1282" s="196"/>
      <c r="K1282" s="196"/>
      <c r="L1282" s="196"/>
      <c r="M1282" s="196"/>
      <c r="N1282" s="196"/>
      <c r="O1282" s="196"/>
      <c r="P1282" s="196"/>
      <c r="Q1282" s="196"/>
      <c r="R1282" s="196"/>
      <c r="S1282" s="196"/>
      <c r="T1282" s="196"/>
      <c r="U1282" s="196"/>
      <c r="V1282" s="196"/>
      <c r="W1282" s="196"/>
      <c r="X1282" s="196"/>
      <c r="Y1282" s="196"/>
      <c r="Z1282" s="196"/>
      <c r="AA1282" s="196"/>
      <c r="AB1282" s="196"/>
      <c r="AC1282" s="115"/>
      <c r="AD1282" s="115"/>
      <c r="AE1282" s="115"/>
      <c r="AF1282" s="115"/>
      <c r="AG1282" s="115"/>
      <c r="AH1282" s="115"/>
      <c r="AI1282" s="115"/>
      <c r="AJ1282" s="115"/>
      <c r="AK1282" s="115"/>
      <c r="AL1282" s="115"/>
      <c r="AM1282" s="115"/>
    </row>
    <row r="1283" spans="1:39" x14ac:dyDescent="0.25">
      <c r="A1283" s="112"/>
      <c r="B1283" s="113"/>
      <c r="C1283" s="112"/>
      <c r="D1283" s="115"/>
      <c r="E1283" s="115"/>
      <c r="F1283" s="115"/>
      <c r="G1283" s="185"/>
      <c r="H1283" s="185"/>
      <c r="I1283" s="196"/>
      <c r="J1283" s="196"/>
      <c r="K1283" s="196"/>
      <c r="L1283" s="196"/>
      <c r="M1283" s="196"/>
      <c r="N1283" s="196"/>
      <c r="O1283" s="196"/>
      <c r="P1283" s="196"/>
      <c r="Q1283" s="196"/>
      <c r="R1283" s="196"/>
      <c r="S1283" s="196"/>
      <c r="T1283" s="196"/>
      <c r="U1283" s="196"/>
      <c r="V1283" s="196"/>
      <c r="W1283" s="196"/>
      <c r="X1283" s="196"/>
      <c r="Y1283" s="196"/>
      <c r="Z1283" s="196"/>
      <c r="AA1283" s="196"/>
      <c r="AB1283" s="196"/>
      <c r="AC1283" s="115"/>
      <c r="AD1283" s="115"/>
      <c r="AE1283" s="115"/>
      <c r="AF1283" s="115"/>
      <c r="AG1283" s="115"/>
      <c r="AH1283" s="115"/>
      <c r="AI1283" s="115"/>
      <c r="AJ1283" s="115"/>
      <c r="AK1283" s="115"/>
      <c r="AL1283" s="115"/>
      <c r="AM1283" s="115"/>
    </row>
    <row r="1284" spans="1:39" x14ac:dyDescent="0.25">
      <c r="A1284" s="112"/>
      <c r="B1284" s="113"/>
      <c r="C1284" s="112"/>
      <c r="D1284" s="115"/>
      <c r="E1284" s="115"/>
      <c r="F1284" s="115"/>
      <c r="G1284" s="185"/>
      <c r="H1284" s="185"/>
      <c r="I1284" s="196"/>
      <c r="J1284" s="196"/>
      <c r="K1284" s="196"/>
      <c r="L1284" s="196"/>
      <c r="M1284" s="196"/>
      <c r="N1284" s="196"/>
      <c r="O1284" s="196"/>
      <c r="P1284" s="196"/>
      <c r="Q1284" s="196"/>
      <c r="R1284" s="196"/>
      <c r="S1284" s="196"/>
      <c r="T1284" s="196"/>
      <c r="U1284" s="196"/>
      <c r="V1284" s="196"/>
      <c r="W1284" s="196"/>
      <c r="X1284" s="196"/>
      <c r="Y1284" s="196"/>
      <c r="Z1284" s="196"/>
      <c r="AA1284" s="196"/>
      <c r="AB1284" s="196"/>
      <c r="AC1284" s="115"/>
      <c r="AD1284" s="115"/>
      <c r="AE1284" s="115"/>
      <c r="AF1284" s="115"/>
      <c r="AG1284" s="115"/>
      <c r="AH1284" s="115"/>
      <c r="AI1284" s="115"/>
      <c r="AJ1284" s="115"/>
      <c r="AK1284" s="115"/>
      <c r="AL1284" s="115"/>
      <c r="AM1284" s="115"/>
    </row>
    <row r="1285" spans="1:39" x14ac:dyDescent="0.25">
      <c r="A1285" s="112"/>
      <c r="B1285" s="113"/>
      <c r="C1285" s="112"/>
      <c r="D1285" s="115"/>
      <c r="E1285" s="115"/>
      <c r="F1285" s="115"/>
      <c r="G1285" s="185"/>
      <c r="H1285" s="185"/>
      <c r="I1285" s="196"/>
      <c r="J1285" s="196"/>
      <c r="K1285" s="196"/>
      <c r="L1285" s="196"/>
      <c r="M1285" s="196"/>
      <c r="N1285" s="196"/>
      <c r="O1285" s="196"/>
      <c r="P1285" s="196"/>
      <c r="Q1285" s="196"/>
      <c r="R1285" s="196"/>
      <c r="S1285" s="196"/>
      <c r="T1285" s="196"/>
      <c r="U1285" s="196"/>
      <c r="V1285" s="196"/>
      <c r="W1285" s="196"/>
      <c r="X1285" s="196"/>
      <c r="Y1285" s="196"/>
      <c r="Z1285" s="196"/>
      <c r="AA1285" s="196"/>
      <c r="AB1285" s="196"/>
      <c r="AC1285" s="115"/>
      <c r="AD1285" s="115"/>
      <c r="AE1285" s="115"/>
      <c r="AF1285" s="115"/>
      <c r="AG1285" s="115"/>
      <c r="AH1285" s="115"/>
      <c r="AI1285" s="115"/>
      <c r="AJ1285" s="115"/>
      <c r="AK1285" s="115"/>
      <c r="AL1285" s="115"/>
      <c r="AM1285" s="115"/>
    </row>
    <row r="1286" spans="1:39" x14ac:dyDescent="0.25">
      <c r="A1286" s="112"/>
      <c r="B1286" s="113"/>
      <c r="C1286" s="112"/>
      <c r="D1286" s="115"/>
      <c r="E1286" s="115"/>
      <c r="F1286" s="115"/>
      <c r="G1286" s="185"/>
      <c r="H1286" s="185"/>
      <c r="I1286" s="196"/>
      <c r="J1286" s="196"/>
      <c r="K1286" s="196"/>
      <c r="L1286" s="196"/>
      <c r="M1286" s="196"/>
      <c r="N1286" s="196"/>
      <c r="O1286" s="196"/>
      <c r="P1286" s="196"/>
      <c r="Q1286" s="196"/>
      <c r="R1286" s="196"/>
      <c r="S1286" s="196"/>
      <c r="T1286" s="196"/>
      <c r="U1286" s="196"/>
      <c r="V1286" s="196"/>
      <c r="W1286" s="196"/>
      <c r="X1286" s="196"/>
      <c r="Y1286" s="196"/>
      <c r="Z1286" s="196"/>
      <c r="AA1286" s="196"/>
      <c r="AB1286" s="196"/>
      <c r="AC1286" s="115"/>
      <c r="AD1286" s="115"/>
      <c r="AE1286" s="115"/>
      <c r="AF1286" s="115"/>
      <c r="AG1286" s="115"/>
      <c r="AH1286" s="115"/>
      <c r="AI1286" s="115"/>
      <c r="AJ1286" s="115"/>
      <c r="AK1286" s="115"/>
      <c r="AL1286" s="115"/>
      <c r="AM1286" s="115"/>
    </row>
    <row r="1287" spans="1:39" x14ac:dyDescent="0.25">
      <c r="A1287" s="112"/>
      <c r="B1287" s="113"/>
      <c r="C1287" s="112"/>
      <c r="D1287" s="115"/>
      <c r="E1287" s="115"/>
      <c r="F1287" s="115"/>
      <c r="G1287" s="185"/>
      <c r="H1287" s="185"/>
      <c r="I1287" s="196"/>
      <c r="J1287" s="196"/>
      <c r="K1287" s="196"/>
      <c r="L1287" s="196"/>
      <c r="M1287" s="196"/>
      <c r="N1287" s="196"/>
      <c r="O1287" s="196"/>
      <c r="P1287" s="196"/>
      <c r="Q1287" s="196"/>
      <c r="R1287" s="196"/>
      <c r="S1287" s="196"/>
      <c r="T1287" s="196"/>
      <c r="U1287" s="196"/>
      <c r="V1287" s="196"/>
      <c r="W1287" s="196"/>
      <c r="X1287" s="196"/>
      <c r="Y1287" s="196"/>
      <c r="Z1287" s="196"/>
      <c r="AA1287" s="196"/>
      <c r="AB1287" s="196"/>
      <c r="AC1287" s="115"/>
      <c r="AD1287" s="115"/>
      <c r="AE1287" s="115"/>
      <c r="AF1287" s="115"/>
      <c r="AG1287" s="115"/>
      <c r="AH1287" s="115"/>
      <c r="AI1287" s="115"/>
      <c r="AJ1287" s="115"/>
      <c r="AK1287" s="115"/>
      <c r="AL1287" s="115"/>
      <c r="AM1287" s="115"/>
    </row>
    <row r="1288" spans="1:39" x14ac:dyDescent="0.25">
      <c r="A1288" s="112"/>
      <c r="B1288" s="113"/>
      <c r="C1288" s="112"/>
      <c r="D1288" s="115"/>
      <c r="E1288" s="115"/>
      <c r="F1288" s="115"/>
      <c r="G1288" s="185"/>
      <c r="H1288" s="185"/>
      <c r="I1288" s="196"/>
      <c r="J1288" s="196"/>
      <c r="K1288" s="196"/>
      <c r="L1288" s="196"/>
      <c r="M1288" s="196"/>
      <c r="N1288" s="196"/>
      <c r="O1288" s="196"/>
      <c r="P1288" s="196"/>
      <c r="Q1288" s="196"/>
      <c r="R1288" s="196"/>
      <c r="S1288" s="196"/>
      <c r="T1288" s="196"/>
      <c r="U1288" s="196"/>
      <c r="V1288" s="196"/>
      <c r="W1288" s="196"/>
      <c r="X1288" s="196"/>
      <c r="Y1288" s="196"/>
      <c r="Z1288" s="196"/>
      <c r="AA1288" s="196"/>
      <c r="AB1288" s="196"/>
      <c r="AC1288" s="115"/>
      <c r="AD1288" s="115"/>
      <c r="AE1288" s="115"/>
      <c r="AF1288" s="115"/>
      <c r="AG1288" s="115"/>
      <c r="AH1288" s="115"/>
      <c r="AI1288" s="115"/>
      <c r="AJ1288" s="115"/>
      <c r="AK1288" s="115"/>
      <c r="AL1288" s="115"/>
      <c r="AM1288" s="115"/>
    </row>
    <row r="1289" spans="1:39" x14ac:dyDescent="0.25">
      <c r="A1289" s="112"/>
      <c r="B1289" s="113"/>
      <c r="C1289" s="112"/>
      <c r="D1289" s="115"/>
      <c r="E1289" s="115"/>
      <c r="F1289" s="115"/>
      <c r="G1289" s="185"/>
      <c r="H1289" s="185"/>
      <c r="I1289" s="196"/>
      <c r="J1289" s="196"/>
      <c r="K1289" s="196"/>
      <c r="L1289" s="196"/>
      <c r="M1289" s="196"/>
      <c r="N1289" s="196"/>
      <c r="O1289" s="196"/>
      <c r="P1289" s="196"/>
      <c r="Q1289" s="196"/>
      <c r="R1289" s="196"/>
      <c r="S1289" s="196"/>
      <c r="T1289" s="196"/>
      <c r="U1289" s="196"/>
      <c r="V1289" s="196"/>
      <c r="W1289" s="196"/>
      <c r="X1289" s="196"/>
      <c r="Y1289" s="196"/>
      <c r="Z1289" s="196"/>
      <c r="AA1289" s="196"/>
      <c r="AB1289" s="196"/>
      <c r="AC1289" s="115"/>
      <c r="AD1289" s="115"/>
      <c r="AE1289" s="115"/>
      <c r="AF1289" s="115"/>
      <c r="AG1289" s="115"/>
      <c r="AH1289" s="115"/>
      <c r="AI1289" s="115"/>
      <c r="AJ1289" s="115"/>
      <c r="AK1289" s="115"/>
      <c r="AL1289" s="115"/>
      <c r="AM1289" s="115"/>
    </row>
    <row r="1290" spans="1:39" x14ac:dyDescent="0.25">
      <c r="A1290" s="112"/>
      <c r="B1290" s="113"/>
      <c r="C1290" s="112"/>
      <c r="D1290" s="115"/>
      <c r="E1290" s="115"/>
      <c r="F1290" s="115"/>
      <c r="G1290" s="185"/>
      <c r="H1290" s="185"/>
      <c r="I1290" s="196"/>
      <c r="J1290" s="196"/>
      <c r="K1290" s="196"/>
      <c r="L1290" s="196"/>
      <c r="M1290" s="196"/>
      <c r="N1290" s="196"/>
      <c r="O1290" s="196"/>
      <c r="P1290" s="196"/>
      <c r="Q1290" s="196"/>
      <c r="R1290" s="196"/>
      <c r="S1290" s="196"/>
      <c r="T1290" s="196"/>
      <c r="U1290" s="196"/>
      <c r="V1290" s="196"/>
      <c r="W1290" s="196"/>
      <c r="X1290" s="196"/>
      <c r="Y1290" s="196"/>
      <c r="Z1290" s="196"/>
      <c r="AA1290" s="196"/>
      <c r="AB1290" s="196"/>
      <c r="AC1290" s="115"/>
      <c r="AD1290" s="115"/>
      <c r="AE1290" s="115"/>
      <c r="AF1290" s="115"/>
      <c r="AG1290" s="115"/>
      <c r="AH1290" s="115"/>
      <c r="AI1290" s="115"/>
      <c r="AJ1290" s="115"/>
      <c r="AK1290" s="115"/>
      <c r="AL1290" s="115"/>
      <c r="AM1290" s="115"/>
    </row>
    <row r="1291" spans="1:39" x14ac:dyDescent="0.25">
      <c r="A1291" s="112"/>
      <c r="B1291" s="113"/>
      <c r="C1291" s="112"/>
      <c r="D1291" s="115"/>
      <c r="E1291" s="115"/>
      <c r="F1291" s="115"/>
      <c r="G1291" s="185"/>
      <c r="H1291" s="185"/>
      <c r="I1291" s="196"/>
      <c r="J1291" s="196"/>
      <c r="K1291" s="196"/>
      <c r="L1291" s="196"/>
      <c r="M1291" s="196"/>
      <c r="N1291" s="196"/>
      <c r="O1291" s="196"/>
      <c r="P1291" s="196"/>
      <c r="Q1291" s="196"/>
      <c r="R1291" s="196"/>
      <c r="S1291" s="196"/>
      <c r="T1291" s="196"/>
      <c r="U1291" s="196"/>
      <c r="V1291" s="196"/>
      <c r="W1291" s="196"/>
      <c r="X1291" s="196"/>
      <c r="Y1291" s="196"/>
      <c r="Z1291" s="196"/>
      <c r="AA1291" s="196"/>
      <c r="AB1291" s="196"/>
      <c r="AC1291" s="115"/>
      <c r="AD1291" s="115"/>
      <c r="AE1291" s="115"/>
      <c r="AF1291" s="115"/>
      <c r="AG1291" s="115"/>
      <c r="AH1291" s="115"/>
      <c r="AI1291" s="115"/>
      <c r="AJ1291" s="115"/>
      <c r="AK1291" s="115"/>
      <c r="AL1291" s="115"/>
      <c r="AM1291" s="115"/>
    </row>
    <row r="1292" spans="1:39" x14ac:dyDescent="0.25">
      <c r="A1292" s="112"/>
      <c r="B1292" s="113"/>
      <c r="C1292" s="112"/>
      <c r="D1292" s="115"/>
      <c r="E1292" s="115"/>
      <c r="F1292" s="115"/>
      <c r="G1292" s="185"/>
      <c r="H1292" s="185"/>
      <c r="I1292" s="196"/>
      <c r="J1292" s="196"/>
      <c r="K1292" s="196"/>
      <c r="L1292" s="196"/>
      <c r="M1292" s="196"/>
      <c r="N1292" s="196"/>
      <c r="O1292" s="196"/>
      <c r="P1292" s="196"/>
      <c r="Q1292" s="196"/>
      <c r="R1292" s="196"/>
      <c r="S1292" s="196"/>
      <c r="T1292" s="196"/>
      <c r="U1292" s="196"/>
      <c r="V1292" s="196"/>
      <c r="W1292" s="196"/>
      <c r="X1292" s="196"/>
      <c r="Y1292" s="196"/>
      <c r="Z1292" s="196"/>
      <c r="AA1292" s="196"/>
      <c r="AB1292" s="196"/>
      <c r="AC1292" s="115"/>
      <c r="AD1292" s="115"/>
      <c r="AE1292" s="115"/>
      <c r="AF1292" s="115"/>
      <c r="AG1292" s="115"/>
      <c r="AH1292" s="115"/>
      <c r="AI1292" s="115"/>
      <c r="AJ1292" s="115"/>
      <c r="AK1292" s="115"/>
      <c r="AL1292" s="115"/>
      <c r="AM1292" s="115"/>
    </row>
    <row r="1293" spans="1:39" x14ac:dyDescent="0.25">
      <c r="A1293" s="112"/>
      <c r="B1293" s="113"/>
      <c r="C1293" s="112"/>
      <c r="D1293" s="115"/>
      <c r="E1293" s="115"/>
      <c r="F1293" s="115"/>
      <c r="G1293" s="185"/>
      <c r="H1293" s="185"/>
      <c r="I1293" s="196"/>
      <c r="J1293" s="196"/>
      <c r="K1293" s="196"/>
      <c r="L1293" s="196"/>
      <c r="M1293" s="196"/>
      <c r="N1293" s="196"/>
      <c r="O1293" s="196"/>
      <c r="P1293" s="196"/>
      <c r="Q1293" s="196"/>
      <c r="R1293" s="196"/>
      <c r="S1293" s="196"/>
      <c r="T1293" s="196"/>
      <c r="U1293" s="196"/>
      <c r="V1293" s="196"/>
      <c r="W1293" s="196"/>
      <c r="X1293" s="196"/>
      <c r="Y1293" s="196"/>
      <c r="Z1293" s="196"/>
      <c r="AA1293" s="196"/>
      <c r="AB1293" s="196"/>
      <c r="AC1293" s="115"/>
      <c r="AD1293" s="115"/>
      <c r="AE1293" s="115"/>
      <c r="AF1293" s="115"/>
      <c r="AG1293" s="115"/>
      <c r="AH1293" s="115"/>
      <c r="AI1293" s="115"/>
      <c r="AJ1293" s="115"/>
      <c r="AK1293" s="115"/>
      <c r="AL1293" s="115"/>
      <c r="AM1293" s="115"/>
    </row>
    <row r="1294" spans="1:39" x14ac:dyDescent="0.25">
      <c r="A1294" s="112"/>
      <c r="B1294" s="113"/>
      <c r="C1294" s="112"/>
      <c r="D1294" s="115"/>
      <c r="E1294" s="115"/>
      <c r="F1294" s="115"/>
      <c r="G1294" s="185"/>
      <c r="H1294" s="185"/>
      <c r="I1294" s="196"/>
      <c r="J1294" s="196"/>
      <c r="K1294" s="196"/>
      <c r="L1294" s="196"/>
      <c r="M1294" s="196"/>
      <c r="N1294" s="196"/>
      <c r="O1294" s="196"/>
      <c r="P1294" s="196"/>
      <c r="Q1294" s="196"/>
      <c r="R1294" s="196"/>
      <c r="S1294" s="196"/>
      <c r="T1294" s="196"/>
      <c r="U1294" s="196"/>
      <c r="V1294" s="196"/>
      <c r="W1294" s="196"/>
      <c r="X1294" s="196"/>
      <c r="Y1294" s="196"/>
      <c r="Z1294" s="196"/>
      <c r="AA1294" s="196"/>
      <c r="AB1294" s="196"/>
      <c r="AC1294" s="115"/>
      <c r="AD1294" s="115"/>
      <c r="AE1294" s="115"/>
      <c r="AF1294" s="115"/>
      <c r="AG1294" s="115"/>
      <c r="AH1294" s="115"/>
      <c r="AI1294" s="115"/>
      <c r="AJ1294" s="115"/>
      <c r="AK1294" s="115"/>
      <c r="AL1294" s="115"/>
      <c r="AM1294" s="115"/>
    </row>
    <row r="1295" spans="1:39" x14ac:dyDescent="0.25">
      <c r="A1295" s="112"/>
      <c r="B1295" s="113"/>
      <c r="C1295" s="112"/>
      <c r="D1295" s="115"/>
      <c r="E1295" s="115"/>
      <c r="F1295" s="115"/>
      <c r="G1295" s="185"/>
      <c r="H1295" s="185"/>
      <c r="I1295" s="196"/>
      <c r="J1295" s="196"/>
      <c r="K1295" s="196"/>
      <c r="L1295" s="196"/>
      <c r="M1295" s="196"/>
      <c r="N1295" s="196"/>
      <c r="O1295" s="196"/>
      <c r="P1295" s="196"/>
      <c r="Q1295" s="196"/>
      <c r="R1295" s="196"/>
      <c r="S1295" s="196"/>
      <c r="T1295" s="196"/>
      <c r="U1295" s="196"/>
      <c r="V1295" s="196"/>
      <c r="W1295" s="196"/>
      <c r="X1295" s="196"/>
      <c r="Y1295" s="196"/>
      <c r="Z1295" s="196"/>
      <c r="AA1295" s="196"/>
      <c r="AB1295" s="196"/>
      <c r="AC1295" s="115"/>
      <c r="AD1295" s="115"/>
      <c r="AE1295" s="115"/>
      <c r="AF1295" s="115"/>
      <c r="AG1295" s="115"/>
      <c r="AH1295" s="115"/>
      <c r="AI1295" s="115"/>
      <c r="AJ1295" s="115"/>
      <c r="AK1295" s="115"/>
      <c r="AL1295" s="115"/>
      <c r="AM1295" s="115"/>
    </row>
    <row r="1296" spans="1:39" x14ac:dyDescent="0.25">
      <c r="A1296" s="112"/>
      <c r="B1296" s="113"/>
      <c r="C1296" s="112"/>
      <c r="D1296" s="115"/>
      <c r="E1296" s="115"/>
      <c r="F1296" s="115"/>
      <c r="G1296" s="185"/>
      <c r="H1296" s="185"/>
      <c r="I1296" s="196"/>
      <c r="J1296" s="196"/>
      <c r="K1296" s="196"/>
      <c r="L1296" s="196"/>
      <c r="M1296" s="196"/>
      <c r="N1296" s="196"/>
      <c r="O1296" s="196"/>
      <c r="P1296" s="196"/>
      <c r="Q1296" s="196"/>
      <c r="R1296" s="196"/>
      <c r="S1296" s="196"/>
      <c r="T1296" s="196"/>
      <c r="U1296" s="196"/>
      <c r="V1296" s="196"/>
      <c r="W1296" s="196"/>
      <c r="X1296" s="196"/>
      <c r="Y1296" s="196"/>
      <c r="Z1296" s="196"/>
      <c r="AA1296" s="196"/>
      <c r="AB1296" s="196"/>
      <c r="AC1296" s="115"/>
      <c r="AD1296" s="115"/>
      <c r="AE1296" s="115"/>
      <c r="AF1296" s="115"/>
      <c r="AG1296" s="115"/>
      <c r="AH1296" s="115"/>
      <c r="AI1296" s="115"/>
      <c r="AJ1296" s="115"/>
      <c r="AK1296" s="115"/>
      <c r="AL1296" s="115"/>
      <c r="AM1296" s="115"/>
    </row>
    <row r="1297" spans="1:39" x14ac:dyDescent="0.25">
      <c r="A1297" s="112"/>
      <c r="B1297" s="113"/>
      <c r="C1297" s="112"/>
      <c r="D1297" s="115"/>
      <c r="E1297" s="115"/>
      <c r="F1297" s="115"/>
      <c r="G1297" s="185"/>
      <c r="H1297" s="185"/>
      <c r="I1297" s="196"/>
      <c r="J1297" s="196"/>
      <c r="K1297" s="196"/>
      <c r="L1297" s="196"/>
      <c r="M1297" s="196"/>
      <c r="N1297" s="196"/>
      <c r="O1297" s="196"/>
      <c r="P1297" s="196"/>
      <c r="Q1297" s="196"/>
      <c r="R1297" s="196"/>
      <c r="S1297" s="196"/>
      <c r="T1297" s="196"/>
      <c r="U1297" s="196"/>
      <c r="V1297" s="196"/>
      <c r="W1297" s="196"/>
      <c r="X1297" s="196"/>
      <c r="Y1297" s="196"/>
      <c r="Z1297" s="196"/>
      <c r="AA1297" s="196"/>
      <c r="AB1297" s="196"/>
      <c r="AC1297" s="115"/>
      <c r="AD1297" s="115"/>
      <c r="AE1297" s="115"/>
      <c r="AF1297" s="115"/>
      <c r="AG1297" s="115"/>
      <c r="AH1297" s="115"/>
      <c r="AI1297" s="115"/>
      <c r="AJ1297" s="115"/>
      <c r="AK1297" s="115"/>
      <c r="AL1297" s="115"/>
      <c r="AM1297" s="115"/>
    </row>
    <row r="1298" spans="1:39" x14ac:dyDescent="0.25">
      <c r="A1298" s="112"/>
      <c r="B1298" s="113"/>
      <c r="C1298" s="112"/>
      <c r="D1298" s="115"/>
      <c r="E1298" s="115"/>
      <c r="F1298" s="115"/>
      <c r="G1298" s="185"/>
      <c r="H1298" s="185"/>
      <c r="I1298" s="196"/>
      <c r="J1298" s="196"/>
      <c r="K1298" s="196"/>
      <c r="L1298" s="196"/>
      <c r="M1298" s="196"/>
      <c r="N1298" s="196"/>
      <c r="O1298" s="196"/>
      <c r="P1298" s="196"/>
      <c r="Q1298" s="196"/>
      <c r="R1298" s="196"/>
      <c r="S1298" s="196"/>
      <c r="T1298" s="196"/>
      <c r="U1298" s="196"/>
      <c r="V1298" s="196"/>
      <c r="W1298" s="196"/>
      <c r="X1298" s="196"/>
      <c r="Y1298" s="196"/>
      <c r="Z1298" s="196"/>
      <c r="AA1298" s="196"/>
      <c r="AB1298" s="196"/>
      <c r="AC1298" s="115"/>
      <c r="AD1298" s="115"/>
      <c r="AE1298" s="115"/>
      <c r="AF1298" s="115"/>
      <c r="AG1298" s="115"/>
      <c r="AH1298" s="115"/>
      <c r="AI1298" s="115"/>
      <c r="AJ1298" s="115"/>
      <c r="AK1298" s="115"/>
      <c r="AL1298" s="115"/>
      <c r="AM1298" s="115"/>
    </row>
    <row r="1299" spans="1:39" x14ac:dyDescent="0.25">
      <c r="A1299" s="112"/>
      <c r="B1299" s="113"/>
      <c r="C1299" s="112"/>
      <c r="D1299" s="115"/>
      <c r="E1299" s="115"/>
      <c r="F1299" s="115"/>
      <c r="G1299" s="185"/>
      <c r="H1299" s="185"/>
      <c r="I1299" s="196"/>
      <c r="J1299" s="196"/>
      <c r="K1299" s="196"/>
      <c r="L1299" s="196"/>
      <c r="M1299" s="196"/>
      <c r="N1299" s="196"/>
      <c r="O1299" s="196"/>
      <c r="P1299" s="196"/>
      <c r="Q1299" s="196"/>
      <c r="R1299" s="196"/>
      <c r="S1299" s="196"/>
      <c r="T1299" s="196"/>
      <c r="U1299" s="196"/>
      <c r="V1299" s="196"/>
      <c r="W1299" s="196"/>
      <c r="X1299" s="196"/>
      <c r="Y1299" s="196"/>
      <c r="Z1299" s="196"/>
      <c r="AA1299" s="196"/>
      <c r="AB1299" s="196"/>
      <c r="AC1299" s="115"/>
      <c r="AD1299" s="115"/>
      <c r="AE1299" s="115"/>
      <c r="AF1299" s="115"/>
      <c r="AG1299" s="115"/>
      <c r="AH1299" s="115"/>
      <c r="AI1299" s="115"/>
      <c r="AJ1299" s="115"/>
      <c r="AK1299" s="115"/>
      <c r="AL1299" s="115"/>
      <c r="AM1299" s="115"/>
    </row>
    <row r="1300" spans="1:39" x14ac:dyDescent="0.25">
      <c r="A1300" s="112"/>
      <c r="B1300" s="113"/>
      <c r="C1300" s="112"/>
      <c r="D1300" s="115"/>
      <c r="E1300" s="115"/>
      <c r="F1300" s="115"/>
      <c r="G1300" s="185"/>
      <c r="H1300" s="185"/>
      <c r="I1300" s="196"/>
      <c r="J1300" s="196"/>
      <c r="K1300" s="196"/>
      <c r="L1300" s="196"/>
      <c r="M1300" s="196"/>
      <c r="N1300" s="196"/>
      <c r="O1300" s="196"/>
      <c r="P1300" s="196"/>
      <c r="Q1300" s="196"/>
      <c r="R1300" s="196"/>
      <c r="S1300" s="196"/>
      <c r="T1300" s="196"/>
      <c r="U1300" s="196"/>
      <c r="V1300" s="196"/>
      <c r="W1300" s="196"/>
      <c r="X1300" s="196"/>
      <c r="Y1300" s="196"/>
      <c r="Z1300" s="196"/>
      <c r="AA1300" s="196"/>
      <c r="AB1300" s="196"/>
      <c r="AC1300" s="115"/>
      <c r="AD1300" s="115"/>
      <c r="AE1300" s="115"/>
      <c r="AF1300" s="115"/>
      <c r="AG1300" s="115"/>
      <c r="AH1300" s="115"/>
      <c r="AI1300" s="115"/>
      <c r="AJ1300" s="115"/>
      <c r="AK1300" s="115"/>
      <c r="AL1300" s="115"/>
      <c r="AM1300" s="115"/>
    </row>
    <row r="1301" spans="1:39" x14ac:dyDescent="0.25">
      <c r="A1301" s="112"/>
      <c r="B1301" s="113"/>
      <c r="C1301" s="112"/>
      <c r="D1301" s="115"/>
      <c r="E1301" s="115"/>
      <c r="F1301" s="115"/>
      <c r="G1301" s="185"/>
      <c r="H1301" s="185"/>
      <c r="I1301" s="196"/>
      <c r="J1301" s="196"/>
      <c r="K1301" s="196"/>
      <c r="L1301" s="196"/>
      <c r="M1301" s="196"/>
      <c r="N1301" s="196"/>
      <c r="O1301" s="196"/>
      <c r="P1301" s="196"/>
      <c r="Q1301" s="196"/>
      <c r="R1301" s="196"/>
      <c r="S1301" s="196"/>
      <c r="T1301" s="196"/>
      <c r="U1301" s="196"/>
      <c r="V1301" s="196"/>
      <c r="W1301" s="196"/>
      <c r="X1301" s="196"/>
      <c r="Y1301" s="196"/>
      <c r="Z1301" s="196"/>
      <c r="AA1301" s="196"/>
      <c r="AB1301" s="196"/>
      <c r="AC1301" s="115"/>
      <c r="AD1301" s="115"/>
      <c r="AE1301" s="115"/>
      <c r="AF1301" s="115"/>
      <c r="AG1301" s="115"/>
      <c r="AH1301" s="115"/>
      <c r="AI1301" s="115"/>
      <c r="AJ1301" s="115"/>
      <c r="AK1301" s="115"/>
      <c r="AL1301" s="115"/>
      <c r="AM1301" s="115"/>
    </row>
    <row r="1302" spans="1:39" x14ac:dyDescent="0.25">
      <c r="A1302" s="112"/>
      <c r="B1302" s="113"/>
      <c r="C1302" s="112"/>
      <c r="D1302" s="115"/>
      <c r="E1302" s="115"/>
      <c r="F1302" s="115"/>
      <c r="G1302" s="185"/>
      <c r="H1302" s="185"/>
      <c r="I1302" s="196"/>
      <c r="J1302" s="196"/>
      <c r="K1302" s="196"/>
      <c r="L1302" s="196"/>
      <c r="M1302" s="196"/>
      <c r="N1302" s="196"/>
      <c r="O1302" s="196"/>
      <c r="P1302" s="196"/>
      <c r="Q1302" s="196"/>
      <c r="R1302" s="196"/>
      <c r="S1302" s="196"/>
      <c r="T1302" s="196"/>
      <c r="U1302" s="196"/>
      <c r="V1302" s="196"/>
      <c r="W1302" s="196"/>
      <c r="X1302" s="196"/>
      <c r="Y1302" s="196"/>
      <c r="Z1302" s="196"/>
      <c r="AA1302" s="196"/>
      <c r="AB1302" s="196"/>
      <c r="AC1302" s="115"/>
      <c r="AD1302" s="115"/>
      <c r="AE1302" s="115"/>
      <c r="AF1302" s="115"/>
      <c r="AG1302" s="115"/>
      <c r="AH1302" s="115"/>
      <c r="AI1302" s="115"/>
      <c r="AJ1302" s="115"/>
      <c r="AK1302" s="115"/>
      <c r="AL1302" s="115"/>
      <c r="AM1302" s="115"/>
    </row>
    <row r="1303" spans="1:39" x14ac:dyDescent="0.25">
      <c r="A1303" s="112"/>
      <c r="B1303" s="113"/>
      <c r="C1303" s="112"/>
      <c r="D1303" s="115"/>
      <c r="E1303" s="115"/>
      <c r="F1303" s="115"/>
      <c r="G1303" s="185"/>
      <c r="H1303" s="185"/>
      <c r="I1303" s="196"/>
      <c r="J1303" s="196"/>
      <c r="K1303" s="196"/>
      <c r="L1303" s="196"/>
      <c r="M1303" s="196"/>
      <c r="N1303" s="196"/>
      <c r="O1303" s="196"/>
      <c r="P1303" s="196"/>
      <c r="Q1303" s="196"/>
      <c r="R1303" s="196"/>
      <c r="S1303" s="196"/>
      <c r="T1303" s="196"/>
      <c r="U1303" s="196"/>
      <c r="V1303" s="196"/>
      <c r="W1303" s="196"/>
      <c r="X1303" s="196"/>
      <c r="Y1303" s="196"/>
      <c r="Z1303" s="196"/>
      <c r="AA1303" s="196"/>
      <c r="AB1303" s="196"/>
      <c r="AC1303" s="115"/>
      <c r="AD1303" s="115"/>
      <c r="AE1303" s="115"/>
      <c r="AF1303" s="115"/>
      <c r="AG1303" s="115"/>
      <c r="AH1303" s="115"/>
      <c r="AI1303" s="115"/>
      <c r="AJ1303" s="115"/>
      <c r="AK1303" s="115"/>
      <c r="AL1303" s="115"/>
      <c r="AM1303" s="115"/>
    </row>
    <row r="1304" spans="1:39" x14ac:dyDescent="0.25">
      <c r="A1304" s="112"/>
      <c r="B1304" s="113"/>
      <c r="C1304" s="112"/>
      <c r="D1304" s="115"/>
      <c r="E1304" s="115"/>
      <c r="F1304" s="115"/>
      <c r="G1304" s="185"/>
      <c r="H1304" s="185"/>
      <c r="I1304" s="196"/>
      <c r="J1304" s="196"/>
      <c r="K1304" s="196"/>
      <c r="L1304" s="196"/>
      <c r="M1304" s="196"/>
      <c r="N1304" s="196"/>
      <c r="O1304" s="196"/>
      <c r="P1304" s="196"/>
      <c r="Q1304" s="196"/>
      <c r="R1304" s="196"/>
      <c r="S1304" s="196"/>
      <c r="T1304" s="196"/>
      <c r="U1304" s="196"/>
      <c r="V1304" s="196"/>
      <c r="W1304" s="196"/>
      <c r="X1304" s="196"/>
      <c r="Y1304" s="196"/>
      <c r="Z1304" s="196"/>
      <c r="AA1304" s="196"/>
      <c r="AB1304" s="196"/>
      <c r="AC1304" s="115"/>
      <c r="AD1304" s="115"/>
      <c r="AE1304" s="115"/>
      <c r="AF1304" s="115"/>
      <c r="AG1304" s="115"/>
      <c r="AH1304" s="115"/>
      <c r="AI1304" s="115"/>
      <c r="AJ1304" s="115"/>
      <c r="AK1304" s="115"/>
      <c r="AL1304" s="115"/>
      <c r="AM1304" s="115"/>
    </row>
    <row r="1305" spans="1:39" x14ac:dyDescent="0.25">
      <c r="A1305" s="112"/>
      <c r="B1305" s="113"/>
      <c r="C1305" s="112"/>
      <c r="D1305" s="115"/>
      <c r="E1305" s="115"/>
      <c r="F1305" s="115"/>
      <c r="G1305" s="185"/>
      <c r="H1305" s="185"/>
      <c r="I1305" s="196"/>
      <c r="J1305" s="196"/>
      <c r="K1305" s="196"/>
      <c r="L1305" s="196"/>
      <c r="M1305" s="196"/>
      <c r="N1305" s="196"/>
      <c r="O1305" s="196"/>
      <c r="P1305" s="196"/>
      <c r="Q1305" s="196"/>
      <c r="R1305" s="196"/>
      <c r="S1305" s="196"/>
      <c r="T1305" s="196"/>
      <c r="U1305" s="196"/>
      <c r="V1305" s="196"/>
      <c r="W1305" s="196"/>
      <c r="X1305" s="196"/>
      <c r="Y1305" s="196"/>
      <c r="Z1305" s="196"/>
      <c r="AA1305" s="196"/>
      <c r="AB1305" s="196"/>
      <c r="AC1305" s="115"/>
      <c r="AD1305" s="115"/>
      <c r="AE1305" s="115"/>
      <c r="AF1305" s="115"/>
      <c r="AG1305" s="115"/>
      <c r="AH1305" s="115"/>
      <c r="AI1305" s="115"/>
      <c r="AJ1305" s="115"/>
      <c r="AK1305" s="115"/>
      <c r="AL1305" s="115"/>
      <c r="AM1305" s="115"/>
    </row>
    <row r="1306" spans="1:39" x14ac:dyDescent="0.25">
      <c r="A1306" s="112"/>
      <c r="B1306" s="113"/>
      <c r="C1306" s="112"/>
      <c r="D1306" s="115"/>
      <c r="E1306" s="115"/>
      <c r="F1306" s="115"/>
      <c r="G1306" s="185"/>
      <c r="H1306" s="185"/>
      <c r="I1306" s="196"/>
      <c r="J1306" s="196"/>
      <c r="K1306" s="196"/>
      <c r="L1306" s="196"/>
      <c r="M1306" s="196"/>
      <c r="N1306" s="196"/>
      <c r="O1306" s="196"/>
      <c r="P1306" s="196"/>
      <c r="Q1306" s="196"/>
      <c r="R1306" s="196"/>
      <c r="S1306" s="196"/>
      <c r="T1306" s="196"/>
      <c r="U1306" s="196"/>
      <c r="V1306" s="196"/>
      <c r="W1306" s="196"/>
      <c r="X1306" s="196"/>
      <c r="Y1306" s="196"/>
      <c r="Z1306" s="196"/>
      <c r="AA1306" s="196"/>
      <c r="AB1306" s="196"/>
      <c r="AC1306" s="115"/>
      <c r="AD1306" s="115"/>
      <c r="AE1306" s="115"/>
      <c r="AF1306" s="115"/>
      <c r="AG1306" s="115"/>
      <c r="AH1306" s="115"/>
      <c r="AI1306" s="115"/>
      <c r="AJ1306" s="115"/>
      <c r="AK1306" s="115"/>
      <c r="AL1306" s="115"/>
      <c r="AM1306" s="115"/>
    </row>
    <row r="1307" spans="1:39" x14ac:dyDescent="0.25">
      <c r="A1307" s="112"/>
      <c r="B1307" s="113"/>
      <c r="C1307" s="112"/>
      <c r="D1307" s="115"/>
      <c r="E1307" s="115"/>
      <c r="F1307" s="115"/>
      <c r="G1307" s="185"/>
      <c r="H1307" s="185"/>
      <c r="I1307" s="196"/>
      <c r="J1307" s="196"/>
      <c r="K1307" s="196"/>
      <c r="L1307" s="196"/>
      <c r="M1307" s="196"/>
      <c r="N1307" s="196"/>
      <c r="O1307" s="196"/>
      <c r="P1307" s="196"/>
      <c r="Q1307" s="196"/>
      <c r="R1307" s="196"/>
      <c r="S1307" s="196"/>
      <c r="T1307" s="196"/>
      <c r="U1307" s="196"/>
      <c r="V1307" s="196"/>
      <c r="W1307" s="196"/>
      <c r="X1307" s="196"/>
      <c r="Y1307" s="196"/>
      <c r="Z1307" s="196"/>
      <c r="AA1307" s="196"/>
      <c r="AB1307" s="196"/>
      <c r="AC1307" s="115"/>
      <c r="AD1307" s="115"/>
      <c r="AE1307" s="115"/>
      <c r="AF1307" s="115"/>
      <c r="AG1307" s="115"/>
      <c r="AH1307" s="115"/>
      <c r="AI1307" s="115"/>
      <c r="AJ1307" s="115"/>
      <c r="AK1307" s="115"/>
      <c r="AL1307" s="115"/>
      <c r="AM1307" s="115"/>
    </row>
    <row r="1308" spans="1:39" x14ac:dyDescent="0.25">
      <c r="A1308" s="112"/>
      <c r="B1308" s="113"/>
      <c r="C1308" s="112"/>
      <c r="D1308" s="115"/>
      <c r="E1308" s="115"/>
      <c r="F1308" s="115"/>
      <c r="G1308" s="185"/>
      <c r="H1308" s="185"/>
      <c r="I1308" s="196"/>
      <c r="J1308" s="196"/>
      <c r="K1308" s="196"/>
      <c r="L1308" s="196"/>
      <c r="M1308" s="196"/>
      <c r="N1308" s="196"/>
      <c r="O1308" s="196"/>
      <c r="P1308" s="196"/>
      <c r="Q1308" s="196"/>
      <c r="R1308" s="196"/>
      <c r="S1308" s="196"/>
      <c r="T1308" s="196"/>
      <c r="U1308" s="196"/>
      <c r="V1308" s="196"/>
      <c r="W1308" s="196"/>
      <c r="X1308" s="196"/>
      <c r="Y1308" s="196"/>
      <c r="Z1308" s="196"/>
      <c r="AA1308" s="196"/>
      <c r="AB1308" s="196"/>
      <c r="AC1308" s="115"/>
      <c r="AD1308" s="115"/>
      <c r="AE1308" s="115"/>
      <c r="AF1308" s="115"/>
      <c r="AG1308" s="115"/>
      <c r="AH1308" s="115"/>
      <c r="AI1308" s="115"/>
      <c r="AJ1308" s="115"/>
      <c r="AK1308" s="115"/>
      <c r="AL1308" s="115"/>
      <c r="AM1308" s="115"/>
    </row>
    <row r="1309" spans="1:39" x14ac:dyDescent="0.25">
      <c r="A1309" s="112"/>
      <c r="B1309" s="113"/>
      <c r="C1309" s="112"/>
      <c r="D1309" s="115"/>
      <c r="E1309" s="115"/>
      <c r="F1309" s="115"/>
      <c r="G1309" s="185"/>
      <c r="H1309" s="185"/>
      <c r="I1309" s="196"/>
      <c r="J1309" s="196"/>
      <c r="K1309" s="196"/>
      <c r="L1309" s="196"/>
      <c r="M1309" s="196"/>
      <c r="N1309" s="196"/>
      <c r="O1309" s="196"/>
      <c r="P1309" s="196"/>
      <c r="Q1309" s="196"/>
      <c r="R1309" s="196"/>
      <c r="S1309" s="196"/>
      <c r="T1309" s="196"/>
      <c r="U1309" s="196"/>
      <c r="V1309" s="196"/>
      <c r="W1309" s="196"/>
      <c r="X1309" s="196"/>
      <c r="Y1309" s="196"/>
      <c r="Z1309" s="196"/>
      <c r="AA1309" s="196"/>
      <c r="AB1309" s="196"/>
      <c r="AC1309" s="115"/>
      <c r="AD1309" s="115"/>
      <c r="AE1309" s="115"/>
      <c r="AF1309" s="115"/>
      <c r="AG1309" s="115"/>
      <c r="AH1309" s="115"/>
      <c r="AI1309" s="115"/>
      <c r="AJ1309" s="115"/>
      <c r="AK1309" s="115"/>
      <c r="AL1309" s="115"/>
      <c r="AM1309" s="115"/>
    </row>
    <row r="1310" spans="1:39" x14ac:dyDescent="0.25">
      <c r="A1310" s="112"/>
      <c r="B1310" s="113"/>
      <c r="C1310" s="112"/>
      <c r="D1310" s="115"/>
      <c r="E1310" s="115"/>
      <c r="F1310" s="115"/>
      <c r="G1310" s="185"/>
      <c r="H1310" s="185"/>
      <c r="I1310" s="196"/>
      <c r="J1310" s="196"/>
      <c r="K1310" s="196"/>
      <c r="L1310" s="196"/>
      <c r="M1310" s="196"/>
      <c r="N1310" s="196"/>
      <c r="O1310" s="196"/>
      <c r="P1310" s="196"/>
      <c r="Q1310" s="196"/>
      <c r="R1310" s="196"/>
      <c r="S1310" s="196"/>
      <c r="T1310" s="196"/>
      <c r="U1310" s="196"/>
      <c r="V1310" s="196"/>
      <c r="W1310" s="196"/>
      <c r="X1310" s="196"/>
      <c r="Y1310" s="196"/>
      <c r="Z1310" s="196"/>
      <c r="AA1310" s="196"/>
      <c r="AB1310" s="196"/>
      <c r="AC1310" s="115"/>
      <c r="AD1310" s="115"/>
      <c r="AE1310" s="115"/>
      <c r="AF1310" s="115"/>
      <c r="AG1310" s="115"/>
      <c r="AH1310" s="115"/>
      <c r="AI1310" s="115"/>
      <c r="AJ1310" s="115"/>
      <c r="AK1310" s="115"/>
      <c r="AL1310" s="115"/>
      <c r="AM1310" s="115"/>
    </row>
    <row r="1311" spans="1:39" x14ac:dyDescent="0.25">
      <c r="A1311" s="112"/>
      <c r="B1311" s="113"/>
      <c r="C1311" s="112"/>
      <c r="D1311" s="115"/>
      <c r="E1311" s="115"/>
      <c r="F1311" s="115"/>
      <c r="G1311" s="185"/>
      <c r="H1311" s="185"/>
      <c r="I1311" s="196"/>
      <c r="J1311" s="196"/>
      <c r="K1311" s="196"/>
      <c r="L1311" s="196"/>
      <c r="M1311" s="196"/>
      <c r="N1311" s="196"/>
      <c r="O1311" s="196"/>
      <c r="P1311" s="196"/>
      <c r="Q1311" s="196"/>
      <c r="R1311" s="196"/>
      <c r="S1311" s="196"/>
      <c r="T1311" s="196"/>
      <c r="U1311" s="196"/>
      <c r="V1311" s="196"/>
      <c r="W1311" s="196"/>
      <c r="X1311" s="196"/>
      <c r="Y1311" s="196"/>
      <c r="Z1311" s="196"/>
      <c r="AA1311" s="196"/>
      <c r="AB1311" s="196"/>
      <c r="AC1311" s="115"/>
      <c r="AD1311" s="115"/>
      <c r="AE1311" s="115"/>
      <c r="AF1311" s="115"/>
      <c r="AG1311" s="115"/>
      <c r="AH1311" s="115"/>
      <c r="AI1311" s="115"/>
      <c r="AJ1311" s="115"/>
      <c r="AK1311" s="115"/>
      <c r="AL1311" s="115"/>
      <c r="AM1311" s="115"/>
    </row>
    <row r="1312" spans="1:39" x14ac:dyDescent="0.25">
      <c r="A1312" s="112"/>
      <c r="B1312" s="113"/>
      <c r="C1312" s="112"/>
      <c r="D1312" s="115"/>
      <c r="E1312" s="115"/>
      <c r="F1312" s="115"/>
      <c r="G1312" s="185"/>
      <c r="H1312" s="185"/>
      <c r="I1312" s="196"/>
      <c r="J1312" s="196"/>
      <c r="K1312" s="196"/>
      <c r="L1312" s="196"/>
      <c r="M1312" s="196"/>
      <c r="N1312" s="196"/>
      <c r="O1312" s="196"/>
      <c r="P1312" s="196"/>
      <c r="Q1312" s="196"/>
      <c r="R1312" s="196"/>
      <c r="S1312" s="196"/>
      <c r="T1312" s="196"/>
      <c r="U1312" s="196"/>
      <c r="V1312" s="196"/>
      <c r="W1312" s="196"/>
      <c r="X1312" s="196"/>
      <c r="Y1312" s="196"/>
      <c r="Z1312" s="196"/>
      <c r="AA1312" s="196"/>
      <c r="AB1312" s="196"/>
      <c r="AC1312" s="115"/>
      <c r="AD1312" s="115"/>
      <c r="AE1312" s="115"/>
      <c r="AF1312" s="115"/>
      <c r="AG1312" s="115"/>
      <c r="AH1312" s="115"/>
      <c r="AI1312" s="115"/>
      <c r="AJ1312" s="115"/>
      <c r="AK1312" s="115"/>
      <c r="AL1312" s="115"/>
      <c r="AM1312" s="115"/>
    </row>
    <row r="1313" spans="1:39" x14ac:dyDescent="0.25">
      <c r="A1313" s="112"/>
      <c r="B1313" s="113"/>
      <c r="C1313" s="112"/>
      <c r="D1313" s="115"/>
      <c r="E1313" s="115"/>
      <c r="F1313" s="115"/>
      <c r="G1313" s="185"/>
      <c r="H1313" s="185"/>
      <c r="I1313" s="196"/>
      <c r="J1313" s="196"/>
      <c r="K1313" s="196"/>
      <c r="L1313" s="196"/>
      <c r="M1313" s="196"/>
      <c r="N1313" s="196"/>
      <c r="O1313" s="196"/>
      <c r="P1313" s="196"/>
      <c r="Q1313" s="196"/>
      <c r="R1313" s="196"/>
      <c r="S1313" s="196"/>
      <c r="T1313" s="196"/>
      <c r="U1313" s="196"/>
      <c r="V1313" s="196"/>
      <c r="W1313" s="196"/>
      <c r="X1313" s="196"/>
      <c r="Y1313" s="196"/>
      <c r="Z1313" s="196"/>
      <c r="AA1313" s="196"/>
      <c r="AB1313" s="196"/>
      <c r="AC1313" s="115"/>
      <c r="AD1313" s="115"/>
      <c r="AE1313" s="115"/>
      <c r="AF1313" s="115"/>
      <c r="AG1313" s="115"/>
      <c r="AH1313" s="115"/>
      <c r="AI1313" s="115"/>
      <c r="AJ1313" s="115"/>
      <c r="AK1313" s="115"/>
      <c r="AL1313" s="115"/>
      <c r="AM1313" s="115"/>
    </row>
    <row r="1314" spans="1:39" x14ac:dyDescent="0.25">
      <c r="A1314" s="112"/>
      <c r="B1314" s="113"/>
      <c r="C1314" s="112"/>
      <c r="D1314" s="115"/>
      <c r="E1314" s="115"/>
      <c r="F1314" s="115"/>
      <c r="G1314" s="185"/>
      <c r="H1314" s="185"/>
      <c r="I1314" s="196"/>
      <c r="J1314" s="196"/>
      <c r="K1314" s="196"/>
      <c r="L1314" s="196"/>
      <c r="M1314" s="196"/>
      <c r="N1314" s="196"/>
      <c r="O1314" s="196"/>
      <c r="P1314" s="196"/>
      <c r="Q1314" s="196"/>
      <c r="R1314" s="196"/>
      <c r="S1314" s="196"/>
      <c r="T1314" s="196"/>
      <c r="U1314" s="196"/>
      <c r="V1314" s="196"/>
      <c r="W1314" s="196"/>
      <c r="X1314" s="196"/>
      <c r="Y1314" s="196"/>
      <c r="Z1314" s="196"/>
      <c r="AA1314" s="196"/>
      <c r="AB1314" s="196"/>
      <c r="AC1314" s="115"/>
      <c r="AD1314" s="115"/>
      <c r="AE1314" s="115"/>
      <c r="AF1314" s="115"/>
      <c r="AG1314" s="115"/>
      <c r="AH1314" s="115"/>
      <c r="AI1314" s="115"/>
      <c r="AJ1314" s="115"/>
      <c r="AK1314" s="115"/>
      <c r="AL1314" s="115"/>
      <c r="AM1314" s="115"/>
    </row>
    <row r="1315" spans="1:39" x14ac:dyDescent="0.25">
      <c r="A1315" s="112"/>
      <c r="B1315" s="113"/>
      <c r="C1315" s="112"/>
      <c r="D1315" s="115"/>
      <c r="E1315" s="115"/>
      <c r="F1315" s="115"/>
      <c r="G1315" s="185"/>
      <c r="H1315" s="185"/>
      <c r="I1315" s="196"/>
      <c r="J1315" s="196"/>
      <c r="K1315" s="196"/>
      <c r="L1315" s="196"/>
      <c r="M1315" s="196"/>
      <c r="N1315" s="196"/>
      <c r="O1315" s="196"/>
      <c r="P1315" s="196"/>
      <c r="Q1315" s="196"/>
      <c r="R1315" s="196"/>
      <c r="S1315" s="196"/>
      <c r="T1315" s="196"/>
      <c r="U1315" s="196"/>
      <c r="V1315" s="196"/>
      <c r="W1315" s="196"/>
      <c r="X1315" s="196"/>
      <c r="Y1315" s="196"/>
      <c r="Z1315" s="196"/>
      <c r="AA1315" s="196"/>
      <c r="AB1315" s="196"/>
      <c r="AC1315" s="115"/>
      <c r="AD1315" s="115"/>
      <c r="AE1315" s="115"/>
      <c r="AF1315" s="115"/>
      <c r="AG1315" s="115"/>
      <c r="AH1315" s="115"/>
      <c r="AI1315" s="115"/>
      <c r="AJ1315" s="115"/>
      <c r="AK1315" s="115"/>
      <c r="AL1315" s="115"/>
      <c r="AM1315" s="115"/>
    </row>
    <row r="1316" spans="1:39" x14ac:dyDescent="0.25">
      <c r="A1316" s="112"/>
      <c r="B1316" s="113"/>
      <c r="C1316" s="112"/>
      <c r="D1316" s="115"/>
      <c r="E1316" s="115"/>
      <c r="F1316" s="115"/>
      <c r="G1316" s="185"/>
      <c r="H1316" s="185"/>
      <c r="I1316" s="196"/>
      <c r="J1316" s="196"/>
      <c r="K1316" s="196"/>
      <c r="L1316" s="196"/>
      <c r="M1316" s="196"/>
      <c r="N1316" s="196"/>
      <c r="O1316" s="196"/>
      <c r="P1316" s="196"/>
      <c r="Q1316" s="196"/>
      <c r="R1316" s="196"/>
      <c r="S1316" s="196"/>
      <c r="T1316" s="196"/>
      <c r="U1316" s="196"/>
      <c r="V1316" s="196"/>
      <c r="W1316" s="196"/>
      <c r="X1316" s="196"/>
      <c r="Y1316" s="196"/>
      <c r="Z1316" s="196"/>
      <c r="AA1316" s="196"/>
      <c r="AB1316" s="196"/>
      <c r="AC1316" s="115"/>
      <c r="AD1316" s="115"/>
      <c r="AE1316" s="115"/>
      <c r="AF1316" s="115"/>
      <c r="AG1316" s="115"/>
      <c r="AH1316" s="115"/>
      <c r="AI1316" s="115"/>
      <c r="AJ1316" s="115"/>
      <c r="AK1316" s="115"/>
      <c r="AL1316" s="115"/>
      <c r="AM1316" s="115"/>
    </row>
    <row r="1317" spans="1:39" x14ac:dyDescent="0.25">
      <c r="A1317" s="112"/>
      <c r="B1317" s="113"/>
      <c r="C1317" s="112"/>
      <c r="D1317" s="115"/>
      <c r="E1317" s="115"/>
      <c r="F1317" s="115"/>
      <c r="G1317" s="185"/>
      <c r="H1317" s="185"/>
      <c r="I1317" s="196"/>
      <c r="J1317" s="196"/>
      <c r="K1317" s="196"/>
      <c r="L1317" s="196"/>
      <c r="M1317" s="196"/>
      <c r="N1317" s="196"/>
      <c r="O1317" s="196"/>
      <c r="P1317" s="196"/>
      <c r="Q1317" s="196"/>
      <c r="R1317" s="196"/>
      <c r="S1317" s="196"/>
      <c r="T1317" s="196"/>
      <c r="U1317" s="196"/>
      <c r="V1317" s="196"/>
      <c r="W1317" s="196"/>
      <c r="X1317" s="196"/>
      <c r="Y1317" s="196"/>
      <c r="Z1317" s="196"/>
      <c r="AA1317" s="196"/>
      <c r="AB1317" s="196"/>
      <c r="AC1317" s="115"/>
      <c r="AD1317" s="115"/>
      <c r="AE1317" s="115"/>
      <c r="AF1317" s="115"/>
      <c r="AG1317" s="115"/>
      <c r="AH1317" s="115"/>
      <c r="AI1317" s="115"/>
      <c r="AJ1317" s="115"/>
      <c r="AK1317" s="115"/>
      <c r="AL1317" s="115"/>
      <c r="AM1317" s="115"/>
    </row>
    <row r="1318" spans="1:39" x14ac:dyDescent="0.25">
      <c r="A1318" s="112"/>
      <c r="B1318" s="113"/>
      <c r="C1318" s="112"/>
      <c r="D1318" s="115"/>
      <c r="E1318" s="115"/>
      <c r="F1318" s="115"/>
      <c r="G1318" s="185"/>
      <c r="H1318" s="185"/>
      <c r="I1318" s="196"/>
      <c r="J1318" s="196"/>
      <c r="K1318" s="196"/>
      <c r="L1318" s="196"/>
      <c r="M1318" s="196"/>
      <c r="N1318" s="196"/>
      <c r="O1318" s="196"/>
      <c r="P1318" s="196"/>
      <c r="Q1318" s="196"/>
      <c r="R1318" s="196"/>
      <c r="S1318" s="196"/>
      <c r="T1318" s="196"/>
      <c r="U1318" s="196"/>
      <c r="V1318" s="196"/>
      <c r="W1318" s="196"/>
      <c r="X1318" s="196"/>
      <c r="Y1318" s="196"/>
      <c r="Z1318" s="196"/>
      <c r="AA1318" s="196"/>
      <c r="AB1318" s="196"/>
      <c r="AC1318" s="115"/>
      <c r="AD1318" s="115"/>
      <c r="AE1318" s="115"/>
      <c r="AF1318" s="115"/>
      <c r="AG1318" s="115"/>
      <c r="AH1318" s="115"/>
      <c r="AI1318" s="115"/>
      <c r="AJ1318" s="115"/>
      <c r="AK1318" s="115"/>
      <c r="AL1318" s="115"/>
      <c r="AM1318" s="115"/>
    </row>
    <row r="1319" spans="1:39" x14ac:dyDescent="0.25">
      <c r="A1319" s="112"/>
      <c r="B1319" s="113"/>
      <c r="C1319" s="112"/>
      <c r="D1319" s="115"/>
      <c r="E1319" s="115"/>
      <c r="F1319" s="115"/>
      <c r="G1319" s="185"/>
      <c r="H1319" s="185"/>
      <c r="I1319" s="196"/>
      <c r="J1319" s="196"/>
      <c r="K1319" s="196"/>
      <c r="L1319" s="196"/>
      <c r="M1319" s="196"/>
      <c r="N1319" s="196"/>
      <c r="O1319" s="196"/>
      <c r="P1319" s="196"/>
      <c r="Q1319" s="196"/>
      <c r="R1319" s="196"/>
      <c r="S1319" s="196"/>
      <c r="T1319" s="196"/>
      <c r="U1319" s="196"/>
      <c r="V1319" s="196"/>
      <c r="W1319" s="196"/>
      <c r="X1319" s="196"/>
      <c r="Y1319" s="196"/>
      <c r="Z1319" s="196"/>
      <c r="AA1319" s="196"/>
      <c r="AB1319" s="196"/>
      <c r="AC1319" s="115"/>
      <c r="AD1319" s="115"/>
      <c r="AE1319" s="115"/>
      <c r="AF1319" s="115"/>
      <c r="AG1319" s="115"/>
      <c r="AH1319" s="115"/>
      <c r="AI1319" s="115"/>
      <c r="AJ1319" s="115"/>
      <c r="AK1319" s="115"/>
      <c r="AL1319" s="115"/>
      <c r="AM1319" s="115"/>
    </row>
    <row r="1320" spans="1:39" x14ac:dyDescent="0.25">
      <c r="A1320" s="112"/>
      <c r="B1320" s="113"/>
      <c r="C1320" s="112"/>
      <c r="D1320" s="115"/>
      <c r="E1320" s="115"/>
      <c r="F1320" s="115"/>
      <c r="G1320" s="185"/>
      <c r="H1320" s="185"/>
      <c r="I1320" s="196"/>
      <c r="J1320" s="196"/>
      <c r="K1320" s="196"/>
      <c r="L1320" s="196"/>
      <c r="M1320" s="196"/>
      <c r="N1320" s="196"/>
      <c r="O1320" s="196"/>
      <c r="P1320" s="196"/>
      <c r="Q1320" s="196"/>
      <c r="R1320" s="196"/>
      <c r="S1320" s="196"/>
      <c r="T1320" s="196"/>
      <c r="U1320" s="196"/>
      <c r="V1320" s="196"/>
      <c r="W1320" s="196"/>
      <c r="X1320" s="196"/>
      <c r="Y1320" s="196"/>
      <c r="Z1320" s="196"/>
      <c r="AA1320" s="196"/>
      <c r="AB1320" s="196"/>
      <c r="AC1320" s="115"/>
      <c r="AD1320" s="115"/>
      <c r="AE1320" s="115"/>
      <c r="AF1320" s="115"/>
      <c r="AG1320" s="115"/>
      <c r="AH1320" s="115"/>
      <c r="AI1320" s="115"/>
      <c r="AJ1320" s="115"/>
      <c r="AK1320" s="115"/>
      <c r="AL1320" s="115"/>
      <c r="AM1320" s="115"/>
    </row>
    <row r="1321" spans="1:39" x14ac:dyDescent="0.25">
      <c r="A1321" s="112"/>
      <c r="B1321" s="113"/>
      <c r="C1321" s="112"/>
      <c r="D1321" s="115"/>
      <c r="E1321" s="115"/>
      <c r="F1321" s="115"/>
      <c r="G1321" s="185"/>
      <c r="H1321" s="185"/>
      <c r="I1321" s="196"/>
      <c r="J1321" s="196"/>
      <c r="K1321" s="196"/>
      <c r="L1321" s="196"/>
      <c r="M1321" s="196"/>
      <c r="N1321" s="196"/>
      <c r="O1321" s="196"/>
      <c r="P1321" s="196"/>
      <c r="Q1321" s="196"/>
      <c r="R1321" s="196"/>
      <c r="S1321" s="196"/>
      <c r="T1321" s="196"/>
      <c r="U1321" s="196"/>
      <c r="V1321" s="196"/>
      <c r="W1321" s="196"/>
      <c r="X1321" s="196"/>
      <c r="Y1321" s="196"/>
      <c r="Z1321" s="196"/>
      <c r="AA1321" s="196"/>
      <c r="AB1321" s="196"/>
      <c r="AC1321" s="115"/>
      <c r="AD1321" s="115"/>
      <c r="AE1321" s="115"/>
      <c r="AF1321" s="115"/>
      <c r="AG1321" s="115"/>
      <c r="AH1321" s="115"/>
      <c r="AI1321" s="115"/>
      <c r="AJ1321" s="115"/>
      <c r="AK1321" s="115"/>
      <c r="AL1321" s="115"/>
      <c r="AM1321" s="115"/>
    </row>
    <row r="1322" spans="1:39" x14ac:dyDescent="0.25">
      <c r="A1322" s="112"/>
      <c r="B1322" s="113"/>
      <c r="C1322" s="112"/>
      <c r="D1322" s="115"/>
      <c r="E1322" s="115"/>
      <c r="F1322" s="115"/>
      <c r="G1322" s="185"/>
      <c r="H1322" s="185"/>
      <c r="I1322" s="196"/>
      <c r="J1322" s="196"/>
      <c r="K1322" s="196"/>
      <c r="L1322" s="196"/>
      <c r="M1322" s="196"/>
      <c r="N1322" s="196"/>
      <c r="O1322" s="196"/>
      <c r="P1322" s="196"/>
      <c r="Q1322" s="196"/>
      <c r="R1322" s="196"/>
      <c r="S1322" s="196"/>
      <c r="T1322" s="196"/>
      <c r="U1322" s="196"/>
      <c r="V1322" s="196"/>
      <c r="W1322" s="196"/>
      <c r="X1322" s="196"/>
      <c r="Y1322" s="196"/>
      <c r="Z1322" s="196"/>
      <c r="AA1322" s="196"/>
      <c r="AB1322" s="196"/>
      <c r="AC1322" s="115"/>
      <c r="AD1322" s="115"/>
      <c r="AE1322" s="115"/>
      <c r="AF1322" s="115"/>
      <c r="AG1322" s="115"/>
      <c r="AH1322" s="115"/>
      <c r="AI1322" s="115"/>
      <c r="AJ1322" s="115"/>
      <c r="AK1322" s="115"/>
      <c r="AL1322" s="115"/>
      <c r="AM1322" s="115"/>
    </row>
    <row r="1323" spans="1:39" x14ac:dyDescent="0.25">
      <c r="A1323" s="112"/>
      <c r="B1323" s="113"/>
      <c r="C1323" s="112"/>
      <c r="D1323" s="115"/>
      <c r="E1323" s="115"/>
      <c r="F1323" s="115"/>
      <c r="G1323" s="185"/>
      <c r="H1323" s="185"/>
      <c r="I1323" s="196"/>
      <c r="J1323" s="196"/>
      <c r="K1323" s="196"/>
      <c r="L1323" s="196"/>
      <c r="M1323" s="196"/>
      <c r="N1323" s="196"/>
      <c r="O1323" s="196"/>
      <c r="P1323" s="196"/>
      <c r="Q1323" s="196"/>
      <c r="R1323" s="196"/>
      <c r="S1323" s="196"/>
      <c r="T1323" s="196"/>
      <c r="U1323" s="196"/>
      <c r="V1323" s="196"/>
      <c r="W1323" s="196"/>
      <c r="X1323" s="196"/>
      <c r="Y1323" s="196"/>
      <c r="Z1323" s="196"/>
      <c r="AA1323" s="196"/>
      <c r="AB1323" s="196"/>
      <c r="AC1323" s="115"/>
      <c r="AD1323" s="115"/>
      <c r="AE1323" s="115"/>
      <c r="AF1323" s="115"/>
      <c r="AG1323" s="115"/>
      <c r="AH1323" s="115"/>
      <c r="AI1323" s="115"/>
      <c r="AJ1323" s="115"/>
      <c r="AK1323" s="115"/>
      <c r="AL1323" s="115"/>
      <c r="AM1323" s="115"/>
    </row>
    <row r="1324" spans="1:39" x14ac:dyDescent="0.25">
      <c r="A1324" s="112"/>
      <c r="B1324" s="113"/>
      <c r="C1324" s="112"/>
      <c r="D1324" s="115"/>
      <c r="E1324" s="115"/>
      <c r="F1324" s="115"/>
      <c r="G1324" s="185"/>
      <c r="H1324" s="185"/>
      <c r="I1324" s="196"/>
      <c r="J1324" s="196"/>
      <c r="K1324" s="196"/>
      <c r="L1324" s="196"/>
      <c r="M1324" s="196"/>
      <c r="N1324" s="196"/>
      <c r="O1324" s="196"/>
      <c r="P1324" s="196"/>
      <c r="Q1324" s="196"/>
      <c r="R1324" s="196"/>
      <c r="S1324" s="196"/>
      <c r="T1324" s="196"/>
      <c r="U1324" s="196"/>
      <c r="V1324" s="196"/>
      <c r="W1324" s="196"/>
      <c r="X1324" s="196"/>
      <c r="Y1324" s="196"/>
      <c r="Z1324" s="196"/>
      <c r="AA1324" s="196"/>
      <c r="AB1324" s="196"/>
      <c r="AC1324" s="115"/>
      <c r="AD1324" s="115"/>
      <c r="AE1324" s="115"/>
      <c r="AF1324" s="115"/>
      <c r="AG1324" s="115"/>
      <c r="AH1324" s="115"/>
      <c r="AI1324" s="115"/>
      <c r="AJ1324" s="115"/>
      <c r="AK1324" s="115"/>
      <c r="AL1324" s="115"/>
      <c r="AM1324" s="115"/>
    </row>
    <row r="1325" spans="1:39" x14ac:dyDescent="0.25">
      <c r="A1325" s="112"/>
      <c r="B1325" s="113"/>
      <c r="C1325" s="112"/>
      <c r="D1325" s="115"/>
      <c r="E1325" s="115"/>
      <c r="F1325" s="115"/>
      <c r="G1325" s="185"/>
      <c r="H1325" s="185"/>
      <c r="I1325" s="196"/>
      <c r="J1325" s="196"/>
      <c r="K1325" s="196"/>
      <c r="L1325" s="196"/>
      <c r="M1325" s="196"/>
      <c r="N1325" s="196"/>
      <c r="O1325" s="196"/>
      <c r="P1325" s="196"/>
      <c r="Q1325" s="196"/>
      <c r="R1325" s="196"/>
      <c r="S1325" s="196"/>
      <c r="T1325" s="196"/>
      <c r="U1325" s="196"/>
      <c r="V1325" s="196"/>
      <c r="W1325" s="196"/>
      <c r="X1325" s="196"/>
      <c r="Y1325" s="196"/>
      <c r="Z1325" s="196"/>
      <c r="AA1325" s="196"/>
      <c r="AB1325" s="196"/>
      <c r="AC1325" s="115"/>
      <c r="AD1325" s="115"/>
      <c r="AE1325" s="115"/>
      <c r="AF1325" s="115"/>
      <c r="AG1325" s="115"/>
      <c r="AH1325" s="115"/>
      <c r="AI1325" s="115"/>
      <c r="AJ1325" s="115"/>
      <c r="AK1325" s="115"/>
      <c r="AL1325" s="115"/>
      <c r="AM1325" s="115"/>
    </row>
    <row r="1326" spans="1:39" x14ac:dyDescent="0.25">
      <c r="A1326" s="112"/>
      <c r="B1326" s="113"/>
      <c r="C1326" s="112"/>
      <c r="D1326" s="115"/>
      <c r="E1326" s="115"/>
      <c r="F1326" s="115"/>
      <c r="G1326" s="185"/>
      <c r="H1326" s="185"/>
      <c r="I1326" s="196"/>
      <c r="J1326" s="196"/>
      <c r="K1326" s="196"/>
      <c r="L1326" s="196"/>
      <c r="M1326" s="196"/>
      <c r="N1326" s="196"/>
      <c r="O1326" s="196"/>
      <c r="P1326" s="196"/>
      <c r="Q1326" s="196"/>
      <c r="R1326" s="196"/>
      <c r="S1326" s="196"/>
      <c r="T1326" s="196"/>
      <c r="U1326" s="196"/>
      <c r="V1326" s="196"/>
      <c r="W1326" s="196"/>
      <c r="X1326" s="196"/>
      <c r="Y1326" s="196"/>
      <c r="Z1326" s="196"/>
      <c r="AA1326" s="196"/>
      <c r="AB1326" s="196"/>
      <c r="AC1326" s="115"/>
      <c r="AD1326" s="115"/>
      <c r="AE1326" s="115"/>
      <c r="AF1326" s="115"/>
      <c r="AG1326" s="115"/>
      <c r="AH1326" s="115"/>
      <c r="AI1326" s="115"/>
      <c r="AJ1326" s="115"/>
      <c r="AK1326" s="115"/>
      <c r="AL1326" s="115"/>
      <c r="AM1326" s="115"/>
    </row>
    <row r="1327" spans="1:39" x14ac:dyDescent="0.25">
      <c r="A1327" s="112"/>
      <c r="B1327" s="113"/>
      <c r="C1327" s="112"/>
      <c r="D1327" s="115"/>
      <c r="E1327" s="115"/>
      <c r="F1327" s="115"/>
      <c r="G1327" s="185"/>
      <c r="H1327" s="185"/>
      <c r="I1327" s="196"/>
      <c r="J1327" s="196"/>
      <c r="K1327" s="196"/>
      <c r="L1327" s="196"/>
      <c r="M1327" s="196"/>
      <c r="N1327" s="196"/>
      <c r="O1327" s="196"/>
      <c r="P1327" s="196"/>
      <c r="Q1327" s="196"/>
      <c r="R1327" s="196"/>
      <c r="S1327" s="196"/>
      <c r="T1327" s="196"/>
      <c r="U1327" s="196"/>
      <c r="V1327" s="196"/>
      <c r="W1327" s="196"/>
      <c r="X1327" s="196"/>
      <c r="Y1327" s="196"/>
      <c r="Z1327" s="196"/>
      <c r="AA1327" s="196"/>
      <c r="AB1327" s="196"/>
      <c r="AC1327" s="115"/>
      <c r="AD1327" s="115"/>
      <c r="AE1327" s="115"/>
      <c r="AF1327" s="115"/>
      <c r="AG1327" s="115"/>
      <c r="AH1327" s="115"/>
      <c r="AI1327" s="115"/>
      <c r="AJ1327" s="115"/>
      <c r="AK1327" s="115"/>
      <c r="AL1327" s="115"/>
      <c r="AM1327" s="115"/>
    </row>
    <row r="1328" spans="1:39" x14ac:dyDescent="0.25">
      <c r="A1328" s="112"/>
      <c r="B1328" s="113"/>
      <c r="C1328" s="112"/>
      <c r="D1328" s="115"/>
      <c r="E1328" s="115"/>
      <c r="F1328" s="115"/>
      <c r="G1328" s="185"/>
      <c r="H1328" s="185"/>
      <c r="I1328" s="196"/>
      <c r="J1328" s="196"/>
      <c r="K1328" s="196"/>
      <c r="L1328" s="196"/>
      <c r="M1328" s="196"/>
      <c r="N1328" s="196"/>
      <c r="O1328" s="196"/>
      <c r="P1328" s="196"/>
      <c r="Q1328" s="196"/>
      <c r="R1328" s="196"/>
      <c r="S1328" s="196"/>
      <c r="T1328" s="196"/>
      <c r="U1328" s="196"/>
      <c r="V1328" s="196"/>
      <c r="W1328" s="196"/>
      <c r="X1328" s="196"/>
      <c r="Y1328" s="196"/>
      <c r="Z1328" s="196"/>
      <c r="AA1328" s="196"/>
      <c r="AB1328" s="196"/>
      <c r="AC1328" s="115"/>
      <c r="AD1328" s="115"/>
      <c r="AE1328" s="115"/>
      <c r="AF1328" s="115"/>
      <c r="AG1328" s="115"/>
      <c r="AH1328" s="115"/>
      <c r="AI1328" s="115"/>
      <c r="AJ1328" s="115"/>
      <c r="AK1328" s="115"/>
      <c r="AL1328" s="115"/>
      <c r="AM1328" s="115"/>
    </row>
    <row r="1329" spans="1:39" x14ac:dyDescent="0.25">
      <c r="A1329" s="112"/>
      <c r="B1329" s="113"/>
      <c r="C1329" s="112"/>
      <c r="D1329" s="115"/>
      <c r="E1329" s="115"/>
      <c r="F1329" s="115"/>
      <c r="G1329" s="185"/>
      <c r="H1329" s="185"/>
      <c r="I1329" s="196"/>
      <c r="J1329" s="196"/>
      <c r="K1329" s="196"/>
      <c r="L1329" s="196"/>
      <c r="M1329" s="196"/>
      <c r="N1329" s="196"/>
      <c r="O1329" s="196"/>
      <c r="P1329" s="196"/>
      <c r="Q1329" s="196"/>
      <c r="R1329" s="196"/>
      <c r="S1329" s="196"/>
      <c r="T1329" s="196"/>
      <c r="U1329" s="196"/>
      <c r="V1329" s="196"/>
      <c r="W1329" s="196"/>
      <c r="X1329" s="196"/>
      <c r="Y1329" s="196"/>
      <c r="Z1329" s="196"/>
      <c r="AA1329" s="196"/>
      <c r="AB1329" s="196"/>
      <c r="AC1329" s="115"/>
      <c r="AD1329" s="115"/>
      <c r="AE1329" s="115"/>
      <c r="AF1329" s="115"/>
      <c r="AG1329" s="115"/>
      <c r="AH1329" s="115"/>
      <c r="AI1329" s="115"/>
      <c r="AJ1329" s="115"/>
      <c r="AK1329" s="115"/>
      <c r="AL1329" s="115"/>
      <c r="AM1329" s="115"/>
    </row>
    <row r="1330" spans="1:39" x14ac:dyDescent="0.25">
      <c r="A1330" s="112"/>
      <c r="B1330" s="113"/>
      <c r="C1330" s="112"/>
      <c r="D1330" s="115"/>
      <c r="E1330" s="115"/>
      <c r="F1330" s="115"/>
      <c r="G1330" s="185"/>
      <c r="H1330" s="185"/>
      <c r="I1330" s="196"/>
      <c r="J1330" s="196"/>
      <c r="K1330" s="196"/>
      <c r="L1330" s="196"/>
      <c r="M1330" s="196"/>
      <c r="N1330" s="196"/>
      <c r="O1330" s="196"/>
      <c r="P1330" s="196"/>
      <c r="Q1330" s="196"/>
      <c r="R1330" s="196"/>
      <c r="S1330" s="196"/>
      <c r="T1330" s="196"/>
      <c r="U1330" s="196"/>
      <c r="V1330" s="196"/>
      <c r="W1330" s="196"/>
      <c r="X1330" s="196"/>
      <c r="Y1330" s="196"/>
      <c r="Z1330" s="196"/>
      <c r="AA1330" s="196"/>
      <c r="AB1330" s="196"/>
      <c r="AC1330" s="115"/>
      <c r="AD1330" s="115"/>
      <c r="AE1330" s="115"/>
      <c r="AF1330" s="115"/>
      <c r="AG1330" s="115"/>
      <c r="AH1330" s="115"/>
      <c r="AI1330" s="115"/>
      <c r="AJ1330" s="115"/>
      <c r="AK1330" s="115"/>
      <c r="AL1330" s="115"/>
      <c r="AM1330" s="115"/>
    </row>
    <row r="1331" spans="1:39" x14ac:dyDescent="0.25">
      <c r="A1331" s="112"/>
      <c r="B1331" s="113"/>
      <c r="C1331" s="112"/>
      <c r="D1331" s="115"/>
      <c r="E1331" s="115"/>
      <c r="F1331" s="115"/>
      <c r="G1331" s="185"/>
      <c r="H1331" s="185"/>
      <c r="I1331" s="196"/>
      <c r="J1331" s="196"/>
      <c r="K1331" s="196"/>
      <c r="L1331" s="196"/>
      <c r="M1331" s="196"/>
      <c r="N1331" s="196"/>
      <c r="O1331" s="196"/>
      <c r="P1331" s="196"/>
      <c r="Q1331" s="196"/>
      <c r="R1331" s="196"/>
      <c r="S1331" s="196"/>
      <c r="T1331" s="196"/>
      <c r="U1331" s="196"/>
      <c r="V1331" s="196"/>
      <c r="W1331" s="196"/>
      <c r="X1331" s="196"/>
      <c r="Y1331" s="196"/>
      <c r="Z1331" s="196"/>
      <c r="AA1331" s="196"/>
      <c r="AB1331" s="196"/>
      <c r="AC1331" s="115"/>
      <c r="AD1331" s="115"/>
      <c r="AE1331" s="115"/>
      <c r="AF1331" s="115"/>
      <c r="AG1331" s="115"/>
      <c r="AH1331" s="115"/>
      <c r="AI1331" s="115"/>
      <c r="AJ1331" s="115"/>
      <c r="AK1331" s="115"/>
      <c r="AL1331" s="115"/>
      <c r="AM1331" s="115"/>
    </row>
    <row r="1332" spans="1:39" x14ac:dyDescent="0.25">
      <c r="A1332" s="112"/>
      <c r="B1332" s="113"/>
      <c r="C1332" s="112"/>
      <c r="D1332" s="115"/>
      <c r="E1332" s="115"/>
      <c r="F1332" s="115"/>
      <c r="G1332" s="185"/>
      <c r="H1332" s="185"/>
      <c r="I1332" s="196"/>
      <c r="J1332" s="196"/>
      <c r="K1332" s="196"/>
      <c r="L1332" s="196"/>
      <c r="M1332" s="196"/>
      <c r="N1332" s="196"/>
      <c r="O1332" s="196"/>
      <c r="P1332" s="196"/>
      <c r="Q1332" s="196"/>
      <c r="R1332" s="196"/>
      <c r="S1332" s="196"/>
      <c r="T1332" s="196"/>
      <c r="U1332" s="196"/>
      <c r="V1332" s="196"/>
      <c r="W1332" s="196"/>
      <c r="X1332" s="196"/>
      <c r="Y1332" s="196"/>
      <c r="Z1332" s="196"/>
      <c r="AA1332" s="196"/>
      <c r="AB1332" s="196"/>
      <c r="AC1332" s="115"/>
      <c r="AD1332" s="115"/>
      <c r="AE1332" s="115"/>
      <c r="AF1332" s="115"/>
      <c r="AG1332" s="115"/>
      <c r="AH1332" s="115"/>
      <c r="AI1332" s="115"/>
      <c r="AJ1332" s="115"/>
      <c r="AK1332" s="115"/>
      <c r="AL1332" s="115"/>
      <c r="AM1332" s="115"/>
    </row>
    <row r="1333" spans="1:39" x14ac:dyDescent="0.25">
      <c r="A1333" s="112"/>
      <c r="B1333" s="113"/>
      <c r="C1333" s="112"/>
      <c r="D1333" s="115"/>
      <c r="E1333" s="115"/>
      <c r="F1333" s="115"/>
      <c r="G1333" s="185"/>
      <c r="H1333" s="185"/>
      <c r="I1333" s="196"/>
      <c r="J1333" s="196"/>
      <c r="K1333" s="196"/>
      <c r="L1333" s="196"/>
      <c r="M1333" s="196"/>
      <c r="N1333" s="196"/>
      <c r="O1333" s="196"/>
      <c r="P1333" s="196"/>
      <c r="Q1333" s="196"/>
      <c r="R1333" s="196"/>
      <c r="S1333" s="196"/>
      <c r="T1333" s="196"/>
      <c r="U1333" s="196"/>
      <c r="V1333" s="196"/>
      <c r="W1333" s="196"/>
      <c r="X1333" s="196"/>
      <c r="Y1333" s="196"/>
      <c r="Z1333" s="196"/>
      <c r="AA1333" s="196"/>
      <c r="AB1333" s="196"/>
      <c r="AC1333" s="115"/>
      <c r="AD1333" s="115"/>
      <c r="AE1333" s="115"/>
      <c r="AF1333" s="115"/>
      <c r="AG1333" s="115"/>
      <c r="AH1333" s="115"/>
      <c r="AI1333" s="115"/>
      <c r="AJ1333" s="115"/>
      <c r="AK1333" s="115"/>
      <c r="AL1333" s="115"/>
      <c r="AM1333" s="115"/>
    </row>
    <row r="1334" spans="1:39" x14ac:dyDescent="0.25">
      <c r="A1334" s="112"/>
      <c r="B1334" s="113"/>
      <c r="C1334" s="112"/>
      <c r="D1334" s="115"/>
      <c r="E1334" s="115"/>
      <c r="F1334" s="115"/>
      <c r="G1334" s="185"/>
      <c r="H1334" s="185"/>
      <c r="I1334" s="196"/>
      <c r="J1334" s="196"/>
      <c r="K1334" s="196"/>
      <c r="L1334" s="196"/>
      <c r="M1334" s="196"/>
      <c r="N1334" s="196"/>
      <c r="O1334" s="196"/>
      <c r="P1334" s="196"/>
      <c r="Q1334" s="196"/>
      <c r="R1334" s="196"/>
      <c r="S1334" s="196"/>
      <c r="T1334" s="196"/>
      <c r="U1334" s="196"/>
      <c r="V1334" s="196"/>
      <c r="W1334" s="196"/>
      <c r="X1334" s="196"/>
      <c r="Y1334" s="196"/>
      <c r="Z1334" s="196"/>
      <c r="AA1334" s="196"/>
      <c r="AB1334" s="196"/>
      <c r="AC1334" s="115"/>
      <c r="AD1334" s="115"/>
      <c r="AE1334" s="115"/>
      <c r="AF1334" s="115"/>
      <c r="AG1334" s="115"/>
      <c r="AH1334" s="115"/>
      <c r="AI1334" s="115"/>
      <c r="AJ1334" s="115"/>
      <c r="AK1334" s="115"/>
      <c r="AL1334" s="115"/>
      <c r="AM1334" s="115"/>
    </row>
    <row r="1335" spans="1:39" x14ac:dyDescent="0.25">
      <c r="A1335" s="112"/>
      <c r="B1335" s="113"/>
      <c r="C1335" s="112"/>
      <c r="D1335" s="115"/>
      <c r="E1335" s="115"/>
      <c r="F1335" s="115"/>
      <c r="G1335" s="185"/>
      <c r="H1335" s="185"/>
      <c r="I1335" s="196"/>
      <c r="J1335" s="196"/>
      <c r="K1335" s="196"/>
      <c r="L1335" s="196"/>
      <c r="M1335" s="196"/>
      <c r="N1335" s="196"/>
      <c r="O1335" s="196"/>
      <c r="P1335" s="196"/>
      <c r="Q1335" s="196"/>
      <c r="R1335" s="196"/>
      <c r="S1335" s="196"/>
      <c r="T1335" s="196"/>
      <c r="U1335" s="196"/>
      <c r="V1335" s="196"/>
      <c r="W1335" s="196"/>
      <c r="X1335" s="196"/>
      <c r="Y1335" s="196"/>
      <c r="Z1335" s="196"/>
      <c r="AA1335" s="196"/>
      <c r="AB1335" s="196"/>
      <c r="AC1335" s="115"/>
      <c r="AD1335" s="115"/>
      <c r="AE1335" s="115"/>
      <c r="AF1335" s="115"/>
      <c r="AG1335" s="115"/>
      <c r="AH1335" s="115"/>
      <c r="AI1335" s="115"/>
      <c r="AJ1335" s="115"/>
      <c r="AK1335" s="115"/>
      <c r="AL1335" s="115"/>
      <c r="AM1335" s="115"/>
    </row>
    <row r="1336" spans="1:39" x14ac:dyDescent="0.25">
      <c r="A1336" s="112"/>
      <c r="B1336" s="113"/>
      <c r="C1336" s="112"/>
      <c r="D1336" s="115"/>
      <c r="E1336" s="115"/>
      <c r="F1336" s="115"/>
      <c r="G1336" s="185"/>
      <c r="H1336" s="185"/>
      <c r="I1336" s="196"/>
      <c r="J1336" s="196"/>
      <c r="K1336" s="196"/>
      <c r="L1336" s="196"/>
      <c r="M1336" s="196"/>
      <c r="N1336" s="196"/>
      <c r="O1336" s="196"/>
      <c r="P1336" s="196"/>
      <c r="Q1336" s="196"/>
      <c r="R1336" s="196"/>
      <c r="S1336" s="196"/>
      <c r="T1336" s="196"/>
      <c r="U1336" s="196"/>
      <c r="V1336" s="196"/>
      <c r="W1336" s="196"/>
      <c r="X1336" s="196"/>
      <c r="Y1336" s="196"/>
      <c r="Z1336" s="196"/>
      <c r="AA1336" s="196"/>
      <c r="AB1336" s="196"/>
      <c r="AC1336" s="115"/>
      <c r="AD1336" s="115"/>
      <c r="AE1336" s="115"/>
      <c r="AF1336" s="115"/>
      <c r="AG1336" s="115"/>
      <c r="AH1336" s="115"/>
      <c r="AI1336" s="115"/>
      <c r="AJ1336" s="115"/>
      <c r="AK1336" s="115"/>
      <c r="AL1336" s="115"/>
      <c r="AM1336" s="115"/>
    </row>
    <row r="1337" spans="1:39" x14ac:dyDescent="0.25">
      <c r="A1337" s="112"/>
      <c r="B1337" s="113"/>
      <c r="C1337" s="112"/>
      <c r="D1337" s="115"/>
      <c r="E1337" s="115"/>
      <c r="F1337" s="115"/>
      <c r="G1337" s="185"/>
      <c r="H1337" s="185"/>
      <c r="I1337" s="196"/>
      <c r="J1337" s="196"/>
      <c r="K1337" s="196"/>
      <c r="L1337" s="196"/>
      <c r="M1337" s="196"/>
      <c r="N1337" s="196"/>
      <c r="O1337" s="196"/>
      <c r="P1337" s="196"/>
      <c r="Q1337" s="196"/>
      <c r="R1337" s="196"/>
      <c r="S1337" s="196"/>
      <c r="T1337" s="196"/>
      <c r="U1337" s="196"/>
      <c r="V1337" s="196"/>
      <c r="W1337" s="196"/>
      <c r="X1337" s="196"/>
      <c r="Y1337" s="196"/>
      <c r="Z1337" s="196"/>
      <c r="AA1337" s="196"/>
      <c r="AB1337" s="196"/>
      <c r="AC1337" s="115"/>
      <c r="AD1337" s="115"/>
      <c r="AE1337" s="115"/>
      <c r="AF1337" s="115"/>
      <c r="AG1337" s="115"/>
      <c r="AH1337" s="115"/>
      <c r="AI1337" s="115"/>
      <c r="AJ1337" s="115"/>
      <c r="AK1337" s="115"/>
      <c r="AL1337" s="115"/>
      <c r="AM1337" s="115"/>
    </row>
    <row r="1338" spans="1:39" x14ac:dyDescent="0.25">
      <c r="A1338" s="112"/>
      <c r="B1338" s="113"/>
      <c r="C1338" s="112"/>
      <c r="D1338" s="115"/>
      <c r="E1338" s="115"/>
      <c r="F1338" s="115"/>
      <c r="G1338" s="185"/>
      <c r="H1338" s="185"/>
      <c r="I1338" s="196"/>
      <c r="J1338" s="196"/>
      <c r="K1338" s="196"/>
      <c r="L1338" s="196"/>
      <c r="M1338" s="196"/>
      <c r="N1338" s="196"/>
      <c r="O1338" s="196"/>
      <c r="P1338" s="196"/>
      <c r="Q1338" s="196"/>
      <c r="R1338" s="196"/>
      <c r="S1338" s="196"/>
      <c r="T1338" s="196"/>
      <c r="U1338" s="196"/>
      <c r="V1338" s="196"/>
      <c r="W1338" s="196"/>
      <c r="X1338" s="196"/>
      <c r="Y1338" s="196"/>
      <c r="Z1338" s="196"/>
      <c r="AA1338" s="196"/>
      <c r="AB1338" s="196"/>
      <c r="AC1338" s="115"/>
      <c r="AD1338" s="115"/>
      <c r="AE1338" s="115"/>
      <c r="AF1338" s="115"/>
      <c r="AG1338" s="115"/>
      <c r="AH1338" s="115"/>
      <c r="AI1338" s="115"/>
      <c r="AJ1338" s="115"/>
      <c r="AK1338" s="115"/>
      <c r="AL1338" s="115"/>
      <c r="AM1338" s="115"/>
    </row>
    <row r="1339" spans="1:39" x14ac:dyDescent="0.25">
      <c r="A1339" s="112"/>
      <c r="B1339" s="113"/>
      <c r="C1339" s="112"/>
      <c r="D1339" s="115"/>
      <c r="E1339" s="115"/>
      <c r="F1339" s="115"/>
      <c r="G1339" s="185"/>
      <c r="H1339" s="185"/>
      <c r="I1339" s="196"/>
      <c r="J1339" s="196"/>
      <c r="K1339" s="196"/>
      <c r="L1339" s="196"/>
      <c r="M1339" s="196"/>
      <c r="N1339" s="196"/>
      <c r="O1339" s="196"/>
      <c r="P1339" s="196"/>
      <c r="Q1339" s="196"/>
      <c r="R1339" s="196"/>
      <c r="S1339" s="196"/>
      <c r="T1339" s="196"/>
      <c r="U1339" s="196"/>
      <c r="V1339" s="196"/>
      <c r="W1339" s="196"/>
      <c r="X1339" s="196"/>
      <c r="Y1339" s="196"/>
      <c r="Z1339" s="196"/>
      <c r="AA1339" s="196"/>
      <c r="AB1339" s="196"/>
      <c r="AC1339" s="115"/>
      <c r="AD1339" s="115"/>
      <c r="AE1339" s="115"/>
      <c r="AF1339" s="115"/>
      <c r="AG1339" s="115"/>
      <c r="AH1339" s="115"/>
      <c r="AI1339" s="115"/>
      <c r="AJ1339" s="115"/>
      <c r="AK1339" s="115"/>
      <c r="AL1339" s="115"/>
      <c r="AM1339" s="115"/>
    </row>
    <row r="1340" spans="1:39" x14ac:dyDescent="0.25">
      <c r="A1340" s="112"/>
      <c r="B1340" s="113"/>
      <c r="C1340" s="112"/>
      <c r="D1340" s="115"/>
      <c r="E1340" s="115"/>
      <c r="F1340" s="115"/>
      <c r="G1340" s="185"/>
      <c r="H1340" s="185"/>
      <c r="I1340" s="196"/>
      <c r="J1340" s="196"/>
      <c r="K1340" s="196"/>
      <c r="L1340" s="196"/>
      <c r="M1340" s="196"/>
      <c r="N1340" s="196"/>
      <c r="O1340" s="196"/>
      <c r="P1340" s="196"/>
      <c r="Q1340" s="196"/>
      <c r="R1340" s="196"/>
      <c r="S1340" s="196"/>
      <c r="T1340" s="196"/>
      <c r="U1340" s="196"/>
      <c r="V1340" s="196"/>
      <c r="W1340" s="196"/>
      <c r="X1340" s="196"/>
      <c r="Y1340" s="196"/>
      <c r="Z1340" s="196"/>
      <c r="AA1340" s="196"/>
      <c r="AB1340" s="196"/>
      <c r="AC1340" s="115"/>
      <c r="AD1340" s="115"/>
      <c r="AE1340" s="115"/>
      <c r="AF1340" s="115"/>
      <c r="AG1340" s="115"/>
      <c r="AH1340" s="115"/>
      <c r="AI1340" s="115"/>
      <c r="AJ1340" s="115"/>
      <c r="AK1340" s="115"/>
      <c r="AL1340" s="115"/>
      <c r="AM1340" s="115"/>
    </row>
    <row r="1341" spans="1:39" x14ac:dyDescent="0.25">
      <c r="A1341" s="112"/>
      <c r="B1341" s="113"/>
      <c r="C1341" s="112"/>
      <c r="D1341" s="115"/>
      <c r="E1341" s="115"/>
      <c r="F1341" s="115"/>
      <c r="G1341" s="185"/>
      <c r="H1341" s="185"/>
      <c r="I1341" s="196"/>
      <c r="J1341" s="196"/>
      <c r="K1341" s="196"/>
      <c r="L1341" s="196"/>
      <c r="M1341" s="196"/>
      <c r="N1341" s="196"/>
      <c r="O1341" s="196"/>
      <c r="P1341" s="196"/>
      <c r="Q1341" s="196"/>
      <c r="R1341" s="196"/>
      <c r="S1341" s="196"/>
      <c r="T1341" s="196"/>
      <c r="U1341" s="196"/>
      <c r="V1341" s="196"/>
      <c r="W1341" s="196"/>
      <c r="X1341" s="196"/>
      <c r="Y1341" s="196"/>
      <c r="Z1341" s="196"/>
      <c r="AA1341" s="196"/>
      <c r="AB1341" s="196"/>
      <c r="AC1341" s="115"/>
      <c r="AD1341" s="115"/>
      <c r="AE1341" s="115"/>
      <c r="AF1341" s="115"/>
      <c r="AG1341" s="115"/>
      <c r="AH1341" s="115"/>
      <c r="AI1341" s="115"/>
      <c r="AJ1341" s="115"/>
      <c r="AK1341" s="115"/>
      <c r="AL1341" s="115"/>
      <c r="AM1341" s="115"/>
    </row>
    <row r="1342" spans="1:39" x14ac:dyDescent="0.25">
      <c r="A1342" s="112"/>
      <c r="B1342" s="113"/>
      <c r="C1342" s="112"/>
      <c r="D1342" s="115"/>
      <c r="E1342" s="115"/>
      <c r="F1342" s="115"/>
      <c r="G1342" s="185"/>
      <c r="H1342" s="185"/>
      <c r="I1342" s="196"/>
      <c r="J1342" s="196"/>
      <c r="K1342" s="196"/>
      <c r="L1342" s="196"/>
      <c r="M1342" s="196"/>
      <c r="N1342" s="196"/>
      <c r="O1342" s="196"/>
      <c r="P1342" s="196"/>
      <c r="Q1342" s="196"/>
      <c r="R1342" s="196"/>
      <c r="S1342" s="196"/>
      <c r="T1342" s="196"/>
      <c r="U1342" s="196"/>
      <c r="V1342" s="196"/>
      <c r="W1342" s="196"/>
      <c r="X1342" s="196"/>
      <c r="Y1342" s="196"/>
      <c r="Z1342" s="196"/>
      <c r="AA1342" s="196"/>
      <c r="AB1342" s="196"/>
      <c r="AC1342" s="115"/>
      <c r="AD1342" s="115"/>
      <c r="AE1342" s="115"/>
      <c r="AF1342" s="115"/>
      <c r="AG1342" s="115"/>
      <c r="AH1342" s="115"/>
      <c r="AI1342" s="115"/>
      <c r="AJ1342" s="115"/>
      <c r="AK1342" s="115"/>
      <c r="AL1342" s="115"/>
      <c r="AM1342" s="115"/>
    </row>
    <row r="1343" spans="1:39" x14ac:dyDescent="0.25">
      <c r="A1343" s="112"/>
      <c r="B1343" s="113"/>
      <c r="C1343" s="112"/>
      <c r="D1343" s="115"/>
      <c r="E1343" s="115"/>
      <c r="F1343" s="115"/>
      <c r="G1343" s="185"/>
      <c r="H1343" s="185"/>
      <c r="I1343" s="196"/>
      <c r="J1343" s="196"/>
      <c r="K1343" s="196"/>
      <c r="L1343" s="196"/>
      <c r="M1343" s="196"/>
      <c r="N1343" s="196"/>
      <c r="O1343" s="196"/>
      <c r="P1343" s="196"/>
      <c r="Q1343" s="196"/>
      <c r="R1343" s="196"/>
      <c r="S1343" s="196"/>
      <c r="T1343" s="196"/>
      <c r="U1343" s="196"/>
      <c r="V1343" s="196"/>
      <c r="W1343" s="196"/>
      <c r="X1343" s="196"/>
      <c r="Y1343" s="196"/>
      <c r="Z1343" s="196"/>
      <c r="AA1343" s="196"/>
      <c r="AB1343" s="196"/>
      <c r="AC1343" s="115"/>
      <c r="AD1343" s="115"/>
      <c r="AE1343" s="115"/>
      <c r="AF1343" s="115"/>
      <c r="AG1343" s="115"/>
      <c r="AH1343" s="115"/>
      <c r="AI1343" s="115"/>
      <c r="AJ1343" s="115"/>
      <c r="AK1343" s="115"/>
      <c r="AL1343" s="115"/>
      <c r="AM1343" s="115"/>
    </row>
    <row r="1344" spans="1:39" x14ac:dyDescent="0.25">
      <c r="A1344" s="112"/>
      <c r="B1344" s="113"/>
      <c r="C1344" s="112"/>
      <c r="D1344" s="115"/>
      <c r="E1344" s="115"/>
      <c r="F1344" s="115"/>
      <c r="G1344" s="185"/>
      <c r="H1344" s="185"/>
      <c r="I1344" s="196"/>
      <c r="J1344" s="196"/>
      <c r="K1344" s="196"/>
      <c r="L1344" s="196"/>
      <c r="M1344" s="196"/>
      <c r="N1344" s="196"/>
      <c r="O1344" s="196"/>
      <c r="P1344" s="196"/>
      <c r="Q1344" s="196"/>
      <c r="R1344" s="196"/>
      <c r="S1344" s="196"/>
      <c r="T1344" s="196"/>
      <c r="U1344" s="196"/>
      <c r="V1344" s="196"/>
      <c r="W1344" s="196"/>
      <c r="X1344" s="196"/>
      <c r="Y1344" s="196"/>
      <c r="Z1344" s="196"/>
      <c r="AA1344" s="196"/>
      <c r="AB1344" s="196"/>
      <c r="AC1344" s="115"/>
      <c r="AD1344" s="115"/>
      <c r="AE1344" s="115"/>
      <c r="AF1344" s="115"/>
      <c r="AG1344" s="115"/>
      <c r="AH1344" s="115"/>
      <c r="AI1344" s="115"/>
      <c r="AJ1344" s="115"/>
      <c r="AK1344" s="115"/>
      <c r="AL1344" s="115"/>
      <c r="AM1344" s="115"/>
    </row>
    <row r="1345" spans="1:39" x14ac:dyDescent="0.25">
      <c r="A1345" s="112"/>
      <c r="B1345" s="113"/>
      <c r="C1345" s="112"/>
      <c r="D1345" s="115"/>
      <c r="E1345" s="115"/>
      <c r="F1345" s="115"/>
      <c r="G1345" s="185"/>
      <c r="H1345" s="185"/>
      <c r="I1345" s="196"/>
      <c r="J1345" s="196"/>
      <c r="K1345" s="196"/>
      <c r="L1345" s="196"/>
      <c r="M1345" s="196"/>
      <c r="N1345" s="196"/>
      <c r="O1345" s="196"/>
      <c r="P1345" s="196"/>
      <c r="Q1345" s="196"/>
      <c r="R1345" s="196"/>
      <c r="S1345" s="196"/>
      <c r="T1345" s="196"/>
      <c r="U1345" s="196"/>
      <c r="V1345" s="196"/>
      <c r="W1345" s="196"/>
      <c r="X1345" s="196"/>
      <c r="Y1345" s="196"/>
      <c r="Z1345" s="196"/>
      <c r="AA1345" s="196"/>
      <c r="AB1345" s="196"/>
      <c r="AC1345" s="115"/>
      <c r="AD1345" s="115"/>
      <c r="AE1345" s="115"/>
      <c r="AF1345" s="115"/>
      <c r="AG1345" s="115"/>
      <c r="AH1345" s="115"/>
      <c r="AI1345" s="115"/>
      <c r="AJ1345" s="115"/>
      <c r="AK1345" s="115"/>
      <c r="AL1345" s="115"/>
      <c r="AM1345" s="115"/>
    </row>
    <row r="1346" spans="1:39" x14ac:dyDescent="0.25">
      <c r="A1346" s="112"/>
      <c r="B1346" s="113"/>
      <c r="C1346" s="112"/>
      <c r="D1346" s="115"/>
      <c r="E1346" s="115"/>
      <c r="F1346" s="115"/>
      <c r="G1346" s="185"/>
      <c r="H1346" s="185"/>
      <c r="I1346" s="196"/>
      <c r="J1346" s="196"/>
      <c r="K1346" s="196"/>
      <c r="L1346" s="196"/>
      <c r="M1346" s="196"/>
      <c r="N1346" s="196"/>
      <c r="O1346" s="196"/>
      <c r="P1346" s="196"/>
      <c r="Q1346" s="196"/>
      <c r="R1346" s="196"/>
      <c r="S1346" s="196"/>
      <c r="T1346" s="196"/>
      <c r="U1346" s="196"/>
      <c r="V1346" s="196"/>
      <c r="W1346" s="196"/>
      <c r="X1346" s="196"/>
      <c r="Y1346" s="196"/>
      <c r="Z1346" s="196"/>
      <c r="AA1346" s="196"/>
      <c r="AB1346" s="196"/>
      <c r="AC1346" s="115"/>
      <c r="AD1346" s="115"/>
      <c r="AE1346" s="115"/>
      <c r="AF1346" s="115"/>
      <c r="AG1346" s="115"/>
      <c r="AH1346" s="115"/>
      <c r="AI1346" s="115"/>
      <c r="AJ1346" s="115"/>
      <c r="AK1346" s="115"/>
      <c r="AL1346" s="115"/>
      <c r="AM1346" s="115"/>
    </row>
    <row r="1347" spans="1:39" x14ac:dyDescent="0.25">
      <c r="A1347" s="112"/>
      <c r="B1347" s="113"/>
      <c r="C1347" s="112"/>
      <c r="D1347" s="115"/>
      <c r="E1347" s="115"/>
      <c r="F1347" s="115"/>
      <c r="G1347" s="185"/>
      <c r="H1347" s="185"/>
      <c r="I1347" s="196"/>
      <c r="J1347" s="196"/>
      <c r="K1347" s="196"/>
      <c r="L1347" s="196"/>
      <c r="M1347" s="196"/>
      <c r="N1347" s="196"/>
      <c r="O1347" s="196"/>
      <c r="P1347" s="196"/>
      <c r="Q1347" s="196"/>
      <c r="R1347" s="196"/>
      <c r="S1347" s="196"/>
      <c r="T1347" s="196"/>
      <c r="U1347" s="196"/>
      <c r="V1347" s="196"/>
      <c r="W1347" s="196"/>
      <c r="X1347" s="196"/>
      <c r="Y1347" s="196"/>
      <c r="Z1347" s="196"/>
      <c r="AA1347" s="196"/>
      <c r="AB1347" s="196"/>
      <c r="AC1347" s="115"/>
      <c r="AD1347" s="115"/>
      <c r="AE1347" s="115"/>
      <c r="AF1347" s="115"/>
      <c r="AG1347" s="115"/>
      <c r="AH1347" s="115"/>
      <c r="AI1347" s="115"/>
      <c r="AJ1347" s="115"/>
      <c r="AK1347" s="115"/>
      <c r="AL1347" s="115"/>
      <c r="AM1347" s="115"/>
    </row>
    <row r="1348" spans="1:39" x14ac:dyDescent="0.25">
      <c r="A1348" s="112"/>
      <c r="B1348" s="113"/>
      <c r="C1348" s="112"/>
      <c r="D1348" s="115"/>
      <c r="E1348" s="115"/>
      <c r="F1348" s="115"/>
      <c r="G1348" s="185"/>
      <c r="H1348" s="185"/>
      <c r="I1348" s="196"/>
      <c r="J1348" s="196"/>
      <c r="K1348" s="196"/>
      <c r="L1348" s="196"/>
      <c r="M1348" s="196"/>
      <c r="N1348" s="196"/>
      <c r="O1348" s="196"/>
      <c r="P1348" s="196"/>
      <c r="Q1348" s="196"/>
      <c r="R1348" s="196"/>
      <c r="S1348" s="196"/>
      <c r="T1348" s="196"/>
      <c r="U1348" s="196"/>
      <c r="V1348" s="196"/>
      <c r="W1348" s="196"/>
      <c r="X1348" s="196"/>
      <c r="Y1348" s="196"/>
      <c r="Z1348" s="196"/>
      <c r="AA1348" s="196"/>
      <c r="AB1348" s="196"/>
      <c r="AC1348" s="115"/>
      <c r="AD1348" s="115"/>
      <c r="AE1348" s="115"/>
      <c r="AF1348" s="115"/>
      <c r="AG1348" s="115"/>
      <c r="AH1348" s="115"/>
      <c r="AI1348" s="115"/>
      <c r="AJ1348" s="115"/>
      <c r="AK1348" s="115"/>
      <c r="AL1348" s="115"/>
      <c r="AM1348" s="115"/>
    </row>
    <row r="1349" spans="1:39" x14ac:dyDescent="0.25">
      <c r="A1349" s="112"/>
      <c r="B1349" s="113"/>
      <c r="C1349" s="112"/>
      <c r="D1349" s="115"/>
      <c r="E1349" s="115"/>
      <c r="F1349" s="115"/>
      <c r="G1349" s="185"/>
      <c r="H1349" s="185"/>
      <c r="I1349" s="196"/>
      <c r="J1349" s="196"/>
      <c r="K1349" s="196"/>
      <c r="L1349" s="196"/>
      <c r="M1349" s="196"/>
      <c r="N1349" s="196"/>
      <c r="O1349" s="196"/>
      <c r="P1349" s="196"/>
      <c r="Q1349" s="196"/>
      <c r="R1349" s="196"/>
      <c r="S1349" s="196"/>
      <c r="T1349" s="196"/>
      <c r="U1349" s="196"/>
      <c r="V1349" s="196"/>
      <c r="W1349" s="196"/>
      <c r="X1349" s="196"/>
      <c r="Y1349" s="196"/>
      <c r="Z1349" s="196"/>
      <c r="AA1349" s="196"/>
      <c r="AB1349" s="196"/>
      <c r="AC1349" s="115"/>
      <c r="AD1349" s="115"/>
      <c r="AE1349" s="115"/>
      <c r="AF1349" s="115"/>
      <c r="AG1349" s="115"/>
      <c r="AH1349" s="115"/>
      <c r="AI1349" s="115"/>
      <c r="AJ1349" s="115"/>
      <c r="AK1349" s="115"/>
      <c r="AL1349" s="115"/>
      <c r="AM1349" s="115"/>
    </row>
    <row r="1350" spans="1:39" x14ac:dyDescent="0.25">
      <c r="A1350" s="112"/>
      <c r="B1350" s="113"/>
      <c r="C1350" s="112"/>
      <c r="D1350" s="115"/>
      <c r="E1350" s="115"/>
      <c r="F1350" s="115"/>
      <c r="G1350" s="185"/>
      <c r="H1350" s="185"/>
      <c r="I1350" s="196"/>
      <c r="J1350" s="196"/>
      <c r="K1350" s="196"/>
      <c r="L1350" s="196"/>
      <c r="M1350" s="196"/>
      <c r="N1350" s="196"/>
      <c r="O1350" s="196"/>
      <c r="P1350" s="196"/>
      <c r="Q1350" s="196"/>
      <c r="R1350" s="196"/>
      <c r="S1350" s="196"/>
      <c r="T1350" s="196"/>
      <c r="U1350" s="196"/>
      <c r="V1350" s="196"/>
      <c r="W1350" s="196"/>
      <c r="X1350" s="196"/>
      <c r="Y1350" s="196"/>
      <c r="Z1350" s="196"/>
      <c r="AA1350" s="196"/>
      <c r="AB1350" s="196"/>
      <c r="AC1350" s="115"/>
      <c r="AD1350" s="115"/>
      <c r="AE1350" s="115"/>
      <c r="AF1350" s="115"/>
      <c r="AG1350" s="115"/>
      <c r="AH1350" s="115"/>
      <c r="AI1350" s="115"/>
      <c r="AJ1350" s="115"/>
      <c r="AK1350" s="115"/>
      <c r="AL1350" s="115"/>
      <c r="AM1350" s="115"/>
    </row>
    <row r="1351" spans="1:39" x14ac:dyDescent="0.25">
      <c r="A1351" s="112"/>
      <c r="B1351" s="113"/>
      <c r="C1351" s="112"/>
      <c r="D1351" s="115"/>
      <c r="E1351" s="115"/>
      <c r="F1351" s="115"/>
      <c r="G1351" s="185"/>
      <c r="H1351" s="185"/>
      <c r="I1351" s="196"/>
      <c r="J1351" s="196"/>
      <c r="K1351" s="196"/>
      <c r="L1351" s="196"/>
      <c r="M1351" s="196"/>
      <c r="N1351" s="196"/>
      <c r="O1351" s="196"/>
      <c r="P1351" s="196"/>
      <c r="Q1351" s="196"/>
      <c r="R1351" s="196"/>
      <c r="S1351" s="196"/>
      <c r="T1351" s="196"/>
      <c r="U1351" s="196"/>
      <c r="V1351" s="196"/>
      <c r="W1351" s="196"/>
      <c r="X1351" s="196"/>
      <c r="Y1351" s="196"/>
      <c r="Z1351" s="196"/>
      <c r="AA1351" s="196"/>
      <c r="AB1351" s="196"/>
      <c r="AC1351" s="115"/>
      <c r="AD1351" s="115"/>
      <c r="AE1351" s="115"/>
      <c r="AF1351" s="115"/>
      <c r="AG1351" s="115"/>
      <c r="AH1351" s="115"/>
      <c r="AI1351" s="115"/>
      <c r="AJ1351" s="115"/>
      <c r="AK1351" s="115"/>
      <c r="AL1351" s="115"/>
      <c r="AM1351" s="115"/>
    </row>
    <row r="1352" spans="1:39" x14ac:dyDescent="0.25">
      <c r="A1352" s="112"/>
      <c r="B1352" s="113"/>
      <c r="C1352" s="112"/>
      <c r="D1352" s="115"/>
      <c r="E1352" s="115"/>
      <c r="F1352" s="115"/>
      <c r="G1352" s="185"/>
      <c r="H1352" s="185"/>
      <c r="I1352" s="196"/>
      <c r="J1352" s="196"/>
      <c r="K1352" s="196"/>
      <c r="L1352" s="196"/>
      <c r="M1352" s="196"/>
      <c r="N1352" s="196"/>
      <c r="O1352" s="196"/>
      <c r="P1352" s="196"/>
      <c r="Q1352" s="196"/>
      <c r="R1352" s="196"/>
      <c r="S1352" s="196"/>
      <c r="T1352" s="196"/>
      <c r="U1352" s="196"/>
      <c r="V1352" s="196"/>
      <c r="W1352" s="196"/>
      <c r="X1352" s="196"/>
      <c r="Y1352" s="196"/>
      <c r="Z1352" s="196"/>
      <c r="AA1352" s="196"/>
      <c r="AB1352" s="196"/>
      <c r="AC1352" s="115"/>
      <c r="AD1352" s="115"/>
      <c r="AE1352" s="115"/>
      <c r="AF1352" s="115"/>
      <c r="AG1352" s="115"/>
      <c r="AH1352" s="115"/>
      <c r="AI1352" s="115"/>
      <c r="AJ1352" s="115"/>
      <c r="AK1352" s="115"/>
      <c r="AL1352" s="115"/>
      <c r="AM1352" s="115"/>
    </row>
    <row r="1353" spans="1:39" x14ac:dyDescent="0.25">
      <c r="A1353" s="112"/>
      <c r="B1353" s="113"/>
      <c r="C1353" s="112"/>
      <c r="D1353" s="115"/>
      <c r="E1353" s="115"/>
      <c r="F1353" s="115"/>
      <c r="G1353" s="185"/>
      <c r="H1353" s="185"/>
      <c r="I1353" s="196"/>
      <c r="J1353" s="196"/>
      <c r="K1353" s="196"/>
      <c r="L1353" s="196"/>
      <c r="M1353" s="196"/>
      <c r="N1353" s="196"/>
      <c r="O1353" s="196"/>
      <c r="P1353" s="196"/>
      <c r="Q1353" s="196"/>
      <c r="R1353" s="196"/>
      <c r="S1353" s="196"/>
      <c r="T1353" s="196"/>
      <c r="U1353" s="196"/>
      <c r="V1353" s="196"/>
      <c r="W1353" s="196"/>
      <c r="X1353" s="196"/>
      <c r="Y1353" s="196"/>
      <c r="Z1353" s="196"/>
      <c r="AA1353" s="196"/>
      <c r="AB1353" s="196"/>
      <c r="AC1353" s="115"/>
      <c r="AD1353" s="115"/>
      <c r="AE1353" s="115"/>
      <c r="AF1353" s="115"/>
      <c r="AG1353" s="115"/>
      <c r="AH1353" s="115"/>
      <c r="AI1353" s="115"/>
      <c r="AJ1353" s="115"/>
      <c r="AK1353" s="115"/>
      <c r="AL1353" s="115"/>
      <c r="AM1353" s="115"/>
    </row>
    <row r="1354" spans="1:39" x14ac:dyDescent="0.25">
      <c r="A1354" s="112"/>
      <c r="B1354" s="113"/>
      <c r="C1354" s="112"/>
      <c r="D1354" s="115"/>
      <c r="E1354" s="115"/>
      <c r="F1354" s="115"/>
      <c r="G1354" s="185"/>
      <c r="H1354" s="185"/>
      <c r="I1354" s="196"/>
      <c r="J1354" s="196"/>
      <c r="K1354" s="196"/>
      <c r="L1354" s="196"/>
      <c r="M1354" s="196"/>
      <c r="N1354" s="196"/>
      <c r="O1354" s="196"/>
      <c r="P1354" s="196"/>
      <c r="Q1354" s="196"/>
      <c r="R1354" s="196"/>
      <c r="S1354" s="196"/>
      <c r="T1354" s="196"/>
      <c r="U1354" s="196"/>
      <c r="V1354" s="196"/>
      <c r="W1354" s="196"/>
      <c r="X1354" s="196"/>
      <c r="Y1354" s="196"/>
      <c r="Z1354" s="196"/>
      <c r="AA1354" s="196"/>
      <c r="AB1354" s="196"/>
      <c r="AC1354" s="115"/>
      <c r="AD1354" s="115"/>
      <c r="AE1354" s="115"/>
      <c r="AF1354" s="115"/>
      <c r="AG1354" s="115"/>
      <c r="AH1354" s="115"/>
      <c r="AI1354" s="115"/>
      <c r="AJ1354" s="115"/>
      <c r="AK1354" s="115"/>
      <c r="AL1354" s="115"/>
      <c r="AM1354" s="115"/>
    </row>
    <row r="1355" spans="1:39" x14ac:dyDescent="0.25">
      <c r="A1355" s="112"/>
      <c r="B1355" s="113"/>
      <c r="C1355" s="112"/>
      <c r="D1355" s="115"/>
      <c r="E1355" s="115"/>
      <c r="F1355" s="115"/>
      <c r="G1355" s="185"/>
      <c r="H1355" s="185"/>
      <c r="I1355" s="196"/>
      <c r="J1355" s="196"/>
      <c r="K1355" s="196"/>
      <c r="L1355" s="196"/>
      <c r="M1355" s="196"/>
      <c r="N1355" s="196"/>
      <c r="O1355" s="196"/>
      <c r="P1355" s="196"/>
      <c r="Q1355" s="196"/>
      <c r="R1355" s="196"/>
      <c r="S1355" s="196"/>
      <c r="T1355" s="196"/>
      <c r="U1355" s="196"/>
      <c r="V1355" s="196"/>
      <c r="W1355" s="196"/>
      <c r="X1355" s="196"/>
      <c r="Y1355" s="196"/>
      <c r="Z1355" s="196"/>
      <c r="AA1355" s="196"/>
      <c r="AB1355" s="196"/>
      <c r="AC1355" s="115"/>
      <c r="AD1355" s="115"/>
      <c r="AE1355" s="115"/>
      <c r="AF1355" s="115"/>
      <c r="AG1355" s="115"/>
      <c r="AH1355" s="115"/>
      <c r="AI1355" s="115"/>
      <c r="AJ1355" s="115"/>
      <c r="AK1355" s="115"/>
      <c r="AL1355" s="115"/>
      <c r="AM1355" s="115"/>
    </row>
    <row r="1356" spans="1:39" x14ac:dyDescent="0.25">
      <c r="A1356" s="112"/>
      <c r="B1356" s="113"/>
      <c r="C1356" s="112"/>
      <c r="D1356" s="115"/>
      <c r="E1356" s="115"/>
      <c r="F1356" s="115"/>
      <c r="G1356" s="185"/>
      <c r="H1356" s="185"/>
      <c r="I1356" s="196"/>
      <c r="J1356" s="196"/>
      <c r="K1356" s="196"/>
      <c r="L1356" s="196"/>
      <c r="M1356" s="196"/>
      <c r="N1356" s="196"/>
      <c r="O1356" s="196"/>
      <c r="P1356" s="196"/>
      <c r="Q1356" s="196"/>
      <c r="R1356" s="196"/>
      <c r="S1356" s="196"/>
      <c r="T1356" s="196"/>
      <c r="U1356" s="196"/>
      <c r="V1356" s="196"/>
      <c r="W1356" s="196"/>
      <c r="X1356" s="196"/>
      <c r="Y1356" s="196"/>
      <c r="Z1356" s="196"/>
      <c r="AA1356" s="196"/>
      <c r="AB1356" s="196"/>
      <c r="AC1356" s="115"/>
      <c r="AD1356" s="115"/>
      <c r="AE1356" s="115"/>
      <c r="AF1356" s="115"/>
      <c r="AG1356" s="115"/>
      <c r="AH1356" s="115"/>
      <c r="AI1356" s="115"/>
      <c r="AJ1356" s="115"/>
      <c r="AK1356" s="115"/>
      <c r="AL1356" s="115"/>
      <c r="AM1356" s="115"/>
    </row>
    <row r="1357" spans="1:39" x14ac:dyDescent="0.25">
      <c r="A1357" s="112"/>
      <c r="B1357" s="113"/>
      <c r="C1357" s="112"/>
      <c r="D1357" s="115"/>
      <c r="E1357" s="115"/>
      <c r="F1357" s="115"/>
      <c r="G1357" s="185"/>
      <c r="H1357" s="185"/>
      <c r="I1357" s="196"/>
      <c r="J1357" s="196"/>
      <c r="K1357" s="196"/>
      <c r="L1357" s="196"/>
      <c r="M1357" s="196"/>
      <c r="N1357" s="196"/>
      <c r="O1357" s="196"/>
      <c r="P1357" s="196"/>
      <c r="Q1357" s="196"/>
      <c r="R1357" s="196"/>
      <c r="S1357" s="196"/>
      <c r="T1357" s="196"/>
      <c r="U1357" s="196"/>
      <c r="V1357" s="196"/>
      <c r="W1357" s="196"/>
      <c r="X1357" s="196"/>
      <c r="Y1357" s="196"/>
      <c r="Z1357" s="196"/>
      <c r="AA1357" s="196"/>
      <c r="AB1357" s="196"/>
      <c r="AC1357" s="115"/>
      <c r="AD1357" s="115"/>
      <c r="AE1357" s="115"/>
      <c r="AF1357" s="115"/>
      <c r="AG1357" s="115"/>
      <c r="AH1357" s="115"/>
      <c r="AI1357" s="115"/>
      <c r="AJ1357" s="115"/>
      <c r="AK1357" s="115"/>
      <c r="AL1357" s="115"/>
      <c r="AM1357" s="115"/>
    </row>
    <row r="1358" spans="1:39" x14ac:dyDescent="0.25">
      <c r="A1358" s="112"/>
      <c r="B1358" s="113"/>
      <c r="C1358" s="112"/>
      <c r="D1358" s="115"/>
      <c r="E1358" s="115"/>
      <c r="F1358" s="115"/>
      <c r="G1358" s="185"/>
      <c r="H1358" s="185"/>
      <c r="I1358" s="196"/>
      <c r="J1358" s="196"/>
      <c r="K1358" s="196"/>
      <c r="L1358" s="196"/>
      <c r="M1358" s="196"/>
      <c r="N1358" s="196"/>
      <c r="O1358" s="196"/>
      <c r="P1358" s="196"/>
      <c r="Q1358" s="196"/>
      <c r="R1358" s="196"/>
      <c r="S1358" s="196"/>
      <c r="T1358" s="196"/>
      <c r="U1358" s="196"/>
      <c r="V1358" s="196"/>
      <c r="W1358" s="196"/>
      <c r="X1358" s="196"/>
      <c r="Y1358" s="196"/>
      <c r="Z1358" s="196"/>
      <c r="AA1358" s="196"/>
      <c r="AB1358" s="196"/>
      <c r="AC1358" s="115"/>
      <c r="AD1358" s="115"/>
      <c r="AE1358" s="115"/>
      <c r="AF1358" s="115"/>
      <c r="AG1358" s="115"/>
      <c r="AH1358" s="115"/>
      <c r="AI1358" s="115"/>
      <c r="AJ1358" s="115"/>
      <c r="AK1358" s="115"/>
      <c r="AL1358" s="115"/>
      <c r="AM1358" s="115"/>
    </row>
    <row r="1359" spans="1:39" x14ac:dyDescent="0.25">
      <c r="A1359" s="112"/>
      <c r="B1359" s="113"/>
      <c r="C1359" s="112"/>
      <c r="D1359" s="115"/>
      <c r="E1359" s="115"/>
      <c r="F1359" s="115"/>
      <c r="G1359" s="185"/>
      <c r="H1359" s="185"/>
      <c r="I1359" s="196"/>
      <c r="J1359" s="196"/>
      <c r="K1359" s="196"/>
      <c r="L1359" s="196"/>
      <c r="M1359" s="196"/>
      <c r="N1359" s="196"/>
      <c r="O1359" s="196"/>
      <c r="P1359" s="196"/>
      <c r="Q1359" s="196"/>
      <c r="R1359" s="196"/>
      <c r="S1359" s="196"/>
      <c r="T1359" s="196"/>
      <c r="U1359" s="196"/>
      <c r="V1359" s="196"/>
      <c r="W1359" s="196"/>
      <c r="X1359" s="196"/>
      <c r="Y1359" s="196"/>
      <c r="Z1359" s="196"/>
      <c r="AA1359" s="196"/>
      <c r="AB1359" s="196"/>
      <c r="AC1359" s="115"/>
      <c r="AD1359" s="115"/>
      <c r="AE1359" s="115"/>
      <c r="AF1359" s="115"/>
      <c r="AG1359" s="115"/>
      <c r="AH1359" s="115"/>
      <c r="AI1359" s="115"/>
      <c r="AJ1359" s="115"/>
      <c r="AK1359" s="115"/>
      <c r="AL1359" s="115"/>
      <c r="AM1359" s="115"/>
    </row>
    <row r="1360" spans="1:39" x14ac:dyDescent="0.25">
      <c r="A1360" s="112"/>
      <c r="B1360" s="113"/>
      <c r="C1360" s="112"/>
      <c r="D1360" s="115"/>
      <c r="E1360" s="115"/>
      <c r="F1360" s="115"/>
      <c r="G1360" s="185"/>
      <c r="H1360" s="185"/>
      <c r="I1360" s="196"/>
      <c r="J1360" s="196"/>
      <c r="K1360" s="196"/>
      <c r="L1360" s="196"/>
      <c r="M1360" s="196"/>
      <c r="N1360" s="196"/>
      <c r="O1360" s="196"/>
      <c r="P1360" s="196"/>
      <c r="Q1360" s="196"/>
      <c r="R1360" s="196"/>
      <c r="S1360" s="196"/>
      <c r="T1360" s="196"/>
      <c r="U1360" s="196"/>
      <c r="V1360" s="196"/>
      <c r="W1360" s="196"/>
      <c r="X1360" s="196"/>
      <c r="Y1360" s="196"/>
      <c r="Z1360" s="196"/>
      <c r="AA1360" s="196"/>
      <c r="AB1360" s="196"/>
      <c r="AC1360" s="115"/>
      <c r="AD1360" s="115"/>
      <c r="AE1360" s="115"/>
      <c r="AF1360" s="115"/>
      <c r="AG1360" s="115"/>
      <c r="AH1360" s="115"/>
      <c r="AI1360" s="115"/>
      <c r="AJ1360" s="115"/>
      <c r="AK1360" s="115"/>
      <c r="AL1360" s="115"/>
      <c r="AM1360" s="115"/>
    </row>
    <row r="1361" spans="1:39" x14ac:dyDescent="0.25">
      <c r="A1361" s="112"/>
      <c r="B1361" s="113"/>
      <c r="C1361" s="112"/>
      <c r="D1361" s="115"/>
      <c r="E1361" s="115"/>
      <c r="F1361" s="115"/>
      <c r="G1361" s="185"/>
      <c r="H1361" s="185"/>
      <c r="I1361" s="196"/>
      <c r="J1361" s="196"/>
      <c r="K1361" s="196"/>
      <c r="L1361" s="196"/>
      <c r="M1361" s="196"/>
      <c r="N1361" s="196"/>
      <c r="O1361" s="196"/>
      <c r="P1361" s="196"/>
      <c r="Q1361" s="196"/>
      <c r="R1361" s="196"/>
      <c r="S1361" s="196"/>
      <c r="T1361" s="196"/>
      <c r="U1361" s="196"/>
      <c r="V1361" s="196"/>
      <c r="W1361" s="196"/>
      <c r="X1361" s="196"/>
      <c r="Y1361" s="196"/>
      <c r="Z1361" s="196"/>
      <c r="AA1361" s="196"/>
      <c r="AB1361" s="196"/>
      <c r="AC1361" s="115"/>
      <c r="AD1361" s="115"/>
      <c r="AE1361" s="115"/>
      <c r="AF1361" s="115"/>
      <c r="AG1361" s="115"/>
      <c r="AH1361" s="115"/>
      <c r="AI1361" s="115"/>
      <c r="AJ1361" s="115"/>
      <c r="AK1361" s="115"/>
      <c r="AL1361" s="115"/>
      <c r="AM1361" s="115"/>
    </row>
    <row r="1362" spans="1:39" x14ac:dyDescent="0.25">
      <c r="A1362" s="112"/>
      <c r="B1362" s="113"/>
      <c r="C1362" s="112"/>
      <c r="D1362" s="115"/>
      <c r="E1362" s="115"/>
      <c r="F1362" s="115"/>
      <c r="G1362" s="185"/>
      <c r="H1362" s="185"/>
      <c r="I1362" s="196"/>
      <c r="J1362" s="196"/>
      <c r="K1362" s="196"/>
      <c r="L1362" s="196"/>
      <c r="M1362" s="196"/>
      <c r="N1362" s="196"/>
      <c r="O1362" s="196"/>
      <c r="P1362" s="196"/>
      <c r="Q1362" s="196"/>
      <c r="R1362" s="196"/>
      <c r="S1362" s="196"/>
      <c r="T1362" s="196"/>
      <c r="U1362" s="196"/>
      <c r="V1362" s="196"/>
      <c r="W1362" s="196"/>
      <c r="X1362" s="196"/>
      <c r="Y1362" s="196"/>
      <c r="Z1362" s="196"/>
      <c r="AA1362" s="196"/>
      <c r="AB1362" s="196"/>
      <c r="AC1362" s="115"/>
      <c r="AD1362" s="115"/>
      <c r="AE1362" s="115"/>
      <c r="AF1362" s="115"/>
      <c r="AG1362" s="115"/>
      <c r="AH1362" s="115"/>
      <c r="AI1362" s="115"/>
      <c r="AJ1362" s="115"/>
      <c r="AK1362" s="115"/>
      <c r="AL1362" s="115"/>
      <c r="AM1362" s="115"/>
    </row>
    <row r="1363" spans="1:39" x14ac:dyDescent="0.25">
      <c r="A1363" s="112"/>
      <c r="B1363" s="113"/>
      <c r="C1363" s="112"/>
      <c r="D1363" s="115"/>
      <c r="E1363" s="115"/>
      <c r="F1363" s="115"/>
      <c r="G1363" s="185"/>
      <c r="H1363" s="185"/>
      <c r="I1363" s="196"/>
      <c r="J1363" s="196"/>
      <c r="K1363" s="196"/>
      <c r="L1363" s="196"/>
      <c r="M1363" s="196"/>
      <c r="N1363" s="196"/>
      <c r="O1363" s="196"/>
      <c r="P1363" s="196"/>
      <c r="Q1363" s="196"/>
      <c r="R1363" s="196"/>
      <c r="S1363" s="196"/>
      <c r="T1363" s="196"/>
      <c r="U1363" s="196"/>
      <c r="V1363" s="196"/>
      <c r="W1363" s="196"/>
      <c r="X1363" s="196"/>
      <c r="Y1363" s="196"/>
      <c r="Z1363" s="196"/>
      <c r="AA1363" s="196"/>
      <c r="AB1363" s="196"/>
      <c r="AC1363" s="115"/>
      <c r="AD1363" s="115"/>
      <c r="AE1363" s="115"/>
      <c r="AF1363" s="115"/>
      <c r="AG1363" s="115"/>
      <c r="AH1363" s="115"/>
      <c r="AI1363" s="115"/>
      <c r="AJ1363" s="115"/>
      <c r="AK1363" s="115"/>
      <c r="AL1363" s="115"/>
      <c r="AM1363" s="115"/>
    </row>
    <row r="1364" spans="1:39" x14ac:dyDescent="0.25">
      <c r="A1364" s="112"/>
      <c r="B1364" s="113"/>
      <c r="C1364" s="112"/>
      <c r="D1364" s="115"/>
      <c r="E1364" s="115"/>
      <c r="F1364" s="115"/>
      <c r="G1364" s="185"/>
      <c r="H1364" s="185"/>
      <c r="I1364" s="196"/>
      <c r="J1364" s="196"/>
      <c r="K1364" s="196"/>
      <c r="L1364" s="196"/>
      <c r="M1364" s="196"/>
      <c r="N1364" s="196"/>
      <c r="O1364" s="196"/>
      <c r="P1364" s="196"/>
      <c r="Q1364" s="196"/>
      <c r="R1364" s="196"/>
      <c r="S1364" s="196"/>
      <c r="T1364" s="196"/>
      <c r="U1364" s="196"/>
      <c r="V1364" s="196"/>
      <c r="W1364" s="196"/>
      <c r="X1364" s="196"/>
      <c r="Y1364" s="196"/>
      <c r="Z1364" s="196"/>
      <c r="AA1364" s="196"/>
      <c r="AB1364" s="196"/>
      <c r="AC1364" s="115"/>
      <c r="AD1364" s="115"/>
      <c r="AE1364" s="115"/>
      <c r="AF1364" s="115"/>
      <c r="AG1364" s="115"/>
      <c r="AH1364" s="115"/>
      <c r="AI1364" s="115"/>
      <c r="AJ1364" s="115"/>
      <c r="AK1364" s="115"/>
      <c r="AL1364" s="115"/>
      <c r="AM1364" s="115"/>
    </row>
    <row r="1365" spans="1:39" x14ac:dyDescent="0.25">
      <c r="A1365" s="112"/>
      <c r="B1365" s="113"/>
      <c r="C1365" s="112"/>
      <c r="D1365" s="115"/>
      <c r="E1365" s="115"/>
      <c r="F1365" s="115"/>
      <c r="G1365" s="185"/>
      <c r="H1365" s="185"/>
      <c r="I1365" s="196"/>
      <c r="J1365" s="196"/>
      <c r="K1365" s="196"/>
      <c r="L1365" s="196"/>
      <c r="M1365" s="196"/>
      <c r="N1365" s="196"/>
      <c r="O1365" s="196"/>
      <c r="P1365" s="196"/>
      <c r="Q1365" s="196"/>
      <c r="R1365" s="196"/>
      <c r="S1365" s="196"/>
      <c r="T1365" s="196"/>
      <c r="U1365" s="196"/>
      <c r="V1365" s="196"/>
      <c r="W1365" s="196"/>
      <c r="X1365" s="196"/>
      <c r="Y1365" s="196"/>
      <c r="Z1365" s="196"/>
      <c r="AA1365" s="196"/>
      <c r="AB1365" s="196"/>
      <c r="AC1365" s="115"/>
      <c r="AD1365" s="115"/>
      <c r="AE1365" s="115"/>
      <c r="AF1365" s="115"/>
      <c r="AG1365" s="115"/>
      <c r="AH1365" s="115"/>
      <c r="AI1365" s="115"/>
      <c r="AJ1365" s="115"/>
      <c r="AK1365" s="115"/>
      <c r="AL1365" s="115"/>
      <c r="AM1365" s="115"/>
    </row>
    <row r="1366" spans="1:39" x14ac:dyDescent="0.25">
      <c r="A1366" s="112"/>
      <c r="B1366" s="113"/>
      <c r="C1366" s="112"/>
      <c r="D1366" s="115"/>
      <c r="E1366" s="115"/>
      <c r="F1366" s="115"/>
      <c r="G1366" s="185"/>
      <c r="H1366" s="185"/>
      <c r="I1366" s="196"/>
      <c r="J1366" s="196"/>
      <c r="K1366" s="196"/>
      <c r="L1366" s="196"/>
      <c r="M1366" s="196"/>
      <c r="N1366" s="196"/>
      <c r="O1366" s="196"/>
      <c r="P1366" s="196"/>
      <c r="Q1366" s="196"/>
      <c r="R1366" s="196"/>
      <c r="S1366" s="196"/>
      <c r="T1366" s="196"/>
      <c r="U1366" s="196"/>
      <c r="V1366" s="196"/>
      <c r="W1366" s="196"/>
      <c r="X1366" s="196"/>
      <c r="Y1366" s="196"/>
      <c r="Z1366" s="196"/>
      <c r="AA1366" s="196"/>
      <c r="AB1366" s="196"/>
      <c r="AC1366" s="115"/>
      <c r="AD1366" s="115"/>
      <c r="AE1366" s="115"/>
      <c r="AF1366" s="115"/>
      <c r="AG1366" s="115"/>
      <c r="AH1366" s="115"/>
      <c r="AI1366" s="115"/>
      <c r="AJ1366" s="115"/>
      <c r="AK1366" s="115"/>
      <c r="AL1366" s="115"/>
      <c r="AM1366" s="115"/>
    </row>
    <row r="1367" spans="1:39" x14ac:dyDescent="0.25">
      <c r="A1367" s="112"/>
      <c r="B1367" s="113"/>
      <c r="C1367" s="112"/>
      <c r="D1367" s="115"/>
      <c r="E1367" s="115"/>
      <c r="F1367" s="115"/>
      <c r="G1367" s="185"/>
      <c r="H1367" s="185"/>
      <c r="I1367" s="196"/>
      <c r="J1367" s="196"/>
      <c r="K1367" s="196"/>
      <c r="L1367" s="196"/>
      <c r="M1367" s="196"/>
      <c r="N1367" s="196"/>
      <c r="O1367" s="196"/>
      <c r="P1367" s="196"/>
      <c r="Q1367" s="196"/>
      <c r="R1367" s="196"/>
      <c r="S1367" s="196"/>
      <c r="T1367" s="196"/>
      <c r="U1367" s="196"/>
      <c r="V1367" s="196"/>
      <c r="W1367" s="196"/>
      <c r="X1367" s="196"/>
      <c r="Y1367" s="196"/>
      <c r="Z1367" s="196"/>
      <c r="AA1367" s="196"/>
      <c r="AB1367" s="196"/>
      <c r="AC1367" s="115"/>
      <c r="AD1367" s="115"/>
      <c r="AE1367" s="115"/>
      <c r="AF1367" s="115"/>
      <c r="AG1367" s="115"/>
      <c r="AH1367" s="115"/>
      <c r="AI1367" s="115"/>
      <c r="AJ1367" s="115"/>
      <c r="AK1367" s="115"/>
      <c r="AL1367" s="115"/>
      <c r="AM1367" s="115"/>
    </row>
    <row r="1368" spans="1:39" x14ac:dyDescent="0.25">
      <c r="A1368" s="112"/>
      <c r="B1368" s="113"/>
      <c r="C1368" s="112"/>
      <c r="D1368" s="115"/>
      <c r="E1368" s="115"/>
      <c r="F1368" s="115"/>
      <c r="G1368" s="185"/>
      <c r="H1368" s="185"/>
      <c r="I1368" s="196"/>
      <c r="J1368" s="196"/>
      <c r="K1368" s="196"/>
      <c r="L1368" s="196"/>
      <c r="M1368" s="196"/>
      <c r="N1368" s="196"/>
      <c r="O1368" s="196"/>
      <c r="P1368" s="196"/>
      <c r="Q1368" s="196"/>
      <c r="R1368" s="196"/>
      <c r="S1368" s="196"/>
      <c r="T1368" s="196"/>
      <c r="U1368" s="196"/>
      <c r="V1368" s="196"/>
      <c r="W1368" s="196"/>
      <c r="X1368" s="196"/>
      <c r="Y1368" s="196"/>
      <c r="Z1368" s="196"/>
      <c r="AA1368" s="196"/>
      <c r="AB1368" s="196"/>
      <c r="AC1368" s="115"/>
      <c r="AD1368" s="115"/>
      <c r="AE1368" s="115"/>
      <c r="AF1368" s="115"/>
      <c r="AG1368" s="115"/>
      <c r="AH1368" s="115"/>
      <c r="AI1368" s="115"/>
      <c r="AJ1368" s="115"/>
      <c r="AK1368" s="115"/>
      <c r="AL1368" s="115"/>
      <c r="AM1368" s="115"/>
    </row>
    <row r="1369" spans="1:39" x14ac:dyDescent="0.25">
      <c r="A1369" s="112"/>
      <c r="B1369" s="113"/>
      <c r="C1369" s="112"/>
      <c r="D1369" s="115"/>
      <c r="E1369" s="115"/>
      <c r="F1369" s="115"/>
      <c r="G1369" s="185"/>
      <c r="H1369" s="185"/>
      <c r="I1369" s="196"/>
      <c r="J1369" s="196"/>
      <c r="K1369" s="196"/>
      <c r="L1369" s="196"/>
      <c r="M1369" s="196"/>
      <c r="N1369" s="196"/>
      <c r="O1369" s="196"/>
      <c r="P1369" s="196"/>
      <c r="Q1369" s="196"/>
      <c r="R1369" s="196"/>
      <c r="S1369" s="196"/>
      <c r="T1369" s="196"/>
      <c r="U1369" s="196"/>
      <c r="V1369" s="196"/>
      <c r="W1369" s="196"/>
      <c r="X1369" s="196"/>
      <c r="Y1369" s="196"/>
      <c r="Z1369" s="196"/>
      <c r="AA1369" s="196"/>
      <c r="AB1369" s="196"/>
      <c r="AC1369" s="115"/>
      <c r="AD1369" s="115"/>
      <c r="AE1369" s="115"/>
      <c r="AF1369" s="115"/>
      <c r="AG1369" s="115"/>
      <c r="AH1369" s="115"/>
      <c r="AI1369" s="115"/>
      <c r="AJ1369" s="115"/>
      <c r="AK1369" s="115"/>
      <c r="AL1369" s="115"/>
      <c r="AM1369" s="115"/>
    </row>
    <row r="1370" spans="1:39" x14ac:dyDescent="0.25">
      <c r="A1370" s="112"/>
      <c r="B1370" s="113"/>
      <c r="C1370" s="112"/>
      <c r="D1370" s="115"/>
      <c r="E1370" s="115"/>
      <c r="F1370" s="115"/>
      <c r="G1370" s="185"/>
      <c r="H1370" s="185"/>
      <c r="I1370" s="196"/>
      <c r="J1370" s="196"/>
      <c r="K1370" s="196"/>
      <c r="L1370" s="196"/>
      <c r="M1370" s="196"/>
      <c r="N1370" s="196"/>
      <c r="O1370" s="196"/>
      <c r="P1370" s="196"/>
      <c r="Q1370" s="196"/>
      <c r="R1370" s="196"/>
      <c r="S1370" s="196"/>
      <c r="T1370" s="196"/>
      <c r="U1370" s="196"/>
      <c r="V1370" s="196"/>
      <c r="W1370" s="196"/>
      <c r="X1370" s="196"/>
      <c r="Y1370" s="196"/>
      <c r="Z1370" s="196"/>
      <c r="AA1370" s="196"/>
      <c r="AB1370" s="196"/>
      <c r="AC1370" s="115"/>
      <c r="AD1370" s="115"/>
      <c r="AE1370" s="115"/>
      <c r="AF1370" s="115"/>
      <c r="AG1370" s="115"/>
      <c r="AH1370" s="115"/>
      <c r="AI1370" s="115"/>
      <c r="AJ1370" s="115"/>
      <c r="AK1370" s="115"/>
      <c r="AL1370" s="115"/>
      <c r="AM1370" s="115"/>
    </row>
    <row r="1371" spans="1:39" x14ac:dyDescent="0.25">
      <c r="A1371" s="112"/>
      <c r="B1371" s="113"/>
      <c r="C1371" s="112"/>
      <c r="D1371" s="115"/>
      <c r="E1371" s="115"/>
      <c r="F1371" s="115"/>
      <c r="G1371" s="185"/>
      <c r="H1371" s="185"/>
      <c r="I1371" s="196"/>
      <c r="J1371" s="196"/>
      <c r="K1371" s="196"/>
      <c r="L1371" s="196"/>
      <c r="M1371" s="196"/>
      <c r="N1371" s="196"/>
      <c r="O1371" s="196"/>
      <c r="P1371" s="196"/>
      <c r="Q1371" s="196"/>
      <c r="R1371" s="196"/>
      <c r="S1371" s="196"/>
      <c r="T1371" s="196"/>
      <c r="U1371" s="196"/>
      <c r="V1371" s="196"/>
      <c r="W1371" s="196"/>
      <c r="X1371" s="196"/>
      <c r="Y1371" s="196"/>
      <c r="Z1371" s="196"/>
      <c r="AA1371" s="196"/>
      <c r="AB1371" s="196"/>
      <c r="AC1371" s="115"/>
      <c r="AD1371" s="115"/>
      <c r="AE1371" s="115"/>
      <c r="AF1371" s="115"/>
      <c r="AG1371" s="115"/>
      <c r="AH1371" s="115"/>
      <c r="AI1371" s="115"/>
      <c r="AJ1371" s="115"/>
      <c r="AK1371" s="115"/>
      <c r="AL1371" s="115"/>
      <c r="AM1371" s="115"/>
    </row>
    <row r="1372" spans="1:39" x14ac:dyDescent="0.25">
      <c r="A1372" s="112"/>
      <c r="B1372" s="113"/>
      <c r="C1372" s="112"/>
      <c r="D1372" s="115"/>
      <c r="E1372" s="115"/>
      <c r="F1372" s="115"/>
      <c r="G1372" s="185"/>
      <c r="H1372" s="185"/>
      <c r="I1372" s="196"/>
      <c r="J1372" s="196"/>
      <c r="K1372" s="196"/>
      <c r="L1372" s="196"/>
      <c r="M1372" s="196"/>
      <c r="N1372" s="196"/>
      <c r="O1372" s="196"/>
      <c r="P1372" s="196"/>
      <c r="Q1372" s="196"/>
      <c r="R1372" s="196"/>
      <c r="S1372" s="196"/>
      <c r="T1372" s="196"/>
      <c r="U1372" s="196"/>
      <c r="V1372" s="196"/>
      <c r="W1372" s="196"/>
      <c r="X1372" s="196"/>
      <c r="Y1372" s="196"/>
      <c r="Z1372" s="196"/>
      <c r="AA1372" s="196"/>
      <c r="AB1372" s="196"/>
      <c r="AC1372" s="115"/>
      <c r="AD1372" s="115"/>
      <c r="AE1372" s="115"/>
      <c r="AF1372" s="115"/>
      <c r="AG1372" s="115"/>
      <c r="AH1372" s="115"/>
      <c r="AI1372" s="115"/>
      <c r="AJ1372" s="115"/>
      <c r="AK1372" s="115"/>
      <c r="AL1372" s="115"/>
      <c r="AM1372" s="115"/>
    </row>
    <row r="1373" spans="1:39" x14ac:dyDescent="0.25">
      <c r="A1373" s="112"/>
      <c r="B1373" s="113"/>
      <c r="C1373" s="112"/>
      <c r="D1373" s="115"/>
      <c r="E1373" s="115"/>
      <c r="F1373" s="115"/>
      <c r="G1373" s="185"/>
      <c r="H1373" s="185"/>
      <c r="I1373" s="196"/>
      <c r="J1373" s="196"/>
      <c r="K1373" s="196"/>
      <c r="L1373" s="196"/>
      <c r="M1373" s="196"/>
      <c r="N1373" s="196"/>
      <c r="O1373" s="196"/>
      <c r="P1373" s="196"/>
      <c r="Q1373" s="196"/>
      <c r="R1373" s="196"/>
      <c r="S1373" s="196"/>
      <c r="T1373" s="196"/>
      <c r="U1373" s="196"/>
      <c r="V1373" s="196"/>
      <c r="W1373" s="196"/>
      <c r="X1373" s="196"/>
      <c r="Y1373" s="196"/>
      <c r="Z1373" s="196"/>
      <c r="AA1373" s="196"/>
      <c r="AB1373" s="196"/>
      <c r="AC1373" s="115"/>
      <c r="AD1373" s="115"/>
      <c r="AE1373" s="115"/>
      <c r="AF1373" s="115"/>
      <c r="AG1373" s="115"/>
      <c r="AH1373" s="115"/>
      <c r="AI1373" s="115"/>
      <c r="AJ1373" s="115"/>
      <c r="AK1373" s="115"/>
      <c r="AL1373" s="115"/>
      <c r="AM1373" s="115"/>
    </row>
    <row r="1374" spans="1:39" x14ac:dyDescent="0.25">
      <c r="A1374" s="112"/>
      <c r="B1374" s="113"/>
      <c r="C1374" s="112"/>
      <c r="D1374" s="115"/>
      <c r="E1374" s="115"/>
      <c r="F1374" s="115"/>
      <c r="G1374" s="185"/>
      <c r="H1374" s="185"/>
      <c r="I1374" s="196"/>
      <c r="J1374" s="196"/>
      <c r="K1374" s="196"/>
      <c r="L1374" s="196"/>
      <c r="M1374" s="196"/>
      <c r="N1374" s="196"/>
      <c r="O1374" s="196"/>
      <c r="P1374" s="196"/>
      <c r="Q1374" s="196"/>
      <c r="R1374" s="196"/>
      <c r="S1374" s="196"/>
      <c r="T1374" s="196"/>
      <c r="U1374" s="196"/>
      <c r="V1374" s="196"/>
      <c r="W1374" s="196"/>
      <c r="X1374" s="196"/>
      <c r="Y1374" s="196"/>
      <c r="Z1374" s="196"/>
      <c r="AA1374" s="196"/>
      <c r="AB1374" s="196"/>
      <c r="AC1374" s="115"/>
      <c r="AD1374" s="115"/>
      <c r="AE1374" s="115"/>
      <c r="AF1374" s="115"/>
      <c r="AG1374" s="115"/>
      <c r="AH1374" s="115"/>
      <c r="AI1374" s="115"/>
      <c r="AJ1374" s="115"/>
      <c r="AK1374" s="115"/>
      <c r="AL1374" s="115"/>
      <c r="AM1374" s="115"/>
    </row>
    <row r="1375" spans="1:39" x14ac:dyDescent="0.25">
      <c r="A1375" s="112"/>
      <c r="B1375" s="113"/>
      <c r="C1375" s="112"/>
      <c r="D1375" s="115"/>
      <c r="E1375" s="115"/>
      <c r="F1375" s="115"/>
      <c r="G1375" s="185"/>
      <c r="H1375" s="185"/>
      <c r="I1375" s="196"/>
      <c r="J1375" s="196"/>
      <c r="K1375" s="196"/>
      <c r="L1375" s="196"/>
      <c r="M1375" s="196"/>
      <c r="N1375" s="196"/>
      <c r="O1375" s="196"/>
      <c r="P1375" s="196"/>
      <c r="Q1375" s="196"/>
      <c r="R1375" s="196"/>
      <c r="S1375" s="196"/>
      <c r="T1375" s="196"/>
      <c r="U1375" s="196"/>
      <c r="V1375" s="196"/>
      <c r="W1375" s="196"/>
      <c r="X1375" s="196"/>
      <c r="Y1375" s="196"/>
      <c r="Z1375" s="196"/>
      <c r="AA1375" s="196"/>
      <c r="AB1375" s="196"/>
      <c r="AC1375" s="115"/>
      <c r="AD1375" s="115"/>
      <c r="AE1375" s="115"/>
      <c r="AF1375" s="115"/>
      <c r="AG1375" s="115"/>
      <c r="AH1375" s="115"/>
      <c r="AI1375" s="115"/>
      <c r="AJ1375" s="115"/>
      <c r="AK1375" s="115"/>
      <c r="AL1375" s="115"/>
      <c r="AM1375" s="115"/>
    </row>
    <row r="1376" spans="1:39" x14ac:dyDescent="0.25">
      <c r="A1376" s="112"/>
      <c r="B1376" s="113"/>
      <c r="C1376" s="112"/>
      <c r="D1376" s="115"/>
      <c r="E1376" s="115"/>
      <c r="F1376" s="115"/>
      <c r="G1376" s="185"/>
      <c r="H1376" s="185"/>
      <c r="I1376" s="196"/>
      <c r="J1376" s="196"/>
      <c r="K1376" s="196"/>
      <c r="L1376" s="196"/>
      <c r="M1376" s="196"/>
      <c r="N1376" s="196"/>
      <c r="O1376" s="196"/>
      <c r="P1376" s="196"/>
      <c r="Q1376" s="196"/>
      <c r="R1376" s="196"/>
      <c r="S1376" s="196"/>
      <c r="T1376" s="196"/>
      <c r="U1376" s="196"/>
      <c r="V1376" s="196"/>
      <c r="W1376" s="196"/>
      <c r="X1376" s="196"/>
      <c r="Y1376" s="196"/>
      <c r="Z1376" s="196"/>
      <c r="AA1376" s="196"/>
      <c r="AB1376" s="196"/>
      <c r="AC1376" s="115"/>
      <c r="AD1376" s="115"/>
      <c r="AE1376" s="115"/>
      <c r="AF1376" s="115"/>
      <c r="AG1376" s="115"/>
      <c r="AH1376" s="115"/>
      <c r="AI1376" s="115"/>
      <c r="AJ1376" s="115"/>
      <c r="AK1376" s="115"/>
      <c r="AL1376" s="115"/>
      <c r="AM1376" s="115"/>
    </row>
    <row r="1377" spans="1:39" x14ac:dyDescent="0.25">
      <c r="A1377" s="112"/>
      <c r="B1377" s="113"/>
      <c r="C1377" s="112"/>
      <c r="D1377" s="115"/>
      <c r="E1377" s="115"/>
      <c r="F1377" s="115"/>
      <c r="G1377" s="185"/>
      <c r="H1377" s="185"/>
      <c r="I1377" s="196"/>
      <c r="J1377" s="196"/>
      <c r="K1377" s="196"/>
      <c r="L1377" s="196"/>
      <c r="M1377" s="196"/>
      <c r="N1377" s="196"/>
      <c r="O1377" s="196"/>
      <c r="P1377" s="196"/>
      <c r="Q1377" s="196"/>
      <c r="R1377" s="196"/>
      <c r="S1377" s="196"/>
      <c r="T1377" s="196"/>
      <c r="U1377" s="196"/>
      <c r="V1377" s="196"/>
      <c r="W1377" s="196"/>
      <c r="X1377" s="196"/>
      <c r="Y1377" s="196"/>
      <c r="Z1377" s="196"/>
      <c r="AA1377" s="196"/>
      <c r="AB1377" s="196"/>
      <c r="AC1377" s="115"/>
      <c r="AD1377" s="115"/>
      <c r="AE1377" s="115"/>
      <c r="AF1377" s="115"/>
      <c r="AG1377" s="115"/>
      <c r="AH1377" s="115"/>
      <c r="AI1377" s="115"/>
      <c r="AJ1377" s="115"/>
      <c r="AK1377" s="115"/>
      <c r="AL1377" s="115"/>
      <c r="AM1377" s="115"/>
    </row>
    <row r="1378" spans="1:39" x14ac:dyDescent="0.25">
      <c r="A1378" s="112"/>
      <c r="B1378" s="113"/>
      <c r="C1378" s="112"/>
      <c r="D1378" s="115"/>
      <c r="E1378" s="115"/>
      <c r="F1378" s="115"/>
      <c r="G1378" s="185"/>
      <c r="H1378" s="185"/>
      <c r="I1378" s="196"/>
      <c r="J1378" s="196"/>
      <c r="K1378" s="196"/>
      <c r="L1378" s="196"/>
      <c r="M1378" s="196"/>
      <c r="N1378" s="196"/>
      <c r="O1378" s="196"/>
      <c r="P1378" s="196"/>
      <c r="Q1378" s="196"/>
      <c r="R1378" s="196"/>
      <c r="S1378" s="196"/>
      <c r="T1378" s="196"/>
      <c r="U1378" s="196"/>
      <c r="V1378" s="196"/>
      <c r="W1378" s="196"/>
      <c r="X1378" s="196"/>
      <c r="Y1378" s="196"/>
      <c r="Z1378" s="196"/>
      <c r="AA1378" s="196"/>
      <c r="AB1378" s="196"/>
      <c r="AC1378" s="115"/>
      <c r="AD1378" s="115"/>
      <c r="AE1378" s="115"/>
      <c r="AF1378" s="115"/>
      <c r="AG1378" s="115"/>
      <c r="AH1378" s="115"/>
      <c r="AI1378" s="115"/>
      <c r="AJ1378" s="115"/>
      <c r="AK1378" s="115"/>
      <c r="AL1378" s="115"/>
      <c r="AM1378" s="115"/>
    </row>
    <row r="1379" spans="1:39" x14ac:dyDescent="0.25">
      <c r="A1379" s="112"/>
      <c r="B1379" s="113"/>
      <c r="C1379" s="112"/>
      <c r="D1379" s="115"/>
      <c r="E1379" s="115"/>
      <c r="F1379" s="115"/>
      <c r="G1379" s="185"/>
      <c r="H1379" s="185"/>
      <c r="I1379" s="196"/>
      <c r="J1379" s="196"/>
      <c r="K1379" s="196"/>
      <c r="L1379" s="196"/>
      <c r="M1379" s="196"/>
      <c r="N1379" s="196"/>
      <c r="O1379" s="196"/>
      <c r="P1379" s="196"/>
      <c r="Q1379" s="196"/>
      <c r="R1379" s="196"/>
      <c r="S1379" s="196"/>
      <c r="T1379" s="196"/>
      <c r="U1379" s="196"/>
      <c r="V1379" s="196"/>
      <c r="W1379" s="196"/>
      <c r="X1379" s="196"/>
      <c r="Y1379" s="196"/>
      <c r="Z1379" s="196"/>
      <c r="AA1379" s="196"/>
      <c r="AB1379" s="196"/>
      <c r="AC1379" s="115"/>
      <c r="AD1379" s="115"/>
      <c r="AE1379" s="115"/>
      <c r="AF1379" s="115"/>
      <c r="AG1379" s="115"/>
      <c r="AH1379" s="115"/>
      <c r="AI1379" s="115"/>
      <c r="AJ1379" s="115"/>
      <c r="AK1379" s="115"/>
      <c r="AL1379" s="115"/>
      <c r="AM1379" s="115"/>
    </row>
    <row r="1380" spans="1:39" x14ac:dyDescent="0.25">
      <c r="A1380" s="112"/>
      <c r="B1380" s="113"/>
      <c r="C1380" s="112"/>
      <c r="D1380" s="115"/>
      <c r="E1380" s="115"/>
      <c r="F1380" s="115"/>
      <c r="G1380" s="185"/>
      <c r="H1380" s="185"/>
      <c r="I1380" s="196"/>
      <c r="J1380" s="196"/>
      <c r="K1380" s="196"/>
      <c r="L1380" s="196"/>
      <c r="M1380" s="196"/>
      <c r="N1380" s="196"/>
      <c r="O1380" s="196"/>
      <c r="P1380" s="196"/>
      <c r="Q1380" s="196"/>
      <c r="R1380" s="196"/>
      <c r="S1380" s="196"/>
      <c r="T1380" s="196"/>
      <c r="U1380" s="196"/>
      <c r="V1380" s="196"/>
      <c r="W1380" s="196"/>
      <c r="X1380" s="196"/>
      <c r="Y1380" s="196"/>
      <c r="Z1380" s="196"/>
      <c r="AA1380" s="196"/>
      <c r="AB1380" s="196"/>
      <c r="AC1380" s="115"/>
      <c r="AD1380" s="115"/>
      <c r="AE1380" s="115"/>
      <c r="AF1380" s="115"/>
      <c r="AG1380" s="115"/>
      <c r="AH1380" s="115"/>
      <c r="AI1380" s="115"/>
      <c r="AJ1380" s="115"/>
      <c r="AK1380" s="115"/>
      <c r="AL1380" s="115"/>
      <c r="AM1380" s="115"/>
    </row>
    <row r="1381" spans="1:39" x14ac:dyDescent="0.25">
      <c r="A1381" s="112"/>
      <c r="B1381" s="113"/>
      <c r="C1381" s="112"/>
      <c r="D1381" s="115"/>
      <c r="E1381" s="115"/>
      <c r="F1381" s="115"/>
      <c r="G1381" s="185"/>
      <c r="H1381" s="185"/>
      <c r="I1381" s="196"/>
      <c r="J1381" s="196"/>
      <c r="K1381" s="196"/>
      <c r="L1381" s="196"/>
      <c r="M1381" s="196"/>
      <c r="N1381" s="196"/>
      <c r="O1381" s="196"/>
      <c r="P1381" s="196"/>
      <c r="Q1381" s="196"/>
      <c r="R1381" s="196"/>
      <c r="S1381" s="196"/>
      <c r="T1381" s="196"/>
      <c r="U1381" s="196"/>
      <c r="V1381" s="196"/>
      <c r="W1381" s="196"/>
      <c r="X1381" s="196"/>
      <c r="Y1381" s="196"/>
      <c r="Z1381" s="196"/>
      <c r="AA1381" s="196"/>
      <c r="AB1381" s="196"/>
      <c r="AC1381" s="115"/>
      <c r="AD1381" s="115"/>
      <c r="AE1381" s="115"/>
      <c r="AF1381" s="115"/>
      <c r="AG1381" s="115"/>
      <c r="AH1381" s="115"/>
      <c r="AI1381" s="115"/>
      <c r="AJ1381" s="115"/>
      <c r="AK1381" s="115"/>
      <c r="AL1381" s="115"/>
      <c r="AM1381" s="115"/>
    </row>
    <row r="1382" spans="1:39" x14ac:dyDescent="0.25">
      <c r="A1382" s="112"/>
      <c r="B1382" s="113"/>
      <c r="C1382" s="112"/>
      <c r="D1382" s="115"/>
      <c r="E1382" s="115"/>
      <c r="F1382" s="115"/>
      <c r="G1382" s="185"/>
      <c r="H1382" s="185"/>
      <c r="I1382" s="196"/>
      <c r="J1382" s="196"/>
      <c r="K1382" s="196"/>
      <c r="L1382" s="196"/>
      <c r="M1382" s="196"/>
      <c r="N1382" s="196"/>
      <c r="O1382" s="196"/>
      <c r="P1382" s="196"/>
      <c r="Q1382" s="196"/>
      <c r="R1382" s="196"/>
      <c r="S1382" s="196"/>
      <c r="T1382" s="196"/>
      <c r="U1382" s="196"/>
      <c r="V1382" s="196"/>
      <c r="W1382" s="196"/>
      <c r="X1382" s="196"/>
      <c r="Y1382" s="196"/>
      <c r="Z1382" s="196"/>
      <c r="AA1382" s="196"/>
      <c r="AB1382" s="196"/>
      <c r="AC1382" s="115"/>
      <c r="AD1382" s="115"/>
      <c r="AE1382" s="115"/>
      <c r="AF1382" s="115"/>
      <c r="AG1382" s="115"/>
      <c r="AH1382" s="115"/>
      <c r="AI1382" s="115"/>
      <c r="AJ1382" s="115"/>
      <c r="AK1382" s="115"/>
      <c r="AL1382" s="115"/>
      <c r="AM1382" s="115"/>
    </row>
    <row r="1383" spans="1:39" x14ac:dyDescent="0.25">
      <c r="A1383" s="112"/>
      <c r="B1383" s="113"/>
      <c r="C1383" s="112"/>
      <c r="D1383" s="115"/>
      <c r="E1383" s="115"/>
      <c r="F1383" s="115"/>
      <c r="G1383" s="185"/>
      <c r="H1383" s="185"/>
      <c r="I1383" s="196"/>
      <c r="J1383" s="196"/>
      <c r="K1383" s="196"/>
      <c r="L1383" s="196"/>
      <c r="M1383" s="196"/>
      <c r="N1383" s="196"/>
      <c r="O1383" s="196"/>
      <c r="P1383" s="196"/>
      <c r="Q1383" s="196"/>
      <c r="R1383" s="196"/>
      <c r="S1383" s="196"/>
      <c r="T1383" s="196"/>
      <c r="U1383" s="196"/>
      <c r="V1383" s="196"/>
      <c r="W1383" s="196"/>
      <c r="X1383" s="196"/>
      <c r="Y1383" s="196"/>
      <c r="Z1383" s="196"/>
      <c r="AA1383" s="196"/>
      <c r="AB1383" s="196"/>
      <c r="AC1383" s="115"/>
      <c r="AD1383" s="115"/>
      <c r="AE1383" s="115"/>
      <c r="AF1383" s="115"/>
      <c r="AG1383" s="115"/>
      <c r="AH1383" s="115"/>
      <c r="AI1383" s="115"/>
      <c r="AJ1383" s="115"/>
      <c r="AK1383" s="115"/>
      <c r="AL1383" s="115"/>
      <c r="AM1383" s="115"/>
    </row>
    <row r="1384" spans="1:39" x14ac:dyDescent="0.25">
      <c r="A1384" s="112"/>
      <c r="B1384" s="113"/>
      <c r="C1384" s="112"/>
      <c r="D1384" s="115"/>
      <c r="E1384" s="115"/>
      <c r="F1384" s="115"/>
      <c r="G1384" s="185"/>
      <c r="H1384" s="185"/>
      <c r="I1384" s="196"/>
      <c r="J1384" s="196"/>
      <c r="K1384" s="196"/>
      <c r="L1384" s="196"/>
      <c r="M1384" s="196"/>
      <c r="N1384" s="196"/>
      <c r="O1384" s="196"/>
      <c r="P1384" s="196"/>
      <c r="Q1384" s="196"/>
      <c r="R1384" s="196"/>
      <c r="S1384" s="196"/>
      <c r="T1384" s="196"/>
      <c r="U1384" s="196"/>
      <c r="V1384" s="196"/>
      <c r="W1384" s="196"/>
      <c r="X1384" s="196"/>
      <c r="Y1384" s="196"/>
      <c r="Z1384" s="196"/>
      <c r="AA1384" s="196"/>
      <c r="AB1384" s="196"/>
      <c r="AC1384" s="115"/>
      <c r="AD1384" s="115"/>
      <c r="AE1384" s="115"/>
      <c r="AF1384" s="115"/>
      <c r="AG1384" s="115"/>
      <c r="AH1384" s="115"/>
      <c r="AI1384" s="115"/>
      <c r="AJ1384" s="115"/>
      <c r="AK1384" s="115"/>
      <c r="AL1384" s="115"/>
      <c r="AM1384" s="115"/>
    </row>
    <row r="1385" spans="1:39" x14ac:dyDescent="0.25">
      <c r="A1385" s="112"/>
      <c r="B1385" s="113"/>
      <c r="C1385" s="112"/>
      <c r="D1385" s="115"/>
      <c r="E1385" s="115"/>
      <c r="F1385" s="115"/>
      <c r="G1385" s="185"/>
      <c r="H1385" s="185"/>
      <c r="I1385" s="196"/>
      <c r="J1385" s="196"/>
      <c r="K1385" s="196"/>
      <c r="L1385" s="196"/>
      <c r="M1385" s="196"/>
      <c r="N1385" s="196"/>
      <c r="O1385" s="196"/>
      <c r="P1385" s="196"/>
      <c r="Q1385" s="196"/>
      <c r="R1385" s="196"/>
      <c r="S1385" s="196"/>
      <c r="T1385" s="196"/>
      <c r="U1385" s="196"/>
      <c r="V1385" s="196"/>
      <c r="W1385" s="196"/>
      <c r="X1385" s="196"/>
      <c r="Y1385" s="196"/>
      <c r="Z1385" s="196"/>
      <c r="AA1385" s="196"/>
      <c r="AB1385" s="196"/>
      <c r="AC1385" s="115"/>
      <c r="AD1385" s="115"/>
      <c r="AE1385" s="115"/>
      <c r="AF1385" s="115"/>
      <c r="AG1385" s="115"/>
      <c r="AH1385" s="115"/>
      <c r="AI1385" s="115"/>
      <c r="AJ1385" s="115"/>
      <c r="AK1385" s="115"/>
      <c r="AL1385" s="115"/>
      <c r="AM1385" s="115"/>
    </row>
    <row r="1386" spans="1:39" x14ac:dyDescent="0.25">
      <c r="A1386" s="112"/>
      <c r="B1386" s="113"/>
      <c r="C1386" s="112"/>
      <c r="D1386" s="115"/>
      <c r="E1386" s="115"/>
      <c r="F1386" s="115"/>
      <c r="G1386" s="185"/>
      <c r="H1386" s="185"/>
      <c r="I1386" s="196"/>
      <c r="J1386" s="196"/>
      <c r="K1386" s="196"/>
      <c r="L1386" s="196"/>
      <c r="M1386" s="196"/>
      <c r="N1386" s="196"/>
      <c r="O1386" s="196"/>
      <c r="P1386" s="196"/>
      <c r="Q1386" s="196"/>
      <c r="R1386" s="196"/>
      <c r="S1386" s="196"/>
      <c r="T1386" s="196"/>
      <c r="U1386" s="196"/>
      <c r="V1386" s="196"/>
      <c r="W1386" s="196"/>
      <c r="X1386" s="196"/>
      <c r="Y1386" s="196"/>
      <c r="Z1386" s="196"/>
      <c r="AA1386" s="196"/>
      <c r="AB1386" s="196"/>
      <c r="AC1386" s="115"/>
      <c r="AD1386" s="115"/>
      <c r="AE1386" s="115"/>
      <c r="AF1386" s="115"/>
      <c r="AG1386" s="115"/>
      <c r="AH1386" s="115"/>
      <c r="AI1386" s="115"/>
      <c r="AJ1386" s="115"/>
      <c r="AK1386" s="115"/>
      <c r="AL1386" s="115"/>
      <c r="AM1386" s="115"/>
    </row>
    <row r="1387" spans="1:39" x14ac:dyDescent="0.25">
      <c r="A1387" s="112"/>
      <c r="B1387" s="113"/>
      <c r="C1387" s="112"/>
      <c r="D1387" s="115"/>
      <c r="E1387" s="115"/>
      <c r="F1387" s="115"/>
      <c r="G1387" s="185"/>
      <c r="H1387" s="185"/>
      <c r="I1387" s="196"/>
      <c r="J1387" s="196"/>
      <c r="K1387" s="196"/>
      <c r="L1387" s="196"/>
      <c r="M1387" s="196"/>
      <c r="N1387" s="196"/>
      <c r="O1387" s="196"/>
      <c r="P1387" s="196"/>
      <c r="Q1387" s="196"/>
      <c r="R1387" s="196"/>
      <c r="S1387" s="196"/>
      <c r="T1387" s="196"/>
      <c r="U1387" s="196"/>
      <c r="V1387" s="196"/>
      <c r="W1387" s="196"/>
      <c r="X1387" s="196"/>
      <c r="Y1387" s="196"/>
      <c r="Z1387" s="196"/>
      <c r="AA1387" s="196"/>
      <c r="AB1387" s="196"/>
      <c r="AC1387" s="115"/>
      <c r="AD1387" s="115"/>
      <c r="AE1387" s="115"/>
      <c r="AF1387" s="115"/>
      <c r="AG1387" s="115"/>
      <c r="AH1387" s="115"/>
      <c r="AI1387" s="115"/>
      <c r="AJ1387" s="115"/>
      <c r="AK1387" s="115"/>
      <c r="AL1387" s="115"/>
      <c r="AM1387" s="115"/>
    </row>
    <row r="1388" spans="1:39" x14ac:dyDescent="0.25">
      <c r="A1388" s="112"/>
      <c r="B1388" s="113"/>
      <c r="C1388" s="112"/>
      <c r="D1388" s="115"/>
      <c r="E1388" s="115"/>
      <c r="F1388" s="115"/>
      <c r="G1388" s="185"/>
      <c r="H1388" s="185"/>
      <c r="I1388" s="196"/>
      <c r="J1388" s="196"/>
      <c r="K1388" s="196"/>
      <c r="L1388" s="196"/>
      <c r="M1388" s="196"/>
      <c r="N1388" s="196"/>
      <c r="O1388" s="196"/>
      <c r="P1388" s="196"/>
      <c r="Q1388" s="196"/>
      <c r="R1388" s="196"/>
      <c r="S1388" s="196"/>
      <c r="T1388" s="196"/>
      <c r="U1388" s="196"/>
      <c r="V1388" s="196"/>
      <c r="W1388" s="196"/>
      <c r="X1388" s="196"/>
      <c r="Y1388" s="196"/>
      <c r="Z1388" s="196"/>
      <c r="AA1388" s="196"/>
      <c r="AB1388" s="196"/>
      <c r="AC1388" s="115"/>
      <c r="AD1388" s="115"/>
      <c r="AE1388" s="115"/>
      <c r="AF1388" s="115"/>
      <c r="AG1388" s="115"/>
      <c r="AH1388" s="115"/>
      <c r="AI1388" s="115"/>
      <c r="AJ1388" s="115"/>
      <c r="AK1388" s="115"/>
      <c r="AL1388" s="115"/>
      <c r="AM1388" s="115"/>
    </row>
    <row r="1389" spans="1:39" x14ac:dyDescent="0.25">
      <c r="A1389" s="112"/>
      <c r="B1389" s="113"/>
      <c r="C1389" s="112"/>
      <c r="D1389" s="115"/>
      <c r="E1389" s="115"/>
      <c r="F1389" s="115"/>
      <c r="G1389" s="185"/>
      <c r="H1389" s="185"/>
      <c r="I1389" s="196"/>
      <c r="J1389" s="196"/>
      <c r="K1389" s="196"/>
      <c r="L1389" s="196"/>
      <c r="M1389" s="196"/>
      <c r="N1389" s="196"/>
      <c r="O1389" s="196"/>
      <c r="P1389" s="196"/>
      <c r="Q1389" s="196"/>
      <c r="R1389" s="196"/>
      <c r="S1389" s="196"/>
      <c r="T1389" s="196"/>
      <c r="U1389" s="196"/>
      <c r="V1389" s="196"/>
      <c r="W1389" s="196"/>
      <c r="X1389" s="196"/>
      <c r="Y1389" s="196"/>
      <c r="Z1389" s="196"/>
      <c r="AA1389" s="196"/>
      <c r="AB1389" s="196"/>
      <c r="AC1389" s="115"/>
      <c r="AD1389" s="115"/>
      <c r="AE1389" s="115"/>
      <c r="AF1389" s="115"/>
      <c r="AG1389" s="115"/>
      <c r="AH1389" s="115"/>
      <c r="AI1389" s="115"/>
      <c r="AJ1389" s="115"/>
      <c r="AK1389" s="115"/>
      <c r="AL1389" s="115"/>
      <c r="AM1389" s="115"/>
    </row>
    <row r="1390" spans="1:39" x14ac:dyDescent="0.25">
      <c r="A1390" s="112"/>
      <c r="B1390" s="113"/>
      <c r="C1390" s="112"/>
      <c r="D1390" s="115"/>
      <c r="E1390" s="115"/>
      <c r="F1390" s="115"/>
      <c r="G1390" s="185"/>
      <c r="H1390" s="185"/>
      <c r="I1390" s="196"/>
      <c r="J1390" s="196"/>
      <c r="K1390" s="196"/>
      <c r="L1390" s="196"/>
      <c r="M1390" s="196"/>
      <c r="N1390" s="196"/>
      <c r="O1390" s="196"/>
      <c r="P1390" s="196"/>
      <c r="Q1390" s="196"/>
      <c r="R1390" s="196"/>
      <c r="S1390" s="196"/>
      <c r="T1390" s="196"/>
      <c r="U1390" s="196"/>
      <c r="V1390" s="196"/>
      <c r="W1390" s="196"/>
      <c r="X1390" s="196"/>
      <c r="Y1390" s="196"/>
      <c r="Z1390" s="196"/>
      <c r="AA1390" s="196"/>
      <c r="AB1390" s="196"/>
      <c r="AC1390" s="115"/>
      <c r="AD1390" s="115"/>
      <c r="AE1390" s="115"/>
      <c r="AF1390" s="115"/>
      <c r="AG1390" s="115"/>
      <c r="AH1390" s="115"/>
      <c r="AI1390" s="115"/>
      <c r="AJ1390" s="115"/>
      <c r="AK1390" s="115"/>
      <c r="AL1390" s="115"/>
      <c r="AM1390" s="115"/>
    </row>
    <row r="1391" spans="1:39" x14ac:dyDescent="0.25">
      <c r="A1391" s="112"/>
      <c r="B1391" s="113"/>
      <c r="C1391" s="112"/>
      <c r="D1391" s="115"/>
      <c r="E1391" s="115"/>
      <c r="F1391" s="115"/>
      <c r="G1391" s="185"/>
      <c r="H1391" s="185"/>
      <c r="I1391" s="196"/>
      <c r="J1391" s="196"/>
      <c r="K1391" s="196"/>
      <c r="L1391" s="196"/>
      <c r="M1391" s="196"/>
      <c r="N1391" s="196"/>
      <c r="O1391" s="196"/>
      <c r="P1391" s="196"/>
      <c r="Q1391" s="196"/>
      <c r="R1391" s="196"/>
      <c r="S1391" s="196"/>
      <c r="T1391" s="196"/>
      <c r="U1391" s="196"/>
      <c r="V1391" s="196"/>
      <c r="W1391" s="196"/>
      <c r="X1391" s="196"/>
      <c r="Y1391" s="196"/>
      <c r="Z1391" s="196"/>
      <c r="AA1391" s="196"/>
      <c r="AB1391" s="196"/>
      <c r="AC1391" s="115"/>
      <c r="AD1391" s="115"/>
      <c r="AE1391" s="115"/>
      <c r="AF1391" s="115"/>
      <c r="AG1391" s="115"/>
      <c r="AH1391" s="115"/>
      <c r="AI1391" s="115"/>
      <c r="AJ1391" s="115"/>
      <c r="AK1391" s="115"/>
      <c r="AL1391" s="115"/>
      <c r="AM1391" s="115"/>
    </row>
    <row r="1392" spans="1:39" x14ac:dyDescent="0.25">
      <c r="A1392" s="112"/>
      <c r="B1392" s="113"/>
      <c r="C1392" s="112"/>
      <c r="D1392" s="115"/>
      <c r="E1392" s="115"/>
      <c r="F1392" s="115"/>
      <c r="G1392" s="185"/>
      <c r="H1392" s="185"/>
      <c r="I1392" s="196"/>
      <c r="J1392" s="196"/>
      <c r="K1392" s="196"/>
      <c r="L1392" s="196"/>
      <c r="M1392" s="196"/>
      <c r="N1392" s="196"/>
      <c r="O1392" s="196"/>
      <c r="P1392" s="196"/>
      <c r="Q1392" s="196"/>
      <c r="R1392" s="196"/>
      <c r="S1392" s="196"/>
      <c r="T1392" s="196"/>
      <c r="U1392" s="196"/>
      <c r="V1392" s="196"/>
      <c r="W1392" s="196"/>
      <c r="X1392" s="196"/>
      <c r="Y1392" s="196"/>
      <c r="Z1392" s="196"/>
      <c r="AA1392" s="196"/>
      <c r="AB1392" s="196"/>
      <c r="AC1392" s="115"/>
      <c r="AD1392" s="115"/>
      <c r="AE1392" s="115"/>
      <c r="AF1392" s="115"/>
      <c r="AG1392" s="115"/>
      <c r="AH1392" s="115"/>
      <c r="AI1392" s="115"/>
      <c r="AJ1392" s="115"/>
      <c r="AK1392" s="115"/>
      <c r="AL1392" s="115"/>
      <c r="AM1392" s="115"/>
    </row>
    <row r="1393" spans="1:39" x14ac:dyDescent="0.25">
      <c r="A1393" s="112"/>
      <c r="B1393" s="113"/>
      <c r="C1393" s="112"/>
      <c r="D1393" s="115"/>
      <c r="E1393" s="115"/>
      <c r="F1393" s="115"/>
      <c r="G1393" s="185"/>
      <c r="H1393" s="185"/>
      <c r="I1393" s="196"/>
      <c r="J1393" s="196"/>
      <c r="K1393" s="196"/>
      <c r="L1393" s="196"/>
      <c r="M1393" s="196"/>
      <c r="N1393" s="196"/>
      <c r="O1393" s="196"/>
      <c r="P1393" s="196"/>
      <c r="Q1393" s="196"/>
      <c r="R1393" s="196"/>
      <c r="S1393" s="196"/>
      <c r="T1393" s="196"/>
      <c r="U1393" s="196"/>
      <c r="V1393" s="196"/>
      <c r="W1393" s="196"/>
      <c r="X1393" s="196"/>
      <c r="Y1393" s="196"/>
      <c r="Z1393" s="196"/>
      <c r="AA1393" s="196"/>
      <c r="AB1393" s="196"/>
      <c r="AC1393" s="115"/>
      <c r="AD1393" s="115"/>
      <c r="AE1393" s="115"/>
      <c r="AF1393" s="115"/>
      <c r="AG1393" s="115"/>
      <c r="AH1393" s="115"/>
      <c r="AI1393" s="115"/>
      <c r="AJ1393" s="115"/>
      <c r="AK1393" s="115"/>
      <c r="AL1393" s="115"/>
      <c r="AM1393" s="115"/>
    </row>
    <row r="1394" spans="1:39" x14ac:dyDescent="0.25">
      <c r="A1394" s="112"/>
      <c r="B1394" s="113"/>
      <c r="C1394" s="112"/>
      <c r="D1394" s="115"/>
      <c r="E1394" s="115"/>
      <c r="F1394" s="115"/>
      <c r="G1394" s="185"/>
      <c r="H1394" s="185"/>
      <c r="I1394" s="196"/>
      <c r="J1394" s="196"/>
      <c r="K1394" s="196"/>
      <c r="L1394" s="196"/>
      <c r="M1394" s="196"/>
      <c r="N1394" s="196"/>
      <c r="O1394" s="196"/>
      <c r="P1394" s="196"/>
      <c r="Q1394" s="196"/>
      <c r="R1394" s="196"/>
      <c r="S1394" s="196"/>
      <c r="T1394" s="196"/>
      <c r="U1394" s="196"/>
      <c r="V1394" s="196"/>
      <c r="W1394" s="196"/>
      <c r="X1394" s="196"/>
      <c r="Y1394" s="196"/>
      <c r="Z1394" s="196"/>
      <c r="AA1394" s="196"/>
      <c r="AB1394" s="196"/>
      <c r="AC1394" s="115"/>
      <c r="AD1394" s="115"/>
      <c r="AE1394" s="115"/>
      <c r="AF1394" s="115"/>
      <c r="AG1394" s="115"/>
      <c r="AH1394" s="115"/>
      <c r="AI1394" s="115"/>
      <c r="AJ1394" s="115"/>
      <c r="AK1394" s="115"/>
      <c r="AL1394" s="115"/>
      <c r="AM1394" s="115"/>
    </row>
    <row r="1395" spans="1:39" x14ac:dyDescent="0.25">
      <c r="A1395" s="112"/>
      <c r="B1395" s="113"/>
      <c r="C1395" s="112"/>
      <c r="D1395" s="115"/>
      <c r="E1395" s="115"/>
      <c r="F1395" s="115"/>
      <c r="G1395" s="185"/>
      <c r="H1395" s="185"/>
      <c r="I1395" s="196"/>
      <c r="J1395" s="196"/>
      <c r="K1395" s="196"/>
      <c r="L1395" s="196"/>
      <c r="M1395" s="196"/>
      <c r="N1395" s="196"/>
      <c r="O1395" s="196"/>
      <c r="P1395" s="196"/>
      <c r="Q1395" s="196"/>
      <c r="R1395" s="196"/>
      <c r="S1395" s="196"/>
      <c r="T1395" s="196"/>
      <c r="U1395" s="196"/>
      <c r="V1395" s="196"/>
      <c r="W1395" s="196"/>
      <c r="X1395" s="196"/>
      <c r="Y1395" s="196"/>
      <c r="Z1395" s="196"/>
      <c r="AA1395" s="196"/>
      <c r="AB1395" s="196"/>
      <c r="AC1395" s="115"/>
      <c r="AD1395" s="115"/>
      <c r="AE1395" s="115"/>
      <c r="AF1395" s="115"/>
      <c r="AG1395" s="115"/>
      <c r="AH1395" s="115"/>
      <c r="AI1395" s="115"/>
      <c r="AJ1395" s="115"/>
      <c r="AK1395" s="115"/>
      <c r="AL1395" s="115"/>
      <c r="AM1395" s="115"/>
    </row>
    <row r="1396" spans="1:39" x14ac:dyDescent="0.25">
      <c r="A1396" s="112"/>
      <c r="B1396" s="113"/>
      <c r="C1396" s="112"/>
      <c r="D1396" s="115"/>
      <c r="E1396" s="115"/>
      <c r="F1396" s="115"/>
      <c r="G1396" s="185"/>
      <c r="H1396" s="185"/>
      <c r="I1396" s="196"/>
      <c r="J1396" s="196"/>
      <c r="K1396" s="196"/>
      <c r="L1396" s="196"/>
      <c r="M1396" s="196"/>
      <c r="N1396" s="196"/>
      <c r="O1396" s="196"/>
      <c r="P1396" s="196"/>
      <c r="Q1396" s="196"/>
      <c r="R1396" s="196"/>
      <c r="S1396" s="196"/>
      <c r="T1396" s="196"/>
      <c r="U1396" s="196"/>
      <c r="V1396" s="196"/>
      <c r="W1396" s="196"/>
      <c r="X1396" s="196"/>
      <c r="Y1396" s="196"/>
      <c r="Z1396" s="196"/>
      <c r="AA1396" s="196"/>
      <c r="AB1396" s="196"/>
      <c r="AC1396" s="115"/>
      <c r="AD1396" s="115"/>
      <c r="AE1396" s="115"/>
      <c r="AF1396" s="115"/>
      <c r="AG1396" s="115"/>
      <c r="AH1396" s="115"/>
      <c r="AI1396" s="115"/>
      <c r="AJ1396" s="115"/>
      <c r="AK1396" s="115"/>
      <c r="AL1396" s="115"/>
      <c r="AM1396" s="115"/>
    </row>
    <row r="1397" spans="1:39" x14ac:dyDescent="0.25">
      <c r="A1397" s="112"/>
      <c r="B1397" s="113"/>
      <c r="C1397" s="112"/>
      <c r="D1397" s="115"/>
      <c r="E1397" s="115"/>
      <c r="F1397" s="115"/>
      <c r="G1397" s="185"/>
      <c r="H1397" s="185"/>
      <c r="I1397" s="196"/>
      <c r="J1397" s="196"/>
      <c r="K1397" s="196"/>
      <c r="L1397" s="196"/>
      <c r="M1397" s="196"/>
      <c r="N1397" s="196"/>
      <c r="O1397" s="196"/>
      <c r="P1397" s="196"/>
      <c r="Q1397" s="196"/>
      <c r="R1397" s="196"/>
      <c r="S1397" s="196"/>
      <c r="T1397" s="196"/>
      <c r="U1397" s="196"/>
      <c r="V1397" s="196"/>
      <c r="W1397" s="196"/>
      <c r="X1397" s="196"/>
      <c r="Y1397" s="196"/>
      <c r="Z1397" s="196"/>
      <c r="AA1397" s="196"/>
      <c r="AB1397" s="196"/>
      <c r="AC1397" s="115"/>
      <c r="AD1397" s="115"/>
      <c r="AE1397" s="115"/>
      <c r="AF1397" s="115"/>
      <c r="AG1397" s="115"/>
      <c r="AH1397" s="115"/>
      <c r="AI1397" s="115"/>
      <c r="AJ1397" s="115"/>
      <c r="AK1397" s="115"/>
      <c r="AL1397" s="115"/>
      <c r="AM1397" s="115"/>
    </row>
    <row r="1398" spans="1:39" x14ac:dyDescent="0.25">
      <c r="A1398" s="112"/>
      <c r="B1398" s="113"/>
      <c r="C1398" s="112"/>
      <c r="D1398" s="115"/>
      <c r="E1398" s="115"/>
      <c r="F1398" s="115"/>
      <c r="G1398" s="185"/>
      <c r="H1398" s="185"/>
      <c r="I1398" s="196"/>
      <c r="J1398" s="196"/>
      <c r="K1398" s="196"/>
      <c r="L1398" s="196"/>
      <c r="M1398" s="196"/>
      <c r="N1398" s="196"/>
      <c r="O1398" s="196"/>
      <c r="P1398" s="196"/>
      <c r="Q1398" s="196"/>
      <c r="R1398" s="196"/>
      <c r="S1398" s="196"/>
      <c r="T1398" s="196"/>
      <c r="U1398" s="196"/>
      <c r="V1398" s="196"/>
      <c r="W1398" s="196"/>
      <c r="X1398" s="196"/>
      <c r="Y1398" s="196"/>
      <c r="Z1398" s="196"/>
      <c r="AA1398" s="196"/>
      <c r="AB1398" s="196"/>
      <c r="AC1398" s="115"/>
      <c r="AD1398" s="115"/>
      <c r="AE1398" s="115"/>
      <c r="AF1398" s="115"/>
      <c r="AG1398" s="115"/>
      <c r="AH1398" s="115"/>
      <c r="AI1398" s="115"/>
      <c r="AJ1398" s="115"/>
      <c r="AK1398" s="115"/>
      <c r="AL1398" s="115"/>
      <c r="AM1398" s="115"/>
    </row>
    <row r="1399" spans="1:39" x14ac:dyDescent="0.25">
      <c r="A1399" s="112"/>
      <c r="B1399" s="113"/>
      <c r="C1399" s="112"/>
      <c r="D1399" s="115"/>
      <c r="E1399" s="115"/>
      <c r="F1399" s="115"/>
      <c r="G1399" s="185"/>
      <c r="H1399" s="185"/>
      <c r="I1399" s="196"/>
      <c r="J1399" s="196"/>
      <c r="K1399" s="196"/>
      <c r="L1399" s="196"/>
      <c r="M1399" s="196"/>
      <c r="N1399" s="196"/>
      <c r="O1399" s="196"/>
      <c r="P1399" s="196"/>
      <c r="Q1399" s="196"/>
      <c r="R1399" s="196"/>
      <c r="S1399" s="196"/>
      <c r="T1399" s="196"/>
      <c r="U1399" s="196"/>
      <c r="V1399" s="196"/>
      <c r="W1399" s="196"/>
      <c r="X1399" s="196"/>
      <c r="Y1399" s="196"/>
      <c r="Z1399" s="196"/>
      <c r="AA1399" s="196"/>
      <c r="AB1399" s="196"/>
      <c r="AC1399" s="115"/>
      <c r="AD1399" s="115"/>
      <c r="AE1399" s="115"/>
      <c r="AF1399" s="115"/>
      <c r="AG1399" s="115"/>
      <c r="AH1399" s="115"/>
      <c r="AI1399" s="115"/>
      <c r="AJ1399" s="115"/>
      <c r="AK1399" s="115"/>
      <c r="AL1399" s="115"/>
      <c r="AM1399" s="115"/>
    </row>
    <row r="1400" spans="1:39" x14ac:dyDescent="0.25">
      <c r="A1400" s="112"/>
      <c r="B1400" s="113"/>
      <c r="C1400" s="112"/>
      <c r="D1400" s="115"/>
      <c r="E1400" s="115"/>
      <c r="F1400" s="115"/>
      <c r="G1400" s="185"/>
      <c r="H1400" s="185"/>
      <c r="I1400" s="196"/>
      <c r="J1400" s="196"/>
      <c r="K1400" s="196"/>
      <c r="L1400" s="196"/>
      <c r="M1400" s="196"/>
      <c r="N1400" s="196"/>
      <c r="O1400" s="196"/>
      <c r="P1400" s="196"/>
      <c r="Q1400" s="196"/>
      <c r="R1400" s="196"/>
      <c r="S1400" s="196"/>
      <c r="T1400" s="196"/>
      <c r="U1400" s="196"/>
      <c r="V1400" s="196"/>
      <c r="W1400" s="196"/>
      <c r="X1400" s="196"/>
      <c r="Y1400" s="196"/>
      <c r="Z1400" s="196"/>
      <c r="AA1400" s="196"/>
      <c r="AB1400" s="196"/>
      <c r="AC1400" s="115"/>
      <c r="AD1400" s="115"/>
      <c r="AE1400" s="115"/>
      <c r="AF1400" s="115"/>
      <c r="AG1400" s="115"/>
      <c r="AH1400" s="115"/>
      <c r="AI1400" s="115"/>
      <c r="AJ1400" s="115"/>
      <c r="AK1400" s="115"/>
      <c r="AL1400" s="115"/>
      <c r="AM1400" s="115"/>
    </row>
    <row r="1401" spans="1:39" x14ac:dyDescent="0.25">
      <c r="A1401" s="112"/>
      <c r="B1401" s="113"/>
      <c r="C1401" s="112"/>
      <c r="D1401" s="115"/>
      <c r="E1401" s="115"/>
      <c r="F1401" s="115"/>
      <c r="G1401" s="185"/>
      <c r="H1401" s="185"/>
      <c r="I1401" s="196"/>
      <c r="J1401" s="196"/>
      <c r="K1401" s="196"/>
      <c r="L1401" s="196"/>
      <c r="M1401" s="196"/>
      <c r="N1401" s="196"/>
      <c r="O1401" s="196"/>
      <c r="P1401" s="196"/>
      <c r="Q1401" s="196"/>
      <c r="R1401" s="196"/>
      <c r="S1401" s="196"/>
      <c r="T1401" s="196"/>
      <c r="U1401" s="196"/>
      <c r="V1401" s="196"/>
      <c r="W1401" s="196"/>
      <c r="X1401" s="196"/>
      <c r="Y1401" s="196"/>
      <c r="Z1401" s="196"/>
      <c r="AA1401" s="196"/>
      <c r="AB1401" s="196"/>
      <c r="AC1401" s="115"/>
      <c r="AD1401" s="115"/>
      <c r="AE1401" s="115"/>
      <c r="AF1401" s="115"/>
      <c r="AG1401" s="115"/>
      <c r="AH1401" s="115"/>
      <c r="AI1401" s="115"/>
      <c r="AJ1401" s="115"/>
      <c r="AK1401" s="115"/>
      <c r="AL1401" s="115"/>
      <c r="AM1401" s="115"/>
    </row>
    <row r="1402" spans="1:39" x14ac:dyDescent="0.25">
      <c r="A1402" s="112"/>
      <c r="B1402" s="113"/>
      <c r="C1402" s="112"/>
      <c r="D1402" s="115"/>
      <c r="E1402" s="115"/>
      <c r="F1402" s="115"/>
      <c r="G1402" s="185"/>
      <c r="H1402" s="185"/>
      <c r="I1402" s="196"/>
      <c r="J1402" s="196"/>
      <c r="K1402" s="196"/>
      <c r="L1402" s="196"/>
      <c r="M1402" s="196"/>
      <c r="N1402" s="196"/>
      <c r="O1402" s="196"/>
      <c r="P1402" s="196"/>
      <c r="Q1402" s="196"/>
      <c r="R1402" s="196"/>
      <c r="S1402" s="196"/>
      <c r="T1402" s="196"/>
      <c r="U1402" s="196"/>
      <c r="V1402" s="196"/>
      <c r="W1402" s="196"/>
      <c r="X1402" s="196"/>
      <c r="Y1402" s="196"/>
      <c r="Z1402" s="196"/>
      <c r="AA1402" s="196"/>
      <c r="AB1402" s="196"/>
      <c r="AC1402" s="115"/>
      <c r="AD1402" s="115"/>
      <c r="AE1402" s="115"/>
      <c r="AF1402" s="115"/>
      <c r="AG1402" s="115"/>
      <c r="AH1402" s="115"/>
      <c r="AI1402" s="115"/>
      <c r="AJ1402" s="115"/>
      <c r="AK1402" s="115"/>
      <c r="AL1402" s="115"/>
      <c r="AM1402" s="115"/>
    </row>
    <row r="1403" spans="1:39" x14ac:dyDescent="0.25">
      <c r="A1403" s="112"/>
      <c r="B1403" s="113"/>
      <c r="C1403" s="112"/>
      <c r="D1403" s="115"/>
      <c r="E1403" s="115"/>
      <c r="F1403" s="115"/>
      <c r="G1403" s="185"/>
      <c r="H1403" s="185"/>
      <c r="I1403" s="196"/>
      <c r="J1403" s="196"/>
      <c r="K1403" s="196"/>
      <c r="L1403" s="196"/>
      <c r="M1403" s="196"/>
      <c r="N1403" s="196"/>
      <c r="O1403" s="196"/>
      <c r="P1403" s="196"/>
      <c r="Q1403" s="196"/>
      <c r="R1403" s="196"/>
      <c r="S1403" s="196"/>
      <c r="T1403" s="196"/>
      <c r="U1403" s="196"/>
      <c r="V1403" s="196"/>
      <c r="W1403" s="196"/>
      <c r="X1403" s="196"/>
      <c r="Y1403" s="196"/>
      <c r="Z1403" s="196"/>
      <c r="AA1403" s="196"/>
      <c r="AB1403" s="196"/>
      <c r="AC1403" s="115"/>
      <c r="AD1403" s="115"/>
      <c r="AE1403" s="115"/>
      <c r="AF1403" s="115"/>
      <c r="AG1403" s="115"/>
      <c r="AH1403" s="115"/>
      <c r="AI1403" s="115"/>
      <c r="AJ1403" s="115"/>
      <c r="AK1403" s="115"/>
      <c r="AL1403" s="115"/>
      <c r="AM1403" s="115"/>
    </row>
    <row r="1404" spans="1:39" x14ac:dyDescent="0.25">
      <c r="A1404" s="112"/>
      <c r="B1404" s="113"/>
      <c r="C1404" s="112"/>
      <c r="D1404" s="115"/>
      <c r="E1404" s="115"/>
      <c r="F1404" s="115"/>
      <c r="G1404" s="185"/>
      <c r="H1404" s="185"/>
      <c r="I1404" s="196"/>
      <c r="J1404" s="196"/>
      <c r="K1404" s="196"/>
      <c r="L1404" s="196"/>
      <c r="M1404" s="196"/>
      <c r="N1404" s="196"/>
      <c r="O1404" s="196"/>
      <c r="P1404" s="196"/>
      <c r="Q1404" s="196"/>
      <c r="R1404" s="196"/>
      <c r="S1404" s="196"/>
      <c r="T1404" s="196"/>
      <c r="U1404" s="196"/>
      <c r="V1404" s="196"/>
      <c r="W1404" s="196"/>
      <c r="X1404" s="196"/>
      <c r="Y1404" s="196"/>
      <c r="Z1404" s="196"/>
      <c r="AA1404" s="196"/>
      <c r="AB1404" s="196"/>
      <c r="AC1404" s="115"/>
      <c r="AD1404" s="115"/>
      <c r="AE1404" s="115"/>
      <c r="AF1404" s="115"/>
      <c r="AG1404" s="115"/>
      <c r="AH1404" s="115"/>
      <c r="AI1404" s="115"/>
      <c r="AJ1404" s="115"/>
      <c r="AK1404" s="115"/>
      <c r="AL1404" s="115"/>
      <c r="AM1404" s="115"/>
    </row>
    <row r="1405" spans="1:39" x14ac:dyDescent="0.25">
      <c r="A1405" s="112"/>
      <c r="B1405" s="113"/>
      <c r="C1405" s="112"/>
      <c r="D1405" s="115"/>
      <c r="E1405" s="115"/>
      <c r="F1405" s="115"/>
      <c r="G1405" s="185"/>
      <c r="H1405" s="185"/>
      <c r="I1405" s="196"/>
      <c r="J1405" s="196"/>
      <c r="K1405" s="196"/>
      <c r="L1405" s="196"/>
      <c r="M1405" s="196"/>
      <c r="N1405" s="196"/>
      <c r="O1405" s="196"/>
      <c r="P1405" s="196"/>
      <c r="Q1405" s="196"/>
      <c r="R1405" s="196"/>
      <c r="S1405" s="196"/>
      <c r="T1405" s="196"/>
      <c r="U1405" s="196"/>
      <c r="V1405" s="196"/>
      <c r="W1405" s="196"/>
      <c r="X1405" s="196"/>
      <c r="Y1405" s="196"/>
      <c r="Z1405" s="196"/>
      <c r="AA1405" s="196"/>
      <c r="AB1405" s="196"/>
      <c r="AC1405" s="115"/>
      <c r="AD1405" s="115"/>
      <c r="AE1405" s="115"/>
      <c r="AF1405" s="115"/>
      <c r="AG1405" s="115"/>
      <c r="AH1405" s="115"/>
      <c r="AI1405" s="115"/>
      <c r="AJ1405" s="115"/>
      <c r="AK1405" s="115"/>
      <c r="AL1405" s="115"/>
      <c r="AM1405" s="115"/>
    </row>
    <row r="1406" spans="1:39" x14ac:dyDescent="0.25">
      <c r="A1406" s="112"/>
      <c r="B1406" s="113"/>
      <c r="C1406" s="112"/>
      <c r="D1406" s="115"/>
      <c r="E1406" s="115"/>
      <c r="F1406" s="115"/>
      <c r="G1406" s="185"/>
      <c r="H1406" s="185"/>
      <c r="I1406" s="196"/>
      <c r="J1406" s="196"/>
      <c r="K1406" s="196"/>
      <c r="L1406" s="196"/>
      <c r="M1406" s="196"/>
      <c r="N1406" s="196"/>
      <c r="O1406" s="196"/>
      <c r="P1406" s="196"/>
      <c r="Q1406" s="196"/>
      <c r="R1406" s="196"/>
      <c r="S1406" s="196"/>
      <c r="T1406" s="196"/>
      <c r="U1406" s="196"/>
      <c r="V1406" s="196"/>
      <c r="W1406" s="196"/>
      <c r="X1406" s="196"/>
      <c r="Y1406" s="196"/>
      <c r="Z1406" s="196"/>
      <c r="AA1406" s="196"/>
      <c r="AB1406" s="196"/>
      <c r="AC1406" s="115"/>
      <c r="AD1406" s="115"/>
      <c r="AE1406" s="115"/>
      <c r="AF1406" s="115"/>
      <c r="AG1406" s="115"/>
      <c r="AH1406" s="115"/>
      <c r="AI1406" s="115"/>
      <c r="AJ1406" s="115"/>
      <c r="AK1406" s="115"/>
      <c r="AL1406" s="115"/>
      <c r="AM1406" s="115"/>
    </row>
    <row r="1407" spans="1:39" x14ac:dyDescent="0.25">
      <c r="A1407" s="112"/>
      <c r="B1407" s="113"/>
      <c r="C1407" s="112"/>
      <c r="D1407" s="115"/>
      <c r="E1407" s="115"/>
      <c r="F1407" s="115"/>
      <c r="G1407" s="185"/>
      <c r="H1407" s="185"/>
      <c r="I1407" s="196"/>
      <c r="J1407" s="196"/>
      <c r="K1407" s="196"/>
      <c r="L1407" s="196"/>
      <c r="M1407" s="196"/>
      <c r="N1407" s="196"/>
      <c r="O1407" s="196"/>
      <c r="P1407" s="196"/>
      <c r="Q1407" s="196"/>
      <c r="R1407" s="196"/>
      <c r="S1407" s="196"/>
      <c r="T1407" s="196"/>
      <c r="U1407" s="196"/>
      <c r="V1407" s="196"/>
      <c r="W1407" s="196"/>
      <c r="X1407" s="196"/>
      <c r="Y1407" s="196"/>
      <c r="Z1407" s="196"/>
      <c r="AA1407" s="196"/>
      <c r="AB1407" s="196"/>
      <c r="AC1407" s="115"/>
      <c r="AD1407" s="115"/>
      <c r="AE1407" s="115"/>
      <c r="AF1407" s="115"/>
      <c r="AG1407" s="115"/>
      <c r="AH1407" s="115"/>
      <c r="AI1407" s="115"/>
      <c r="AJ1407" s="115"/>
      <c r="AK1407" s="115"/>
      <c r="AL1407" s="115"/>
      <c r="AM1407" s="115"/>
    </row>
    <row r="1408" spans="1:39" x14ac:dyDescent="0.25">
      <c r="A1408" s="112"/>
      <c r="B1408" s="113"/>
      <c r="C1408" s="112"/>
      <c r="D1408" s="115"/>
      <c r="E1408" s="115"/>
      <c r="F1408" s="115"/>
      <c r="G1408" s="185"/>
      <c r="H1408" s="185"/>
      <c r="I1408" s="196"/>
      <c r="J1408" s="196"/>
      <c r="K1408" s="196"/>
      <c r="L1408" s="196"/>
      <c r="M1408" s="196"/>
      <c r="N1408" s="196"/>
      <c r="O1408" s="196"/>
      <c r="P1408" s="196"/>
      <c r="Q1408" s="196"/>
      <c r="R1408" s="196"/>
      <c r="S1408" s="196"/>
      <c r="T1408" s="196"/>
      <c r="U1408" s="196"/>
      <c r="V1408" s="196"/>
      <c r="W1408" s="196"/>
      <c r="X1408" s="196"/>
      <c r="Y1408" s="196"/>
      <c r="Z1408" s="196"/>
      <c r="AA1408" s="196"/>
      <c r="AB1408" s="196"/>
      <c r="AC1408" s="115"/>
      <c r="AD1408" s="115"/>
      <c r="AE1408" s="115"/>
      <c r="AF1408" s="115"/>
      <c r="AG1408" s="115"/>
      <c r="AH1408" s="115"/>
      <c r="AI1408" s="115"/>
      <c r="AJ1408" s="115"/>
      <c r="AK1408" s="115"/>
      <c r="AL1408" s="115"/>
      <c r="AM1408" s="115"/>
    </row>
    <row r="1409" spans="1:39" x14ac:dyDescent="0.25">
      <c r="A1409" s="112"/>
      <c r="B1409" s="113"/>
      <c r="C1409" s="112"/>
      <c r="D1409" s="115"/>
      <c r="E1409" s="115"/>
      <c r="F1409" s="115"/>
      <c r="G1409" s="185"/>
      <c r="H1409" s="185"/>
      <c r="I1409" s="196"/>
      <c r="J1409" s="196"/>
      <c r="K1409" s="196"/>
      <c r="L1409" s="196"/>
      <c r="M1409" s="196"/>
      <c r="N1409" s="196"/>
      <c r="O1409" s="196"/>
      <c r="P1409" s="196"/>
      <c r="Q1409" s="196"/>
      <c r="R1409" s="196"/>
      <c r="S1409" s="196"/>
      <c r="T1409" s="196"/>
      <c r="U1409" s="196"/>
      <c r="V1409" s="196"/>
      <c r="W1409" s="196"/>
      <c r="X1409" s="196"/>
      <c r="Y1409" s="196"/>
      <c r="Z1409" s="196"/>
      <c r="AA1409" s="196"/>
      <c r="AB1409" s="196"/>
      <c r="AC1409" s="115"/>
      <c r="AD1409" s="115"/>
      <c r="AE1409" s="115"/>
      <c r="AF1409" s="115"/>
      <c r="AG1409" s="115"/>
      <c r="AH1409" s="115"/>
      <c r="AI1409" s="115"/>
      <c r="AJ1409" s="115"/>
      <c r="AK1409" s="115"/>
      <c r="AL1409" s="115"/>
      <c r="AM1409" s="115"/>
    </row>
    <row r="1410" spans="1:39" x14ac:dyDescent="0.25">
      <c r="A1410" s="112"/>
      <c r="B1410" s="113"/>
      <c r="C1410" s="112"/>
      <c r="D1410" s="115"/>
      <c r="E1410" s="115"/>
      <c r="F1410" s="115"/>
      <c r="G1410" s="185"/>
      <c r="H1410" s="185"/>
      <c r="I1410" s="196"/>
      <c r="J1410" s="196"/>
      <c r="K1410" s="196"/>
      <c r="L1410" s="196"/>
      <c r="M1410" s="196"/>
      <c r="N1410" s="196"/>
      <c r="O1410" s="196"/>
      <c r="P1410" s="196"/>
      <c r="Q1410" s="196"/>
      <c r="R1410" s="196"/>
      <c r="S1410" s="196"/>
      <c r="T1410" s="196"/>
      <c r="U1410" s="196"/>
      <c r="V1410" s="196"/>
      <c r="W1410" s="196"/>
      <c r="X1410" s="196"/>
      <c r="Y1410" s="196"/>
      <c r="Z1410" s="196"/>
      <c r="AA1410" s="196"/>
      <c r="AB1410" s="196"/>
      <c r="AC1410" s="115"/>
      <c r="AD1410" s="115"/>
      <c r="AE1410" s="115"/>
      <c r="AF1410" s="115"/>
      <c r="AG1410" s="115"/>
      <c r="AH1410" s="115"/>
      <c r="AI1410" s="115"/>
      <c r="AJ1410" s="115"/>
      <c r="AK1410" s="115"/>
      <c r="AL1410" s="115"/>
      <c r="AM1410" s="115"/>
    </row>
    <row r="1411" spans="1:39" x14ac:dyDescent="0.25">
      <c r="A1411" s="112"/>
      <c r="B1411" s="113"/>
      <c r="C1411" s="112"/>
      <c r="D1411" s="115"/>
      <c r="E1411" s="115"/>
      <c r="F1411" s="115"/>
      <c r="G1411" s="185"/>
      <c r="H1411" s="185"/>
      <c r="I1411" s="196"/>
      <c r="J1411" s="196"/>
      <c r="K1411" s="196"/>
      <c r="L1411" s="196"/>
      <c r="M1411" s="196"/>
      <c r="N1411" s="196"/>
      <c r="O1411" s="196"/>
      <c r="P1411" s="196"/>
      <c r="Q1411" s="196"/>
      <c r="R1411" s="196"/>
      <c r="S1411" s="196"/>
      <c r="T1411" s="196"/>
      <c r="U1411" s="196"/>
      <c r="V1411" s="196"/>
      <c r="W1411" s="196"/>
      <c r="X1411" s="196"/>
      <c r="Y1411" s="196"/>
      <c r="Z1411" s="196"/>
      <c r="AA1411" s="196"/>
      <c r="AB1411" s="196"/>
      <c r="AC1411" s="115"/>
      <c r="AD1411" s="115"/>
      <c r="AE1411" s="115"/>
      <c r="AF1411" s="115"/>
      <c r="AG1411" s="115"/>
      <c r="AH1411" s="115"/>
      <c r="AI1411" s="115"/>
      <c r="AJ1411" s="115"/>
      <c r="AK1411" s="115"/>
      <c r="AL1411" s="115"/>
      <c r="AM1411" s="115"/>
    </row>
    <row r="1412" spans="1:39" x14ac:dyDescent="0.25">
      <c r="A1412" s="112"/>
      <c r="B1412" s="113"/>
      <c r="C1412" s="112"/>
      <c r="D1412" s="115"/>
      <c r="E1412" s="115"/>
      <c r="F1412" s="115"/>
      <c r="G1412" s="185"/>
      <c r="H1412" s="185"/>
      <c r="I1412" s="196"/>
      <c r="J1412" s="196"/>
      <c r="K1412" s="196"/>
      <c r="L1412" s="196"/>
      <c r="M1412" s="196"/>
      <c r="N1412" s="196"/>
      <c r="O1412" s="196"/>
      <c r="P1412" s="196"/>
      <c r="Q1412" s="196"/>
      <c r="R1412" s="196"/>
      <c r="S1412" s="196"/>
      <c r="T1412" s="196"/>
      <c r="U1412" s="196"/>
      <c r="V1412" s="196"/>
      <c r="W1412" s="196"/>
      <c r="X1412" s="196"/>
      <c r="Y1412" s="196"/>
      <c r="Z1412" s="196"/>
      <c r="AA1412" s="196"/>
      <c r="AB1412" s="196"/>
      <c r="AC1412" s="115"/>
      <c r="AD1412" s="115"/>
      <c r="AE1412" s="115"/>
      <c r="AF1412" s="115"/>
      <c r="AG1412" s="115"/>
      <c r="AH1412" s="115"/>
      <c r="AI1412" s="115"/>
      <c r="AJ1412" s="115"/>
      <c r="AK1412" s="115"/>
      <c r="AL1412" s="115"/>
      <c r="AM1412" s="115"/>
    </row>
    <row r="1413" spans="1:39" x14ac:dyDescent="0.25">
      <c r="A1413" s="112"/>
      <c r="B1413" s="113"/>
      <c r="C1413" s="112"/>
      <c r="D1413" s="115"/>
      <c r="E1413" s="115"/>
      <c r="F1413" s="115"/>
      <c r="G1413" s="185"/>
      <c r="H1413" s="185"/>
      <c r="I1413" s="196"/>
      <c r="J1413" s="196"/>
      <c r="K1413" s="196"/>
      <c r="L1413" s="196"/>
      <c r="M1413" s="196"/>
      <c r="N1413" s="196"/>
      <c r="O1413" s="196"/>
      <c r="P1413" s="196"/>
      <c r="Q1413" s="196"/>
      <c r="R1413" s="196"/>
      <c r="S1413" s="196"/>
      <c r="T1413" s="196"/>
      <c r="U1413" s="196"/>
      <c r="V1413" s="196"/>
      <c r="W1413" s="196"/>
      <c r="X1413" s="196"/>
      <c r="Y1413" s="196"/>
      <c r="Z1413" s="196"/>
      <c r="AA1413" s="196"/>
      <c r="AB1413" s="196"/>
      <c r="AC1413" s="115"/>
      <c r="AD1413" s="115"/>
      <c r="AE1413" s="115"/>
      <c r="AF1413" s="115"/>
      <c r="AG1413" s="115"/>
      <c r="AH1413" s="115"/>
      <c r="AI1413" s="115"/>
      <c r="AJ1413" s="115"/>
      <c r="AK1413" s="115"/>
      <c r="AL1413" s="115"/>
      <c r="AM1413" s="115"/>
    </row>
    <row r="1414" spans="1:39" x14ac:dyDescent="0.25">
      <c r="A1414" s="112"/>
      <c r="B1414" s="113"/>
      <c r="C1414" s="112"/>
      <c r="D1414" s="115"/>
      <c r="E1414" s="115"/>
      <c r="F1414" s="115"/>
      <c r="G1414" s="185"/>
      <c r="H1414" s="185"/>
      <c r="I1414" s="196"/>
      <c r="J1414" s="196"/>
      <c r="K1414" s="196"/>
      <c r="L1414" s="196"/>
      <c r="M1414" s="196"/>
      <c r="N1414" s="196"/>
      <c r="O1414" s="196"/>
      <c r="P1414" s="196"/>
      <c r="Q1414" s="196"/>
      <c r="R1414" s="196"/>
      <c r="S1414" s="196"/>
      <c r="T1414" s="196"/>
      <c r="U1414" s="196"/>
      <c r="V1414" s="196"/>
      <c r="W1414" s="196"/>
      <c r="X1414" s="196"/>
      <c r="Y1414" s="196"/>
      <c r="Z1414" s="196"/>
      <c r="AA1414" s="196"/>
      <c r="AB1414" s="196"/>
      <c r="AC1414" s="115"/>
      <c r="AD1414" s="115"/>
      <c r="AE1414" s="115"/>
      <c r="AF1414" s="115"/>
      <c r="AG1414" s="115"/>
      <c r="AH1414" s="115"/>
      <c r="AI1414" s="115"/>
      <c r="AJ1414" s="115"/>
      <c r="AK1414" s="115"/>
      <c r="AL1414" s="115"/>
      <c r="AM1414" s="115"/>
    </row>
    <row r="1415" spans="1:39" x14ac:dyDescent="0.25">
      <c r="A1415" s="112"/>
      <c r="B1415" s="113"/>
      <c r="C1415" s="112"/>
      <c r="D1415" s="115"/>
      <c r="E1415" s="115"/>
      <c r="F1415" s="115"/>
      <c r="G1415" s="185"/>
      <c r="H1415" s="185"/>
      <c r="I1415" s="196"/>
      <c r="J1415" s="196"/>
      <c r="K1415" s="196"/>
      <c r="L1415" s="196"/>
      <c r="M1415" s="196"/>
      <c r="N1415" s="196"/>
      <c r="O1415" s="196"/>
      <c r="P1415" s="196"/>
      <c r="Q1415" s="196"/>
      <c r="R1415" s="196"/>
      <c r="S1415" s="196"/>
      <c r="T1415" s="196"/>
      <c r="U1415" s="196"/>
      <c r="V1415" s="196"/>
      <c r="W1415" s="196"/>
      <c r="X1415" s="196"/>
      <c r="Y1415" s="196"/>
      <c r="Z1415" s="196"/>
      <c r="AA1415" s="196"/>
      <c r="AB1415" s="196"/>
      <c r="AC1415" s="115"/>
      <c r="AD1415" s="115"/>
      <c r="AE1415" s="115"/>
      <c r="AF1415" s="115"/>
      <c r="AG1415" s="115"/>
      <c r="AH1415" s="115"/>
      <c r="AI1415" s="115"/>
      <c r="AJ1415" s="115"/>
      <c r="AK1415" s="115"/>
      <c r="AL1415" s="115"/>
      <c r="AM1415" s="115"/>
    </row>
    <row r="1416" spans="1:39" x14ac:dyDescent="0.25">
      <c r="A1416" s="112"/>
      <c r="B1416" s="113"/>
      <c r="C1416" s="112"/>
      <c r="D1416" s="115"/>
      <c r="E1416" s="115"/>
      <c r="F1416" s="115"/>
      <c r="G1416" s="185"/>
      <c r="H1416" s="185"/>
      <c r="I1416" s="196"/>
      <c r="J1416" s="196"/>
      <c r="K1416" s="196"/>
      <c r="L1416" s="196"/>
      <c r="M1416" s="196"/>
      <c r="N1416" s="196"/>
      <c r="O1416" s="196"/>
      <c r="P1416" s="196"/>
      <c r="Q1416" s="196"/>
      <c r="R1416" s="196"/>
      <c r="S1416" s="196"/>
      <c r="T1416" s="196"/>
      <c r="U1416" s="196"/>
      <c r="V1416" s="196"/>
      <c r="W1416" s="196"/>
      <c r="X1416" s="196"/>
      <c r="Y1416" s="196"/>
      <c r="Z1416" s="196"/>
      <c r="AA1416" s="196"/>
      <c r="AB1416" s="196"/>
      <c r="AC1416" s="115"/>
      <c r="AD1416" s="115"/>
      <c r="AE1416" s="115"/>
      <c r="AF1416" s="115"/>
      <c r="AG1416" s="115"/>
      <c r="AH1416" s="115"/>
      <c r="AI1416" s="115"/>
      <c r="AJ1416" s="115"/>
      <c r="AK1416" s="115"/>
      <c r="AL1416" s="115"/>
      <c r="AM1416" s="115"/>
    </row>
    <row r="1417" spans="1:39" x14ac:dyDescent="0.25">
      <c r="A1417" s="112"/>
      <c r="B1417" s="113"/>
      <c r="C1417" s="112"/>
      <c r="D1417" s="115"/>
      <c r="E1417" s="115"/>
      <c r="F1417" s="115"/>
      <c r="G1417" s="185"/>
      <c r="H1417" s="185"/>
      <c r="I1417" s="196"/>
      <c r="J1417" s="196"/>
      <c r="K1417" s="196"/>
      <c r="L1417" s="196"/>
      <c r="M1417" s="196"/>
      <c r="N1417" s="196"/>
      <c r="O1417" s="196"/>
      <c r="P1417" s="196"/>
      <c r="Q1417" s="196"/>
      <c r="R1417" s="196"/>
      <c r="S1417" s="196"/>
      <c r="T1417" s="196"/>
      <c r="U1417" s="196"/>
      <c r="V1417" s="196"/>
      <c r="W1417" s="196"/>
      <c r="X1417" s="196"/>
      <c r="Y1417" s="196"/>
      <c r="Z1417" s="196"/>
      <c r="AA1417" s="196"/>
      <c r="AB1417" s="196"/>
      <c r="AC1417" s="115"/>
      <c r="AD1417" s="115"/>
      <c r="AE1417" s="115"/>
      <c r="AF1417" s="115"/>
      <c r="AG1417" s="115"/>
      <c r="AH1417" s="115"/>
      <c r="AI1417" s="115"/>
      <c r="AJ1417" s="115"/>
      <c r="AK1417" s="115"/>
      <c r="AL1417" s="115"/>
      <c r="AM1417" s="115"/>
    </row>
    <row r="1418" spans="1:39" x14ac:dyDescent="0.25">
      <c r="A1418" s="112"/>
      <c r="B1418" s="113"/>
      <c r="C1418" s="112"/>
      <c r="D1418" s="115"/>
      <c r="E1418" s="115"/>
      <c r="F1418" s="115"/>
      <c r="G1418" s="185"/>
      <c r="H1418" s="185"/>
      <c r="I1418" s="196"/>
      <c r="J1418" s="196"/>
      <c r="K1418" s="196"/>
      <c r="L1418" s="196"/>
      <c r="M1418" s="196"/>
      <c r="N1418" s="196"/>
      <c r="O1418" s="196"/>
      <c r="P1418" s="196"/>
      <c r="Q1418" s="196"/>
      <c r="R1418" s="196"/>
      <c r="S1418" s="196"/>
      <c r="T1418" s="196"/>
      <c r="U1418" s="196"/>
      <c r="V1418" s="196"/>
      <c r="W1418" s="196"/>
      <c r="X1418" s="196"/>
      <c r="Y1418" s="196"/>
      <c r="Z1418" s="196"/>
      <c r="AA1418" s="196"/>
      <c r="AB1418" s="196"/>
      <c r="AC1418" s="115"/>
      <c r="AD1418" s="115"/>
      <c r="AE1418" s="115"/>
      <c r="AF1418" s="115"/>
      <c r="AG1418" s="115"/>
      <c r="AH1418" s="115"/>
      <c r="AI1418" s="115"/>
      <c r="AJ1418" s="115"/>
      <c r="AK1418" s="115"/>
      <c r="AL1418" s="115"/>
      <c r="AM1418" s="115"/>
    </row>
    <row r="1419" spans="1:39" x14ac:dyDescent="0.25">
      <c r="A1419" s="112"/>
      <c r="B1419" s="113"/>
      <c r="C1419" s="112"/>
      <c r="D1419" s="115"/>
      <c r="E1419" s="115"/>
      <c r="F1419" s="115"/>
      <c r="G1419" s="185"/>
      <c r="H1419" s="185"/>
      <c r="I1419" s="196"/>
      <c r="J1419" s="196"/>
      <c r="K1419" s="196"/>
      <c r="L1419" s="196"/>
      <c r="M1419" s="196"/>
      <c r="N1419" s="196"/>
      <c r="O1419" s="196"/>
      <c r="P1419" s="196"/>
      <c r="Q1419" s="196"/>
      <c r="R1419" s="196"/>
      <c r="S1419" s="196"/>
      <c r="T1419" s="196"/>
      <c r="U1419" s="196"/>
      <c r="V1419" s="196"/>
      <c r="W1419" s="196"/>
      <c r="X1419" s="196"/>
      <c r="Y1419" s="196"/>
      <c r="Z1419" s="196"/>
      <c r="AA1419" s="196"/>
      <c r="AB1419" s="196"/>
      <c r="AC1419" s="115"/>
      <c r="AD1419" s="115"/>
      <c r="AE1419" s="115"/>
      <c r="AF1419" s="115"/>
      <c r="AG1419" s="115"/>
      <c r="AH1419" s="115"/>
      <c r="AI1419" s="115"/>
      <c r="AJ1419" s="115"/>
      <c r="AK1419" s="115"/>
      <c r="AL1419" s="115"/>
      <c r="AM1419" s="115"/>
    </row>
    <row r="1420" spans="1:39" x14ac:dyDescent="0.25">
      <c r="A1420" s="112"/>
      <c r="B1420" s="113"/>
      <c r="C1420" s="112"/>
      <c r="D1420" s="115"/>
      <c r="E1420" s="115"/>
      <c r="F1420" s="115"/>
      <c r="G1420" s="185"/>
      <c r="H1420" s="185"/>
      <c r="I1420" s="196"/>
      <c r="J1420" s="196"/>
      <c r="K1420" s="196"/>
      <c r="L1420" s="196"/>
      <c r="M1420" s="196"/>
      <c r="N1420" s="196"/>
      <c r="O1420" s="196"/>
      <c r="P1420" s="196"/>
      <c r="Q1420" s="196"/>
      <c r="R1420" s="196"/>
      <c r="S1420" s="196"/>
      <c r="T1420" s="196"/>
      <c r="U1420" s="196"/>
      <c r="V1420" s="196"/>
      <c r="W1420" s="196"/>
      <c r="X1420" s="196"/>
      <c r="Y1420" s="196"/>
      <c r="Z1420" s="196"/>
      <c r="AA1420" s="196"/>
      <c r="AB1420" s="196"/>
      <c r="AC1420" s="115"/>
      <c r="AD1420" s="115"/>
      <c r="AE1420" s="115"/>
      <c r="AF1420" s="115"/>
      <c r="AG1420" s="115"/>
      <c r="AH1420" s="115"/>
      <c r="AI1420" s="115"/>
      <c r="AJ1420" s="115"/>
      <c r="AK1420" s="115"/>
      <c r="AL1420" s="115"/>
      <c r="AM1420" s="115"/>
    </row>
    <row r="1421" spans="1:39" x14ac:dyDescent="0.25">
      <c r="A1421" s="112"/>
      <c r="B1421" s="113"/>
      <c r="C1421" s="112"/>
      <c r="D1421" s="115"/>
      <c r="E1421" s="115"/>
      <c r="F1421" s="115"/>
      <c r="G1421" s="185"/>
      <c r="H1421" s="185"/>
      <c r="I1421" s="196"/>
      <c r="J1421" s="196"/>
      <c r="K1421" s="196"/>
      <c r="L1421" s="196"/>
      <c r="M1421" s="196"/>
      <c r="N1421" s="196"/>
      <c r="O1421" s="196"/>
      <c r="P1421" s="196"/>
      <c r="Q1421" s="196"/>
      <c r="R1421" s="196"/>
      <c r="S1421" s="196"/>
      <c r="T1421" s="196"/>
      <c r="U1421" s="196"/>
      <c r="V1421" s="196"/>
      <c r="W1421" s="196"/>
      <c r="X1421" s="196"/>
      <c r="Y1421" s="196"/>
      <c r="Z1421" s="196"/>
      <c r="AA1421" s="196"/>
      <c r="AB1421" s="196"/>
      <c r="AC1421" s="115"/>
      <c r="AD1421" s="115"/>
      <c r="AE1421" s="115"/>
      <c r="AF1421" s="115"/>
      <c r="AG1421" s="115"/>
      <c r="AH1421" s="115"/>
      <c r="AI1421" s="115"/>
      <c r="AJ1421" s="115"/>
      <c r="AK1421" s="115"/>
      <c r="AL1421" s="115"/>
      <c r="AM1421" s="115"/>
    </row>
    <row r="1422" spans="1:39" x14ac:dyDescent="0.25">
      <c r="A1422" s="112"/>
      <c r="B1422" s="113"/>
      <c r="C1422" s="112"/>
      <c r="D1422" s="115"/>
      <c r="E1422" s="115"/>
      <c r="F1422" s="115"/>
      <c r="G1422" s="185"/>
      <c r="H1422" s="185"/>
      <c r="I1422" s="196"/>
      <c r="J1422" s="196"/>
      <c r="K1422" s="196"/>
      <c r="L1422" s="196"/>
      <c r="M1422" s="196"/>
      <c r="N1422" s="196"/>
      <c r="O1422" s="196"/>
      <c r="P1422" s="196"/>
      <c r="Q1422" s="196"/>
      <c r="R1422" s="196"/>
      <c r="S1422" s="196"/>
      <c r="T1422" s="196"/>
      <c r="U1422" s="196"/>
      <c r="V1422" s="196"/>
      <c r="W1422" s="196"/>
      <c r="X1422" s="196"/>
      <c r="Y1422" s="196"/>
      <c r="Z1422" s="196"/>
      <c r="AA1422" s="196"/>
      <c r="AB1422" s="196"/>
      <c r="AC1422" s="115"/>
      <c r="AD1422" s="115"/>
      <c r="AE1422" s="115"/>
      <c r="AF1422" s="115"/>
      <c r="AG1422" s="115"/>
      <c r="AH1422" s="115"/>
      <c r="AI1422" s="115"/>
      <c r="AJ1422" s="115"/>
      <c r="AK1422" s="115"/>
      <c r="AL1422" s="115"/>
      <c r="AM1422" s="115"/>
    </row>
    <row r="1423" spans="1:39" x14ac:dyDescent="0.25">
      <c r="A1423" s="112"/>
      <c r="B1423" s="113"/>
      <c r="C1423" s="112"/>
      <c r="D1423" s="115"/>
      <c r="E1423" s="115"/>
      <c r="F1423" s="115"/>
      <c r="G1423" s="185"/>
      <c r="H1423" s="185"/>
      <c r="I1423" s="196"/>
      <c r="J1423" s="196"/>
      <c r="K1423" s="196"/>
      <c r="L1423" s="196"/>
      <c r="M1423" s="196"/>
      <c r="N1423" s="196"/>
      <c r="O1423" s="196"/>
      <c r="P1423" s="196"/>
      <c r="Q1423" s="196"/>
      <c r="R1423" s="196"/>
      <c r="S1423" s="196"/>
      <c r="T1423" s="196"/>
      <c r="U1423" s="196"/>
      <c r="V1423" s="196"/>
      <c r="W1423" s="196"/>
      <c r="X1423" s="196"/>
      <c r="Y1423" s="196"/>
      <c r="Z1423" s="196"/>
      <c r="AA1423" s="196"/>
      <c r="AB1423" s="196"/>
      <c r="AC1423" s="115"/>
      <c r="AD1423" s="115"/>
      <c r="AE1423" s="115"/>
      <c r="AF1423" s="115"/>
      <c r="AG1423" s="115"/>
      <c r="AH1423" s="115"/>
      <c r="AI1423" s="115"/>
      <c r="AJ1423" s="115"/>
      <c r="AK1423" s="115"/>
      <c r="AL1423" s="115"/>
      <c r="AM1423" s="115"/>
    </row>
    <row r="1424" spans="1:39" x14ac:dyDescent="0.25">
      <c r="A1424" s="112"/>
      <c r="B1424" s="113"/>
      <c r="C1424" s="112"/>
      <c r="D1424" s="115"/>
      <c r="E1424" s="115"/>
      <c r="F1424" s="115"/>
      <c r="G1424" s="185"/>
      <c r="H1424" s="185"/>
      <c r="I1424" s="196"/>
      <c r="J1424" s="196"/>
      <c r="K1424" s="196"/>
      <c r="L1424" s="196"/>
      <c r="M1424" s="196"/>
      <c r="N1424" s="196"/>
      <c r="O1424" s="196"/>
      <c r="P1424" s="196"/>
      <c r="Q1424" s="196"/>
      <c r="R1424" s="196"/>
      <c r="S1424" s="196"/>
      <c r="T1424" s="196"/>
      <c r="U1424" s="196"/>
      <c r="V1424" s="196"/>
      <c r="W1424" s="196"/>
      <c r="X1424" s="196"/>
      <c r="Y1424" s="196"/>
      <c r="Z1424" s="196"/>
      <c r="AA1424" s="196"/>
      <c r="AB1424" s="196"/>
      <c r="AC1424" s="115"/>
      <c r="AD1424" s="115"/>
      <c r="AE1424" s="115"/>
      <c r="AF1424" s="115"/>
      <c r="AG1424" s="115"/>
      <c r="AH1424" s="115"/>
      <c r="AI1424" s="115"/>
      <c r="AJ1424" s="115"/>
      <c r="AK1424" s="115"/>
      <c r="AL1424" s="115"/>
      <c r="AM1424" s="115"/>
    </row>
    <row r="1425" spans="1:39" x14ac:dyDescent="0.25">
      <c r="A1425" s="112"/>
      <c r="B1425" s="113"/>
      <c r="C1425" s="112"/>
      <c r="D1425" s="115"/>
      <c r="E1425" s="115"/>
      <c r="F1425" s="115"/>
      <c r="G1425" s="185"/>
      <c r="H1425" s="185"/>
      <c r="I1425" s="196"/>
      <c r="J1425" s="196"/>
      <c r="K1425" s="196"/>
      <c r="L1425" s="196"/>
      <c r="M1425" s="196"/>
      <c r="N1425" s="196"/>
      <c r="O1425" s="196"/>
      <c r="P1425" s="196"/>
      <c r="Q1425" s="196"/>
      <c r="R1425" s="196"/>
      <c r="S1425" s="196"/>
      <c r="T1425" s="196"/>
      <c r="U1425" s="196"/>
      <c r="V1425" s="196"/>
      <c r="W1425" s="196"/>
      <c r="X1425" s="196"/>
      <c r="Y1425" s="196"/>
      <c r="Z1425" s="196"/>
      <c r="AA1425" s="196"/>
      <c r="AB1425" s="196"/>
      <c r="AC1425" s="115"/>
      <c r="AD1425" s="115"/>
      <c r="AE1425" s="115"/>
      <c r="AF1425" s="115"/>
      <c r="AG1425" s="115"/>
      <c r="AH1425" s="115"/>
      <c r="AI1425" s="115"/>
      <c r="AJ1425" s="115"/>
      <c r="AK1425" s="115"/>
      <c r="AL1425" s="115"/>
      <c r="AM1425" s="115"/>
    </row>
    <row r="1426" spans="1:39" x14ac:dyDescent="0.25">
      <c r="A1426" s="112"/>
      <c r="B1426" s="113"/>
      <c r="C1426" s="112"/>
      <c r="D1426" s="115"/>
      <c r="E1426" s="115"/>
      <c r="F1426" s="115"/>
      <c r="G1426" s="185"/>
      <c r="H1426" s="185"/>
      <c r="I1426" s="196"/>
      <c r="J1426" s="196"/>
      <c r="K1426" s="196"/>
      <c r="L1426" s="196"/>
      <c r="M1426" s="196"/>
      <c r="N1426" s="196"/>
      <c r="O1426" s="196"/>
      <c r="P1426" s="196"/>
      <c r="Q1426" s="196"/>
      <c r="R1426" s="196"/>
      <c r="S1426" s="196"/>
      <c r="T1426" s="196"/>
      <c r="U1426" s="196"/>
      <c r="V1426" s="196"/>
      <c r="W1426" s="196"/>
      <c r="X1426" s="196"/>
      <c r="Y1426" s="196"/>
      <c r="Z1426" s="196"/>
      <c r="AA1426" s="196"/>
      <c r="AB1426" s="196"/>
      <c r="AC1426" s="115"/>
      <c r="AD1426" s="115"/>
      <c r="AE1426" s="115"/>
      <c r="AF1426" s="115"/>
      <c r="AG1426" s="115"/>
      <c r="AH1426" s="115"/>
      <c r="AI1426" s="115"/>
      <c r="AJ1426" s="115"/>
      <c r="AK1426" s="115"/>
      <c r="AL1426" s="115"/>
      <c r="AM1426" s="115"/>
    </row>
    <row r="1427" spans="1:39" x14ac:dyDescent="0.25">
      <c r="A1427" s="112"/>
      <c r="B1427" s="113"/>
      <c r="C1427" s="112"/>
      <c r="D1427" s="115"/>
      <c r="E1427" s="115"/>
      <c r="F1427" s="115"/>
      <c r="G1427" s="185"/>
      <c r="H1427" s="185"/>
      <c r="I1427" s="196"/>
      <c r="J1427" s="196"/>
      <c r="K1427" s="196"/>
      <c r="L1427" s="196"/>
      <c r="M1427" s="196"/>
      <c r="N1427" s="196"/>
      <c r="O1427" s="196"/>
      <c r="P1427" s="196"/>
      <c r="Q1427" s="196"/>
      <c r="R1427" s="196"/>
      <c r="S1427" s="196"/>
      <c r="T1427" s="196"/>
      <c r="U1427" s="196"/>
      <c r="V1427" s="196"/>
      <c r="W1427" s="196"/>
      <c r="X1427" s="196"/>
      <c r="Y1427" s="196"/>
      <c r="Z1427" s="196"/>
      <c r="AA1427" s="196"/>
      <c r="AB1427" s="196"/>
      <c r="AC1427" s="115"/>
      <c r="AD1427" s="115"/>
      <c r="AE1427" s="115"/>
      <c r="AF1427" s="115"/>
      <c r="AG1427" s="115"/>
      <c r="AH1427" s="115"/>
      <c r="AI1427" s="115"/>
      <c r="AJ1427" s="115"/>
      <c r="AK1427" s="115"/>
      <c r="AL1427" s="115"/>
      <c r="AM1427" s="115"/>
    </row>
    <row r="1428" spans="1:39" x14ac:dyDescent="0.25">
      <c r="A1428" s="112"/>
      <c r="B1428" s="113"/>
      <c r="C1428" s="112"/>
      <c r="D1428" s="115"/>
      <c r="E1428" s="115"/>
      <c r="F1428" s="115"/>
      <c r="G1428" s="185"/>
      <c r="H1428" s="185"/>
      <c r="I1428" s="196"/>
      <c r="J1428" s="196"/>
      <c r="K1428" s="196"/>
      <c r="L1428" s="196"/>
      <c r="M1428" s="196"/>
      <c r="N1428" s="196"/>
      <c r="O1428" s="196"/>
      <c r="P1428" s="196"/>
      <c r="Q1428" s="196"/>
      <c r="R1428" s="196"/>
      <c r="S1428" s="196"/>
      <c r="T1428" s="196"/>
      <c r="U1428" s="196"/>
      <c r="V1428" s="196"/>
      <c r="W1428" s="196"/>
      <c r="X1428" s="196"/>
      <c r="Y1428" s="196"/>
      <c r="Z1428" s="196"/>
      <c r="AA1428" s="196"/>
      <c r="AB1428" s="196"/>
      <c r="AC1428" s="115"/>
      <c r="AD1428" s="115"/>
      <c r="AE1428" s="115"/>
      <c r="AF1428" s="115"/>
      <c r="AG1428" s="115"/>
      <c r="AH1428" s="115"/>
      <c r="AI1428" s="115"/>
      <c r="AJ1428" s="115"/>
      <c r="AK1428" s="115"/>
      <c r="AL1428" s="115"/>
      <c r="AM1428" s="115"/>
    </row>
    <row r="1429" spans="1:39" x14ac:dyDescent="0.25">
      <c r="A1429" s="112"/>
      <c r="B1429" s="113"/>
      <c r="C1429" s="112"/>
      <c r="D1429" s="115"/>
      <c r="E1429" s="115"/>
      <c r="F1429" s="115"/>
      <c r="G1429" s="185"/>
      <c r="H1429" s="185"/>
      <c r="I1429" s="196"/>
      <c r="J1429" s="196"/>
      <c r="K1429" s="196"/>
      <c r="L1429" s="196"/>
      <c r="M1429" s="196"/>
      <c r="N1429" s="196"/>
      <c r="O1429" s="196"/>
      <c r="P1429" s="196"/>
      <c r="Q1429" s="196"/>
      <c r="R1429" s="196"/>
      <c r="S1429" s="196"/>
      <c r="T1429" s="196"/>
      <c r="U1429" s="196"/>
      <c r="V1429" s="196"/>
      <c r="W1429" s="196"/>
      <c r="X1429" s="196"/>
      <c r="Y1429" s="196"/>
      <c r="Z1429" s="196"/>
      <c r="AA1429" s="196"/>
      <c r="AB1429" s="196"/>
      <c r="AC1429" s="115"/>
      <c r="AD1429" s="115"/>
      <c r="AE1429" s="115"/>
      <c r="AF1429" s="115"/>
      <c r="AG1429" s="115"/>
      <c r="AH1429" s="115"/>
      <c r="AI1429" s="115"/>
      <c r="AJ1429" s="115"/>
      <c r="AK1429" s="115"/>
      <c r="AL1429" s="115"/>
      <c r="AM1429" s="115"/>
    </row>
    <row r="1430" spans="1:39" x14ac:dyDescent="0.25">
      <c r="A1430" s="112"/>
      <c r="B1430" s="113"/>
      <c r="C1430" s="112"/>
      <c r="D1430" s="115"/>
      <c r="E1430" s="115"/>
      <c r="F1430" s="115"/>
      <c r="G1430" s="185"/>
      <c r="H1430" s="185"/>
      <c r="I1430" s="196"/>
      <c r="J1430" s="196"/>
      <c r="K1430" s="196"/>
      <c r="L1430" s="196"/>
      <c r="M1430" s="196"/>
      <c r="N1430" s="196"/>
      <c r="O1430" s="196"/>
      <c r="P1430" s="196"/>
      <c r="Q1430" s="196"/>
      <c r="R1430" s="196"/>
      <c r="S1430" s="196"/>
      <c r="T1430" s="196"/>
      <c r="U1430" s="196"/>
      <c r="V1430" s="196"/>
      <c r="W1430" s="196"/>
      <c r="X1430" s="196"/>
      <c r="Y1430" s="196"/>
      <c r="Z1430" s="196"/>
      <c r="AA1430" s="196"/>
      <c r="AB1430" s="196"/>
      <c r="AC1430" s="115"/>
      <c r="AD1430" s="115"/>
      <c r="AE1430" s="115"/>
      <c r="AF1430" s="115"/>
      <c r="AG1430" s="115"/>
      <c r="AH1430" s="115"/>
      <c r="AI1430" s="115"/>
      <c r="AJ1430" s="115"/>
      <c r="AK1430" s="115"/>
      <c r="AL1430" s="115"/>
      <c r="AM1430" s="115"/>
    </row>
    <row r="1431" spans="1:39" x14ac:dyDescent="0.25">
      <c r="A1431" s="112"/>
      <c r="B1431" s="113"/>
      <c r="C1431" s="112"/>
      <c r="D1431" s="115"/>
      <c r="E1431" s="115"/>
      <c r="F1431" s="115"/>
      <c r="G1431" s="185"/>
      <c r="H1431" s="185"/>
      <c r="I1431" s="196"/>
      <c r="J1431" s="196"/>
      <c r="K1431" s="196"/>
      <c r="L1431" s="196"/>
      <c r="M1431" s="196"/>
      <c r="N1431" s="196"/>
      <c r="O1431" s="196"/>
      <c r="P1431" s="196"/>
      <c r="Q1431" s="196"/>
      <c r="R1431" s="196"/>
      <c r="S1431" s="196"/>
      <c r="T1431" s="196"/>
      <c r="U1431" s="196"/>
      <c r="V1431" s="196"/>
      <c r="W1431" s="196"/>
      <c r="X1431" s="196"/>
      <c r="Y1431" s="196"/>
      <c r="Z1431" s="196"/>
      <c r="AA1431" s="196"/>
      <c r="AB1431" s="196"/>
      <c r="AC1431" s="115"/>
      <c r="AD1431" s="115"/>
      <c r="AE1431" s="115"/>
      <c r="AF1431" s="115"/>
      <c r="AG1431" s="115"/>
      <c r="AH1431" s="115"/>
      <c r="AI1431" s="115"/>
      <c r="AJ1431" s="115"/>
      <c r="AK1431" s="115"/>
      <c r="AL1431" s="115"/>
      <c r="AM1431" s="115"/>
    </row>
    <row r="1432" spans="1:39" x14ac:dyDescent="0.25">
      <c r="A1432" s="112"/>
      <c r="B1432" s="113"/>
      <c r="C1432" s="112"/>
      <c r="D1432" s="115"/>
      <c r="E1432" s="115"/>
      <c r="F1432" s="115"/>
      <c r="G1432" s="185"/>
      <c r="H1432" s="185"/>
      <c r="I1432" s="196"/>
      <c r="J1432" s="196"/>
      <c r="K1432" s="196"/>
      <c r="L1432" s="196"/>
      <c r="M1432" s="196"/>
      <c r="N1432" s="196"/>
      <c r="O1432" s="196"/>
      <c r="P1432" s="196"/>
      <c r="Q1432" s="196"/>
      <c r="R1432" s="196"/>
      <c r="S1432" s="196"/>
      <c r="T1432" s="196"/>
      <c r="U1432" s="196"/>
      <c r="V1432" s="196"/>
      <c r="W1432" s="196"/>
      <c r="X1432" s="196"/>
      <c r="Y1432" s="196"/>
      <c r="Z1432" s="196"/>
      <c r="AA1432" s="196"/>
      <c r="AB1432" s="196"/>
      <c r="AC1432" s="115"/>
      <c r="AD1432" s="115"/>
      <c r="AE1432" s="115"/>
      <c r="AF1432" s="115"/>
      <c r="AG1432" s="115"/>
      <c r="AH1432" s="115"/>
      <c r="AI1432" s="115"/>
      <c r="AJ1432" s="115"/>
      <c r="AK1432" s="115"/>
      <c r="AL1432" s="115"/>
      <c r="AM1432" s="115"/>
    </row>
    <row r="1433" spans="1:39" x14ac:dyDescent="0.25">
      <c r="A1433" s="112"/>
      <c r="B1433" s="113"/>
      <c r="C1433" s="112"/>
      <c r="D1433" s="115"/>
      <c r="E1433" s="115"/>
      <c r="F1433" s="115"/>
      <c r="G1433" s="185"/>
      <c r="H1433" s="185"/>
      <c r="I1433" s="196"/>
      <c r="J1433" s="196"/>
      <c r="K1433" s="196"/>
      <c r="L1433" s="196"/>
      <c r="M1433" s="196"/>
      <c r="N1433" s="196"/>
      <c r="O1433" s="196"/>
      <c r="P1433" s="196"/>
      <c r="Q1433" s="196"/>
      <c r="R1433" s="196"/>
      <c r="S1433" s="196"/>
      <c r="T1433" s="196"/>
      <c r="U1433" s="196"/>
      <c r="V1433" s="196"/>
      <c r="W1433" s="196"/>
      <c r="X1433" s="196"/>
      <c r="Y1433" s="196"/>
      <c r="Z1433" s="196"/>
      <c r="AA1433" s="196"/>
      <c r="AB1433" s="196"/>
      <c r="AC1433" s="115"/>
      <c r="AD1433" s="115"/>
      <c r="AE1433" s="115"/>
      <c r="AF1433" s="115"/>
      <c r="AG1433" s="115"/>
      <c r="AH1433" s="115"/>
      <c r="AI1433" s="115"/>
      <c r="AJ1433" s="115"/>
      <c r="AK1433" s="115"/>
      <c r="AL1433" s="115"/>
      <c r="AM1433" s="115"/>
    </row>
    <row r="1434" spans="1:39" x14ac:dyDescent="0.25">
      <c r="A1434" s="112"/>
      <c r="B1434" s="113"/>
      <c r="C1434" s="112"/>
      <c r="D1434" s="115"/>
      <c r="E1434" s="115"/>
      <c r="F1434" s="115"/>
      <c r="G1434" s="185"/>
      <c r="H1434" s="185"/>
      <c r="I1434" s="196"/>
      <c r="J1434" s="196"/>
      <c r="K1434" s="196"/>
      <c r="L1434" s="196"/>
      <c r="M1434" s="196"/>
      <c r="N1434" s="196"/>
      <c r="O1434" s="196"/>
      <c r="P1434" s="196"/>
      <c r="Q1434" s="196"/>
      <c r="R1434" s="196"/>
      <c r="S1434" s="196"/>
      <c r="T1434" s="196"/>
      <c r="U1434" s="196"/>
      <c r="V1434" s="196"/>
      <c r="W1434" s="196"/>
      <c r="X1434" s="196"/>
      <c r="Y1434" s="196"/>
      <c r="Z1434" s="196"/>
      <c r="AA1434" s="196"/>
      <c r="AB1434" s="196"/>
      <c r="AC1434" s="115"/>
      <c r="AD1434" s="115"/>
      <c r="AE1434" s="115"/>
      <c r="AF1434" s="115"/>
      <c r="AG1434" s="115"/>
      <c r="AH1434" s="115"/>
      <c r="AI1434" s="115"/>
      <c r="AJ1434" s="115"/>
      <c r="AK1434" s="115"/>
      <c r="AL1434" s="115"/>
      <c r="AM1434" s="115"/>
    </row>
    <row r="1435" spans="1:39" x14ac:dyDescent="0.25">
      <c r="A1435" s="112"/>
      <c r="B1435" s="113"/>
      <c r="C1435" s="112"/>
      <c r="D1435" s="115"/>
      <c r="E1435" s="115"/>
      <c r="F1435" s="115"/>
      <c r="G1435" s="185"/>
      <c r="H1435" s="185"/>
      <c r="I1435" s="196"/>
      <c r="J1435" s="196"/>
      <c r="K1435" s="196"/>
      <c r="L1435" s="196"/>
      <c r="M1435" s="196"/>
      <c r="N1435" s="196"/>
      <c r="O1435" s="196"/>
      <c r="P1435" s="196"/>
      <c r="Q1435" s="196"/>
      <c r="R1435" s="196"/>
      <c r="S1435" s="196"/>
      <c r="T1435" s="196"/>
      <c r="U1435" s="196"/>
      <c r="V1435" s="196"/>
      <c r="W1435" s="196"/>
      <c r="X1435" s="196"/>
      <c r="Y1435" s="196"/>
      <c r="Z1435" s="196"/>
      <c r="AA1435" s="196"/>
      <c r="AB1435" s="196"/>
      <c r="AC1435" s="115"/>
      <c r="AD1435" s="115"/>
      <c r="AE1435" s="115"/>
      <c r="AF1435" s="115"/>
      <c r="AG1435" s="115"/>
      <c r="AH1435" s="115"/>
      <c r="AI1435" s="115"/>
      <c r="AJ1435" s="115"/>
      <c r="AK1435" s="115"/>
      <c r="AL1435" s="115"/>
      <c r="AM1435" s="115"/>
    </row>
    <row r="1436" spans="1:39" x14ac:dyDescent="0.25">
      <c r="A1436" s="112"/>
      <c r="B1436" s="113"/>
      <c r="C1436" s="112"/>
      <c r="D1436" s="115"/>
      <c r="E1436" s="115"/>
      <c r="F1436" s="115"/>
      <c r="G1436" s="185"/>
      <c r="H1436" s="185"/>
      <c r="I1436" s="196"/>
      <c r="J1436" s="196"/>
      <c r="K1436" s="196"/>
      <c r="L1436" s="196"/>
      <c r="M1436" s="196"/>
      <c r="N1436" s="196"/>
      <c r="O1436" s="196"/>
      <c r="P1436" s="196"/>
      <c r="Q1436" s="196"/>
      <c r="R1436" s="196"/>
      <c r="S1436" s="196"/>
      <c r="T1436" s="196"/>
      <c r="U1436" s="196"/>
      <c r="V1436" s="196"/>
      <c r="W1436" s="196"/>
      <c r="X1436" s="196"/>
      <c r="Y1436" s="196"/>
      <c r="Z1436" s="196"/>
      <c r="AA1436" s="196"/>
      <c r="AB1436" s="196"/>
      <c r="AC1436" s="115"/>
      <c r="AD1436" s="115"/>
      <c r="AE1436" s="115"/>
      <c r="AF1436" s="115"/>
      <c r="AG1436" s="115"/>
      <c r="AH1436" s="115"/>
      <c r="AI1436" s="115"/>
      <c r="AJ1436" s="115"/>
      <c r="AK1436" s="115"/>
      <c r="AL1436" s="115"/>
      <c r="AM1436" s="115"/>
    </row>
    <row r="1437" spans="1:39" x14ac:dyDescent="0.25">
      <c r="A1437" s="112"/>
      <c r="B1437" s="113"/>
      <c r="C1437" s="112"/>
      <c r="D1437" s="115"/>
      <c r="E1437" s="115"/>
      <c r="F1437" s="115"/>
      <c r="G1437" s="185"/>
      <c r="H1437" s="185"/>
      <c r="I1437" s="196"/>
      <c r="J1437" s="196"/>
      <c r="K1437" s="196"/>
      <c r="L1437" s="196"/>
      <c r="M1437" s="196"/>
      <c r="N1437" s="196"/>
      <c r="O1437" s="196"/>
      <c r="P1437" s="196"/>
      <c r="Q1437" s="196"/>
      <c r="R1437" s="196"/>
      <c r="S1437" s="196"/>
      <c r="T1437" s="196"/>
      <c r="U1437" s="196"/>
      <c r="V1437" s="196"/>
      <c r="W1437" s="196"/>
      <c r="X1437" s="196"/>
      <c r="Y1437" s="196"/>
      <c r="Z1437" s="196"/>
      <c r="AA1437" s="196"/>
      <c r="AB1437" s="196"/>
      <c r="AC1437" s="115"/>
      <c r="AD1437" s="115"/>
      <c r="AE1437" s="115"/>
      <c r="AF1437" s="115"/>
      <c r="AG1437" s="115"/>
      <c r="AH1437" s="115"/>
      <c r="AI1437" s="115"/>
      <c r="AJ1437" s="115"/>
      <c r="AK1437" s="115"/>
      <c r="AL1437" s="115"/>
      <c r="AM1437" s="115"/>
    </row>
    <row r="1438" spans="1:39" x14ac:dyDescent="0.25">
      <c r="A1438" s="112"/>
      <c r="B1438" s="113"/>
      <c r="C1438" s="112"/>
      <c r="D1438" s="115"/>
      <c r="E1438" s="115"/>
      <c r="F1438" s="115"/>
      <c r="G1438" s="185"/>
      <c r="H1438" s="185"/>
      <c r="I1438" s="196"/>
      <c r="J1438" s="196"/>
      <c r="K1438" s="196"/>
      <c r="L1438" s="196"/>
      <c r="M1438" s="196"/>
      <c r="N1438" s="196"/>
      <c r="O1438" s="196"/>
      <c r="P1438" s="196"/>
      <c r="Q1438" s="196"/>
      <c r="R1438" s="196"/>
      <c r="S1438" s="196"/>
      <c r="T1438" s="196"/>
      <c r="U1438" s="196"/>
      <c r="V1438" s="196"/>
      <c r="W1438" s="196"/>
      <c r="X1438" s="196"/>
      <c r="Y1438" s="196"/>
      <c r="Z1438" s="196"/>
      <c r="AA1438" s="196"/>
      <c r="AB1438" s="196"/>
      <c r="AC1438" s="115"/>
      <c r="AD1438" s="115"/>
      <c r="AE1438" s="115"/>
      <c r="AF1438" s="115"/>
      <c r="AG1438" s="115"/>
      <c r="AH1438" s="115"/>
      <c r="AI1438" s="115"/>
      <c r="AJ1438" s="115"/>
      <c r="AK1438" s="115"/>
      <c r="AL1438" s="115"/>
      <c r="AM1438" s="115"/>
    </row>
    <row r="1439" spans="1:39" x14ac:dyDescent="0.25">
      <c r="A1439" s="112"/>
      <c r="B1439" s="113"/>
      <c r="C1439" s="112"/>
      <c r="D1439" s="115"/>
      <c r="E1439" s="115"/>
      <c r="F1439" s="115"/>
      <c r="G1439" s="185"/>
      <c r="H1439" s="185"/>
      <c r="I1439" s="196"/>
      <c r="J1439" s="196"/>
      <c r="K1439" s="196"/>
      <c r="L1439" s="196"/>
      <c r="M1439" s="196"/>
      <c r="N1439" s="196"/>
      <c r="O1439" s="196"/>
      <c r="P1439" s="196"/>
      <c r="Q1439" s="196"/>
      <c r="R1439" s="196"/>
      <c r="S1439" s="196"/>
      <c r="T1439" s="196"/>
      <c r="U1439" s="196"/>
      <c r="V1439" s="196"/>
      <c r="W1439" s="196"/>
      <c r="X1439" s="196"/>
      <c r="Y1439" s="196"/>
      <c r="Z1439" s="196"/>
      <c r="AA1439" s="196"/>
      <c r="AB1439" s="196"/>
      <c r="AC1439" s="115"/>
      <c r="AD1439" s="115"/>
      <c r="AE1439" s="115"/>
      <c r="AF1439" s="115"/>
      <c r="AG1439" s="115"/>
      <c r="AH1439" s="115"/>
      <c r="AI1439" s="115"/>
      <c r="AJ1439" s="115"/>
      <c r="AK1439" s="115"/>
      <c r="AL1439" s="115"/>
      <c r="AM1439" s="115"/>
    </row>
    <row r="1440" spans="1:39" x14ac:dyDescent="0.25">
      <c r="A1440" s="112"/>
      <c r="B1440" s="113"/>
      <c r="C1440" s="112"/>
      <c r="D1440" s="115"/>
      <c r="E1440" s="115"/>
      <c r="F1440" s="115"/>
      <c r="G1440" s="185"/>
      <c r="H1440" s="185"/>
      <c r="I1440" s="196"/>
      <c r="J1440" s="196"/>
      <c r="K1440" s="196"/>
      <c r="L1440" s="196"/>
      <c r="M1440" s="196"/>
      <c r="N1440" s="196"/>
      <c r="O1440" s="196"/>
      <c r="P1440" s="196"/>
      <c r="Q1440" s="196"/>
      <c r="R1440" s="196"/>
      <c r="S1440" s="196"/>
      <c r="T1440" s="196"/>
      <c r="U1440" s="196"/>
      <c r="V1440" s="196"/>
      <c r="W1440" s="196"/>
      <c r="X1440" s="196"/>
      <c r="Y1440" s="196"/>
      <c r="Z1440" s="196"/>
      <c r="AA1440" s="196"/>
      <c r="AB1440" s="196"/>
      <c r="AC1440" s="115"/>
      <c r="AD1440" s="115"/>
      <c r="AE1440" s="115"/>
      <c r="AF1440" s="115"/>
      <c r="AG1440" s="115"/>
      <c r="AH1440" s="115"/>
      <c r="AI1440" s="115"/>
      <c r="AJ1440" s="115"/>
      <c r="AK1440" s="115"/>
      <c r="AL1440" s="115"/>
      <c r="AM1440" s="115"/>
    </row>
    <row r="1441" spans="1:39" x14ac:dyDescent="0.25">
      <c r="A1441" s="112"/>
      <c r="B1441" s="113"/>
      <c r="C1441" s="112"/>
      <c r="D1441" s="115"/>
      <c r="E1441" s="115"/>
      <c r="F1441" s="115"/>
      <c r="G1441" s="185"/>
      <c r="H1441" s="185"/>
      <c r="I1441" s="196"/>
      <c r="J1441" s="196"/>
      <c r="K1441" s="196"/>
      <c r="L1441" s="196"/>
      <c r="M1441" s="196"/>
      <c r="N1441" s="196"/>
      <c r="O1441" s="196"/>
      <c r="P1441" s="196"/>
      <c r="Q1441" s="196"/>
      <c r="R1441" s="196"/>
      <c r="S1441" s="196"/>
      <c r="T1441" s="196"/>
      <c r="U1441" s="196"/>
      <c r="V1441" s="196"/>
      <c r="W1441" s="196"/>
      <c r="X1441" s="196"/>
      <c r="Y1441" s="196"/>
      <c r="Z1441" s="196"/>
      <c r="AA1441" s="196"/>
      <c r="AB1441" s="196"/>
      <c r="AC1441" s="115"/>
      <c r="AD1441" s="115"/>
      <c r="AE1441" s="115"/>
      <c r="AF1441" s="115"/>
      <c r="AG1441" s="115"/>
      <c r="AH1441" s="115"/>
      <c r="AI1441" s="115"/>
      <c r="AJ1441" s="115"/>
      <c r="AK1441" s="115"/>
      <c r="AL1441" s="115"/>
      <c r="AM1441" s="115"/>
    </row>
    <row r="1442" spans="1:39" x14ac:dyDescent="0.25">
      <c r="A1442" s="112"/>
      <c r="B1442" s="113"/>
      <c r="C1442" s="112"/>
      <c r="D1442" s="115"/>
      <c r="E1442" s="115"/>
      <c r="F1442" s="115"/>
      <c r="G1442" s="185"/>
      <c r="H1442" s="185"/>
      <c r="I1442" s="196"/>
      <c r="J1442" s="196"/>
      <c r="K1442" s="196"/>
      <c r="L1442" s="196"/>
      <c r="M1442" s="196"/>
      <c r="N1442" s="196"/>
      <c r="O1442" s="196"/>
      <c r="P1442" s="196"/>
      <c r="Q1442" s="196"/>
      <c r="R1442" s="196"/>
      <c r="S1442" s="196"/>
      <c r="T1442" s="196"/>
      <c r="U1442" s="196"/>
      <c r="V1442" s="196"/>
      <c r="W1442" s="196"/>
      <c r="X1442" s="196"/>
      <c r="Y1442" s="196"/>
      <c r="Z1442" s="196"/>
      <c r="AA1442" s="196"/>
      <c r="AB1442" s="196"/>
      <c r="AC1442" s="115"/>
      <c r="AD1442" s="115"/>
      <c r="AE1442" s="115"/>
      <c r="AF1442" s="115"/>
      <c r="AG1442" s="115"/>
      <c r="AH1442" s="115"/>
      <c r="AI1442" s="115"/>
      <c r="AJ1442" s="115"/>
      <c r="AK1442" s="115"/>
      <c r="AL1442" s="115"/>
      <c r="AM1442" s="115"/>
    </row>
    <row r="1443" spans="1:39" x14ac:dyDescent="0.25">
      <c r="A1443" s="112"/>
      <c r="B1443" s="113"/>
      <c r="C1443" s="112"/>
      <c r="D1443" s="115"/>
      <c r="E1443" s="115"/>
      <c r="F1443" s="115"/>
      <c r="G1443" s="185"/>
      <c r="H1443" s="185"/>
      <c r="I1443" s="196"/>
      <c r="J1443" s="196"/>
      <c r="K1443" s="196"/>
      <c r="L1443" s="196"/>
      <c r="M1443" s="196"/>
      <c r="N1443" s="196"/>
      <c r="O1443" s="196"/>
      <c r="P1443" s="196"/>
      <c r="Q1443" s="196"/>
      <c r="R1443" s="196"/>
      <c r="S1443" s="196"/>
      <c r="T1443" s="196"/>
      <c r="U1443" s="196"/>
      <c r="V1443" s="196"/>
      <c r="W1443" s="196"/>
      <c r="X1443" s="196"/>
      <c r="Y1443" s="196"/>
      <c r="Z1443" s="196"/>
      <c r="AA1443" s="196"/>
      <c r="AB1443" s="196"/>
      <c r="AC1443" s="115"/>
      <c r="AD1443" s="115"/>
      <c r="AE1443" s="115"/>
      <c r="AF1443" s="115"/>
      <c r="AG1443" s="115"/>
      <c r="AH1443" s="115"/>
      <c r="AI1443" s="115"/>
      <c r="AJ1443" s="115"/>
      <c r="AK1443" s="115"/>
      <c r="AL1443" s="115"/>
      <c r="AM1443" s="115"/>
    </row>
    <row r="1444" spans="1:39" x14ac:dyDescent="0.25">
      <c r="A1444" s="112"/>
      <c r="B1444" s="113"/>
      <c r="C1444" s="112"/>
      <c r="D1444" s="115"/>
      <c r="E1444" s="115"/>
      <c r="F1444" s="115"/>
      <c r="G1444" s="185"/>
      <c r="H1444" s="185"/>
      <c r="I1444" s="196"/>
      <c r="J1444" s="196"/>
      <c r="K1444" s="196"/>
      <c r="L1444" s="196"/>
      <c r="M1444" s="196"/>
      <c r="N1444" s="196"/>
      <c r="O1444" s="196"/>
      <c r="P1444" s="196"/>
      <c r="Q1444" s="196"/>
      <c r="R1444" s="196"/>
      <c r="S1444" s="196"/>
      <c r="T1444" s="196"/>
      <c r="U1444" s="196"/>
      <c r="V1444" s="196"/>
      <c r="W1444" s="196"/>
      <c r="X1444" s="196"/>
      <c r="Y1444" s="196"/>
      <c r="Z1444" s="196"/>
      <c r="AA1444" s="196"/>
      <c r="AB1444" s="196"/>
      <c r="AC1444" s="115"/>
      <c r="AD1444" s="115"/>
      <c r="AE1444" s="115"/>
      <c r="AF1444" s="115"/>
      <c r="AG1444" s="115"/>
      <c r="AH1444" s="115"/>
      <c r="AI1444" s="115"/>
      <c r="AJ1444" s="115"/>
      <c r="AK1444" s="115"/>
      <c r="AL1444" s="115"/>
      <c r="AM1444" s="115"/>
    </row>
    <row r="1445" spans="1:39" x14ac:dyDescent="0.25">
      <c r="A1445" s="112"/>
      <c r="B1445" s="113"/>
      <c r="C1445" s="112"/>
      <c r="D1445" s="115"/>
      <c r="E1445" s="115"/>
      <c r="F1445" s="115"/>
      <c r="G1445" s="185"/>
      <c r="H1445" s="185"/>
      <c r="I1445" s="196"/>
      <c r="J1445" s="196"/>
      <c r="K1445" s="196"/>
      <c r="L1445" s="196"/>
      <c r="M1445" s="196"/>
      <c r="N1445" s="196"/>
      <c r="O1445" s="196"/>
      <c r="P1445" s="196"/>
      <c r="Q1445" s="196"/>
      <c r="R1445" s="196"/>
      <c r="S1445" s="196"/>
      <c r="T1445" s="196"/>
      <c r="U1445" s="196"/>
      <c r="V1445" s="196"/>
      <c r="W1445" s="196"/>
      <c r="X1445" s="196"/>
      <c r="Y1445" s="196"/>
      <c r="Z1445" s="196"/>
      <c r="AA1445" s="196"/>
      <c r="AB1445" s="196"/>
      <c r="AC1445" s="115"/>
      <c r="AD1445" s="115"/>
      <c r="AE1445" s="115"/>
      <c r="AF1445" s="115"/>
      <c r="AG1445" s="115"/>
      <c r="AH1445" s="115"/>
      <c r="AI1445" s="115"/>
      <c r="AJ1445" s="115"/>
      <c r="AK1445" s="115"/>
      <c r="AL1445" s="115"/>
      <c r="AM1445" s="115"/>
    </row>
    <row r="1446" spans="1:39" x14ac:dyDescent="0.25">
      <c r="A1446" s="112"/>
      <c r="B1446" s="113"/>
      <c r="C1446" s="112"/>
      <c r="D1446" s="115"/>
      <c r="E1446" s="115"/>
      <c r="F1446" s="115"/>
      <c r="G1446" s="185"/>
      <c r="H1446" s="185"/>
      <c r="I1446" s="196"/>
      <c r="J1446" s="196"/>
      <c r="K1446" s="196"/>
      <c r="L1446" s="196"/>
      <c r="M1446" s="196"/>
      <c r="N1446" s="196"/>
      <c r="O1446" s="196"/>
      <c r="P1446" s="196"/>
      <c r="Q1446" s="196"/>
      <c r="R1446" s="196"/>
      <c r="S1446" s="196"/>
      <c r="T1446" s="196"/>
      <c r="U1446" s="196"/>
      <c r="V1446" s="196"/>
      <c r="W1446" s="196"/>
      <c r="X1446" s="196"/>
      <c r="Y1446" s="196"/>
      <c r="Z1446" s="196"/>
      <c r="AA1446" s="196"/>
      <c r="AB1446" s="196"/>
      <c r="AC1446" s="115"/>
      <c r="AD1446" s="115"/>
      <c r="AE1446" s="115"/>
      <c r="AF1446" s="115"/>
      <c r="AG1446" s="115"/>
      <c r="AH1446" s="115"/>
      <c r="AI1446" s="115"/>
      <c r="AJ1446" s="115"/>
      <c r="AK1446" s="115"/>
      <c r="AL1446" s="115"/>
      <c r="AM1446" s="115"/>
    </row>
    <row r="1447" spans="1:39" x14ac:dyDescent="0.25">
      <c r="A1447" s="112"/>
      <c r="B1447" s="113"/>
      <c r="C1447" s="112"/>
      <c r="D1447" s="115"/>
      <c r="E1447" s="115"/>
      <c r="F1447" s="115"/>
      <c r="G1447" s="185"/>
      <c r="H1447" s="185"/>
      <c r="I1447" s="196"/>
      <c r="J1447" s="196"/>
      <c r="K1447" s="196"/>
      <c r="L1447" s="196"/>
      <c r="M1447" s="196"/>
      <c r="N1447" s="196"/>
      <c r="O1447" s="196"/>
      <c r="P1447" s="196"/>
      <c r="Q1447" s="196"/>
      <c r="R1447" s="196"/>
      <c r="S1447" s="196"/>
      <c r="T1447" s="196"/>
      <c r="U1447" s="196"/>
      <c r="V1447" s="196"/>
      <c r="W1447" s="196"/>
      <c r="X1447" s="196"/>
      <c r="Y1447" s="196"/>
      <c r="Z1447" s="196"/>
      <c r="AA1447" s="196"/>
      <c r="AB1447" s="196"/>
      <c r="AC1447" s="115"/>
      <c r="AD1447" s="115"/>
      <c r="AE1447" s="115"/>
      <c r="AF1447" s="115"/>
      <c r="AG1447" s="115"/>
      <c r="AH1447" s="115"/>
      <c r="AI1447" s="115"/>
      <c r="AJ1447" s="115"/>
      <c r="AK1447" s="115"/>
      <c r="AL1447" s="115"/>
      <c r="AM1447" s="115"/>
    </row>
    <row r="1448" spans="1:39" x14ac:dyDescent="0.25">
      <c r="A1448" s="112"/>
      <c r="B1448" s="113"/>
      <c r="C1448" s="112"/>
      <c r="D1448" s="115"/>
      <c r="E1448" s="115"/>
      <c r="F1448" s="115"/>
      <c r="G1448" s="185"/>
      <c r="H1448" s="185"/>
      <c r="I1448" s="196"/>
      <c r="J1448" s="196"/>
      <c r="K1448" s="196"/>
      <c r="L1448" s="196"/>
      <c r="M1448" s="196"/>
      <c r="N1448" s="196"/>
      <c r="O1448" s="196"/>
      <c r="P1448" s="196"/>
      <c r="Q1448" s="196"/>
      <c r="R1448" s="196"/>
      <c r="S1448" s="196"/>
      <c r="T1448" s="196"/>
      <c r="U1448" s="196"/>
      <c r="V1448" s="196"/>
      <c r="W1448" s="196"/>
      <c r="X1448" s="196"/>
      <c r="Y1448" s="196"/>
      <c r="Z1448" s="196"/>
      <c r="AA1448" s="196"/>
      <c r="AB1448" s="196"/>
      <c r="AC1448" s="115"/>
      <c r="AD1448" s="115"/>
      <c r="AE1448" s="115"/>
      <c r="AF1448" s="115"/>
      <c r="AG1448" s="115"/>
      <c r="AH1448" s="115"/>
      <c r="AI1448" s="115"/>
      <c r="AJ1448" s="115"/>
      <c r="AK1448" s="115"/>
      <c r="AL1448" s="115"/>
      <c r="AM1448" s="115"/>
    </row>
    <row r="1449" spans="1:39" x14ac:dyDescent="0.25">
      <c r="A1449" s="112"/>
      <c r="B1449" s="113"/>
      <c r="C1449" s="112"/>
      <c r="D1449" s="115"/>
      <c r="E1449" s="115"/>
      <c r="F1449" s="115"/>
      <c r="G1449" s="185"/>
      <c r="H1449" s="185"/>
      <c r="I1449" s="196"/>
      <c r="J1449" s="196"/>
      <c r="K1449" s="196"/>
      <c r="L1449" s="196"/>
      <c r="M1449" s="196"/>
      <c r="N1449" s="196"/>
      <c r="O1449" s="196"/>
      <c r="P1449" s="196"/>
      <c r="Q1449" s="196"/>
      <c r="R1449" s="196"/>
      <c r="S1449" s="196"/>
      <c r="T1449" s="196"/>
      <c r="U1449" s="196"/>
      <c r="V1449" s="196"/>
      <c r="W1449" s="196"/>
      <c r="X1449" s="196"/>
      <c r="Y1449" s="196"/>
      <c r="Z1449" s="196"/>
      <c r="AA1449" s="196"/>
      <c r="AB1449" s="196"/>
      <c r="AC1449" s="115"/>
      <c r="AD1449" s="115"/>
      <c r="AE1449" s="115"/>
      <c r="AF1449" s="115"/>
      <c r="AG1449" s="115"/>
      <c r="AH1449" s="115"/>
      <c r="AI1449" s="115"/>
      <c r="AJ1449" s="115"/>
      <c r="AK1449" s="115"/>
      <c r="AL1449" s="115"/>
      <c r="AM1449" s="115"/>
    </row>
    <row r="1450" spans="1:39" x14ac:dyDescent="0.25">
      <c r="A1450" s="112"/>
      <c r="B1450" s="113"/>
      <c r="C1450" s="112"/>
      <c r="D1450" s="115"/>
      <c r="E1450" s="115"/>
      <c r="F1450" s="115"/>
      <c r="G1450" s="185"/>
      <c r="H1450" s="185"/>
      <c r="I1450" s="196"/>
      <c r="J1450" s="196"/>
      <c r="K1450" s="196"/>
      <c r="L1450" s="196"/>
      <c r="M1450" s="196"/>
      <c r="N1450" s="196"/>
      <c r="O1450" s="196"/>
      <c r="P1450" s="196"/>
      <c r="Q1450" s="196"/>
      <c r="R1450" s="196"/>
      <c r="S1450" s="196"/>
      <c r="T1450" s="196"/>
      <c r="U1450" s="196"/>
      <c r="V1450" s="196"/>
      <c r="W1450" s="196"/>
      <c r="X1450" s="196"/>
      <c r="Y1450" s="196"/>
      <c r="Z1450" s="196"/>
      <c r="AA1450" s="196"/>
      <c r="AB1450" s="196"/>
      <c r="AC1450" s="115"/>
      <c r="AD1450" s="115"/>
      <c r="AE1450" s="115"/>
      <c r="AF1450" s="115"/>
      <c r="AG1450" s="115"/>
      <c r="AH1450" s="115"/>
      <c r="AI1450" s="115"/>
      <c r="AJ1450" s="115"/>
      <c r="AK1450" s="115"/>
      <c r="AL1450" s="115"/>
      <c r="AM1450" s="115"/>
    </row>
    <row r="1451" spans="1:39" x14ac:dyDescent="0.25">
      <c r="A1451" s="112"/>
      <c r="B1451" s="113"/>
      <c r="C1451" s="112"/>
      <c r="D1451" s="115"/>
      <c r="E1451" s="115"/>
      <c r="F1451" s="115"/>
      <c r="G1451" s="185"/>
      <c r="H1451" s="185"/>
      <c r="I1451" s="196"/>
      <c r="J1451" s="196"/>
      <c r="K1451" s="196"/>
      <c r="L1451" s="196"/>
      <c r="M1451" s="196"/>
      <c r="N1451" s="196"/>
      <c r="O1451" s="196"/>
      <c r="P1451" s="196"/>
      <c r="Q1451" s="196"/>
      <c r="R1451" s="196"/>
      <c r="S1451" s="196"/>
      <c r="T1451" s="196"/>
      <c r="U1451" s="196"/>
      <c r="V1451" s="196"/>
      <c r="W1451" s="196"/>
      <c r="X1451" s="196"/>
      <c r="Y1451" s="196"/>
      <c r="Z1451" s="196"/>
      <c r="AA1451" s="196"/>
      <c r="AB1451" s="196"/>
      <c r="AC1451" s="115"/>
      <c r="AD1451" s="115"/>
      <c r="AE1451" s="115"/>
      <c r="AF1451" s="115"/>
      <c r="AG1451" s="115"/>
      <c r="AH1451" s="115"/>
      <c r="AI1451" s="115"/>
      <c r="AJ1451" s="115"/>
      <c r="AK1451" s="115"/>
      <c r="AL1451" s="115"/>
      <c r="AM1451" s="115"/>
    </row>
    <row r="1452" spans="1:39" x14ac:dyDescent="0.25">
      <c r="A1452" s="112"/>
      <c r="B1452" s="113"/>
      <c r="C1452" s="112"/>
      <c r="D1452" s="115"/>
      <c r="E1452" s="115"/>
      <c r="F1452" s="115"/>
      <c r="G1452" s="185"/>
      <c r="H1452" s="185"/>
      <c r="I1452" s="196"/>
      <c r="J1452" s="196"/>
      <c r="K1452" s="196"/>
      <c r="L1452" s="196"/>
      <c r="M1452" s="196"/>
      <c r="N1452" s="196"/>
      <c r="O1452" s="196"/>
      <c r="P1452" s="196"/>
      <c r="Q1452" s="196"/>
      <c r="R1452" s="196"/>
      <c r="S1452" s="196"/>
      <c r="T1452" s="196"/>
      <c r="U1452" s="196"/>
      <c r="V1452" s="196"/>
      <c r="W1452" s="196"/>
      <c r="X1452" s="196"/>
      <c r="Y1452" s="196"/>
      <c r="Z1452" s="196"/>
      <c r="AA1452" s="196"/>
      <c r="AB1452" s="196"/>
      <c r="AC1452" s="115"/>
      <c r="AD1452" s="115"/>
      <c r="AE1452" s="115"/>
      <c r="AF1452" s="115"/>
      <c r="AG1452" s="115"/>
      <c r="AH1452" s="115"/>
      <c r="AI1452" s="115"/>
      <c r="AJ1452" s="115"/>
      <c r="AK1452" s="115"/>
      <c r="AL1452" s="115"/>
      <c r="AM1452" s="115"/>
    </row>
    <row r="1453" spans="1:39" x14ac:dyDescent="0.25">
      <c r="A1453" s="112"/>
      <c r="B1453" s="113"/>
      <c r="C1453" s="112"/>
      <c r="D1453" s="115"/>
      <c r="E1453" s="115"/>
      <c r="F1453" s="115"/>
      <c r="G1453" s="185"/>
      <c r="H1453" s="185"/>
      <c r="I1453" s="196"/>
      <c r="J1453" s="196"/>
      <c r="K1453" s="196"/>
      <c r="L1453" s="196"/>
      <c r="M1453" s="196"/>
      <c r="N1453" s="196"/>
      <c r="O1453" s="196"/>
      <c r="P1453" s="196"/>
      <c r="Q1453" s="196"/>
      <c r="R1453" s="196"/>
      <c r="S1453" s="196"/>
      <c r="T1453" s="196"/>
      <c r="U1453" s="196"/>
      <c r="V1453" s="196"/>
      <c r="W1453" s="196"/>
      <c r="X1453" s="196"/>
      <c r="Y1453" s="196"/>
      <c r="Z1453" s="196"/>
      <c r="AA1453" s="196"/>
      <c r="AB1453" s="196"/>
      <c r="AC1453" s="115"/>
      <c r="AD1453" s="115"/>
      <c r="AE1453" s="115"/>
      <c r="AF1453" s="115"/>
      <c r="AG1453" s="115"/>
      <c r="AH1453" s="115"/>
      <c r="AI1453" s="115"/>
      <c r="AJ1453" s="115"/>
      <c r="AK1453" s="115"/>
      <c r="AL1453" s="115"/>
      <c r="AM1453" s="115"/>
    </row>
    <row r="1454" spans="1:39" x14ac:dyDescent="0.25">
      <c r="A1454" s="112"/>
      <c r="B1454" s="113"/>
      <c r="C1454" s="112"/>
      <c r="D1454" s="115"/>
      <c r="E1454" s="115"/>
      <c r="F1454" s="115"/>
      <c r="G1454" s="185"/>
      <c r="H1454" s="185"/>
      <c r="I1454" s="196"/>
      <c r="J1454" s="196"/>
      <c r="K1454" s="196"/>
      <c r="L1454" s="196"/>
      <c r="M1454" s="196"/>
      <c r="N1454" s="196"/>
      <c r="O1454" s="196"/>
      <c r="P1454" s="196"/>
      <c r="Q1454" s="196"/>
      <c r="R1454" s="196"/>
      <c r="S1454" s="196"/>
      <c r="T1454" s="196"/>
      <c r="U1454" s="196"/>
      <c r="V1454" s="196"/>
      <c r="W1454" s="196"/>
      <c r="X1454" s="196"/>
      <c r="Y1454" s="196"/>
      <c r="Z1454" s="196"/>
      <c r="AA1454" s="196"/>
      <c r="AB1454" s="196"/>
      <c r="AC1454" s="115"/>
      <c r="AD1454" s="115"/>
      <c r="AE1454" s="115"/>
      <c r="AF1454" s="115"/>
      <c r="AG1454" s="115"/>
      <c r="AH1454" s="115"/>
      <c r="AI1454" s="115"/>
      <c r="AJ1454" s="115"/>
      <c r="AK1454" s="115"/>
      <c r="AL1454" s="115"/>
      <c r="AM1454" s="115"/>
    </row>
    <row r="1455" spans="1:39" x14ac:dyDescent="0.25">
      <c r="A1455" s="112"/>
      <c r="B1455" s="113"/>
      <c r="C1455" s="112"/>
      <c r="D1455" s="115"/>
      <c r="E1455" s="115"/>
      <c r="F1455" s="115"/>
      <c r="G1455" s="185"/>
      <c r="H1455" s="185"/>
      <c r="I1455" s="196"/>
      <c r="J1455" s="196"/>
      <c r="K1455" s="196"/>
      <c r="L1455" s="196"/>
      <c r="M1455" s="196"/>
      <c r="N1455" s="196"/>
      <c r="O1455" s="196"/>
      <c r="P1455" s="196"/>
      <c r="Q1455" s="196"/>
      <c r="R1455" s="196"/>
      <c r="S1455" s="196"/>
      <c r="T1455" s="196"/>
      <c r="U1455" s="196"/>
      <c r="V1455" s="196"/>
      <c r="W1455" s="196"/>
      <c r="X1455" s="196"/>
      <c r="Y1455" s="196"/>
      <c r="Z1455" s="196"/>
      <c r="AA1455" s="196"/>
      <c r="AB1455" s="196"/>
      <c r="AC1455" s="115"/>
      <c r="AD1455" s="115"/>
      <c r="AE1455" s="115"/>
      <c r="AF1455" s="115"/>
      <c r="AG1455" s="115"/>
      <c r="AH1455" s="115"/>
      <c r="AI1455" s="115"/>
      <c r="AJ1455" s="115"/>
      <c r="AK1455" s="115"/>
      <c r="AL1455" s="115"/>
      <c r="AM1455" s="115"/>
    </row>
    <row r="1456" spans="1:39" x14ac:dyDescent="0.25">
      <c r="A1456" s="112"/>
      <c r="B1456" s="113"/>
      <c r="C1456" s="112"/>
      <c r="D1456" s="115"/>
      <c r="E1456" s="115"/>
      <c r="F1456" s="115"/>
      <c r="G1456" s="185"/>
      <c r="H1456" s="185"/>
      <c r="I1456" s="196"/>
      <c r="J1456" s="196"/>
      <c r="K1456" s="196"/>
      <c r="L1456" s="196"/>
      <c r="M1456" s="196"/>
      <c r="N1456" s="196"/>
      <c r="O1456" s="196"/>
      <c r="P1456" s="196"/>
      <c r="Q1456" s="196"/>
      <c r="R1456" s="196"/>
      <c r="S1456" s="196"/>
      <c r="T1456" s="196"/>
      <c r="U1456" s="196"/>
      <c r="V1456" s="196"/>
      <c r="W1456" s="196"/>
      <c r="X1456" s="196"/>
      <c r="Y1456" s="196"/>
      <c r="Z1456" s="196"/>
      <c r="AA1456" s="196"/>
      <c r="AB1456" s="196"/>
      <c r="AC1456" s="115"/>
      <c r="AD1456" s="115"/>
      <c r="AE1456" s="115"/>
      <c r="AF1456" s="115"/>
      <c r="AG1456" s="115"/>
      <c r="AH1456" s="115"/>
      <c r="AI1456" s="115"/>
      <c r="AJ1456" s="115"/>
      <c r="AK1456" s="115"/>
      <c r="AL1456" s="115"/>
      <c r="AM1456" s="115"/>
    </row>
    <row r="1457" spans="1:39" x14ac:dyDescent="0.25">
      <c r="A1457" s="112"/>
      <c r="B1457" s="113"/>
      <c r="C1457" s="112"/>
      <c r="D1457" s="115"/>
      <c r="E1457" s="115"/>
      <c r="F1457" s="115"/>
      <c r="G1457" s="185"/>
      <c r="H1457" s="185"/>
      <c r="I1457" s="196"/>
      <c r="J1457" s="196"/>
      <c r="K1457" s="196"/>
      <c r="L1457" s="196"/>
      <c r="M1457" s="196"/>
      <c r="N1457" s="196"/>
      <c r="O1457" s="196"/>
      <c r="P1457" s="196"/>
      <c r="Q1457" s="196"/>
      <c r="R1457" s="196"/>
      <c r="S1457" s="196"/>
      <c r="T1457" s="196"/>
      <c r="U1457" s="196"/>
      <c r="V1457" s="196"/>
      <c r="W1457" s="196"/>
      <c r="X1457" s="196"/>
      <c r="Y1457" s="196"/>
      <c r="Z1457" s="196"/>
      <c r="AA1457" s="196"/>
      <c r="AB1457" s="196"/>
      <c r="AC1457" s="115"/>
      <c r="AD1457" s="115"/>
      <c r="AE1457" s="115"/>
      <c r="AF1457" s="115"/>
      <c r="AG1457" s="115"/>
      <c r="AH1457" s="115"/>
      <c r="AI1457" s="115"/>
      <c r="AJ1457" s="115"/>
      <c r="AK1457" s="115"/>
      <c r="AL1457" s="115"/>
      <c r="AM1457" s="115"/>
    </row>
    <row r="1458" spans="1:39" x14ac:dyDescent="0.25">
      <c r="A1458" s="112"/>
      <c r="B1458" s="113"/>
      <c r="C1458" s="112"/>
      <c r="D1458" s="115"/>
      <c r="E1458" s="115"/>
      <c r="F1458" s="115"/>
      <c r="G1458" s="185"/>
      <c r="H1458" s="185"/>
      <c r="I1458" s="196"/>
      <c r="J1458" s="196"/>
      <c r="K1458" s="196"/>
      <c r="L1458" s="196"/>
      <c r="M1458" s="196"/>
      <c r="N1458" s="196"/>
      <c r="O1458" s="196"/>
      <c r="P1458" s="196"/>
      <c r="Q1458" s="196"/>
      <c r="R1458" s="196"/>
      <c r="S1458" s="196"/>
      <c r="T1458" s="196"/>
      <c r="U1458" s="196"/>
      <c r="V1458" s="196"/>
      <c r="W1458" s="196"/>
      <c r="X1458" s="196"/>
      <c r="Y1458" s="196"/>
      <c r="Z1458" s="196"/>
      <c r="AA1458" s="196"/>
      <c r="AB1458" s="196"/>
      <c r="AC1458" s="115"/>
      <c r="AD1458" s="115"/>
      <c r="AE1458" s="115"/>
      <c r="AF1458" s="115"/>
      <c r="AG1458" s="115"/>
      <c r="AH1458" s="115"/>
      <c r="AI1458" s="115"/>
      <c r="AJ1458" s="115"/>
      <c r="AK1458" s="115"/>
      <c r="AL1458" s="115"/>
      <c r="AM1458" s="115"/>
    </row>
    <row r="1459" spans="1:39" x14ac:dyDescent="0.25">
      <c r="A1459" s="112"/>
      <c r="B1459" s="113"/>
      <c r="C1459" s="112"/>
      <c r="D1459" s="115"/>
      <c r="E1459" s="115"/>
      <c r="F1459" s="115"/>
      <c r="G1459" s="185"/>
      <c r="H1459" s="185"/>
      <c r="I1459" s="196"/>
      <c r="J1459" s="196"/>
      <c r="K1459" s="196"/>
      <c r="L1459" s="196"/>
      <c r="M1459" s="196"/>
      <c r="N1459" s="196"/>
      <c r="O1459" s="196"/>
      <c r="P1459" s="196"/>
      <c r="Q1459" s="196"/>
      <c r="R1459" s="196"/>
      <c r="S1459" s="196"/>
      <c r="T1459" s="196"/>
      <c r="U1459" s="196"/>
      <c r="V1459" s="196"/>
      <c r="W1459" s="196"/>
      <c r="X1459" s="196"/>
      <c r="Y1459" s="196"/>
      <c r="Z1459" s="196"/>
      <c r="AA1459" s="196"/>
      <c r="AB1459" s="196"/>
      <c r="AC1459" s="115"/>
      <c r="AD1459" s="115"/>
      <c r="AE1459" s="115"/>
      <c r="AF1459" s="115"/>
      <c r="AG1459" s="115"/>
      <c r="AH1459" s="115"/>
      <c r="AI1459" s="115"/>
      <c r="AJ1459" s="115"/>
      <c r="AK1459" s="115"/>
      <c r="AL1459" s="115"/>
      <c r="AM1459" s="115"/>
    </row>
    <row r="1460" spans="1:39" x14ac:dyDescent="0.25">
      <c r="A1460" s="112"/>
      <c r="B1460" s="113"/>
      <c r="C1460" s="112"/>
      <c r="D1460" s="115"/>
      <c r="E1460" s="115"/>
      <c r="F1460" s="115"/>
      <c r="G1460" s="185"/>
      <c r="H1460" s="185"/>
      <c r="I1460" s="196"/>
      <c r="J1460" s="196"/>
      <c r="K1460" s="196"/>
      <c r="L1460" s="196"/>
      <c r="M1460" s="196"/>
      <c r="N1460" s="196"/>
      <c r="O1460" s="196"/>
      <c r="P1460" s="196"/>
      <c r="Q1460" s="196"/>
      <c r="R1460" s="196"/>
      <c r="S1460" s="196"/>
      <c r="T1460" s="196"/>
      <c r="U1460" s="196"/>
      <c r="V1460" s="196"/>
      <c r="W1460" s="196"/>
      <c r="X1460" s="196"/>
      <c r="Y1460" s="196"/>
      <c r="Z1460" s="196"/>
      <c r="AA1460" s="196"/>
      <c r="AB1460" s="196"/>
      <c r="AC1460" s="115"/>
      <c r="AD1460" s="115"/>
      <c r="AE1460" s="115"/>
      <c r="AF1460" s="115"/>
      <c r="AG1460" s="115"/>
      <c r="AH1460" s="115"/>
      <c r="AI1460" s="115"/>
      <c r="AJ1460" s="115"/>
      <c r="AK1460" s="115"/>
      <c r="AL1460" s="115"/>
      <c r="AM1460" s="115"/>
    </row>
    <row r="1461" spans="1:39" x14ac:dyDescent="0.25">
      <c r="A1461" s="112"/>
      <c r="B1461" s="113"/>
      <c r="C1461" s="112"/>
      <c r="D1461" s="115"/>
      <c r="E1461" s="115"/>
      <c r="F1461" s="115"/>
      <c r="G1461" s="185"/>
      <c r="H1461" s="185"/>
      <c r="I1461" s="196"/>
      <c r="J1461" s="196"/>
      <c r="K1461" s="196"/>
      <c r="L1461" s="196"/>
      <c r="M1461" s="196"/>
      <c r="N1461" s="196"/>
      <c r="O1461" s="196"/>
      <c r="P1461" s="196"/>
      <c r="Q1461" s="196"/>
      <c r="R1461" s="196"/>
      <c r="S1461" s="196"/>
      <c r="T1461" s="196"/>
      <c r="U1461" s="196"/>
      <c r="V1461" s="196"/>
      <c r="W1461" s="196"/>
      <c r="X1461" s="196"/>
      <c r="Y1461" s="196"/>
      <c r="Z1461" s="196"/>
      <c r="AA1461" s="196"/>
      <c r="AB1461" s="196"/>
      <c r="AC1461" s="115"/>
      <c r="AD1461" s="115"/>
      <c r="AE1461" s="115"/>
      <c r="AF1461" s="115"/>
      <c r="AG1461" s="115"/>
      <c r="AH1461" s="115"/>
      <c r="AI1461" s="115"/>
      <c r="AJ1461" s="115"/>
      <c r="AK1461" s="115"/>
      <c r="AL1461" s="115"/>
      <c r="AM1461" s="115"/>
    </row>
    <row r="1462" spans="1:39" x14ac:dyDescent="0.25">
      <c r="A1462" s="112"/>
      <c r="B1462" s="113"/>
      <c r="C1462" s="112"/>
      <c r="D1462" s="115"/>
      <c r="E1462" s="115"/>
      <c r="F1462" s="115"/>
      <c r="G1462" s="185"/>
      <c r="H1462" s="185"/>
      <c r="I1462" s="196"/>
      <c r="J1462" s="196"/>
      <c r="K1462" s="196"/>
      <c r="L1462" s="196"/>
      <c r="M1462" s="196"/>
      <c r="N1462" s="196"/>
      <c r="O1462" s="196"/>
      <c r="P1462" s="196"/>
      <c r="Q1462" s="196"/>
      <c r="R1462" s="196"/>
      <c r="S1462" s="196"/>
      <c r="T1462" s="196"/>
      <c r="U1462" s="196"/>
      <c r="V1462" s="196"/>
      <c r="W1462" s="196"/>
      <c r="X1462" s="196"/>
      <c r="Y1462" s="196"/>
      <c r="Z1462" s="196"/>
      <c r="AA1462" s="196"/>
      <c r="AB1462" s="196"/>
      <c r="AC1462" s="115"/>
      <c r="AD1462" s="115"/>
      <c r="AE1462" s="115"/>
      <c r="AF1462" s="115"/>
      <c r="AG1462" s="115"/>
      <c r="AH1462" s="115"/>
      <c r="AI1462" s="115"/>
      <c r="AJ1462" s="115"/>
      <c r="AK1462" s="115"/>
      <c r="AL1462" s="115"/>
      <c r="AM1462" s="115"/>
    </row>
    <row r="1463" spans="1:39" x14ac:dyDescent="0.25">
      <c r="A1463" s="112"/>
      <c r="B1463" s="113"/>
      <c r="C1463" s="112"/>
      <c r="D1463" s="115"/>
      <c r="E1463" s="115"/>
      <c r="F1463" s="115"/>
      <c r="G1463" s="185"/>
      <c r="H1463" s="185"/>
      <c r="I1463" s="196"/>
      <c r="J1463" s="196"/>
      <c r="K1463" s="196"/>
      <c r="L1463" s="196"/>
      <c r="M1463" s="196"/>
      <c r="N1463" s="196"/>
      <c r="O1463" s="196"/>
      <c r="P1463" s="196"/>
      <c r="Q1463" s="196"/>
      <c r="R1463" s="196"/>
      <c r="S1463" s="196"/>
      <c r="T1463" s="196"/>
      <c r="U1463" s="196"/>
      <c r="V1463" s="196"/>
      <c r="W1463" s="196"/>
      <c r="X1463" s="196"/>
      <c r="Y1463" s="196"/>
      <c r="Z1463" s="196"/>
      <c r="AA1463" s="196"/>
      <c r="AB1463" s="196"/>
      <c r="AC1463" s="115"/>
      <c r="AD1463" s="115"/>
      <c r="AE1463" s="115"/>
      <c r="AF1463" s="115"/>
      <c r="AG1463" s="115"/>
      <c r="AH1463" s="115"/>
      <c r="AI1463" s="115"/>
      <c r="AJ1463" s="115"/>
      <c r="AK1463" s="115"/>
      <c r="AL1463" s="115"/>
      <c r="AM1463" s="115"/>
    </row>
    <row r="1464" spans="1:39" x14ac:dyDescent="0.25">
      <c r="A1464" s="112"/>
      <c r="B1464" s="113"/>
      <c r="C1464" s="112"/>
      <c r="D1464" s="115"/>
      <c r="E1464" s="115"/>
      <c r="F1464" s="115"/>
      <c r="G1464" s="185"/>
      <c r="H1464" s="185"/>
      <c r="I1464" s="196"/>
      <c r="J1464" s="196"/>
      <c r="K1464" s="196"/>
      <c r="L1464" s="196"/>
      <c r="M1464" s="196"/>
      <c r="N1464" s="196"/>
      <c r="O1464" s="196"/>
      <c r="P1464" s="196"/>
      <c r="Q1464" s="196"/>
      <c r="R1464" s="196"/>
      <c r="S1464" s="196"/>
      <c r="T1464" s="196"/>
      <c r="U1464" s="196"/>
      <c r="V1464" s="196"/>
      <c r="W1464" s="196"/>
      <c r="X1464" s="196"/>
      <c r="Y1464" s="196"/>
      <c r="Z1464" s="196"/>
      <c r="AA1464" s="196"/>
      <c r="AB1464" s="196"/>
      <c r="AC1464" s="115"/>
      <c r="AD1464" s="115"/>
      <c r="AE1464" s="115"/>
      <c r="AF1464" s="115"/>
      <c r="AG1464" s="115"/>
      <c r="AH1464" s="115"/>
      <c r="AI1464" s="115"/>
      <c r="AJ1464" s="115"/>
      <c r="AK1464" s="115"/>
      <c r="AL1464" s="115"/>
      <c r="AM1464" s="115"/>
    </row>
    <row r="1465" spans="1:39" x14ac:dyDescent="0.25">
      <c r="A1465" s="112"/>
      <c r="B1465" s="113"/>
      <c r="C1465" s="112"/>
      <c r="D1465" s="115"/>
      <c r="E1465" s="115"/>
      <c r="F1465" s="115"/>
      <c r="G1465" s="185"/>
      <c r="H1465" s="185"/>
      <c r="I1465" s="196"/>
      <c r="J1465" s="196"/>
      <c r="K1465" s="196"/>
      <c r="L1465" s="196"/>
      <c r="M1465" s="196"/>
      <c r="N1465" s="196"/>
      <c r="O1465" s="196"/>
      <c r="P1465" s="196"/>
      <c r="Q1465" s="196"/>
      <c r="R1465" s="196"/>
      <c r="S1465" s="196"/>
      <c r="T1465" s="196"/>
      <c r="U1465" s="196"/>
      <c r="V1465" s="196"/>
      <c r="W1465" s="196"/>
      <c r="X1465" s="196"/>
      <c r="Y1465" s="196"/>
      <c r="Z1465" s="196"/>
      <c r="AA1465" s="196"/>
      <c r="AB1465" s="196"/>
      <c r="AC1465" s="115"/>
      <c r="AD1465" s="115"/>
      <c r="AE1465" s="115"/>
      <c r="AF1465" s="115"/>
      <c r="AG1465" s="115"/>
      <c r="AH1465" s="115"/>
      <c r="AI1465" s="115"/>
      <c r="AJ1465" s="115"/>
      <c r="AK1465" s="115"/>
      <c r="AL1465" s="115"/>
      <c r="AM1465" s="115"/>
    </row>
    <row r="1466" spans="1:39" x14ac:dyDescent="0.25">
      <c r="A1466" s="112"/>
      <c r="B1466" s="113"/>
      <c r="C1466" s="112"/>
      <c r="D1466" s="115"/>
      <c r="E1466" s="115"/>
      <c r="F1466" s="115"/>
      <c r="G1466" s="185"/>
      <c r="H1466" s="185"/>
      <c r="I1466" s="196"/>
      <c r="J1466" s="196"/>
      <c r="K1466" s="196"/>
      <c r="L1466" s="196"/>
      <c r="M1466" s="196"/>
      <c r="N1466" s="196"/>
      <c r="O1466" s="196"/>
      <c r="P1466" s="196"/>
      <c r="Q1466" s="196"/>
      <c r="R1466" s="196"/>
      <c r="S1466" s="196"/>
      <c r="T1466" s="196"/>
      <c r="U1466" s="196"/>
      <c r="V1466" s="196"/>
      <c r="W1466" s="196"/>
      <c r="X1466" s="196"/>
      <c r="Y1466" s="196"/>
      <c r="Z1466" s="196"/>
      <c r="AA1466" s="196"/>
      <c r="AB1466" s="196"/>
      <c r="AC1466" s="115"/>
      <c r="AD1466" s="115"/>
      <c r="AE1466" s="115"/>
      <c r="AF1466" s="115"/>
      <c r="AG1466" s="115"/>
      <c r="AH1466" s="115"/>
      <c r="AI1466" s="115"/>
      <c r="AJ1466" s="115"/>
      <c r="AK1466" s="115"/>
      <c r="AL1466" s="115"/>
      <c r="AM1466" s="115"/>
    </row>
    <row r="1467" spans="1:39" x14ac:dyDescent="0.25">
      <c r="A1467" s="112"/>
      <c r="B1467" s="113"/>
      <c r="C1467" s="112"/>
      <c r="D1467" s="115"/>
      <c r="E1467" s="115"/>
      <c r="F1467" s="115"/>
      <c r="G1467" s="185"/>
      <c r="H1467" s="185"/>
      <c r="I1467" s="196"/>
      <c r="J1467" s="196"/>
      <c r="K1467" s="196"/>
      <c r="L1467" s="196"/>
      <c r="M1467" s="196"/>
      <c r="N1467" s="196"/>
      <c r="O1467" s="196"/>
      <c r="P1467" s="196"/>
      <c r="Q1467" s="196"/>
      <c r="R1467" s="196"/>
      <c r="S1467" s="196"/>
      <c r="T1467" s="196"/>
      <c r="U1467" s="196"/>
      <c r="V1467" s="196"/>
      <c r="W1467" s="196"/>
      <c r="X1467" s="196"/>
      <c r="Y1467" s="196"/>
      <c r="Z1467" s="196"/>
      <c r="AA1467" s="196"/>
      <c r="AB1467" s="196"/>
      <c r="AC1467" s="115"/>
      <c r="AD1467" s="115"/>
      <c r="AE1467" s="115"/>
      <c r="AF1467" s="115"/>
      <c r="AG1467" s="115"/>
      <c r="AH1467" s="115"/>
      <c r="AI1467" s="115"/>
      <c r="AJ1467" s="115"/>
      <c r="AK1467" s="115"/>
      <c r="AL1467" s="115"/>
      <c r="AM1467" s="115"/>
    </row>
    <row r="1468" spans="1:39" x14ac:dyDescent="0.25">
      <c r="A1468" s="112"/>
      <c r="B1468" s="113"/>
      <c r="C1468" s="112"/>
      <c r="D1468" s="115"/>
      <c r="E1468" s="115"/>
      <c r="F1468" s="115"/>
      <c r="G1468" s="185"/>
      <c r="H1468" s="185"/>
      <c r="I1468" s="196"/>
      <c r="J1468" s="196"/>
      <c r="K1468" s="196"/>
      <c r="L1468" s="196"/>
      <c r="M1468" s="196"/>
      <c r="N1468" s="196"/>
      <c r="O1468" s="196"/>
      <c r="P1468" s="196"/>
      <c r="Q1468" s="196"/>
      <c r="R1468" s="196"/>
      <c r="S1468" s="196"/>
      <c r="T1468" s="196"/>
      <c r="U1468" s="196"/>
      <c r="V1468" s="196"/>
      <c r="W1468" s="196"/>
      <c r="X1468" s="196"/>
      <c r="Y1468" s="196"/>
      <c r="Z1468" s="196"/>
      <c r="AA1468" s="196"/>
      <c r="AB1468" s="196"/>
      <c r="AC1468" s="115"/>
      <c r="AD1468" s="115"/>
      <c r="AE1468" s="115"/>
      <c r="AF1468" s="115"/>
      <c r="AG1468" s="115"/>
      <c r="AH1468" s="115"/>
      <c r="AI1468" s="115"/>
      <c r="AJ1468" s="115"/>
      <c r="AK1468" s="115"/>
      <c r="AL1468" s="115"/>
      <c r="AM1468" s="115"/>
    </row>
    <row r="1469" spans="1:39" x14ac:dyDescent="0.25">
      <c r="A1469" s="112"/>
      <c r="B1469" s="113"/>
      <c r="C1469" s="112"/>
      <c r="D1469" s="115"/>
      <c r="E1469" s="115"/>
      <c r="F1469" s="115"/>
      <c r="G1469" s="185"/>
      <c r="H1469" s="185"/>
      <c r="I1469" s="196"/>
      <c r="J1469" s="196"/>
      <c r="K1469" s="196"/>
      <c r="L1469" s="196"/>
      <c r="M1469" s="196"/>
      <c r="N1469" s="196"/>
      <c r="O1469" s="196"/>
      <c r="P1469" s="196"/>
      <c r="Q1469" s="196"/>
      <c r="R1469" s="196"/>
      <c r="S1469" s="196"/>
      <c r="T1469" s="196"/>
      <c r="U1469" s="196"/>
      <c r="V1469" s="196"/>
      <c r="W1469" s="196"/>
      <c r="X1469" s="196"/>
      <c r="Y1469" s="196"/>
      <c r="Z1469" s="196"/>
      <c r="AA1469" s="196"/>
      <c r="AB1469" s="196"/>
      <c r="AC1469" s="115"/>
      <c r="AD1469" s="115"/>
      <c r="AE1469" s="115"/>
      <c r="AF1469" s="115"/>
      <c r="AG1469" s="115"/>
      <c r="AH1469" s="115"/>
      <c r="AI1469" s="115"/>
      <c r="AJ1469" s="115"/>
      <c r="AK1469" s="115"/>
      <c r="AL1469" s="115"/>
      <c r="AM1469" s="115"/>
    </row>
    <row r="1470" spans="1:39" x14ac:dyDescent="0.25">
      <c r="A1470" s="112"/>
      <c r="B1470" s="113"/>
      <c r="C1470" s="112"/>
      <c r="D1470" s="115"/>
      <c r="E1470" s="115"/>
      <c r="F1470" s="115"/>
      <c r="G1470" s="185"/>
      <c r="H1470" s="185"/>
      <c r="I1470" s="196"/>
      <c r="J1470" s="196"/>
      <c r="K1470" s="196"/>
      <c r="L1470" s="196"/>
      <c r="M1470" s="196"/>
      <c r="N1470" s="196"/>
      <c r="O1470" s="196"/>
      <c r="P1470" s="196"/>
      <c r="Q1470" s="196"/>
      <c r="R1470" s="196"/>
      <c r="S1470" s="196"/>
      <c r="T1470" s="196"/>
      <c r="U1470" s="196"/>
      <c r="V1470" s="196"/>
      <c r="W1470" s="196"/>
      <c r="X1470" s="196"/>
      <c r="Y1470" s="196"/>
      <c r="Z1470" s="196"/>
      <c r="AA1470" s="196"/>
      <c r="AB1470" s="196"/>
      <c r="AC1470" s="115"/>
      <c r="AD1470" s="115"/>
      <c r="AE1470" s="115"/>
      <c r="AF1470" s="115"/>
      <c r="AG1470" s="115"/>
      <c r="AH1470" s="115"/>
      <c r="AI1470" s="115"/>
      <c r="AJ1470" s="115"/>
      <c r="AK1470" s="115"/>
      <c r="AL1470" s="115"/>
      <c r="AM1470" s="115"/>
    </row>
    <row r="1471" spans="1:39" x14ac:dyDescent="0.25">
      <c r="A1471" s="112"/>
      <c r="B1471" s="113"/>
      <c r="C1471" s="112"/>
      <c r="D1471" s="115"/>
      <c r="E1471" s="115"/>
      <c r="F1471" s="115"/>
      <c r="G1471" s="185"/>
      <c r="H1471" s="185"/>
      <c r="I1471" s="196"/>
      <c r="J1471" s="196"/>
      <c r="K1471" s="196"/>
      <c r="L1471" s="196"/>
      <c r="M1471" s="196"/>
      <c r="N1471" s="196"/>
      <c r="O1471" s="196"/>
      <c r="P1471" s="196"/>
      <c r="Q1471" s="196"/>
      <c r="R1471" s="196"/>
      <c r="S1471" s="196"/>
      <c r="T1471" s="196"/>
      <c r="U1471" s="196"/>
      <c r="V1471" s="196"/>
      <c r="W1471" s="196"/>
      <c r="X1471" s="196"/>
      <c r="Y1471" s="196"/>
      <c r="Z1471" s="196"/>
      <c r="AA1471" s="196"/>
      <c r="AB1471" s="196"/>
      <c r="AC1471" s="115"/>
      <c r="AD1471" s="115"/>
      <c r="AE1471" s="115"/>
      <c r="AF1471" s="115"/>
      <c r="AG1471" s="115"/>
      <c r="AH1471" s="115"/>
      <c r="AI1471" s="115"/>
      <c r="AJ1471" s="115"/>
      <c r="AK1471" s="115"/>
      <c r="AL1471" s="115"/>
      <c r="AM1471" s="115"/>
    </row>
    <row r="1472" spans="1:39" x14ac:dyDescent="0.25">
      <c r="A1472" s="112"/>
      <c r="B1472" s="113"/>
      <c r="C1472" s="112"/>
      <c r="D1472" s="115"/>
      <c r="E1472" s="115"/>
      <c r="F1472" s="115"/>
      <c r="G1472" s="185"/>
      <c r="H1472" s="185"/>
      <c r="I1472" s="196"/>
      <c r="J1472" s="196"/>
      <c r="K1472" s="196"/>
      <c r="L1472" s="196"/>
      <c r="M1472" s="196"/>
      <c r="N1472" s="196"/>
      <c r="O1472" s="196"/>
      <c r="P1472" s="196"/>
      <c r="Q1472" s="196"/>
      <c r="R1472" s="196"/>
      <c r="S1472" s="196"/>
      <c r="T1472" s="196"/>
      <c r="U1472" s="196"/>
      <c r="V1472" s="196"/>
      <c r="W1472" s="196"/>
      <c r="X1472" s="196"/>
      <c r="Y1472" s="196"/>
      <c r="Z1472" s="196"/>
      <c r="AA1472" s="196"/>
      <c r="AB1472" s="196"/>
      <c r="AC1472" s="115"/>
      <c r="AD1472" s="115"/>
      <c r="AE1472" s="115"/>
      <c r="AF1472" s="115"/>
      <c r="AG1472" s="115"/>
      <c r="AH1472" s="115"/>
      <c r="AI1472" s="115"/>
      <c r="AJ1472" s="115"/>
      <c r="AK1472" s="115"/>
      <c r="AL1472" s="115"/>
      <c r="AM1472" s="115"/>
    </row>
    <row r="1473" spans="1:39" x14ac:dyDescent="0.25">
      <c r="A1473" s="112"/>
      <c r="B1473" s="113"/>
      <c r="C1473" s="112"/>
      <c r="D1473" s="115"/>
      <c r="E1473" s="115"/>
      <c r="F1473" s="115"/>
      <c r="G1473" s="185"/>
      <c r="H1473" s="185"/>
      <c r="I1473" s="196"/>
      <c r="J1473" s="196"/>
      <c r="K1473" s="196"/>
      <c r="L1473" s="196"/>
      <c r="M1473" s="196"/>
      <c r="N1473" s="196"/>
      <c r="O1473" s="196"/>
      <c r="P1473" s="196"/>
      <c r="Q1473" s="196"/>
      <c r="R1473" s="196"/>
      <c r="S1473" s="196"/>
      <c r="T1473" s="196"/>
      <c r="U1473" s="196"/>
      <c r="V1473" s="196"/>
      <c r="W1473" s="196"/>
      <c r="X1473" s="196"/>
      <c r="Y1473" s="196"/>
      <c r="Z1473" s="196"/>
      <c r="AA1473" s="196"/>
      <c r="AB1473" s="196"/>
      <c r="AC1473" s="115"/>
      <c r="AD1473" s="115"/>
      <c r="AE1473" s="115"/>
      <c r="AF1473" s="115"/>
      <c r="AG1473" s="115"/>
      <c r="AH1473" s="115"/>
      <c r="AI1473" s="115"/>
      <c r="AJ1473" s="115"/>
      <c r="AK1473" s="115"/>
      <c r="AL1473" s="115"/>
      <c r="AM1473" s="115"/>
    </row>
    <row r="1474" spans="1:39" x14ac:dyDescent="0.25">
      <c r="A1474" s="112"/>
      <c r="B1474" s="113"/>
      <c r="C1474" s="112"/>
      <c r="D1474" s="115"/>
      <c r="E1474" s="115"/>
      <c r="F1474" s="115"/>
      <c r="G1474" s="185"/>
      <c r="H1474" s="185"/>
      <c r="I1474" s="196"/>
      <c r="J1474" s="196"/>
      <c r="K1474" s="196"/>
      <c r="L1474" s="196"/>
      <c r="M1474" s="196"/>
      <c r="N1474" s="196"/>
      <c r="O1474" s="196"/>
      <c r="P1474" s="196"/>
      <c r="Q1474" s="196"/>
      <c r="R1474" s="196"/>
      <c r="S1474" s="196"/>
      <c r="T1474" s="196"/>
      <c r="U1474" s="196"/>
      <c r="V1474" s="196"/>
      <c r="W1474" s="196"/>
      <c r="X1474" s="196"/>
      <c r="Y1474" s="196"/>
      <c r="Z1474" s="196"/>
      <c r="AA1474" s="196"/>
      <c r="AB1474" s="196"/>
      <c r="AC1474" s="115"/>
      <c r="AD1474" s="115"/>
      <c r="AE1474" s="115"/>
      <c r="AF1474" s="115"/>
      <c r="AG1474" s="115"/>
      <c r="AH1474" s="115"/>
      <c r="AI1474" s="115"/>
      <c r="AJ1474" s="115"/>
      <c r="AK1474" s="115"/>
      <c r="AL1474" s="115"/>
      <c r="AM1474" s="115"/>
    </row>
    <row r="1475" spans="1:39" x14ac:dyDescent="0.25">
      <c r="A1475" s="112"/>
      <c r="B1475" s="113"/>
      <c r="C1475" s="112"/>
      <c r="D1475" s="115"/>
      <c r="E1475" s="115"/>
      <c r="F1475" s="115"/>
      <c r="G1475" s="185"/>
      <c r="H1475" s="185"/>
      <c r="I1475" s="196"/>
      <c r="J1475" s="196"/>
      <c r="K1475" s="196"/>
      <c r="L1475" s="196"/>
      <c r="M1475" s="196"/>
      <c r="N1475" s="196"/>
      <c r="O1475" s="196"/>
      <c r="P1475" s="196"/>
      <c r="Q1475" s="196"/>
      <c r="R1475" s="196"/>
      <c r="S1475" s="196"/>
      <c r="T1475" s="196"/>
      <c r="U1475" s="196"/>
      <c r="V1475" s="196"/>
      <c r="W1475" s="196"/>
      <c r="X1475" s="196"/>
      <c r="Y1475" s="196"/>
      <c r="Z1475" s="196"/>
      <c r="AA1475" s="196"/>
      <c r="AB1475" s="196"/>
      <c r="AC1475" s="115"/>
      <c r="AD1475" s="115"/>
      <c r="AE1475" s="115"/>
      <c r="AF1475" s="115"/>
      <c r="AG1475" s="115"/>
      <c r="AH1475" s="115"/>
      <c r="AI1475" s="115"/>
      <c r="AJ1475" s="115"/>
      <c r="AK1475" s="115"/>
      <c r="AL1475" s="115"/>
      <c r="AM1475" s="115"/>
    </row>
    <row r="1476" spans="1:39" x14ac:dyDescent="0.25">
      <c r="A1476" s="112"/>
      <c r="B1476" s="113"/>
      <c r="C1476" s="112"/>
      <c r="D1476" s="115"/>
      <c r="E1476" s="115"/>
      <c r="F1476" s="115"/>
      <c r="G1476" s="185"/>
      <c r="H1476" s="185"/>
      <c r="I1476" s="196"/>
      <c r="J1476" s="196"/>
      <c r="K1476" s="196"/>
      <c r="L1476" s="196"/>
      <c r="M1476" s="196"/>
      <c r="N1476" s="196"/>
      <c r="O1476" s="196"/>
      <c r="P1476" s="196"/>
      <c r="Q1476" s="196"/>
      <c r="R1476" s="196"/>
      <c r="S1476" s="196"/>
      <c r="T1476" s="196"/>
      <c r="U1476" s="196"/>
      <c r="V1476" s="196"/>
      <c r="W1476" s="196"/>
      <c r="X1476" s="196"/>
      <c r="Y1476" s="196"/>
      <c r="Z1476" s="196"/>
      <c r="AA1476" s="196"/>
      <c r="AB1476" s="196"/>
      <c r="AC1476" s="115"/>
      <c r="AD1476" s="115"/>
      <c r="AE1476" s="115"/>
      <c r="AF1476" s="115"/>
      <c r="AG1476" s="115"/>
      <c r="AH1476" s="115"/>
      <c r="AI1476" s="115"/>
      <c r="AJ1476" s="115"/>
      <c r="AK1476" s="115"/>
      <c r="AL1476" s="115"/>
      <c r="AM1476" s="115"/>
    </row>
    <row r="1477" spans="1:39" x14ac:dyDescent="0.25">
      <c r="A1477" s="112"/>
      <c r="B1477" s="113"/>
      <c r="C1477" s="112"/>
      <c r="D1477" s="115"/>
      <c r="E1477" s="115"/>
      <c r="F1477" s="115"/>
      <c r="G1477" s="185"/>
      <c r="H1477" s="185"/>
      <c r="I1477" s="196"/>
      <c r="J1477" s="196"/>
      <c r="K1477" s="196"/>
      <c r="L1477" s="196"/>
      <c r="M1477" s="196"/>
      <c r="N1477" s="196"/>
      <c r="O1477" s="196"/>
      <c r="P1477" s="196"/>
      <c r="Q1477" s="196"/>
      <c r="R1477" s="196"/>
      <c r="S1477" s="196"/>
      <c r="T1477" s="196"/>
      <c r="U1477" s="196"/>
      <c r="V1477" s="196"/>
      <c r="W1477" s="196"/>
      <c r="X1477" s="196"/>
      <c r="Y1477" s="196"/>
      <c r="Z1477" s="196"/>
      <c r="AA1477" s="196"/>
      <c r="AB1477" s="196"/>
      <c r="AC1477" s="115"/>
      <c r="AD1477" s="115"/>
      <c r="AE1477" s="115"/>
      <c r="AF1477" s="115"/>
      <c r="AG1477" s="115"/>
      <c r="AH1477" s="115"/>
      <c r="AI1477" s="115"/>
      <c r="AJ1477" s="115"/>
      <c r="AK1477" s="115"/>
      <c r="AL1477" s="115"/>
      <c r="AM1477" s="115"/>
    </row>
    <row r="1478" spans="1:39" x14ac:dyDescent="0.25">
      <c r="A1478" s="112"/>
      <c r="B1478" s="113"/>
      <c r="C1478" s="112"/>
      <c r="D1478" s="115"/>
      <c r="E1478" s="115"/>
      <c r="F1478" s="115"/>
      <c r="G1478" s="185"/>
      <c r="H1478" s="185"/>
      <c r="I1478" s="196"/>
      <c r="J1478" s="196"/>
      <c r="K1478" s="196"/>
      <c r="L1478" s="196"/>
      <c r="M1478" s="196"/>
      <c r="N1478" s="196"/>
      <c r="O1478" s="196"/>
      <c r="P1478" s="196"/>
      <c r="Q1478" s="196"/>
      <c r="R1478" s="196"/>
      <c r="S1478" s="196"/>
      <c r="T1478" s="196"/>
      <c r="U1478" s="196"/>
      <c r="V1478" s="196"/>
      <c r="W1478" s="196"/>
      <c r="X1478" s="196"/>
      <c r="Y1478" s="196"/>
      <c r="Z1478" s="196"/>
      <c r="AA1478" s="196"/>
      <c r="AB1478" s="196"/>
      <c r="AC1478" s="115"/>
      <c r="AD1478" s="115"/>
      <c r="AE1478" s="115"/>
      <c r="AF1478" s="115"/>
      <c r="AG1478" s="115"/>
      <c r="AH1478" s="115"/>
      <c r="AI1478" s="115"/>
      <c r="AJ1478" s="115"/>
      <c r="AK1478" s="115"/>
      <c r="AL1478" s="115"/>
      <c r="AM1478" s="115"/>
    </row>
    <row r="1479" spans="1:39" x14ac:dyDescent="0.25">
      <c r="A1479" s="112"/>
      <c r="B1479" s="113"/>
      <c r="C1479" s="112"/>
      <c r="D1479" s="115"/>
      <c r="E1479" s="115"/>
      <c r="F1479" s="115"/>
      <c r="G1479" s="185"/>
      <c r="H1479" s="185"/>
      <c r="I1479" s="196"/>
      <c r="J1479" s="196"/>
      <c r="K1479" s="196"/>
      <c r="L1479" s="196"/>
      <c r="M1479" s="196"/>
      <c r="N1479" s="196"/>
      <c r="O1479" s="196"/>
      <c r="P1479" s="196"/>
      <c r="Q1479" s="196"/>
      <c r="R1479" s="196"/>
      <c r="S1479" s="196"/>
      <c r="T1479" s="196"/>
      <c r="U1479" s="196"/>
      <c r="V1479" s="196"/>
      <c r="W1479" s="196"/>
      <c r="X1479" s="196"/>
      <c r="Y1479" s="196"/>
      <c r="Z1479" s="196"/>
      <c r="AA1479" s="196"/>
      <c r="AB1479" s="196"/>
      <c r="AC1479" s="115"/>
      <c r="AD1479" s="115"/>
      <c r="AE1479" s="115"/>
      <c r="AF1479" s="115"/>
      <c r="AG1479" s="115"/>
      <c r="AH1479" s="115"/>
      <c r="AI1479" s="115"/>
      <c r="AJ1479" s="115"/>
      <c r="AK1479" s="115"/>
      <c r="AL1479" s="115"/>
      <c r="AM1479" s="115"/>
    </row>
    <row r="1480" spans="1:39" x14ac:dyDescent="0.25">
      <c r="A1480" s="112"/>
      <c r="B1480" s="113"/>
      <c r="C1480" s="112"/>
      <c r="D1480" s="115"/>
      <c r="E1480" s="115"/>
      <c r="F1480" s="115"/>
      <c r="G1480" s="185"/>
      <c r="H1480" s="185"/>
      <c r="I1480" s="196"/>
      <c r="J1480" s="196"/>
      <c r="K1480" s="196"/>
      <c r="L1480" s="196"/>
      <c r="M1480" s="196"/>
      <c r="N1480" s="196"/>
      <c r="O1480" s="196"/>
      <c r="P1480" s="196"/>
      <c r="Q1480" s="196"/>
      <c r="R1480" s="196"/>
      <c r="S1480" s="196"/>
      <c r="T1480" s="196"/>
      <c r="U1480" s="196"/>
      <c r="V1480" s="196"/>
      <c r="W1480" s="196"/>
      <c r="X1480" s="196"/>
      <c r="Y1480" s="196"/>
      <c r="Z1480" s="196"/>
      <c r="AA1480" s="196"/>
      <c r="AB1480" s="196"/>
      <c r="AC1480" s="115"/>
      <c r="AD1480" s="115"/>
      <c r="AE1480" s="115"/>
      <c r="AF1480" s="115"/>
      <c r="AG1480" s="115"/>
      <c r="AH1480" s="115"/>
      <c r="AI1480" s="115"/>
      <c r="AJ1480" s="115"/>
      <c r="AK1480" s="115"/>
      <c r="AL1480" s="115"/>
      <c r="AM1480" s="115"/>
    </row>
    <row r="1481" spans="1:39" x14ac:dyDescent="0.25">
      <c r="A1481" s="112"/>
      <c r="B1481" s="113"/>
      <c r="C1481" s="112"/>
      <c r="D1481" s="115"/>
      <c r="E1481" s="115"/>
      <c r="F1481" s="115"/>
      <c r="G1481" s="185"/>
      <c r="H1481" s="185"/>
      <c r="I1481" s="196"/>
      <c r="J1481" s="196"/>
      <c r="K1481" s="196"/>
      <c r="L1481" s="196"/>
      <c r="M1481" s="196"/>
      <c r="N1481" s="196"/>
      <c r="O1481" s="196"/>
      <c r="P1481" s="196"/>
      <c r="Q1481" s="196"/>
      <c r="R1481" s="196"/>
      <c r="S1481" s="196"/>
      <c r="T1481" s="196"/>
      <c r="U1481" s="196"/>
      <c r="V1481" s="196"/>
      <c r="W1481" s="196"/>
      <c r="X1481" s="196"/>
      <c r="Y1481" s="196"/>
      <c r="Z1481" s="196"/>
      <c r="AA1481" s="196"/>
      <c r="AB1481" s="196"/>
      <c r="AC1481" s="115"/>
      <c r="AD1481" s="115"/>
      <c r="AE1481" s="115"/>
      <c r="AF1481" s="115"/>
      <c r="AG1481" s="115"/>
      <c r="AH1481" s="115"/>
      <c r="AI1481" s="115"/>
      <c r="AJ1481" s="115"/>
      <c r="AK1481" s="115"/>
      <c r="AL1481" s="115"/>
      <c r="AM1481" s="115"/>
    </row>
    <row r="1482" spans="1:39" x14ac:dyDescent="0.25">
      <c r="A1482" s="112"/>
      <c r="B1482" s="113"/>
      <c r="C1482" s="112"/>
      <c r="D1482" s="115"/>
      <c r="E1482" s="115"/>
      <c r="F1482" s="115"/>
      <c r="G1482" s="185"/>
      <c r="H1482" s="185"/>
      <c r="I1482" s="196"/>
      <c r="J1482" s="196"/>
      <c r="K1482" s="196"/>
      <c r="L1482" s="196"/>
      <c r="M1482" s="196"/>
      <c r="N1482" s="196"/>
      <c r="O1482" s="196"/>
      <c r="P1482" s="196"/>
      <c r="Q1482" s="196"/>
      <c r="R1482" s="196"/>
      <c r="S1482" s="196"/>
      <c r="T1482" s="196"/>
      <c r="U1482" s="196"/>
      <c r="V1482" s="196"/>
      <c r="W1482" s="196"/>
      <c r="X1482" s="196"/>
      <c r="Y1482" s="196"/>
      <c r="Z1482" s="196"/>
      <c r="AA1482" s="196"/>
      <c r="AB1482" s="196"/>
      <c r="AC1482" s="115"/>
      <c r="AD1482" s="115"/>
      <c r="AE1482" s="115"/>
      <c r="AF1482" s="115"/>
      <c r="AG1482" s="115"/>
      <c r="AH1482" s="115"/>
      <c r="AI1482" s="115"/>
      <c r="AJ1482" s="115"/>
      <c r="AK1482" s="115"/>
      <c r="AL1482" s="115"/>
      <c r="AM1482" s="115"/>
    </row>
    <row r="1483" spans="1:39" x14ac:dyDescent="0.25">
      <c r="A1483" s="112"/>
      <c r="B1483" s="113"/>
      <c r="C1483" s="112"/>
      <c r="D1483" s="115"/>
      <c r="E1483" s="115"/>
      <c r="F1483" s="115"/>
      <c r="G1483" s="185"/>
      <c r="H1483" s="185"/>
      <c r="I1483" s="196"/>
      <c r="J1483" s="196"/>
      <c r="K1483" s="196"/>
      <c r="L1483" s="196"/>
      <c r="M1483" s="196"/>
      <c r="N1483" s="196"/>
      <c r="O1483" s="196"/>
      <c r="P1483" s="196"/>
      <c r="Q1483" s="196"/>
      <c r="R1483" s="196"/>
      <c r="S1483" s="196"/>
      <c r="T1483" s="196"/>
      <c r="U1483" s="196"/>
      <c r="V1483" s="196"/>
      <c r="W1483" s="196"/>
      <c r="X1483" s="196"/>
      <c r="Y1483" s="196"/>
      <c r="Z1483" s="196"/>
      <c r="AA1483" s="196"/>
      <c r="AB1483" s="196"/>
      <c r="AC1483" s="115"/>
      <c r="AD1483" s="115"/>
      <c r="AE1483" s="115"/>
      <c r="AF1483" s="115"/>
      <c r="AG1483" s="115"/>
      <c r="AH1483" s="115"/>
      <c r="AI1483" s="115"/>
      <c r="AJ1483" s="115"/>
      <c r="AK1483" s="115"/>
      <c r="AL1483" s="115"/>
      <c r="AM1483" s="115"/>
    </row>
    <row r="1484" spans="1:39" x14ac:dyDescent="0.25">
      <c r="A1484" s="112"/>
      <c r="B1484" s="113"/>
      <c r="C1484" s="112"/>
      <c r="D1484" s="115"/>
      <c r="E1484" s="115"/>
      <c r="F1484" s="115"/>
      <c r="G1484" s="185"/>
      <c r="H1484" s="185"/>
      <c r="I1484" s="196"/>
      <c r="J1484" s="196"/>
      <c r="K1484" s="196"/>
      <c r="L1484" s="196"/>
      <c r="M1484" s="196"/>
      <c r="N1484" s="196"/>
      <c r="O1484" s="196"/>
      <c r="P1484" s="196"/>
      <c r="Q1484" s="196"/>
      <c r="R1484" s="196"/>
      <c r="S1484" s="196"/>
      <c r="T1484" s="196"/>
      <c r="U1484" s="196"/>
      <c r="V1484" s="196"/>
      <c r="W1484" s="196"/>
      <c r="X1484" s="196"/>
      <c r="Y1484" s="196"/>
      <c r="Z1484" s="196"/>
      <c r="AA1484" s="196"/>
      <c r="AB1484" s="196"/>
      <c r="AC1484" s="115"/>
      <c r="AD1484" s="115"/>
      <c r="AE1484" s="115"/>
      <c r="AF1484" s="115"/>
      <c r="AG1484" s="115"/>
      <c r="AH1484" s="115"/>
      <c r="AI1484" s="115"/>
      <c r="AJ1484" s="115"/>
      <c r="AK1484" s="115"/>
      <c r="AL1484" s="115"/>
      <c r="AM1484" s="115"/>
    </row>
    <row r="1485" spans="1:39" x14ac:dyDescent="0.25">
      <c r="A1485" s="112"/>
      <c r="B1485" s="113"/>
      <c r="C1485" s="112"/>
      <c r="D1485" s="115"/>
      <c r="E1485" s="115"/>
      <c r="F1485" s="115"/>
      <c r="G1485" s="185"/>
      <c r="H1485" s="185"/>
      <c r="I1485" s="196"/>
      <c r="J1485" s="196"/>
      <c r="K1485" s="196"/>
      <c r="L1485" s="196"/>
      <c r="M1485" s="196"/>
      <c r="N1485" s="196"/>
      <c r="O1485" s="196"/>
      <c r="P1485" s="196"/>
      <c r="Q1485" s="196"/>
      <c r="R1485" s="196"/>
      <c r="S1485" s="196"/>
      <c r="T1485" s="196"/>
      <c r="U1485" s="196"/>
      <c r="V1485" s="196"/>
      <c r="W1485" s="196"/>
      <c r="X1485" s="196"/>
      <c r="Y1485" s="196"/>
      <c r="Z1485" s="196"/>
      <c r="AA1485" s="196"/>
      <c r="AB1485" s="196"/>
      <c r="AC1485" s="115"/>
      <c r="AD1485" s="115"/>
      <c r="AE1485" s="115"/>
      <c r="AF1485" s="115"/>
      <c r="AG1485" s="115"/>
      <c r="AH1485" s="115"/>
      <c r="AI1485" s="115"/>
      <c r="AJ1485" s="115"/>
      <c r="AK1485" s="115"/>
      <c r="AL1485" s="115"/>
      <c r="AM1485" s="115"/>
    </row>
    <row r="1486" spans="1:39" x14ac:dyDescent="0.25">
      <c r="A1486" s="112"/>
      <c r="B1486" s="113"/>
      <c r="C1486" s="112"/>
      <c r="D1486" s="115"/>
      <c r="E1486" s="115"/>
      <c r="F1486" s="115"/>
      <c r="G1486" s="185"/>
      <c r="H1486" s="185"/>
      <c r="I1486" s="196"/>
      <c r="J1486" s="196"/>
      <c r="K1486" s="196"/>
      <c r="L1486" s="196"/>
      <c r="M1486" s="196"/>
      <c r="N1486" s="196"/>
      <c r="O1486" s="196"/>
      <c r="P1486" s="196"/>
      <c r="Q1486" s="196"/>
      <c r="R1486" s="196"/>
      <c r="S1486" s="196"/>
      <c r="T1486" s="196"/>
      <c r="U1486" s="196"/>
      <c r="V1486" s="196"/>
      <c r="W1486" s="196"/>
      <c r="X1486" s="196"/>
      <c r="Y1486" s="196"/>
      <c r="Z1486" s="196"/>
      <c r="AA1486" s="196"/>
      <c r="AB1486" s="196"/>
      <c r="AC1486" s="115"/>
      <c r="AD1486" s="115"/>
      <c r="AE1486" s="115"/>
      <c r="AF1486" s="115"/>
      <c r="AG1486" s="115"/>
      <c r="AH1486" s="115"/>
      <c r="AI1486" s="115"/>
      <c r="AJ1486" s="115"/>
      <c r="AK1486" s="115"/>
      <c r="AL1486" s="115"/>
      <c r="AM1486" s="115"/>
    </row>
    <row r="1487" spans="1:39" x14ac:dyDescent="0.25">
      <c r="A1487" s="112"/>
      <c r="B1487" s="113"/>
      <c r="C1487" s="112"/>
      <c r="D1487" s="115"/>
      <c r="E1487" s="115"/>
      <c r="F1487" s="115"/>
      <c r="G1487" s="185"/>
      <c r="H1487" s="185"/>
      <c r="I1487" s="196"/>
      <c r="J1487" s="196"/>
      <c r="K1487" s="196"/>
      <c r="L1487" s="196"/>
      <c r="M1487" s="196"/>
      <c r="N1487" s="196"/>
      <c r="O1487" s="196"/>
      <c r="P1487" s="196"/>
      <c r="Q1487" s="196"/>
      <c r="R1487" s="196"/>
      <c r="S1487" s="196"/>
      <c r="T1487" s="196"/>
      <c r="U1487" s="196"/>
      <c r="V1487" s="196"/>
      <c r="W1487" s="196"/>
      <c r="X1487" s="196"/>
      <c r="Y1487" s="196"/>
      <c r="Z1487" s="196"/>
      <c r="AA1487" s="196"/>
      <c r="AB1487" s="196"/>
      <c r="AC1487" s="115"/>
      <c r="AD1487" s="115"/>
      <c r="AE1487" s="115"/>
      <c r="AF1487" s="115"/>
      <c r="AG1487" s="115"/>
      <c r="AH1487" s="115"/>
      <c r="AI1487" s="115"/>
      <c r="AJ1487" s="115"/>
      <c r="AK1487" s="115"/>
      <c r="AL1487" s="115"/>
      <c r="AM1487" s="115"/>
    </row>
    <row r="1488" spans="1:39" x14ac:dyDescent="0.25">
      <c r="A1488" s="112"/>
      <c r="B1488" s="113"/>
      <c r="C1488" s="112"/>
      <c r="D1488" s="115"/>
      <c r="E1488" s="115"/>
      <c r="F1488" s="115"/>
      <c r="G1488" s="185"/>
      <c r="H1488" s="185"/>
      <c r="I1488" s="196"/>
      <c r="J1488" s="196"/>
      <c r="K1488" s="196"/>
      <c r="L1488" s="196"/>
      <c r="M1488" s="196"/>
      <c r="N1488" s="196"/>
      <c r="O1488" s="196"/>
      <c r="P1488" s="196"/>
      <c r="Q1488" s="196"/>
      <c r="R1488" s="196"/>
      <c r="S1488" s="196"/>
      <c r="T1488" s="196"/>
      <c r="U1488" s="196"/>
      <c r="V1488" s="196"/>
      <c r="W1488" s="196"/>
      <c r="X1488" s="196"/>
      <c r="Y1488" s="196"/>
      <c r="Z1488" s="196"/>
      <c r="AA1488" s="196"/>
      <c r="AB1488" s="196"/>
      <c r="AC1488" s="115"/>
      <c r="AD1488" s="115"/>
      <c r="AE1488" s="115"/>
      <c r="AF1488" s="115"/>
      <c r="AG1488" s="115"/>
      <c r="AH1488" s="115"/>
      <c r="AI1488" s="115"/>
      <c r="AJ1488" s="115"/>
      <c r="AK1488" s="115"/>
      <c r="AL1488" s="115"/>
      <c r="AM1488" s="115"/>
    </row>
    <row r="1489" spans="1:39" x14ac:dyDescent="0.25">
      <c r="A1489" s="112"/>
      <c r="B1489" s="113"/>
      <c r="C1489" s="112"/>
      <c r="D1489" s="115"/>
      <c r="E1489" s="115"/>
      <c r="F1489" s="115"/>
      <c r="G1489" s="185"/>
      <c r="H1489" s="185"/>
      <c r="I1489" s="196"/>
      <c r="J1489" s="196"/>
      <c r="K1489" s="196"/>
      <c r="L1489" s="196"/>
      <c r="M1489" s="196"/>
      <c r="N1489" s="196"/>
      <c r="O1489" s="196"/>
      <c r="P1489" s="196"/>
      <c r="Q1489" s="196"/>
      <c r="R1489" s="196"/>
      <c r="S1489" s="196"/>
      <c r="T1489" s="196"/>
      <c r="U1489" s="196"/>
      <c r="V1489" s="196"/>
      <c r="W1489" s="196"/>
      <c r="X1489" s="196"/>
      <c r="Y1489" s="196"/>
      <c r="Z1489" s="196"/>
      <c r="AA1489" s="196"/>
      <c r="AB1489" s="196"/>
      <c r="AC1489" s="115"/>
      <c r="AD1489" s="115"/>
      <c r="AE1489" s="115"/>
      <c r="AF1489" s="115"/>
      <c r="AG1489" s="115"/>
      <c r="AH1489" s="115"/>
      <c r="AI1489" s="115"/>
      <c r="AJ1489" s="115"/>
      <c r="AK1489" s="115"/>
      <c r="AL1489" s="115"/>
      <c r="AM1489" s="115"/>
    </row>
    <row r="1490" spans="1:39" x14ac:dyDescent="0.25">
      <c r="A1490" s="112"/>
      <c r="B1490" s="113"/>
      <c r="C1490" s="112"/>
      <c r="D1490" s="115"/>
      <c r="E1490" s="115"/>
      <c r="F1490" s="115"/>
      <c r="G1490" s="185"/>
      <c r="H1490" s="185"/>
      <c r="I1490" s="196"/>
      <c r="J1490" s="196"/>
      <c r="K1490" s="196"/>
      <c r="L1490" s="196"/>
      <c r="M1490" s="196"/>
      <c r="N1490" s="196"/>
      <c r="O1490" s="196"/>
      <c r="P1490" s="196"/>
      <c r="Q1490" s="196"/>
      <c r="R1490" s="196"/>
      <c r="S1490" s="196"/>
      <c r="T1490" s="196"/>
      <c r="U1490" s="196"/>
      <c r="V1490" s="196"/>
      <c r="W1490" s="196"/>
      <c r="X1490" s="196"/>
      <c r="Y1490" s="196"/>
      <c r="Z1490" s="196"/>
      <c r="AA1490" s="196"/>
      <c r="AB1490" s="196"/>
      <c r="AC1490" s="115"/>
      <c r="AD1490" s="115"/>
      <c r="AE1490" s="115"/>
      <c r="AF1490" s="115"/>
      <c r="AG1490" s="115"/>
      <c r="AH1490" s="115"/>
      <c r="AI1490" s="115"/>
      <c r="AJ1490" s="115"/>
      <c r="AK1490" s="115"/>
      <c r="AL1490" s="115"/>
      <c r="AM1490" s="115"/>
    </row>
    <row r="1491" spans="1:39" x14ac:dyDescent="0.25">
      <c r="A1491" s="112"/>
      <c r="B1491" s="113"/>
      <c r="C1491" s="112"/>
      <c r="D1491" s="115"/>
      <c r="E1491" s="115"/>
      <c r="F1491" s="115"/>
      <c r="G1491" s="185"/>
      <c r="H1491" s="185"/>
      <c r="I1491" s="196"/>
      <c r="J1491" s="196"/>
      <c r="K1491" s="196"/>
      <c r="L1491" s="196"/>
      <c r="M1491" s="196"/>
      <c r="N1491" s="196"/>
      <c r="O1491" s="196"/>
      <c r="P1491" s="196"/>
      <c r="Q1491" s="196"/>
      <c r="R1491" s="196"/>
      <c r="S1491" s="196"/>
      <c r="T1491" s="196"/>
      <c r="U1491" s="196"/>
      <c r="V1491" s="196"/>
      <c r="W1491" s="196"/>
      <c r="X1491" s="196"/>
      <c r="Y1491" s="196"/>
      <c r="Z1491" s="196"/>
      <c r="AA1491" s="196"/>
      <c r="AB1491" s="196"/>
      <c r="AC1491" s="115"/>
      <c r="AD1491" s="115"/>
      <c r="AE1491" s="115"/>
      <c r="AF1491" s="115"/>
      <c r="AG1491" s="115"/>
      <c r="AH1491" s="115"/>
      <c r="AI1491" s="115"/>
      <c r="AJ1491" s="115"/>
      <c r="AK1491" s="115"/>
      <c r="AL1491" s="115"/>
      <c r="AM1491" s="115"/>
    </row>
    <row r="1492" spans="1:39" x14ac:dyDescent="0.25">
      <c r="A1492" s="112"/>
      <c r="B1492" s="113"/>
      <c r="C1492" s="112"/>
      <c r="D1492" s="115"/>
      <c r="E1492" s="115"/>
      <c r="F1492" s="115"/>
      <c r="G1492" s="185"/>
      <c r="H1492" s="185"/>
      <c r="I1492" s="196"/>
      <c r="J1492" s="196"/>
      <c r="K1492" s="196"/>
      <c r="L1492" s="196"/>
      <c r="M1492" s="196"/>
      <c r="N1492" s="196"/>
      <c r="O1492" s="196"/>
      <c r="P1492" s="196"/>
      <c r="Q1492" s="196"/>
      <c r="R1492" s="196"/>
      <c r="S1492" s="196"/>
      <c r="T1492" s="196"/>
      <c r="U1492" s="196"/>
      <c r="V1492" s="196"/>
      <c r="W1492" s="196"/>
      <c r="X1492" s="196"/>
      <c r="Y1492" s="196"/>
      <c r="Z1492" s="196"/>
      <c r="AA1492" s="196"/>
      <c r="AB1492" s="196"/>
      <c r="AC1492" s="115"/>
      <c r="AD1492" s="115"/>
      <c r="AE1492" s="115"/>
      <c r="AF1492" s="115"/>
      <c r="AG1492" s="115"/>
      <c r="AH1492" s="115"/>
      <c r="AI1492" s="115"/>
      <c r="AJ1492" s="115"/>
      <c r="AK1492" s="115"/>
      <c r="AL1492" s="115"/>
      <c r="AM1492" s="115"/>
    </row>
    <row r="1493" spans="1:39" x14ac:dyDescent="0.25">
      <c r="A1493" s="112"/>
      <c r="B1493" s="113"/>
      <c r="C1493" s="112"/>
      <c r="D1493" s="115"/>
      <c r="E1493" s="115"/>
      <c r="F1493" s="115"/>
      <c r="G1493" s="185"/>
      <c r="H1493" s="185"/>
      <c r="I1493" s="196"/>
      <c r="J1493" s="196"/>
      <c r="K1493" s="196"/>
      <c r="L1493" s="196"/>
      <c r="M1493" s="196"/>
      <c r="N1493" s="196"/>
      <c r="O1493" s="196"/>
      <c r="P1493" s="196"/>
      <c r="Q1493" s="196"/>
      <c r="R1493" s="196"/>
      <c r="S1493" s="196"/>
      <c r="T1493" s="196"/>
      <c r="U1493" s="196"/>
      <c r="V1493" s="196"/>
      <c r="W1493" s="196"/>
      <c r="X1493" s="196"/>
      <c r="Y1493" s="196"/>
      <c r="Z1493" s="196"/>
      <c r="AA1493" s="196"/>
      <c r="AB1493" s="196"/>
      <c r="AC1493" s="115"/>
      <c r="AD1493" s="115"/>
      <c r="AE1493" s="115"/>
      <c r="AF1493" s="115"/>
      <c r="AG1493" s="115"/>
      <c r="AH1493" s="115"/>
      <c r="AI1493" s="115"/>
      <c r="AJ1493" s="115"/>
      <c r="AK1493" s="115"/>
      <c r="AL1493" s="115"/>
      <c r="AM1493" s="115"/>
    </row>
    <row r="1494" spans="1:39" x14ac:dyDescent="0.25">
      <c r="A1494" s="112"/>
      <c r="B1494" s="113"/>
      <c r="C1494" s="112"/>
      <c r="D1494" s="115"/>
      <c r="E1494" s="115"/>
      <c r="F1494" s="115"/>
      <c r="G1494" s="185"/>
      <c r="H1494" s="185"/>
      <c r="I1494" s="196"/>
      <c r="J1494" s="196"/>
      <c r="K1494" s="196"/>
      <c r="L1494" s="196"/>
      <c r="M1494" s="196"/>
      <c r="N1494" s="196"/>
      <c r="O1494" s="196"/>
      <c r="P1494" s="196"/>
      <c r="Q1494" s="196"/>
      <c r="R1494" s="196"/>
      <c r="S1494" s="196"/>
      <c r="T1494" s="196"/>
      <c r="U1494" s="196"/>
      <c r="V1494" s="196"/>
      <c r="W1494" s="196"/>
      <c r="X1494" s="196"/>
      <c r="Y1494" s="196"/>
      <c r="Z1494" s="196"/>
      <c r="AA1494" s="196"/>
      <c r="AB1494" s="196"/>
      <c r="AC1494" s="115"/>
      <c r="AD1494" s="115"/>
      <c r="AE1494" s="115"/>
      <c r="AF1494" s="115"/>
      <c r="AG1494" s="115"/>
      <c r="AH1494" s="115"/>
      <c r="AI1494" s="115"/>
      <c r="AJ1494" s="115"/>
      <c r="AK1494" s="115"/>
      <c r="AL1494" s="115"/>
      <c r="AM1494" s="115"/>
    </row>
    <row r="1495" spans="1:39" x14ac:dyDescent="0.25">
      <c r="A1495" s="112"/>
      <c r="B1495" s="113"/>
      <c r="C1495" s="112"/>
      <c r="D1495" s="115"/>
      <c r="E1495" s="115"/>
      <c r="F1495" s="115"/>
      <c r="G1495" s="185"/>
      <c r="H1495" s="185"/>
      <c r="I1495" s="196"/>
      <c r="J1495" s="196"/>
      <c r="K1495" s="196"/>
      <c r="L1495" s="196"/>
      <c r="M1495" s="196"/>
      <c r="N1495" s="196"/>
      <c r="O1495" s="196"/>
      <c r="P1495" s="196"/>
      <c r="Q1495" s="196"/>
      <c r="R1495" s="196"/>
      <c r="S1495" s="196"/>
      <c r="T1495" s="196"/>
      <c r="U1495" s="196"/>
      <c r="V1495" s="196"/>
      <c r="W1495" s="196"/>
      <c r="X1495" s="196"/>
      <c r="Y1495" s="196"/>
      <c r="Z1495" s="196"/>
      <c r="AA1495" s="196"/>
      <c r="AB1495" s="196"/>
      <c r="AC1495" s="115"/>
      <c r="AD1495" s="115"/>
      <c r="AE1495" s="115"/>
      <c r="AF1495" s="115"/>
      <c r="AG1495" s="115"/>
      <c r="AH1495" s="115"/>
      <c r="AI1495" s="115"/>
      <c r="AJ1495" s="115"/>
      <c r="AK1495" s="115"/>
      <c r="AL1495" s="115"/>
      <c r="AM1495" s="115"/>
    </row>
    <row r="1496" spans="1:39" x14ac:dyDescent="0.25">
      <c r="A1496" s="112"/>
      <c r="B1496" s="113"/>
      <c r="C1496" s="112"/>
      <c r="D1496" s="115"/>
      <c r="E1496" s="115"/>
      <c r="F1496" s="115"/>
      <c r="G1496" s="185"/>
      <c r="H1496" s="185"/>
      <c r="I1496" s="196"/>
      <c r="J1496" s="196"/>
      <c r="K1496" s="196"/>
      <c r="L1496" s="196"/>
      <c r="M1496" s="196"/>
      <c r="N1496" s="196"/>
      <c r="O1496" s="196"/>
      <c r="P1496" s="196"/>
      <c r="Q1496" s="196"/>
      <c r="R1496" s="196"/>
      <c r="S1496" s="196"/>
      <c r="T1496" s="196"/>
      <c r="U1496" s="196"/>
      <c r="V1496" s="196"/>
      <c r="W1496" s="196"/>
      <c r="X1496" s="196"/>
      <c r="Y1496" s="196"/>
      <c r="Z1496" s="196"/>
      <c r="AA1496" s="196"/>
      <c r="AB1496" s="196"/>
      <c r="AC1496" s="115"/>
      <c r="AD1496" s="115"/>
      <c r="AE1496" s="115"/>
      <c r="AF1496" s="115"/>
      <c r="AG1496" s="115"/>
      <c r="AH1496" s="115"/>
      <c r="AI1496" s="115"/>
      <c r="AJ1496" s="115"/>
      <c r="AK1496" s="115"/>
      <c r="AL1496" s="115"/>
      <c r="AM1496" s="115"/>
    </row>
    <row r="1497" spans="1:39" x14ac:dyDescent="0.25">
      <c r="A1497" s="112"/>
      <c r="B1497" s="113"/>
      <c r="C1497" s="112"/>
      <c r="D1497" s="115"/>
      <c r="E1497" s="115"/>
      <c r="F1497" s="115"/>
      <c r="G1497" s="185"/>
      <c r="H1497" s="185"/>
      <c r="I1497" s="196"/>
      <c r="J1497" s="196"/>
      <c r="K1497" s="196"/>
      <c r="L1497" s="196"/>
      <c r="M1497" s="196"/>
      <c r="N1497" s="196"/>
      <c r="O1497" s="196"/>
      <c r="P1497" s="196"/>
      <c r="Q1497" s="196"/>
      <c r="R1497" s="196"/>
      <c r="S1497" s="196"/>
      <c r="T1497" s="196"/>
      <c r="U1497" s="196"/>
      <c r="V1497" s="196"/>
      <c r="W1497" s="196"/>
      <c r="X1497" s="196"/>
      <c r="Y1497" s="196"/>
      <c r="Z1497" s="196"/>
      <c r="AA1497" s="196"/>
      <c r="AB1497" s="196"/>
      <c r="AC1497" s="115"/>
      <c r="AD1497" s="115"/>
      <c r="AE1497" s="115"/>
      <c r="AF1497" s="115"/>
      <c r="AG1497" s="115"/>
      <c r="AH1497" s="115"/>
      <c r="AI1497" s="115"/>
      <c r="AJ1497" s="115"/>
      <c r="AK1497" s="115"/>
      <c r="AL1497" s="115"/>
      <c r="AM1497" s="115"/>
    </row>
    <row r="1498" spans="1:39" x14ac:dyDescent="0.25">
      <c r="A1498" s="112"/>
      <c r="B1498" s="113"/>
      <c r="C1498" s="112"/>
      <c r="D1498" s="115"/>
      <c r="E1498" s="115"/>
      <c r="F1498" s="115"/>
      <c r="G1498" s="185"/>
      <c r="H1498" s="185"/>
      <c r="I1498" s="196"/>
      <c r="J1498" s="196"/>
      <c r="K1498" s="196"/>
      <c r="L1498" s="196"/>
      <c r="M1498" s="196"/>
      <c r="N1498" s="196"/>
      <c r="O1498" s="196"/>
      <c r="P1498" s="196"/>
      <c r="Q1498" s="196"/>
      <c r="R1498" s="196"/>
      <c r="S1498" s="196"/>
      <c r="T1498" s="196"/>
      <c r="U1498" s="196"/>
      <c r="V1498" s="196"/>
      <c r="W1498" s="196"/>
      <c r="X1498" s="196"/>
      <c r="Y1498" s="196"/>
      <c r="Z1498" s="196"/>
      <c r="AA1498" s="196"/>
      <c r="AB1498" s="196"/>
      <c r="AC1498" s="115"/>
      <c r="AD1498" s="115"/>
      <c r="AE1498" s="115"/>
      <c r="AF1498" s="115"/>
      <c r="AG1498" s="115"/>
      <c r="AH1498" s="115"/>
      <c r="AI1498" s="115"/>
      <c r="AJ1498" s="115"/>
      <c r="AK1498" s="115"/>
      <c r="AL1498" s="115"/>
      <c r="AM1498" s="115"/>
    </row>
    <row r="1499" spans="1:39" x14ac:dyDescent="0.25">
      <c r="A1499" s="112"/>
      <c r="B1499" s="113"/>
      <c r="C1499" s="112"/>
      <c r="D1499" s="115"/>
      <c r="E1499" s="115"/>
      <c r="F1499" s="115"/>
      <c r="G1499" s="185"/>
      <c r="H1499" s="185"/>
      <c r="I1499" s="196"/>
      <c r="J1499" s="196"/>
      <c r="K1499" s="196"/>
      <c r="L1499" s="196"/>
      <c r="M1499" s="196"/>
      <c r="N1499" s="196"/>
      <c r="O1499" s="196"/>
      <c r="P1499" s="196"/>
      <c r="Q1499" s="196"/>
      <c r="R1499" s="196"/>
      <c r="S1499" s="196"/>
      <c r="T1499" s="196"/>
      <c r="U1499" s="196"/>
      <c r="V1499" s="196"/>
      <c r="W1499" s="196"/>
      <c r="X1499" s="196"/>
      <c r="Y1499" s="196"/>
      <c r="Z1499" s="196"/>
      <c r="AA1499" s="196"/>
      <c r="AB1499" s="196"/>
      <c r="AC1499" s="115"/>
      <c r="AD1499" s="115"/>
      <c r="AE1499" s="115"/>
      <c r="AF1499" s="115"/>
      <c r="AG1499" s="115"/>
      <c r="AH1499" s="115"/>
      <c r="AI1499" s="115"/>
      <c r="AJ1499" s="115"/>
      <c r="AK1499" s="115"/>
      <c r="AL1499" s="115"/>
      <c r="AM1499" s="115"/>
    </row>
    <row r="1500" spans="1:39" x14ac:dyDescent="0.25">
      <c r="A1500" s="112"/>
      <c r="B1500" s="113"/>
      <c r="C1500" s="112"/>
      <c r="D1500" s="115"/>
      <c r="E1500" s="115"/>
      <c r="F1500" s="115"/>
      <c r="G1500" s="185"/>
      <c r="H1500" s="185"/>
      <c r="I1500" s="196"/>
      <c r="J1500" s="196"/>
      <c r="K1500" s="196"/>
      <c r="L1500" s="196"/>
      <c r="M1500" s="196"/>
      <c r="N1500" s="196"/>
      <c r="O1500" s="196"/>
      <c r="P1500" s="196"/>
      <c r="Q1500" s="196"/>
      <c r="R1500" s="196"/>
      <c r="S1500" s="196"/>
      <c r="T1500" s="196"/>
      <c r="U1500" s="196"/>
      <c r="V1500" s="196"/>
      <c r="W1500" s="196"/>
      <c r="X1500" s="196"/>
      <c r="Y1500" s="196"/>
      <c r="Z1500" s="196"/>
      <c r="AA1500" s="196"/>
      <c r="AB1500" s="196"/>
      <c r="AC1500" s="115"/>
      <c r="AD1500" s="115"/>
      <c r="AE1500" s="115"/>
      <c r="AF1500" s="115"/>
      <c r="AG1500" s="115"/>
      <c r="AH1500" s="115"/>
      <c r="AI1500" s="115"/>
      <c r="AJ1500" s="115"/>
      <c r="AK1500" s="115"/>
      <c r="AL1500" s="115"/>
      <c r="AM1500" s="115"/>
    </row>
    <row r="1501" spans="1:39" x14ac:dyDescent="0.25">
      <c r="A1501" s="112"/>
      <c r="B1501" s="113"/>
      <c r="C1501" s="112"/>
      <c r="D1501" s="115"/>
      <c r="E1501" s="115"/>
      <c r="F1501" s="115"/>
      <c r="G1501" s="185"/>
      <c r="H1501" s="185"/>
      <c r="I1501" s="196"/>
      <c r="J1501" s="196"/>
      <c r="K1501" s="196"/>
      <c r="L1501" s="196"/>
      <c r="M1501" s="196"/>
      <c r="N1501" s="196"/>
      <c r="O1501" s="196"/>
      <c r="P1501" s="196"/>
      <c r="Q1501" s="196"/>
      <c r="R1501" s="196"/>
      <c r="S1501" s="196"/>
      <c r="T1501" s="196"/>
      <c r="U1501" s="196"/>
      <c r="V1501" s="196"/>
      <c r="W1501" s="196"/>
      <c r="X1501" s="196"/>
      <c r="Y1501" s="196"/>
      <c r="Z1501" s="196"/>
      <c r="AA1501" s="196"/>
      <c r="AB1501" s="196"/>
      <c r="AC1501" s="115"/>
      <c r="AD1501" s="115"/>
      <c r="AE1501" s="115"/>
      <c r="AF1501" s="115"/>
      <c r="AG1501" s="115"/>
      <c r="AH1501" s="115"/>
      <c r="AI1501" s="115"/>
      <c r="AJ1501" s="115"/>
      <c r="AK1501" s="115"/>
      <c r="AL1501" s="115"/>
      <c r="AM1501" s="115"/>
    </row>
    <row r="1502" spans="1:39" x14ac:dyDescent="0.25">
      <c r="A1502" s="112"/>
      <c r="B1502" s="113"/>
      <c r="C1502" s="112"/>
      <c r="D1502" s="115"/>
      <c r="E1502" s="115"/>
      <c r="F1502" s="115"/>
      <c r="G1502" s="185"/>
      <c r="H1502" s="185"/>
      <c r="I1502" s="196"/>
      <c r="J1502" s="196"/>
      <c r="K1502" s="196"/>
      <c r="L1502" s="196"/>
      <c r="M1502" s="196"/>
      <c r="N1502" s="196"/>
      <c r="O1502" s="196"/>
      <c r="P1502" s="196"/>
      <c r="Q1502" s="196"/>
      <c r="R1502" s="196"/>
      <c r="S1502" s="196"/>
      <c r="T1502" s="196"/>
      <c r="U1502" s="196"/>
      <c r="V1502" s="196"/>
      <c r="W1502" s="196"/>
      <c r="X1502" s="196"/>
      <c r="Y1502" s="196"/>
      <c r="Z1502" s="196"/>
      <c r="AA1502" s="196"/>
      <c r="AB1502" s="196"/>
      <c r="AC1502" s="115"/>
      <c r="AD1502" s="115"/>
      <c r="AE1502" s="115"/>
      <c r="AF1502" s="115"/>
      <c r="AG1502" s="115"/>
      <c r="AH1502" s="115"/>
      <c r="AI1502" s="115"/>
      <c r="AJ1502" s="115"/>
      <c r="AK1502" s="115"/>
      <c r="AL1502" s="115"/>
      <c r="AM1502" s="115"/>
    </row>
    <row r="1503" spans="1:39" x14ac:dyDescent="0.25">
      <c r="A1503" s="112"/>
      <c r="B1503" s="113"/>
      <c r="C1503" s="112"/>
      <c r="D1503" s="115"/>
      <c r="E1503" s="115"/>
      <c r="F1503" s="115"/>
      <c r="G1503" s="185"/>
      <c r="H1503" s="185"/>
      <c r="I1503" s="196"/>
      <c r="J1503" s="196"/>
      <c r="K1503" s="196"/>
      <c r="L1503" s="196"/>
      <c r="M1503" s="196"/>
      <c r="N1503" s="196"/>
      <c r="O1503" s="196"/>
      <c r="P1503" s="196"/>
      <c r="Q1503" s="196"/>
      <c r="R1503" s="196"/>
      <c r="S1503" s="196"/>
      <c r="T1503" s="196"/>
      <c r="U1503" s="196"/>
      <c r="V1503" s="196"/>
      <c r="W1503" s="196"/>
      <c r="X1503" s="196"/>
      <c r="Y1503" s="196"/>
      <c r="Z1503" s="196"/>
      <c r="AA1503" s="196"/>
      <c r="AB1503" s="196"/>
      <c r="AC1503" s="115"/>
      <c r="AD1503" s="115"/>
      <c r="AE1503" s="115"/>
      <c r="AF1503" s="115"/>
      <c r="AG1503" s="115"/>
      <c r="AH1503" s="115"/>
      <c r="AI1503" s="115"/>
      <c r="AJ1503" s="115"/>
      <c r="AK1503" s="115"/>
      <c r="AL1503" s="115"/>
      <c r="AM1503" s="115"/>
    </row>
    <row r="1504" spans="1:39" x14ac:dyDescent="0.25">
      <c r="A1504" s="112"/>
      <c r="B1504" s="113"/>
      <c r="C1504" s="112"/>
      <c r="D1504" s="115"/>
      <c r="E1504" s="115"/>
      <c r="F1504" s="115"/>
      <c r="G1504" s="185"/>
      <c r="H1504" s="185"/>
      <c r="I1504" s="196"/>
      <c r="J1504" s="196"/>
      <c r="K1504" s="196"/>
      <c r="L1504" s="196"/>
      <c r="M1504" s="196"/>
      <c r="N1504" s="196"/>
      <c r="O1504" s="196"/>
      <c r="P1504" s="196"/>
      <c r="Q1504" s="196"/>
      <c r="R1504" s="196"/>
      <c r="S1504" s="196"/>
      <c r="T1504" s="196"/>
      <c r="U1504" s="196"/>
      <c r="V1504" s="196"/>
      <c r="W1504" s="196"/>
      <c r="X1504" s="196"/>
      <c r="Y1504" s="196"/>
      <c r="Z1504" s="196"/>
      <c r="AA1504" s="196"/>
      <c r="AB1504" s="196"/>
      <c r="AC1504" s="115"/>
      <c r="AD1504" s="115"/>
      <c r="AE1504" s="115"/>
      <c r="AF1504" s="115"/>
      <c r="AG1504" s="115"/>
      <c r="AH1504" s="115"/>
      <c r="AI1504" s="115"/>
      <c r="AJ1504" s="115"/>
      <c r="AK1504" s="115"/>
      <c r="AL1504" s="115"/>
      <c r="AM1504" s="115"/>
    </row>
    <row r="1505" spans="1:39" x14ac:dyDescent="0.25">
      <c r="A1505" s="112"/>
      <c r="B1505" s="113"/>
      <c r="C1505" s="112"/>
      <c r="D1505" s="115"/>
      <c r="E1505" s="115"/>
      <c r="F1505" s="115"/>
      <c r="G1505" s="185"/>
      <c r="H1505" s="185"/>
      <c r="I1505" s="196"/>
      <c r="J1505" s="196"/>
      <c r="K1505" s="196"/>
      <c r="L1505" s="196"/>
      <c r="M1505" s="196"/>
      <c r="N1505" s="196"/>
      <c r="O1505" s="196"/>
      <c r="P1505" s="196"/>
      <c r="Q1505" s="196"/>
      <c r="R1505" s="196"/>
      <c r="S1505" s="196"/>
      <c r="T1505" s="196"/>
      <c r="U1505" s="196"/>
      <c r="V1505" s="196"/>
      <c r="W1505" s="196"/>
      <c r="X1505" s="196"/>
      <c r="Y1505" s="196"/>
      <c r="Z1505" s="196"/>
      <c r="AA1505" s="196"/>
      <c r="AB1505" s="196"/>
      <c r="AC1505" s="115"/>
      <c r="AD1505" s="115"/>
      <c r="AE1505" s="115"/>
      <c r="AF1505" s="115"/>
      <c r="AG1505" s="115"/>
      <c r="AH1505" s="115"/>
      <c r="AI1505" s="115"/>
      <c r="AJ1505" s="115"/>
      <c r="AK1505" s="115"/>
      <c r="AL1505" s="115"/>
      <c r="AM1505" s="115"/>
    </row>
    <row r="1506" spans="1:39" x14ac:dyDescent="0.25">
      <c r="A1506" s="112"/>
      <c r="B1506" s="113"/>
      <c r="C1506" s="112"/>
      <c r="D1506" s="115"/>
      <c r="E1506" s="115"/>
      <c r="F1506" s="115"/>
      <c r="G1506" s="185"/>
      <c r="H1506" s="185"/>
      <c r="I1506" s="196"/>
      <c r="J1506" s="196"/>
      <c r="K1506" s="196"/>
      <c r="L1506" s="196"/>
      <c r="M1506" s="196"/>
      <c r="N1506" s="196"/>
      <c r="O1506" s="196"/>
      <c r="P1506" s="196"/>
      <c r="Q1506" s="196"/>
      <c r="R1506" s="196"/>
      <c r="S1506" s="196"/>
      <c r="T1506" s="196"/>
      <c r="U1506" s="196"/>
      <c r="V1506" s="196"/>
      <c r="W1506" s="196"/>
      <c r="X1506" s="196"/>
      <c r="Y1506" s="196"/>
      <c r="Z1506" s="196"/>
      <c r="AA1506" s="196"/>
      <c r="AB1506" s="196"/>
      <c r="AC1506" s="115"/>
      <c r="AD1506" s="115"/>
      <c r="AE1506" s="115"/>
      <c r="AF1506" s="115"/>
      <c r="AG1506" s="115"/>
      <c r="AH1506" s="115"/>
      <c r="AI1506" s="115"/>
      <c r="AJ1506" s="115"/>
      <c r="AK1506" s="115"/>
      <c r="AL1506" s="115"/>
      <c r="AM1506" s="115"/>
    </row>
    <row r="1507" spans="1:39" x14ac:dyDescent="0.25">
      <c r="A1507" s="112"/>
      <c r="B1507" s="113"/>
      <c r="C1507" s="112"/>
      <c r="D1507" s="115"/>
      <c r="E1507" s="115"/>
      <c r="F1507" s="115"/>
      <c r="G1507" s="185"/>
      <c r="H1507" s="185"/>
      <c r="I1507" s="196"/>
      <c r="J1507" s="196"/>
      <c r="K1507" s="196"/>
      <c r="L1507" s="196"/>
      <c r="M1507" s="196"/>
      <c r="N1507" s="196"/>
      <c r="O1507" s="196"/>
      <c r="P1507" s="196"/>
      <c r="Q1507" s="196"/>
      <c r="R1507" s="196"/>
      <c r="S1507" s="196"/>
      <c r="T1507" s="196"/>
      <c r="U1507" s="196"/>
      <c r="V1507" s="196"/>
      <c r="W1507" s="196"/>
      <c r="X1507" s="196"/>
      <c r="Y1507" s="196"/>
      <c r="Z1507" s="196"/>
      <c r="AA1507" s="196"/>
      <c r="AB1507" s="196"/>
      <c r="AC1507" s="115"/>
      <c r="AD1507" s="115"/>
      <c r="AE1507" s="115"/>
      <c r="AF1507" s="115"/>
      <c r="AG1507" s="115"/>
      <c r="AH1507" s="115"/>
      <c r="AI1507" s="115"/>
      <c r="AJ1507" s="115"/>
      <c r="AK1507" s="115"/>
      <c r="AL1507" s="115"/>
      <c r="AM1507" s="115"/>
    </row>
    <row r="1508" spans="1:39" x14ac:dyDescent="0.25">
      <c r="A1508" s="112"/>
      <c r="B1508" s="113"/>
      <c r="C1508" s="112"/>
      <c r="D1508" s="115"/>
      <c r="E1508" s="115"/>
      <c r="F1508" s="115"/>
      <c r="G1508" s="185"/>
      <c r="H1508" s="185"/>
      <c r="I1508" s="196"/>
      <c r="J1508" s="196"/>
      <c r="K1508" s="196"/>
      <c r="L1508" s="196"/>
      <c r="M1508" s="196"/>
      <c r="N1508" s="196"/>
      <c r="O1508" s="196"/>
      <c r="P1508" s="196"/>
      <c r="Q1508" s="196"/>
      <c r="R1508" s="196"/>
      <c r="S1508" s="196"/>
      <c r="T1508" s="196"/>
      <c r="U1508" s="196"/>
      <c r="V1508" s="196"/>
      <c r="W1508" s="196"/>
      <c r="X1508" s="196"/>
      <c r="Y1508" s="196"/>
      <c r="Z1508" s="196"/>
      <c r="AA1508" s="196"/>
      <c r="AB1508" s="196"/>
      <c r="AC1508" s="115"/>
      <c r="AD1508" s="115"/>
      <c r="AE1508" s="115"/>
      <c r="AF1508" s="115"/>
      <c r="AG1508" s="115"/>
      <c r="AH1508" s="115"/>
      <c r="AI1508" s="115"/>
      <c r="AJ1508" s="115"/>
      <c r="AK1508" s="115"/>
      <c r="AL1508" s="115"/>
      <c r="AM1508" s="115"/>
    </row>
    <row r="1509" spans="1:39" x14ac:dyDescent="0.25">
      <c r="A1509" s="112"/>
      <c r="B1509" s="113"/>
      <c r="C1509" s="112"/>
      <c r="D1509" s="115"/>
      <c r="E1509" s="115"/>
      <c r="F1509" s="115"/>
      <c r="G1509" s="185"/>
      <c r="H1509" s="185"/>
      <c r="I1509" s="196"/>
      <c r="J1509" s="196"/>
      <c r="K1509" s="196"/>
      <c r="L1509" s="196"/>
      <c r="M1509" s="196"/>
      <c r="N1509" s="196"/>
      <c r="O1509" s="196"/>
      <c r="P1509" s="196"/>
      <c r="Q1509" s="196"/>
      <c r="R1509" s="196"/>
      <c r="S1509" s="196"/>
      <c r="T1509" s="196"/>
      <c r="U1509" s="196"/>
      <c r="V1509" s="196"/>
      <c r="W1509" s="196"/>
      <c r="X1509" s="196"/>
      <c r="Y1509" s="196"/>
      <c r="Z1509" s="196"/>
      <c r="AA1509" s="196"/>
      <c r="AB1509" s="196"/>
      <c r="AC1509" s="115"/>
      <c r="AD1509" s="115"/>
      <c r="AE1509" s="115"/>
      <c r="AF1509" s="115"/>
      <c r="AG1509" s="115"/>
      <c r="AH1509" s="115"/>
      <c r="AI1509" s="115"/>
      <c r="AJ1509" s="115"/>
      <c r="AK1509" s="115"/>
      <c r="AL1509" s="115"/>
      <c r="AM1509" s="115"/>
    </row>
    <row r="1510" spans="1:39" x14ac:dyDescent="0.25">
      <c r="A1510" s="112"/>
      <c r="B1510" s="113"/>
      <c r="C1510" s="112"/>
      <c r="D1510" s="115"/>
      <c r="E1510" s="115"/>
      <c r="F1510" s="115"/>
      <c r="G1510" s="185"/>
      <c r="H1510" s="185"/>
      <c r="I1510" s="196"/>
      <c r="J1510" s="196"/>
      <c r="K1510" s="196"/>
      <c r="L1510" s="196"/>
      <c r="M1510" s="196"/>
      <c r="N1510" s="196"/>
      <c r="O1510" s="196"/>
      <c r="P1510" s="196"/>
      <c r="Q1510" s="196"/>
      <c r="R1510" s="196"/>
      <c r="S1510" s="196"/>
      <c r="T1510" s="196"/>
      <c r="U1510" s="196"/>
      <c r="V1510" s="196"/>
      <c r="W1510" s="196"/>
      <c r="X1510" s="196"/>
      <c r="Y1510" s="196"/>
      <c r="Z1510" s="196"/>
      <c r="AA1510" s="196"/>
      <c r="AB1510" s="196"/>
      <c r="AC1510" s="115"/>
      <c r="AD1510" s="115"/>
      <c r="AE1510" s="115"/>
      <c r="AF1510" s="115"/>
      <c r="AG1510" s="115"/>
      <c r="AH1510" s="115"/>
      <c r="AI1510" s="115"/>
      <c r="AJ1510" s="115"/>
      <c r="AK1510" s="115"/>
      <c r="AL1510" s="115"/>
      <c r="AM1510" s="115"/>
    </row>
    <row r="1511" spans="1:39" x14ac:dyDescent="0.25">
      <c r="A1511" s="112"/>
      <c r="B1511" s="113"/>
      <c r="C1511" s="112"/>
      <c r="D1511" s="115"/>
      <c r="E1511" s="115"/>
      <c r="F1511" s="115"/>
      <c r="G1511" s="185"/>
      <c r="H1511" s="185"/>
      <c r="I1511" s="196"/>
      <c r="J1511" s="196"/>
      <c r="K1511" s="196"/>
      <c r="L1511" s="196"/>
      <c r="M1511" s="196"/>
      <c r="N1511" s="196"/>
      <c r="O1511" s="196"/>
      <c r="P1511" s="196"/>
      <c r="Q1511" s="196"/>
      <c r="R1511" s="196"/>
      <c r="S1511" s="196"/>
      <c r="T1511" s="196"/>
      <c r="U1511" s="196"/>
      <c r="V1511" s="196"/>
      <c r="W1511" s="196"/>
      <c r="X1511" s="196"/>
      <c r="Y1511" s="196"/>
      <c r="Z1511" s="196"/>
      <c r="AA1511" s="196"/>
      <c r="AB1511" s="196"/>
      <c r="AC1511" s="115"/>
      <c r="AD1511" s="115"/>
      <c r="AE1511" s="115"/>
      <c r="AF1511" s="115"/>
      <c r="AG1511" s="115"/>
      <c r="AH1511" s="115"/>
      <c r="AI1511" s="115"/>
      <c r="AJ1511" s="115"/>
      <c r="AK1511" s="115"/>
      <c r="AL1511" s="115"/>
      <c r="AM1511" s="115"/>
    </row>
    <row r="1512" spans="1:39" x14ac:dyDescent="0.25">
      <c r="A1512" s="112"/>
      <c r="B1512" s="113"/>
      <c r="C1512" s="112"/>
      <c r="D1512" s="115"/>
      <c r="E1512" s="115"/>
      <c r="F1512" s="115"/>
      <c r="G1512" s="185"/>
      <c r="H1512" s="185"/>
      <c r="I1512" s="196"/>
      <c r="J1512" s="196"/>
      <c r="K1512" s="196"/>
      <c r="L1512" s="196"/>
      <c r="M1512" s="196"/>
      <c r="N1512" s="196"/>
      <c r="O1512" s="196"/>
      <c r="P1512" s="196"/>
      <c r="Q1512" s="196"/>
      <c r="R1512" s="196"/>
      <c r="S1512" s="196"/>
      <c r="T1512" s="196"/>
      <c r="U1512" s="196"/>
      <c r="V1512" s="196"/>
      <c r="W1512" s="196"/>
      <c r="X1512" s="196"/>
      <c r="Y1512" s="196"/>
      <c r="Z1512" s="196"/>
      <c r="AA1512" s="196"/>
      <c r="AB1512" s="196"/>
      <c r="AC1512" s="115"/>
      <c r="AD1512" s="115"/>
      <c r="AE1512" s="115"/>
      <c r="AF1512" s="115"/>
      <c r="AG1512" s="115"/>
      <c r="AH1512" s="115"/>
      <c r="AI1512" s="115"/>
      <c r="AJ1512" s="115"/>
      <c r="AK1512" s="115"/>
      <c r="AL1512" s="115"/>
      <c r="AM1512" s="115"/>
    </row>
    <row r="1513" spans="1:39" x14ac:dyDescent="0.25">
      <c r="A1513" s="112"/>
      <c r="B1513" s="113"/>
      <c r="C1513" s="112"/>
      <c r="D1513" s="115"/>
      <c r="E1513" s="115"/>
      <c r="F1513" s="115"/>
      <c r="G1513" s="185"/>
      <c r="H1513" s="185"/>
      <c r="I1513" s="196"/>
      <c r="J1513" s="196"/>
      <c r="K1513" s="196"/>
      <c r="L1513" s="196"/>
      <c r="M1513" s="196"/>
      <c r="N1513" s="196"/>
      <c r="O1513" s="196"/>
      <c r="P1513" s="196"/>
      <c r="Q1513" s="196"/>
      <c r="R1513" s="196"/>
      <c r="S1513" s="196"/>
      <c r="T1513" s="196"/>
      <c r="U1513" s="196"/>
      <c r="V1513" s="196"/>
      <c r="W1513" s="196"/>
      <c r="X1513" s="196"/>
      <c r="Y1513" s="196"/>
      <c r="Z1513" s="196"/>
      <c r="AA1513" s="196"/>
      <c r="AB1513" s="196"/>
      <c r="AC1513" s="115"/>
      <c r="AD1513" s="115"/>
      <c r="AE1513" s="115"/>
      <c r="AF1513" s="115"/>
      <c r="AG1513" s="115"/>
      <c r="AH1513" s="115"/>
      <c r="AI1513" s="115"/>
      <c r="AJ1513" s="115"/>
      <c r="AK1513" s="115"/>
      <c r="AL1513" s="115"/>
      <c r="AM1513" s="115"/>
    </row>
    <row r="1514" spans="1:39" x14ac:dyDescent="0.25">
      <c r="A1514" s="112"/>
      <c r="B1514" s="113"/>
      <c r="C1514" s="112"/>
      <c r="D1514" s="115"/>
      <c r="E1514" s="115"/>
      <c r="F1514" s="115"/>
      <c r="G1514" s="185"/>
      <c r="H1514" s="185"/>
      <c r="I1514" s="196"/>
      <c r="J1514" s="196"/>
      <c r="K1514" s="196"/>
      <c r="L1514" s="196"/>
      <c r="M1514" s="196"/>
      <c r="N1514" s="196"/>
      <c r="O1514" s="196"/>
      <c r="P1514" s="196"/>
      <c r="Q1514" s="196"/>
      <c r="R1514" s="196"/>
      <c r="S1514" s="196"/>
      <c r="T1514" s="196"/>
      <c r="U1514" s="196"/>
      <c r="V1514" s="196"/>
      <c r="W1514" s="196"/>
      <c r="X1514" s="196"/>
      <c r="Y1514" s="196"/>
      <c r="Z1514" s="196"/>
      <c r="AA1514" s="196"/>
      <c r="AB1514" s="196"/>
      <c r="AC1514" s="115"/>
      <c r="AD1514" s="115"/>
      <c r="AE1514" s="115"/>
      <c r="AF1514" s="115"/>
      <c r="AG1514" s="115"/>
      <c r="AH1514" s="115"/>
      <c r="AI1514" s="115"/>
      <c r="AJ1514" s="115"/>
      <c r="AK1514" s="115"/>
      <c r="AL1514" s="115"/>
      <c r="AM1514" s="115"/>
    </row>
    <row r="1515" spans="1:39" x14ac:dyDescent="0.25">
      <c r="A1515" s="112"/>
      <c r="B1515" s="113"/>
      <c r="C1515" s="112"/>
      <c r="D1515" s="115"/>
      <c r="E1515" s="115"/>
      <c r="F1515" s="115"/>
      <c r="G1515" s="185"/>
      <c r="H1515" s="185"/>
      <c r="I1515" s="196"/>
      <c r="J1515" s="196"/>
      <c r="K1515" s="196"/>
      <c r="L1515" s="196"/>
      <c r="M1515" s="196"/>
      <c r="N1515" s="196"/>
      <c r="O1515" s="196"/>
      <c r="P1515" s="196"/>
      <c r="Q1515" s="196"/>
      <c r="R1515" s="196"/>
      <c r="S1515" s="196"/>
      <c r="T1515" s="196"/>
      <c r="U1515" s="196"/>
      <c r="V1515" s="196"/>
      <c r="W1515" s="196"/>
      <c r="X1515" s="196"/>
      <c r="Y1515" s="196"/>
      <c r="Z1515" s="196"/>
      <c r="AA1515" s="196"/>
      <c r="AB1515" s="196"/>
      <c r="AC1515" s="115"/>
      <c r="AD1515" s="115"/>
      <c r="AE1515" s="115"/>
      <c r="AF1515" s="115"/>
      <c r="AG1515" s="115"/>
      <c r="AH1515" s="115"/>
      <c r="AI1515" s="115"/>
      <c r="AJ1515" s="115"/>
      <c r="AK1515" s="115"/>
      <c r="AL1515" s="115"/>
      <c r="AM1515" s="115"/>
    </row>
    <row r="1516" spans="1:39" x14ac:dyDescent="0.25">
      <c r="A1516" s="112"/>
      <c r="B1516" s="113"/>
      <c r="C1516" s="112"/>
      <c r="D1516" s="115"/>
      <c r="E1516" s="115"/>
      <c r="F1516" s="115"/>
      <c r="G1516" s="185"/>
      <c r="H1516" s="185"/>
      <c r="I1516" s="196"/>
      <c r="J1516" s="196"/>
      <c r="K1516" s="196"/>
      <c r="L1516" s="196"/>
      <c r="M1516" s="196"/>
      <c r="N1516" s="196"/>
      <c r="O1516" s="196"/>
      <c r="P1516" s="196"/>
      <c r="Q1516" s="196"/>
      <c r="R1516" s="196"/>
      <c r="S1516" s="196"/>
      <c r="T1516" s="196"/>
      <c r="U1516" s="196"/>
      <c r="V1516" s="196"/>
      <c r="W1516" s="196"/>
      <c r="X1516" s="196"/>
      <c r="Y1516" s="196"/>
      <c r="Z1516" s="196"/>
      <c r="AA1516" s="196"/>
      <c r="AB1516" s="196"/>
      <c r="AC1516" s="115"/>
      <c r="AD1516" s="115"/>
      <c r="AE1516" s="115"/>
      <c r="AF1516" s="115"/>
      <c r="AG1516" s="115"/>
      <c r="AH1516" s="115"/>
      <c r="AI1516" s="115"/>
      <c r="AJ1516" s="115"/>
      <c r="AK1516" s="115"/>
      <c r="AL1516" s="115"/>
      <c r="AM1516" s="115"/>
    </row>
    <row r="1517" spans="1:39" x14ac:dyDescent="0.25">
      <c r="A1517" s="112"/>
      <c r="B1517" s="113"/>
      <c r="C1517" s="112"/>
      <c r="D1517" s="115"/>
      <c r="E1517" s="115"/>
      <c r="F1517" s="115"/>
      <c r="G1517" s="185"/>
      <c r="H1517" s="185"/>
      <c r="I1517" s="196"/>
      <c r="J1517" s="196"/>
      <c r="K1517" s="196"/>
      <c r="L1517" s="196"/>
      <c r="M1517" s="196"/>
      <c r="N1517" s="196"/>
      <c r="O1517" s="196"/>
      <c r="P1517" s="196"/>
      <c r="Q1517" s="196"/>
      <c r="R1517" s="196"/>
      <c r="S1517" s="196"/>
      <c r="T1517" s="196"/>
      <c r="U1517" s="196"/>
      <c r="V1517" s="196"/>
      <c r="W1517" s="196"/>
      <c r="X1517" s="196"/>
      <c r="Y1517" s="196"/>
      <c r="Z1517" s="196"/>
      <c r="AA1517" s="196"/>
      <c r="AB1517" s="196"/>
      <c r="AC1517" s="115"/>
      <c r="AD1517" s="115"/>
      <c r="AE1517" s="115"/>
      <c r="AF1517" s="115"/>
      <c r="AG1517" s="115"/>
      <c r="AH1517" s="115"/>
      <c r="AI1517" s="115"/>
      <c r="AJ1517" s="115"/>
      <c r="AK1517" s="115"/>
      <c r="AL1517" s="115"/>
      <c r="AM1517" s="115"/>
    </row>
    <row r="1518" spans="1:39" x14ac:dyDescent="0.25">
      <c r="A1518" s="112"/>
      <c r="B1518" s="113"/>
      <c r="C1518" s="112"/>
      <c r="D1518" s="115"/>
      <c r="E1518" s="115"/>
      <c r="F1518" s="115"/>
      <c r="G1518" s="185"/>
      <c r="H1518" s="185"/>
      <c r="I1518" s="196"/>
      <c r="J1518" s="196"/>
      <c r="K1518" s="196"/>
      <c r="L1518" s="196"/>
      <c r="M1518" s="196"/>
      <c r="N1518" s="196"/>
      <c r="O1518" s="196"/>
      <c r="P1518" s="196"/>
      <c r="Q1518" s="196"/>
      <c r="R1518" s="196"/>
      <c r="S1518" s="196"/>
      <c r="T1518" s="196"/>
      <c r="U1518" s="196"/>
      <c r="V1518" s="196"/>
      <c r="W1518" s="196"/>
      <c r="X1518" s="196"/>
      <c r="Y1518" s="196"/>
      <c r="Z1518" s="196"/>
      <c r="AA1518" s="196"/>
      <c r="AB1518" s="196"/>
      <c r="AC1518" s="115"/>
      <c r="AD1518" s="115"/>
      <c r="AE1518" s="115"/>
      <c r="AF1518" s="115"/>
      <c r="AG1518" s="115"/>
      <c r="AH1518" s="115"/>
      <c r="AI1518" s="115"/>
      <c r="AJ1518" s="115"/>
      <c r="AK1518" s="115"/>
      <c r="AL1518" s="115"/>
      <c r="AM1518" s="115"/>
    </row>
    <row r="1519" spans="1:39" x14ac:dyDescent="0.25">
      <c r="A1519" s="112"/>
      <c r="B1519" s="113"/>
      <c r="C1519" s="112"/>
      <c r="D1519" s="115"/>
      <c r="E1519" s="115"/>
      <c r="F1519" s="115"/>
      <c r="G1519" s="185"/>
      <c r="H1519" s="185"/>
      <c r="I1519" s="196"/>
      <c r="J1519" s="196"/>
      <c r="K1519" s="196"/>
      <c r="L1519" s="196"/>
      <c r="M1519" s="196"/>
      <c r="N1519" s="196"/>
      <c r="O1519" s="196"/>
      <c r="P1519" s="196"/>
      <c r="Q1519" s="196"/>
      <c r="R1519" s="196"/>
      <c r="S1519" s="196"/>
      <c r="T1519" s="196"/>
      <c r="U1519" s="196"/>
      <c r="V1519" s="196"/>
      <c r="W1519" s="196"/>
      <c r="X1519" s="196"/>
      <c r="Y1519" s="196"/>
      <c r="Z1519" s="196"/>
      <c r="AA1519" s="196"/>
      <c r="AB1519" s="196"/>
      <c r="AC1519" s="115"/>
      <c r="AD1519" s="115"/>
      <c r="AE1519" s="115"/>
      <c r="AF1519" s="115"/>
      <c r="AG1519" s="115"/>
      <c r="AH1519" s="115"/>
      <c r="AI1519" s="115"/>
      <c r="AJ1519" s="115"/>
      <c r="AK1519" s="115"/>
      <c r="AL1519" s="115"/>
      <c r="AM1519" s="115"/>
    </row>
    <row r="1520" spans="1:39" x14ac:dyDescent="0.25">
      <c r="A1520" s="112"/>
      <c r="B1520" s="113"/>
      <c r="C1520" s="112"/>
      <c r="D1520" s="115"/>
      <c r="E1520" s="115"/>
      <c r="F1520" s="115"/>
      <c r="G1520" s="185"/>
      <c r="H1520" s="185"/>
      <c r="I1520" s="196"/>
      <c r="J1520" s="196"/>
      <c r="K1520" s="196"/>
      <c r="L1520" s="196"/>
      <c r="M1520" s="196"/>
      <c r="N1520" s="196"/>
      <c r="O1520" s="196"/>
      <c r="P1520" s="196"/>
      <c r="Q1520" s="196"/>
      <c r="R1520" s="196"/>
      <c r="S1520" s="196"/>
      <c r="T1520" s="196"/>
      <c r="U1520" s="196"/>
      <c r="V1520" s="196"/>
      <c r="W1520" s="196"/>
      <c r="X1520" s="196"/>
      <c r="Y1520" s="196"/>
      <c r="Z1520" s="196"/>
      <c r="AA1520" s="196"/>
      <c r="AB1520" s="196"/>
      <c r="AC1520" s="115"/>
      <c r="AD1520" s="115"/>
      <c r="AE1520" s="115"/>
      <c r="AF1520" s="115"/>
      <c r="AG1520" s="115"/>
      <c r="AH1520" s="115"/>
      <c r="AI1520" s="115"/>
      <c r="AJ1520" s="115"/>
      <c r="AK1520" s="115"/>
      <c r="AL1520" s="115"/>
      <c r="AM1520" s="115"/>
    </row>
    <row r="1521" spans="1:39" x14ac:dyDescent="0.25">
      <c r="A1521" s="112"/>
      <c r="B1521" s="113"/>
      <c r="C1521" s="112"/>
      <c r="D1521" s="115"/>
      <c r="E1521" s="115"/>
      <c r="F1521" s="115"/>
      <c r="G1521" s="185"/>
      <c r="H1521" s="185"/>
      <c r="I1521" s="196"/>
      <c r="J1521" s="196"/>
      <c r="K1521" s="196"/>
      <c r="L1521" s="196"/>
      <c r="M1521" s="196"/>
      <c r="N1521" s="196"/>
      <c r="O1521" s="196"/>
      <c r="P1521" s="196"/>
      <c r="Q1521" s="196"/>
      <c r="R1521" s="196"/>
      <c r="S1521" s="196"/>
      <c r="T1521" s="196"/>
      <c r="U1521" s="196"/>
      <c r="V1521" s="196"/>
      <c r="W1521" s="196"/>
      <c r="X1521" s="196"/>
      <c r="Y1521" s="196"/>
      <c r="Z1521" s="196"/>
      <c r="AA1521" s="196"/>
      <c r="AB1521" s="196"/>
      <c r="AC1521" s="115"/>
      <c r="AD1521" s="115"/>
      <c r="AE1521" s="115"/>
      <c r="AF1521" s="115"/>
      <c r="AG1521" s="115"/>
      <c r="AH1521" s="115"/>
      <c r="AI1521" s="115"/>
      <c r="AJ1521" s="115"/>
      <c r="AK1521" s="115"/>
      <c r="AL1521" s="115"/>
      <c r="AM1521" s="115"/>
    </row>
    <row r="1522" spans="1:39" x14ac:dyDescent="0.25">
      <c r="A1522" s="112"/>
      <c r="B1522" s="113"/>
      <c r="C1522" s="112"/>
      <c r="D1522" s="115"/>
      <c r="E1522" s="115"/>
      <c r="F1522" s="115"/>
      <c r="G1522" s="185"/>
      <c r="H1522" s="185"/>
      <c r="I1522" s="196"/>
      <c r="J1522" s="196"/>
      <c r="K1522" s="196"/>
      <c r="L1522" s="196"/>
      <c r="M1522" s="196"/>
      <c r="N1522" s="196"/>
      <c r="O1522" s="196"/>
      <c r="P1522" s="196"/>
      <c r="Q1522" s="196"/>
      <c r="R1522" s="196"/>
      <c r="S1522" s="196"/>
      <c r="T1522" s="196"/>
      <c r="U1522" s="196"/>
      <c r="V1522" s="196"/>
      <c r="W1522" s="196"/>
      <c r="X1522" s="196"/>
      <c r="Y1522" s="196"/>
      <c r="Z1522" s="196"/>
      <c r="AA1522" s="196"/>
      <c r="AB1522" s="196"/>
      <c r="AC1522" s="115"/>
      <c r="AD1522" s="115"/>
      <c r="AE1522" s="115"/>
      <c r="AF1522" s="115"/>
      <c r="AG1522" s="115"/>
      <c r="AH1522" s="115"/>
      <c r="AI1522" s="115"/>
      <c r="AJ1522" s="115"/>
      <c r="AK1522" s="115"/>
      <c r="AL1522" s="115"/>
      <c r="AM1522" s="115"/>
    </row>
    <row r="1523" spans="1:39" x14ac:dyDescent="0.25">
      <c r="A1523" s="112"/>
      <c r="B1523" s="113"/>
      <c r="C1523" s="112"/>
      <c r="D1523" s="115"/>
      <c r="E1523" s="115"/>
      <c r="F1523" s="115"/>
      <c r="G1523" s="185"/>
      <c r="H1523" s="185"/>
      <c r="I1523" s="196"/>
      <c r="J1523" s="196"/>
      <c r="K1523" s="196"/>
      <c r="L1523" s="196"/>
      <c r="M1523" s="196"/>
      <c r="N1523" s="196"/>
      <c r="O1523" s="196"/>
      <c r="P1523" s="196"/>
      <c r="Q1523" s="196"/>
      <c r="R1523" s="196"/>
      <c r="S1523" s="196"/>
      <c r="T1523" s="196"/>
      <c r="U1523" s="196"/>
      <c r="V1523" s="196"/>
      <c r="W1523" s="196"/>
      <c r="X1523" s="196"/>
      <c r="Y1523" s="196"/>
      <c r="Z1523" s="196"/>
      <c r="AA1523" s="196"/>
      <c r="AB1523" s="196"/>
      <c r="AC1523" s="115"/>
      <c r="AD1523" s="115"/>
      <c r="AE1523" s="115"/>
      <c r="AF1523" s="115"/>
      <c r="AG1523" s="115"/>
      <c r="AH1523" s="115"/>
      <c r="AI1523" s="115"/>
      <c r="AJ1523" s="115"/>
      <c r="AK1523" s="115"/>
      <c r="AL1523" s="115"/>
      <c r="AM1523" s="115"/>
    </row>
    <row r="1524" spans="1:39" x14ac:dyDescent="0.25">
      <c r="A1524" s="112"/>
      <c r="B1524" s="113"/>
      <c r="C1524" s="112"/>
      <c r="D1524" s="115"/>
      <c r="E1524" s="115"/>
      <c r="F1524" s="115"/>
      <c r="G1524" s="185"/>
      <c r="H1524" s="185"/>
      <c r="I1524" s="196"/>
      <c r="J1524" s="196"/>
      <c r="K1524" s="196"/>
      <c r="L1524" s="196"/>
      <c r="M1524" s="196"/>
      <c r="N1524" s="196"/>
      <c r="O1524" s="196"/>
      <c r="P1524" s="196"/>
      <c r="Q1524" s="196"/>
      <c r="R1524" s="196"/>
      <c r="S1524" s="196"/>
      <c r="T1524" s="196"/>
      <c r="U1524" s="196"/>
      <c r="V1524" s="196"/>
      <c r="W1524" s="196"/>
      <c r="X1524" s="196"/>
      <c r="Y1524" s="196"/>
      <c r="Z1524" s="196"/>
      <c r="AA1524" s="196"/>
      <c r="AB1524" s="196"/>
      <c r="AC1524" s="115"/>
      <c r="AD1524" s="115"/>
      <c r="AE1524" s="115"/>
      <c r="AF1524" s="115"/>
      <c r="AG1524" s="115"/>
      <c r="AH1524" s="115"/>
      <c r="AI1524" s="115"/>
      <c r="AJ1524" s="115"/>
      <c r="AK1524" s="115"/>
      <c r="AL1524" s="115"/>
      <c r="AM1524" s="115"/>
    </row>
    <row r="1525" spans="1:39" x14ac:dyDescent="0.25">
      <c r="A1525" s="112"/>
      <c r="B1525" s="113"/>
      <c r="C1525" s="112"/>
      <c r="D1525" s="115"/>
      <c r="E1525" s="115"/>
      <c r="F1525" s="115"/>
      <c r="G1525" s="185"/>
      <c r="H1525" s="185"/>
      <c r="I1525" s="196"/>
      <c r="J1525" s="196"/>
      <c r="K1525" s="196"/>
      <c r="L1525" s="196"/>
      <c r="M1525" s="196"/>
      <c r="N1525" s="196"/>
      <c r="O1525" s="196"/>
      <c r="P1525" s="196"/>
      <c r="Q1525" s="196"/>
      <c r="R1525" s="196"/>
      <c r="S1525" s="196"/>
      <c r="T1525" s="196"/>
      <c r="U1525" s="196"/>
      <c r="V1525" s="196"/>
      <c r="W1525" s="196"/>
      <c r="X1525" s="196"/>
      <c r="Y1525" s="196"/>
      <c r="Z1525" s="196"/>
      <c r="AA1525" s="196"/>
      <c r="AB1525" s="196"/>
      <c r="AC1525" s="115"/>
      <c r="AD1525" s="115"/>
      <c r="AE1525" s="115"/>
      <c r="AF1525" s="115"/>
      <c r="AG1525" s="115"/>
      <c r="AH1525" s="115"/>
      <c r="AI1525" s="115"/>
      <c r="AJ1525" s="115"/>
      <c r="AK1525" s="115"/>
      <c r="AL1525" s="115"/>
      <c r="AM1525" s="115"/>
    </row>
    <row r="1526" spans="1:39" x14ac:dyDescent="0.25">
      <c r="A1526" s="112"/>
      <c r="B1526" s="113"/>
      <c r="C1526" s="112"/>
      <c r="D1526" s="115"/>
      <c r="E1526" s="115"/>
      <c r="F1526" s="115"/>
      <c r="G1526" s="185"/>
      <c r="H1526" s="185"/>
      <c r="I1526" s="196"/>
      <c r="J1526" s="196"/>
      <c r="K1526" s="196"/>
      <c r="L1526" s="196"/>
      <c r="M1526" s="196"/>
      <c r="N1526" s="196"/>
      <c r="O1526" s="196"/>
      <c r="P1526" s="196"/>
      <c r="Q1526" s="196"/>
      <c r="R1526" s="196"/>
      <c r="S1526" s="196"/>
      <c r="T1526" s="196"/>
      <c r="U1526" s="196"/>
      <c r="V1526" s="196"/>
      <c r="W1526" s="196"/>
      <c r="X1526" s="196"/>
      <c r="Y1526" s="196"/>
      <c r="Z1526" s="196"/>
      <c r="AA1526" s="196"/>
      <c r="AB1526" s="196"/>
      <c r="AC1526" s="115"/>
      <c r="AD1526" s="115"/>
      <c r="AE1526" s="115"/>
      <c r="AF1526" s="115"/>
      <c r="AG1526" s="115"/>
      <c r="AH1526" s="115"/>
      <c r="AI1526" s="115"/>
      <c r="AJ1526" s="115"/>
      <c r="AK1526" s="115"/>
      <c r="AL1526" s="115"/>
      <c r="AM1526" s="115"/>
    </row>
    <row r="1527" spans="1:39" x14ac:dyDescent="0.25">
      <c r="A1527" s="112"/>
      <c r="B1527" s="113"/>
      <c r="C1527" s="112"/>
      <c r="D1527" s="115"/>
      <c r="E1527" s="115"/>
      <c r="F1527" s="115"/>
      <c r="G1527" s="185"/>
      <c r="H1527" s="185"/>
      <c r="I1527" s="196"/>
      <c r="J1527" s="196"/>
      <c r="K1527" s="196"/>
      <c r="L1527" s="196"/>
      <c r="M1527" s="196"/>
      <c r="N1527" s="196"/>
      <c r="O1527" s="196"/>
      <c r="P1527" s="196"/>
      <c r="Q1527" s="196"/>
      <c r="R1527" s="196"/>
      <c r="S1527" s="196"/>
      <c r="T1527" s="196"/>
      <c r="U1527" s="196"/>
      <c r="V1527" s="196"/>
      <c r="W1527" s="196"/>
      <c r="X1527" s="196"/>
      <c r="Y1527" s="196"/>
      <c r="Z1527" s="196"/>
      <c r="AA1527" s="196"/>
      <c r="AB1527" s="196"/>
      <c r="AC1527" s="115"/>
      <c r="AD1527" s="115"/>
      <c r="AE1527" s="115"/>
      <c r="AF1527" s="115"/>
      <c r="AG1527" s="115"/>
      <c r="AH1527" s="115"/>
      <c r="AI1527" s="115"/>
      <c r="AJ1527" s="115"/>
      <c r="AK1527" s="115"/>
      <c r="AL1527" s="115"/>
      <c r="AM1527" s="115"/>
    </row>
    <row r="1528" spans="1:39" x14ac:dyDescent="0.25">
      <c r="A1528" s="112"/>
      <c r="B1528" s="113"/>
      <c r="C1528" s="112"/>
      <c r="D1528" s="115"/>
      <c r="E1528" s="115"/>
      <c r="F1528" s="115"/>
      <c r="G1528" s="185"/>
      <c r="H1528" s="185"/>
      <c r="I1528" s="196"/>
      <c r="J1528" s="196"/>
      <c r="K1528" s="196"/>
      <c r="L1528" s="196"/>
      <c r="M1528" s="196"/>
      <c r="N1528" s="196"/>
      <c r="O1528" s="196"/>
      <c r="P1528" s="196"/>
      <c r="Q1528" s="196"/>
      <c r="R1528" s="196"/>
      <c r="S1528" s="196"/>
      <c r="T1528" s="196"/>
      <c r="U1528" s="196"/>
      <c r="V1528" s="196"/>
      <c r="W1528" s="196"/>
      <c r="X1528" s="196"/>
      <c r="Y1528" s="196"/>
      <c r="Z1528" s="196"/>
      <c r="AA1528" s="196"/>
      <c r="AB1528" s="196"/>
      <c r="AC1528" s="115"/>
      <c r="AD1528" s="115"/>
      <c r="AE1528" s="115"/>
      <c r="AF1528" s="115"/>
      <c r="AG1528" s="115"/>
      <c r="AH1528" s="115"/>
      <c r="AI1528" s="115"/>
      <c r="AJ1528" s="115"/>
      <c r="AK1528" s="115"/>
      <c r="AL1528" s="115"/>
      <c r="AM1528" s="115"/>
    </row>
    <row r="1529" spans="1:39" x14ac:dyDescent="0.25">
      <c r="A1529" s="112"/>
      <c r="B1529" s="113"/>
      <c r="C1529" s="112"/>
      <c r="D1529" s="115"/>
      <c r="E1529" s="115"/>
      <c r="F1529" s="115"/>
      <c r="G1529" s="185"/>
      <c r="H1529" s="185"/>
      <c r="I1529" s="196"/>
      <c r="J1529" s="196"/>
      <c r="K1529" s="196"/>
      <c r="L1529" s="196"/>
      <c r="M1529" s="196"/>
      <c r="N1529" s="196"/>
      <c r="O1529" s="196"/>
      <c r="P1529" s="196"/>
      <c r="Q1529" s="196"/>
      <c r="R1529" s="196"/>
      <c r="S1529" s="196"/>
      <c r="T1529" s="196"/>
      <c r="U1529" s="196"/>
      <c r="V1529" s="196"/>
      <c r="W1529" s="196"/>
      <c r="X1529" s="196"/>
      <c r="Y1529" s="196"/>
      <c r="Z1529" s="196"/>
      <c r="AA1529" s="196"/>
      <c r="AB1529" s="196"/>
      <c r="AC1529" s="115"/>
      <c r="AD1529" s="115"/>
      <c r="AE1529" s="115"/>
      <c r="AF1529" s="115"/>
      <c r="AG1529" s="115"/>
      <c r="AH1529" s="115"/>
      <c r="AI1529" s="115"/>
      <c r="AJ1529" s="115"/>
      <c r="AK1529" s="115"/>
      <c r="AL1529" s="115"/>
      <c r="AM1529" s="115"/>
    </row>
    <row r="1530" spans="1:39" x14ac:dyDescent="0.25">
      <c r="A1530" s="112"/>
      <c r="B1530" s="113"/>
      <c r="C1530" s="112"/>
      <c r="D1530" s="115"/>
      <c r="E1530" s="115"/>
      <c r="F1530" s="115"/>
      <c r="G1530" s="185"/>
      <c r="H1530" s="185"/>
      <c r="I1530" s="196"/>
      <c r="J1530" s="196"/>
      <c r="K1530" s="196"/>
      <c r="L1530" s="196"/>
      <c r="M1530" s="196"/>
      <c r="N1530" s="196"/>
      <c r="O1530" s="196"/>
      <c r="P1530" s="196"/>
      <c r="Q1530" s="196"/>
      <c r="R1530" s="196"/>
      <c r="S1530" s="196"/>
      <c r="T1530" s="196"/>
      <c r="U1530" s="196"/>
      <c r="V1530" s="196"/>
      <c r="W1530" s="196"/>
      <c r="X1530" s="196"/>
      <c r="Y1530" s="196"/>
      <c r="Z1530" s="196"/>
      <c r="AA1530" s="196"/>
      <c r="AB1530" s="196"/>
      <c r="AC1530" s="115"/>
      <c r="AD1530" s="115"/>
      <c r="AE1530" s="115"/>
      <c r="AF1530" s="115"/>
      <c r="AG1530" s="115"/>
      <c r="AH1530" s="115"/>
      <c r="AI1530" s="115"/>
      <c r="AJ1530" s="115"/>
      <c r="AK1530" s="115"/>
      <c r="AL1530" s="115"/>
      <c r="AM1530" s="115"/>
    </row>
    <row r="1531" spans="1:39" x14ac:dyDescent="0.25">
      <c r="A1531" s="112"/>
      <c r="B1531" s="113"/>
      <c r="C1531" s="112"/>
      <c r="D1531" s="115"/>
      <c r="E1531" s="115"/>
      <c r="F1531" s="115"/>
      <c r="G1531" s="185"/>
      <c r="H1531" s="185"/>
      <c r="I1531" s="196"/>
      <c r="J1531" s="196"/>
      <c r="K1531" s="196"/>
      <c r="L1531" s="196"/>
      <c r="M1531" s="196"/>
      <c r="N1531" s="196"/>
      <c r="O1531" s="196"/>
      <c r="P1531" s="196"/>
      <c r="Q1531" s="196"/>
      <c r="R1531" s="196"/>
      <c r="S1531" s="196"/>
      <c r="T1531" s="196"/>
      <c r="U1531" s="196"/>
      <c r="V1531" s="196"/>
      <c r="W1531" s="196"/>
      <c r="X1531" s="196"/>
      <c r="Y1531" s="196"/>
      <c r="Z1531" s="196"/>
      <c r="AA1531" s="196"/>
      <c r="AB1531" s="196"/>
      <c r="AC1531" s="115"/>
      <c r="AD1531" s="115"/>
      <c r="AE1531" s="115"/>
      <c r="AF1531" s="115"/>
      <c r="AG1531" s="115"/>
      <c r="AH1531" s="115"/>
      <c r="AI1531" s="115"/>
      <c r="AJ1531" s="115"/>
      <c r="AK1531" s="115"/>
      <c r="AL1531" s="115"/>
      <c r="AM1531" s="115"/>
    </row>
    <row r="1532" spans="1:39" x14ac:dyDescent="0.25">
      <c r="A1532" s="112"/>
      <c r="B1532" s="113"/>
      <c r="C1532" s="112"/>
      <c r="D1532" s="115"/>
      <c r="E1532" s="115"/>
      <c r="F1532" s="115"/>
      <c r="G1532" s="185"/>
      <c r="H1532" s="185"/>
      <c r="I1532" s="196"/>
      <c r="J1532" s="196"/>
      <c r="K1532" s="196"/>
      <c r="L1532" s="196"/>
      <c r="M1532" s="196"/>
      <c r="N1532" s="196"/>
      <c r="O1532" s="196"/>
      <c r="P1532" s="196"/>
      <c r="Q1532" s="196"/>
      <c r="R1532" s="196"/>
      <c r="S1532" s="196"/>
      <c r="T1532" s="196"/>
      <c r="U1532" s="196"/>
      <c r="V1532" s="196"/>
      <c r="W1532" s="196"/>
      <c r="X1532" s="196"/>
      <c r="Y1532" s="196"/>
      <c r="Z1532" s="196"/>
      <c r="AA1532" s="196"/>
      <c r="AB1532" s="196"/>
      <c r="AC1532" s="115"/>
      <c r="AD1532" s="115"/>
      <c r="AE1532" s="115"/>
      <c r="AF1532" s="115"/>
      <c r="AG1532" s="115"/>
      <c r="AH1532" s="115"/>
      <c r="AI1532" s="115"/>
      <c r="AJ1532" s="115"/>
      <c r="AK1532" s="115"/>
      <c r="AL1532" s="115"/>
      <c r="AM1532" s="115"/>
    </row>
    <row r="1533" spans="1:39" x14ac:dyDescent="0.25">
      <c r="A1533" s="112"/>
      <c r="B1533" s="113"/>
      <c r="C1533" s="112"/>
      <c r="D1533" s="115"/>
      <c r="E1533" s="115"/>
      <c r="F1533" s="115"/>
      <c r="G1533" s="185"/>
      <c r="H1533" s="185"/>
      <c r="I1533" s="196"/>
      <c r="J1533" s="196"/>
      <c r="K1533" s="196"/>
      <c r="L1533" s="196"/>
      <c r="M1533" s="196"/>
      <c r="N1533" s="196"/>
      <c r="O1533" s="196"/>
      <c r="P1533" s="196"/>
      <c r="Q1533" s="196"/>
      <c r="R1533" s="196"/>
      <c r="S1533" s="196"/>
      <c r="T1533" s="196"/>
      <c r="U1533" s="196"/>
      <c r="V1533" s="196"/>
      <c r="W1533" s="196"/>
      <c r="X1533" s="196"/>
      <c r="Y1533" s="196"/>
      <c r="Z1533" s="196"/>
      <c r="AA1533" s="196"/>
      <c r="AB1533" s="196"/>
      <c r="AC1533" s="115"/>
      <c r="AD1533" s="115"/>
      <c r="AE1533" s="115"/>
      <c r="AF1533" s="115"/>
      <c r="AG1533" s="115"/>
      <c r="AH1533" s="115"/>
      <c r="AI1533" s="115"/>
      <c r="AJ1533" s="115"/>
      <c r="AK1533" s="115"/>
      <c r="AL1533" s="115"/>
      <c r="AM1533" s="115"/>
    </row>
    <row r="1534" spans="1:39" x14ac:dyDescent="0.25">
      <c r="A1534" s="112"/>
      <c r="B1534" s="113"/>
      <c r="C1534" s="112"/>
      <c r="D1534" s="115"/>
      <c r="E1534" s="115"/>
      <c r="F1534" s="115"/>
      <c r="G1534" s="185"/>
      <c r="H1534" s="185"/>
      <c r="I1534" s="196"/>
      <c r="J1534" s="196"/>
      <c r="K1534" s="196"/>
      <c r="L1534" s="196"/>
      <c r="M1534" s="196"/>
      <c r="N1534" s="196"/>
      <c r="O1534" s="196"/>
      <c r="P1534" s="196"/>
      <c r="Q1534" s="196"/>
      <c r="R1534" s="196"/>
      <c r="S1534" s="196"/>
      <c r="T1534" s="196"/>
      <c r="U1534" s="196"/>
      <c r="V1534" s="196"/>
      <c r="W1534" s="196"/>
      <c r="X1534" s="196"/>
      <c r="Y1534" s="196"/>
      <c r="Z1534" s="196"/>
      <c r="AA1534" s="196"/>
      <c r="AB1534" s="196"/>
      <c r="AC1534" s="115"/>
      <c r="AD1534" s="115"/>
      <c r="AE1534" s="115"/>
      <c r="AF1534" s="115"/>
      <c r="AG1534" s="115"/>
      <c r="AH1534" s="115"/>
      <c r="AI1534" s="115"/>
      <c r="AJ1534" s="115"/>
      <c r="AK1534" s="115"/>
      <c r="AL1534" s="115"/>
      <c r="AM1534" s="115"/>
    </row>
    <row r="1535" spans="1:39" x14ac:dyDescent="0.25">
      <c r="A1535" s="112"/>
      <c r="B1535" s="113"/>
      <c r="C1535" s="112"/>
      <c r="D1535" s="115"/>
      <c r="E1535" s="115"/>
      <c r="F1535" s="115"/>
      <c r="G1535" s="185"/>
      <c r="H1535" s="185"/>
      <c r="I1535" s="196"/>
      <c r="J1535" s="196"/>
      <c r="K1535" s="196"/>
      <c r="L1535" s="196"/>
      <c r="M1535" s="196"/>
      <c r="N1535" s="196"/>
      <c r="O1535" s="196"/>
      <c r="P1535" s="196"/>
      <c r="Q1535" s="196"/>
      <c r="R1535" s="196"/>
      <c r="S1535" s="196"/>
      <c r="T1535" s="196"/>
      <c r="U1535" s="196"/>
      <c r="V1535" s="196"/>
      <c r="W1535" s="196"/>
      <c r="X1535" s="196"/>
      <c r="Y1535" s="196"/>
      <c r="Z1535" s="196"/>
      <c r="AA1535" s="196"/>
      <c r="AB1535" s="196"/>
      <c r="AC1535" s="115"/>
      <c r="AD1535" s="115"/>
      <c r="AE1535" s="115"/>
      <c r="AF1535" s="115"/>
      <c r="AG1535" s="115"/>
      <c r="AH1535" s="115"/>
      <c r="AI1535" s="115"/>
      <c r="AJ1535" s="115"/>
      <c r="AK1535" s="115"/>
      <c r="AL1535" s="115"/>
      <c r="AM1535" s="115"/>
    </row>
    <row r="1536" spans="1:39" x14ac:dyDescent="0.25">
      <c r="A1536" s="112"/>
      <c r="B1536" s="113"/>
      <c r="C1536" s="112"/>
      <c r="D1536" s="115"/>
      <c r="E1536" s="115"/>
      <c r="F1536" s="115"/>
      <c r="G1536" s="185"/>
      <c r="H1536" s="185"/>
      <c r="I1536" s="196"/>
      <c r="J1536" s="196"/>
      <c r="K1536" s="196"/>
      <c r="L1536" s="196"/>
      <c r="M1536" s="196"/>
      <c r="N1536" s="196"/>
      <c r="O1536" s="196"/>
      <c r="P1536" s="196"/>
      <c r="Q1536" s="196"/>
      <c r="R1536" s="196"/>
      <c r="S1536" s="196"/>
      <c r="T1536" s="196"/>
      <c r="U1536" s="196"/>
      <c r="V1536" s="196"/>
      <c r="W1536" s="196"/>
      <c r="X1536" s="196"/>
      <c r="Y1536" s="196"/>
      <c r="Z1536" s="196"/>
      <c r="AA1536" s="196"/>
      <c r="AB1536" s="196"/>
      <c r="AC1536" s="115"/>
      <c r="AD1536" s="115"/>
      <c r="AE1536" s="115"/>
      <c r="AF1536" s="115"/>
      <c r="AG1536" s="115"/>
      <c r="AH1536" s="115"/>
      <c r="AI1536" s="115"/>
      <c r="AJ1536" s="115"/>
      <c r="AK1536" s="115"/>
      <c r="AL1536" s="115"/>
      <c r="AM1536" s="115"/>
    </row>
    <row r="1537" spans="1:39" x14ac:dyDescent="0.25">
      <c r="A1537" s="112"/>
      <c r="B1537" s="113"/>
      <c r="C1537" s="112"/>
      <c r="D1537" s="115"/>
      <c r="E1537" s="115"/>
      <c r="F1537" s="115"/>
      <c r="G1537" s="185"/>
      <c r="H1537" s="185"/>
      <c r="I1537" s="196"/>
      <c r="J1537" s="196"/>
      <c r="K1537" s="196"/>
      <c r="L1537" s="196"/>
      <c r="M1537" s="196"/>
      <c r="N1537" s="196"/>
      <c r="O1537" s="196"/>
      <c r="P1537" s="196"/>
      <c r="Q1537" s="196"/>
      <c r="R1537" s="196"/>
      <c r="S1537" s="196"/>
      <c r="T1537" s="196"/>
      <c r="U1537" s="196"/>
      <c r="V1537" s="196"/>
      <c r="W1537" s="196"/>
      <c r="X1537" s="196"/>
      <c r="Y1537" s="196"/>
      <c r="Z1537" s="196"/>
      <c r="AA1537" s="196"/>
      <c r="AB1537" s="196"/>
      <c r="AC1537" s="115"/>
      <c r="AD1537" s="115"/>
      <c r="AE1537" s="115"/>
      <c r="AF1537" s="115"/>
      <c r="AG1537" s="115"/>
      <c r="AH1537" s="115"/>
      <c r="AI1537" s="115"/>
      <c r="AJ1537" s="115"/>
      <c r="AK1537" s="115"/>
      <c r="AL1537" s="115"/>
      <c r="AM1537" s="115"/>
    </row>
    <row r="1538" spans="1:39" x14ac:dyDescent="0.25">
      <c r="A1538" s="112"/>
      <c r="B1538" s="113"/>
      <c r="C1538" s="112"/>
      <c r="D1538" s="115"/>
      <c r="E1538" s="115"/>
      <c r="F1538" s="115"/>
      <c r="G1538" s="185"/>
      <c r="H1538" s="185"/>
      <c r="I1538" s="196"/>
      <c r="J1538" s="196"/>
      <c r="K1538" s="196"/>
      <c r="L1538" s="196"/>
      <c r="M1538" s="196"/>
      <c r="N1538" s="196"/>
      <c r="O1538" s="196"/>
      <c r="P1538" s="196"/>
      <c r="Q1538" s="196"/>
      <c r="R1538" s="196"/>
      <c r="S1538" s="196"/>
      <c r="T1538" s="196"/>
      <c r="U1538" s="196"/>
      <c r="V1538" s="196"/>
      <c r="W1538" s="196"/>
      <c r="X1538" s="196"/>
      <c r="Y1538" s="196"/>
      <c r="Z1538" s="196"/>
      <c r="AA1538" s="196"/>
      <c r="AB1538" s="196"/>
      <c r="AC1538" s="115"/>
      <c r="AD1538" s="115"/>
      <c r="AE1538" s="115"/>
      <c r="AF1538" s="115"/>
      <c r="AG1538" s="115"/>
      <c r="AH1538" s="115"/>
      <c r="AI1538" s="115"/>
      <c r="AJ1538" s="115"/>
      <c r="AK1538" s="115"/>
      <c r="AL1538" s="115"/>
      <c r="AM1538" s="115"/>
    </row>
    <row r="1539" spans="1:39" x14ac:dyDescent="0.25">
      <c r="A1539" s="112"/>
      <c r="B1539" s="113"/>
      <c r="C1539" s="112"/>
      <c r="D1539" s="115"/>
      <c r="E1539" s="115"/>
      <c r="F1539" s="115"/>
      <c r="G1539" s="185"/>
      <c r="H1539" s="185"/>
      <c r="I1539" s="196"/>
      <c r="J1539" s="196"/>
      <c r="K1539" s="196"/>
      <c r="L1539" s="196"/>
      <c r="M1539" s="196"/>
      <c r="N1539" s="196"/>
      <c r="O1539" s="196"/>
      <c r="P1539" s="196"/>
      <c r="Q1539" s="196"/>
      <c r="R1539" s="196"/>
      <c r="S1539" s="196"/>
      <c r="T1539" s="196"/>
      <c r="U1539" s="196"/>
      <c r="V1539" s="196"/>
      <c r="W1539" s="196"/>
      <c r="X1539" s="196"/>
      <c r="Y1539" s="196"/>
      <c r="Z1539" s="196"/>
      <c r="AA1539" s="196"/>
      <c r="AB1539" s="196"/>
      <c r="AC1539" s="115"/>
      <c r="AD1539" s="115"/>
      <c r="AE1539" s="115"/>
      <c r="AF1539" s="115"/>
      <c r="AG1539" s="115"/>
      <c r="AH1539" s="115"/>
      <c r="AI1539" s="115"/>
      <c r="AJ1539" s="115"/>
      <c r="AK1539" s="115"/>
      <c r="AL1539" s="115"/>
      <c r="AM1539" s="115"/>
    </row>
    <row r="1540" spans="1:39" x14ac:dyDescent="0.25">
      <c r="A1540" s="112"/>
      <c r="B1540" s="113"/>
      <c r="C1540" s="112"/>
      <c r="D1540" s="115"/>
      <c r="E1540" s="115"/>
      <c r="F1540" s="115"/>
      <c r="G1540" s="185"/>
      <c r="H1540" s="185"/>
      <c r="I1540" s="196"/>
      <c r="J1540" s="196"/>
      <c r="K1540" s="196"/>
      <c r="L1540" s="196"/>
      <c r="M1540" s="196"/>
      <c r="N1540" s="196"/>
      <c r="O1540" s="196"/>
      <c r="P1540" s="196"/>
      <c r="Q1540" s="196"/>
      <c r="R1540" s="196"/>
      <c r="S1540" s="196"/>
      <c r="T1540" s="196"/>
      <c r="U1540" s="196"/>
      <c r="V1540" s="196"/>
      <c r="W1540" s="196"/>
      <c r="X1540" s="196"/>
      <c r="Y1540" s="196"/>
      <c r="Z1540" s="196"/>
      <c r="AA1540" s="196"/>
      <c r="AB1540" s="196"/>
      <c r="AC1540" s="115"/>
      <c r="AD1540" s="115"/>
      <c r="AE1540" s="115"/>
      <c r="AF1540" s="115"/>
      <c r="AG1540" s="115"/>
      <c r="AH1540" s="115"/>
      <c r="AI1540" s="115"/>
      <c r="AJ1540" s="115"/>
      <c r="AK1540" s="115"/>
      <c r="AL1540" s="115"/>
      <c r="AM1540" s="115"/>
    </row>
    <row r="1541" spans="1:39" x14ac:dyDescent="0.25">
      <c r="A1541" s="112"/>
      <c r="B1541" s="113"/>
      <c r="C1541" s="112"/>
      <c r="D1541" s="115"/>
      <c r="E1541" s="115"/>
      <c r="F1541" s="115"/>
      <c r="G1541" s="185"/>
      <c r="H1541" s="185"/>
      <c r="I1541" s="196"/>
      <c r="J1541" s="196"/>
      <c r="K1541" s="196"/>
      <c r="L1541" s="196"/>
      <c r="M1541" s="196"/>
      <c r="N1541" s="196"/>
      <c r="O1541" s="196"/>
      <c r="P1541" s="196"/>
      <c r="Q1541" s="196"/>
      <c r="R1541" s="196"/>
      <c r="S1541" s="196"/>
      <c r="T1541" s="196"/>
      <c r="U1541" s="196"/>
      <c r="V1541" s="196"/>
      <c r="W1541" s="196"/>
      <c r="X1541" s="196"/>
      <c r="Y1541" s="196"/>
      <c r="Z1541" s="196"/>
      <c r="AA1541" s="196"/>
      <c r="AB1541" s="196"/>
      <c r="AC1541" s="115"/>
      <c r="AD1541" s="115"/>
      <c r="AE1541" s="115"/>
      <c r="AF1541" s="115"/>
      <c r="AG1541" s="115"/>
      <c r="AH1541" s="115"/>
      <c r="AI1541" s="115"/>
      <c r="AJ1541" s="115"/>
      <c r="AK1541" s="115"/>
      <c r="AL1541" s="115"/>
      <c r="AM1541" s="115"/>
    </row>
    <row r="1542" spans="1:39" x14ac:dyDescent="0.25">
      <c r="A1542" s="112"/>
      <c r="B1542" s="113"/>
      <c r="C1542" s="112"/>
      <c r="D1542" s="115"/>
      <c r="E1542" s="115"/>
      <c r="F1542" s="115"/>
      <c r="G1542" s="185"/>
      <c r="H1542" s="185"/>
      <c r="I1542" s="196"/>
      <c r="J1542" s="196"/>
      <c r="K1542" s="196"/>
      <c r="L1542" s="196"/>
      <c r="M1542" s="196"/>
      <c r="N1542" s="196"/>
      <c r="O1542" s="196"/>
      <c r="P1542" s="196"/>
      <c r="Q1542" s="196"/>
      <c r="R1542" s="196"/>
      <c r="S1542" s="196"/>
      <c r="T1542" s="196"/>
      <c r="U1542" s="196"/>
      <c r="V1542" s="196"/>
      <c r="W1542" s="196"/>
      <c r="X1542" s="196"/>
      <c r="Y1542" s="196"/>
      <c r="Z1542" s="196"/>
      <c r="AA1542" s="196"/>
      <c r="AB1542" s="196"/>
      <c r="AC1542" s="115"/>
      <c r="AD1542" s="115"/>
      <c r="AE1542" s="115"/>
      <c r="AF1542" s="115"/>
      <c r="AG1542" s="115"/>
      <c r="AH1542" s="115"/>
      <c r="AI1542" s="115"/>
      <c r="AJ1542" s="115"/>
      <c r="AK1542" s="115"/>
      <c r="AL1542" s="115"/>
      <c r="AM1542" s="115"/>
    </row>
    <row r="1543" spans="1:39" x14ac:dyDescent="0.25">
      <c r="A1543" s="112"/>
      <c r="B1543" s="113"/>
      <c r="C1543" s="112"/>
      <c r="D1543" s="115"/>
      <c r="E1543" s="115"/>
      <c r="F1543" s="115"/>
      <c r="G1543" s="185"/>
      <c r="H1543" s="185"/>
      <c r="I1543" s="196"/>
      <c r="J1543" s="196"/>
      <c r="K1543" s="196"/>
      <c r="L1543" s="196"/>
      <c r="M1543" s="196"/>
      <c r="N1543" s="196"/>
      <c r="O1543" s="196"/>
      <c r="P1543" s="196"/>
      <c r="Q1543" s="196"/>
      <c r="R1543" s="196"/>
      <c r="S1543" s="196"/>
      <c r="T1543" s="196"/>
      <c r="U1543" s="196"/>
      <c r="V1543" s="196"/>
      <c r="W1543" s="196"/>
      <c r="X1543" s="196"/>
      <c r="Y1543" s="196"/>
      <c r="Z1543" s="196"/>
      <c r="AA1543" s="196"/>
      <c r="AB1543" s="196"/>
      <c r="AC1543" s="115"/>
      <c r="AD1543" s="115"/>
      <c r="AE1543" s="115"/>
      <c r="AF1543" s="115"/>
      <c r="AG1543" s="115"/>
      <c r="AH1543" s="115"/>
      <c r="AI1543" s="115"/>
      <c r="AJ1543" s="115"/>
      <c r="AK1543" s="115"/>
      <c r="AL1543" s="115"/>
      <c r="AM1543" s="115"/>
    </row>
    <row r="1544" spans="1:39" x14ac:dyDescent="0.25">
      <c r="A1544" s="112"/>
      <c r="B1544" s="113"/>
      <c r="C1544" s="112"/>
      <c r="D1544" s="115"/>
      <c r="E1544" s="115"/>
      <c r="F1544" s="115"/>
      <c r="G1544" s="185"/>
      <c r="H1544" s="185"/>
      <c r="I1544" s="196"/>
      <c r="J1544" s="196"/>
      <c r="K1544" s="196"/>
      <c r="L1544" s="196"/>
      <c r="M1544" s="196"/>
      <c r="N1544" s="196"/>
      <c r="O1544" s="196"/>
      <c r="P1544" s="196"/>
      <c r="Q1544" s="196"/>
      <c r="R1544" s="196"/>
      <c r="S1544" s="196"/>
      <c r="T1544" s="196"/>
      <c r="U1544" s="196"/>
      <c r="V1544" s="196"/>
      <c r="W1544" s="196"/>
      <c r="X1544" s="196"/>
      <c r="Y1544" s="196"/>
      <c r="Z1544" s="196"/>
      <c r="AA1544" s="196"/>
      <c r="AB1544" s="196"/>
      <c r="AC1544" s="115"/>
      <c r="AD1544" s="115"/>
      <c r="AE1544" s="115"/>
      <c r="AF1544" s="115"/>
      <c r="AG1544" s="115"/>
      <c r="AH1544" s="115"/>
      <c r="AI1544" s="115"/>
      <c r="AJ1544" s="115"/>
      <c r="AK1544" s="115"/>
      <c r="AL1544" s="115"/>
      <c r="AM1544" s="115"/>
    </row>
    <row r="1545" spans="1:39" x14ac:dyDescent="0.25">
      <c r="A1545" s="112"/>
      <c r="B1545" s="113"/>
      <c r="C1545" s="112"/>
      <c r="D1545" s="115"/>
      <c r="E1545" s="115"/>
      <c r="F1545" s="115"/>
      <c r="G1545" s="185"/>
      <c r="H1545" s="185"/>
      <c r="I1545" s="196"/>
      <c r="J1545" s="196"/>
      <c r="K1545" s="196"/>
      <c r="L1545" s="196"/>
      <c r="M1545" s="196"/>
      <c r="N1545" s="196"/>
      <c r="O1545" s="196"/>
      <c r="P1545" s="196"/>
      <c r="Q1545" s="196"/>
      <c r="R1545" s="196"/>
      <c r="S1545" s="196"/>
      <c r="T1545" s="196"/>
      <c r="U1545" s="196"/>
      <c r="V1545" s="196"/>
      <c r="W1545" s="196"/>
      <c r="X1545" s="196"/>
      <c r="Y1545" s="196"/>
      <c r="Z1545" s="196"/>
      <c r="AA1545" s="196"/>
      <c r="AB1545" s="196"/>
      <c r="AC1545" s="115"/>
      <c r="AD1545" s="115"/>
      <c r="AE1545" s="115"/>
      <c r="AF1545" s="115"/>
      <c r="AG1545" s="115"/>
      <c r="AH1545" s="115"/>
      <c r="AI1545" s="115"/>
      <c r="AJ1545" s="115"/>
      <c r="AK1545" s="115"/>
      <c r="AL1545" s="115"/>
      <c r="AM1545" s="115"/>
    </row>
    <row r="1546" spans="1:39" x14ac:dyDescent="0.25">
      <c r="A1546" s="112"/>
      <c r="B1546" s="113"/>
      <c r="C1546" s="112"/>
      <c r="D1546" s="115"/>
      <c r="E1546" s="115"/>
      <c r="F1546" s="115"/>
      <c r="G1546" s="185"/>
      <c r="H1546" s="185"/>
      <c r="I1546" s="196"/>
      <c r="J1546" s="196"/>
      <c r="K1546" s="196"/>
      <c r="L1546" s="196"/>
      <c r="M1546" s="196"/>
      <c r="N1546" s="196"/>
      <c r="O1546" s="196"/>
      <c r="P1546" s="196"/>
      <c r="Q1546" s="196"/>
      <c r="R1546" s="196"/>
      <c r="S1546" s="196"/>
      <c r="T1546" s="196"/>
      <c r="U1546" s="196"/>
      <c r="V1546" s="196"/>
      <c r="W1546" s="196"/>
      <c r="X1546" s="196"/>
      <c r="Y1546" s="196"/>
      <c r="Z1546" s="196"/>
      <c r="AA1546" s="196"/>
      <c r="AB1546" s="196"/>
      <c r="AC1546" s="115"/>
      <c r="AD1546" s="115"/>
      <c r="AE1546" s="115"/>
      <c r="AF1546" s="115"/>
      <c r="AG1546" s="115"/>
      <c r="AH1546" s="115"/>
      <c r="AI1546" s="115"/>
      <c r="AJ1546" s="115"/>
      <c r="AK1546" s="115"/>
      <c r="AL1546" s="115"/>
      <c r="AM1546" s="115"/>
    </row>
    <row r="1547" spans="1:39" x14ac:dyDescent="0.25">
      <c r="A1547" s="112"/>
      <c r="B1547" s="113"/>
      <c r="C1547" s="112"/>
      <c r="D1547" s="115"/>
      <c r="E1547" s="115"/>
      <c r="F1547" s="115"/>
      <c r="G1547" s="185"/>
      <c r="H1547" s="185"/>
      <c r="I1547" s="196"/>
      <c r="J1547" s="196"/>
      <c r="K1547" s="196"/>
      <c r="L1547" s="196"/>
      <c r="M1547" s="196"/>
      <c r="N1547" s="196"/>
      <c r="O1547" s="196"/>
      <c r="P1547" s="196"/>
      <c r="Q1547" s="196"/>
      <c r="R1547" s="196"/>
      <c r="S1547" s="196"/>
      <c r="T1547" s="196"/>
      <c r="U1547" s="196"/>
      <c r="V1547" s="196"/>
      <c r="W1547" s="196"/>
      <c r="X1547" s="196"/>
      <c r="Y1547" s="196"/>
      <c r="Z1547" s="196"/>
      <c r="AA1547" s="196"/>
      <c r="AB1547" s="196"/>
      <c r="AC1547" s="115"/>
      <c r="AD1547" s="115"/>
      <c r="AE1547" s="115"/>
      <c r="AF1547" s="115"/>
      <c r="AG1547" s="115"/>
      <c r="AH1547" s="115"/>
      <c r="AI1547" s="115"/>
      <c r="AJ1547" s="115"/>
      <c r="AK1547" s="115"/>
      <c r="AL1547" s="115"/>
      <c r="AM1547" s="115"/>
    </row>
    <row r="1548" spans="1:39" x14ac:dyDescent="0.25">
      <c r="A1548" s="112"/>
      <c r="B1548" s="113"/>
      <c r="C1548" s="112"/>
      <c r="D1548" s="115"/>
      <c r="E1548" s="115"/>
      <c r="F1548" s="115"/>
      <c r="G1548" s="185"/>
      <c r="H1548" s="185"/>
      <c r="I1548" s="196"/>
      <c r="J1548" s="196"/>
      <c r="K1548" s="196"/>
      <c r="L1548" s="196"/>
      <c r="M1548" s="196"/>
      <c r="N1548" s="196"/>
      <c r="O1548" s="196"/>
      <c r="P1548" s="196"/>
      <c r="Q1548" s="196"/>
      <c r="R1548" s="196"/>
      <c r="S1548" s="196"/>
      <c r="T1548" s="196"/>
      <c r="U1548" s="196"/>
      <c r="V1548" s="196"/>
      <c r="W1548" s="196"/>
      <c r="X1548" s="196"/>
      <c r="Y1548" s="196"/>
      <c r="Z1548" s="196"/>
      <c r="AA1548" s="196"/>
      <c r="AB1548" s="196"/>
      <c r="AC1548" s="115"/>
      <c r="AD1548" s="115"/>
      <c r="AE1548" s="115"/>
      <c r="AF1548" s="115"/>
      <c r="AG1548" s="115"/>
      <c r="AH1548" s="115"/>
      <c r="AI1548" s="115"/>
      <c r="AJ1548" s="115"/>
      <c r="AK1548" s="115"/>
      <c r="AL1548" s="115"/>
      <c r="AM1548" s="115"/>
    </row>
    <row r="1549" spans="1:39" x14ac:dyDescent="0.25">
      <c r="A1549" s="112"/>
      <c r="B1549" s="113"/>
      <c r="C1549" s="112"/>
      <c r="D1549" s="115"/>
      <c r="E1549" s="115"/>
      <c r="F1549" s="115"/>
      <c r="G1549" s="185"/>
      <c r="H1549" s="185"/>
      <c r="I1549" s="196"/>
      <c r="J1549" s="196"/>
      <c r="K1549" s="196"/>
      <c r="L1549" s="196"/>
      <c r="M1549" s="196"/>
      <c r="N1549" s="196"/>
      <c r="O1549" s="196"/>
      <c r="P1549" s="196"/>
      <c r="Q1549" s="196"/>
      <c r="R1549" s="196"/>
      <c r="S1549" s="196"/>
      <c r="T1549" s="196"/>
      <c r="U1549" s="196"/>
      <c r="V1549" s="196"/>
      <c r="W1549" s="196"/>
      <c r="X1549" s="196"/>
      <c r="Y1549" s="196"/>
      <c r="Z1549" s="196"/>
      <c r="AA1549" s="196"/>
      <c r="AB1549" s="196"/>
      <c r="AC1549" s="115"/>
      <c r="AD1549" s="115"/>
      <c r="AE1549" s="115"/>
      <c r="AF1549" s="115"/>
      <c r="AG1549" s="115"/>
      <c r="AH1549" s="115"/>
      <c r="AI1549" s="115"/>
      <c r="AJ1549" s="115"/>
      <c r="AK1549" s="115"/>
      <c r="AL1549" s="115"/>
      <c r="AM1549" s="115"/>
    </row>
    <row r="1550" spans="1:39" x14ac:dyDescent="0.25">
      <c r="A1550" s="112"/>
      <c r="B1550" s="113"/>
      <c r="C1550" s="112"/>
      <c r="D1550" s="115"/>
      <c r="E1550" s="115"/>
      <c r="F1550" s="115"/>
      <c r="G1550" s="185"/>
      <c r="H1550" s="185"/>
      <c r="I1550" s="196"/>
      <c r="J1550" s="196"/>
      <c r="K1550" s="196"/>
      <c r="L1550" s="196"/>
      <c r="M1550" s="196"/>
      <c r="N1550" s="196"/>
      <c r="O1550" s="196"/>
      <c r="P1550" s="196"/>
      <c r="Q1550" s="196"/>
      <c r="R1550" s="196"/>
      <c r="S1550" s="196"/>
      <c r="T1550" s="196"/>
      <c r="U1550" s="196"/>
      <c r="V1550" s="196"/>
      <c r="W1550" s="196"/>
      <c r="X1550" s="196"/>
      <c r="Y1550" s="196"/>
      <c r="Z1550" s="196"/>
      <c r="AA1550" s="196"/>
      <c r="AB1550" s="196"/>
      <c r="AC1550" s="115"/>
      <c r="AD1550" s="115"/>
      <c r="AE1550" s="115"/>
      <c r="AF1550" s="115"/>
      <c r="AG1550" s="115"/>
      <c r="AH1550" s="115"/>
      <c r="AI1550" s="115"/>
      <c r="AJ1550" s="115"/>
      <c r="AK1550" s="115"/>
      <c r="AL1550" s="115"/>
      <c r="AM1550" s="115"/>
    </row>
    <row r="1551" spans="1:39" x14ac:dyDescent="0.25">
      <c r="A1551" s="112"/>
      <c r="B1551" s="113"/>
      <c r="C1551" s="112"/>
      <c r="D1551" s="115"/>
      <c r="E1551" s="115"/>
      <c r="F1551" s="115"/>
      <c r="G1551" s="185"/>
      <c r="H1551" s="185"/>
      <c r="I1551" s="196"/>
      <c r="J1551" s="196"/>
      <c r="K1551" s="196"/>
      <c r="L1551" s="196"/>
      <c r="M1551" s="196"/>
      <c r="N1551" s="196"/>
      <c r="O1551" s="196"/>
      <c r="P1551" s="196"/>
      <c r="Q1551" s="196"/>
      <c r="R1551" s="196"/>
      <c r="S1551" s="196"/>
      <c r="T1551" s="196"/>
      <c r="U1551" s="196"/>
      <c r="V1551" s="196"/>
      <c r="W1551" s="196"/>
      <c r="X1551" s="196"/>
      <c r="Y1551" s="196"/>
      <c r="Z1551" s="196"/>
      <c r="AA1551" s="196"/>
      <c r="AB1551" s="196"/>
      <c r="AC1551" s="115"/>
      <c r="AD1551" s="115"/>
      <c r="AE1551" s="115"/>
      <c r="AF1551" s="115"/>
      <c r="AG1551" s="115"/>
      <c r="AH1551" s="115"/>
      <c r="AI1551" s="115"/>
      <c r="AJ1551" s="115"/>
      <c r="AK1551" s="115"/>
      <c r="AL1551" s="115"/>
      <c r="AM1551" s="115"/>
    </row>
    <row r="1552" spans="1:39" x14ac:dyDescent="0.25">
      <c r="A1552" s="112"/>
      <c r="B1552" s="113"/>
      <c r="C1552" s="112"/>
      <c r="D1552" s="115"/>
      <c r="E1552" s="115"/>
      <c r="F1552" s="115"/>
      <c r="G1552" s="185"/>
      <c r="H1552" s="185"/>
      <c r="I1552" s="196"/>
      <c r="J1552" s="196"/>
      <c r="K1552" s="196"/>
      <c r="L1552" s="196"/>
      <c r="M1552" s="196"/>
      <c r="N1552" s="196"/>
      <c r="O1552" s="196"/>
      <c r="P1552" s="196"/>
      <c r="Q1552" s="196"/>
      <c r="R1552" s="196"/>
      <c r="S1552" s="196"/>
      <c r="T1552" s="196"/>
      <c r="U1552" s="196"/>
      <c r="V1552" s="196"/>
      <c r="W1552" s="196"/>
      <c r="X1552" s="196"/>
      <c r="Y1552" s="196"/>
      <c r="Z1552" s="196"/>
      <c r="AA1552" s="196"/>
      <c r="AB1552" s="196"/>
      <c r="AC1552" s="115"/>
      <c r="AD1552" s="115"/>
      <c r="AE1552" s="115"/>
      <c r="AF1552" s="115"/>
      <c r="AG1552" s="115"/>
      <c r="AH1552" s="115"/>
      <c r="AI1552" s="115"/>
      <c r="AJ1552" s="115"/>
      <c r="AK1552" s="115"/>
      <c r="AL1552" s="115"/>
      <c r="AM1552" s="115"/>
    </row>
    <row r="1553" spans="1:39" x14ac:dyDescent="0.25">
      <c r="A1553" s="112"/>
      <c r="B1553" s="113"/>
      <c r="C1553" s="112"/>
      <c r="D1553" s="115"/>
      <c r="E1553" s="115"/>
      <c r="F1553" s="115"/>
      <c r="G1553" s="185"/>
      <c r="H1553" s="185"/>
      <c r="I1553" s="196"/>
      <c r="J1553" s="196"/>
      <c r="K1553" s="196"/>
      <c r="L1553" s="196"/>
      <c r="M1553" s="196"/>
      <c r="N1553" s="196"/>
      <c r="O1553" s="196"/>
      <c r="P1553" s="196"/>
      <c r="Q1553" s="196"/>
      <c r="R1553" s="196"/>
      <c r="S1553" s="196"/>
      <c r="T1553" s="196"/>
      <c r="U1553" s="196"/>
      <c r="V1553" s="196"/>
      <c r="W1553" s="196"/>
      <c r="X1553" s="196"/>
      <c r="Y1553" s="196"/>
      <c r="Z1553" s="196"/>
      <c r="AA1553" s="196"/>
      <c r="AB1553" s="196"/>
      <c r="AC1553" s="115"/>
      <c r="AD1553" s="115"/>
      <c r="AE1553" s="115"/>
      <c r="AF1553" s="115"/>
      <c r="AG1553" s="115"/>
      <c r="AH1553" s="115"/>
      <c r="AI1553" s="115"/>
      <c r="AJ1553" s="115"/>
      <c r="AK1553" s="115"/>
      <c r="AL1553" s="115"/>
      <c r="AM1553" s="115"/>
    </row>
    <row r="1554" spans="1:39" x14ac:dyDescent="0.25">
      <c r="A1554" s="112"/>
      <c r="B1554" s="113"/>
      <c r="C1554" s="112"/>
      <c r="D1554" s="115"/>
      <c r="E1554" s="115"/>
      <c r="F1554" s="115"/>
      <c r="G1554" s="185"/>
      <c r="H1554" s="185"/>
      <c r="I1554" s="196"/>
      <c r="J1554" s="196"/>
      <c r="K1554" s="196"/>
      <c r="L1554" s="196"/>
      <c r="M1554" s="196"/>
      <c r="N1554" s="196"/>
      <c r="O1554" s="196"/>
      <c r="P1554" s="196"/>
      <c r="Q1554" s="196"/>
      <c r="R1554" s="196"/>
      <c r="S1554" s="196"/>
      <c r="T1554" s="196"/>
      <c r="U1554" s="196"/>
      <c r="V1554" s="196"/>
      <c r="W1554" s="196"/>
      <c r="X1554" s="196"/>
      <c r="Y1554" s="196"/>
      <c r="Z1554" s="196"/>
      <c r="AA1554" s="196"/>
      <c r="AB1554" s="196"/>
      <c r="AC1554" s="115"/>
      <c r="AD1554" s="115"/>
      <c r="AE1554" s="115"/>
      <c r="AF1554" s="115"/>
      <c r="AG1554" s="115"/>
      <c r="AH1554" s="115"/>
      <c r="AI1554" s="115"/>
      <c r="AJ1554" s="115"/>
      <c r="AK1554" s="115"/>
      <c r="AL1554" s="115"/>
      <c r="AM1554" s="115"/>
    </row>
    <row r="1555" spans="1:39" x14ac:dyDescent="0.25">
      <c r="A1555" s="112"/>
      <c r="B1555" s="113"/>
      <c r="C1555" s="112"/>
      <c r="D1555" s="115"/>
      <c r="E1555" s="115"/>
      <c r="F1555" s="115"/>
      <c r="G1555" s="185"/>
      <c r="H1555" s="185"/>
      <c r="I1555" s="196"/>
      <c r="J1555" s="196"/>
      <c r="K1555" s="196"/>
      <c r="L1555" s="196"/>
      <c r="M1555" s="196"/>
      <c r="N1555" s="196"/>
      <c r="O1555" s="196"/>
      <c r="P1555" s="196"/>
      <c r="Q1555" s="196"/>
      <c r="R1555" s="196"/>
      <c r="S1555" s="196"/>
      <c r="T1555" s="196"/>
      <c r="U1555" s="196"/>
      <c r="V1555" s="196"/>
      <c r="W1555" s="196"/>
      <c r="X1555" s="196"/>
      <c r="Y1555" s="196"/>
      <c r="Z1555" s="196"/>
      <c r="AA1555" s="196"/>
      <c r="AB1555" s="196"/>
      <c r="AC1555" s="115"/>
      <c r="AD1555" s="115"/>
      <c r="AE1555" s="115"/>
      <c r="AF1555" s="115"/>
      <c r="AG1555" s="115"/>
      <c r="AH1555" s="115"/>
      <c r="AI1555" s="115"/>
      <c r="AJ1555" s="115"/>
      <c r="AK1555" s="115"/>
      <c r="AL1555" s="115"/>
      <c r="AM1555" s="115"/>
    </row>
    <row r="1556" spans="1:39" x14ac:dyDescent="0.25">
      <c r="A1556" s="112"/>
      <c r="B1556" s="113"/>
      <c r="C1556" s="112"/>
      <c r="D1556" s="115"/>
      <c r="E1556" s="115"/>
      <c r="F1556" s="115"/>
      <c r="G1556" s="185"/>
      <c r="H1556" s="185"/>
      <c r="I1556" s="196"/>
      <c r="J1556" s="196"/>
      <c r="K1556" s="196"/>
      <c r="L1556" s="196"/>
      <c r="M1556" s="196"/>
      <c r="N1556" s="196"/>
      <c r="O1556" s="196"/>
      <c r="P1556" s="196"/>
      <c r="Q1556" s="196"/>
      <c r="R1556" s="196"/>
      <c r="S1556" s="196"/>
      <c r="T1556" s="196"/>
      <c r="U1556" s="196"/>
      <c r="V1556" s="196"/>
      <c r="W1556" s="196"/>
      <c r="X1556" s="196"/>
      <c r="Y1556" s="196"/>
      <c r="Z1556" s="196"/>
      <c r="AA1556" s="196"/>
      <c r="AB1556" s="196"/>
      <c r="AC1556" s="115"/>
      <c r="AD1556" s="115"/>
      <c r="AE1556" s="115"/>
      <c r="AF1556" s="115"/>
      <c r="AG1556" s="115"/>
      <c r="AH1556" s="115"/>
      <c r="AI1556" s="115"/>
      <c r="AJ1556" s="115"/>
      <c r="AK1556" s="115"/>
      <c r="AL1556" s="115"/>
      <c r="AM1556" s="115"/>
    </row>
    <row r="1557" spans="1:39" x14ac:dyDescent="0.25">
      <c r="A1557" s="112"/>
      <c r="B1557" s="113"/>
      <c r="C1557" s="112"/>
      <c r="D1557" s="115"/>
      <c r="E1557" s="115"/>
      <c r="F1557" s="115"/>
      <c r="G1557" s="185"/>
      <c r="H1557" s="185"/>
      <c r="I1557" s="196"/>
      <c r="J1557" s="196"/>
      <c r="K1557" s="196"/>
      <c r="L1557" s="196"/>
      <c r="M1557" s="196"/>
      <c r="N1557" s="196"/>
      <c r="O1557" s="196"/>
      <c r="P1557" s="196"/>
      <c r="Q1557" s="196"/>
      <c r="R1557" s="196"/>
      <c r="S1557" s="196"/>
      <c r="T1557" s="196"/>
      <c r="U1557" s="196"/>
      <c r="V1557" s="196"/>
      <c r="W1557" s="196"/>
      <c r="X1557" s="196"/>
      <c r="Y1557" s="196"/>
      <c r="Z1557" s="196"/>
      <c r="AA1557" s="196"/>
      <c r="AB1557" s="196"/>
      <c r="AC1557" s="115"/>
      <c r="AD1557" s="115"/>
      <c r="AE1557" s="115"/>
      <c r="AF1557" s="115"/>
      <c r="AG1557" s="115"/>
      <c r="AH1557" s="115"/>
      <c r="AI1557" s="115"/>
      <c r="AJ1557" s="115"/>
      <c r="AK1557" s="115"/>
      <c r="AL1557" s="115"/>
      <c r="AM1557" s="115"/>
    </row>
    <row r="1558" spans="1:39" x14ac:dyDescent="0.25">
      <c r="A1558" s="112"/>
      <c r="B1558" s="113"/>
      <c r="C1558" s="112"/>
      <c r="D1558" s="115"/>
      <c r="E1558" s="115"/>
      <c r="F1558" s="115"/>
      <c r="G1558" s="185"/>
      <c r="H1558" s="185"/>
      <c r="I1558" s="196"/>
      <c r="J1558" s="196"/>
      <c r="K1558" s="196"/>
      <c r="L1558" s="196"/>
      <c r="M1558" s="196"/>
      <c r="N1558" s="196"/>
      <c r="O1558" s="196"/>
      <c r="P1558" s="196"/>
      <c r="Q1558" s="196"/>
      <c r="R1558" s="196"/>
      <c r="S1558" s="196"/>
      <c r="T1558" s="196"/>
      <c r="U1558" s="196"/>
      <c r="V1558" s="196"/>
      <c r="W1558" s="196"/>
      <c r="X1558" s="196"/>
      <c r="Y1558" s="196"/>
      <c r="Z1558" s="196"/>
      <c r="AA1558" s="196"/>
      <c r="AB1558" s="196"/>
      <c r="AC1558" s="115"/>
      <c r="AD1558" s="115"/>
      <c r="AE1558" s="115"/>
      <c r="AF1558" s="115"/>
      <c r="AG1558" s="115"/>
      <c r="AH1558" s="115"/>
      <c r="AI1558" s="115"/>
      <c r="AJ1558" s="115"/>
      <c r="AK1558" s="115"/>
      <c r="AL1558" s="115"/>
      <c r="AM1558" s="115"/>
    </row>
    <row r="1559" spans="1:39" x14ac:dyDescent="0.25">
      <c r="A1559" s="112"/>
      <c r="B1559" s="113"/>
      <c r="C1559" s="112"/>
      <c r="D1559" s="115"/>
      <c r="E1559" s="115"/>
      <c r="F1559" s="115"/>
      <c r="G1559" s="185"/>
      <c r="H1559" s="185"/>
      <c r="I1559" s="196"/>
      <c r="J1559" s="196"/>
      <c r="K1559" s="196"/>
      <c r="L1559" s="196"/>
      <c r="M1559" s="196"/>
      <c r="N1559" s="196"/>
      <c r="O1559" s="196"/>
      <c r="P1559" s="196"/>
      <c r="Q1559" s="196"/>
      <c r="R1559" s="196"/>
      <c r="S1559" s="196"/>
      <c r="T1559" s="196"/>
      <c r="U1559" s="196"/>
      <c r="V1559" s="196"/>
      <c r="W1559" s="196"/>
      <c r="X1559" s="196"/>
      <c r="Y1559" s="196"/>
      <c r="Z1559" s="196"/>
      <c r="AA1559" s="196"/>
      <c r="AB1559" s="196"/>
      <c r="AC1559" s="115"/>
      <c r="AD1559" s="115"/>
      <c r="AE1559" s="115"/>
      <c r="AF1559" s="115"/>
      <c r="AG1559" s="115"/>
      <c r="AH1559" s="115"/>
      <c r="AI1559" s="115"/>
      <c r="AJ1559" s="115"/>
      <c r="AK1559" s="115"/>
      <c r="AL1559" s="115"/>
      <c r="AM1559" s="115"/>
    </row>
    <row r="1560" spans="1:39" x14ac:dyDescent="0.25">
      <c r="A1560" s="112"/>
      <c r="B1560" s="113"/>
      <c r="C1560" s="112"/>
      <c r="D1560" s="115"/>
      <c r="E1560" s="115"/>
      <c r="F1560" s="115"/>
      <c r="G1560" s="185"/>
      <c r="H1560" s="185"/>
      <c r="I1560" s="196"/>
      <c r="J1560" s="196"/>
      <c r="K1560" s="196"/>
      <c r="L1560" s="196"/>
      <c r="M1560" s="196"/>
      <c r="N1560" s="196"/>
      <c r="O1560" s="196"/>
      <c r="P1560" s="196"/>
      <c r="Q1560" s="196"/>
      <c r="R1560" s="196"/>
      <c r="S1560" s="196"/>
      <c r="T1560" s="196"/>
      <c r="U1560" s="196"/>
      <c r="V1560" s="196"/>
      <c r="W1560" s="196"/>
      <c r="X1560" s="196"/>
      <c r="Y1560" s="196"/>
      <c r="Z1560" s="196"/>
      <c r="AA1560" s="196"/>
      <c r="AB1560" s="196"/>
      <c r="AC1560" s="115"/>
      <c r="AD1560" s="115"/>
      <c r="AE1560" s="115"/>
      <c r="AF1560" s="115"/>
      <c r="AG1560" s="115"/>
      <c r="AH1560" s="115"/>
      <c r="AI1560" s="115"/>
      <c r="AJ1560" s="115"/>
      <c r="AK1560" s="115"/>
      <c r="AL1560" s="115"/>
      <c r="AM1560" s="115"/>
    </row>
    <row r="1561" spans="1:39" x14ac:dyDescent="0.25">
      <c r="A1561" s="112"/>
      <c r="B1561" s="113"/>
      <c r="C1561" s="112"/>
      <c r="D1561" s="115"/>
      <c r="E1561" s="115"/>
      <c r="F1561" s="115"/>
      <c r="G1561" s="185"/>
      <c r="H1561" s="185"/>
      <c r="I1561" s="196"/>
      <c r="J1561" s="196"/>
      <c r="K1561" s="196"/>
      <c r="L1561" s="196"/>
      <c r="M1561" s="196"/>
      <c r="N1561" s="196"/>
      <c r="O1561" s="196"/>
      <c r="P1561" s="196"/>
      <c r="Q1561" s="196"/>
      <c r="R1561" s="196"/>
      <c r="S1561" s="196"/>
      <c r="T1561" s="196"/>
      <c r="U1561" s="196"/>
      <c r="V1561" s="196"/>
      <c r="W1561" s="196"/>
      <c r="X1561" s="196"/>
      <c r="Y1561" s="196"/>
      <c r="Z1561" s="196"/>
      <c r="AA1561" s="196"/>
      <c r="AB1561" s="196"/>
      <c r="AC1561" s="115"/>
      <c r="AD1561" s="115"/>
      <c r="AE1561" s="115"/>
      <c r="AF1561" s="115"/>
      <c r="AG1561" s="115"/>
      <c r="AH1561" s="115"/>
      <c r="AI1561" s="115"/>
      <c r="AJ1561" s="115"/>
      <c r="AK1561" s="115"/>
      <c r="AL1561" s="115"/>
      <c r="AM1561" s="115"/>
    </row>
    <row r="1562" spans="1:39" x14ac:dyDescent="0.25">
      <c r="A1562" s="112"/>
      <c r="B1562" s="113"/>
      <c r="C1562" s="112"/>
      <c r="D1562" s="115"/>
      <c r="E1562" s="115"/>
      <c r="F1562" s="115"/>
      <c r="G1562" s="185"/>
      <c r="H1562" s="185"/>
      <c r="I1562" s="196"/>
      <c r="J1562" s="196"/>
      <c r="K1562" s="196"/>
      <c r="L1562" s="196"/>
      <c r="M1562" s="196"/>
      <c r="N1562" s="196"/>
      <c r="O1562" s="196"/>
      <c r="P1562" s="196"/>
      <c r="Q1562" s="196"/>
      <c r="R1562" s="196"/>
      <c r="S1562" s="196"/>
      <c r="T1562" s="196"/>
      <c r="U1562" s="196"/>
      <c r="V1562" s="196"/>
      <c r="W1562" s="196"/>
      <c r="X1562" s="196"/>
      <c r="Y1562" s="196"/>
      <c r="Z1562" s="196"/>
      <c r="AA1562" s="196"/>
      <c r="AB1562" s="196"/>
      <c r="AC1562" s="115"/>
      <c r="AD1562" s="115"/>
      <c r="AE1562" s="115"/>
      <c r="AF1562" s="115"/>
      <c r="AG1562" s="115"/>
      <c r="AH1562" s="115"/>
      <c r="AI1562" s="115"/>
      <c r="AJ1562" s="115"/>
      <c r="AK1562" s="115"/>
      <c r="AL1562" s="115"/>
      <c r="AM1562" s="115"/>
    </row>
    <row r="1563" spans="1:39" x14ac:dyDescent="0.25">
      <c r="A1563" s="112"/>
      <c r="B1563" s="113"/>
      <c r="C1563" s="112"/>
      <c r="D1563" s="115"/>
      <c r="E1563" s="115"/>
      <c r="F1563" s="115"/>
      <c r="G1563" s="185"/>
      <c r="H1563" s="185"/>
      <c r="I1563" s="196"/>
      <c r="J1563" s="196"/>
      <c r="K1563" s="196"/>
      <c r="L1563" s="196"/>
      <c r="M1563" s="196"/>
      <c r="N1563" s="196"/>
      <c r="O1563" s="196"/>
      <c r="P1563" s="196"/>
      <c r="Q1563" s="196"/>
      <c r="R1563" s="196"/>
      <c r="S1563" s="196"/>
      <c r="T1563" s="196"/>
      <c r="U1563" s="196"/>
      <c r="V1563" s="196"/>
      <c r="W1563" s="196"/>
      <c r="X1563" s="196"/>
      <c r="Y1563" s="196"/>
      <c r="Z1563" s="196"/>
      <c r="AA1563" s="196"/>
      <c r="AB1563" s="196"/>
      <c r="AC1563" s="115"/>
      <c r="AD1563" s="115"/>
      <c r="AE1563" s="115"/>
      <c r="AF1563" s="115"/>
      <c r="AG1563" s="115"/>
      <c r="AH1563" s="115"/>
      <c r="AI1563" s="115"/>
      <c r="AJ1563" s="115"/>
      <c r="AK1563" s="115"/>
      <c r="AL1563" s="115"/>
      <c r="AM1563" s="115"/>
    </row>
    <row r="1564" spans="1:39" x14ac:dyDescent="0.25">
      <c r="A1564" s="112"/>
      <c r="B1564" s="113"/>
      <c r="C1564" s="112"/>
      <c r="D1564" s="115"/>
      <c r="E1564" s="115"/>
      <c r="F1564" s="115"/>
      <c r="G1564" s="185"/>
      <c r="H1564" s="185"/>
      <c r="I1564" s="196"/>
      <c r="J1564" s="196"/>
      <c r="K1564" s="196"/>
      <c r="L1564" s="196"/>
      <c r="M1564" s="196"/>
      <c r="N1564" s="196"/>
      <c r="O1564" s="196"/>
      <c r="P1564" s="196"/>
      <c r="Q1564" s="196"/>
      <c r="R1564" s="196"/>
      <c r="S1564" s="196"/>
      <c r="T1564" s="196"/>
      <c r="U1564" s="196"/>
      <c r="V1564" s="196"/>
      <c r="W1564" s="196"/>
      <c r="X1564" s="196"/>
      <c r="Y1564" s="196"/>
      <c r="Z1564" s="196"/>
      <c r="AA1564" s="196"/>
      <c r="AB1564" s="196"/>
      <c r="AC1564" s="115"/>
      <c r="AD1564" s="115"/>
      <c r="AE1564" s="115"/>
      <c r="AF1564" s="115"/>
      <c r="AG1564" s="115"/>
      <c r="AH1564" s="115"/>
      <c r="AI1564" s="115"/>
      <c r="AJ1564" s="115"/>
      <c r="AK1564" s="115"/>
      <c r="AL1564" s="115"/>
      <c r="AM1564" s="115"/>
    </row>
    <row r="1565" spans="1:39" x14ac:dyDescent="0.25">
      <c r="A1565" s="112"/>
      <c r="B1565" s="113"/>
      <c r="C1565" s="112"/>
      <c r="D1565" s="115"/>
      <c r="E1565" s="115"/>
      <c r="F1565" s="115"/>
      <c r="G1565" s="185"/>
      <c r="H1565" s="185"/>
      <c r="I1565" s="196"/>
      <c r="J1565" s="196"/>
      <c r="K1565" s="196"/>
      <c r="L1565" s="196"/>
      <c r="M1565" s="196"/>
      <c r="N1565" s="196"/>
      <c r="O1565" s="196"/>
      <c r="P1565" s="196"/>
      <c r="Q1565" s="196"/>
      <c r="R1565" s="196"/>
      <c r="S1565" s="196"/>
      <c r="T1565" s="196"/>
      <c r="U1565" s="196"/>
      <c r="V1565" s="196"/>
      <c r="W1565" s="196"/>
      <c r="X1565" s="196"/>
      <c r="Y1565" s="196"/>
      <c r="Z1565" s="196"/>
      <c r="AA1565" s="196"/>
      <c r="AB1565" s="196"/>
      <c r="AC1565" s="115"/>
      <c r="AD1565" s="115"/>
      <c r="AE1565" s="115"/>
      <c r="AF1565" s="115"/>
      <c r="AG1565" s="115"/>
      <c r="AH1565" s="115"/>
      <c r="AI1565" s="115"/>
      <c r="AJ1565" s="115"/>
      <c r="AK1565" s="115"/>
      <c r="AL1565" s="115"/>
      <c r="AM1565" s="115"/>
    </row>
    <row r="1566" spans="1:39" x14ac:dyDescent="0.25">
      <c r="A1566" s="112"/>
      <c r="B1566" s="113"/>
      <c r="C1566" s="112"/>
      <c r="D1566" s="115"/>
      <c r="E1566" s="115"/>
      <c r="F1566" s="115"/>
      <c r="G1566" s="185"/>
      <c r="H1566" s="185"/>
      <c r="I1566" s="196"/>
      <c r="J1566" s="196"/>
      <c r="K1566" s="196"/>
      <c r="L1566" s="196"/>
      <c r="M1566" s="196"/>
      <c r="N1566" s="196"/>
      <c r="O1566" s="196"/>
      <c r="P1566" s="196"/>
      <c r="Q1566" s="196"/>
      <c r="R1566" s="196"/>
      <c r="S1566" s="196"/>
      <c r="T1566" s="196"/>
      <c r="U1566" s="196"/>
      <c r="V1566" s="196"/>
      <c r="W1566" s="196"/>
      <c r="X1566" s="196"/>
      <c r="Y1566" s="196"/>
      <c r="Z1566" s="196"/>
      <c r="AA1566" s="196"/>
      <c r="AB1566" s="196"/>
      <c r="AC1566" s="115"/>
      <c r="AD1566" s="115"/>
      <c r="AE1566" s="115"/>
      <c r="AF1566" s="115"/>
      <c r="AG1566" s="115"/>
      <c r="AH1566" s="115"/>
      <c r="AI1566" s="115"/>
      <c r="AJ1566" s="115"/>
      <c r="AK1566" s="115"/>
      <c r="AL1566" s="115"/>
      <c r="AM1566" s="115"/>
    </row>
    <row r="1567" spans="1:39" x14ac:dyDescent="0.25">
      <c r="A1567" s="112"/>
      <c r="B1567" s="113"/>
      <c r="C1567" s="112"/>
      <c r="D1567" s="115"/>
      <c r="E1567" s="115"/>
      <c r="F1567" s="115"/>
      <c r="G1567" s="185"/>
      <c r="H1567" s="185"/>
      <c r="I1567" s="196"/>
      <c r="J1567" s="196"/>
      <c r="K1567" s="196"/>
      <c r="L1567" s="196"/>
      <c r="M1567" s="196"/>
      <c r="N1567" s="196"/>
      <c r="O1567" s="196"/>
      <c r="P1567" s="196"/>
      <c r="Q1567" s="196"/>
      <c r="R1567" s="196"/>
      <c r="S1567" s="196"/>
      <c r="T1567" s="196"/>
      <c r="U1567" s="196"/>
      <c r="V1567" s="196"/>
      <c r="W1567" s="196"/>
      <c r="X1567" s="196"/>
      <c r="Y1567" s="196"/>
      <c r="Z1567" s="196"/>
      <c r="AA1567" s="196"/>
      <c r="AB1567" s="196"/>
      <c r="AC1567" s="115"/>
      <c r="AD1567" s="115"/>
      <c r="AE1567" s="115"/>
      <c r="AF1567" s="115"/>
      <c r="AG1567" s="115"/>
      <c r="AH1567" s="115"/>
      <c r="AI1567" s="115"/>
      <c r="AJ1567" s="115"/>
      <c r="AK1567" s="115"/>
      <c r="AL1567" s="115"/>
      <c r="AM1567" s="115"/>
    </row>
    <row r="1568" spans="1:39" x14ac:dyDescent="0.25">
      <c r="A1568" s="112"/>
      <c r="B1568" s="113"/>
      <c r="C1568" s="112"/>
      <c r="D1568" s="115"/>
      <c r="E1568" s="115"/>
      <c r="F1568" s="115"/>
      <c r="G1568" s="185"/>
      <c r="H1568" s="185"/>
      <c r="I1568" s="196"/>
      <c r="J1568" s="196"/>
      <c r="K1568" s="196"/>
      <c r="L1568" s="196"/>
      <c r="M1568" s="196"/>
      <c r="N1568" s="196"/>
      <c r="O1568" s="196"/>
      <c r="P1568" s="196"/>
      <c r="Q1568" s="196"/>
      <c r="R1568" s="196"/>
      <c r="S1568" s="196"/>
      <c r="T1568" s="196"/>
      <c r="U1568" s="196"/>
      <c r="V1568" s="196"/>
      <c r="W1568" s="196"/>
      <c r="X1568" s="196"/>
      <c r="Y1568" s="196"/>
      <c r="Z1568" s="196"/>
      <c r="AA1568" s="196"/>
      <c r="AB1568" s="196"/>
      <c r="AC1568" s="115"/>
      <c r="AD1568" s="115"/>
      <c r="AE1568" s="115"/>
      <c r="AF1568" s="115"/>
      <c r="AG1568" s="115"/>
      <c r="AH1568" s="115"/>
      <c r="AI1568" s="115"/>
      <c r="AJ1568" s="115"/>
      <c r="AK1568" s="115"/>
      <c r="AL1568" s="115"/>
      <c r="AM1568" s="115"/>
    </row>
    <row r="1569" spans="1:39" x14ac:dyDescent="0.25">
      <c r="A1569" s="112"/>
      <c r="B1569" s="113"/>
      <c r="C1569" s="112"/>
      <c r="D1569" s="115"/>
      <c r="E1569" s="115"/>
      <c r="F1569" s="115"/>
      <c r="G1569" s="185"/>
      <c r="H1569" s="185"/>
      <c r="I1569" s="196"/>
      <c r="J1569" s="196"/>
      <c r="K1569" s="196"/>
      <c r="L1569" s="196"/>
      <c r="M1569" s="196"/>
      <c r="N1569" s="196"/>
      <c r="O1569" s="196"/>
      <c r="P1569" s="196"/>
      <c r="Q1569" s="196"/>
      <c r="R1569" s="196"/>
      <c r="S1569" s="196"/>
      <c r="T1569" s="196"/>
      <c r="U1569" s="196"/>
      <c r="V1569" s="196"/>
      <c r="W1569" s="196"/>
      <c r="X1569" s="196"/>
      <c r="Y1569" s="196"/>
      <c r="Z1569" s="196"/>
      <c r="AA1569" s="196"/>
      <c r="AB1569" s="196"/>
      <c r="AC1569" s="115"/>
      <c r="AD1569" s="115"/>
      <c r="AE1569" s="115"/>
      <c r="AF1569" s="115"/>
      <c r="AG1569" s="115"/>
      <c r="AH1569" s="115"/>
      <c r="AI1569" s="115"/>
      <c r="AJ1569" s="115"/>
      <c r="AK1569" s="115"/>
      <c r="AL1569" s="115"/>
      <c r="AM1569" s="115"/>
    </row>
    <row r="1570" spans="1:39" x14ac:dyDescent="0.25">
      <c r="A1570" s="112"/>
      <c r="B1570" s="113"/>
      <c r="C1570" s="112"/>
      <c r="D1570" s="115"/>
      <c r="E1570" s="115"/>
      <c r="F1570" s="115"/>
      <c r="G1570" s="185"/>
      <c r="H1570" s="185"/>
      <c r="I1570" s="196"/>
      <c r="J1570" s="196"/>
      <c r="K1570" s="196"/>
      <c r="L1570" s="196"/>
      <c r="M1570" s="196"/>
      <c r="N1570" s="196"/>
      <c r="O1570" s="196"/>
      <c r="P1570" s="196"/>
      <c r="Q1570" s="196"/>
      <c r="R1570" s="196"/>
      <c r="S1570" s="196"/>
      <c r="T1570" s="196"/>
      <c r="U1570" s="196"/>
      <c r="V1570" s="196"/>
      <c r="W1570" s="196"/>
      <c r="X1570" s="196"/>
      <c r="Y1570" s="196"/>
      <c r="Z1570" s="196"/>
      <c r="AA1570" s="196"/>
      <c r="AB1570" s="196"/>
      <c r="AC1570" s="115"/>
      <c r="AD1570" s="115"/>
      <c r="AE1570" s="115"/>
      <c r="AF1570" s="115"/>
      <c r="AG1570" s="115"/>
      <c r="AH1570" s="115"/>
      <c r="AI1570" s="115"/>
      <c r="AJ1570" s="115"/>
      <c r="AK1570" s="115"/>
      <c r="AL1570" s="115"/>
      <c r="AM1570" s="115"/>
    </row>
    <row r="1571" spans="1:39" x14ac:dyDescent="0.25">
      <c r="A1571" s="112"/>
      <c r="B1571" s="113"/>
      <c r="C1571" s="112"/>
      <c r="D1571" s="115"/>
      <c r="E1571" s="115"/>
      <c r="F1571" s="115"/>
      <c r="G1571" s="185"/>
      <c r="H1571" s="185"/>
      <c r="I1571" s="196"/>
      <c r="J1571" s="196"/>
      <c r="K1571" s="196"/>
      <c r="L1571" s="196"/>
      <c r="M1571" s="196"/>
      <c r="N1571" s="196"/>
      <c r="O1571" s="196"/>
      <c r="P1571" s="196"/>
      <c r="Q1571" s="196"/>
      <c r="R1571" s="196"/>
      <c r="S1571" s="196"/>
      <c r="T1571" s="196"/>
      <c r="U1571" s="196"/>
      <c r="V1571" s="196"/>
      <c r="W1571" s="196"/>
      <c r="X1571" s="196"/>
      <c r="Y1571" s="196"/>
      <c r="Z1571" s="196"/>
      <c r="AA1571" s="196"/>
      <c r="AB1571" s="196"/>
      <c r="AC1571" s="115"/>
      <c r="AD1571" s="115"/>
      <c r="AE1571" s="115"/>
      <c r="AF1571" s="115"/>
      <c r="AG1571" s="115"/>
      <c r="AH1571" s="115"/>
      <c r="AI1571" s="115"/>
      <c r="AJ1571" s="115"/>
      <c r="AK1571" s="115"/>
      <c r="AL1571" s="115"/>
      <c r="AM1571" s="115"/>
    </row>
    <row r="1572" spans="1:39" x14ac:dyDescent="0.25">
      <c r="A1572" s="112"/>
      <c r="B1572" s="113"/>
      <c r="C1572" s="112"/>
      <c r="D1572" s="115"/>
      <c r="E1572" s="115"/>
      <c r="F1572" s="115"/>
      <c r="G1572" s="185"/>
      <c r="H1572" s="185"/>
      <c r="I1572" s="196"/>
      <c r="J1572" s="196"/>
      <c r="K1572" s="196"/>
      <c r="L1572" s="196"/>
      <c r="M1572" s="196"/>
      <c r="N1572" s="196"/>
      <c r="O1572" s="196"/>
      <c r="P1572" s="196"/>
      <c r="Q1572" s="196"/>
      <c r="R1572" s="196"/>
      <c r="S1572" s="196"/>
      <c r="T1572" s="196"/>
      <c r="U1572" s="196"/>
      <c r="V1572" s="196"/>
      <c r="W1572" s="196"/>
      <c r="X1572" s="196"/>
      <c r="Y1572" s="196"/>
      <c r="Z1572" s="196"/>
      <c r="AA1572" s="196"/>
      <c r="AB1572" s="196"/>
      <c r="AC1572" s="115"/>
      <c r="AD1572" s="115"/>
      <c r="AE1572" s="115"/>
      <c r="AF1572" s="115"/>
      <c r="AG1572" s="115"/>
      <c r="AH1572" s="115"/>
      <c r="AI1572" s="115"/>
      <c r="AJ1572" s="115"/>
      <c r="AK1572" s="115"/>
      <c r="AL1572" s="115"/>
      <c r="AM1572" s="115"/>
    </row>
    <row r="1573" spans="1:39" x14ac:dyDescent="0.25">
      <c r="A1573" s="112"/>
      <c r="B1573" s="113"/>
      <c r="C1573" s="112"/>
      <c r="D1573" s="115"/>
      <c r="E1573" s="115"/>
      <c r="F1573" s="115"/>
      <c r="G1573" s="185"/>
      <c r="H1573" s="185"/>
      <c r="I1573" s="196"/>
      <c r="J1573" s="196"/>
      <c r="K1573" s="196"/>
      <c r="L1573" s="196"/>
      <c r="M1573" s="196"/>
      <c r="N1573" s="196"/>
      <c r="O1573" s="196"/>
      <c r="P1573" s="196"/>
      <c r="Q1573" s="196"/>
      <c r="R1573" s="196"/>
      <c r="S1573" s="196"/>
      <c r="T1573" s="196"/>
      <c r="U1573" s="196"/>
      <c r="V1573" s="196"/>
      <c r="W1573" s="196"/>
      <c r="X1573" s="196"/>
      <c r="Y1573" s="196"/>
      <c r="Z1573" s="196"/>
      <c r="AA1573" s="196"/>
      <c r="AB1573" s="196"/>
      <c r="AC1573" s="115"/>
      <c r="AD1573" s="115"/>
      <c r="AE1573" s="115"/>
      <c r="AF1573" s="115"/>
      <c r="AG1573" s="115"/>
      <c r="AH1573" s="115"/>
      <c r="AI1573" s="115"/>
      <c r="AJ1573" s="115"/>
      <c r="AK1573" s="115"/>
      <c r="AL1573" s="115"/>
      <c r="AM1573" s="115"/>
    </row>
    <row r="1574" spans="1:39" x14ac:dyDescent="0.25">
      <c r="A1574" s="112"/>
      <c r="B1574" s="113"/>
      <c r="C1574" s="112"/>
      <c r="D1574" s="115"/>
      <c r="E1574" s="115"/>
      <c r="F1574" s="115"/>
      <c r="G1574" s="185"/>
      <c r="H1574" s="185"/>
      <c r="I1574" s="196"/>
      <c r="J1574" s="196"/>
      <c r="K1574" s="196"/>
      <c r="L1574" s="196"/>
      <c r="M1574" s="196"/>
      <c r="N1574" s="196"/>
      <c r="O1574" s="196"/>
      <c r="P1574" s="196"/>
      <c r="Q1574" s="196"/>
      <c r="R1574" s="196"/>
      <c r="S1574" s="196"/>
      <c r="T1574" s="196"/>
      <c r="U1574" s="196"/>
      <c r="V1574" s="196"/>
      <c r="W1574" s="196"/>
      <c r="X1574" s="196"/>
      <c r="Y1574" s="196"/>
      <c r="Z1574" s="196"/>
      <c r="AA1574" s="196"/>
      <c r="AB1574" s="196"/>
      <c r="AC1574" s="115"/>
      <c r="AD1574" s="115"/>
      <c r="AE1574" s="115"/>
      <c r="AF1574" s="115"/>
      <c r="AG1574" s="115"/>
      <c r="AH1574" s="115"/>
      <c r="AI1574" s="115"/>
      <c r="AJ1574" s="115"/>
      <c r="AK1574" s="115"/>
      <c r="AL1574" s="115"/>
      <c r="AM1574" s="115"/>
    </row>
    <row r="1575" spans="1:39" x14ac:dyDescent="0.25">
      <c r="A1575" s="112"/>
      <c r="B1575" s="113"/>
      <c r="C1575" s="112"/>
      <c r="D1575" s="115"/>
      <c r="E1575" s="115"/>
      <c r="F1575" s="115"/>
      <c r="G1575" s="185"/>
      <c r="H1575" s="185"/>
      <c r="I1575" s="196"/>
      <c r="J1575" s="196"/>
      <c r="K1575" s="196"/>
      <c r="L1575" s="196"/>
      <c r="M1575" s="196"/>
      <c r="N1575" s="196"/>
      <c r="O1575" s="196"/>
      <c r="P1575" s="196"/>
      <c r="Q1575" s="196"/>
      <c r="R1575" s="196"/>
      <c r="S1575" s="196"/>
      <c r="T1575" s="196"/>
      <c r="U1575" s="196"/>
      <c r="V1575" s="196"/>
      <c r="W1575" s="196"/>
      <c r="X1575" s="196"/>
      <c r="Y1575" s="196"/>
      <c r="Z1575" s="196"/>
      <c r="AA1575" s="196"/>
      <c r="AB1575" s="196"/>
      <c r="AC1575" s="115"/>
      <c r="AD1575" s="115"/>
      <c r="AE1575" s="115"/>
      <c r="AF1575" s="115"/>
      <c r="AG1575" s="115"/>
      <c r="AH1575" s="115"/>
      <c r="AI1575" s="115"/>
      <c r="AJ1575" s="115"/>
      <c r="AK1575" s="115"/>
      <c r="AL1575" s="115"/>
      <c r="AM1575" s="115"/>
    </row>
    <row r="1576" spans="1:39" x14ac:dyDescent="0.25">
      <c r="A1576" s="112"/>
      <c r="B1576" s="113"/>
      <c r="C1576" s="112"/>
      <c r="D1576" s="115"/>
      <c r="E1576" s="115"/>
      <c r="F1576" s="115"/>
      <c r="G1576" s="185"/>
      <c r="H1576" s="185"/>
      <c r="I1576" s="196"/>
      <c r="J1576" s="196"/>
      <c r="K1576" s="196"/>
      <c r="L1576" s="196"/>
      <c r="M1576" s="196"/>
      <c r="N1576" s="196"/>
      <c r="O1576" s="196"/>
      <c r="P1576" s="196"/>
      <c r="Q1576" s="196"/>
      <c r="R1576" s="196"/>
      <c r="S1576" s="196"/>
      <c r="T1576" s="196"/>
      <c r="U1576" s="196"/>
      <c r="V1576" s="196"/>
      <c r="W1576" s="196"/>
      <c r="X1576" s="196"/>
      <c r="Y1576" s="196"/>
      <c r="Z1576" s="196"/>
      <c r="AA1576" s="196"/>
      <c r="AB1576" s="196"/>
      <c r="AC1576" s="115"/>
      <c r="AD1576" s="115"/>
      <c r="AE1576" s="115"/>
      <c r="AF1576" s="115"/>
      <c r="AG1576" s="115"/>
      <c r="AH1576" s="115"/>
      <c r="AI1576" s="115"/>
      <c r="AJ1576" s="115"/>
      <c r="AK1576" s="115"/>
      <c r="AL1576" s="115"/>
      <c r="AM1576" s="115"/>
    </row>
    <row r="1577" spans="1:39" x14ac:dyDescent="0.25">
      <c r="A1577" s="112"/>
      <c r="B1577" s="113"/>
      <c r="C1577" s="112"/>
      <c r="D1577" s="115"/>
      <c r="E1577" s="115"/>
      <c r="F1577" s="115"/>
      <c r="G1577" s="185"/>
      <c r="H1577" s="185"/>
      <c r="I1577" s="196"/>
      <c r="J1577" s="196"/>
      <c r="K1577" s="196"/>
      <c r="L1577" s="196"/>
      <c r="M1577" s="196"/>
      <c r="N1577" s="196"/>
      <c r="O1577" s="196"/>
      <c r="P1577" s="196"/>
      <c r="Q1577" s="196"/>
      <c r="R1577" s="196"/>
      <c r="S1577" s="196"/>
      <c r="T1577" s="196"/>
      <c r="U1577" s="196"/>
      <c r="V1577" s="196"/>
      <c r="W1577" s="196"/>
      <c r="X1577" s="196"/>
      <c r="Y1577" s="196"/>
      <c r="Z1577" s="196"/>
      <c r="AA1577" s="196"/>
      <c r="AB1577" s="196"/>
      <c r="AC1577" s="115"/>
      <c r="AD1577" s="115"/>
      <c r="AE1577" s="115"/>
      <c r="AF1577" s="115"/>
      <c r="AG1577" s="115"/>
      <c r="AH1577" s="115"/>
      <c r="AI1577" s="115"/>
      <c r="AJ1577" s="115"/>
      <c r="AK1577" s="115"/>
      <c r="AL1577" s="115"/>
      <c r="AM1577" s="115"/>
    </row>
    <row r="1578" spans="1:39" x14ac:dyDescent="0.25">
      <c r="A1578" s="112"/>
      <c r="B1578" s="113"/>
      <c r="C1578" s="112"/>
      <c r="D1578" s="115"/>
      <c r="E1578" s="115"/>
      <c r="F1578" s="115"/>
      <c r="G1578" s="185"/>
      <c r="H1578" s="185"/>
      <c r="I1578" s="196"/>
      <c r="J1578" s="196"/>
      <c r="K1578" s="196"/>
      <c r="L1578" s="196"/>
      <c r="M1578" s="196"/>
      <c r="N1578" s="196"/>
      <c r="O1578" s="196"/>
      <c r="P1578" s="196"/>
      <c r="Q1578" s="196"/>
      <c r="R1578" s="196"/>
      <c r="S1578" s="196"/>
      <c r="T1578" s="196"/>
      <c r="U1578" s="196"/>
      <c r="V1578" s="196"/>
      <c r="W1578" s="196"/>
      <c r="X1578" s="196"/>
      <c r="Y1578" s="196"/>
      <c r="Z1578" s="196"/>
      <c r="AA1578" s="196"/>
      <c r="AB1578" s="196"/>
      <c r="AC1578" s="115"/>
      <c r="AD1578" s="115"/>
      <c r="AE1578" s="115"/>
      <c r="AF1578" s="115"/>
      <c r="AG1578" s="115"/>
      <c r="AH1578" s="115"/>
      <c r="AI1578" s="115"/>
      <c r="AJ1578" s="115"/>
      <c r="AK1578" s="115"/>
      <c r="AL1578" s="115"/>
      <c r="AM1578" s="115"/>
    </row>
    <row r="1579" spans="1:39" x14ac:dyDescent="0.25">
      <c r="A1579" s="112"/>
      <c r="B1579" s="113"/>
      <c r="C1579" s="112"/>
      <c r="D1579" s="115"/>
      <c r="E1579" s="115"/>
      <c r="F1579" s="115"/>
      <c r="G1579" s="185"/>
      <c r="H1579" s="185"/>
      <c r="I1579" s="196"/>
      <c r="J1579" s="196"/>
      <c r="K1579" s="196"/>
      <c r="L1579" s="196"/>
      <c r="M1579" s="196"/>
      <c r="N1579" s="196"/>
      <c r="O1579" s="196"/>
      <c r="P1579" s="196"/>
      <c r="Q1579" s="196"/>
      <c r="R1579" s="196"/>
      <c r="S1579" s="196"/>
      <c r="T1579" s="196"/>
      <c r="U1579" s="196"/>
      <c r="V1579" s="196"/>
      <c r="W1579" s="196"/>
      <c r="X1579" s="196"/>
      <c r="Y1579" s="196"/>
      <c r="Z1579" s="196"/>
      <c r="AA1579" s="196"/>
      <c r="AB1579" s="196"/>
      <c r="AC1579" s="115"/>
      <c r="AD1579" s="115"/>
      <c r="AE1579" s="115"/>
      <c r="AF1579" s="115"/>
      <c r="AG1579" s="115"/>
      <c r="AH1579" s="115"/>
      <c r="AI1579" s="115"/>
      <c r="AJ1579" s="115"/>
      <c r="AK1579" s="115"/>
      <c r="AL1579" s="115"/>
      <c r="AM1579" s="115"/>
    </row>
    <row r="1580" spans="1:39" x14ac:dyDescent="0.25">
      <c r="A1580" s="112"/>
      <c r="B1580" s="113"/>
      <c r="C1580" s="112"/>
      <c r="D1580" s="115"/>
      <c r="E1580" s="115"/>
      <c r="F1580" s="115"/>
      <c r="G1580" s="185"/>
      <c r="H1580" s="185"/>
      <c r="I1580" s="196"/>
      <c r="J1580" s="196"/>
      <c r="K1580" s="196"/>
      <c r="L1580" s="196"/>
      <c r="M1580" s="196"/>
      <c r="N1580" s="196"/>
      <c r="O1580" s="196"/>
      <c r="P1580" s="196"/>
      <c r="Q1580" s="196"/>
      <c r="R1580" s="196"/>
      <c r="S1580" s="196"/>
      <c r="T1580" s="196"/>
      <c r="U1580" s="196"/>
      <c r="V1580" s="196"/>
      <c r="W1580" s="196"/>
      <c r="X1580" s="196"/>
      <c r="Y1580" s="196"/>
      <c r="Z1580" s="196"/>
      <c r="AA1580" s="196"/>
      <c r="AB1580" s="196"/>
      <c r="AC1580" s="115"/>
      <c r="AD1580" s="115"/>
      <c r="AE1580" s="115"/>
      <c r="AF1580" s="115"/>
      <c r="AG1580" s="115"/>
      <c r="AH1580" s="115"/>
      <c r="AI1580" s="115"/>
      <c r="AJ1580" s="115"/>
      <c r="AK1580" s="115"/>
      <c r="AL1580" s="115"/>
      <c r="AM1580" s="115"/>
    </row>
    <row r="1581" spans="1:39" x14ac:dyDescent="0.25">
      <c r="A1581" s="112"/>
      <c r="B1581" s="113"/>
      <c r="C1581" s="112"/>
      <c r="D1581" s="115"/>
      <c r="E1581" s="115"/>
      <c r="F1581" s="115"/>
      <c r="G1581" s="185"/>
      <c r="H1581" s="185"/>
      <c r="I1581" s="196"/>
      <c r="J1581" s="196"/>
      <c r="K1581" s="196"/>
      <c r="L1581" s="196"/>
      <c r="M1581" s="196"/>
      <c r="N1581" s="196"/>
      <c r="O1581" s="196"/>
      <c r="P1581" s="196"/>
      <c r="Q1581" s="196"/>
      <c r="R1581" s="196"/>
      <c r="S1581" s="196"/>
      <c r="T1581" s="196"/>
      <c r="U1581" s="196"/>
      <c r="V1581" s="196"/>
      <c r="W1581" s="196"/>
      <c r="X1581" s="196"/>
      <c r="Y1581" s="196"/>
      <c r="Z1581" s="196"/>
      <c r="AA1581" s="196"/>
      <c r="AB1581" s="196"/>
      <c r="AC1581" s="115"/>
      <c r="AD1581" s="115"/>
      <c r="AE1581" s="115"/>
      <c r="AF1581" s="115"/>
      <c r="AG1581" s="115"/>
      <c r="AH1581" s="115"/>
      <c r="AI1581" s="115"/>
      <c r="AJ1581" s="115"/>
      <c r="AK1581" s="115"/>
      <c r="AL1581" s="115"/>
      <c r="AM1581" s="115"/>
    </row>
    <row r="1582" spans="1:39" x14ac:dyDescent="0.25">
      <c r="A1582" s="112"/>
      <c r="B1582" s="113"/>
      <c r="C1582" s="112"/>
      <c r="D1582" s="115"/>
      <c r="E1582" s="115"/>
      <c r="F1582" s="115"/>
      <c r="G1582" s="185"/>
      <c r="H1582" s="185"/>
      <c r="I1582" s="196"/>
      <c r="J1582" s="196"/>
      <c r="K1582" s="196"/>
      <c r="L1582" s="196"/>
      <c r="M1582" s="196"/>
      <c r="N1582" s="196"/>
      <c r="O1582" s="196"/>
      <c r="P1582" s="196"/>
      <c r="Q1582" s="196"/>
      <c r="R1582" s="196"/>
      <c r="S1582" s="196"/>
      <c r="T1582" s="196"/>
      <c r="U1582" s="196"/>
      <c r="V1582" s="196"/>
      <c r="W1582" s="196"/>
      <c r="X1582" s="196"/>
      <c r="Y1582" s="196"/>
      <c r="Z1582" s="196"/>
      <c r="AA1582" s="196"/>
      <c r="AB1582" s="196"/>
      <c r="AC1582" s="115"/>
      <c r="AD1582" s="115"/>
      <c r="AE1582" s="115"/>
      <c r="AF1582" s="115"/>
      <c r="AG1582" s="115"/>
      <c r="AH1582" s="115"/>
      <c r="AI1582" s="115"/>
      <c r="AJ1582" s="115"/>
      <c r="AK1582" s="115"/>
      <c r="AL1582" s="115"/>
      <c r="AM1582" s="115"/>
    </row>
    <row r="1583" spans="1:39" x14ac:dyDescent="0.25">
      <c r="A1583" s="112"/>
      <c r="B1583" s="113"/>
      <c r="C1583" s="112"/>
      <c r="D1583" s="115"/>
      <c r="E1583" s="115"/>
      <c r="F1583" s="115"/>
      <c r="G1583" s="185"/>
      <c r="H1583" s="185"/>
      <c r="I1583" s="196"/>
      <c r="J1583" s="196"/>
      <c r="K1583" s="196"/>
      <c r="L1583" s="196"/>
      <c r="M1583" s="196"/>
      <c r="N1583" s="196"/>
      <c r="O1583" s="196"/>
      <c r="P1583" s="196"/>
      <c r="Q1583" s="196"/>
      <c r="R1583" s="196"/>
      <c r="S1583" s="196"/>
      <c r="T1583" s="196"/>
      <c r="U1583" s="196"/>
      <c r="V1583" s="196"/>
      <c r="W1583" s="196"/>
      <c r="X1583" s="196"/>
      <c r="Y1583" s="196"/>
      <c r="Z1583" s="196"/>
      <c r="AA1583" s="196"/>
      <c r="AB1583" s="196"/>
      <c r="AC1583" s="115"/>
      <c r="AD1583" s="115"/>
      <c r="AE1583" s="115"/>
      <c r="AF1583" s="115"/>
      <c r="AG1583" s="115"/>
      <c r="AH1583" s="115"/>
      <c r="AI1583" s="115"/>
      <c r="AJ1583" s="115"/>
      <c r="AK1583" s="115"/>
      <c r="AL1583" s="115"/>
      <c r="AM1583" s="115"/>
    </row>
    <row r="1584" spans="1:39" x14ac:dyDescent="0.25">
      <c r="A1584" s="112"/>
      <c r="B1584" s="113"/>
      <c r="C1584" s="112"/>
      <c r="D1584" s="115"/>
      <c r="E1584" s="115"/>
      <c r="F1584" s="115"/>
      <c r="G1584" s="185"/>
      <c r="H1584" s="185"/>
      <c r="I1584" s="196"/>
      <c r="J1584" s="196"/>
      <c r="K1584" s="196"/>
      <c r="L1584" s="196"/>
      <c r="M1584" s="196"/>
      <c r="N1584" s="196"/>
      <c r="O1584" s="196"/>
      <c r="P1584" s="196"/>
      <c r="Q1584" s="196"/>
      <c r="R1584" s="196"/>
      <c r="S1584" s="196"/>
      <c r="T1584" s="196"/>
      <c r="U1584" s="196"/>
      <c r="V1584" s="196"/>
      <c r="W1584" s="196"/>
      <c r="X1584" s="196"/>
      <c r="Y1584" s="196"/>
      <c r="Z1584" s="196"/>
      <c r="AA1584" s="196"/>
      <c r="AB1584" s="196"/>
      <c r="AC1584" s="115"/>
      <c r="AD1584" s="115"/>
      <c r="AE1584" s="115"/>
      <c r="AF1584" s="115"/>
      <c r="AG1584" s="115"/>
      <c r="AH1584" s="115"/>
      <c r="AI1584" s="115"/>
      <c r="AJ1584" s="115"/>
      <c r="AK1584" s="115"/>
      <c r="AL1584" s="115"/>
      <c r="AM1584" s="115"/>
    </row>
    <row r="1585" spans="1:39" x14ac:dyDescent="0.25">
      <c r="A1585" s="112"/>
      <c r="B1585" s="113"/>
      <c r="C1585" s="112"/>
      <c r="D1585" s="115"/>
      <c r="E1585" s="115"/>
      <c r="F1585" s="115"/>
      <c r="G1585" s="185"/>
      <c r="H1585" s="185"/>
      <c r="I1585" s="196"/>
      <c r="J1585" s="196"/>
      <c r="K1585" s="196"/>
      <c r="L1585" s="196"/>
      <c r="M1585" s="196"/>
      <c r="N1585" s="196"/>
      <c r="O1585" s="196"/>
      <c r="P1585" s="196"/>
      <c r="Q1585" s="196"/>
      <c r="R1585" s="196"/>
      <c r="S1585" s="196"/>
      <c r="T1585" s="196"/>
      <c r="U1585" s="196"/>
      <c r="V1585" s="196"/>
      <c r="W1585" s="196"/>
      <c r="X1585" s="196"/>
      <c r="Y1585" s="196"/>
      <c r="Z1585" s="196"/>
      <c r="AA1585" s="196"/>
      <c r="AB1585" s="196"/>
      <c r="AC1585" s="115"/>
      <c r="AD1585" s="115"/>
      <c r="AE1585" s="115"/>
      <c r="AF1585" s="115"/>
      <c r="AG1585" s="115"/>
      <c r="AH1585" s="115"/>
      <c r="AI1585" s="115"/>
      <c r="AJ1585" s="115"/>
      <c r="AK1585" s="115"/>
      <c r="AL1585" s="115"/>
      <c r="AM1585" s="115"/>
    </row>
    <row r="1586" spans="1:39" x14ac:dyDescent="0.25">
      <c r="A1586" s="112"/>
      <c r="B1586" s="113"/>
      <c r="C1586" s="112"/>
      <c r="D1586" s="115"/>
      <c r="E1586" s="115"/>
      <c r="F1586" s="115"/>
      <c r="G1586" s="185"/>
      <c r="H1586" s="185"/>
      <c r="I1586" s="196"/>
      <c r="J1586" s="196"/>
      <c r="K1586" s="196"/>
      <c r="L1586" s="196"/>
      <c r="M1586" s="196"/>
      <c r="N1586" s="196"/>
      <c r="O1586" s="196"/>
      <c r="P1586" s="196"/>
      <c r="Q1586" s="196"/>
      <c r="R1586" s="196"/>
      <c r="S1586" s="196"/>
      <c r="T1586" s="196"/>
      <c r="U1586" s="196"/>
      <c r="V1586" s="196"/>
      <c r="W1586" s="196"/>
      <c r="X1586" s="196"/>
      <c r="Y1586" s="196"/>
      <c r="Z1586" s="196"/>
      <c r="AA1586" s="196"/>
      <c r="AB1586" s="196"/>
      <c r="AC1586" s="115"/>
      <c r="AD1586" s="115"/>
      <c r="AE1586" s="115"/>
      <c r="AF1586" s="115"/>
      <c r="AG1586" s="115"/>
      <c r="AH1586" s="115"/>
      <c r="AI1586" s="115"/>
      <c r="AJ1586" s="115"/>
      <c r="AK1586" s="115"/>
      <c r="AL1586" s="115"/>
      <c r="AM1586" s="115"/>
    </row>
    <row r="1587" spans="1:39" x14ac:dyDescent="0.25">
      <c r="A1587" s="112"/>
      <c r="B1587" s="113"/>
      <c r="C1587" s="112"/>
      <c r="D1587" s="115"/>
      <c r="E1587" s="115"/>
      <c r="F1587" s="115"/>
      <c r="G1587" s="185"/>
      <c r="H1587" s="185"/>
      <c r="I1587" s="196"/>
      <c r="J1587" s="196"/>
      <c r="K1587" s="196"/>
      <c r="L1587" s="196"/>
      <c r="M1587" s="196"/>
      <c r="N1587" s="196"/>
      <c r="O1587" s="196"/>
      <c r="P1587" s="196"/>
      <c r="Q1587" s="196"/>
      <c r="R1587" s="196"/>
      <c r="S1587" s="196"/>
      <c r="T1587" s="196"/>
      <c r="U1587" s="196"/>
      <c r="V1587" s="196"/>
      <c r="W1587" s="196"/>
      <c r="X1587" s="196"/>
      <c r="Y1587" s="196"/>
      <c r="Z1587" s="196"/>
      <c r="AA1587" s="196"/>
      <c r="AB1587" s="196"/>
      <c r="AC1587" s="115"/>
      <c r="AD1587" s="115"/>
      <c r="AE1587" s="115"/>
      <c r="AF1587" s="115"/>
      <c r="AG1587" s="115"/>
      <c r="AH1587" s="115"/>
      <c r="AI1587" s="115"/>
      <c r="AJ1587" s="115"/>
      <c r="AK1587" s="115"/>
      <c r="AL1587" s="115"/>
      <c r="AM1587" s="115"/>
    </row>
    <row r="1588" spans="1:39" x14ac:dyDescent="0.25">
      <c r="A1588" s="112"/>
      <c r="B1588" s="113"/>
      <c r="C1588" s="112"/>
      <c r="D1588" s="115"/>
      <c r="E1588" s="115"/>
      <c r="F1588" s="115"/>
      <c r="G1588" s="185"/>
      <c r="H1588" s="185"/>
      <c r="I1588" s="196"/>
      <c r="J1588" s="196"/>
      <c r="K1588" s="196"/>
      <c r="L1588" s="196"/>
      <c r="M1588" s="196"/>
      <c r="N1588" s="196"/>
      <c r="O1588" s="196"/>
      <c r="P1588" s="196"/>
      <c r="Q1588" s="196"/>
      <c r="R1588" s="196"/>
      <c r="S1588" s="196"/>
      <c r="T1588" s="196"/>
      <c r="U1588" s="196"/>
      <c r="V1588" s="196"/>
      <c r="W1588" s="196"/>
      <c r="X1588" s="196"/>
      <c r="Y1588" s="196"/>
      <c r="Z1588" s="196"/>
      <c r="AA1588" s="196"/>
      <c r="AB1588" s="196"/>
      <c r="AC1588" s="115"/>
      <c r="AD1588" s="115"/>
      <c r="AE1588" s="115"/>
      <c r="AF1588" s="115"/>
      <c r="AG1588" s="115"/>
      <c r="AH1588" s="115"/>
      <c r="AI1588" s="115"/>
      <c r="AJ1588" s="115"/>
      <c r="AK1588" s="115"/>
      <c r="AL1588" s="115"/>
      <c r="AM1588" s="115"/>
    </row>
    <row r="1589" spans="1:39" x14ac:dyDescent="0.25">
      <c r="A1589" s="112"/>
      <c r="B1589" s="113"/>
      <c r="C1589" s="112"/>
      <c r="D1589" s="115"/>
      <c r="E1589" s="115"/>
      <c r="F1589" s="115"/>
      <c r="G1589" s="185"/>
      <c r="H1589" s="185"/>
      <c r="I1589" s="196"/>
      <c r="J1589" s="196"/>
      <c r="K1589" s="196"/>
      <c r="L1589" s="196"/>
      <c r="M1589" s="196"/>
      <c r="N1589" s="196"/>
      <c r="O1589" s="196"/>
      <c r="P1589" s="196"/>
      <c r="Q1589" s="196"/>
      <c r="R1589" s="196"/>
      <c r="S1589" s="196"/>
      <c r="T1589" s="196"/>
      <c r="U1589" s="196"/>
      <c r="V1589" s="196"/>
      <c r="W1589" s="196"/>
      <c r="X1589" s="196"/>
      <c r="Y1589" s="196"/>
      <c r="Z1589" s="196"/>
      <c r="AA1589" s="196"/>
      <c r="AB1589" s="196"/>
      <c r="AC1589" s="115"/>
      <c r="AD1589" s="115"/>
      <c r="AE1589" s="115"/>
      <c r="AF1589" s="115"/>
      <c r="AG1589" s="115"/>
      <c r="AH1589" s="115"/>
      <c r="AI1589" s="115"/>
      <c r="AJ1589" s="115"/>
      <c r="AK1589" s="115"/>
      <c r="AL1589" s="115"/>
      <c r="AM1589" s="115"/>
    </row>
    <row r="1590" spans="1:39" x14ac:dyDescent="0.25">
      <c r="A1590" s="112"/>
      <c r="B1590" s="113"/>
      <c r="C1590" s="112"/>
      <c r="D1590" s="115"/>
      <c r="E1590" s="115"/>
      <c r="F1590" s="115"/>
      <c r="G1590" s="185"/>
      <c r="H1590" s="185"/>
      <c r="I1590" s="196"/>
      <c r="J1590" s="196"/>
      <c r="K1590" s="196"/>
      <c r="L1590" s="196"/>
      <c r="M1590" s="196"/>
      <c r="N1590" s="196"/>
      <c r="O1590" s="196"/>
      <c r="P1590" s="196"/>
      <c r="Q1590" s="196"/>
      <c r="R1590" s="196"/>
      <c r="S1590" s="196"/>
      <c r="T1590" s="196"/>
      <c r="U1590" s="196"/>
      <c r="V1590" s="196"/>
      <c r="W1590" s="196"/>
      <c r="X1590" s="196"/>
      <c r="Y1590" s="196"/>
      <c r="Z1590" s="196"/>
      <c r="AA1590" s="196"/>
      <c r="AB1590" s="196"/>
      <c r="AC1590" s="115"/>
      <c r="AD1590" s="115"/>
      <c r="AE1590" s="115"/>
      <c r="AF1590" s="115"/>
      <c r="AG1590" s="115"/>
      <c r="AH1590" s="115"/>
      <c r="AI1590" s="115"/>
      <c r="AJ1590" s="115"/>
      <c r="AK1590" s="115"/>
      <c r="AL1590" s="115"/>
      <c r="AM1590" s="115"/>
    </row>
    <row r="1591" spans="1:39" x14ac:dyDescent="0.25">
      <c r="A1591" s="112"/>
      <c r="B1591" s="113"/>
      <c r="C1591" s="112"/>
      <c r="D1591" s="115"/>
      <c r="E1591" s="115"/>
      <c r="F1591" s="115"/>
      <c r="G1591" s="185"/>
      <c r="H1591" s="185"/>
      <c r="I1591" s="196"/>
      <c r="J1591" s="196"/>
      <c r="K1591" s="196"/>
      <c r="L1591" s="196"/>
      <c r="M1591" s="196"/>
      <c r="N1591" s="196"/>
      <c r="O1591" s="196"/>
      <c r="P1591" s="196"/>
      <c r="Q1591" s="196"/>
      <c r="R1591" s="196"/>
      <c r="S1591" s="196"/>
      <c r="T1591" s="196"/>
      <c r="U1591" s="196"/>
      <c r="V1591" s="196"/>
      <c r="W1591" s="196"/>
      <c r="X1591" s="196"/>
      <c r="Y1591" s="196"/>
      <c r="Z1591" s="196"/>
      <c r="AA1591" s="196"/>
      <c r="AB1591" s="196"/>
      <c r="AC1591" s="115"/>
      <c r="AD1591" s="115"/>
      <c r="AE1591" s="115"/>
      <c r="AF1591" s="115"/>
      <c r="AG1591" s="115"/>
      <c r="AH1591" s="115"/>
      <c r="AI1591" s="115"/>
      <c r="AJ1591" s="115"/>
      <c r="AK1591" s="115"/>
      <c r="AL1591" s="115"/>
      <c r="AM1591" s="115"/>
    </row>
    <row r="1592" spans="1:39" x14ac:dyDescent="0.25">
      <c r="A1592" s="112"/>
      <c r="B1592" s="113"/>
      <c r="C1592" s="112"/>
      <c r="D1592" s="115"/>
      <c r="E1592" s="115"/>
      <c r="F1592" s="115"/>
      <c r="G1592" s="185"/>
      <c r="H1592" s="185"/>
      <c r="I1592" s="196"/>
      <c r="J1592" s="196"/>
      <c r="K1592" s="196"/>
      <c r="L1592" s="196"/>
      <c r="M1592" s="196"/>
      <c r="N1592" s="196"/>
      <c r="O1592" s="196"/>
      <c r="P1592" s="196"/>
      <c r="Q1592" s="196"/>
      <c r="R1592" s="196"/>
      <c r="S1592" s="196"/>
      <c r="T1592" s="196"/>
      <c r="U1592" s="196"/>
      <c r="V1592" s="196"/>
      <c r="W1592" s="196"/>
      <c r="X1592" s="196"/>
      <c r="Y1592" s="196"/>
      <c r="Z1592" s="196"/>
      <c r="AA1592" s="196"/>
      <c r="AB1592" s="196"/>
      <c r="AC1592" s="115"/>
      <c r="AD1592" s="115"/>
      <c r="AE1592" s="115"/>
      <c r="AF1592" s="115"/>
      <c r="AG1592" s="115"/>
      <c r="AH1592" s="115"/>
      <c r="AI1592" s="115"/>
      <c r="AJ1592" s="115"/>
      <c r="AK1592" s="115"/>
      <c r="AL1592" s="115"/>
      <c r="AM1592" s="115"/>
    </row>
    <row r="1593" spans="1:39" x14ac:dyDescent="0.25">
      <c r="A1593" s="112"/>
      <c r="B1593" s="113"/>
      <c r="C1593" s="112"/>
      <c r="D1593" s="115"/>
      <c r="E1593" s="115"/>
      <c r="F1593" s="115"/>
      <c r="G1593" s="185"/>
      <c r="H1593" s="185"/>
      <c r="I1593" s="196"/>
      <c r="J1593" s="196"/>
      <c r="K1593" s="196"/>
      <c r="L1593" s="196"/>
      <c r="M1593" s="196"/>
      <c r="N1593" s="196"/>
      <c r="O1593" s="196"/>
      <c r="P1593" s="196"/>
      <c r="Q1593" s="196"/>
      <c r="R1593" s="196"/>
      <c r="S1593" s="196"/>
      <c r="T1593" s="196"/>
      <c r="U1593" s="196"/>
      <c r="V1593" s="196"/>
      <c r="W1593" s="196"/>
      <c r="X1593" s="196"/>
      <c r="Y1593" s="196"/>
      <c r="Z1593" s="196"/>
      <c r="AA1593" s="196"/>
      <c r="AB1593" s="196"/>
      <c r="AC1593" s="115"/>
      <c r="AD1593" s="115"/>
      <c r="AE1593" s="115"/>
      <c r="AF1593" s="115"/>
      <c r="AG1593" s="115"/>
      <c r="AH1593" s="115"/>
      <c r="AI1593" s="115"/>
      <c r="AJ1593" s="115"/>
      <c r="AK1593" s="115"/>
      <c r="AL1593" s="115"/>
      <c r="AM1593" s="115"/>
    </row>
    <row r="1594" spans="1:39" x14ac:dyDescent="0.25">
      <c r="A1594" s="112"/>
      <c r="B1594" s="113"/>
      <c r="C1594" s="112"/>
      <c r="D1594" s="115"/>
      <c r="E1594" s="115"/>
      <c r="F1594" s="115"/>
      <c r="G1594" s="185"/>
      <c r="H1594" s="185"/>
      <c r="I1594" s="196"/>
      <c r="J1594" s="196"/>
      <c r="K1594" s="196"/>
      <c r="L1594" s="196"/>
      <c r="M1594" s="196"/>
      <c r="N1594" s="196"/>
      <c r="O1594" s="196"/>
      <c r="P1594" s="196"/>
      <c r="Q1594" s="196"/>
      <c r="R1594" s="196"/>
      <c r="S1594" s="196"/>
      <c r="T1594" s="196"/>
      <c r="U1594" s="196"/>
      <c r="V1594" s="196"/>
      <c r="W1594" s="196"/>
      <c r="X1594" s="196"/>
      <c r="Y1594" s="196"/>
      <c r="Z1594" s="196"/>
      <c r="AA1594" s="196"/>
      <c r="AB1594" s="196"/>
      <c r="AC1594" s="115"/>
      <c r="AD1594" s="115"/>
      <c r="AE1594" s="115"/>
      <c r="AF1594" s="115"/>
      <c r="AG1594" s="115"/>
      <c r="AH1594" s="115"/>
      <c r="AI1594" s="115"/>
      <c r="AJ1594" s="115"/>
      <c r="AK1594" s="115"/>
      <c r="AL1594" s="115"/>
      <c r="AM1594" s="115"/>
    </row>
    <row r="1595" spans="1:39" x14ac:dyDescent="0.25">
      <c r="A1595" s="112"/>
      <c r="B1595" s="113"/>
      <c r="C1595" s="112"/>
      <c r="D1595" s="115"/>
      <c r="E1595" s="115"/>
      <c r="F1595" s="115"/>
      <c r="G1595" s="185"/>
      <c r="H1595" s="185"/>
      <c r="I1595" s="196"/>
      <c r="J1595" s="196"/>
      <c r="K1595" s="196"/>
      <c r="L1595" s="196"/>
      <c r="M1595" s="196"/>
      <c r="N1595" s="196"/>
      <c r="O1595" s="196"/>
      <c r="P1595" s="196"/>
      <c r="Q1595" s="196"/>
      <c r="R1595" s="196"/>
      <c r="S1595" s="196"/>
      <c r="T1595" s="196"/>
      <c r="U1595" s="196"/>
      <c r="V1595" s="196"/>
      <c r="W1595" s="196"/>
      <c r="X1595" s="196"/>
      <c r="Y1595" s="196"/>
      <c r="Z1595" s="196"/>
      <c r="AA1595" s="196"/>
      <c r="AB1595" s="196"/>
      <c r="AC1595" s="115"/>
      <c r="AD1595" s="115"/>
      <c r="AE1595" s="115"/>
      <c r="AF1595" s="115"/>
      <c r="AG1595" s="115"/>
      <c r="AH1595" s="115"/>
      <c r="AI1595" s="115"/>
      <c r="AJ1595" s="115"/>
      <c r="AK1595" s="115"/>
      <c r="AL1595" s="115"/>
      <c r="AM1595" s="115"/>
    </row>
    <row r="1596" spans="1:39" x14ac:dyDescent="0.25">
      <c r="A1596" s="112"/>
      <c r="B1596" s="113"/>
      <c r="C1596" s="112"/>
      <c r="D1596" s="115"/>
      <c r="E1596" s="115"/>
      <c r="F1596" s="115"/>
      <c r="G1596" s="185"/>
      <c r="H1596" s="185"/>
      <c r="I1596" s="196"/>
      <c r="J1596" s="196"/>
      <c r="K1596" s="196"/>
      <c r="L1596" s="196"/>
      <c r="M1596" s="196"/>
      <c r="N1596" s="196"/>
      <c r="O1596" s="196"/>
      <c r="P1596" s="196"/>
      <c r="Q1596" s="196"/>
      <c r="R1596" s="196"/>
      <c r="S1596" s="196"/>
      <c r="T1596" s="196"/>
      <c r="U1596" s="196"/>
      <c r="V1596" s="196"/>
      <c r="W1596" s="196"/>
      <c r="X1596" s="196"/>
      <c r="Y1596" s="196"/>
      <c r="Z1596" s="196"/>
      <c r="AA1596" s="196"/>
      <c r="AB1596" s="196"/>
      <c r="AC1596" s="115"/>
      <c r="AD1596" s="115"/>
      <c r="AE1596" s="115"/>
      <c r="AF1596" s="115"/>
      <c r="AG1596" s="115"/>
      <c r="AH1596" s="115"/>
      <c r="AI1596" s="115"/>
      <c r="AJ1596" s="115"/>
      <c r="AK1596" s="115"/>
      <c r="AL1596" s="115"/>
      <c r="AM1596" s="115"/>
    </row>
    <row r="1597" spans="1:39" x14ac:dyDescent="0.25">
      <c r="A1597" s="112"/>
      <c r="B1597" s="113"/>
      <c r="C1597" s="112"/>
      <c r="D1597" s="115"/>
      <c r="E1597" s="115"/>
      <c r="F1597" s="115"/>
      <c r="G1597" s="185"/>
      <c r="H1597" s="185"/>
      <c r="I1597" s="196"/>
      <c r="J1597" s="196"/>
      <c r="K1597" s="196"/>
      <c r="L1597" s="196"/>
      <c r="M1597" s="196"/>
      <c r="N1597" s="196"/>
      <c r="O1597" s="196"/>
      <c r="P1597" s="196"/>
      <c r="Q1597" s="196"/>
      <c r="R1597" s="196"/>
      <c r="S1597" s="196"/>
      <c r="T1597" s="196"/>
      <c r="U1597" s="196"/>
      <c r="V1597" s="196"/>
      <c r="W1597" s="196"/>
      <c r="X1597" s="196"/>
      <c r="Y1597" s="196"/>
      <c r="Z1597" s="196"/>
      <c r="AA1597" s="196"/>
      <c r="AB1597" s="196"/>
      <c r="AC1597" s="115"/>
      <c r="AD1597" s="115"/>
      <c r="AE1597" s="115"/>
      <c r="AF1597" s="115"/>
      <c r="AG1597" s="115"/>
      <c r="AH1597" s="115"/>
      <c r="AI1597" s="115"/>
      <c r="AJ1597" s="115"/>
      <c r="AK1597" s="115"/>
      <c r="AL1597" s="115"/>
      <c r="AM1597" s="115"/>
    </row>
    <row r="1598" spans="1:39" x14ac:dyDescent="0.25">
      <c r="A1598" s="112"/>
      <c r="B1598" s="113"/>
      <c r="C1598" s="112"/>
      <c r="D1598" s="115"/>
      <c r="E1598" s="115"/>
      <c r="F1598" s="115"/>
      <c r="G1598" s="185"/>
      <c r="H1598" s="185"/>
      <c r="I1598" s="196"/>
      <c r="J1598" s="196"/>
      <c r="K1598" s="196"/>
      <c r="L1598" s="196"/>
      <c r="M1598" s="196"/>
      <c r="N1598" s="196"/>
      <c r="O1598" s="196"/>
      <c r="P1598" s="196"/>
      <c r="Q1598" s="196"/>
      <c r="R1598" s="196"/>
      <c r="S1598" s="196"/>
      <c r="T1598" s="196"/>
      <c r="U1598" s="196"/>
      <c r="V1598" s="196"/>
      <c r="W1598" s="196"/>
      <c r="X1598" s="196"/>
      <c r="Y1598" s="196"/>
      <c r="Z1598" s="196"/>
      <c r="AA1598" s="196"/>
      <c r="AB1598" s="196"/>
      <c r="AC1598" s="115"/>
      <c r="AD1598" s="115"/>
      <c r="AE1598" s="115"/>
      <c r="AF1598" s="115"/>
      <c r="AG1598" s="115"/>
      <c r="AH1598" s="115"/>
      <c r="AI1598" s="115"/>
      <c r="AJ1598" s="115"/>
      <c r="AK1598" s="115"/>
      <c r="AL1598" s="115"/>
      <c r="AM1598" s="115"/>
    </row>
    <row r="1599" spans="1:39" x14ac:dyDescent="0.25">
      <c r="A1599" s="112"/>
      <c r="B1599" s="113"/>
      <c r="C1599" s="112"/>
      <c r="D1599" s="115"/>
      <c r="E1599" s="115"/>
      <c r="F1599" s="115"/>
      <c r="G1599" s="185"/>
      <c r="H1599" s="185"/>
      <c r="I1599" s="196"/>
      <c r="J1599" s="196"/>
      <c r="K1599" s="196"/>
      <c r="L1599" s="196"/>
      <c r="M1599" s="196"/>
      <c r="N1599" s="196"/>
      <c r="O1599" s="196"/>
      <c r="P1599" s="196"/>
      <c r="Q1599" s="196"/>
      <c r="R1599" s="196"/>
      <c r="S1599" s="196"/>
      <c r="T1599" s="196"/>
      <c r="U1599" s="196"/>
      <c r="V1599" s="196"/>
      <c r="W1599" s="196"/>
      <c r="X1599" s="196"/>
      <c r="Y1599" s="196"/>
      <c r="Z1599" s="196"/>
      <c r="AA1599" s="196"/>
      <c r="AB1599" s="196"/>
      <c r="AC1599" s="115"/>
      <c r="AD1599" s="115"/>
      <c r="AE1599" s="115"/>
      <c r="AF1599" s="115"/>
      <c r="AG1599" s="115"/>
      <c r="AH1599" s="115"/>
      <c r="AI1599" s="115"/>
      <c r="AJ1599" s="115"/>
      <c r="AK1599" s="115"/>
      <c r="AL1599" s="115"/>
      <c r="AM1599" s="115"/>
    </row>
    <row r="1600" spans="1:39" x14ac:dyDescent="0.25">
      <c r="A1600" s="112"/>
      <c r="B1600" s="113"/>
      <c r="C1600" s="112"/>
      <c r="D1600" s="115"/>
      <c r="E1600" s="115"/>
      <c r="F1600" s="115"/>
      <c r="G1600" s="185"/>
      <c r="H1600" s="185"/>
      <c r="I1600" s="196"/>
      <c r="J1600" s="196"/>
      <c r="K1600" s="196"/>
      <c r="L1600" s="196"/>
      <c r="M1600" s="196"/>
      <c r="N1600" s="196"/>
      <c r="O1600" s="196"/>
      <c r="P1600" s="196"/>
      <c r="Q1600" s="196"/>
      <c r="R1600" s="196"/>
      <c r="S1600" s="196"/>
      <c r="T1600" s="196"/>
      <c r="U1600" s="196"/>
      <c r="V1600" s="196"/>
      <c r="W1600" s="196"/>
      <c r="X1600" s="196"/>
      <c r="Y1600" s="196"/>
      <c r="Z1600" s="196"/>
      <c r="AA1600" s="196"/>
      <c r="AB1600" s="196"/>
      <c r="AC1600" s="115"/>
      <c r="AD1600" s="115"/>
      <c r="AE1600" s="115"/>
      <c r="AF1600" s="115"/>
      <c r="AG1600" s="115"/>
      <c r="AH1600" s="115"/>
      <c r="AI1600" s="115"/>
      <c r="AJ1600" s="115"/>
      <c r="AK1600" s="115"/>
      <c r="AL1600" s="115"/>
      <c r="AM1600" s="115"/>
    </row>
    <row r="1601" spans="1:39" x14ac:dyDescent="0.25">
      <c r="A1601" s="112"/>
      <c r="B1601" s="113"/>
      <c r="C1601" s="112"/>
      <c r="D1601" s="115"/>
      <c r="E1601" s="115"/>
      <c r="F1601" s="115"/>
      <c r="G1601" s="185"/>
      <c r="H1601" s="185"/>
      <c r="I1601" s="196"/>
      <c r="J1601" s="196"/>
      <c r="K1601" s="196"/>
      <c r="L1601" s="196"/>
      <c r="M1601" s="196"/>
      <c r="N1601" s="196"/>
      <c r="O1601" s="196"/>
      <c r="P1601" s="196"/>
      <c r="Q1601" s="196"/>
      <c r="R1601" s="196"/>
      <c r="S1601" s="196"/>
      <c r="T1601" s="196"/>
      <c r="U1601" s="196"/>
      <c r="V1601" s="196"/>
      <c r="W1601" s="196"/>
      <c r="X1601" s="196"/>
      <c r="Y1601" s="196"/>
      <c r="Z1601" s="196"/>
      <c r="AA1601" s="196"/>
      <c r="AB1601" s="196"/>
      <c r="AC1601" s="115"/>
      <c r="AD1601" s="115"/>
      <c r="AE1601" s="115"/>
      <c r="AF1601" s="115"/>
      <c r="AG1601" s="115"/>
      <c r="AH1601" s="115"/>
      <c r="AI1601" s="115"/>
      <c r="AJ1601" s="115"/>
      <c r="AK1601" s="115"/>
      <c r="AL1601" s="115"/>
      <c r="AM1601" s="115"/>
    </row>
    <row r="1602" spans="1:39" x14ac:dyDescent="0.25">
      <c r="A1602" s="112"/>
      <c r="B1602" s="113"/>
      <c r="C1602" s="112"/>
      <c r="D1602" s="115"/>
      <c r="E1602" s="115"/>
      <c r="F1602" s="115"/>
      <c r="G1602" s="185"/>
      <c r="H1602" s="185"/>
      <c r="I1602" s="196"/>
      <c r="J1602" s="196"/>
      <c r="K1602" s="196"/>
      <c r="L1602" s="196"/>
      <c r="M1602" s="196"/>
      <c r="N1602" s="196"/>
      <c r="O1602" s="196"/>
      <c r="P1602" s="196"/>
      <c r="Q1602" s="196"/>
      <c r="R1602" s="196"/>
      <c r="S1602" s="196"/>
      <c r="T1602" s="196"/>
      <c r="U1602" s="196"/>
      <c r="V1602" s="196"/>
      <c r="W1602" s="196"/>
      <c r="X1602" s="196"/>
      <c r="Y1602" s="196"/>
      <c r="Z1602" s="196"/>
      <c r="AA1602" s="196"/>
      <c r="AB1602" s="196"/>
      <c r="AC1602" s="115"/>
      <c r="AD1602" s="115"/>
      <c r="AE1602" s="115"/>
      <c r="AF1602" s="115"/>
      <c r="AG1602" s="115"/>
      <c r="AH1602" s="115"/>
      <c r="AI1602" s="115"/>
      <c r="AJ1602" s="115"/>
      <c r="AK1602" s="115"/>
      <c r="AL1602" s="115"/>
      <c r="AM1602" s="115"/>
    </row>
    <row r="1603" spans="1:39" x14ac:dyDescent="0.25">
      <c r="A1603" s="112"/>
      <c r="B1603" s="113"/>
      <c r="C1603" s="112"/>
      <c r="D1603" s="115"/>
      <c r="E1603" s="115"/>
      <c r="F1603" s="115"/>
      <c r="G1603" s="185"/>
      <c r="H1603" s="185"/>
      <c r="I1603" s="196"/>
      <c r="J1603" s="196"/>
      <c r="K1603" s="196"/>
      <c r="L1603" s="196"/>
      <c r="M1603" s="196"/>
      <c r="N1603" s="196"/>
      <c r="O1603" s="196"/>
      <c r="P1603" s="196"/>
      <c r="Q1603" s="196"/>
      <c r="R1603" s="196"/>
      <c r="S1603" s="196"/>
      <c r="T1603" s="196"/>
      <c r="U1603" s="196"/>
      <c r="V1603" s="196"/>
      <c r="W1603" s="196"/>
      <c r="X1603" s="196"/>
      <c r="Y1603" s="196"/>
      <c r="Z1603" s="196"/>
      <c r="AA1603" s="196"/>
      <c r="AB1603" s="196"/>
      <c r="AC1603" s="115"/>
      <c r="AD1603" s="115"/>
      <c r="AE1603" s="115"/>
      <c r="AF1603" s="115"/>
      <c r="AG1603" s="115"/>
      <c r="AH1603" s="115"/>
      <c r="AI1603" s="115"/>
      <c r="AJ1603" s="115"/>
      <c r="AK1603" s="115"/>
      <c r="AL1603" s="115"/>
      <c r="AM1603" s="115"/>
    </row>
    <row r="1604" spans="1:39" x14ac:dyDescent="0.25">
      <c r="A1604" s="112"/>
      <c r="B1604" s="113"/>
      <c r="C1604" s="112"/>
      <c r="D1604" s="115"/>
      <c r="E1604" s="115"/>
      <c r="F1604" s="115"/>
      <c r="G1604" s="185"/>
      <c r="H1604" s="185"/>
      <c r="I1604" s="196"/>
      <c r="J1604" s="196"/>
      <c r="K1604" s="196"/>
      <c r="L1604" s="196"/>
      <c r="M1604" s="196"/>
      <c r="N1604" s="196"/>
      <c r="O1604" s="196"/>
      <c r="P1604" s="196"/>
      <c r="Q1604" s="196"/>
      <c r="R1604" s="196"/>
      <c r="S1604" s="196"/>
      <c r="T1604" s="196"/>
      <c r="U1604" s="196"/>
      <c r="V1604" s="196"/>
      <c r="W1604" s="196"/>
      <c r="X1604" s="196"/>
      <c r="Y1604" s="196"/>
      <c r="Z1604" s="196"/>
      <c r="AA1604" s="196"/>
      <c r="AB1604" s="196"/>
      <c r="AC1604" s="115"/>
      <c r="AD1604" s="115"/>
      <c r="AE1604" s="115"/>
      <c r="AF1604" s="115"/>
      <c r="AG1604" s="115"/>
      <c r="AH1604" s="115"/>
      <c r="AI1604" s="115"/>
      <c r="AJ1604" s="115"/>
      <c r="AK1604" s="115"/>
      <c r="AL1604" s="115"/>
      <c r="AM1604" s="115"/>
    </row>
    <row r="1605" spans="1:39" x14ac:dyDescent="0.25">
      <c r="A1605" s="112"/>
      <c r="B1605" s="113"/>
      <c r="C1605" s="112"/>
      <c r="D1605" s="115"/>
      <c r="E1605" s="115"/>
      <c r="F1605" s="115"/>
      <c r="G1605" s="185"/>
      <c r="H1605" s="185"/>
      <c r="I1605" s="196"/>
      <c r="J1605" s="196"/>
      <c r="K1605" s="196"/>
      <c r="L1605" s="196"/>
      <c r="M1605" s="196"/>
      <c r="N1605" s="196"/>
      <c r="O1605" s="196"/>
      <c r="P1605" s="196"/>
      <c r="Q1605" s="196"/>
      <c r="R1605" s="196"/>
      <c r="S1605" s="196"/>
      <c r="T1605" s="196"/>
      <c r="U1605" s="196"/>
      <c r="V1605" s="196"/>
      <c r="W1605" s="196"/>
      <c r="X1605" s="196"/>
      <c r="Y1605" s="196"/>
      <c r="Z1605" s="196"/>
      <c r="AA1605" s="196"/>
      <c r="AB1605" s="196"/>
      <c r="AC1605" s="115"/>
      <c r="AD1605" s="115"/>
      <c r="AE1605" s="115"/>
      <c r="AF1605" s="115"/>
      <c r="AG1605" s="115"/>
      <c r="AH1605" s="115"/>
      <c r="AI1605" s="115"/>
      <c r="AJ1605" s="115"/>
      <c r="AK1605" s="115"/>
      <c r="AL1605" s="115"/>
      <c r="AM1605" s="115"/>
    </row>
    <row r="1606" spans="1:39" x14ac:dyDescent="0.25">
      <c r="A1606" s="112"/>
      <c r="B1606" s="113"/>
      <c r="C1606" s="112"/>
      <c r="D1606" s="115"/>
      <c r="E1606" s="115"/>
      <c r="F1606" s="115"/>
      <c r="G1606" s="185"/>
      <c r="H1606" s="185"/>
      <c r="I1606" s="196"/>
      <c r="J1606" s="196"/>
      <c r="K1606" s="196"/>
      <c r="L1606" s="196"/>
      <c r="M1606" s="196"/>
      <c r="N1606" s="196"/>
      <c r="O1606" s="196"/>
      <c r="P1606" s="196"/>
      <c r="Q1606" s="196"/>
      <c r="R1606" s="196"/>
      <c r="S1606" s="196"/>
      <c r="T1606" s="196"/>
      <c r="U1606" s="196"/>
      <c r="V1606" s="196"/>
      <c r="W1606" s="196"/>
      <c r="X1606" s="196"/>
      <c r="Y1606" s="196"/>
      <c r="Z1606" s="196"/>
      <c r="AA1606" s="196"/>
      <c r="AB1606" s="196"/>
      <c r="AC1606" s="115"/>
      <c r="AD1606" s="115"/>
      <c r="AE1606" s="115"/>
      <c r="AF1606" s="115"/>
      <c r="AG1606" s="115"/>
      <c r="AH1606" s="115"/>
      <c r="AI1606" s="115"/>
      <c r="AJ1606" s="115"/>
      <c r="AK1606" s="115"/>
      <c r="AL1606" s="115"/>
      <c r="AM1606" s="115"/>
    </row>
    <row r="1607" spans="1:39" x14ac:dyDescent="0.25">
      <c r="A1607" s="112"/>
      <c r="B1607" s="113"/>
      <c r="C1607" s="112"/>
      <c r="D1607" s="115"/>
      <c r="E1607" s="115"/>
      <c r="F1607" s="115"/>
      <c r="G1607" s="185"/>
      <c r="H1607" s="185"/>
      <c r="I1607" s="196"/>
      <c r="J1607" s="196"/>
      <c r="K1607" s="196"/>
      <c r="L1607" s="196"/>
      <c r="M1607" s="196"/>
      <c r="N1607" s="196"/>
      <c r="O1607" s="196"/>
      <c r="P1607" s="196"/>
      <c r="Q1607" s="196"/>
      <c r="R1607" s="196"/>
      <c r="S1607" s="196"/>
      <c r="T1607" s="196"/>
      <c r="U1607" s="196"/>
      <c r="V1607" s="196"/>
      <c r="W1607" s="196"/>
      <c r="X1607" s="196"/>
      <c r="Y1607" s="196"/>
      <c r="Z1607" s="196"/>
      <c r="AA1607" s="196"/>
      <c r="AB1607" s="196"/>
      <c r="AC1607" s="115"/>
      <c r="AD1607" s="115"/>
      <c r="AE1607" s="115"/>
      <c r="AF1607" s="115"/>
      <c r="AG1607" s="115"/>
      <c r="AH1607" s="115"/>
      <c r="AI1607" s="115"/>
      <c r="AJ1607" s="115"/>
      <c r="AK1607" s="115"/>
      <c r="AL1607" s="115"/>
      <c r="AM1607" s="115"/>
    </row>
    <row r="1608" spans="1:39" x14ac:dyDescent="0.25">
      <c r="A1608" s="112"/>
      <c r="B1608" s="113"/>
      <c r="C1608" s="112"/>
      <c r="D1608" s="115"/>
      <c r="E1608" s="115"/>
      <c r="F1608" s="115"/>
      <c r="G1608" s="185"/>
      <c r="H1608" s="185"/>
      <c r="I1608" s="196"/>
      <c r="J1608" s="196"/>
      <c r="K1608" s="196"/>
      <c r="L1608" s="196"/>
      <c r="M1608" s="196"/>
      <c r="N1608" s="196"/>
      <c r="O1608" s="196"/>
      <c r="P1608" s="196"/>
      <c r="Q1608" s="196"/>
      <c r="R1608" s="196"/>
      <c r="S1608" s="196"/>
      <c r="T1608" s="196"/>
      <c r="U1608" s="196"/>
      <c r="V1608" s="196"/>
      <c r="W1608" s="196"/>
      <c r="X1608" s="196"/>
      <c r="Y1608" s="196"/>
      <c r="Z1608" s="196"/>
      <c r="AA1608" s="196"/>
      <c r="AB1608" s="196"/>
      <c r="AC1608" s="115"/>
      <c r="AD1608" s="115"/>
      <c r="AE1608" s="115"/>
      <c r="AF1608" s="115"/>
      <c r="AG1608" s="115"/>
      <c r="AH1608" s="115"/>
      <c r="AI1608" s="115"/>
      <c r="AJ1608" s="115"/>
      <c r="AK1608" s="115"/>
      <c r="AL1608" s="115"/>
      <c r="AM1608" s="115"/>
    </row>
    <row r="1609" spans="1:39" x14ac:dyDescent="0.25">
      <c r="A1609" s="112"/>
      <c r="B1609" s="113"/>
      <c r="C1609" s="112"/>
      <c r="D1609" s="115"/>
      <c r="E1609" s="115"/>
      <c r="F1609" s="115"/>
      <c r="G1609" s="185"/>
      <c r="H1609" s="185"/>
      <c r="I1609" s="196"/>
      <c r="J1609" s="196"/>
      <c r="K1609" s="196"/>
      <c r="L1609" s="196"/>
      <c r="M1609" s="196"/>
      <c r="N1609" s="196"/>
      <c r="O1609" s="196"/>
      <c r="P1609" s="196"/>
      <c r="Q1609" s="196"/>
      <c r="R1609" s="196"/>
      <c r="S1609" s="196"/>
      <c r="T1609" s="196"/>
      <c r="U1609" s="196"/>
      <c r="V1609" s="196"/>
      <c r="W1609" s="196"/>
      <c r="X1609" s="196"/>
      <c r="Y1609" s="196"/>
      <c r="Z1609" s="196"/>
      <c r="AA1609" s="196"/>
      <c r="AB1609" s="196"/>
      <c r="AC1609" s="115"/>
      <c r="AD1609" s="115"/>
      <c r="AE1609" s="115"/>
      <c r="AF1609" s="115"/>
      <c r="AG1609" s="115"/>
      <c r="AH1609" s="115"/>
      <c r="AI1609" s="115"/>
      <c r="AJ1609" s="115"/>
      <c r="AK1609" s="115"/>
      <c r="AL1609" s="115"/>
      <c r="AM1609" s="115"/>
    </row>
    <row r="1610" spans="1:39" x14ac:dyDescent="0.25">
      <c r="A1610" s="112"/>
      <c r="B1610" s="113"/>
      <c r="C1610" s="112"/>
      <c r="D1610" s="115"/>
      <c r="E1610" s="115"/>
      <c r="F1610" s="115"/>
      <c r="G1610" s="185"/>
      <c r="H1610" s="185"/>
      <c r="I1610" s="196"/>
      <c r="J1610" s="196"/>
      <c r="K1610" s="196"/>
      <c r="L1610" s="196"/>
      <c r="M1610" s="196"/>
      <c r="N1610" s="196"/>
      <c r="O1610" s="196"/>
      <c r="P1610" s="196"/>
      <c r="Q1610" s="196"/>
      <c r="R1610" s="196"/>
      <c r="S1610" s="196"/>
      <c r="T1610" s="196"/>
      <c r="U1610" s="196"/>
      <c r="V1610" s="196"/>
      <c r="W1610" s="196"/>
      <c r="X1610" s="196"/>
      <c r="Y1610" s="196"/>
      <c r="Z1610" s="196"/>
      <c r="AA1610" s="196"/>
      <c r="AB1610" s="196"/>
      <c r="AC1610" s="115"/>
      <c r="AD1610" s="115"/>
      <c r="AE1610" s="115"/>
      <c r="AF1610" s="115"/>
      <c r="AG1610" s="115"/>
      <c r="AH1610" s="115"/>
      <c r="AI1610" s="115"/>
      <c r="AJ1610" s="115"/>
      <c r="AK1610" s="115"/>
      <c r="AL1610" s="115"/>
      <c r="AM1610" s="115"/>
    </row>
    <row r="1611" spans="1:39" x14ac:dyDescent="0.25">
      <c r="A1611" s="112"/>
      <c r="B1611" s="113"/>
      <c r="C1611" s="112"/>
      <c r="D1611" s="115"/>
      <c r="E1611" s="115"/>
      <c r="F1611" s="115"/>
      <c r="G1611" s="185"/>
      <c r="H1611" s="185"/>
      <c r="I1611" s="196"/>
      <c r="J1611" s="196"/>
      <c r="K1611" s="196"/>
      <c r="L1611" s="196"/>
      <c r="M1611" s="196"/>
      <c r="N1611" s="196"/>
      <c r="O1611" s="196"/>
      <c r="P1611" s="196"/>
      <c r="Q1611" s="196"/>
      <c r="R1611" s="196"/>
      <c r="S1611" s="196"/>
      <c r="T1611" s="196"/>
      <c r="U1611" s="196"/>
      <c r="V1611" s="196"/>
      <c r="W1611" s="196"/>
      <c r="X1611" s="196"/>
      <c r="Y1611" s="196"/>
      <c r="Z1611" s="196"/>
      <c r="AA1611" s="196"/>
      <c r="AB1611" s="196"/>
      <c r="AC1611" s="115"/>
      <c r="AD1611" s="115"/>
      <c r="AE1611" s="115"/>
      <c r="AF1611" s="115"/>
      <c r="AG1611" s="115"/>
      <c r="AH1611" s="115"/>
      <c r="AI1611" s="115"/>
      <c r="AJ1611" s="115"/>
      <c r="AK1611" s="115"/>
      <c r="AL1611" s="115"/>
      <c r="AM1611" s="115"/>
    </row>
    <row r="1612" spans="1:39" x14ac:dyDescent="0.25">
      <c r="A1612" s="112"/>
      <c r="B1612" s="113"/>
      <c r="C1612" s="112"/>
      <c r="D1612" s="115"/>
      <c r="E1612" s="115"/>
      <c r="F1612" s="115"/>
      <c r="G1612" s="185"/>
      <c r="H1612" s="185"/>
      <c r="I1612" s="196"/>
      <c r="J1612" s="196"/>
      <c r="K1612" s="196"/>
      <c r="L1612" s="196"/>
      <c r="M1612" s="196"/>
      <c r="N1612" s="196"/>
      <c r="O1612" s="196"/>
      <c r="P1612" s="196"/>
      <c r="Q1612" s="196"/>
      <c r="R1612" s="196"/>
      <c r="S1612" s="196"/>
      <c r="T1612" s="196"/>
      <c r="U1612" s="196"/>
      <c r="V1612" s="196"/>
      <c r="W1612" s="196"/>
      <c r="X1612" s="196"/>
      <c r="Y1612" s="196"/>
      <c r="Z1612" s="196"/>
      <c r="AA1612" s="196"/>
      <c r="AB1612" s="196"/>
      <c r="AC1612" s="115"/>
      <c r="AD1612" s="115"/>
      <c r="AE1612" s="115"/>
      <c r="AF1612" s="115"/>
      <c r="AG1612" s="115"/>
      <c r="AH1612" s="115"/>
      <c r="AI1612" s="115"/>
      <c r="AJ1612" s="115"/>
      <c r="AK1612" s="115"/>
      <c r="AL1612" s="115"/>
      <c r="AM1612" s="115"/>
    </row>
    <row r="1613" spans="1:39" x14ac:dyDescent="0.25">
      <c r="A1613" s="112"/>
      <c r="B1613" s="113"/>
      <c r="C1613" s="112"/>
      <c r="D1613" s="115"/>
      <c r="E1613" s="115"/>
      <c r="F1613" s="115"/>
      <c r="G1613" s="185"/>
      <c r="H1613" s="185"/>
      <c r="I1613" s="196"/>
      <c r="J1613" s="196"/>
      <c r="K1613" s="196"/>
      <c r="L1613" s="196"/>
      <c r="M1613" s="196"/>
      <c r="N1613" s="196"/>
      <c r="O1613" s="196"/>
      <c r="P1613" s="196"/>
      <c r="Q1613" s="196"/>
      <c r="R1613" s="196"/>
      <c r="S1613" s="196"/>
      <c r="T1613" s="196"/>
      <c r="U1613" s="196"/>
      <c r="V1613" s="196"/>
      <c r="W1613" s="196"/>
      <c r="X1613" s="196"/>
      <c r="Y1613" s="196"/>
      <c r="Z1613" s="196"/>
      <c r="AA1613" s="196"/>
      <c r="AB1613" s="196"/>
      <c r="AC1613" s="115"/>
      <c r="AD1613" s="115"/>
      <c r="AE1613" s="115"/>
      <c r="AF1613" s="115"/>
      <c r="AG1613" s="115"/>
      <c r="AH1613" s="115"/>
      <c r="AI1613" s="115"/>
      <c r="AJ1613" s="115"/>
      <c r="AK1613" s="115"/>
      <c r="AL1613" s="115"/>
      <c r="AM1613" s="115"/>
    </row>
    <row r="1614" spans="1:39" x14ac:dyDescent="0.25">
      <c r="A1614" s="112"/>
      <c r="B1614" s="113"/>
      <c r="C1614" s="112"/>
      <c r="D1614" s="115"/>
      <c r="E1614" s="115"/>
      <c r="F1614" s="115"/>
      <c r="G1614" s="185"/>
      <c r="H1614" s="185"/>
      <c r="I1614" s="196"/>
      <c r="J1614" s="196"/>
      <c r="K1614" s="196"/>
      <c r="L1614" s="196"/>
      <c r="M1614" s="196"/>
      <c r="N1614" s="196"/>
      <c r="O1614" s="196"/>
      <c r="P1614" s="196"/>
      <c r="Q1614" s="196"/>
      <c r="R1614" s="196"/>
      <c r="S1614" s="196"/>
      <c r="T1614" s="196"/>
      <c r="U1614" s="196"/>
      <c r="V1614" s="196"/>
      <c r="W1614" s="196"/>
      <c r="X1614" s="196"/>
      <c r="Y1614" s="196"/>
      <c r="Z1614" s="196"/>
      <c r="AA1614" s="196"/>
      <c r="AB1614" s="196"/>
      <c r="AC1614" s="115"/>
      <c r="AD1614" s="115"/>
      <c r="AE1614" s="115"/>
      <c r="AF1614" s="115"/>
      <c r="AG1614" s="115"/>
      <c r="AH1614" s="115"/>
      <c r="AI1614" s="115"/>
      <c r="AJ1614" s="115"/>
      <c r="AK1614" s="115"/>
      <c r="AL1614" s="115"/>
      <c r="AM1614" s="115"/>
    </row>
    <row r="1615" spans="1:39" x14ac:dyDescent="0.25">
      <c r="A1615" s="112"/>
      <c r="B1615" s="113"/>
      <c r="C1615" s="112"/>
      <c r="D1615" s="115"/>
      <c r="E1615" s="115"/>
      <c r="F1615" s="115"/>
      <c r="G1615" s="185"/>
      <c r="H1615" s="185"/>
      <c r="I1615" s="196"/>
      <c r="J1615" s="196"/>
      <c r="K1615" s="196"/>
      <c r="L1615" s="196"/>
      <c r="M1615" s="196"/>
      <c r="N1615" s="196"/>
      <c r="O1615" s="196"/>
      <c r="P1615" s="196"/>
      <c r="Q1615" s="196"/>
      <c r="R1615" s="196"/>
      <c r="S1615" s="196"/>
      <c r="T1615" s="196"/>
      <c r="U1615" s="196"/>
      <c r="V1615" s="196"/>
      <c r="W1615" s="196"/>
      <c r="X1615" s="196"/>
      <c r="Y1615" s="196"/>
      <c r="Z1615" s="196"/>
      <c r="AA1615" s="196"/>
      <c r="AB1615" s="196"/>
      <c r="AC1615" s="115"/>
      <c r="AD1615" s="115"/>
      <c r="AE1615" s="115"/>
      <c r="AF1615" s="115"/>
      <c r="AG1615" s="115"/>
      <c r="AH1615" s="115"/>
      <c r="AI1615" s="115"/>
      <c r="AJ1615" s="115"/>
      <c r="AK1615" s="115"/>
      <c r="AL1615" s="115"/>
      <c r="AM1615" s="115"/>
    </row>
    <row r="1616" spans="1:39" x14ac:dyDescent="0.25">
      <c r="A1616" s="112"/>
      <c r="B1616" s="113"/>
      <c r="C1616" s="112"/>
      <c r="D1616" s="115"/>
      <c r="E1616" s="115"/>
      <c r="F1616" s="115"/>
      <c r="G1616" s="185"/>
      <c r="H1616" s="185"/>
      <c r="I1616" s="196"/>
      <c r="J1616" s="196"/>
      <c r="K1616" s="196"/>
      <c r="L1616" s="196"/>
      <c r="M1616" s="196"/>
      <c r="N1616" s="196"/>
      <c r="O1616" s="196"/>
      <c r="P1616" s="196"/>
      <c r="Q1616" s="196"/>
      <c r="R1616" s="196"/>
      <c r="S1616" s="196"/>
      <c r="T1616" s="196"/>
      <c r="U1616" s="196"/>
      <c r="V1616" s="196"/>
      <c r="W1616" s="196"/>
      <c r="X1616" s="196"/>
      <c r="Y1616" s="196"/>
      <c r="Z1616" s="196"/>
      <c r="AA1616" s="196"/>
      <c r="AB1616" s="196"/>
      <c r="AC1616" s="115"/>
      <c r="AD1616" s="115"/>
      <c r="AE1616" s="115"/>
      <c r="AF1616" s="115"/>
      <c r="AG1616" s="115"/>
      <c r="AH1616" s="115"/>
      <c r="AI1616" s="115"/>
      <c r="AJ1616" s="115"/>
      <c r="AK1616" s="115"/>
      <c r="AL1616" s="115"/>
      <c r="AM1616" s="115"/>
    </row>
    <row r="1617" spans="1:39" x14ac:dyDescent="0.25">
      <c r="A1617" s="112"/>
      <c r="B1617" s="113"/>
      <c r="C1617" s="112"/>
      <c r="D1617" s="115"/>
      <c r="E1617" s="115"/>
      <c r="F1617" s="115"/>
      <c r="G1617" s="185"/>
      <c r="H1617" s="185"/>
      <c r="I1617" s="196"/>
      <c r="J1617" s="196"/>
      <c r="K1617" s="196"/>
      <c r="L1617" s="196"/>
      <c r="M1617" s="196"/>
      <c r="N1617" s="196"/>
      <c r="O1617" s="196"/>
      <c r="P1617" s="196"/>
      <c r="Q1617" s="196"/>
      <c r="R1617" s="196"/>
      <c r="S1617" s="196"/>
      <c r="T1617" s="196"/>
      <c r="U1617" s="196"/>
      <c r="V1617" s="196"/>
      <c r="W1617" s="196"/>
      <c r="X1617" s="196"/>
      <c r="Y1617" s="196"/>
      <c r="Z1617" s="196"/>
      <c r="AA1617" s="196"/>
      <c r="AB1617" s="196"/>
      <c r="AC1617" s="115"/>
      <c r="AD1617" s="115"/>
      <c r="AE1617" s="115"/>
      <c r="AF1617" s="115"/>
      <c r="AG1617" s="115"/>
      <c r="AH1617" s="115"/>
      <c r="AI1617" s="115"/>
      <c r="AJ1617" s="115"/>
      <c r="AK1617" s="115"/>
      <c r="AL1617" s="115"/>
      <c r="AM1617" s="115"/>
    </row>
    <row r="1618" spans="1:39" x14ac:dyDescent="0.25">
      <c r="A1618" s="112"/>
      <c r="B1618" s="113"/>
      <c r="C1618" s="112"/>
      <c r="D1618" s="115"/>
      <c r="E1618" s="115"/>
      <c r="F1618" s="115"/>
      <c r="G1618" s="185"/>
      <c r="H1618" s="185"/>
      <c r="I1618" s="196"/>
      <c r="J1618" s="196"/>
      <c r="K1618" s="196"/>
      <c r="L1618" s="196"/>
      <c r="M1618" s="196"/>
      <c r="N1618" s="196"/>
      <c r="O1618" s="196"/>
      <c r="P1618" s="196"/>
      <c r="Q1618" s="196"/>
      <c r="R1618" s="196"/>
      <c r="S1618" s="196"/>
      <c r="T1618" s="196"/>
      <c r="U1618" s="196"/>
      <c r="V1618" s="196"/>
      <c r="W1618" s="196"/>
      <c r="X1618" s="196"/>
      <c r="Y1618" s="196"/>
      <c r="Z1618" s="196"/>
      <c r="AA1618" s="196"/>
      <c r="AB1618" s="196"/>
      <c r="AC1618" s="115"/>
      <c r="AD1618" s="115"/>
      <c r="AE1618" s="115"/>
      <c r="AF1618" s="115"/>
      <c r="AG1618" s="115"/>
      <c r="AH1618" s="115"/>
      <c r="AI1618" s="115"/>
      <c r="AJ1618" s="115"/>
      <c r="AK1618" s="115"/>
      <c r="AL1618" s="115"/>
      <c r="AM1618" s="115"/>
    </row>
    <row r="1619" spans="1:39" x14ac:dyDescent="0.25">
      <c r="A1619" s="112"/>
      <c r="B1619" s="113"/>
      <c r="C1619" s="112"/>
      <c r="D1619" s="115"/>
      <c r="E1619" s="115"/>
      <c r="F1619" s="115"/>
      <c r="G1619" s="185"/>
      <c r="H1619" s="185"/>
      <c r="I1619" s="196"/>
      <c r="J1619" s="196"/>
      <c r="K1619" s="196"/>
      <c r="L1619" s="196"/>
      <c r="M1619" s="196"/>
      <c r="N1619" s="196"/>
      <c r="O1619" s="196"/>
      <c r="P1619" s="196"/>
      <c r="Q1619" s="196"/>
      <c r="R1619" s="196"/>
      <c r="S1619" s="196"/>
      <c r="T1619" s="196"/>
      <c r="U1619" s="196"/>
      <c r="V1619" s="196"/>
      <c r="W1619" s="196"/>
      <c r="X1619" s="196"/>
      <c r="Y1619" s="196"/>
      <c r="Z1619" s="196"/>
      <c r="AA1619" s="196"/>
      <c r="AB1619" s="196"/>
      <c r="AC1619" s="115"/>
      <c r="AD1619" s="115"/>
      <c r="AE1619" s="115"/>
      <c r="AF1619" s="115"/>
      <c r="AG1619" s="115"/>
      <c r="AH1619" s="115"/>
      <c r="AI1619" s="115"/>
      <c r="AJ1619" s="115"/>
      <c r="AK1619" s="115"/>
      <c r="AL1619" s="115"/>
      <c r="AM1619" s="115"/>
    </row>
    <row r="1620" spans="1:39" x14ac:dyDescent="0.25">
      <c r="A1620" s="112"/>
      <c r="B1620" s="113"/>
      <c r="C1620" s="112"/>
      <c r="D1620" s="115"/>
      <c r="E1620" s="115"/>
      <c r="F1620" s="115"/>
      <c r="G1620" s="185"/>
      <c r="H1620" s="185"/>
      <c r="I1620" s="196"/>
      <c r="J1620" s="196"/>
      <c r="K1620" s="196"/>
      <c r="L1620" s="196"/>
      <c r="M1620" s="196"/>
      <c r="N1620" s="196"/>
      <c r="O1620" s="196"/>
      <c r="P1620" s="196"/>
      <c r="Q1620" s="196"/>
      <c r="R1620" s="196"/>
      <c r="S1620" s="196"/>
      <c r="T1620" s="196"/>
      <c r="U1620" s="196"/>
      <c r="V1620" s="196"/>
      <c r="W1620" s="196"/>
      <c r="X1620" s="196"/>
      <c r="Y1620" s="196"/>
      <c r="Z1620" s="196"/>
      <c r="AA1620" s="196"/>
      <c r="AB1620" s="196"/>
      <c r="AC1620" s="115"/>
      <c r="AD1620" s="115"/>
      <c r="AE1620" s="115"/>
      <c r="AF1620" s="115"/>
      <c r="AG1620" s="115"/>
      <c r="AH1620" s="115"/>
      <c r="AI1620" s="115"/>
      <c r="AJ1620" s="115"/>
      <c r="AK1620" s="115"/>
      <c r="AL1620" s="115"/>
      <c r="AM1620" s="115"/>
    </row>
    <row r="1621" spans="1:39" x14ac:dyDescent="0.25">
      <c r="A1621" s="112"/>
      <c r="B1621" s="113"/>
      <c r="C1621" s="112"/>
      <c r="D1621" s="115"/>
      <c r="E1621" s="115"/>
      <c r="F1621" s="115"/>
      <c r="G1621" s="185"/>
      <c r="H1621" s="185"/>
      <c r="I1621" s="196"/>
      <c r="J1621" s="196"/>
      <c r="K1621" s="196"/>
      <c r="L1621" s="196"/>
      <c r="M1621" s="196"/>
      <c r="N1621" s="196"/>
      <c r="O1621" s="196"/>
      <c r="P1621" s="196"/>
      <c r="Q1621" s="196"/>
      <c r="R1621" s="196"/>
      <c r="S1621" s="196"/>
      <c r="T1621" s="196"/>
      <c r="U1621" s="196"/>
      <c r="V1621" s="196"/>
      <c r="W1621" s="196"/>
      <c r="X1621" s="196"/>
      <c r="Y1621" s="196"/>
      <c r="Z1621" s="196"/>
      <c r="AA1621" s="196"/>
      <c r="AB1621" s="196"/>
      <c r="AC1621" s="115"/>
      <c r="AD1621" s="115"/>
      <c r="AE1621" s="115"/>
      <c r="AF1621" s="115"/>
      <c r="AG1621" s="115"/>
      <c r="AH1621" s="115"/>
      <c r="AI1621" s="115"/>
      <c r="AJ1621" s="115"/>
      <c r="AK1621" s="115"/>
      <c r="AL1621" s="115"/>
      <c r="AM1621" s="115"/>
    </row>
    <row r="1622" spans="1:39" x14ac:dyDescent="0.25">
      <c r="A1622" s="112"/>
      <c r="B1622" s="113"/>
      <c r="C1622" s="112"/>
      <c r="D1622" s="115"/>
      <c r="E1622" s="115"/>
      <c r="F1622" s="115"/>
      <c r="G1622" s="185"/>
      <c r="H1622" s="185"/>
      <c r="I1622" s="196"/>
      <c r="J1622" s="196"/>
      <c r="K1622" s="196"/>
      <c r="L1622" s="196"/>
      <c r="M1622" s="196"/>
      <c r="N1622" s="196"/>
      <c r="O1622" s="196"/>
      <c r="P1622" s="196"/>
      <c r="Q1622" s="196"/>
      <c r="R1622" s="196"/>
      <c r="S1622" s="196"/>
      <c r="T1622" s="196"/>
      <c r="U1622" s="196"/>
      <c r="V1622" s="196"/>
      <c r="W1622" s="196"/>
      <c r="X1622" s="196"/>
      <c r="Y1622" s="196"/>
      <c r="Z1622" s="196"/>
      <c r="AA1622" s="196"/>
      <c r="AB1622" s="196"/>
      <c r="AC1622" s="115"/>
      <c r="AD1622" s="115"/>
      <c r="AE1622" s="115"/>
      <c r="AF1622" s="115"/>
      <c r="AG1622" s="115"/>
      <c r="AH1622" s="115"/>
      <c r="AI1622" s="115"/>
      <c r="AJ1622" s="115"/>
      <c r="AK1622" s="115"/>
      <c r="AL1622" s="115"/>
      <c r="AM1622" s="115"/>
    </row>
    <row r="1623" spans="1:39" x14ac:dyDescent="0.25">
      <c r="A1623" s="112"/>
      <c r="B1623" s="113"/>
      <c r="C1623" s="112"/>
      <c r="D1623" s="115"/>
      <c r="E1623" s="115"/>
      <c r="F1623" s="115"/>
      <c r="G1623" s="185"/>
      <c r="H1623" s="185"/>
      <c r="I1623" s="196"/>
      <c r="J1623" s="196"/>
      <c r="K1623" s="196"/>
      <c r="L1623" s="196"/>
      <c r="M1623" s="196"/>
      <c r="N1623" s="196"/>
      <c r="O1623" s="196"/>
      <c r="P1623" s="196"/>
      <c r="Q1623" s="196"/>
      <c r="R1623" s="196"/>
      <c r="S1623" s="196"/>
      <c r="T1623" s="196"/>
      <c r="U1623" s="196"/>
      <c r="V1623" s="196"/>
      <c r="W1623" s="196"/>
      <c r="X1623" s="196"/>
      <c r="Y1623" s="196"/>
      <c r="Z1623" s="196"/>
      <c r="AA1623" s="196"/>
      <c r="AB1623" s="196"/>
      <c r="AC1623" s="115"/>
      <c r="AD1623" s="115"/>
      <c r="AE1623" s="115"/>
      <c r="AF1623" s="115"/>
      <c r="AG1623" s="115"/>
      <c r="AH1623" s="115"/>
      <c r="AI1623" s="115"/>
      <c r="AJ1623" s="115"/>
      <c r="AK1623" s="115"/>
      <c r="AL1623" s="115"/>
      <c r="AM1623" s="115"/>
    </row>
    <row r="1624" spans="1:39" x14ac:dyDescent="0.25">
      <c r="A1624" s="112"/>
      <c r="B1624" s="113"/>
      <c r="C1624" s="112"/>
      <c r="D1624" s="115"/>
      <c r="E1624" s="115"/>
      <c r="F1624" s="115"/>
      <c r="G1624" s="185"/>
      <c r="H1624" s="185"/>
      <c r="I1624" s="196"/>
      <c r="J1624" s="196"/>
      <c r="K1624" s="196"/>
      <c r="L1624" s="196"/>
      <c r="M1624" s="196"/>
      <c r="N1624" s="196"/>
      <c r="O1624" s="196"/>
      <c r="P1624" s="196"/>
      <c r="Q1624" s="196"/>
      <c r="R1624" s="196"/>
      <c r="S1624" s="196"/>
      <c r="T1624" s="196"/>
      <c r="U1624" s="196"/>
      <c r="V1624" s="196"/>
      <c r="W1624" s="196"/>
      <c r="X1624" s="196"/>
      <c r="Y1624" s="196"/>
      <c r="Z1624" s="196"/>
      <c r="AA1624" s="196"/>
      <c r="AB1624" s="196"/>
      <c r="AC1624" s="115"/>
      <c r="AD1624" s="115"/>
      <c r="AE1624" s="115"/>
      <c r="AF1624" s="115"/>
      <c r="AG1624" s="115"/>
      <c r="AH1624" s="115"/>
      <c r="AI1624" s="115"/>
      <c r="AJ1624" s="115"/>
      <c r="AK1624" s="115"/>
      <c r="AL1624" s="115"/>
      <c r="AM1624" s="115"/>
    </row>
    <row r="1625" spans="1:39" x14ac:dyDescent="0.25">
      <c r="A1625" s="112"/>
      <c r="B1625" s="113"/>
      <c r="C1625" s="112"/>
      <c r="D1625" s="115"/>
      <c r="E1625" s="115"/>
      <c r="F1625" s="115"/>
      <c r="G1625" s="185"/>
      <c r="H1625" s="185"/>
      <c r="I1625" s="196"/>
      <c r="J1625" s="196"/>
      <c r="K1625" s="196"/>
      <c r="L1625" s="196"/>
      <c r="M1625" s="196"/>
      <c r="N1625" s="196"/>
      <c r="O1625" s="196"/>
      <c r="P1625" s="196"/>
      <c r="Q1625" s="196"/>
      <c r="R1625" s="196"/>
      <c r="S1625" s="196"/>
      <c r="T1625" s="196"/>
      <c r="U1625" s="196"/>
      <c r="V1625" s="196"/>
      <c r="W1625" s="196"/>
      <c r="X1625" s="196"/>
      <c r="Y1625" s="196"/>
      <c r="Z1625" s="196"/>
      <c r="AA1625" s="196"/>
      <c r="AB1625" s="196"/>
      <c r="AC1625" s="115"/>
      <c r="AD1625" s="115"/>
      <c r="AE1625" s="115"/>
      <c r="AF1625" s="115"/>
      <c r="AG1625" s="115"/>
      <c r="AH1625" s="115"/>
      <c r="AI1625" s="115"/>
      <c r="AJ1625" s="115"/>
      <c r="AK1625" s="115"/>
      <c r="AL1625" s="115"/>
      <c r="AM1625" s="115"/>
    </row>
    <row r="1626" spans="1:39" x14ac:dyDescent="0.25">
      <c r="A1626" s="112"/>
      <c r="B1626" s="113"/>
      <c r="C1626" s="112"/>
      <c r="D1626" s="115"/>
      <c r="E1626" s="115"/>
      <c r="F1626" s="115"/>
      <c r="G1626" s="185"/>
      <c r="H1626" s="185"/>
      <c r="I1626" s="196"/>
      <c r="J1626" s="196"/>
      <c r="K1626" s="196"/>
      <c r="L1626" s="196"/>
      <c r="M1626" s="196"/>
      <c r="N1626" s="196"/>
      <c r="O1626" s="196"/>
      <c r="P1626" s="196"/>
      <c r="Q1626" s="196"/>
      <c r="R1626" s="196"/>
      <c r="S1626" s="196"/>
      <c r="T1626" s="196"/>
      <c r="U1626" s="196"/>
      <c r="V1626" s="196"/>
      <c r="W1626" s="196"/>
      <c r="X1626" s="196"/>
      <c r="Y1626" s="196"/>
      <c r="Z1626" s="196"/>
      <c r="AA1626" s="196"/>
      <c r="AB1626" s="196"/>
      <c r="AC1626" s="115"/>
      <c r="AD1626" s="115"/>
      <c r="AE1626" s="115"/>
      <c r="AF1626" s="115"/>
      <c r="AG1626" s="115"/>
      <c r="AH1626" s="115"/>
      <c r="AI1626" s="115"/>
      <c r="AJ1626" s="115"/>
      <c r="AK1626" s="115"/>
      <c r="AL1626" s="115"/>
      <c r="AM1626" s="115"/>
    </row>
    <row r="1627" spans="1:39" x14ac:dyDescent="0.25">
      <c r="A1627" s="112"/>
      <c r="B1627" s="113"/>
      <c r="C1627" s="112"/>
      <c r="D1627" s="115"/>
      <c r="E1627" s="115"/>
      <c r="F1627" s="115"/>
      <c r="G1627" s="185"/>
      <c r="H1627" s="185"/>
      <c r="I1627" s="196"/>
      <c r="J1627" s="196"/>
      <c r="K1627" s="196"/>
      <c r="L1627" s="196"/>
      <c r="M1627" s="196"/>
      <c r="N1627" s="196"/>
      <c r="O1627" s="196"/>
      <c r="P1627" s="196"/>
      <c r="Q1627" s="196"/>
      <c r="R1627" s="196"/>
      <c r="S1627" s="196"/>
      <c r="T1627" s="196"/>
      <c r="U1627" s="196"/>
      <c r="V1627" s="196"/>
      <c r="W1627" s="196"/>
      <c r="X1627" s="196"/>
      <c r="Y1627" s="196"/>
      <c r="Z1627" s="196"/>
      <c r="AA1627" s="196"/>
      <c r="AB1627" s="196"/>
      <c r="AC1627" s="115"/>
      <c r="AD1627" s="115"/>
      <c r="AE1627" s="115"/>
      <c r="AF1627" s="115"/>
      <c r="AG1627" s="115"/>
      <c r="AH1627" s="115"/>
      <c r="AI1627" s="115"/>
      <c r="AJ1627" s="115"/>
      <c r="AK1627" s="115"/>
      <c r="AL1627" s="115"/>
      <c r="AM1627" s="115"/>
    </row>
    <row r="1628" spans="1:39" x14ac:dyDescent="0.25">
      <c r="A1628" s="112"/>
      <c r="B1628" s="113"/>
      <c r="C1628" s="112"/>
      <c r="D1628" s="115"/>
      <c r="E1628" s="115"/>
      <c r="F1628" s="115"/>
      <c r="G1628" s="185"/>
      <c r="H1628" s="185"/>
      <c r="I1628" s="196"/>
      <c r="J1628" s="196"/>
      <c r="K1628" s="196"/>
      <c r="L1628" s="196"/>
      <c r="M1628" s="196"/>
      <c r="N1628" s="196"/>
      <c r="O1628" s="196"/>
      <c r="P1628" s="196"/>
      <c r="Q1628" s="196"/>
      <c r="R1628" s="196"/>
      <c r="S1628" s="196"/>
      <c r="T1628" s="196"/>
      <c r="U1628" s="196"/>
      <c r="V1628" s="196"/>
      <c r="W1628" s="196"/>
      <c r="X1628" s="196"/>
      <c r="Y1628" s="196"/>
      <c r="Z1628" s="196"/>
      <c r="AA1628" s="196"/>
      <c r="AB1628" s="196"/>
      <c r="AC1628" s="115"/>
      <c r="AD1628" s="115"/>
      <c r="AE1628" s="115"/>
      <c r="AF1628" s="115"/>
      <c r="AG1628" s="115"/>
      <c r="AH1628" s="115"/>
      <c r="AI1628" s="115"/>
      <c r="AJ1628" s="115"/>
      <c r="AK1628" s="115"/>
      <c r="AL1628" s="115"/>
      <c r="AM1628" s="115"/>
    </row>
    <row r="1629" spans="1:39" x14ac:dyDescent="0.25">
      <c r="A1629" s="112"/>
      <c r="B1629" s="113"/>
      <c r="C1629" s="112"/>
      <c r="D1629" s="115"/>
      <c r="E1629" s="115"/>
      <c r="F1629" s="115"/>
      <c r="G1629" s="185"/>
      <c r="H1629" s="185"/>
      <c r="I1629" s="196"/>
      <c r="J1629" s="196"/>
      <c r="K1629" s="196"/>
      <c r="L1629" s="196"/>
      <c r="M1629" s="196"/>
      <c r="N1629" s="196"/>
      <c r="O1629" s="196"/>
      <c r="P1629" s="196"/>
      <c r="Q1629" s="196"/>
      <c r="R1629" s="196"/>
      <c r="S1629" s="196"/>
      <c r="T1629" s="196"/>
      <c r="U1629" s="196"/>
      <c r="V1629" s="196"/>
      <c r="W1629" s="196"/>
      <c r="X1629" s="196"/>
      <c r="Y1629" s="196"/>
      <c r="Z1629" s="196"/>
      <c r="AA1629" s="196"/>
      <c r="AB1629" s="196"/>
      <c r="AC1629" s="115"/>
      <c r="AD1629" s="115"/>
      <c r="AE1629" s="115"/>
      <c r="AF1629" s="115"/>
      <c r="AG1629" s="115"/>
      <c r="AH1629" s="115"/>
      <c r="AI1629" s="115"/>
      <c r="AJ1629" s="115"/>
      <c r="AK1629" s="115"/>
      <c r="AL1629" s="115"/>
      <c r="AM1629" s="115"/>
    </row>
    <row r="1630" spans="1:39" x14ac:dyDescent="0.25">
      <c r="A1630" s="112"/>
      <c r="B1630" s="113"/>
      <c r="C1630" s="112"/>
      <c r="D1630" s="115"/>
      <c r="E1630" s="115"/>
      <c r="F1630" s="115"/>
      <c r="G1630" s="185"/>
      <c r="H1630" s="185"/>
      <c r="I1630" s="196"/>
      <c r="J1630" s="196"/>
      <c r="K1630" s="196"/>
      <c r="L1630" s="196"/>
      <c r="M1630" s="196"/>
      <c r="N1630" s="196"/>
      <c r="O1630" s="196"/>
      <c r="P1630" s="196"/>
      <c r="Q1630" s="196"/>
      <c r="R1630" s="196"/>
      <c r="S1630" s="196"/>
      <c r="T1630" s="196"/>
      <c r="U1630" s="196"/>
      <c r="V1630" s="196"/>
      <c r="W1630" s="196"/>
      <c r="X1630" s="196"/>
      <c r="Y1630" s="196"/>
      <c r="Z1630" s="196"/>
      <c r="AA1630" s="196"/>
      <c r="AB1630" s="196"/>
      <c r="AC1630" s="115"/>
      <c r="AD1630" s="115"/>
      <c r="AE1630" s="115"/>
      <c r="AF1630" s="115"/>
      <c r="AG1630" s="115"/>
      <c r="AH1630" s="115"/>
      <c r="AI1630" s="115"/>
      <c r="AJ1630" s="115"/>
      <c r="AK1630" s="115"/>
      <c r="AL1630" s="115"/>
      <c r="AM1630" s="115"/>
    </row>
    <row r="1631" spans="1:39" x14ac:dyDescent="0.25">
      <c r="A1631" s="112"/>
      <c r="B1631" s="113"/>
      <c r="C1631" s="112"/>
      <c r="D1631" s="115"/>
      <c r="E1631" s="115"/>
      <c r="F1631" s="115"/>
      <c r="G1631" s="185"/>
      <c r="H1631" s="185"/>
      <c r="I1631" s="196"/>
      <c r="J1631" s="196"/>
      <c r="K1631" s="196"/>
      <c r="L1631" s="196"/>
      <c r="M1631" s="196"/>
      <c r="N1631" s="196"/>
      <c r="O1631" s="196"/>
      <c r="P1631" s="196"/>
      <c r="Q1631" s="196"/>
      <c r="R1631" s="196"/>
      <c r="S1631" s="196"/>
      <c r="T1631" s="196"/>
      <c r="U1631" s="196"/>
      <c r="V1631" s="196"/>
      <c r="W1631" s="196"/>
      <c r="X1631" s="196"/>
      <c r="Y1631" s="196"/>
      <c r="Z1631" s="196"/>
      <c r="AA1631" s="196"/>
      <c r="AB1631" s="196"/>
      <c r="AC1631" s="115"/>
      <c r="AD1631" s="115"/>
      <c r="AE1631" s="115"/>
      <c r="AF1631" s="115"/>
      <c r="AG1631" s="115"/>
      <c r="AH1631" s="115"/>
      <c r="AI1631" s="115"/>
      <c r="AJ1631" s="115"/>
      <c r="AK1631" s="115"/>
      <c r="AL1631" s="115"/>
      <c r="AM1631" s="115"/>
    </row>
    <row r="1632" spans="1:39" x14ac:dyDescent="0.25">
      <c r="A1632" s="112"/>
      <c r="B1632" s="113"/>
      <c r="C1632" s="112"/>
      <c r="D1632" s="115"/>
      <c r="E1632" s="115"/>
      <c r="F1632" s="115"/>
      <c r="G1632" s="185"/>
      <c r="H1632" s="185"/>
      <c r="I1632" s="196"/>
      <c r="J1632" s="196"/>
      <c r="K1632" s="196"/>
      <c r="L1632" s="196"/>
      <c r="M1632" s="196"/>
      <c r="N1632" s="196"/>
      <c r="O1632" s="196"/>
      <c r="P1632" s="196"/>
      <c r="Q1632" s="196"/>
      <c r="R1632" s="196"/>
      <c r="S1632" s="196"/>
      <c r="T1632" s="196"/>
      <c r="U1632" s="196"/>
      <c r="V1632" s="196"/>
      <c r="W1632" s="196"/>
      <c r="X1632" s="196"/>
      <c r="Y1632" s="196"/>
      <c r="Z1632" s="196"/>
      <c r="AA1632" s="196"/>
      <c r="AB1632" s="196"/>
      <c r="AC1632" s="115"/>
      <c r="AD1632" s="115"/>
      <c r="AE1632" s="115"/>
      <c r="AF1632" s="115"/>
      <c r="AG1632" s="115"/>
      <c r="AH1632" s="115"/>
      <c r="AI1632" s="115"/>
      <c r="AJ1632" s="115"/>
      <c r="AK1632" s="115"/>
      <c r="AL1632" s="115"/>
      <c r="AM1632" s="115"/>
    </row>
    <row r="1633" spans="1:39" x14ac:dyDescent="0.25">
      <c r="A1633" s="112"/>
      <c r="B1633" s="113"/>
      <c r="C1633" s="112"/>
      <c r="D1633" s="115"/>
      <c r="E1633" s="115"/>
      <c r="F1633" s="115"/>
      <c r="G1633" s="185"/>
      <c r="H1633" s="185"/>
      <c r="I1633" s="196"/>
      <c r="J1633" s="196"/>
      <c r="K1633" s="196"/>
      <c r="L1633" s="196"/>
      <c r="M1633" s="196"/>
      <c r="N1633" s="196"/>
      <c r="O1633" s="196"/>
      <c r="P1633" s="196"/>
      <c r="Q1633" s="196"/>
      <c r="R1633" s="196"/>
      <c r="S1633" s="196"/>
      <c r="T1633" s="196"/>
      <c r="U1633" s="196"/>
      <c r="V1633" s="196"/>
      <c r="W1633" s="196"/>
      <c r="X1633" s="196"/>
      <c r="Y1633" s="196"/>
      <c r="Z1633" s="196"/>
      <c r="AA1633" s="196"/>
      <c r="AB1633" s="196"/>
      <c r="AC1633" s="115"/>
      <c r="AD1633" s="115"/>
      <c r="AE1633" s="115"/>
      <c r="AF1633" s="115"/>
      <c r="AG1633" s="115"/>
      <c r="AH1633" s="115"/>
      <c r="AI1633" s="115"/>
      <c r="AJ1633" s="115"/>
      <c r="AK1633" s="115"/>
      <c r="AL1633" s="115"/>
      <c r="AM1633" s="115"/>
    </row>
    <row r="1634" spans="1:39" x14ac:dyDescent="0.25">
      <c r="A1634" s="112"/>
      <c r="B1634" s="113"/>
      <c r="C1634" s="112"/>
      <c r="D1634" s="115"/>
      <c r="E1634" s="115"/>
      <c r="F1634" s="115"/>
      <c r="G1634" s="185"/>
      <c r="H1634" s="185"/>
      <c r="I1634" s="196"/>
      <c r="J1634" s="196"/>
      <c r="K1634" s="196"/>
      <c r="L1634" s="196"/>
      <c r="M1634" s="196"/>
      <c r="N1634" s="196"/>
      <c r="O1634" s="196"/>
      <c r="P1634" s="196"/>
      <c r="Q1634" s="196"/>
      <c r="R1634" s="196"/>
      <c r="S1634" s="196"/>
      <c r="T1634" s="196"/>
      <c r="U1634" s="196"/>
      <c r="V1634" s="196"/>
      <c r="W1634" s="196"/>
      <c r="X1634" s="196"/>
      <c r="Y1634" s="196"/>
      <c r="Z1634" s="196"/>
      <c r="AA1634" s="196"/>
      <c r="AB1634" s="196"/>
      <c r="AC1634" s="115"/>
      <c r="AD1634" s="115"/>
      <c r="AE1634" s="115"/>
      <c r="AF1634" s="115"/>
      <c r="AG1634" s="115"/>
      <c r="AH1634" s="115"/>
      <c r="AI1634" s="115"/>
      <c r="AJ1634" s="115"/>
      <c r="AK1634" s="115"/>
      <c r="AL1634" s="115"/>
      <c r="AM1634" s="115"/>
    </row>
    <row r="1635" spans="1:39" x14ac:dyDescent="0.25">
      <c r="A1635" s="112"/>
      <c r="B1635" s="113"/>
      <c r="C1635" s="112"/>
      <c r="D1635" s="115"/>
      <c r="E1635" s="115"/>
      <c r="F1635" s="115"/>
      <c r="G1635" s="185"/>
      <c r="H1635" s="185"/>
      <c r="I1635" s="196"/>
      <c r="J1635" s="196"/>
      <c r="K1635" s="196"/>
      <c r="L1635" s="196"/>
      <c r="M1635" s="196"/>
      <c r="N1635" s="196"/>
      <c r="O1635" s="196"/>
      <c r="P1635" s="196"/>
      <c r="Q1635" s="196"/>
      <c r="R1635" s="196"/>
      <c r="S1635" s="196"/>
      <c r="T1635" s="196"/>
      <c r="U1635" s="196"/>
      <c r="V1635" s="196"/>
      <c r="W1635" s="196"/>
      <c r="X1635" s="196"/>
      <c r="Y1635" s="196"/>
      <c r="Z1635" s="196"/>
      <c r="AA1635" s="196"/>
      <c r="AB1635" s="196"/>
      <c r="AC1635" s="115"/>
      <c r="AD1635" s="115"/>
      <c r="AE1635" s="115"/>
      <c r="AF1635" s="115"/>
      <c r="AG1635" s="115"/>
      <c r="AH1635" s="115"/>
      <c r="AI1635" s="115"/>
      <c r="AJ1635" s="115"/>
      <c r="AK1635" s="115"/>
      <c r="AL1635" s="115"/>
      <c r="AM1635" s="115"/>
    </row>
    <row r="1636" spans="1:39" x14ac:dyDescent="0.25">
      <c r="A1636" s="112"/>
      <c r="B1636" s="113"/>
      <c r="C1636" s="112"/>
      <c r="D1636" s="115"/>
      <c r="E1636" s="115"/>
      <c r="F1636" s="115"/>
      <c r="G1636" s="185"/>
      <c r="H1636" s="185"/>
      <c r="I1636" s="196"/>
      <c r="J1636" s="196"/>
      <c r="K1636" s="196"/>
      <c r="L1636" s="196"/>
      <c r="M1636" s="196"/>
      <c r="N1636" s="196"/>
      <c r="O1636" s="196"/>
      <c r="P1636" s="196"/>
      <c r="Q1636" s="196"/>
      <c r="R1636" s="196"/>
      <c r="S1636" s="196"/>
      <c r="T1636" s="196"/>
      <c r="U1636" s="196"/>
      <c r="V1636" s="196"/>
      <c r="W1636" s="196"/>
      <c r="X1636" s="196"/>
      <c r="Y1636" s="196"/>
      <c r="Z1636" s="196"/>
      <c r="AA1636" s="196"/>
      <c r="AB1636" s="196"/>
      <c r="AC1636" s="115"/>
      <c r="AD1636" s="115"/>
      <c r="AE1636" s="115"/>
      <c r="AF1636" s="115"/>
      <c r="AG1636" s="115"/>
      <c r="AH1636" s="115"/>
      <c r="AI1636" s="115"/>
      <c r="AJ1636" s="115"/>
      <c r="AK1636" s="115"/>
      <c r="AL1636" s="115"/>
      <c r="AM1636" s="115"/>
    </row>
    <row r="1637" spans="1:39" x14ac:dyDescent="0.25">
      <c r="A1637" s="112"/>
      <c r="B1637" s="113"/>
      <c r="C1637" s="112"/>
      <c r="D1637" s="115"/>
      <c r="E1637" s="115"/>
      <c r="F1637" s="115"/>
      <c r="G1637" s="185"/>
      <c r="H1637" s="185"/>
      <c r="I1637" s="196"/>
      <c r="J1637" s="196"/>
      <c r="K1637" s="196"/>
      <c r="L1637" s="196"/>
      <c r="M1637" s="196"/>
      <c r="N1637" s="196"/>
      <c r="O1637" s="196"/>
      <c r="P1637" s="196"/>
      <c r="Q1637" s="196"/>
      <c r="R1637" s="196"/>
      <c r="S1637" s="196"/>
      <c r="T1637" s="196"/>
      <c r="U1637" s="196"/>
      <c r="V1637" s="196"/>
      <c r="W1637" s="196"/>
      <c r="X1637" s="196"/>
      <c r="Y1637" s="196"/>
      <c r="Z1637" s="196"/>
      <c r="AA1637" s="196"/>
      <c r="AB1637" s="196"/>
      <c r="AC1637" s="115"/>
      <c r="AD1637" s="115"/>
      <c r="AE1637" s="115"/>
      <c r="AF1637" s="115"/>
      <c r="AG1637" s="115"/>
      <c r="AH1637" s="115"/>
      <c r="AI1637" s="115"/>
      <c r="AJ1637" s="115"/>
      <c r="AK1637" s="115"/>
      <c r="AL1637" s="115"/>
      <c r="AM1637" s="115"/>
    </row>
    <row r="1638" spans="1:39" x14ac:dyDescent="0.25">
      <c r="A1638" s="112"/>
      <c r="B1638" s="113"/>
      <c r="C1638" s="112"/>
      <c r="D1638" s="115"/>
      <c r="E1638" s="115"/>
      <c r="F1638" s="115"/>
      <c r="G1638" s="185"/>
      <c r="H1638" s="185"/>
      <c r="I1638" s="196"/>
      <c r="J1638" s="196"/>
      <c r="K1638" s="196"/>
      <c r="L1638" s="196"/>
      <c r="M1638" s="196"/>
      <c r="N1638" s="196"/>
      <c r="O1638" s="196"/>
      <c r="P1638" s="196"/>
      <c r="Q1638" s="196"/>
      <c r="R1638" s="196"/>
      <c r="S1638" s="196"/>
      <c r="T1638" s="196"/>
      <c r="U1638" s="196"/>
      <c r="V1638" s="196"/>
      <c r="W1638" s="196"/>
      <c r="X1638" s="196"/>
      <c r="Y1638" s="196"/>
      <c r="Z1638" s="196"/>
      <c r="AA1638" s="196"/>
      <c r="AB1638" s="196"/>
      <c r="AC1638" s="115"/>
      <c r="AD1638" s="115"/>
      <c r="AE1638" s="115"/>
      <c r="AF1638" s="115"/>
      <c r="AG1638" s="115"/>
      <c r="AH1638" s="115"/>
      <c r="AI1638" s="115"/>
      <c r="AJ1638" s="115"/>
      <c r="AK1638" s="115"/>
      <c r="AL1638" s="115"/>
      <c r="AM1638" s="115"/>
    </row>
    <row r="1639" spans="1:39" x14ac:dyDescent="0.25">
      <c r="A1639" s="112"/>
      <c r="B1639" s="113"/>
      <c r="C1639" s="112"/>
      <c r="D1639" s="115"/>
      <c r="E1639" s="115"/>
      <c r="F1639" s="115"/>
      <c r="G1639" s="185"/>
      <c r="H1639" s="185"/>
      <c r="I1639" s="196"/>
      <c r="J1639" s="196"/>
      <c r="K1639" s="196"/>
      <c r="L1639" s="196"/>
      <c r="M1639" s="196"/>
      <c r="N1639" s="196"/>
      <c r="O1639" s="196"/>
      <c r="P1639" s="196"/>
      <c r="Q1639" s="196"/>
      <c r="R1639" s="196"/>
      <c r="S1639" s="196"/>
      <c r="T1639" s="196"/>
      <c r="U1639" s="196"/>
      <c r="V1639" s="196"/>
      <c r="W1639" s="196"/>
      <c r="X1639" s="196"/>
      <c r="Y1639" s="196"/>
      <c r="Z1639" s="196"/>
      <c r="AA1639" s="196"/>
      <c r="AB1639" s="196"/>
      <c r="AC1639" s="115"/>
      <c r="AD1639" s="115"/>
      <c r="AE1639" s="115"/>
      <c r="AF1639" s="115"/>
      <c r="AG1639" s="115"/>
      <c r="AH1639" s="115"/>
      <c r="AI1639" s="115"/>
      <c r="AJ1639" s="115"/>
      <c r="AK1639" s="115"/>
      <c r="AL1639" s="115"/>
      <c r="AM1639" s="115"/>
    </row>
    <row r="1640" spans="1:39" x14ac:dyDescent="0.25">
      <c r="A1640" s="112"/>
      <c r="B1640" s="113"/>
      <c r="C1640" s="112"/>
      <c r="D1640" s="115"/>
      <c r="E1640" s="115"/>
      <c r="F1640" s="115"/>
      <c r="G1640" s="185"/>
      <c r="H1640" s="185"/>
      <c r="I1640" s="196"/>
      <c r="J1640" s="196"/>
      <c r="K1640" s="196"/>
      <c r="L1640" s="196"/>
      <c r="M1640" s="196"/>
      <c r="N1640" s="196"/>
      <c r="O1640" s="196"/>
      <c r="P1640" s="196"/>
      <c r="Q1640" s="196"/>
      <c r="R1640" s="196"/>
      <c r="S1640" s="196"/>
      <c r="T1640" s="196"/>
      <c r="U1640" s="196"/>
      <c r="V1640" s="196"/>
      <c r="W1640" s="196"/>
      <c r="X1640" s="196"/>
      <c r="Y1640" s="196"/>
      <c r="Z1640" s="196"/>
      <c r="AA1640" s="196"/>
      <c r="AB1640" s="196"/>
      <c r="AC1640" s="115"/>
      <c r="AD1640" s="115"/>
      <c r="AE1640" s="115"/>
      <c r="AF1640" s="115"/>
      <c r="AG1640" s="115"/>
      <c r="AH1640" s="115"/>
      <c r="AI1640" s="115"/>
      <c r="AJ1640" s="115"/>
      <c r="AK1640" s="115"/>
      <c r="AL1640" s="115"/>
      <c r="AM1640" s="115"/>
    </row>
    <row r="1641" spans="1:39" x14ac:dyDescent="0.25">
      <c r="A1641" s="112"/>
      <c r="B1641" s="113"/>
      <c r="C1641" s="112"/>
      <c r="D1641" s="115"/>
      <c r="E1641" s="115"/>
      <c r="F1641" s="115"/>
      <c r="G1641" s="185"/>
      <c r="H1641" s="185"/>
      <c r="I1641" s="196"/>
      <c r="J1641" s="196"/>
      <c r="K1641" s="196"/>
      <c r="L1641" s="196"/>
      <c r="M1641" s="196"/>
      <c r="N1641" s="196"/>
      <c r="O1641" s="196"/>
      <c r="P1641" s="196"/>
      <c r="Q1641" s="196"/>
      <c r="R1641" s="196"/>
      <c r="S1641" s="196"/>
      <c r="T1641" s="196"/>
      <c r="U1641" s="196"/>
      <c r="V1641" s="196"/>
      <c r="W1641" s="196"/>
      <c r="X1641" s="196"/>
      <c r="Y1641" s="196"/>
      <c r="Z1641" s="196"/>
      <c r="AA1641" s="196"/>
      <c r="AB1641" s="196"/>
      <c r="AC1641" s="115"/>
      <c r="AD1641" s="115"/>
      <c r="AE1641" s="115"/>
      <c r="AF1641" s="115"/>
      <c r="AG1641" s="115"/>
      <c r="AH1641" s="115"/>
      <c r="AI1641" s="115"/>
      <c r="AJ1641" s="115"/>
      <c r="AK1641" s="115"/>
      <c r="AL1641" s="115"/>
      <c r="AM1641" s="115"/>
    </row>
    <row r="1642" spans="1:39" x14ac:dyDescent="0.25">
      <c r="A1642" s="112"/>
      <c r="B1642" s="113"/>
      <c r="C1642" s="112"/>
      <c r="D1642" s="115"/>
      <c r="E1642" s="115"/>
      <c r="F1642" s="115"/>
      <c r="G1642" s="185"/>
      <c r="H1642" s="185"/>
      <c r="I1642" s="196"/>
      <c r="J1642" s="196"/>
      <c r="K1642" s="196"/>
      <c r="L1642" s="196"/>
      <c r="M1642" s="196"/>
      <c r="N1642" s="196"/>
      <c r="O1642" s="196"/>
      <c r="P1642" s="196"/>
      <c r="Q1642" s="196"/>
      <c r="R1642" s="196"/>
      <c r="S1642" s="196"/>
      <c r="T1642" s="196"/>
      <c r="U1642" s="196"/>
      <c r="V1642" s="196"/>
      <c r="W1642" s="196"/>
      <c r="X1642" s="196"/>
      <c r="Y1642" s="196"/>
      <c r="Z1642" s="196"/>
      <c r="AA1642" s="196"/>
      <c r="AB1642" s="196"/>
      <c r="AC1642" s="115"/>
      <c r="AD1642" s="115"/>
      <c r="AE1642" s="115"/>
      <c r="AF1642" s="115"/>
      <c r="AG1642" s="115"/>
      <c r="AH1642" s="115"/>
      <c r="AI1642" s="115"/>
      <c r="AJ1642" s="115"/>
      <c r="AK1642" s="115"/>
      <c r="AL1642" s="115"/>
      <c r="AM1642" s="115"/>
    </row>
    <row r="1643" spans="1:39" x14ac:dyDescent="0.25">
      <c r="A1643" s="112"/>
      <c r="B1643" s="113"/>
      <c r="C1643" s="112"/>
      <c r="D1643" s="115"/>
      <c r="E1643" s="115"/>
      <c r="F1643" s="115"/>
      <c r="G1643" s="185"/>
      <c r="H1643" s="185"/>
      <c r="I1643" s="196"/>
      <c r="J1643" s="196"/>
      <c r="K1643" s="196"/>
      <c r="L1643" s="196"/>
      <c r="M1643" s="196"/>
      <c r="N1643" s="196"/>
      <c r="O1643" s="196"/>
      <c r="P1643" s="196"/>
      <c r="Q1643" s="196"/>
      <c r="R1643" s="196"/>
      <c r="S1643" s="196"/>
      <c r="T1643" s="196"/>
      <c r="U1643" s="196"/>
      <c r="V1643" s="196"/>
      <c r="W1643" s="196"/>
      <c r="X1643" s="196"/>
      <c r="Y1643" s="196"/>
      <c r="Z1643" s="196"/>
      <c r="AA1643" s="196"/>
      <c r="AB1643" s="196"/>
      <c r="AC1643" s="115"/>
      <c r="AD1643" s="115"/>
      <c r="AE1643" s="115"/>
      <c r="AF1643" s="115"/>
      <c r="AG1643" s="115"/>
      <c r="AH1643" s="115"/>
      <c r="AI1643" s="115"/>
      <c r="AJ1643" s="115"/>
      <c r="AK1643" s="115"/>
      <c r="AL1643" s="115"/>
      <c r="AM1643" s="115"/>
    </row>
    <row r="1644" spans="1:39" x14ac:dyDescent="0.25">
      <c r="A1644" s="112"/>
      <c r="B1644" s="113"/>
      <c r="C1644" s="112"/>
      <c r="D1644" s="115"/>
      <c r="E1644" s="115"/>
      <c r="F1644" s="115"/>
      <c r="G1644" s="185"/>
      <c r="H1644" s="185"/>
      <c r="I1644" s="196"/>
      <c r="J1644" s="196"/>
      <c r="K1644" s="196"/>
      <c r="L1644" s="196"/>
      <c r="M1644" s="196"/>
      <c r="N1644" s="196"/>
      <c r="O1644" s="196"/>
      <c r="P1644" s="196"/>
      <c r="Q1644" s="196"/>
      <c r="R1644" s="196"/>
      <c r="S1644" s="196"/>
      <c r="T1644" s="196"/>
      <c r="U1644" s="196"/>
      <c r="V1644" s="196"/>
      <c r="W1644" s="196"/>
      <c r="X1644" s="196"/>
      <c r="Y1644" s="196"/>
      <c r="Z1644" s="196"/>
      <c r="AA1644" s="196"/>
      <c r="AB1644" s="196"/>
      <c r="AC1644" s="115"/>
      <c r="AD1644" s="115"/>
      <c r="AE1644" s="115"/>
      <c r="AF1644" s="115"/>
      <c r="AG1644" s="115"/>
      <c r="AH1644" s="115"/>
      <c r="AI1644" s="115"/>
      <c r="AJ1644" s="115"/>
      <c r="AK1644" s="115"/>
      <c r="AL1644" s="115"/>
      <c r="AM1644" s="115"/>
    </row>
    <row r="1645" spans="1:39" x14ac:dyDescent="0.25">
      <c r="A1645" s="112"/>
      <c r="B1645" s="113"/>
      <c r="C1645" s="112"/>
      <c r="D1645" s="115"/>
      <c r="E1645" s="115"/>
      <c r="F1645" s="115"/>
      <c r="G1645" s="185"/>
      <c r="H1645" s="185"/>
      <c r="I1645" s="196"/>
      <c r="J1645" s="196"/>
      <c r="K1645" s="196"/>
      <c r="L1645" s="196"/>
      <c r="M1645" s="196"/>
      <c r="N1645" s="196"/>
      <c r="O1645" s="196"/>
      <c r="P1645" s="196"/>
      <c r="Q1645" s="196"/>
      <c r="R1645" s="196"/>
      <c r="S1645" s="196"/>
      <c r="T1645" s="196"/>
      <c r="U1645" s="196"/>
      <c r="V1645" s="196"/>
      <c r="W1645" s="196"/>
      <c r="X1645" s="196"/>
      <c r="Y1645" s="196"/>
      <c r="Z1645" s="196"/>
      <c r="AA1645" s="196"/>
      <c r="AB1645" s="196"/>
      <c r="AC1645" s="115"/>
      <c r="AD1645" s="115"/>
      <c r="AE1645" s="115"/>
      <c r="AF1645" s="115"/>
      <c r="AG1645" s="115"/>
      <c r="AH1645" s="115"/>
      <c r="AI1645" s="115"/>
      <c r="AJ1645" s="115"/>
      <c r="AK1645" s="115"/>
      <c r="AL1645" s="115"/>
      <c r="AM1645" s="115"/>
    </row>
    <row r="1646" spans="1:39" x14ac:dyDescent="0.25">
      <c r="A1646" s="112"/>
      <c r="B1646" s="113"/>
      <c r="C1646" s="112"/>
      <c r="D1646" s="115"/>
      <c r="E1646" s="115"/>
      <c r="F1646" s="115"/>
      <c r="G1646" s="185"/>
      <c r="H1646" s="185"/>
      <c r="I1646" s="196"/>
      <c r="J1646" s="196"/>
      <c r="K1646" s="196"/>
      <c r="L1646" s="196"/>
      <c r="M1646" s="196"/>
      <c r="N1646" s="196"/>
      <c r="O1646" s="196"/>
      <c r="P1646" s="196"/>
      <c r="Q1646" s="196"/>
      <c r="R1646" s="196"/>
      <c r="S1646" s="196"/>
      <c r="T1646" s="196"/>
      <c r="U1646" s="196"/>
      <c r="V1646" s="196"/>
      <c r="W1646" s="196"/>
      <c r="X1646" s="196"/>
      <c r="Y1646" s="196"/>
      <c r="Z1646" s="196"/>
      <c r="AA1646" s="196"/>
      <c r="AB1646" s="196"/>
      <c r="AC1646" s="115"/>
      <c r="AD1646" s="115"/>
      <c r="AE1646" s="115"/>
      <c r="AF1646" s="115"/>
      <c r="AG1646" s="115"/>
      <c r="AH1646" s="115"/>
      <c r="AI1646" s="115"/>
      <c r="AJ1646" s="115"/>
      <c r="AK1646" s="115"/>
      <c r="AL1646" s="115"/>
      <c r="AM1646" s="115"/>
    </row>
    <row r="1647" spans="1:39" x14ac:dyDescent="0.25">
      <c r="A1647" s="112"/>
      <c r="B1647" s="113"/>
      <c r="C1647" s="112"/>
      <c r="D1647" s="115"/>
      <c r="E1647" s="115"/>
      <c r="F1647" s="115"/>
      <c r="G1647" s="185"/>
      <c r="H1647" s="185"/>
      <c r="I1647" s="196"/>
      <c r="J1647" s="196"/>
      <c r="K1647" s="196"/>
      <c r="L1647" s="196"/>
      <c r="M1647" s="196"/>
      <c r="N1647" s="196"/>
      <c r="O1647" s="196"/>
      <c r="P1647" s="196"/>
      <c r="Q1647" s="196"/>
      <c r="R1647" s="196"/>
      <c r="S1647" s="196"/>
      <c r="T1647" s="196"/>
      <c r="U1647" s="196"/>
      <c r="V1647" s="196"/>
      <c r="W1647" s="196"/>
      <c r="X1647" s="196"/>
      <c r="Y1647" s="196"/>
      <c r="Z1647" s="196"/>
      <c r="AA1647" s="196"/>
      <c r="AB1647" s="196"/>
      <c r="AC1647" s="115"/>
      <c r="AD1647" s="115"/>
      <c r="AE1647" s="115"/>
      <c r="AF1647" s="115"/>
      <c r="AG1647" s="115"/>
      <c r="AH1647" s="115"/>
      <c r="AI1647" s="115"/>
      <c r="AJ1647" s="115"/>
      <c r="AK1647" s="115"/>
      <c r="AL1647" s="115"/>
      <c r="AM1647" s="115"/>
    </row>
    <row r="1648" spans="1:39" x14ac:dyDescent="0.25">
      <c r="A1648" s="112"/>
      <c r="B1648" s="113"/>
      <c r="C1648" s="112"/>
      <c r="D1648" s="115"/>
      <c r="E1648" s="115"/>
      <c r="F1648" s="115"/>
      <c r="G1648" s="185"/>
      <c r="H1648" s="185"/>
      <c r="I1648" s="196"/>
      <c r="J1648" s="196"/>
      <c r="K1648" s="196"/>
      <c r="L1648" s="196"/>
      <c r="M1648" s="196"/>
      <c r="N1648" s="196"/>
      <c r="O1648" s="196"/>
      <c r="P1648" s="196"/>
      <c r="Q1648" s="196"/>
      <c r="R1648" s="196"/>
      <c r="S1648" s="196"/>
      <c r="T1648" s="196"/>
      <c r="U1648" s="196"/>
      <c r="V1648" s="196"/>
      <c r="W1648" s="196"/>
      <c r="X1648" s="196"/>
      <c r="Y1648" s="196"/>
      <c r="Z1648" s="196"/>
      <c r="AA1648" s="196"/>
      <c r="AB1648" s="196"/>
      <c r="AC1648" s="115"/>
      <c r="AD1648" s="115"/>
      <c r="AE1648" s="115"/>
      <c r="AF1648" s="115"/>
      <c r="AG1648" s="115"/>
      <c r="AH1648" s="115"/>
      <c r="AI1648" s="115"/>
      <c r="AJ1648" s="115"/>
      <c r="AK1648" s="115"/>
      <c r="AL1648" s="115"/>
      <c r="AM1648" s="115"/>
    </row>
    <row r="1649" spans="1:39" x14ac:dyDescent="0.25">
      <c r="A1649" s="112"/>
      <c r="B1649" s="113"/>
      <c r="C1649" s="112"/>
      <c r="D1649" s="115"/>
      <c r="E1649" s="115"/>
      <c r="F1649" s="115"/>
      <c r="G1649" s="185"/>
      <c r="H1649" s="185"/>
      <c r="I1649" s="196"/>
      <c r="J1649" s="196"/>
      <c r="K1649" s="196"/>
      <c r="L1649" s="196"/>
      <c r="M1649" s="196"/>
      <c r="N1649" s="196"/>
      <c r="O1649" s="196"/>
      <c r="P1649" s="196"/>
      <c r="Q1649" s="196"/>
      <c r="R1649" s="196"/>
      <c r="S1649" s="196"/>
      <c r="T1649" s="196"/>
      <c r="U1649" s="196"/>
      <c r="V1649" s="196"/>
      <c r="W1649" s="196"/>
      <c r="X1649" s="196"/>
      <c r="Y1649" s="196"/>
      <c r="Z1649" s="196"/>
      <c r="AA1649" s="196"/>
      <c r="AB1649" s="196"/>
      <c r="AC1649" s="115"/>
      <c r="AD1649" s="115"/>
      <c r="AE1649" s="115"/>
      <c r="AF1649" s="115"/>
      <c r="AG1649" s="115"/>
      <c r="AH1649" s="115"/>
      <c r="AI1649" s="115"/>
      <c r="AJ1649" s="115"/>
      <c r="AK1649" s="115"/>
      <c r="AL1649" s="115"/>
      <c r="AM1649" s="115"/>
    </row>
    <row r="1650" spans="1:39" x14ac:dyDescent="0.25">
      <c r="A1650" s="112"/>
      <c r="B1650" s="113"/>
      <c r="C1650" s="112"/>
      <c r="D1650" s="115"/>
      <c r="E1650" s="115"/>
      <c r="F1650" s="115"/>
      <c r="G1650" s="185"/>
      <c r="H1650" s="185"/>
      <c r="I1650" s="196"/>
      <c r="J1650" s="196"/>
      <c r="K1650" s="196"/>
      <c r="L1650" s="196"/>
      <c r="M1650" s="196"/>
      <c r="N1650" s="196"/>
      <c r="O1650" s="196"/>
      <c r="P1650" s="196"/>
      <c r="Q1650" s="196"/>
      <c r="R1650" s="196"/>
      <c r="S1650" s="196"/>
      <c r="T1650" s="196"/>
      <c r="U1650" s="196"/>
      <c r="V1650" s="196"/>
      <c r="W1650" s="196"/>
      <c r="X1650" s="196"/>
      <c r="Y1650" s="196"/>
      <c r="Z1650" s="196"/>
      <c r="AA1650" s="196"/>
      <c r="AB1650" s="196"/>
      <c r="AC1650" s="115"/>
      <c r="AD1650" s="115"/>
      <c r="AE1650" s="115"/>
      <c r="AF1650" s="115"/>
      <c r="AG1650" s="115"/>
      <c r="AH1650" s="115"/>
      <c r="AI1650" s="115"/>
      <c r="AJ1650" s="115"/>
      <c r="AK1650" s="115"/>
      <c r="AL1650" s="115"/>
      <c r="AM1650" s="115"/>
    </row>
    <row r="1651" spans="1:39" x14ac:dyDescent="0.25">
      <c r="A1651" s="112"/>
      <c r="B1651" s="113"/>
      <c r="C1651" s="112"/>
      <c r="D1651" s="115"/>
      <c r="E1651" s="115"/>
      <c r="F1651" s="115"/>
      <c r="G1651" s="185"/>
      <c r="H1651" s="185"/>
      <c r="I1651" s="196"/>
      <c r="J1651" s="196"/>
      <c r="K1651" s="196"/>
      <c r="L1651" s="196"/>
      <c r="M1651" s="196"/>
      <c r="N1651" s="196"/>
      <c r="O1651" s="196"/>
      <c r="P1651" s="196"/>
      <c r="Q1651" s="196"/>
      <c r="R1651" s="196"/>
      <c r="S1651" s="196"/>
      <c r="T1651" s="196"/>
      <c r="U1651" s="196"/>
      <c r="V1651" s="196"/>
      <c r="W1651" s="196"/>
      <c r="X1651" s="196"/>
      <c r="Y1651" s="196"/>
      <c r="Z1651" s="196"/>
      <c r="AA1651" s="196"/>
      <c r="AB1651" s="196"/>
      <c r="AC1651" s="115"/>
      <c r="AD1651" s="115"/>
      <c r="AE1651" s="115"/>
      <c r="AF1651" s="115"/>
      <c r="AG1651" s="115"/>
      <c r="AH1651" s="115"/>
      <c r="AI1651" s="115"/>
      <c r="AJ1651" s="115"/>
      <c r="AK1651" s="115"/>
      <c r="AL1651" s="115"/>
      <c r="AM1651" s="115"/>
    </row>
    <row r="1652" spans="1:39" x14ac:dyDescent="0.25">
      <c r="A1652" s="112"/>
      <c r="B1652" s="113"/>
      <c r="C1652" s="112"/>
      <c r="D1652" s="115"/>
      <c r="E1652" s="115"/>
      <c r="F1652" s="115"/>
      <c r="G1652" s="185"/>
      <c r="H1652" s="185"/>
      <c r="I1652" s="196"/>
      <c r="J1652" s="196"/>
      <c r="K1652" s="196"/>
      <c r="L1652" s="196"/>
      <c r="M1652" s="196"/>
      <c r="N1652" s="196"/>
      <c r="O1652" s="196"/>
      <c r="P1652" s="196"/>
      <c r="Q1652" s="196"/>
      <c r="R1652" s="196"/>
      <c r="S1652" s="196"/>
      <c r="T1652" s="196"/>
      <c r="U1652" s="196"/>
      <c r="V1652" s="196"/>
      <c r="W1652" s="196"/>
      <c r="X1652" s="196"/>
      <c r="Y1652" s="196"/>
      <c r="Z1652" s="196"/>
      <c r="AA1652" s="196"/>
      <c r="AB1652" s="196"/>
      <c r="AC1652" s="115"/>
      <c r="AD1652" s="115"/>
      <c r="AE1652" s="115"/>
      <c r="AF1652" s="115"/>
      <c r="AG1652" s="115"/>
      <c r="AH1652" s="115"/>
      <c r="AI1652" s="115"/>
      <c r="AJ1652" s="115"/>
      <c r="AK1652" s="115"/>
      <c r="AL1652" s="115"/>
      <c r="AM1652" s="115"/>
    </row>
    <row r="1653" spans="1:39" x14ac:dyDescent="0.25">
      <c r="A1653" s="112"/>
      <c r="B1653" s="113"/>
      <c r="C1653" s="112"/>
      <c r="D1653" s="115"/>
      <c r="E1653" s="115"/>
      <c r="F1653" s="115"/>
      <c r="G1653" s="185"/>
      <c r="H1653" s="185"/>
      <c r="I1653" s="196"/>
      <c r="J1653" s="196"/>
      <c r="K1653" s="196"/>
      <c r="L1653" s="196"/>
      <c r="M1653" s="196"/>
      <c r="N1653" s="196"/>
      <c r="O1653" s="196"/>
      <c r="P1653" s="196"/>
      <c r="Q1653" s="196"/>
      <c r="R1653" s="196"/>
      <c r="S1653" s="196"/>
      <c r="T1653" s="196"/>
      <c r="U1653" s="196"/>
      <c r="V1653" s="196"/>
      <c r="W1653" s="196"/>
      <c r="X1653" s="196"/>
      <c r="Y1653" s="196"/>
      <c r="Z1653" s="196"/>
      <c r="AA1653" s="196"/>
      <c r="AB1653" s="196"/>
      <c r="AC1653" s="115"/>
      <c r="AD1653" s="115"/>
      <c r="AE1653" s="115"/>
      <c r="AF1653" s="115"/>
      <c r="AG1653" s="115"/>
      <c r="AH1653" s="115"/>
      <c r="AI1653" s="115"/>
      <c r="AJ1653" s="115"/>
      <c r="AK1653" s="115"/>
      <c r="AL1653" s="115"/>
      <c r="AM1653" s="115"/>
    </row>
    <row r="1654" spans="1:39" x14ac:dyDescent="0.25">
      <c r="A1654" s="112"/>
      <c r="B1654" s="113"/>
      <c r="C1654" s="112"/>
      <c r="D1654" s="115"/>
      <c r="E1654" s="115"/>
      <c r="F1654" s="115"/>
      <c r="G1654" s="185"/>
      <c r="H1654" s="185"/>
      <c r="I1654" s="196"/>
      <c r="J1654" s="196"/>
      <c r="K1654" s="196"/>
      <c r="L1654" s="196"/>
      <c r="M1654" s="196"/>
      <c r="N1654" s="196"/>
      <c r="O1654" s="196"/>
      <c r="P1654" s="196"/>
      <c r="Q1654" s="196"/>
      <c r="R1654" s="196"/>
      <c r="S1654" s="196"/>
      <c r="T1654" s="196"/>
      <c r="U1654" s="196"/>
      <c r="V1654" s="196"/>
      <c r="W1654" s="196"/>
      <c r="X1654" s="196"/>
      <c r="Y1654" s="196"/>
      <c r="Z1654" s="196"/>
      <c r="AA1654" s="196"/>
      <c r="AB1654" s="196"/>
      <c r="AC1654" s="115"/>
      <c r="AD1654" s="115"/>
      <c r="AE1654" s="115"/>
      <c r="AF1654" s="115"/>
      <c r="AG1654" s="115"/>
      <c r="AH1654" s="115"/>
      <c r="AI1654" s="115"/>
      <c r="AJ1654" s="115"/>
      <c r="AK1654" s="115"/>
      <c r="AL1654" s="115"/>
      <c r="AM1654" s="115"/>
    </row>
    <row r="1655" spans="1:39" x14ac:dyDescent="0.25">
      <c r="A1655" s="112"/>
      <c r="B1655" s="113"/>
      <c r="C1655" s="112"/>
      <c r="D1655" s="115"/>
      <c r="E1655" s="115"/>
      <c r="F1655" s="115"/>
      <c r="G1655" s="185"/>
      <c r="H1655" s="185"/>
      <c r="I1655" s="196"/>
      <c r="J1655" s="196"/>
      <c r="K1655" s="196"/>
      <c r="L1655" s="196"/>
      <c r="M1655" s="196"/>
      <c r="N1655" s="196"/>
      <c r="O1655" s="196"/>
      <c r="P1655" s="196"/>
      <c r="Q1655" s="196"/>
      <c r="R1655" s="196"/>
      <c r="S1655" s="196"/>
      <c r="T1655" s="196"/>
      <c r="U1655" s="196"/>
      <c r="V1655" s="196"/>
      <c r="W1655" s="196"/>
      <c r="X1655" s="196"/>
      <c r="Y1655" s="196"/>
      <c r="Z1655" s="196"/>
      <c r="AA1655" s="196"/>
      <c r="AB1655" s="196"/>
      <c r="AC1655" s="115"/>
      <c r="AD1655" s="115"/>
      <c r="AE1655" s="115"/>
      <c r="AF1655" s="115"/>
      <c r="AG1655" s="115"/>
      <c r="AH1655" s="115"/>
      <c r="AI1655" s="115"/>
      <c r="AJ1655" s="115"/>
      <c r="AK1655" s="115"/>
      <c r="AL1655" s="115"/>
      <c r="AM1655" s="115"/>
    </row>
    <row r="1656" spans="1:39" x14ac:dyDescent="0.25">
      <c r="A1656" s="112"/>
      <c r="B1656" s="113"/>
      <c r="C1656" s="112"/>
      <c r="D1656" s="115"/>
      <c r="E1656" s="115"/>
      <c r="F1656" s="115"/>
      <c r="G1656" s="185"/>
      <c r="H1656" s="185"/>
      <c r="I1656" s="196"/>
      <c r="J1656" s="196"/>
      <c r="K1656" s="196"/>
      <c r="L1656" s="196"/>
      <c r="M1656" s="196"/>
      <c r="N1656" s="196"/>
      <c r="O1656" s="196"/>
      <c r="P1656" s="196"/>
      <c r="Q1656" s="196"/>
      <c r="R1656" s="196"/>
      <c r="S1656" s="196"/>
      <c r="T1656" s="196"/>
      <c r="U1656" s="196"/>
      <c r="V1656" s="196"/>
      <c r="W1656" s="196"/>
      <c r="X1656" s="196"/>
      <c r="Y1656" s="196"/>
      <c r="Z1656" s="196"/>
      <c r="AA1656" s="196"/>
      <c r="AB1656" s="196"/>
      <c r="AC1656" s="115"/>
      <c r="AD1656" s="115"/>
      <c r="AE1656" s="115"/>
      <c r="AF1656" s="115"/>
      <c r="AG1656" s="115"/>
      <c r="AH1656" s="115"/>
      <c r="AI1656" s="115"/>
      <c r="AJ1656" s="115"/>
      <c r="AK1656" s="115"/>
      <c r="AL1656" s="115"/>
      <c r="AM1656" s="115"/>
    </row>
    <row r="1657" spans="1:39" x14ac:dyDescent="0.25">
      <c r="A1657" s="112"/>
      <c r="B1657" s="113"/>
      <c r="C1657" s="112"/>
      <c r="D1657" s="115"/>
      <c r="E1657" s="115"/>
      <c r="F1657" s="115"/>
      <c r="G1657" s="185"/>
      <c r="H1657" s="185"/>
      <c r="I1657" s="196"/>
      <c r="J1657" s="196"/>
      <c r="K1657" s="196"/>
      <c r="L1657" s="196"/>
      <c r="M1657" s="196"/>
      <c r="N1657" s="196"/>
      <c r="O1657" s="196"/>
      <c r="P1657" s="196"/>
      <c r="Q1657" s="196"/>
      <c r="R1657" s="196"/>
      <c r="S1657" s="196"/>
      <c r="T1657" s="196"/>
      <c r="U1657" s="196"/>
      <c r="V1657" s="196"/>
      <c r="W1657" s="196"/>
      <c r="X1657" s="196"/>
      <c r="Y1657" s="196"/>
      <c r="Z1657" s="196"/>
      <c r="AA1657" s="196"/>
      <c r="AB1657" s="196"/>
      <c r="AC1657" s="115"/>
      <c r="AD1657" s="115"/>
      <c r="AE1657" s="115"/>
      <c r="AF1657" s="115"/>
      <c r="AG1657" s="115"/>
      <c r="AH1657" s="115"/>
      <c r="AI1657" s="115"/>
      <c r="AJ1657" s="115"/>
      <c r="AK1657" s="115"/>
      <c r="AL1657" s="115"/>
      <c r="AM1657" s="115"/>
    </row>
    <row r="1658" spans="1:39" x14ac:dyDescent="0.25">
      <c r="A1658" s="112"/>
      <c r="B1658" s="113"/>
      <c r="C1658" s="112"/>
      <c r="D1658" s="115"/>
      <c r="E1658" s="115"/>
      <c r="F1658" s="115"/>
      <c r="G1658" s="185"/>
      <c r="H1658" s="185"/>
      <c r="I1658" s="196"/>
      <c r="J1658" s="196"/>
      <c r="K1658" s="196"/>
      <c r="L1658" s="196"/>
      <c r="M1658" s="196"/>
      <c r="N1658" s="196"/>
      <c r="O1658" s="196"/>
      <c r="P1658" s="196"/>
      <c r="Q1658" s="196"/>
      <c r="R1658" s="196"/>
      <c r="S1658" s="196"/>
      <c r="T1658" s="196"/>
      <c r="U1658" s="196"/>
      <c r="V1658" s="196"/>
      <c r="W1658" s="196"/>
      <c r="X1658" s="196"/>
      <c r="Y1658" s="196"/>
      <c r="Z1658" s="196"/>
      <c r="AA1658" s="196"/>
      <c r="AB1658" s="196"/>
      <c r="AC1658" s="115"/>
      <c r="AD1658" s="115"/>
      <c r="AE1658" s="115"/>
      <c r="AF1658" s="115"/>
      <c r="AG1658" s="115"/>
      <c r="AH1658" s="115"/>
      <c r="AI1658" s="115"/>
      <c r="AJ1658" s="115"/>
      <c r="AK1658" s="115"/>
      <c r="AL1658" s="115"/>
      <c r="AM1658" s="115"/>
    </row>
    <row r="1659" spans="1:39" x14ac:dyDescent="0.25">
      <c r="A1659" s="112"/>
      <c r="B1659" s="113"/>
      <c r="C1659" s="112"/>
      <c r="D1659" s="115"/>
      <c r="E1659" s="115"/>
      <c r="F1659" s="115"/>
      <c r="G1659" s="185"/>
      <c r="H1659" s="185"/>
      <c r="I1659" s="196"/>
      <c r="J1659" s="196"/>
      <c r="K1659" s="196"/>
      <c r="L1659" s="196"/>
      <c r="M1659" s="196"/>
      <c r="N1659" s="196"/>
      <c r="O1659" s="196"/>
      <c r="P1659" s="196"/>
      <c r="Q1659" s="196"/>
      <c r="R1659" s="196"/>
      <c r="S1659" s="196"/>
      <c r="T1659" s="196"/>
      <c r="U1659" s="196"/>
      <c r="V1659" s="196"/>
      <c r="W1659" s="196"/>
      <c r="X1659" s="196"/>
      <c r="Y1659" s="196"/>
      <c r="Z1659" s="196"/>
      <c r="AA1659" s="196"/>
      <c r="AB1659" s="196"/>
      <c r="AC1659" s="115"/>
      <c r="AD1659" s="115"/>
      <c r="AE1659" s="115"/>
      <c r="AF1659" s="115"/>
      <c r="AG1659" s="115"/>
      <c r="AH1659" s="115"/>
      <c r="AI1659" s="115"/>
      <c r="AJ1659" s="115"/>
      <c r="AK1659" s="115"/>
      <c r="AL1659" s="115"/>
      <c r="AM1659" s="115"/>
    </row>
    <row r="1660" spans="1:39" x14ac:dyDescent="0.25">
      <c r="A1660" s="112"/>
      <c r="B1660" s="113"/>
      <c r="C1660" s="112"/>
      <c r="D1660" s="115"/>
      <c r="E1660" s="115"/>
      <c r="F1660" s="115"/>
      <c r="G1660" s="185"/>
      <c r="H1660" s="185"/>
      <c r="I1660" s="196"/>
      <c r="J1660" s="196"/>
      <c r="K1660" s="196"/>
      <c r="L1660" s="196"/>
      <c r="M1660" s="196"/>
      <c r="N1660" s="196"/>
      <c r="O1660" s="196"/>
      <c r="P1660" s="196"/>
      <c r="Q1660" s="196"/>
      <c r="R1660" s="196"/>
      <c r="S1660" s="196"/>
      <c r="T1660" s="196"/>
      <c r="U1660" s="196"/>
      <c r="V1660" s="196"/>
      <c r="W1660" s="196"/>
      <c r="X1660" s="196"/>
      <c r="Y1660" s="196"/>
      <c r="Z1660" s="196"/>
      <c r="AA1660" s="196"/>
      <c r="AB1660" s="196"/>
      <c r="AC1660" s="115"/>
      <c r="AD1660" s="115"/>
      <c r="AE1660" s="115"/>
      <c r="AF1660" s="115"/>
      <c r="AG1660" s="115"/>
      <c r="AH1660" s="115"/>
      <c r="AI1660" s="115"/>
      <c r="AJ1660" s="115"/>
      <c r="AK1660" s="115"/>
      <c r="AL1660" s="115"/>
      <c r="AM1660" s="115"/>
    </row>
    <row r="1661" spans="1:39" x14ac:dyDescent="0.25">
      <c r="A1661" s="112"/>
      <c r="B1661" s="113"/>
      <c r="C1661" s="112"/>
      <c r="D1661" s="115"/>
      <c r="E1661" s="115"/>
      <c r="F1661" s="115"/>
      <c r="G1661" s="185"/>
      <c r="H1661" s="185"/>
      <c r="I1661" s="196"/>
      <c r="J1661" s="196"/>
      <c r="K1661" s="196"/>
      <c r="L1661" s="196"/>
      <c r="M1661" s="196"/>
      <c r="N1661" s="196"/>
      <c r="O1661" s="196"/>
      <c r="P1661" s="196"/>
      <c r="Q1661" s="196"/>
      <c r="R1661" s="196"/>
      <c r="S1661" s="196"/>
      <c r="T1661" s="196"/>
      <c r="U1661" s="196"/>
      <c r="V1661" s="196"/>
      <c r="W1661" s="196"/>
      <c r="X1661" s="196"/>
      <c r="Y1661" s="196"/>
      <c r="Z1661" s="196"/>
      <c r="AA1661" s="196"/>
      <c r="AB1661" s="196"/>
      <c r="AC1661" s="115"/>
      <c r="AD1661" s="115"/>
      <c r="AE1661" s="115"/>
      <c r="AF1661" s="115"/>
      <c r="AG1661" s="115"/>
      <c r="AH1661" s="115"/>
      <c r="AI1661" s="115"/>
      <c r="AJ1661" s="115"/>
      <c r="AK1661" s="115"/>
      <c r="AL1661" s="115"/>
      <c r="AM1661" s="115"/>
    </row>
    <row r="1662" spans="1:39" x14ac:dyDescent="0.25">
      <c r="A1662" s="112"/>
      <c r="B1662" s="113"/>
      <c r="C1662" s="112"/>
      <c r="D1662" s="115"/>
      <c r="E1662" s="115"/>
      <c r="F1662" s="115"/>
      <c r="G1662" s="185"/>
      <c r="H1662" s="185"/>
      <c r="I1662" s="196"/>
      <c r="J1662" s="196"/>
      <c r="K1662" s="196"/>
      <c r="L1662" s="196"/>
      <c r="M1662" s="196"/>
      <c r="N1662" s="196"/>
      <c r="O1662" s="196"/>
      <c r="P1662" s="196"/>
      <c r="Q1662" s="196"/>
      <c r="R1662" s="196"/>
      <c r="S1662" s="196"/>
      <c r="T1662" s="196"/>
      <c r="U1662" s="196"/>
      <c r="V1662" s="196"/>
      <c r="W1662" s="196"/>
      <c r="X1662" s="196"/>
      <c r="Y1662" s="196"/>
      <c r="Z1662" s="196"/>
      <c r="AA1662" s="196"/>
      <c r="AB1662" s="196"/>
      <c r="AC1662" s="115"/>
      <c r="AD1662" s="115"/>
      <c r="AE1662" s="115"/>
      <c r="AF1662" s="115"/>
      <c r="AG1662" s="115"/>
      <c r="AH1662" s="115"/>
      <c r="AI1662" s="115"/>
      <c r="AJ1662" s="115"/>
      <c r="AK1662" s="115"/>
      <c r="AL1662" s="115"/>
      <c r="AM1662" s="115"/>
    </row>
    <row r="1663" spans="1:39" x14ac:dyDescent="0.25">
      <c r="A1663" s="112"/>
      <c r="B1663" s="113"/>
      <c r="C1663" s="112"/>
      <c r="D1663" s="115"/>
      <c r="E1663" s="115"/>
      <c r="F1663" s="115"/>
      <c r="G1663" s="185"/>
      <c r="H1663" s="185"/>
      <c r="I1663" s="196"/>
      <c r="J1663" s="196"/>
      <c r="K1663" s="196"/>
      <c r="L1663" s="196"/>
      <c r="M1663" s="196"/>
      <c r="N1663" s="196"/>
      <c r="O1663" s="196"/>
      <c r="P1663" s="196"/>
      <c r="Q1663" s="196"/>
      <c r="R1663" s="196"/>
      <c r="S1663" s="196"/>
      <c r="T1663" s="196"/>
      <c r="U1663" s="196"/>
      <c r="V1663" s="196"/>
      <c r="W1663" s="196"/>
      <c r="X1663" s="196"/>
      <c r="Y1663" s="196"/>
      <c r="Z1663" s="196"/>
      <c r="AA1663" s="196"/>
      <c r="AB1663" s="196"/>
      <c r="AC1663" s="115"/>
      <c r="AD1663" s="115"/>
      <c r="AE1663" s="115"/>
      <c r="AF1663" s="115"/>
      <c r="AG1663" s="115"/>
      <c r="AH1663" s="115"/>
      <c r="AI1663" s="115"/>
      <c r="AJ1663" s="115"/>
      <c r="AK1663" s="115"/>
      <c r="AL1663" s="115"/>
      <c r="AM1663" s="115"/>
    </row>
    <row r="1664" spans="1:39" x14ac:dyDescent="0.25">
      <c r="A1664" s="112"/>
      <c r="B1664" s="113"/>
      <c r="C1664" s="112"/>
      <c r="D1664" s="115"/>
      <c r="E1664" s="115"/>
      <c r="F1664" s="115"/>
      <c r="G1664" s="185"/>
      <c r="H1664" s="185"/>
      <c r="I1664" s="196"/>
      <c r="J1664" s="196"/>
      <c r="K1664" s="196"/>
      <c r="L1664" s="196"/>
      <c r="M1664" s="196"/>
      <c r="N1664" s="196"/>
      <c r="O1664" s="196"/>
      <c r="P1664" s="196"/>
      <c r="Q1664" s="196"/>
      <c r="R1664" s="196"/>
      <c r="S1664" s="196"/>
      <c r="T1664" s="196"/>
      <c r="U1664" s="196"/>
      <c r="V1664" s="196"/>
      <c r="W1664" s="196"/>
      <c r="X1664" s="196"/>
      <c r="Y1664" s="196"/>
      <c r="Z1664" s="196"/>
      <c r="AA1664" s="196"/>
      <c r="AB1664" s="196"/>
      <c r="AC1664" s="115"/>
      <c r="AD1664" s="115"/>
      <c r="AE1664" s="115"/>
      <c r="AF1664" s="115"/>
      <c r="AG1664" s="115"/>
      <c r="AH1664" s="115"/>
      <c r="AI1664" s="115"/>
      <c r="AJ1664" s="115"/>
      <c r="AK1664" s="115"/>
      <c r="AL1664" s="115"/>
      <c r="AM1664" s="115"/>
    </row>
    <row r="1665" spans="1:39" x14ac:dyDescent="0.25">
      <c r="A1665" s="112"/>
      <c r="B1665" s="113"/>
      <c r="C1665" s="112"/>
      <c r="D1665" s="115"/>
      <c r="E1665" s="115"/>
      <c r="F1665" s="115"/>
      <c r="G1665" s="185"/>
      <c r="H1665" s="185"/>
      <c r="I1665" s="196"/>
      <c r="J1665" s="196"/>
      <c r="K1665" s="196"/>
      <c r="L1665" s="196"/>
      <c r="M1665" s="196"/>
      <c r="N1665" s="196"/>
      <c r="O1665" s="196"/>
      <c r="P1665" s="196"/>
      <c r="Q1665" s="196"/>
      <c r="R1665" s="196"/>
      <c r="S1665" s="196"/>
      <c r="T1665" s="196"/>
      <c r="U1665" s="196"/>
      <c r="V1665" s="196"/>
      <c r="W1665" s="196"/>
      <c r="X1665" s="196"/>
      <c r="Y1665" s="196"/>
      <c r="Z1665" s="196"/>
      <c r="AA1665" s="196"/>
      <c r="AB1665" s="196"/>
      <c r="AC1665" s="115"/>
      <c r="AD1665" s="115"/>
      <c r="AE1665" s="115"/>
      <c r="AF1665" s="115"/>
      <c r="AG1665" s="115"/>
      <c r="AH1665" s="115"/>
      <c r="AI1665" s="115"/>
      <c r="AJ1665" s="115"/>
      <c r="AK1665" s="115"/>
      <c r="AL1665" s="115"/>
      <c r="AM1665" s="115"/>
    </row>
    <row r="1666" spans="1:39" x14ac:dyDescent="0.25">
      <c r="A1666" s="112"/>
      <c r="B1666" s="113"/>
      <c r="C1666" s="112"/>
      <c r="D1666" s="115"/>
      <c r="E1666" s="115"/>
      <c r="F1666" s="115"/>
      <c r="G1666" s="185"/>
      <c r="H1666" s="185"/>
      <c r="I1666" s="196"/>
      <c r="J1666" s="196"/>
      <c r="K1666" s="196"/>
      <c r="L1666" s="196"/>
      <c r="M1666" s="196"/>
      <c r="N1666" s="196"/>
      <c r="O1666" s="196"/>
      <c r="P1666" s="196"/>
      <c r="Q1666" s="196"/>
      <c r="R1666" s="196"/>
      <c r="S1666" s="196"/>
      <c r="T1666" s="196"/>
      <c r="U1666" s="196"/>
      <c r="V1666" s="196"/>
      <c r="W1666" s="196"/>
      <c r="X1666" s="196"/>
      <c r="Y1666" s="196"/>
      <c r="Z1666" s="196"/>
      <c r="AA1666" s="196"/>
      <c r="AB1666" s="196"/>
      <c r="AC1666" s="115"/>
      <c r="AD1666" s="115"/>
      <c r="AE1666" s="115"/>
      <c r="AF1666" s="115"/>
      <c r="AG1666" s="115"/>
      <c r="AH1666" s="115"/>
      <c r="AI1666" s="115"/>
      <c r="AJ1666" s="115"/>
      <c r="AK1666" s="115"/>
      <c r="AL1666" s="115"/>
      <c r="AM1666" s="115"/>
    </row>
    <row r="1667" spans="1:39" x14ac:dyDescent="0.25">
      <c r="A1667" s="112"/>
      <c r="B1667" s="113"/>
      <c r="C1667" s="112"/>
      <c r="D1667" s="115"/>
      <c r="E1667" s="115"/>
      <c r="F1667" s="115"/>
      <c r="G1667" s="185"/>
      <c r="H1667" s="185"/>
      <c r="I1667" s="196"/>
      <c r="J1667" s="196"/>
      <c r="K1667" s="196"/>
      <c r="L1667" s="196"/>
      <c r="M1667" s="196"/>
      <c r="N1667" s="196"/>
      <c r="O1667" s="196"/>
      <c r="P1667" s="196"/>
      <c r="Q1667" s="196"/>
      <c r="R1667" s="196"/>
      <c r="S1667" s="196"/>
      <c r="T1667" s="196"/>
      <c r="U1667" s="196"/>
      <c r="V1667" s="196"/>
      <c r="W1667" s="196"/>
      <c r="X1667" s="196"/>
      <c r="Y1667" s="196"/>
      <c r="Z1667" s="196"/>
      <c r="AA1667" s="196"/>
      <c r="AB1667" s="196"/>
      <c r="AC1667" s="115"/>
      <c r="AD1667" s="115"/>
      <c r="AE1667" s="115"/>
      <c r="AF1667" s="115"/>
      <c r="AG1667" s="115"/>
      <c r="AH1667" s="115"/>
      <c r="AI1667" s="115"/>
      <c r="AJ1667" s="115"/>
      <c r="AK1667" s="115"/>
      <c r="AL1667" s="115"/>
      <c r="AM1667" s="115"/>
    </row>
    <row r="1668" spans="1:39" x14ac:dyDescent="0.25">
      <c r="A1668" s="112"/>
      <c r="B1668" s="113"/>
      <c r="C1668" s="112"/>
      <c r="D1668" s="115"/>
      <c r="E1668" s="115"/>
      <c r="F1668" s="115"/>
      <c r="G1668" s="185"/>
      <c r="H1668" s="185"/>
      <c r="I1668" s="196"/>
      <c r="J1668" s="196"/>
      <c r="K1668" s="196"/>
      <c r="L1668" s="196"/>
      <c r="M1668" s="196"/>
      <c r="N1668" s="196"/>
      <c r="O1668" s="196"/>
      <c r="P1668" s="196"/>
      <c r="Q1668" s="196"/>
      <c r="R1668" s="196"/>
      <c r="S1668" s="196"/>
      <c r="T1668" s="196"/>
      <c r="U1668" s="196"/>
      <c r="V1668" s="196"/>
      <c r="W1668" s="196"/>
      <c r="X1668" s="196"/>
      <c r="Y1668" s="196"/>
      <c r="Z1668" s="196"/>
      <c r="AA1668" s="196"/>
      <c r="AB1668" s="196"/>
      <c r="AC1668" s="115"/>
      <c r="AD1668" s="115"/>
      <c r="AE1668" s="115"/>
      <c r="AF1668" s="115"/>
      <c r="AG1668" s="115"/>
      <c r="AH1668" s="115"/>
      <c r="AI1668" s="115"/>
      <c r="AJ1668" s="115"/>
      <c r="AK1668" s="115"/>
      <c r="AL1668" s="115"/>
      <c r="AM1668" s="115"/>
    </row>
    <row r="1669" spans="1:39" x14ac:dyDescent="0.25">
      <c r="A1669" s="112"/>
      <c r="B1669" s="113"/>
      <c r="C1669" s="112"/>
      <c r="D1669" s="115"/>
      <c r="E1669" s="115"/>
      <c r="F1669" s="115"/>
      <c r="G1669" s="185"/>
      <c r="H1669" s="185"/>
      <c r="I1669" s="196"/>
      <c r="J1669" s="196"/>
      <c r="K1669" s="196"/>
      <c r="L1669" s="196"/>
      <c r="M1669" s="196"/>
      <c r="N1669" s="196"/>
      <c r="O1669" s="196"/>
      <c r="P1669" s="196"/>
      <c r="Q1669" s="196"/>
      <c r="R1669" s="196"/>
      <c r="S1669" s="196"/>
      <c r="T1669" s="196"/>
      <c r="U1669" s="196"/>
      <c r="V1669" s="196"/>
      <c r="W1669" s="196"/>
      <c r="X1669" s="196"/>
      <c r="Y1669" s="196"/>
      <c r="Z1669" s="196"/>
      <c r="AA1669" s="196"/>
      <c r="AB1669" s="196"/>
      <c r="AC1669" s="115"/>
      <c r="AD1669" s="115"/>
      <c r="AE1669" s="115"/>
      <c r="AF1669" s="115"/>
      <c r="AG1669" s="115"/>
      <c r="AH1669" s="115"/>
      <c r="AI1669" s="115"/>
      <c r="AJ1669" s="115"/>
      <c r="AK1669" s="115"/>
      <c r="AL1669" s="115"/>
      <c r="AM1669" s="115"/>
    </row>
    <row r="1670" spans="1:39" x14ac:dyDescent="0.25">
      <c r="A1670" s="112"/>
      <c r="B1670" s="113"/>
      <c r="C1670" s="112"/>
      <c r="D1670" s="115"/>
      <c r="E1670" s="115"/>
      <c r="F1670" s="115"/>
      <c r="G1670" s="185"/>
      <c r="H1670" s="185"/>
      <c r="I1670" s="196"/>
      <c r="J1670" s="196"/>
      <c r="K1670" s="196"/>
      <c r="L1670" s="196"/>
      <c r="M1670" s="196"/>
      <c r="N1670" s="196"/>
      <c r="O1670" s="196"/>
      <c r="P1670" s="196"/>
      <c r="Q1670" s="196"/>
      <c r="R1670" s="196"/>
      <c r="S1670" s="196"/>
      <c r="T1670" s="196"/>
      <c r="U1670" s="196"/>
      <c r="V1670" s="196"/>
      <c r="W1670" s="196"/>
      <c r="X1670" s="196"/>
      <c r="Y1670" s="196"/>
      <c r="Z1670" s="196"/>
      <c r="AA1670" s="196"/>
      <c r="AB1670" s="196"/>
      <c r="AC1670" s="115"/>
      <c r="AD1670" s="115"/>
      <c r="AE1670" s="115"/>
      <c r="AF1670" s="115"/>
      <c r="AG1670" s="115"/>
      <c r="AH1670" s="115"/>
      <c r="AI1670" s="115"/>
      <c r="AJ1670" s="115"/>
      <c r="AK1670" s="115"/>
      <c r="AL1670" s="115"/>
      <c r="AM1670" s="115"/>
    </row>
    <row r="1671" spans="1:39" x14ac:dyDescent="0.25">
      <c r="A1671" s="112"/>
      <c r="B1671" s="113"/>
      <c r="C1671" s="112"/>
      <c r="D1671" s="115"/>
      <c r="E1671" s="115"/>
      <c r="F1671" s="115"/>
      <c r="G1671" s="185"/>
      <c r="H1671" s="185"/>
      <c r="I1671" s="196"/>
      <c r="J1671" s="196"/>
      <c r="K1671" s="196"/>
      <c r="L1671" s="196"/>
      <c r="M1671" s="196"/>
      <c r="N1671" s="196"/>
      <c r="O1671" s="196"/>
      <c r="P1671" s="196"/>
      <c r="Q1671" s="196"/>
      <c r="R1671" s="196"/>
      <c r="S1671" s="196"/>
      <c r="T1671" s="196"/>
      <c r="U1671" s="196"/>
      <c r="V1671" s="196"/>
      <c r="W1671" s="196"/>
      <c r="X1671" s="196"/>
      <c r="Y1671" s="196"/>
      <c r="Z1671" s="196"/>
      <c r="AA1671" s="196"/>
      <c r="AB1671" s="196"/>
      <c r="AC1671" s="115"/>
      <c r="AD1671" s="115"/>
      <c r="AE1671" s="115"/>
      <c r="AF1671" s="115"/>
      <c r="AG1671" s="115"/>
      <c r="AH1671" s="115"/>
      <c r="AI1671" s="115"/>
      <c r="AJ1671" s="115"/>
      <c r="AK1671" s="115"/>
      <c r="AL1671" s="115"/>
      <c r="AM1671" s="115"/>
    </row>
    <row r="1672" spans="1:39" x14ac:dyDescent="0.25">
      <c r="A1672" s="112"/>
      <c r="B1672" s="113"/>
      <c r="C1672" s="112"/>
      <c r="D1672" s="115"/>
      <c r="E1672" s="115"/>
      <c r="F1672" s="115"/>
      <c r="G1672" s="185"/>
      <c r="H1672" s="185"/>
      <c r="I1672" s="196"/>
      <c r="J1672" s="196"/>
      <c r="K1672" s="196"/>
      <c r="L1672" s="196"/>
      <c r="M1672" s="196"/>
      <c r="N1672" s="196"/>
      <c r="O1672" s="196"/>
      <c r="P1672" s="196"/>
      <c r="Q1672" s="196"/>
      <c r="R1672" s="196"/>
      <c r="S1672" s="196"/>
      <c r="T1672" s="196"/>
      <c r="U1672" s="196"/>
      <c r="V1672" s="196"/>
      <c r="W1672" s="196"/>
      <c r="X1672" s="196"/>
      <c r="Y1672" s="196"/>
      <c r="Z1672" s="196"/>
      <c r="AA1672" s="196"/>
      <c r="AB1672" s="196"/>
      <c r="AC1672" s="115"/>
      <c r="AD1672" s="115"/>
      <c r="AE1672" s="115"/>
      <c r="AF1672" s="115"/>
      <c r="AG1672" s="115"/>
      <c r="AH1672" s="115"/>
      <c r="AI1672" s="115"/>
      <c r="AJ1672" s="115"/>
      <c r="AK1672" s="115"/>
      <c r="AL1672" s="115"/>
      <c r="AM1672" s="115"/>
    </row>
    <row r="1673" spans="1:39" x14ac:dyDescent="0.25">
      <c r="A1673" s="112"/>
      <c r="B1673" s="113"/>
      <c r="C1673" s="112"/>
      <c r="D1673" s="115"/>
      <c r="E1673" s="115"/>
      <c r="F1673" s="115"/>
      <c r="G1673" s="185"/>
      <c r="H1673" s="185"/>
      <c r="I1673" s="196"/>
      <c r="J1673" s="196"/>
      <c r="K1673" s="196"/>
      <c r="L1673" s="196"/>
      <c r="M1673" s="196"/>
      <c r="N1673" s="196"/>
      <c r="O1673" s="196"/>
      <c r="P1673" s="196"/>
      <c r="Q1673" s="196"/>
      <c r="R1673" s="196"/>
      <c r="S1673" s="196"/>
      <c r="T1673" s="196"/>
      <c r="U1673" s="196"/>
      <c r="V1673" s="196"/>
      <c r="W1673" s="196"/>
      <c r="X1673" s="196"/>
      <c r="Y1673" s="196"/>
      <c r="Z1673" s="196"/>
      <c r="AA1673" s="196"/>
      <c r="AB1673" s="196"/>
      <c r="AC1673" s="115"/>
      <c r="AD1673" s="115"/>
      <c r="AE1673" s="115"/>
      <c r="AF1673" s="115"/>
      <c r="AG1673" s="115"/>
      <c r="AH1673" s="115"/>
      <c r="AI1673" s="115"/>
      <c r="AJ1673" s="115"/>
      <c r="AK1673" s="115"/>
      <c r="AL1673" s="115"/>
      <c r="AM1673" s="115"/>
    </row>
    <row r="1674" spans="1:39" x14ac:dyDescent="0.25">
      <c r="A1674" s="112"/>
      <c r="B1674" s="113"/>
      <c r="C1674" s="112"/>
      <c r="D1674" s="115"/>
      <c r="E1674" s="115"/>
      <c r="F1674" s="115"/>
      <c r="G1674" s="185"/>
      <c r="H1674" s="185"/>
      <c r="I1674" s="196"/>
      <c r="J1674" s="196"/>
      <c r="K1674" s="196"/>
      <c r="L1674" s="196"/>
      <c r="M1674" s="196"/>
      <c r="N1674" s="196"/>
      <c r="O1674" s="196"/>
      <c r="P1674" s="196"/>
      <c r="Q1674" s="196"/>
      <c r="R1674" s="196"/>
      <c r="S1674" s="196"/>
      <c r="T1674" s="196"/>
      <c r="U1674" s="196"/>
      <c r="V1674" s="196"/>
      <c r="W1674" s="196"/>
      <c r="X1674" s="196"/>
      <c r="Y1674" s="196"/>
      <c r="Z1674" s="196"/>
      <c r="AA1674" s="196"/>
      <c r="AB1674" s="196"/>
      <c r="AC1674" s="115"/>
      <c r="AD1674" s="115"/>
      <c r="AE1674" s="115"/>
      <c r="AF1674" s="115"/>
      <c r="AG1674" s="115"/>
      <c r="AH1674" s="115"/>
      <c r="AI1674" s="115"/>
      <c r="AJ1674" s="115"/>
      <c r="AK1674" s="115"/>
      <c r="AL1674" s="115"/>
      <c r="AM1674" s="115"/>
    </row>
    <row r="1675" spans="1:39" x14ac:dyDescent="0.25">
      <c r="A1675" s="112"/>
      <c r="B1675" s="113"/>
      <c r="C1675" s="112"/>
      <c r="D1675" s="115"/>
      <c r="E1675" s="115"/>
      <c r="F1675" s="115"/>
      <c r="G1675" s="185"/>
      <c r="H1675" s="185"/>
      <c r="I1675" s="196"/>
      <c r="J1675" s="196"/>
      <c r="K1675" s="196"/>
      <c r="L1675" s="196"/>
      <c r="M1675" s="196"/>
      <c r="N1675" s="196"/>
      <c r="O1675" s="196"/>
      <c r="P1675" s="196"/>
      <c r="Q1675" s="196"/>
      <c r="R1675" s="196"/>
      <c r="S1675" s="196"/>
      <c r="T1675" s="196"/>
      <c r="U1675" s="196"/>
      <c r="V1675" s="196"/>
      <c r="W1675" s="196"/>
      <c r="X1675" s="196"/>
      <c r="Y1675" s="196"/>
      <c r="Z1675" s="196"/>
      <c r="AA1675" s="196"/>
      <c r="AB1675" s="196"/>
      <c r="AC1675" s="115"/>
      <c r="AD1675" s="115"/>
      <c r="AE1675" s="115"/>
      <c r="AF1675" s="115"/>
      <c r="AG1675" s="115"/>
      <c r="AH1675" s="115"/>
      <c r="AI1675" s="115"/>
      <c r="AJ1675" s="115"/>
      <c r="AK1675" s="115"/>
      <c r="AL1675" s="115"/>
      <c r="AM1675" s="115"/>
    </row>
    <row r="1676" spans="1:39" x14ac:dyDescent="0.25">
      <c r="A1676" s="112"/>
      <c r="B1676" s="113"/>
      <c r="C1676" s="112"/>
      <c r="D1676" s="115"/>
      <c r="E1676" s="115"/>
      <c r="F1676" s="115"/>
      <c r="G1676" s="185"/>
      <c r="H1676" s="185"/>
      <c r="I1676" s="196"/>
      <c r="J1676" s="196"/>
      <c r="K1676" s="196"/>
      <c r="L1676" s="196"/>
      <c r="M1676" s="196"/>
      <c r="N1676" s="196"/>
      <c r="O1676" s="196"/>
      <c r="P1676" s="196"/>
      <c r="Q1676" s="196"/>
      <c r="R1676" s="196"/>
      <c r="S1676" s="196"/>
      <c r="T1676" s="196"/>
      <c r="U1676" s="196"/>
      <c r="V1676" s="196"/>
      <c r="W1676" s="196"/>
      <c r="X1676" s="196"/>
      <c r="Y1676" s="196"/>
      <c r="Z1676" s="196"/>
      <c r="AA1676" s="196"/>
      <c r="AB1676" s="196"/>
      <c r="AC1676" s="115"/>
      <c r="AD1676" s="115"/>
      <c r="AE1676" s="115"/>
      <c r="AF1676" s="115"/>
      <c r="AG1676" s="115"/>
      <c r="AH1676" s="115"/>
      <c r="AI1676" s="115"/>
      <c r="AJ1676" s="115"/>
      <c r="AK1676" s="115"/>
      <c r="AL1676" s="115"/>
      <c r="AM1676" s="115"/>
    </row>
    <row r="1677" spans="1:39" x14ac:dyDescent="0.25">
      <c r="A1677" s="112"/>
      <c r="B1677" s="113"/>
      <c r="C1677" s="112"/>
      <c r="D1677" s="115"/>
      <c r="E1677" s="115"/>
      <c r="F1677" s="115"/>
      <c r="G1677" s="185"/>
      <c r="H1677" s="185"/>
      <c r="I1677" s="196"/>
      <c r="J1677" s="196"/>
      <c r="K1677" s="196"/>
      <c r="L1677" s="196"/>
      <c r="M1677" s="196"/>
      <c r="N1677" s="196"/>
      <c r="O1677" s="196"/>
      <c r="P1677" s="196"/>
      <c r="Q1677" s="196"/>
      <c r="R1677" s="196"/>
      <c r="S1677" s="196"/>
      <c r="T1677" s="196"/>
      <c r="U1677" s="196"/>
      <c r="V1677" s="196"/>
      <c r="W1677" s="196"/>
      <c r="X1677" s="196"/>
      <c r="Y1677" s="196"/>
      <c r="Z1677" s="196"/>
      <c r="AA1677" s="196"/>
      <c r="AB1677" s="196"/>
      <c r="AC1677" s="115"/>
      <c r="AD1677" s="115"/>
      <c r="AE1677" s="115"/>
      <c r="AF1677" s="115"/>
      <c r="AG1677" s="115"/>
      <c r="AH1677" s="115"/>
      <c r="AI1677" s="115"/>
      <c r="AJ1677" s="115"/>
      <c r="AK1677" s="115"/>
      <c r="AL1677" s="115"/>
      <c r="AM1677" s="115"/>
    </row>
    <row r="1678" spans="1:39" x14ac:dyDescent="0.25">
      <c r="A1678" s="112"/>
      <c r="B1678" s="113"/>
      <c r="C1678" s="112"/>
      <c r="D1678" s="115"/>
      <c r="E1678" s="115"/>
      <c r="F1678" s="115"/>
      <c r="G1678" s="185"/>
      <c r="H1678" s="185"/>
      <c r="I1678" s="196"/>
      <c r="J1678" s="196"/>
      <c r="K1678" s="196"/>
      <c r="L1678" s="196"/>
      <c r="M1678" s="196"/>
      <c r="N1678" s="196"/>
      <c r="O1678" s="196"/>
      <c r="P1678" s="196"/>
      <c r="Q1678" s="196"/>
      <c r="R1678" s="196"/>
      <c r="S1678" s="196"/>
      <c r="T1678" s="196"/>
      <c r="U1678" s="196"/>
      <c r="V1678" s="196"/>
      <c r="W1678" s="196"/>
      <c r="X1678" s="196"/>
      <c r="Y1678" s="196"/>
      <c r="Z1678" s="196"/>
      <c r="AA1678" s="196"/>
      <c r="AB1678" s="196"/>
      <c r="AC1678" s="115"/>
      <c r="AD1678" s="115"/>
      <c r="AE1678" s="115"/>
      <c r="AF1678" s="115"/>
      <c r="AG1678" s="115"/>
      <c r="AH1678" s="115"/>
      <c r="AI1678" s="115"/>
      <c r="AJ1678" s="115"/>
      <c r="AK1678" s="115"/>
      <c r="AL1678" s="115"/>
      <c r="AM1678" s="115"/>
    </row>
    <row r="1679" spans="1:39" x14ac:dyDescent="0.25">
      <c r="A1679" s="112"/>
      <c r="B1679" s="113"/>
      <c r="C1679" s="112"/>
      <c r="D1679" s="115"/>
      <c r="E1679" s="115"/>
      <c r="F1679" s="115"/>
      <c r="G1679" s="185"/>
      <c r="H1679" s="185"/>
      <c r="I1679" s="196"/>
      <c r="J1679" s="196"/>
      <c r="K1679" s="196"/>
      <c r="L1679" s="196"/>
      <c r="M1679" s="196"/>
      <c r="N1679" s="196"/>
      <c r="O1679" s="196"/>
      <c r="P1679" s="196"/>
      <c r="Q1679" s="196"/>
      <c r="R1679" s="196"/>
      <c r="S1679" s="196"/>
      <c r="T1679" s="196"/>
      <c r="U1679" s="196"/>
      <c r="V1679" s="196"/>
      <c r="W1679" s="196"/>
      <c r="X1679" s="196"/>
      <c r="Y1679" s="196"/>
      <c r="Z1679" s="196"/>
      <c r="AA1679" s="196"/>
      <c r="AB1679" s="196"/>
      <c r="AC1679" s="115"/>
      <c r="AD1679" s="115"/>
      <c r="AE1679" s="115"/>
      <c r="AF1679" s="115"/>
      <c r="AG1679" s="115"/>
      <c r="AH1679" s="115"/>
      <c r="AI1679" s="115"/>
      <c r="AJ1679" s="115"/>
      <c r="AK1679" s="115"/>
      <c r="AL1679" s="115"/>
      <c r="AM1679" s="115"/>
    </row>
    <row r="1680" spans="1:39" x14ac:dyDescent="0.25">
      <c r="A1680" s="112"/>
      <c r="B1680" s="113"/>
      <c r="C1680" s="112"/>
      <c r="D1680" s="115"/>
      <c r="E1680" s="115"/>
      <c r="F1680" s="115"/>
      <c r="G1680" s="185"/>
      <c r="H1680" s="185"/>
      <c r="I1680" s="196"/>
      <c r="J1680" s="196"/>
      <c r="K1680" s="196"/>
      <c r="L1680" s="196"/>
      <c r="M1680" s="196"/>
      <c r="N1680" s="196"/>
      <c r="O1680" s="196"/>
      <c r="P1680" s="196"/>
      <c r="Q1680" s="196"/>
      <c r="R1680" s="196"/>
      <c r="S1680" s="196"/>
      <c r="T1680" s="196"/>
      <c r="U1680" s="196"/>
      <c r="V1680" s="196"/>
      <c r="W1680" s="196"/>
      <c r="X1680" s="196"/>
      <c r="Y1680" s="196"/>
      <c r="Z1680" s="196"/>
      <c r="AA1680" s="196"/>
      <c r="AB1680" s="196"/>
      <c r="AC1680" s="115"/>
      <c r="AD1680" s="115"/>
      <c r="AE1680" s="115"/>
      <c r="AF1680" s="115"/>
      <c r="AG1680" s="115"/>
      <c r="AH1680" s="115"/>
      <c r="AI1680" s="115"/>
      <c r="AJ1680" s="115"/>
      <c r="AK1680" s="115"/>
      <c r="AL1680" s="115"/>
      <c r="AM1680" s="115"/>
    </row>
    <row r="1681" spans="1:39" x14ac:dyDescent="0.25">
      <c r="A1681" s="112"/>
      <c r="B1681" s="113"/>
      <c r="C1681" s="112"/>
      <c r="D1681" s="115"/>
      <c r="E1681" s="115"/>
      <c r="F1681" s="115"/>
      <c r="G1681" s="185"/>
      <c r="H1681" s="185"/>
      <c r="I1681" s="196"/>
      <c r="J1681" s="196"/>
      <c r="K1681" s="196"/>
      <c r="L1681" s="196"/>
      <c r="M1681" s="196"/>
      <c r="N1681" s="196"/>
      <c r="O1681" s="196"/>
      <c r="P1681" s="196"/>
      <c r="Q1681" s="196"/>
      <c r="R1681" s="196"/>
      <c r="S1681" s="196"/>
      <c r="T1681" s="196"/>
      <c r="U1681" s="196"/>
      <c r="V1681" s="196"/>
      <c r="W1681" s="196"/>
      <c r="X1681" s="196"/>
      <c r="Y1681" s="196"/>
      <c r="Z1681" s="196"/>
      <c r="AA1681" s="196"/>
      <c r="AB1681" s="196"/>
      <c r="AC1681" s="115"/>
      <c r="AD1681" s="115"/>
      <c r="AE1681" s="115"/>
      <c r="AF1681" s="115"/>
      <c r="AG1681" s="115"/>
      <c r="AH1681" s="115"/>
      <c r="AI1681" s="115"/>
      <c r="AJ1681" s="115"/>
      <c r="AK1681" s="115"/>
      <c r="AL1681" s="115"/>
      <c r="AM1681" s="115"/>
    </row>
    <row r="1682" spans="1:39" x14ac:dyDescent="0.25">
      <c r="A1682" s="112"/>
      <c r="B1682" s="113"/>
      <c r="C1682" s="112"/>
      <c r="D1682" s="115"/>
      <c r="E1682" s="115"/>
      <c r="F1682" s="115"/>
      <c r="G1682" s="185"/>
      <c r="H1682" s="185"/>
      <c r="I1682" s="196"/>
      <c r="J1682" s="196"/>
      <c r="K1682" s="196"/>
      <c r="L1682" s="196"/>
      <c r="M1682" s="196"/>
      <c r="N1682" s="196"/>
      <c r="O1682" s="196"/>
      <c r="P1682" s="196"/>
      <c r="Q1682" s="196"/>
      <c r="R1682" s="196"/>
      <c r="S1682" s="196"/>
      <c r="T1682" s="196"/>
      <c r="U1682" s="196"/>
      <c r="V1682" s="196"/>
      <c r="W1682" s="196"/>
      <c r="X1682" s="196"/>
      <c r="Y1682" s="196"/>
      <c r="Z1682" s="196"/>
      <c r="AA1682" s="196"/>
      <c r="AB1682" s="196"/>
      <c r="AC1682" s="115"/>
      <c r="AD1682" s="115"/>
      <c r="AE1682" s="115"/>
      <c r="AF1682" s="115"/>
      <c r="AG1682" s="115"/>
      <c r="AH1682" s="115"/>
      <c r="AI1682" s="115"/>
      <c r="AJ1682" s="115"/>
      <c r="AK1682" s="115"/>
      <c r="AL1682" s="115"/>
      <c r="AM1682" s="115"/>
    </row>
    <row r="1683" spans="1:39" x14ac:dyDescent="0.25">
      <c r="A1683" s="112"/>
      <c r="B1683" s="113"/>
      <c r="C1683" s="112"/>
      <c r="D1683" s="115"/>
      <c r="E1683" s="115"/>
      <c r="F1683" s="115"/>
      <c r="G1683" s="185"/>
      <c r="H1683" s="185"/>
      <c r="I1683" s="196"/>
      <c r="J1683" s="196"/>
      <c r="K1683" s="196"/>
      <c r="L1683" s="196"/>
      <c r="M1683" s="196"/>
      <c r="N1683" s="196"/>
      <c r="O1683" s="196"/>
      <c r="P1683" s="196"/>
      <c r="Q1683" s="196"/>
      <c r="R1683" s="196"/>
      <c r="S1683" s="196"/>
      <c r="T1683" s="196"/>
      <c r="U1683" s="196"/>
      <c r="V1683" s="196"/>
      <c r="W1683" s="196"/>
      <c r="X1683" s="196"/>
      <c r="Y1683" s="196"/>
      <c r="Z1683" s="196"/>
      <c r="AA1683" s="196"/>
      <c r="AB1683" s="196"/>
      <c r="AC1683" s="115"/>
      <c r="AD1683" s="115"/>
      <c r="AE1683" s="115"/>
      <c r="AF1683" s="115"/>
      <c r="AG1683" s="115"/>
      <c r="AH1683" s="115"/>
      <c r="AI1683" s="115"/>
      <c r="AJ1683" s="115"/>
      <c r="AK1683" s="115"/>
      <c r="AL1683" s="115"/>
      <c r="AM1683" s="115"/>
    </row>
    <row r="1684" spans="1:39" x14ac:dyDescent="0.25">
      <c r="A1684" s="112"/>
      <c r="B1684" s="113"/>
      <c r="C1684" s="112"/>
      <c r="D1684" s="115"/>
      <c r="E1684" s="115"/>
      <c r="F1684" s="115"/>
      <c r="G1684" s="185"/>
      <c r="H1684" s="185"/>
      <c r="I1684" s="196"/>
      <c r="J1684" s="196"/>
      <c r="K1684" s="196"/>
      <c r="L1684" s="196"/>
      <c r="M1684" s="196"/>
      <c r="N1684" s="196"/>
      <c r="O1684" s="196"/>
      <c r="P1684" s="196"/>
      <c r="Q1684" s="196"/>
      <c r="R1684" s="196"/>
      <c r="S1684" s="196"/>
      <c r="T1684" s="196"/>
      <c r="U1684" s="196"/>
      <c r="V1684" s="196"/>
      <c r="W1684" s="196"/>
      <c r="X1684" s="196"/>
      <c r="Y1684" s="196"/>
      <c r="Z1684" s="196"/>
      <c r="AA1684" s="196"/>
      <c r="AB1684" s="196"/>
      <c r="AC1684" s="115"/>
      <c r="AD1684" s="115"/>
      <c r="AE1684" s="115"/>
      <c r="AF1684" s="115"/>
      <c r="AG1684" s="115"/>
      <c r="AH1684" s="115"/>
      <c r="AI1684" s="115"/>
      <c r="AJ1684" s="115"/>
      <c r="AK1684" s="115"/>
      <c r="AL1684" s="115"/>
      <c r="AM1684" s="115"/>
    </row>
    <row r="1685" spans="1:39" x14ac:dyDescent="0.25">
      <c r="A1685" s="112"/>
      <c r="B1685" s="113"/>
      <c r="C1685" s="112"/>
      <c r="D1685" s="115"/>
      <c r="E1685" s="115"/>
      <c r="F1685" s="115"/>
      <c r="G1685" s="185"/>
      <c r="H1685" s="185"/>
      <c r="I1685" s="196"/>
      <c r="J1685" s="196"/>
      <c r="K1685" s="196"/>
      <c r="L1685" s="196"/>
      <c r="M1685" s="196"/>
      <c r="N1685" s="196"/>
      <c r="O1685" s="196"/>
      <c r="P1685" s="196"/>
      <c r="Q1685" s="196"/>
      <c r="R1685" s="196"/>
      <c r="S1685" s="196"/>
      <c r="T1685" s="196"/>
      <c r="U1685" s="196"/>
      <c r="V1685" s="196"/>
      <c r="W1685" s="196"/>
      <c r="X1685" s="196"/>
      <c r="Y1685" s="196"/>
      <c r="Z1685" s="196"/>
      <c r="AA1685" s="196"/>
      <c r="AB1685" s="196"/>
      <c r="AC1685" s="115"/>
      <c r="AD1685" s="115"/>
      <c r="AE1685" s="115"/>
      <c r="AF1685" s="115"/>
      <c r="AG1685" s="115"/>
      <c r="AH1685" s="115"/>
      <c r="AI1685" s="115"/>
      <c r="AJ1685" s="115"/>
      <c r="AK1685" s="115"/>
      <c r="AL1685" s="115"/>
      <c r="AM1685" s="115"/>
    </row>
    <row r="1686" spans="1:39" x14ac:dyDescent="0.25">
      <c r="A1686" s="112"/>
      <c r="B1686" s="113"/>
      <c r="C1686" s="112"/>
      <c r="D1686" s="115"/>
      <c r="E1686" s="115"/>
      <c r="F1686" s="115"/>
      <c r="G1686" s="185"/>
      <c r="H1686" s="185"/>
      <c r="I1686" s="196"/>
      <c r="J1686" s="196"/>
      <c r="K1686" s="196"/>
      <c r="L1686" s="196"/>
      <c r="M1686" s="196"/>
      <c r="N1686" s="196"/>
      <c r="O1686" s="196"/>
      <c r="P1686" s="196"/>
      <c r="Q1686" s="196"/>
      <c r="R1686" s="196"/>
      <c r="S1686" s="196"/>
      <c r="T1686" s="196"/>
      <c r="U1686" s="196"/>
      <c r="V1686" s="196"/>
      <c r="W1686" s="196"/>
      <c r="X1686" s="196"/>
      <c r="Y1686" s="196"/>
      <c r="Z1686" s="196"/>
      <c r="AA1686" s="196"/>
      <c r="AB1686" s="196"/>
      <c r="AC1686" s="115"/>
      <c r="AD1686" s="115"/>
      <c r="AE1686" s="115"/>
      <c r="AF1686" s="115"/>
      <c r="AG1686" s="115"/>
      <c r="AH1686" s="115"/>
      <c r="AI1686" s="115"/>
      <c r="AJ1686" s="115"/>
      <c r="AK1686" s="115"/>
      <c r="AL1686" s="115"/>
      <c r="AM1686" s="115"/>
    </row>
    <row r="1687" spans="1:39" x14ac:dyDescent="0.25">
      <c r="A1687" s="112"/>
      <c r="B1687" s="113"/>
      <c r="C1687" s="112"/>
      <c r="D1687" s="115"/>
      <c r="E1687" s="115"/>
      <c r="F1687" s="115"/>
      <c r="G1687" s="185"/>
      <c r="H1687" s="185"/>
      <c r="I1687" s="196"/>
      <c r="J1687" s="196"/>
      <c r="K1687" s="196"/>
      <c r="L1687" s="196"/>
      <c r="M1687" s="196"/>
      <c r="N1687" s="196"/>
      <c r="O1687" s="196"/>
      <c r="P1687" s="196"/>
      <c r="Q1687" s="196"/>
      <c r="R1687" s="196"/>
      <c r="S1687" s="196"/>
      <c r="T1687" s="196"/>
      <c r="U1687" s="196"/>
      <c r="V1687" s="196"/>
      <c r="W1687" s="196"/>
      <c r="X1687" s="196"/>
      <c r="Y1687" s="196"/>
      <c r="Z1687" s="196"/>
      <c r="AA1687" s="196"/>
      <c r="AB1687" s="196"/>
      <c r="AC1687" s="115"/>
      <c r="AD1687" s="115"/>
      <c r="AE1687" s="115"/>
      <c r="AF1687" s="115"/>
      <c r="AG1687" s="115"/>
      <c r="AH1687" s="115"/>
      <c r="AI1687" s="115"/>
      <c r="AJ1687" s="115"/>
      <c r="AK1687" s="115"/>
      <c r="AL1687" s="115"/>
      <c r="AM1687" s="115"/>
    </row>
    <row r="1688" spans="1:39" x14ac:dyDescent="0.25">
      <c r="A1688" s="112"/>
      <c r="B1688" s="113"/>
      <c r="C1688" s="112"/>
      <c r="D1688" s="115"/>
      <c r="E1688" s="115"/>
      <c r="F1688" s="115"/>
      <c r="G1688" s="185"/>
      <c r="H1688" s="185"/>
      <c r="I1688" s="196"/>
      <c r="J1688" s="196"/>
      <c r="K1688" s="196"/>
      <c r="L1688" s="196"/>
      <c r="M1688" s="196"/>
      <c r="N1688" s="196"/>
      <c r="O1688" s="196"/>
      <c r="P1688" s="196"/>
      <c r="Q1688" s="196"/>
      <c r="R1688" s="196"/>
      <c r="S1688" s="196"/>
      <c r="T1688" s="196"/>
      <c r="U1688" s="196"/>
      <c r="V1688" s="196"/>
      <c r="W1688" s="196"/>
      <c r="X1688" s="196"/>
      <c r="Y1688" s="196"/>
      <c r="Z1688" s="196"/>
      <c r="AA1688" s="196"/>
      <c r="AB1688" s="196"/>
      <c r="AC1688" s="115"/>
      <c r="AD1688" s="115"/>
      <c r="AE1688" s="115"/>
      <c r="AF1688" s="115"/>
      <c r="AG1688" s="115"/>
      <c r="AH1688" s="115"/>
      <c r="AI1688" s="115"/>
      <c r="AJ1688" s="115"/>
      <c r="AK1688" s="115"/>
      <c r="AL1688" s="115"/>
      <c r="AM1688" s="115"/>
    </row>
    <row r="1689" spans="1:39" x14ac:dyDescent="0.25">
      <c r="A1689" s="112"/>
      <c r="B1689" s="113"/>
      <c r="C1689" s="112"/>
      <c r="D1689" s="115"/>
      <c r="E1689" s="115"/>
      <c r="F1689" s="115"/>
      <c r="G1689" s="185"/>
      <c r="H1689" s="185"/>
      <c r="I1689" s="196"/>
      <c r="J1689" s="196"/>
      <c r="K1689" s="196"/>
      <c r="L1689" s="196"/>
      <c r="M1689" s="196"/>
      <c r="N1689" s="196"/>
      <c r="O1689" s="196"/>
      <c r="P1689" s="196"/>
      <c r="Q1689" s="196"/>
      <c r="R1689" s="196"/>
      <c r="S1689" s="196"/>
      <c r="T1689" s="196"/>
      <c r="U1689" s="196"/>
      <c r="V1689" s="196"/>
      <c r="W1689" s="196"/>
      <c r="X1689" s="196"/>
      <c r="Y1689" s="196"/>
      <c r="Z1689" s="196"/>
      <c r="AA1689" s="196"/>
      <c r="AB1689" s="196"/>
      <c r="AC1689" s="115"/>
      <c r="AD1689" s="115"/>
      <c r="AE1689" s="115"/>
      <c r="AF1689" s="115"/>
      <c r="AG1689" s="115"/>
      <c r="AH1689" s="115"/>
      <c r="AI1689" s="115"/>
      <c r="AJ1689" s="115"/>
      <c r="AK1689" s="115"/>
      <c r="AL1689" s="115"/>
      <c r="AM1689" s="115"/>
    </row>
    <row r="1690" spans="1:39" x14ac:dyDescent="0.25">
      <c r="A1690" s="112"/>
      <c r="B1690" s="113"/>
      <c r="C1690" s="112"/>
      <c r="D1690" s="115"/>
      <c r="E1690" s="115"/>
      <c r="F1690" s="115"/>
      <c r="G1690" s="185"/>
      <c r="H1690" s="185"/>
      <c r="I1690" s="196"/>
      <c r="J1690" s="196"/>
      <c r="K1690" s="196"/>
      <c r="L1690" s="196"/>
      <c r="M1690" s="196"/>
      <c r="N1690" s="196"/>
      <c r="O1690" s="196"/>
      <c r="P1690" s="196"/>
      <c r="Q1690" s="196"/>
      <c r="R1690" s="196"/>
      <c r="S1690" s="196"/>
      <c r="T1690" s="196"/>
      <c r="U1690" s="196"/>
      <c r="V1690" s="196"/>
      <c r="W1690" s="196"/>
      <c r="X1690" s="196"/>
      <c r="Y1690" s="196"/>
      <c r="Z1690" s="196"/>
      <c r="AA1690" s="196"/>
      <c r="AB1690" s="196"/>
      <c r="AC1690" s="115"/>
      <c r="AD1690" s="115"/>
      <c r="AE1690" s="115"/>
      <c r="AF1690" s="115"/>
      <c r="AG1690" s="115"/>
      <c r="AH1690" s="115"/>
      <c r="AI1690" s="115"/>
      <c r="AJ1690" s="115"/>
      <c r="AK1690" s="115"/>
      <c r="AL1690" s="115"/>
      <c r="AM1690" s="115"/>
    </row>
    <row r="1691" spans="1:39" x14ac:dyDescent="0.25">
      <c r="A1691" s="112"/>
      <c r="B1691" s="113"/>
      <c r="C1691" s="112"/>
      <c r="D1691" s="115"/>
      <c r="E1691" s="115"/>
      <c r="F1691" s="115"/>
      <c r="G1691" s="185"/>
      <c r="H1691" s="185"/>
      <c r="I1691" s="196"/>
      <c r="J1691" s="196"/>
      <c r="K1691" s="196"/>
      <c r="L1691" s="196"/>
      <c r="M1691" s="196"/>
      <c r="N1691" s="196"/>
      <c r="O1691" s="196"/>
      <c r="P1691" s="196"/>
      <c r="Q1691" s="196"/>
      <c r="R1691" s="196"/>
      <c r="S1691" s="196"/>
      <c r="T1691" s="196"/>
      <c r="U1691" s="196"/>
      <c r="V1691" s="196"/>
      <c r="W1691" s="196"/>
      <c r="X1691" s="196"/>
      <c r="Y1691" s="196"/>
      <c r="Z1691" s="196"/>
      <c r="AA1691" s="196"/>
      <c r="AB1691" s="196"/>
      <c r="AC1691" s="115"/>
      <c r="AD1691" s="115"/>
      <c r="AE1691" s="115"/>
      <c r="AF1691" s="115"/>
      <c r="AG1691" s="115"/>
      <c r="AH1691" s="115"/>
      <c r="AI1691" s="115"/>
      <c r="AJ1691" s="115"/>
      <c r="AK1691" s="115"/>
      <c r="AL1691" s="115"/>
      <c r="AM1691" s="115"/>
    </row>
    <row r="1692" spans="1:39" x14ac:dyDescent="0.25">
      <c r="A1692" s="112"/>
      <c r="B1692" s="113"/>
      <c r="C1692" s="112"/>
      <c r="D1692" s="115"/>
      <c r="E1692" s="115"/>
      <c r="F1692" s="115"/>
      <c r="G1692" s="185"/>
      <c r="H1692" s="185"/>
      <c r="I1692" s="196"/>
      <c r="J1692" s="196"/>
      <c r="K1692" s="196"/>
      <c r="L1692" s="196"/>
      <c r="M1692" s="196"/>
      <c r="N1692" s="196"/>
      <c r="O1692" s="196"/>
      <c r="P1692" s="196"/>
      <c r="Q1692" s="196"/>
      <c r="R1692" s="196"/>
      <c r="S1692" s="196"/>
      <c r="T1692" s="196"/>
      <c r="U1692" s="196"/>
      <c r="V1692" s="196"/>
      <c r="W1692" s="196"/>
      <c r="X1692" s="196"/>
      <c r="Y1692" s="196"/>
      <c r="Z1692" s="196"/>
      <c r="AA1692" s="196"/>
      <c r="AB1692" s="196"/>
      <c r="AC1692" s="115"/>
      <c r="AD1692" s="115"/>
      <c r="AE1692" s="115"/>
      <c r="AF1692" s="115"/>
      <c r="AG1692" s="115"/>
      <c r="AH1692" s="115"/>
      <c r="AI1692" s="115"/>
      <c r="AJ1692" s="115"/>
      <c r="AK1692" s="115"/>
      <c r="AL1692" s="115"/>
      <c r="AM1692" s="115"/>
    </row>
    <row r="1693" spans="1:39" x14ac:dyDescent="0.25">
      <c r="A1693" s="112"/>
      <c r="B1693" s="113"/>
      <c r="C1693" s="112"/>
      <c r="D1693" s="115"/>
      <c r="E1693" s="115"/>
      <c r="F1693" s="115"/>
      <c r="G1693" s="185"/>
      <c r="H1693" s="185"/>
      <c r="I1693" s="196"/>
      <c r="J1693" s="196"/>
      <c r="K1693" s="196"/>
      <c r="L1693" s="196"/>
      <c r="M1693" s="196"/>
      <c r="N1693" s="196"/>
      <c r="O1693" s="196"/>
      <c r="P1693" s="196"/>
      <c r="Q1693" s="196"/>
      <c r="R1693" s="196"/>
      <c r="S1693" s="196"/>
      <c r="T1693" s="196"/>
      <c r="U1693" s="196"/>
      <c r="V1693" s="196"/>
      <c r="W1693" s="196"/>
      <c r="X1693" s="196"/>
      <c r="Y1693" s="196"/>
      <c r="Z1693" s="196"/>
      <c r="AA1693" s="196"/>
      <c r="AB1693" s="196"/>
      <c r="AC1693" s="115"/>
      <c r="AD1693" s="115"/>
      <c r="AE1693" s="115"/>
      <c r="AF1693" s="115"/>
      <c r="AG1693" s="115"/>
      <c r="AH1693" s="115"/>
      <c r="AI1693" s="115"/>
      <c r="AJ1693" s="115"/>
      <c r="AK1693" s="115"/>
      <c r="AL1693" s="115"/>
      <c r="AM1693" s="115"/>
    </row>
    <row r="1694" spans="1:39" x14ac:dyDescent="0.25">
      <c r="A1694" s="112"/>
      <c r="B1694" s="113"/>
      <c r="C1694" s="112"/>
      <c r="D1694" s="115"/>
      <c r="E1694" s="115"/>
      <c r="F1694" s="115"/>
      <c r="G1694" s="185"/>
      <c r="H1694" s="185"/>
      <c r="I1694" s="196"/>
      <c r="J1694" s="196"/>
      <c r="K1694" s="196"/>
      <c r="L1694" s="196"/>
      <c r="M1694" s="196"/>
      <c r="N1694" s="196"/>
      <c r="O1694" s="196"/>
      <c r="P1694" s="196"/>
      <c r="Q1694" s="196"/>
      <c r="R1694" s="196"/>
      <c r="S1694" s="196"/>
      <c r="T1694" s="196"/>
      <c r="U1694" s="196"/>
      <c r="V1694" s="196"/>
      <c r="W1694" s="196"/>
      <c r="X1694" s="196"/>
      <c r="Y1694" s="196"/>
      <c r="Z1694" s="196"/>
      <c r="AA1694" s="196"/>
      <c r="AB1694" s="196"/>
      <c r="AC1694" s="115"/>
      <c r="AD1694" s="115"/>
      <c r="AE1694" s="115"/>
      <c r="AF1694" s="115"/>
      <c r="AG1694" s="115"/>
      <c r="AH1694" s="115"/>
      <c r="AI1694" s="115"/>
      <c r="AJ1694" s="115"/>
      <c r="AK1694" s="115"/>
      <c r="AL1694" s="115"/>
      <c r="AM1694" s="115"/>
    </row>
    <row r="1695" spans="1:39" x14ac:dyDescent="0.25">
      <c r="A1695" s="112"/>
      <c r="B1695" s="113"/>
      <c r="C1695" s="112"/>
      <c r="D1695" s="115"/>
      <c r="E1695" s="115"/>
      <c r="F1695" s="115"/>
      <c r="G1695" s="185"/>
      <c r="H1695" s="185"/>
      <c r="I1695" s="196"/>
      <c r="J1695" s="196"/>
      <c r="K1695" s="196"/>
      <c r="L1695" s="196"/>
      <c r="M1695" s="196"/>
      <c r="N1695" s="196"/>
      <c r="O1695" s="196"/>
      <c r="P1695" s="196"/>
      <c r="Q1695" s="196"/>
      <c r="R1695" s="196"/>
      <c r="S1695" s="196"/>
      <c r="T1695" s="196"/>
      <c r="U1695" s="196"/>
      <c r="V1695" s="196"/>
      <c r="W1695" s="196"/>
      <c r="X1695" s="196"/>
      <c r="Y1695" s="196"/>
      <c r="Z1695" s="196"/>
      <c r="AA1695" s="196"/>
      <c r="AB1695" s="196"/>
      <c r="AC1695" s="115"/>
      <c r="AD1695" s="115"/>
      <c r="AE1695" s="115"/>
      <c r="AF1695" s="115"/>
      <c r="AG1695" s="115"/>
      <c r="AH1695" s="115"/>
      <c r="AI1695" s="115"/>
      <c r="AJ1695" s="115"/>
      <c r="AK1695" s="115"/>
      <c r="AL1695" s="115"/>
      <c r="AM1695" s="115"/>
    </row>
    <row r="1696" spans="1:39" x14ac:dyDescent="0.25">
      <c r="A1696" s="112"/>
      <c r="B1696" s="113"/>
      <c r="C1696" s="112"/>
      <c r="D1696" s="115"/>
      <c r="E1696" s="115"/>
      <c r="F1696" s="115"/>
      <c r="G1696" s="185"/>
      <c r="H1696" s="185"/>
      <c r="I1696" s="196"/>
      <c r="J1696" s="196"/>
      <c r="K1696" s="196"/>
      <c r="L1696" s="196"/>
      <c r="M1696" s="196"/>
      <c r="N1696" s="196"/>
      <c r="O1696" s="196"/>
      <c r="P1696" s="196"/>
      <c r="Q1696" s="196"/>
      <c r="R1696" s="196"/>
      <c r="S1696" s="196"/>
      <c r="T1696" s="196"/>
      <c r="U1696" s="196"/>
      <c r="V1696" s="196"/>
      <c r="W1696" s="196"/>
      <c r="X1696" s="196"/>
      <c r="Y1696" s="196"/>
      <c r="Z1696" s="196"/>
      <c r="AA1696" s="196"/>
      <c r="AB1696" s="196"/>
      <c r="AC1696" s="115"/>
      <c r="AD1696" s="115"/>
      <c r="AE1696" s="115"/>
      <c r="AF1696" s="115"/>
      <c r="AG1696" s="115"/>
      <c r="AH1696" s="115"/>
      <c r="AI1696" s="115"/>
      <c r="AJ1696" s="115"/>
      <c r="AK1696" s="115"/>
      <c r="AL1696" s="115"/>
      <c r="AM1696" s="115"/>
    </row>
    <row r="1697" spans="1:39" x14ac:dyDescent="0.25">
      <c r="A1697" s="112"/>
      <c r="B1697" s="113"/>
      <c r="C1697" s="112"/>
      <c r="D1697" s="115"/>
      <c r="E1697" s="115"/>
      <c r="F1697" s="115"/>
      <c r="G1697" s="185"/>
      <c r="H1697" s="185"/>
      <c r="I1697" s="196"/>
      <c r="J1697" s="196"/>
      <c r="K1697" s="196"/>
      <c r="L1697" s="196"/>
      <c r="M1697" s="196"/>
      <c r="N1697" s="196"/>
      <c r="O1697" s="196"/>
      <c r="P1697" s="196"/>
      <c r="Q1697" s="196"/>
      <c r="R1697" s="196"/>
      <c r="S1697" s="196"/>
      <c r="T1697" s="196"/>
      <c r="U1697" s="196"/>
      <c r="V1697" s="196"/>
      <c r="W1697" s="196"/>
      <c r="X1697" s="196"/>
      <c r="Y1697" s="196"/>
      <c r="Z1697" s="196"/>
      <c r="AA1697" s="196"/>
      <c r="AB1697" s="196"/>
      <c r="AC1697" s="115"/>
      <c r="AD1697" s="115"/>
      <c r="AE1697" s="115"/>
      <c r="AF1697" s="115"/>
      <c r="AG1697" s="115"/>
      <c r="AH1697" s="115"/>
      <c r="AI1697" s="115"/>
      <c r="AJ1697" s="115"/>
      <c r="AK1697" s="115"/>
      <c r="AL1697" s="115"/>
      <c r="AM1697" s="115"/>
    </row>
    <row r="1698" spans="1:39" x14ac:dyDescent="0.25">
      <c r="A1698" s="112"/>
      <c r="B1698" s="113"/>
      <c r="C1698" s="112"/>
      <c r="D1698" s="115"/>
      <c r="E1698" s="115"/>
      <c r="F1698" s="115"/>
      <c r="G1698" s="185"/>
      <c r="H1698" s="185"/>
      <c r="I1698" s="196"/>
      <c r="J1698" s="196"/>
      <c r="K1698" s="196"/>
      <c r="L1698" s="196"/>
      <c r="M1698" s="196"/>
      <c r="N1698" s="196"/>
      <c r="O1698" s="196"/>
      <c r="P1698" s="196"/>
      <c r="Q1698" s="196"/>
      <c r="R1698" s="196"/>
      <c r="S1698" s="196"/>
      <c r="T1698" s="196"/>
      <c r="U1698" s="196"/>
      <c r="V1698" s="196"/>
      <c r="W1698" s="196"/>
      <c r="X1698" s="196"/>
      <c r="Y1698" s="196"/>
      <c r="Z1698" s="196"/>
      <c r="AA1698" s="196"/>
      <c r="AB1698" s="196"/>
      <c r="AC1698" s="115"/>
      <c r="AD1698" s="115"/>
      <c r="AE1698" s="115"/>
      <c r="AF1698" s="115"/>
      <c r="AG1698" s="115"/>
      <c r="AH1698" s="115"/>
      <c r="AI1698" s="115"/>
      <c r="AJ1698" s="115"/>
      <c r="AK1698" s="115"/>
      <c r="AL1698" s="115"/>
      <c r="AM1698" s="115"/>
    </row>
    <row r="1699" spans="1:39" x14ac:dyDescent="0.25">
      <c r="A1699" s="112"/>
      <c r="B1699" s="113"/>
      <c r="C1699" s="112"/>
      <c r="D1699" s="115"/>
      <c r="E1699" s="115"/>
      <c r="F1699" s="115"/>
      <c r="G1699" s="185"/>
      <c r="H1699" s="185"/>
      <c r="I1699" s="196"/>
      <c r="J1699" s="196"/>
      <c r="K1699" s="196"/>
      <c r="L1699" s="196"/>
      <c r="M1699" s="196"/>
      <c r="N1699" s="196"/>
      <c r="O1699" s="196"/>
      <c r="P1699" s="196"/>
      <c r="Q1699" s="196"/>
      <c r="R1699" s="196"/>
      <c r="S1699" s="196"/>
      <c r="T1699" s="196"/>
      <c r="U1699" s="196"/>
      <c r="V1699" s="196"/>
      <c r="W1699" s="196"/>
      <c r="X1699" s="196"/>
      <c r="Y1699" s="196"/>
      <c r="Z1699" s="196"/>
      <c r="AA1699" s="196"/>
      <c r="AB1699" s="196"/>
      <c r="AC1699" s="115"/>
      <c r="AD1699" s="115"/>
      <c r="AE1699" s="115"/>
      <c r="AF1699" s="115"/>
      <c r="AG1699" s="115"/>
      <c r="AH1699" s="115"/>
      <c r="AI1699" s="115"/>
      <c r="AJ1699" s="115"/>
      <c r="AK1699" s="115"/>
      <c r="AL1699" s="115"/>
      <c r="AM1699" s="115"/>
    </row>
    <row r="1700" spans="1:39" x14ac:dyDescent="0.25">
      <c r="A1700" s="112"/>
      <c r="B1700" s="113"/>
      <c r="C1700" s="112"/>
      <c r="D1700" s="115"/>
      <c r="E1700" s="115"/>
      <c r="F1700" s="115"/>
      <c r="G1700" s="185"/>
      <c r="H1700" s="185"/>
      <c r="I1700" s="196"/>
      <c r="J1700" s="196"/>
      <c r="K1700" s="196"/>
      <c r="L1700" s="196"/>
      <c r="M1700" s="196"/>
      <c r="N1700" s="196"/>
      <c r="O1700" s="196"/>
      <c r="P1700" s="196"/>
      <c r="Q1700" s="196"/>
      <c r="R1700" s="196"/>
      <c r="S1700" s="196"/>
      <c r="T1700" s="196"/>
      <c r="U1700" s="196"/>
      <c r="V1700" s="196"/>
      <c r="W1700" s="196"/>
      <c r="X1700" s="196"/>
      <c r="Y1700" s="196"/>
      <c r="Z1700" s="196"/>
      <c r="AA1700" s="196"/>
      <c r="AB1700" s="196"/>
      <c r="AC1700" s="115"/>
      <c r="AD1700" s="115"/>
      <c r="AE1700" s="115"/>
      <c r="AF1700" s="115"/>
      <c r="AG1700" s="115"/>
      <c r="AH1700" s="115"/>
      <c r="AI1700" s="115"/>
      <c r="AJ1700" s="115"/>
      <c r="AK1700" s="115"/>
      <c r="AL1700" s="115"/>
      <c r="AM1700" s="115"/>
    </row>
    <row r="1701" spans="1:39" x14ac:dyDescent="0.25">
      <c r="A1701" s="112"/>
      <c r="B1701" s="113"/>
      <c r="C1701" s="112"/>
      <c r="D1701" s="115"/>
      <c r="E1701" s="115"/>
      <c r="F1701" s="115"/>
      <c r="G1701" s="185"/>
      <c r="H1701" s="185"/>
      <c r="I1701" s="196"/>
      <c r="J1701" s="196"/>
      <c r="K1701" s="196"/>
      <c r="L1701" s="196"/>
      <c r="M1701" s="196"/>
      <c r="N1701" s="196"/>
      <c r="O1701" s="196"/>
      <c r="P1701" s="196"/>
      <c r="Q1701" s="196"/>
      <c r="R1701" s="196"/>
      <c r="S1701" s="196"/>
      <c r="T1701" s="196"/>
      <c r="U1701" s="196"/>
      <c r="V1701" s="196"/>
      <c r="W1701" s="196"/>
      <c r="X1701" s="196"/>
      <c r="Y1701" s="196"/>
      <c r="Z1701" s="196"/>
      <c r="AA1701" s="196"/>
      <c r="AB1701" s="196"/>
      <c r="AC1701" s="115"/>
      <c r="AD1701" s="115"/>
      <c r="AE1701" s="115"/>
      <c r="AF1701" s="115"/>
      <c r="AG1701" s="115"/>
      <c r="AH1701" s="115"/>
      <c r="AI1701" s="115"/>
      <c r="AJ1701" s="115"/>
      <c r="AK1701" s="115"/>
      <c r="AL1701" s="115"/>
      <c r="AM1701" s="115"/>
    </row>
    <row r="1702" spans="1:39" x14ac:dyDescent="0.25">
      <c r="A1702" s="112"/>
      <c r="B1702" s="113"/>
      <c r="C1702" s="112"/>
      <c r="D1702" s="115"/>
      <c r="E1702" s="115"/>
      <c r="F1702" s="115"/>
      <c r="G1702" s="185"/>
      <c r="H1702" s="185"/>
      <c r="I1702" s="196"/>
      <c r="J1702" s="196"/>
      <c r="K1702" s="196"/>
      <c r="L1702" s="196"/>
      <c r="M1702" s="196"/>
      <c r="N1702" s="196"/>
      <c r="O1702" s="196"/>
      <c r="P1702" s="196"/>
      <c r="Q1702" s="196"/>
      <c r="R1702" s="196"/>
      <c r="S1702" s="196"/>
      <c r="T1702" s="196"/>
      <c r="U1702" s="196"/>
      <c r="V1702" s="196"/>
      <c r="W1702" s="196"/>
      <c r="X1702" s="196"/>
      <c r="Y1702" s="196"/>
      <c r="Z1702" s="196"/>
      <c r="AA1702" s="196"/>
      <c r="AB1702" s="196"/>
      <c r="AC1702" s="115"/>
      <c r="AD1702" s="115"/>
      <c r="AE1702" s="115"/>
      <c r="AF1702" s="115"/>
      <c r="AG1702" s="115"/>
      <c r="AH1702" s="115"/>
      <c r="AI1702" s="115"/>
      <c r="AJ1702" s="115"/>
      <c r="AK1702" s="115"/>
      <c r="AL1702" s="115"/>
      <c r="AM1702" s="115"/>
    </row>
    <row r="1703" spans="1:39" x14ac:dyDescent="0.25">
      <c r="A1703" s="112"/>
      <c r="B1703" s="113"/>
      <c r="C1703" s="112"/>
      <c r="D1703" s="115"/>
      <c r="E1703" s="115"/>
      <c r="F1703" s="115"/>
      <c r="G1703" s="185"/>
      <c r="H1703" s="185"/>
      <c r="I1703" s="196"/>
      <c r="J1703" s="196"/>
      <c r="K1703" s="196"/>
      <c r="L1703" s="196"/>
      <c r="M1703" s="196"/>
      <c r="N1703" s="196"/>
      <c r="O1703" s="196"/>
      <c r="P1703" s="196"/>
      <c r="Q1703" s="196"/>
      <c r="R1703" s="196"/>
      <c r="S1703" s="196"/>
      <c r="T1703" s="196"/>
      <c r="U1703" s="196"/>
      <c r="V1703" s="196"/>
      <c r="W1703" s="196"/>
      <c r="X1703" s="196"/>
      <c r="Y1703" s="196"/>
      <c r="Z1703" s="196"/>
      <c r="AA1703" s="196"/>
      <c r="AB1703" s="196"/>
      <c r="AC1703" s="115"/>
      <c r="AD1703" s="115"/>
      <c r="AE1703" s="115"/>
      <c r="AF1703" s="115"/>
      <c r="AG1703" s="115"/>
      <c r="AH1703" s="115"/>
      <c r="AI1703" s="115"/>
      <c r="AJ1703" s="115"/>
      <c r="AK1703" s="115"/>
      <c r="AL1703" s="115"/>
      <c r="AM1703" s="115"/>
    </row>
    <row r="1704" spans="1:39" x14ac:dyDescent="0.25">
      <c r="A1704" s="112"/>
      <c r="B1704" s="113"/>
      <c r="C1704" s="112"/>
      <c r="D1704" s="115"/>
      <c r="E1704" s="115"/>
      <c r="F1704" s="115"/>
      <c r="G1704" s="185"/>
      <c r="H1704" s="185"/>
      <c r="I1704" s="196"/>
      <c r="J1704" s="196"/>
      <c r="K1704" s="196"/>
      <c r="L1704" s="196"/>
      <c r="M1704" s="196"/>
      <c r="N1704" s="196"/>
      <c r="O1704" s="196"/>
      <c r="P1704" s="196"/>
      <c r="Q1704" s="196"/>
      <c r="R1704" s="196"/>
      <c r="S1704" s="196"/>
      <c r="T1704" s="196"/>
      <c r="U1704" s="196"/>
      <c r="V1704" s="196"/>
      <c r="W1704" s="196"/>
      <c r="X1704" s="196"/>
      <c r="Y1704" s="196"/>
      <c r="Z1704" s="196"/>
      <c r="AA1704" s="196"/>
      <c r="AB1704" s="196"/>
      <c r="AC1704" s="115"/>
      <c r="AD1704" s="115"/>
      <c r="AE1704" s="115"/>
      <c r="AF1704" s="115"/>
      <c r="AG1704" s="115"/>
      <c r="AH1704" s="115"/>
      <c r="AI1704" s="115"/>
      <c r="AJ1704" s="115"/>
      <c r="AK1704" s="115"/>
      <c r="AL1704" s="115"/>
      <c r="AM1704" s="115"/>
    </row>
    <row r="1705" spans="1:39" x14ac:dyDescent="0.25">
      <c r="A1705" s="112"/>
      <c r="B1705" s="113"/>
      <c r="C1705" s="112"/>
      <c r="D1705" s="115"/>
      <c r="E1705" s="115"/>
      <c r="F1705" s="115"/>
      <c r="G1705" s="185"/>
      <c r="H1705" s="185"/>
      <c r="I1705" s="196"/>
      <c r="J1705" s="196"/>
      <c r="K1705" s="196"/>
      <c r="L1705" s="196"/>
      <c r="M1705" s="196"/>
      <c r="N1705" s="196"/>
      <c r="O1705" s="196"/>
      <c r="P1705" s="196"/>
      <c r="Q1705" s="196"/>
      <c r="R1705" s="196"/>
      <c r="S1705" s="196"/>
      <c r="T1705" s="196"/>
      <c r="U1705" s="196"/>
      <c r="V1705" s="196"/>
      <c r="W1705" s="196"/>
      <c r="X1705" s="196"/>
      <c r="Y1705" s="196"/>
      <c r="Z1705" s="196"/>
      <c r="AA1705" s="196"/>
      <c r="AB1705" s="196"/>
      <c r="AC1705" s="115"/>
      <c r="AD1705" s="115"/>
      <c r="AE1705" s="115"/>
      <c r="AF1705" s="115"/>
      <c r="AG1705" s="115"/>
      <c r="AH1705" s="115"/>
      <c r="AI1705" s="115"/>
      <c r="AJ1705" s="115"/>
      <c r="AK1705" s="115"/>
      <c r="AL1705" s="115"/>
      <c r="AM1705" s="115"/>
    </row>
    <row r="1706" spans="1:39" x14ac:dyDescent="0.25">
      <c r="A1706" s="112"/>
      <c r="B1706" s="113"/>
      <c r="C1706" s="112"/>
      <c r="D1706" s="115"/>
      <c r="E1706" s="115"/>
      <c r="F1706" s="115"/>
      <c r="G1706" s="185"/>
      <c r="H1706" s="185"/>
      <c r="I1706" s="196"/>
      <c r="J1706" s="196"/>
      <c r="K1706" s="196"/>
      <c r="L1706" s="196"/>
      <c r="M1706" s="196"/>
      <c r="N1706" s="196"/>
      <c r="O1706" s="196"/>
      <c r="P1706" s="196"/>
      <c r="Q1706" s="196"/>
      <c r="R1706" s="196"/>
      <c r="S1706" s="196"/>
      <c r="T1706" s="196"/>
      <c r="U1706" s="196"/>
      <c r="V1706" s="196"/>
      <c r="W1706" s="196"/>
      <c r="X1706" s="196"/>
      <c r="Y1706" s="196"/>
      <c r="Z1706" s="196"/>
      <c r="AA1706" s="196"/>
      <c r="AB1706" s="196"/>
      <c r="AC1706" s="115"/>
      <c r="AD1706" s="115"/>
      <c r="AE1706" s="115"/>
      <c r="AF1706" s="115"/>
      <c r="AG1706" s="115"/>
      <c r="AH1706" s="115"/>
      <c r="AI1706" s="115"/>
      <c r="AJ1706" s="115"/>
      <c r="AK1706" s="115"/>
      <c r="AL1706" s="115"/>
      <c r="AM1706" s="115"/>
    </row>
    <row r="1707" spans="1:39" x14ac:dyDescent="0.25">
      <c r="A1707" s="112"/>
      <c r="B1707" s="113"/>
      <c r="C1707" s="112"/>
      <c r="D1707" s="115"/>
      <c r="E1707" s="115"/>
      <c r="F1707" s="115"/>
      <c r="G1707" s="185"/>
      <c r="H1707" s="185"/>
      <c r="I1707" s="196"/>
      <c r="J1707" s="196"/>
      <c r="K1707" s="196"/>
      <c r="L1707" s="196"/>
      <c r="M1707" s="196"/>
      <c r="N1707" s="196"/>
      <c r="O1707" s="196"/>
      <c r="P1707" s="196"/>
      <c r="Q1707" s="196"/>
      <c r="R1707" s="196"/>
      <c r="S1707" s="196"/>
      <c r="T1707" s="196"/>
      <c r="U1707" s="196"/>
      <c r="V1707" s="196"/>
      <c r="W1707" s="196"/>
      <c r="X1707" s="196"/>
      <c r="Y1707" s="196"/>
      <c r="Z1707" s="196"/>
      <c r="AA1707" s="196"/>
      <c r="AB1707" s="196"/>
      <c r="AC1707" s="115"/>
      <c r="AD1707" s="115"/>
      <c r="AE1707" s="115"/>
      <c r="AF1707" s="115"/>
      <c r="AG1707" s="115"/>
      <c r="AH1707" s="115"/>
      <c r="AI1707" s="115"/>
      <c r="AJ1707" s="115"/>
      <c r="AK1707" s="115"/>
      <c r="AL1707" s="115"/>
      <c r="AM1707" s="115"/>
    </row>
    <row r="1708" spans="1:39" x14ac:dyDescent="0.25">
      <c r="A1708" s="112"/>
      <c r="B1708" s="113"/>
      <c r="C1708" s="112"/>
      <c r="D1708" s="115"/>
      <c r="E1708" s="115"/>
      <c r="F1708" s="115"/>
      <c r="G1708" s="185"/>
      <c r="H1708" s="185"/>
      <c r="I1708" s="196"/>
      <c r="J1708" s="196"/>
      <c r="K1708" s="196"/>
      <c r="L1708" s="196"/>
      <c r="M1708" s="196"/>
      <c r="N1708" s="196"/>
      <c r="O1708" s="196"/>
      <c r="P1708" s="196"/>
      <c r="Q1708" s="196"/>
      <c r="R1708" s="196"/>
      <c r="S1708" s="196"/>
      <c r="T1708" s="196"/>
      <c r="U1708" s="196"/>
      <c r="V1708" s="196"/>
      <c r="W1708" s="196"/>
      <c r="X1708" s="196"/>
      <c r="Y1708" s="196"/>
      <c r="Z1708" s="196"/>
      <c r="AA1708" s="196"/>
      <c r="AB1708" s="196"/>
      <c r="AC1708" s="115"/>
      <c r="AD1708" s="115"/>
      <c r="AE1708" s="115"/>
      <c r="AF1708" s="115"/>
      <c r="AG1708" s="115"/>
      <c r="AH1708" s="115"/>
      <c r="AI1708" s="115"/>
      <c r="AJ1708" s="115"/>
      <c r="AK1708" s="115"/>
      <c r="AL1708" s="115"/>
      <c r="AM1708" s="115"/>
    </row>
    <row r="1709" spans="1:39" x14ac:dyDescent="0.25">
      <c r="A1709" s="112"/>
      <c r="B1709" s="113"/>
      <c r="C1709" s="112"/>
      <c r="D1709" s="115"/>
      <c r="E1709" s="115"/>
      <c r="F1709" s="115"/>
      <c r="G1709" s="185"/>
      <c r="H1709" s="185"/>
      <c r="I1709" s="196"/>
      <c r="J1709" s="196"/>
      <c r="K1709" s="196"/>
      <c r="L1709" s="196"/>
      <c r="M1709" s="196"/>
      <c r="N1709" s="196"/>
      <c r="O1709" s="196"/>
      <c r="P1709" s="196"/>
      <c r="Q1709" s="196"/>
      <c r="R1709" s="196"/>
      <c r="S1709" s="196"/>
      <c r="T1709" s="196"/>
      <c r="U1709" s="196"/>
      <c r="V1709" s="196"/>
      <c r="W1709" s="196"/>
      <c r="X1709" s="196"/>
      <c r="Y1709" s="196"/>
      <c r="Z1709" s="196"/>
      <c r="AA1709" s="196"/>
      <c r="AB1709" s="196"/>
      <c r="AC1709" s="115"/>
      <c r="AD1709" s="115"/>
      <c r="AE1709" s="115"/>
      <c r="AF1709" s="115"/>
      <c r="AG1709" s="115"/>
      <c r="AH1709" s="115"/>
      <c r="AI1709" s="115"/>
      <c r="AJ1709" s="115"/>
      <c r="AK1709" s="115"/>
      <c r="AL1709" s="115"/>
      <c r="AM1709" s="115"/>
    </row>
    <row r="1710" spans="1:39" x14ac:dyDescent="0.25">
      <c r="A1710" s="112"/>
      <c r="B1710" s="113"/>
      <c r="C1710" s="112"/>
      <c r="D1710" s="115"/>
      <c r="E1710" s="115"/>
      <c r="F1710" s="115"/>
      <c r="G1710" s="185"/>
      <c r="H1710" s="185"/>
      <c r="I1710" s="196"/>
      <c r="J1710" s="196"/>
      <c r="K1710" s="196"/>
      <c r="L1710" s="196"/>
      <c r="M1710" s="196"/>
      <c r="N1710" s="196"/>
      <c r="O1710" s="196"/>
      <c r="P1710" s="196"/>
      <c r="Q1710" s="196"/>
      <c r="R1710" s="196"/>
      <c r="S1710" s="196"/>
      <c r="T1710" s="196"/>
      <c r="U1710" s="196"/>
      <c r="V1710" s="196"/>
      <c r="W1710" s="196"/>
      <c r="X1710" s="196"/>
      <c r="Y1710" s="196"/>
      <c r="Z1710" s="196"/>
      <c r="AA1710" s="196"/>
      <c r="AB1710" s="196"/>
      <c r="AC1710" s="115"/>
      <c r="AD1710" s="115"/>
      <c r="AE1710" s="115"/>
      <c r="AF1710" s="115"/>
      <c r="AG1710" s="115"/>
      <c r="AH1710" s="115"/>
      <c r="AI1710" s="115"/>
      <c r="AJ1710" s="115"/>
      <c r="AK1710" s="115"/>
      <c r="AL1710" s="115"/>
      <c r="AM1710" s="115"/>
    </row>
    <row r="1711" spans="1:39" x14ac:dyDescent="0.25">
      <c r="A1711" s="112"/>
      <c r="B1711" s="113"/>
      <c r="C1711" s="112"/>
      <c r="D1711" s="115"/>
      <c r="E1711" s="115"/>
      <c r="F1711" s="115"/>
      <c r="G1711" s="185"/>
      <c r="H1711" s="185"/>
      <c r="I1711" s="196"/>
      <c r="J1711" s="196"/>
      <c r="K1711" s="196"/>
      <c r="L1711" s="196"/>
      <c r="M1711" s="196"/>
      <c r="N1711" s="196"/>
      <c r="O1711" s="196"/>
      <c r="P1711" s="196"/>
      <c r="Q1711" s="196"/>
      <c r="R1711" s="196"/>
      <c r="S1711" s="196"/>
      <c r="T1711" s="196"/>
      <c r="U1711" s="196"/>
      <c r="V1711" s="196"/>
      <c r="W1711" s="196"/>
      <c r="X1711" s="196"/>
      <c r="Y1711" s="196"/>
      <c r="Z1711" s="196"/>
      <c r="AA1711" s="196"/>
      <c r="AB1711" s="196"/>
      <c r="AC1711" s="115"/>
      <c r="AD1711" s="115"/>
      <c r="AE1711" s="115"/>
      <c r="AF1711" s="115"/>
      <c r="AG1711" s="115"/>
      <c r="AH1711" s="115"/>
      <c r="AI1711" s="115"/>
      <c r="AJ1711" s="115"/>
      <c r="AK1711" s="115"/>
      <c r="AL1711" s="115"/>
      <c r="AM1711" s="115"/>
    </row>
    <row r="1712" spans="1:39" x14ac:dyDescent="0.25">
      <c r="A1712" s="112"/>
      <c r="B1712" s="113"/>
      <c r="C1712" s="112"/>
      <c r="D1712" s="115"/>
      <c r="E1712" s="115"/>
      <c r="F1712" s="115"/>
      <c r="G1712" s="185"/>
      <c r="H1712" s="185"/>
      <c r="I1712" s="196"/>
      <c r="J1712" s="196"/>
      <c r="K1712" s="196"/>
      <c r="L1712" s="196"/>
      <c r="M1712" s="196"/>
      <c r="N1712" s="196"/>
      <c r="O1712" s="196"/>
      <c r="P1712" s="196"/>
      <c r="Q1712" s="196"/>
      <c r="R1712" s="196"/>
      <c r="S1712" s="196"/>
      <c r="T1712" s="196"/>
      <c r="U1712" s="196"/>
      <c r="V1712" s="196"/>
      <c r="W1712" s="196"/>
      <c r="X1712" s="196"/>
      <c r="Y1712" s="196"/>
      <c r="Z1712" s="196"/>
      <c r="AA1712" s="196"/>
      <c r="AB1712" s="196"/>
      <c r="AC1712" s="115"/>
      <c r="AD1712" s="115"/>
      <c r="AE1712" s="115"/>
      <c r="AF1712" s="115"/>
      <c r="AG1712" s="115"/>
      <c r="AH1712" s="115"/>
      <c r="AI1712" s="115"/>
      <c r="AJ1712" s="115"/>
      <c r="AK1712" s="115"/>
      <c r="AL1712" s="115"/>
      <c r="AM1712" s="115"/>
    </row>
    <row r="1713" spans="1:39" x14ac:dyDescent="0.25">
      <c r="A1713" s="112"/>
      <c r="B1713" s="113"/>
      <c r="C1713" s="112"/>
      <c r="D1713" s="115"/>
      <c r="E1713" s="115"/>
      <c r="F1713" s="115"/>
      <c r="G1713" s="185"/>
      <c r="H1713" s="185"/>
      <c r="I1713" s="196"/>
      <c r="J1713" s="196"/>
      <c r="K1713" s="196"/>
      <c r="L1713" s="196"/>
      <c r="M1713" s="196"/>
      <c r="N1713" s="196"/>
      <c r="O1713" s="196"/>
      <c r="P1713" s="196"/>
      <c r="Q1713" s="196"/>
      <c r="R1713" s="196"/>
      <c r="S1713" s="196"/>
      <c r="T1713" s="196"/>
      <c r="U1713" s="196"/>
      <c r="V1713" s="196"/>
      <c r="W1713" s="196"/>
      <c r="X1713" s="196"/>
      <c r="Y1713" s="196"/>
      <c r="Z1713" s="196"/>
      <c r="AA1713" s="196"/>
      <c r="AB1713" s="196"/>
      <c r="AC1713" s="115"/>
      <c r="AD1713" s="115"/>
      <c r="AE1713" s="115"/>
      <c r="AF1713" s="115"/>
      <c r="AG1713" s="115"/>
      <c r="AH1713" s="115"/>
      <c r="AI1713" s="115"/>
      <c r="AJ1713" s="115"/>
      <c r="AK1713" s="115"/>
      <c r="AL1713" s="115"/>
      <c r="AM1713" s="115"/>
    </row>
    <row r="1714" spans="1:39" x14ac:dyDescent="0.25">
      <c r="A1714" s="112"/>
      <c r="B1714" s="113"/>
      <c r="C1714" s="112"/>
      <c r="D1714" s="115"/>
      <c r="E1714" s="115"/>
      <c r="F1714" s="115"/>
      <c r="G1714" s="185"/>
      <c r="H1714" s="185"/>
      <c r="I1714" s="196"/>
      <c r="J1714" s="196"/>
      <c r="K1714" s="196"/>
      <c r="L1714" s="196"/>
      <c r="M1714" s="196"/>
      <c r="N1714" s="196"/>
      <c r="O1714" s="196"/>
      <c r="P1714" s="196"/>
      <c r="Q1714" s="196"/>
      <c r="R1714" s="196"/>
      <c r="S1714" s="196"/>
      <c r="T1714" s="196"/>
      <c r="U1714" s="196"/>
      <c r="V1714" s="196"/>
      <c r="W1714" s="196"/>
      <c r="X1714" s="196"/>
      <c r="Y1714" s="196"/>
      <c r="Z1714" s="196"/>
      <c r="AA1714" s="196"/>
      <c r="AB1714" s="196"/>
      <c r="AC1714" s="115"/>
      <c r="AD1714" s="115"/>
      <c r="AE1714" s="115"/>
      <c r="AF1714" s="115"/>
      <c r="AG1714" s="115"/>
      <c r="AH1714" s="115"/>
      <c r="AI1714" s="115"/>
      <c r="AJ1714" s="115"/>
      <c r="AK1714" s="115"/>
      <c r="AL1714" s="115"/>
      <c r="AM1714" s="115"/>
    </row>
    <row r="1715" spans="1:39" x14ac:dyDescent="0.25">
      <c r="A1715" s="112"/>
      <c r="B1715" s="113"/>
      <c r="C1715" s="112"/>
      <c r="D1715" s="115"/>
      <c r="E1715" s="115"/>
      <c r="F1715" s="115"/>
      <c r="G1715" s="185"/>
      <c r="H1715" s="185"/>
      <c r="I1715" s="196"/>
      <c r="J1715" s="196"/>
      <c r="K1715" s="196"/>
      <c r="L1715" s="196"/>
      <c r="M1715" s="196"/>
      <c r="N1715" s="196"/>
      <c r="O1715" s="196"/>
      <c r="P1715" s="196"/>
      <c r="Q1715" s="196"/>
      <c r="R1715" s="196"/>
      <c r="S1715" s="196"/>
      <c r="T1715" s="196"/>
      <c r="U1715" s="196"/>
      <c r="V1715" s="196"/>
      <c r="W1715" s="196"/>
      <c r="X1715" s="196"/>
      <c r="Y1715" s="196"/>
      <c r="Z1715" s="196"/>
      <c r="AA1715" s="196"/>
      <c r="AB1715" s="196"/>
      <c r="AC1715" s="115"/>
      <c r="AD1715" s="115"/>
      <c r="AE1715" s="115"/>
      <c r="AF1715" s="115"/>
      <c r="AG1715" s="115"/>
      <c r="AH1715" s="115"/>
      <c r="AI1715" s="115"/>
      <c r="AJ1715" s="115"/>
      <c r="AK1715" s="115"/>
      <c r="AL1715" s="115"/>
      <c r="AM1715" s="115"/>
    </row>
    <row r="1716" spans="1:39" x14ac:dyDescent="0.25">
      <c r="A1716" s="112"/>
      <c r="B1716" s="113"/>
      <c r="C1716" s="112"/>
      <c r="D1716" s="115"/>
      <c r="E1716" s="115"/>
      <c r="F1716" s="115"/>
      <c r="G1716" s="185"/>
      <c r="H1716" s="185"/>
      <c r="I1716" s="196"/>
      <c r="J1716" s="196"/>
      <c r="K1716" s="196"/>
      <c r="L1716" s="196"/>
      <c r="M1716" s="196"/>
      <c r="N1716" s="196"/>
      <c r="O1716" s="196"/>
      <c r="P1716" s="196"/>
      <c r="Q1716" s="196"/>
      <c r="R1716" s="196"/>
      <c r="S1716" s="196"/>
      <c r="T1716" s="196"/>
      <c r="U1716" s="196"/>
      <c r="V1716" s="196"/>
      <c r="W1716" s="196"/>
      <c r="X1716" s="196"/>
      <c r="Y1716" s="196"/>
      <c r="Z1716" s="196"/>
      <c r="AA1716" s="196"/>
      <c r="AB1716" s="196"/>
      <c r="AC1716" s="115"/>
      <c r="AD1716" s="115"/>
      <c r="AE1716" s="115"/>
      <c r="AF1716" s="115"/>
      <c r="AG1716" s="115"/>
      <c r="AH1716" s="115"/>
      <c r="AI1716" s="115"/>
      <c r="AJ1716" s="115"/>
      <c r="AK1716" s="115"/>
      <c r="AL1716" s="115"/>
      <c r="AM1716" s="115"/>
    </row>
    <row r="1717" spans="1:39" x14ac:dyDescent="0.25">
      <c r="A1717" s="112"/>
      <c r="B1717" s="113"/>
      <c r="C1717" s="112"/>
      <c r="D1717" s="115"/>
      <c r="E1717" s="115"/>
      <c r="F1717" s="115"/>
      <c r="G1717" s="185"/>
      <c r="H1717" s="185"/>
      <c r="I1717" s="196"/>
      <c r="J1717" s="196"/>
      <c r="K1717" s="196"/>
      <c r="L1717" s="196"/>
      <c r="M1717" s="196"/>
      <c r="N1717" s="196"/>
      <c r="O1717" s="196"/>
      <c r="P1717" s="196"/>
      <c r="Q1717" s="196"/>
      <c r="R1717" s="196"/>
      <c r="S1717" s="196"/>
      <c r="T1717" s="196"/>
      <c r="U1717" s="196"/>
      <c r="V1717" s="196"/>
      <c r="W1717" s="196"/>
      <c r="X1717" s="196"/>
      <c r="Y1717" s="196"/>
      <c r="Z1717" s="196"/>
      <c r="AA1717" s="196"/>
      <c r="AB1717" s="196"/>
      <c r="AC1717" s="115"/>
      <c r="AD1717" s="115"/>
      <c r="AE1717" s="115"/>
      <c r="AF1717" s="115"/>
      <c r="AG1717" s="115"/>
      <c r="AH1717" s="115"/>
      <c r="AI1717" s="115"/>
      <c r="AJ1717" s="115"/>
      <c r="AK1717" s="115"/>
      <c r="AL1717" s="115"/>
      <c r="AM1717" s="115"/>
    </row>
    <row r="1718" spans="1:39" x14ac:dyDescent="0.25">
      <c r="A1718" s="112"/>
      <c r="B1718" s="113"/>
      <c r="C1718" s="112"/>
      <c r="D1718" s="115"/>
      <c r="E1718" s="115"/>
      <c r="F1718" s="115"/>
      <c r="G1718" s="185"/>
      <c r="H1718" s="185"/>
      <c r="I1718" s="196"/>
      <c r="J1718" s="196"/>
      <c r="K1718" s="196"/>
      <c r="L1718" s="196"/>
      <c r="M1718" s="196"/>
      <c r="N1718" s="196"/>
      <c r="O1718" s="196"/>
      <c r="P1718" s="196"/>
      <c r="Q1718" s="196"/>
      <c r="R1718" s="196"/>
      <c r="S1718" s="196"/>
      <c r="T1718" s="196"/>
      <c r="U1718" s="196"/>
      <c r="V1718" s="196"/>
      <c r="W1718" s="196"/>
      <c r="X1718" s="196"/>
      <c r="Y1718" s="196"/>
      <c r="Z1718" s="196"/>
      <c r="AA1718" s="196"/>
      <c r="AB1718" s="196"/>
      <c r="AC1718" s="115"/>
      <c r="AD1718" s="115"/>
      <c r="AE1718" s="115"/>
      <c r="AF1718" s="115"/>
      <c r="AG1718" s="115"/>
      <c r="AH1718" s="115"/>
      <c r="AI1718" s="115"/>
      <c r="AJ1718" s="115"/>
      <c r="AK1718" s="115"/>
      <c r="AL1718" s="115"/>
      <c r="AM1718" s="115"/>
    </row>
    <row r="1719" spans="1:39" x14ac:dyDescent="0.25">
      <c r="A1719" s="112"/>
      <c r="B1719" s="113"/>
      <c r="C1719" s="112"/>
      <c r="D1719" s="115"/>
      <c r="E1719" s="115"/>
      <c r="F1719" s="115"/>
      <c r="G1719" s="185"/>
      <c r="H1719" s="185"/>
      <c r="I1719" s="196"/>
      <c r="J1719" s="196"/>
      <c r="K1719" s="196"/>
      <c r="L1719" s="196"/>
      <c r="M1719" s="196"/>
      <c r="N1719" s="196"/>
      <c r="O1719" s="196"/>
      <c r="P1719" s="196"/>
      <c r="Q1719" s="196"/>
      <c r="R1719" s="196"/>
      <c r="S1719" s="196"/>
      <c r="T1719" s="196"/>
      <c r="U1719" s="196"/>
      <c r="V1719" s="196"/>
      <c r="W1719" s="196"/>
      <c r="X1719" s="196"/>
      <c r="Y1719" s="196"/>
      <c r="Z1719" s="196"/>
      <c r="AA1719" s="196"/>
      <c r="AB1719" s="196"/>
      <c r="AC1719" s="115"/>
      <c r="AD1719" s="115"/>
      <c r="AE1719" s="115"/>
      <c r="AF1719" s="115"/>
      <c r="AG1719" s="115"/>
      <c r="AH1719" s="115"/>
      <c r="AI1719" s="115"/>
      <c r="AJ1719" s="115"/>
      <c r="AK1719" s="115"/>
      <c r="AL1719" s="115"/>
      <c r="AM1719" s="115"/>
    </row>
    <row r="1720" spans="1:39" x14ac:dyDescent="0.25">
      <c r="A1720" s="112"/>
      <c r="B1720" s="113"/>
      <c r="C1720" s="112"/>
      <c r="D1720" s="115"/>
      <c r="E1720" s="115"/>
      <c r="F1720" s="115"/>
      <c r="G1720" s="185"/>
      <c r="H1720" s="185"/>
      <c r="I1720" s="196"/>
      <c r="J1720" s="196"/>
      <c r="K1720" s="196"/>
      <c r="L1720" s="196"/>
      <c r="M1720" s="196"/>
      <c r="N1720" s="196"/>
      <c r="O1720" s="196"/>
      <c r="P1720" s="196"/>
      <c r="Q1720" s="196"/>
      <c r="R1720" s="196"/>
      <c r="S1720" s="196"/>
      <c r="T1720" s="196"/>
      <c r="U1720" s="196"/>
      <c r="V1720" s="196"/>
      <c r="W1720" s="196"/>
      <c r="X1720" s="196"/>
      <c r="Y1720" s="196"/>
      <c r="Z1720" s="196"/>
      <c r="AA1720" s="196"/>
      <c r="AB1720" s="196"/>
      <c r="AC1720" s="115"/>
      <c r="AD1720" s="115"/>
      <c r="AE1720" s="115"/>
      <c r="AF1720" s="115"/>
      <c r="AG1720" s="115"/>
      <c r="AH1720" s="115"/>
      <c r="AI1720" s="115"/>
      <c r="AJ1720" s="115"/>
      <c r="AK1720" s="115"/>
      <c r="AL1720" s="115"/>
      <c r="AM1720" s="115"/>
    </row>
    <row r="1721" spans="1:39" x14ac:dyDescent="0.25">
      <c r="A1721" s="112"/>
      <c r="B1721" s="113"/>
      <c r="C1721" s="112"/>
      <c r="D1721" s="115"/>
      <c r="E1721" s="115"/>
      <c r="F1721" s="115"/>
      <c r="G1721" s="185"/>
      <c r="H1721" s="185"/>
      <c r="I1721" s="196"/>
      <c r="J1721" s="196"/>
      <c r="K1721" s="196"/>
      <c r="L1721" s="196"/>
      <c r="M1721" s="196"/>
      <c r="N1721" s="196"/>
      <c r="O1721" s="196"/>
      <c r="P1721" s="196"/>
      <c r="Q1721" s="196"/>
      <c r="R1721" s="196"/>
      <c r="S1721" s="196"/>
      <c r="T1721" s="196"/>
      <c r="U1721" s="196"/>
      <c r="V1721" s="196"/>
      <c r="W1721" s="196"/>
      <c r="X1721" s="196"/>
      <c r="Y1721" s="196"/>
      <c r="Z1721" s="196"/>
      <c r="AA1721" s="196"/>
      <c r="AB1721" s="196"/>
      <c r="AC1721" s="115"/>
      <c r="AD1721" s="115"/>
      <c r="AE1721" s="115"/>
      <c r="AF1721" s="115"/>
      <c r="AG1721" s="115"/>
      <c r="AH1721" s="115"/>
      <c r="AI1721" s="115"/>
      <c r="AJ1721" s="115"/>
      <c r="AK1721" s="115"/>
      <c r="AL1721" s="115"/>
      <c r="AM1721" s="115"/>
    </row>
    <row r="1722" spans="1:39" x14ac:dyDescent="0.25">
      <c r="A1722" s="112"/>
      <c r="B1722" s="113"/>
      <c r="C1722" s="112"/>
      <c r="D1722" s="115"/>
      <c r="E1722" s="115"/>
      <c r="F1722" s="115"/>
      <c r="G1722" s="185"/>
      <c r="H1722" s="185"/>
      <c r="I1722" s="196"/>
      <c r="J1722" s="196"/>
      <c r="K1722" s="196"/>
      <c r="L1722" s="196"/>
      <c r="M1722" s="196"/>
      <c r="N1722" s="196"/>
      <c r="O1722" s="196"/>
      <c r="P1722" s="196"/>
      <c r="Q1722" s="196"/>
      <c r="R1722" s="196"/>
      <c r="S1722" s="196"/>
      <c r="T1722" s="196"/>
      <c r="U1722" s="196"/>
      <c r="V1722" s="196"/>
      <c r="W1722" s="196"/>
      <c r="X1722" s="196"/>
      <c r="Y1722" s="196"/>
      <c r="Z1722" s="196"/>
      <c r="AA1722" s="196"/>
      <c r="AB1722" s="196"/>
      <c r="AC1722" s="115"/>
      <c r="AD1722" s="115"/>
      <c r="AE1722" s="115"/>
      <c r="AF1722" s="115"/>
      <c r="AG1722" s="115"/>
      <c r="AH1722" s="115"/>
      <c r="AI1722" s="115"/>
      <c r="AJ1722" s="115"/>
      <c r="AK1722" s="115"/>
      <c r="AL1722" s="115"/>
      <c r="AM1722" s="115"/>
    </row>
    <row r="1723" spans="1:39" x14ac:dyDescent="0.25">
      <c r="A1723" s="112"/>
      <c r="B1723" s="113"/>
      <c r="C1723" s="112"/>
      <c r="D1723" s="115"/>
      <c r="E1723" s="115"/>
      <c r="F1723" s="115"/>
      <c r="G1723" s="185"/>
      <c r="H1723" s="185"/>
      <c r="I1723" s="196"/>
      <c r="J1723" s="196"/>
      <c r="K1723" s="196"/>
      <c r="L1723" s="196"/>
      <c r="M1723" s="196"/>
      <c r="N1723" s="196"/>
      <c r="O1723" s="196"/>
      <c r="P1723" s="196"/>
      <c r="Q1723" s="196"/>
      <c r="R1723" s="196"/>
      <c r="S1723" s="196"/>
      <c r="T1723" s="196"/>
      <c r="U1723" s="196"/>
      <c r="V1723" s="196"/>
      <c r="W1723" s="196"/>
      <c r="X1723" s="196"/>
      <c r="Y1723" s="196"/>
      <c r="Z1723" s="196"/>
      <c r="AA1723" s="196"/>
      <c r="AB1723" s="196"/>
      <c r="AC1723" s="115"/>
      <c r="AD1723" s="115"/>
      <c r="AE1723" s="115"/>
      <c r="AF1723" s="115"/>
      <c r="AG1723" s="115"/>
      <c r="AH1723" s="115"/>
      <c r="AI1723" s="115"/>
      <c r="AJ1723" s="115"/>
      <c r="AK1723" s="115"/>
      <c r="AL1723" s="115"/>
      <c r="AM1723" s="115"/>
    </row>
    <row r="1724" spans="1:39" x14ac:dyDescent="0.25">
      <c r="A1724" s="112"/>
      <c r="B1724" s="113"/>
      <c r="C1724" s="112"/>
      <c r="D1724" s="115"/>
      <c r="E1724" s="115"/>
      <c r="F1724" s="115"/>
      <c r="G1724" s="185"/>
      <c r="H1724" s="185"/>
      <c r="I1724" s="196"/>
      <c r="J1724" s="196"/>
      <c r="K1724" s="196"/>
      <c r="L1724" s="196"/>
      <c r="M1724" s="196"/>
      <c r="N1724" s="196"/>
      <c r="O1724" s="196"/>
      <c r="P1724" s="196"/>
      <c r="Q1724" s="196"/>
      <c r="R1724" s="196"/>
      <c r="S1724" s="196"/>
      <c r="T1724" s="196"/>
      <c r="U1724" s="196"/>
      <c r="V1724" s="196"/>
      <c r="W1724" s="196"/>
      <c r="X1724" s="196"/>
      <c r="Y1724" s="196"/>
      <c r="Z1724" s="196"/>
      <c r="AA1724" s="196"/>
      <c r="AB1724" s="196"/>
      <c r="AC1724" s="115"/>
      <c r="AD1724" s="115"/>
      <c r="AE1724" s="115"/>
      <c r="AF1724" s="115"/>
      <c r="AG1724" s="115"/>
      <c r="AH1724" s="115"/>
      <c r="AI1724" s="115"/>
      <c r="AJ1724" s="115"/>
      <c r="AK1724" s="115"/>
      <c r="AL1724" s="115"/>
      <c r="AM1724" s="115"/>
    </row>
    <row r="1725" spans="1:39" x14ac:dyDescent="0.25">
      <c r="A1725" s="112"/>
      <c r="B1725" s="113"/>
      <c r="C1725" s="112"/>
      <c r="D1725" s="115"/>
      <c r="E1725" s="115"/>
      <c r="F1725" s="115"/>
      <c r="G1725" s="185"/>
      <c r="H1725" s="185"/>
      <c r="I1725" s="196"/>
      <c r="J1725" s="196"/>
      <c r="K1725" s="196"/>
      <c r="L1725" s="196"/>
      <c r="M1725" s="196"/>
      <c r="N1725" s="196"/>
      <c r="O1725" s="196"/>
      <c r="P1725" s="196"/>
      <c r="Q1725" s="196"/>
      <c r="R1725" s="196"/>
      <c r="S1725" s="196"/>
      <c r="T1725" s="196"/>
      <c r="U1725" s="196"/>
      <c r="V1725" s="196"/>
      <c r="W1725" s="196"/>
      <c r="X1725" s="196"/>
      <c r="Y1725" s="196"/>
      <c r="Z1725" s="196"/>
      <c r="AA1725" s="196"/>
      <c r="AB1725" s="196"/>
      <c r="AC1725" s="115"/>
      <c r="AD1725" s="115"/>
      <c r="AE1725" s="115"/>
      <c r="AF1725" s="115"/>
      <c r="AG1725" s="115"/>
      <c r="AH1725" s="115"/>
      <c r="AI1725" s="115"/>
      <c r="AJ1725" s="115"/>
      <c r="AK1725" s="115"/>
      <c r="AL1725" s="115"/>
      <c r="AM1725" s="115"/>
    </row>
    <row r="1726" spans="1:39" x14ac:dyDescent="0.25">
      <c r="A1726" s="112"/>
      <c r="B1726" s="113"/>
      <c r="C1726" s="112"/>
      <c r="D1726" s="115"/>
      <c r="E1726" s="115"/>
      <c r="F1726" s="115"/>
      <c r="G1726" s="185"/>
      <c r="H1726" s="185"/>
      <c r="I1726" s="196"/>
      <c r="J1726" s="196"/>
      <c r="K1726" s="196"/>
      <c r="L1726" s="196"/>
      <c r="M1726" s="196"/>
      <c r="N1726" s="196"/>
      <c r="O1726" s="196"/>
      <c r="P1726" s="196"/>
      <c r="Q1726" s="196"/>
      <c r="R1726" s="196"/>
      <c r="S1726" s="196"/>
      <c r="T1726" s="196"/>
      <c r="U1726" s="196"/>
      <c r="V1726" s="196"/>
      <c r="W1726" s="196"/>
      <c r="X1726" s="196"/>
      <c r="Y1726" s="196"/>
      <c r="Z1726" s="196"/>
      <c r="AA1726" s="196"/>
      <c r="AB1726" s="196"/>
      <c r="AC1726" s="115"/>
      <c r="AD1726" s="115"/>
      <c r="AE1726" s="115"/>
      <c r="AF1726" s="115"/>
      <c r="AG1726" s="115"/>
      <c r="AH1726" s="115"/>
      <c r="AI1726" s="115"/>
      <c r="AJ1726" s="115"/>
      <c r="AK1726" s="115"/>
      <c r="AL1726" s="115"/>
      <c r="AM1726" s="115"/>
    </row>
    <row r="1727" spans="1:39" x14ac:dyDescent="0.25">
      <c r="A1727" s="112"/>
      <c r="B1727" s="113"/>
      <c r="C1727" s="112"/>
      <c r="D1727" s="115"/>
      <c r="E1727" s="115"/>
      <c r="F1727" s="115"/>
      <c r="G1727" s="185"/>
      <c r="H1727" s="185"/>
      <c r="I1727" s="196"/>
      <c r="J1727" s="196"/>
      <c r="K1727" s="196"/>
      <c r="L1727" s="196"/>
      <c r="M1727" s="196"/>
      <c r="N1727" s="196"/>
      <c r="O1727" s="196"/>
      <c r="P1727" s="196"/>
      <c r="Q1727" s="196"/>
      <c r="R1727" s="196"/>
      <c r="S1727" s="196"/>
      <c r="T1727" s="196"/>
      <c r="U1727" s="196"/>
      <c r="V1727" s="196"/>
      <c r="W1727" s="196"/>
      <c r="X1727" s="196"/>
      <c r="Y1727" s="196"/>
      <c r="Z1727" s="196"/>
      <c r="AA1727" s="196"/>
      <c r="AB1727" s="196"/>
      <c r="AC1727" s="115"/>
      <c r="AD1727" s="115"/>
      <c r="AE1727" s="115"/>
      <c r="AF1727" s="115"/>
      <c r="AG1727" s="115"/>
      <c r="AH1727" s="115"/>
      <c r="AI1727" s="115"/>
      <c r="AJ1727" s="115"/>
      <c r="AK1727" s="115"/>
      <c r="AL1727" s="115"/>
      <c r="AM1727" s="115"/>
    </row>
    <row r="1728" spans="1:39" x14ac:dyDescent="0.25">
      <c r="A1728" s="112"/>
      <c r="B1728" s="113"/>
      <c r="C1728" s="112"/>
      <c r="D1728" s="115"/>
      <c r="E1728" s="115"/>
      <c r="F1728" s="115"/>
      <c r="G1728" s="185"/>
      <c r="H1728" s="185"/>
      <c r="I1728" s="196"/>
      <c r="J1728" s="196"/>
      <c r="K1728" s="196"/>
      <c r="L1728" s="196"/>
      <c r="M1728" s="196"/>
      <c r="N1728" s="196"/>
      <c r="O1728" s="196"/>
      <c r="P1728" s="196"/>
      <c r="Q1728" s="196"/>
      <c r="R1728" s="196"/>
      <c r="S1728" s="196"/>
      <c r="T1728" s="196"/>
      <c r="U1728" s="196"/>
      <c r="V1728" s="196"/>
      <c r="W1728" s="196"/>
      <c r="X1728" s="196"/>
      <c r="Y1728" s="196"/>
      <c r="Z1728" s="196"/>
      <c r="AA1728" s="196"/>
      <c r="AB1728" s="196"/>
      <c r="AC1728" s="115"/>
      <c r="AD1728" s="115"/>
      <c r="AE1728" s="115"/>
      <c r="AF1728" s="115"/>
      <c r="AG1728" s="115"/>
      <c r="AH1728" s="115"/>
      <c r="AI1728" s="115"/>
      <c r="AJ1728" s="115"/>
      <c r="AK1728" s="115"/>
      <c r="AL1728" s="115"/>
      <c r="AM1728" s="115"/>
    </row>
    <row r="1729" spans="1:39" x14ac:dyDescent="0.25">
      <c r="A1729" s="112"/>
      <c r="B1729" s="113"/>
      <c r="C1729" s="112"/>
      <c r="D1729" s="115"/>
      <c r="E1729" s="115"/>
      <c r="F1729" s="115"/>
      <c r="G1729" s="185"/>
      <c r="H1729" s="185"/>
      <c r="I1729" s="196"/>
      <c r="J1729" s="196"/>
      <c r="K1729" s="196"/>
      <c r="L1729" s="196"/>
      <c r="M1729" s="196"/>
      <c r="N1729" s="196"/>
      <c r="O1729" s="196"/>
      <c r="P1729" s="196"/>
      <c r="Q1729" s="196"/>
      <c r="R1729" s="196"/>
      <c r="S1729" s="196"/>
      <c r="T1729" s="196"/>
      <c r="U1729" s="196"/>
      <c r="V1729" s="196"/>
      <c r="W1729" s="196"/>
      <c r="X1729" s="196"/>
      <c r="Y1729" s="196"/>
      <c r="Z1729" s="196"/>
      <c r="AA1729" s="196"/>
      <c r="AB1729" s="196"/>
      <c r="AC1729" s="115"/>
      <c r="AD1729" s="115"/>
      <c r="AE1729" s="115"/>
      <c r="AF1729" s="115"/>
      <c r="AG1729" s="115"/>
      <c r="AH1729" s="115"/>
      <c r="AI1729" s="115"/>
      <c r="AJ1729" s="115"/>
      <c r="AK1729" s="115"/>
      <c r="AL1729" s="115"/>
      <c r="AM1729" s="115"/>
    </row>
    <row r="1730" spans="1:39" x14ac:dyDescent="0.25">
      <c r="A1730" s="112"/>
      <c r="B1730" s="113"/>
      <c r="C1730" s="112"/>
      <c r="D1730" s="115"/>
      <c r="E1730" s="115"/>
      <c r="F1730" s="115"/>
      <c r="G1730" s="185"/>
      <c r="H1730" s="185"/>
      <c r="I1730" s="196"/>
      <c r="J1730" s="196"/>
      <c r="K1730" s="196"/>
      <c r="L1730" s="196"/>
      <c r="M1730" s="196"/>
      <c r="N1730" s="196"/>
      <c r="O1730" s="196"/>
      <c r="P1730" s="196"/>
      <c r="Q1730" s="196"/>
      <c r="R1730" s="196"/>
      <c r="S1730" s="196"/>
      <c r="T1730" s="196"/>
      <c r="U1730" s="196"/>
      <c r="V1730" s="196"/>
      <c r="W1730" s="196"/>
      <c r="X1730" s="196"/>
      <c r="Y1730" s="196"/>
      <c r="Z1730" s="196"/>
      <c r="AA1730" s="196"/>
      <c r="AB1730" s="196"/>
      <c r="AC1730" s="115"/>
      <c r="AD1730" s="115"/>
      <c r="AE1730" s="115"/>
      <c r="AF1730" s="115"/>
      <c r="AG1730" s="115"/>
      <c r="AH1730" s="115"/>
      <c r="AI1730" s="115"/>
      <c r="AJ1730" s="115"/>
      <c r="AK1730" s="115"/>
      <c r="AL1730" s="115"/>
      <c r="AM1730" s="115"/>
    </row>
    <row r="1731" spans="1:39" x14ac:dyDescent="0.25">
      <c r="A1731" s="112"/>
      <c r="B1731" s="113"/>
      <c r="C1731" s="112"/>
      <c r="D1731" s="115"/>
      <c r="E1731" s="115"/>
      <c r="F1731" s="115"/>
      <c r="G1731" s="185"/>
      <c r="H1731" s="185"/>
      <c r="I1731" s="196"/>
      <c r="J1731" s="196"/>
      <c r="K1731" s="196"/>
      <c r="L1731" s="196"/>
      <c r="M1731" s="196"/>
      <c r="N1731" s="196"/>
      <c r="O1731" s="196"/>
      <c r="P1731" s="196"/>
      <c r="Q1731" s="196"/>
      <c r="R1731" s="196"/>
      <c r="S1731" s="196"/>
      <c r="T1731" s="196"/>
      <c r="U1731" s="196"/>
      <c r="V1731" s="196"/>
      <c r="W1731" s="196"/>
      <c r="X1731" s="196"/>
      <c r="Y1731" s="196"/>
      <c r="Z1731" s="196"/>
      <c r="AA1731" s="196"/>
      <c r="AB1731" s="196"/>
      <c r="AC1731" s="115"/>
      <c r="AD1731" s="115"/>
      <c r="AE1731" s="115"/>
      <c r="AF1731" s="115"/>
      <c r="AG1731" s="115"/>
      <c r="AH1731" s="115"/>
      <c r="AI1731" s="115"/>
      <c r="AJ1731" s="115"/>
      <c r="AK1731" s="115"/>
      <c r="AL1731" s="115"/>
      <c r="AM1731" s="115"/>
    </row>
    <row r="1732" spans="1:39" x14ac:dyDescent="0.25">
      <c r="A1732" s="112"/>
      <c r="B1732" s="113"/>
      <c r="C1732" s="112"/>
      <c r="D1732" s="115"/>
      <c r="E1732" s="115"/>
      <c r="F1732" s="115"/>
      <c r="G1732" s="185"/>
      <c r="H1732" s="185"/>
      <c r="I1732" s="196"/>
      <c r="J1732" s="196"/>
      <c r="K1732" s="196"/>
      <c r="L1732" s="196"/>
      <c r="M1732" s="196"/>
      <c r="N1732" s="196"/>
      <c r="O1732" s="196"/>
      <c r="P1732" s="196"/>
      <c r="Q1732" s="196"/>
      <c r="R1732" s="196"/>
      <c r="S1732" s="196"/>
      <c r="T1732" s="196"/>
      <c r="U1732" s="196"/>
      <c r="V1732" s="196"/>
      <c r="W1732" s="196"/>
      <c r="X1732" s="196"/>
      <c r="Y1732" s="196"/>
      <c r="Z1732" s="196"/>
      <c r="AA1732" s="196"/>
      <c r="AB1732" s="196"/>
      <c r="AC1732" s="115"/>
      <c r="AD1732" s="115"/>
      <c r="AE1732" s="115"/>
      <c r="AF1732" s="115"/>
      <c r="AG1732" s="115"/>
      <c r="AH1732" s="115"/>
      <c r="AI1732" s="115"/>
      <c r="AJ1732" s="115"/>
      <c r="AK1732" s="115"/>
      <c r="AL1732" s="115"/>
      <c r="AM1732" s="115"/>
    </row>
    <row r="1733" spans="1:39" x14ac:dyDescent="0.25">
      <c r="A1733" s="112"/>
      <c r="B1733" s="113"/>
      <c r="C1733" s="112"/>
      <c r="D1733" s="115"/>
      <c r="E1733" s="115"/>
      <c r="F1733" s="115"/>
      <c r="G1733" s="185"/>
      <c r="H1733" s="185"/>
      <c r="I1733" s="196"/>
      <c r="J1733" s="196"/>
      <c r="K1733" s="196"/>
      <c r="L1733" s="196"/>
      <c r="M1733" s="196"/>
      <c r="N1733" s="196"/>
      <c r="O1733" s="196"/>
      <c r="P1733" s="196"/>
      <c r="Q1733" s="196"/>
      <c r="R1733" s="196"/>
      <c r="S1733" s="196"/>
      <c r="T1733" s="196"/>
      <c r="U1733" s="196"/>
      <c r="V1733" s="196"/>
      <c r="W1733" s="196"/>
      <c r="X1733" s="196"/>
      <c r="Y1733" s="196"/>
      <c r="Z1733" s="196"/>
      <c r="AA1733" s="196"/>
      <c r="AB1733" s="196"/>
      <c r="AC1733" s="115"/>
      <c r="AD1733" s="115"/>
      <c r="AE1733" s="115"/>
      <c r="AF1733" s="115"/>
      <c r="AG1733" s="115"/>
      <c r="AH1733" s="115"/>
      <c r="AI1733" s="115"/>
      <c r="AJ1733" s="115"/>
      <c r="AK1733" s="115"/>
      <c r="AL1733" s="115"/>
      <c r="AM1733" s="115"/>
    </row>
    <row r="1734" spans="1:39" x14ac:dyDescent="0.25">
      <c r="A1734" s="112"/>
      <c r="B1734" s="113"/>
      <c r="C1734" s="112"/>
      <c r="D1734" s="115"/>
      <c r="E1734" s="115"/>
      <c r="F1734" s="115"/>
      <c r="G1734" s="185"/>
      <c r="H1734" s="185"/>
      <c r="I1734" s="196"/>
      <c r="J1734" s="196"/>
      <c r="K1734" s="196"/>
      <c r="L1734" s="196"/>
      <c r="M1734" s="196"/>
      <c r="N1734" s="196"/>
      <c r="O1734" s="196"/>
      <c r="P1734" s="196"/>
      <c r="Q1734" s="196"/>
      <c r="R1734" s="196"/>
      <c r="S1734" s="196"/>
      <c r="T1734" s="196"/>
      <c r="U1734" s="196"/>
      <c r="V1734" s="196"/>
      <c r="W1734" s="196"/>
      <c r="X1734" s="196"/>
      <c r="Y1734" s="196"/>
      <c r="Z1734" s="196"/>
      <c r="AA1734" s="196"/>
      <c r="AB1734" s="196"/>
      <c r="AC1734" s="115"/>
      <c r="AD1734" s="115"/>
      <c r="AE1734" s="115"/>
      <c r="AF1734" s="115"/>
      <c r="AG1734" s="115"/>
      <c r="AH1734" s="115"/>
      <c r="AI1734" s="115"/>
      <c r="AJ1734" s="115"/>
      <c r="AK1734" s="115"/>
      <c r="AL1734" s="115"/>
      <c r="AM1734" s="115"/>
    </row>
    <row r="1735" spans="1:39" x14ac:dyDescent="0.25">
      <c r="A1735" s="112"/>
      <c r="B1735" s="113"/>
      <c r="C1735" s="112"/>
      <c r="D1735" s="115"/>
      <c r="E1735" s="115"/>
      <c r="F1735" s="115"/>
      <c r="G1735" s="185"/>
      <c r="H1735" s="185"/>
      <c r="I1735" s="196"/>
      <c r="J1735" s="196"/>
      <c r="K1735" s="196"/>
      <c r="L1735" s="196"/>
      <c r="M1735" s="196"/>
      <c r="N1735" s="196"/>
      <c r="O1735" s="196"/>
      <c r="P1735" s="196"/>
      <c r="Q1735" s="196"/>
      <c r="R1735" s="196"/>
      <c r="S1735" s="196"/>
      <c r="T1735" s="196"/>
      <c r="U1735" s="196"/>
      <c r="V1735" s="196"/>
      <c r="W1735" s="196"/>
      <c r="X1735" s="196"/>
      <c r="Y1735" s="196"/>
      <c r="Z1735" s="196"/>
      <c r="AA1735" s="196"/>
      <c r="AB1735" s="196"/>
      <c r="AC1735" s="115"/>
      <c r="AD1735" s="115"/>
      <c r="AE1735" s="115"/>
      <c r="AF1735" s="115"/>
      <c r="AG1735" s="115"/>
      <c r="AH1735" s="115"/>
      <c r="AI1735" s="115"/>
      <c r="AJ1735" s="115"/>
      <c r="AK1735" s="115"/>
      <c r="AL1735" s="115"/>
      <c r="AM1735" s="115"/>
    </row>
    <row r="1736" spans="1:39" x14ac:dyDescent="0.25">
      <c r="A1736" s="112"/>
      <c r="B1736" s="113"/>
      <c r="C1736" s="112"/>
      <c r="D1736" s="115"/>
      <c r="E1736" s="115"/>
      <c r="F1736" s="115"/>
      <c r="G1736" s="185"/>
      <c r="H1736" s="185"/>
      <c r="I1736" s="196"/>
      <c r="J1736" s="196"/>
      <c r="K1736" s="196"/>
      <c r="L1736" s="196"/>
      <c r="M1736" s="196"/>
      <c r="N1736" s="196"/>
      <c r="O1736" s="196"/>
      <c r="P1736" s="196"/>
      <c r="Q1736" s="196"/>
      <c r="R1736" s="196"/>
      <c r="S1736" s="196"/>
      <c r="T1736" s="196"/>
      <c r="U1736" s="196"/>
      <c r="V1736" s="196"/>
      <c r="W1736" s="196"/>
      <c r="X1736" s="196"/>
      <c r="Y1736" s="196"/>
      <c r="Z1736" s="196"/>
      <c r="AA1736" s="196"/>
      <c r="AB1736" s="196"/>
      <c r="AC1736" s="115"/>
      <c r="AD1736" s="115"/>
      <c r="AE1736" s="115"/>
      <c r="AF1736" s="115"/>
      <c r="AG1736" s="115"/>
      <c r="AH1736" s="115"/>
      <c r="AI1736" s="115"/>
      <c r="AJ1736" s="115"/>
      <c r="AK1736" s="115"/>
      <c r="AL1736" s="115"/>
      <c r="AM1736" s="115"/>
    </row>
    <row r="1737" spans="1:39" x14ac:dyDescent="0.25">
      <c r="A1737" s="112"/>
      <c r="B1737" s="113"/>
      <c r="C1737" s="112"/>
      <c r="D1737" s="115"/>
      <c r="E1737" s="115"/>
      <c r="F1737" s="115"/>
      <c r="G1737" s="185"/>
      <c r="H1737" s="185"/>
      <c r="I1737" s="196"/>
      <c r="J1737" s="196"/>
      <c r="K1737" s="196"/>
      <c r="L1737" s="196"/>
      <c r="M1737" s="196"/>
      <c r="N1737" s="196"/>
      <c r="O1737" s="196"/>
      <c r="P1737" s="196"/>
      <c r="Q1737" s="196"/>
      <c r="R1737" s="196"/>
      <c r="S1737" s="196"/>
      <c r="T1737" s="196"/>
      <c r="U1737" s="196"/>
      <c r="V1737" s="196"/>
      <c r="W1737" s="196"/>
      <c r="X1737" s="196"/>
      <c r="Y1737" s="196"/>
      <c r="Z1737" s="196"/>
      <c r="AA1737" s="196"/>
      <c r="AB1737" s="196"/>
      <c r="AC1737" s="115"/>
      <c r="AD1737" s="115"/>
      <c r="AE1737" s="115"/>
      <c r="AF1737" s="115"/>
      <c r="AG1737" s="115"/>
      <c r="AH1737" s="115"/>
      <c r="AI1737" s="115"/>
      <c r="AJ1737" s="115"/>
      <c r="AK1737" s="115"/>
      <c r="AL1737" s="115"/>
      <c r="AM1737" s="115"/>
    </row>
    <row r="1738" spans="1:39" x14ac:dyDescent="0.25">
      <c r="A1738" s="112"/>
      <c r="B1738" s="113"/>
      <c r="C1738" s="112"/>
      <c r="D1738" s="115"/>
      <c r="E1738" s="115"/>
      <c r="F1738" s="115"/>
      <c r="G1738" s="185"/>
      <c r="H1738" s="185"/>
      <c r="I1738" s="196"/>
      <c r="J1738" s="196"/>
      <c r="K1738" s="196"/>
      <c r="L1738" s="196"/>
      <c r="M1738" s="196"/>
      <c r="N1738" s="196"/>
      <c r="O1738" s="196"/>
      <c r="P1738" s="196"/>
      <c r="Q1738" s="196"/>
      <c r="R1738" s="196"/>
      <c r="S1738" s="196"/>
      <c r="T1738" s="196"/>
      <c r="U1738" s="196"/>
      <c r="V1738" s="196"/>
      <c r="W1738" s="196"/>
      <c r="X1738" s="196"/>
      <c r="Y1738" s="196"/>
      <c r="Z1738" s="196"/>
      <c r="AA1738" s="196"/>
      <c r="AB1738" s="196"/>
      <c r="AC1738" s="115"/>
      <c r="AD1738" s="115"/>
      <c r="AE1738" s="115"/>
      <c r="AF1738" s="115"/>
      <c r="AG1738" s="115"/>
      <c r="AH1738" s="115"/>
      <c r="AI1738" s="115"/>
      <c r="AJ1738" s="115"/>
      <c r="AK1738" s="115"/>
      <c r="AL1738" s="115"/>
      <c r="AM1738" s="115"/>
    </row>
    <row r="1739" spans="1:39" x14ac:dyDescent="0.25">
      <c r="A1739" s="112"/>
      <c r="B1739" s="113"/>
      <c r="C1739" s="112"/>
      <c r="D1739" s="115"/>
      <c r="E1739" s="115"/>
      <c r="F1739" s="115"/>
      <c r="G1739" s="185"/>
      <c r="H1739" s="185"/>
      <c r="I1739" s="196"/>
      <c r="J1739" s="196"/>
      <c r="K1739" s="196"/>
      <c r="L1739" s="196"/>
      <c r="M1739" s="196"/>
      <c r="N1739" s="196"/>
      <c r="O1739" s="196"/>
      <c r="P1739" s="196"/>
      <c r="Q1739" s="196"/>
      <c r="R1739" s="196"/>
      <c r="S1739" s="196"/>
      <c r="T1739" s="196"/>
      <c r="U1739" s="196"/>
      <c r="V1739" s="196"/>
      <c r="W1739" s="196"/>
      <c r="X1739" s="196"/>
      <c r="Y1739" s="196"/>
      <c r="Z1739" s="196"/>
      <c r="AA1739" s="196"/>
      <c r="AB1739" s="196"/>
      <c r="AC1739" s="115"/>
      <c r="AD1739" s="115"/>
      <c r="AE1739" s="115"/>
      <c r="AF1739" s="115"/>
      <c r="AG1739" s="115"/>
      <c r="AH1739" s="115"/>
      <c r="AI1739" s="115"/>
      <c r="AJ1739" s="115"/>
      <c r="AK1739" s="115"/>
      <c r="AL1739" s="115"/>
      <c r="AM1739" s="115"/>
    </row>
    <row r="1740" spans="1:39" x14ac:dyDescent="0.25">
      <c r="A1740" s="112"/>
      <c r="B1740" s="113"/>
      <c r="C1740" s="112"/>
      <c r="D1740" s="115"/>
      <c r="E1740" s="115"/>
      <c r="F1740" s="115"/>
      <c r="G1740" s="185"/>
      <c r="H1740" s="185"/>
      <c r="I1740" s="196"/>
      <c r="J1740" s="196"/>
      <c r="K1740" s="196"/>
      <c r="L1740" s="196"/>
      <c r="M1740" s="196"/>
      <c r="N1740" s="196"/>
      <c r="O1740" s="196"/>
      <c r="P1740" s="196"/>
      <c r="Q1740" s="196"/>
      <c r="R1740" s="196"/>
      <c r="S1740" s="196"/>
      <c r="T1740" s="196"/>
      <c r="U1740" s="196"/>
      <c r="V1740" s="196"/>
      <c r="W1740" s="196"/>
      <c r="X1740" s="196"/>
      <c r="Y1740" s="196"/>
      <c r="Z1740" s="196"/>
      <c r="AA1740" s="196"/>
      <c r="AB1740" s="196"/>
      <c r="AC1740" s="115"/>
      <c r="AD1740" s="115"/>
      <c r="AE1740" s="115"/>
      <c r="AF1740" s="115"/>
      <c r="AG1740" s="115"/>
      <c r="AH1740" s="115"/>
      <c r="AI1740" s="115"/>
      <c r="AJ1740" s="115"/>
      <c r="AK1740" s="115"/>
      <c r="AL1740" s="115"/>
      <c r="AM1740" s="115"/>
    </row>
    <row r="1741" spans="1:39" x14ac:dyDescent="0.25">
      <c r="A1741" s="112"/>
      <c r="B1741" s="113"/>
      <c r="C1741" s="112"/>
      <c r="D1741" s="115"/>
      <c r="E1741" s="115"/>
      <c r="F1741" s="115"/>
      <c r="G1741" s="185"/>
      <c r="H1741" s="185"/>
      <c r="I1741" s="196"/>
      <c r="J1741" s="196"/>
      <c r="K1741" s="196"/>
      <c r="L1741" s="196"/>
      <c r="M1741" s="196"/>
      <c r="N1741" s="196"/>
      <c r="O1741" s="196"/>
      <c r="P1741" s="196"/>
      <c r="Q1741" s="196"/>
      <c r="R1741" s="196"/>
      <c r="S1741" s="196"/>
      <c r="T1741" s="196"/>
      <c r="U1741" s="196"/>
      <c r="V1741" s="196"/>
      <c r="W1741" s="196"/>
      <c r="X1741" s="196"/>
      <c r="Y1741" s="196"/>
      <c r="Z1741" s="196"/>
      <c r="AA1741" s="196"/>
      <c r="AB1741" s="196"/>
      <c r="AC1741" s="115"/>
      <c r="AD1741" s="115"/>
      <c r="AE1741" s="115"/>
      <c r="AF1741" s="115"/>
      <c r="AG1741" s="115"/>
      <c r="AH1741" s="115"/>
      <c r="AI1741" s="115"/>
      <c r="AJ1741" s="115"/>
      <c r="AK1741" s="115"/>
      <c r="AL1741" s="115"/>
      <c r="AM1741" s="115"/>
    </row>
    <row r="1742" spans="1:39" x14ac:dyDescent="0.25">
      <c r="A1742" s="112"/>
      <c r="B1742" s="113"/>
      <c r="C1742" s="112"/>
      <c r="D1742" s="115"/>
      <c r="E1742" s="115"/>
      <c r="F1742" s="115"/>
      <c r="G1742" s="185"/>
      <c r="H1742" s="185"/>
      <c r="I1742" s="196"/>
      <c r="J1742" s="196"/>
      <c r="K1742" s="196"/>
      <c r="L1742" s="196"/>
      <c r="M1742" s="196"/>
      <c r="N1742" s="196"/>
      <c r="O1742" s="196"/>
      <c r="P1742" s="196"/>
      <c r="Q1742" s="196"/>
      <c r="R1742" s="196"/>
      <c r="S1742" s="196"/>
      <c r="T1742" s="196"/>
      <c r="U1742" s="196"/>
      <c r="V1742" s="196"/>
      <c r="W1742" s="196"/>
      <c r="X1742" s="196"/>
      <c r="Y1742" s="196"/>
      <c r="Z1742" s="196"/>
      <c r="AA1742" s="196"/>
      <c r="AB1742" s="196"/>
      <c r="AC1742" s="115"/>
      <c r="AD1742" s="115"/>
      <c r="AE1742" s="115"/>
      <c r="AF1742" s="115"/>
      <c r="AG1742" s="115"/>
      <c r="AH1742" s="115"/>
      <c r="AI1742" s="115"/>
      <c r="AJ1742" s="115"/>
      <c r="AK1742" s="115"/>
      <c r="AL1742" s="115"/>
      <c r="AM1742" s="115"/>
    </row>
    <row r="1743" spans="1:39" x14ac:dyDescent="0.25">
      <c r="A1743" s="112"/>
      <c r="B1743" s="113"/>
      <c r="C1743" s="112"/>
      <c r="D1743" s="115"/>
      <c r="E1743" s="115"/>
      <c r="F1743" s="115"/>
      <c r="G1743" s="185"/>
      <c r="H1743" s="185"/>
      <c r="I1743" s="196"/>
      <c r="J1743" s="196"/>
      <c r="K1743" s="196"/>
      <c r="L1743" s="196"/>
      <c r="M1743" s="196"/>
      <c r="N1743" s="196"/>
      <c r="O1743" s="196"/>
      <c r="P1743" s="196"/>
      <c r="Q1743" s="196"/>
      <c r="R1743" s="196"/>
      <c r="S1743" s="196"/>
      <c r="T1743" s="196"/>
      <c r="U1743" s="196"/>
      <c r="V1743" s="196"/>
      <c r="W1743" s="196"/>
      <c r="X1743" s="196"/>
      <c r="Y1743" s="196"/>
      <c r="Z1743" s="196"/>
      <c r="AA1743" s="196"/>
      <c r="AB1743" s="196"/>
      <c r="AC1743" s="115"/>
      <c r="AD1743" s="115"/>
      <c r="AE1743" s="115"/>
      <c r="AF1743" s="115"/>
      <c r="AG1743" s="115"/>
      <c r="AH1743" s="115"/>
      <c r="AI1743" s="115"/>
      <c r="AJ1743" s="115"/>
      <c r="AK1743" s="115"/>
      <c r="AL1743" s="115"/>
      <c r="AM1743" s="115"/>
    </row>
    <row r="1744" spans="1:39" x14ac:dyDescent="0.25">
      <c r="A1744" s="112"/>
      <c r="B1744" s="113"/>
      <c r="C1744" s="112"/>
      <c r="D1744" s="115"/>
      <c r="E1744" s="115"/>
      <c r="F1744" s="115"/>
      <c r="G1744" s="185"/>
      <c r="H1744" s="185"/>
      <c r="I1744" s="196"/>
      <c r="J1744" s="196"/>
      <c r="K1744" s="196"/>
      <c r="L1744" s="196"/>
      <c r="M1744" s="196"/>
      <c r="N1744" s="196"/>
      <c r="O1744" s="196"/>
      <c r="P1744" s="196"/>
      <c r="Q1744" s="196"/>
      <c r="R1744" s="196"/>
      <c r="S1744" s="196"/>
      <c r="T1744" s="196"/>
      <c r="U1744" s="196"/>
      <c r="V1744" s="196"/>
      <c r="W1744" s="196"/>
      <c r="X1744" s="196"/>
      <c r="Y1744" s="196"/>
      <c r="Z1744" s="196"/>
      <c r="AA1744" s="196"/>
      <c r="AB1744" s="196"/>
      <c r="AC1744" s="115"/>
      <c r="AD1744" s="115"/>
      <c r="AE1744" s="115"/>
      <c r="AF1744" s="115"/>
      <c r="AG1744" s="115"/>
      <c r="AH1744" s="115"/>
      <c r="AI1744" s="115"/>
      <c r="AJ1744" s="115"/>
      <c r="AK1744" s="115"/>
      <c r="AL1744" s="115"/>
      <c r="AM1744" s="115"/>
    </row>
    <row r="1745" spans="1:39" x14ac:dyDescent="0.25">
      <c r="A1745" s="112"/>
      <c r="B1745" s="113"/>
      <c r="C1745" s="112"/>
      <c r="D1745" s="115"/>
      <c r="E1745" s="115"/>
      <c r="F1745" s="115"/>
      <c r="G1745" s="185"/>
      <c r="H1745" s="185"/>
      <c r="I1745" s="196"/>
      <c r="J1745" s="196"/>
      <c r="K1745" s="196"/>
      <c r="L1745" s="196"/>
      <c r="M1745" s="196"/>
      <c r="N1745" s="196"/>
      <c r="O1745" s="196"/>
      <c r="P1745" s="196"/>
      <c r="Q1745" s="196"/>
      <c r="R1745" s="196"/>
      <c r="S1745" s="196"/>
      <c r="T1745" s="196"/>
      <c r="U1745" s="196"/>
      <c r="V1745" s="196"/>
      <c r="W1745" s="196"/>
      <c r="X1745" s="196"/>
      <c r="Y1745" s="196"/>
      <c r="Z1745" s="196"/>
      <c r="AA1745" s="196"/>
      <c r="AB1745" s="196"/>
      <c r="AC1745" s="115"/>
      <c r="AD1745" s="115"/>
      <c r="AE1745" s="115"/>
      <c r="AF1745" s="115"/>
      <c r="AG1745" s="115"/>
      <c r="AH1745" s="115"/>
      <c r="AI1745" s="115"/>
      <c r="AJ1745" s="115"/>
      <c r="AK1745" s="115"/>
      <c r="AL1745" s="115"/>
      <c r="AM1745" s="115"/>
    </row>
    <row r="1746" spans="1:39" x14ac:dyDescent="0.25">
      <c r="A1746" s="112"/>
      <c r="B1746" s="113"/>
      <c r="C1746" s="112"/>
      <c r="D1746" s="115"/>
      <c r="E1746" s="115"/>
      <c r="F1746" s="115"/>
      <c r="G1746" s="185"/>
      <c r="H1746" s="185"/>
      <c r="I1746" s="196"/>
      <c r="J1746" s="196"/>
      <c r="K1746" s="196"/>
      <c r="L1746" s="196"/>
      <c r="M1746" s="196"/>
      <c r="N1746" s="196"/>
      <c r="O1746" s="196"/>
      <c r="P1746" s="196"/>
      <c r="Q1746" s="196"/>
      <c r="R1746" s="196"/>
      <c r="S1746" s="196"/>
      <c r="T1746" s="196"/>
      <c r="U1746" s="196"/>
      <c r="V1746" s="196"/>
      <c r="W1746" s="196"/>
      <c r="X1746" s="196"/>
      <c r="Y1746" s="196"/>
      <c r="Z1746" s="196"/>
      <c r="AA1746" s="196"/>
      <c r="AB1746" s="196"/>
      <c r="AC1746" s="115"/>
      <c r="AD1746" s="115"/>
      <c r="AE1746" s="115"/>
      <c r="AF1746" s="115"/>
      <c r="AG1746" s="115"/>
      <c r="AH1746" s="115"/>
      <c r="AI1746" s="115"/>
      <c r="AJ1746" s="115"/>
      <c r="AK1746" s="115"/>
      <c r="AL1746" s="115"/>
      <c r="AM1746" s="115"/>
    </row>
    <row r="1747" spans="1:39" x14ac:dyDescent="0.25">
      <c r="A1747" s="112"/>
      <c r="B1747" s="113"/>
      <c r="C1747" s="112"/>
      <c r="D1747" s="115"/>
      <c r="E1747" s="115"/>
      <c r="F1747" s="115"/>
      <c r="G1747" s="185"/>
      <c r="H1747" s="185"/>
      <c r="I1747" s="196"/>
      <c r="J1747" s="196"/>
      <c r="K1747" s="196"/>
      <c r="L1747" s="196"/>
      <c r="M1747" s="196"/>
      <c r="N1747" s="196"/>
      <c r="O1747" s="196"/>
      <c r="P1747" s="196"/>
      <c r="Q1747" s="196"/>
      <c r="R1747" s="196"/>
      <c r="S1747" s="196"/>
      <c r="T1747" s="196"/>
      <c r="U1747" s="196"/>
      <c r="V1747" s="196"/>
      <c r="W1747" s="196"/>
      <c r="X1747" s="196"/>
      <c r="Y1747" s="196"/>
      <c r="Z1747" s="196"/>
      <c r="AA1747" s="196"/>
      <c r="AB1747" s="196"/>
      <c r="AC1747" s="115"/>
      <c r="AD1747" s="115"/>
      <c r="AE1747" s="115"/>
      <c r="AF1747" s="115"/>
      <c r="AG1747" s="115"/>
      <c r="AH1747" s="115"/>
      <c r="AI1747" s="115"/>
      <c r="AJ1747" s="115"/>
      <c r="AK1747" s="115"/>
      <c r="AL1747" s="115"/>
      <c r="AM1747" s="115"/>
    </row>
    <row r="1748" spans="1:39" x14ac:dyDescent="0.25">
      <c r="A1748" s="112"/>
      <c r="B1748" s="113"/>
      <c r="C1748" s="112"/>
      <c r="D1748" s="115"/>
      <c r="E1748" s="115"/>
      <c r="F1748" s="115"/>
      <c r="G1748" s="185"/>
      <c r="H1748" s="185"/>
      <c r="I1748" s="196"/>
      <c r="J1748" s="196"/>
      <c r="K1748" s="196"/>
      <c r="L1748" s="196"/>
      <c r="M1748" s="196"/>
      <c r="N1748" s="196"/>
      <c r="O1748" s="196"/>
      <c r="P1748" s="196"/>
      <c r="Q1748" s="196"/>
      <c r="R1748" s="196"/>
      <c r="S1748" s="196"/>
      <c r="T1748" s="196"/>
      <c r="U1748" s="196"/>
      <c r="V1748" s="196"/>
      <c r="W1748" s="196"/>
      <c r="X1748" s="196"/>
      <c r="Y1748" s="196"/>
      <c r="Z1748" s="196"/>
      <c r="AA1748" s="196"/>
      <c r="AB1748" s="196"/>
      <c r="AC1748" s="115"/>
      <c r="AD1748" s="115"/>
      <c r="AE1748" s="115"/>
      <c r="AF1748" s="115"/>
      <c r="AG1748" s="115"/>
      <c r="AH1748" s="115"/>
      <c r="AI1748" s="115"/>
      <c r="AJ1748" s="115"/>
      <c r="AK1748" s="115"/>
      <c r="AL1748" s="115"/>
      <c r="AM1748" s="115"/>
    </row>
    <row r="1749" spans="1:39" x14ac:dyDescent="0.25">
      <c r="A1749" s="112"/>
      <c r="B1749" s="113"/>
      <c r="C1749" s="112"/>
      <c r="D1749" s="115"/>
      <c r="E1749" s="115"/>
      <c r="F1749" s="115"/>
      <c r="G1749" s="185"/>
      <c r="H1749" s="185"/>
      <c r="I1749" s="196"/>
      <c r="J1749" s="196"/>
      <c r="K1749" s="196"/>
      <c r="L1749" s="196"/>
      <c r="M1749" s="196"/>
      <c r="N1749" s="196"/>
      <c r="O1749" s="196"/>
      <c r="P1749" s="196"/>
      <c r="Q1749" s="196"/>
      <c r="R1749" s="196"/>
      <c r="S1749" s="196"/>
      <c r="T1749" s="196"/>
      <c r="U1749" s="196"/>
      <c r="V1749" s="196"/>
      <c r="W1749" s="196"/>
      <c r="X1749" s="196"/>
      <c r="Y1749" s="196"/>
      <c r="Z1749" s="196"/>
      <c r="AA1749" s="196"/>
      <c r="AB1749" s="196"/>
      <c r="AC1749" s="115"/>
      <c r="AD1749" s="115"/>
      <c r="AE1749" s="115"/>
      <c r="AF1749" s="115"/>
      <c r="AG1749" s="115"/>
      <c r="AH1749" s="115"/>
      <c r="AI1749" s="115"/>
      <c r="AJ1749" s="115"/>
      <c r="AK1749" s="115"/>
      <c r="AL1749" s="115"/>
      <c r="AM1749" s="115"/>
    </row>
    <row r="1750" spans="1:39" x14ac:dyDescent="0.25">
      <c r="A1750" s="112"/>
      <c r="B1750" s="113"/>
      <c r="C1750" s="112"/>
      <c r="D1750" s="115"/>
      <c r="E1750" s="115"/>
      <c r="F1750" s="115"/>
      <c r="G1750" s="185"/>
      <c r="H1750" s="185"/>
      <c r="I1750" s="196"/>
      <c r="J1750" s="196"/>
      <c r="K1750" s="196"/>
      <c r="L1750" s="196"/>
      <c r="M1750" s="196"/>
      <c r="N1750" s="196"/>
      <c r="O1750" s="196"/>
      <c r="P1750" s="196"/>
      <c r="Q1750" s="196"/>
      <c r="R1750" s="196"/>
      <c r="S1750" s="196"/>
      <c r="T1750" s="196"/>
      <c r="U1750" s="196"/>
      <c r="V1750" s="196"/>
      <c r="W1750" s="196"/>
      <c r="X1750" s="196"/>
      <c r="Y1750" s="196"/>
      <c r="Z1750" s="196"/>
      <c r="AA1750" s="196"/>
      <c r="AB1750" s="196"/>
      <c r="AC1750" s="115"/>
      <c r="AD1750" s="115"/>
      <c r="AE1750" s="115"/>
      <c r="AF1750" s="115"/>
      <c r="AG1750" s="115"/>
      <c r="AH1750" s="115"/>
      <c r="AI1750" s="115"/>
      <c r="AJ1750" s="115"/>
      <c r="AK1750" s="115"/>
      <c r="AL1750" s="115"/>
      <c r="AM1750" s="115"/>
    </row>
    <row r="1751" spans="1:39" x14ac:dyDescent="0.25">
      <c r="A1751" s="112"/>
      <c r="B1751" s="113"/>
      <c r="C1751" s="112"/>
      <c r="D1751" s="115"/>
      <c r="E1751" s="115"/>
      <c r="F1751" s="115"/>
      <c r="G1751" s="185"/>
      <c r="H1751" s="185"/>
      <c r="I1751" s="196"/>
      <c r="J1751" s="196"/>
      <c r="K1751" s="196"/>
      <c r="L1751" s="196"/>
      <c r="M1751" s="196"/>
      <c r="N1751" s="196"/>
      <c r="O1751" s="196"/>
      <c r="P1751" s="196"/>
      <c r="Q1751" s="196"/>
      <c r="R1751" s="196"/>
      <c r="S1751" s="196"/>
      <c r="T1751" s="196"/>
      <c r="U1751" s="196"/>
      <c r="V1751" s="196"/>
      <c r="W1751" s="196"/>
      <c r="X1751" s="196"/>
      <c r="Y1751" s="196"/>
      <c r="Z1751" s="196"/>
      <c r="AA1751" s="196"/>
      <c r="AB1751" s="196"/>
      <c r="AC1751" s="115"/>
      <c r="AD1751" s="115"/>
      <c r="AE1751" s="115"/>
      <c r="AF1751" s="115"/>
      <c r="AG1751" s="115"/>
      <c r="AH1751" s="115"/>
      <c r="AI1751" s="115"/>
      <c r="AJ1751" s="115"/>
      <c r="AK1751" s="115"/>
      <c r="AL1751" s="115"/>
      <c r="AM1751" s="115"/>
    </row>
    <row r="1752" spans="1:39" x14ac:dyDescent="0.25">
      <c r="A1752" s="112"/>
      <c r="B1752" s="113"/>
      <c r="C1752" s="112"/>
      <c r="D1752" s="115"/>
      <c r="E1752" s="115"/>
      <c r="F1752" s="115"/>
      <c r="G1752" s="185"/>
      <c r="H1752" s="185"/>
      <c r="I1752" s="196"/>
      <c r="J1752" s="196"/>
      <c r="K1752" s="196"/>
      <c r="L1752" s="196"/>
      <c r="M1752" s="196"/>
      <c r="N1752" s="196"/>
      <c r="O1752" s="196"/>
      <c r="P1752" s="196"/>
      <c r="Q1752" s="196"/>
      <c r="R1752" s="196"/>
      <c r="S1752" s="196"/>
      <c r="T1752" s="196"/>
      <c r="U1752" s="196"/>
      <c r="V1752" s="196"/>
      <c r="W1752" s="196"/>
      <c r="X1752" s="196"/>
      <c r="Y1752" s="196"/>
      <c r="Z1752" s="196"/>
      <c r="AA1752" s="196"/>
      <c r="AB1752" s="196"/>
      <c r="AC1752" s="115"/>
      <c r="AD1752" s="115"/>
      <c r="AE1752" s="115"/>
      <c r="AF1752" s="115"/>
      <c r="AG1752" s="115"/>
      <c r="AH1752" s="115"/>
      <c r="AI1752" s="115"/>
      <c r="AJ1752" s="115"/>
      <c r="AK1752" s="115"/>
      <c r="AL1752" s="115"/>
      <c r="AM1752" s="115"/>
    </row>
    <row r="1753" spans="1:39" x14ac:dyDescent="0.25">
      <c r="A1753" s="112"/>
      <c r="B1753" s="113"/>
      <c r="C1753" s="112"/>
      <c r="D1753" s="115"/>
      <c r="E1753" s="115"/>
      <c r="F1753" s="115"/>
      <c r="G1753" s="185"/>
      <c r="H1753" s="185"/>
      <c r="I1753" s="196"/>
      <c r="J1753" s="196"/>
      <c r="K1753" s="196"/>
      <c r="L1753" s="196"/>
      <c r="M1753" s="196"/>
      <c r="N1753" s="196"/>
      <c r="O1753" s="196"/>
      <c r="P1753" s="196"/>
      <c r="Q1753" s="196"/>
      <c r="R1753" s="196"/>
      <c r="S1753" s="196"/>
      <c r="T1753" s="196"/>
      <c r="U1753" s="196"/>
      <c r="V1753" s="196"/>
      <c r="W1753" s="196"/>
      <c r="X1753" s="196"/>
      <c r="Y1753" s="196"/>
      <c r="Z1753" s="196"/>
      <c r="AA1753" s="196"/>
      <c r="AB1753" s="196"/>
      <c r="AC1753" s="115"/>
      <c r="AD1753" s="115"/>
      <c r="AE1753" s="115"/>
      <c r="AF1753" s="115"/>
      <c r="AG1753" s="115"/>
      <c r="AH1753" s="115"/>
      <c r="AI1753" s="115"/>
      <c r="AJ1753" s="115"/>
      <c r="AK1753" s="115"/>
      <c r="AL1753" s="115"/>
      <c r="AM1753" s="115"/>
    </row>
    <row r="1754" spans="1:39" x14ac:dyDescent="0.25">
      <c r="A1754" s="112"/>
      <c r="B1754" s="113"/>
      <c r="C1754" s="112"/>
      <c r="D1754" s="115"/>
      <c r="E1754" s="115"/>
      <c r="F1754" s="115"/>
      <c r="G1754" s="185"/>
      <c r="H1754" s="185"/>
      <c r="I1754" s="196"/>
      <c r="J1754" s="196"/>
      <c r="K1754" s="196"/>
      <c r="L1754" s="196"/>
      <c r="M1754" s="196"/>
      <c r="N1754" s="196"/>
      <c r="O1754" s="196"/>
      <c r="P1754" s="196"/>
      <c r="Q1754" s="196"/>
      <c r="R1754" s="196"/>
      <c r="S1754" s="196"/>
      <c r="T1754" s="196"/>
      <c r="U1754" s="196"/>
      <c r="V1754" s="196"/>
      <c r="W1754" s="196"/>
      <c r="X1754" s="196"/>
      <c r="Y1754" s="196"/>
      <c r="Z1754" s="196"/>
      <c r="AA1754" s="196"/>
      <c r="AB1754" s="196"/>
      <c r="AC1754" s="115"/>
      <c r="AD1754" s="115"/>
      <c r="AE1754" s="115"/>
      <c r="AF1754" s="115"/>
      <c r="AG1754" s="115"/>
      <c r="AH1754" s="115"/>
      <c r="AI1754" s="115"/>
      <c r="AJ1754" s="115"/>
      <c r="AK1754" s="115"/>
      <c r="AL1754" s="115"/>
      <c r="AM1754" s="115"/>
    </row>
    <row r="1755" spans="1:39" x14ac:dyDescent="0.25">
      <c r="A1755" s="112"/>
      <c r="B1755" s="113"/>
      <c r="C1755" s="112"/>
      <c r="D1755" s="115"/>
      <c r="E1755" s="115"/>
      <c r="F1755" s="115"/>
      <c r="G1755" s="185"/>
      <c r="H1755" s="185"/>
      <c r="I1755" s="196"/>
      <c r="J1755" s="196"/>
      <c r="K1755" s="196"/>
      <c r="L1755" s="196"/>
      <c r="M1755" s="196"/>
      <c r="N1755" s="196"/>
      <c r="O1755" s="196"/>
      <c r="P1755" s="196"/>
      <c r="Q1755" s="196"/>
      <c r="R1755" s="196"/>
      <c r="S1755" s="196"/>
      <c r="T1755" s="196"/>
      <c r="U1755" s="196"/>
      <c r="V1755" s="196"/>
      <c r="W1755" s="196"/>
      <c r="X1755" s="196"/>
      <c r="Y1755" s="196"/>
      <c r="Z1755" s="196"/>
      <c r="AA1755" s="196"/>
      <c r="AB1755" s="196"/>
      <c r="AC1755" s="115"/>
      <c r="AD1755" s="115"/>
      <c r="AE1755" s="115"/>
      <c r="AF1755" s="115"/>
      <c r="AG1755" s="115"/>
      <c r="AH1755" s="115"/>
      <c r="AI1755" s="115"/>
      <c r="AJ1755" s="115"/>
      <c r="AK1755" s="115"/>
      <c r="AL1755" s="115"/>
      <c r="AM1755" s="115"/>
    </row>
    <row r="1756" spans="1:39" x14ac:dyDescent="0.25">
      <c r="A1756" s="112"/>
      <c r="B1756" s="113"/>
      <c r="C1756" s="112"/>
      <c r="D1756" s="115"/>
      <c r="E1756" s="115"/>
      <c r="F1756" s="115"/>
      <c r="G1756" s="185"/>
      <c r="H1756" s="185"/>
      <c r="I1756" s="196"/>
      <c r="J1756" s="196"/>
      <c r="K1756" s="196"/>
      <c r="L1756" s="196"/>
      <c r="M1756" s="196"/>
      <c r="N1756" s="196"/>
      <c r="O1756" s="196"/>
      <c r="P1756" s="196"/>
      <c r="Q1756" s="196"/>
      <c r="R1756" s="196"/>
      <c r="S1756" s="196"/>
      <c r="T1756" s="196"/>
      <c r="U1756" s="196"/>
      <c r="V1756" s="196"/>
      <c r="W1756" s="196"/>
      <c r="X1756" s="196"/>
      <c r="Y1756" s="196"/>
      <c r="Z1756" s="196"/>
      <c r="AA1756" s="196"/>
      <c r="AB1756" s="196"/>
      <c r="AC1756" s="115"/>
      <c r="AD1756" s="115"/>
      <c r="AE1756" s="115"/>
      <c r="AF1756" s="115"/>
      <c r="AG1756" s="115"/>
      <c r="AH1756" s="115"/>
      <c r="AI1756" s="115"/>
      <c r="AJ1756" s="115"/>
      <c r="AK1756" s="115"/>
      <c r="AL1756" s="115"/>
      <c r="AM1756" s="115"/>
    </row>
    <row r="1757" spans="1:39" x14ac:dyDescent="0.25">
      <c r="A1757" s="112"/>
      <c r="B1757" s="113"/>
      <c r="C1757" s="112"/>
      <c r="D1757" s="115"/>
      <c r="E1757" s="115"/>
      <c r="F1757" s="115"/>
      <c r="G1757" s="185"/>
      <c r="H1757" s="185"/>
      <c r="I1757" s="196"/>
      <c r="J1757" s="196"/>
      <c r="K1757" s="196"/>
      <c r="L1757" s="196"/>
      <c r="M1757" s="196"/>
      <c r="N1757" s="196"/>
      <c r="O1757" s="196"/>
      <c r="P1757" s="196"/>
      <c r="Q1757" s="196"/>
      <c r="R1757" s="196"/>
      <c r="S1757" s="196"/>
      <c r="T1757" s="196"/>
      <c r="U1757" s="196"/>
      <c r="V1757" s="196"/>
      <c r="W1757" s="196"/>
      <c r="X1757" s="196"/>
      <c r="Y1757" s="196"/>
      <c r="Z1757" s="196"/>
      <c r="AA1757" s="196"/>
      <c r="AB1757" s="196"/>
      <c r="AC1757" s="115"/>
      <c r="AD1757" s="115"/>
      <c r="AE1757" s="115"/>
      <c r="AF1757" s="115"/>
      <c r="AG1757" s="115"/>
      <c r="AH1757" s="115"/>
      <c r="AI1757" s="115"/>
      <c r="AJ1757" s="115"/>
      <c r="AK1757" s="115"/>
      <c r="AL1757" s="115"/>
      <c r="AM1757" s="115"/>
    </row>
    <row r="1758" spans="1:39" x14ac:dyDescent="0.25">
      <c r="A1758" s="112"/>
      <c r="B1758" s="113"/>
      <c r="C1758" s="112"/>
      <c r="D1758" s="115"/>
      <c r="E1758" s="115"/>
      <c r="F1758" s="115"/>
      <c r="G1758" s="185"/>
      <c r="H1758" s="185"/>
      <c r="I1758" s="196"/>
      <c r="J1758" s="196"/>
      <c r="K1758" s="196"/>
      <c r="L1758" s="196"/>
      <c r="M1758" s="196"/>
      <c r="N1758" s="196"/>
      <c r="O1758" s="196"/>
      <c r="P1758" s="196"/>
      <c r="Q1758" s="196"/>
      <c r="R1758" s="196"/>
      <c r="S1758" s="196"/>
      <c r="T1758" s="196"/>
      <c r="U1758" s="196"/>
      <c r="V1758" s="196"/>
      <c r="W1758" s="196"/>
      <c r="X1758" s="196"/>
      <c r="Y1758" s="196"/>
      <c r="Z1758" s="196"/>
      <c r="AA1758" s="196"/>
      <c r="AB1758" s="196"/>
      <c r="AC1758" s="115"/>
      <c r="AD1758" s="115"/>
      <c r="AE1758" s="115"/>
      <c r="AF1758" s="115"/>
      <c r="AG1758" s="115"/>
      <c r="AH1758" s="115"/>
      <c r="AI1758" s="115"/>
      <c r="AJ1758" s="115"/>
      <c r="AK1758" s="115"/>
      <c r="AL1758" s="115"/>
      <c r="AM1758" s="115"/>
    </row>
    <row r="1759" spans="1:39" x14ac:dyDescent="0.25">
      <c r="A1759" s="112"/>
      <c r="B1759" s="113"/>
      <c r="C1759" s="112"/>
      <c r="D1759" s="115"/>
      <c r="E1759" s="115"/>
      <c r="F1759" s="115"/>
      <c r="G1759" s="185"/>
      <c r="H1759" s="185"/>
      <c r="I1759" s="196"/>
      <c r="J1759" s="196"/>
      <c r="K1759" s="196"/>
      <c r="L1759" s="196"/>
      <c r="M1759" s="196"/>
      <c r="N1759" s="196"/>
      <c r="O1759" s="196"/>
      <c r="P1759" s="196"/>
      <c r="Q1759" s="196"/>
      <c r="R1759" s="196"/>
      <c r="S1759" s="196"/>
      <c r="T1759" s="196"/>
      <c r="U1759" s="196"/>
      <c r="V1759" s="196"/>
      <c r="W1759" s="196"/>
      <c r="X1759" s="196"/>
      <c r="Y1759" s="196"/>
      <c r="Z1759" s="196"/>
      <c r="AA1759" s="196"/>
      <c r="AB1759" s="196"/>
      <c r="AC1759" s="115"/>
      <c r="AD1759" s="115"/>
      <c r="AE1759" s="115"/>
      <c r="AF1759" s="115"/>
      <c r="AG1759" s="115"/>
      <c r="AH1759" s="115"/>
      <c r="AI1759" s="115"/>
      <c r="AJ1759" s="115"/>
      <c r="AK1759" s="115"/>
      <c r="AL1759" s="115"/>
      <c r="AM1759" s="115"/>
    </row>
    <row r="1760" spans="1:39" x14ac:dyDescent="0.25">
      <c r="A1760" s="112"/>
      <c r="B1760" s="113"/>
      <c r="C1760" s="112"/>
      <c r="D1760" s="115"/>
      <c r="E1760" s="115"/>
      <c r="F1760" s="115"/>
      <c r="G1760" s="185"/>
      <c r="H1760" s="185"/>
      <c r="I1760" s="196"/>
      <c r="J1760" s="196"/>
      <c r="K1760" s="196"/>
      <c r="L1760" s="196"/>
      <c r="M1760" s="196"/>
      <c r="N1760" s="196"/>
      <c r="O1760" s="196"/>
      <c r="P1760" s="196"/>
      <c r="Q1760" s="196"/>
      <c r="R1760" s="196"/>
      <c r="S1760" s="196"/>
      <c r="T1760" s="196"/>
      <c r="U1760" s="196"/>
      <c r="V1760" s="196"/>
      <c r="W1760" s="196"/>
      <c r="X1760" s="196"/>
      <c r="Y1760" s="196"/>
      <c r="Z1760" s="196"/>
      <c r="AA1760" s="196"/>
      <c r="AB1760" s="196"/>
      <c r="AC1760" s="115"/>
      <c r="AD1760" s="115"/>
      <c r="AE1760" s="115"/>
      <c r="AF1760" s="115"/>
      <c r="AG1760" s="115"/>
      <c r="AH1760" s="115"/>
      <c r="AI1760" s="115"/>
      <c r="AJ1760" s="115"/>
      <c r="AK1760" s="115"/>
      <c r="AL1760" s="115"/>
      <c r="AM1760" s="115"/>
    </row>
    <row r="1761" spans="1:39" x14ac:dyDescent="0.25">
      <c r="A1761" s="112"/>
      <c r="B1761" s="113"/>
      <c r="C1761" s="112"/>
      <c r="D1761" s="115"/>
      <c r="E1761" s="115"/>
      <c r="F1761" s="115"/>
      <c r="G1761" s="185"/>
      <c r="H1761" s="185"/>
      <c r="I1761" s="196"/>
      <c r="J1761" s="196"/>
      <c r="K1761" s="196"/>
      <c r="L1761" s="196"/>
      <c r="M1761" s="196"/>
      <c r="N1761" s="196"/>
      <c r="O1761" s="196"/>
      <c r="P1761" s="196"/>
      <c r="Q1761" s="196"/>
      <c r="R1761" s="196"/>
      <c r="S1761" s="196"/>
      <c r="T1761" s="196"/>
      <c r="U1761" s="196"/>
      <c r="V1761" s="196"/>
      <c r="W1761" s="196"/>
      <c r="X1761" s="196"/>
      <c r="Y1761" s="196"/>
      <c r="Z1761" s="196"/>
      <c r="AA1761" s="196"/>
      <c r="AB1761" s="196"/>
      <c r="AC1761" s="115"/>
      <c r="AD1761" s="115"/>
      <c r="AE1761" s="115"/>
      <c r="AF1761" s="115"/>
      <c r="AG1761" s="115"/>
      <c r="AH1761" s="115"/>
      <c r="AI1761" s="115"/>
      <c r="AJ1761" s="115"/>
      <c r="AK1761" s="115"/>
      <c r="AL1761" s="115"/>
      <c r="AM1761" s="115"/>
    </row>
    <row r="1762" spans="1:39" x14ac:dyDescent="0.25">
      <c r="A1762" s="112"/>
      <c r="B1762" s="113"/>
      <c r="C1762" s="112"/>
      <c r="D1762" s="115"/>
      <c r="E1762" s="115"/>
      <c r="F1762" s="115"/>
      <c r="G1762" s="185"/>
      <c r="H1762" s="185"/>
      <c r="I1762" s="196"/>
      <c r="J1762" s="196"/>
      <c r="K1762" s="196"/>
      <c r="L1762" s="196"/>
      <c r="M1762" s="196"/>
      <c r="N1762" s="196"/>
      <c r="O1762" s="196"/>
      <c r="P1762" s="196"/>
      <c r="Q1762" s="196"/>
      <c r="R1762" s="196"/>
      <c r="S1762" s="196"/>
      <c r="T1762" s="196"/>
      <c r="U1762" s="196"/>
      <c r="V1762" s="196"/>
      <c r="W1762" s="196"/>
      <c r="X1762" s="196"/>
      <c r="Y1762" s="196"/>
      <c r="Z1762" s="196"/>
      <c r="AA1762" s="196"/>
      <c r="AB1762" s="196"/>
      <c r="AC1762" s="115"/>
      <c r="AD1762" s="115"/>
      <c r="AE1762" s="115"/>
      <c r="AF1762" s="115"/>
      <c r="AG1762" s="115"/>
      <c r="AH1762" s="115"/>
      <c r="AI1762" s="115"/>
      <c r="AJ1762" s="115"/>
      <c r="AK1762" s="115"/>
      <c r="AL1762" s="115"/>
      <c r="AM1762" s="115"/>
    </row>
    <row r="1763" spans="1:39" x14ac:dyDescent="0.25">
      <c r="A1763" s="112"/>
      <c r="B1763" s="113"/>
      <c r="C1763" s="112"/>
      <c r="D1763" s="115"/>
      <c r="E1763" s="115"/>
      <c r="F1763" s="115"/>
      <c r="G1763" s="185"/>
      <c r="H1763" s="185"/>
      <c r="I1763" s="196"/>
      <c r="J1763" s="196"/>
      <c r="K1763" s="196"/>
      <c r="L1763" s="196"/>
      <c r="M1763" s="196"/>
      <c r="N1763" s="196"/>
      <c r="O1763" s="196"/>
      <c r="P1763" s="196"/>
      <c r="Q1763" s="196"/>
      <c r="R1763" s="196"/>
      <c r="S1763" s="196"/>
      <c r="T1763" s="196"/>
      <c r="U1763" s="196"/>
      <c r="V1763" s="196"/>
      <c r="W1763" s="196"/>
      <c r="X1763" s="196"/>
      <c r="Y1763" s="196"/>
      <c r="Z1763" s="196"/>
      <c r="AA1763" s="196"/>
      <c r="AB1763" s="196"/>
      <c r="AC1763" s="115"/>
      <c r="AD1763" s="115"/>
      <c r="AE1763" s="115"/>
      <c r="AF1763" s="115"/>
      <c r="AG1763" s="115"/>
      <c r="AH1763" s="115"/>
      <c r="AI1763" s="115"/>
      <c r="AJ1763" s="115"/>
      <c r="AK1763" s="115"/>
      <c r="AL1763" s="115"/>
      <c r="AM1763" s="115"/>
    </row>
    <row r="1764" spans="1:39" x14ac:dyDescent="0.25">
      <c r="A1764" s="112"/>
      <c r="B1764" s="113"/>
      <c r="C1764" s="112"/>
      <c r="D1764" s="115"/>
      <c r="E1764" s="115"/>
      <c r="F1764" s="115"/>
      <c r="G1764" s="185"/>
      <c r="H1764" s="185"/>
      <c r="I1764" s="196"/>
      <c r="J1764" s="196"/>
      <c r="K1764" s="196"/>
      <c r="L1764" s="196"/>
      <c r="M1764" s="196"/>
      <c r="N1764" s="196"/>
      <c r="O1764" s="196"/>
      <c r="P1764" s="196"/>
      <c r="Q1764" s="196"/>
      <c r="R1764" s="196"/>
      <c r="S1764" s="196"/>
      <c r="T1764" s="196"/>
      <c r="U1764" s="196"/>
      <c r="V1764" s="196"/>
      <c r="W1764" s="196"/>
      <c r="X1764" s="196"/>
      <c r="Y1764" s="196"/>
      <c r="Z1764" s="196"/>
      <c r="AA1764" s="196"/>
      <c r="AB1764" s="196"/>
      <c r="AC1764" s="115"/>
      <c r="AD1764" s="115"/>
      <c r="AE1764" s="115"/>
      <c r="AF1764" s="115"/>
      <c r="AG1764" s="115"/>
      <c r="AH1764" s="115"/>
      <c r="AI1764" s="115"/>
      <c r="AJ1764" s="115"/>
      <c r="AK1764" s="115"/>
      <c r="AL1764" s="115"/>
      <c r="AM1764" s="115"/>
    </row>
    <row r="1765" spans="1:39" x14ac:dyDescent="0.25">
      <c r="A1765" s="112"/>
      <c r="B1765" s="113"/>
      <c r="C1765" s="112"/>
      <c r="D1765" s="115"/>
      <c r="E1765" s="115"/>
      <c r="F1765" s="115"/>
      <c r="G1765" s="185"/>
      <c r="H1765" s="185"/>
      <c r="I1765" s="196"/>
      <c r="J1765" s="196"/>
      <c r="K1765" s="196"/>
      <c r="L1765" s="196"/>
      <c r="M1765" s="196"/>
      <c r="N1765" s="196"/>
      <c r="O1765" s="196"/>
      <c r="P1765" s="196"/>
      <c r="Q1765" s="196"/>
      <c r="R1765" s="196"/>
      <c r="S1765" s="196"/>
      <c r="T1765" s="196"/>
      <c r="U1765" s="196"/>
      <c r="V1765" s="196"/>
      <c r="W1765" s="196"/>
      <c r="X1765" s="196"/>
      <c r="Y1765" s="196"/>
      <c r="Z1765" s="196"/>
      <c r="AA1765" s="196"/>
      <c r="AB1765" s="196"/>
      <c r="AC1765" s="115"/>
      <c r="AD1765" s="115"/>
      <c r="AE1765" s="115"/>
      <c r="AF1765" s="115"/>
      <c r="AG1765" s="115"/>
      <c r="AH1765" s="115"/>
      <c r="AI1765" s="115"/>
      <c r="AJ1765" s="115"/>
      <c r="AK1765" s="115"/>
      <c r="AL1765" s="115"/>
      <c r="AM1765" s="115"/>
    </row>
    <row r="1766" spans="1:39" x14ac:dyDescent="0.25">
      <c r="A1766" s="112"/>
      <c r="B1766" s="113"/>
      <c r="C1766" s="112"/>
      <c r="D1766" s="115"/>
      <c r="E1766" s="115"/>
      <c r="F1766" s="115"/>
      <c r="G1766" s="185"/>
      <c r="H1766" s="185"/>
      <c r="I1766" s="196"/>
      <c r="J1766" s="196"/>
      <c r="K1766" s="196"/>
      <c r="L1766" s="196"/>
      <c r="M1766" s="196"/>
      <c r="N1766" s="196"/>
      <c r="O1766" s="196"/>
      <c r="P1766" s="196"/>
      <c r="Q1766" s="196"/>
      <c r="R1766" s="196"/>
      <c r="S1766" s="196"/>
      <c r="T1766" s="196"/>
      <c r="U1766" s="196"/>
      <c r="V1766" s="196"/>
      <c r="W1766" s="196"/>
      <c r="X1766" s="196"/>
      <c r="Y1766" s="196"/>
      <c r="Z1766" s="196"/>
      <c r="AA1766" s="196"/>
      <c r="AB1766" s="196"/>
      <c r="AC1766" s="115"/>
      <c r="AD1766" s="115"/>
      <c r="AE1766" s="115"/>
      <c r="AF1766" s="115"/>
      <c r="AG1766" s="115"/>
      <c r="AH1766" s="115"/>
      <c r="AI1766" s="115"/>
      <c r="AJ1766" s="115"/>
      <c r="AK1766" s="115"/>
      <c r="AL1766" s="115"/>
      <c r="AM1766" s="115"/>
    </row>
    <row r="1767" spans="1:39" x14ac:dyDescent="0.25">
      <c r="A1767" s="112"/>
      <c r="B1767" s="113"/>
      <c r="C1767" s="112"/>
      <c r="D1767" s="115"/>
      <c r="E1767" s="115"/>
      <c r="F1767" s="115"/>
      <c r="G1767" s="185"/>
      <c r="H1767" s="185"/>
      <c r="I1767" s="196"/>
      <c r="J1767" s="196"/>
      <c r="K1767" s="196"/>
      <c r="L1767" s="196"/>
      <c r="M1767" s="196"/>
      <c r="N1767" s="196"/>
      <c r="O1767" s="196"/>
      <c r="P1767" s="196"/>
      <c r="Q1767" s="196"/>
      <c r="R1767" s="196"/>
      <c r="S1767" s="196"/>
      <c r="T1767" s="196"/>
      <c r="U1767" s="196"/>
      <c r="V1767" s="196"/>
      <c r="W1767" s="196"/>
      <c r="X1767" s="196"/>
      <c r="Y1767" s="196"/>
      <c r="Z1767" s="196"/>
      <c r="AA1767" s="196"/>
      <c r="AB1767" s="196"/>
      <c r="AC1767" s="115"/>
      <c r="AD1767" s="115"/>
      <c r="AE1767" s="115"/>
      <c r="AF1767" s="115"/>
      <c r="AG1767" s="115"/>
      <c r="AH1767" s="115"/>
      <c r="AI1767" s="115"/>
      <c r="AJ1767" s="115"/>
      <c r="AK1767" s="115"/>
      <c r="AL1767" s="115"/>
      <c r="AM1767" s="115"/>
    </row>
    <row r="1768" spans="1:39" x14ac:dyDescent="0.25">
      <c r="A1768" s="112"/>
      <c r="B1768" s="113"/>
      <c r="C1768" s="112"/>
      <c r="D1768" s="115"/>
      <c r="E1768" s="115"/>
      <c r="F1768" s="115"/>
      <c r="G1768" s="185"/>
      <c r="H1768" s="185"/>
      <c r="I1768" s="196"/>
      <c r="J1768" s="196"/>
      <c r="K1768" s="196"/>
      <c r="L1768" s="196"/>
      <c r="M1768" s="196"/>
      <c r="N1768" s="196"/>
      <c r="O1768" s="196"/>
      <c r="P1768" s="196"/>
      <c r="Q1768" s="196"/>
      <c r="R1768" s="196"/>
      <c r="S1768" s="196"/>
      <c r="T1768" s="196"/>
      <c r="U1768" s="196"/>
      <c r="V1768" s="196"/>
      <c r="W1768" s="196"/>
      <c r="X1768" s="196"/>
      <c r="Y1768" s="196"/>
      <c r="Z1768" s="196"/>
      <c r="AA1768" s="196"/>
      <c r="AB1768" s="196"/>
      <c r="AC1768" s="115"/>
      <c r="AD1768" s="115"/>
      <c r="AE1768" s="115"/>
      <c r="AF1768" s="115"/>
      <c r="AG1768" s="115"/>
      <c r="AH1768" s="115"/>
      <c r="AI1768" s="115"/>
      <c r="AJ1768" s="115"/>
      <c r="AK1768" s="115"/>
      <c r="AL1768" s="115"/>
      <c r="AM1768" s="115"/>
    </row>
    <row r="1769" spans="1:39" x14ac:dyDescent="0.25">
      <c r="A1769" s="112"/>
      <c r="B1769" s="113"/>
      <c r="C1769" s="112"/>
      <c r="D1769" s="115"/>
      <c r="E1769" s="115"/>
      <c r="F1769" s="115"/>
      <c r="G1769" s="185"/>
      <c r="H1769" s="185"/>
      <c r="I1769" s="196"/>
      <c r="J1769" s="196"/>
      <c r="K1769" s="196"/>
      <c r="L1769" s="196"/>
      <c r="M1769" s="196"/>
      <c r="N1769" s="196"/>
      <c r="O1769" s="196"/>
      <c r="P1769" s="196"/>
      <c r="Q1769" s="196"/>
      <c r="R1769" s="196"/>
      <c r="S1769" s="196"/>
      <c r="T1769" s="196"/>
      <c r="U1769" s="196"/>
      <c r="V1769" s="196"/>
      <c r="W1769" s="196"/>
      <c r="X1769" s="196"/>
      <c r="Y1769" s="196"/>
      <c r="Z1769" s="196"/>
      <c r="AA1769" s="196"/>
      <c r="AB1769" s="196"/>
      <c r="AC1769" s="115"/>
      <c r="AD1769" s="115"/>
      <c r="AE1769" s="115"/>
      <c r="AF1769" s="115"/>
      <c r="AG1769" s="115"/>
      <c r="AH1769" s="115"/>
      <c r="AI1769" s="115"/>
      <c r="AJ1769" s="115"/>
      <c r="AK1769" s="115"/>
      <c r="AL1769" s="115"/>
      <c r="AM1769" s="115"/>
    </row>
    <row r="1770" spans="1:39" x14ac:dyDescent="0.25">
      <c r="A1770" s="112"/>
      <c r="B1770" s="113"/>
      <c r="C1770" s="112"/>
      <c r="D1770" s="115"/>
      <c r="E1770" s="115"/>
      <c r="F1770" s="115"/>
      <c r="G1770" s="185"/>
      <c r="H1770" s="185"/>
      <c r="I1770" s="196"/>
      <c r="J1770" s="196"/>
      <c r="K1770" s="196"/>
      <c r="L1770" s="196"/>
      <c r="M1770" s="196"/>
      <c r="N1770" s="196"/>
      <c r="O1770" s="196"/>
      <c r="P1770" s="196"/>
      <c r="Q1770" s="196"/>
      <c r="R1770" s="196"/>
      <c r="S1770" s="196"/>
      <c r="T1770" s="196"/>
      <c r="U1770" s="196"/>
      <c r="V1770" s="196"/>
      <c r="W1770" s="196"/>
      <c r="X1770" s="196"/>
      <c r="Y1770" s="196"/>
      <c r="Z1770" s="196"/>
      <c r="AA1770" s="196"/>
      <c r="AB1770" s="196"/>
      <c r="AC1770" s="115"/>
      <c r="AD1770" s="115"/>
      <c r="AE1770" s="115"/>
      <c r="AF1770" s="115"/>
      <c r="AG1770" s="115"/>
      <c r="AH1770" s="115"/>
      <c r="AI1770" s="115"/>
      <c r="AJ1770" s="115"/>
      <c r="AK1770" s="115"/>
      <c r="AL1770" s="115"/>
      <c r="AM1770" s="115"/>
    </row>
    <row r="1771" spans="1:39" x14ac:dyDescent="0.25">
      <c r="A1771" s="112"/>
      <c r="B1771" s="113"/>
      <c r="C1771" s="112"/>
      <c r="D1771" s="115"/>
      <c r="E1771" s="115"/>
      <c r="F1771" s="115"/>
      <c r="G1771" s="185"/>
      <c r="H1771" s="185"/>
      <c r="I1771" s="196"/>
      <c r="J1771" s="196"/>
      <c r="K1771" s="196"/>
      <c r="L1771" s="196"/>
      <c r="M1771" s="196"/>
      <c r="N1771" s="196"/>
      <c r="O1771" s="196"/>
      <c r="P1771" s="196"/>
      <c r="Q1771" s="196"/>
      <c r="R1771" s="196"/>
      <c r="S1771" s="196"/>
      <c r="T1771" s="196"/>
      <c r="U1771" s="196"/>
      <c r="V1771" s="196"/>
      <c r="W1771" s="196"/>
      <c r="X1771" s="196"/>
      <c r="Y1771" s="196"/>
      <c r="Z1771" s="196"/>
      <c r="AA1771" s="196"/>
      <c r="AB1771" s="196"/>
      <c r="AC1771" s="115"/>
      <c r="AD1771" s="115"/>
      <c r="AE1771" s="115"/>
      <c r="AF1771" s="115"/>
      <c r="AG1771" s="115"/>
      <c r="AH1771" s="115"/>
      <c r="AI1771" s="115"/>
      <c r="AJ1771" s="115"/>
      <c r="AK1771" s="115"/>
      <c r="AL1771" s="115"/>
      <c r="AM1771" s="115"/>
    </row>
    <row r="1772" spans="1:39" x14ac:dyDescent="0.25">
      <c r="A1772" s="112"/>
      <c r="B1772" s="113"/>
      <c r="C1772" s="112"/>
      <c r="D1772" s="115"/>
      <c r="E1772" s="115"/>
      <c r="F1772" s="115"/>
      <c r="G1772" s="185"/>
      <c r="H1772" s="185"/>
      <c r="I1772" s="196"/>
      <c r="J1772" s="196"/>
      <c r="K1772" s="196"/>
      <c r="L1772" s="196"/>
      <c r="M1772" s="196"/>
      <c r="N1772" s="196"/>
      <c r="O1772" s="196"/>
      <c r="P1772" s="196"/>
      <c r="Q1772" s="196"/>
      <c r="R1772" s="196"/>
      <c r="S1772" s="196"/>
      <c r="T1772" s="196"/>
      <c r="U1772" s="196"/>
      <c r="V1772" s="196"/>
      <c r="W1772" s="196"/>
      <c r="X1772" s="196"/>
      <c r="Y1772" s="196"/>
      <c r="Z1772" s="196"/>
      <c r="AA1772" s="196"/>
      <c r="AB1772" s="196"/>
      <c r="AC1772" s="115"/>
      <c r="AD1772" s="115"/>
      <c r="AE1772" s="115"/>
      <c r="AF1772" s="115"/>
      <c r="AG1772" s="115"/>
      <c r="AH1772" s="115"/>
      <c r="AI1772" s="115"/>
      <c r="AJ1772" s="115"/>
      <c r="AK1772" s="115"/>
      <c r="AL1772" s="115"/>
      <c r="AM1772" s="115"/>
    </row>
    <row r="1773" spans="1:39" x14ac:dyDescent="0.25">
      <c r="A1773" s="112"/>
      <c r="B1773" s="113"/>
      <c r="C1773" s="112"/>
      <c r="D1773" s="115"/>
      <c r="E1773" s="115"/>
      <c r="F1773" s="115"/>
      <c r="G1773" s="185"/>
      <c r="H1773" s="185"/>
      <c r="I1773" s="196"/>
      <c r="J1773" s="196"/>
      <c r="K1773" s="196"/>
      <c r="L1773" s="196"/>
      <c r="M1773" s="196"/>
      <c r="N1773" s="196"/>
      <c r="O1773" s="196"/>
      <c r="P1773" s="196"/>
      <c r="Q1773" s="196"/>
      <c r="R1773" s="196"/>
      <c r="S1773" s="196"/>
      <c r="T1773" s="196"/>
      <c r="U1773" s="196"/>
      <c r="V1773" s="196"/>
      <c r="W1773" s="196"/>
      <c r="X1773" s="196"/>
      <c r="Y1773" s="196"/>
      <c r="Z1773" s="196"/>
      <c r="AA1773" s="196"/>
      <c r="AB1773" s="196"/>
      <c r="AC1773" s="115"/>
      <c r="AD1773" s="115"/>
      <c r="AE1773" s="115"/>
      <c r="AF1773" s="115"/>
      <c r="AG1773" s="115"/>
      <c r="AH1773" s="115"/>
      <c r="AI1773" s="115"/>
      <c r="AJ1773" s="115"/>
      <c r="AK1773" s="115"/>
      <c r="AL1773" s="115"/>
      <c r="AM1773" s="115"/>
    </row>
    <row r="1774" spans="1:39" x14ac:dyDescent="0.25">
      <c r="A1774" s="112"/>
      <c r="B1774" s="113"/>
      <c r="C1774" s="112"/>
      <c r="D1774" s="115"/>
      <c r="E1774" s="115"/>
      <c r="F1774" s="115"/>
      <c r="G1774" s="185"/>
      <c r="H1774" s="185"/>
      <c r="I1774" s="196"/>
      <c r="J1774" s="196"/>
      <c r="K1774" s="196"/>
      <c r="L1774" s="196"/>
      <c r="M1774" s="196"/>
      <c r="N1774" s="196"/>
      <c r="O1774" s="196"/>
      <c r="P1774" s="196"/>
      <c r="Q1774" s="196"/>
      <c r="R1774" s="196"/>
      <c r="S1774" s="196"/>
      <c r="T1774" s="196"/>
      <c r="U1774" s="196"/>
      <c r="V1774" s="196"/>
      <c r="W1774" s="196"/>
      <c r="X1774" s="196"/>
      <c r="Y1774" s="196"/>
      <c r="Z1774" s="196"/>
      <c r="AA1774" s="196"/>
      <c r="AB1774" s="196"/>
      <c r="AC1774" s="115"/>
      <c r="AD1774" s="115"/>
      <c r="AE1774" s="115"/>
      <c r="AF1774" s="115"/>
      <c r="AG1774" s="115"/>
      <c r="AH1774" s="115"/>
      <c r="AI1774" s="115"/>
      <c r="AJ1774" s="115"/>
      <c r="AK1774" s="115"/>
      <c r="AL1774" s="115"/>
      <c r="AM1774" s="115"/>
    </row>
    <row r="1775" spans="1:39" x14ac:dyDescent="0.25">
      <c r="A1775" s="112"/>
      <c r="B1775" s="113"/>
      <c r="C1775" s="112"/>
      <c r="D1775" s="115"/>
      <c r="E1775" s="115"/>
      <c r="F1775" s="115"/>
      <c r="G1775" s="185"/>
      <c r="H1775" s="185"/>
      <c r="I1775" s="196"/>
      <c r="J1775" s="196"/>
      <c r="K1775" s="196"/>
      <c r="L1775" s="196"/>
      <c r="M1775" s="196"/>
      <c r="N1775" s="196"/>
      <c r="O1775" s="196"/>
      <c r="P1775" s="196"/>
      <c r="Q1775" s="196"/>
      <c r="R1775" s="196"/>
      <c r="S1775" s="196"/>
      <c r="T1775" s="196"/>
      <c r="U1775" s="196"/>
      <c r="V1775" s="196"/>
      <c r="W1775" s="196"/>
      <c r="X1775" s="196"/>
      <c r="Y1775" s="196"/>
      <c r="Z1775" s="196"/>
      <c r="AA1775" s="196"/>
      <c r="AB1775" s="196"/>
      <c r="AC1775" s="115"/>
      <c r="AD1775" s="115"/>
      <c r="AE1775" s="115"/>
      <c r="AF1775" s="115"/>
      <c r="AG1775" s="115"/>
      <c r="AH1775" s="115"/>
      <c r="AI1775" s="115"/>
      <c r="AJ1775" s="115"/>
      <c r="AK1775" s="115"/>
      <c r="AL1775" s="115"/>
      <c r="AM1775" s="115"/>
    </row>
    <row r="1776" spans="1:39" x14ac:dyDescent="0.25">
      <c r="A1776" s="112"/>
      <c r="B1776" s="113"/>
      <c r="C1776" s="112"/>
      <c r="D1776" s="115"/>
      <c r="E1776" s="115"/>
      <c r="F1776" s="115"/>
      <c r="G1776" s="185"/>
      <c r="H1776" s="185"/>
      <c r="I1776" s="196"/>
      <c r="J1776" s="196"/>
      <c r="K1776" s="196"/>
      <c r="L1776" s="196"/>
      <c r="M1776" s="196"/>
      <c r="N1776" s="196"/>
      <c r="O1776" s="196"/>
      <c r="P1776" s="196"/>
      <c r="Q1776" s="196"/>
      <c r="R1776" s="196"/>
      <c r="S1776" s="196"/>
      <c r="T1776" s="196"/>
      <c r="U1776" s="196"/>
      <c r="V1776" s="196"/>
      <c r="W1776" s="196"/>
      <c r="X1776" s="196"/>
      <c r="Y1776" s="196"/>
      <c r="Z1776" s="196"/>
      <c r="AA1776" s="196"/>
      <c r="AB1776" s="196"/>
      <c r="AC1776" s="115"/>
      <c r="AD1776" s="115"/>
      <c r="AE1776" s="115"/>
      <c r="AF1776" s="115"/>
      <c r="AG1776" s="115"/>
      <c r="AH1776" s="115"/>
      <c r="AI1776" s="115"/>
      <c r="AJ1776" s="115"/>
      <c r="AK1776" s="115"/>
      <c r="AL1776" s="115"/>
      <c r="AM1776" s="115"/>
    </row>
    <row r="1777" spans="1:39" x14ac:dyDescent="0.25">
      <c r="A1777" s="112"/>
      <c r="B1777" s="113"/>
      <c r="C1777" s="112"/>
      <c r="D1777" s="115"/>
      <c r="E1777" s="115"/>
      <c r="F1777" s="115"/>
      <c r="G1777" s="185"/>
      <c r="H1777" s="185"/>
      <c r="I1777" s="196"/>
      <c r="J1777" s="196"/>
      <c r="K1777" s="196"/>
      <c r="L1777" s="196"/>
      <c r="M1777" s="196"/>
      <c r="N1777" s="196"/>
      <c r="O1777" s="196"/>
      <c r="P1777" s="196"/>
      <c r="Q1777" s="196"/>
      <c r="R1777" s="196"/>
      <c r="S1777" s="196"/>
      <c r="T1777" s="196"/>
      <c r="U1777" s="196"/>
      <c r="V1777" s="196"/>
      <c r="W1777" s="196"/>
      <c r="X1777" s="196"/>
      <c r="Y1777" s="196"/>
      <c r="Z1777" s="196"/>
      <c r="AA1777" s="196"/>
      <c r="AB1777" s="196"/>
      <c r="AC1777" s="115"/>
      <c r="AD1777" s="115"/>
      <c r="AE1777" s="115"/>
      <c r="AF1777" s="115"/>
      <c r="AG1777" s="115"/>
      <c r="AH1777" s="115"/>
      <c r="AI1777" s="115"/>
      <c r="AJ1777" s="115"/>
      <c r="AK1777" s="115"/>
      <c r="AL1777" s="115"/>
      <c r="AM1777" s="115"/>
    </row>
    <row r="1778" spans="1:39" x14ac:dyDescent="0.25">
      <c r="A1778" s="112"/>
      <c r="B1778" s="113"/>
      <c r="C1778" s="112"/>
      <c r="D1778" s="115"/>
      <c r="E1778" s="115"/>
      <c r="F1778" s="115"/>
      <c r="G1778" s="185"/>
      <c r="H1778" s="185"/>
      <c r="I1778" s="196"/>
      <c r="J1778" s="196"/>
      <c r="K1778" s="196"/>
      <c r="L1778" s="196"/>
      <c r="M1778" s="196"/>
      <c r="N1778" s="196"/>
      <c r="O1778" s="196"/>
      <c r="P1778" s="196"/>
      <c r="Q1778" s="196"/>
      <c r="R1778" s="196"/>
      <c r="S1778" s="196"/>
      <c r="T1778" s="196"/>
      <c r="U1778" s="196"/>
      <c r="V1778" s="196"/>
      <c r="W1778" s="196"/>
      <c r="X1778" s="196"/>
      <c r="Y1778" s="196"/>
      <c r="Z1778" s="196"/>
      <c r="AA1778" s="196"/>
      <c r="AB1778" s="196"/>
      <c r="AC1778" s="115"/>
      <c r="AD1778" s="115"/>
      <c r="AE1778" s="115"/>
      <c r="AF1778" s="115"/>
      <c r="AG1778" s="115"/>
      <c r="AH1778" s="115"/>
      <c r="AI1778" s="115"/>
      <c r="AJ1778" s="115"/>
      <c r="AK1778" s="115"/>
      <c r="AL1778" s="115"/>
      <c r="AM1778" s="115"/>
    </row>
    <row r="1779" spans="1:39" x14ac:dyDescent="0.25">
      <c r="A1779" s="112"/>
      <c r="B1779" s="113"/>
      <c r="C1779" s="112"/>
      <c r="D1779" s="115"/>
      <c r="E1779" s="115"/>
      <c r="F1779" s="115"/>
      <c r="G1779" s="185"/>
      <c r="H1779" s="185"/>
      <c r="I1779" s="196"/>
      <c r="J1779" s="196"/>
      <c r="K1779" s="196"/>
      <c r="L1779" s="196"/>
      <c r="M1779" s="196"/>
      <c r="N1779" s="196"/>
      <c r="O1779" s="196"/>
      <c r="P1779" s="196"/>
      <c r="Q1779" s="196"/>
      <c r="R1779" s="196"/>
      <c r="S1779" s="196"/>
      <c r="T1779" s="196"/>
      <c r="U1779" s="196"/>
      <c r="V1779" s="196"/>
      <c r="W1779" s="196"/>
      <c r="X1779" s="196"/>
      <c r="Y1779" s="196"/>
      <c r="Z1779" s="196"/>
      <c r="AA1779" s="196"/>
      <c r="AB1779" s="196"/>
      <c r="AC1779" s="115"/>
      <c r="AD1779" s="115"/>
      <c r="AE1779" s="115"/>
      <c r="AF1779" s="115"/>
      <c r="AG1779" s="115"/>
      <c r="AH1779" s="115"/>
      <c r="AI1779" s="115"/>
      <c r="AJ1779" s="115"/>
      <c r="AK1779" s="115"/>
      <c r="AL1779" s="115"/>
      <c r="AM1779" s="115"/>
    </row>
    <row r="1780" spans="1:39" x14ac:dyDescent="0.25">
      <c r="A1780" s="112"/>
      <c r="B1780" s="113"/>
      <c r="C1780" s="112"/>
      <c r="D1780" s="115"/>
      <c r="E1780" s="115"/>
      <c r="F1780" s="115"/>
      <c r="G1780" s="185"/>
      <c r="H1780" s="185"/>
      <c r="I1780" s="196"/>
      <c r="J1780" s="196"/>
      <c r="K1780" s="196"/>
      <c r="L1780" s="196"/>
      <c r="M1780" s="196"/>
      <c r="N1780" s="196"/>
      <c r="O1780" s="196"/>
      <c r="P1780" s="196"/>
      <c r="Q1780" s="196"/>
      <c r="R1780" s="196"/>
      <c r="S1780" s="196"/>
      <c r="T1780" s="196"/>
      <c r="U1780" s="196"/>
      <c r="V1780" s="196"/>
      <c r="W1780" s="196"/>
      <c r="X1780" s="196"/>
      <c r="Y1780" s="196"/>
      <c r="Z1780" s="196"/>
      <c r="AA1780" s="196"/>
      <c r="AB1780" s="196"/>
      <c r="AC1780" s="115"/>
      <c r="AD1780" s="115"/>
      <c r="AE1780" s="115"/>
      <c r="AF1780" s="115"/>
      <c r="AG1780" s="115"/>
      <c r="AH1780" s="115"/>
      <c r="AI1780" s="115"/>
      <c r="AJ1780" s="115"/>
      <c r="AK1780" s="115"/>
      <c r="AL1780" s="115"/>
      <c r="AM1780" s="115"/>
    </row>
    <row r="1781" spans="1:39" x14ac:dyDescent="0.25">
      <c r="A1781" s="112"/>
      <c r="B1781" s="113"/>
      <c r="C1781" s="112"/>
      <c r="D1781" s="115"/>
      <c r="E1781" s="115"/>
      <c r="F1781" s="115"/>
      <c r="G1781" s="185"/>
      <c r="H1781" s="185"/>
      <c r="I1781" s="196"/>
      <c r="J1781" s="196"/>
      <c r="K1781" s="196"/>
      <c r="L1781" s="196"/>
      <c r="M1781" s="196"/>
      <c r="N1781" s="196"/>
      <c r="O1781" s="196"/>
      <c r="P1781" s="196"/>
      <c r="Q1781" s="196"/>
      <c r="R1781" s="196"/>
      <c r="S1781" s="196"/>
      <c r="T1781" s="196"/>
      <c r="U1781" s="196"/>
      <c r="V1781" s="196"/>
      <c r="W1781" s="196"/>
      <c r="X1781" s="196"/>
      <c r="Y1781" s="196"/>
      <c r="Z1781" s="196"/>
      <c r="AA1781" s="196"/>
      <c r="AB1781" s="196"/>
      <c r="AC1781" s="115"/>
      <c r="AD1781" s="115"/>
      <c r="AE1781" s="115"/>
      <c r="AF1781" s="115"/>
      <c r="AG1781" s="115"/>
      <c r="AH1781" s="115"/>
      <c r="AI1781" s="115"/>
      <c r="AJ1781" s="115"/>
      <c r="AK1781" s="115"/>
      <c r="AL1781" s="115"/>
      <c r="AM1781" s="115"/>
    </row>
    <row r="1782" spans="1:39" x14ac:dyDescent="0.25">
      <c r="A1782" s="112"/>
      <c r="B1782" s="113"/>
      <c r="C1782" s="112"/>
      <c r="D1782" s="115"/>
      <c r="E1782" s="115"/>
      <c r="F1782" s="115"/>
      <c r="G1782" s="185"/>
      <c r="H1782" s="185"/>
      <c r="I1782" s="196"/>
      <c r="J1782" s="196"/>
      <c r="K1782" s="196"/>
      <c r="L1782" s="196"/>
      <c r="M1782" s="196"/>
      <c r="N1782" s="196"/>
      <c r="O1782" s="196"/>
      <c r="P1782" s="196"/>
      <c r="Q1782" s="196"/>
      <c r="R1782" s="196"/>
      <c r="S1782" s="196"/>
      <c r="T1782" s="196"/>
      <c r="U1782" s="196"/>
      <c r="V1782" s="196"/>
      <c r="W1782" s="196"/>
      <c r="X1782" s="196"/>
      <c r="Y1782" s="196"/>
      <c r="Z1782" s="196"/>
      <c r="AA1782" s="196"/>
      <c r="AB1782" s="196"/>
      <c r="AC1782" s="115"/>
      <c r="AD1782" s="115"/>
      <c r="AE1782" s="115"/>
      <c r="AF1782" s="115"/>
      <c r="AG1782" s="115"/>
      <c r="AH1782" s="115"/>
      <c r="AI1782" s="115"/>
      <c r="AJ1782" s="115"/>
      <c r="AK1782" s="115"/>
      <c r="AL1782" s="115"/>
      <c r="AM1782" s="115"/>
    </row>
    <row r="1783" spans="1:39" x14ac:dyDescent="0.25">
      <c r="A1783" s="112"/>
      <c r="B1783" s="113"/>
      <c r="C1783" s="112"/>
      <c r="D1783" s="115"/>
      <c r="E1783" s="115"/>
      <c r="F1783" s="115"/>
      <c r="G1783" s="185"/>
      <c r="H1783" s="185"/>
      <c r="I1783" s="196"/>
      <c r="J1783" s="196"/>
      <c r="K1783" s="196"/>
      <c r="L1783" s="196"/>
      <c r="M1783" s="196"/>
      <c r="N1783" s="196"/>
      <c r="O1783" s="196"/>
      <c r="P1783" s="196"/>
      <c r="Q1783" s="196"/>
      <c r="R1783" s="196"/>
      <c r="S1783" s="196"/>
      <c r="T1783" s="196"/>
      <c r="U1783" s="196"/>
      <c r="V1783" s="196"/>
      <c r="W1783" s="196"/>
      <c r="X1783" s="196"/>
      <c r="Y1783" s="196"/>
      <c r="Z1783" s="196"/>
      <c r="AA1783" s="196"/>
      <c r="AB1783" s="196"/>
      <c r="AC1783" s="115"/>
      <c r="AD1783" s="115"/>
      <c r="AE1783" s="115"/>
      <c r="AF1783" s="115"/>
      <c r="AG1783" s="115"/>
      <c r="AH1783" s="115"/>
      <c r="AI1783" s="115"/>
      <c r="AJ1783" s="115"/>
      <c r="AK1783" s="115"/>
      <c r="AL1783" s="115"/>
      <c r="AM1783" s="115"/>
    </row>
    <row r="1784" spans="1:39" x14ac:dyDescent="0.25">
      <c r="A1784" s="112"/>
      <c r="B1784" s="113"/>
      <c r="C1784" s="112"/>
      <c r="D1784" s="115"/>
      <c r="E1784" s="115"/>
      <c r="F1784" s="115"/>
      <c r="G1784" s="185"/>
      <c r="H1784" s="185"/>
      <c r="I1784" s="196"/>
      <c r="J1784" s="196"/>
      <c r="K1784" s="196"/>
      <c r="L1784" s="196"/>
      <c r="M1784" s="196"/>
      <c r="N1784" s="196"/>
      <c r="O1784" s="196"/>
      <c r="P1784" s="196"/>
      <c r="Q1784" s="196"/>
      <c r="R1784" s="196"/>
      <c r="S1784" s="196"/>
      <c r="T1784" s="196"/>
      <c r="U1784" s="196"/>
      <c r="V1784" s="196"/>
      <c r="W1784" s="196"/>
      <c r="X1784" s="196"/>
      <c r="Y1784" s="196"/>
      <c r="Z1784" s="196"/>
      <c r="AA1784" s="196"/>
      <c r="AB1784" s="196"/>
      <c r="AC1784" s="115"/>
      <c r="AD1784" s="115"/>
      <c r="AE1784" s="115"/>
      <c r="AF1784" s="115"/>
      <c r="AG1784" s="115"/>
      <c r="AH1784" s="115"/>
      <c r="AI1784" s="115"/>
      <c r="AJ1784" s="115"/>
      <c r="AK1784" s="115"/>
      <c r="AL1784" s="115"/>
      <c r="AM1784" s="115"/>
    </row>
    <row r="1785" spans="1:39" x14ac:dyDescent="0.25">
      <c r="A1785" s="112"/>
      <c r="B1785" s="113"/>
      <c r="C1785" s="112"/>
      <c r="D1785" s="115"/>
      <c r="E1785" s="115"/>
      <c r="F1785" s="115"/>
      <c r="G1785" s="185"/>
      <c r="H1785" s="185"/>
      <c r="I1785" s="196"/>
      <c r="J1785" s="196"/>
      <c r="K1785" s="196"/>
      <c r="L1785" s="196"/>
      <c r="M1785" s="196"/>
      <c r="N1785" s="196"/>
      <c r="O1785" s="196"/>
      <c r="P1785" s="196"/>
      <c r="Q1785" s="196"/>
      <c r="R1785" s="196"/>
      <c r="S1785" s="196"/>
      <c r="T1785" s="196"/>
      <c r="U1785" s="196"/>
      <c r="V1785" s="196"/>
      <c r="W1785" s="196"/>
      <c r="X1785" s="196"/>
      <c r="Y1785" s="196"/>
      <c r="Z1785" s="196"/>
      <c r="AA1785" s="196"/>
      <c r="AB1785" s="196"/>
      <c r="AC1785" s="115"/>
      <c r="AD1785" s="115"/>
      <c r="AE1785" s="115"/>
      <c r="AF1785" s="115"/>
      <c r="AG1785" s="115"/>
      <c r="AH1785" s="115"/>
      <c r="AI1785" s="115"/>
      <c r="AJ1785" s="115"/>
      <c r="AK1785" s="115"/>
      <c r="AL1785" s="115"/>
      <c r="AM1785" s="115"/>
    </row>
    <row r="1786" spans="1:39" x14ac:dyDescent="0.25">
      <c r="A1786" s="112"/>
      <c r="B1786" s="113"/>
      <c r="C1786" s="112"/>
      <c r="D1786" s="115"/>
      <c r="E1786" s="115"/>
      <c r="F1786" s="115"/>
      <c r="G1786" s="185"/>
      <c r="H1786" s="185"/>
      <c r="I1786" s="196"/>
      <c r="J1786" s="196"/>
      <c r="K1786" s="196"/>
      <c r="L1786" s="196"/>
      <c r="M1786" s="196"/>
      <c r="N1786" s="196"/>
      <c r="O1786" s="196"/>
      <c r="P1786" s="196"/>
      <c r="Q1786" s="196"/>
      <c r="R1786" s="196"/>
      <c r="S1786" s="196"/>
      <c r="T1786" s="196"/>
      <c r="U1786" s="196"/>
      <c r="V1786" s="196"/>
      <c r="W1786" s="196"/>
      <c r="X1786" s="196"/>
      <c r="Y1786" s="196"/>
      <c r="Z1786" s="196"/>
      <c r="AA1786" s="196"/>
      <c r="AB1786" s="196"/>
      <c r="AC1786" s="115"/>
      <c r="AD1786" s="115"/>
      <c r="AE1786" s="115"/>
      <c r="AF1786" s="115"/>
      <c r="AG1786" s="115"/>
      <c r="AH1786" s="115"/>
      <c r="AI1786" s="115"/>
      <c r="AJ1786" s="115"/>
      <c r="AK1786" s="115"/>
      <c r="AL1786" s="115"/>
      <c r="AM1786" s="115"/>
    </row>
    <row r="1787" spans="1:39" x14ac:dyDescent="0.25">
      <c r="A1787" s="112"/>
      <c r="B1787" s="113"/>
      <c r="C1787" s="112"/>
      <c r="D1787" s="115"/>
      <c r="E1787" s="115"/>
      <c r="F1787" s="115"/>
      <c r="G1787" s="185"/>
      <c r="H1787" s="185"/>
      <c r="I1787" s="196"/>
      <c r="J1787" s="196"/>
      <c r="K1787" s="196"/>
      <c r="L1787" s="196"/>
      <c r="M1787" s="196"/>
      <c r="N1787" s="196"/>
      <c r="O1787" s="196"/>
      <c r="P1787" s="196"/>
      <c r="Q1787" s="196"/>
      <c r="R1787" s="196"/>
      <c r="S1787" s="196"/>
      <c r="T1787" s="196"/>
      <c r="U1787" s="196"/>
      <c r="V1787" s="196"/>
      <c r="W1787" s="196"/>
      <c r="X1787" s="196"/>
      <c r="Y1787" s="196"/>
      <c r="Z1787" s="196"/>
      <c r="AA1787" s="196"/>
      <c r="AB1787" s="196"/>
      <c r="AC1787" s="115"/>
      <c r="AD1787" s="115"/>
      <c r="AE1787" s="115"/>
      <c r="AF1787" s="115"/>
      <c r="AG1787" s="115"/>
      <c r="AH1787" s="115"/>
      <c r="AI1787" s="115"/>
      <c r="AJ1787" s="115"/>
      <c r="AK1787" s="115"/>
      <c r="AL1787" s="115"/>
      <c r="AM1787" s="115"/>
    </row>
    <row r="1788" spans="1:39" x14ac:dyDescent="0.25">
      <c r="A1788" s="112"/>
      <c r="B1788" s="113"/>
      <c r="C1788" s="112"/>
      <c r="D1788" s="115"/>
      <c r="E1788" s="115"/>
      <c r="F1788" s="115"/>
      <c r="G1788" s="185"/>
      <c r="H1788" s="185"/>
      <c r="I1788" s="196"/>
      <c r="J1788" s="196"/>
      <c r="K1788" s="196"/>
      <c r="L1788" s="196"/>
      <c r="M1788" s="196"/>
      <c r="N1788" s="196"/>
      <c r="O1788" s="196"/>
      <c r="P1788" s="196"/>
      <c r="Q1788" s="196"/>
      <c r="R1788" s="196"/>
      <c r="S1788" s="196"/>
      <c r="T1788" s="196"/>
      <c r="U1788" s="196"/>
      <c r="V1788" s="196"/>
      <c r="W1788" s="196"/>
      <c r="X1788" s="196"/>
      <c r="Y1788" s="196"/>
      <c r="Z1788" s="196"/>
      <c r="AA1788" s="196"/>
      <c r="AB1788" s="196"/>
      <c r="AC1788" s="115"/>
      <c r="AD1788" s="115"/>
      <c r="AE1788" s="115"/>
      <c r="AF1788" s="115"/>
      <c r="AG1788" s="115"/>
      <c r="AH1788" s="115"/>
      <c r="AI1788" s="115"/>
      <c r="AJ1788" s="115"/>
      <c r="AK1788" s="115"/>
      <c r="AL1788" s="115"/>
      <c r="AM1788" s="115"/>
    </row>
    <row r="1789" spans="1:39" x14ac:dyDescent="0.25">
      <c r="A1789" s="112"/>
      <c r="B1789" s="113"/>
      <c r="C1789" s="112"/>
      <c r="D1789" s="115"/>
      <c r="E1789" s="115"/>
      <c r="F1789" s="115"/>
      <c r="G1789" s="185"/>
      <c r="H1789" s="185"/>
      <c r="I1789" s="196"/>
      <c r="J1789" s="196"/>
      <c r="K1789" s="196"/>
      <c r="L1789" s="196"/>
      <c r="M1789" s="196"/>
      <c r="N1789" s="196"/>
      <c r="O1789" s="196"/>
      <c r="P1789" s="196"/>
      <c r="Q1789" s="196"/>
      <c r="R1789" s="196"/>
      <c r="S1789" s="196"/>
      <c r="T1789" s="196"/>
      <c r="U1789" s="196"/>
      <c r="V1789" s="196"/>
      <c r="W1789" s="196"/>
      <c r="X1789" s="196"/>
      <c r="Y1789" s="196"/>
      <c r="Z1789" s="196"/>
      <c r="AA1789" s="196"/>
      <c r="AB1789" s="196"/>
      <c r="AC1789" s="115"/>
      <c r="AD1789" s="115"/>
      <c r="AE1789" s="115"/>
      <c r="AF1789" s="115"/>
      <c r="AG1789" s="115"/>
      <c r="AH1789" s="115"/>
      <c r="AI1789" s="115"/>
      <c r="AJ1789" s="115"/>
      <c r="AK1789" s="115"/>
      <c r="AL1789" s="115"/>
      <c r="AM1789" s="115"/>
    </row>
    <row r="1790" spans="1:39" x14ac:dyDescent="0.25">
      <c r="A1790" s="112"/>
      <c r="B1790" s="113"/>
      <c r="C1790" s="112"/>
      <c r="D1790" s="115"/>
      <c r="E1790" s="115"/>
      <c r="F1790" s="115"/>
      <c r="G1790" s="185"/>
      <c r="H1790" s="185"/>
      <c r="I1790" s="196"/>
      <c r="J1790" s="196"/>
      <c r="K1790" s="196"/>
      <c r="L1790" s="196"/>
      <c r="M1790" s="196"/>
      <c r="N1790" s="196"/>
      <c r="O1790" s="196"/>
      <c r="P1790" s="196"/>
      <c r="Q1790" s="196"/>
      <c r="R1790" s="196"/>
      <c r="S1790" s="196"/>
      <c r="T1790" s="196"/>
      <c r="U1790" s="196"/>
      <c r="V1790" s="196"/>
      <c r="W1790" s="196"/>
      <c r="X1790" s="196"/>
      <c r="Y1790" s="196"/>
      <c r="Z1790" s="196"/>
      <c r="AA1790" s="196"/>
      <c r="AB1790" s="196"/>
      <c r="AC1790" s="115"/>
      <c r="AD1790" s="115"/>
      <c r="AE1790" s="115"/>
      <c r="AF1790" s="115"/>
      <c r="AG1790" s="115"/>
      <c r="AH1790" s="115"/>
      <c r="AI1790" s="115"/>
      <c r="AJ1790" s="115"/>
      <c r="AK1790" s="115"/>
      <c r="AL1790" s="115"/>
      <c r="AM1790" s="115"/>
    </row>
    <row r="1791" spans="1:39" x14ac:dyDescent="0.25">
      <c r="A1791" s="112"/>
      <c r="B1791" s="113"/>
      <c r="C1791" s="112"/>
      <c r="D1791" s="115"/>
      <c r="E1791" s="115"/>
      <c r="F1791" s="115"/>
      <c r="G1791" s="185"/>
      <c r="H1791" s="185"/>
      <c r="I1791" s="196"/>
      <c r="J1791" s="196"/>
      <c r="K1791" s="196"/>
      <c r="L1791" s="196"/>
      <c r="M1791" s="196"/>
      <c r="N1791" s="196"/>
      <c r="O1791" s="196"/>
      <c r="P1791" s="196"/>
      <c r="Q1791" s="196"/>
      <c r="R1791" s="196"/>
      <c r="S1791" s="196"/>
      <c r="T1791" s="196"/>
      <c r="U1791" s="196"/>
      <c r="V1791" s="196"/>
      <c r="W1791" s="196"/>
      <c r="X1791" s="196"/>
      <c r="Y1791" s="196"/>
      <c r="Z1791" s="196"/>
      <c r="AA1791" s="196"/>
      <c r="AB1791" s="196"/>
      <c r="AC1791" s="115"/>
      <c r="AD1791" s="115"/>
      <c r="AE1791" s="115"/>
      <c r="AF1791" s="115"/>
      <c r="AG1791" s="115"/>
      <c r="AH1791" s="115"/>
      <c r="AI1791" s="115"/>
      <c r="AJ1791" s="115"/>
      <c r="AK1791" s="115"/>
      <c r="AL1791" s="115"/>
      <c r="AM1791" s="115"/>
    </row>
    <row r="1792" spans="1:39" x14ac:dyDescent="0.25">
      <c r="A1792" s="112"/>
      <c r="B1792" s="113"/>
      <c r="C1792" s="112"/>
      <c r="D1792" s="115"/>
      <c r="E1792" s="115"/>
      <c r="F1792" s="115"/>
      <c r="G1792" s="185"/>
      <c r="H1792" s="185"/>
      <c r="I1792" s="196"/>
      <c r="J1792" s="196"/>
      <c r="K1792" s="196"/>
      <c r="L1792" s="196"/>
      <c r="M1792" s="196"/>
      <c r="N1792" s="196"/>
      <c r="O1792" s="196"/>
      <c r="P1792" s="196"/>
      <c r="Q1792" s="196"/>
      <c r="R1792" s="196"/>
      <c r="S1792" s="196"/>
      <c r="T1792" s="196"/>
      <c r="U1792" s="196"/>
      <c r="V1792" s="196"/>
      <c r="W1792" s="196"/>
      <c r="X1792" s="196"/>
      <c r="Y1792" s="196"/>
      <c r="Z1792" s="196"/>
      <c r="AA1792" s="196"/>
      <c r="AB1792" s="196"/>
      <c r="AC1792" s="115"/>
      <c r="AD1792" s="115"/>
      <c r="AE1792" s="115"/>
      <c r="AF1792" s="115"/>
      <c r="AG1792" s="115"/>
      <c r="AH1792" s="115"/>
      <c r="AI1792" s="115"/>
      <c r="AJ1792" s="115"/>
      <c r="AK1792" s="115"/>
      <c r="AL1792" s="115"/>
      <c r="AM1792" s="115"/>
    </row>
    <row r="1793" spans="1:39" x14ac:dyDescent="0.25">
      <c r="A1793" s="112"/>
      <c r="B1793" s="113"/>
      <c r="C1793" s="112"/>
      <c r="D1793" s="115"/>
      <c r="E1793" s="115"/>
      <c r="F1793" s="115"/>
      <c r="G1793" s="185"/>
      <c r="H1793" s="185"/>
      <c r="I1793" s="196"/>
      <c r="J1793" s="196"/>
      <c r="K1793" s="196"/>
      <c r="L1793" s="196"/>
      <c r="M1793" s="196"/>
      <c r="N1793" s="196"/>
      <c r="O1793" s="196"/>
      <c r="P1793" s="196"/>
      <c r="Q1793" s="196"/>
      <c r="R1793" s="196"/>
      <c r="S1793" s="196"/>
      <c r="T1793" s="196"/>
      <c r="U1793" s="196"/>
      <c r="V1793" s="196"/>
      <c r="W1793" s="196"/>
      <c r="X1793" s="196"/>
      <c r="Y1793" s="196"/>
      <c r="Z1793" s="196"/>
      <c r="AA1793" s="196"/>
      <c r="AB1793" s="196"/>
      <c r="AC1793" s="115"/>
      <c r="AD1793" s="115"/>
      <c r="AE1793" s="115"/>
      <c r="AF1793" s="115"/>
      <c r="AG1793" s="115"/>
      <c r="AH1793" s="115"/>
      <c r="AI1793" s="115"/>
      <c r="AJ1793" s="115"/>
      <c r="AK1793" s="115"/>
      <c r="AL1793" s="115"/>
      <c r="AM1793" s="115"/>
    </row>
    <row r="1794" spans="1:39" x14ac:dyDescent="0.25">
      <c r="A1794" s="112"/>
      <c r="B1794" s="113"/>
      <c r="C1794" s="112"/>
      <c r="D1794" s="115"/>
      <c r="E1794" s="115"/>
      <c r="F1794" s="115"/>
      <c r="G1794" s="185"/>
      <c r="H1794" s="185"/>
      <c r="I1794" s="196"/>
      <c r="J1794" s="196"/>
      <c r="K1794" s="196"/>
      <c r="L1794" s="196"/>
      <c r="M1794" s="196"/>
      <c r="N1794" s="196"/>
      <c r="O1794" s="196"/>
      <c r="P1794" s="196"/>
      <c r="Q1794" s="196"/>
      <c r="R1794" s="196"/>
      <c r="S1794" s="196"/>
      <c r="T1794" s="196"/>
      <c r="U1794" s="196"/>
      <c r="V1794" s="196"/>
      <c r="W1794" s="196"/>
      <c r="X1794" s="196"/>
      <c r="Y1794" s="196"/>
      <c r="Z1794" s="196"/>
      <c r="AA1794" s="196"/>
      <c r="AB1794" s="196"/>
      <c r="AC1794" s="115"/>
      <c r="AD1794" s="115"/>
      <c r="AE1794" s="115"/>
      <c r="AF1794" s="115"/>
      <c r="AG1794" s="115"/>
      <c r="AH1794" s="115"/>
      <c r="AI1794" s="115"/>
      <c r="AJ1794" s="115"/>
      <c r="AK1794" s="115"/>
      <c r="AL1794" s="115"/>
      <c r="AM1794" s="115"/>
    </row>
    <row r="1795" spans="1:39" x14ac:dyDescent="0.25">
      <c r="A1795" s="112"/>
      <c r="B1795" s="113"/>
      <c r="C1795" s="112"/>
      <c r="D1795" s="115"/>
      <c r="E1795" s="115"/>
      <c r="F1795" s="115"/>
      <c r="G1795" s="185"/>
      <c r="H1795" s="185"/>
      <c r="I1795" s="196"/>
      <c r="J1795" s="196"/>
      <c r="K1795" s="196"/>
      <c r="L1795" s="196"/>
      <c r="M1795" s="196"/>
      <c r="N1795" s="196"/>
      <c r="O1795" s="196"/>
      <c r="P1795" s="196"/>
      <c r="Q1795" s="196"/>
      <c r="R1795" s="196"/>
      <c r="S1795" s="196"/>
      <c r="T1795" s="196"/>
      <c r="U1795" s="196"/>
      <c r="V1795" s="196"/>
      <c r="W1795" s="196"/>
      <c r="X1795" s="196"/>
      <c r="Y1795" s="196"/>
      <c r="Z1795" s="196"/>
      <c r="AA1795" s="196"/>
      <c r="AB1795" s="196"/>
      <c r="AC1795" s="115"/>
      <c r="AD1795" s="115"/>
      <c r="AE1795" s="115"/>
      <c r="AF1795" s="115"/>
      <c r="AG1795" s="115"/>
      <c r="AH1795" s="115"/>
      <c r="AI1795" s="115"/>
      <c r="AJ1795" s="115"/>
      <c r="AK1795" s="115"/>
      <c r="AL1795" s="115"/>
      <c r="AM1795" s="115"/>
    </row>
    <row r="1796" spans="1:39" x14ac:dyDescent="0.25">
      <c r="A1796" s="112"/>
      <c r="B1796" s="113"/>
      <c r="C1796" s="112"/>
      <c r="D1796" s="115"/>
      <c r="E1796" s="115"/>
      <c r="F1796" s="115"/>
      <c r="G1796" s="185"/>
      <c r="H1796" s="185"/>
      <c r="I1796" s="196"/>
      <c r="J1796" s="196"/>
      <c r="K1796" s="196"/>
      <c r="L1796" s="196"/>
      <c r="M1796" s="196"/>
      <c r="N1796" s="196"/>
      <c r="O1796" s="196"/>
      <c r="P1796" s="196"/>
      <c r="Q1796" s="196"/>
      <c r="R1796" s="196"/>
      <c r="S1796" s="196"/>
      <c r="T1796" s="196"/>
      <c r="U1796" s="196"/>
      <c r="V1796" s="196"/>
      <c r="W1796" s="196"/>
      <c r="X1796" s="196"/>
      <c r="Y1796" s="196"/>
      <c r="Z1796" s="196"/>
      <c r="AA1796" s="196"/>
      <c r="AB1796" s="196"/>
      <c r="AC1796" s="115"/>
      <c r="AD1796" s="115"/>
      <c r="AE1796" s="115"/>
      <c r="AF1796" s="115"/>
      <c r="AG1796" s="115"/>
      <c r="AH1796" s="115"/>
      <c r="AI1796" s="115"/>
      <c r="AJ1796" s="115"/>
      <c r="AK1796" s="115"/>
      <c r="AL1796" s="115"/>
      <c r="AM1796" s="115"/>
    </row>
    <row r="1797" spans="1:39" x14ac:dyDescent="0.25">
      <c r="A1797" s="112"/>
      <c r="B1797" s="113"/>
      <c r="C1797" s="112"/>
      <c r="D1797" s="115"/>
      <c r="E1797" s="115"/>
      <c r="F1797" s="115"/>
      <c r="G1797" s="185"/>
      <c r="H1797" s="185"/>
      <c r="I1797" s="196"/>
      <c r="J1797" s="196"/>
      <c r="K1797" s="196"/>
      <c r="L1797" s="196"/>
      <c r="M1797" s="196"/>
      <c r="N1797" s="196"/>
      <c r="O1797" s="196"/>
      <c r="P1797" s="196"/>
      <c r="Q1797" s="196"/>
      <c r="R1797" s="196"/>
      <c r="S1797" s="196"/>
      <c r="T1797" s="196"/>
      <c r="U1797" s="196"/>
      <c r="V1797" s="196"/>
      <c r="W1797" s="196"/>
      <c r="X1797" s="196"/>
      <c r="Y1797" s="196"/>
      <c r="Z1797" s="196"/>
      <c r="AA1797" s="196"/>
      <c r="AB1797" s="196"/>
      <c r="AC1797" s="115"/>
      <c r="AD1797" s="115"/>
      <c r="AE1797" s="115"/>
      <c r="AF1797" s="115"/>
      <c r="AG1797" s="115"/>
      <c r="AH1797" s="115"/>
      <c r="AI1797" s="115"/>
      <c r="AJ1797" s="115"/>
      <c r="AK1797" s="115"/>
      <c r="AL1797" s="115"/>
      <c r="AM1797" s="115"/>
    </row>
    <row r="1798" spans="1:39" x14ac:dyDescent="0.25">
      <c r="A1798" s="112"/>
      <c r="B1798" s="113"/>
      <c r="C1798" s="112"/>
      <c r="D1798" s="115"/>
      <c r="E1798" s="115"/>
      <c r="F1798" s="115"/>
      <c r="G1798" s="185"/>
      <c r="H1798" s="185"/>
      <c r="I1798" s="196"/>
      <c r="J1798" s="196"/>
      <c r="K1798" s="196"/>
      <c r="L1798" s="196"/>
      <c r="M1798" s="196"/>
      <c r="N1798" s="196"/>
      <c r="O1798" s="196"/>
      <c r="P1798" s="196"/>
      <c r="Q1798" s="196"/>
      <c r="R1798" s="196"/>
      <c r="S1798" s="196"/>
      <c r="T1798" s="196"/>
      <c r="U1798" s="196"/>
      <c r="V1798" s="196"/>
      <c r="W1798" s="196"/>
      <c r="X1798" s="196"/>
      <c r="Y1798" s="196"/>
      <c r="Z1798" s="196"/>
      <c r="AA1798" s="196"/>
      <c r="AB1798" s="196"/>
      <c r="AC1798" s="115"/>
      <c r="AD1798" s="115"/>
      <c r="AE1798" s="115"/>
      <c r="AF1798" s="115"/>
      <c r="AG1798" s="115"/>
      <c r="AH1798" s="115"/>
      <c r="AI1798" s="115"/>
      <c r="AJ1798" s="115"/>
      <c r="AK1798" s="115"/>
      <c r="AL1798" s="115"/>
      <c r="AM1798" s="115"/>
    </row>
    <row r="1799" spans="1:39" x14ac:dyDescent="0.25">
      <c r="A1799" s="112"/>
      <c r="B1799" s="113"/>
      <c r="C1799" s="112"/>
      <c r="D1799" s="115"/>
      <c r="E1799" s="115"/>
      <c r="F1799" s="115"/>
      <c r="G1799" s="185"/>
      <c r="H1799" s="185"/>
      <c r="I1799" s="196"/>
      <c r="J1799" s="196"/>
      <c r="K1799" s="196"/>
      <c r="L1799" s="196"/>
      <c r="M1799" s="196"/>
      <c r="N1799" s="196"/>
      <c r="O1799" s="196"/>
      <c r="P1799" s="196"/>
      <c r="Q1799" s="196"/>
      <c r="R1799" s="196"/>
      <c r="S1799" s="196"/>
      <c r="T1799" s="196"/>
      <c r="U1799" s="196"/>
      <c r="V1799" s="196"/>
      <c r="W1799" s="196"/>
      <c r="X1799" s="196"/>
      <c r="Y1799" s="196"/>
      <c r="Z1799" s="196"/>
      <c r="AA1799" s="196"/>
      <c r="AB1799" s="196"/>
      <c r="AC1799" s="115"/>
      <c r="AD1799" s="115"/>
      <c r="AE1799" s="115"/>
      <c r="AF1799" s="115"/>
      <c r="AG1799" s="115"/>
      <c r="AH1799" s="115"/>
      <c r="AI1799" s="115"/>
      <c r="AJ1799" s="115"/>
      <c r="AK1799" s="115"/>
      <c r="AL1799" s="115"/>
      <c r="AM1799" s="115"/>
    </row>
    <row r="1800" spans="1:39" x14ac:dyDescent="0.25">
      <c r="A1800" s="112"/>
      <c r="B1800" s="113"/>
      <c r="C1800" s="112"/>
      <c r="D1800" s="115"/>
      <c r="E1800" s="115"/>
      <c r="F1800" s="115"/>
      <c r="G1800" s="185"/>
      <c r="H1800" s="185"/>
      <c r="I1800" s="196"/>
      <c r="J1800" s="196"/>
      <c r="K1800" s="196"/>
      <c r="L1800" s="196"/>
      <c r="M1800" s="196"/>
      <c r="N1800" s="196"/>
      <c r="O1800" s="196"/>
      <c r="P1800" s="196"/>
      <c r="Q1800" s="196"/>
      <c r="R1800" s="196"/>
      <c r="S1800" s="196"/>
      <c r="T1800" s="196"/>
      <c r="U1800" s="196"/>
      <c r="V1800" s="196"/>
      <c r="W1800" s="196"/>
      <c r="X1800" s="196"/>
      <c r="Y1800" s="196"/>
      <c r="Z1800" s="196"/>
      <c r="AA1800" s="196"/>
      <c r="AB1800" s="196"/>
      <c r="AC1800" s="115"/>
      <c r="AD1800" s="115"/>
      <c r="AE1800" s="115"/>
      <c r="AF1800" s="115"/>
      <c r="AG1800" s="115"/>
      <c r="AH1800" s="115"/>
      <c r="AI1800" s="115"/>
      <c r="AJ1800" s="115"/>
      <c r="AK1800" s="115"/>
      <c r="AL1800" s="115"/>
      <c r="AM1800" s="115"/>
    </row>
    <row r="1801" spans="1:39" x14ac:dyDescent="0.25">
      <c r="A1801" s="112"/>
      <c r="B1801" s="113"/>
      <c r="C1801" s="112"/>
      <c r="D1801" s="115"/>
      <c r="E1801" s="115"/>
      <c r="F1801" s="115"/>
      <c r="G1801" s="185"/>
      <c r="H1801" s="185"/>
      <c r="I1801" s="196"/>
      <c r="J1801" s="196"/>
      <c r="K1801" s="196"/>
      <c r="L1801" s="196"/>
      <c r="M1801" s="196"/>
      <c r="N1801" s="196"/>
      <c r="O1801" s="196"/>
      <c r="P1801" s="196"/>
      <c r="Q1801" s="196"/>
      <c r="R1801" s="196"/>
      <c r="S1801" s="196"/>
      <c r="T1801" s="196"/>
      <c r="U1801" s="196"/>
      <c r="V1801" s="196"/>
      <c r="W1801" s="196"/>
      <c r="X1801" s="196"/>
      <c r="Y1801" s="196"/>
      <c r="Z1801" s="196"/>
      <c r="AA1801" s="196"/>
      <c r="AB1801" s="196"/>
      <c r="AC1801" s="115"/>
      <c r="AD1801" s="115"/>
      <c r="AE1801" s="115"/>
      <c r="AF1801" s="115"/>
      <c r="AG1801" s="115"/>
      <c r="AH1801" s="115"/>
      <c r="AI1801" s="115"/>
      <c r="AJ1801" s="115"/>
      <c r="AK1801" s="115"/>
      <c r="AL1801" s="115"/>
      <c r="AM1801" s="115"/>
    </row>
    <row r="1802" spans="1:39" x14ac:dyDescent="0.25">
      <c r="A1802" s="112"/>
      <c r="B1802" s="113"/>
      <c r="C1802" s="112"/>
      <c r="D1802" s="115"/>
      <c r="E1802" s="115"/>
      <c r="F1802" s="115"/>
      <c r="G1802" s="185"/>
      <c r="H1802" s="185"/>
      <c r="I1802" s="196"/>
      <c r="J1802" s="196"/>
      <c r="K1802" s="196"/>
      <c r="L1802" s="196"/>
      <c r="M1802" s="196"/>
      <c r="N1802" s="196"/>
      <c r="O1802" s="196"/>
      <c r="P1802" s="196"/>
      <c r="Q1802" s="196"/>
      <c r="R1802" s="196"/>
      <c r="S1802" s="196"/>
      <c r="T1802" s="196"/>
      <c r="U1802" s="196"/>
      <c r="V1802" s="196"/>
      <c r="W1802" s="196"/>
      <c r="X1802" s="196"/>
      <c r="Y1802" s="196"/>
      <c r="Z1802" s="196"/>
      <c r="AA1802" s="196"/>
      <c r="AB1802" s="196"/>
      <c r="AC1802" s="115"/>
      <c r="AD1802" s="115"/>
      <c r="AE1802" s="115"/>
      <c r="AF1802" s="115"/>
      <c r="AG1802" s="115"/>
      <c r="AH1802" s="115"/>
      <c r="AI1802" s="115"/>
      <c r="AJ1802" s="115"/>
      <c r="AK1802" s="115"/>
      <c r="AL1802" s="115"/>
      <c r="AM1802" s="115"/>
    </row>
    <row r="1803" spans="1:39" x14ac:dyDescent="0.25">
      <c r="A1803" s="112"/>
      <c r="B1803" s="113"/>
      <c r="C1803" s="112"/>
      <c r="D1803" s="115"/>
      <c r="E1803" s="115"/>
      <c r="F1803" s="115"/>
      <c r="G1803" s="185"/>
      <c r="H1803" s="185"/>
      <c r="I1803" s="196"/>
      <c r="J1803" s="196"/>
      <c r="K1803" s="196"/>
      <c r="L1803" s="196"/>
      <c r="M1803" s="196"/>
      <c r="N1803" s="196"/>
      <c r="O1803" s="196"/>
      <c r="P1803" s="196"/>
      <c r="Q1803" s="196"/>
      <c r="R1803" s="196"/>
      <c r="S1803" s="196"/>
      <c r="T1803" s="196"/>
      <c r="U1803" s="196"/>
      <c r="V1803" s="196"/>
      <c r="W1803" s="196"/>
      <c r="X1803" s="196"/>
      <c r="Y1803" s="196"/>
      <c r="Z1803" s="196"/>
      <c r="AA1803" s="196"/>
      <c r="AB1803" s="196"/>
      <c r="AC1803" s="115"/>
      <c r="AD1803" s="115"/>
      <c r="AE1803" s="115"/>
      <c r="AF1803" s="115"/>
      <c r="AG1803" s="115"/>
      <c r="AH1803" s="115"/>
      <c r="AI1803" s="115"/>
      <c r="AJ1803" s="115"/>
      <c r="AK1803" s="115"/>
      <c r="AL1803" s="115"/>
      <c r="AM1803" s="115"/>
    </row>
    <row r="1804" spans="1:39" x14ac:dyDescent="0.25">
      <c r="A1804" s="112"/>
      <c r="B1804" s="113"/>
      <c r="C1804" s="112"/>
      <c r="D1804" s="115"/>
      <c r="E1804" s="115"/>
      <c r="F1804" s="115"/>
      <c r="G1804" s="185"/>
      <c r="H1804" s="185"/>
      <c r="I1804" s="196"/>
      <c r="J1804" s="196"/>
      <c r="K1804" s="196"/>
      <c r="L1804" s="196"/>
      <c r="M1804" s="196"/>
      <c r="N1804" s="196"/>
      <c r="O1804" s="196"/>
      <c r="P1804" s="196"/>
      <c r="Q1804" s="196"/>
      <c r="R1804" s="196"/>
      <c r="S1804" s="196"/>
      <c r="T1804" s="196"/>
      <c r="U1804" s="196"/>
      <c r="V1804" s="196"/>
      <c r="W1804" s="196"/>
      <c r="X1804" s="196"/>
      <c r="Y1804" s="196"/>
      <c r="Z1804" s="196"/>
      <c r="AA1804" s="196"/>
      <c r="AB1804" s="196"/>
      <c r="AC1804" s="115"/>
      <c r="AD1804" s="115"/>
      <c r="AE1804" s="115"/>
      <c r="AF1804" s="115"/>
      <c r="AG1804" s="115"/>
      <c r="AH1804" s="115"/>
      <c r="AI1804" s="115"/>
      <c r="AJ1804" s="115"/>
      <c r="AK1804" s="115"/>
      <c r="AL1804" s="115"/>
      <c r="AM1804" s="115"/>
    </row>
  </sheetData>
  <protectedRanges>
    <protectedRange sqref="S8:T8" name="Editable Columns" securityDescriptor="O:WDG:WDD:(A;;CC;;;WD)"/>
  </protectedRanges>
  <mergeCells count="29">
    <mergeCell ref="U8:U11"/>
    <mergeCell ref="D2:Q2"/>
    <mergeCell ref="D3:Q3"/>
    <mergeCell ref="D4:Q4"/>
    <mergeCell ref="D5:Q5"/>
    <mergeCell ref="D8:D11"/>
    <mergeCell ref="F8:F11"/>
    <mergeCell ref="H8:H11"/>
    <mergeCell ref="I8:I11"/>
    <mergeCell ref="J8:J11"/>
    <mergeCell ref="AB8:AB11"/>
    <mergeCell ref="V8:V11"/>
    <mergeCell ref="W8:W11"/>
    <mergeCell ref="X8:X11"/>
    <mergeCell ref="Y8:Y11"/>
    <mergeCell ref="Z8:Z11"/>
    <mergeCell ref="AA8:AA11"/>
    <mergeCell ref="K8:K11"/>
    <mergeCell ref="E9:E10"/>
    <mergeCell ref="G8:G11"/>
    <mergeCell ref="L8:L11"/>
    <mergeCell ref="N8:N11"/>
    <mergeCell ref="T8:T11"/>
    <mergeCell ref="M8:M11"/>
    <mergeCell ref="O8:O11"/>
    <mergeCell ref="Q8:Q11"/>
    <mergeCell ref="R8:R11"/>
    <mergeCell ref="S8:S11"/>
    <mergeCell ref="P8:P11"/>
  </mergeCells>
  <dataValidations count="19">
    <dataValidation allowBlank="1" showInputMessage="1" showErrorMessage="1" promptTitle="Interest Rate" prompt="This is the interest rate applied each month. This will automatically change after the introductory period if an introductory rate/time was specified on the Mortgage Info page. These cells can be edited manually for variable rate loans if required." sqref="G8:H11" xr:uid="{00000000-0002-0000-0B00-000000000000}"/>
    <dataValidation allowBlank="1" showInputMessage="1" showErrorMessage="1" promptTitle="Min Monthly Repayment" prompt="This is the minimum payment needed to pay the loan off full in the specified time. This will reduce following an overpayment / offset, and will increase each month with an Interest Only mortgage. If Interest Only, this column is for information only." sqref="I8:I11" xr:uid="{00000000-0002-0000-0B00-000001000000}"/>
    <dataValidation allowBlank="1" showInputMessage="1" showErrorMessage="1" promptTitle="Min Monthly Interest Only" prompt="This is the minimum payment needed to pay the interest accrued each month. This will reduce following an overpayment / offset payment." sqref="J8:J11" xr:uid="{00000000-0002-0000-0B00-000002000000}"/>
    <dataValidation allowBlank="1" showInputMessage="1" showErrorMessage="1" promptTitle="End of Year" prompt="This column shows the end of each payment year (ie every 12 payments from the start month)" sqref="D8:D11" xr:uid="{00000000-0002-0000-0B00-000003000000}"/>
    <dataValidation allowBlank="1" showInputMessage="1" showErrorMessage="1" promptTitle="Start Balance" prompt="This is the amount of capital owed on the mortgage at the start of each month." sqref="K8:K11" xr:uid="{00000000-0002-0000-0B00-000004000000}"/>
    <dataValidation allowBlank="1" showInputMessage="1" showErrorMessage="1" promptTitle="Basic Montly Payment" prompt="If &quot;Manual&quot; is selected for Input 10, the first payment is the figure manually entered into Input 11, and subsequent entries will be the same unless manually edited in this column. If Input 10 is &quot;Calculated&quot; then these figures are generated automatically" sqref="N8:O11" xr:uid="{00000000-0002-0000-0B00-000005000000}"/>
    <dataValidation allowBlank="1" showInputMessage="1" showErrorMessage="1" promptTitle="Total Monthly Payment" prompt="This is the sum of the Basic Monthly Payment and the Monthly Overpayment" sqref="R8:R11" xr:uid="{00000000-0002-0000-0B00-000006000000}"/>
    <dataValidation allowBlank="1" showInputMessage="1" showErrorMessage="1" promptTitle="Cumulative Overpayment" prompt="This is the sum of all overpayments to date" sqref="S8:S11" xr:uid="{00000000-0002-0000-0B00-000007000000}"/>
    <dataValidation allowBlank="1" showInputMessage="1" showErrorMessage="1" promptTitle="Monthly Offset Savings" prompt="Equals the regular offset added into Input 17, or can be added manually each month if offset amounts vary from month to month. If you withdraw from your offset savings account, indicate this with a negative number." sqref="U8" xr:uid="{00000000-0002-0000-0B00-000008000000}"/>
    <dataValidation allowBlank="1" showInputMessage="1" showErrorMessage="1" promptTitle="Cumulative Offset Savings" prompt="This is the amount currently held in the offset savings pot" sqref="V8" xr:uid="{00000000-0002-0000-0B00-000009000000}"/>
    <dataValidation allowBlank="1" showInputMessage="1" showErrorMessage="1" promptTitle="Monthly Capital Paid Off" prompt="This is the amount of capital paid off as part of the monthly payment. This amount is subtracted from this month's &quot;Start Balance&quot; to calculate the following month's start balance." sqref="W8" xr:uid="{00000000-0002-0000-0B00-00000A000000}"/>
    <dataValidation allowBlank="1" showInputMessage="1" showErrorMessage="1" promptTitle="Monthly Interest Paid" prompt="This is the amount of interest paid as part of the monthly payment" sqref="X8" xr:uid="{00000000-0002-0000-0B00-00000B000000}"/>
    <dataValidation allowBlank="1" showInputMessage="1" showErrorMessage="1" promptTitle="Cumulative Capital Paid Off" prompt="This is the sum of all capital repayments to date" sqref="Y8" xr:uid="{00000000-0002-0000-0B00-00000C000000}"/>
    <dataValidation allowBlank="1" showInputMessage="1" showErrorMessage="1" promptTitle="Cumulative Interest Paid" prompt="This is the sum of all interest payments to date" sqref="Z8" xr:uid="{00000000-0002-0000-0B00-00000D000000}"/>
    <dataValidation allowBlank="1" showInputMessage="1" showErrorMessage="1" promptTitle="End Balance" prompt="This is the amount of capital owed at the end of the month following the monthly payment." sqref="AB8" xr:uid="{00000000-0002-0000-0B00-00000E000000}"/>
    <dataValidation allowBlank="1" showInputMessage="1" showErrorMessage="1" promptTitle="Additional Borrowing" prompt="If you take out addional borrowing you can add it in this column. Note this will only calculate additional borrowing at the same rate as the main loan. If your additional borrowing is at a different rate you will need to use a seperate spreadsheet." sqref="L8:M11" xr:uid="{00000000-0002-0000-0B00-00000F000000}"/>
    <dataValidation allowBlank="1" showInputMessage="1" showErrorMessage="1" promptTitle="Redemption Charges" prompt="This is how much it will cost to either pay off the mortgage or remortgage away from this product. This is a combination of Inputs 13 to 15_x000a_" sqref="AA8:AA11" xr:uid="{00000000-0002-0000-0B00-000010000000}"/>
    <dataValidation allowBlank="1" showInputMessage="1" showErrorMessage="1" promptTitle="Monthly Overpayment" prompt="Equals the regular overpayment added into Input 17, or can be added manually each month if overpayments vary from month to month." sqref="P8:Q11" xr:uid="{00000000-0002-0000-0B00-000011000000}"/>
    <dataValidation allowBlank="1" showInputMessage="1" showErrorMessage="1" promptTitle="Monthly Offset Savings" prompt="Equals the regular offset added into Input 21, or can be added manually each month if offset amounts vary from month to month. If you withdraw from your offset savings account, indicate this with a negative number." sqref="T8:T11" xr:uid="{00000000-0002-0000-0B00-000012000000}"/>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pageSetUpPr autoPageBreaks="0"/>
  </sheetPr>
  <dimension ref="A1:DT1804"/>
  <sheetViews>
    <sheetView showGridLines="0" topLeftCell="O1" zoomScale="90" zoomScaleNormal="90" workbookViewId="0">
      <pane ySplit="11" topLeftCell="A12" activePane="bottomLeft" state="frozen"/>
      <selection pane="bottomLeft" activeCell="W4" sqref="W4"/>
    </sheetView>
  </sheetViews>
  <sheetFormatPr defaultRowHeight="13.2" x14ac:dyDescent="0.25"/>
  <cols>
    <col min="1" max="3" width="1.6640625" customWidth="1"/>
    <col min="4" max="4" width="6.5546875" customWidth="1"/>
    <col min="5" max="5" width="6.6640625" customWidth="1"/>
    <col min="6" max="6" width="9" customWidth="1"/>
    <col min="7" max="7" width="9.6640625" customWidth="1"/>
    <col min="8" max="8" width="13.88671875" customWidth="1"/>
    <col min="9" max="9" width="13.33203125" customWidth="1"/>
    <col min="10" max="10" width="12.6640625" bestFit="1" customWidth="1"/>
    <col min="11" max="11" width="12.88671875" customWidth="1"/>
    <col min="12" max="12" width="11.6640625" customWidth="1"/>
    <col min="13" max="13" width="14.109375" bestFit="1" customWidth="1"/>
    <col min="14" max="14" width="14.109375" customWidth="1"/>
    <col min="15" max="15" width="14.5546875" customWidth="1"/>
    <col min="16" max="16" width="12" customWidth="1"/>
    <col min="17" max="17" width="12.88671875" customWidth="1"/>
    <col min="18" max="18" width="11.109375" customWidth="1"/>
    <col min="19" max="19" width="10.109375" customWidth="1"/>
    <col min="20" max="20" width="12.44140625" customWidth="1"/>
    <col min="21" max="21" width="12.44140625" bestFit="1" customWidth="1"/>
    <col min="22" max="22" width="13.6640625" customWidth="1"/>
    <col min="23" max="23" width="14" customWidth="1"/>
    <col min="24" max="26" width="13.6640625" customWidth="1"/>
    <col min="27" max="27" width="7.5546875" customWidth="1"/>
    <col min="28" max="28" width="4.44140625" customWidth="1"/>
    <col min="29" max="29" width="15.6640625" customWidth="1"/>
    <col min="30" max="31" width="12.44140625" customWidth="1"/>
    <col min="32" max="32" width="11.33203125" customWidth="1"/>
    <col min="33" max="35" width="12.44140625" customWidth="1"/>
    <col min="36" max="36" width="14" customWidth="1"/>
    <col min="37" max="38" width="12.44140625" customWidth="1"/>
    <col min="39" max="39" width="10.109375" customWidth="1"/>
    <col min="40" max="40" width="9.109375" customWidth="1"/>
    <col min="58" max="124" width="9.109375" style="45" customWidth="1"/>
  </cols>
  <sheetData>
    <row r="1" spans="1:57" s="45" customFormat="1" ht="12" customHeight="1" x14ac:dyDescent="0.2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row>
    <row r="2" spans="1:57" ht="12" customHeight="1" x14ac:dyDescent="0.25">
      <c r="D2" t="s">
        <v>82</v>
      </c>
    </row>
    <row r="3" spans="1:57" ht="12" customHeight="1" x14ac:dyDescent="0.25">
      <c r="D3" t="s">
        <v>86</v>
      </c>
    </row>
    <row r="4" spans="1:57" ht="12" customHeight="1" x14ac:dyDescent="0.25"/>
    <row r="5" spans="1:57" ht="12" customHeight="1" x14ac:dyDescent="0.25">
      <c r="D5" t="s">
        <v>83</v>
      </c>
    </row>
    <row r="6" spans="1:57" s="45" customFormat="1" ht="12" customHeight="1" x14ac:dyDescent="0.25">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row>
    <row r="7" spans="1:57" ht="18" customHeight="1" x14ac:dyDescent="0.25">
      <c r="D7" t="s">
        <v>34</v>
      </c>
      <c r="AD7" t="s">
        <v>63</v>
      </c>
    </row>
    <row r="8" spans="1:57" ht="12" customHeight="1" x14ac:dyDescent="0.25">
      <c r="D8" t="s">
        <v>35</v>
      </c>
      <c r="F8" t="s">
        <v>1</v>
      </c>
      <c r="G8" t="s">
        <v>70</v>
      </c>
      <c r="H8" t="s">
        <v>33</v>
      </c>
      <c r="I8" t="s">
        <v>36</v>
      </c>
      <c r="J8" t="s">
        <v>31</v>
      </c>
      <c r="K8" t="s">
        <v>96</v>
      </c>
      <c r="L8" t="s">
        <v>72</v>
      </c>
      <c r="M8" t="s">
        <v>45</v>
      </c>
      <c r="N8" t="s">
        <v>80</v>
      </c>
      <c r="O8" t="s">
        <v>49</v>
      </c>
      <c r="P8" t="s">
        <v>47</v>
      </c>
      <c r="Q8" t="s">
        <v>48</v>
      </c>
      <c r="R8" t="s">
        <v>88</v>
      </c>
      <c r="S8" t="s">
        <v>89</v>
      </c>
      <c r="T8" t="s">
        <v>38</v>
      </c>
      <c r="U8" t="s">
        <v>58</v>
      </c>
      <c r="V8" t="s">
        <v>142</v>
      </c>
      <c r="W8" t="s">
        <v>32</v>
      </c>
      <c r="X8" t="s">
        <v>76</v>
      </c>
      <c r="Y8" t="s">
        <v>77</v>
      </c>
      <c r="Z8" t="s">
        <v>78</v>
      </c>
      <c r="AD8" t="s">
        <v>35</v>
      </c>
      <c r="AE8" t="s">
        <v>31</v>
      </c>
      <c r="AF8" t="s">
        <v>30</v>
      </c>
      <c r="AG8" t="s">
        <v>101</v>
      </c>
      <c r="AH8" t="s">
        <v>37</v>
      </c>
      <c r="AI8" t="s">
        <v>38</v>
      </c>
      <c r="AJ8" t="s">
        <v>29</v>
      </c>
      <c r="AK8" t="s">
        <v>32</v>
      </c>
      <c r="AL8" t="s">
        <v>107</v>
      </c>
      <c r="AM8" t="s">
        <v>140</v>
      </c>
    </row>
    <row r="9" spans="1:57" ht="12" customHeight="1" x14ac:dyDescent="0.25">
      <c r="E9" t="s">
        <v>0</v>
      </c>
    </row>
    <row r="10" spans="1:57" ht="12" customHeight="1" x14ac:dyDescent="0.25"/>
    <row r="11" spans="1:57" ht="12" customHeight="1" x14ac:dyDescent="0.25">
      <c r="E11">
        <f>'Mortgage 2 Info Calcs'!F10</f>
        <v>2009</v>
      </c>
    </row>
    <row r="12" spans="1:57" ht="11.7" customHeight="1" x14ac:dyDescent="0.25">
      <c r="B12">
        <f>C12/12</f>
        <v>8.3333333333333329E-2</v>
      </c>
      <c r="C12">
        <v>1</v>
      </c>
      <c r="D12">
        <v>0</v>
      </c>
      <c r="E12" t="str">
        <f>IF(SUM('Mortgage 2 Variables'!D8)=1,'Mortgage 2 Info Calcs'!F10,"")</f>
        <v/>
      </c>
      <c r="F12" t="str">
        <f>VLOOKUP('Mortgage 2 Variables'!D$8,'Mortgage 2 Variables'!B$8:C$19,2)</f>
        <v>Nov</v>
      </c>
      <c r="G12">
        <f>IF(ISBLANK('Mortgage 2 Monthly Table'!G12),IF(ISTEXT('Mortgage 2 Info Calcs'!$F$6),"",'Mortgage 2 Info Calcs'!F$6),'Mortgage 2 Monthly Table'!G12)</f>
        <v>0.06</v>
      </c>
      <c r="H12">
        <f>((PMT(G12/'Mortgage 2 Variables'!E$43,'Mortgage 2 Info Calcs'!F$9*'Mortgage 2 Variables'!E$43,-J12,0)))</f>
        <v>644.30140148550856</v>
      </c>
      <c r="I12">
        <f>IF(OR(ISERROR(((IPMT(G12/'Mortgage 2 Variables'!E$43,1,'Mortgage 2 Info Calcs'!F$9*'Mortgage 2 Variables'!E$43,-J12+Q12+'Mortgage 2 Info Calcs'!F$24,IF('Mortgage 2 Info Calcs'!F$5="Interest Only",-J12+Q12+'Mortgage 2 Info Calcs'!F$24,0))))),(((IPMT(G12/'Mortgage 2 Variables'!E$43,1,'Mortgage 2 Info Calcs'!F$9*'Mortgage 2 Variables'!E$43,-J$12,-J$12)))=0)),"",((IPMT(G12/'Mortgage 2 Variables'!E$43,1,'Mortgage 2 Info Calcs'!F$9*'Mortgage 2 Variables'!E$43,-J12+Q12+'Mortgage 2 Info Calcs'!F$24,IF('Mortgage 2 Info Calcs'!F$5="Interest Only",-J12+Q12+'Mortgage 2 Info Calcs'!F$24,0)))))</f>
        <v>500</v>
      </c>
      <c r="J12">
        <f>'Mortgage 2 Info Calcs'!F$4+'Mortgage 2 Info Calcs'!F16</f>
        <v>100000</v>
      </c>
      <c r="K12">
        <f>IF(ISBLANK('Mortgage 2 Monthly Table'!L12),0,'Mortgage 2 Monthly Table'!L12)</f>
        <v>0</v>
      </c>
      <c r="L12">
        <f>IF(ISBLANK('Mortgage 2 Monthly Table'!N12),IF('Mortgage 2 Info Calcs'!F$13="Calculated",IF(ISTEXT('Mortgage 2 Info Calcs'!$K$4),"",IF('Mortgage 2 Info Calcs'!F5="Interest Only",I12,H12)),'Mortgage 2 Info Calcs'!F$14),'Mortgage 2 Monthly Table'!N12)</f>
        <v>644.30140148550856</v>
      </c>
      <c r="M12">
        <f>IF(ISBLANK('Mortgage 2 Monthly Table'!P12),IF(ISTEXT('Mortgage 2 Info Calcs'!$K$4),"",'Mortgage 2 Info Calcs'!F$21),'Mortgage 2 Monthly Table'!P12)</f>
        <v>0</v>
      </c>
      <c r="N12">
        <f>IF(ISTEXT(M12),"",L12+M12)</f>
        <v>644.30140148550856</v>
      </c>
      <c r="O12">
        <f>IF(ISTEXT('Mortgage 2 Info Calcs'!$K$4),"",M12)</f>
        <v>0</v>
      </c>
      <c r="P12">
        <f>IF(ISBLANK('Mortgage 2 Monthly Table'!T12),IF(ISTEXT('Mortgage 2 Info Calcs'!$K$4),"",'Mortgage 2 Info Calcs'!F$26),'Mortgage 2 Monthly Table'!T12)</f>
        <v>0</v>
      </c>
      <c r="Q12">
        <f>IF(ISTEXT('Mortgage 2 Info Calcs'!$K$4),"",P12+'Mortgage 2 Info Calcs'!F25)</f>
        <v>0</v>
      </c>
      <c r="R12">
        <f>IF(ISTEXT('Mortgage 2 Info Calcs'!$K$4),"",L12-S12+M12)</f>
        <v>144.30140148550856</v>
      </c>
      <c r="S12">
        <f>IF(OR(IF(ISERROR(ROUND((J12-Q12-'Mortgage 2 Info Calcs'!F$24)*(G12/12),2)),0,ROUND((J12-O12-Q12-'Mortgage 2 Info Calcs'!F$24)*(G12/12),2)),,,ISTEXT('Mortgage 2 Info Calcs'!K$4)),IF(((J12-Q12-'Mortgage 2 Info Calcs'!F$24)*(G12/12))&gt;0,((J12-Q12-'Mortgage 2 Info Calcs'!F$24)*(G12/12)),0),0)</f>
        <v>500</v>
      </c>
      <c r="T12">
        <f>SUM(R$12:R12)</f>
        <v>144.30140148550856</v>
      </c>
      <c r="U12">
        <f>SUM(S$12:S12)</f>
        <v>500</v>
      </c>
      <c r="V12">
        <f>W12*'Mortgage 2 Info Calcs'!F17+'Mortgage 2 Info Calcs'!F19</f>
        <v>0</v>
      </c>
      <c r="W12">
        <f>IF(OR(ISERROR(J12-R12-M12),IF(ISERROR((J12-R12-M12)=0),"True",(J12-R12-M12)=0),ISTEXT('Mortgage 2 Info Calcs'!$K$4)),"",(FV((G12/'Mortgage 2 Variables'!E$43),1,(L12+M12),-J12-K12+Q12+'Mortgage 2 Info Calcs'!F$24,0))+Q12+'Mortgage 2 Info Calcs'!F$24)</f>
        <v>99855.698598514486</v>
      </c>
      <c r="X12">
        <f>(FV((G12/'Mortgage 2 Variables'!E43),1,(L12),-J12,0))</f>
        <v>99855.698598514486</v>
      </c>
      <c r="Y12">
        <f>IPMT((G12/12),C12,'Mortgage 2 Info Calcs'!F$9*12,-'Mortgage 2 Info Calcs'!F$4)</f>
        <v>500</v>
      </c>
      <c r="Z12">
        <f>IF(C12&lt;('Mortgage 2 Info Calcs'!F$9*12),SUM(Y$12:Y12),0)</f>
        <v>500</v>
      </c>
      <c r="AA12">
        <v>1</v>
      </c>
      <c r="AB12">
        <f>AA12/12</f>
        <v>8.3333333333333329E-2</v>
      </c>
      <c r="AD12">
        <f>IF(OR((('Mortgage 2 Monthly calcs'!AA12)&gt;('Mortgage 2 Info Calcs'!K$11)+1)),"",'Mortgage 2 Monthly calcs'!AA12)</f>
        <v>1</v>
      </c>
      <c r="AE12">
        <f>IF(ISTEXT(AD12),"",'Mortgage 2 Monthly calcs'!J12)</f>
        <v>100000</v>
      </c>
      <c r="AF12">
        <f>IF(ISTEXT(AD12),"",SUM(N12:N23))</f>
        <v>7731.6168178261041</v>
      </c>
      <c r="AG12">
        <f t="shared" ref="AG12:AG61" ca="1" si="0">IF(ISTEXT(AK12),"",AE12-AK12)</f>
        <v>1780.0389385214075</v>
      </c>
      <c r="AH12">
        <f ca="1">IF(ISTEXT(AD12),"",AF12-AG12)</f>
        <v>5951.5778793046966</v>
      </c>
      <c r="AI12">
        <f ca="1">IF(ISTEXT(AD12),"",'Mortgage 2 Info Calcs'!F4-AK12)</f>
        <v>1780.0389385214075</v>
      </c>
      <c r="AJ12">
        <f ca="1">IF(ISTEXT(AD12),"",AH12)</f>
        <v>5951.5778793046966</v>
      </c>
      <c r="AK12">
        <f ca="1">AE13</f>
        <v>98219.961061478592</v>
      </c>
      <c r="AL12">
        <f>IF(AD12="","",SUM(AF$12:AF12)+'Mortgage 2 Info Calcs'!F$15)</f>
        <v>7731.6168178261041</v>
      </c>
      <c r="AM12">
        <f>IF(AE12="","",IF(AD12&lt;'Mortgage 2 Info Calcs'!F$18,AK12*'Mortgage 2 Info Calcs'!F$17+'Mortgage 2 Info Calcs'!F$19,'Mortgage 2 Info Calcs'!F$19))</f>
        <v>0</v>
      </c>
    </row>
    <row r="13" spans="1:57" ht="11.7" customHeight="1" x14ac:dyDescent="0.25">
      <c r="B13">
        <f t="shared" ref="B13:B76" si="1">C13/12</f>
        <v>0.16666666666666666</v>
      </c>
      <c r="C13">
        <v>2</v>
      </c>
      <c r="E13" t="str">
        <f>IF(F13="Jan",'Mortgage 2 Info Calcs'!F$10+1,"")</f>
        <v/>
      </c>
      <c r="F13" t="str">
        <f>VLOOKUP('Mortgage 2 Variables'!D$9,'Mortgage 2 Variables'!B$8:C$19,2)</f>
        <v>Dec</v>
      </c>
      <c r="G13">
        <f>IF(ISBLANK('Mortgage 2 Monthly Table'!G13),IF(OR(J13=Q13,ISTEXT(W12),ISTEXT('Mortgage 2 Info Calcs'!$K$4)),0,IF(('Mortgage 2 Info Calcs'!F$7*12)&gt;C12,G12,IF(C12='Mortgage 2 Info Calcs'!F$7*12,'Mortgage 2 Info Calcs'!F$8,G12))),'Mortgage 2 Monthly Table'!G13)</f>
        <v>0.06</v>
      </c>
      <c r="H13">
        <f>((PMT(G13/'Mortgage 2 Variables'!E$43,('Mortgage 2 Info Calcs'!F$9*'Mortgage 2 Variables'!E$43)-C12,-J13,0)))</f>
        <v>644.30140148550845</v>
      </c>
      <c r="I13">
        <f>IF(OR(ISERROR(((IPMT(G13/'Mortgage 2 Variables'!E$43,1,'Mortgage 2 Info Calcs'!F$9*'Mortgage 2 Variables'!E$43,-J13+Q13+'Mortgage 2 Info Calcs'!F$24,IF('Mortgage 2 Info Calcs'!F$5="Interest Only",-J13+Q13+'Mortgage 2 Info Calcs'!F$24,0))))),(((IPMT(G13/'Mortgage 2 Variables'!E$43,1,'Mortgage 2 Info Calcs'!F$9*'Mortgage 2 Variables'!E$43,-J$12,-J$12)))=0)),0,((IPMT(G13/'Mortgage 2 Variables'!E$43,1,'Mortgage 2 Info Calcs'!F$9*'Mortgage 2 Variables'!E$43,-J13+Q13+'Mortgage 2 Info Calcs'!F$24,IF('Mortgage 2 Info Calcs'!F$5="Interest Only",-J13+Q13+'Mortgage 2 Info Calcs'!F$24,0)))))</f>
        <v>499.27849299257247</v>
      </c>
      <c r="J13">
        <f>IF(W12&gt;0,IF(ISTEXT('Mortgage 2 Info Calcs'!K$4),"0",IF(ISTEXT(W12),W12,W12+(IF(ISTEXT(K13),0,K13)))),0)</f>
        <v>99855.698598514486</v>
      </c>
      <c r="K13">
        <f>IF(ISBLANK('Mortgage 2 Monthly Table'!L13),0,'Mortgage 2 Monthly Table'!L13)</f>
        <v>0</v>
      </c>
      <c r="L13">
        <f>IF(ISBLANK('Mortgage 2 Monthly Table'!N13),IF('Mortgage 2 Info Calcs'!F$13="Calculated",IF('Mortgage 2 Info Calcs'!F$22="Keep Same",IF('Mortgage 2 Info Calcs'!F$5="Interest Only",IF(OR(I13&gt;L12,J13=""),I13,IF(J13&lt;L12,IF(J13&lt;L12,J13+I13,IF(L12+M12&gt;J13,L12+I13,L12)),IF(L12+M12&gt;J13,L12+I13,L12))),IF(H13&gt;L12,H13,IF(J13&gt;L12,IF(L12+M12&gt;J13,L12+I13,L12),J13+S13))),IF('Mortgage 2 Info Calcs'!F$5="Interest Only",'Mortgage 2 Monthly calcs'!I13,'Mortgage 2 Monthly calcs'!H13)),'Mortgage 2 Monthly calcs'!L12),'Mortgage 2 Monthly Table'!N13)</f>
        <v>644.30140148550856</v>
      </c>
      <c r="M13">
        <f>IF(ISBLANK('Mortgage 2 Monthly Table'!P13),IF(N12&gt;J13,IF(J13&gt;L12,J13-L12,0),IF(OR(OR(W12&lt;0,ISTEXT(W12)),ISTEXT('Mortgage 2 Info Calcs'!$K$4)),"",'Mortgage 2 Info Calcs'!F$21)),'Mortgage 2 Monthly Table'!P13)</f>
        <v>0</v>
      </c>
      <c r="N13">
        <f t="shared" ref="N13:N76" si="2">IF(ISTEXT(M13),"",L13+M13)</f>
        <v>644.30140148550856</v>
      </c>
      <c r="O13">
        <f>IF(OR(OR(W12&lt;0,ISTEXT(W12)),ISTEXT('Mortgage 2 Info Calcs'!$K$4)),"",(O12+M13))</f>
        <v>0</v>
      </c>
      <c r="P13">
        <f>IF(ISBLANK('Mortgage 2 Monthly Table'!T13),IF(ISTEXT(J13),0,IF(OR(W12&lt;Q12,AND(W12&lt;0,NOT(ISTEXT(W12))),ISTEXT('Mortgage 2 Info Calcs'!$K$4)),IF(-W12&gt;P12,-W12,W12-Q12),IF(J13="",0,'Mortgage 2 Info Calcs'!F$26))),'Mortgage 2 Monthly Table'!T13)</f>
        <v>0</v>
      </c>
      <c r="Q13">
        <f>IF(OR(OR(W12&lt;0,ISTEXT(W12)),ISTEXT('Mortgage 2 Info Calcs'!$K$4)),"",IF(O13&lt;0,Q12,(Q12+P13)))</f>
        <v>0</v>
      </c>
      <c r="R13">
        <f>IF(OR(ISERROR(L13-S13),ISTEXT('Mortgage 2 Info Calcs'!$K$4)),"",L13-S13+M13)</f>
        <v>145.0229084929361</v>
      </c>
      <c r="S13">
        <f>IF(OR(IF(ISERROR(ROUND((J13-Q13-'Mortgage 2 Info Calcs'!F$24)*(G13/12),2)),0,(J13-O13-Q13-'Mortgage 2 Info Calcs'!F$24)*(G13/12)),,,ISTEXT('Mortgage 2 Info Calcs'!K$4)),IF(((J13-Q13-'Mortgage 2 Info Calcs'!F$24)*(G13/12))&gt;0,((J13-Q13-'Mortgage 2 Info Calcs'!F$24)*(G13/12)),0),0)</f>
        <v>499.27849299257247</v>
      </c>
      <c r="T13">
        <f>IF(OR(ISERROR(SUM(R$12:R13)),(ISTEXT(T12)),(T12=(SUM(R$12:R13)))),"",SUM(R$12:R13))</f>
        <v>289.32430997844466</v>
      </c>
      <c r="U13">
        <f>SUM(S$12:S13)</f>
        <v>999.27849299257241</v>
      </c>
      <c r="V13">
        <f>IF(OR(J13=Q13,ISTEXT(W12),ISTEXT('Mortgage 2 Info Calcs'!$F$17)),"",IF(('Mortgage 2 Info Calcs'!F$18*12)&gt;C12+1,IF(C12='Mortgage 2 Info Calcs'!F$18*12,0,'Mortgage 2 Info Calcs'!F$19+W13*('Mortgage 2 Info Calcs'!F$17)),'Mortgage 2 Info Calcs'!F$189))</f>
        <v>0</v>
      </c>
      <c r="W13">
        <f>IF(OR(ISERROR(J13-R13-M13),IF(ISERROR((J13-R13-M13)=0),"True",(J13-R13-M13)=0),ISTEXT('Mortgage 2 Info Calcs'!$K$4)),"",IF((J13&gt;(L13+M13)),(FV((G13/'Mortgage 2 Variables'!E$43),1,(L13+M13),-J13+Q13+'Mortgage 2 Info Calcs'!F$24,0))+Q13+'Mortgage 2 Info Calcs'!F$24+IF(I13&gt;0,0,-I13),""))</f>
        <v>99710.675690021541</v>
      </c>
      <c r="X13">
        <f>IF((FV(IF(G13=0,'Mortgage 2 Info Calcs'!F$8,G13)/12,1,PMT(IF(G13=0,'Mortgage 2 Info Calcs'!F$8,G13)/12,('Mortgage 2 Info Calcs'!F$9*12)-C12,-X12,0),-X12,0))&gt;0,(FV(IF(G13=0,'Mortgage 2 Info Calcs'!F$8,G13)/12,1,PMT(IF(G13=0,'Mortgage 2 Info Calcs'!F$8,G13)/12,('Mortgage 2 Info Calcs'!F$9*12)-C12,-X12,0),-X12,0)),0)</f>
        <v>99710.675690021541</v>
      </c>
      <c r="Y13">
        <f>IF(X13&lt;=0,0,(IPMT(IF(G13=0,'Mortgage 2 Info Calcs'!F$8,G13)/12,1,('Mortgage 2 Info Calcs'!F$9*12)-C12,-X12,0)))</f>
        <v>499.27849299257247</v>
      </c>
      <c r="Z13">
        <f>IF(C13&lt;('Mortgage 2 Info Calcs'!F$9*12),SUM(Y$12:Y13),0)</f>
        <v>999.27849299257241</v>
      </c>
      <c r="AA13">
        <v>2</v>
      </c>
      <c r="AB13">
        <f t="shared" ref="AB13:AB76" si="3">AA13/12</f>
        <v>0.16666666666666666</v>
      </c>
      <c r="AD13">
        <f>IF('Mortgage 2 Monthly calcs'!AA13&gt;ROUNDUP('Mortgage 2 Info Calcs'!K$11,0),"",'Mortgage 2 Monthly calcs'!AA13)</f>
        <v>2</v>
      </c>
      <c r="AE13">
        <f ca="1">IF(ISTEXT(AD13),"",OFFSET('Mortgage 2 Monthly calcs'!J$12,12*AD12,0))</f>
        <v>98219.961061478592</v>
      </c>
      <c r="AF13">
        <f ca="1">IF(ISTEXT(AK13),"",SUM(INDIRECT("N"&amp;(12+(12*AD12))):INDIRECT("N"&amp;(23+(12*AD12)))))</f>
        <v>7731.6168178261041</v>
      </c>
      <c r="AG13">
        <f t="shared" ca="1" si="0"/>
        <v>1889.8278452829836</v>
      </c>
      <c r="AH13">
        <f t="shared" ref="AH13:AH61" ca="1" si="4">IF(ISTEXT(AK13),"",AF13-AG13)</f>
        <v>5841.7889725431205</v>
      </c>
      <c r="AI13">
        <f t="shared" ref="AI13:AI61" ca="1" si="5">IF(ISTEXT(AK13),"",AI12+AG13)</f>
        <v>3669.8667838043912</v>
      </c>
      <c r="AJ13">
        <f t="shared" ref="AJ13:AJ61" ca="1" si="6">IF(ISTEXT(AK13),"",AJ12+AH13)</f>
        <v>11793.366851847817</v>
      </c>
      <c r="AK13">
        <f ca="1">IF(AD13="","",IF(AE13&gt;AF12,AE14,0))</f>
        <v>96330.133216195609</v>
      </c>
      <c r="AL13">
        <f ca="1">IF(AD13="","",SUM(AF$12:AF13)+'Mortgage 2 Info Calcs'!F$15)</f>
        <v>15463.233635652208</v>
      </c>
      <c r="AM13">
        <f ca="1">IF(AE13="","",IF(AD13&lt;'Mortgage 2 Info Calcs'!F$18,AK13*'Mortgage 2 Info Calcs'!F$17+'Mortgage 2 Info Calcs'!F$19,'Mortgage 2 Info Calcs'!F$19))</f>
        <v>0</v>
      </c>
    </row>
    <row r="14" spans="1:57" ht="11.7" customHeight="1" x14ac:dyDescent="0.25">
      <c r="B14">
        <f t="shared" si="1"/>
        <v>0.25</v>
      </c>
      <c r="C14">
        <v>3</v>
      </c>
      <c r="E14">
        <f>IF(F14="Jan",'Mortgage 2 Info Calcs'!F$10+1,"")</f>
        <v>2010</v>
      </c>
      <c r="F14" t="str">
        <f>VLOOKUP('Mortgage 2 Variables'!D$10,'Mortgage 2 Variables'!B$8:C$19,2)</f>
        <v>Jan</v>
      </c>
      <c r="G14">
        <f>IF(ISBLANK('Mortgage 2 Monthly Table'!G14),IF(OR(J14=Q14,ISTEXT(W13),ISTEXT('Mortgage 2 Info Calcs'!$K$4)),0,IF(('Mortgage 2 Info Calcs'!F$7*12)&gt;C13,G13,IF(C13='Mortgage 2 Info Calcs'!F$7*12,'Mortgage 2 Info Calcs'!F$8,G13))),'Mortgage 2 Monthly Table'!G14)</f>
        <v>0.06</v>
      </c>
      <c r="H14">
        <f>((PMT(G14/'Mortgage 2 Variables'!E$43,('Mortgage 2 Info Calcs'!F$9*'Mortgage 2 Variables'!E$43)-C13,-J14,0)))</f>
        <v>644.30140148550845</v>
      </c>
      <c r="I14">
        <f>IF(OR(ISERROR(((IPMT(G14/'Mortgage 2 Variables'!E$43,1,'Mortgage 2 Info Calcs'!F$9*'Mortgage 2 Variables'!E$43,-J14+Q14+'Mortgage 2 Info Calcs'!F$24,IF('Mortgage 2 Info Calcs'!F$5="Interest Only",-J14+Q14+'Mortgage 2 Info Calcs'!F$24,0))))),(((IPMT(G14/'Mortgage 2 Variables'!E$43,1,'Mortgage 2 Info Calcs'!F$9*'Mortgage 2 Variables'!E$43,-J$12,-J$12)))=0)),0,((IPMT(G14/'Mortgage 2 Variables'!E$43,1,'Mortgage 2 Info Calcs'!F$9*'Mortgage 2 Variables'!E$43,-J14+Q14+'Mortgage 2 Info Calcs'!F$24,IF('Mortgage 2 Info Calcs'!F$5="Interest Only",-J14+Q14+'Mortgage 2 Info Calcs'!F$24,0)))))</f>
        <v>498.55337845010769</v>
      </c>
      <c r="J14">
        <f>IF(W13&gt;0,IF(ISTEXT('Mortgage 2 Info Calcs'!K$4),"0",IF(ISTEXT(W13),W13,W13+(IF(ISTEXT(K14),0,K14)))),0)</f>
        <v>99710.675690021541</v>
      </c>
      <c r="K14">
        <f>IF(ISBLANK('Mortgage 2 Monthly Table'!L14),0,'Mortgage 2 Monthly Table'!L14)</f>
        <v>0</v>
      </c>
      <c r="L14">
        <f>IF(ISBLANK('Mortgage 2 Monthly Table'!N14),IF('Mortgage 2 Info Calcs'!F$13="Calculated",IF('Mortgage 2 Info Calcs'!F$22="Keep Same",IF('Mortgage 2 Info Calcs'!F$5="Interest Only",IF(OR(I14&gt;L13,J14=""),I14,IF(J14&lt;L13,IF(J14&lt;L13,J14+I14,IF(L13+M13&gt;J14,L13+I14,L13)),IF(L13+M13&gt;J14,L13+I14,L13))),IF(H14&gt;L13,H14,IF(J14&gt;L13,IF(L13+M13&gt;J14,L13+I14,L13),J14+S14))),IF('Mortgage 2 Info Calcs'!F$5="Interest Only",'Mortgage 2 Monthly calcs'!I14,'Mortgage 2 Monthly calcs'!H14)),'Mortgage 2 Monthly calcs'!L13),'Mortgage 2 Monthly Table'!N14)</f>
        <v>644.30140148550856</v>
      </c>
      <c r="M14">
        <f>IF(ISBLANK('Mortgage 2 Monthly Table'!P14),IF(N13&gt;J14,IF(J14&gt;L13,J14-L13,0),IF(OR(OR(W13&lt;0,ISTEXT(W13)),ISTEXT('Mortgage 2 Info Calcs'!$K$4)),"",'Mortgage 2 Info Calcs'!F$21)),'Mortgage 2 Monthly Table'!P14)</f>
        <v>0</v>
      </c>
      <c r="N14">
        <f t="shared" si="2"/>
        <v>644.30140148550856</v>
      </c>
      <c r="O14">
        <f>IF(OR(OR(W13&lt;0,ISTEXT(W13)),ISTEXT('Mortgage 2 Info Calcs'!$K$4)),"",(O13+M14))</f>
        <v>0</v>
      </c>
      <c r="P14">
        <f>IF(ISBLANK('Mortgage 2 Monthly Table'!T14),IF(ISTEXT(J14),0,IF(OR(W13&lt;Q13,AND(W13&lt;0,NOT(ISTEXT(W13))),ISTEXT('Mortgage 2 Info Calcs'!$K$4)),IF(-W13&gt;P13,-W13,W13-Q13),IF(J14="",0,'Mortgage 2 Info Calcs'!F$26))),'Mortgage 2 Monthly Table'!T14)</f>
        <v>0</v>
      </c>
      <c r="Q14">
        <f>IF(OR(OR(W13&lt;0,ISTEXT(W13)),ISTEXT('Mortgage 2 Info Calcs'!$K$4)),"",IF(O14&lt;0,Q13,(Q13+P14)))</f>
        <v>0</v>
      </c>
      <c r="R14">
        <f>IF(OR(ISERROR(L14-S14),ISTEXT('Mortgage 2 Info Calcs'!$K$4)),"",L14-S14+M14)</f>
        <v>145.74802303540088</v>
      </c>
      <c r="S14">
        <f>IF(OR(IF(ISERROR(ROUND((J14-Q14-'Mortgage 2 Info Calcs'!F$24)*(G14/12),2)),0,(J14-O14-Q14-'Mortgage 2 Info Calcs'!F$24)*(G14/12)),,,ISTEXT('Mortgage 2 Info Calcs'!K$4)),IF(((J14-Q14-'Mortgage 2 Info Calcs'!F$24)*(G14/12))&gt;0,((J14-Q14-'Mortgage 2 Info Calcs'!F$24)*(G14/12)),0),0)</f>
        <v>498.55337845010769</v>
      </c>
      <c r="T14">
        <f>IF(OR(ISERROR(SUM(R$12:R14)),(ISTEXT(T13)),(T13=(SUM(R$12:R14)))),"",SUM(R$12:R14))</f>
        <v>435.07233301384554</v>
      </c>
      <c r="U14">
        <f>SUM(S$12:S14)</f>
        <v>1497.83187144268</v>
      </c>
      <c r="V14">
        <f>IF(OR(J14=Q14,ISTEXT(W13),ISTEXT('Mortgage 2 Info Calcs'!$F$17)),"",IF(('Mortgage 2 Info Calcs'!F$18*12)&gt;C13+1,IF(C13='Mortgage 2 Info Calcs'!F$18*12,0,'Mortgage 2 Info Calcs'!F$19+W14*('Mortgage 2 Info Calcs'!F$17)),'Mortgage 2 Info Calcs'!F$189))</f>
        <v>0</v>
      </c>
      <c r="W14">
        <f>IF(OR(ISERROR(J14-R14-M14),IF(ISERROR((J14-R14-M14)=0),"True",(J14-R14-M14)=0),ISTEXT('Mortgage 2 Info Calcs'!$K$4)),"",IF((J14&gt;(L14+M14)),(FV((G14/'Mortgage 2 Variables'!E$43),1,(L14+M14),-J14+Q14+'Mortgage 2 Info Calcs'!F$24,0))+Q14+'Mortgage 2 Info Calcs'!F$24+IF(I14&gt;0,0,-I14),""))</f>
        <v>99564.927666986143</v>
      </c>
      <c r="X14">
        <f>IF((FV(IF(G14=0,'Mortgage 2 Info Calcs'!F$8,G14)/12,1,PMT(IF(G14=0,'Mortgage 2 Info Calcs'!F$8,G14)/12,('Mortgage 2 Info Calcs'!F$9*12)-C13,-X13,0),-X13,0))&gt;0,(FV(IF(G14=0,'Mortgage 2 Info Calcs'!F$8,G14)/12,1,PMT(IF(G14=0,'Mortgage 2 Info Calcs'!F$8,G14)/12,('Mortgage 2 Info Calcs'!F$9*12)-C13,-X13,0),-X13,0)),0)</f>
        <v>99564.927666986143</v>
      </c>
      <c r="Y14">
        <f>IF(X14&lt;=0,0,(IPMT(IF(G14=0,'Mortgage 2 Info Calcs'!F$8,G14)/12,1,('Mortgage 2 Info Calcs'!F$9*12)-C13,-X13,0)))</f>
        <v>498.55337845010769</v>
      </c>
      <c r="Z14">
        <f>IF(C14&lt;('Mortgage 2 Info Calcs'!F$9*12),SUM(Y$12:Y14),0)</f>
        <v>1497.83187144268</v>
      </c>
      <c r="AA14">
        <v>3</v>
      </c>
      <c r="AB14">
        <f t="shared" si="3"/>
        <v>0.25</v>
      </c>
      <c r="AD14">
        <f>IF('Mortgage 2 Monthly calcs'!AA14&gt;ROUNDUP('Mortgage 2 Info Calcs'!K$11,0),"",'Mortgage 2 Monthly calcs'!AA14)</f>
        <v>3</v>
      </c>
      <c r="AE14">
        <f ca="1">IF(ISTEXT(AD14),"",OFFSET('Mortgage 2 Monthly calcs'!J$12,12*AD13,0))</f>
        <v>96330.133216195609</v>
      </c>
      <c r="AF14">
        <f ca="1">IF(ISTEXT(AK14),"",SUM(INDIRECT("N"&amp;(12+(12*AD13))):INDIRECT("N"&amp;(23+(12*AD13)))))</f>
        <v>7731.6168178261041</v>
      </c>
      <c r="AG14">
        <f t="shared" ca="1" si="0"/>
        <v>2006.3882915806462</v>
      </c>
      <c r="AH14">
        <f t="shared" ca="1" si="4"/>
        <v>5725.2285262454579</v>
      </c>
      <c r="AI14">
        <f t="shared" ca="1" si="5"/>
        <v>5676.2550753850373</v>
      </c>
      <c r="AJ14">
        <f t="shared" ca="1" si="6"/>
        <v>17518.595378093276</v>
      </c>
      <c r="AK14">
        <f t="shared" ref="AK14:AK61" ca="1" si="7">IF(AD14="","",IF(AE14&gt;AF13,AE15,0))</f>
        <v>94323.744924614963</v>
      </c>
      <c r="AL14">
        <f ca="1">IF(AD14="","",SUM(AF$12:AF14)+'Mortgage 2 Info Calcs'!F$15)</f>
        <v>23194.850453478313</v>
      </c>
      <c r="AM14">
        <f ca="1">IF(AE14="","",IF(AD14&lt;'Mortgage 2 Info Calcs'!F$18,AK14*'Mortgage 2 Info Calcs'!F$17+'Mortgage 2 Info Calcs'!F$19,'Mortgage 2 Info Calcs'!F$19))</f>
        <v>0</v>
      </c>
    </row>
    <row r="15" spans="1:57" ht="11.7" customHeight="1" x14ac:dyDescent="0.25">
      <c r="B15">
        <f t="shared" si="1"/>
        <v>0.33333333333333331</v>
      </c>
      <c r="C15">
        <v>4</v>
      </c>
      <c r="E15" t="str">
        <f>IF(F15="Jan",'Mortgage 2 Info Calcs'!F$10+1,"")</f>
        <v/>
      </c>
      <c r="F15" t="str">
        <f>VLOOKUP('Mortgage 2 Variables'!D$11,'Mortgage 2 Variables'!B$8:C$19,2)</f>
        <v>Feb</v>
      </c>
      <c r="G15">
        <f>IF(ISBLANK('Mortgage 2 Monthly Table'!G15),IF(OR(J15=Q15,ISTEXT(W14),ISTEXT('Mortgage 2 Info Calcs'!$K$4)),0,IF(('Mortgage 2 Info Calcs'!F$7*12)&gt;C14,G14,IF(C14='Mortgage 2 Info Calcs'!F$7*12,'Mortgage 2 Info Calcs'!F$8,G14))),'Mortgage 2 Monthly Table'!G15)</f>
        <v>0.06</v>
      </c>
      <c r="H15">
        <f>((PMT(G15/'Mortgage 2 Variables'!E$43,('Mortgage 2 Info Calcs'!F$9*'Mortgage 2 Variables'!E$43)-C14,-J15,0)))</f>
        <v>644.30140148550845</v>
      </c>
      <c r="I15">
        <f>IF(OR(ISERROR(((IPMT(G15/'Mortgage 2 Variables'!E$43,1,'Mortgage 2 Info Calcs'!F$9*'Mortgage 2 Variables'!E$43,-J15+Q15+'Mortgage 2 Info Calcs'!F$24,IF('Mortgage 2 Info Calcs'!F$5="Interest Only",-J15+Q15+'Mortgage 2 Info Calcs'!F$24,0))))),(((IPMT(G15/'Mortgage 2 Variables'!E$43,1,'Mortgage 2 Info Calcs'!F$9*'Mortgage 2 Variables'!E$43,-J$12,-J$12)))=0)),0,((IPMT(G15/'Mortgage 2 Variables'!E$43,1,'Mortgage 2 Info Calcs'!F$9*'Mortgage 2 Variables'!E$43,-J15+Q15+'Mortgage 2 Info Calcs'!F$24,IF('Mortgage 2 Info Calcs'!F$5="Interest Only",-J15+Q15+'Mortgage 2 Info Calcs'!F$24,0)))))</f>
        <v>497.82463833493074</v>
      </c>
      <c r="J15">
        <f>IF(W14&gt;0,IF(ISTEXT('Mortgage 2 Info Calcs'!K$4),"0",IF(ISTEXT(W14),W14,W14+(IF(ISTEXT(K15),0,K15)))),0)</f>
        <v>99564.927666986143</v>
      </c>
      <c r="K15">
        <f>IF(ISBLANK('Mortgage 2 Monthly Table'!L15),0,'Mortgage 2 Monthly Table'!L15)</f>
        <v>0</v>
      </c>
      <c r="L15">
        <f>IF(ISBLANK('Mortgage 2 Monthly Table'!N15),IF('Mortgage 2 Info Calcs'!F$13="Calculated",IF('Mortgage 2 Info Calcs'!F$22="Keep Same",IF('Mortgage 2 Info Calcs'!F$5="Interest Only",IF(OR(I15&gt;L14,J15=""),I15,IF(J15&lt;L14,IF(J15&lt;L14,J15+I15,IF(L14+M14&gt;J15,L14+I15,L14)),IF(L14+M14&gt;J15,L14+I15,L14))),IF(H15&gt;L14,H15,IF(J15&gt;L14,IF(L14+M14&gt;J15,L14+I15,L14),J15+S15))),IF('Mortgage 2 Info Calcs'!F$5="Interest Only",'Mortgage 2 Monthly calcs'!I15,'Mortgage 2 Monthly calcs'!H15)),'Mortgage 2 Monthly calcs'!L14),'Mortgage 2 Monthly Table'!N15)</f>
        <v>644.30140148550856</v>
      </c>
      <c r="M15">
        <f>IF(ISBLANK('Mortgage 2 Monthly Table'!P15),IF(N14&gt;J15,IF(J15&gt;L14,J15-L14,0),IF(OR(OR(W14&lt;0,ISTEXT(W14)),ISTEXT('Mortgage 2 Info Calcs'!$K$4)),"",'Mortgage 2 Info Calcs'!F$21)),'Mortgage 2 Monthly Table'!P15)</f>
        <v>0</v>
      </c>
      <c r="N15">
        <f t="shared" si="2"/>
        <v>644.30140148550856</v>
      </c>
      <c r="O15">
        <f>IF(OR(OR(W14&lt;0,ISTEXT(W14)),ISTEXT('Mortgage 2 Info Calcs'!$K$4)),"",(O14+M15))</f>
        <v>0</v>
      </c>
      <c r="P15">
        <f>IF(ISBLANK('Mortgage 2 Monthly Table'!T15),IF(ISTEXT(J15),0,IF(OR(W14&lt;Q14,AND(W14&lt;0,NOT(ISTEXT(W14))),ISTEXT('Mortgage 2 Info Calcs'!$K$4)),IF(-W14&gt;P14,-W14,W14-Q14),IF(J15="",0,'Mortgage 2 Info Calcs'!F$26))),'Mortgage 2 Monthly Table'!T15)</f>
        <v>0</v>
      </c>
      <c r="Q15">
        <f>IF(OR(OR(W14&lt;0,ISTEXT(W14)),ISTEXT('Mortgage 2 Info Calcs'!$K$4)),"",IF(O15&lt;0,Q14,(Q14+P15)))</f>
        <v>0</v>
      </c>
      <c r="R15">
        <f>IF(OR(ISERROR(L15-S15),ISTEXT('Mortgage 2 Info Calcs'!$K$4)),"",L15-S15+M15)</f>
        <v>146.47676315057782</v>
      </c>
      <c r="S15">
        <f>IF(OR(IF(ISERROR(ROUND((J15-Q15-'Mortgage 2 Info Calcs'!F$24)*(G15/12),2)),0,(J15-O15-Q15-'Mortgage 2 Info Calcs'!F$24)*(G15/12)),,,ISTEXT('Mortgage 2 Info Calcs'!K$4)),IF(((J15-Q15-'Mortgage 2 Info Calcs'!F$24)*(G15/12))&gt;0,((J15-Q15-'Mortgage 2 Info Calcs'!F$24)*(G15/12)),0),0)</f>
        <v>497.82463833493074</v>
      </c>
      <c r="T15">
        <f>IF(OR(ISERROR(SUM(R$12:R15)),(ISTEXT(T14)),(T14=(SUM(R$12:R15)))),"",SUM(R$12:R15))</f>
        <v>581.54909616442342</v>
      </c>
      <c r="U15">
        <f>SUM(S$12:S15)</f>
        <v>1995.6565097776108</v>
      </c>
      <c r="V15">
        <f>IF(OR(J15=Q15,ISTEXT(W14),ISTEXT('Mortgage 2 Info Calcs'!$F$17)),"",IF(('Mortgage 2 Info Calcs'!F$18*12)&gt;C14+1,IF(C14='Mortgage 2 Info Calcs'!F$18*12,0,'Mortgage 2 Info Calcs'!F$19+W15*('Mortgage 2 Info Calcs'!F$17)),'Mortgage 2 Info Calcs'!F$189))</f>
        <v>0</v>
      </c>
      <c r="W15">
        <f>IF(OR(ISERROR(J15-R15-M15),IF(ISERROR((J15-R15-M15)=0),"True",(J15-R15-M15)=0),ISTEXT('Mortgage 2 Info Calcs'!$K$4)),"",IF((J15&gt;(L15+M15)),(FV((G15/'Mortgage 2 Variables'!E$43),1,(L15+M15),-J15+Q15+'Mortgage 2 Info Calcs'!F$24,0))+Q15+'Mortgage 2 Info Calcs'!F$24+IF(I15&gt;0,0,-I15),""))</f>
        <v>99418.450903835561</v>
      </c>
      <c r="X15">
        <f>IF((FV(IF(G15=0,'Mortgage 2 Info Calcs'!F$8,G15)/12,1,PMT(IF(G15=0,'Mortgage 2 Info Calcs'!F$8,G15)/12,('Mortgage 2 Info Calcs'!F$9*12)-C14,-X14,0),-X14,0))&gt;0,(FV(IF(G15=0,'Mortgage 2 Info Calcs'!F$8,G15)/12,1,PMT(IF(G15=0,'Mortgage 2 Info Calcs'!F$8,G15)/12,('Mortgage 2 Info Calcs'!F$9*12)-C14,-X14,0),-X14,0)),0)</f>
        <v>99418.450903835561</v>
      </c>
      <c r="Y15">
        <f>IF(X15&lt;=0,0,(IPMT(IF(G15=0,'Mortgage 2 Info Calcs'!F$8,G15)/12,1,('Mortgage 2 Info Calcs'!F$9*12)-C14,-X14,0)))</f>
        <v>497.82463833493074</v>
      </c>
      <c r="Z15">
        <f>IF(C15&lt;('Mortgage 2 Info Calcs'!F$9*12),SUM(Y$12:Y15),0)</f>
        <v>1995.6565097776108</v>
      </c>
      <c r="AA15">
        <v>4</v>
      </c>
      <c r="AB15">
        <f t="shared" si="3"/>
        <v>0.33333333333333331</v>
      </c>
      <c r="AD15">
        <f>IF('Mortgage 2 Monthly calcs'!AA15&gt;ROUNDUP('Mortgage 2 Info Calcs'!K$11,0),"",'Mortgage 2 Monthly calcs'!AA15)</f>
        <v>4</v>
      </c>
      <c r="AE15">
        <f ca="1">IF(ISTEXT(AD15),"",OFFSET('Mortgage 2 Monthly calcs'!J$12,12*AD14,0))</f>
        <v>94323.744924614963</v>
      </c>
      <c r="AF15">
        <f ca="1">IF(ISTEXT(AK15),"",SUM(INDIRECT("N"&amp;(12+(12*AD14))):INDIRECT("N"&amp;(23+(12*AD14)))))</f>
        <v>7731.6168178261041</v>
      </c>
      <c r="AG15">
        <f t="shared" ca="1" si="0"/>
        <v>2130.1379311558849</v>
      </c>
      <c r="AH15">
        <f t="shared" ca="1" si="4"/>
        <v>5601.4788866702193</v>
      </c>
      <c r="AI15">
        <f t="shared" ca="1" si="5"/>
        <v>7806.3930065409222</v>
      </c>
      <c r="AJ15">
        <f t="shared" ca="1" si="6"/>
        <v>23120.074264763494</v>
      </c>
      <c r="AK15">
        <f t="shared" ca="1" si="7"/>
        <v>92193.606993459078</v>
      </c>
      <c r="AL15">
        <f ca="1">IF(AD15="","",SUM(AF$12:AF15)+'Mortgage 2 Info Calcs'!F$15)</f>
        <v>30926.467271304416</v>
      </c>
      <c r="AM15">
        <f ca="1">IF(AE15="","",IF(AD15&lt;'Mortgage 2 Info Calcs'!F$18,AK15*'Mortgage 2 Info Calcs'!F$17+'Mortgage 2 Info Calcs'!F$19,'Mortgage 2 Info Calcs'!F$19))</f>
        <v>0</v>
      </c>
    </row>
    <row r="16" spans="1:57" ht="11.25" customHeight="1" x14ac:dyDescent="0.25">
      <c r="B16">
        <f t="shared" si="1"/>
        <v>0.41666666666666669</v>
      </c>
      <c r="C16">
        <v>5</v>
      </c>
      <c r="E16" t="str">
        <f>IF(F16="Jan",'Mortgage 2 Info Calcs'!F$10+1,"")</f>
        <v/>
      </c>
      <c r="F16" t="str">
        <f>VLOOKUP('Mortgage 2 Variables'!D$12,'Mortgage 2 Variables'!B$8:C$19,2)</f>
        <v>Mar</v>
      </c>
      <c r="G16">
        <f>IF(ISBLANK('Mortgage 2 Monthly Table'!G16),IF(OR(J16=Q16,ISTEXT(W15),ISTEXT('Mortgage 2 Info Calcs'!$K$4)),0,IF(('Mortgage 2 Info Calcs'!F$7*12)&gt;C15,G15,IF(C15='Mortgage 2 Info Calcs'!F$7*12,'Mortgage 2 Info Calcs'!F$8,G15))),'Mortgage 2 Monthly Table'!G16)</f>
        <v>0.06</v>
      </c>
      <c r="H16">
        <f>((PMT(G16/'Mortgage 2 Variables'!E$43,('Mortgage 2 Info Calcs'!F$9*'Mortgage 2 Variables'!E$43)-C15,-J16,0)))</f>
        <v>644.30140148550845</v>
      </c>
      <c r="I16">
        <f>IF(OR(ISERROR(((IPMT(G16/'Mortgage 2 Variables'!E$43,1,'Mortgage 2 Info Calcs'!F$9*'Mortgage 2 Variables'!E$43,-J16+Q16+'Mortgage 2 Info Calcs'!F$24,IF('Mortgage 2 Info Calcs'!F$5="Interest Only",-J16+Q16+'Mortgage 2 Info Calcs'!F$24,0))))),(((IPMT(G16/'Mortgage 2 Variables'!E$43,1,'Mortgage 2 Info Calcs'!F$9*'Mortgage 2 Variables'!E$43,-J$12,-J$12)))=0)),0,((IPMT(G16/'Mortgage 2 Variables'!E$43,1,'Mortgage 2 Info Calcs'!F$9*'Mortgage 2 Variables'!E$43,-J16+Q16+'Mortgage 2 Info Calcs'!F$24,IF('Mortgage 2 Info Calcs'!F$5="Interest Only",-J16+Q16+'Mortgage 2 Info Calcs'!F$24,0)))))</f>
        <v>497.0922545191778</v>
      </c>
      <c r="J16">
        <f>IF(W15&gt;0,IF(ISTEXT('Mortgage 2 Info Calcs'!K$4),"0",IF(ISTEXT(W15),W15,W15+(IF(ISTEXT(K16),0,K16)))),0)</f>
        <v>99418.450903835561</v>
      </c>
      <c r="K16">
        <f>IF(ISBLANK('Mortgage 2 Monthly Table'!L16),0,'Mortgage 2 Monthly Table'!L16)</f>
        <v>0</v>
      </c>
      <c r="L16">
        <f>IF(ISBLANK('Mortgage 2 Monthly Table'!N16),IF('Mortgage 2 Info Calcs'!F$13="Calculated",IF('Mortgage 2 Info Calcs'!F$22="Keep Same",IF('Mortgage 2 Info Calcs'!F$5="Interest Only",IF(OR(I16&gt;L15,J16=""),I16,IF(J16&lt;L15,IF(J16&lt;L15,J16+I16,IF(L15+M15&gt;J16,L15+I16,L15)),IF(L15+M15&gt;J16,L15+I16,L15))),IF(H16&gt;L15,H16,IF(J16&gt;L15,IF(L15+M15&gt;J16,L15+I16,L15),J16+S16))),IF('Mortgage 2 Info Calcs'!F$5="Interest Only",'Mortgage 2 Monthly calcs'!I16,'Mortgage 2 Monthly calcs'!H16)),'Mortgage 2 Monthly calcs'!L15),'Mortgage 2 Monthly Table'!N16)</f>
        <v>644.30140148550856</v>
      </c>
      <c r="M16">
        <f>IF(ISBLANK('Mortgage 2 Monthly Table'!P16),IF(N15&gt;J16,IF(J16&gt;L15,J16-L15,0),IF(OR(OR(W15&lt;0,ISTEXT(W15)),ISTEXT('Mortgage 2 Info Calcs'!$K$4)),"",'Mortgage 2 Info Calcs'!F$21)),'Mortgage 2 Monthly Table'!P16)</f>
        <v>0</v>
      </c>
      <c r="N16">
        <f t="shared" si="2"/>
        <v>644.30140148550856</v>
      </c>
      <c r="O16">
        <f>IF(OR(OR(W15&lt;0,ISTEXT(W15)),ISTEXT('Mortgage 2 Info Calcs'!$K$4)),"",(O15+M16))</f>
        <v>0</v>
      </c>
      <c r="P16">
        <f>IF(ISBLANK('Mortgage 2 Monthly Table'!T16),IF(ISTEXT(J16),0,IF(OR(W15&lt;Q15,AND(W15&lt;0,NOT(ISTEXT(W15))),ISTEXT('Mortgage 2 Info Calcs'!$K$4)),IF(-W15&gt;P15,-W15,W15-Q15),IF(J16="",0,'Mortgage 2 Info Calcs'!F$26))),'Mortgage 2 Monthly Table'!T16)</f>
        <v>0</v>
      </c>
      <c r="Q16">
        <f>IF(OR(OR(W15&lt;0,ISTEXT(W15)),ISTEXT('Mortgage 2 Info Calcs'!$K$4)),"",IF(O16&lt;0,Q15,(Q15+P16)))</f>
        <v>0</v>
      </c>
      <c r="R16">
        <f>IF(OR(ISERROR(L16-S16),ISTEXT('Mortgage 2 Info Calcs'!$K$4)),"",L16-S16+M16)</f>
        <v>147.20914696633076</v>
      </c>
      <c r="S16">
        <f>IF(OR(IF(ISERROR(ROUND((J16-Q16-'Mortgage 2 Info Calcs'!F$24)*(G16/12),2)),0,(J16-O16-Q16-'Mortgage 2 Info Calcs'!F$24)*(G16/12)),,,ISTEXT('Mortgage 2 Info Calcs'!K$4)),IF(((J16-Q16-'Mortgage 2 Info Calcs'!F$24)*(G16/12))&gt;0,((J16-Q16-'Mortgage 2 Info Calcs'!F$24)*(G16/12)),0),0)</f>
        <v>497.0922545191778</v>
      </c>
      <c r="T16">
        <f>IF(OR(ISERROR(SUM(R$12:R16)),(ISTEXT(T15)),(T15=(SUM(R$12:R16)))),"",SUM(R$12:R16))</f>
        <v>728.75824313075418</v>
      </c>
      <c r="U16">
        <f>SUM(S$12:S16)</f>
        <v>2492.7487642967885</v>
      </c>
      <c r="V16">
        <f>IF(OR(J16=Q16,ISTEXT(W15),ISTEXT('Mortgage 2 Info Calcs'!$F$17)),"",IF(('Mortgage 2 Info Calcs'!F$18*12)&gt;C15+1,IF(C15='Mortgage 2 Info Calcs'!F$18*12,0,'Mortgage 2 Info Calcs'!F$19+W16*('Mortgage 2 Info Calcs'!F$17)),'Mortgage 2 Info Calcs'!F$189))</f>
        <v>0</v>
      </c>
      <c r="W16">
        <f>IF(OR(ISERROR(J16-R16-M16),IF(ISERROR((J16-R16-M16)=0),"True",(J16-R16-M16)=0),ISTEXT('Mortgage 2 Info Calcs'!$K$4)),"",IF((J16&gt;(L16+M16)),(FV((G16/'Mortgage 2 Variables'!E$43),1,(L16+M16),-J16+Q16+'Mortgage 2 Info Calcs'!F$24,0))+Q16+'Mortgage 2 Info Calcs'!F$24+IF(I16&gt;0,0,-I16),""))</f>
        <v>99271.241756869233</v>
      </c>
      <c r="X16">
        <f>IF((FV(IF(G16=0,'Mortgage 2 Info Calcs'!F$8,G16)/12,1,PMT(IF(G16=0,'Mortgage 2 Info Calcs'!F$8,G16)/12,('Mortgage 2 Info Calcs'!F$9*12)-C15,-X15,0),-X15,0))&gt;0,(FV(IF(G16=0,'Mortgage 2 Info Calcs'!F$8,G16)/12,1,PMT(IF(G16=0,'Mortgage 2 Info Calcs'!F$8,G16)/12,('Mortgage 2 Info Calcs'!F$9*12)-C15,-X15,0),-X15,0)),0)</f>
        <v>99271.241756869233</v>
      </c>
      <c r="Y16">
        <f>IF(X16&lt;=0,0,(IPMT(IF(G16=0,'Mortgage 2 Info Calcs'!F$8,G16)/12,1,('Mortgage 2 Info Calcs'!F$9*12)-C15,-X15,0)))</f>
        <v>497.0922545191778</v>
      </c>
      <c r="Z16">
        <f>IF(C16&lt;('Mortgage 2 Info Calcs'!F$9*12),SUM(Y$12:Y16),0)</f>
        <v>2492.7487642967885</v>
      </c>
      <c r="AA16">
        <v>5</v>
      </c>
      <c r="AB16">
        <f t="shared" si="3"/>
        <v>0.41666666666666669</v>
      </c>
      <c r="AD16">
        <f>IF('Mortgage 2 Monthly calcs'!AA16&gt;ROUNDUP('Mortgage 2 Info Calcs'!K$11,0),"",'Mortgage 2 Monthly calcs'!AA16)</f>
        <v>5</v>
      </c>
      <c r="AE16">
        <f ca="1">IF(ISTEXT(AD16),"",OFFSET('Mortgage 2 Monthly calcs'!J$12,12*AD15,0))</f>
        <v>92193.606993459078</v>
      </c>
      <c r="AF16">
        <f ca="1">IF(ISTEXT(AK16),"",SUM(INDIRECT("N"&amp;(12+(12*AD15))):INDIRECT("N"&amp;(23+(12*AD15)))))</f>
        <v>7731.6168178261041</v>
      </c>
      <c r="AG16">
        <f t="shared" ca="1" si="0"/>
        <v>2261.5201777191687</v>
      </c>
      <c r="AH16">
        <f t="shared" ca="1" si="4"/>
        <v>5470.0966401069354</v>
      </c>
      <c r="AI16">
        <f t="shared" ca="1" si="5"/>
        <v>10067.913184260091</v>
      </c>
      <c r="AJ16">
        <f t="shared" ca="1" si="6"/>
        <v>28590.170904870429</v>
      </c>
      <c r="AK16">
        <f t="shared" ca="1" si="7"/>
        <v>89932.086815739909</v>
      </c>
      <c r="AL16">
        <f ca="1">IF(AD16="","",SUM(AF$12:AF16)+'Mortgage 2 Info Calcs'!F$15)</f>
        <v>38658.08408913052</v>
      </c>
      <c r="AM16">
        <f ca="1">IF(AE16="","",IF(AD16&lt;'Mortgage 2 Info Calcs'!F$18,AK16*'Mortgage 2 Info Calcs'!F$17+'Mortgage 2 Info Calcs'!F$19,'Mortgage 2 Info Calcs'!F$19))</f>
        <v>0</v>
      </c>
    </row>
    <row r="17" spans="2:39" ht="11.7" customHeight="1" x14ac:dyDescent="0.25">
      <c r="B17">
        <f t="shared" si="1"/>
        <v>0.5</v>
      </c>
      <c r="C17">
        <v>6</v>
      </c>
      <c r="E17" t="str">
        <f>IF(F17="Jan",'Mortgage 2 Info Calcs'!F$10+1,"")</f>
        <v/>
      </c>
      <c r="F17" t="str">
        <f>VLOOKUP('Mortgage 2 Variables'!D$13,'Mortgage 2 Variables'!B$8:C$19,2)</f>
        <v>Apr</v>
      </c>
      <c r="G17">
        <f>IF(ISBLANK('Mortgage 2 Monthly Table'!G17),IF(OR(J17=Q17,ISTEXT(W16),ISTEXT('Mortgage 2 Info Calcs'!$K$4)),0,IF(('Mortgage 2 Info Calcs'!F$7*12)&gt;C16,G16,IF(C16='Mortgage 2 Info Calcs'!F$7*12,'Mortgage 2 Info Calcs'!F$8,G16))),'Mortgage 2 Monthly Table'!G17)</f>
        <v>0.06</v>
      </c>
      <c r="H17">
        <f>((PMT(G17/'Mortgage 2 Variables'!E$43,('Mortgage 2 Info Calcs'!F$9*'Mortgage 2 Variables'!E$43)-C16,-J17,0)))</f>
        <v>644.30140148550845</v>
      </c>
      <c r="I17">
        <f>IF(OR(ISERROR(((IPMT(G17/'Mortgage 2 Variables'!E$43,1,'Mortgage 2 Info Calcs'!F$9*'Mortgage 2 Variables'!E$43,-J17+Q17+'Mortgage 2 Info Calcs'!F$24,IF('Mortgage 2 Info Calcs'!F$5="Interest Only",-J17+Q17+'Mortgage 2 Info Calcs'!F$24,0))))),(((IPMT(G17/'Mortgage 2 Variables'!E$43,1,'Mortgage 2 Info Calcs'!F$9*'Mortgage 2 Variables'!E$43,-J$12,-J$12)))=0)),0,((IPMT(G17/'Mortgage 2 Variables'!E$43,1,'Mortgage 2 Info Calcs'!F$9*'Mortgage 2 Variables'!E$43,-J17+Q17+'Mortgage 2 Info Calcs'!F$24,IF('Mortgage 2 Info Calcs'!F$5="Interest Only",-J17+Q17+'Mortgage 2 Info Calcs'!F$24,0)))))</f>
        <v>496.35620878434617</v>
      </c>
      <c r="J17">
        <f>IF(W16&gt;0,IF(ISTEXT('Mortgage 2 Info Calcs'!K$4),"0",IF(ISTEXT(W16),W16,W16+(IF(ISTEXT(K17),0,K17)))),0)</f>
        <v>99271.241756869233</v>
      </c>
      <c r="K17">
        <f>IF(ISBLANK('Mortgage 2 Monthly Table'!L17),0,'Mortgage 2 Monthly Table'!L17)</f>
        <v>0</v>
      </c>
      <c r="L17">
        <f>IF(ISBLANK('Mortgage 2 Monthly Table'!N17),IF('Mortgage 2 Info Calcs'!F$13="Calculated",IF('Mortgage 2 Info Calcs'!F$22="Keep Same",IF('Mortgage 2 Info Calcs'!F$5="Interest Only",IF(OR(I17&gt;L16,J17=""),I17,IF(J17&lt;L16,IF(J17&lt;L16,J17+I17,IF(L16+M16&gt;J17,L16+I17,L16)),IF(L16+M16&gt;J17,L16+I17,L16))),IF(H17&gt;L16,H17,IF(J17&gt;L16,IF(L16+M16&gt;J17,L16+I17,L16),J17+S17))),IF('Mortgage 2 Info Calcs'!F$5="Interest Only",'Mortgage 2 Monthly calcs'!I17,'Mortgage 2 Monthly calcs'!H17)),'Mortgage 2 Monthly calcs'!L16),'Mortgage 2 Monthly Table'!N17)</f>
        <v>644.30140148550856</v>
      </c>
      <c r="M17">
        <f>IF(ISBLANK('Mortgage 2 Monthly Table'!P17),IF(N16&gt;J17,IF(J17&gt;L16,J17-L16,0),IF(OR(OR(W16&lt;0,ISTEXT(W16)),ISTEXT('Mortgage 2 Info Calcs'!$K$4)),"",'Mortgage 2 Info Calcs'!F$21)),'Mortgage 2 Monthly Table'!P17)</f>
        <v>0</v>
      </c>
      <c r="N17">
        <f t="shared" si="2"/>
        <v>644.30140148550856</v>
      </c>
      <c r="O17">
        <f>IF(OR(OR(W16&lt;0,ISTEXT(W16)),ISTEXT('Mortgage 2 Info Calcs'!$K$4)),"",(O16+M17))</f>
        <v>0</v>
      </c>
      <c r="P17">
        <f>IF(ISBLANK('Mortgage 2 Monthly Table'!T17),IF(ISTEXT(J17),0,IF(OR(W16&lt;Q16,AND(W16&lt;0,NOT(ISTEXT(W16))),ISTEXT('Mortgage 2 Info Calcs'!$K$4)),IF(-W16&gt;P16,-W16,W16-Q16),IF(J17="",0,'Mortgage 2 Info Calcs'!F$26))),'Mortgage 2 Monthly Table'!T17)</f>
        <v>0</v>
      </c>
      <c r="Q17">
        <f>IF(OR(OR(W16&lt;0,ISTEXT(W16)),ISTEXT('Mortgage 2 Info Calcs'!$K$4)),"",IF(O17&lt;0,Q16,(Q16+P17)))</f>
        <v>0</v>
      </c>
      <c r="R17">
        <f>IF(OR(ISERROR(L17-S17),ISTEXT('Mortgage 2 Info Calcs'!$K$4)),"",L17-S17+M17)</f>
        <v>147.9451927011624</v>
      </c>
      <c r="S17">
        <f>IF(OR(IF(ISERROR(ROUND((J17-Q17-'Mortgage 2 Info Calcs'!F$24)*(G17/12),2)),0,(J17-O17-Q17-'Mortgage 2 Info Calcs'!F$24)*(G17/12)),,,ISTEXT('Mortgage 2 Info Calcs'!K$4)),IF(((J17-Q17-'Mortgage 2 Info Calcs'!F$24)*(G17/12))&gt;0,((J17-Q17-'Mortgage 2 Info Calcs'!F$24)*(G17/12)),0),0)</f>
        <v>496.35620878434617</v>
      </c>
      <c r="T17">
        <f>IF(OR(ISERROR(SUM(R$12:R17)),(ISTEXT(T16)),(T16=(SUM(R$12:R17)))),"",SUM(R$12:R17))</f>
        <v>876.70343583191652</v>
      </c>
      <c r="U17">
        <f>SUM(S$12:S17)</f>
        <v>2989.1049730811346</v>
      </c>
      <c r="V17">
        <f>IF(OR(J17=Q17,ISTEXT(W16),ISTEXT('Mortgage 2 Info Calcs'!$F$17)),"",IF(('Mortgage 2 Info Calcs'!F$18*12)&gt;C16+1,IF(C16='Mortgage 2 Info Calcs'!F$18*12,0,'Mortgage 2 Info Calcs'!F$19+W17*('Mortgage 2 Info Calcs'!F$17)),'Mortgage 2 Info Calcs'!F$189))</f>
        <v>0</v>
      </c>
      <c r="W17">
        <f>IF(OR(ISERROR(J17-R17-M17),IF(ISERROR((J17-R17-M17)=0),"True",(J17-R17-M17)=0),ISTEXT('Mortgage 2 Info Calcs'!$K$4)),"",IF((J17&gt;(L17+M17)),(FV((G17/'Mortgage 2 Variables'!E$43),1,(L17+M17),-J17+Q17+'Mortgage 2 Info Calcs'!F$24,0))+Q17+'Mortgage 2 Info Calcs'!F$24+IF(I17&gt;0,0,-I17),""))</f>
        <v>99123.296564168064</v>
      </c>
      <c r="X17">
        <f>IF((FV(IF(G17=0,'Mortgage 2 Info Calcs'!F$8,G17)/12,1,PMT(IF(G17=0,'Mortgage 2 Info Calcs'!F$8,G17)/12,('Mortgage 2 Info Calcs'!F$9*12)-C16,-X16,0),-X16,0))&gt;0,(FV(IF(G17=0,'Mortgage 2 Info Calcs'!F$8,G17)/12,1,PMT(IF(G17=0,'Mortgage 2 Info Calcs'!F$8,G17)/12,('Mortgage 2 Info Calcs'!F$9*12)-C16,-X16,0),-X16,0)),0)</f>
        <v>99123.296564168064</v>
      </c>
      <c r="Y17">
        <f>IF(X17&lt;=0,0,(IPMT(IF(G17=0,'Mortgage 2 Info Calcs'!F$8,G17)/12,1,('Mortgage 2 Info Calcs'!F$9*12)-C16,-X16,0)))</f>
        <v>496.35620878434617</v>
      </c>
      <c r="Z17">
        <f>IF(C17&lt;('Mortgage 2 Info Calcs'!F$9*12),SUM(Y$12:Y17),0)</f>
        <v>2989.1049730811346</v>
      </c>
      <c r="AA17">
        <v>6</v>
      </c>
      <c r="AB17">
        <f t="shared" si="3"/>
        <v>0.5</v>
      </c>
      <c r="AD17">
        <f>IF('Mortgage 2 Monthly calcs'!AA17&gt;ROUNDUP('Mortgage 2 Info Calcs'!K$11,0),"",'Mortgage 2 Monthly calcs'!AA17)</f>
        <v>6</v>
      </c>
      <c r="AE17">
        <f ca="1">IF(ISTEXT(AD17),"",OFFSET('Mortgage 2 Monthly calcs'!J$12,12*AD16,0))</f>
        <v>89932.086815739909</v>
      </c>
      <c r="AF17">
        <f ca="1">IF(ISTEXT(AK17),"",SUM(INDIRECT("N"&amp;(12+(12*AD16))):INDIRECT("N"&amp;(23+(12*AD16)))))</f>
        <v>7731.6168178261041</v>
      </c>
      <c r="AG17">
        <f t="shared" ca="1" si="0"/>
        <v>2401.0057937682868</v>
      </c>
      <c r="AH17">
        <f t="shared" ca="1" si="4"/>
        <v>5330.6110240578173</v>
      </c>
      <c r="AI17">
        <f t="shared" ca="1" si="5"/>
        <v>12468.918978028378</v>
      </c>
      <c r="AJ17">
        <f t="shared" ca="1" si="6"/>
        <v>33920.781928928249</v>
      </c>
      <c r="AK17">
        <f t="shared" ca="1" si="7"/>
        <v>87531.081021971622</v>
      </c>
      <c r="AL17">
        <f ca="1">IF(AD17="","",SUM(AF$12:AF17)+'Mortgage 2 Info Calcs'!F$15)</f>
        <v>46389.700906956627</v>
      </c>
      <c r="AM17">
        <f ca="1">IF(AE17="","",IF(AD17&lt;'Mortgage 2 Info Calcs'!F$18,AK17*'Mortgage 2 Info Calcs'!F$17+'Mortgage 2 Info Calcs'!F$19,'Mortgage 2 Info Calcs'!F$19))</f>
        <v>0</v>
      </c>
    </row>
    <row r="18" spans="2:39" ht="11.25" customHeight="1" x14ac:dyDescent="0.25">
      <c r="B18">
        <f t="shared" si="1"/>
        <v>0.58333333333333337</v>
      </c>
      <c r="C18">
        <v>7</v>
      </c>
      <c r="E18" t="str">
        <f>IF(F18="Jan",'Mortgage 2 Info Calcs'!F$10+1,"")</f>
        <v/>
      </c>
      <c r="F18" t="str">
        <f>VLOOKUP('Mortgage 2 Variables'!D$14,'Mortgage 2 Variables'!B$8:C$19,2)</f>
        <v>May</v>
      </c>
      <c r="G18">
        <f>IF(ISBLANK('Mortgage 2 Monthly Table'!G18),IF(OR(J18=Q18,ISTEXT(W17),ISTEXT('Mortgage 2 Info Calcs'!$K$4)),0,IF(('Mortgage 2 Info Calcs'!F$7*12)&gt;C17,G17,IF(C17='Mortgage 2 Info Calcs'!F$7*12,'Mortgage 2 Info Calcs'!F$8,G17))),'Mortgage 2 Monthly Table'!G18)</f>
        <v>0.06</v>
      </c>
      <c r="H18">
        <f>((PMT(G18/'Mortgage 2 Variables'!E$43,('Mortgage 2 Info Calcs'!F$9*'Mortgage 2 Variables'!E$43)-C17,-J18,0)))</f>
        <v>644.30140148550845</v>
      </c>
      <c r="I18">
        <f>IF(OR(ISERROR(((IPMT(G18/'Mortgage 2 Variables'!E$43,1,'Mortgage 2 Info Calcs'!F$9*'Mortgage 2 Variables'!E$43,-J18+Q18+'Mortgage 2 Info Calcs'!F$24,IF('Mortgage 2 Info Calcs'!F$5="Interest Only",-J18+Q18+'Mortgage 2 Info Calcs'!F$24,0))))),(((IPMT(G18/'Mortgage 2 Variables'!E$43,1,'Mortgage 2 Info Calcs'!F$9*'Mortgage 2 Variables'!E$43,-J$12,-J$12)))=0)),0,((IPMT(G18/'Mortgage 2 Variables'!E$43,1,'Mortgage 2 Info Calcs'!F$9*'Mortgage 2 Variables'!E$43,-J18+Q18+'Mortgage 2 Info Calcs'!F$24,IF('Mortgage 2 Info Calcs'!F$5="Interest Only",-J18+Q18+'Mortgage 2 Info Calcs'!F$24,0)))))</f>
        <v>495.6164828208403</v>
      </c>
      <c r="J18">
        <f>IF(W17&gt;0,IF(ISTEXT('Mortgage 2 Info Calcs'!K$4),"0",IF(ISTEXT(W17),W17,W17+(IF(ISTEXT(K18),0,K18)))),0)</f>
        <v>99123.296564168064</v>
      </c>
      <c r="K18">
        <f>IF(ISBLANK('Mortgage 2 Monthly Table'!L18),0,'Mortgage 2 Monthly Table'!L18)</f>
        <v>0</v>
      </c>
      <c r="L18">
        <f>IF(ISBLANK('Mortgage 2 Monthly Table'!N18),IF('Mortgage 2 Info Calcs'!F$13="Calculated",IF('Mortgage 2 Info Calcs'!F$22="Keep Same",IF('Mortgage 2 Info Calcs'!F$5="Interest Only",IF(OR(I18&gt;L17,J18=""),I18,IF(J18&lt;L17,IF(J18&lt;L17,J18+I18,IF(L17+M17&gt;J18,L17+I18,L17)),IF(L17+M17&gt;J18,L17+I18,L17))),IF(H18&gt;L17,H18,IF(J18&gt;L17,IF(L17+M17&gt;J18,L17+I18,L17),J18+S18))),IF('Mortgage 2 Info Calcs'!F$5="Interest Only",'Mortgage 2 Monthly calcs'!I18,'Mortgage 2 Monthly calcs'!H18)),'Mortgage 2 Monthly calcs'!L17),'Mortgage 2 Monthly Table'!N18)</f>
        <v>644.30140148550856</v>
      </c>
      <c r="M18">
        <f>IF(ISBLANK('Mortgage 2 Monthly Table'!P18),IF(N17&gt;J18,IF(J18&gt;L17,J18-L17,0),IF(OR(OR(W17&lt;0,ISTEXT(W17)),ISTEXT('Mortgage 2 Info Calcs'!$K$4)),"",'Mortgage 2 Info Calcs'!F$21)),'Mortgage 2 Monthly Table'!P18)</f>
        <v>0</v>
      </c>
      <c r="N18">
        <f t="shared" si="2"/>
        <v>644.30140148550856</v>
      </c>
      <c r="O18">
        <f>IF(OR(OR(W17&lt;0,ISTEXT(W17)),ISTEXT('Mortgage 2 Info Calcs'!$K$4)),"",(O17+M18))</f>
        <v>0</v>
      </c>
      <c r="P18">
        <f>IF(ISBLANK('Mortgage 2 Monthly Table'!T18),IF(ISTEXT(J18),0,IF(OR(W17&lt;Q17,AND(W17&lt;0,NOT(ISTEXT(W17))),ISTEXT('Mortgage 2 Info Calcs'!$K$4)),IF(-W17&gt;P17,-W17,W17-Q17),IF(J18="",0,'Mortgage 2 Info Calcs'!F$26))),'Mortgage 2 Monthly Table'!T18)</f>
        <v>0</v>
      </c>
      <c r="Q18">
        <f>IF(OR(OR(W17&lt;0,ISTEXT(W17)),ISTEXT('Mortgage 2 Info Calcs'!$K$4)),"",IF(O18&lt;0,Q17,(Q17+P18)))</f>
        <v>0</v>
      </c>
      <c r="R18">
        <f>IF(OR(ISERROR(L18-S18),ISTEXT('Mortgage 2 Info Calcs'!$K$4)),"",L18-S18+M18)</f>
        <v>148.68491866466826</v>
      </c>
      <c r="S18">
        <f>IF(OR(IF(ISERROR(ROUND((J18-Q18-'Mortgage 2 Info Calcs'!F$24)*(G18/12),2)),0,(J18-O18-Q18-'Mortgage 2 Info Calcs'!F$24)*(G18/12)),,,ISTEXT('Mortgage 2 Info Calcs'!K$4)),IF(((J18-Q18-'Mortgage 2 Info Calcs'!F$24)*(G18/12))&gt;0,((J18-Q18-'Mortgage 2 Info Calcs'!F$24)*(G18/12)),0),0)</f>
        <v>495.6164828208403</v>
      </c>
      <c r="T18">
        <f>IF(OR(ISERROR(SUM(R$12:R18)),(ISTEXT(T17)),(T17=(SUM(R$12:R18)))),"",SUM(R$12:R18))</f>
        <v>1025.3883544965847</v>
      </c>
      <c r="U18">
        <f>SUM(S$12:S18)</f>
        <v>3484.7214559019749</v>
      </c>
      <c r="V18">
        <f>IF(OR(J18=Q18,ISTEXT(W17),ISTEXT('Mortgage 2 Info Calcs'!$F$17)),"",IF(('Mortgage 2 Info Calcs'!F$18*12)&gt;C17+1,IF(C17='Mortgage 2 Info Calcs'!F$18*12,0,'Mortgage 2 Info Calcs'!F$19+W18*('Mortgage 2 Info Calcs'!F$17)),'Mortgage 2 Info Calcs'!F$189))</f>
        <v>0</v>
      </c>
      <c r="W18">
        <f>IF(OR(ISERROR(J18-R18-M18),IF(ISERROR((J18-R18-M18)=0),"True",(J18-R18-M18)=0),ISTEXT('Mortgage 2 Info Calcs'!$K$4)),"",IF((J18&gt;(L18+M18)),(FV((G18/'Mortgage 2 Variables'!E$43),1,(L18+M18),-J18+Q18+'Mortgage 2 Info Calcs'!F$24,0))+Q18+'Mortgage 2 Info Calcs'!F$24+IF(I18&gt;0,0,-I18),""))</f>
        <v>98974.611645503392</v>
      </c>
      <c r="X18">
        <f>IF((FV(IF(G18=0,'Mortgage 2 Info Calcs'!F$8,G18)/12,1,PMT(IF(G18=0,'Mortgage 2 Info Calcs'!F$8,G18)/12,('Mortgage 2 Info Calcs'!F$9*12)-C17,-X17,0),-X17,0))&gt;0,(FV(IF(G18=0,'Mortgage 2 Info Calcs'!F$8,G18)/12,1,PMT(IF(G18=0,'Mortgage 2 Info Calcs'!F$8,G18)/12,('Mortgage 2 Info Calcs'!F$9*12)-C17,-X17,0),-X17,0)),0)</f>
        <v>98974.611645503392</v>
      </c>
      <c r="Y18">
        <f>IF(X18&lt;=0,0,(IPMT(IF(G18=0,'Mortgage 2 Info Calcs'!F$8,G18)/12,1,('Mortgage 2 Info Calcs'!F$9*12)-C17,-X17,0)))</f>
        <v>495.6164828208403</v>
      </c>
      <c r="Z18">
        <f>IF(C18&lt;('Mortgage 2 Info Calcs'!F$9*12),SUM(Y$12:Y18),0)</f>
        <v>3484.7214559019749</v>
      </c>
      <c r="AA18">
        <v>7</v>
      </c>
      <c r="AB18">
        <f t="shared" si="3"/>
        <v>0.58333333333333337</v>
      </c>
      <c r="AD18">
        <f>IF('Mortgage 2 Monthly calcs'!AA18&gt;ROUNDUP('Mortgage 2 Info Calcs'!K$11,0),"",'Mortgage 2 Monthly calcs'!AA18)</f>
        <v>7</v>
      </c>
      <c r="AE18">
        <f ca="1">IF(ISTEXT(AD18),"",OFFSET('Mortgage 2 Monthly calcs'!J$12,12*AD17,0))</f>
        <v>87531.081021971622</v>
      </c>
      <c r="AF18">
        <f ca="1">IF(ISTEXT(AK18),"",SUM(INDIRECT("N"&amp;(12+(12*AD17))):INDIRECT("N"&amp;(23+(12*AD17)))))</f>
        <v>7731.6168178261041</v>
      </c>
      <c r="AG18">
        <f t="shared" ca="1" si="0"/>
        <v>2549.0945774019201</v>
      </c>
      <c r="AH18">
        <f t="shared" ca="1" si="4"/>
        <v>5182.522240424184</v>
      </c>
      <c r="AI18">
        <f t="shared" ca="1" si="5"/>
        <v>15018.013555430298</v>
      </c>
      <c r="AJ18">
        <f t="shared" ca="1" si="6"/>
        <v>39103.304169352436</v>
      </c>
      <c r="AK18">
        <f t="shared" ca="1" si="7"/>
        <v>84981.986444569702</v>
      </c>
      <c r="AL18">
        <f ca="1">IF(AD18="","",SUM(AF$12:AF18)+'Mortgage 2 Info Calcs'!F$15)</f>
        <v>54121.317724782733</v>
      </c>
      <c r="AM18">
        <f ca="1">IF(AE18="","",IF(AD18&lt;'Mortgage 2 Info Calcs'!F$18,AK18*'Mortgage 2 Info Calcs'!F$17+'Mortgage 2 Info Calcs'!F$19,'Mortgage 2 Info Calcs'!F$19))</f>
        <v>0</v>
      </c>
    </row>
    <row r="19" spans="2:39" ht="11.7" customHeight="1" x14ac:dyDescent="0.25">
      <c r="B19">
        <f t="shared" si="1"/>
        <v>0.66666666666666663</v>
      </c>
      <c r="C19">
        <v>8</v>
      </c>
      <c r="E19" t="str">
        <f>IF(F19="Jan",'Mortgage 2 Info Calcs'!F$10+1,"")</f>
        <v/>
      </c>
      <c r="F19" t="str">
        <f>VLOOKUP('Mortgage 2 Variables'!D$15,'Mortgage 2 Variables'!B$8:C$19,2)</f>
        <v>Jun</v>
      </c>
      <c r="G19">
        <f>IF(ISBLANK('Mortgage 2 Monthly Table'!G19),IF(OR(J19=Q19,ISTEXT(W18),ISTEXT('Mortgage 2 Info Calcs'!$K$4)),0,IF(('Mortgage 2 Info Calcs'!F$7*12)&gt;C18,G18,IF(C18='Mortgage 2 Info Calcs'!F$7*12,'Mortgage 2 Info Calcs'!F$8,G18))),'Mortgage 2 Monthly Table'!G19)</f>
        <v>0.06</v>
      </c>
      <c r="H19">
        <f>((PMT(G19/'Mortgage 2 Variables'!E$43,('Mortgage 2 Info Calcs'!F$9*'Mortgage 2 Variables'!E$43)-C18,-J19,0)))</f>
        <v>644.30140148550834</v>
      </c>
      <c r="I19">
        <f>IF(OR(ISERROR(((IPMT(G19/'Mortgage 2 Variables'!E$43,1,'Mortgage 2 Info Calcs'!F$9*'Mortgage 2 Variables'!E$43,-J19+Q19+'Mortgage 2 Info Calcs'!F$24,IF('Mortgage 2 Info Calcs'!F$5="Interest Only",-J19+Q19+'Mortgage 2 Info Calcs'!F$24,0))))),(((IPMT(G19/'Mortgage 2 Variables'!E$43,1,'Mortgage 2 Info Calcs'!F$9*'Mortgage 2 Variables'!E$43,-J$12,-J$12)))=0)),0,((IPMT(G19/'Mortgage 2 Variables'!E$43,1,'Mortgage 2 Info Calcs'!F$9*'Mortgage 2 Variables'!E$43,-J19+Q19+'Mortgage 2 Info Calcs'!F$24,IF('Mortgage 2 Info Calcs'!F$5="Interest Only",-J19+Q19+'Mortgage 2 Info Calcs'!F$24,0)))))</f>
        <v>494.87305822751699</v>
      </c>
      <c r="J19">
        <f>IF(W18&gt;0,IF(ISTEXT('Mortgage 2 Info Calcs'!K$4),"0",IF(ISTEXT(W18),W18,W18+(IF(ISTEXT(K19),0,K19)))),0)</f>
        <v>98974.611645503392</v>
      </c>
      <c r="K19">
        <f>IF(ISBLANK('Mortgage 2 Monthly Table'!L19),0,'Mortgage 2 Monthly Table'!L19)</f>
        <v>0</v>
      </c>
      <c r="L19">
        <f>IF(ISBLANK('Mortgage 2 Monthly Table'!N19),IF('Mortgage 2 Info Calcs'!F$13="Calculated",IF('Mortgage 2 Info Calcs'!F$22="Keep Same",IF('Mortgage 2 Info Calcs'!F$5="Interest Only",IF(OR(I19&gt;L18,J19=""),I19,IF(J19&lt;L18,IF(J19&lt;L18,J19+I19,IF(L18+M18&gt;J19,L18+I19,L18)),IF(L18+M18&gt;J19,L18+I19,L18))),IF(H19&gt;L18,H19,IF(J19&gt;L18,IF(L18+M18&gt;J19,L18+I19,L18),J19+S19))),IF('Mortgage 2 Info Calcs'!F$5="Interest Only",'Mortgage 2 Monthly calcs'!I19,'Mortgage 2 Monthly calcs'!H19)),'Mortgage 2 Monthly calcs'!L18),'Mortgage 2 Monthly Table'!N19)</f>
        <v>644.30140148550856</v>
      </c>
      <c r="M19">
        <f>IF(ISBLANK('Mortgage 2 Monthly Table'!P19),IF(N18&gt;J19,IF(J19&gt;L18,J19-L18,0),IF(OR(OR(W18&lt;0,ISTEXT(W18)),ISTEXT('Mortgage 2 Info Calcs'!$K$4)),"",'Mortgage 2 Info Calcs'!F$21)),'Mortgage 2 Monthly Table'!P19)</f>
        <v>0</v>
      </c>
      <c r="N19">
        <f t="shared" si="2"/>
        <v>644.30140148550856</v>
      </c>
      <c r="O19">
        <f>IF(OR(OR(W18&lt;0,ISTEXT(W18)),ISTEXT('Mortgage 2 Info Calcs'!$K$4)),"",(O18+M19))</f>
        <v>0</v>
      </c>
      <c r="P19">
        <f>IF(ISBLANK('Mortgage 2 Monthly Table'!T19),IF(ISTEXT(J19),0,IF(OR(W18&lt;Q18,AND(W18&lt;0,NOT(ISTEXT(W18))),ISTEXT('Mortgage 2 Info Calcs'!$K$4)),IF(-W18&gt;P18,-W18,W18-Q18),IF(J19="",0,'Mortgage 2 Info Calcs'!F$26))),'Mortgage 2 Monthly Table'!T19)</f>
        <v>0</v>
      </c>
      <c r="Q19">
        <f>IF(OR(OR(W18&lt;0,ISTEXT(W18)),ISTEXT('Mortgage 2 Info Calcs'!$K$4)),"",IF(O19&lt;0,Q18,(Q18+P19)))</f>
        <v>0</v>
      </c>
      <c r="R19">
        <f>IF(OR(ISERROR(L19-S19),ISTEXT('Mortgage 2 Info Calcs'!$K$4)),"",L19-S19+M19)</f>
        <v>149.42834325799157</v>
      </c>
      <c r="S19">
        <f>IF(OR(IF(ISERROR(ROUND((J19-Q19-'Mortgage 2 Info Calcs'!F$24)*(G19/12),2)),0,(J19-O19-Q19-'Mortgage 2 Info Calcs'!F$24)*(G19/12)),,,ISTEXT('Mortgage 2 Info Calcs'!K$4)),IF(((J19-Q19-'Mortgage 2 Info Calcs'!F$24)*(G19/12))&gt;0,((J19-Q19-'Mortgage 2 Info Calcs'!F$24)*(G19/12)),0),0)</f>
        <v>494.87305822751699</v>
      </c>
      <c r="T19">
        <f>IF(OR(ISERROR(SUM(R$12:R19)),(ISTEXT(T18)),(T18=(SUM(R$12:R19)))),"",SUM(R$12:R19))</f>
        <v>1174.8166977545764</v>
      </c>
      <c r="U19">
        <f>SUM(S$12:S19)</f>
        <v>3979.5945141294919</v>
      </c>
      <c r="V19">
        <f>IF(OR(J19=Q19,ISTEXT(W18),ISTEXT('Mortgage 2 Info Calcs'!$F$17)),"",IF(('Mortgage 2 Info Calcs'!F$18*12)&gt;C18+1,IF(C18='Mortgage 2 Info Calcs'!F$18*12,0,'Mortgage 2 Info Calcs'!F$19+W19*('Mortgage 2 Info Calcs'!F$17)),'Mortgage 2 Info Calcs'!F$189))</f>
        <v>0</v>
      </c>
      <c r="W19">
        <f>IF(OR(ISERROR(J19-R19-M19),IF(ISERROR((J19-R19-M19)=0),"True",(J19-R19-M19)=0),ISTEXT('Mortgage 2 Info Calcs'!$K$4)),"",IF((J19&gt;(L19+M19)),(FV((G19/'Mortgage 2 Variables'!E$43),1,(L19+M19),-J19+Q19+'Mortgage 2 Info Calcs'!F$24,0))+Q19+'Mortgage 2 Info Calcs'!F$24+IF(I19&gt;0,0,-I19),""))</f>
        <v>98825.183302245394</v>
      </c>
      <c r="X19">
        <f>IF((FV(IF(G19=0,'Mortgage 2 Info Calcs'!F$8,G19)/12,1,PMT(IF(G19=0,'Mortgage 2 Info Calcs'!F$8,G19)/12,('Mortgage 2 Info Calcs'!F$9*12)-C18,-X18,0),-X18,0))&gt;0,(FV(IF(G19=0,'Mortgage 2 Info Calcs'!F$8,G19)/12,1,PMT(IF(G19=0,'Mortgage 2 Info Calcs'!F$8,G19)/12,('Mortgage 2 Info Calcs'!F$9*12)-C18,-X18,0),-X18,0)),0)</f>
        <v>98825.183302245394</v>
      </c>
      <c r="Y19">
        <f>IF(X19&lt;=0,0,(IPMT(IF(G19=0,'Mortgage 2 Info Calcs'!F$8,G19)/12,1,('Mortgage 2 Info Calcs'!F$9*12)-C18,-X18,0)))</f>
        <v>494.87305822751699</v>
      </c>
      <c r="Z19">
        <f>IF(C19&lt;('Mortgage 2 Info Calcs'!F$9*12),SUM(Y$12:Y19),0)</f>
        <v>3979.5945141294919</v>
      </c>
      <c r="AA19">
        <v>8</v>
      </c>
      <c r="AB19">
        <f t="shared" si="3"/>
        <v>0.66666666666666663</v>
      </c>
      <c r="AD19">
        <f>IF('Mortgage 2 Monthly calcs'!AA19&gt;ROUNDUP('Mortgage 2 Info Calcs'!K$11,0),"",'Mortgage 2 Monthly calcs'!AA19)</f>
        <v>8</v>
      </c>
      <c r="AE19">
        <f ca="1">IF(ISTEXT(AD19),"",OFFSET('Mortgage 2 Monthly calcs'!J$12,12*AD18,0))</f>
        <v>84981.986444569702</v>
      </c>
      <c r="AF19">
        <f ca="1">IF(ISTEXT(AK19),"",SUM(INDIRECT("N"&amp;(12+(12*AD18))):INDIRECT("N"&amp;(23+(12*AD18)))))</f>
        <v>7731.6168178261041</v>
      </c>
      <c r="AG19">
        <f t="shared" ca="1" si="0"/>
        <v>2706.3171531717089</v>
      </c>
      <c r="AH19">
        <f t="shared" ca="1" si="4"/>
        <v>5025.2996646543952</v>
      </c>
      <c r="AI19">
        <f t="shared" ca="1" si="5"/>
        <v>17724.330708602007</v>
      </c>
      <c r="AJ19">
        <f t="shared" ca="1" si="6"/>
        <v>44128.603834006833</v>
      </c>
      <c r="AK19">
        <f t="shared" ca="1" si="7"/>
        <v>82275.669291397993</v>
      </c>
      <c r="AL19">
        <f ca="1">IF(AD19="","",SUM(AF$12:AF19)+'Mortgage 2 Info Calcs'!F$15)</f>
        <v>61852.93454260884</v>
      </c>
      <c r="AM19">
        <f ca="1">IF(AE19="","",IF(AD19&lt;'Mortgage 2 Info Calcs'!F$18,AK19*'Mortgage 2 Info Calcs'!F$17+'Mortgage 2 Info Calcs'!F$19,'Mortgage 2 Info Calcs'!F$19))</f>
        <v>0</v>
      </c>
    </row>
    <row r="20" spans="2:39" ht="11.7" customHeight="1" x14ac:dyDescent="0.25">
      <c r="B20">
        <f t="shared" si="1"/>
        <v>0.75</v>
      </c>
      <c r="C20">
        <v>9</v>
      </c>
      <c r="E20" t="str">
        <f>IF(F20="Jan",'Mortgage 2 Info Calcs'!F$10+1,"")</f>
        <v/>
      </c>
      <c r="F20" t="str">
        <f>VLOOKUP('Mortgage 2 Variables'!D$16,'Mortgage 2 Variables'!B$8:C$19,2)</f>
        <v>Jul</v>
      </c>
      <c r="G20">
        <f>IF(ISBLANK('Mortgage 2 Monthly Table'!G20),IF(OR(J20=Q20,ISTEXT(W19),ISTEXT('Mortgage 2 Info Calcs'!$K$4)),0,IF(('Mortgage 2 Info Calcs'!F$7*12)&gt;C19,G19,IF(C19='Mortgage 2 Info Calcs'!F$7*12,'Mortgage 2 Info Calcs'!F$8,G19))),'Mortgage 2 Monthly Table'!G20)</f>
        <v>0.06</v>
      </c>
      <c r="H20">
        <f>((PMT(G20/'Mortgage 2 Variables'!E$43,('Mortgage 2 Info Calcs'!F$9*'Mortgage 2 Variables'!E$43)-C19,-J20,0)))</f>
        <v>644.30140148550834</v>
      </c>
      <c r="I20">
        <f>IF(OR(ISERROR(((IPMT(G20/'Mortgage 2 Variables'!E$43,1,'Mortgage 2 Info Calcs'!F$9*'Mortgage 2 Variables'!E$43,-J20+Q20+'Mortgage 2 Info Calcs'!F$24,IF('Mortgage 2 Info Calcs'!F$5="Interest Only",-J20+Q20+'Mortgage 2 Info Calcs'!F$24,0))))),(((IPMT(G20/'Mortgage 2 Variables'!E$43,1,'Mortgage 2 Info Calcs'!F$9*'Mortgage 2 Variables'!E$43,-J$12,-J$12)))=0)),0,((IPMT(G20/'Mortgage 2 Variables'!E$43,1,'Mortgage 2 Info Calcs'!F$9*'Mortgage 2 Variables'!E$43,-J20+Q20+'Mortgage 2 Info Calcs'!F$24,IF('Mortgage 2 Info Calcs'!F$5="Interest Only",-J20+Q20+'Mortgage 2 Info Calcs'!F$24,0)))))</f>
        <v>494.12591651122699</v>
      </c>
      <c r="J20">
        <f>IF(W19&gt;0,IF(ISTEXT('Mortgage 2 Info Calcs'!K$4),"0",IF(ISTEXT(W19),W19,W19+(IF(ISTEXT(K20),0,K20)))),0)</f>
        <v>98825.183302245394</v>
      </c>
      <c r="K20">
        <f>IF(ISBLANK('Mortgage 2 Monthly Table'!L20),0,'Mortgage 2 Monthly Table'!L20)</f>
        <v>0</v>
      </c>
      <c r="L20">
        <f>IF(ISBLANK('Mortgage 2 Monthly Table'!N20),IF('Mortgage 2 Info Calcs'!F$13="Calculated",IF('Mortgage 2 Info Calcs'!F$22="Keep Same",IF('Mortgage 2 Info Calcs'!F$5="Interest Only",IF(OR(I20&gt;L19,J20=""),I20,IF(J20&lt;L19,IF(J20&lt;L19,J20+I20,IF(L19+M19&gt;J20,L19+I20,L19)),IF(L19+M19&gt;J20,L19+I20,L19))),IF(H20&gt;L19,H20,IF(J20&gt;L19,IF(L19+M19&gt;J20,L19+I20,L19),J20+S20))),IF('Mortgage 2 Info Calcs'!F$5="Interest Only",'Mortgage 2 Monthly calcs'!I20,'Mortgage 2 Monthly calcs'!H20)),'Mortgage 2 Monthly calcs'!L19),'Mortgage 2 Monthly Table'!N20)</f>
        <v>644.30140148550856</v>
      </c>
      <c r="M20">
        <f>IF(ISBLANK('Mortgage 2 Monthly Table'!P20),IF(N19&gt;J20,IF(J20&gt;L19,J20-L19,0),IF(OR(OR(W19&lt;0,ISTEXT(W19)),ISTEXT('Mortgage 2 Info Calcs'!$K$4)),"",'Mortgage 2 Info Calcs'!F$21)),'Mortgage 2 Monthly Table'!P20)</f>
        <v>0</v>
      </c>
      <c r="N20">
        <f t="shared" si="2"/>
        <v>644.30140148550856</v>
      </c>
      <c r="O20">
        <f>IF(OR(OR(W19&lt;0,ISTEXT(W19)),ISTEXT('Mortgage 2 Info Calcs'!$K$4)),"",(O19+M20))</f>
        <v>0</v>
      </c>
      <c r="P20">
        <f>IF(ISBLANK('Mortgage 2 Monthly Table'!T20),IF(ISTEXT(J20),0,IF(OR(W19&lt;Q19,AND(W19&lt;0,NOT(ISTEXT(W19))),ISTEXT('Mortgage 2 Info Calcs'!$K$4)),IF(-W19&gt;P19,-W19,W19-Q19),IF(J20="",0,'Mortgage 2 Info Calcs'!F$26))),'Mortgage 2 Monthly Table'!T20)</f>
        <v>0</v>
      </c>
      <c r="Q20">
        <f>IF(OR(OR(W19&lt;0,ISTEXT(W19)),ISTEXT('Mortgage 2 Info Calcs'!$K$4)),"",IF(O20&lt;0,Q19,(Q19+P20)))</f>
        <v>0</v>
      </c>
      <c r="R20">
        <f>IF(OR(ISERROR(L20-S20),ISTEXT('Mortgage 2 Info Calcs'!$K$4)),"",L20-S20+M20)</f>
        <v>150.17548497428157</v>
      </c>
      <c r="S20">
        <f>IF(OR(IF(ISERROR(ROUND((J20-Q20-'Mortgage 2 Info Calcs'!F$24)*(G20/12),2)),0,(J20-O20-Q20-'Mortgage 2 Info Calcs'!F$24)*(G20/12)),,,ISTEXT('Mortgage 2 Info Calcs'!K$4)),IF(((J20-Q20-'Mortgage 2 Info Calcs'!F$24)*(G20/12))&gt;0,((J20-Q20-'Mortgage 2 Info Calcs'!F$24)*(G20/12)),0),0)</f>
        <v>494.12591651122699</v>
      </c>
      <c r="T20">
        <f>IF(OR(ISERROR(SUM(R$12:R20)),(ISTEXT(T19)),(T19=(SUM(R$12:R20)))),"",SUM(R$12:R20))</f>
        <v>1324.9921827288579</v>
      </c>
      <c r="U20">
        <f>SUM(S$12:S20)</f>
        <v>4473.7204306407193</v>
      </c>
      <c r="V20">
        <f>IF(OR(J20=Q20,ISTEXT(W19),ISTEXT('Mortgage 2 Info Calcs'!$F$17)),"",IF(('Mortgage 2 Info Calcs'!F$18*12)&gt;C19+1,IF(C19='Mortgage 2 Info Calcs'!F$18*12,0,'Mortgage 2 Info Calcs'!F$19+W20*('Mortgage 2 Info Calcs'!F$17)),'Mortgage 2 Info Calcs'!F$189))</f>
        <v>0</v>
      </c>
      <c r="W20">
        <f>IF(OR(ISERROR(J20-R20-M20),IF(ISERROR((J20-R20-M20)=0),"True",(J20-R20-M20)=0),ISTEXT('Mortgage 2 Info Calcs'!$K$4)),"",IF((J20&gt;(L20+M20)),(FV((G20/'Mortgage 2 Variables'!E$43),1,(L20+M20),-J20+Q20+'Mortgage 2 Info Calcs'!F$24,0))+Q20+'Mortgage 2 Info Calcs'!F$24+IF(I20&gt;0,0,-I20),""))</f>
        <v>98675.007817271107</v>
      </c>
      <c r="X20">
        <f>IF((FV(IF(G20=0,'Mortgage 2 Info Calcs'!F$8,G20)/12,1,PMT(IF(G20=0,'Mortgage 2 Info Calcs'!F$8,G20)/12,('Mortgage 2 Info Calcs'!F$9*12)-C19,-X19,0),-X19,0))&gt;0,(FV(IF(G20=0,'Mortgage 2 Info Calcs'!F$8,G20)/12,1,PMT(IF(G20=0,'Mortgage 2 Info Calcs'!F$8,G20)/12,('Mortgage 2 Info Calcs'!F$9*12)-C19,-X19,0),-X19,0)),0)</f>
        <v>98675.007817271107</v>
      </c>
      <c r="Y20">
        <f>IF(X20&lt;=0,0,(IPMT(IF(G20=0,'Mortgage 2 Info Calcs'!F$8,G20)/12,1,('Mortgage 2 Info Calcs'!F$9*12)-C19,-X19,0)))</f>
        <v>494.12591651122699</v>
      </c>
      <c r="Z20">
        <f>IF(C20&lt;('Mortgage 2 Info Calcs'!F$9*12),SUM(Y$12:Y20),0)</f>
        <v>4473.7204306407193</v>
      </c>
      <c r="AA20">
        <v>9</v>
      </c>
      <c r="AB20">
        <f t="shared" si="3"/>
        <v>0.75</v>
      </c>
      <c r="AD20">
        <f>IF('Mortgage 2 Monthly calcs'!AA20&gt;ROUNDUP('Mortgage 2 Info Calcs'!K$11,0),"",'Mortgage 2 Monthly calcs'!AA20)</f>
        <v>9</v>
      </c>
      <c r="AE20">
        <f ca="1">IF(ISTEXT(AD20),"",OFFSET('Mortgage 2 Monthly calcs'!J$12,12*AD19,0))</f>
        <v>82275.669291397993</v>
      </c>
      <c r="AF20">
        <f ca="1">IF(ISTEXT(AK20),"",SUM(INDIRECT("N"&amp;(12+(12*AD19))):INDIRECT("N"&amp;(23+(12*AD19)))))</f>
        <v>7731.6168178261041</v>
      </c>
      <c r="AG20">
        <f t="shared" ca="1" si="0"/>
        <v>2873.2368733906915</v>
      </c>
      <c r="AH20">
        <f t="shared" ca="1" si="4"/>
        <v>4858.3799444354127</v>
      </c>
      <c r="AI20">
        <f t="shared" ca="1" si="5"/>
        <v>20597.567581992698</v>
      </c>
      <c r="AJ20">
        <f t="shared" ca="1" si="6"/>
        <v>48986.983778442249</v>
      </c>
      <c r="AK20">
        <f t="shared" ca="1" si="7"/>
        <v>79402.432418007302</v>
      </c>
      <c r="AL20">
        <f ca="1">IF(AD20="","",SUM(AF$12:AF20)+'Mortgage 2 Info Calcs'!F$15)</f>
        <v>69584.55136043494</v>
      </c>
      <c r="AM20">
        <f ca="1">IF(AE20="","",IF(AD20&lt;'Mortgage 2 Info Calcs'!F$18,AK20*'Mortgage 2 Info Calcs'!F$17+'Mortgage 2 Info Calcs'!F$19,'Mortgage 2 Info Calcs'!F$19))</f>
        <v>0</v>
      </c>
    </row>
    <row r="21" spans="2:39" ht="11.25" customHeight="1" x14ac:dyDescent="0.25">
      <c r="B21">
        <f t="shared" si="1"/>
        <v>0.83333333333333337</v>
      </c>
      <c r="C21">
        <v>10</v>
      </c>
      <c r="E21" t="str">
        <f>IF(F21="Jan",'Mortgage 2 Info Calcs'!F$10+1,"")</f>
        <v/>
      </c>
      <c r="F21" t="str">
        <f>VLOOKUP('Mortgage 2 Variables'!D$17,'Mortgage 2 Variables'!B$8:C$19,2)</f>
        <v>Aug</v>
      </c>
      <c r="G21">
        <f>IF(ISBLANK('Mortgage 2 Monthly Table'!G21),IF(OR(J21=Q21,ISTEXT(W20),ISTEXT('Mortgage 2 Info Calcs'!$K$4)),0,IF(('Mortgage 2 Info Calcs'!F$7*12)&gt;C20,G20,IF(C20='Mortgage 2 Info Calcs'!F$7*12,'Mortgage 2 Info Calcs'!F$8,G20))),'Mortgage 2 Monthly Table'!G21)</f>
        <v>0.06</v>
      </c>
      <c r="H21">
        <f>((PMT(G21/'Mortgage 2 Variables'!E$43,('Mortgage 2 Info Calcs'!F$9*'Mortgage 2 Variables'!E$43)-C20,-J21,0)))</f>
        <v>644.30140148550834</v>
      </c>
      <c r="I21">
        <f>IF(OR(ISERROR(((IPMT(G21/'Mortgage 2 Variables'!E$43,1,'Mortgage 2 Info Calcs'!F$9*'Mortgage 2 Variables'!E$43,-J21+Q21+'Mortgage 2 Info Calcs'!F$24,IF('Mortgage 2 Info Calcs'!F$5="Interest Only",-J21+Q21+'Mortgage 2 Info Calcs'!F$24,0))))),(((IPMT(G21/'Mortgage 2 Variables'!E$43,1,'Mortgage 2 Info Calcs'!F$9*'Mortgage 2 Variables'!E$43,-J$12,-J$12)))=0)),0,((IPMT(G21/'Mortgage 2 Variables'!E$43,1,'Mortgage 2 Info Calcs'!F$9*'Mortgage 2 Variables'!E$43,-J21+Q21+'Mortgage 2 Info Calcs'!F$24,IF('Mortgage 2 Info Calcs'!F$5="Interest Only",-J21+Q21+'Mortgage 2 Info Calcs'!F$24,0)))))</f>
        <v>493.37503908635557</v>
      </c>
      <c r="J21">
        <f>IF(W20&gt;0,IF(ISTEXT('Mortgage 2 Info Calcs'!K$4),"0",IF(ISTEXT(W20),W20,W20+(IF(ISTEXT(K21),0,K21)))),0)</f>
        <v>98675.007817271107</v>
      </c>
      <c r="K21">
        <f>IF(ISBLANK('Mortgage 2 Monthly Table'!L21),0,'Mortgage 2 Monthly Table'!L21)</f>
        <v>0</v>
      </c>
      <c r="L21">
        <f>IF(ISBLANK('Mortgage 2 Monthly Table'!N21),IF('Mortgage 2 Info Calcs'!F$13="Calculated",IF('Mortgage 2 Info Calcs'!F$22="Keep Same",IF('Mortgage 2 Info Calcs'!F$5="Interest Only",IF(OR(I21&gt;L20,J21=""),I21,IF(J21&lt;L20,IF(J21&lt;L20,J21+I21,IF(L20+M20&gt;J21,L20+I21,L20)),IF(L20+M20&gt;J21,L20+I21,L20))),IF(H21&gt;L20,H21,IF(J21&gt;L20,IF(L20+M20&gt;J21,L20+I21,L20),J21+S21))),IF('Mortgage 2 Info Calcs'!F$5="Interest Only",'Mortgage 2 Monthly calcs'!I21,'Mortgage 2 Monthly calcs'!H21)),'Mortgage 2 Monthly calcs'!L20),'Mortgage 2 Monthly Table'!N21)</f>
        <v>644.30140148550856</v>
      </c>
      <c r="M21">
        <f>IF(ISBLANK('Mortgage 2 Monthly Table'!P21),IF(N20&gt;J21,IF(J21&gt;L20,J21-L20,0),IF(OR(OR(W20&lt;0,ISTEXT(W20)),ISTEXT('Mortgage 2 Info Calcs'!$K$4)),"",'Mortgage 2 Info Calcs'!F$21)),'Mortgage 2 Monthly Table'!P21)</f>
        <v>0</v>
      </c>
      <c r="N21">
        <f t="shared" si="2"/>
        <v>644.30140148550856</v>
      </c>
      <c r="O21">
        <f>IF(OR(OR(W20&lt;0,ISTEXT(W20)),ISTEXT('Mortgage 2 Info Calcs'!$K$4)),"",(O20+M21))</f>
        <v>0</v>
      </c>
      <c r="P21">
        <f>IF(ISBLANK('Mortgage 2 Monthly Table'!T21),IF(ISTEXT(J21),0,IF(OR(W20&lt;Q20,AND(W20&lt;0,NOT(ISTEXT(W20))),ISTEXT('Mortgage 2 Info Calcs'!$K$4)),IF(-W20&gt;P20,-W20,W20-Q20),IF(J21="",0,'Mortgage 2 Info Calcs'!F$26))),'Mortgage 2 Monthly Table'!T21)</f>
        <v>0</v>
      </c>
      <c r="Q21">
        <f>IF(OR(OR(W20&lt;0,ISTEXT(W20)),ISTEXT('Mortgage 2 Info Calcs'!$K$4)),"",IF(O21&lt;0,Q20,(Q20+P21)))</f>
        <v>0</v>
      </c>
      <c r="R21">
        <f>IF(OR(ISERROR(L21-S21),ISTEXT('Mortgage 2 Info Calcs'!$K$4)),"",L21-S21+M21)</f>
        <v>150.92636239915299</v>
      </c>
      <c r="S21">
        <f>IF(OR(IF(ISERROR(ROUND((J21-Q21-'Mortgage 2 Info Calcs'!F$24)*(G21/12),2)),0,(J21-O21-Q21-'Mortgage 2 Info Calcs'!F$24)*(G21/12)),,,ISTEXT('Mortgage 2 Info Calcs'!K$4)),IF(((J21-Q21-'Mortgage 2 Info Calcs'!F$24)*(G21/12))&gt;0,((J21-Q21-'Mortgage 2 Info Calcs'!F$24)*(G21/12)),0),0)</f>
        <v>493.37503908635557</v>
      </c>
      <c r="T21">
        <f>IF(OR(ISERROR(SUM(R$12:R21)),(ISTEXT(T20)),(T20=(SUM(R$12:R21)))),"",SUM(R$12:R21))</f>
        <v>1475.9185451280109</v>
      </c>
      <c r="U21">
        <f>SUM(S$12:S21)</f>
        <v>4967.0954697270745</v>
      </c>
      <c r="V21">
        <f>IF(OR(J21=Q21,ISTEXT(W20),ISTEXT('Mortgage 2 Info Calcs'!$F$17)),"",IF(('Mortgage 2 Info Calcs'!F$18*12)&gt;C20+1,IF(C20='Mortgage 2 Info Calcs'!F$18*12,0,'Mortgage 2 Info Calcs'!F$19+W21*('Mortgage 2 Info Calcs'!F$17)),'Mortgage 2 Info Calcs'!F$189))</f>
        <v>0</v>
      </c>
      <c r="W21">
        <f>IF(OR(ISERROR(J21-R21-M21),IF(ISERROR((J21-R21-M21)=0),"True",(J21-R21-M21)=0),ISTEXT('Mortgage 2 Info Calcs'!$K$4)),"",IF((J21&gt;(L21+M21)),(FV((G21/'Mortgage 2 Variables'!E$43),1,(L21+M21),-J21+Q21+'Mortgage 2 Info Calcs'!F$24,0))+Q21+'Mortgage 2 Info Calcs'!F$24+IF(I21&gt;0,0,-I21),""))</f>
        <v>98524.08145487195</v>
      </c>
      <c r="X21">
        <f>IF((FV(IF(G21=0,'Mortgage 2 Info Calcs'!F$8,G21)/12,1,PMT(IF(G21=0,'Mortgage 2 Info Calcs'!F$8,G21)/12,('Mortgage 2 Info Calcs'!F$9*12)-C20,-X20,0),-X20,0))&gt;0,(FV(IF(G21=0,'Mortgage 2 Info Calcs'!F$8,G21)/12,1,PMT(IF(G21=0,'Mortgage 2 Info Calcs'!F$8,G21)/12,('Mortgage 2 Info Calcs'!F$9*12)-C20,-X20,0),-X20,0)),0)</f>
        <v>98524.08145487195</v>
      </c>
      <c r="Y21">
        <f>IF(X21&lt;=0,0,(IPMT(IF(G21=0,'Mortgage 2 Info Calcs'!F$8,G21)/12,1,('Mortgage 2 Info Calcs'!F$9*12)-C20,-X20,0)))</f>
        <v>493.37503908635557</v>
      </c>
      <c r="Z21">
        <f>IF(C21&lt;('Mortgage 2 Info Calcs'!F$9*12),SUM(Y$12:Y21),0)</f>
        <v>4967.0954697270745</v>
      </c>
      <c r="AA21">
        <v>10</v>
      </c>
      <c r="AB21">
        <f t="shared" si="3"/>
        <v>0.83333333333333337</v>
      </c>
      <c r="AD21">
        <f>IF('Mortgage 2 Monthly calcs'!AA21&gt;ROUNDUP('Mortgage 2 Info Calcs'!K$11,0),"",'Mortgage 2 Monthly calcs'!AA21)</f>
        <v>10</v>
      </c>
      <c r="AE21">
        <f ca="1">IF(ISTEXT(AD21),"",OFFSET('Mortgage 2 Monthly calcs'!J$12,12*AD20,0))</f>
        <v>79402.432418007302</v>
      </c>
      <c r="AF21">
        <f ca="1">IF(ISTEXT(AK21),"",SUM(INDIRECT("N"&amp;(12+(12*AD20))):INDIRECT("N"&amp;(23+(12*AD20)))))</f>
        <v>7731.6168178261041</v>
      </c>
      <c r="AG21">
        <f t="shared" ca="1" si="0"/>
        <v>3050.4518367098208</v>
      </c>
      <c r="AH21">
        <f t="shared" ca="1" si="4"/>
        <v>4681.1649811162833</v>
      </c>
      <c r="AI21">
        <f t="shared" ca="1" si="5"/>
        <v>23648.019418702519</v>
      </c>
      <c r="AJ21">
        <f t="shared" ca="1" si="6"/>
        <v>53668.148759558535</v>
      </c>
      <c r="AK21">
        <f t="shared" ca="1" si="7"/>
        <v>76351.980581297481</v>
      </c>
      <c r="AL21">
        <f ca="1">IF(AD21="","",SUM(AF$12:AF21)+'Mortgage 2 Info Calcs'!F$15)</f>
        <v>77316.168178261039</v>
      </c>
      <c r="AM21">
        <f ca="1">IF(AE21="","",IF(AD21&lt;'Mortgage 2 Info Calcs'!F$18,AK21*'Mortgage 2 Info Calcs'!F$17+'Mortgage 2 Info Calcs'!F$19,'Mortgage 2 Info Calcs'!F$19))</f>
        <v>0</v>
      </c>
    </row>
    <row r="22" spans="2:39" ht="11.7" customHeight="1" x14ac:dyDescent="0.25">
      <c r="B22">
        <f t="shared" si="1"/>
        <v>0.91666666666666663</v>
      </c>
      <c r="C22">
        <v>11</v>
      </c>
      <c r="E22" t="str">
        <f>IF(F22="Jan",'Mortgage 2 Info Calcs'!F$10+1,"")</f>
        <v/>
      </c>
      <c r="F22" t="str">
        <f>VLOOKUP('Mortgage 2 Variables'!D$18,'Mortgage 2 Variables'!B$8:C$19,2)</f>
        <v>Sep</v>
      </c>
      <c r="G22">
        <f>IF(ISBLANK('Mortgage 2 Monthly Table'!G22),IF(OR(J22=Q22,ISTEXT(W21),ISTEXT('Mortgage 2 Info Calcs'!$K$4)),0,IF(('Mortgage 2 Info Calcs'!F$7*12)&gt;C21,G21,IF(C21='Mortgage 2 Info Calcs'!F$7*12,'Mortgage 2 Info Calcs'!F$8,G21))),'Mortgage 2 Monthly Table'!G22)</f>
        <v>0.06</v>
      </c>
      <c r="H22">
        <f>((PMT(G22/'Mortgage 2 Variables'!E$43,('Mortgage 2 Info Calcs'!F$9*'Mortgage 2 Variables'!E$43)-C21,-J22,0)))</f>
        <v>644.30140148550822</v>
      </c>
      <c r="I22">
        <f>IF(OR(ISERROR(((IPMT(G22/'Mortgage 2 Variables'!E$43,1,'Mortgage 2 Info Calcs'!F$9*'Mortgage 2 Variables'!E$43,-J22+Q22+'Mortgage 2 Info Calcs'!F$24,IF('Mortgage 2 Info Calcs'!F$5="Interest Only",-J22+Q22+'Mortgage 2 Info Calcs'!F$24,0))))),(((IPMT(G22/'Mortgage 2 Variables'!E$43,1,'Mortgage 2 Info Calcs'!F$9*'Mortgage 2 Variables'!E$43,-J$12,-J$12)))=0)),0,((IPMT(G22/'Mortgage 2 Variables'!E$43,1,'Mortgage 2 Info Calcs'!F$9*'Mortgage 2 Variables'!E$43,-J22+Q22+'Mortgage 2 Info Calcs'!F$24,IF('Mortgage 2 Info Calcs'!F$5="Interest Only",-J22+Q22+'Mortgage 2 Info Calcs'!F$24,0)))))</f>
        <v>492.62040727435976</v>
      </c>
      <c r="J22">
        <f>IF(W21&gt;0,IF(ISTEXT('Mortgage 2 Info Calcs'!K$4),"0",IF(ISTEXT(W21),W21,W21+(IF(ISTEXT(K22),0,K22)))),0)</f>
        <v>98524.08145487195</v>
      </c>
      <c r="K22">
        <f>IF(ISBLANK('Mortgage 2 Monthly Table'!L22),0,'Mortgage 2 Monthly Table'!L22)</f>
        <v>0</v>
      </c>
      <c r="L22">
        <f>IF(ISBLANK('Mortgage 2 Monthly Table'!N22),IF('Mortgage 2 Info Calcs'!F$13="Calculated",IF('Mortgage 2 Info Calcs'!F$22="Keep Same",IF('Mortgage 2 Info Calcs'!F$5="Interest Only",IF(OR(I22&gt;L21,J22=""),I22,IF(J22&lt;L21,IF(J22&lt;L21,J22+I22,IF(L21+M21&gt;J22,L21+I22,L21)),IF(L21+M21&gt;J22,L21+I22,L21))),IF(H22&gt;L21,H22,IF(J22&gt;L21,IF(L21+M21&gt;J22,L21+I22,L21),J22+S22))),IF('Mortgage 2 Info Calcs'!F$5="Interest Only",'Mortgage 2 Monthly calcs'!I22,'Mortgage 2 Monthly calcs'!H22)),'Mortgage 2 Monthly calcs'!L21),'Mortgage 2 Monthly Table'!N22)</f>
        <v>644.30140148550856</v>
      </c>
      <c r="M22">
        <f>IF(ISBLANK('Mortgage 2 Monthly Table'!P22),IF(N21&gt;J22,IF(J22&gt;L21,J22-L21,0),IF(OR(OR(W21&lt;0,ISTEXT(W21)),ISTEXT('Mortgage 2 Info Calcs'!$K$4)),"",'Mortgage 2 Info Calcs'!F$21)),'Mortgage 2 Monthly Table'!P22)</f>
        <v>0</v>
      </c>
      <c r="N22">
        <f t="shared" si="2"/>
        <v>644.30140148550856</v>
      </c>
      <c r="O22">
        <f>IF(OR(OR(W21&lt;0,ISTEXT(W21)),ISTEXT('Mortgage 2 Info Calcs'!$K$4)),"",(O21+M22))</f>
        <v>0</v>
      </c>
      <c r="P22">
        <f>IF(ISBLANK('Mortgage 2 Monthly Table'!T22),IF(ISTEXT(J22),0,IF(OR(W21&lt;Q21,AND(W21&lt;0,NOT(ISTEXT(W21))),ISTEXT('Mortgage 2 Info Calcs'!$K$4)),IF(-W21&gt;P21,-W21,W21-Q21),IF(J22="",0,'Mortgage 2 Info Calcs'!F$26))),'Mortgage 2 Monthly Table'!T22)</f>
        <v>0</v>
      </c>
      <c r="Q22">
        <f>IF(OR(OR(W21&lt;0,ISTEXT(W21)),ISTEXT('Mortgage 2 Info Calcs'!$K$4)),"",IF(O22&lt;0,Q21,(Q21+P22)))</f>
        <v>0</v>
      </c>
      <c r="R22">
        <f>IF(OR(ISERROR(L22-S22),ISTEXT('Mortgage 2 Info Calcs'!$K$4)),"",L22-S22+M22)</f>
        <v>151.6809942111488</v>
      </c>
      <c r="S22">
        <f>IF(OR(IF(ISERROR(ROUND((J22-Q22-'Mortgage 2 Info Calcs'!F$24)*(G22/12),2)),0,(J22-O22-Q22-'Mortgage 2 Info Calcs'!F$24)*(G22/12)),,,ISTEXT('Mortgage 2 Info Calcs'!K$4)),IF(((J22-Q22-'Mortgage 2 Info Calcs'!F$24)*(G22/12))&gt;0,((J22-Q22-'Mortgage 2 Info Calcs'!F$24)*(G22/12)),0),0)</f>
        <v>492.62040727435976</v>
      </c>
      <c r="T22">
        <f>IF(OR(ISERROR(SUM(R$12:R22)),(ISTEXT(T21)),(T21=(SUM(R$12:R22)))),"",SUM(R$12:R22))</f>
        <v>1627.5995393391597</v>
      </c>
      <c r="U22">
        <f>SUM(S$12:S22)</f>
        <v>5459.7158770014339</v>
      </c>
      <c r="V22">
        <f>IF(OR(J22=Q22,ISTEXT(W21),ISTEXT('Mortgage 2 Info Calcs'!$F$17)),"",IF(('Mortgage 2 Info Calcs'!F$18*12)&gt;C21+1,IF(C21='Mortgage 2 Info Calcs'!F$18*12,0,'Mortgage 2 Info Calcs'!F$19+W22*('Mortgage 2 Info Calcs'!F$17)),'Mortgage 2 Info Calcs'!F$189))</f>
        <v>0</v>
      </c>
      <c r="W22">
        <f>IF(OR(ISERROR(J22-R22-M22),IF(ISERROR((J22-R22-M22)=0),"True",(J22-R22-M22)=0),ISTEXT('Mortgage 2 Info Calcs'!$K$4)),"",IF((J22&gt;(L22+M22)),(FV((G22/'Mortgage 2 Variables'!E$43),1,(L22+M22),-J22+Q22+'Mortgage 2 Info Calcs'!F$24,0))+Q22+'Mortgage 2 Info Calcs'!F$24+IF(I22&gt;0,0,-I22),""))</f>
        <v>98372.400460660792</v>
      </c>
      <c r="X22">
        <f>IF((FV(IF(G22=0,'Mortgage 2 Info Calcs'!F$8,G22)/12,1,PMT(IF(G22=0,'Mortgage 2 Info Calcs'!F$8,G22)/12,('Mortgage 2 Info Calcs'!F$9*12)-C21,-X21,0),-X21,0))&gt;0,(FV(IF(G22=0,'Mortgage 2 Info Calcs'!F$8,G22)/12,1,PMT(IF(G22=0,'Mortgage 2 Info Calcs'!F$8,G22)/12,('Mortgage 2 Info Calcs'!F$9*12)-C21,-X21,0),-X21,0)),0)</f>
        <v>98372.400460660792</v>
      </c>
      <c r="Y22">
        <f>IF(X22&lt;=0,0,(IPMT(IF(G22=0,'Mortgage 2 Info Calcs'!F$8,G22)/12,1,('Mortgage 2 Info Calcs'!F$9*12)-C21,-X21,0)))</f>
        <v>492.62040727435976</v>
      </c>
      <c r="Z22">
        <f>IF(C22&lt;('Mortgage 2 Info Calcs'!F$9*12),SUM(Y$12:Y22),0)</f>
        <v>5459.7158770014339</v>
      </c>
      <c r="AA22">
        <v>11</v>
      </c>
      <c r="AB22">
        <f t="shared" si="3"/>
        <v>0.91666666666666663</v>
      </c>
      <c r="AD22">
        <f>IF('Mortgage 2 Monthly calcs'!AA22&gt;ROUNDUP('Mortgage 2 Info Calcs'!K$11,0),"",'Mortgage 2 Monthly calcs'!AA22)</f>
        <v>11</v>
      </c>
      <c r="AE22">
        <f ca="1">IF(ISTEXT(AD22),"",OFFSET('Mortgage 2 Monthly calcs'!J$12,12*AD21,0))</f>
        <v>76351.980581297481</v>
      </c>
      <c r="AF22">
        <f ca="1">IF(ISTEXT(AK22),"",SUM(INDIRECT("N"&amp;(12+(12*AD21))):INDIRECT("N"&amp;(23+(12*AD21)))))</f>
        <v>7731.6168178261041</v>
      </c>
      <c r="AG22">
        <f t="shared" ca="1" si="0"/>
        <v>3238.5970311961428</v>
      </c>
      <c r="AH22">
        <f t="shared" ca="1" si="4"/>
        <v>4493.0197866299613</v>
      </c>
      <c r="AI22">
        <f t="shared" ca="1" si="5"/>
        <v>26886.616449898662</v>
      </c>
      <c r="AJ22">
        <f t="shared" ca="1" si="6"/>
        <v>58161.168546188499</v>
      </c>
      <c r="AK22">
        <f t="shared" ca="1" si="7"/>
        <v>73113.383550101338</v>
      </c>
      <c r="AL22">
        <f ca="1">IF(AD22="","",SUM(AF$12:AF22)+'Mortgage 2 Info Calcs'!F$15)</f>
        <v>85047.784996087139</v>
      </c>
      <c r="AM22">
        <f ca="1">IF(AE22="","",IF(AD22&lt;'Mortgage 2 Info Calcs'!F$18,AK22*'Mortgage 2 Info Calcs'!F$17+'Mortgage 2 Info Calcs'!F$19,'Mortgage 2 Info Calcs'!F$19))</f>
        <v>0</v>
      </c>
    </row>
    <row r="23" spans="2:39" ht="11.7" customHeight="1" x14ac:dyDescent="0.25">
      <c r="B23">
        <f t="shared" si="1"/>
        <v>1</v>
      </c>
      <c r="C23">
        <v>12</v>
      </c>
      <c r="D23">
        <v>1</v>
      </c>
      <c r="E23" t="str">
        <f>IF(F23="Jan",'Mortgage 2 Info Calcs'!F$10+1,"")</f>
        <v/>
      </c>
      <c r="F23" t="str">
        <f>VLOOKUP('Mortgage 2 Variables'!D$19,'Mortgage 2 Variables'!B$8:C$19,2)</f>
        <v>Oct</v>
      </c>
      <c r="G23">
        <f>IF(ISBLANK('Mortgage 2 Monthly Table'!G23),IF(OR(J23=Q23,ISTEXT(W22),ISTEXT('Mortgage 2 Info Calcs'!$K$4)),0,IF(('Mortgage 2 Info Calcs'!F$7*12)&gt;C22,G22,IF(C22='Mortgage 2 Info Calcs'!F$7*12,'Mortgage 2 Info Calcs'!F$8,G22))),'Mortgage 2 Monthly Table'!G23)</f>
        <v>0.06</v>
      </c>
      <c r="H23">
        <f>((PMT(G23/'Mortgage 2 Variables'!E$43,('Mortgage 2 Info Calcs'!F$9*'Mortgage 2 Variables'!E$43)-C22,-J23,0)))</f>
        <v>644.30140148550822</v>
      </c>
      <c r="I23">
        <f>IF(OR(ISERROR(((IPMT(G23/'Mortgage 2 Variables'!E$43,1,'Mortgage 2 Info Calcs'!F$9*'Mortgage 2 Variables'!E$43,-J23+Q23+'Mortgage 2 Info Calcs'!F$24,IF('Mortgage 2 Info Calcs'!F$5="Interest Only",-J23+Q23+'Mortgage 2 Info Calcs'!F$24,0))))),(((IPMT(G23/'Mortgage 2 Variables'!E$43,1,'Mortgage 2 Info Calcs'!F$9*'Mortgage 2 Variables'!E$43,-J$12,-J$12)))=0)),0,((IPMT(G23/'Mortgage 2 Variables'!E$43,1,'Mortgage 2 Info Calcs'!F$9*'Mortgage 2 Variables'!E$43,-J23+Q23+'Mortgage 2 Info Calcs'!F$24,IF('Mortgage 2 Info Calcs'!F$5="Interest Only",-J23+Q23+'Mortgage 2 Info Calcs'!F$24,0)))))</f>
        <v>491.862002303304</v>
      </c>
      <c r="J23">
        <f>IF(W22&gt;0,IF(ISTEXT('Mortgage 2 Info Calcs'!K$4),"0",IF(ISTEXT(W22),W22,W22+(IF(ISTEXT(K23),0,K23)))),0)</f>
        <v>98372.400460660792</v>
      </c>
      <c r="K23">
        <f>IF(ISBLANK('Mortgage 2 Monthly Table'!L23),0,'Mortgage 2 Monthly Table'!L23)</f>
        <v>0</v>
      </c>
      <c r="L23">
        <f>IF(ISBLANK('Mortgage 2 Monthly Table'!N23),IF('Mortgage 2 Info Calcs'!F$13="Calculated",IF('Mortgage 2 Info Calcs'!F$22="Keep Same",IF('Mortgage 2 Info Calcs'!F$5="Interest Only",IF(OR(I23&gt;L22,J23=""),I23,IF(J23&lt;L22,IF(J23&lt;L22,J23+I23,IF(L22+M22&gt;J23,L22+I23,L22)),IF(L22+M22&gt;J23,L22+I23,L22))),IF(H23&gt;L22,H23,IF(J23&gt;L22,IF(L22+M22&gt;J23,L22+I23,L22),J23+S23))),IF('Mortgage 2 Info Calcs'!F$5="Interest Only",'Mortgage 2 Monthly calcs'!I23,'Mortgage 2 Monthly calcs'!H23)),'Mortgage 2 Monthly calcs'!L22),'Mortgage 2 Monthly Table'!N23)</f>
        <v>644.30140148550856</v>
      </c>
      <c r="M23">
        <f>IF(ISBLANK('Mortgage 2 Monthly Table'!P23),IF(N22&gt;J23,IF(J23&gt;L22,J23-L22,0),IF(OR(OR(W22&lt;0,ISTEXT(W22)),ISTEXT('Mortgage 2 Info Calcs'!$K$4)),"",'Mortgage 2 Info Calcs'!F$21)),'Mortgage 2 Monthly Table'!P23)</f>
        <v>0</v>
      </c>
      <c r="N23">
        <f t="shared" si="2"/>
        <v>644.30140148550856</v>
      </c>
      <c r="O23">
        <f>IF(OR(OR(W22&lt;0,ISTEXT(W22)),ISTEXT('Mortgage 2 Info Calcs'!$K$4)),"",(O22+M23))</f>
        <v>0</v>
      </c>
      <c r="P23">
        <f>IF(ISBLANK('Mortgage 2 Monthly Table'!T23),IF(ISTEXT(J23),0,IF(OR(W22&lt;Q22,AND(W22&lt;0,NOT(ISTEXT(W22))),ISTEXT('Mortgage 2 Info Calcs'!$K$4)),IF(-W22&gt;P22,-W22,W22-Q22),IF(J23="",0,'Mortgage 2 Info Calcs'!F$26))),'Mortgage 2 Monthly Table'!T23)</f>
        <v>0</v>
      </c>
      <c r="Q23">
        <f>IF(OR(OR(W22&lt;0,ISTEXT(W22)),ISTEXT('Mortgage 2 Info Calcs'!$K$4)),"",IF(O23&lt;0,Q22,(Q22+P23)))</f>
        <v>0</v>
      </c>
      <c r="R23">
        <f>IF(OR(ISERROR(L23-S23),ISTEXT('Mortgage 2 Info Calcs'!$K$4)),"",L23-S23+M23)</f>
        <v>152.43939918220457</v>
      </c>
      <c r="S23">
        <f>IF(OR(IF(ISERROR(ROUND((J23-Q23-'Mortgage 2 Info Calcs'!F$24)*(G23/12),2)),0,(J23-O23-Q23-'Mortgage 2 Info Calcs'!F$24)*(G23/12)),,,ISTEXT('Mortgage 2 Info Calcs'!K$4)),IF(((J23-Q23-'Mortgage 2 Info Calcs'!F$24)*(G23/12))&gt;0,((J23-Q23-'Mortgage 2 Info Calcs'!F$24)*(G23/12)),0),0)</f>
        <v>491.862002303304</v>
      </c>
      <c r="T23">
        <f>IF(OR(ISERROR(SUM(R$12:R23)),(ISTEXT(T22)),(T22=(SUM(R$12:R23)))),"",SUM(R$12:R23))</f>
        <v>1780.0389385213643</v>
      </c>
      <c r="U23">
        <f>SUM(S$12:S23)</f>
        <v>5951.5778793047375</v>
      </c>
      <c r="V23">
        <f>IF(OR(J23=Q23,ISTEXT(W22),ISTEXT('Mortgage 2 Info Calcs'!$F$17)),"",IF(('Mortgage 2 Info Calcs'!F$18*12)&gt;C22+1,IF(C22='Mortgage 2 Info Calcs'!F$18*12,0,'Mortgage 2 Info Calcs'!F$19+W23*('Mortgage 2 Info Calcs'!F$17)),'Mortgage 2 Info Calcs'!F$189))</f>
        <v>0</v>
      </c>
      <c r="W23">
        <f>IF(OR(ISERROR(J23-R23-M23),IF(ISERROR((J23-R23-M23)=0),"True",(J23-R23-M23)=0),ISTEXT('Mortgage 2 Info Calcs'!$K$4)),"",IF((J23&gt;(L23+M23)),(FV((G23/'Mortgage 2 Variables'!E$43),1,(L23+M23),-J23+Q23+'Mortgage 2 Info Calcs'!F$24,0))+Q23+'Mortgage 2 Info Calcs'!F$24+IF(I23&gt;0,0,-I23),""))</f>
        <v>98219.961061478592</v>
      </c>
      <c r="X23">
        <f>IF((FV(IF(G23=0,'Mortgage 2 Info Calcs'!F$8,G23)/12,1,PMT(IF(G23=0,'Mortgage 2 Info Calcs'!F$8,G23)/12,('Mortgage 2 Info Calcs'!F$9*12)-C22,-X22,0),-X22,0))&gt;0,(FV(IF(G23=0,'Mortgage 2 Info Calcs'!F$8,G23)/12,1,PMT(IF(G23=0,'Mortgage 2 Info Calcs'!F$8,G23)/12,('Mortgage 2 Info Calcs'!F$9*12)-C22,-X22,0),-X22,0)),0)</f>
        <v>98219.961061478592</v>
      </c>
      <c r="Y23">
        <f>IF(X23&lt;=0,0,(IPMT(IF(G23=0,'Mortgage 2 Info Calcs'!F$8,G23)/12,1,('Mortgage 2 Info Calcs'!F$9*12)-C22,-X22,0)))</f>
        <v>491.862002303304</v>
      </c>
      <c r="Z23">
        <f>IF(C23&lt;('Mortgage 2 Info Calcs'!F$9*12),SUM(Y$12:Y23),0)</f>
        <v>5951.5778793047375</v>
      </c>
      <c r="AA23">
        <v>12</v>
      </c>
      <c r="AB23">
        <f t="shared" si="3"/>
        <v>1</v>
      </c>
      <c r="AD23">
        <f>IF('Mortgage 2 Monthly calcs'!AA23&gt;ROUNDUP('Mortgage 2 Info Calcs'!K$11,0),"",'Mortgage 2 Monthly calcs'!AA23)</f>
        <v>12</v>
      </c>
      <c r="AE23">
        <f ca="1">IF(ISTEXT(AD23),"",OFFSET('Mortgage 2 Monthly calcs'!J$12,12*AD22,0))</f>
        <v>73113.383550101338</v>
      </c>
      <c r="AF23">
        <f ca="1">IF(ISTEXT(AK23),"",SUM(INDIRECT("N"&amp;(12+(12*AD22))):INDIRECT("N"&amp;(23+(12*AD22)))))</f>
        <v>7731.6168178261041</v>
      </c>
      <c r="AG23">
        <f t="shared" ca="1" si="0"/>
        <v>3438.3466095911572</v>
      </c>
      <c r="AH23">
        <f t="shared" ca="1" si="4"/>
        <v>4293.2702082349469</v>
      </c>
      <c r="AI23">
        <f t="shared" ca="1" si="5"/>
        <v>30324.963059489819</v>
      </c>
      <c r="AJ23">
        <f t="shared" ca="1" si="6"/>
        <v>62454.438754423449</v>
      </c>
      <c r="AK23">
        <f t="shared" ca="1" si="7"/>
        <v>69675.036940510181</v>
      </c>
      <c r="AL23">
        <f ca="1">IF(AD23="","",SUM(AF$12:AF23)+'Mortgage 2 Info Calcs'!F$15)</f>
        <v>92779.401813913239</v>
      </c>
      <c r="AM23">
        <f ca="1">IF(AE23="","",IF(AD23&lt;'Mortgage 2 Info Calcs'!F$18,AK23*'Mortgage 2 Info Calcs'!F$17+'Mortgage 2 Info Calcs'!F$19,'Mortgage 2 Info Calcs'!F$19))</f>
        <v>0</v>
      </c>
    </row>
    <row r="24" spans="2:39" ht="11.7" customHeight="1" x14ac:dyDescent="0.25">
      <c r="B24">
        <f t="shared" si="1"/>
        <v>1.0833333333333333</v>
      </c>
      <c r="C24">
        <v>13</v>
      </c>
      <c r="E24" t="str">
        <f>IF(ISNUMBER(E12),E12+1,"")</f>
        <v/>
      </c>
      <c r="F24" t="str">
        <f>VLOOKUP('Mortgage 2 Variables'!D$8,'Mortgage 2 Variables'!B$8:C$19,2)</f>
        <v>Nov</v>
      </c>
      <c r="G24">
        <f>IF(ISBLANK('Mortgage 2 Monthly Table'!G24),IF(OR(J24=Q24,ISTEXT(W23),ISTEXT('Mortgage 2 Info Calcs'!$K$4)),0,IF(('Mortgage 2 Info Calcs'!F$7*12)&gt;C23,G23,IF(C23='Mortgage 2 Info Calcs'!F$7*12,'Mortgage 2 Info Calcs'!F$8,G23))),'Mortgage 2 Monthly Table'!G24)</f>
        <v>0.06</v>
      </c>
      <c r="H24">
        <f>((PMT(G24/'Mortgage 2 Variables'!E$43,('Mortgage 2 Info Calcs'!F$9*'Mortgage 2 Variables'!E$43)-C23,-J24,0)))</f>
        <v>644.30140148550822</v>
      </c>
      <c r="I24">
        <f>IF(OR(ISERROR(((IPMT(G24/'Mortgage 2 Variables'!E$43,1,'Mortgage 2 Info Calcs'!F$9*'Mortgage 2 Variables'!E$43,-J24+Q24+'Mortgage 2 Info Calcs'!F$24,IF('Mortgage 2 Info Calcs'!F$5="Interest Only",-J24+Q24+'Mortgage 2 Info Calcs'!F$24,0))))),(((IPMT(G24/'Mortgage 2 Variables'!E$43,1,'Mortgage 2 Info Calcs'!F$9*'Mortgage 2 Variables'!E$43,-J$12,-J$12)))=0)),0,((IPMT(G24/'Mortgage 2 Variables'!E$43,1,'Mortgage 2 Info Calcs'!F$9*'Mortgage 2 Variables'!E$43,-J24+Q24+'Mortgage 2 Info Calcs'!F$24,IF('Mortgage 2 Info Calcs'!F$5="Interest Only",-J24+Q24+'Mortgage 2 Info Calcs'!F$24,0)))))</f>
        <v>491.09980530739296</v>
      </c>
      <c r="J24">
        <f>IF(W23&gt;0,IF(ISTEXT('Mortgage 2 Info Calcs'!K$4),"0",IF(ISTEXT(W23),W23,W23+(IF(ISTEXT(K24),0,K24)))),0)</f>
        <v>98219.961061478592</v>
      </c>
      <c r="K24">
        <f>IF(ISBLANK('Mortgage 2 Monthly Table'!L24),0,'Mortgage 2 Monthly Table'!L24)</f>
        <v>0</v>
      </c>
      <c r="L24">
        <f>IF(ISBLANK('Mortgage 2 Monthly Table'!N24),IF('Mortgage 2 Info Calcs'!F$13="Calculated",IF('Mortgage 2 Info Calcs'!F$22="Keep Same",IF('Mortgage 2 Info Calcs'!F$5="Interest Only",IF(OR(I24&gt;L23,J24=""),I24,IF(J24&lt;L23,IF(J24&lt;L23,J24+I24,IF(L23+M23&gt;J24,L23+I24,L23)),IF(L23+M23&gt;J24,L23+I24,L23))),IF(H24&gt;L23,H24,IF(J24&gt;L23,IF(L23+M23&gt;J24,L23+I24,L23),J24+S24))),IF('Mortgage 2 Info Calcs'!F$5="Interest Only",'Mortgage 2 Monthly calcs'!I24,'Mortgage 2 Monthly calcs'!H24)),'Mortgage 2 Monthly calcs'!L23),'Mortgage 2 Monthly Table'!N24)</f>
        <v>644.30140148550856</v>
      </c>
      <c r="M24">
        <f>IF(ISBLANK('Mortgage 2 Monthly Table'!P24),IF(N23&gt;J24,IF(J24&gt;L23,J24-L23,0),IF(OR(OR(W23&lt;0,ISTEXT(W23)),ISTEXT('Mortgage 2 Info Calcs'!$K$4)),"",'Mortgage 2 Info Calcs'!F$21)),'Mortgage 2 Monthly Table'!P24)</f>
        <v>0</v>
      </c>
      <c r="N24">
        <f t="shared" si="2"/>
        <v>644.30140148550856</v>
      </c>
      <c r="O24">
        <f>IF(OR(OR(W23&lt;0,ISTEXT(W23)),ISTEXT('Mortgage 2 Info Calcs'!$K$4)),"",(O23+M24))</f>
        <v>0</v>
      </c>
      <c r="P24">
        <f>IF(ISBLANK('Mortgage 2 Monthly Table'!T24),IF(ISTEXT(J24),0,IF(OR(W23&lt;Q23,AND(W23&lt;0,NOT(ISTEXT(W23))),ISTEXT('Mortgage 2 Info Calcs'!$K$4)),IF(-W23&gt;P23,-W23,W23-Q23),IF(J24="",0,'Mortgage 2 Info Calcs'!F$26))),'Mortgage 2 Monthly Table'!T24)</f>
        <v>0</v>
      </c>
      <c r="Q24">
        <f>IF(OR(OR(W23&lt;0,ISTEXT(W23)),ISTEXT('Mortgage 2 Info Calcs'!$K$4)),"",IF(O24&lt;0,Q23,(Q23+P24)))</f>
        <v>0</v>
      </c>
      <c r="R24">
        <f>IF(OR(ISERROR(L24-S24),ISTEXT('Mortgage 2 Info Calcs'!$K$4)),"",L24-S24+M24)</f>
        <v>153.20159617811561</v>
      </c>
      <c r="S24">
        <f>IF(OR(IF(ISERROR(ROUND((J24-Q24-'Mortgage 2 Info Calcs'!F$24)*(G24/12),2)),0,(J24-O24-Q24-'Mortgage 2 Info Calcs'!F$24)*(G24/12)),,,ISTEXT('Mortgage 2 Info Calcs'!K$4)),IF(((J24-Q24-'Mortgage 2 Info Calcs'!F$24)*(G24/12))&gt;0,((J24-Q24-'Mortgage 2 Info Calcs'!F$24)*(G24/12)),0),0)</f>
        <v>491.09980530739296</v>
      </c>
      <c r="T24">
        <f>IF(OR(ISERROR(SUM(R$12:R24)),(ISTEXT(T23)),(T23=(SUM(R$12:R24)))),"",SUM(R$12:R24))</f>
        <v>1933.2405346994799</v>
      </c>
      <c r="U24">
        <f>SUM(S$12:S24)</f>
        <v>6442.6776846121302</v>
      </c>
      <c r="V24">
        <f>IF(OR(J24=Q24,ISTEXT(W23),ISTEXT('Mortgage 2 Info Calcs'!$F$17)),"",IF(('Mortgage 2 Info Calcs'!F$18*12)&gt;C23+1,IF(C23='Mortgage 2 Info Calcs'!F$18*12,0,'Mortgage 2 Info Calcs'!F$19+W24*('Mortgage 2 Info Calcs'!F$17)),'Mortgage 2 Info Calcs'!F$189))</f>
        <v>0</v>
      </c>
      <c r="W24">
        <f>IF(OR(ISERROR(J24-R24-M24),IF(ISERROR((J24-R24-M24)=0),"True",(J24-R24-M24)=0),ISTEXT('Mortgage 2 Info Calcs'!$K$4)),"",IF((J24&gt;(L24+M24)),(FV((G24/'Mortgage 2 Variables'!E$43),1,(L24+M24),-J24+Q24+'Mortgage 2 Info Calcs'!F$24,0))+Q24+'Mortgage 2 Info Calcs'!F$24+IF(I24&gt;0,0,-I24),""))</f>
        <v>98066.759465300478</v>
      </c>
      <c r="X24">
        <f>IF((FV(IF(G24=0,'Mortgage 2 Info Calcs'!F$8,G24)/12,1,PMT(IF(G24=0,'Mortgage 2 Info Calcs'!F$8,G24)/12,('Mortgage 2 Info Calcs'!F$9*12)-C23,-X23,0),-X23,0))&gt;0,(FV(IF(G24=0,'Mortgage 2 Info Calcs'!F$8,G24)/12,1,PMT(IF(G24=0,'Mortgage 2 Info Calcs'!F$8,G24)/12,('Mortgage 2 Info Calcs'!F$9*12)-C23,-X23,0),-X23,0)),0)</f>
        <v>98066.759465300478</v>
      </c>
      <c r="Y24">
        <f>IF(X24&lt;=0,0,(IPMT(IF(G24=0,'Mortgage 2 Info Calcs'!F$8,G24)/12,1,('Mortgage 2 Info Calcs'!F$9*12)-C23,-X23,0)))</f>
        <v>491.09980530739296</v>
      </c>
      <c r="Z24">
        <f>IF(C24&lt;('Mortgage 2 Info Calcs'!F$9*12),SUM(Y$12:Y24),0)</f>
        <v>6442.6776846121302</v>
      </c>
      <c r="AA24">
        <v>13</v>
      </c>
      <c r="AB24">
        <f t="shared" si="3"/>
        <v>1.0833333333333333</v>
      </c>
      <c r="AD24">
        <f>IF('Mortgage 2 Monthly calcs'!AA24&gt;ROUNDUP('Mortgage 2 Info Calcs'!K$11,0),"",'Mortgage 2 Monthly calcs'!AA24)</f>
        <v>13</v>
      </c>
      <c r="AE24">
        <f ca="1">IF(ISTEXT(AD24),"",OFFSET('Mortgage 2 Monthly calcs'!J$12,12*AD23,0))</f>
        <v>69675.036940510181</v>
      </c>
      <c r="AF24">
        <f ca="1">IF(ISTEXT(AK24),"",SUM(INDIRECT("N"&amp;(12+(12*AD23))):INDIRECT("N"&amp;(23+(12*AD23)))))</f>
        <v>7731.6168178261041</v>
      </c>
      <c r="AG24">
        <f t="shared" ca="1" si="0"/>
        <v>3650.4163049024646</v>
      </c>
      <c r="AH24">
        <f t="shared" ca="1" si="4"/>
        <v>4081.2005129236395</v>
      </c>
      <c r="AI24">
        <f t="shared" ca="1" si="5"/>
        <v>33975.379364392284</v>
      </c>
      <c r="AJ24">
        <f t="shared" ca="1" si="6"/>
        <v>66535.639267347084</v>
      </c>
      <c r="AK24">
        <f t="shared" ca="1" si="7"/>
        <v>66024.620635607716</v>
      </c>
      <c r="AL24">
        <f ca="1">IF(AD24="","",SUM(AF$12:AF24)+'Mortgage 2 Info Calcs'!F$15)</f>
        <v>100511.01863173934</v>
      </c>
      <c r="AM24">
        <f ca="1">IF(AE24="","",IF(AD24&lt;'Mortgage 2 Info Calcs'!F$18,AK24*'Mortgage 2 Info Calcs'!F$17+'Mortgage 2 Info Calcs'!F$19,'Mortgage 2 Info Calcs'!F$19))</f>
        <v>0</v>
      </c>
    </row>
    <row r="25" spans="2:39" ht="11.7" customHeight="1" x14ac:dyDescent="0.25">
      <c r="B25">
        <f t="shared" si="1"/>
        <v>1.1666666666666667</v>
      </c>
      <c r="C25">
        <v>14</v>
      </c>
      <c r="E25" t="str">
        <f>IF(ISNUMBER(E13),E13+1,"")</f>
        <v/>
      </c>
      <c r="F25" t="str">
        <f>VLOOKUP('Mortgage 2 Variables'!D$9,'Mortgage 2 Variables'!B$8:C$19,2)</f>
        <v>Dec</v>
      </c>
      <c r="G25">
        <f>IF(ISBLANK('Mortgage 2 Monthly Table'!G25),IF(OR(J25=Q25,ISTEXT(W24),ISTEXT('Mortgage 2 Info Calcs'!$K$4)),0,IF(('Mortgage 2 Info Calcs'!F$7*12)&gt;C24,G24,IF(C24='Mortgage 2 Info Calcs'!F$7*12,'Mortgage 2 Info Calcs'!F$8,G24))),'Mortgage 2 Monthly Table'!G25)</f>
        <v>0.06</v>
      </c>
      <c r="H25">
        <f>((PMT(G25/'Mortgage 2 Variables'!E$43,('Mortgage 2 Info Calcs'!F$9*'Mortgage 2 Variables'!E$43)-C24,-J25,0)))</f>
        <v>644.30140148550822</v>
      </c>
      <c r="I25">
        <f>IF(OR(ISERROR(((IPMT(G25/'Mortgage 2 Variables'!E$43,1,'Mortgage 2 Info Calcs'!F$9*'Mortgage 2 Variables'!E$43,-J25+Q25+'Mortgage 2 Info Calcs'!F$24,IF('Mortgage 2 Info Calcs'!F$5="Interest Only",-J25+Q25+'Mortgage 2 Info Calcs'!F$24,0))))),(((IPMT(G25/'Mortgage 2 Variables'!E$43,1,'Mortgage 2 Info Calcs'!F$9*'Mortgage 2 Variables'!E$43,-J$12,-J$12)))=0)),0,((IPMT(G25/'Mortgage 2 Variables'!E$43,1,'Mortgage 2 Info Calcs'!F$9*'Mortgage 2 Variables'!E$43,-J25+Q25+'Mortgage 2 Info Calcs'!F$24,IF('Mortgage 2 Info Calcs'!F$5="Interest Only",-J25+Q25+'Mortgage 2 Info Calcs'!F$24,0)))))</f>
        <v>490.33379732650241</v>
      </c>
      <c r="J25">
        <f>IF(W24&gt;0,IF(ISTEXT('Mortgage 2 Info Calcs'!K$4),"0",IF(ISTEXT(W24),W24,W24+(IF(ISTEXT(K25),0,K25)))),0)</f>
        <v>98066.759465300478</v>
      </c>
      <c r="K25">
        <f>IF(ISBLANK('Mortgage 2 Monthly Table'!L25),0,'Mortgage 2 Monthly Table'!L25)</f>
        <v>0</v>
      </c>
      <c r="L25">
        <f>IF(ISBLANK('Mortgage 2 Monthly Table'!N25),IF('Mortgage 2 Info Calcs'!F$13="Calculated",IF('Mortgage 2 Info Calcs'!F$22="Keep Same",IF('Mortgage 2 Info Calcs'!F$5="Interest Only",IF(OR(I25&gt;L24,J25=""),I25,IF(J25&lt;L24,IF(J25&lt;L24,J25+I25,IF(L24+M24&gt;J25,L24+I25,L24)),IF(L24+M24&gt;J25,L24+I25,L24))),IF(H25&gt;L24,H25,IF(J25&gt;L24,IF(L24+M24&gt;J25,L24+I25,L24),J25+S25))),IF('Mortgage 2 Info Calcs'!F$5="Interest Only",'Mortgage 2 Monthly calcs'!I25,'Mortgage 2 Monthly calcs'!H25)),'Mortgage 2 Monthly calcs'!L24),'Mortgage 2 Monthly Table'!N25)</f>
        <v>644.30140148550856</v>
      </c>
      <c r="M25">
        <f>IF(ISBLANK('Mortgage 2 Monthly Table'!P25),IF(N24&gt;J25,IF(J25&gt;L24,J25-L24,0),IF(OR(OR(W24&lt;0,ISTEXT(W24)),ISTEXT('Mortgage 2 Info Calcs'!$K$4)),"",'Mortgage 2 Info Calcs'!F$21)),'Mortgage 2 Monthly Table'!P25)</f>
        <v>0</v>
      </c>
      <c r="N25">
        <f t="shared" si="2"/>
        <v>644.30140148550856</v>
      </c>
      <c r="O25">
        <f>IF(OR(OR(W24&lt;0,ISTEXT(W24)),ISTEXT('Mortgage 2 Info Calcs'!$K$4)),"",(O24+M25))</f>
        <v>0</v>
      </c>
      <c r="P25">
        <f>IF(ISBLANK('Mortgage 2 Monthly Table'!T25),IF(ISTEXT(J25),0,IF(OR(W24&lt;Q24,AND(W24&lt;0,NOT(ISTEXT(W24))),ISTEXT('Mortgage 2 Info Calcs'!$K$4)),IF(-W24&gt;P24,-W24,W24-Q24),IF(J25="",0,'Mortgage 2 Info Calcs'!F$26))),'Mortgage 2 Monthly Table'!T25)</f>
        <v>0</v>
      </c>
      <c r="Q25">
        <f>IF(OR(OR(W24&lt;0,ISTEXT(W24)),ISTEXT('Mortgage 2 Info Calcs'!$K$4)),"",IF(O25&lt;0,Q24,(Q24+P25)))</f>
        <v>0</v>
      </c>
      <c r="R25">
        <f>IF(OR(ISERROR(L25-S25),ISTEXT('Mortgage 2 Info Calcs'!$K$4)),"",L25-S25+M25)</f>
        <v>153.96760415900616</v>
      </c>
      <c r="S25">
        <f>IF(OR(IF(ISERROR(ROUND((J25-Q25-'Mortgage 2 Info Calcs'!F$24)*(G25/12),2)),0,(J25-O25-Q25-'Mortgage 2 Info Calcs'!F$24)*(G25/12)),,,ISTEXT('Mortgage 2 Info Calcs'!K$4)),IF(((J25-Q25-'Mortgage 2 Info Calcs'!F$24)*(G25/12))&gt;0,((J25-Q25-'Mortgage 2 Info Calcs'!F$24)*(G25/12)),0),0)</f>
        <v>490.33379732650241</v>
      </c>
      <c r="T25">
        <f>IF(OR(ISERROR(SUM(R$12:R25)),(ISTEXT(T24)),(T24=(SUM(R$12:R25)))),"",SUM(R$12:R25))</f>
        <v>2087.2081388584861</v>
      </c>
      <c r="U25">
        <f>SUM(S$12:S25)</f>
        <v>6933.0114819386326</v>
      </c>
      <c r="V25">
        <f>IF(OR(J25=Q25,ISTEXT(W24),ISTEXT('Mortgage 2 Info Calcs'!$F$17)),"",IF(('Mortgage 2 Info Calcs'!F$18*12)&gt;C24+1,IF(C24='Mortgage 2 Info Calcs'!F$18*12,0,'Mortgage 2 Info Calcs'!F$19+W25*('Mortgage 2 Info Calcs'!F$17)),'Mortgage 2 Info Calcs'!F$189))</f>
        <v>0</v>
      </c>
      <c r="W25">
        <f>IF(OR(ISERROR(J25-R25-M25),IF(ISERROR((J25-R25-M25)=0),"True",(J25-R25-M25)=0),ISTEXT('Mortgage 2 Info Calcs'!$K$4)),"",IF((J25&gt;(L25+M25)),(FV((G25/'Mortgage 2 Variables'!E$43),1,(L25+M25),-J25+Q25+'Mortgage 2 Info Calcs'!F$24,0))+Q25+'Mortgage 2 Info Calcs'!F$24+IF(I25&gt;0,0,-I25),""))</f>
        <v>97912.791861141464</v>
      </c>
      <c r="X25">
        <f>IF((FV(IF(G25=0,'Mortgage 2 Info Calcs'!F$8,G25)/12,1,PMT(IF(G25=0,'Mortgage 2 Info Calcs'!F$8,G25)/12,('Mortgage 2 Info Calcs'!F$9*12)-C24,-X24,0),-X24,0))&gt;0,(FV(IF(G25=0,'Mortgage 2 Info Calcs'!F$8,G25)/12,1,PMT(IF(G25=0,'Mortgage 2 Info Calcs'!F$8,G25)/12,('Mortgage 2 Info Calcs'!F$9*12)-C24,-X24,0),-X24,0)),0)</f>
        <v>97912.791861141464</v>
      </c>
      <c r="Y25">
        <f>IF(X25&lt;=0,0,(IPMT(IF(G25=0,'Mortgage 2 Info Calcs'!F$8,G25)/12,1,('Mortgage 2 Info Calcs'!F$9*12)-C24,-X24,0)))</f>
        <v>490.33379732650241</v>
      </c>
      <c r="Z25">
        <f>IF(C25&lt;('Mortgage 2 Info Calcs'!F$9*12),SUM(Y$12:Y25),0)</f>
        <v>6933.0114819386326</v>
      </c>
      <c r="AA25">
        <v>14</v>
      </c>
      <c r="AB25">
        <f t="shared" si="3"/>
        <v>1.1666666666666667</v>
      </c>
      <c r="AD25">
        <f>IF('Mortgage 2 Monthly calcs'!AA25&gt;ROUNDUP('Mortgage 2 Info Calcs'!K$11,0),"",'Mortgage 2 Monthly calcs'!AA25)</f>
        <v>14</v>
      </c>
      <c r="AE25">
        <f ca="1">IF(ISTEXT(AD25),"",OFFSET('Mortgage 2 Monthly calcs'!J$12,12*AD24,0))</f>
        <v>66024.620635607716</v>
      </c>
      <c r="AF25">
        <f ca="1">IF(ISTEXT(AK25),"",SUM(INDIRECT("N"&amp;(12+(12*AD24))):INDIRECT("N"&amp;(23+(12*AD24)))))</f>
        <v>7731.6168178261041</v>
      </c>
      <c r="AG25">
        <f t="shared" ca="1" si="0"/>
        <v>3875.5659949832407</v>
      </c>
      <c r="AH25">
        <f t="shared" ca="1" si="4"/>
        <v>3856.0508228428635</v>
      </c>
      <c r="AI25">
        <f t="shared" ca="1" si="5"/>
        <v>37850.945359375524</v>
      </c>
      <c r="AJ25">
        <f t="shared" ca="1" si="6"/>
        <v>70391.69009018995</v>
      </c>
      <c r="AK25">
        <f t="shared" ca="1" si="7"/>
        <v>62149.054640624476</v>
      </c>
      <c r="AL25">
        <f ca="1">IF(AD25="","",SUM(AF$12:AF25)+'Mortgage 2 Info Calcs'!F$15)</f>
        <v>108242.63544956544</v>
      </c>
      <c r="AM25">
        <f ca="1">IF(AE25="","",IF(AD25&lt;'Mortgage 2 Info Calcs'!F$18,AK25*'Mortgage 2 Info Calcs'!F$17+'Mortgage 2 Info Calcs'!F$19,'Mortgage 2 Info Calcs'!F$19))</f>
        <v>0</v>
      </c>
    </row>
    <row r="26" spans="2:39" ht="11.7" customHeight="1" x14ac:dyDescent="0.25">
      <c r="B26">
        <f t="shared" si="1"/>
        <v>1.25</v>
      </c>
      <c r="C26">
        <v>15</v>
      </c>
      <c r="E26">
        <f>IF(ISNUMBER(E14),E14+1,"")</f>
        <v>2011</v>
      </c>
      <c r="F26" t="str">
        <f>VLOOKUP('Mortgage 2 Variables'!D$10,'Mortgage 2 Variables'!B$8:C$19,2)</f>
        <v>Jan</v>
      </c>
      <c r="G26">
        <f>IF(ISBLANK('Mortgage 2 Monthly Table'!G26),IF(OR(J26=Q26,ISTEXT(W25),ISTEXT('Mortgage 2 Info Calcs'!$K$4)),0,IF(('Mortgage 2 Info Calcs'!F$7*12)&gt;C25,G25,IF(C25='Mortgage 2 Info Calcs'!F$7*12,'Mortgage 2 Info Calcs'!F$8,G25))),'Mortgage 2 Monthly Table'!G26)</f>
        <v>0.06</v>
      </c>
      <c r="H26">
        <f>((PMT(G26/'Mortgage 2 Variables'!E$43,('Mortgage 2 Info Calcs'!F$9*'Mortgage 2 Variables'!E$43)-C25,-J26,0)))</f>
        <v>644.30140148550822</v>
      </c>
      <c r="I26">
        <f>IF(OR(ISERROR(((IPMT(G26/'Mortgage 2 Variables'!E$43,1,'Mortgage 2 Info Calcs'!F$9*'Mortgage 2 Variables'!E$43,-J26+Q26+'Mortgage 2 Info Calcs'!F$24,IF('Mortgage 2 Info Calcs'!F$5="Interest Only",-J26+Q26+'Mortgage 2 Info Calcs'!F$24,0))))),(((IPMT(G26/'Mortgage 2 Variables'!E$43,1,'Mortgage 2 Info Calcs'!F$9*'Mortgage 2 Variables'!E$43,-J$12,-J$12)))=0)),0,((IPMT(G26/'Mortgage 2 Variables'!E$43,1,'Mortgage 2 Info Calcs'!F$9*'Mortgage 2 Variables'!E$43,-J26+Q26+'Mortgage 2 Info Calcs'!F$24,IF('Mortgage 2 Info Calcs'!F$5="Interest Only",-J26+Q26+'Mortgage 2 Info Calcs'!F$24,0)))))</f>
        <v>489.56395930570733</v>
      </c>
      <c r="J26">
        <f>IF(W25&gt;0,IF(ISTEXT('Mortgage 2 Info Calcs'!K$4),"0",IF(ISTEXT(W25),W25,W25+(IF(ISTEXT(K26),0,K26)))),0)</f>
        <v>97912.791861141464</v>
      </c>
      <c r="K26">
        <f>IF(ISBLANK('Mortgage 2 Monthly Table'!L26),0,'Mortgage 2 Monthly Table'!L26)</f>
        <v>0</v>
      </c>
      <c r="L26">
        <f>IF(ISBLANK('Mortgage 2 Monthly Table'!N26),IF('Mortgage 2 Info Calcs'!F$13="Calculated",IF('Mortgage 2 Info Calcs'!F$22="Keep Same",IF('Mortgage 2 Info Calcs'!F$5="Interest Only",IF(OR(I26&gt;L25,J26=""),I26,IF(J26&lt;L25,IF(J26&lt;L25,J26+I26,IF(L25+M25&gt;J26,L25+I26,L25)),IF(L25+M25&gt;J26,L25+I26,L25))),IF(H26&gt;L25,H26,IF(J26&gt;L25,IF(L25+M25&gt;J26,L25+I26,L25),J26+S26))),IF('Mortgage 2 Info Calcs'!F$5="Interest Only",'Mortgage 2 Monthly calcs'!I26,'Mortgage 2 Monthly calcs'!H26)),'Mortgage 2 Monthly calcs'!L25),'Mortgage 2 Monthly Table'!N26)</f>
        <v>644.30140148550856</v>
      </c>
      <c r="M26">
        <f>IF(ISBLANK('Mortgage 2 Monthly Table'!P26),IF(N25&gt;J26,IF(J26&gt;L25,J26-L25,0),IF(OR(OR(W25&lt;0,ISTEXT(W25)),ISTEXT('Mortgage 2 Info Calcs'!$K$4)),"",'Mortgage 2 Info Calcs'!F$21)),'Mortgage 2 Monthly Table'!P26)</f>
        <v>0</v>
      </c>
      <c r="N26">
        <f t="shared" si="2"/>
        <v>644.30140148550856</v>
      </c>
      <c r="O26">
        <f>IF(OR(OR(W25&lt;0,ISTEXT(W25)),ISTEXT('Mortgage 2 Info Calcs'!$K$4)),"",(O25+M26))</f>
        <v>0</v>
      </c>
      <c r="P26">
        <f>IF(ISBLANK('Mortgage 2 Monthly Table'!T26),IF(ISTEXT(J26),0,IF(OR(W25&lt;Q25,AND(W25&lt;0,NOT(ISTEXT(W25))),ISTEXT('Mortgage 2 Info Calcs'!$K$4)),IF(-W25&gt;P25,-W25,W25-Q25),IF(J26="",0,'Mortgage 2 Info Calcs'!F$26))),'Mortgage 2 Monthly Table'!T26)</f>
        <v>0</v>
      </c>
      <c r="Q26">
        <f>IF(OR(OR(W25&lt;0,ISTEXT(W25)),ISTEXT('Mortgage 2 Info Calcs'!$K$4)),"",IF(O26&lt;0,Q25,(Q25+P26)))</f>
        <v>0</v>
      </c>
      <c r="R26">
        <f>IF(OR(ISERROR(L26-S26),ISTEXT('Mortgage 2 Info Calcs'!$K$4)),"",L26-S26+M26)</f>
        <v>154.73744217980123</v>
      </c>
      <c r="S26">
        <f>IF(OR(IF(ISERROR(ROUND((J26-Q26-'Mortgage 2 Info Calcs'!F$24)*(G26/12),2)),0,(J26-O26-Q26-'Mortgage 2 Info Calcs'!F$24)*(G26/12)),,,ISTEXT('Mortgage 2 Info Calcs'!K$4)),IF(((J26-Q26-'Mortgage 2 Info Calcs'!F$24)*(G26/12))&gt;0,((J26-Q26-'Mortgage 2 Info Calcs'!F$24)*(G26/12)),0),0)</f>
        <v>489.56395930570733</v>
      </c>
      <c r="T26">
        <f>IF(OR(ISERROR(SUM(R$12:R26)),(ISTEXT(T25)),(T25=(SUM(R$12:R26)))),"",SUM(R$12:R26))</f>
        <v>2241.9455810382874</v>
      </c>
      <c r="U26">
        <f>SUM(S$12:S26)</f>
        <v>7422.5754412443403</v>
      </c>
      <c r="V26">
        <f>IF(OR(J26=Q26,ISTEXT(W25),ISTEXT('Mortgage 2 Info Calcs'!$F$17)),"",IF(('Mortgage 2 Info Calcs'!F$18*12)&gt;C25+1,IF(C25='Mortgage 2 Info Calcs'!F$18*12,0,'Mortgage 2 Info Calcs'!F$19+W26*('Mortgage 2 Info Calcs'!F$17)),'Mortgage 2 Info Calcs'!F$189))</f>
        <v>0</v>
      </c>
      <c r="W26">
        <f>IF(OR(ISERROR(J26-R26-M26),IF(ISERROR((J26-R26-M26)=0),"True",(J26-R26-M26)=0),ISTEXT('Mortgage 2 Info Calcs'!$K$4)),"",IF((J26&gt;(L26+M26)),(FV((G26/'Mortgage 2 Variables'!E$43),1,(L26+M26),-J26+Q26+'Mortgage 2 Info Calcs'!F$24,0))+Q26+'Mortgage 2 Info Calcs'!F$24+IF(I26&gt;0,0,-I26),""))</f>
        <v>97758.054418961663</v>
      </c>
      <c r="X26">
        <f>IF((FV(IF(G26=0,'Mortgage 2 Info Calcs'!F$8,G26)/12,1,PMT(IF(G26=0,'Mortgage 2 Info Calcs'!F$8,G26)/12,('Mortgage 2 Info Calcs'!F$9*12)-C25,-X25,0),-X25,0))&gt;0,(FV(IF(G26=0,'Mortgage 2 Info Calcs'!F$8,G26)/12,1,PMT(IF(G26=0,'Mortgage 2 Info Calcs'!F$8,G26)/12,('Mortgage 2 Info Calcs'!F$9*12)-C25,-X25,0),-X25,0)),0)</f>
        <v>97758.054418961663</v>
      </c>
      <c r="Y26">
        <f>IF(X26&lt;=0,0,(IPMT(IF(G26=0,'Mortgage 2 Info Calcs'!F$8,G26)/12,1,('Mortgage 2 Info Calcs'!F$9*12)-C25,-X25,0)))</f>
        <v>489.56395930570733</v>
      </c>
      <c r="Z26">
        <f>IF(C26&lt;('Mortgage 2 Info Calcs'!F$9*12),SUM(Y$12:Y26),0)</f>
        <v>7422.5754412443403</v>
      </c>
      <c r="AA26">
        <v>15</v>
      </c>
      <c r="AB26">
        <f t="shared" si="3"/>
        <v>1.25</v>
      </c>
      <c r="AD26">
        <f>IF('Mortgage 2 Monthly calcs'!AA26&gt;ROUNDUP('Mortgage 2 Info Calcs'!K$11,0),"",'Mortgage 2 Monthly calcs'!AA26)</f>
        <v>15</v>
      </c>
      <c r="AE26">
        <f ca="1">IF(ISTEXT(AD26),"",OFFSET('Mortgage 2 Monthly calcs'!J$12,12*AD25,0))</f>
        <v>62149.054640624476</v>
      </c>
      <c r="AF26">
        <f ca="1">IF(ISTEXT(AK26),"",SUM(INDIRECT("N"&amp;(12+(12*AD25))):INDIRECT("N"&amp;(23+(12*AD25)))))</f>
        <v>7731.6168178261041</v>
      </c>
      <c r="AG26">
        <f t="shared" ca="1" si="0"/>
        <v>4114.6024252902644</v>
      </c>
      <c r="AH26">
        <f t="shared" ca="1" si="4"/>
        <v>3617.0143925358398</v>
      </c>
      <c r="AI26">
        <f t="shared" ca="1" si="5"/>
        <v>41965.547784665789</v>
      </c>
      <c r="AJ26">
        <f t="shared" ca="1" si="6"/>
        <v>74008.704482725792</v>
      </c>
      <c r="AK26">
        <f t="shared" ca="1" si="7"/>
        <v>58034.452215334211</v>
      </c>
      <c r="AL26">
        <f ca="1">IF(AD26="","",SUM(AF$12:AF26)+'Mortgage 2 Info Calcs'!F$15)</f>
        <v>115974.25226739154</v>
      </c>
      <c r="AM26">
        <f ca="1">IF(AE26="","",IF(AD26&lt;'Mortgage 2 Info Calcs'!F$18,AK26*'Mortgage 2 Info Calcs'!F$17+'Mortgage 2 Info Calcs'!F$19,'Mortgage 2 Info Calcs'!F$19))</f>
        <v>0</v>
      </c>
    </row>
    <row r="27" spans="2:39" ht="11.7" customHeight="1" x14ac:dyDescent="0.25">
      <c r="B27">
        <f t="shared" si="1"/>
        <v>1.3333333333333333</v>
      </c>
      <c r="C27">
        <v>16</v>
      </c>
      <c r="D27" t="str">
        <f>IF('Mortgage 2 Variables'!C23=1,F19+1,"")</f>
        <v/>
      </c>
      <c r="E27" t="str">
        <f>IF(ISNUMBER(E15),E15+1,"")</f>
        <v/>
      </c>
      <c r="F27" t="str">
        <f>VLOOKUP('Mortgage 2 Variables'!D$11,'Mortgage 2 Variables'!B$8:C$19,2)</f>
        <v>Feb</v>
      </c>
      <c r="G27">
        <f>IF(ISBLANK('Mortgage 2 Monthly Table'!G27),IF(OR(J27=Q27,ISTEXT(W26),ISTEXT('Mortgage 2 Info Calcs'!$K$4)),0,IF(('Mortgage 2 Info Calcs'!F$7*12)&gt;C26,G26,IF(C26='Mortgage 2 Info Calcs'!F$7*12,'Mortgage 2 Info Calcs'!F$8,G26))),'Mortgage 2 Monthly Table'!G27)</f>
        <v>0.06</v>
      </c>
      <c r="H27">
        <f>((PMT(G27/'Mortgage 2 Variables'!E$43,('Mortgage 2 Info Calcs'!F$9*'Mortgage 2 Variables'!E$43)-C26,-J27,0)))</f>
        <v>644.30140148550822</v>
      </c>
      <c r="I27">
        <f>IF(OR(ISERROR(((IPMT(G27/'Mortgage 2 Variables'!E$43,1,'Mortgage 2 Info Calcs'!F$9*'Mortgage 2 Variables'!E$43,-J27+Q27+'Mortgage 2 Info Calcs'!F$24,IF('Mortgage 2 Info Calcs'!F$5="Interest Only",-J27+Q27+'Mortgage 2 Info Calcs'!F$24,0))))),(((IPMT(G27/'Mortgage 2 Variables'!E$43,1,'Mortgage 2 Info Calcs'!F$9*'Mortgage 2 Variables'!E$43,-J$12,-J$12)))=0)),0,((IPMT(G27/'Mortgage 2 Variables'!E$43,1,'Mortgage 2 Info Calcs'!F$9*'Mortgage 2 Variables'!E$43,-J27+Q27+'Mortgage 2 Info Calcs'!F$24,IF('Mortgage 2 Info Calcs'!F$5="Interest Only",-J27+Q27+'Mortgage 2 Info Calcs'!F$24,0)))))</f>
        <v>488.7902720948083</v>
      </c>
      <c r="J27">
        <f>IF(W26&gt;0,IF(ISTEXT('Mortgage 2 Info Calcs'!K$4),"0",IF(ISTEXT(W26),W26,W26+(IF(ISTEXT(K27),0,K27)))),0)</f>
        <v>97758.054418961663</v>
      </c>
      <c r="K27">
        <f>IF(ISBLANK('Mortgage 2 Monthly Table'!L27),0,'Mortgage 2 Monthly Table'!L27)</f>
        <v>0</v>
      </c>
      <c r="L27">
        <f>IF(ISBLANK('Mortgage 2 Monthly Table'!N27),IF('Mortgage 2 Info Calcs'!F$13="Calculated",IF('Mortgage 2 Info Calcs'!F$22="Keep Same",IF('Mortgage 2 Info Calcs'!F$5="Interest Only",IF(OR(I27&gt;L26,J27=""),I27,IF(J27&lt;L26,IF(J27&lt;L26,J27+I27,IF(L26+M26&gt;J27,L26+I27,L26)),IF(L26+M26&gt;J27,L26+I27,L26))),IF(H27&gt;L26,H27,IF(J27&gt;L26,IF(L26+M26&gt;J27,L26+I27,L26),J27+S27))),IF('Mortgage 2 Info Calcs'!F$5="Interest Only",'Mortgage 2 Monthly calcs'!I27,'Mortgage 2 Monthly calcs'!H27)),'Mortgage 2 Monthly calcs'!L26),'Mortgage 2 Monthly Table'!N27)</f>
        <v>644.30140148550856</v>
      </c>
      <c r="M27">
        <f>IF(ISBLANK('Mortgage 2 Monthly Table'!P27),IF(N26&gt;J27,IF(J27&gt;L26,J27-L26,0),IF(OR(OR(W26&lt;0,ISTEXT(W26)),ISTEXT('Mortgage 2 Info Calcs'!$K$4)),"",'Mortgage 2 Info Calcs'!F$21)),'Mortgage 2 Monthly Table'!P27)</f>
        <v>0</v>
      </c>
      <c r="N27">
        <f t="shared" si="2"/>
        <v>644.30140148550856</v>
      </c>
      <c r="O27">
        <f>IF(OR(OR(W26&lt;0,ISTEXT(W26)),ISTEXT('Mortgage 2 Info Calcs'!$K$4)),"",(O26+M27))</f>
        <v>0</v>
      </c>
      <c r="P27">
        <f>IF(ISBLANK('Mortgage 2 Monthly Table'!T27),IF(ISTEXT(J27),0,IF(OR(W26&lt;Q26,AND(W26&lt;0,NOT(ISTEXT(W26))),ISTEXT('Mortgage 2 Info Calcs'!$K$4)),IF(-W26&gt;P26,-W26,W26-Q26),IF(J27="",0,'Mortgage 2 Info Calcs'!F$26))),'Mortgage 2 Monthly Table'!T27)</f>
        <v>0</v>
      </c>
      <c r="Q27">
        <f>IF(OR(OR(W26&lt;0,ISTEXT(W26)),ISTEXT('Mortgage 2 Info Calcs'!$K$4)),"",IF(O27&lt;0,Q26,(Q26+P27)))</f>
        <v>0</v>
      </c>
      <c r="R27">
        <f>IF(OR(ISERROR(L27-S27),ISTEXT('Mortgage 2 Info Calcs'!$K$4)),"",L27-S27+M27)</f>
        <v>155.51112939070026</v>
      </c>
      <c r="S27">
        <f>IF(OR(IF(ISERROR(ROUND((J27-Q27-'Mortgage 2 Info Calcs'!F$24)*(G27/12),2)),0,(J27-O27-Q27-'Mortgage 2 Info Calcs'!F$24)*(G27/12)),,,ISTEXT('Mortgage 2 Info Calcs'!K$4)),IF(((J27-Q27-'Mortgage 2 Info Calcs'!F$24)*(G27/12))&gt;0,((J27-Q27-'Mortgage 2 Info Calcs'!F$24)*(G27/12)),0),0)</f>
        <v>488.7902720948083</v>
      </c>
      <c r="T27">
        <f>IF(OR(ISERROR(SUM(R$12:R27)),(ISTEXT(T26)),(T26=(SUM(R$12:R27)))),"",SUM(R$12:R27))</f>
        <v>2397.4567104289877</v>
      </c>
      <c r="U27">
        <f>SUM(S$12:S27)</f>
        <v>7911.3657133391489</v>
      </c>
      <c r="V27">
        <f>IF(OR(J27=Q27,ISTEXT(W26),ISTEXT('Mortgage 2 Info Calcs'!$F$17)),"",IF(('Mortgage 2 Info Calcs'!F$18*12)&gt;C26+1,IF(C26='Mortgage 2 Info Calcs'!F$18*12,0,'Mortgage 2 Info Calcs'!F$19+W27*('Mortgage 2 Info Calcs'!F$17)),'Mortgage 2 Info Calcs'!F$189))</f>
        <v>0</v>
      </c>
      <c r="W27">
        <f>IF(OR(ISERROR(J27-R27-M27),IF(ISERROR((J27-R27-M27)=0),"True",(J27-R27-M27)=0),ISTEXT('Mortgage 2 Info Calcs'!$K$4)),"",IF((J27&gt;(L27+M27)),(FV((G27/'Mortgage 2 Variables'!E$43),1,(L27+M27),-J27+Q27+'Mortgage 2 Info Calcs'!F$24,0))+Q27+'Mortgage 2 Info Calcs'!F$24+IF(I27&gt;0,0,-I27),""))</f>
        <v>97602.543289570967</v>
      </c>
      <c r="X27">
        <f>IF((FV(IF(G27=0,'Mortgage 2 Info Calcs'!F$8,G27)/12,1,PMT(IF(G27=0,'Mortgage 2 Info Calcs'!F$8,G27)/12,('Mortgage 2 Info Calcs'!F$9*12)-C26,-X26,0),-X26,0))&gt;0,(FV(IF(G27=0,'Mortgage 2 Info Calcs'!F$8,G27)/12,1,PMT(IF(G27=0,'Mortgage 2 Info Calcs'!F$8,G27)/12,('Mortgage 2 Info Calcs'!F$9*12)-C26,-X26,0),-X26,0)),0)</f>
        <v>97602.543289570967</v>
      </c>
      <c r="Y27">
        <f>IF(X27&lt;=0,0,(IPMT(IF(G27=0,'Mortgage 2 Info Calcs'!F$8,G27)/12,1,('Mortgage 2 Info Calcs'!F$9*12)-C26,-X26,0)))</f>
        <v>488.7902720948083</v>
      </c>
      <c r="Z27">
        <f>IF(C27&lt;('Mortgage 2 Info Calcs'!F$9*12),SUM(Y$12:Y27),0)</f>
        <v>7911.3657133391489</v>
      </c>
      <c r="AA27">
        <v>16</v>
      </c>
      <c r="AB27">
        <f t="shared" si="3"/>
        <v>1.3333333333333333</v>
      </c>
      <c r="AD27">
        <f>IF('Mortgage 2 Monthly calcs'!AA27&gt;ROUNDUP('Mortgage 2 Info Calcs'!K$11,0),"",'Mortgage 2 Monthly calcs'!AA27)</f>
        <v>16</v>
      </c>
      <c r="AE27">
        <f ca="1">IF(ISTEXT(AD27),"",OFFSET('Mortgage 2 Monthly calcs'!J$12,12*AD26,0))</f>
        <v>58034.452215334211</v>
      </c>
      <c r="AF27">
        <f ca="1">IF(ISTEXT(AK27),"",SUM(INDIRECT("N"&amp;(12+(12*AD26))):INDIRECT("N"&amp;(23+(12*AD26)))))</f>
        <v>7731.6168178261041</v>
      </c>
      <c r="AG27">
        <f t="shared" ca="1" si="0"/>
        <v>4368.3820995745264</v>
      </c>
      <c r="AH27">
        <f t="shared" ca="1" si="4"/>
        <v>3363.2347182515778</v>
      </c>
      <c r="AI27">
        <f t="shared" ca="1" si="5"/>
        <v>46333.929884240315</v>
      </c>
      <c r="AJ27">
        <f t="shared" ca="1" si="6"/>
        <v>77371.939200977373</v>
      </c>
      <c r="AK27">
        <f t="shared" ca="1" si="7"/>
        <v>53666.070115759685</v>
      </c>
      <c r="AL27">
        <f ca="1">IF(AD27="","",SUM(AF$12:AF27)+'Mortgage 2 Info Calcs'!F$15)</f>
        <v>123705.86908521764</v>
      </c>
      <c r="AM27">
        <f ca="1">IF(AE27="","",IF(AD27&lt;'Mortgage 2 Info Calcs'!F$18,AK27*'Mortgage 2 Info Calcs'!F$17+'Mortgage 2 Info Calcs'!F$19,'Mortgage 2 Info Calcs'!F$19))</f>
        <v>0</v>
      </c>
    </row>
    <row r="28" spans="2:39" ht="11.7" customHeight="1" x14ac:dyDescent="0.25">
      <c r="B28">
        <f t="shared" si="1"/>
        <v>1.4166666666666667</v>
      </c>
      <c r="C28">
        <v>17</v>
      </c>
      <c r="D28" t="str">
        <f>IF('Mortgage 2 Variables'!C24=1,F19+1,"")</f>
        <v/>
      </c>
      <c r="E28" t="str">
        <f t="shared" ref="E28:E91" si="8">IF(ISNUMBER(E16),E16+1,"")</f>
        <v/>
      </c>
      <c r="F28" t="str">
        <f>VLOOKUP('Mortgage 2 Variables'!D$12,'Mortgage 2 Variables'!B$8:C$19,2)</f>
        <v>Mar</v>
      </c>
      <c r="G28">
        <f>IF(ISBLANK('Mortgage 2 Monthly Table'!G28),IF(OR(J28=Q28,ISTEXT(W27),ISTEXT('Mortgage 2 Info Calcs'!$K$4)),0,IF(('Mortgage 2 Info Calcs'!F$7*12)&gt;C27,G27,IF(C27='Mortgage 2 Info Calcs'!F$7*12,'Mortgage 2 Info Calcs'!F$8,G27))),'Mortgage 2 Monthly Table'!G28)</f>
        <v>0.06</v>
      </c>
      <c r="H28">
        <f>((PMT(G28/'Mortgage 2 Variables'!E$43,('Mortgage 2 Info Calcs'!F$9*'Mortgage 2 Variables'!E$43)-C27,-J28,0)))</f>
        <v>644.30140148550811</v>
      </c>
      <c r="I28">
        <f>IF(OR(ISERROR(((IPMT(G28/'Mortgage 2 Variables'!E$43,1,'Mortgage 2 Info Calcs'!F$9*'Mortgage 2 Variables'!E$43,-J28+Q28+'Mortgage 2 Info Calcs'!F$24,IF('Mortgage 2 Info Calcs'!F$5="Interest Only",-J28+Q28+'Mortgage 2 Info Calcs'!F$24,0))))),(((IPMT(G28/'Mortgage 2 Variables'!E$43,1,'Mortgage 2 Info Calcs'!F$9*'Mortgage 2 Variables'!E$43,-J$12,-J$12)))=0)),0,((IPMT(G28/'Mortgage 2 Variables'!E$43,1,'Mortgage 2 Info Calcs'!F$9*'Mortgage 2 Variables'!E$43,-J28+Q28+'Mortgage 2 Info Calcs'!F$24,IF('Mortgage 2 Info Calcs'!F$5="Interest Only",-J28+Q28+'Mortgage 2 Info Calcs'!F$24,0)))))</f>
        <v>488.01271644785487</v>
      </c>
      <c r="J28">
        <f>IF(W27&gt;0,IF(ISTEXT('Mortgage 2 Info Calcs'!K$4),"0",IF(ISTEXT(W27),W27,W27+(IF(ISTEXT(K28),0,K28)))),0)</f>
        <v>97602.543289570967</v>
      </c>
      <c r="K28">
        <f>IF(ISBLANK('Mortgage 2 Monthly Table'!L28),0,'Mortgage 2 Monthly Table'!L28)</f>
        <v>0</v>
      </c>
      <c r="L28">
        <f>IF(ISBLANK('Mortgage 2 Monthly Table'!N28),IF('Mortgage 2 Info Calcs'!F$13="Calculated",IF('Mortgage 2 Info Calcs'!F$22="Keep Same",IF('Mortgage 2 Info Calcs'!F$5="Interest Only",IF(OR(I28&gt;L27,J28=""),I28,IF(J28&lt;L27,IF(J28&lt;L27,J28+I28,IF(L27+M27&gt;J28,L27+I28,L27)),IF(L27+M27&gt;J28,L27+I28,L27))),IF(H28&gt;L27,H28,IF(J28&gt;L27,IF(L27+M27&gt;J28,L27+I28,L27),J28+S28))),IF('Mortgage 2 Info Calcs'!F$5="Interest Only",'Mortgage 2 Monthly calcs'!I28,'Mortgage 2 Monthly calcs'!H28)),'Mortgage 2 Monthly calcs'!L27),'Mortgage 2 Monthly Table'!N28)</f>
        <v>644.30140148550856</v>
      </c>
      <c r="M28">
        <f>IF(ISBLANK('Mortgage 2 Monthly Table'!P28),IF(N27&gt;J28,IF(J28&gt;L27,J28-L27,0),IF(OR(OR(W27&lt;0,ISTEXT(W27)),ISTEXT('Mortgage 2 Info Calcs'!$K$4)),"",'Mortgage 2 Info Calcs'!F$21)),'Mortgage 2 Monthly Table'!P28)</f>
        <v>0</v>
      </c>
      <c r="N28">
        <f t="shared" si="2"/>
        <v>644.30140148550856</v>
      </c>
      <c r="O28">
        <f>IF(OR(OR(W27&lt;0,ISTEXT(W27)),ISTEXT('Mortgage 2 Info Calcs'!$K$4)),"",(O27+M28))</f>
        <v>0</v>
      </c>
      <c r="P28">
        <f>IF(ISBLANK('Mortgage 2 Monthly Table'!T28),IF(ISTEXT(J28),0,IF(OR(W27&lt;Q27,AND(W27&lt;0,NOT(ISTEXT(W27))),ISTEXT('Mortgage 2 Info Calcs'!$K$4)),IF(-W27&gt;P27,-W27,W27-Q27),IF(J28="",0,'Mortgage 2 Info Calcs'!F$26))),'Mortgage 2 Monthly Table'!T28)</f>
        <v>0</v>
      </c>
      <c r="Q28">
        <f>IF(OR(OR(W27&lt;0,ISTEXT(W27)),ISTEXT('Mortgage 2 Info Calcs'!$K$4)),"",IF(O28&lt;0,Q27,(Q27+P28)))</f>
        <v>0</v>
      </c>
      <c r="R28">
        <f>IF(OR(ISERROR(L28-S28),ISTEXT('Mortgage 2 Info Calcs'!$K$4)),"",L28-S28+M28)</f>
        <v>156.28868503765369</v>
      </c>
      <c r="S28">
        <f>IF(OR(IF(ISERROR(ROUND((J28-Q28-'Mortgage 2 Info Calcs'!F$24)*(G28/12),2)),0,(J28-O28-Q28-'Mortgage 2 Info Calcs'!F$24)*(G28/12)),,,ISTEXT('Mortgage 2 Info Calcs'!K$4)),IF(((J28-Q28-'Mortgage 2 Info Calcs'!F$24)*(G28/12))&gt;0,((J28-Q28-'Mortgage 2 Info Calcs'!F$24)*(G28/12)),0),0)</f>
        <v>488.01271644785487</v>
      </c>
      <c r="T28">
        <f>IF(OR(ISERROR(SUM(R$12:R28)),(ISTEXT(T27)),(T27=(SUM(R$12:R28)))),"",SUM(R$12:R28))</f>
        <v>2553.7453954666412</v>
      </c>
      <c r="U28">
        <f>SUM(S$12:S28)</f>
        <v>8399.3784297870043</v>
      </c>
      <c r="V28">
        <f>IF(OR(J28=Q28,ISTEXT(W27),ISTEXT('Mortgage 2 Info Calcs'!$F$17)),"",IF(('Mortgage 2 Info Calcs'!F$18*12)&gt;C27+1,IF(C27='Mortgage 2 Info Calcs'!F$18*12,0,'Mortgage 2 Info Calcs'!F$19+W28*('Mortgage 2 Info Calcs'!F$17)),'Mortgage 2 Info Calcs'!F$189))</f>
        <v>0</v>
      </c>
      <c r="W28">
        <f>IF(OR(ISERROR(J28-R28-M28),IF(ISERROR((J28-R28-M28)=0),"True",(J28-R28-M28)=0),ISTEXT('Mortgage 2 Info Calcs'!$K$4)),"",IF((J28&gt;(L28+M28)),(FV((G28/'Mortgage 2 Variables'!E$43),1,(L28+M28),-J28+Q28+'Mortgage 2 Info Calcs'!F$24,0))+Q28+'Mortgage 2 Info Calcs'!F$24+IF(I28&gt;0,0,-I28),""))</f>
        <v>97446.254604533315</v>
      </c>
      <c r="X28">
        <f>IF((FV(IF(G28=0,'Mortgage 2 Info Calcs'!F$8,G28)/12,1,PMT(IF(G28=0,'Mortgage 2 Info Calcs'!F$8,G28)/12,('Mortgage 2 Info Calcs'!F$9*12)-C27,-X27,0),-X27,0))&gt;0,(FV(IF(G28=0,'Mortgage 2 Info Calcs'!F$8,G28)/12,1,PMT(IF(G28=0,'Mortgage 2 Info Calcs'!F$8,G28)/12,('Mortgage 2 Info Calcs'!F$9*12)-C27,-X27,0),-X27,0)),0)</f>
        <v>97446.254604533315</v>
      </c>
      <c r="Y28">
        <f>IF(X28&lt;=0,0,(IPMT(IF(G28=0,'Mortgage 2 Info Calcs'!F$8,G28)/12,1,('Mortgage 2 Info Calcs'!F$9*12)-C27,-X27,0)))</f>
        <v>488.01271644785487</v>
      </c>
      <c r="Z28">
        <f>IF(C28&lt;('Mortgage 2 Info Calcs'!F$9*12),SUM(Y$12:Y28),0)</f>
        <v>8399.3784297870043</v>
      </c>
      <c r="AA28">
        <v>17</v>
      </c>
      <c r="AB28">
        <f t="shared" si="3"/>
        <v>1.4166666666666667</v>
      </c>
      <c r="AD28">
        <f>IF('Mortgage 2 Monthly calcs'!AA28&gt;ROUNDUP('Mortgage 2 Info Calcs'!K$11,0),"",'Mortgage 2 Monthly calcs'!AA28)</f>
        <v>17</v>
      </c>
      <c r="AE28">
        <f ca="1">IF(ISTEXT(AD28),"",OFFSET('Mortgage 2 Monthly calcs'!J$12,12*AD27,0))</f>
        <v>53666.070115759685</v>
      </c>
      <c r="AF28">
        <f ca="1">IF(ISTEXT(AK28),"",SUM(INDIRECT("N"&amp;(12+(12*AD27))):INDIRECT("N"&amp;(23+(12*AD27)))))</f>
        <v>7731.6168178261087</v>
      </c>
      <c r="AG28">
        <f t="shared" ca="1" si="0"/>
        <v>4637.8143488643109</v>
      </c>
      <c r="AH28">
        <f t="shared" ca="1" si="4"/>
        <v>3093.8024689617978</v>
      </c>
      <c r="AI28">
        <f t="shared" ca="1" si="5"/>
        <v>50971.744233104626</v>
      </c>
      <c r="AJ28">
        <f t="shared" ca="1" si="6"/>
        <v>80465.741669939176</v>
      </c>
      <c r="AK28">
        <f t="shared" ca="1" si="7"/>
        <v>49028.255766895374</v>
      </c>
      <c r="AL28">
        <f ca="1">IF(AD28="","",SUM(AF$12:AF28)+'Mortgage 2 Info Calcs'!F$15)</f>
        <v>131437.48590304374</v>
      </c>
      <c r="AM28">
        <f ca="1">IF(AE28="","",IF(AD28&lt;'Mortgage 2 Info Calcs'!F$18,AK28*'Mortgage 2 Info Calcs'!F$17+'Mortgage 2 Info Calcs'!F$19,'Mortgage 2 Info Calcs'!F$19))</f>
        <v>0</v>
      </c>
    </row>
    <row r="29" spans="2:39" ht="11.7" customHeight="1" x14ac:dyDescent="0.25">
      <c r="B29">
        <f t="shared" si="1"/>
        <v>1.5</v>
      </c>
      <c r="C29">
        <v>18</v>
      </c>
      <c r="D29" t="str">
        <f>IF('Mortgage 2 Variables'!C25=1,F19+1,"")</f>
        <v/>
      </c>
      <c r="E29" t="str">
        <f t="shared" si="8"/>
        <v/>
      </c>
      <c r="F29" t="str">
        <f>VLOOKUP('Mortgage 2 Variables'!D$13,'Mortgage 2 Variables'!B$8:C$19,2)</f>
        <v>Apr</v>
      </c>
      <c r="G29">
        <f>IF(ISBLANK('Mortgage 2 Monthly Table'!G29),IF(OR(J29=Q29,ISTEXT(W28),ISTEXT('Mortgage 2 Info Calcs'!$K$4)),0,IF(('Mortgage 2 Info Calcs'!F$7*12)&gt;C28,G28,IF(C28='Mortgage 2 Info Calcs'!F$7*12,'Mortgage 2 Info Calcs'!F$8,G28))),'Mortgage 2 Monthly Table'!G29)</f>
        <v>0.06</v>
      </c>
      <c r="H29">
        <f>((PMT(G29/'Mortgage 2 Variables'!E$43,('Mortgage 2 Info Calcs'!F$9*'Mortgage 2 Variables'!E$43)-C28,-J29,0)))</f>
        <v>644.30140148550822</v>
      </c>
      <c r="I29">
        <f>IF(OR(ISERROR(((IPMT(G29/'Mortgage 2 Variables'!E$43,1,'Mortgage 2 Info Calcs'!F$9*'Mortgage 2 Variables'!E$43,-J29+Q29+'Mortgage 2 Info Calcs'!F$24,IF('Mortgage 2 Info Calcs'!F$5="Interest Only",-J29+Q29+'Mortgage 2 Info Calcs'!F$24,0))))),(((IPMT(G29/'Mortgage 2 Variables'!E$43,1,'Mortgage 2 Info Calcs'!F$9*'Mortgage 2 Variables'!E$43,-J$12,-J$12)))=0)),0,((IPMT(G29/'Mortgage 2 Variables'!E$43,1,'Mortgage 2 Info Calcs'!F$9*'Mortgage 2 Variables'!E$43,-J29+Q29+'Mortgage 2 Info Calcs'!F$24,IF('Mortgage 2 Info Calcs'!F$5="Interest Only",-J29+Q29+'Mortgage 2 Info Calcs'!F$24,0)))))</f>
        <v>487.23127302266658</v>
      </c>
      <c r="J29">
        <f>IF(W28&gt;0,IF(ISTEXT('Mortgage 2 Info Calcs'!K$4),"0",IF(ISTEXT(W28),W28,W28+(IF(ISTEXT(K29),0,K29)))),0)</f>
        <v>97446.254604533315</v>
      </c>
      <c r="K29">
        <f>IF(ISBLANK('Mortgage 2 Monthly Table'!L29),0,'Mortgage 2 Monthly Table'!L29)</f>
        <v>0</v>
      </c>
      <c r="L29">
        <f>IF(ISBLANK('Mortgage 2 Monthly Table'!N29),IF('Mortgage 2 Info Calcs'!F$13="Calculated",IF('Mortgage 2 Info Calcs'!F$22="Keep Same",IF('Mortgage 2 Info Calcs'!F$5="Interest Only",IF(OR(I29&gt;L28,J29=""),I29,IF(J29&lt;L28,IF(J29&lt;L28,J29+I29,IF(L28+M28&gt;J29,L28+I29,L28)),IF(L28+M28&gt;J29,L28+I29,L28))),IF(H29&gt;L28,H29,IF(J29&gt;L28,IF(L28+M28&gt;J29,L28+I29,L28),J29+S29))),IF('Mortgage 2 Info Calcs'!F$5="Interest Only",'Mortgage 2 Monthly calcs'!I29,'Mortgage 2 Monthly calcs'!H29)),'Mortgage 2 Monthly calcs'!L28),'Mortgage 2 Monthly Table'!N29)</f>
        <v>644.30140148550856</v>
      </c>
      <c r="M29">
        <f>IF(ISBLANK('Mortgage 2 Monthly Table'!P29),IF(N28&gt;J29,IF(J29&gt;L28,J29-L28,0),IF(OR(OR(W28&lt;0,ISTEXT(W28)),ISTEXT('Mortgage 2 Info Calcs'!$K$4)),"",'Mortgage 2 Info Calcs'!F$21)),'Mortgage 2 Monthly Table'!P29)</f>
        <v>0</v>
      </c>
      <c r="N29">
        <f t="shared" si="2"/>
        <v>644.30140148550856</v>
      </c>
      <c r="O29">
        <f>IF(OR(OR(W28&lt;0,ISTEXT(W28)),ISTEXT('Mortgage 2 Info Calcs'!$K$4)),"",(O28+M29))</f>
        <v>0</v>
      </c>
      <c r="P29">
        <f>IF(ISBLANK('Mortgage 2 Monthly Table'!T29),IF(ISTEXT(J29),0,IF(OR(W28&lt;Q28,AND(W28&lt;0,NOT(ISTEXT(W28))),ISTEXT('Mortgage 2 Info Calcs'!$K$4)),IF(-W28&gt;P28,-W28,W28-Q28),IF(J29="",0,'Mortgage 2 Info Calcs'!F$26))),'Mortgage 2 Monthly Table'!T29)</f>
        <v>0</v>
      </c>
      <c r="Q29">
        <f>IF(OR(OR(W28&lt;0,ISTEXT(W28)),ISTEXT('Mortgage 2 Info Calcs'!$K$4)),"",IF(O29&lt;0,Q28,(Q28+P29)))</f>
        <v>0</v>
      </c>
      <c r="R29">
        <f>IF(OR(ISERROR(L29-S29),ISTEXT('Mortgage 2 Info Calcs'!$K$4)),"",L29-S29+M29)</f>
        <v>157.07012846284198</v>
      </c>
      <c r="S29">
        <f>IF(OR(IF(ISERROR(ROUND((J29-Q29-'Mortgage 2 Info Calcs'!F$24)*(G29/12),2)),0,(J29-O29-Q29-'Mortgage 2 Info Calcs'!F$24)*(G29/12)),,,ISTEXT('Mortgage 2 Info Calcs'!K$4)),IF(((J29-Q29-'Mortgage 2 Info Calcs'!F$24)*(G29/12))&gt;0,((J29-Q29-'Mortgage 2 Info Calcs'!F$24)*(G29/12)),0),0)</f>
        <v>487.23127302266658</v>
      </c>
      <c r="T29">
        <f>IF(OR(ISERROR(SUM(R$12:R29)),(ISTEXT(T28)),(T28=(SUM(R$12:R29)))),"",SUM(R$12:R29))</f>
        <v>2710.8155239294833</v>
      </c>
      <c r="U29">
        <f>SUM(S$12:S29)</f>
        <v>8886.6097028096701</v>
      </c>
      <c r="V29">
        <f>IF(OR(J29=Q29,ISTEXT(W28),ISTEXT('Mortgage 2 Info Calcs'!$F$17)),"",IF(('Mortgage 2 Info Calcs'!F$18*12)&gt;C28+1,IF(C28='Mortgage 2 Info Calcs'!F$18*12,0,'Mortgage 2 Info Calcs'!F$19+W29*('Mortgage 2 Info Calcs'!F$17)),'Mortgage 2 Info Calcs'!F$189))</f>
        <v>0</v>
      </c>
      <c r="W29">
        <f>IF(OR(ISERROR(J29-R29-M29),IF(ISERROR((J29-R29-M29)=0),"True",(J29-R29-M29)=0),ISTEXT('Mortgage 2 Info Calcs'!$K$4)),"",IF((J29&gt;(L29+M29)),(FV((G29/'Mortgage 2 Variables'!E$43),1,(L29+M29),-J29+Q29+'Mortgage 2 Info Calcs'!F$24,0))+Q29+'Mortgage 2 Info Calcs'!F$24+IF(I29&gt;0,0,-I29),""))</f>
        <v>97289.18447607047</v>
      </c>
      <c r="X29">
        <f>IF((FV(IF(G29=0,'Mortgage 2 Info Calcs'!F$8,G29)/12,1,PMT(IF(G29=0,'Mortgage 2 Info Calcs'!F$8,G29)/12,('Mortgage 2 Info Calcs'!F$9*12)-C28,-X28,0),-X28,0))&gt;0,(FV(IF(G29=0,'Mortgage 2 Info Calcs'!F$8,G29)/12,1,PMT(IF(G29=0,'Mortgage 2 Info Calcs'!F$8,G29)/12,('Mortgage 2 Info Calcs'!F$9*12)-C28,-X28,0),-X28,0)),0)</f>
        <v>97289.18447607047</v>
      </c>
      <c r="Y29">
        <f>IF(X29&lt;=0,0,(IPMT(IF(G29=0,'Mortgage 2 Info Calcs'!F$8,G29)/12,1,('Mortgage 2 Info Calcs'!F$9*12)-C28,-X28,0)))</f>
        <v>487.23127302266658</v>
      </c>
      <c r="Z29">
        <f>IF(C29&lt;('Mortgage 2 Info Calcs'!F$9*12),SUM(Y$12:Y29),0)</f>
        <v>8886.6097028096701</v>
      </c>
      <c r="AA29">
        <v>18</v>
      </c>
      <c r="AB29">
        <f t="shared" si="3"/>
        <v>1.5</v>
      </c>
      <c r="AD29">
        <f>IF('Mortgage 2 Monthly calcs'!AA29&gt;ROUNDUP('Mortgage 2 Info Calcs'!K$11,0),"",'Mortgage 2 Monthly calcs'!AA29)</f>
        <v>18</v>
      </c>
      <c r="AE29">
        <f ca="1">IF(ISTEXT(AD29),"",OFFSET('Mortgage 2 Monthly calcs'!J$12,12*AD28,0))</f>
        <v>49028.255766895374</v>
      </c>
      <c r="AF29">
        <f ca="1">IF(ISTEXT(AK29),"",SUM(INDIRECT("N"&amp;(12+(12*AD28))):INDIRECT("N"&amp;(23+(12*AD28)))))</f>
        <v>7731.6168178261296</v>
      </c>
      <c r="AG29">
        <f t="shared" ca="1" si="0"/>
        <v>4923.8645897361275</v>
      </c>
      <c r="AH29">
        <f t="shared" ca="1" si="4"/>
        <v>2807.7522280900021</v>
      </c>
      <c r="AI29">
        <f t="shared" ca="1" si="5"/>
        <v>55895.608822840753</v>
      </c>
      <c r="AJ29">
        <f t="shared" ca="1" si="6"/>
        <v>83273.493898029177</v>
      </c>
      <c r="AK29">
        <f t="shared" ca="1" si="7"/>
        <v>44104.391177159247</v>
      </c>
      <c r="AL29">
        <f ca="1">IF(AD29="","",SUM(AF$12:AF29)+'Mortgage 2 Info Calcs'!F$15)</f>
        <v>139169.10272086988</v>
      </c>
      <c r="AM29">
        <f ca="1">IF(AE29="","",IF(AD29&lt;'Mortgage 2 Info Calcs'!F$18,AK29*'Mortgage 2 Info Calcs'!F$17+'Mortgage 2 Info Calcs'!F$19,'Mortgage 2 Info Calcs'!F$19))</f>
        <v>0</v>
      </c>
    </row>
    <row r="30" spans="2:39" ht="11.7" customHeight="1" x14ac:dyDescent="0.25">
      <c r="B30">
        <f t="shared" si="1"/>
        <v>1.5833333333333333</v>
      </c>
      <c r="C30">
        <v>19</v>
      </c>
      <c r="D30" t="str">
        <f>IF('Mortgage 2 Variables'!C26=1,F19+1,"")</f>
        <v/>
      </c>
      <c r="E30" t="str">
        <f t="shared" si="8"/>
        <v/>
      </c>
      <c r="F30" t="str">
        <f>VLOOKUP('Mortgage 2 Variables'!D$14,'Mortgage 2 Variables'!B$8:C$19,2)</f>
        <v>May</v>
      </c>
      <c r="G30">
        <f>IF(ISBLANK('Mortgage 2 Monthly Table'!G30),IF(OR(J30=Q30,ISTEXT(W29),ISTEXT('Mortgage 2 Info Calcs'!$K$4)),0,IF(('Mortgage 2 Info Calcs'!F$7*12)&gt;C29,G29,IF(C29='Mortgage 2 Info Calcs'!F$7*12,'Mortgage 2 Info Calcs'!F$8,G29))),'Mortgage 2 Monthly Table'!G30)</f>
        <v>0.06</v>
      </c>
      <c r="H30">
        <f>((PMT(G30/'Mortgage 2 Variables'!E$43,('Mortgage 2 Info Calcs'!F$9*'Mortgage 2 Variables'!E$43)-C29,-J30,0)))</f>
        <v>644.30140148550811</v>
      </c>
      <c r="I30">
        <f>IF(OR(ISERROR(((IPMT(G30/'Mortgage 2 Variables'!E$43,1,'Mortgage 2 Info Calcs'!F$9*'Mortgage 2 Variables'!E$43,-J30+Q30+'Mortgage 2 Info Calcs'!F$24,IF('Mortgage 2 Info Calcs'!F$5="Interest Only",-J30+Q30+'Mortgage 2 Info Calcs'!F$24,0))))),(((IPMT(G30/'Mortgage 2 Variables'!E$43,1,'Mortgage 2 Info Calcs'!F$9*'Mortgage 2 Variables'!E$43,-J$12,-J$12)))=0)),0,((IPMT(G30/'Mortgage 2 Variables'!E$43,1,'Mortgage 2 Info Calcs'!F$9*'Mortgage 2 Variables'!E$43,-J30+Q30+'Mortgage 2 Info Calcs'!F$24,IF('Mortgage 2 Info Calcs'!F$5="Interest Only",-J30+Q30+'Mortgage 2 Info Calcs'!F$24,0)))))</f>
        <v>486.44592238035239</v>
      </c>
      <c r="J30">
        <f>IF(W29&gt;0,IF(ISTEXT('Mortgage 2 Info Calcs'!K$4),"0",IF(ISTEXT(W29),W29,W29+(IF(ISTEXT(K30),0,K30)))),0)</f>
        <v>97289.18447607047</v>
      </c>
      <c r="K30">
        <f>IF(ISBLANK('Mortgage 2 Monthly Table'!L30),0,'Mortgage 2 Monthly Table'!L30)</f>
        <v>0</v>
      </c>
      <c r="L30">
        <f>IF(ISBLANK('Mortgage 2 Monthly Table'!N30),IF('Mortgage 2 Info Calcs'!F$13="Calculated",IF('Mortgage 2 Info Calcs'!F$22="Keep Same",IF('Mortgage 2 Info Calcs'!F$5="Interest Only",IF(OR(I30&gt;L29,J30=""),I30,IF(J30&lt;L29,IF(J30&lt;L29,J30+I30,IF(L29+M29&gt;J30,L29+I30,L29)),IF(L29+M29&gt;J30,L29+I30,L29))),IF(H30&gt;L29,H30,IF(J30&gt;L29,IF(L29+M29&gt;J30,L29+I30,L29),J30+S30))),IF('Mortgage 2 Info Calcs'!F$5="Interest Only",'Mortgage 2 Monthly calcs'!I30,'Mortgage 2 Monthly calcs'!H30)),'Mortgage 2 Monthly calcs'!L29),'Mortgage 2 Monthly Table'!N30)</f>
        <v>644.30140148550856</v>
      </c>
      <c r="M30">
        <f>IF(ISBLANK('Mortgage 2 Monthly Table'!P30),IF(N29&gt;J30,IF(J30&gt;L29,J30-L29,0),IF(OR(OR(W29&lt;0,ISTEXT(W29)),ISTEXT('Mortgage 2 Info Calcs'!$K$4)),"",'Mortgage 2 Info Calcs'!F$21)),'Mortgage 2 Monthly Table'!P30)</f>
        <v>0</v>
      </c>
      <c r="N30">
        <f t="shared" si="2"/>
        <v>644.30140148550856</v>
      </c>
      <c r="O30">
        <f>IF(OR(OR(W29&lt;0,ISTEXT(W29)),ISTEXT('Mortgage 2 Info Calcs'!$K$4)),"",(O29+M30))</f>
        <v>0</v>
      </c>
      <c r="P30">
        <f>IF(ISBLANK('Mortgage 2 Monthly Table'!T30),IF(ISTEXT(J30),0,IF(OR(W29&lt;Q29,AND(W29&lt;0,NOT(ISTEXT(W29))),ISTEXT('Mortgage 2 Info Calcs'!$K$4)),IF(-W29&gt;P29,-W29,W29-Q29),IF(J30="",0,'Mortgage 2 Info Calcs'!F$26))),'Mortgage 2 Monthly Table'!T30)</f>
        <v>0</v>
      </c>
      <c r="Q30">
        <f>IF(OR(OR(W29&lt;0,ISTEXT(W29)),ISTEXT('Mortgage 2 Info Calcs'!$K$4)),"",IF(O30&lt;0,Q29,(Q29+P30)))</f>
        <v>0</v>
      </c>
      <c r="R30">
        <f>IF(OR(ISERROR(L30-S30),ISTEXT('Mortgage 2 Info Calcs'!$K$4)),"",L30-S30+M30)</f>
        <v>157.85547910515618</v>
      </c>
      <c r="S30">
        <f>IF(OR(IF(ISERROR(ROUND((J30-Q30-'Mortgage 2 Info Calcs'!F$24)*(G30/12),2)),0,(J30-O30-Q30-'Mortgage 2 Info Calcs'!F$24)*(G30/12)),,,ISTEXT('Mortgage 2 Info Calcs'!K$4)),IF(((J30-Q30-'Mortgage 2 Info Calcs'!F$24)*(G30/12))&gt;0,((J30-Q30-'Mortgage 2 Info Calcs'!F$24)*(G30/12)),0),0)</f>
        <v>486.44592238035239</v>
      </c>
      <c r="T30">
        <f>IF(OR(ISERROR(SUM(R$12:R30)),(ISTEXT(T29)),(T29=(SUM(R$12:R30)))),"",SUM(R$12:R30))</f>
        <v>2868.6710030346394</v>
      </c>
      <c r="U30">
        <f>SUM(S$12:S30)</f>
        <v>9373.0556251900234</v>
      </c>
      <c r="V30">
        <f>IF(OR(J30=Q30,ISTEXT(W29),ISTEXT('Mortgage 2 Info Calcs'!$F$17)),"",IF(('Mortgage 2 Info Calcs'!F$18*12)&gt;C29+1,IF(C29='Mortgage 2 Info Calcs'!F$18*12,0,'Mortgage 2 Info Calcs'!F$19+W30*('Mortgage 2 Info Calcs'!F$17)),'Mortgage 2 Info Calcs'!F$189))</f>
        <v>0</v>
      </c>
      <c r="W30">
        <f>IF(OR(ISERROR(J30-R30-M30),IF(ISERROR((J30-R30-M30)=0),"True",(J30-R30-M30)=0),ISTEXT('Mortgage 2 Info Calcs'!$K$4)),"",IF((J30&gt;(L30+M30)),(FV((G30/'Mortgage 2 Variables'!E$43),1,(L30+M30),-J30+Q30+'Mortgage 2 Info Calcs'!F$24,0))+Q30+'Mortgage 2 Info Calcs'!F$24+IF(I30&gt;0,0,-I30),""))</f>
        <v>97131.328996965312</v>
      </c>
      <c r="X30">
        <f>IF((FV(IF(G30=0,'Mortgage 2 Info Calcs'!F$8,G30)/12,1,PMT(IF(G30=0,'Mortgage 2 Info Calcs'!F$8,G30)/12,('Mortgage 2 Info Calcs'!F$9*12)-C29,-X29,0),-X29,0))&gt;0,(FV(IF(G30=0,'Mortgage 2 Info Calcs'!F$8,G30)/12,1,PMT(IF(G30=0,'Mortgage 2 Info Calcs'!F$8,G30)/12,('Mortgage 2 Info Calcs'!F$9*12)-C29,-X29,0),-X29,0)),0)</f>
        <v>97131.328996965312</v>
      </c>
      <c r="Y30">
        <f>IF(X30&lt;=0,0,(IPMT(IF(G30=0,'Mortgage 2 Info Calcs'!F$8,G30)/12,1,('Mortgage 2 Info Calcs'!F$9*12)-C29,-X29,0)))</f>
        <v>486.44592238035239</v>
      </c>
      <c r="Z30">
        <f>IF(C30&lt;('Mortgage 2 Info Calcs'!F$9*12),SUM(Y$12:Y30),0)</f>
        <v>9373.0556251900234</v>
      </c>
      <c r="AA30">
        <v>19</v>
      </c>
      <c r="AB30">
        <f t="shared" si="3"/>
        <v>1.5833333333333333</v>
      </c>
      <c r="AD30">
        <f>IF('Mortgage 2 Monthly calcs'!AA30&gt;ROUNDUP('Mortgage 2 Info Calcs'!K$11,0),"",'Mortgage 2 Monthly calcs'!AA30)</f>
        <v>19</v>
      </c>
      <c r="AE30">
        <f ca="1">IF(ISTEXT(AD30),"",OFFSET('Mortgage 2 Monthly calcs'!J$12,12*AD29,0))</f>
        <v>44104.391177159247</v>
      </c>
      <c r="AF30">
        <f ca="1">IF(ISTEXT(AK30),"",SUM(INDIRECT("N"&amp;(12+(12*AD29))):INDIRECT("N"&amp;(23+(12*AD29)))))</f>
        <v>7731.6168178261432</v>
      </c>
      <c r="AG30">
        <f t="shared" ca="1" si="0"/>
        <v>5227.5577835481454</v>
      </c>
      <c r="AH30">
        <f t="shared" ca="1" si="4"/>
        <v>2504.0590342779979</v>
      </c>
      <c r="AI30">
        <f t="shared" ca="1" si="5"/>
        <v>61123.166606388899</v>
      </c>
      <c r="AJ30">
        <f t="shared" ca="1" si="6"/>
        <v>85777.552932307182</v>
      </c>
      <c r="AK30">
        <f t="shared" ca="1" si="7"/>
        <v>38876.833393611101</v>
      </c>
      <c r="AL30">
        <f ca="1">IF(AD30="","",SUM(AF$12:AF30)+'Mortgage 2 Info Calcs'!F$15)</f>
        <v>146900.71953869602</v>
      </c>
      <c r="AM30">
        <f ca="1">IF(AE30="","",IF(AD30&lt;'Mortgage 2 Info Calcs'!F$18,AK30*'Mortgage 2 Info Calcs'!F$17+'Mortgage 2 Info Calcs'!F$19,'Mortgage 2 Info Calcs'!F$19))</f>
        <v>0</v>
      </c>
    </row>
    <row r="31" spans="2:39" ht="11.7" customHeight="1" x14ac:dyDescent="0.25">
      <c r="B31">
        <f t="shared" si="1"/>
        <v>1.6666666666666667</v>
      </c>
      <c r="C31">
        <v>20</v>
      </c>
      <c r="D31" t="str">
        <f>IF('Mortgage 2 Variables'!C27=1,F19+1,"")</f>
        <v/>
      </c>
      <c r="E31" t="str">
        <f t="shared" si="8"/>
        <v/>
      </c>
      <c r="F31" t="str">
        <f>VLOOKUP('Mortgage 2 Variables'!D$15,'Mortgage 2 Variables'!B$8:C$19,2)</f>
        <v>Jun</v>
      </c>
      <c r="G31">
        <f>IF(ISBLANK('Mortgage 2 Monthly Table'!G31),IF(OR(J31=Q31,ISTEXT(W30),ISTEXT('Mortgage 2 Info Calcs'!$K$4)),0,IF(('Mortgage 2 Info Calcs'!F$7*12)&gt;C30,G30,IF(C30='Mortgage 2 Info Calcs'!F$7*12,'Mortgage 2 Info Calcs'!F$8,G30))),'Mortgage 2 Monthly Table'!G31)</f>
        <v>0.06</v>
      </c>
      <c r="H31">
        <f>((PMT(G31/'Mortgage 2 Variables'!E$43,('Mortgage 2 Info Calcs'!F$9*'Mortgage 2 Variables'!E$43)-C30,-J31,0)))</f>
        <v>644.30140148550822</v>
      </c>
      <c r="I31">
        <f>IF(OR(ISERROR(((IPMT(G31/'Mortgage 2 Variables'!E$43,1,'Mortgage 2 Info Calcs'!F$9*'Mortgage 2 Variables'!E$43,-J31+Q31+'Mortgage 2 Info Calcs'!F$24,IF('Mortgage 2 Info Calcs'!F$5="Interest Only",-J31+Q31+'Mortgage 2 Info Calcs'!F$24,0))))),(((IPMT(G31/'Mortgage 2 Variables'!E$43,1,'Mortgage 2 Info Calcs'!F$9*'Mortgage 2 Variables'!E$43,-J$12,-J$12)))=0)),0,((IPMT(G31/'Mortgage 2 Variables'!E$43,1,'Mortgage 2 Info Calcs'!F$9*'Mortgage 2 Variables'!E$43,-J31+Q31+'Mortgage 2 Info Calcs'!F$24,IF('Mortgage 2 Info Calcs'!F$5="Interest Only",-J31+Q31+'Mortgage 2 Info Calcs'!F$24,0)))))</f>
        <v>485.65664498482658</v>
      </c>
      <c r="J31">
        <f>IF(W30&gt;0,IF(ISTEXT('Mortgage 2 Info Calcs'!K$4),"0",IF(ISTEXT(W30),W30,W30+(IF(ISTEXT(K31),0,K31)))),0)</f>
        <v>97131.328996965312</v>
      </c>
      <c r="K31">
        <f>IF(ISBLANK('Mortgage 2 Monthly Table'!L31),0,'Mortgage 2 Monthly Table'!L31)</f>
        <v>0</v>
      </c>
      <c r="L31">
        <f>IF(ISBLANK('Mortgage 2 Monthly Table'!N31),IF('Mortgage 2 Info Calcs'!F$13="Calculated",IF('Mortgage 2 Info Calcs'!F$22="Keep Same",IF('Mortgage 2 Info Calcs'!F$5="Interest Only",IF(OR(I31&gt;L30,J31=""),I31,IF(J31&lt;L30,IF(J31&lt;L30,J31+I31,IF(L30+M30&gt;J31,L30+I31,L30)),IF(L30+M30&gt;J31,L30+I31,L30))),IF(H31&gt;L30,H31,IF(J31&gt;L30,IF(L30+M30&gt;J31,L30+I31,L30),J31+S31))),IF('Mortgage 2 Info Calcs'!F$5="Interest Only",'Mortgage 2 Monthly calcs'!I31,'Mortgage 2 Monthly calcs'!H31)),'Mortgage 2 Monthly calcs'!L30),'Mortgage 2 Monthly Table'!N31)</f>
        <v>644.30140148550856</v>
      </c>
      <c r="M31">
        <f>IF(ISBLANK('Mortgage 2 Monthly Table'!P31),IF(N30&gt;J31,IF(J31&gt;L30,J31-L30,0),IF(OR(OR(W30&lt;0,ISTEXT(W30)),ISTEXT('Mortgage 2 Info Calcs'!$K$4)),"",'Mortgage 2 Info Calcs'!F$21)),'Mortgage 2 Monthly Table'!P31)</f>
        <v>0</v>
      </c>
      <c r="N31">
        <f t="shared" si="2"/>
        <v>644.30140148550856</v>
      </c>
      <c r="O31">
        <f>IF(OR(OR(W30&lt;0,ISTEXT(W30)),ISTEXT('Mortgage 2 Info Calcs'!$K$4)),"",(O30+M31))</f>
        <v>0</v>
      </c>
      <c r="P31">
        <f>IF(ISBLANK('Mortgage 2 Monthly Table'!T31),IF(ISTEXT(J31),0,IF(OR(W30&lt;Q30,AND(W30&lt;0,NOT(ISTEXT(W30))),ISTEXT('Mortgage 2 Info Calcs'!$K$4)),IF(-W30&gt;P30,-W30,W30-Q30),IF(J31="",0,'Mortgage 2 Info Calcs'!F$26))),'Mortgage 2 Monthly Table'!T31)</f>
        <v>0</v>
      </c>
      <c r="Q31">
        <f>IF(OR(OR(W30&lt;0,ISTEXT(W30)),ISTEXT('Mortgage 2 Info Calcs'!$K$4)),"",IF(O31&lt;0,Q30,(Q30+P31)))</f>
        <v>0</v>
      </c>
      <c r="R31">
        <f>IF(OR(ISERROR(L31-S31),ISTEXT('Mortgage 2 Info Calcs'!$K$4)),"",L31-S31+M31)</f>
        <v>158.64475650068198</v>
      </c>
      <c r="S31">
        <f>IF(OR(IF(ISERROR(ROUND((J31-Q31-'Mortgage 2 Info Calcs'!F$24)*(G31/12),2)),0,(J31-O31-Q31-'Mortgage 2 Info Calcs'!F$24)*(G31/12)),,,ISTEXT('Mortgage 2 Info Calcs'!K$4)),IF(((J31-Q31-'Mortgage 2 Info Calcs'!F$24)*(G31/12))&gt;0,((J31-Q31-'Mortgage 2 Info Calcs'!F$24)*(G31/12)),0),0)</f>
        <v>485.65664498482658</v>
      </c>
      <c r="T31">
        <f>IF(OR(ISERROR(SUM(R$12:R31)),(ISTEXT(T30)),(T30=(SUM(R$12:R31)))),"",SUM(R$12:R31))</f>
        <v>3027.3157595353214</v>
      </c>
      <c r="U31">
        <f>SUM(S$12:S31)</f>
        <v>9858.7122701748503</v>
      </c>
      <c r="V31">
        <f>IF(OR(J31=Q31,ISTEXT(W30),ISTEXT('Mortgage 2 Info Calcs'!$F$17)),"",IF(('Mortgage 2 Info Calcs'!F$18*12)&gt;C30+1,IF(C30='Mortgage 2 Info Calcs'!F$18*12,0,'Mortgage 2 Info Calcs'!F$19+W31*('Mortgage 2 Info Calcs'!F$17)),'Mortgage 2 Info Calcs'!F$189))</f>
        <v>0</v>
      </c>
      <c r="W31">
        <f>IF(OR(ISERROR(J31-R31-M31),IF(ISERROR((J31-R31-M31)=0),"True",(J31-R31-M31)=0),ISTEXT('Mortgage 2 Info Calcs'!$K$4)),"",IF((J31&gt;(L31+M31)),(FV((G31/'Mortgage 2 Variables'!E$43),1,(L31+M31),-J31+Q31+'Mortgage 2 Info Calcs'!F$24,0))+Q31+'Mortgage 2 Info Calcs'!F$24+IF(I31&gt;0,0,-I31),""))</f>
        <v>96972.68424046463</v>
      </c>
      <c r="X31">
        <f>IF((FV(IF(G31=0,'Mortgage 2 Info Calcs'!F$8,G31)/12,1,PMT(IF(G31=0,'Mortgage 2 Info Calcs'!F$8,G31)/12,('Mortgage 2 Info Calcs'!F$9*12)-C30,-X30,0),-X30,0))&gt;0,(FV(IF(G31=0,'Mortgage 2 Info Calcs'!F$8,G31)/12,1,PMT(IF(G31=0,'Mortgage 2 Info Calcs'!F$8,G31)/12,('Mortgage 2 Info Calcs'!F$9*12)-C30,-X30,0),-X30,0)),0)</f>
        <v>96972.68424046463</v>
      </c>
      <c r="Y31">
        <f>IF(X31&lt;=0,0,(IPMT(IF(G31=0,'Mortgage 2 Info Calcs'!F$8,G31)/12,1,('Mortgage 2 Info Calcs'!F$9*12)-C30,-X30,0)))</f>
        <v>485.65664498482658</v>
      </c>
      <c r="Z31">
        <f>IF(C31&lt;('Mortgage 2 Info Calcs'!F$9*12),SUM(Y$12:Y31),0)</f>
        <v>9858.7122701748503</v>
      </c>
      <c r="AA31">
        <v>20</v>
      </c>
      <c r="AB31">
        <f t="shared" si="3"/>
        <v>1.6666666666666667</v>
      </c>
      <c r="AD31">
        <f>IF('Mortgage 2 Monthly calcs'!AA31&gt;ROUNDUP('Mortgage 2 Info Calcs'!K$11,0),"",'Mortgage 2 Monthly calcs'!AA31)</f>
        <v>20</v>
      </c>
      <c r="AE31">
        <f ca="1">IF(ISTEXT(AD31),"",OFFSET('Mortgage 2 Monthly calcs'!J$12,12*AD30,0))</f>
        <v>38876.833393611101</v>
      </c>
      <c r="AF31">
        <f ca="1">IF(ISTEXT(AK31),"",SUM(INDIRECT("N"&amp;(12+(12*AD30))):INDIRECT("N"&amp;(23+(12*AD30)))))</f>
        <v>7731.6168178261642</v>
      </c>
      <c r="AG31">
        <f t="shared" ca="1" si="0"/>
        <v>5549.9821090326295</v>
      </c>
      <c r="AH31">
        <f t="shared" ca="1" si="4"/>
        <v>2181.6347087935346</v>
      </c>
      <c r="AI31">
        <f t="shared" ca="1" si="5"/>
        <v>66673.148715421528</v>
      </c>
      <c r="AJ31">
        <f t="shared" ca="1" si="6"/>
        <v>87959.187641100711</v>
      </c>
      <c r="AK31">
        <f t="shared" ca="1" si="7"/>
        <v>33326.851284578472</v>
      </c>
      <c r="AL31">
        <f ca="1">IF(AD31="","",SUM(AF$12:AF31)+'Mortgage 2 Info Calcs'!F$15)</f>
        <v>154632.3363565222</v>
      </c>
      <c r="AM31">
        <f ca="1">IF(AE31="","",IF(AD31&lt;'Mortgage 2 Info Calcs'!F$18,AK31*'Mortgage 2 Info Calcs'!F$17+'Mortgage 2 Info Calcs'!F$19,'Mortgage 2 Info Calcs'!F$19))</f>
        <v>0</v>
      </c>
    </row>
    <row r="32" spans="2:39" ht="11.7" customHeight="1" x14ac:dyDescent="0.25">
      <c r="B32">
        <f t="shared" si="1"/>
        <v>1.75</v>
      </c>
      <c r="C32">
        <v>21</v>
      </c>
      <c r="D32" t="str">
        <f>IF('Mortgage 2 Variables'!C28=1,F19+1,"")</f>
        <v/>
      </c>
      <c r="E32" t="str">
        <f t="shared" si="8"/>
        <v/>
      </c>
      <c r="F32" t="str">
        <f>VLOOKUP('Mortgage 2 Variables'!D$16,'Mortgage 2 Variables'!B$8:C$19,2)</f>
        <v>Jul</v>
      </c>
      <c r="G32">
        <f>IF(ISBLANK('Mortgage 2 Monthly Table'!G32),IF(OR(J32=Q32,ISTEXT(W31),ISTEXT('Mortgage 2 Info Calcs'!$K$4)),0,IF(('Mortgage 2 Info Calcs'!F$7*12)&gt;C31,G31,IF(C31='Mortgage 2 Info Calcs'!F$7*12,'Mortgage 2 Info Calcs'!F$8,G31))),'Mortgage 2 Monthly Table'!G32)</f>
        <v>0.06</v>
      </c>
      <c r="H32">
        <f>((PMT(G32/'Mortgage 2 Variables'!E$43,('Mortgage 2 Info Calcs'!F$9*'Mortgage 2 Variables'!E$43)-C31,-J32,0)))</f>
        <v>644.30140148550811</v>
      </c>
      <c r="I32">
        <f>IF(OR(ISERROR(((IPMT(G32/'Mortgage 2 Variables'!E$43,1,'Mortgage 2 Info Calcs'!F$9*'Mortgage 2 Variables'!E$43,-J32+Q32+'Mortgage 2 Info Calcs'!F$24,IF('Mortgage 2 Info Calcs'!F$5="Interest Only",-J32+Q32+'Mortgage 2 Info Calcs'!F$24,0))))),(((IPMT(G32/'Mortgage 2 Variables'!E$43,1,'Mortgage 2 Info Calcs'!F$9*'Mortgage 2 Variables'!E$43,-J$12,-J$12)))=0)),0,((IPMT(G32/'Mortgage 2 Variables'!E$43,1,'Mortgage 2 Info Calcs'!F$9*'Mortgage 2 Variables'!E$43,-J32+Q32+'Mortgage 2 Info Calcs'!F$24,IF('Mortgage 2 Info Calcs'!F$5="Interest Only",-J32+Q32+'Mortgage 2 Info Calcs'!F$24,0)))))</f>
        <v>484.86342120232314</v>
      </c>
      <c r="J32">
        <f>IF(W31&gt;0,IF(ISTEXT('Mortgage 2 Info Calcs'!K$4),"0",IF(ISTEXT(W31),W31,W31+(IF(ISTEXT(K32),0,K32)))),0)</f>
        <v>96972.68424046463</v>
      </c>
      <c r="K32">
        <f>IF(ISBLANK('Mortgage 2 Monthly Table'!L32),0,'Mortgage 2 Monthly Table'!L32)</f>
        <v>0</v>
      </c>
      <c r="L32">
        <f>IF(ISBLANK('Mortgage 2 Monthly Table'!N32),IF('Mortgage 2 Info Calcs'!F$13="Calculated",IF('Mortgage 2 Info Calcs'!F$22="Keep Same",IF('Mortgage 2 Info Calcs'!F$5="Interest Only",IF(OR(I32&gt;L31,J32=""),I32,IF(J32&lt;L31,IF(J32&lt;L31,J32+I32,IF(L31+M31&gt;J32,L31+I32,L31)),IF(L31+M31&gt;J32,L31+I32,L31))),IF(H32&gt;L31,H32,IF(J32&gt;L31,IF(L31+M31&gt;J32,L31+I32,L31),J32+S32))),IF('Mortgage 2 Info Calcs'!F$5="Interest Only",'Mortgage 2 Monthly calcs'!I32,'Mortgage 2 Monthly calcs'!H32)),'Mortgage 2 Monthly calcs'!L31),'Mortgage 2 Monthly Table'!N32)</f>
        <v>644.30140148550856</v>
      </c>
      <c r="M32">
        <f>IF(ISBLANK('Mortgage 2 Monthly Table'!P32),IF(N31&gt;J32,IF(J32&gt;L31,J32-L31,0),IF(OR(OR(W31&lt;0,ISTEXT(W31)),ISTEXT('Mortgage 2 Info Calcs'!$K$4)),"",'Mortgage 2 Info Calcs'!F$21)),'Mortgage 2 Monthly Table'!P32)</f>
        <v>0</v>
      </c>
      <c r="N32">
        <f t="shared" si="2"/>
        <v>644.30140148550856</v>
      </c>
      <c r="O32">
        <f>IF(OR(OR(W31&lt;0,ISTEXT(W31)),ISTEXT('Mortgage 2 Info Calcs'!$K$4)),"",(O31+M32))</f>
        <v>0</v>
      </c>
      <c r="P32">
        <f>IF(ISBLANK('Mortgage 2 Monthly Table'!T32),IF(ISTEXT(J32),0,IF(OR(W31&lt;Q31,AND(W31&lt;0,NOT(ISTEXT(W31))),ISTEXT('Mortgage 2 Info Calcs'!$K$4)),IF(-W31&gt;P31,-W31,W31-Q31),IF(J32="",0,'Mortgage 2 Info Calcs'!F$26))),'Mortgage 2 Monthly Table'!T32)</f>
        <v>0</v>
      </c>
      <c r="Q32">
        <f>IF(OR(OR(W31&lt;0,ISTEXT(W31)),ISTEXT('Mortgage 2 Info Calcs'!$K$4)),"",IF(O32&lt;0,Q31,(Q31+P32)))</f>
        <v>0</v>
      </c>
      <c r="R32">
        <f>IF(OR(ISERROR(L32-S32),ISTEXT('Mortgage 2 Info Calcs'!$K$4)),"",L32-S32+M32)</f>
        <v>159.43798028318542</v>
      </c>
      <c r="S32">
        <f>IF(OR(IF(ISERROR(ROUND((J32-Q32-'Mortgage 2 Info Calcs'!F$24)*(G32/12),2)),0,(J32-O32-Q32-'Mortgage 2 Info Calcs'!F$24)*(G32/12)),,,ISTEXT('Mortgage 2 Info Calcs'!K$4)),IF(((J32-Q32-'Mortgage 2 Info Calcs'!F$24)*(G32/12))&gt;0,((J32-Q32-'Mortgage 2 Info Calcs'!F$24)*(G32/12)),0),0)</f>
        <v>484.86342120232314</v>
      </c>
      <c r="T32">
        <f>IF(OR(ISERROR(SUM(R$12:R32)),(ISTEXT(T31)),(T31=(SUM(R$12:R32)))),"",SUM(R$12:R32))</f>
        <v>3186.7537398185068</v>
      </c>
      <c r="U32">
        <f>SUM(S$12:S32)</f>
        <v>10343.575691377173</v>
      </c>
      <c r="V32">
        <f>IF(OR(J32=Q32,ISTEXT(W31),ISTEXT('Mortgage 2 Info Calcs'!$F$17)),"",IF(('Mortgage 2 Info Calcs'!F$18*12)&gt;C31+1,IF(C31='Mortgage 2 Info Calcs'!F$18*12,0,'Mortgage 2 Info Calcs'!F$19+W32*('Mortgage 2 Info Calcs'!F$17)),'Mortgage 2 Info Calcs'!F$189))</f>
        <v>0</v>
      </c>
      <c r="W32">
        <f>IF(OR(ISERROR(J32-R32-M32),IF(ISERROR((J32-R32-M32)=0),"True",(J32-R32-M32)=0),ISTEXT('Mortgage 2 Info Calcs'!$K$4)),"",IF((J32&gt;(L32+M32)),(FV((G32/'Mortgage 2 Variables'!E$43),1,(L32+M32),-J32+Q32+'Mortgage 2 Info Calcs'!F$24,0))+Q32+'Mortgage 2 Info Calcs'!F$24+IF(I32&gt;0,0,-I32),""))</f>
        <v>96813.246260181448</v>
      </c>
      <c r="X32">
        <f>IF((FV(IF(G32=0,'Mortgage 2 Info Calcs'!F$8,G32)/12,1,PMT(IF(G32=0,'Mortgage 2 Info Calcs'!F$8,G32)/12,('Mortgage 2 Info Calcs'!F$9*12)-C31,-X31,0),-X31,0))&gt;0,(FV(IF(G32=0,'Mortgage 2 Info Calcs'!F$8,G32)/12,1,PMT(IF(G32=0,'Mortgage 2 Info Calcs'!F$8,G32)/12,('Mortgage 2 Info Calcs'!F$9*12)-C31,-X31,0),-X31,0)),0)</f>
        <v>96813.246260181448</v>
      </c>
      <c r="Y32">
        <f>IF(X32&lt;=0,0,(IPMT(IF(G32=0,'Mortgage 2 Info Calcs'!F$8,G32)/12,1,('Mortgage 2 Info Calcs'!F$9*12)-C31,-X31,0)))</f>
        <v>484.86342120232314</v>
      </c>
      <c r="Z32">
        <f>IF(C32&lt;('Mortgage 2 Info Calcs'!F$9*12),SUM(Y$12:Y32),0)</f>
        <v>10343.575691377173</v>
      </c>
      <c r="AA32">
        <v>21</v>
      </c>
      <c r="AB32">
        <f t="shared" si="3"/>
        <v>1.75</v>
      </c>
      <c r="AD32">
        <f>IF('Mortgage 2 Monthly calcs'!AA32&gt;ROUNDUP('Mortgage 2 Info Calcs'!K$11,0),"",'Mortgage 2 Monthly calcs'!AA32)</f>
        <v>21</v>
      </c>
      <c r="AE32">
        <f ca="1">IF(ISTEXT(AD32),"",IF(OFFSET('Mortgage 2 Monthly calcs'!J$12,12*AD31,0)="",0,OFFSET('Mortgage 2 Monthly calcs'!J$12,12*AD31,0)))</f>
        <v>33326.851284578472</v>
      </c>
      <c r="AF32">
        <f ca="1">IF(ISTEXT(AK32),"",SUM(INDIRECT("N"&amp;(12+(12*AD31))):INDIRECT("N"&amp;(23+(12*AD31)))))</f>
        <v>7731.6168178261978</v>
      </c>
      <c r="AG32">
        <f t="shared" ca="1" si="0"/>
        <v>5892.2928614049051</v>
      </c>
      <c r="AH32">
        <f t="shared" ca="1" si="4"/>
        <v>1839.3239564212927</v>
      </c>
      <c r="AI32">
        <f t="shared" ca="1" si="5"/>
        <v>72565.44157682643</v>
      </c>
      <c r="AJ32">
        <f t="shared" ca="1" si="6"/>
        <v>89798.511597522011</v>
      </c>
      <c r="AK32">
        <f t="shared" ca="1" si="7"/>
        <v>27434.558423173567</v>
      </c>
      <c r="AL32">
        <f ca="1">IF(AD32="","",SUM(AF$12:AF32)+'Mortgage 2 Info Calcs'!F$15)</f>
        <v>162363.9531743484</v>
      </c>
      <c r="AM32">
        <f ca="1">IF(AE32="","",IF(AD32&lt;'Mortgage 2 Info Calcs'!F$18,AK32*'Mortgage 2 Info Calcs'!F$17+'Mortgage 2 Info Calcs'!F$19,'Mortgage 2 Info Calcs'!F$19))</f>
        <v>0</v>
      </c>
    </row>
    <row r="33" spans="2:39" ht="11.7" customHeight="1" x14ac:dyDescent="0.25">
      <c r="B33">
        <f t="shared" si="1"/>
        <v>1.8333333333333333</v>
      </c>
      <c r="C33">
        <v>22</v>
      </c>
      <c r="D33" t="str">
        <f>IF('Mortgage 2 Variables'!C29=1,F19+1,"")</f>
        <v/>
      </c>
      <c r="E33" t="str">
        <f t="shared" si="8"/>
        <v/>
      </c>
      <c r="F33" t="str">
        <f>VLOOKUP('Mortgage 2 Variables'!D$17,'Mortgage 2 Variables'!B$8:C$19,2)</f>
        <v>Aug</v>
      </c>
      <c r="G33">
        <f>IF(ISBLANK('Mortgage 2 Monthly Table'!G33),IF(OR(J33=Q33,ISTEXT(W32),ISTEXT('Mortgage 2 Info Calcs'!$K$4)),0,IF(('Mortgage 2 Info Calcs'!F$7*12)&gt;C32,G32,IF(C32='Mortgage 2 Info Calcs'!F$7*12,'Mortgage 2 Info Calcs'!F$8,G32))),'Mortgage 2 Monthly Table'!G33)</f>
        <v>0.06</v>
      </c>
      <c r="H33">
        <f>((PMT(G33/'Mortgage 2 Variables'!E$43,('Mortgage 2 Info Calcs'!F$9*'Mortgage 2 Variables'!E$43)-C32,-J33,0)))</f>
        <v>644.30140148550822</v>
      </c>
      <c r="I33">
        <f>IF(OR(ISERROR(((IPMT(G33/'Mortgage 2 Variables'!E$43,1,'Mortgage 2 Info Calcs'!F$9*'Mortgage 2 Variables'!E$43,-J33+Q33+'Mortgage 2 Info Calcs'!F$24,IF('Mortgage 2 Info Calcs'!F$5="Interest Only",-J33+Q33+'Mortgage 2 Info Calcs'!F$24,0))))),(((IPMT(G33/'Mortgage 2 Variables'!E$43,1,'Mortgage 2 Info Calcs'!F$9*'Mortgage 2 Variables'!E$43,-J$12,-J$12)))=0)),0,((IPMT(G33/'Mortgage 2 Variables'!E$43,1,'Mortgage 2 Info Calcs'!F$9*'Mortgage 2 Variables'!E$43,-J33+Q33+'Mortgage 2 Info Calcs'!F$24,IF('Mortgage 2 Info Calcs'!F$5="Interest Only",-J33+Q33+'Mortgage 2 Info Calcs'!F$24,0)))))</f>
        <v>484.06623130090725</v>
      </c>
      <c r="J33">
        <f>IF(W32&gt;0,IF(ISTEXT('Mortgage 2 Info Calcs'!K$4),"0",IF(ISTEXT(W32),W32,W32+(IF(ISTEXT(K33),0,K33)))),0)</f>
        <v>96813.246260181448</v>
      </c>
      <c r="K33">
        <f>IF(ISBLANK('Mortgage 2 Monthly Table'!L33),0,'Mortgage 2 Monthly Table'!L33)</f>
        <v>0</v>
      </c>
      <c r="L33">
        <f>IF(ISBLANK('Mortgage 2 Monthly Table'!N33),IF('Mortgage 2 Info Calcs'!F$13="Calculated",IF('Mortgage 2 Info Calcs'!F$22="Keep Same",IF('Mortgage 2 Info Calcs'!F$5="Interest Only",IF(OR(I33&gt;L32,J33=""),I33,IF(J33&lt;L32,IF(J33&lt;L32,J33+I33,IF(L32+M32&gt;J33,L32+I33,L32)),IF(L32+M32&gt;J33,L32+I33,L32))),IF(H33&gt;L32,H33,IF(J33&gt;L32,IF(L32+M32&gt;J33,L32+I33,L32),J33+S33))),IF('Mortgage 2 Info Calcs'!F$5="Interest Only",'Mortgage 2 Monthly calcs'!I33,'Mortgage 2 Monthly calcs'!H33)),'Mortgage 2 Monthly calcs'!L32),'Mortgage 2 Monthly Table'!N33)</f>
        <v>644.30140148550856</v>
      </c>
      <c r="M33">
        <f>IF(ISBLANK('Mortgage 2 Monthly Table'!P33),IF(N32&gt;J33,IF(J33&gt;L32,J33-L32,0),IF(OR(OR(W32&lt;0,ISTEXT(W32)),ISTEXT('Mortgage 2 Info Calcs'!$K$4)),"",'Mortgage 2 Info Calcs'!F$21)),'Mortgage 2 Monthly Table'!P33)</f>
        <v>0</v>
      </c>
      <c r="N33">
        <f t="shared" si="2"/>
        <v>644.30140148550856</v>
      </c>
      <c r="O33">
        <f>IF(OR(OR(W32&lt;0,ISTEXT(W32)),ISTEXT('Mortgage 2 Info Calcs'!$K$4)),"",(O32+M33))</f>
        <v>0</v>
      </c>
      <c r="P33">
        <f>IF(ISBLANK('Mortgage 2 Monthly Table'!T33),IF(ISTEXT(J33),0,IF(OR(W32&lt;Q32,AND(W32&lt;0,NOT(ISTEXT(W32))),ISTEXT('Mortgage 2 Info Calcs'!$K$4)),IF(-W32&gt;P32,-W32,W32-Q32),IF(J33="",0,'Mortgage 2 Info Calcs'!F$26))),'Mortgage 2 Monthly Table'!T33)</f>
        <v>0</v>
      </c>
      <c r="Q33">
        <f>IF(OR(OR(W32&lt;0,ISTEXT(W32)),ISTEXT('Mortgage 2 Info Calcs'!$K$4)),"",IF(O33&lt;0,Q32,(Q32+P33)))</f>
        <v>0</v>
      </c>
      <c r="R33">
        <f>IF(OR(ISERROR(L33-S33),ISTEXT('Mortgage 2 Info Calcs'!$K$4)),"",L33-S33+M33)</f>
        <v>160.23517018460132</v>
      </c>
      <c r="S33">
        <f>IF(OR(IF(ISERROR(ROUND((J33-Q33-'Mortgage 2 Info Calcs'!F$24)*(G33/12),2)),0,(J33-O33-Q33-'Mortgage 2 Info Calcs'!F$24)*(G33/12)),,,ISTEXT('Mortgage 2 Info Calcs'!K$4)),IF(((J33-Q33-'Mortgage 2 Info Calcs'!F$24)*(G33/12))&gt;0,((J33-Q33-'Mortgage 2 Info Calcs'!F$24)*(G33/12)),0),0)</f>
        <v>484.06623130090725</v>
      </c>
      <c r="T33">
        <f>IF(OR(ISERROR(SUM(R$12:R33)),(ISTEXT(T32)),(T32=(SUM(R$12:R33)))),"",SUM(R$12:R33))</f>
        <v>3346.9889100031082</v>
      </c>
      <c r="U33">
        <f>SUM(S$12:S33)</f>
        <v>10827.64192267808</v>
      </c>
      <c r="V33">
        <f>IF(OR(J33=Q33,ISTEXT(W32),ISTEXT('Mortgage 2 Info Calcs'!$F$17)),"",IF(('Mortgage 2 Info Calcs'!F$18*12)&gt;C32+1,IF(C32='Mortgage 2 Info Calcs'!F$18*12,0,'Mortgage 2 Info Calcs'!F$19+W33*('Mortgage 2 Info Calcs'!F$17)),'Mortgage 2 Info Calcs'!F$189))</f>
        <v>0</v>
      </c>
      <c r="W33">
        <f>IF(OR(ISERROR(J33-R33-M33),IF(ISERROR((J33-R33-M33)=0),"True",(J33-R33-M33)=0),ISTEXT('Mortgage 2 Info Calcs'!$K$4)),"",IF((J33&gt;(L33+M33)),(FV((G33/'Mortgage 2 Variables'!E$43),1,(L33+M33),-J33+Q33+'Mortgage 2 Info Calcs'!F$24,0))+Q33+'Mortgage 2 Info Calcs'!F$24+IF(I33&gt;0,0,-I33),""))</f>
        <v>96653.011089996842</v>
      </c>
      <c r="X33">
        <f>IF((FV(IF(G33=0,'Mortgage 2 Info Calcs'!F$8,G33)/12,1,PMT(IF(G33=0,'Mortgage 2 Info Calcs'!F$8,G33)/12,('Mortgage 2 Info Calcs'!F$9*12)-C32,-X32,0),-X32,0))&gt;0,(FV(IF(G33=0,'Mortgage 2 Info Calcs'!F$8,G33)/12,1,PMT(IF(G33=0,'Mortgage 2 Info Calcs'!F$8,G33)/12,('Mortgage 2 Info Calcs'!F$9*12)-C32,-X32,0),-X32,0)),0)</f>
        <v>96653.011089996842</v>
      </c>
      <c r="Y33">
        <f>IF(X33&lt;=0,0,(IPMT(IF(G33=0,'Mortgage 2 Info Calcs'!F$8,G33)/12,1,('Mortgage 2 Info Calcs'!F$9*12)-C32,-X32,0)))</f>
        <v>484.06623130090725</v>
      </c>
      <c r="Z33">
        <f>IF(C33&lt;('Mortgage 2 Info Calcs'!F$9*12),SUM(Y$12:Y33),0)</f>
        <v>10827.64192267808</v>
      </c>
      <c r="AA33">
        <v>22</v>
      </c>
      <c r="AB33">
        <f t="shared" si="3"/>
        <v>1.8333333333333333</v>
      </c>
      <c r="AD33">
        <f>IF('Mortgage 2 Monthly calcs'!AA33&gt;ROUNDUP('Mortgage 2 Info Calcs'!K$11,0),"",'Mortgage 2 Monthly calcs'!AA33)</f>
        <v>22</v>
      </c>
      <c r="AE33">
        <f ca="1">IF(ISTEXT(AD33),"",IF(OFFSET('Mortgage 2 Monthly calcs'!J$12,12*AD32,0)="",0,OFFSET('Mortgage 2 Monthly calcs'!J$12,12*AD32,0)))</f>
        <v>27434.558423173567</v>
      </c>
      <c r="AF33">
        <f ca="1">IF(ISTEXT(AK33),"",SUM(INDIRECT("N"&amp;(12+(12*AD32))):INDIRECT("N"&amp;(23+(12*AD32)))))</f>
        <v>7731.6168178262333</v>
      </c>
      <c r="AG33">
        <f t="shared" ca="1" si="0"/>
        <v>6255.7165919611944</v>
      </c>
      <c r="AH33">
        <f t="shared" ca="1" si="4"/>
        <v>1475.9002258650389</v>
      </c>
      <c r="AI33">
        <f t="shared" ca="1" si="5"/>
        <v>78821.158168787631</v>
      </c>
      <c r="AJ33">
        <f t="shared" ca="1" si="6"/>
        <v>91274.411823387054</v>
      </c>
      <c r="AK33">
        <f t="shared" ca="1" si="7"/>
        <v>21178.841831212372</v>
      </c>
      <c r="AL33">
        <f ca="1">IF(AD33="","",SUM(AF$12:AF33)+'Mortgage 2 Info Calcs'!F$15)</f>
        <v>170095.56999217463</v>
      </c>
      <c r="AM33">
        <f ca="1">IF(AE33="","",IF(AD33&lt;'Mortgage 2 Info Calcs'!F$18,AK33*'Mortgage 2 Info Calcs'!F$17+'Mortgage 2 Info Calcs'!F$19,'Mortgage 2 Info Calcs'!F$19))</f>
        <v>0</v>
      </c>
    </row>
    <row r="34" spans="2:39" ht="11.7" customHeight="1" x14ac:dyDescent="0.25">
      <c r="B34">
        <f t="shared" si="1"/>
        <v>1.9166666666666667</v>
      </c>
      <c r="C34">
        <v>23</v>
      </c>
      <c r="D34" t="str">
        <f>IF('Mortgage 2 Variables'!C30=1,F19+1,"")</f>
        <v/>
      </c>
      <c r="E34" t="str">
        <f t="shared" si="8"/>
        <v/>
      </c>
      <c r="F34" t="str">
        <f>VLOOKUP('Mortgage 2 Variables'!D$18,'Mortgage 2 Variables'!B$8:C$19,2)</f>
        <v>Sep</v>
      </c>
      <c r="G34">
        <f>IF(ISBLANK('Mortgage 2 Monthly Table'!G34),IF(OR(J34=Q34,ISTEXT(W33),ISTEXT('Mortgage 2 Info Calcs'!$K$4)),0,IF(('Mortgage 2 Info Calcs'!F$7*12)&gt;C33,G33,IF(C33='Mortgage 2 Info Calcs'!F$7*12,'Mortgage 2 Info Calcs'!F$8,G33))),'Mortgage 2 Monthly Table'!G34)</f>
        <v>0.06</v>
      </c>
      <c r="H34">
        <f>((PMT(G34/'Mortgage 2 Variables'!E$43,('Mortgage 2 Info Calcs'!F$9*'Mortgage 2 Variables'!E$43)-C33,-J34,0)))</f>
        <v>644.30140148550822</v>
      </c>
      <c r="I34">
        <f>IF(OR(ISERROR(((IPMT(G34/'Mortgage 2 Variables'!E$43,1,'Mortgage 2 Info Calcs'!F$9*'Mortgage 2 Variables'!E$43,-J34+Q34+'Mortgage 2 Info Calcs'!F$24,IF('Mortgage 2 Info Calcs'!F$5="Interest Only",-J34+Q34+'Mortgage 2 Info Calcs'!F$24,0))))),(((IPMT(G34/'Mortgage 2 Variables'!E$43,1,'Mortgage 2 Info Calcs'!F$9*'Mortgage 2 Variables'!E$43,-J$12,-J$12)))=0)),0,((IPMT(G34/'Mortgage 2 Variables'!E$43,1,'Mortgage 2 Info Calcs'!F$9*'Mortgage 2 Variables'!E$43,-J34+Q34+'Mortgage 2 Info Calcs'!F$24,IF('Mortgage 2 Info Calcs'!F$5="Interest Only",-J34+Q34+'Mortgage 2 Info Calcs'!F$24,0)))))</f>
        <v>483.26505544998423</v>
      </c>
      <c r="J34">
        <f>IF(W33&gt;0,IF(ISTEXT('Mortgage 2 Info Calcs'!K$4),"0",IF(ISTEXT(W33),W33,W33+(IF(ISTEXT(K34),0,K34)))),0)</f>
        <v>96653.011089996842</v>
      </c>
      <c r="K34">
        <f>IF(ISBLANK('Mortgage 2 Monthly Table'!L34),0,'Mortgage 2 Monthly Table'!L34)</f>
        <v>0</v>
      </c>
      <c r="L34">
        <f>IF(ISBLANK('Mortgage 2 Monthly Table'!N34),IF('Mortgage 2 Info Calcs'!F$13="Calculated",IF('Mortgage 2 Info Calcs'!F$22="Keep Same",IF('Mortgage 2 Info Calcs'!F$5="Interest Only",IF(OR(I34&gt;L33,J34=""),I34,IF(J34&lt;L33,IF(J34&lt;L33,J34+I34,IF(L33+M33&gt;J34,L33+I34,L33)),IF(L33+M33&gt;J34,L33+I34,L33))),IF(H34&gt;L33,H34,IF(J34&gt;L33,IF(L33+M33&gt;J34,L33+I34,L33),J34+S34))),IF('Mortgage 2 Info Calcs'!F$5="Interest Only",'Mortgage 2 Monthly calcs'!I34,'Mortgage 2 Monthly calcs'!H34)),'Mortgage 2 Monthly calcs'!L33),'Mortgage 2 Monthly Table'!N34)</f>
        <v>644.30140148550856</v>
      </c>
      <c r="M34">
        <f>IF(ISBLANK('Mortgage 2 Monthly Table'!P34),IF(N33&gt;J34,IF(J34&gt;L33,J34-L33,0),IF(OR(OR(W33&lt;0,ISTEXT(W33)),ISTEXT('Mortgage 2 Info Calcs'!$K$4)),"",'Mortgage 2 Info Calcs'!F$21)),'Mortgage 2 Monthly Table'!P34)</f>
        <v>0</v>
      </c>
      <c r="N34">
        <f t="shared" si="2"/>
        <v>644.30140148550856</v>
      </c>
      <c r="O34">
        <f>IF(OR(OR(W33&lt;0,ISTEXT(W33)),ISTEXT('Mortgage 2 Info Calcs'!$K$4)),"",(O33+M34))</f>
        <v>0</v>
      </c>
      <c r="P34">
        <f>IF(ISBLANK('Mortgage 2 Monthly Table'!T34),IF(ISTEXT(J34),0,IF(OR(W33&lt;Q33,AND(W33&lt;0,NOT(ISTEXT(W33))),ISTEXT('Mortgage 2 Info Calcs'!$K$4)),IF(-W33&gt;P33,-W33,W33-Q33),IF(J34="",0,'Mortgage 2 Info Calcs'!F$26))),'Mortgage 2 Monthly Table'!T34)</f>
        <v>0</v>
      </c>
      <c r="Q34">
        <f>IF(OR(OR(W33&lt;0,ISTEXT(W33)),ISTEXT('Mortgage 2 Info Calcs'!$K$4)),"",IF(O34&lt;0,Q33,(Q33+P34)))</f>
        <v>0</v>
      </c>
      <c r="R34">
        <f>IF(OR(ISERROR(L34-S34),ISTEXT('Mortgage 2 Info Calcs'!$K$4)),"",L34-S34+M34)</f>
        <v>161.03634603552433</v>
      </c>
      <c r="S34">
        <f>IF(OR(IF(ISERROR(ROUND((J34-Q34-'Mortgage 2 Info Calcs'!F$24)*(G34/12),2)),0,(J34-O34-Q34-'Mortgage 2 Info Calcs'!F$24)*(G34/12)),,,ISTEXT('Mortgage 2 Info Calcs'!K$4)),IF(((J34-Q34-'Mortgage 2 Info Calcs'!F$24)*(G34/12))&gt;0,((J34-Q34-'Mortgage 2 Info Calcs'!F$24)*(G34/12)),0),0)</f>
        <v>483.26505544998423</v>
      </c>
      <c r="T34">
        <f>IF(OR(ISERROR(SUM(R$12:R34)),(ISTEXT(T33)),(T33=(SUM(R$12:R34)))),"",SUM(R$12:R34))</f>
        <v>3508.0252560386325</v>
      </c>
      <c r="U34">
        <f>SUM(S$12:S34)</f>
        <v>11310.906978128065</v>
      </c>
      <c r="V34">
        <f>IF(OR(J34=Q34,ISTEXT(W33),ISTEXT('Mortgage 2 Info Calcs'!$F$17)),"",IF(('Mortgage 2 Info Calcs'!F$18*12)&gt;C33+1,IF(C33='Mortgage 2 Info Calcs'!F$18*12,0,'Mortgage 2 Info Calcs'!F$19+W34*('Mortgage 2 Info Calcs'!F$17)),'Mortgage 2 Info Calcs'!F$189))</f>
        <v>0</v>
      </c>
      <c r="W34">
        <f>IF(OR(ISERROR(J34-R34-M34),IF(ISERROR((J34-R34-M34)=0),"True",(J34-R34-M34)=0),ISTEXT('Mortgage 2 Info Calcs'!$K$4)),"",IF((J34&gt;(L34+M34)),(FV((G34/'Mortgage 2 Variables'!E$43),1,(L34+M34),-J34+Q34+'Mortgage 2 Info Calcs'!F$24,0))+Q34+'Mortgage 2 Info Calcs'!F$24+IF(I34&gt;0,0,-I34),""))</f>
        <v>96491.974743961313</v>
      </c>
      <c r="X34">
        <f>IF((FV(IF(G34=0,'Mortgage 2 Info Calcs'!F$8,G34)/12,1,PMT(IF(G34=0,'Mortgage 2 Info Calcs'!F$8,G34)/12,('Mortgage 2 Info Calcs'!F$9*12)-C33,-X33,0),-X33,0))&gt;0,(FV(IF(G34=0,'Mortgage 2 Info Calcs'!F$8,G34)/12,1,PMT(IF(G34=0,'Mortgage 2 Info Calcs'!F$8,G34)/12,('Mortgage 2 Info Calcs'!F$9*12)-C33,-X33,0),-X33,0)),0)</f>
        <v>96491.974743961313</v>
      </c>
      <c r="Y34">
        <f>IF(X34&lt;=0,0,(IPMT(IF(G34=0,'Mortgage 2 Info Calcs'!F$8,G34)/12,1,('Mortgage 2 Info Calcs'!F$9*12)-C33,-X33,0)))</f>
        <v>483.26505544998423</v>
      </c>
      <c r="Z34">
        <f>IF(C34&lt;('Mortgage 2 Info Calcs'!F$9*12),SUM(Y$12:Y34),0)</f>
        <v>11310.906978128065</v>
      </c>
      <c r="AA34">
        <v>23</v>
      </c>
      <c r="AB34">
        <f t="shared" si="3"/>
        <v>1.9166666666666667</v>
      </c>
      <c r="AD34">
        <f>IF('Mortgage 2 Monthly calcs'!AA34&gt;ROUNDUP('Mortgage 2 Info Calcs'!K$11,0),"",'Mortgage 2 Monthly calcs'!AA34)</f>
        <v>23</v>
      </c>
      <c r="AE34">
        <f ca="1">IF(ISTEXT(AD34),"",OFFSET('Mortgage 2 Monthly calcs'!J$12,12*AD33,0))</f>
        <v>21178.841831212372</v>
      </c>
      <c r="AF34">
        <f ca="1">IF(ISTEXT(AK34),"",SUM(INDIRECT("N"&amp;(12+(12*AD33))):INDIRECT("N"&amp;(23+(12*AD33)))))</f>
        <v>7731.6168178262869</v>
      </c>
      <c r="AG34">
        <f t="shared" ca="1" si="0"/>
        <v>6641.5555029978477</v>
      </c>
      <c r="AH34">
        <f t="shared" ca="1" si="4"/>
        <v>1090.0613148284392</v>
      </c>
      <c r="AI34">
        <f t="shared" ca="1" si="5"/>
        <v>85462.713671785474</v>
      </c>
      <c r="AJ34">
        <f t="shared" ca="1" si="6"/>
        <v>92364.473138215486</v>
      </c>
      <c r="AK34">
        <f t="shared" ca="1" si="7"/>
        <v>14537.286328214524</v>
      </c>
      <c r="AL34">
        <f ca="1">IF(AD34="","",SUM(AF$12:AF34)+'Mortgage 2 Info Calcs'!F$15)</f>
        <v>177827.18681000092</v>
      </c>
      <c r="AM34">
        <f ca="1">IF(AE34="","",IF(AD34&lt;'Mortgage 2 Info Calcs'!F$18,AK34*'Mortgage 2 Info Calcs'!F$17+'Mortgage 2 Info Calcs'!F$19,'Mortgage 2 Info Calcs'!F$19))</f>
        <v>0</v>
      </c>
    </row>
    <row r="35" spans="2:39" ht="11.7" customHeight="1" x14ac:dyDescent="0.25">
      <c r="B35">
        <f t="shared" si="1"/>
        <v>2</v>
      </c>
      <c r="C35">
        <v>24</v>
      </c>
      <c r="D35">
        <f>D23+1</f>
        <v>2</v>
      </c>
      <c r="E35" t="str">
        <f t="shared" si="8"/>
        <v/>
      </c>
      <c r="F35" t="str">
        <f>VLOOKUP('Mortgage 2 Variables'!D$19,'Mortgage 2 Variables'!B$8:C$19,2)</f>
        <v>Oct</v>
      </c>
      <c r="G35">
        <f>IF(ISBLANK('Mortgage 2 Monthly Table'!G35),IF(OR(J35=Q35,ISTEXT(W34),ISTEXT('Mortgage 2 Info Calcs'!$K$4)),0,IF(('Mortgage 2 Info Calcs'!F$7*12)&gt;C34,G34,IF(C34='Mortgage 2 Info Calcs'!F$7*12,'Mortgage 2 Info Calcs'!F$8,G34))),'Mortgage 2 Monthly Table'!G35)</f>
        <v>0.06</v>
      </c>
      <c r="H35">
        <f>((PMT(G35/'Mortgage 2 Variables'!E$43,('Mortgage 2 Info Calcs'!F$9*'Mortgage 2 Variables'!E$43)-C34,-J35,0)))</f>
        <v>644.30140148550811</v>
      </c>
      <c r="I35">
        <f>IF(OR(ISERROR(((IPMT(G35/'Mortgage 2 Variables'!E$43,1,'Mortgage 2 Info Calcs'!F$9*'Mortgage 2 Variables'!E$43,-J35+Q35+'Mortgage 2 Info Calcs'!F$24,IF('Mortgage 2 Info Calcs'!F$5="Interest Only",-J35+Q35+'Mortgage 2 Info Calcs'!F$24,0))))),(((IPMT(G35/'Mortgage 2 Variables'!E$43,1,'Mortgage 2 Info Calcs'!F$9*'Mortgage 2 Variables'!E$43,-J$12,-J$12)))=0)),0,((IPMT(G35/'Mortgage 2 Variables'!E$43,1,'Mortgage 2 Info Calcs'!F$9*'Mortgage 2 Variables'!E$43,-J35+Q35+'Mortgage 2 Info Calcs'!F$24,IF('Mortgage 2 Info Calcs'!F$5="Interest Only",-J35+Q35+'Mortgage 2 Info Calcs'!F$24,0)))))</f>
        <v>482.45987371980658</v>
      </c>
      <c r="J35">
        <f>IF(W34&gt;0,IF(ISTEXT('Mortgage 2 Info Calcs'!K$4),"0",IF(ISTEXT(W34),W34,W34+(IF(ISTEXT(K35),0,K35)))),0)</f>
        <v>96491.974743961313</v>
      </c>
      <c r="K35">
        <f>IF(ISBLANK('Mortgage 2 Monthly Table'!L35),0,'Mortgage 2 Monthly Table'!L35)</f>
        <v>0</v>
      </c>
      <c r="L35">
        <f>IF(ISBLANK('Mortgage 2 Monthly Table'!N35),IF('Mortgage 2 Info Calcs'!F$13="Calculated",IF('Mortgage 2 Info Calcs'!F$22="Keep Same",IF('Mortgage 2 Info Calcs'!F$5="Interest Only",IF(OR(I35&gt;L34,J35=""),I35,IF(J35&lt;L34,IF(J35&lt;L34,J35+I35,IF(L34+M34&gt;J35,L34+I35,L34)),IF(L34+M34&gt;J35,L34+I35,L34))),IF(H35&gt;L34,H35,IF(J35&gt;L34,IF(L34+M34&gt;J35,L34+I35,L34),J35+S35))),IF('Mortgage 2 Info Calcs'!F$5="Interest Only",'Mortgage 2 Monthly calcs'!I35,'Mortgage 2 Monthly calcs'!H35)),'Mortgage 2 Monthly calcs'!L34),'Mortgage 2 Monthly Table'!N35)</f>
        <v>644.30140148550856</v>
      </c>
      <c r="M35">
        <f>IF(ISBLANK('Mortgage 2 Monthly Table'!P35),IF(N34&gt;J35,IF(J35&gt;L34,J35-L34,0),IF(OR(OR(W34&lt;0,ISTEXT(W34)),ISTEXT('Mortgage 2 Info Calcs'!$K$4)),"",'Mortgage 2 Info Calcs'!F$21)),'Mortgage 2 Monthly Table'!P35)</f>
        <v>0</v>
      </c>
      <c r="N35">
        <f t="shared" si="2"/>
        <v>644.30140148550856</v>
      </c>
      <c r="O35">
        <f>IF(OR(OR(W34&lt;0,ISTEXT(W34)),ISTEXT('Mortgage 2 Info Calcs'!$K$4)),"",(O34+M35))</f>
        <v>0</v>
      </c>
      <c r="P35">
        <f>IF(ISBLANK('Mortgage 2 Monthly Table'!T35),IF(ISTEXT(J35),0,IF(OR(W34&lt;Q34,AND(W34&lt;0,NOT(ISTEXT(W34))),ISTEXT('Mortgage 2 Info Calcs'!$K$4)),IF(-W34&gt;P34,-W34,W34-Q34),IF(J35="",0,'Mortgage 2 Info Calcs'!F$26))),'Mortgage 2 Monthly Table'!T35)</f>
        <v>0</v>
      </c>
      <c r="Q35">
        <f>IF(OR(OR(W34&lt;0,ISTEXT(W34)),ISTEXT('Mortgage 2 Info Calcs'!$K$4)),"",IF(O35&lt;0,Q34,(Q34+P35)))</f>
        <v>0</v>
      </c>
      <c r="R35">
        <f>IF(OR(ISERROR(L35-S35),ISTEXT('Mortgage 2 Info Calcs'!$K$4)),"",L35-S35+M35)</f>
        <v>161.84152776570198</v>
      </c>
      <c r="S35">
        <f>IF(OR(IF(ISERROR(ROUND((J35-Q35-'Mortgage 2 Info Calcs'!F$24)*(G35/12),2)),0,(J35-O35-Q35-'Mortgage 2 Info Calcs'!F$24)*(G35/12)),,,ISTEXT('Mortgage 2 Info Calcs'!K$4)),IF(((J35-Q35-'Mortgage 2 Info Calcs'!F$24)*(G35/12))&gt;0,((J35-Q35-'Mortgage 2 Info Calcs'!F$24)*(G35/12)),0),0)</f>
        <v>482.45987371980658</v>
      </c>
      <c r="T35">
        <f>IF(OR(ISERROR(SUM(R$12:R35)),(ISTEXT(T34)),(T34=(SUM(R$12:R35)))),"",SUM(R$12:R35))</f>
        <v>3669.8667838043343</v>
      </c>
      <c r="U35">
        <f>SUM(S$12:S35)</f>
        <v>11793.366851847872</v>
      </c>
      <c r="V35">
        <f>IF(OR(J35=Q35,ISTEXT(W34),ISTEXT('Mortgage 2 Info Calcs'!$F$17)),"",IF(('Mortgage 2 Info Calcs'!F$18*12)&gt;C34+1,IF(C34='Mortgage 2 Info Calcs'!F$18*12,0,'Mortgage 2 Info Calcs'!F$19+W35*('Mortgage 2 Info Calcs'!F$17)),'Mortgage 2 Info Calcs'!F$189))</f>
        <v>0</v>
      </c>
      <c r="W35">
        <f>IF(OR(ISERROR(J35-R35-M35),IF(ISERROR((J35-R35-M35)=0),"True",(J35-R35-M35)=0),ISTEXT('Mortgage 2 Info Calcs'!$K$4)),"",IF((J35&gt;(L35+M35)),(FV((G35/'Mortgage 2 Variables'!E$43),1,(L35+M35),-J35+Q35+'Mortgage 2 Info Calcs'!F$24,0))+Q35+'Mortgage 2 Info Calcs'!F$24+IF(I35&gt;0,0,-I35),""))</f>
        <v>96330.133216195609</v>
      </c>
      <c r="X35">
        <f>IF((FV(IF(G35=0,'Mortgage 2 Info Calcs'!F$8,G35)/12,1,PMT(IF(G35=0,'Mortgage 2 Info Calcs'!F$8,G35)/12,('Mortgage 2 Info Calcs'!F$9*12)-C34,-X34,0),-X34,0))&gt;0,(FV(IF(G35=0,'Mortgage 2 Info Calcs'!F$8,G35)/12,1,PMT(IF(G35=0,'Mortgage 2 Info Calcs'!F$8,G35)/12,('Mortgage 2 Info Calcs'!F$9*12)-C34,-X34,0),-X34,0)),0)</f>
        <v>96330.133216195609</v>
      </c>
      <c r="Y35">
        <f>IF(X35&lt;=0,0,(IPMT(IF(G35=0,'Mortgage 2 Info Calcs'!F$8,G35)/12,1,('Mortgage 2 Info Calcs'!F$9*12)-C34,-X34,0)))</f>
        <v>482.45987371980658</v>
      </c>
      <c r="Z35">
        <f>IF(C35&lt;('Mortgage 2 Info Calcs'!F$9*12),SUM(Y$12:Y35),0)</f>
        <v>11793.366851847872</v>
      </c>
      <c r="AA35">
        <v>24</v>
      </c>
      <c r="AB35">
        <f t="shared" si="3"/>
        <v>2</v>
      </c>
      <c r="AD35">
        <f>IF('Mortgage 2 Monthly calcs'!AA35&gt;ROUNDUP('Mortgage 2 Info Calcs'!K$11,0),"",'Mortgage 2 Monthly calcs'!AA35)</f>
        <v>24</v>
      </c>
      <c r="AE35">
        <f ca="1">IF(ISTEXT(AD35),"",OFFSET('Mortgage 2 Monthly calcs'!J$12,12*AD34,0))</f>
        <v>14537.286328214524</v>
      </c>
      <c r="AF35">
        <f ca="1">IF(ISTEXT(AK35),"",SUM(INDIRECT("N"&amp;(12+(12*AD34))):INDIRECT("N"&amp;(23+(12*AD34)))))</f>
        <v>7731.6168178263752</v>
      </c>
      <c r="AG35">
        <f t="shared" ca="1" si="0"/>
        <v>7051.1921137994614</v>
      </c>
      <c r="AH35">
        <f t="shared" ca="1" si="4"/>
        <v>680.42470402691379</v>
      </c>
      <c r="AI35">
        <f t="shared" ca="1" si="5"/>
        <v>92513.905785584939</v>
      </c>
      <c r="AJ35">
        <f t="shared" ca="1" si="6"/>
        <v>93044.897842242397</v>
      </c>
      <c r="AK35">
        <f t="shared" ca="1" si="7"/>
        <v>7486.0942144150631</v>
      </c>
      <c r="AL35">
        <f ca="1">IF(AD35="","",SUM(AF$12:AF35)+'Mortgage 2 Info Calcs'!F$15)</f>
        <v>185558.80362782729</v>
      </c>
      <c r="AM35">
        <f ca="1">IF(AE35="","",IF(AD35&lt;'Mortgage 2 Info Calcs'!F$18,AK35*'Mortgage 2 Info Calcs'!F$17+'Mortgage 2 Info Calcs'!F$19,'Mortgage 2 Info Calcs'!F$19))</f>
        <v>0</v>
      </c>
    </row>
    <row r="36" spans="2:39" ht="11.7" customHeight="1" x14ac:dyDescent="0.25">
      <c r="B36">
        <f t="shared" si="1"/>
        <v>2.0833333333333335</v>
      </c>
      <c r="C36">
        <v>25</v>
      </c>
      <c r="E36" t="str">
        <f t="shared" si="8"/>
        <v/>
      </c>
      <c r="F36" t="str">
        <f>VLOOKUP('Mortgage 2 Variables'!D$8,'Mortgage 2 Variables'!B$8:C$19,2)</f>
        <v>Nov</v>
      </c>
      <c r="G36">
        <f>IF(ISBLANK('Mortgage 2 Monthly Table'!G36),IF(OR(J36=Q36,ISTEXT(W35),ISTEXT('Mortgage 2 Info Calcs'!$K$4)),0,IF(('Mortgage 2 Info Calcs'!F$7*12)&gt;C35,G35,IF(C35='Mortgage 2 Info Calcs'!F$7*12,'Mortgage 2 Info Calcs'!F$8,G35))),'Mortgage 2 Monthly Table'!G36)</f>
        <v>0.06</v>
      </c>
      <c r="H36">
        <f>((PMT(G36/'Mortgage 2 Variables'!E$43,('Mortgage 2 Info Calcs'!F$9*'Mortgage 2 Variables'!E$43)-C35,-J36,0)))</f>
        <v>644.30140148550799</v>
      </c>
      <c r="I36">
        <f>IF(OR(ISERROR(((IPMT(G36/'Mortgage 2 Variables'!E$43,1,'Mortgage 2 Info Calcs'!F$9*'Mortgage 2 Variables'!E$43,-J36+Q36+'Mortgage 2 Info Calcs'!F$24,IF('Mortgage 2 Info Calcs'!F$5="Interest Only",-J36+Q36+'Mortgage 2 Info Calcs'!F$24,0))))),(((IPMT(G36/'Mortgage 2 Variables'!E$43,1,'Mortgage 2 Info Calcs'!F$9*'Mortgage 2 Variables'!E$43,-J$12,-J$12)))=0)),0,((IPMT(G36/'Mortgage 2 Variables'!E$43,1,'Mortgage 2 Info Calcs'!F$9*'Mortgage 2 Variables'!E$43,-J36+Q36+'Mortgage 2 Info Calcs'!F$24,IF('Mortgage 2 Info Calcs'!F$5="Interest Only",-J36+Q36+'Mortgage 2 Info Calcs'!F$24,0)))))</f>
        <v>481.65066608097806</v>
      </c>
      <c r="J36">
        <f>IF(W35&gt;0,IF(ISTEXT('Mortgage 2 Info Calcs'!K$4),"0",IF(ISTEXT(W35),W35,W35+(IF(ISTEXT(K36),0,K36)))),0)</f>
        <v>96330.133216195609</v>
      </c>
      <c r="K36">
        <f>IF(ISBLANK('Mortgage 2 Monthly Table'!L36),0,'Mortgage 2 Monthly Table'!L36)</f>
        <v>0</v>
      </c>
      <c r="L36">
        <f>IF(ISBLANK('Mortgage 2 Monthly Table'!N36),IF('Mortgage 2 Info Calcs'!F$13="Calculated",IF('Mortgage 2 Info Calcs'!F$22="Keep Same",IF('Mortgage 2 Info Calcs'!F$5="Interest Only",IF(OR(I36&gt;L35,J36=""),I36,IF(J36&lt;L35,IF(J36&lt;L35,J36+I36,IF(L35+M35&gt;J36,L35+I36,L35)),IF(L35+M35&gt;J36,L35+I36,L35))),IF(H36&gt;L35,H36,IF(J36&gt;L35,IF(L35+M35&gt;J36,L35+I36,L35),J36+S36))),IF('Mortgage 2 Info Calcs'!F$5="Interest Only",'Mortgage 2 Monthly calcs'!I36,'Mortgage 2 Monthly calcs'!H36)),'Mortgage 2 Monthly calcs'!L35),'Mortgage 2 Monthly Table'!N36)</f>
        <v>644.30140148550856</v>
      </c>
      <c r="M36">
        <f>IF(ISBLANK('Mortgage 2 Monthly Table'!P36),IF(N35&gt;J36,IF(J36&gt;L35,J36-L35,0),IF(OR(OR(W35&lt;0,ISTEXT(W35)),ISTEXT('Mortgage 2 Info Calcs'!$K$4)),"",'Mortgage 2 Info Calcs'!F$21)),'Mortgage 2 Monthly Table'!P36)</f>
        <v>0</v>
      </c>
      <c r="N36">
        <f t="shared" si="2"/>
        <v>644.30140148550856</v>
      </c>
      <c r="O36">
        <f>IF(OR(OR(W35&lt;0,ISTEXT(W35)),ISTEXT('Mortgage 2 Info Calcs'!$K$4)),"",(O35+M36))</f>
        <v>0</v>
      </c>
      <c r="P36">
        <f>IF(ISBLANK('Mortgage 2 Monthly Table'!T36),IF(ISTEXT(J36),0,IF(OR(W35&lt;Q35,AND(W35&lt;0,NOT(ISTEXT(W35))),ISTEXT('Mortgage 2 Info Calcs'!$K$4)),IF(-W35&gt;P35,-W35,W35-Q35),IF(J36="",0,'Mortgage 2 Info Calcs'!F$26))),'Mortgage 2 Monthly Table'!T36)</f>
        <v>0</v>
      </c>
      <c r="Q36">
        <f>IF(OR(OR(W35&lt;0,ISTEXT(W35)),ISTEXT('Mortgage 2 Info Calcs'!$K$4)),"",IF(O36&lt;0,Q35,(Q35+P36)))</f>
        <v>0</v>
      </c>
      <c r="R36">
        <f>IF(OR(ISERROR(L36-S36),ISTEXT('Mortgage 2 Info Calcs'!$K$4)),"",L36-S36+M36)</f>
        <v>162.65073540453051</v>
      </c>
      <c r="S36">
        <f>IF(OR(IF(ISERROR(ROUND((J36-Q36-'Mortgage 2 Info Calcs'!F$24)*(G36/12),2)),0,(J36-O36-Q36-'Mortgage 2 Info Calcs'!F$24)*(G36/12)),,,ISTEXT('Mortgage 2 Info Calcs'!K$4)),IF(((J36-Q36-'Mortgage 2 Info Calcs'!F$24)*(G36/12))&gt;0,((J36-Q36-'Mortgage 2 Info Calcs'!F$24)*(G36/12)),0),0)</f>
        <v>481.65066608097806</v>
      </c>
      <c r="T36">
        <f>IF(OR(ISERROR(SUM(R$12:R36)),(ISTEXT(T35)),(T35=(SUM(R$12:R36)))),"",SUM(R$12:R36))</f>
        <v>3832.517519208865</v>
      </c>
      <c r="U36">
        <f>SUM(S$12:S36)</f>
        <v>12275.017517928849</v>
      </c>
      <c r="V36">
        <f>IF(OR(J36=Q36,ISTEXT(W35),ISTEXT('Mortgage 2 Info Calcs'!$F$17)),"",IF(('Mortgage 2 Info Calcs'!F$18*12)&gt;C35+1,IF(C35='Mortgage 2 Info Calcs'!F$18*12,0,'Mortgage 2 Info Calcs'!F$19+W36*('Mortgage 2 Info Calcs'!F$17)),'Mortgage 2 Info Calcs'!F$189))</f>
        <v>0</v>
      </c>
      <c r="W36">
        <f>IF(OR(ISERROR(J36-R36-M36),IF(ISERROR((J36-R36-M36)=0),"True",(J36-R36-M36)=0),ISTEXT('Mortgage 2 Info Calcs'!$K$4)),"",IF((J36&gt;(L36+M36)),(FV((G36/'Mortgage 2 Variables'!E$43),1,(L36+M36),-J36+Q36+'Mortgage 2 Info Calcs'!F$24,0))+Q36+'Mortgage 2 Info Calcs'!F$24+IF(I36&gt;0,0,-I36),""))</f>
        <v>96167.482480791077</v>
      </c>
      <c r="X36">
        <f>IF((FV(IF(G36=0,'Mortgage 2 Info Calcs'!F$8,G36)/12,1,PMT(IF(G36=0,'Mortgage 2 Info Calcs'!F$8,G36)/12,('Mortgage 2 Info Calcs'!F$9*12)-C35,-X35,0),-X35,0))&gt;0,(FV(IF(G36=0,'Mortgage 2 Info Calcs'!F$8,G36)/12,1,PMT(IF(G36=0,'Mortgage 2 Info Calcs'!F$8,G36)/12,('Mortgage 2 Info Calcs'!F$9*12)-C35,-X35,0),-X35,0)),0)</f>
        <v>96167.482480791077</v>
      </c>
      <c r="Y36">
        <f>IF(X36&lt;=0,0,(IPMT(IF(G36=0,'Mortgage 2 Info Calcs'!F$8,G36)/12,1,('Mortgage 2 Info Calcs'!F$9*12)-C35,-X35,0)))</f>
        <v>481.65066608097806</v>
      </c>
      <c r="Z36">
        <f>IF(C36&lt;('Mortgage 2 Info Calcs'!F$9*12),SUM(Y$12:Y36),0)</f>
        <v>12275.017517928849</v>
      </c>
      <c r="AA36">
        <v>25</v>
      </c>
      <c r="AB36">
        <f t="shared" si="3"/>
        <v>2.0833333333333335</v>
      </c>
      <c r="AD36">
        <f>IF('Mortgage 2 Monthly calcs'!AA36&gt;ROUNDUP('Mortgage 2 Info Calcs'!K$11,0),"",'Mortgage 2 Monthly calcs'!AA36)</f>
        <v>25</v>
      </c>
      <c r="AE36">
        <f ca="1">IF(ISTEXT(AD36),"",OFFSET('Mortgage 2 Monthly calcs'!J$12,12*AD35,0))</f>
        <v>7486.0942144150631</v>
      </c>
      <c r="AF36">
        <f ca="1">IF(ISTEXT(AK36),"",SUM(INDIRECT("N"&amp;(12+(12*AD35))):INDIRECT("N"&amp;(23+(12*AD35)))))</f>
        <v>7731.6168178265971</v>
      </c>
      <c r="AG36">
        <f t="shared" ca="1" si="0"/>
        <v>7486.0942144150631</v>
      </c>
      <c r="AH36">
        <f t="shared" ca="1" si="4"/>
        <v>245.52260341153396</v>
      </c>
      <c r="AI36">
        <f t="shared" ca="1" si="5"/>
        <v>100000</v>
      </c>
      <c r="AJ36">
        <f t="shared" ca="1" si="6"/>
        <v>93290.42044565393</v>
      </c>
      <c r="AK36">
        <f t="shared" ca="1" si="7"/>
        <v>0</v>
      </c>
      <c r="AL36">
        <f ca="1">IF(AD36="","",SUM(AF$12:AF36)+'Mortgage 2 Info Calcs'!F$15)</f>
        <v>193290.4204456539</v>
      </c>
      <c r="AM36">
        <f ca="1">IF(AE36="","",IF(AD36&lt;'Mortgage 2 Info Calcs'!F$18,AK36*'Mortgage 2 Info Calcs'!F$17+'Mortgage 2 Info Calcs'!F$19,'Mortgage 2 Info Calcs'!F$19))</f>
        <v>0</v>
      </c>
    </row>
    <row r="37" spans="2:39" ht="11.7" customHeight="1" x14ac:dyDescent="0.25">
      <c r="B37">
        <f t="shared" si="1"/>
        <v>2.1666666666666665</v>
      </c>
      <c r="C37">
        <v>26</v>
      </c>
      <c r="E37" t="str">
        <f t="shared" si="8"/>
        <v/>
      </c>
      <c r="F37" t="str">
        <f>VLOOKUP('Mortgage 2 Variables'!D$9,'Mortgage 2 Variables'!B$8:C$19,2)</f>
        <v>Dec</v>
      </c>
      <c r="G37">
        <f>IF(ISBLANK('Mortgage 2 Monthly Table'!G37),IF(OR(J37=Q37,ISTEXT(W36),ISTEXT('Mortgage 2 Info Calcs'!$K$4)),0,IF(('Mortgage 2 Info Calcs'!F$7*12)&gt;C36,G36,IF(C36='Mortgage 2 Info Calcs'!F$7*12,'Mortgage 2 Info Calcs'!F$8,G36))),'Mortgage 2 Monthly Table'!G37)</f>
        <v>0.06</v>
      </c>
      <c r="H37">
        <f>((PMT(G37/'Mortgage 2 Variables'!E$43,('Mortgage 2 Info Calcs'!F$9*'Mortgage 2 Variables'!E$43)-C36,-J37,0)))</f>
        <v>644.30140148550799</v>
      </c>
      <c r="I37">
        <f>IF(OR(ISERROR(((IPMT(G37/'Mortgage 2 Variables'!E$43,1,'Mortgage 2 Info Calcs'!F$9*'Mortgage 2 Variables'!E$43,-J37+Q37+'Mortgage 2 Info Calcs'!F$24,IF('Mortgage 2 Info Calcs'!F$5="Interest Only",-J37+Q37+'Mortgage 2 Info Calcs'!F$24,0))))),(((IPMT(G37/'Mortgage 2 Variables'!E$43,1,'Mortgage 2 Info Calcs'!F$9*'Mortgage 2 Variables'!E$43,-J$12,-J$12)))=0)),0,((IPMT(G37/'Mortgage 2 Variables'!E$43,1,'Mortgage 2 Info Calcs'!F$9*'Mortgage 2 Variables'!E$43,-J37+Q37+'Mortgage 2 Info Calcs'!F$24,IF('Mortgage 2 Info Calcs'!F$5="Interest Only",-J37+Q37+'Mortgage 2 Info Calcs'!F$24,0)))))</f>
        <v>480.8374124039554</v>
      </c>
      <c r="J37">
        <f>IF(W36&gt;0,IF(ISTEXT('Mortgage 2 Info Calcs'!K$4),"0",IF(ISTEXT(W36),W36,W36+(IF(ISTEXT(K37),0,K37)))),0)</f>
        <v>96167.482480791077</v>
      </c>
      <c r="K37">
        <f>IF(ISBLANK('Mortgage 2 Monthly Table'!L37),0,'Mortgage 2 Monthly Table'!L37)</f>
        <v>0</v>
      </c>
      <c r="L37">
        <f>IF(ISBLANK('Mortgage 2 Monthly Table'!N37),IF('Mortgage 2 Info Calcs'!F$13="Calculated",IF('Mortgage 2 Info Calcs'!F$22="Keep Same",IF('Mortgage 2 Info Calcs'!F$5="Interest Only",IF(OR(I37&gt;L36,J37=""),I37,IF(J37&lt;L36,IF(J37&lt;L36,J37+I37,IF(L36+M36&gt;J37,L36+I37,L36)),IF(L36+M36&gt;J37,L36+I37,L36))),IF(H37&gt;L36,H37,IF(J37&gt;L36,IF(L36+M36&gt;J37,L36+I37,L36),J37+S37))),IF('Mortgage 2 Info Calcs'!F$5="Interest Only",'Mortgage 2 Monthly calcs'!I37,'Mortgage 2 Monthly calcs'!H37)),'Mortgage 2 Monthly calcs'!L36),'Mortgage 2 Monthly Table'!N37)</f>
        <v>644.30140148550856</v>
      </c>
      <c r="M37">
        <f>IF(ISBLANK('Mortgage 2 Monthly Table'!P37),IF(N36&gt;J37,IF(J37&gt;L36,J37-L36,0),IF(OR(OR(W36&lt;0,ISTEXT(W36)),ISTEXT('Mortgage 2 Info Calcs'!$K$4)),"",'Mortgage 2 Info Calcs'!F$21)),'Mortgage 2 Monthly Table'!P37)</f>
        <v>0</v>
      </c>
      <c r="N37">
        <f t="shared" si="2"/>
        <v>644.30140148550856</v>
      </c>
      <c r="O37">
        <f>IF(OR(OR(W36&lt;0,ISTEXT(W36)),ISTEXT('Mortgage 2 Info Calcs'!$K$4)),"",(O36+M37))</f>
        <v>0</v>
      </c>
      <c r="P37">
        <f>IF(ISBLANK('Mortgage 2 Monthly Table'!T37),IF(ISTEXT(J37),0,IF(OR(W36&lt;Q36,AND(W36&lt;0,NOT(ISTEXT(W36))),ISTEXT('Mortgage 2 Info Calcs'!$K$4)),IF(-W36&gt;P36,-W36,W36-Q36),IF(J37="",0,'Mortgage 2 Info Calcs'!F$26))),'Mortgage 2 Monthly Table'!T37)</f>
        <v>0</v>
      </c>
      <c r="Q37">
        <f>IF(OR(OR(W36&lt;0,ISTEXT(W36)),ISTEXT('Mortgage 2 Info Calcs'!$K$4)),"",IF(O37&lt;0,Q36,(Q36+P37)))</f>
        <v>0</v>
      </c>
      <c r="R37">
        <f>IF(OR(ISERROR(L37-S37),ISTEXT('Mortgage 2 Info Calcs'!$K$4)),"",L37-S37+M37)</f>
        <v>163.46398908155317</v>
      </c>
      <c r="S37">
        <f>IF(OR(IF(ISERROR(ROUND((J37-Q37-'Mortgage 2 Info Calcs'!F$24)*(G37/12),2)),0,(J37-O37-Q37-'Mortgage 2 Info Calcs'!F$24)*(G37/12)),,,ISTEXT('Mortgage 2 Info Calcs'!K$4)),IF(((J37-Q37-'Mortgage 2 Info Calcs'!F$24)*(G37/12))&gt;0,((J37-Q37-'Mortgage 2 Info Calcs'!F$24)*(G37/12)),0),0)</f>
        <v>480.8374124039554</v>
      </c>
      <c r="T37">
        <f>IF(OR(ISERROR(SUM(R$12:R37)),(ISTEXT(T36)),(T36=(SUM(R$12:R37)))),"",SUM(R$12:R37))</f>
        <v>3995.9815082904183</v>
      </c>
      <c r="U37">
        <f>SUM(S$12:S37)</f>
        <v>12755.854930332804</v>
      </c>
      <c r="V37">
        <f>IF(OR(J37=Q37,ISTEXT(W36),ISTEXT('Mortgage 2 Info Calcs'!$F$17)),"",IF(('Mortgage 2 Info Calcs'!F$18*12)&gt;C36+1,IF(C36='Mortgage 2 Info Calcs'!F$18*12,0,'Mortgage 2 Info Calcs'!F$19+W37*('Mortgage 2 Info Calcs'!F$17)),'Mortgage 2 Info Calcs'!F$189))</f>
        <v>0</v>
      </c>
      <c r="W37">
        <f>IF(OR(ISERROR(J37-R37-M37),IF(ISERROR((J37-R37-M37)=0),"True",(J37-R37-M37)=0),ISTEXT('Mortgage 2 Info Calcs'!$K$4)),"",IF((J37&gt;(L37+M37)),(FV((G37/'Mortgage 2 Variables'!E$43),1,(L37+M37),-J37+Q37+'Mortgage 2 Info Calcs'!F$24,0))+Q37+'Mortgage 2 Info Calcs'!F$24+IF(I37&gt;0,0,-I37),""))</f>
        <v>96004.018491709518</v>
      </c>
      <c r="X37">
        <f>IF((FV(IF(G37=0,'Mortgage 2 Info Calcs'!F$8,G37)/12,1,PMT(IF(G37=0,'Mortgage 2 Info Calcs'!F$8,G37)/12,('Mortgage 2 Info Calcs'!F$9*12)-C36,-X36,0),-X36,0))&gt;0,(FV(IF(G37=0,'Mortgage 2 Info Calcs'!F$8,G37)/12,1,PMT(IF(G37=0,'Mortgage 2 Info Calcs'!F$8,G37)/12,('Mortgage 2 Info Calcs'!F$9*12)-C36,-X36,0),-X36,0)),0)</f>
        <v>96004.018491709518</v>
      </c>
      <c r="Y37">
        <f>IF(X37&lt;=0,0,(IPMT(IF(G37=0,'Mortgage 2 Info Calcs'!F$8,G37)/12,1,('Mortgage 2 Info Calcs'!F$9*12)-C36,-X36,0)))</f>
        <v>480.8374124039554</v>
      </c>
      <c r="Z37">
        <f>IF(C37&lt;('Mortgage 2 Info Calcs'!F$9*12),SUM(Y$12:Y37),0)</f>
        <v>12755.854930332804</v>
      </c>
      <c r="AA37">
        <v>26</v>
      </c>
      <c r="AB37">
        <f t="shared" si="3"/>
        <v>2.1666666666666665</v>
      </c>
      <c r="AD37" t="str">
        <f>IF('Mortgage 2 Monthly calcs'!AA37&gt;ROUNDUP('Mortgage 2 Info Calcs'!K$11,0),"",'Mortgage 2 Monthly calcs'!AA37)</f>
        <v/>
      </c>
      <c r="AE37" t="str">
        <f ca="1">IF(ISTEXT(AD37),"",OFFSET('Mortgage 2 Monthly calcs'!J$12,12*AD36,0))</f>
        <v/>
      </c>
      <c r="AF37" t="str">
        <f ca="1">IF(ISTEXT(AK37),"",SUM(INDIRECT("N"&amp;(12+(12*AD36))):INDIRECT("N"&amp;(23+(12*AD36)))))</f>
        <v/>
      </c>
      <c r="AG37" t="str">
        <f t="shared" si="0"/>
        <v/>
      </c>
      <c r="AH37" t="str">
        <f t="shared" si="4"/>
        <v/>
      </c>
      <c r="AI37" t="str">
        <f t="shared" si="5"/>
        <v/>
      </c>
      <c r="AJ37" t="str">
        <f t="shared" si="6"/>
        <v/>
      </c>
      <c r="AK37" t="str">
        <f t="shared" si="7"/>
        <v/>
      </c>
      <c r="AL37" t="str">
        <f>IF(AD37="","",SUM(AF$12:AF37)+'Mortgage 2 Info Calcs'!F$15)</f>
        <v/>
      </c>
      <c r="AM37" t="str">
        <f ca="1">IF(AE37="","",IF(AD37&lt;'Mortgage 2 Info Calcs'!F$18,AK37*'Mortgage 2 Info Calcs'!F$17+'Mortgage 2 Info Calcs'!F$19,'Mortgage 2 Info Calcs'!F$19))</f>
        <v/>
      </c>
    </row>
    <row r="38" spans="2:39" ht="11.7" customHeight="1" x14ac:dyDescent="0.25">
      <c r="B38">
        <f t="shared" si="1"/>
        <v>2.25</v>
      </c>
      <c r="C38">
        <v>27</v>
      </c>
      <c r="E38">
        <f t="shared" si="8"/>
        <v>2012</v>
      </c>
      <c r="F38" t="str">
        <f>VLOOKUP('Mortgage 2 Variables'!D$10,'Mortgage 2 Variables'!B$8:C$19,2)</f>
        <v>Jan</v>
      </c>
      <c r="G38">
        <f>IF(ISBLANK('Mortgage 2 Monthly Table'!G38),IF(OR(J38=Q38,ISTEXT(W37),ISTEXT('Mortgage 2 Info Calcs'!$K$4)),0,IF(('Mortgage 2 Info Calcs'!F$7*12)&gt;C37,G37,IF(C37='Mortgage 2 Info Calcs'!F$7*12,'Mortgage 2 Info Calcs'!F$8,G37))),'Mortgage 2 Monthly Table'!G38)</f>
        <v>0.06</v>
      </c>
      <c r="H38">
        <f>((PMT(G38/'Mortgage 2 Variables'!E$43,('Mortgage 2 Info Calcs'!F$9*'Mortgage 2 Variables'!E$43)-C37,-J38,0)))</f>
        <v>644.30140148550799</v>
      </c>
      <c r="I38">
        <f>IF(OR(ISERROR(((IPMT(G38/'Mortgage 2 Variables'!E$43,1,'Mortgage 2 Info Calcs'!F$9*'Mortgage 2 Variables'!E$43,-J38+Q38+'Mortgage 2 Info Calcs'!F$24,IF('Mortgage 2 Info Calcs'!F$5="Interest Only",-J38+Q38+'Mortgage 2 Info Calcs'!F$24,0))))),(((IPMT(G38/'Mortgage 2 Variables'!E$43,1,'Mortgage 2 Info Calcs'!F$9*'Mortgage 2 Variables'!E$43,-J$12,-J$12)))=0)),0,((IPMT(G38/'Mortgage 2 Variables'!E$43,1,'Mortgage 2 Info Calcs'!F$9*'Mortgage 2 Variables'!E$43,-J38+Q38+'Mortgage 2 Info Calcs'!F$24,IF('Mortgage 2 Info Calcs'!F$5="Interest Only",-J38+Q38+'Mortgage 2 Info Calcs'!F$24,0)))))</f>
        <v>480.02009245854759</v>
      </c>
      <c r="J38">
        <f>IF(W37&gt;0,IF(ISTEXT('Mortgage 2 Info Calcs'!K$4),"0",IF(ISTEXT(W37),W37,W37+(IF(ISTEXT(K38),0,K38)))),0)</f>
        <v>96004.018491709518</v>
      </c>
      <c r="K38">
        <f>IF(ISBLANK('Mortgage 2 Monthly Table'!L38),0,'Mortgage 2 Monthly Table'!L38)</f>
        <v>0</v>
      </c>
      <c r="L38">
        <f>IF(ISBLANK('Mortgage 2 Monthly Table'!N38),IF('Mortgage 2 Info Calcs'!F$13="Calculated",IF('Mortgage 2 Info Calcs'!F$22="Keep Same",IF('Mortgage 2 Info Calcs'!F$5="Interest Only",IF(OR(I38&gt;L37,J38=""),I38,IF(J38&lt;L37,IF(J38&lt;L37,J38+I38,IF(L37+M37&gt;J38,L37+I38,L37)),IF(L37+M37&gt;J38,L37+I38,L37))),IF(H38&gt;L37,H38,IF(J38&gt;L37,IF(L37+M37&gt;J38,L37+I38,L37),J38+S38))),IF('Mortgage 2 Info Calcs'!F$5="Interest Only",'Mortgage 2 Monthly calcs'!I38,'Mortgage 2 Monthly calcs'!H38)),'Mortgage 2 Monthly calcs'!L37),'Mortgage 2 Monthly Table'!N38)</f>
        <v>644.30140148550856</v>
      </c>
      <c r="M38">
        <f>IF(ISBLANK('Mortgage 2 Monthly Table'!P38),IF(N37&gt;J38,IF(J38&gt;L37,J38-L37,0),IF(OR(OR(W37&lt;0,ISTEXT(W37)),ISTEXT('Mortgage 2 Info Calcs'!$K$4)),"",'Mortgage 2 Info Calcs'!F$21)),'Mortgage 2 Monthly Table'!P38)</f>
        <v>0</v>
      </c>
      <c r="N38">
        <f t="shared" si="2"/>
        <v>644.30140148550856</v>
      </c>
      <c r="O38">
        <f>IF(OR(OR(W37&lt;0,ISTEXT(W37)),ISTEXT('Mortgage 2 Info Calcs'!$K$4)),"",(O37+M38))</f>
        <v>0</v>
      </c>
      <c r="P38">
        <f>IF(ISBLANK('Mortgage 2 Monthly Table'!T38),IF(ISTEXT(J38),0,IF(OR(W37&lt;Q37,AND(W37&lt;0,NOT(ISTEXT(W37))),ISTEXT('Mortgage 2 Info Calcs'!$K$4)),IF(-W37&gt;P37,-W37,W37-Q37),IF(J38="",0,'Mortgage 2 Info Calcs'!F$26))),'Mortgage 2 Monthly Table'!T38)</f>
        <v>0</v>
      </c>
      <c r="Q38">
        <f>IF(OR(OR(W37&lt;0,ISTEXT(W37)),ISTEXT('Mortgage 2 Info Calcs'!$K$4)),"",IF(O38&lt;0,Q37,(Q37+P38)))</f>
        <v>0</v>
      </c>
      <c r="R38">
        <f>IF(OR(ISERROR(L38-S38),ISTEXT('Mortgage 2 Info Calcs'!$K$4)),"",L38-S38+M38)</f>
        <v>164.28130902696097</v>
      </c>
      <c r="S38">
        <f>IF(OR(IF(ISERROR(ROUND((J38-Q38-'Mortgage 2 Info Calcs'!F$24)*(G38/12),2)),0,(J38-O38-Q38-'Mortgage 2 Info Calcs'!F$24)*(G38/12)),,,ISTEXT('Mortgage 2 Info Calcs'!K$4)),IF(((J38-Q38-'Mortgage 2 Info Calcs'!F$24)*(G38/12))&gt;0,((J38-Q38-'Mortgage 2 Info Calcs'!F$24)*(G38/12)),0),0)</f>
        <v>480.02009245854759</v>
      </c>
      <c r="T38">
        <f>IF(OR(ISERROR(SUM(R$12:R38)),(ISTEXT(T37)),(T37=(SUM(R$12:R38)))),"",SUM(R$12:R38))</f>
        <v>4160.2628173173789</v>
      </c>
      <c r="U38">
        <f>SUM(S$12:S38)</f>
        <v>13235.875022791352</v>
      </c>
      <c r="V38">
        <f>IF(OR(J38=Q38,ISTEXT(W37),ISTEXT('Mortgage 2 Info Calcs'!$F$17)),"",IF(('Mortgage 2 Info Calcs'!F$18*12)&gt;C37+1,IF(C37='Mortgage 2 Info Calcs'!F$18*12,0,'Mortgage 2 Info Calcs'!F$19+W38*('Mortgage 2 Info Calcs'!F$17)),'Mortgage 2 Info Calcs'!F$189))</f>
        <v>0</v>
      </c>
      <c r="W38">
        <f>IF(OR(ISERROR(J38-R38-M38),IF(ISERROR((J38-R38-M38)=0),"True",(J38-R38-M38)=0),ISTEXT('Mortgage 2 Info Calcs'!$K$4)),"",IF((J38&gt;(L38+M38)),(FV((G38/'Mortgage 2 Variables'!E$43),1,(L38+M38),-J38+Q38+'Mortgage 2 Info Calcs'!F$24,0))+Q38+'Mortgage 2 Info Calcs'!F$24+IF(I38&gt;0,0,-I38),""))</f>
        <v>95839.737182682555</v>
      </c>
      <c r="X38">
        <f>IF((FV(IF(G38=0,'Mortgage 2 Info Calcs'!F$8,G38)/12,1,PMT(IF(G38=0,'Mortgage 2 Info Calcs'!F$8,G38)/12,('Mortgage 2 Info Calcs'!F$9*12)-C37,-X37,0),-X37,0))&gt;0,(FV(IF(G38=0,'Mortgage 2 Info Calcs'!F$8,G38)/12,1,PMT(IF(G38=0,'Mortgage 2 Info Calcs'!F$8,G38)/12,('Mortgage 2 Info Calcs'!F$9*12)-C37,-X37,0),-X37,0)),0)</f>
        <v>95839.737182682555</v>
      </c>
      <c r="Y38">
        <f>IF(X38&lt;=0,0,(IPMT(IF(G38=0,'Mortgage 2 Info Calcs'!F$8,G38)/12,1,('Mortgage 2 Info Calcs'!F$9*12)-C37,-X37,0)))</f>
        <v>480.02009245854759</v>
      </c>
      <c r="Z38">
        <f>IF(C38&lt;('Mortgage 2 Info Calcs'!F$9*12),SUM(Y$12:Y38),0)</f>
        <v>13235.875022791352</v>
      </c>
      <c r="AA38">
        <v>27</v>
      </c>
      <c r="AB38">
        <f t="shared" si="3"/>
        <v>2.25</v>
      </c>
      <c r="AD38" t="str">
        <f>IF('Mortgage 2 Monthly calcs'!AA38&gt;ROUNDUP('Mortgage 2 Info Calcs'!K$11,0),"",'Mortgage 2 Monthly calcs'!AA38)</f>
        <v/>
      </c>
      <c r="AE38" t="str">
        <f ca="1">IF(ISTEXT(AD38),"",OFFSET('Mortgage 2 Monthly calcs'!J$12,12*AD37,0))</f>
        <v/>
      </c>
      <c r="AF38" t="str">
        <f ca="1">IF(ISTEXT(AK38),"",SUM(INDIRECT("N"&amp;(12+(12*AD37))):INDIRECT("N"&amp;(23+(12*AD37)))))</f>
        <v/>
      </c>
      <c r="AG38" t="str">
        <f t="shared" si="0"/>
        <v/>
      </c>
      <c r="AH38" t="str">
        <f t="shared" si="4"/>
        <v/>
      </c>
      <c r="AI38" t="str">
        <f t="shared" si="5"/>
        <v/>
      </c>
      <c r="AJ38" t="str">
        <f t="shared" si="6"/>
        <v/>
      </c>
      <c r="AK38" t="str">
        <f t="shared" si="7"/>
        <v/>
      </c>
      <c r="AL38" t="str">
        <f>IF(AD38="","",SUM(AF$12:AF38)+'Mortgage 2 Info Calcs'!F$15)</f>
        <v/>
      </c>
      <c r="AM38" t="str">
        <f ca="1">IF(AE38="","",IF(AD38&lt;'Mortgage 2 Info Calcs'!F$18,AK38*'Mortgage 2 Info Calcs'!F$17+'Mortgage 2 Info Calcs'!F$19,'Mortgage 2 Info Calcs'!F$19))</f>
        <v/>
      </c>
    </row>
    <row r="39" spans="2:39" ht="11.7" customHeight="1" x14ac:dyDescent="0.25">
      <c r="B39">
        <f t="shared" si="1"/>
        <v>2.3333333333333335</v>
      </c>
      <c r="C39">
        <v>28</v>
      </c>
      <c r="E39" t="str">
        <f t="shared" si="8"/>
        <v/>
      </c>
      <c r="F39" t="str">
        <f>VLOOKUP('Mortgage 2 Variables'!D$11,'Mortgage 2 Variables'!B$8:C$19,2)</f>
        <v>Feb</v>
      </c>
      <c r="G39">
        <f>IF(ISBLANK('Mortgage 2 Monthly Table'!G39),IF(OR(J39=Q39,ISTEXT(W38),ISTEXT('Mortgage 2 Info Calcs'!$K$4)),0,IF(('Mortgage 2 Info Calcs'!F$7*12)&gt;C38,G38,IF(C38='Mortgage 2 Info Calcs'!F$7*12,'Mortgage 2 Info Calcs'!F$8,G38))),'Mortgage 2 Monthly Table'!G39)</f>
        <v>0.06</v>
      </c>
      <c r="H39">
        <f>((PMT(G39/'Mortgage 2 Variables'!E$43,('Mortgage 2 Info Calcs'!F$9*'Mortgage 2 Variables'!E$43)-C38,-J39,0)))</f>
        <v>644.30140148550799</v>
      </c>
      <c r="I39">
        <f>IF(OR(ISERROR(((IPMT(G39/'Mortgage 2 Variables'!E$43,1,'Mortgage 2 Info Calcs'!F$9*'Mortgage 2 Variables'!E$43,-J39+Q39+'Mortgage 2 Info Calcs'!F$24,IF('Mortgage 2 Info Calcs'!F$5="Interest Only",-J39+Q39+'Mortgage 2 Info Calcs'!F$24,0))))),(((IPMT(G39/'Mortgage 2 Variables'!E$43,1,'Mortgage 2 Info Calcs'!F$9*'Mortgage 2 Variables'!E$43,-J$12,-J$12)))=0)),0,((IPMT(G39/'Mortgage 2 Variables'!E$43,1,'Mortgage 2 Info Calcs'!F$9*'Mortgage 2 Variables'!E$43,-J39+Q39+'Mortgage 2 Info Calcs'!F$24,IF('Mortgage 2 Info Calcs'!F$5="Interest Only",-J39+Q39+'Mortgage 2 Info Calcs'!F$24,0)))))</f>
        <v>479.19868591341276</v>
      </c>
      <c r="J39">
        <f>IF(W38&gt;0,IF(ISTEXT('Mortgage 2 Info Calcs'!K$4),"0",IF(ISTEXT(W38),W38,W38+(IF(ISTEXT(K39),0,K39)))),0)</f>
        <v>95839.737182682555</v>
      </c>
      <c r="K39">
        <f>IF(ISBLANK('Mortgage 2 Monthly Table'!L39),0,'Mortgage 2 Monthly Table'!L39)</f>
        <v>0</v>
      </c>
      <c r="L39">
        <f>IF(ISBLANK('Mortgage 2 Monthly Table'!N39),IF('Mortgage 2 Info Calcs'!F$13="Calculated",IF('Mortgage 2 Info Calcs'!F$22="Keep Same",IF('Mortgage 2 Info Calcs'!F$5="Interest Only",IF(OR(I39&gt;L38,J39=""),I39,IF(J39&lt;L38,IF(J39&lt;L38,J39+I39,IF(L38+M38&gt;J39,L38+I39,L38)),IF(L38+M38&gt;J39,L38+I39,L38))),IF(H39&gt;L38,H39,IF(J39&gt;L38,IF(L38+M38&gt;J39,L38+I39,L38),J39+S39))),IF('Mortgage 2 Info Calcs'!F$5="Interest Only",'Mortgage 2 Monthly calcs'!I39,'Mortgage 2 Monthly calcs'!H39)),'Mortgage 2 Monthly calcs'!L38),'Mortgage 2 Monthly Table'!N39)</f>
        <v>644.30140148550856</v>
      </c>
      <c r="M39">
        <f>IF(ISBLANK('Mortgage 2 Monthly Table'!P39),IF(N38&gt;J39,IF(J39&gt;L38,J39-L38,0),IF(OR(OR(W38&lt;0,ISTEXT(W38)),ISTEXT('Mortgage 2 Info Calcs'!$K$4)),"",'Mortgage 2 Info Calcs'!F$21)),'Mortgage 2 Monthly Table'!P39)</f>
        <v>0</v>
      </c>
      <c r="N39">
        <f t="shared" si="2"/>
        <v>644.30140148550856</v>
      </c>
      <c r="O39">
        <f>IF(OR(OR(W38&lt;0,ISTEXT(W38)),ISTEXT('Mortgage 2 Info Calcs'!$K$4)),"",(O38+M39))</f>
        <v>0</v>
      </c>
      <c r="P39">
        <f>IF(ISBLANK('Mortgage 2 Monthly Table'!T39),IF(ISTEXT(J39),0,IF(OR(W38&lt;Q38,AND(W38&lt;0,NOT(ISTEXT(W38))),ISTEXT('Mortgage 2 Info Calcs'!$K$4)),IF(-W38&gt;P38,-W38,W38-Q38),IF(J39="",0,'Mortgage 2 Info Calcs'!F$26))),'Mortgage 2 Monthly Table'!T39)</f>
        <v>0</v>
      </c>
      <c r="Q39">
        <f>IF(OR(OR(W38&lt;0,ISTEXT(W38)),ISTEXT('Mortgage 2 Info Calcs'!$K$4)),"",IF(O39&lt;0,Q38,(Q38+P39)))</f>
        <v>0</v>
      </c>
      <c r="R39">
        <f>IF(OR(ISERROR(L39-S39),ISTEXT('Mortgage 2 Info Calcs'!$K$4)),"",L39-S39+M39)</f>
        <v>165.1027155720958</v>
      </c>
      <c r="S39">
        <f>IF(OR(IF(ISERROR(ROUND((J39-Q39-'Mortgage 2 Info Calcs'!F$24)*(G39/12),2)),0,(J39-O39-Q39-'Mortgage 2 Info Calcs'!F$24)*(G39/12)),,,ISTEXT('Mortgage 2 Info Calcs'!K$4)),IF(((J39-Q39-'Mortgage 2 Info Calcs'!F$24)*(G39/12))&gt;0,((J39-Q39-'Mortgage 2 Info Calcs'!F$24)*(G39/12)),0),0)</f>
        <v>479.19868591341276</v>
      </c>
      <c r="T39">
        <f>IF(OR(ISERROR(SUM(R$12:R39)),(ISTEXT(T38)),(T38=(SUM(R$12:R39)))),"",SUM(R$12:R39))</f>
        <v>4325.3655328894747</v>
      </c>
      <c r="U39">
        <f>SUM(S$12:S39)</f>
        <v>13715.073708704764</v>
      </c>
      <c r="V39">
        <f>IF(OR(J39=Q39,ISTEXT(W38),ISTEXT('Mortgage 2 Info Calcs'!$F$17)),"",IF(('Mortgage 2 Info Calcs'!F$18*12)&gt;C38+1,IF(C38='Mortgage 2 Info Calcs'!F$18*12,0,'Mortgage 2 Info Calcs'!F$19+W39*('Mortgage 2 Info Calcs'!F$17)),'Mortgage 2 Info Calcs'!F$189))</f>
        <v>0</v>
      </c>
      <c r="W39">
        <f>IF(OR(ISERROR(J39-R39-M39),IF(ISERROR((J39-R39-M39)=0),"True",(J39-R39-M39)=0),ISTEXT('Mortgage 2 Info Calcs'!$K$4)),"",IF((J39&gt;(L39+M39)),(FV((G39/'Mortgage 2 Variables'!E$43),1,(L39+M39),-J39+Q39+'Mortgage 2 Info Calcs'!F$24,0))+Q39+'Mortgage 2 Info Calcs'!F$24+IF(I39&gt;0,0,-I39),""))</f>
        <v>95674.63446711046</v>
      </c>
      <c r="X39">
        <f>IF((FV(IF(G39=0,'Mortgage 2 Info Calcs'!F$8,G39)/12,1,PMT(IF(G39=0,'Mortgage 2 Info Calcs'!F$8,G39)/12,('Mortgage 2 Info Calcs'!F$9*12)-C38,-X38,0),-X38,0))&gt;0,(FV(IF(G39=0,'Mortgage 2 Info Calcs'!F$8,G39)/12,1,PMT(IF(G39=0,'Mortgage 2 Info Calcs'!F$8,G39)/12,('Mortgage 2 Info Calcs'!F$9*12)-C38,-X38,0),-X38,0)),0)</f>
        <v>95674.63446711046</v>
      </c>
      <c r="Y39">
        <f>IF(X39&lt;=0,0,(IPMT(IF(G39=0,'Mortgage 2 Info Calcs'!F$8,G39)/12,1,('Mortgage 2 Info Calcs'!F$9*12)-C38,-X38,0)))</f>
        <v>479.19868591341276</v>
      </c>
      <c r="Z39">
        <f>IF(C39&lt;('Mortgage 2 Info Calcs'!F$9*12),SUM(Y$12:Y39),0)</f>
        <v>13715.073708704764</v>
      </c>
      <c r="AA39">
        <v>28</v>
      </c>
      <c r="AB39">
        <f t="shared" si="3"/>
        <v>2.3333333333333335</v>
      </c>
      <c r="AD39" t="str">
        <f>IF('Mortgage 2 Monthly calcs'!AA39&gt;ROUNDUP('Mortgage 2 Info Calcs'!K$11,0),"",'Mortgage 2 Monthly calcs'!AA39)</f>
        <v/>
      </c>
      <c r="AE39" t="str">
        <f ca="1">IF(ISTEXT(AD39),"",OFFSET('Mortgage 2 Monthly calcs'!J$12,12*AD38,0))</f>
        <v/>
      </c>
      <c r="AF39" t="str">
        <f ca="1">IF(ISTEXT(AK39),"",SUM(INDIRECT("N"&amp;(12+(12*AD38))):INDIRECT("N"&amp;(23+(12*AD38)))))</f>
        <v/>
      </c>
      <c r="AG39" t="str">
        <f t="shared" si="0"/>
        <v/>
      </c>
      <c r="AH39" t="str">
        <f t="shared" si="4"/>
        <v/>
      </c>
      <c r="AI39" t="str">
        <f t="shared" si="5"/>
        <v/>
      </c>
      <c r="AJ39" t="str">
        <f t="shared" si="6"/>
        <v/>
      </c>
      <c r="AK39" t="str">
        <f t="shared" si="7"/>
        <v/>
      </c>
      <c r="AL39" t="str">
        <f>IF(AD39="","",SUM(AF$12:AF39)+'Mortgage 2 Info Calcs'!F$15)</f>
        <v/>
      </c>
      <c r="AM39" t="str">
        <f ca="1">IF(AE39="","",IF(AD39&lt;'Mortgage 2 Info Calcs'!F$18,AK39*'Mortgage 2 Info Calcs'!F$17+'Mortgage 2 Info Calcs'!F$19,'Mortgage 2 Info Calcs'!F$19))</f>
        <v/>
      </c>
    </row>
    <row r="40" spans="2:39" ht="11.7" customHeight="1" x14ac:dyDescent="0.25">
      <c r="B40">
        <f t="shared" si="1"/>
        <v>2.4166666666666665</v>
      </c>
      <c r="C40">
        <v>29</v>
      </c>
      <c r="E40" t="str">
        <f t="shared" si="8"/>
        <v/>
      </c>
      <c r="F40" t="str">
        <f>VLOOKUP('Mortgage 2 Variables'!D$12,'Mortgage 2 Variables'!B$8:C$19,2)</f>
        <v>Mar</v>
      </c>
      <c r="G40">
        <f>IF(ISBLANK('Mortgage 2 Monthly Table'!G40),IF(OR(J40=Q40,ISTEXT(W39),ISTEXT('Mortgage 2 Info Calcs'!$K$4)),0,IF(('Mortgage 2 Info Calcs'!F$7*12)&gt;C39,G39,IF(C39='Mortgage 2 Info Calcs'!F$7*12,'Mortgage 2 Info Calcs'!F$8,G39))),'Mortgage 2 Monthly Table'!G40)</f>
        <v>0.06</v>
      </c>
      <c r="H40">
        <f>((PMT(G40/'Mortgage 2 Variables'!E$43,('Mortgage 2 Info Calcs'!F$9*'Mortgage 2 Variables'!E$43)-C39,-J40,0)))</f>
        <v>644.30140148550799</v>
      </c>
      <c r="I40">
        <f>IF(OR(ISERROR(((IPMT(G40/'Mortgage 2 Variables'!E$43,1,'Mortgage 2 Info Calcs'!F$9*'Mortgage 2 Variables'!E$43,-J40+Q40+'Mortgage 2 Info Calcs'!F$24,IF('Mortgage 2 Info Calcs'!F$5="Interest Only",-J40+Q40+'Mortgage 2 Info Calcs'!F$24,0))))),(((IPMT(G40/'Mortgage 2 Variables'!E$43,1,'Mortgage 2 Info Calcs'!F$9*'Mortgage 2 Variables'!E$43,-J$12,-J$12)))=0)),0,((IPMT(G40/'Mortgage 2 Variables'!E$43,1,'Mortgage 2 Info Calcs'!F$9*'Mortgage 2 Variables'!E$43,-J40+Q40+'Mortgage 2 Info Calcs'!F$24,IF('Mortgage 2 Info Calcs'!F$5="Interest Only",-J40+Q40+'Mortgage 2 Info Calcs'!F$24,0)))))</f>
        <v>478.37317233555228</v>
      </c>
      <c r="J40">
        <f>IF(W39&gt;0,IF(ISTEXT('Mortgage 2 Info Calcs'!K$4),"0",IF(ISTEXT(W39),W39,W39+(IF(ISTEXT(K40),0,K40)))),0)</f>
        <v>95674.63446711046</v>
      </c>
      <c r="K40">
        <f>IF(ISBLANK('Mortgage 2 Monthly Table'!L40),0,'Mortgage 2 Monthly Table'!L40)</f>
        <v>0</v>
      </c>
      <c r="L40">
        <f>IF(ISBLANK('Mortgage 2 Monthly Table'!N40),IF('Mortgage 2 Info Calcs'!F$13="Calculated",IF('Mortgage 2 Info Calcs'!F$22="Keep Same",IF('Mortgage 2 Info Calcs'!F$5="Interest Only",IF(OR(I40&gt;L39,J40=""),I40,IF(J40&lt;L39,IF(J40&lt;L39,J40+I40,IF(L39+M39&gt;J40,L39+I40,L39)),IF(L39+M39&gt;J40,L39+I40,L39))),IF(H40&gt;L39,H40,IF(J40&gt;L39,IF(L39+M39&gt;J40,L39+I40,L39),J40+S40))),IF('Mortgage 2 Info Calcs'!F$5="Interest Only",'Mortgage 2 Monthly calcs'!I40,'Mortgage 2 Monthly calcs'!H40)),'Mortgage 2 Monthly calcs'!L39),'Mortgage 2 Monthly Table'!N40)</f>
        <v>644.30140148550856</v>
      </c>
      <c r="M40">
        <f>IF(ISBLANK('Mortgage 2 Monthly Table'!P40),IF(N39&gt;J40,IF(J40&gt;L39,J40-L39,0),IF(OR(OR(W39&lt;0,ISTEXT(W39)),ISTEXT('Mortgage 2 Info Calcs'!$K$4)),"",'Mortgage 2 Info Calcs'!F$21)),'Mortgage 2 Monthly Table'!P40)</f>
        <v>0</v>
      </c>
      <c r="N40">
        <f t="shared" si="2"/>
        <v>644.30140148550856</v>
      </c>
      <c r="O40">
        <f>IF(OR(OR(W39&lt;0,ISTEXT(W39)),ISTEXT('Mortgage 2 Info Calcs'!$K$4)),"",(O39+M40))</f>
        <v>0</v>
      </c>
      <c r="P40">
        <f>IF(ISBLANK('Mortgage 2 Monthly Table'!T40),IF(ISTEXT(J40),0,IF(OR(W39&lt;Q39,AND(W39&lt;0,NOT(ISTEXT(W39))),ISTEXT('Mortgage 2 Info Calcs'!$K$4)),IF(-W39&gt;P39,-W39,W39-Q39),IF(J40="",0,'Mortgage 2 Info Calcs'!F$26))),'Mortgage 2 Monthly Table'!T40)</f>
        <v>0</v>
      </c>
      <c r="Q40">
        <f>IF(OR(OR(W39&lt;0,ISTEXT(W39)),ISTEXT('Mortgage 2 Info Calcs'!$K$4)),"",IF(O40&lt;0,Q39,(Q39+P40)))</f>
        <v>0</v>
      </c>
      <c r="R40">
        <f>IF(OR(ISERROR(L40-S40),ISTEXT('Mortgage 2 Info Calcs'!$K$4)),"",L40-S40+M40)</f>
        <v>165.92822914995628</v>
      </c>
      <c r="S40">
        <f>IF(OR(IF(ISERROR(ROUND((J40-Q40-'Mortgage 2 Info Calcs'!F$24)*(G40/12),2)),0,(J40-O40-Q40-'Mortgage 2 Info Calcs'!F$24)*(G40/12)),,,ISTEXT('Mortgage 2 Info Calcs'!K$4)),IF(((J40-Q40-'Mortgage 2 Info Calcs'!F$24)*(G40/12))&gt;0,((J40-Q40-'Mortgage 2 Info Calcs'!F$24)*(G40/12)),0),0)</f>
        <v>478.37317233555228</v>
      </c>
      <c r="T40">
        <f>IF(OR(ISERROR(SUM(R$12:R40)),(ISTEXT(T39)),(T39=(SUM(R$12:R40)))),"",SUM(R$12:R40))</f>
        <v>4491.2937620394314</v>
      </c>
      <c r="U40">
        <f>SUM(S$12:S40)</f>
        <v>14193.446881040316</v>
      </c>
      <c r="V40">
        <f>IF(OR(J40=Q40,ISTEXT(W39),ISTEXT('Mortgage 2 Info Calcs'!$F$17)),"",IF(('Mortgage 2 Info Calcs'!F$18*12)&gt;C39+1,IF(C39='Mortgage 2 Info Calcs'!F$18*12,0,'Mortgage 2 Info Calcs'!F$19+W40*('Mortgage 2 Info Calcs'!F$17)),'Mortgage 2 Info Calcs'!F$189))</f>
        <v>0</v>
      </c>
      <c r="W40">
        <f>IF(OR(ISERROR(J40-R40-M40),IF(ISERROR((J40-R40-M40)=0),"True",(J40-R40-M40)=0),ISTEXT('Mortgage 2 Info Calcs'!$K$4)),"",IF((J40&gt;(L40+M40)),(FV((G40/'Mortgage 2 Variables'!E$43),1,(L40+M40),-J40+Q40+'Mortgage 2 Info Calcs'!F$24,0))+Q40+'Mortgage 2 Info Calcs'!F$24+IF(I40&gt;0,0,-I40),""))</f>
        <v>95508.706237960505</v>
      </c>
      <c r="X40">
        <f>IF((FV(IF(G40=0,'Mortgage 2 Info Calcs'!F$8,G40)/12,1,PMT(IF(G40=0,'Mortgage 2 Info Calcs'!F$8,G40)/12,('Mortgage 2 Info Calcs'!F$9*12)-C39,-X39,0),-X39,0))&gt;0,(FV(IF(G40=0,'Mortgage 2 Info Calcs'!F$8,G40)/12,1,PMT(IF(G40=0,'Mortgage 2 Info Calcs'!F$8,G40)/12,('Mortgage 2 Info Calcs'!F$9*12)-C39,-X39,0),-X39,0)),0)</f>
        <v>95508.706237960505</v>
      </c>
      <c r="Y40">
        <f>IF(X40&lt;=0,0,(IPMT(IF(G40=0,'Mortgage 2 Info Calcs'!F$8,G40)/12,1,('Mortgage 2 Info Calcs'!F$9*12)-C39,-X39,0)))</f>
        <v>478.37317233555228</v>
      </c>
      <c r="Z40">
        <f>IF(C40&lt;('Mortgage 2 Info Calcs'!F$9*12),SUM(Y$12:Y40),0)</f>
        <v>14193.446881040316</v>
      </c>
      <c r="AA40">
        <v>29</v>
      </c>
      <c r="AB40">
        <f t="shared" si="3"/>
        <v>2.4166666666666665</v>
      </c>
      <c r="AD40" t="str">
        <f>IF('Mortgage 2 Monthly calcs'!AA40&gt;ROUNDUP('Mortgage 2 Info Calcs'!K$11,0),"",'Mortgage 2 Monthly calcs'!AA40)</f>
        <v/>
      </c>
      <c r="AE40" t="str">
        <f ca="1">IF(ISTEXT(AD40),"",OFFSET('Mortgage 2 Monthly calcs'!J$12,12*AD39,0))</f>
        <v/>
      </c>
      <c r="AF40" t="str">
        <f ca="1">IF(ISTEXT(AK40),"",SUM(INDIRECT("N"&amp;(12+(12*AD39))):INDIRECT("N"&amp;(23+(12*AD39)))))</f>
        <v/>
      </c>
      <c r="AG40" t="str">
        <f t="shared" si="0"/>
        <v/>
      </c>
      <c r="AH40" t="str">
        <f t="shared" si="4"/>
        <v/>
      </c>
      <c r="AI40" t="str">
        <f t="shared" si="5"/>
        <v/>
      </c>
      <c r="AJ40" t="str">
        <f t="shared" si="6"/>
        <v/>
      </c>
      <c r="AK40" t="str">
        <f t="shared" si="7"/>
        <v/>
      </c>
      <c r="AL40" t="str">
        <f>IF(AD40="","",SUM(AF$12:AF40)+'Mortgage 2 Info Calcs'!F$15)</f>
        <v/>
      </c>
      <c r="AM40" t="str">
        <f ca="1">IF(AE40="","",IF(AD40&lt;'Mortgage 2 Info Calcs'!F$18,AK40*'Mortgage 2 Info Calcs'!F$17+'Mortgage 2 Info Calcs'!F$19,'Mortgage 2 Info Calcs'!F$19))</f>
        <v/>
      </c>
    </row>
    <row r="41" spans="2:39" ht="11.7" customHeight="1" x14ac:dyDescent="0.25">
      <c r="B41">
        <f t="shared" si="1"/>
        <v>2.5</v>
      </c>
      <c r="C41">
        <v>30</v>
      </c>
      <c r="E41" t="str">
        <f t="shared" si="8"/>
        <v/>
      </c>
      <c r="F41" t="str">
        <f>VLOOKUP('Mortgage 2 Variables'!D$13,'Mortgage 2 Variables'!B$8:C$19,2)</f>
        <v>Apr</v>
      </c>
      <c r="G41">
        <f>IF(ISBLANK('Mortgage 2 Monthly Table'!G41),IF(OR(J41=Q41,ISTEXT(W40),ISTEXT('Mortgage 2 Info Calcs'!$K$4)),0,IF(('Mortgage 2 Info Calcs'!F$7*12)&gt;C40,G40,IF(C40='Mortgage 2 Info Calcs'!F$7*12,'Mortgage 2 Info Calcs'!F$8,G40))),'Mortgage 2 Monthly Table'!G41)</f>
        <v>0.06</v>
      </c>
      <c r="H41">
        <f>((PMT(G41/'Mortgage 2 Variables'!E$43,('Mortgage 2 Info Calcs'!F$9*'Mortgage 2 Variables'!E$43)-C40,-J41,0)))</f>
        <v>644.30140148550799</v>
      </c>
      <c r="I41">
        <f>IF(OR(ISERROR(((IPMT(G41/'Mortgage 2 Variables'!E$43,1,'Mortgage 2 Info Calcs'!F$9*'Mortgage 2 Variables'!E$43,-J41+Q41+'Mortgage 2 Info Calcs'!F$24,IF('Mortgage 2 Info Calcs'!F$5="Interest Only",-J41+Q41+'Mortgage 2 Info Calcs'!F$24,0))))),(((IPMT(G41/'Mortgage 2 Variables'!E$43,1,'Mortgage 2 Info Calcs'!F$9*'Mortgage 2 Variables'!E$43,-J$12,-J$12)))=0)),0,((IPMT(G41/'Mortgage 2 Variables'!E$43,1,'Mortgage 2 Info Calcs'!F$9*'Mortgage 2 Variables'!E$43,-J41+Q41+'Mortgage 2 Info Calcs'!F$24,IF('Mortgage 2 Info Calcs'!F$5="Interest Only",-J41+Q41+'Mortgage 2 Info Calcs'!F$24,0)))))</f>
        <v>477.54353118980254</v>
      </c>
      <c r="J41">
        <f>IF(W40&gt;0,IF(ISTEXT('Mortgage 2 Info Calcs'!K$4),"0",IF(ISTEXT(W40),W40,W40+(IF(ISTEXT(K41),0,K41)))),0)</f>
        <v>95508.706237960505</v>
      </c>
      <c r="K41">
        <f>IF(ISBLANK('Mortgage 2 Monthly Table'!L41),0,'Mortgage 2 Monthly Table'!L41)</f>
        <v>0</v>
      </c>
      <c r="L41">
        <f>IF(ISBLANK('Mortgage 2 Monthly Table'!N41),IF('Mortgage 2 Info Calcs'!F$13="Calculated",IF('Mortgage 2 Info Calcs'!F$22="Keep Same",IF('Mortgage 2 Info Calcs'!F$5="Interest Only",IF(OR(I41&gt;L40,J41=""),I41,IF(J41&lt;L40,IF(J41&lt;L40,J41+I41,IF(L40+M40&gt;J41,L40+I41,L40)),IF(L40+M40&gt;J41,L40+I41,L40))),IF(H41&gt;L40,H41,IF(J41&gt;L40,IF(L40+M40&gt;J41,L40+I41,L40),J41+S41))),IF('Mortgage 2 Info Calcs'!F$5="Interest Only",'Mortgage 2 Monthly calcs'!I41,'Mortgage 2 Monthly calcs'!H41)),'Mortgage 2 Monthly calcs'!L40),'Mortgage 2 Monthly Table'!N41)</f>
        <v>644.30140148550856</v>
      </c>
      <c r="M41">
        <f>IF(ISBLANK('Mortgage 2 Monthly Table'!P41),IF(N40&gt;J41,IF(J41&gt;L40,J41-L40,0),IF(OR(OR(W40&lt;0,ISTEXT(W40)),ISTEXT('Mortgage 2 Info Calcs'!$K$4)),"",'Mortgage 2 Info Calcs'!F$21)),'Mortgage 2 Monthly Table'!P41)</f>
        <v>0</v>
      </c>
      <c r="N41">
        <f t="shared" si="2"/>
        <v>644.30140148550856</v>
      </c>
      <c r="O41">
        <f>IF(OR(OR(W40&lt;0,ISTEXT(W40)),ISTEXT('Mortgage 2 Info Calcs'!$K$4)),"",(O40+M41))</f>
        <v>0</v>
      </c>
      <c r="P41">
        <f>IF(ISBLANK('Mortgage 2 Monthly Table'!T41),IF(ISTEXT(J41),0,IF(OR(W40&lt;Q40,AND(W40&lt;0,NOT(ISTEXT(W40))),ISTEXT('Mortgage 2 Info Calcs'!$K$4)),IF(-W40&gt;P40,-W40,W40-Q40),IF(J41="",0,'Mortgage 2 Info Calcs'!F$26))),'Mortgage 2 Monthly Table'!T41)</f>
        <v>0</v>
      </c>
      <c r="Q41">
        <f>IF(OR(OR(W40&lt;0,ISTEXT(W40)),ISTEXT('Mortgage 2 Info Calcs'!$K$4)),"",IF(O41&lt;0,Q40,(Q40+P41)))</f>
        <v>0</v>
      </c>
      <c r="R41">
        <f>IF(OR(ISERROR(L41-S41),ISTEXT('Mortgage 2 Info Calcs'!$K$4)),"",L41-S41+M41)</f>
        <v>166.75787029570603</v>
      </c>
      <c r="S41">
        <f>IF(OR(IF(ISERROR(ROUND((J41-Q41-'Mortgage 2 Info Calcs'!F$24)*(G41/12),2)),0,(J41-O41-Q41-'Mortgage 2 Info Calcs'!F$24)*(G41/12)),,,ISTEXT('Mortgage 2 Info Calcs'!K$4)),IF(((J41-Q41-'Mortgage 2 Info Calcs'!F$24)*(G41/12))&gt;0,((J41-Q41-'Mortgage 2 Info Calcs'!F$24)*(G41/12)),0),0)</f>
        <v>477.54353118980254</v>
      </c>
      <c r="T41">
        <f>IF(OR(ISERROR(SUM(R$12:R41)),(ISTEXT(T40)),(T40=(SUM(R$12:R41)))),"",SUM(R$12:R41))</f>
        <v>4658.0516323351376</v>
      </c>
      <c r="U41">
        <f>SUM(S$12:S41)</f>
        <v>14670.990412230118</v>
      </c>
      <c r="V41">
        <f>IF(OR(J41=Q41,ISTEXT(W40),ISTEXT('Mortgage 2 Info Calcs'!$F$17)),"",IF(('Mortgage 2 Info Calcs'!F$18*12)&gt;C40+1,IF(C40='Mortgage 2 Info Calcs'!F$18*12,0,'Mortgage 2 Info Calcs'!F$19+W41*('Mortgage 2 Info Calcs'!F$17)),'Mortgage 2 Info Calcs'!F$189))</f>
        <v>0</v>
      </c>
      <c r="W41">
        <f>IF(OR(ISERROR(J41-R41-M41),IF(ISERROR((J41-R41-M41)=0),"True",(J41-R41-M41)=0),ISTEXT('Mortgage 2 Info Calcs'!$K$4)),"",IF((J41&gt;(L41+M41)),(FV((G41/'Mortgage 2 Variables'!E$43),1,(L41+M41),-J41+Q41+'Mortgage 2 Info Calcs'!F$24,0))+Q41+'Mortgage 2 Info Calcs'!F$24+IF(I41&gt;0,0,-I41),""))</f>
        <v>95341.948367664794</v>
      </c>
      <c r="X41">
        <f>IF((FV(IF(G41=0,'Mortgage 2 Info Calcs'!F$8,G41)/12,1,PMT(IF(G41=0,'Mortgage 2 Info Calcs'!F$8,G41)/12,('Mortgage 2 Info Calcs'!F$9*12)-C40,-X40,0),-X40,0))&gt;0,(FV(IF(G41=0,'Mortgage 2 Info Calcs'!F$8,G41)/12,1,PMT(IF(G41=0,'Mortgage 2 Info Calcs'!F$8,G41)/12,('Mortgage 2 Info Calcs'!F$9*12)-C40,-X40,0),-X40,0)),0)</f>
        <v>95341.948367664794</v>
      </c>
      <c r="Y41">
        <f>IF(X41&lt;=0,0,(IPMT(IF(G41=0,'Mortgage 2 Info Calcs'!F$8,G41)/12,1,('Mortgage 2 Info Calcs'!F$9*12)-C40,-X40,0)))</f>
        <v>477.54353118980254</v>
      </c>
      <c r="Z41">
        <f>IF(C41&lt;('Mortgage 2 Info Calcs'!F$9*12),SUM(Y$12:Y41),0)</f>
        <v>14670.990412230118</v>
      </c>
      <c r="AA41">
        <v>30</v>
      </c>
      <c r="AB41">
        <f t="shared" si="3"/>
        <v>2.5</v>
      </c>
      <c r="AD41" t="str">
        <f>IF('Mortgage 2 Monthly calcs'!AA41&gt;ROUNDUP('Mortgage 2 Info Calcs'!K$11,0),"",'Mortgage 2 Monthly calcs'!AA41)</f>
        <v/>
      </c>
      <c r="AE41" t="str">
        <f ca="1">IF(ISTEXT(AD41),"",OFFSET('Mortgage 2 Monthly calcs'!J$12,12*AD40,0))</f>
        <v/>
      </c>
      <c r="AF41" t="str">
        <f ca="1">IF(ISTEXT(AK41),"",SUM(INDIRECT("N"&amp;(12+(12*AD40))):INDIRECT("N"&amp;(23+(12*AD40)))))</f>
        <v/>
      </c>
      <c r="AG41" t="str">
        <f t="shared" si="0"/>
        <v/>
      </c>
      <c r="AH41" t="str">
        <f t="shared" si="4"/>
        <v/>
      </c>
      <c r="AI41" t="str">
        <f t="shared" si="5"/>
        <v/>
      </c>
      <c r="AJ41" t="str">
        <f t="shared" si="6"/>
        <v/>
      </c>
      <c r="AK41" t="str">
        <f t="shared" si="7"/>
        <v/>
      </c>
      <c r="AL41" t="str">
        <f>IF(AD41="","",SUM(AF$12:AF41)+'Mortgage 2 Info Calcs'!F$15)</f>
        <v/>
      </c>
      <c r="AM41" t="str">
        <f ca="1">IF(AE41="","",IF(AD41&lt;'Mortgage 2 Info Calcs'!F$18,AK41*'Mortgage 2 Info Calcs'!F$17+'Mortgage 2 Info Calcs'!F$19,'Mortgage 2 Info Calcs'!F$19))</f>
        <v/>
      </c>
    </row>
    <row r="42" spans="2:39" ht="11.7" customHeight="1" x14ac:dyDescent="0.25">
      <c r="B42">
        <f t="shared" si="1"/>
        <v>2.5833333333333335</v>
      </c>
      <c r="C42">
        <v>31</v>
      </c>
      <c r="E42" t="str">
        <f t="shared" si="8"/>
        <v/>
      </c>
      <c r="F42" t="str">
        <f>VLOOKUP('Mortgage 2 Variables'!D$14,'Mortgage 2 Variables'!B$8:C$19,2)</f>
        <v>May</v>
      </c>
      <c r="G42">
        <f>IF(ISBLANK('Mortgage 2 Monthly Table'!G42),IF(OR(J42=Q42,ISTEXT(W41),ISTEXT('Mortgage 2 Info Calcs'!$K$4)),0,IF(('Mortgage 2 Info Calcs'!F$7*12)&gt;C41,G41,IF(C41='Mortgage 2 Info Calcs'!F$7*12,'Mortgage 2 Info Calcs'!F$8,G41))),'Mortgage 2 Monthly Table'!G42)</f>
        <v>0.06</v>
      </c>
      <c r="H42">
        <f>((PMT(G42/'Mortgage 2 Variables'!E$43,('Mortgage 2 Info Calcs'!F$9*'Mortgage 2 Variables'!E$43)-C41,-J42,0)))</f>
        <v>644.30140148550799</v>
      </c>
      <c r="I42">
        <f>IF(OR(ISERROR(((IPMT(G42/'Mortgage 2 Variables'!E$43,1,'Mortgage 2 Info Calcs'!F$9*'Mortgage 2 Variables'!E$43,-J42+Q42+'Mortgage 2 Info Calcs'!F$24,IF('Mortgage 2 Info Calcs'!F$5="Interest Only",-J42+Q42+'Mortgage 2 Info Calcs'!F$24,0))))),(((IPMT(G42/'Mortgage 2 Variables'!E$43,1,'Mortgage 2 Info Calcs'!F$9*'Mortgage 2 Variables'!E$43,-J$12,-J$12)))=0)),0,((IPMT(G42/'Mortgage 2 Variables'!E$43,1,'Mortgage 2 Info Calcs'!F$9*'Mortgage 2 Variables'!E$43,-J42+Q42+'Mortgage 2 Info Calcs'!F$24,IF('Mortgage 2 Info Calcs'!F$5="Interest Only",-J42+Q42+'Mortgage 2 Info Calcs'!F$24,0)))))</f>
        <v>476.70974183832396</v>
      </c>
      <c r="J42">
        <f>IF(W41&gt;0,IF(ISTEXT('Mortgage 2 Info Calcs'!K$4),"0",IF(ISTEXT(W41),W41,W41+(IF(ISTEXT(K42),0,K42)))),0)</f>
        <v>95341.948367664794</v>
      </c>
      <c r="K42">
        <f>IF(ISBLANK('Mortgage 2 Monthly Table'!L42),0,'Mortgage 2 Monthly Table'!L42)</f>
        <v>0</v>
      </c>
      <c r="L42">
        <f>IF(ISBLANK('Mortgage 2 Monthly Table'!N42),IF('Mortgage 2 Info Calcs'!F$13="Calculated",IF('Mortgage 2 Info Calcs'!F$22="Keep Same",IF('Mortgage 2 Info Calcs'!F$5="Interest Only",IF(OR(I42&gt;L41,J42=""),I42,IF(J42&lt;L41,IF(J42&lt;L41,J42+I42,IF(L41+M41&gt;J42,L41+I42,L41)),IF(L41+M41&gt;J42,L41+I42,L41))),IF(H42&gt;L41,H42,IF(J42&gt;L41,IF(L41+M41&gt;J42,L41+I42,L41),J42+S42))),IF('Mortgage 2 Info Calcs'!F$5="Interest Only",'Mortgage 2 Monthly calcs'!I42,'Mortgage 2 Monthly calcs'!H42)),'Mortgage 2 Monthly calcs'!L41),'Mortgage 2 Monthly Table'!N42)</f>
        <v>644.30140148550856</v>
      </c>
      <c r="M42">
        <f>IF(ISBLANK('Mortgage 2 Monthly Table'!P42),IF(N41&gt;J42,IF(J42&gt;L41,J42-L41,0),IF(OR(OR(W41&lt;0,ISTEXT(W41)),ISTEXT('Mortgage 2 Info Calcs'!$K$4)),"",'Mortgage 2 Info Calcs'!F$21)),'Mortgage 2 Monthly Table'!P42)</f>
        <v>0</v>
      </c>
      <c r="N42">
        <f t="shared" si="2"/>
        <v>644.30140148550856</v>
      </c>
      <c r="O42">
        <f>IF(OR(OR(W41&lt;0,ISTEXT(W41)),ISTEXT('Mortgage 2 Info Calcs'!$K$4)),"",(O41+M42))</f>
        <v>0</v>
      </c>
      <c r="P42">
        <f>IF(ISBLANK('Mortgage 2 Monthly Table'!T42),IF(ISTEXT(J42),0,IF(OR(W41&lt;Q41,AND(W41&lt;0,NOT(ISTEXT(W41))),ISTEXT('Mortgage 2 Info Calcs'!$K$4)),IF(-W41&gt;P41,-W41,W41-Q41),IF(J42="",0,'Mortgage 2 Info Calcs'!F$26))),'Mortgage 2 Monthly Table'!T42)</f>
        <v>0</v>
      </c>
      <c r="Q42">
        <f>IF(OR(OR(W41&lt;0,ISTEXT(W41)),ISTEXT('Mortgage 2 Info Calcs'!$K$4)),"",IF(O42&lt;0,Q41,(Q41+P42)))</f>
        <v>0</v>
      </c>
      <c r="R42">
        <f>IF(OR(ISERROR(L42-S42),ISTEXT('Mortgage 2 Info Calcs'!$K$4)),"",L42-S42+M42)</f>
        <v>167.5916596471846</v>
      </c>
      <c r="S42">
        <f>IF(OR(IF(ISERROR(ROUND((J42-Q42-'Mortgage 2 Info Calcs'!F$24)*(G42/12),2)),0,(J42-O42-Q42-'Mortgage 2 Info Calcs'!F$24)*(G42/12)),,,ISTEXT('Mortgage 2 Info Calcs'!K$4)),IF(((J42-Q42-'Mortgage 2 Info Calcs'!F$24)*(G42/12))&gt;0,((J42-Q42-'Mortgage 2 Info Calcs'!F$24)*(G42/12)),0),0)</f>
        <v>476.70974183832396</v>
      </c>
      <c r="T42">
        <f>IF(OR(ISERROR(SUM(R$12:R42)),(ISTEXT(T41)),(T41=(SUM(R$12:R42)))),"",SUM(R$12:R42))</f>
        <v>4825.6432919823219</v>
      </c>
      <c r="U42">
        <f>SUM(S$12:S42)</f>
        <v>15147.700154068441</v>
      </c>
      <c r="V42">
        <f>IF(OR(J42=Q42,ISTEXT(W41),ISTEXT('Mortgage 2 Info Calcs'!$F$17)),"",IF(('Mortgage 2 Info Calcs'!F$18*12)&gt;C41+1,IF(C41='Mortgage 2 Info Calcs'!F$18*12,0,'Mortgage 2 Info Calcs'!F$19+W42*('Mortgage 2 Info Calcs'!F$17)),'Mortgage 2 Info Calcs'!F$189))</f>
        <v>0</v>
      </c>
      <c r="W42">
        <f>IF(OR(ISERROR(J42-R42-M42),IF(ISERROR((J42-R42-M42)=0),"True",(J42-R42-M42)=0),ISTEXT('Mortgage 2 Info Calcs'!$K$4)),"",IF((J42&gt;(L42+M42)),(FV((G42/'Mortgage 2 Variables'!E$43),1,(L42+M42),-J42+Q42+'Mortgage 2 Info Calcs'!F$24,0))+Q42+'Mortgage 2 Info Calcs'!F$24+IF(I42&gt;0,0,-I42),""))</f>
        <v>95174.356708017614</v>
      </c>
      <c r="X42">
        <f>IF((FV(IF(G42=0,'Mortgage 2 Info Calcs'!F$8,G42)/12,1,PMT(IF(G42=0,'Mortgage 2 Info Calcs'!F$8,G42)/12,('Mortgage 2 Info Calcs'!F$9*12)-C41,-X41,0),-X41,0))&gt;0,(FV(IF(G42=0,'Mortgage 2 Info Calcs'!F$8,G42)/12,1,PMT(IF(G42=0,'Mortgage 2 Info Calcs'!F$8,G42)/12,('Mortgage 2 Info Calcs'!F$9*12)-C41,-X41,0),-X41,0)),0)</f>
        <v>95174.356708017614</v>
      </c>
      <c r="Y42">
        <f>IF(X42&lt;=0,0,(IPMT(IF(G42=0,'Mortgage 2 Info Calcs'!F$8,G42)/12,1,('Mortgage 2 Info Calcs'!F$9*12)-C41,-X41,0)))</f>
        <v>476.70974183832396</v>
      </c>
      <c r="Z42">
        <f>IF(C42&lt;('Mortgage 2 Info Calcs'!F$9*12),SUM(Y$12:Y42),0)</f>
        <v>15147.700154068441</v>
      </c>
      <c r="AA42">
        <v>31</v>
      </c>
      <c r="AB42">
        <f t="shared" si="3"/>
        <v>2.5833333333333335</v>
      </c>
      <c r="AD42" t="str">
        <f>IF('Mortgage 2 Monthly calcs'!AA42&gt;ROUNDUP('Mortgage 2 Info Calcs'!K$11,0),"",'Mortgage 2 Monthly calcs'!AA42)</f>
        <v/>
      </c>
      <c r="AE42" t="str">
        <f ca="1">IF(ISTEXT(AD42),"",OFFSET('Mortgage 2 Monthly calcs'!J$12,12*AD41,0))</f>
        <v/>
      </c>
      <c r="AF42" t="str">
        <f ca="1">IF(ISTEXT(AK42),"",SUM(INDIRECT("N"&amp;(12+(12*AD41))):INDIRECT("N"&amp;(23+(12*AD41)))))</f>
        <v/>
      </c>
      <c r="AG42" t="str">
        <f t="shared" si="0"/>
        <v/>
      </c>
      <c r="AH42" t="str">
        <f t="shared" si="4"/>
        <v/>
      </c>
      <c r="AI42" t="str">
        <f t="shared" si="5"/>
        <v/>
      </c>
      <c r="AJ42" t="str">
        <f t="shared" si="6"/>
        <v/>
      </c>
      <c r="AK42" t="str">
        <f t="shared" si="7"/>
        <v/>
      </c>
      <c r="AL42" t="str">
        <f>IF(AD42="","",SUM(AF$12:AF42)+'Mortgage 2 Info Calcs'!F$15)</f>
        <v/>
      </c>
      <c r="AM42" t="str">
        <f ca="1">IF(AE42="","",IF(AD42&lt;'Mortgage 2 Info Calcs'!F$18,AK42*'Mortgage 2 Info Calcs'!F$17+'Mortgage 2 Info Calcs'!F$19,'Mortgage 2 Info Calcs'!F$19))</f>
        <v/>
      </c>
    </row>
    <row r="43" spans="2:39" ht="11.7" customHeight="1" x14ac:dyDescent="0.25">
      <c r="B43">
        <f t="shared" si="1"/>
        <v>2.6666666666666665</v>
      </c>
      <c r="C43">
        <v>32</v>
      </c>
      <c r="E43" t="str">
        <f t="shared" si="8"/>
        <v/>
      </c>
      <c r="F43" t="str">
        <f>VLOOKUP('Mortgage 2 Variables'!D$15,'Mortgage 2 Variables'!B$8:C$19,2)</f>
        <v>Jun</v>
      </c>
      <c r="G43">
        <f>IF(ISBLANK('Mortgage 2 Monthly Table'!G43),IF(OR(J43=Q43,ISTEXT(W42),ISTEXT('Mortgage 2 Info Calcs'!$K$4)),0,IF(('Mortgage 2 Info Calcs'!F$7*12)&gt;C42,G42,IF(C42='Mortgage 2 Info Calcs'!F$7*12,'Mortgage 2 Info Calcs'!F$8,G42))),'Mortgage 2 Monthly Table'!G43)</f>
        <v>0.06</v>
      </c>
      <c r="H43">
        <f>((PMT(G43/'Mortgage 2 Variables'!E$43,('Mortgage 2 Info Calcs'!F$9*'Mortgage 2 Variables'!E$43)-C42,-J43,0)))</f>
        <v>644.30140148550799</v>
      </c>
      <c r="I43">
        <f>IF(OR(ISERROR(((IPMT(G43/'Mortgage 2 Variables'!E$43,1,'Mortgage 2 Info Calcs'!F$9*'Mortgage 2 Variables'!E$43,-J43+Q43+'Mortgage 2 Info Calcs'!F$24,IF('Mortgage 2 Info Calcs'!F$5="Interest Only",-J43+Q43+'Mortgage 2 Info Calcs'!F$24,0))))),(((IPMT(G43/'Mortgage 2 Variables'!E$43,1,'Mortgage 2 Info Calcs'!F$9*'Mortgage 2 Variables'!E$43,-J$12,-J$12)))=0)),0,((IPMT(G43/'Mortgage 2 Variables'!E$43,1,'Mortgage 2 Info Calcs'!F$9*'Mortgage 2 Variables'!E$43,-J43+Q43+'Mortgage 2 Info Calcs'!F$24,IF('Mortgage 2 Info Calcs'!F$5="Interest Only",-J43+Q43+'Mortgage 2 Info Calcs'!F$24,0)))))</f>
        <v>475.87178354008807</v>
      </c>
      <c r="J43">
        <f>IF(W42&gt;0,IF(ISTEXT('Mortgage 2 Info Calcs'!K$4),"0",IF(ISTEXT(W42),W42,W42+(IF(ISTEXT(K43),0,K43)))),0)</f>
        <v>95174.356708017614</v>
      </c>
      <c r="K43">
        <f>IF(ISBLANK('Mortgage 2 Monthly Table'!L43),0,'Mortgage 2 Monthly Table'!L43)</f>
        <v>0</v>
      </c>
      <c r="L43">
        <f>IF(ISBLANK('Mortgage 2 Monthly Table'!N43),IF('Mortgage 2 Info Calcs'!F$13="Calculated",IF('Mortgage 2 Info Calcs'!F$22="Keep Same",IF('Mortgage 2 Info Calcs'!F$5="Interest Only",IF(OR(I43&gt;L42,J43=""),I43,IF(J43&lt;L42,IF(J43&lt;L42,J43+I43,IF(L42+M42&gt;J43,L42+I43,L42)),IF(L42+M42&gt;J43,L42+I43,L42))),IF(H43&gt;L42,H43,IF(J43&gt;L42,IF(L42+M42&gt;J43,L42+I43,L42),J43+S43))),IF('Mortgage 2 Info Calcs'!F$5="Interest Only",'Mortgage 2 Monthly calcs'!I43,'Mortgage 2 Monthly calcs'!H43)),'Mortgage 2 Monthly calcs'!L42),'Mortgage 2 Monthly Table'!N43)</f>
        <v>644.30140148550856</v>
      </c>
      <c r="M43">
        <f>IF(ISBLANK('Mortgage 2 Monthly Table'!P43),IF(N42&gt;J43,IF(J43&gt;L42,J43-L42,0),IF(OR(OR(W42&lt;0,ISTEXT(W42)),ISTEXT('Mortgage 2 Info Calcs'!$K$4)),"",'Mortgage 2 Info Calcs'!F$21)),'Mortgage 2 Monthly Table'!P43)</f>
        <v>0</v>
      </c>
      <c r="N43">
        <f t="shared" si="2"/>
        <v>644.30140148550856</v>
      </c>
      <c r="O43">
        <f>IF(OR(OR(W42&lt;0,ISTEXT(W42)),ISTEXT('Mortgage 2 Info Calcs'!$K$4)),"",(O42+M43))</f>
        <v>0</v>
      </c>
      <c r="P43">
        <f>IF(ISBLANK('Mortgage 2 Monthly Table'!T43),IF(ISTEXT(J43),0,IF(OR(W42&lt;Q42,AND(W42&lt;0,NOT(ISTEXT(W42))),ISTEXT('Mortgage 2 Info Calcs'!$K$4)),IF(-W42&gt;P42,-W42,W42-Q42),IF(J43="",0,'Mortgage 2 Info Calcs'!F$26))),'Mortgage 2 Monthly Table'!T43)</f>
        <v>0</v>
      </c>
      <c r="Q43">
        <f>IF(OR(OR(W42&lt;0,ISTEXT(W42)),ISTEXT('Mortgage 2 Info Calcs'!$K$4)),"",IF(O43&lt;0,Q42,(Q42+P43)))</f>
        <v>0</v>
      </c>
      <c r="R43">
        <f>IF(OR(ISERROR(L43-S43),ISTEXT('Mortgage 2 Info Calcs'!$K$4)),"",L43-S43+M43)</f>
        <v>168.42961794542049</v>
      </c>
      <c r="S43">
        <f>IF(OR(IF(ISERROR(ROUND((J43-Q43-'Mortgage 2 Info Calcs'!F$24)*(G43/12),2)),0,(J43-O43-Q43-'Mortgage 2 Info Calcs'!F$24)*(G43/12)),,,ISTEXT('Mortgage 2 Info Calcs'!K$4)),IF(((J43-Q43-'Mortgage 2 Info Calcs'!F$24)*(G43/12))&gt;0,((J43-Q43-'Mortgage 2 Info Calcs'!F$24)*(G43/12)),0),0)</f>
        <v>475.87178354008807</v>
      </c>
      <c r="T43">
        <f>IF(OR(ISERROR(SUM(R$12:R43)),(ISTEXT(T42)),(T42=(SUM(R$12:R43)))),"",SUM(R$12:R43))</f>
        <v>4994.0729099277423</v>
      </c>
      <c r="U43">
        <f>SUM(S$12:S43)</f>
        <v>15623.571937608529</v>
      </c>
      <c r="V43">
        <f>IF(OR(J43=Q43,ISTEXT(W42),ISTEXT('Mortgage 2 Info Calcs'!$F$17)),"",IF(('Mortgage 2 Info Calcs'!F$18*12)&gt;C42+1,IF(C42='Mortgage 2 Info Calcs'!F$18*12,0,'Mortgage 2 Info Calcs'!F$19+W43*('Mortgage 2 Info Calcs'!F$17)),'Mortgage 2 Info Calcs'!F$189))</f>
        <v>0</v>
      </c>
      <c r="W43">
        <f>IF(OR(ISERROR(J43-R43-M43),IF(ISERROR((J43-R43-M43)=0),"True",(J43-R43-M43)=0),ISTEXT('Mortgage 2 Info Calcs'!$K$4)),"",IF((J43&gt;(L43+M43)),(FV((G43/'Mortgage 2 Variables'!E$43),1,(L43+M43),-J43+Q43+'Mortgage 2 Info Calcs'!F$24,0))+Q43+'Mortgage 2 Info Calcs'!F$24+IF(I43&gt;0,0,-I43),""))</f>
        <v>95005.927090072189</v>
      </c>
      <c r="X43">
        <f>IF((FV(IF(G43=0,'Mortgage 2 Info Calcs'!F$8,G43)/12,1,PMT(IF(G43=0,'Mortgage 2 Info Calcs'!F$8,G43)/12,('Mortgage 2 Info Calcs'!F$9*12)-C42,-X42,0),-X42,0))&gt;0,(FV(IF(G43=0,'Mortgage 2 Info Calcs'!F$8,G43)/12,1,PMT(IF(G43=0,'Mortgage 2 Info Calcs'!F$8,G43)/12,('Mortgage 2 Info Calcs'!F$9*12)-C42,-X42,0),-X42,0)),0)</f>
        <v>95005.927090072189</v>
      </c>
      <c r="Y43">
        <f>IF(X43&lt;=0,0,(IPMT(IF(G43=0,'Mortgage 2 Info Calcs'!F$8,G43)/12,1,('Mortgage 2 Info Calcs'!F$9*12)-C42,-X42,0)))</f>
        <v>475.87178354008807</v>
      </c>
      <c r="Z43">
        <f>IF(C43&lt;('Mortgage 2 Info Calcs'!F$9*12),SUM(Y$12:Y43),0)</f>
        <v>15623.571937608529</v>
      </c>
      <c r="AA43">
        <v>32</v>
      </c>
      <c r="AB43">
        <f t="shared" si="3"/>
        <v>2.6666666666666665</v>
      </c>
      <c r="AD43" t="str">
        <f>IF('Mortgage 2 Monthly calcs'!AA43&gt;ROUNDUP('Mortgage 2 Info Calcs'!K$11,0),"",'Mortgage 2 Monthly calcs'!AA43)</f>
        <v/>
      </c>
      <c r="AE43" t="str">
        <f ca="1">IF(ISTEXT(AD43),"",OFFSET('Mortgage 2 Monthly calcs'!J$12,12*AD42,0))</f>
        <v/>
      </c>
      <c r="AF43" t="str">
        <f ca="1">IF(ISTEXT(AK43),"",SUM(INDIRECT("N"&amp;(12+(12*AD42))):INDIRECT("N"&amp;(23+(12*AD42)))))</f>
        <v/>
      </c>
      <c r="AG43" t="str">
        <f t="shared" si="0"/>
        <v/>
      </c>
      <c r="AH43" t="str">
        <f t="shared" si="4"/>
        <v/>
      </c>
      <c r="AI43" t="str">
        <f t="shared" si="5"/>
        <v/>
      </c>
      <c r="AJ43" t="str">
        <f t="shared" si="6"/>
        <v/>
      </c>
      <c r="AK43" t="str">
        <f t="shared" si="7"/>
        <v/>
      </c>
      <c r="AL43" t="str">
        <f>IF(AD43="","",SUM(AF$12:AF43)+'Mortgage 2 Info Calcs'!F$15)</f>
        <v/>
      </c>
      <c r="AM43" t="str">
        <f ca="1">IF(AE43="","",IF(AD43&lt;'Mortgage 2 Info Calcs'!F$18,AK43*'Mortgage 2 Info Calcs'!F$17+'Mortgage 2 Info Calcs'!F$19,'Mortgage 2 Info Calcs'!F$19))</f>
        <v/>
      </c>
    </row>
    <row r="44" spans="2:39" ht="11.7" customHeight="1" x14ac:dyDescent="0.25">
      <c r="B44">
        <f t="shared" si="1"/>
        <v>2.75</v>
      </c>
      <c r="C44">
        <v>33</v>
      </c>
      <c r="E44" t="str">
        <f t="shared" si="8"/>
        <v/>
      </c>
      <c r="F44" t="str">
        <f>VLOOKUP('Mortgage 2 Variables'!D$16,'Mortgage 2 Variables'!B$8:C$19,2)</f>
        <v>Jul</v>
      </c>
      <c r="G44">
        <f>IF(ISBLANK('Mortgage 2 Monthly Table'!G44),IF(OR(J44=Q44,ISTEXT(W43),ISTEXT('Mortgage 2 Info Calcs'!$K$4)),0,IF(('Mortgage 2 Info Calcs'!F$7*12)&gt;C43,G43,IF(C43='Mortgage 2 Info Calcs'!F$7*12,'Mortgage 2 Info Calcs'!F$8,G43))),'Mortgage 2 Monthly Table'!G44)</f>
        <v>0.06</v>
      </c>
      <c r="H44">
        <f>((PMT(G44/'Mortgage 2 Variables'!E$43,('Mortgage 2 Info Calcs'!F$9*'Mortgage 2 Variables'!E$43)-C43,-J44,0)))</f>
        <v>644.30140148550799</v>
      </c>
      <c r="I44">
        <f>IF(OR(ISERROR(((IPMT(G44/'Mortgage 2 Variables'!E$43,1,'Mortgage 2 Info Calcs'!F$9*'Mortgage 2 Variables'!E$43,-J44+Q44+'Mortgage 2 Info Calcs'!F$24,IF('Mortgage 2 Info Calcs'!F$5="Interest Only",-J44+Q44+'Mortgage 2 Info Calcs'!F$24,0))))),(((IPMT(G44/'Mortgage 2 Variables'!E$43,1,'Mortgage 2 Info Calcs'!F$9*'Mortgage 2 Variables'!E$43,-J$12,-J$12)))=0)),0,((IPMT(G44/'Mortgage 2 Variables'!E$43,1,'Mortgage 2 Info Calcs'!F$9*'Mortgage 2 Variables'!E$43,-J44+Q44+'Mortgage 2 Info Calcs'!F$24,IF('Mortgage 2 Info Calcs'!F$5="Interest Only",-J44+Q44+'Mortgage 2 Info Calcs'!F$24,0)))))</f>
        <v>475.02963545036096</v>
      </c>
      <c r="J44">
        <f>IF(W43&gt;0,IF(ISTEXT('Mortgage 2 Info Calcs'!K$4),"0",IF(ISTEXT(W43),W43,W43+(IF(ISTEXT(K44),0,K44)))),0)</f>
        <v>95005.927090072189</v>
      </c>
      <c r="K44">
        <f>IF(ISBLANK('Mortgage 2 Monthly Table'!L44),0,'Mortgage 2 Monthly Table'!L44)</f>
        <v>0</v>
      </c>
      <c r="L44">
        <f>IF(ISBLANK('Mortgage 2 Monthly Table'!N44),IF('Mortgage 2 Info Calcs'!F$13="Calculated",IF('Mortgage 2 Info Calcs'!F$22="Keep Same",IF('Mortgage 2 Info Calcs'!F$5="Interest Only",IF(OR(I44&gt;L43,J44=""),I44,IF(J44&lt;L43,IF(J44&lt;L43,J44+I44,IF(L43+M43&gt;J44,L43+I44,L43)),IF(L43+M43&gt;J44,L43+I44,L43))),IF(H44&gt;L43,H44,IF(J44&gt;L43,IF(L43+M43&gt;J44,L43+I44,L43),J44+S44))),IF('Mortgage 2 Info Calcs'!F$5="Interest Only",'Mortgage 2 Monthly calcs'!I44,'Mortgage 2 Monthly calcs'!H44)),'Mortgage 2 Monthly calcs'!L43),'Mortgage 2 Monthly Table'!N44)</f>
        <v>644.30140148550856</v>
      </c>
      <c r="M44">
        <f>IF(ISBLANK('Mortgage 2 Monthly Table'!P44),IF(N43&gt;J44,IF(J44&gt;L43,J44-L43,0),IF(OR(OR(W43&lt;0,ISTEXT(W43)),ISTEXT('Mortgage 2 Info Calcs'!$K$4)),"",'Mortgage 2 Info Calcs'!F$21)),'Mortgage 2 Monthly Table'!P44)</f>
        <v>0</v>
      </c>
      <c r="N44">
        <f t="shared" si="2"/>
        <v>644.30140148550856</v>
      </c>
      <c r="O44">
        <f>IF(OR(OR(W43&lt;0,ISTEXT(W43)),ISTEXT('Mortgage 2 Info Calcs'!$K$4)),"",(O43+M44))</f>
        <v>0</v>
      </c>
      <c r="P44">
        <f>IF(ISBLANK('Mortgage 2 Monthly Table'!T44),IF(ISTEXT(J44),0,IF(OR(W43&lt;Q43,AND(W43&lt;0,NOT(ISTEXT(W43))),ISTEXT('Mortgage 2 Info Calcs'!$K$4)),IF(-W43&gt;P43,-W43,W43-Q43),IF(J44="",0,'Mortgage 2 Info Calcs'!F$26))),'Mortgage 2 Monthly Table'!T44)</f>
        <v>0</v>
      </c>
      <c r="Q44">
        <f>IF(OR(OR(W43&lt;0,ISTEXT(W43)),ISTEXT('Mortgage 2 Info Calcs'!$K$4)),"",IF(O44&lt;0,Q43,(Q43+P44)))</f>
        <v>0</v>
      </c>
      <c r="R44">
        <f>IF(OR(ISERROR(L44-S44),ISTEXT('Mortgage 2 Info Calcs'!$K$4)),"",L44-S44+M44)</f>
        <v>169.27176603514761</v>
      </c>
      <c r="S44">
        <f>IF(OR(IF(ISERROR(ROUND((J44-Q44-'Mortgage 2 Info Calcs'!F$24)*(G44/12),2)),0,(J44-O44-Q44-'Mortgage 2 Info Calcs'!F$24)*(G44/12)),,,ISTEXT('Mortgage 2 Info Calcs'!K$4)),IF(((J44-Q44-'Mortgage 2 Info Calcs'!F$24)*(G44/12))&gt;0,((J44-Q44-'Mortgage 2 Info Calcs'!F$24)*(G44/12)),0),0)</f>
        <v>475.02963545036096</v>
      </c>
      <c r="T44">
        <f>IF(OR(ISERROR(SUM(R$12:R44)),(ISTEXT(T43)),(T43=(SUM(R$12:R44)))),"",SUM(R$12:R44))</f>
        <v>5163.3446759628896</v>
      </c>
      <c r="U44">
        <f>SUM(S$12:S44)</f>
        <v>16098.60157305889</v>
      </c>
      <c r="V44">
        <f>IF(OR(J44=Q44,ISTEXT(W43),ISTEXT('Mortgage 2 Info Calcs'!$F$17)),"",IF(('Mortgage 2 Info Calcs'!F$18*12)&gt;C43+1,IF(C43='Mortgage 2 Info Calcs'!F$18*12,0,'Mortgage 2 Info Calcs'!F$19+W44*('Mortgage 2 Info Calcs'!F$17)),'Mortgage 2 Info Calcs'!F$189))</f>
        <v>0</v>
      </c>
      <c r="W44">
        <f>IF(OR(ISERROR(J44-R44-M44),IF(ISERROR((J44-R44-M44)=0),"True",(J44-R44-M44)=0),ISTEXT('Mortgage 2 Info Calcs'!$K$4)),"",IF((J44&gt;(L44+M44)),(FV((G44/'Mortgage 2 Variables'!E$43),1,(L44+M44),-J44+Q44+'Mortgage 2 Info Calcs'!F$24,0))+Q44+'Mortgage 2 Info Calcs'!F$24+IF(I44&gt;0,0,-I44),""))</f>
        <v>94836.655324037041</v>
      </c>
      <c r="X44">
        <f>IF((FV(IF(G44=0,'Mortgage 2 Info Calcs'!F$8,G44)/12,1,PMT(IF(G44=0,'Mortgage 2 Info Calcs'!F$8,G44)/12,('Mortgage 2 Info Calcs'!F$9*12)-C43,-X43,0),-X43,0))&gt;0,(FV(IF(G44=0,'Mortgage 2 Info Calcs'!F$8,G44)/12,1,PMT(IF(G44=0,'Mortgage 2 Info Calcs'!F$8,G44)/12,('Mortgage 2 Info Calcs'!F$9*12)-C43,-X43,0),-X43,0)),0)</f>
        <v>94836.655324037041</v>
      </c>
      <c r="Y44">
        <f>IF(X44&lt;=0,0,(IPMT(IF(G44=0,'Mortgage 2 Info Calcs'!F$8,G44)/12,1,('Mortgage 2 Info Calcs'!F$9*12)-C43,-X43,0)))</f>
        <v>475.02963545036096</v>
      </c>
      <c r="Z44">
        <f>IF(C44&lt;('Mortgage 2 Info Calcs'!F$9*12),SUM(Y$12:Y44),0)</f>
        <v>16098.60157305889</v>
      </c>
      <c r="AA44">
        <v>33</v>
      </c>
      <c r="AB44">
        <f t="shared" si="3"/>
        <v>2.75</v>
      </c>
      <c r="AD44" t="str">
        <f>IF('Mortgage 2 Monthly calcs'!AA44&gt;ROUNDUP('Mortgage 2 Info Calcs'!K$11,0),"",'Mortgage 2 Monthly calcs'!AA44)</f>
        <v/>
      </c>
      <c r="AE44" t="str">
        <f ca="1">IF(ISTEXT(AD44),"",OFFSET('Mortgage 2 Monthly calcs'!J$12,12*AD43,0))</f>
        <v/>
      </c>
      <c r="AF44" t="str">
        <f ca="1">IF(ISTEXT(AK44),"",SUM(INDIRECT("N"&amp;(12+(12*AD43))):INDIRECT("N"&amp;(23+(12*AD43)))))</f>
        <v/>
      </c>
      <c r="AG44" t="str">
        <f t="shared" si="0"/>
        <v/>
      </c>
      <c r="AH44" t="str">
        <f t="shared" si="4"/>
        <v/>
      </c>
      <c r="AI44" t="str">
        <f t="shared" si="5"/>
        <v/>
      </c>
      <c r="AJ44" t="str">
        <f t="shared" si="6"/>
        <v/>
      </c>
      <c r="AK44" t="str">
        <f t="shared" si="7"/>
        <v/>
      </c>
      <c r="AL44" t="str">
        <f>IF(AD44="","",SUM(AF$12:AF44)+'Mortgage 2 Info Calcs'!F$15)</f>
        <v/>
      </c>
      <c r="AM44" t="str">
        <f ca="1">IF(AE44="","",IF(AD44&lt;'Mortgage 2 Info Calcs'!F$18,AK44*'Mortgage 2 Info Calcs'!F$17+'Mortgage 2 Info Calcs'!F$19,'Mortgage 2 Info Calcs'!F$19))</f>
        <v/>
      </c>
    </row>
    <row r="45" spans="2:39" ht="11.7" customHeight="1" x14ac:dyDescent="0.25">
      <c r="B45">
        <f t="shared" si="1"/>
        <v>2.8333333333333335</v>
      </c>
      <c r="C45">
        <v>34</v>
      </c>
      <c r="E45" t="str">
        <f t="shared" si="8"/>
        <v/>
      </c>
      <c r="F45" t="str">
        <f>VLOOKUP('Mortgage 2 Variables'!D$17,'Mortgage 2 Variables'!B$8:C$19,2)</f>
        <v>Aug</v>
      </c>
      <c r="G45">
        <f>IF(ISBLANK('Mortgage 2 Monthly Table'!G45),IF(OR(J45=Q45,ISTEXT(W44),ISTEXT('Mortgage 2 Info Calcs'!$K$4)),0,IF(('Mortgage 2 Info Calcs'!F$7*12)&gt;C44,G44,IF(C44='Mortgage 2 Info Calcs'!F$7*12,'Mortgage 2 Info Calcs'!F$8,G44))),'Mortgage 2 Monthly Table'!G45)</f>
        <v>0.06</v>
      </c>
      <c r="H45">
        <f>((PMT(G45/'Mortgage 2 Variables'!E$43,('Mortgage 2 Info Calcs'!F$9*'Mortgage 2 Variables'!E$43)-C44,-J45,0)))</f>
        <v>644.30140148550799</v>
      </c>
      <c r="I45">
        <f>IF(OR(ISERROR(((IPMT(G45/'Mortgage 2 Variables'!E$43,1,'Mortgage 2 Info Calcs'!F$9*'Mortgage 2 Variables'!E$43,-J45+Q45+'Mortgage 2 Info Calcs'!F$24,IF('Mortgage 2 Info Calcs'!F$5="Interest Only",-J45+Q45+'Mortgage 2 Info Calcs'!F$24,0))))),(((IPMT(G45/'Mortgage 2 Variables'!E$43,1,'Mortgage 2 Info Calcs'!F$9*'Mortgage 2 Variables'!E$43,-J$12,-J$12)))=0)),0,((IPMT(G45/'Mortgage 2 Variables'!E$43,1,'Mortgage 2 Info Calcs'!F$9*'Mortgage 2 Variables'!E$43,-J45+Q45+'Mortgage 2 Info Calcs'!F$24,IF('Mortgage 2 Info Calcs'!F$5="Interest Only",-J45+Q45+'Mortgage 2 Info Calcs'!F$24,0)))))</f>
        <v>474.18327662018521</v>
      </c>
      <c r="J45">
        <f>IF(W44&gt;0,IF(ISTEXT('Mortgage 2 Info Calcs'!K$4),"0",IF(ISTEXT(W44),W44,W44+(IF(ISTEXT(K45),0,K45)))),0)</f>
        <v>94836.655324037041</v>
      </c>
      <c r="K45">
        <f>IF(ISBLANK('Mortgage 2 Monthly Table'!L45),0,'Mortgage 2 Monthly Table'!L45)</f>
        <v>0</v>
      </c>
      <c r="L45">
        <f>IF(ISBLANK('Mortgage 2 Monthly Table'!N45),IF('Mortgage 2 Info Calcs'!F$13="Calculated",IF('Mortgage 2 Info Calcs'!F$22="Keep Same",IF('Mortgage 2 Info Calcs'!F$5="Interest Only",IF(OR(I45&gt;L44,J45=""),I45,IF(J45&lt;L44,IF(J45&lt;L44,J45+I45,IF(L44+M44&gt;J45,L44+I45,L44)),IF(L44+M44&gt;J45,L44+I45,L44))),IF(H45&gt;L44,H45,IF(J45&gt;L44,IF(L44+M44&gt;J45,L44+I45,L44),J45+S45))),IF('Mortgage 2 Info Calcs'!F$5="Interest Only",'Mortgage 2 Monthly calcs'!I45,'Mortgage 2 Monthly calcs'!H45)),'Mortgage 2 Monthly calcs'!L44),'Mortgage 2 Monthly Table'!N45)</f>
        <v>644.30140148550856</v>
      </c>
      <c r="M45">
        <f>IF(ISBLANK('Mortgage 2 Monthly Table'!P45),IF(N44&gt;J45,IF(J45&gt;L44,J45-L44,0),IF(OR(OR(W44&lt;0,ISTEXT(W44)),ISTEXT('Mortgage 2 Info Calcs'!$K$4)),"",'Mortgage 2 Info Calcs'!F$21)),'Mortgage 2 Monthly Table'!P45)</f>
        <v>0</v>
      </c>
      <c r="N45">
        <f t="shared" si="2"/>
        <v>644.30140148550856</v>
      </c>
      <c r="O45">
        <f>IF(OR(OR(W44&lt;0,ISTEXT(W44)),ISTEXT('Mortgage 2 Info Calcs'!$K$4)),"",(O44+M45))</f>
        <v>0</v>
      </c>
      <c r="P45">
        <f>IF(ISBLANK('Mortgage 2 Monthly Table'!T45),IF(ISTEXT(J45),0,IF(OR(W44&lt;Q44,AND(W44&lt;0,NOT(ISTEXT(W44))),ISTEXT('Mortgage 2 Info Calcs'!$K$4)),IF(-W44&gt;P44,-W44,W44-Q44),IF(J45="",0,'Mortgage 2 Info Calcs'!F$26))),'Mortgage 2 Monthly Table'!T45)</f>
        <v>0</v>
      </c>
      <c r="Q45">
        <f>IF(OR(OR(W44&lt;0,ISTEXT(W44)),ISTEXT('Mortgage 2 Info Calcs'!$K$4)),"",IF(O45&lt;0,Q44,(Q44+P45)))</f>
        <v>0</v>
      </c>
      <c r="R45">
        <f>IF(OR(ISERROR(L45-S45),ISTEXT('Mortgage 2 Info Calcs'!$K$4)),"",L45-S45+M45)</f>
        <v>170.11812486532335</v>
      </c>
      <c r="S45">
        <f>IF(OR(IF(ISERROR(ROUND((J45-Q45-'Mortgage 2 Info Calcs'!F$24)*(G45/12),2)),0,(J45-O45-Q45-'Mortgage 2 Info Calcs'!F$24)*(G45/12)),,,ISTEXT('Mortgage 2 Info Calcs'!K$4)),IF(((J45-Q45-'Mortgage 2 Info Calcs'!F$24)*(G45/12))&gt;0,((J45-Q45-'Mortgage 2 Info Calcs'!F$24)*(G45/12)),0),0)</f>
        <v>474.18327662018521</v>
      </c>
      <c r="T45">
        <f>IF(OR(ISERROR(SUM(R$12:R45)),(ISTEXT(T44)),(T44=(SUM(R$12:R45)))),"",SUM(R$12:R45))</f>
        <v>5333.4628008282125</v>
      </c>
      <c r="U45">
        <f>SUM(S$12:S45)</f>
        <v>16572.784849679076</v>
      </c>
      <c r="V45">
        <f>IF(OR(J45=Q45,ISTEXT(W44),ISTEXT('Mortgage 2 Info Calcs'!$F$17)),"",IF(('Mortgage 2 Info Calcs'!F$18*12)&gt;C44+1,IF(C44='Mortgage 2 Info Calcs'!F$18*12,0,'Mortgage 2 Info Calcs'!F$19+W45*('Mortgage 2 Info Calcs'!F$17)),'Mortgage 2 Info Calcs'!F$189))</f>
        <v>0</v>
      </c>
      <c r="W45">
        <f>IF(OR(ISERROR(J45-R45-M45),IF(ISERROR((J45-R45-M45)=0),"True",(J45-R45-M45)=0),ISTEXT('Mortgage 2 Info Calcs'!$K$4)),"",IF((J45&gt;(L45+M45)),(FV((G45/'Mortgage 2 Variables'!E$43),1,(L45+M45),-J45+Q45+'Mortgage 2 Info Calcs'!F$24,0))+Q45+'Mortgage 2 Info Calcs'!F$24+IF(I45&gt;0,0,-I45),""))</f>
        <v>94666.537199171711</v>
      </c>
      <c r="X45">
        <f>IF((FV(IF(G45=0,'Mortgage 2 Info Calcs'!F$8,G45)/12,1,PMT(IF(G45=0,'Mortgage 2 Info Calcs'!F$8,G45)/12,('Mortgage 2 Info Calcs'!F$9*12)-C44,-X44,0),-X44,0))&gt;0,(FV(IF(G45=0,'Mortgage 2 Info Calcs'!F$8,G45)/12,1,PMT(IF(G45=0,'Mortgage 2 Info Calcs'!F$8,G45)/12,('Mortgage 2 Info Calcs'!F$9*12)-C44,-X44,0),-X44,0)),0)</f>
        <v>94666.537199171711</v>
      </c>
      <c r="Y45">
        <f>IF(X45&lt;=0,0,(IPMT(IF(G45=0,'Mortgage 2 Info Calcs'!F$8,G45)/12,1,('Mortgage 2 Info Calcs'!F$9*12)-C44,-X44,0)))</f>
        <v>474.18327662018521</v>
      </c>
      <c r="Z45">
        <f>IF(C45&lt;('Mortgage 2 Info Calcs'!F$9*12),SUM(Y$12:Y45),0)</f>
        <v>16572.784849679076</v>
      </c>
      <c r="AA45">
        <v>34</v>
      </c>
      <c r="AB45">
        <f t="shared" si="3"/>
        <v>2.8333333333333335</v>
      </c>
      <c r="AD45" t="str">
        <f>IF('Mortgage 2 Monthly calcs'!AA45&gt;ROUNDUP('Mortgage 2 Info Calcs'!K$11,0),"",'Mortgage 2 Monthly calcs'!AA45)</f>
        <v/>
      </c>
      <c r="AE45" t="str">
        <f ca="1">IF(ISTEXT(AD45),"",OFFSET('Mortgage 2 Monthly calcs'!J$12,12*AD44,0))</f>
        <v/>
      </c>
      <c r="AF45" t="str">
        <f ca="1">IF(ISTEXT(AK45),"",SUM(INDIRECT("N"&amp;(12+(12*AD44))):INDIRECT("N"&amp;(23+(12*AD44)))))</f>
        <v/>
      </c>
      <c r="AG45" t="str">
        <f t="shared" si="0"/>
        <v/>
      </c>
      <c r="AH45" t="str">
        <f t="shared" si="4"/>
        <v/>
      </c>
      <c r="AI45" t="str">
        <f t="shared" si="5"/>
        <v/>
      </c>
      <c r="AJ45" t="str">
        <f t="shared" si="6"/>
        <v/>
      </c>
      <c r="AK45" t="str">
        <f t="shared" si="7"/>
        <v/>
      </c>
      <c r="AL45" t="str">
        <f>IF(AD45="","",SUM(AF$12:AF45)+'Mortgage 2 Info Calcs'!F$15)</f>
        <v/>
      </c>
      <c r="AM45" t="str">
        <f ca="1">IF(AE45="","",IF(AD45&lt;'Mortgage 2 Info Calcs'!F$18,AK45*'Mortgage 2 Info Calcs'!F$17+'Mortgage 2 Info Calcs'!F$19,'Mortgage 2 Info Calcs'!F$19))</f>
        <v/>
      </c>
    </row>
    <row r="46" spans="2:39" ht="11.7" customHeight="1" x14ac:dyDescent="0.25">
      <c r="B46">
        <f t="shared" si="1"/>
        <v>2.9166666666666665</v>
      </c>
      <c r="C46">
        <v>35</v>
      </c>
      <c r="E46" t="str">
        <f t="shared" si="8"/>
        <v/>
      </c>
      <c r="F46" t="str">
        <f>VLOOKUP('Mortgage 2 Variables'!D$18,'Mortgage 2 Variables'!B$8:C$19,2)</f>
        <v>Sep</v>
      </c>
      <c r="G46">
        <f>IF(ISBLANK('Mortgage 2 Monthly Table'!G46),IF(OR(J46=Q46,ISTEXT(W45),ISTEXT('Mortgage 2 Info Calcs'!$K$4)),0,IF(('Mortgage 2 Info Calcs'!F$7*12)&gt;C45,G45,IF(C45='Mortgage 2 Info Calcs'!F$7*12,'Mortgage 2 Info Calcs'!F$8,G45))),'Mortgage 2 Monthly Table'!G46)</f>
        <v>0.06</v>
      </c>
      <c r="H46">
        <f>((PMT(G46/'Mortgage 2 Variables'!E$43,('Mortgage 2 Info Calcs'!F$9*'Mortgage 2 Variables'!E$43)-C45,-J46,0)))</f>
        <v>644.30140148550788</v>
      </c>
      <c r="I46">
        <f>IF(OR(ISERROR(((IPMT(G46/'Mortgage 2 Variables'!E$43,1,'Mortgage 2 Info Calcs'!F$9*'Mortgage 2 Variables'!E$43,-J46+Q46+'Mortgage 2 Info Calcs'!F$24,IF('Mortgage 2 Info Calcs'!F$5="Interest Only",-J46+Q46+'Mortgage 2 Info Calcs'!F$24,0))))),(((IPMT(G46/'Mortgage 2 Variables'!E$43,1,'Mortgage 2 Info Calcs'!F$9*'Mortgage 2 Variables'!E$43,-J$12,-J$12)))=0)),0,((IPMT(G46/'Mortgage 2 Variables'!E$43,1,'Mortgage 2 Info Calcs'!F$9*'Mortgage 2 Variables'!E$43,-J46+Q46+'Mortgage 2 Info Calcs'!F$24,IF('Mortgage 2 Info Calcs'!F$5="Interest Only",-J46+Q46+'Mortgage 2 Info Calcs'!F$24,0)))))</f>
        <v>473.33268599585858</v>
      </c>
      <c r="J46">
        <f>IF(W45&gt;0,IF(ISTEXT('Mortgage 2 Info Calcs'!K$4),"0",IF(ISTEXT(W45),W45,W45+(IF(ISTEXT(K46),0,K46)))),0)</f>
        <v>94666.537199171711</v>
      </c>
      <c r="K46">
        <f>IF(ISBLANK('Mortgage 2 Monthly Table'!L46),0,'Mortgage 2 Monthly Table'!L46)</f>
        <v>0</v>
      </c>
      <c r="L46">
        <f>IF(ISBLANK('Mortgage 2 Monthly Table'!N46),IF('Mortgage 2 Info Calcs'!F$13="Calculated",IF('Mortgage 2 Info Calcs'!F$22="Keep Same",IF('Mortgage 2 Info Calcs'!F$5="Interest Only",IF(OR(I46&gt;L45,J46=""),I46,IF(J46&lt;L45,IF(J46&lt;L45,J46+I46,IF(L45+M45&gt;J46,L45+I46,L45)),IF(L45+M45&gt;J46,L45+I46,L45))),IF(H46&gt;L45,H46,IF(J46&gt;L45,IF(L45+M45&gt;J46,L45+I46,L45),J46+S46))),IF('Mortgage 2 Info Calcs'!F$5="Interest Only",'Mortgage 2 Monthly calcs'!I46,'Mortgage 2 Monthly calcs'!H46)),'Mortgage 2 Monthly calcs'!L45),'Mortgage 2 Monthly Table'!N46)</f>
        <v>644.30140148550856</v>
      </c>
      <c r="M46">
        <f>IF(ISBLANK('Mortgage 2 Monthly Table'!P46),IF(N45&gt;J46,IF(J46&gt;L45,J46-L45,0),IF(OR(OR(W45&lt;0,ISTEXT(W45)),ISTEXT('Mortgage 2 Info Calcs'!$K$4)),"",'Mortgage 2 Info Calcs'!F$21)),'Mortgage 2 Monthly Table'!P46)</f>
        <v>0</v>
      </c>
      <c r="N46">
        <f t="shared" si="2"/>
        <v>644.30140148550856</v>
      </c>
      <c r="O46">
        <f>IF(OR(OR(W45&lt;0,ISTEXT(W45)),ISTEXT('Mortgage 2 Info Calcs'!$K$4)),"",(O45+M46))</f>
        <v>0</v>
      </c>
      <c r="P46">
        <f>IF(ISBLANK('Mortgage 2 Monthly Table'!T46),IF(ISTEXT(J46),0,IF(OR(W45&lt;Q45,AND(W45&lt;0,NOT(ISTEXT(W45))),ISTEXT('Mortgage 2 Info Calcs'!$K$4)),IF(-W45&gt;P45,-W45,W45-Q45),IF(J46="",0,'Mortgage 2 Info Calcs'!F$26))),'Mortgage 2 Monthly Table'!T46)</f>
        <v>0</v>
      </c>
      <c r="Q46">
        <f>IF(OR(OR(W45&lt;0,ISTEXT(W45)),ISTEXT('Mortgage 2 Info Calcs'!$K$4)),"",IF(O46&lt;0,Q45,(Q45+P46)))</f>
        <v>0</v>
      </c>
      <c r="R46">
        <f>IF(OR(ISERROR(L46-S46),ISTEXT('Mortgage 2 Info Calcs'!$K$4)),"",L46-S46+M46)</f>
        <v>170.96871548964998</v>
      </c>
      <c r="S46">
        <f>IF(OR(IF(ISERROR(ROUND((J46-Q46-'Mortgage 2 Info Calcs'!F$24)*(G46/12),2)),0,(J46-O46-Q46-'Mortgage 2 Info Calcs'!F$24)*(G46/12)),,,ISTEXT('Mortgage 2 Info Calcs'!K$4)),IF(((J46-Q46-'Mortgage 2 Info Calcs'!F$24)*(G46/12))&gt;0,((J46-Q46-'Mortgage 2 Info Calcs'!F$24)*(G46/12)),0),0)</f>
        <v>473.33268599585858</v>
      </c>
      <c r="T46">
        <f>IF(OR(ISERROR(SUM(R$12:R46)),(ISTEXT(T45)),(T45=(SUM(R$12:R46)))),"",SUM(R$12:R46))</f>
        <v>5504.4315163178626</v>
      </c>
      <c r="U46">
        <f>SUM(S$12:S46)</f>
        <v>17046.117535674934</v>
      </c>
      <c r="V46">
        <f>IF(OR(J46=Q46,ISTEXT(W45),ISTEXT('Mortgage 2 Info Calcs'!$F$17)),"",IF(('Mortgage 2 Info Calcs'!F$18*12)&gt;C45+1,IF(C45='Mortgage 2 Info Calcs'!F$18*12,0,'Mortgage 2 Info Calcs'!F$19+W46*('Mortgage 2 Info Calcs'!F$17)),'Mortgage 2 Info Calcs'!F$189))</f>
        <v>0</v>
      </c>
      <c r="W46">
        <f>IF(OR(ISERROR(J46-R46-M46),IF(ISERROR((J46-R46-M46)=0),"True",(J46-R46-M46)=0),ISTEXT('Mortgage 2 Info Calcs'!$K$4)),"",IF((J46&gt;(L46+M46)),(FV((G46/'Mortgage 2 Variables'!E$43),1,(L46+M46),-J46+Q46+'Mortgage 2 Info Calcs'!F$24,0))+Q46+'Mortgage 2 Info Calcs'!F$24+IF(I46&gt;0,0,-I46),""))</f>
        <v>94495.568483682058</v>
      </c>
      <c r="X46">
        <f>IF((FV(IF(G46=0,'Mortgage 2 Info Calcs'!F$8,G46)/12,1,PMT(IF(G46=0,'Mortgage 2 Info Calcs'!F$8,G46)/12,('Mortgage 2 Info Calcs'!F$9*12)-C45,-X45,0),-X45,0))&gt;0,(FV(IF(G46=0,'Mortgage 2 Info Calcs'!F$8,G46)/12,1,PMT(IF(G46=0,'Mortgage 2 Info Calcs'!F$8,G46)/12,('Mortgage 2 Info Calcs'!F$9*12)-C45,-X45,0),-X45,0)),0)</f>
        <v>94495.568483682058</v>
      </c>
      <c r="Y46">
        <f>IF(X46&lt;=0,0,(IPMT(IF(G46=0,'Mortgage 2 Info Calcs'!F$8,G46)/12,1,('Mortgage 2 Info Calcs'!F$9*12)-C45,-X45,0)))</f>
        <v>473.33268599585858</v>
      </c>
      <c r="Z46">
        <f>IF(C46&lt;('Mortgage 2 Info Calcs'!F$9*12),SUM(Y$12:Y46),0)</f>
        <v>17046.117535674934</v>
      </c>
      <c r="AA46">
        <v>35</v>
      </c>
      <c r="AB46">
        <f t="shared" si="3"/>
        <v>2.9166666666666665</v>
      </c>
      <c r="AD46" t="str">
        <f>IF('Mortgage 2 Monthly calcs'!AA46&gt;ROUNDUP('Mortgage 2 Info Calcs'!K$11,0),"",'Mortgage 2 Monthly calcs'!AA46)</f>
        <v/>
      </c>
      <c r="AE46" t="str">
        <f ca="1">IF(ISTEXT(AD46),"",OFFSET('Mortgage 2 Monthly calcs'!J$12,12*AD45,0))</f>
        <v/>
      </c>
      <c r="AF46" t="str">
        <f ca="1">IF(ISTEXT(AK46),"",SUM(INDIRECT("N"&amp;(12+(12*AD45))):INDIRECT("N"&amp;(23+(12*AD45)))))</f>
        <v/>
      </c>
      <c r="AG46" t="str">
        <f t="shared" si="0"/>
        <v/>
      </c>
      <c r="AH46" t="str">
        <f t="shared" si="4"/>
        <v/>
      </c>
      <c r="AI46" t="str">
        <f t="shared" si="5"/>
        <v/>
      </c>
      <c r="AJ46" t="str">
        <f t="shared" si="6"/>
        <v/>
      </c>
      <c r="AK46" t="str">
        <f t="shared" si="7"/>
        <v/>
      </c>
      <c r="AL46" t="str">
        <f>IF(AD46="","",SUM(AF$12:AF46)+'Mortgage 2 Info Calcs'!F$15)</f>
        <v/>
      </c>
      <c r="AM46" t="str">
        <f ca="1">IF(AE46="","",IF(AD46&lt;'Mortgage 2 Info Calcs'!F$18,AK46*'Mortgage 2 Info Calcs'!F$17+'Mortgage 2 Info Calcs'!F$19,'Mortgage 2 Info Calcs'!F$19))</f>
        <v/>
      </c>
    </row>
    <row r="47" spans="2:39" ht="11.7" customHeight="1" x14ac:dyDescent="0.25">
      <c r="B47">
        <f t="shared" si="1"/>
        <v>3</v>
      </c>
      <c r="C47">
        <v>36</v>
      </c>
      <c r="D47">
        <f>D35+1</f>
        <v>3</v>
      </c>
      <c r="E47" t="str">
        <f t="shared" si="8"/>
        <v/>
      </c>
      <c r="F47" t="str">
        <f>VLOOKUP('Mortgage 2 Variables'!D$19,'Mortgage 2 Variables'!B$8:C$19,2)</f>
        <v>Oct</v>
      </c>
      <c r="G47">
        <f>IF(ISBLANK('Mortgage 2 Monthly Table'!G47),IF(OR(J47=Q47,ISTEXT(W46),ISTEXT('Mortgage 2 Info Calcs'!$K$4)),0,IF(('Mortgage 2 Info Calcs'!F$7*12)&gt;C46,G46,IF(C46='Mortgage 2 Info Calcs'!F$7*12,'Mortgage 2 Info Calcs'!F$8,G46))),'Mortgage 2 Monthly Table'!G47)</f>
        <v>0.06</v>
      </c>
      <c r="H47">
        <f>((PMT(G47/'Mortgage 2 Variables'!E$43,('Mortgage 2 Info Calcs'!F$9*'Mortgage 2 Variables'!E$43)-C46,-J47,0)))</f>
        <v>644.30140148550799</v>
      </c>
      <c r="I47">
        <f>IF(OR(ISERROR(((IPMT(G47/'Mortgage 2 Variables'!E$43,1,'Mortgage 2 Info Calcs'!F$9*'Mortgage 2 Variables'!E$43,-J47+Q47+'Mortgage 2 Info Calcs'!F$24,IF('Mortgage 2 Info Calcs'!F$5="Interest Only",-J47+Q47+'Mortgage 2 Info Calcs'!F$24,0))))),(((IPMT(G47/'Mortgage 2 Variables'!E$43,1,'Mortgage 2 Info Calcs'!F$9*'Mortgage 2 Variables'!E$43,-J$12,-J$12)))=0)),0,((IPMT(G47/'Mortgage 2 Variables'!E$43,1,'Mortgage 2 Info Calcs'!F$9*'Mortgage 2 Variables'!E$43,-J47+Q47+'Mortgage 2 Info Calcs'!F$24,IF('Mortgage 2 Info Calcs'!F$5="Interest Only",-J47+Q47+'Mortgage 2 Info Calcs'!F$24,0)))))</f>
        <v>472.47784241841032</v>
      </c>
      <c r="J47">
        <f>IF(W46&gt;0,IF(ISTEXT('Mortgage 2 Info Calcs'!K$4),"0",IF(ISTEXT(W46),W46,W46+(IF(ISTEXT(K47),0,K47)))),0)</f>
        <v>94495.568483682058</v>
      </c>
      <c r="K47">
        <f>IF(ISBLANK('Mortgage 2 Monthly Table'!L47),0,'Mortgage 2 Monthly Table'!L47)</f>
        <v>0</v>
      </c>
      <c r="L47">
        <f>IF(ISBLANK('Mortgage 2 Monthly Table'!N47),IF('Mortgage 2 Info Calcs'!F$13="Calculated",IF('Mortgage 2 Info Calcs'!F$22="Keep Same",IF('Mortgage 2 Info Calcs'!F$5="Interest Only",IF(OR(I47&gt;L46,J47=""),I47,IF(J47&lt;L46,IF(J47&lt;L46,J47+I47,IF(L46+M46&gt;J47,L46+I47,L46)),IF(L46+M46&gt;J47,L46+I47,L46))),IF(H47&gt;L46,H47,IF(J47&gt;L46,IF(L46+M46&gt;J47,L46+I47,L46),J47+S47))),IF('Mortgage 2 Info Calcs'!F$5="Interest Only",'Mortgage 2 Monthly calcs'!I47,'Mortgage 2 Monthly calcs'!H47)),'Mortgage 2 Monthly calcs'!L46),'Mortgage 2 Monthly Table'!N47)</f>
        <v>644.30140148550856</v>
      </c>
      <c r="M47">
        <f>IF(ISBLANK('Mortgage 2 Monthly Table'!P47),IF(N46&gt;J47,IF(J47&gt;L46,J47-L46,0),IF(OR(OR(W46&lt;0,ISTEXT(W46)),ISTEXT('Mortgage 2 Info Calcs'!$K$4)),"",'Mortgage 2 Info Calcs'!F$21)),'Mortgage 2 Monthly Table'!P47)</f>
        <v>0</v>
      </c>
      <c r="N47">
        <f t="shared" si="2"/>
        <v>644.30140148550856</v>
      </c>
      <c r="O47">
        <f>IF(OR(OR(W46&lt;0,ISTEXT(W46)),ISTEXT('Mortgage 2 Info Calcs'!$K$4)),"",(O46+M47))</f>
        <v>0</v>
      </c>
      <c r="P47">
        <f>IF(ISBLANK('Mortgage 2 Monthly Table'!T47),IF(ISTEXT(J47),0,IF(OR(W46&lt;Q46,AND(W46&lt;0,NOT(ISTEXT(W46))),ISTEXT('Mortgage 2 Info Calcs'!$K$4)),IF(-W46&gt;P46,-W46,W46-Q46),IF(J47="",0,'Mortgage 2 Info Calcs'!F$26))),'Mortgage 2 Monthly Table'!T47)</f>
        <v>0</v>
      </c>
      <c r="Q47">
        <f>IF(OR(OR(W46&lt;0,ISTEXT(W46)),ISTEXT('Mortgage 2 Info Calcs'!$K$4)),"",IF(O47&lt;0,Q46,(Q46+P47)))</f>
        <v>0</v>
      </c>
      <c r="R47">
        <f>IF(OR(ISERROR(L47-S47),ISTEXT('Mortgage 2 Info Calcs'!$K$4)),"",L47-S47+M47)</f>
        <v>171.82355906709824</v>
      </c>
      <c r="S47">
        <f>IF(OR(IF(ISERROR(ROUND((J47-Q47-'Mortgage 2 Info Calcs'!F$24)*(G47/12),2)),0,(J47-O47-Q47-'Mortgage 2 Info Calcs'!F$24)*(G47/12)),,,ISTEXT('Mortgage 2 Info Calcs'!K$4)),IF(((J47-Q47-'Mortgage 2 Info Calcs'!F$24)*(G47/12))&gt;0,((J47-Q47-'Mortgage 2 Info Calcs'!F$24)*(G47/12)),0),0)</f>
        <v>472.47784241841032</v>
      </c>
      <c r="T47">
        <f>IF(OR(ISERROR(SUM(R$12:R47)),(ISTEXT(T46)),(T46=(SUM(R$12:R47)))),"",SUM(R$12:R47))</f>
        <v>5676.2550753849609</v>
      </c>
      <c r="U47">
        <f>SUM(S$12:S47)</f>
        <v>17518.595378093345</v>
      </c>
      <c r="V47">
        <f>IF(OR(J47=Q47,ISTEXT(W46),ISTEXT('Mortgage 2 Info Calcs'!$F$17)),"",IF(('Mortgage 2 Info Calcs'!F$18*12)&gt;C46+1,IF(C46='Mortgage 2 Info Calcs'!F$18*12,0,'Mortgage 2 Info Calcs'!F$19+W47*('Mortgage 2 Info Calcs'!F$17)),'Mortgage 2 Info Calcs'!F$189))</f>
        <v>0</v>
      </c>
      <c r="W47">
        <f>IF(OR(ISERROR(J47-R47-M47),IF(ISERROR((J47-R47-M47)=0),"True",(J47-R47-M47)=0),ISTEXT('Mortgage 2 Info Calcs'!$K$4)),"",IF((J47&gt;(L47+M47)),(FV((G47/'Mortgage 2 Variables'!E$43),1,(L47+M47),-J47+Q47+'Mortgage 2 Info Calcs'!F$24,0))+Q47+'Mortgage 2 Info Calcs'!F$24+IF(I47&gt;0,0,-I47),""))</f>
        <v>94323.744924614963</v>
      </c>
      <c r="X47">
        <f>IF((FV(IF(G47=0,'Mortgage 2 Info Calcs'!F$8,G47)/12,1,PMT(IF(G47=0,'Mortgage 2 Info Calcs'!F$8,G47)/12,('Mortgage 2 Info Calcs'!F$9*12)-C46,-X46,0),-X46,0))&gt;0,(FV(IF(G47=0,'Mortgage 2 Info Calcs'!F$8,G47)/12,1,PMT(IF(G47=0,'Mortgage 2 Info Calcs'!F$8,G47)/12,('Mortgage 2 Info Calcs'!F$9*12)-C46,-X46,0),-X46,0)),0)</f>
        <v>94323.744924614963</v>
      </c>
      <c r="Y47">
        <f>IF(X47&lt;=0,0,(IPMT(IF(G47=0,'Mortgage 2 Info Calcs'!F$8,G47)/12,1,('Mortgage 2 Info Calcs'!F$9*12)-C46,-X46,0)))</f>
        <v>472.47784241841032</v>
      </c>
      <c r="Z47">
        <f>IF(C47&lt;('Mortgage 2 Info Calcs'!F$9*12),SUM(Y$12:Y47),0)</f>
        <v>17518.595378093345</v>
      </c>
      <c r="AA47">
        <v>36</v>
      </c>
      <c r="AB47">
        <f t="shared" si="3"/>
        <v>3</v>
      </c>
      <c r="AD47" t="str">
        <f>IF('Mortgage 2 Monthly calcs'!AA47&gt;ROUNDUP('Mortgage 2 Info Calcs'!K$11,0),"",'Mortgage 2 Monthly calcs'!AA47)</f>
        <v/>
      </c>
      <c r="AE47" t="str">
        <f ca="1">IF(ISTEXT(AD47),"",OFFSET('Mortgage 2 Monthly calcs'!J$12,12*AD46,0))</f>
        <v/>
      </c>
      <c r="AF47" t="str">
        <f ca="1">IF(ISTEXT(AK47),"",SUM(INDIRECT("N"&amp;(12+(12*AD46))):INDIRECT("N"&amp;(23+(12*AD46)))))</f>
        <v/>
      </c>
      <c r="AG47" t="str">
        <f t="shared" si="0"/>
        <v/>
      </c>
      <c r="AH47" t="str">
        <f t="shared" si="4"/>
        <v/>
      </c>
      <c r="AI47" t="str">
        <f t="shared" si="5"/>
        <v/>
      </c>
      <c r="AJ47" t="str">
        <f t="shared" si="6"/>
        <v/>
      </c>
      <c r="AK47" t="str">
        <f t="shared" si="7"/>
        <v/>
      </c>
      <c r="AL47" t="str">
        <f>IF(AD47="","",SUM(AF$12:AF47)+'Mortgage 2 Info Calcs'!F$15)</f>
        <v/>
      </c>
      <c r="AM47" t="str">
        <f ca="1">IF(AE47="","",IF(AD47&lt;'Mortgage 2 Info Calcs'!F$18,AK47*'Mortgage 2 Info Calcs'!F$17+'Mortgage 2 Info Calcs'!F$19,'Mortgage 2 Info Calcs'!F$19))</f>
        <v/>
      </c>
    </row>
    <row r="48" spans="2:39" ht="11.7" customHeight="1" x14ac:dyDescent="0.25">
      <c r="B48">
        <f t="shared" si="1"/>
        <v>3.0833333333333335</v>
      </c>
      <c r="C48">
        <v>37</v>
      </c>
      <c r="E48" t="str">
        <f t="shared" si="8"/>
        <v/>
      </c>
      <c r="F48" t="str">
        <f>VLOOKUP('Mortgage 2 Variables'!D$8,'Mortgage 2 Variables'!B$8:C$19,2)</f>
        <v>Nov</v>
      </c>
      <c r="G48">
        <f>IF(ISBLANK('Mortgage 2 Monthly Table'!G48),IF(OR(J48=Q48,ISTEXT(W47),ISTEXT('Mortgage 2 Info Calcs'!$K$4)),0,IF(('Mortgage 2 Info Calcs'!F$7*12)&gt;C47,G47,IF(C47='Mortgage 2 Info Calcs'!F$7*12,'Mortgage 2 Info Calcs'!F$8,G47))),'Mortgage 2 Monthly Table'!G48)</f>
        <v>0.06</v>
      </c>
      <c r="H48">
        <f>((PMT(G48/'Mortgage 2 Variables'!E$43,('Mortgage 2 Info Calcs'!F$9*'Mortgage 2 Variables'!E$43)-C47,-J48,0)))</f>
        <v>644.30140148550799</v>
      </c>
      <c r="I48">
        <f>IF(OR(ISERROR(((IPMT(G48/'Mortgage 2 Variables'!E$43,1,'Mortgage 2 Info Calcs'!F$9*'Mortgage 2 Variables'!E$43,-J48+Q48+'Mortgage 2 Info Calcs'!F$24,IF('Mortgage 2 Info Calcs'!F$5="Interest Only",-J48+Q48+'Mortgage 2 Info Calcs'!F$24,0))))),(((IPMT(G48/'Mortgage 2 Variables'!E$43,1,'Mortgage 2 Info Calcs'!F$9*'Mortgage 2 Variables'!E$43,-J$12,-J$12)))=0)),0,((IPMT(G48/'Mortgage 2 Variables'!E$43,1,'Mortgage 2 Info Calcs'!F$9*'Mortgage 2 Variables'!E$43,-J48+Q48+'Mortgage 2 Info Calcs'!F$24,IF('Mortgage 2 Info Calcs'!F$5="Interest Only",-J48+Q48+'Mortgage 2 Info Calcs'!F$24,0)))))</f>
        <v>471.6187246230748</v>
      </c>
      <c r="J48">
        <f>IF(W47&gt;0,IF(ISTEXT('Mortgage 2 Info Calcs'!K$4),"0",IF(ISTEXT(W47),W47,W47+(IF(ISTEXT(K48),0,K48)))),0)</f>
        <v>94323.744924614963</v>
      </c>
      <c r="K48">
        <f>IF(ISBLANK('Mortgage 2 Monthly Table'!L48),0,'Mortgage 2 Monthly Table'!L48)</f>
        <v>0</v>
      </c>
      <c r="L48">
        <f>IF(ISBLANK('Mortgage 2 Monthly Table'!N48),IF('Mortgage 2 Info Calcs'!F$13="Calculated",IF('Mortgage 2 Info Calcs'!F$22="Keep Same",IF('Mortgage 2 Info Calcs'!F$5="Interest Only",IF(OR(I48&gt;L47,J48=""),I48,IF(J48&lt;L47,IF(J48&lt;L47,J48+I48,IF(L47+M47&gt;J48,L47+I48,L47)),IF(L47+M47&gt;J48,L47+I48,L47))),IF(H48&gt;L47,H48,IF(J48&gt;L47,IF(L47+M47&gt;J48,L47+I48,L47),J48+S48))),IF('Mortgage 2 Info Calcs'!F$5="Interest Only",'Mortgage 2 Monthly calcs'!I48,'Mortgage 2 Monthly calcs'!H48)),'Mortgage 2 Monthly calcs'!L47),'Mortgage 2 Monthly Table'!N48)</f>
        <v>644.30140148550856</v>
      </c>
      <c r="M48">
        <f>IF(ISBLANK('Mortgage 2 Monthly Table'!P48),IF(N47&gt;J48,IF(J48&gt;L47,J48-L47,0),IF(OR(OR(W47&lt;0,ISTEXT(W47)),ISTEXT('Mortgage 2 Info Calcs'!$K$4)),"",'Mortgage 2 Info Calcs'!F$21)),'Mortgage 2 Monthly Table'!P48)</f>
        <v>0</v>
      </c>
      <c r="N48">
        <f t="shared" si="2"/>
        <v>644.30140148550856</v>
      </c>
      <c r="O48">
        <f>IF(OR(OR(W47&lt;0,ISTEXT(W47)),ISTEXT('Mortgage 2 Info Calcs'!$K$4)),"",(O47+M48))</f>
        <v>0</v>
      </c>
      <c r="P48">
        <f>IF(ISBLANK('Mortgage 2 Monthly Table'!T48),IF(ISTEXT(J48),0,IF(OR(W47&lt;Q47,AND(W47&lt;0,NOT(ISTEXT(W47))),ISTEXT('Mortgage 2 Info Calcs'!$K$4)),IF(-W47&gt;P47,-W47,W47-Q47),IF(J48="",0,'Mortgage 2 Info Calcs'!F$26))),'Mortgage 2 Monthly Table'!T48)</f>
        <v>0</v>
      </c>
      <c r="Q48">
        <f>IF(OR(OR(W47&lt;0,ISTEXT(W47)),ISTEXT('Mortgage 2 Info Calcs'!$K$4)),"",IF(O48&lt;0,Q47,(Q47+P48)))</f>
        <v>0</v>
      </c>
      <c r="R48">
        <f>IF(OR(ISERROR(L48-S48),ISTEXT('Mortgage 2 Info Calcs'!$K$4)),"",L48-S48+M48)</f>
        <v>172.68267686243377</v>
      </c>
      <c r="S48">
        <f>IF(OR(IF(ISERROR(ROUND((J48-Q48-'Mortgage 2 Info Calcs'!F$24)*(G48/12),2)),0,(J48-O48-Q48-'Mortgage 2 Info Calcs'!F$24)*(G48/12)),,,ISTEXT('Mortgage 2 Info Calcs'!K$4)),IF(((J48-Q48-'Mortgage 2 Info Calcs'!F$24)*(G48/12))&gt;0,((J48-Q48-'Mortgage 2 Info Calcs'!F$24)*(G48/12)),0),0)</f>
        <v>471.6187246230748</v>
      </c>
      <c r="T48">
        <f>IF(OR(ISERROR(SUM(R$12:R48)),(ISTEXT(T47)),(T47=(SUM(R$12:R48)))),"",SUM(R$12:R48))</f>
        <v>5848.9377522473951</v>
      </c>
      <c r="U48">
        <f>SUM(S$12:S48)</f>
        <v>17990.214102716422</v>
      </c>
      <c r="V48">
        <f>IF(OR(J48=Q48,ISTEXT(W47),ISTEXT('Mortgage 2 Info Calcs'!$F$17)),"",IF(('Mortgage 2 Info Calcs'!F$18*12)&gt;C47+1,IF(C47='Mortgage 2 Info Calcs'!F$18*12,0,'Mortgage 2 Info Calcs'!F$19+W48*('Mortgage 2 Info Calcs'!F$17)),'Mortgage 2 Info Calcs'!F$189))</f>
        <v>0</v>
      </c>
      <c r="W48">
        <f>IF(OR(ISERROR(J48-R48-M48),IF(ISERROR((J48-R48-M48)=0),"True",(J48-R48-M48)=0),ISTEXT('Mortgage 2 Info Calcs'!$K$4)),"",IF((J48&gt;(L48+M48)),(FV((G48/'Mortgage 2 Variables'!E$43),1,(L48+M48),-J48+Q48+'Mortgage 2 Info Calcs'!F$24,0))+Q48+'Mortgage 2 Info Calcs'!F$24+IF(I48&gt;0,0,-I48),""))</f>
        <v>94151.062247752532</v>
      </c>
      <c r="X48">
        <f>IF((FV(IF(G48=0,'Mortgage 2 Info Calcs'!F$8,G48)/12,1,PMT(IF(G48=0,'Mortgage 2 Info Calcs'!F$8,G48)/12,('Mortgage 2 Info Calcs'!F$9*12)-C47,-X47,0),-X47,0))&gt;0,(FV(IF(G48=0,'Mortgage 2 Info Calcs'!F$8,G48)/12,1,PMT(IF(G48=0,'Mortgage 2 Info Calcs'!F$8,G48)/12,('Mortgage 2 Info Calcs'!F$9*12)-C47,-X47,0),-X47,0)),0)</f>
        <v>94151.062247752532</v>
      </c>
      <c r="Y48">
        <f>IF(X48&lt;=0,0,(IPMT(IF(G48=0,'Mortgage 2 Info Calcs'!F$8,G48)/12,1,('Mortgage 2 Info Calcs'!F$9*12)-C47,-X47,0)))</f>
        <v>471.6187246230748</v>
      </c>
      <c r="Z48">
        <f>IF(C48&lt;('Mortgage 2 Info Calcs'!F$9*12),SUM(Y$12:Y48),0)</f>
        <v>17990.214102716422</v>
      </c>
      <c r="AA48">
        <v>37</v>
      </c>
      <c r="AB48">
        <f t="shared" si="3"/>
        <v>3.0833333333333335</v>
      </c>
      <c r="AD48" t="str">
        <f>IF('Mortgage 2 Monthly calcs'!AA48&gt;ROUNDUP('Mortgage 2 Info Calcs'!K$11,0),"",'Mortgage 2 Monthly calcs'!AA48)</f>
        <v/>
      </c>
      <c r="AE48" t="str">
        <f ca="1">IF(ISTEXT(AD48),"",OFFSET('Mortgage 2 Monthly calcs'!J$12,12*AD47,0))</f>
        <v/>
      </c>
      <c r="AF48" t="str">
        <f ca="1">IF(ISTEXT(AK48),"",SUM(INDIRECT("N"&amp;(12+(12*AD47))):INDIRECT("N"&amp;(23+(12*AD47)))))</f>
        <v/>
      </c>
      <c r="AG48" t="str">
        <f t="shared" si="0"/>
        <v/>
      </c>
      <c r="AH48" t="str">
        <f t="shared" si="4"/>
        <v/>
      </c>
      <c r="AI48" t="str">
        <f t="shared" si="5"/>
        <v/>
      </c>
      <c r="AJ48" t="str">
        <f t="shared" si="6"/>
        <v/>
      </c>
      <c r="AK48" t="str">
        <f t="shared" si="7"/>
        <v/>
      </c>
      <c r="AL48" t="str">
        <f>IF(AD48="","",SUM(AF$12:AF48)+'Mortgage 2 Info Calcs'!F$15)</f>
        <v/>
      </c>
      <c r="AM48" t="str">
        <f ca="1">IF(AE48="","",IF(AD48&lt;'Mortgage 2 Info Calcs'!F$18,AK48*'Mortgage 2 Info Calcs'!F$17+'Mortgage 2 Info Calcs'!F$19,'Mortgage 2 Info Calcs'!F$19))</f>
        <v/>
      </c>
    </row>
    <row r="49" spans="2:39" ht="11.7" customHeight="1" x14ac:dyDescent="0.25">
      <c r="B49">
        <f t="shared" si="1"/>
        <v>3.1666666666666665</v>
      </c>
      <c r="C49">
        <v>38</v>
      </c>
      <c r="E49" t="str">
        <f t="shared" si="8"/>
        <v/>
      </c>
      <c r="F49" t="str">
        <f>VLOOKUP('Mortgage 2 Variables'!D$9,'Mortgage 2 Variables'!B$8:C$19,2)</f>
        <v>Dec</v>
      </c>
      <c r="G49">
        <f>IF(ISBLANK('Mortgage 2 Monthly Table'!G49),IF(OR(J49=Q49,ISTEXT(W48),ISTEXT('Mortgage 2 Info Calcs'!$K$4)),0,IF(('Mortgage 2 Info Calcs'!F$7*12)&gt;C48,G48,IF(C48='Mortgage 2 Info Calcs'!F$7*12,'Mortgage 2 Info Calcs'!F$8,G48))),'Mortgage 2 Monthly Table'!G49)</f>
        <v>0.06</v>
      </c>
      <c r="H49">
        <f>((PMT(G49/'Mortgage 2 Variables'!E$43,('Mortgage 2 Info Calcs'!F$9*'Mortgage 2 Variables'!E$43)-C48,-J49,0)))</f>
        <v>644.30140148550799</v>
      </c>
      <c r="I49">
        <f>IF(OR(ISERROR(((IPMT(G49/'Mortgage 2 Variables'!E$43,1,'Mortgage 2 Info Calcs'!F$9*'Mortgage 2 Variables'!E$43,-J49+Q49+'Mortgage 2 Info Calcs'!F$24,IF('Mortgage 2 Info Calcs'!F$5="Interest Only",-J49+Q49+'Mortgage 2 Info Calcs'!F$24,0))))),(((IPMT(G49/'Mortgage 2 Variables'!E$43,1,'Mortgage 2 Info Calcs'!F$9*'Mortgage 2 Variables'!E$43,-J$12,-J$12)))=0)),0,((IPMT(G49/'Mortgage 2 Variables'!E$43,1,'Mortgage 2 Info Calcs'!F$9*'Mortgage 2 Variables'!E$43,-J49+Q49+'Mortgage 2 Info Calcs'!F$24,IF('Mortgage 2 Info Calcs'!F$5="Interest Only",-J49+Q49+'Mortgage 2 Info Calcs'!F$24,0)))))</f>
        <v>470.75531123876266</v>
      </c>
      <c r="J49">
        <f>IF(W48&gt;0,IF(ISTEXT('Mortgage 2 Info Calcs'!K$4),"0",IF(ISTEXT(W48),W48,W48+(IF(ISTEXT(K49),0,K49)))),0)</f>
        <v>94151.062247752532</v>
      </c>
      <c r="K49">
        <f>IF(ISBLANK('Mortgage 2 Monthly Table'!L49),0,'Mortgage 2 Monthly Table'!L49)</f>
        <v>0</v>
      </c>
      <c r="L49">
        <f>IF(ISBLANK('Mortgage 2 Monthly Table'!N49),IF('Mortgage 2 Info Calcs'!F$13="Calculated",IF('Mortgage 2 Info Calcs'!F$22="Keep Same",IF('Mortgage 2 Info Calcs'!F$5="Interest Only",IF(OR(I49&gt;L48,J49=""),I49,IF(J49&lt;L48,IF(J49&lt;L48,J49+I49,IF(L48+M48&gt;J49,L48+I49,L48)),IF(L48+M48&gt;J49,L48+I49,L48))),IF(H49&gt;L48,H49,IF(J49&gt;L48,IF(L48+M48&gt;J49,L48+I49,L48),J49+S49))),IF('Mortgage 2 Info Calcs'!F$5="Interest Only",'Mortgage 2 Monthly calcs'!I49,'Mortgage 2 Monthly calcs'!H49)),'Mortgage 2 Monthly calcs'!L48),'Mortgage 2 Monthly Table'!N49)</f>
        <v>644.30140148550856</v>
      </c>
      <c r="M49">
        <f>IF(ISBLANK('Mortgage 2 Monthly Table'!P49),IF(N48&gt;J49,IF(J49&gt;L48,J49-L48,0),IF(OR(OR(W48&lt;0,ISTEXT(W48)),ISTEXT('Mortgage 2 Info Calcs'!$K$4)),"",'Mortgage 2 Info Calcs'!F$21)),'Mortgage 2 Monthly Table'!P49)</f>
        <v>0</v>
      </c>
      <c r="N49">
        <f t="shared" si="2"/>
        <v>644.30140148550856</v>
      </c>
      <c r="O49">
        <f>IF(OR(OR(W48&lt;0,ISTEXT(W48)),ISTEXT('Mortgage 2 Info Calcs'!$K$4)),"",(O48+M49))</f>
        <v>0</v>
      </c>
      <c r="P49">
        <f>IF(ISBLANK('Mortgage 2 Monthly Table'!T49),IF(ISTEXT(J49),0,IF(OR(W48&lt;Q48,AND(W48&lt;0,NOT(ISTEXT(W48))),ISTEXT('Mortgage 2 Info Calcs'!$K$4)),IF(-W48&gt;P48,-W48,W48-Q48),IF(J49="",0,'Mortgage 2 Info Calcs'!F$26))),'Mortgage 2 Monthly Table'!T49)</f>
        <v>0</v>
      </c>
      <c r="Q49">
        <f>IF(OR(OR(W48&lt;0,ISTEXT(W48)),ISTEXT('Mortgage 2 Info Calcs'!$K$4)),"",IF(O49&lt;0,Q48,(Q48+P49)))</f>
        <v>0</v>
      </c>
      <c r="R49">
        <f>IF(OR(ISERROR(L49-S49),ISTEXT('Mortgage 2 Info Calcs'!$K$4)),"",L49-S49+M49)</f>
        <v>173.54609024674591</v>
      </c>
      <c r="S49">
        <f>IF(OR(IF(ISERROR(ROUND((J49-Q49-'Mortgage 2 Info Calcs'!F$24)*(G49/12),2)),0,(J49-O49-Q49-'Mortgage 2 Info Calcs'!F$24)*(G49/12)),,,ISTEXT('Mortgage 2 Info Calcs'!K$4)),IF(((J49-Q49-'Mortgage 2 Info Calcs'!F$24)*(G49/12))&gt;0,((J49-Q49-'Mortgage 2 Info Calcs'!F$24)*(G49/12)),0),0)</f>
        <v>470.75531123876266</v>
      </c>
      <c r="T49">
        <f>IF(OR(ISERROR(SUM(R$12:R49)),(ISTEXT(T48)),(T48=(SUM(R$12:R49)))),"",SUM(R$12:R49))</f>
        <v>6022.4838424941408</v>
      </c>
      <c r="U49">
        <f>SUM(S$12:S49)</f>
        <v>18460.969413955183</v>
      </c>
      <c r="V49">
        <f>IF(OR(J49=Q49,ISTEXT(W48),ISTEXT('Mortgage 2 Info Calcs'!$F$17)),"",IF(('Mortgage 2 Info Calcs'!F$18*12)&gt;C48+1,IF(C48='Mortgage 2 Info Calcs'!F$18*12,0,'Mortgage 2 Info Calcs'!F$19+W49*('Mortgage 2 Info Calcs'!F$17)),'Mortgage 2 Info Calcs'!F$189))</f>
        <v>0</v>
      </c>
      <c r="W49">
        <f>IF(OR(ISERROR(J49-R49-M49),IF(ISERROR((J49-R49-M49)=0),"True",(J49-R49-M49)=0),ISTEXT('Mortgage 2 Info Calcs'!$K$4)),"",IF((J49&gt;(L49+M49)),(FV((G49/'Mortgage 2 Variables'!E$43),1,(L49+M49),-J49+Q49+'Mortgage 2 Info Calcs'!F$24,0))+Q49+'Mortgage 2 Info Calcs'!F$24+IF(I49&gt;0,0,-I49),""))</f>
        <v>93977.516157505786</v>
      </c>
      <c r="X49">
        <f>IF((FV(IF(G49=0,'Mortgage 2 Info Calcs'!F$8,G49)/12,1,PMT(IF(G49=0,'Mortgage 2 Info Calcs'!F$8,G49)/12,('Mortgage 2 Info Calcs'!F$9*12)-C48,-X48,0),-X48,0))&gt;0,(FV(IF(G49=0,'Mortgage 2 Info Calcs'!F$8,G49)/12,1,PMT(IF(G49=0,'Mortgage 2 Info Calcs'!F$8,G49)/12,('Mortgage 2 Info Calcs'!F$9*12)-C48,-X48,0),-X48,0)),0)</f>
        <v>93977.516157505786</v>
      </c>
      <c r="Y49">
        <f>IF(X49&lt;=0,0,(IPMT(IF(G49=0,'Mortgage 2 Info Calcs'!F$8,G49)/12,1,('Mortgage 2 Info Calcs'!F$9*12)-C48,-X48,0)))</f>
        <v>470.75531123876266</v>
      </c>
      <c r="Z49">
        <f>IF(C49&lt;('Mortgage 2 Info Calcs'!F$9*12),SUM(Y$12:Y49),0)</f>
        <v>18460.969413955183</v>
      </c>
      <c r="AA49">
        <v>38</v>
      </c>
      <c r="AB49">
        <f t="shared" si="3"/>
        <v>3.1666666666666665</v>
      </c>
      <c r="AD49" t="str">
        <f>IF('Mortgage 2 Monthly calcs'!AA49&gt;ROUNDUP('Mortgage 2 Info Calcs'!K$11,0),"",'Mortgage 2 Monthly calcs'!AA49)</f>
        <v/>
      </c>
      <c r="AE49" t="str">
        <f ca="1">IF(ISTEXT(AD49),"",OFFSET('Mortgage 2 Monthly calcs'!J$12,12*AD48,0))</f>
        <v/>
      </c>
      <c r="AF49" t="str">
        <f ca="1">IF(ISTEXT(AK49),"",SUM(INDIRECT("N"&amp;(12+(12*AD48))):INDIRECT("N"&amp;(23+(12*AD48)))))</f>
        <v/>
      </c>
      <c r="AG49" t="str">
        <f t="shared" si="0"/>
        <v/>
      </c>
      <c r="AH49" t="str">
        <f t="shared" si="4"/>
        <v/>
      </c>
      <c r="AI49" t="str">
        <f t="shared" si="5"/>
        <v/>
      </c>
      <c r="AJ49" t="str">
        <f t="shared" si="6"/>
        <v/>
      </c>
      <c r="AK49" t="str">
        <f t="shared" si="7"/>
        <v/>
      </c>
      <c r="AL49" t="str">
        <f>IF(AD49="","",SUM(AF$12:AF49)+'Mortgage 2 Info Calcs'!F$15)</f>
        <v/>
      </c>
      <c r="AM49" t="str">
        <f ca="1">IF(AE49="","",IF(AD49&lt;'Mortgage 2 Info Calcs'!F$18,AK49*'Mortgage 2 Info Calcs'!F$17+'Mortgage 2 Info Calcs'!F$19,'Mortgage 2 Info Calcs'!F$19))</f>
        <v/>
      </c>
    </row>
    <row r="50" spans="2:39" ht="11.7" customHeight="1" x14ac:dyDescent="0.25">
      <c r="B50">
        <f t="shared" si="1"/>
        <v>3.25</v>
      </c>
      <c r="C50">
        <v>39</v>
      </c>
      <c r="E50">
        <f t="shared" si="8"/>
        <v>2013</v>
      </c>
      <c r="F50" t="str">
        <f>VLOOKUP('Mortgage 2 Variables'!D$10,'Mortgage 2 Variables'!B$8:C$19,2)</f>
        <v>Jan</v>
      </c>
      <c r="G50">
        <f>IF(ISBLANK('Mortgage 2 Monthly Table'!G50),IF(OR(J50=Q50,ISTEXT(W49),ISTEXT('Mortgage 2 Info Calcs'!$K$4)),0,IF(('Mortgage 2 Info Calcs'!F$7*12)&gt;C49,G49,IF(C49='Mortgage 2 Info Calcs'!F$7*12,'Mortgage 2 Info Calcs'!F$8,G49))),'Mortgage 2 Monthly Table'!G50)</f>
        <v>0.06</v>
      </c>
      <c r="H50">
        <f>((PMT(G50/'Mortgage 2 Variables'!E$43,('Mortgage 2 Info Calcs'!F$9*'Mortgage 2 Variables'!E$43)-C49,-J50,0)))</f>
        <v>644.30140148550799</v>
      </c>
      <c r="I50">
        <f>IF(OR(ISERROR(((IPMT(G50/'Mortgage 2 Variables'!E$43,1,'Mortgage 2 Info Calcs'!F$9*'Mortgage 2 Variables'!E$43,-J50+Q50+'Mortgage 2 Info Calcs'!F$24,IF('Mortgage 2 Info Calcs'!F$5="Interest Only",-J50+Q50+'Mortgage 2 Info Calcs'!F$24,0))))),(((IPMT(G50/'Mortgage 2 Variables'!E$43,1,'Mortgage 2 Info Calcs'!F$9*'Mortgage 2 Variables'!E$43,-J$12,-J$12)))=0)),0,((IPMT(G50/'Mortgage 2 Variables'!E$43,1,'Mortgage 2 Info Calcs'!F$9*'Mortgage 2 Variables'!E$43,-J50+Q50+'Mortgage 2 Info Calcs'!F$24,IF('Mortgage 2 Info Calcs'!F$5="Interest Only",-J50+Q50+'Mortgage 2 Info Calcs'!F$24,0)))))</f>
        <v>469.88758078752892</v>
      </c>
      <c r="J50">
        <f>IF(W49&gt;0,IF(ISTEXT('Mortgage 2 Info Calcs'!K$4),"0",IF(ISTEXT(W49),W49,W49+(IF(ISTEXT(K50),0,K50)))),0)</f>
        <v>93977.516157505786</v>
      </c>
      <c r="K50">
        <f>IF(ISBLANK('Mortgage 2 Monthly Table'!L50),0,'Mortgage 2 Monthly Table'!L50)</f>
        <v>0</v>
      </c>
      <c r="L50">
        <f>IF(ISBLANK('Mortgage 2 Monthly Table'!N50),IF('Mortgage 2 Info Calcs'!F$13="Calculated",IF('Mortgage 2 Info Calcs'!F$22="Keep Same",IF('Mortgage 2 Info Calcs'!F$5="Interest Only",IF(OR(I50&gt;L49,J50=""),I50,IF(J50&lt;L49,IF(J50&lt;L49,J50+I50,IF(L49+M49&gt;J50,L49+I50,L49)),IF(L49+M49&gt;J50,L49+I50,L49))),IF(H50&gt;L49,H50,IF(J50&gt;L49,IF(L49+M49&gt;J50,L49+I50,L49),J50+S50))),IF('Mortgage 2 Info Calcs'!F$5="Interest Only",'Mortgage 2 Monthly calcs'!I50,'Mortgage 2 Monthly calcs'!H50)),'Mortgage 2 Monthly calcs'!L49),'Mortgage 2 Monthly Table'!N50)</f>
        <v>644.30140148550856</v>
      </c>
      <c r="M50">
        <f>IF(ISBLANK('Mortgage 2 Monthly Table'!P50),IF(N49&gt;J50,IF(J50&gt;L49,J50-L49,0),IF(OR(OR(W49&lt;0,ISTEXT(W49)),ISTEXT('Mortgage 2 Info Calcs'!$K$4)),"",'Mortgage 2 Info Calcs'!F$21)),'Mortgage 2 Monthly Table'!P50)</f>
        <v>0</v>
      </c>
      <c r="N50">
        <f t="shared" si="2"/>
        <v>644.30140148550856</v>
      </c>
      <c r="O50">
        <f>IF(OR(OR(W49&lt;0,ISTEXT(W49)),ISTEXT('Mortgage 2 Info Calcs'!$K$4)),"",(O49+M50))</f>
        <v>0</v>
      </c>
      <c r="P50">
        <f>IF(ISBLANK('Mortgage 2 Monthly Table'!T50),IF(ISTEXT(J50),0,IF(OR(W49&lt;Q49,AND(W49&lt;0,NOT(ISTEXT(W49))),ISTEXT('Mortgage 2 Info Calcs'!$K$4)),IF(-W49&gt;P49,-W49,W49-Q49),IF(J50="",0,'Mortgage 2 Info Calcs'!F$26))),'Mortgage 2 Monthly Table'!T50)</f>
        <v>0</v>
      </c>
      <c r="Q50">
        <f>IF(OR(OR(W49&lt;0,ISTEXT(W49)),ISTEXT('Mortgage 2 Info Calcs'!$K$4)),"",IF(O50&lt;0,Q49,(Q49+P50)))</f>
        <v>0</v>
      </c>
      <c r="R50">
        <f>IF(OR(ISERROR(L50-S50),ISTEXT('Mortgage 2 Info Calcs'!$K$4)),"",L50-S50+M50)</f>
        <v>174.41382069797965</v>
      </c>
      <c r="S50">
        <f>IF(OR(IF(ISERROR(ROUND((J50-Q50-'Mortgage 2 Info Calcs'!F$24)*(G50/12),2)),0,(J50-O50-Q50-'Mortgage 2 Info Calcs'!F$24)*(G50/12)),,,ISTEXT('Mortgage 2 Info Calcs'!K$4)),IF(((J50-Q50-'Mortgage 2 Info Calcs'!F$24)*(G50/12))&gt;0,((J50-Q50-'Mortgage 2 Info Calcs'!F$24)*(G50/12)),0),0)</f>
        <v>469.88758078752892</v>
      </c>
      <c r="T50">
        <f>IF(OR(ISERROR(SUM(R$12:R50)),(ISTEXT(T49)),(T49=(SUM(R$12:R50)))),"",SUM(R$12:R50))</f>
        <v>6196.8976631921205</v>
      </c>
      <c r="U50">
        <f>SUM(S$12:S50)</f>
        <v>18930.856994742713</v>
      </c>
      <c r="V50">
        <f>IF(OR(J50=Q50,ISTEXT(W49),ISTEXT('Mortgage 2 Info Calcs'!$F$17)),"",IF(('Mortgage 2 Info Calcs'!F$18*12)&gt;C49+1,IF(C49='Mortgage 2 Info Calcs'!F$18*12,0,'Mortgage 2 Info Calcs'!F$19+W50*('Mortgage 2 Info Calcs'!F$17)),'Mortgage 2 Info Calcs'!F$189))</f>
        <v>0</v>
      </c>
      <c r="W50">
        <f>IF(OR(ISERROR(J50-R50-M50),IF(ISERROR((J50-R50-M50)=0),"True",(J50-R50-M50)=0),ISTEXT('Mortgage 2 Info Calcs'!$K$4)),"",IF((J50&gt;(L50+M50)),(FV((G50/'Mortgage 2 Variables'!E$43),1,(L50+M50),-J50+Q50+'Mortgage 2 Info Calcs'!F$24,0))+Q50+'Mortgage 2 Info Calcs'!F$24+IF(I50&gt;0,0,-I50),""))</f>
        <v>93803.102336807802</v>
      </c>
      <c r="X50">
        <f>IF((FV(IF(G50=0,'Mortgage 2 Info Calcs'!F$8,G50)/12,1,PMT(IF(G50=0,'Mortgage 2 Info Calcs'!F$8,G50)/12,('Mortgage 2 Info Calcs'!F$9*12)-C49,-X49,0),-X49,0))&gt;0,(FV(IF(G50=0,'Mortgage 2 Info Calcs'!F$8,G50)/12,1,PMT(IF(G50=0,'Mortgage 2 Info Calcs'!F$8,G50)/12,('Mortgage 2 Info Calcs'!F$9*12)-C49,-X49,0),-X49,0)),0)</f>
        <v>93803.102336807802</v>
      </c>
      <c r="Y50">
        <f>IF(X50&lt;=0,0,(IPMT(IF(G50=0,'Mortgage 2 Info Calcs'!F$8,G50)/12,1,('Mortgage 2 Info Calcs'!F$9*12)-C49,-X49,0)))</f>
        <v>469.88758078752892</v>
      </c>
      <c r="Z50">
        <f>IF(C50&lt;('Mortgage 2 Info Calcs'!F$9*12),SUM(Y$12:Y50),0)</f>
        <v>18930.856994742713</v>
      </c>
      <c r="AA50">
        <v>39</v>
      </c>
      <c r="AB50">
        <f t="shared" si="3"/>
        <v>3.25</v>
      </c>
      <c r="AD50" t="str">
        <f>IF('Mortgage 2 Monthly calcs'!AA50&gt;ROUNDUP('Mortgage 2 Info Calcs'!K$11,0),"",'Mortgage 2 Monthly calcs'!AA50)</f>
        <v/>
      </c>
      <c r="AE50" t="str">
        <f ca="1">IF(ISTEXT(AD50),"",OFFSET('Mortgage 2 Monthly calcs'!J$12,12*AD49,0))</f>
        <v/>
      </c>
      <c r="AF50" t="str">
        <f ca="1">IF(ISTEXT(AK50),"",SUM(INDIRECT("N"&amp;(12+(12*AD49))):INDIRECT("N"&amp;(23+(12*AD49)))))</f>
        <v/>
      </c>
      <c r="AG50" t="str">
        <f t="shared" si="0"/>
        <v/>
      </c>
      <c r="AH50" t="str">
        <f t="shared" si="4"/>
        <v/>
      </c>
      <c r="AI50" t="str">
        <f t="shared" si="5"/>
        <v/>
      </c>
      <c r="AJ50" t="str">
        <f t="shared" si="6"/>
        <v/>
      </c>
      <c r="AK50" t="str">
        <f t="shared" si="7"/>
        <v/>
      </c>
      <c r="AL50" t="str">
        <f>IF(AD50="","",SUM(AF$12:AF50)+'Mortgage 2 Info Calcs'!F$15)</f>
        <v/>
      </c>
      <c r="AM50" t="str">
        <f ca="1">IF(AE50="","",IF(AD50&lt;'Mortgage 2 Info Calcs'!F$18,AK50*'Mortgage 2 Info Calcs'!F$17+'Mortgage 2 Info Calcs'!F$19,'Mortgage 2 Info Calcs'!F$19))</f>
        <v/>
      </c>
    </row>
    <row r="51" spans="2:39" ht="11.7" customHeight="1" x14ac:dyDescent="0.25">
      <c r="B51">
        <f t="shared" si="1"/>
        <v>3.3333333333333335</v>
      </c>
      <c r="C51">
        <v>40</v>
      </c>
      <c r="D51" t="str">
        <f>IF('Mortgage 2 Variables'!C47=1,F43+1,"")</f>
        <v/>
      </c>
      <c r="E51" t="str">
        <f t="shared" si="8"/>
        <v/>
      </c>
      <c r="F51" t="str">
        <f>VLOOKUP('Mortgage 2 Variables'!D$11,'Mortgage 2 Variables'!B$8:C$19,2)</f>
        <v>Feb</v>
      </c>
      <c r="G51">
        <f>IF(ISBLANK('Mortgage 2 Monthly Table'!G51),IF(OR(J51=Q51,ISTEXT(W50),ISTEXT('Mortgage 2 Info Calcs'!$K$4)),0,IF(('Mortgage 2 Info Calcs'!F$7*12)&gt;C50,G50,IF(C50='Mortgage 2 Info Calcs'!F$7*12,'Mortgage 2 Info Calcs'!F$8,G50))),'Mortgage 2 Monthly Table'!G51)</f>
        <v>0.06</v>
      </c>
      <c r="H51">
        <f>((PMT(G51/'Mortgage 2 Variables'!E$43,('Mortgage 2 Info Calcs'!F$9*'Mortgage 2 Variables'!E$43)-C50,-J51,0)))</f>
        <v>644.30140148550799</v>
      </c>
      <c r="I51">
        <f>IF(OR(ISERROR(((IPMT(G51/'Mortgage 2 Variables'!E$43,1,'Mortgage 2 Info Calcs'!F$9*'Mortgage 2 Variables'!E$43,-J51+Q51+'Mortgage 2 Info Calcs'!F$24,IF('Mortgage 2 Info Calcs'!F$5="Interest Only",-J51+Q51+'Mortgage 2 Info Calcs'!F$24,0))))),(((IPMT(G51/'Mortgage 2 Variables'!E$43,1,'Mortgage 2 Info Calcs'!F$9*'Mortgage 2 Variables'!E$43,-J$12,-J$12)))=0)),0,((IPMT(G51/'Mortgage 2 Variables'!E$43,1,'Mortgage 2 Info Calcs'!F$9*'Mortgage 2 Variables'!E$43,-J51+Q51+'Mortgage 2 Info Calcs'!F$24,IF('Mortgage 2 Info Calcs'!F$5="Interest Only",-J51+Q51+'Mortgage 2 Info Calcs'!F$24,0)))))</f>
        <v>469.01551168403904</v>
      </c>
      <c r="J51">
        <f>IF(W50&gt;0,IF(ISTEXT('Mortgage 2 Info Calcs'!K$4),"0",IF(ISTEXT(W50),W50,W50+(IF(ISTEXT(K51),0,K51)))),0)</f>
        <v>93803.102336807802</v>
      </c>
      <c r="K51">
        <f>IF(ISBLANK('Mortgage 2 Monthly Table'!L51),0,'Mortgage 2 Monthly Table'!L51)</f>
        <v>0</v>
      </c>
      <c r="L51">
        <f>IF(ISBLANK('Mortgage 2 Monthly Table'!N51),IF('Mortgage 2 Info Calcs'!F$13="Calculated",IF('Mortgage 2 Info Calcs'!F$22="Keep Same",IF('Mortgage 2 Info Calcs'!F$5="Interest Only",IF(OR(I51&gt;L50,J51=""),I51,IF(J51&lt;L50,IF(J51&lt;L50,J51+I51,IF(L50+M50&gt;J51,L50+I51,L50)),IF(L50+M50&gt;J51,L50+I51,L50))),IF(H51&gt;L50,H51,IF(J51&gt;L50,IF(L50+M50&gt;J51,L50+I51,L50),J51+S51))),IF('Mortgage 2 Info Calcs'!F$5="Interest Only",'Mortgage 2 Monthly calcs'!I51,'Mortgage 2 Monthly calcs'!H51)),'Mortgage 2 Monthly calcs'!L50),'Mortgage 2 Monthly Table'!N51)</f>
        <v>644.30140148550856</v>
      </c>
      <c r="M51">
        <f>IF(ISBLANK('Mortgage 2 Monthly Table'!P51),IF(N50&gt;J51,IF(J51&gt;L50,J51-L50,0),IF(OR(OR(W50&lt;0,ISTEXT(W50)),ISTEXT('Mortgage 2 Info Calcs'!$K$4)),"",'Mortgage 2 Info Calcs'!F$21)),'Mortgage 2 Monthly Table'!P51)</f>
        <v>0</v>
      </c>
      <c r="N51">
        <f t="shared" si="2"/>
        <v>644.30140148550856</v>
      </c>
      <c r="O51">
        <f>IF(OR(OR(W50&lt;0,ISTEXT(W50)),ISTEXT('Mortgage 2 Info Calcs'!$K$4)),"",(O50+M51))</f>
        <v>0</v>
      </c>
      <c r="P51">
        <f>IF(ISBLANK('Mortgage 2 Monthly Table'!T51),IF(ISTEXT(J51),0,IF(OR(W50&lt;Q50,AND(W50&lt;0,NOT(ISTEXT(W50))),ISTEXT('Mortgage 2 Info Calcs'!$K$4)),IF(-W50&gt;P50,-W50,W50-Q50),IF(J51="",0,'Mortgage 2 Info Calcs'!F$26))),'Mortgage 2 Monthly Table'!T51)</f>
        <v>0</v>
      </c>
      <c r="Q51">
        <f>IF(OR(OR(W50&lt;0,ISTEXT(W50)),ISTEXT('Mortgage 2 Info Calcs'!$K$4)),"",IF(O51&lt;0,Q50,(Q50+P51)))</f>
        <v>0</v>
      </c>
      <c r="R51">
        <f>IF(OR(ISERROR(L51-S51),ISTEXT('Mortgage 2 Info Calcs'!$K$4)),"",L51-S51+M51)</f>
        <v>175.28588980146952</v>
      </c>
      <c r="S51">
        <f>IF(OR(IF(ISERROR(ROUND((J51-Q51-'Mortgage 2 Info Calcs'!F$24)*(G51/12),2)),0,(J51-O51-Q51-'Mortgage 2 Info Calcs'!F$24)*(G51/12)),,,ISTEXT('Mortgage 2 Info Calcs'!K$4)),IF(((J51-Q51-'Mortgage 2 Info Calcs'!F$24)*(G51/12))&gt;0,((J51-Q51-'Mortgage 2 Info Calcs'!F$24)*(G51/12)),0),0)</f>
        <v>469.01551168403904</v>
      </c>
      <c r="T51">
        <f>IF(OR(ISERROR(SUM(R$12:R51)),(ISTEXT(T50)),(T50=(SUM(R$12:R51)))),"",SUM(R$12:R51))</f>
        <v>6372.1835529935897</v>
      </c>
      <c r="U51">
        <f>SUM(S$12:S51)</f>
        <v>19399.872506426753</v>
      </c>
      <c r="V51">
        <f>IF(OR(J51=Q51,ISTEXT(W50),ISTEXT('Mortgage 2 Info Calcs'!$F$17)),"",IF(('Mortgage 2 Info Calcs'!F$18*12)&gt;C50+1,IF(C50='Mortgage 2 Info Calcs'!F$18*12,0,'Mortgage 2 Info Calcs'!F$19+W51*('Mortgage 2 Info Calcs'!F$17)),'Mortgage 2 Info Calcs'!F$189))</f>
        <v>0</v>
      </c>
      <c r="W51">
        <f>IF(OR(ISERROR(J51-R51-M51),IF(ISERROR((J51-R51-M51)=0),"True",(J51-R51-M51)=0),ISTEXT('Mortgage 2 Info Calcs'!$K$4)),"",IF((J51&gt;(L51+M51)),(FV((G51/'Mortgage 2 Variables'!E$43),1,(L51+M51),-J51+Q51+'Mortgage 2 Info Calcs'!F$24,0))+Q51+'Mortgage 2 Info Calcs'!F$24+IF(I51&gt;0,0,-I51),""))</f>
        <v>93627.816447006335</v>
      </c>
      <c r="X51">
        <f>IF((FV(IF(G51=0,'Mortgage 2 Info Calcs'!F$8,G51)/12,1,PMT(IF(G51=0,'Mortgage 2 Info Calcs'!F$8,G51)/12,('Mortgage 2 Info Calcs'!F$9*12)-C50,-X50,0),-X50,0))&gt;0,(FV(IF(G51=0,'Mortgage 2 Info Calcs'!F$8,G51)/12,1,PMT(IF(G51=0,'Mortgage 2 Info Calcs'!F$8,G51)/12,('Mortgage 2 Info Calcs'!F$9*12)-C50,-X50,0),-X50,0)),0)</f>
        <v>93627.816447006335</v>
      </c>
      <c r="Y51">
        <f>IF(X51&lt;=0,0,(IPMT(IF(G51=0,'Mortgage 2 Info Calcs'!F$8,G51)/12,1,('Mortgage 2 Info Calcs'!F$9*12)-C50,-X50,0)))</f>
        <v>469.01551168403904</v>
      </c>
      <c r="Z51">
        <f>IF(C51&lt;('Mortgage 2 Info Calcs'!F$9*12),SUM(Y$12:Y51),0)</f>
        <v>19399.872506426753</v>
      </c>
      <c r="AA51">
        <v>40</v>
      </c>
      <c r="AB51">
        <f t="shared" si="3"/>
        <v>3.3333333333333335</v>
      </c>
      <c r="AD51" t="str">
        <f>IF('Mortgage 2 Monthly calcs'!AA51&gt;ROUNDUP('Mortgage 2 Info Calcs'!K$11,0),"",'Mortgage 2 Monthly calcs'!AA51)</f>
        <v/>
      </c>
      <c r="AE51" t="str">
        <f ca="1">IF(ISTEXT(AD51),"",OFFSET('Mortgage 2 Monthly calcs'!J$12,12*AD50,0))</f>
        <v/>
      </c>
      <c r="AF51" t="str">
        <f ca="1">IF(ISTEXT(AK51),"",SUM(INDIRECT("N"&amp;(12+(12*AD50))):INDIRECT("N"&amp;(23+(12*AD50)))))</f>
        <v/>
      </c>
      <c r="AG51" t="str">
        <f t="shared" si="0"/>
        <v/>
      </c>
      <c r="AH51" t="str">
        <f t="shared" si="4"/>
        <v/>
      </c>
      <c r="AI51" t="str">
        <f t="shared" si="5"/>
        <v/>
      </c>
      <c r="AJ51" t="str">
        <f t="shared" si="6"/>
        <v/>
      </c>
      <c r="AK51" t="str">
        <f t="shared" si="7"/>
        <v/>
      </c>
      <c r="AL51" t="str">
        <f>IF(AD51="","",SUM(AF$12:AF51)+'Mortgage 2 Info Calcs'!F$15)</f>
        <v/>
      </c>
      <c r="AM51" t="str">
        <f ca="1">IF(AE51="","",IF(AD51&lt;'Mortgage 2 Info Calcs'!F$18,AK51*'Mortgage 2 Info Calcs'!F$17+'Mortgage 2 Info Calcs'!F$19,'Mortgage 2 Info Calcs'!F$19))</f>
        <v/>
      </c>
    </row>
    <row r="52" spans="2:39" ht="11.7" customHeight="1" x14ac:dyDescent="0.25">
      <c r="B52">
        <f t="shared" si="1"/>
        <v>3.4166666666666665</v>
      </c>
      <c r="C52">
        <v>41</v>
      </c>
      <c r="D52" t="str">
        <f>IF('Mortgage 2 Variables'!C48=1,F43+1,"")</f>
        <v/>
      </c>
      <c r="E52" t="str">
        <f t="shared" si="8"/>
        <v/>
      </c>
      <c r="F52" t="str">
        <f>VLOOKUP('Mortgage 2 Variables'!D$12,'Mortgage 2 Variables'!B$8:C$19,2)</f>
        <v>Mar</v>
      </c>
      <c r="G52">
        <f>IF(ISBLANK('Mortgage 2 Monthly Table'!G52),IF(OR(J52=Q52,ISTEXT(W51),ISTEXT('Mortgage 2 Info Calcs'!$K$4)),0,IF(('Mortgage 2 Info Calcs'!F$7*12)&gt;C51,G51,IF(C51='Mortgage 2 Info Calcs'!F$7*12,'Mortgage 2 Info Calcs'!F$8,G51))),'Mortgage 2 Monthly Table'!G52)</f>
        <v>0.06</v>
      </c>
      <c r="H52">
        <f>((PMT(G52/'Mortgage 2 Variables'!E$43,('Mortgage 2 Info Calcs'!F$9*'Mortgage 2 Variables'!E$43)-C51,-J52,0)))</f>
        <v>644.30140148550788</v>
      </c>
      <c r="I52">
        <f>IF(OR(ISERROR(((IPMT(G52/'Mortgage 2 Variables'!E$43,1,'Mortgage 2 Info Calcs'!F$9*'Mortgage 2 Variables'!E$43,-J52+Q52+'Mortgage 2 Info Calcs'!F$24,IF('Mortgage 2 Info Calcs'!F$5="Interest Only",-J52+Q52+'Mortgage 2 Info Calcs'!F$24,0))))),(((IPMT(G52/'Mortgage 2 Variables'!E$43,1,'Mortgage 2 Info Calcs'!F$9*'Mortgage 2 Variables'!E$43,-J$12,-J$12)))=0)),0,((IPMT(G52/'Mortgage 2 Variables'!E$43,1,'Mortgage 2 Info Calcs'!F$9*'Mortgage 2 Variables'!E$43,-J52+Q52+'Mortgage 2 Info Calcs'!F$24,IF('Mortgage 2 Info Calcs'!F$5="Interest Only",-J52+Q52+'Mortgage 2 Info Calcs'!F$24,0)))))</f>
        <v>468.13908223503171</v>
      </c>
      <c r="J52">
        <f>IF(W51&gt;0,IF(ISTEXT('Mortgage 2 Info Calcs'!K$4),"0",IF(ISTEXT(W51),W51,W51+(IF(ISTEXT(K52),0,K52)))),0)</f>
        <v>93627.816447006335</v>
      </c>
      <c r="K52">
        <f>IF(ISBLANK('Mortgage 2 Monthly Table'!L52),0,'Mortgage 2 Monthly Table'!L52)</f>
        <v>0</v>
      </c>
      <c r="L52">
        <f>IF(ISBLANK('Mortgage 2 Monthly Table'!N52),IF('Mortgage 2 Info Calcs'!F$13="Calculated",IF('Mortgage 2 Info Calcs'!F$22="Keep Same",IF('Mortgage 2 Info Calcs'!F$5="Interest Only",IF(OR(I52&gt;L51,J52=""),I52,IF(J52&lt;L51,IF(J52&lt;L51,J52+I52,IF(L51+M51&gt;J52,L51+I52,L51)),IF(L51+M51&gt;J52,L51+I52,L51))),IF(H52&gt;L51,H52,IF(J52&gt;L51,IF(L51+M51&gt;J52,L51+I52,L51),J52+S52))),IF('Mortgage 2 Info Calcs'!F$5="Interest Only",'Mortgage 2 Monthly calcs'!I52,'Mortgage 2 Monthly calcs'!H52)),'Mortgage 2 Monthly calcs'!L51),'Mortgage 2 Monthly Table'!N52)</f>
        <v>644.30140148550856</v>
      </c>
      <c r="M52">
        <f>IF(ISBLANK('Mortgage 2 Monthly Table'!P52),IF(N51&gt;J52,IF(J52&gt;L51,J52-L51,0),IF(OR(OR(W51&lt;0,ISTEXT(W51)),ISTEXT('Mortgage 2 Info Calcs'!$K$4)),"",'Mortgage 2 Info Calcs'!F$21)),'Mortgage 2 Monthly Table'!P52)</f>
        <v>0</v>
      </c>
      <c r="N52">
        <f t="shared" si="2"/>
        <v>644.30140148550856</v>
      </c>
      <c r="O52">
        <f>IF(OR(OR(W51&lt;0,ISTEXT(W51)),ISTEXT('Mortgage 2 Info Calcs'!$K$4)),"",(O51+M52))</f>
        <v>0</v>
      </c>
      <c r="P52">
        <f>IF(ISBLANK('Mortgage 2 Monthly Table'!T52),IF(ISTEXT(J52),0,IF(OR(W51&lt;Q51,AND(W51&lt;0,NOT(ISTEXT(W51))),ISTEXT('Mortgage 2 Info Calcs'!$K$4)),IF(-W51&gt;P51,-W51,W51-Q51),IF(J52="",0,'Mortgage 2 Info Calcs'!F$26))),'Mortgage 2 Monthly Table'!T52)</f>
        <v>0</v>
      </c>
      <c r="Q52">
        <f>IF(OR(OR(W51&lt;0,ISTEXT(W51)),ISTEXT('Mortgage 2 Info Calcs'!$K$4)),"",IF(O52&lt;0,Q51,(Q51+P52)))</f>
        <v>0</v>
      </c>
      <c r="R52">
        <f>IF(OR(ISERROR(L52-S52),ISTEXT('Mortgage 2 Info Calcs'!$K$4)),"",L52-S52+M52)</f>
        <v>176.16231925047686</v>
      </c>
      <c r="S52">
        <f>IF(OR(IF(ISERROR(ROUND((J52-Q52-'Mortgage 2 Info Calcs'!F$24)*(G52/12),2)),0,(J52-O52-Q52-'Mortgage 2 Info Calcs'!F$24)*(G52/12)),,,ISTEXT('Mortgage 2 Info Calcs'!K$4)),IF(((J52-Q52-'Mortgage 2 Info Calcs'!F$24)*(G52/12))&gt;0,((J52-Q52-'Mortgage 2 Info Calcs'!F$24)*(G52/12)),0),0)</f>
        <v>468.13908223503171</v>
      </c>
      <c r="T52">
        <f>IF(OR(ISERROR(SUM(R$12:R52)),(ISTEXT(T51)),(T51=(SUM(R$12:R52)))),"",SUM(R$12:R52))</f>
        <v>6548.3458722440664</v>
      </c>
      <c r="U52">
        <f>SUM(S$12:S52)</f>
        <v>19868.011588661786</v>
      </c>
      <c r="V52">
        <f>IF(OR(J52=Q52,ISTEXT(W51),ISTEXT('Mortgage 2 Info Calcs'!$F$17)),"",IF(('Mortgage 2 Info Calcs'!F$18*12)&gt;C51+1,IF(C51='Mortgage 2 Info Calcs'!F$18*12,0,'Mortgage 2 Info Calcs'!F$19+W52*('Mortgage 2 Info Calcs'!F$17)),'Mortgage 2 Info Calcs'!F$189))</f>
        <v>0</v>
      </c>
      <c r="W52">
        <f>IF(OR(ISERROR(J52-R52-M52),IF(ISERROR((J52-R52-M52)=0),"True",(J52-R52-M52)=0),ISTEXT('Mortgage 2 Info Calcs'!$K$4)),"",IF((J52&gt;(L52+M52)),(FV((G52/'Mortgage 2 Variables'!E$43),1,(L52+M52),-J52+Q52+'Mortgage 2 Info Calcs'!F$24,0))+Q52+'Mortgage 2 Info Calcs'!F$24+IF(I52&gt;0,0,-I52),""))</f>
        <v>93451.654127755857</v>
      </c>
      <c r="X52">
        <f>IF((FV(IF(G52=0,'Mortgage 2 Info Calcs'!F$8,G52)/12,1,PMT(IF(G52=0,'Mortgage 2 Info Calcs'!F$8,G52)/12,('Mortgage 2 Info Calcs'!F$9*12)-C51,-X51,0),-X51,0))&gt;0,(FV(IF(G52=0,'Mortgage 2 Info Calcs'!F$8,G52)/12,1,PMT(IF(G52=0,'Mortgage 2 Info Calcs'!F$8,G52)/12,('Mortgage 2 Info Calcs'!F$9*12)-C51,-X51,0),-X51,0)),0)</f>
        <v>93451.654127755857</v>
      </c>
      <c r="Y52">
        <f>IF(X52&lt;=0,0,(IPMT(IF(G52=0,'Mortgage 2 Info Calcs'!F$8,G52)/12,1,('Mortgage 2 Info Calcs'!F$9*12)-C51,-X51,0)))</f>
        <v>468.13908223503171</v>
      </c>
      <c r="Z52">
        <f>IF(C52&lt;('Mortgage 2 Info Calcs'!F$9*12),SUM(Y$12:Y52),0)</f>
        <v>19868.011588661786</v>
      </c>
      <c r="AA52">
        <v>41</v>
      </c>
      <c r="AB52">
        <f t="shared" si="3"/>
        <v>3.4166666666666665</v>
      </c>
      <c r="AD52" t="str">
        <f>IF('Mortgage 2 Monthly calcs'!AA52&gt;ROUNDUP('Mortgage 2 Info Calcs'!K$11,0),"",'Mortgage 2 Monthly calcs'!AA52)</f>
        <v/>
      </c>
      <c r="AE52" t="str">
        <f ca="1">IF(ISTEXT(AD52),"",OFFSET('Mortgage 2 Monthly calcs'!J$12,12*AD51,0))</f>
        <v/>
      </c>
      <c r="AF52" t="str">
        <f ca="1">IF(ISTEXT(AK52),"",SUM(INDIRECT("N"&amp;(12+(12*AD51))):INDIRECT("N"&amp;(23+(12*AD51)))))</f>
        <v/>
      </c>
      <c r="AG52" t="str">
        <f t="shared" si="0"/>
        <v/>
      </c>
      <c r="AH52" t="str">
        <f t="shared" si="4"/>
        <v/>
      </c>
      <c r="AI52" t="str">
        <f t="shared" si="5"/>
        <v/>
      </c>
      <c r="AJ52" t="str">
        <f t="shared" si="6"/>
        <v/>
      </c>
      <c r="AK52" t="str">
        <f t="shared" si="7"/>
        <v/>
      </c>
      <c r="AL52" t="str">
        <f>IF(AD52="","",SUM(AF$12:AF52)+'Mortgage 2 Info Calcs'!F$15)</f>
        <v/>
      </c>
      <c r="AM52" t="str">
        <f ca="1">IF(AE52="","",IF(AD52&lt;'Mortgage 2 Info Calcs'!F$18,AK52*'Mortgage 2 Info Calcs'!F$17+'Mortgage 2 Info Calcs'!F$19,'Mortgage 2 Info Calcs'!F$19))</f>
        <v/>
      </c>
    </row>
    <row r="53" spans="2:39" ht="11.7" customHeight="1" x14ac:dyDescent="0.25">
      <c r="B53">
        <f t="shared" si="1"/>
        <v>3.5</v>
      </c>
      <c r="C53">
        <v>42</v>
      </c>
      <c r="D53" t="str">
        <f>IF('Mortgage 2 Variables'!C49=1,F43+1,"")</f>
        <v/>
      </c>
      <c r="E53" t="str">
        <f t="shared" si="8"/>
        <v/>
      </c>
      <c r="F53" t="str">
        <f>VLOOKUP('Mortgage 2 Variables'!D$13,'Mortgage 2 Variables'!B$8:C$19,2)</f>
        <v>Apr</v>
      </c>
      <c r="G53">
        <f>IF(ISBLANK('Mortgage 2 Monthly Table'!G53),IF(OR(J53=Q53,ISTEXT(W52),ISTEXT('Mortgage 2 Info Calcs'!$K$4)),0,IF(('Mortgage 2 Info Calcs'!F$7*12)&gt;C52,G52,IF(C52='Mortgage 2 Info Calcs'!F$7*12,'Mortgage 2 Info Calcs'!F$8,G52))),'Mortgage 2 Monthly Table'!G53)</f>
        <v>0.06</v>
      </c>
      <c r="H53">
        <f>((PMT(G53/'Mortgage 2 Variables'!E$43,('Mortgage 2 Info Calcs'!F$9*'Mortgage 2 Variables'!E$43)-C52,-J53,0)))</f>
        <v>644.30140148550799</v>
      </c>
      <c r="I53">
        <f>IF(OR(ISERROR(((IPMT(G53/'Mortgage 2 Variables'!E$43,1,'Mortgage 2 Info Calcs'!F$9*'Mortgage 2 Variables'!E$43,-J53+Q53+'Mortgage 2 Info Calcs'!F$24,IF('Mortgage 2 Info Calcs'!F$5="Interest Only",-J53+Q53+'Mortgage 2 Info Calcs'!F$24,0))))),(((IPMT(G53/'Mortgage 2 Variables'!E$43,1,'Mortgage 2 Info Calcs'!F$9*'Mortgage 2 Variables'!E$43,-J$12,-J$12)))=0)),0,((IPMT(G53/'Mortgage 2 Variables'!E$43,1,'Mortgage 2 Info Calcs'!F$9*'Mortgage 2 Variables'!E$43,-J53+Q53+'Mortgage 2 Info Calcs'!F$24,IF('Mortgage 2 Info Calcs'!F$5="Interest Only",-J53+Q53+'Mortgage 2 Info Calcs'!F$24,0)))))</f>
        <v>467.25827063877932</v>
      </c>
      <c r="J53">
        <f>IF(W52&gt;0,IF(ISTEXT('Mortgage 2 Info Calcs'!K$4),"0",IF(ISTEXT(W52),W52,W52+(IF(ISTEXT(K53),0,K53)))),0)</f>
        <v>93451.654127755857</v>
      </c>
      <c r="K53">
        <f>IF(ISBLANK('Mortgage 2 Monthly Table'!L53),0,'Mortgage 2 Monthly Table'!L53)</f>
        <v>0</v>
      </c>
      <c r="L53">
        <f>IF(ISBLANK('Mortgage 2 Monthly Table'!N53),IF('Mortgage 2 Info Calcs'!F$13="Calculated",IF('Mortgage 2 Info Calcs'!F$22="Keep Same",IF('Mortgage 2 Info Calcs'!F$5="Interest Only",IF(OR(I53&gt;L52,J53=""),I53,IF(J53&lt;L52,IF(J53&lt;L52,J53+I53,IF(L52+M52&gt;J53,L52+I53,L52)),IF(L52+M52&gt;J53,L52+I53,L52))),IF(H53&gt;L52,H53,IF(J53&gt;L52,IF(L52+M52&gt;J53,L52+I53,L52),J53+S53))),IF('Mortgage 2 Info Calcs'!F$5="Interest Only",'Mortgage 2 Monthly calcs'!I53,'Mortgage 2 Monthly calcs'!H53)),'Mortgage 2 Monthly calcs'!L52),'Mortgage 2 Monthly Table'!N53)</f>
        <v>644.30140148550856</v>
      </c>
      <c r="M53">
        <f>IF(ISBLANK('Mortgage 2 Monthly Table'!P53),IF(N52&gt;J53,IF(J53&gt;L52,J53-L52,0),IF(OR(OR(W52&lt;0,ISTEXT(W52)),ISTEXT('Mortgage 2 Info Calcs'!$K$4)),"",'Mortgage 2 Info Calcs'!F$21)),'Mortgage 2 Monthly Table'!P53)</f>
        <v>0</v>
      </c>
      <c r="N53">
        <f t="shared" si="2"/>
        <v>644.30140148550856</v>
      </c>
      <c r="O53">
        <f>IF(OR(OR(W52&lt;0,ISTEXT(W52)),ISTEXT('Mortgage 2 Info Calcs'!$K$4)),"",(O52+M53))</f>
        <v>0</v>
      </c>
      <c r="P53">
        <f>IF(ISBLANK('Mortgage 2 Monthly Table'!T53),IF(ISTEXT(J53),0,IF(OR(W52&lt;Q52,AND(W52&lt;0,NOT(ISTEXT(W52))),ISTEXT('Mortgage 2 Info Calcs'!$K$4)),IF(-W52&gt;P52,-W52,W52-Q52),IF(J53="",0,'Mortgage 2 Info Calcs'!F$26))),'Mortgage 2 Monthly Table'!T53)</f>
        <v>0</v>
      </c>
      <c r="Q53">
        <f>IF(OR(OR(W52&lt;0,ISTEXT(W52)),ISTEXT('Mortgage 2 Info Calcs'!$K$4)),"",IF(O53&lt;0,Q52,(Q52+P53)))</f>
        <v>0</v>
      </c>
      <c r="R53">
        <f>IF(OR(ISERROR(L53-S53),ISTEXT('Mortgage 2 Info Calcs'!$K$4)),"",L53-S53+M53)</f>
        <v>177.04313084672924</v>
      </c>
      <c r="S53">
        <f>IF(OR(IF(ISERROR(ROUND((J53-Q53-'Mortgage 2 Info Calcs'!F$24)*(G53/12),2)),0,(J53-O53-Q53-'Mortgage 2 Info Calcs'!F$24)*(G53/12)),,,ISTEXT('Mortgage 2 Info Calcs'!K$4)),IF(((J53-Q53-'Mortgage 2 Info Calcs'!F$24)*(G53/12))&gt;0,((J53-Q53-'Mortgage 2 Info Calcs'!F$24)*(G53/12)),0),0)</f>
        <v>467.25827063877932</v>
      </c>
      <c r="T53">
        <f>IF(OR(ISERROR(SUM(R$12:R53)),(ISTEXT(T52)),(T52=(SUM(R$12:R53)))),"",SUM(R$12:R53))</f>
        <v>6725.389003090796</v>
      </c>
      <c r="U53">
        <f>SUM(S$12:S53)</f>
        <v>20335.269859300566</v>
      </c>
      <c r="V53">
        <f>IF(OR(J53=Q53,ISTEXT(W52),ISTEXT('Mortgage 2 Info Calcs'!$F$17)),"",IF(('Mortgage 2 Info Calcs'!F$18*12)&gt;C52+1,IF(C52='Mortgage 2 Info Calcs'!F$18*12,0,'Mortgage 2 Info Calcs'!F$19+W53*('Mortgage 2 Info Calcs'!F$17)),'Mortgage 2 Info Calcs'!F$189))</f>
        <v>0</v>
      </c>
      <c r="W53">
        <f>IF(OR(ISERROR(J53-R53-M53),IF(ISERROR((J53-R53-M53)=0),"True",(J53-R53-M53)=0),ISTEXT('Mortgage 2 Info Calcs'!$K$4)),"",IF((J53&gt;(L53+M53)),(FV((G53/'Mortgage 2 Variables'!E$43),1,(L53+M53),-J53+Q53+'Mortgage 2 Info Calcs'!F$24,0))+Q53+'Mortgage 2 Info Calcs'!F$24+IF(I53&gt;0,0,-I53),""))</f>
        <v>93274.610996909134</v>
      </c>
      <c r="X53">
        <f>IF((FV(IF(G53=0,'Mortgage 2 Info Calcs'!F$8,G53)/12,1,PMT(IF(G53=0,'Mortgage 2 Info Calcs'!F$8,G53)/12,('Mortgage 2 Info Calcs'!F$9*12)-C52,-X52,0),-X52,0))&gt;0,(FV(IF(G53=0,'Mortgage 2 Info Calcs'!F$8,G53)/12,1,PMT(IF(G53=0,'Mortgage 2 Info Calcs'!F$8,G53)/12,('Mortgage 2 Info Calcs'!F$9*12)-C52,-X52,0),-X52,0)),0)</f>
        <v>93274.610996909134</v>
      </c>
      <c r="Y53">
        <f>IF(X53&lt;=0,0,(IPMT(IF(G53=0,'Mortgage 2 Info Calcs'!F$8,G53)/12,1,('Mortgage 2 Info Calcs'!F$9*12)-C52,-X52,0)))</f>
        <v>467.25827063877932</v>
      </c>
      <c r="Z53">
        <f>IF(C53&lt;('Mortgage 2 Info Calcs'!F$9*12),SUM(Y$12:Y53),0)</f>
        <v>20335.269859300566</v>
      </c>
      <c r="AA53">
        <v>42</v>
      </c>
      <c r="AB53">
        <f t="shared" si="3"/>
        <v>3.5</v>
      </c>
      <c r="AD53" t="str">
        <f>IF('Mortgage 2 Monthly calcs'!AA53&gt;ROUNDUP('Mortgage 2 Info Calcs'!K$11,0),"",'Mortgage 2 Monthly calcs'!AA53)</f>
        <v/>
      </c>
      <c r="AE53" t="str">
        <f ca="1">IF(ISTEXT(AD53),"",OFFSET('Mortgage 2 Monthly calcs'!J$12,12*AD52,0))</f>
        <v/>
      </c>
      <c r="AF53" t="str">
        <f ca="1">IF(ISTEXT(AK53),"",SUM(INDIRECT("N"&amp;(12+(12*AD52))):INDIRECT("N"&amp;(23+(12*AD52)))))</f>
        <v/>
      </c>
      <c r="AG53" t="str">
        <f t="shared" si="0"/>
        <v/>
      </c>
      <c r="AH53" t="str">
        <f t="shared" si="4"/>
        <v/>
      </c>
      <c r="AI53" t="str">
        <f t="shared" si="5"/>
        <v/>
      </c>
      <c r="AJ53" t="str">
        <f t="shared" si="6"/>
        <v/>
      </c>
      <c r="AK53" t="str">
        <f t="shared" si="7"/>
        <v/>
      </c>
      <c r="AL53" t="str">
        <f>IF(AD53="","",SUM(AF$12:AF53)+'Mortgage 2 Info Calcs'!F$15)</f>
        <v/>
      </c>
      <c r="AM53" t="str">
        <f ca="1">IF(AE53="","",IF(AD53&lt;'Mortgage 2 Info Calcs'!F$18,AK53*'Mortgage 2 Info Calcs'!F$17+'Mortgage 2 Info Calcs'!F$19,'Mortgage 2 Info Calcs'!F$19))</f>
        <v/>
      </c>
    </row>
    <row r="54" spans="2:39" ht="11.7" customHeight="1" x14ac:dyDescent="0.25">
      <c r="B54">
        <f t="shared" si="1"/>
        <v>3.5833333333333335</v>
      </c>
      <c r="C54">
        <v>43</v>
      </c>
      <c r="D54" t="str">
        <f>IF('Mortgage 2 Variables'!C50=1,F43+1,"")</f>
        <v/>
      </c>
      <c r="E54" t="str">
        <f t="shared" si="8"/>
        <v/>
      </c>
      <c r="F54" t="str">
        <f>VLOOKUP('Mortgage 2 Variables'!D$14,'Mortgage 2 Variables'!B$8:C$19,2)</f>
        <v>May</v>
      </c>
      <c r="G54">
        <f>IF(ISBLANK('Mortgage 2 Monthly Table'!G54),IF(OR(J54=Q54,ISTEXT(W53),ISTEXT('Mortgage 2 Info Calcs'!$K$4)),0,IF(('Mortgage 2 Info Calcs'!F$7*12)&gt;C53,G53,IF(C53='Mortgage 2 Info Calcs'!F$7*12,'Mortgage 2 Info Calcs'!F$8,G53))),'Mortgage 2 Monthly Table'!G54)</f>
        <v>0.06</v>
      </c>
      <c r="H54">
        <f>((PMT(G54/'Mortgage 2 Variables'!E$43,('Mortgage 2 Info Calcs'!F$9*'Mortgage 2 Variables'!E$43)-C53,-J54,0)))</f>
        <v>644.30140148550799</v>
      </c>
      <c r="I54">
        <f>IF(OR(ISERROR(((IPMT(G54/'Mortgage 2 Variables'!E$43,1,'Mortgage 2 Info Calcs'!F$9*'Mortgage 2 Variables'!E$43,-J54+Q54+'Mortgage 2 Info Calcs'!F$24,IF('Mortgage 2 Info Calcs'!F$5="Interest Only",-J54+Q54+'Mortgage 2 Info Calcs'!F$24,0))))),(((IPMT(G54/'Mortgage 2 Variables'!E$43,1,'Mortgage 2 Info Calcs'!F$9*'Mortgage 2 Variables'!E$43,-J$12,-J$12)))=0)),0,((IPMT(G54/'Mortgage 2 Variables'!E$43,1,'Mortgage 2 Info Calcs'!F$9*'Mortgage 2 Variables'!E$43,-J54+Q54+'Mortgage 2 Info Calcs'!F$24,IF('Mortgage 2 Info Calcs'!F$5="Interest Only",-J54+Q54+'Mortgage 2 Info Calcs'!F$24,0)))))</f>
        <v>466.37305498454566</v>
      </c>
      <c r="J54">
        <f>IF(W53&gt;0,IF(ISTEXT('Mortgage 2 Info Calcs'!K$4),"0",IF(ISTEXT(W53),W53,W53+(IF(ISTEXT(K54),0,K54)))),0)</f>
        <v>93274.610996909134</v>
      </c>
      <c r="K54">
        <f>IF(ISBLANK('Mortgage 2 Monthly Table'!L54),0,'Mortgage 2 Monthly Table'!L54)</f>
        <v>0</v>
      </c>
      <c r="L54">
        <f>IF(ISBLANK('Mortgage 2 Monthly Table'!N54),IF('Mortgage 2 Info Calcs'!F$13="Calculated",IF('Mortgage 2 Info Calcs'!F$22="Keep Same",IF('Mortgage 2 Info Calcs'!F$5="Interest Only",IF(OR(I54&gt;L53,J54=""),I54,IF(J54&lt;L53,IF(J54&lt;L53,J54+I54,IF(L53+M53&gt;J54,L53+I54,L53)),IF(L53+M53&gt;J54,L53+I54,L53))),IF(H54&gt;L53,H54,IF(J54&gt;L53,IF(L53+M53&gt;J54,L53+I54,L53),J54+S54))),IF('Mortgage 2 Info Calcs'!F$5="Interest Only",'Mortgage 2 Monthly calcs'!I54,'Mortgage 2 Monthly calcs'!H54)),'Mortgage 2 Monthly calcs'!L53),'Mortgage 2 Monthly Table'!N54)</f>
        <v>644.30140148550856</v>
      </c>
      <c r="M54">
        <f>IF(ISBLANK('Mortgage 2 Monthly Table'!P54),IF(N53&gt;J54,IF(J54&gt;L53,J54-L53,0),IF(OR(OR(W53&lt;0,ISTEXT(W53)),ISTEXT('Mortgage 2 Info Calcs'!$K$4)),"",'Mortgage 2 Info Calcs'!F$21)),'Mortgage 2 Monthly Table'!P54)</f>
        <v>0</v>
      </c>
      <c r="N54">
        <f t="shared" si="2"/>
        <v>644.30140148550856</v>
      </c>
      <c r="O54">
        <f>IF(OR(OR(W53&lt;0,ISTEXT(W53)),ISTEXT('Mortgage 2 Info Calcs'!$K$4)),"",(O53+M54))</f>
        <v>0</v>
      </c>
      <c r="P54">
        <f>IF(ISBLANK('Mortgage 2 Monthly Table'!T54),IF(ISTEXT(J54),0,IF(OR(W53&lt;Q53,AND(W53&lt;0,NOT(ISTEXT(W53))),ISTEXT('Mortgage 2 Info Calcs'!$K$4)),IF(-W53&gt;P53,-W53,W53-Q53),IF(J54="",0,'Mortgage 2 Info Calcs'!F$26))),'Mortgage 2 Monthly Table'!T54)</f>
        <v>0</v>
      </c>
      <c r="Q54">
        <f>IF(OR(OR(W53&lt;0,ISTEXT(W53)),ISTEXT('Mortgage 2 Info Calcs'!$K$4)),"",IF(O54&lt;0,Q53,(Q53+P54)))</f>
        <v>0</v>
      </c>
      <c r="R54">
        <f>IF(OR(ISERROR(L54-S54),ISTEXT('Mortgage 2 Info Calcs'!$K$4)),"",L54-S54+M54)</f>
        <v>177.9283465009629</v>
      </c>
      <c r="S54">
        <f>IF(OR(IF(ISERROR(ROUND((J54-Q54-'Mortgage 2 Info Calcs'!F$24)*(G54/12),2)),0,(J54-O54-Q54-'Mortgage 2 Info Calcs'!F$24)*(G54/12)),,,ISTEXT('Mortgage 2 Info Calcs'!K$4)),IF(((J54-Q54-'Mortgage 2 Info Calcs'!F$24)*(G54/12))&gt;0,((J54-Q54-'Mortgage 2 Info Calcs'!F$24)*(G54/12)),0),0)</f>
        <v>466.37305498454566</v>
      </c>
      <c r="T54">
        <f>IF(OR(ISERROR(SUM(R$12:R54)),(ISTEXT(T53)),(T53=(SUM(R$12:R54)))),"",SUM(R$12:R54))</f>
        <v>6903.317349591759</v>
      </c>
      <c r="U54">
        <f>SUM(S$12:S54)</f>
        <v>20801.642914285112</v>
      </c>
      <c r="V54">
        <f>IF(OR(J54=Q54,ISTEXT(W53),ISTEXT('Mortgage 2 Info Calcs'!$F$17)),"",IF(('Mortgage 2 Info Calcs'!F$18*12)&gt;C53+1,IF(C53='Mortgage 2 Info Calcs'!F$18*12,0,'Mortgage 2 Info Calcs'!F$19+W54*('Mortgage 2 Info Calcs'!F$17)),'Mortgage 2 Info Calcs'!F$189))</f>
        <v>0</v>
      </c>
      <c r="W54">
        <f>IF(OR(ISERROR(J54-R54-M54),IF(ISERROR((J54-R54-M54)=0),"True",(J54-R54-M54)=0),ISTEXT('Mortgage 2 Info Calcs'!$K$4)),"",IF((J54&gt;(L54+M54)),(FV((G54/'Mortgage 2 Variables'!E$43),1,(L54+M54),-J54+Q54+'Mortgage 2 Info Calcs'!F$24,0))+Q54+'Mortgage 2 Info Calcs'!F$24+IF(I54&gt;0,0,-I54),""))</f>
        <v>93096.682650408169</v>
      </c>
      <c r="X54">
        <f>IF((FV(IF(G54=0,'Mortgage 2 Info Calcs'!F$8,G54)/12,1,PMT(IF(G54=0,'Mortgage 2 Info Calcs'!F$8,G54)/12,('Mortgage 2 Info Calcs'!F$9*12)-C53,-X53,0),-X53,0))&gt;0,(FV(IF(G54=0,'Mortgage 2 Info Calcs'!F$8,G54)/12,1,PMT(IF(G54=0,'Mortgage 2 Info Calcs'!F$8,G54)/12,('Mortgage 2 Info Calcs'!F$9*12)-C53,-X53,0),-X53,0)),0)</f>
        <v>93096.682650408169</v>
      </c>
      <c r="Y54">
        <f>IF(X54&lt;=0,0,(IPMT(IF(G54=0,'Mortgage 2 Info Calcs'!F$8,G54)/12,1,('Mortgage 2 Info Calcs'!F$9*12)-C53,-X53,0)))</f>
        <v>466.37305498454566</v>
      </c>
      <c r="Z54">
        <f>IF(C54&lt;('Mortgage 2 Info Calcs'!F$9*12),SUM(Y$12:Y54),0)</f>
        <v>20801.642914285112</v>
      </c>
      <c r="AA54">
        <v>43</v>
      </c>
      <c r="AB54">
        <f t="shared" si="3"/>
        <v>3.5833333333333335</v>
      </c>
      <c r="AD54" t="str">
        <f>IF('Mortgage 2 Monthly calcs'!AA54&gt;ROUNDUP('Mortgage 2 Info Calcs'!K$11,0),"",'Mortgage 2 Monthly calcs'!AA54)</f>
        <v/>
      </c>
      <c r="AE54" t="str">
        <f ca="1">IF(ISTEXT(AD54),"",OFFSET('Mortgage 2 Monthly calcs'!J$12,12*AD53,0))</f>
        <v/>
      </c>
      <c r="AF54" t="str">
        <f ca="1">IF(ISTEXT(AK54),"",SUM(INDIRECT("N"&amp;(12+(12*AD53))):INDIRECT("N"&amp;(23+(12*AD53)))))</f>
        <v/>
      </c>
      <c r="AG54" t="str">
        <f t="shared" si="0"/>
        <v/>
      </c>
      <c r="AH54" t="str">
        <f t="shared" si="4"/>
        <v/>
      </c>
      <c r="AI54" t="str">
        <f t="shared" si="5"/>
        <v/>
      </c>
      <c r="AJ54" t="str">
        <f t="shared" si="6"/>
        <v/>
      </c>
      <c r="AK54" t="str">
        <f t="shared" si="7"/>
        <v/>
      </c>
      <c r="AL54" t="str">
        <f>IF(AD54="","",SUM(AF$12:AF54)+'Mortgage 2 Info Calcs'!F$15)</f>
        <v/>
      </c>
      <c r="AM54" t="str">
        <f ca="1">IF(AE54="","",IF(AD54&lt;'Mortgage 2 Info Calcs'!F$18,AK54*'Mortgage 2 Info Calcs'!F$17+'Mortgage 2 Info Calcs'!F$19,'Mortgage 2 Info Calcs'!F$19))</f>
        <v/>
      </c>
    </row>
    <row r="55" spans="2:39" ht="11.7" customHeight="1" x14ac:dyDescent="0.25">
      <c r="B55">
        <f t="shared" si="1"/>
        <v>3.6666666666666665</v>
      </c>
      <c r="C55">
        <v>44</v>
      </c>
      <c r="D55" t="str">
        <f>IF('Mortgage 2 Variables'!C51=1,F43+1,"")</f>
        <v/>
      </c>
      <c r="E55" t="str">
        <f t="shared" si="8"/>
        <v/>
      </c>
      <c r="F55" t="str">
        <f>VLOOKUP('Mortgage 2 Variables'!D$15,'Mortgage 2 Variables'!B$8:C$19,2)</f>
        <v>Jun</v>
      </c>
      <c r="G55">
        <f>IF(ISBLANK('Mortgage 2 Monthly Table'!G55),IF(OR(J55=Q55,ISTEXT(W54),ISTEXT('Mortgage 2 Info Calcs'!$K$4)),0,IF(('Mortgage 2 Info Calcs'!F$7*12)&gt;C54,G54,IF(C54='Mortgage 2 Info Calcs'!F$7*12,'Mortgage 2 Info Calcs'!F$8,G54))),'Mortgage 2 Monthly Table'!G55)</f>
        <v>0.06</v>
      </c>
      <c r="H55">
        <f>((PMT(G55/'Mortgage 2 Variables'!E$43,('Mortgage 2 Info Calcs'!F$9*'Mortgage 2 Variables'!E$43)-C54,-J55,0)))</f>
        <v>644.30140148550799</v>
      </c>
      <c r="I55">
        <f>IF(OR(ISERROR(((IPMT(G55/'Mortgage 2 Variables'!E$43,1,'Mortgage 2 Info Calcs'!F$9*'Mortgage 2 Variables'!E$43,-J55+Q55+'Mortgage 2 Info Calcs'!F$24,IF('Mortgage 2 Info Calcs'!F$5="Interest Only",-J55+Q55+'Mortgage 2 Info Calcs'!F$24,0))))),(((IPMT(G55/'Mortgage 2 Variables'!E$43,1,'Mortgage 2 Info Calcs'!F$9*'Mortgage 2 Variables'!E$43,-J$12,-J$12)))=0)),0,((IPMT(G55/'Mortgage 2 Variables'!E$43,1,'Mortgage 2 Info Calcs'!F$9*'Mortgage 2 Variables'!E$43,-J55+Q55+'Mortgage 2 Info Calcs'!F$24,IF('Mortgage 2 Info Calcs'!F$5="Interest Only",-J55+Q55+'Mortgage 2 Info Calcs'!F$24,0)))))</f>
        <v>465.48341325204086</v>
      </c>
      <c r="J55">
        <f>IF(W54&gt;0,IF(ISTEXT('Mortgage 2 Info Calcs'!K$4),"0",IF(ISTEXT(W54),W54,W54+(IF(ISTEXT(K55),0,K55)))),0)</f>
        <v>93096.682650408169</v>
      </c>
      <c r="K55">
        <f>IF(ISBLANK('Mortgage 2 Monthly Table'!L55),0,'Mortgage 2 Monthly Table'!L55)</f>
        <v>0</v>
      </c>
      <c r="L55">
        <f>IF(ISBLANK('Mortgage 2 Monthly Table'!N55),IF('Mortgage 2 Info Calcs'!F$13="Calculated",IF('Mortgage 2 Info Calcs'!F$22="Keep Same",IF('Mortgage 2 Info Calcs'!F$5="Interest Only",IF(OR(I55&gt;L54,J55=""),I55,IF(J55&lt;L54,IF(J55&lt;L54,J55+I55,IF(L54+M54&gt;J55,L54+I55,L54)),IF(L54+M54&gt;J55,L54+I55,L54))),IF(H55&gt;L54,H55,IF(J55&gt;L54,IF(L54+M54&gt;J55,L54+I55,L54),J55+S55))),IF('Mortgage 2 Info Calcs'!F$5="Interest Only",'Mortgage 2 Monthly calcs'!I55,'Mortgage 2 Monthly calcs'!H55)),'Mortgage 2 Monthly calcs'!L54),'Mortgage 2 Monthly Table'!N55)</f>
        <v>644.30140148550856</v>
      </c>
      <c r="M55">
        <f>IF(ISBLANK('Mortgage 2 Monthly Table'!P55),IF(N54&gt;J55,IF(J55&gt;L54,J55-L54,0),IF(OR(OR(W54&lt;0,ISTEXT(W54)),ISTEXT('Mortgage 2 Info Calcs'!$K$4)),"",'Mortgage 2 Info Calcs'!F$21)),'Mortgage 2 Monthly Table'!P55)</f>
        <v>0</v>
      </c>
      <c r="N55">
        <f t="shared" si="2"/>
        <v>644.30140148550856</v>
      </c>
      <c r="O55">
        <f>IF(OR(OR(W54&lt;0,ISTEXT(W54)),ISTEXT('Mortgage 2 Info Calcs'!$K$4)),"",(O54+M55))</f>
        <v>0</v>
      </c>
      <c r="P55">
        <f>IF(ISBLANK('Mortgage 2 Monthly Table'!T55),IF(ISTEXT(J55),0,IF(OR(W54&lt;Q54,AND(W54&lt;0,NOT(ISTEXT(W54))),ISTEXT('Mortgage 2 Info Calcs'!$K$4)),IF(-W54&gt;P54,-W54,W54-Q54),IF(J55="",0,'Mortgage 2 Info Calcs'!F$26))),'Mortgage 2 Monthly Table'!T55)</f>
        <v>0</v>
      </c>
      <c r="Q55">
        <f>IF(OR(OR(W54&lt;0,ISTEXT(W54)),ISTEXT('Mortgage 2 Info Calcs'!$K$4)),"",IF(O55&lt;0,Q54,(Q54+P55)))</f>
        <v>0</v>
      </c>
      <c r="R55">
        <f>IF(OR(ISERROR(L55-S55),ISTEXT('Mortgage 2 Info Calcs'!$K$4)),"",L55-S55+M55)</f>
        <v>178.8179882334677</v>
      </c>
      <c r="S55">
        <f>IF(OR(IF(ISERROR(ROUND((J55-Q55-'Mortgage 2 Info Calcs'!F$24)*(G55/12),2)),0,(J55-O55-Q55-'Mortgage 2 Info Calcs'!F$24)*(G55/12)),,,ISTEXT('Mortgage 2 Info Calcs'!K$4)),IF(((J55-Q55-'Mortgage 2 Info Calcs'!F$24)*(G55/12))&gt;0,((J55-Q55-'Mortgage 2 Info Calcs'!F$24)*(G55/12)),0),0)</f>
        <v>465.48341325204086</v>
      </c>
      <c r="T55">
        <f>IF(OR(ISERROR(SUM(R$12:R55)),(ISTEXT(T54)),(T54=(SUM(R$12:R55)))),"",SUM(R$12:R55))</f>
        <v>7082.135337825227</v>
      </c>
      <c r="U55">
        <f>SUM(S$12:S55)</f>
        <v>21267.126327537153</v>
      </c>
      <c r="V55">
        <f>IF(OR(J55=Q55,ISTEXT(W54),ISTEXT('Mortgage 2 Info Calcs'!$F$17)),"",IF(('Mortgage 2 Info Calcs'!F$18*12)&gt;C54+1,IF(C54='Mortgage 2 Info Calcs'!F$18*12,0,'Mortgage 2 Info Calcs'!F$19+W55*('Mortgage 2 Info Calcs'!F$17)),'Mortgage 2 Info Calcs'!F$189))</f>
        <v>0</v>
      </c>
      <c r="W55">
        <f>IF(OR(ISERROR(J55-R55-M55),IF(ISERROR((J55-R55-M55)=0),"True",(J55-R55-M55)=0),ISTEXT('Mortgage 2 Info Calcs'!$K$4)),"",IF((J55&gt;(L55+M55)),(FV((G55/'Mortgage 2 Variables'!E$43),1,(L55+M55),-J55+Q55+'Mortgage 2 Info Calcs'!F$24,0))+Q55+'Mortgage 2 Info Calcs'!F$24+IF(I55&gt;0,0,-I55),""))</f>
        <v>92917.864662174703</v>
      </c>
      <c r="X55">
        <f>IF((FV(IF(G55=0,'Mortgage 2 Info Calcs'!F$8,G55)/12,1,PMT(IF(G55=0,'Mortgage 2 Info Calcs'!F$8,G55)/12,('Mortgage 2 Info Calcs'!F$9*12)-C54,-X54,0),-X54,0))&gt;0,(FV(IF(G55=0,'Mortgage 2 Info Calcs'!F$8,G55)/12,1,PMT(IF(G55=0,'Mortgage 2 Info Calcs'!F$8,G55)/12,('Mortgage 2 Info Calcs'!F$9*12)-C54,-X54,0),-X54,0)),0)</f>
        <v>92917.864662174703</v>
      </c>
      <c r="Y55">
        <f>IF(X55&lt;=0,0,(IPMT(IF(G55=0,'Mortgage 2 Info Calcs'!F$8,G55)/12,1,('Mortgage 2 Info Calcs'!F$9*12)-C54,-X54,0)))</f>
        <v>465.48341325204086</v>
      </c>
      <c r="Z55">
        <f>IF(C55&lt;('Mortgage 2 Info Calcs'!F$9*12),SUM(Y$12:Y55),0)</f>
        <v>21267.126327537153</v>
      </c>
      <c r="AA55">
        <v>44</v>
      </c>
      <c r="AB55">
        <f t="shared" si="3"/>
        <v>3.6666666666666665</v>
      </c>
      <c r="AD55" t="str">
        <f>IF('Mortgage 2 Monthly calcs'!AA55&gt;ROUNDUP('Mortgage 2 Info Calcs'!K$11,0),"",'Mortgage 2 Monthly calcs'!AA55)</f>
        <v/>
      </c>
      <c r="AE55" t="str">
        <f ca="1">IF(ISTEXT(AD55),"",OFFSET('Mortgage 2 Monthly calcs'!J$12,12*AD54,0))</f>
        <v/>
      </c>
      <c r="AF55" t="str">
        <f ca="1">IF(ISTEXT(AK55),"",SUM(INDIRECT("N"&amp;(12+(12*AD54))):INDIRECT("N"&amp;(23+(12*AD54)))))</f>
        <v/>
      </c>
      <c r="AG55" t="str">
        <f t="shared" si="0"/>
        <v/>
      </c>
      <c r="AH55" t="str">
        <f t="shared" si="4"/>
        <v/>
      </c>
      <c r="AI55" t="str">
        <f t="shared" si="5"/>
        <v/>
      </c>
      <c r="AJ55" t="str">
        <f t="shared" si="6"/>
        <v/>
      </c>
      <c r="AK55" t="str">
        <f t="shared" si="7"/>
        <v/>
      </c>
      <c r="AL55" t="str">
        <f>IF(AD55="","",SUM(AF$12:AF55)+'Mortgage 2 Info Calcs'!F$15)</f>
        <v/>
      </c>
      <c r="AM55" t="str">
        <f ca="1">IF(AE55="","",IF(AD55&lt;'Mortgage 2 Info Calcs'!F$18,AK55*'Mortgage 2 Info Calcs'!F$17+'Mortgage 2 Info Calcs'!F$19,'Mortgage 2 Info Calcs'!F$19))</f>
        <v/>
      </c>
    </row>
    <row r="56" spans="2:39" ht="11.7" customHeight="1" x14ac:dyDescent="0.25">
      <c r="B56">
        <f t="shared" si="1"/>
        <v>3.75</v>
      </c>
      <c r="C56">
        <v>45</v>
      </c>
      <c r="D56" t="str">
        <f>IF('Mortgage 2 Variables'!C52=1,F43+1,"")</f>
        <v/>
      </c>
      <c r="E56" t="str">
        <f t="shared" si="8"/>
        <v/>
      </c>
      <c r="F56" t="str">
        <f>VLOOKUP('Mortgage 2 Variables'!D$16,'Mortgage 2 Variables'!B$8:C$19,2)</f>
        <v>Jul</v>
      </c>
      <c r="G56">
        <f>IF(ISBLANK('Mortgage 2 Monthly Table'!G56),IF(OR(J56=Q56,ISTEXT(W55),ISTEXT('Mortgage 2 Info Calcs'!$K$4)),0,IF(('Mortgage 2 Info Calcs'!F$7*12)&gt;C55,G55,IF(C55='Mortgage 2 Info Calcs'!F$7*12,'Mortgage 2 Info Calcs'!F$8,G55))),'Mortgage 2 Monthly Table'!G56)</f>
        <v>0.06</v>
      </c>
      <c r="H56">
        <f>((PMT(G56/'Mortgage 2 Variables'!E$43,('Mortgage 2 Info Calcs'!F$9*'Mortgage 2 Variables'!E$43)-C55,-J56,0)))</f>
        <v>644.30140148550788</v>
      </c>
      <c r="I56">
        <f>IF(OR(ISERROR(((IPMT(G56/'Mortgage 2 Variables'!E$43,1,'Mortgage 2 Info Calcs'!F$9*'Mortgage 2 Variables'!E$43,-J56+Q56+'Mortgage 2 Info Calcs'!F$24,IF('Mortgage 2 Info Calcs'!F$5="Interest Only",-J56+Q56+'Mortgage 2 Info Calcs'!F$24,0))))),(((IPMT(G56/'Mortgage 2 Variables'!E$43,1,'Mortgage 2 Info Calcs'!F$9*'Mortgage 2 Variables'!E$43,-J$12,-J$12)))=0)),0,((IPMT(G56/'Mortgage 2 Variables'!E$43,1,'Mortgage 2 Info Calcs'!F$9*'Mortgage 2 Variables'!E$43,-J56+Q56+'Mortgage 2 Info Calcs'!F$24,IF('Mortgage 2 Info Calcs'!F$5="Interest Only",-J56+Q56+'Mortgage 2 Info Calcs'!F$24,0)))))</f>
        <v>464.58932331087351</v>
      </c>
      <c r="J56">
        <f>IF(W55&gt;0,IF(ISTEXT('Mortgage 2 Info Calcs'!K$4),"0",IF(ISTEXT(W55),W55,W55+(IF(ISTEXT(K56),0,K56)))),0)</f>
        <v>92917.864662174703</v>
      </c>
      <c r="K56">
        <f>IF(ISBLANK('Mortgage 2 Monthly Table'!L56),0,'Mortgage 2 Monthly Table'!L56)</f>
        <v>0</v>
      </c>
      <c r="L56">
        <f>IF(ISBLANK('Mortgage 2 Monthly Table'!N56),IF('Mortgage 2 Info Calcs'!F$13="Calculated",IF('Mortgage 2 Info Calcs'!F$22="Keep Same",IF('Mortgage 2 Info Calcs'!F$5="Interest Only",IF(OR(I56&gt;L55,J56=""),I56,IF(J56&lt;L55,IF(J56&lt;L55,J56+I56,IF(L55+M55&gt;J56,L55+I56,L55)),IF(L55+M55&gt;J56,L55+I56,L55))),IF(H56&gt;L55,H56,IF(J56&gt;L55,IF(L55+M55&gt;J56,L55+I56,L55),J56+S56))),IF('Mortgage 2 Info Calcs'!F$5="Interest Only",'Mortgage 2 Monthly calcs'!I56,'Mortgage 2 Monthly calcs'!H56)),'Mortgage 2 Monthly calcs'!L55),'Mortgage 2 Monthly Table'!N56)</f>
        <v>644.30140148550856</v>
      </c>
      <c r="M56">
        <f>IF(ISBLANK('Mortgage 2 Monthly Table'!P56),IF(N55&gt;J56,IF(J56&gt;L55,J56-L55,0),IF(OR(OR(W55&lt;0,ISTEXT(W55)),ISTEXT('Mortgage 2 Info Calcs'!$K$4)),"",'Mortgage 2 Info Calcs'!F$21)),'Mortgage 2 Monthly Table'!P56)</f>
        <v>0</v>
      </c>
      <c r="N56">
        <f t="shared" si="2"/>
        <v>644.30140148550856</v>
      </c>
      <c r="O56">
        <f>IF(OR(OR(W55&lt;0,ISTEXT(W55)),ISTEXT('Mortgage 2 Info Calcs'!$K$4)),"",(O55+M56))</f>
        <v>0</v>
      </c>
      <c r="P56">
        <f>IF(ISBLANK('Mortgage 2 Monthly Table'!T56),IF(ISTEXT(J56),0,IF(OR(W55&lt;Q55,AND(W55&lt;0,NOT(ISTEXT(W55))),ISTEXT('Mortgage 2 Info Calcs'!$K$4)),IF(-W55&gt;P55,-W55,W55-Q55),IF(J56="",0,'Mortgage 2 Info Calcs'!F$26))),'Mortgage 2 Monthly Table'!T56)</f>
        <v>0</v>
      </c>
      <c r="Q56">
        <f>IF(OR(OR(W55&lt;0,ISTEXT(W55)),ISTEXT('Mortgage 2 Info Calcs'!$K$4)),"",IF(O56&lt;0,Q55,(Q55+P56)))</f>
        <v>0</v>
      </c>
      <c r="R56">
        <f>IF(OR(ISERROR(L56-S56),ISTEXT('Mortgage 2 Info Calcs'!$K$4)),"",L56-S56+M56)</f>
        <v>179.71207817463505</v>
      </c>
      <c r="S56">
        <f>IF(OR(IF(ISERROR(ROUND((J56-Q56-'Mortgage 2 Info Calcs'!F$24)*(G56/12),2)),0,(J56-O56-Q56-'Mortgage 2 Info Calcs'!F$24)*(G56/12)),,,ISTEXT('Mortgage 2 Info Calcs'!K$4)),IF(((J56-Q56-'Mortgage 2 Info Calcs'!F$24)*(G56/12))&gt;0,((J56-Q56-'Mortgage 2 Info Calcs'!F$24)*(G56/12)),0),0)</f>
        <v>464.58932331087351</v>
      </c>
      <c r="T56">
        <f>IF(OR(ISERROR(SUM(R$12:R56)),(ISTEXT(T55)),(T55=(SUM(R$12:R56)))),"",SUM(R$12:R56))</f>
        <v>7261.8474159998623</v>
      </c>
      <c r="U56">
        <f>SUM(S$12:S56)</f>
        <v>21731.715650848026</v>
      </c>
      <c r="V56">
        <f>IF(OR(J56=Q56,ISTEXT(W55),ISTEXT('Mortgage 2 Info Calcs'!$F$17)),"",IF(('Mortgage 2 Info Calcs'!F$18*12)&gt;C55+1,IF(C55='Mortgage 2 Info Calcs'!F$18*12,0,'Mortgage 2 Info Calcs'!F$19+W56*('Mortgage 2 Info Calcs'!F$17)),'Mortgage 2 Info Calcs'!F$189))</f>
        <v>0</v>
      </c>
      <c r="W56">
        <f>IF(OR(ISERROR(J56-R56-M56),IF(ISERROR((J56-R56-M56)=0),"True",(J56-R56-M56)=0),ISTEXT('Mortgage 2 Info Calcs'!$K$4)),"",IF((J56&gt;(L56+M56)),(FV((G56/'Mortgage 2 Variables'!E$43),1,(L56+M56),-J56+Q56+'Mortgage 2 Info Calcs'!F$24,0))+Q56+'Mortgage 2 Info Calcs'!F$24+IF(I56&gt;0,0,-I56),""))</f>
        <v>92738.152584000069</v>
      </c>
      <c r="X56">
        <f>IF((FV(IF(G56=0,'Mortgage 2 Info Calcs'!F$8,G56)/12,1,PMT(IF(G56=0,'Mortgage 2 Info Calcs'!F$8,G56)/12,('Mortgage 2 Info Calcs'!F$9*12)-C55,-X55,0),-X55,0))&gt;0,(FV(IF(G56=0,'Mortgage 2 Info Calcs'!F$8,G56)/12,1,PMT(IF(G56=0,'Mortgage 2 Info Calcs'!F$8,G56)/12,('Mortgage 2 Info Calcs'!F$9*12)-C55,-X55,0),-X55,0)),0)</f>
        <v>92738.152584000069</v>
      </c>
      <c r="Y56">
        <f>IF(X56&lt;=0,0,(IPMT(IF(G56=0,'Mortgage 2 Info Calcs'!F$8,G56)/12,1,('Mortgage 2 Info Calcs'!F$9*12)-C55,-X55,0)))</f>
        <v>464.58932331087351</v>
      </c>
      <c r="Z56">
        <f>IF(C56&lt;('Mortgage 2 Info Calcs'!F$9*12),SUM(Y$12:Y56),0)</f>
        <v>21731.715650848026</v>
      </c>
      <c r="AA56">
        <v>45</v>
      </c>
      <c r="AB56">
        <f t="shared" si="3"/>
        <v>3.75</v>
      </c>
      <c r="AD56" t="str">
        <f>IF('Mortgage 2 Monthly calcs'!AA56&gt;ROUNDUP('Mortgage 2 Info Calcs'!K$11,0),"",'Mortgage 2 Monthly calcs'!AA56)</f>
        <v/>
      </c>
      <c r="AE56" t="str">
        <f ca="1">IF(ISTEXT(AD56),"",OFFSET('Mortgage 2 Monthly calcs'!J$12,12*AD55,0))</f>
        <v/>
      </c>
      <c r="AF56" t="str">
        <f ca="1">IF(ISTEXT(AK56),"",SUM(INDIRECT("N"&amp;(12+(12*AD55))):INDIRECT("N"&amp;(23+(12*AD55)))))</f>
        <v/>
      </c>
      <c r="AG56" t="str">
        <f t="shared" si="0"/>
        <v/>
      </c>
      <c r="AH56" t="str">
        <f t="shared" si="4"/>
        <v/>
      </c>
      <c r="AI56" t="str">
        <f t="shared" si="5"/>
        <v/>
      </c>
      <c r="AJ56" t="str">
        <f t="shared" si="6"/>
        <v/>
      </c>
      <c r="AK56" t="str">
        <f t="shared" si="7"/>
        <v/>
      </c>
      <c r="AL56" t="str">
        <f>IF(AD56="","",SUM(AF$12:AF56)+'Mortgage 2 Info Calcs'!F$15)</f>
        <v/>
      </c>
      <c r="AM56" t="str">
        <f ca="1">IF(AE56="","",IF(AD56&lt;'Mortgage 2 Info Calcs'!F$18,AK56*'Mortgage 2 Info Calcs'!F$17+'Mortgage 2 Info Calcs'!F$19,'Mortgage 2 Info Calcs'!F$19))</f>
        <v/>
      </c>
    </row>
    <row r="57" spans="2:39" ht="11.7" customHeight="1" x14ac:dyDescent="0.25">
      <c r="B57">
        <f t="shared" si="1"/>
        <v>3.8333333333333335</v>
      </c>
      <c r="C57">
        <v>46</v>
      </c>
      <c r="D57" t="str">
        <f>IF('Mortgage 2 Variables'!C53=1,F43+1,"")</f>
        <v/>
      </c>
      <c r="E57" t="str">
        <f t="shared" si="8"/>
        <v/>
      </c>
      <c r="F57" t="str">
        <f>VLOOKUP('Mortgage 2 Variables'!D$17,'Mortgage 2 Variables'!B$8:C$19,2)</f>
        <v>Aug</v>
      </c>
      <c r="G57">
        <f>IF(ISBLANK('Mortgage 2 Monthly Table'!G57),IF(OR(J57=Q57,ISTEXT(W56),ISTEXT('Mortgage 2 Info Calcs'!$K$4)),0,IF(('Mortgage 2 Info Calcs'!F$7*12)&gt;C56,G56,IF(C56='Mortgage 2 Info Calcs'!F$7*12,'Mortgage 2 Info Calcs'!F$8,G56))),'Mortgage 2 Monthly Table'!G57)</f>
        <v>0.06</v>
      </c>
      <c r="H57">
        <f>((PMT(G57/'Mortgage 2 Variables'!E$43,('Mortgage 2 Info Calcs'!F$9*'Mortgage 2 Variables'!E$43)-C56,-J57,0)))</f>
        <v>644.30140148550788</v>
      </c>
      <c r="I57">
        <f>IF(OR(ISERROR(((IPMT(G57/'Mortgage 2 Variables'!E$43,1,'Mortgage 2 Info Calcs'!F$9*'Mortgage 2 Variables'!E$43,-J57+Q57+'Mortgage 2 Info Calcs'!F$24,IF('Mortgage 2 Info Calcs'!F$5="Interest Only",-J57+Q57+'Mortgage 2 Info Calcs'!F$24,0))))),(((IPMT(G57/'Mortgage 2 Variables'!E$43,1,'Mortgage 2 Info Calcs'!F$9*'Mortgage 2 Variables'!E$43,-J$12,-J$12)))=0)),0,((IPMT(G57/'Mortgage 2 Variables'!E$43,1,'Mortgage 2 Info Calcs'!F$9*'Mortgage 2 Variables'!E$43,-J57+Q57+'Mortgage 2 Info Calcs'!F$24,IF('Mortgage 2 Info Calcs'!F$5="Interest Only",-J57+Q57+'Mortgage 2 Info Calcs'!F$24,0)))))</f>
        <v>463.69076292000034</v>
      </c>
      <c r="J57">
        <f>IF(W56&gt;0,IF(ISTEXT('Mortgage 2 Info Calcs'!K$4),"0",IF(ISTEXT(W56),W56,W56+(IF(ISTEXT(K57),0,K57)))),0)</f>
        <v>92738.152584000069</v>
      </c>
      <c r="K57">
        <f>IF(ISBLANK('Mortgage 2 Monthly Table'!L57),0,'Mortgage 2 Monthly Table'!L57)</f>
        <v>0</v>
      </c>
      <c r="L57">
        <f>IF(ISBLANK('Mortgage 2 Monthly Table'!N57),IF('Mortgage 2 Info Calcs'!F$13="Calculated",IF('Mortgage 2 Info Calcs'!F$22="Keep Same",IF('Mortgage 2 Info Calcs'!F$5="Interest Only",IF(OR(I57&gt;L56,J57=""),I57,IF(J57&lt;L56,IF(J57&lt;L56,J57+I57,IF(L56+M56&gt;J57,L56+I57,L56)),IF(L56+M56&gt;J57,L56+I57,L56))),IF(H57&gt;L56,H57,IF(J57&gt;L56,IF(L56+M56&gt;J57,L56+I57,L56),J57+S57))),IF('Mortgage 2 Info Calcs'!F$5="Interest Only",'Mortgage 2 Monthly calcs'!I57,'Mortgage 2 Monthly calcs'!H57)),'Mortgage 2 Monthly calcs'!L56),'Mortgage 2 Monthly Table'!N57)</f>
        <v>644.30140148550856</v>
      </c>
      <c r="M57">
        <f>IF(ISBLANK('Mortgage 2 Monthly Table'!P57),IF(N56&gt;J57,IF(J57&gt;L56,J57-L56,0),IF(OR(OR(W56&lt;0,ISTEXT(W56)),ISTEXT('Mortgage 2 Info Calcs'!$K$4)),"",'Mortgage 2 Info Calcs'!F$21)),'Mortgage 2 Monthly Table'!P57)</f>
        <v>0</v>
      </c>
      <c r="N57">
        <f t="shared" si="2"/>
        <v>644.30140148550856</v>
      </c>
      <c r="O57">
        <f>IF(OR(OR(W56&lt;0,ISTEXT(W56)),ISTEXT('Mortgage 2 Info Calcs'!$K$4)),"",(O56+M57))</f>
        <v>0</v>
      </c>
      <c r="P57">
        <f>IF(ISBLANK('Mortgage 2 Monthly Table'!T57),IF(ISTEXT(J57),0,IF(OR(W56&lt;Q56,AND(W56&lt;0,NOT(ISTEXT(W56))),ISTEXT('Mortgage 2 Info Calcs'!$K$4)),IF(-W56&gt;P56,-W56,W56-Q56),IF(J57="",0,'Mortgage 2 Info Calcs'!F$26))),'Mortgage 2 Monthly Table'!T57)</f>
        <v>0</v>
      </c>
      <c r="Q57">
        <f>IF(OR(OR(W56&lt;0,ISTEXT(W56)),ISTEXT('Mortgage 2 Info Calcs'!$K$4)),"",IF(O57&lt;0,Q56,(Q56+P57)))</f>
        <v>0</v>
      </c>
      <c r="R57">
        <f>IF(OR(ISERROR(L57-S57),ISTEXT('Mortgage 2 Info Calcs'!$K$4)),"",L57-S57+M57)</f>
        <v>180.61063856550822</v>
      </c>
      <c r="S57">
        <f>IF(OR(IF(ISERROR(ROUND((J57-Q57-'Mortgage 2 Info Calcs'!F$24)*(G57/12),2)),0,(J57-O57-Q57-'Mortgage 2 Info Calcs'!F$24)*(G57/12)),,,ISTEXT('Mortgage 2 Info Calcs'!K$4)),IF(((J57-Q57-'Mortgage 2 Info Calcs'!F$24)*(G57/12))&gt;0,((J57-Q57-'Mortgage 2 Info Calcs'!F$24)*(G57/12)),0),0)</f>
        <v>463.69076292000034</v>
      </c>
      <c r="T57">
        <f>IF(OR(ISERROR(SUM(R$12:R57)),(ISTEXT(T56)),(T56=(SUM(R$12:R57)))),"",SUM(R$12:R57))</f>
        <v>7442.4580545653707</v>
      </c>
      <c r="U57">
        <f>SUM(S$12:S57)</f>
        <v>22195.406413768025</v>
      </c>
      <c r="V57">
        <f>IF(OR(J57=Q57,ISTEXT(W56),ISTEXT('Mortgage 2 Info Calcs'!$F$17)),"",IF(('Mortgage 2 Info Calcs'!F$18*12)&gt;C56+1,IF(C56='Mortgage 2 Info Calcs'!F$18*12,0,'Mortgage 2 Info Calcs'!F$19+W57*('Mortgage 2 Info Calcs'!F$17)),'Mortgage 2 Info Calcs'!F$189))</f>
        <v>0</v>
      </c>
      <c r="W57">
        <f>IF(OR(ISERROR(J57-R57-M57),IF(ISERROR((J57-R57-M57)=0),"True",(J57-R57-M57)=0),ISTEXT('Mortgage 2 Info Calcs'!$K$4)),"",IF((J57&gt;(L57+M57)),(FV((G57/'Mortgage 2 Variables'!E$43),1,(L57+M57),-J57+Q57+'Mortgage 2 Info Calcs'!F$24,0))+Q57+'Mortgage 2 Info Calcs'!F$24+IF(I57&gt;0,0,-I57),""))</f>
        <v>92557.541945434554</v>
      </c>
      <c r="X57">
        <f>IF((FV(IF(G57=0,'Mortgage 2 Info Calcs'!F$8,G57)/12,1,PMT(IF(G57=0,'Mortgage 2 Info Calcs'!F$8,G57)/12,('Mortgage 2 Info Calcs'!F$9*12)-C56,-X56,0),-X56,0))&gt;0,(FV(IF(G57=0,'Mortgage 2 Info Calcs'!F$8,G57)/12,1,PMT(IF(G57=0,'Mortgage 2 Info Calcs'!F$8,G57)/12,('Mortgage 2 Info Calcs'!F$9*12)-C56,-X56,0),-X56,0)),0)</f>
        <v>92557.541945434554</v>
      </c>
      <c r="Y57">
        <f>IF(X57&lt;=0,0,(IPMT(IF(G57=0,'Mortgage 2 Info Calcs'!F$8,G57)/12,1,('Mortgage 2 Info Calcs'!F$9*12)-C56,-X56,0)))</f>
        <v>463.69076292000034</v>
      </c>
      <c r="Z57">
        <f>IF(C57&lt;('Mortgage 2 Info Calcs'!F$9*12),SUM(Y$12:Y57),0)</f>
        <v>22195.406413768025</v>
      </c>
      <c r="AA57">
        <v>46</v>
      </c>
      <c r="AB57">
        <f t="shared" si="3"/>
        <v>3.8333333333333335</v>
      </c>
      <c r="AD57" t="str">
        <f>IF('Mortgage 2 Monthly calcs'!AA57&gt;ROUNDUP('Mortgage 2 Info Calcs'!K$11,0),"",'Mortgage 2 Monthly calcs'!AA57)</f>
        <v/>
      </c>
      <c r="AE57" t="str">
        <f ca="1">IF(ISTEXT(AD57),"",OFFSET('Mortgage 2 Monthly calcs'!J$12,12*AD56,0))</f>
        <v/>
      </c>
      <c r="AF57" t="str">
        <f ca="1">IF(ISTEXT(AK57),"",SUM(INDIRECT("N"&amp;(12+(12*AD56))):INDIRECT("N"&amp;(23+(12*AD56)))))</f>
        <v/>
      </c>
      <c r="AG57" t="str">
        <f t="shared" si="0"/>
        <v/>
      </c>
      <c r="AH57" t="str">
        <f t="shared" si="4"/>
        <v/>
      </c>
      <c r="AI57" t="str">
        <f t="shared" si="5"/>
        <v/>
      </c>
      <c r="AJ57" t="str">
        <f t="shared" si="6"/>
        <v/>
      </c>
      <c r="AK57" t="str">
        <f t="shared" si="7"/>
        <v/>
      </c>
      <c r="AL57" t="str">
        <f>IF(AD57="","",SUM(AF$12:AF57)+'Mortgage 2 Info Calcs'!F$15)</f>
        <v/>
      </c>
      <c r="AM57" t="str">
        <f ca="1">IF(AE57="","",IF(AD57&lt;'Mortgage 2 Info Calcs'!F$18,AK57*'Mortgage 2 Info Calcs'!F$17+'Mortgage 2 Info Calcs'!F$19,'Mortgage 2 Info Calcs'!F$19))</f>
        <v/>
      </c>
    </row>
    <row r="58" spans="2:39" ht="11.7" customHeight="1" x14ac:dyDescent="0.25">
      <c r="B58">
        <f t="shared" si="1"/>
        <v>3.9166666666666665</v>
      </c>
      <c r="C58">
        <v>47</v>
      </c>
      <c r="D58" t="str">
        <f>IF('Mortgage 2 Variables'!C54=1,F43+1,"")</f>
        <v/>
      </c>
      <c r="E58" t="str">
        <f t="shared" si="8"/>
        <v/>
      </c>
      <c r="F58" t="str">
        <f>VLOOKUP('Mortgage 2 Variables'!D$18,'Mortgage 2 Variables'!B$8:C$19,2)</f>
        <v>Sep</v>
      </c>
      <c r="G58">
        <f>IF(ISBLANK('Mortgage 2 Monthly Table'!G58),IF(OR(J58=Q58,ISTEXT(W57),ISTEXT('Mortgage 2 Info Calcs'!$K$4)),0,IF(('Mortgage 2 Info Calcs'!F$7*12)&gt;C57,G57,IF(C57='Mortgage 2 Info Calcs'!F$7*12,'Mortgage 2 Info Calcs'!F$8,G57))),'Mortgage 2 Monthly Table'!G58)</f>
        <v>0.06</v>
      </c>
      <c r="H58">
        <f>((PMT(G58/'Mortgage 2 Variables'!E$43,('Mortgage 2 Info Calcs'!F$9*'Mortgage 2 Variables'!E$43)-C57,-J58,0)))</f>
        <v>644.30140148550788</v>
      </c>
      <c r="I58">
        <f>IF(OR(ISERROR(((IPMT(G58/'Mortgage 2 Variables'!E$43,1,'Mortgage 2 Info Calcs'!F$9*'Mortgage 2 Variables'!E$43,-J58+Q58+'Mortgage 2 Info Calcs'!F$24,IF('Mortgage 2 Info Calcs'!F$5="Interest Only",-J58+Q58+'Mortgage 2 Info Calcs'!F$24,0))))),(((IPMT(G58/'Mortgage 2 Variables'!E$43,1,'Mortgage 2 Info Calcs'!F$9*'Mortgage 2 Variables'!E$43,-J$12,-J$12)))=0)),0,((IPMT(G58/'Mortgage 2 Variables'!E$43,1,'Mortgage 2 Info Calcs'!F$9*'Mortgage 2 Variables'!E$43,-J58+Q58+'Mortgage 2 Info Calcs'!F$24,IF('Mortgage 2 Info Calcs'!F$5="Interest Only",-J58+Q58+'Mortgage 2 Info Calcs'!F$24,0)))))</f>
        <v>462.7877097271728</v>
      </c>
      <c r="J58">
        <f>IF(W57&gt;0,IF(ISTEXT('Mortgage 2 Info Calcs'!K$4),"0",IF(ISTEXT(W57),W57,W57+(IF(ISTEXT(K58),0,K58)))),0)</f>
        <v>92557.541945434554</v>
      </c>
      <c r="K58">
        <f>IF(ISBLANK('Mortgage 2 Monthly Table'!L58),0,'Mortgage 2 Monthly Table'!L58)</f>
        <v>0</v>
      </c>
      <c r="L58">
        <f>IF(ISBLANK('Mortgage 2 Monthly Table'!N58),IF('Mortgage 2 Info Calcs'!F$13="Calculated",IF('Mortgage 2 Info Calcs'!F$22="Keep Same",IF('Mortgage 2 Info Calcs'!F$5="Interest Only",IF(OR(I58&gt;L57,J58=""),I58,IF(J58&lt;L57,IF(J58&lt;L57,J58+I58,IF(L57+M57&gt;J58,L57+I58,L57)),IF(L57+M57&gt;J58,L57+I58,L57))),IF(H58&gt;L57,H58,IF(J58&gt;L57,IF(L57+M57&gt;J58,L57+I58,L57),J58+S58))),IF('Mortgage 2 Info Calcs'!F$5="Interest Only",'Mortgage 2 Monthly calcs'!I58,'Mortgage 2 Monthly calcs'!H58)),'Mortgage 2 Monthly calcs'!L57),'Mortgage 2 Monthly Table'!N58)</f>
        <v>644.30140148550856</v>
      </c>
      <c r="M58">
        <f>IF(ISBLANK('Mortgage 2 Monthly Table'!P58),IF(N57&gt;J58,IF(J58&gt;L57,J58-L57,0),IF(OR(OR(W57&lt;0,ISTEXT(W57)),ISTEXT('Mortgage 2 Info Calcs'!$K$4)),"",'Mortgage 2 Info Calcs'!F$21)),'Mortgage 2 Monthly Table'!P58)</f>
        <v>0</v>
      </c>
      <c r="N58">
        <f t="shared" si="2"/>
        <v>644.30140148550856</v>
      </c>
      <c r="O58">
        <f>IF(OR(OR(W57&lt;0,ISTEXT(W57)),ISTEXT('Mortgage 2 Info Calcs'!$K$4)),"",(O57+M58))</f>
        <v>0</v>
      </c>
      <c r="P58">
        <f>IF(ISBLANK('Mortgage 2 Monthly Table'!T58),IF(ISTEXT(J58),0,IF(OR(W57&lt;Q57,AND(W57&lt;0,NOT(ISTEXT(W57))),ISTEXT('Mortgage 2 Info Calcs'!$K$4)),IF(-W57&gt;P57,-W57,W57-Q57),IF(J58="",0,'Mortgage 2 Info Calcs'!F$26))),'Mortgage 2 Monthly Table'!T58)</f>
        <v>0</v>
      </c>
      <c r="Q58">
        <f>IF(OR(OR(W57&lt;0,ISTEXT(W57)),ISTEXT('Mortgage 2 Info Calcs'!$K$4)),"",IF(O58&lt;0,Q57,(Q57+P58)))</f>
        <v>0</v>
      </c>
      <c r="R58">
        <f>IF(OR(ISERROR(L58-S58),ISTEXT('Mortgage 2 Info Calcs'!$K$4)),"",L58-S58+M58)</f>
        <v>181.51369175833577</v>
      </c>
      <c r="S58">
        <f>IF(OR(IF(ISERROR(ROUND((J58-Q58-'Mortgage 2 Info Calcs'!F$24)*(G58/12),2)),0,(J58-O58-Q58-'Mortgage 2 Info Calcs'!F$24)*(G58/12)),,,ISTEXT('Mortgage 2 Info Calcs'!K$4)),IF(((J58-Q58-'Mortgage 2 Info Calcs'!F$24)*(G58/12))&gt;0,((J58-Q58-'Mortgage 2 Info Calcs'!F$24)*(G58/12)),0),0)</f>
        <v>462.7877097271728</v>
      </c>
      <c r="T58">
        <f>IF(OR(ISERROR(SUM(R$12:R58)),(ISTEXT(T57)),(T57=(SUM(R$12:R58)))),"",SUM(R$12:R58))</f>
        <v>7623.9717463237066</v>
      </c>
      <c r="U58">
        <f>SUM(S$12:S58)</f>
        <v>22658.194123495199</v>
      </c>
      <c r="V58">
        <f>IF(OR(J58=Q58,ISTEXT(W57),ISTEXT('Mortgage 2 Info Calcs'!$F$17)),"",IF(('Mortgage 2 Info Calcs'!F$18*12)&gt;C57+1,IF(C57='Mortgage 2 Info Calcs'!F$18*12,0,'Mortgage 2 Info Calcs'!F$19+W58*('Mortgage 2 Info Calcs'!F$17)),'Mortgage 2 Info Calcs'!F$189))</f>
        <v>0</v>
      </c>
      <c r="W58">
        <f>IF(OR(ISERROR(J58-R58-M58),IF(ISERROR((J58-R58-M58)=0),"True",(J58-R58-M58)=0),ISTEXT('Mortgage 2 Info Calcs'!$K$4)),"",IF((J58&gt;(L58+M58)),(FV((G58/'Mortgage 2 Variables'!E$43),1,(L58+M58),-J58+Q58+'Mortgage 2 Info Calcs'!F$24,0))+Q58+'Mortgage 2 Info Calcs'!F$24+IF(I58&gt;0,0,-I58),""))</f>
        <v>92376.02825367621</v>
      </c>
      <c r="X58">
        <f>IF((FV(IF(G58=0,'Mortgage 2 Info Calcs'!F$8,G58)/12,1,PMT(IF(G58=0,'Mortgage 2 Info Calcs'!F$8,G58)/12,('Mortgage 2 Info Calcs'!F$9*12)-C57,-X57,0),-X57,0))&gt;0,(FV(IF(G58=0,'Mortgage 2 Info Calcs'!F$8,G58)/12,1,PMT(IF(G58=0,'Mortgage 2 Info Calcs'!F$8,G58)/12,('Mortgage 2 Info Calcs'!F$9*12)-C57,-X57,0),-X57,0)),0)</f>
        <v>92376.02825367621</v>
      </c>
      <c r="Y58">
        <f>IF(X58&lt;=0,0,(IPMT(IF(G58=0,'Mortgage 2 Info Calcs'!F$8,G58)/12,1,('Mortgage 2 Info Calcs'!F$9*12)-C57,-X57,0)))</f>
        <v>462.7877097271728</v>
      </c>
      <c r="Z58">
        <f>IF(C58&lt;('Mortgage 2 Info Calcs'!F$9*12),SUM(Y$12:Y58),0)</f>
        <v>22658.194123495199</v>
      </c>
      <c r="AA58">
        <v>47</v>
      </c>
      <c r="AB58">
        <f t="shared" si="3"/>
        <v>3.9166666666666665</v>
      </c>
      <c r="AD58" t="str">
        <f>IF('Mortgage 2 Monthly calcs'!AA58&gt;ROUNDUP('Mortgage 2 Info Calcs'!K$11,0),"",'Mortgage 2 Monthly calcs'!AA58)</f>
        <v/>
      </c>
      <c r="AE58" t="str">
        <f ca="1">IF(ISTEXT(AD58),"",OFFSET('Mortgage 2 Monthly calcs'!J$12,12*AD57,0))</f>
        <v/>
      </c>
      <c r="AF58" t="str">
        <f ca="1">IF(ISTEXT(AK58),"",SUM(INDIRECT("N"&amp;(12+(12*AD57))):INDIRECT("N"&amp;(23+(12*AD57)))))</f>
        <v/>
      </c>
      <c r="AG58" t="str">
        <f t="shared" si="0"/>
        <v/>
      </c>
      <c r="AH58" t="str">
        <f t="shared" si="4"/>
        <v/>
      </c>
      <c r="AI58" t="str">
        <f t="shared" si="5"/>
        <v/>
      </c>
      <c r="AJ58" t="str">
        <f t="shared" si="6"/>
        <v/>
      </c>
      <c r="AK58" t="str">
        <f t="shared" si="7"/>
        <v/>
      </c>
      <c r="AL58" t="str">
        <f>IF(AD58="","",SUM(AF$12:AF58)+'Mortgage 2 Info Calcs'!F$15)</f>
        <v/>
      </c>
      <c r="AM58" t="str">
        <f ca="1">IF(AE58="","",IF(AD58&lt;'Mortgage 2 Info Calcs'!F$18,AK58*'Mortgage 2 Info Calcs'!F$17+'Mortgage 2 Info Calcs'!F$19,'Mortgage 2 Info Calcs'!F$19))</f>
        <v/>
      </c>
    </row>
    <row r="59" spans="2:39" ht="11.7" customHeight="1" x14ac:dyDescent="0.25">
      <c r="B59">
        <f t="shared" si="1"/>
        <v>4</v>
      </c>
      <c r="C59">
        <v>48</v>
      </c>
      <c r="D59">
        <f>D47+1</f>
        <v>4</v>
      </c>
      <c r="E59" t="str">
        <f t="shared" si="8"/>
        <v/>
      </c>
      <c r="F59" t="str">
        <f>VLOOKUP('Mortgage 2 Variables'!D$19,'Mortgage 2 Variables'!B$8:C$19,2)</f>
        <v>Oct</v>
      </c>
      <c r="G59">
        <f>IF(ISBLANK('Mortgage 2 Monthly Table'!G59),IF(OR(J59=Q59,ISTEXT(W58),ISTEXT('Mortgage 2 Info Calcs'!$K$4)),0,IF(('Mortgage 2 Info Calcs'!F$7*12)&gt;C58,G58,IF(C58='Mortgage 2 Info Calcs'!F$7*12,'Mortgage 2 Info Calcs'!F$8,G58))),'Mortgage 2 Monthly Table'!G59)</f>
        <v>0.06</v>
      </c>
      <c r="H59">
        <f>((PMT(G59/'Mortgage 2 Variables'!E$43,('Mortgage 2 Info Calcs'!F$9*'Mortgage 2 Variables'!E$43)-C58,-J59,0)))</f>
        <v>644.30140148550777</v>
      </c>
      <c r="I59">
        <f>IF(OR(ISERROR(((IPMT(G59/'Mortgage 2 Variables'!E$43,1,'Mortgage 2 Info Calcs'!F$9*'Mortgage 2 Variables'!E$43,-J59+Q59+'Mortgage 2 Info Calcs'!F$24,IF('Mortgage 2 Info Calcs'!F$5="Interest Only",-J59+Q59+'Mortgage 2 Info Calcs'!F$24,0))))),(((IPMT(G59/'Mortgage 2 Variables'!E$43,1,'Mortgage 2 Info Calcs'!F$9*'Mortgage 2 Variables'!E$43,-J$12,-J$12)))=0)),0,((IPMT(G59/'Mortgage 2 Variables'!E$43,1,'Mortgage 2 Info Calcs'!F$9*'Mortgage 2 Variables'!E$43,-J59+Q59+'Mortgage 2 Info Calcs'!F$24,IF('Mortgage 2 Info Calcs'!F$5="Interest Only",-J59+Q59+'Mortgage 2 Info Calcs'!F$24,0)))))</f>
        <v>461.88014126838107</v>
      </c>
      <c r="J59">
        <f>IF(W58&gt;0,IF(ISTEXT('Mortgage 2 Info Calcs'!K$4),"0",IF(ISTEXT(W58),W58,W58+(IF(ISTEXT(K59),0,K59)))),0)</f>
        <v>92376.02825367621</v>
      </c>
      <c r="K59">
        <f>IF(ISBLANK('Mortgage 2 Monthly Table'!L59),0,'Mortgage 2 Monthly Table'!L59)</f>
        <v>0</v>
      </c>
      <c r="L59">
        <f>IF(ISBLANK('Mortgage 2 Monthly Table'!N59),IF('Mortgage 2 Info Calcs'!F$13="Calculated",IF('Mortgage 2 Info Calcs'!F$22="Keep Same",IF('Mortgage 2 Info Calcs'!F$5="Interest Only",IF(OR(I59&gt;L58,J59=""),I59,IF(J59&lt;L58,IF(J59&lt;L58,J59+I59,IF(L58+M58&gt;J59,L58+I59,L58)),IF(L58+M58&gt;J59,L58+I59,L58))),IF(H59&gt;L58,H59,IF(J59&gt;L58,IF(L58+M58&gt;J59,L58+I59,L58),J59+S59))),IF('Mortgage 2 Info Calcs'!F$5="Interest Only",'Mortgage 2 Monthly calcs'!I59,'Mortgage 2 Monthly calcs'!H59)),'Mortgage 2 Monthly calcs'!L58),'Mortgage 2 Monthly Table'!N59)</f>
        <v>644.30140148550856</v>
      </c>
      <c r="M59">
        <f>IF(ISBLANK('Mortgage 2 Monthly Table'!P59),IF(N58&gt;J59,IF(J59&gt;L58,J59-L58,0),IF(OR(OR(W58&lt;0,ISTEXT(W58)),ISTEXT('Mortgage 2 Info Calcs'!$K$4)),"",'Mortgage 2 Info Calcs'!F$21)),'Mortgage 2 Monthly Table'!P59)</f>
        <v>0</v>
      </c>
      <c r="N59">
        <f t="shared" si="2"/>
        <v>644.30140148550856</v>
      </c>
      <c r="O59">
        <f>IF(OR(OR(W58&lt;0,ISTEXT(W58)),ISTEXT('Mortgage 2 Info Calcs'!$K$4)),"",(O58+M59))</f>
        <v>0</v>
      </c>
      <c r="P59">
        <f>IF(ISBLANK('Mortgage 2 Monthly Table'!T59),IF(ISTEXT(J59),0,IF(OR(W58&lt;Q58,AND(W58&lt;0,NOT(ISTEXT(W58))),ISTEXT('Mortgage 2 Info Calcs'!$K$4)),IF(-W58&gt;P58,-W58,W58-Q58),IF(J59="",0,'Mortgage 2 Info Calcs'!F$26))),'Mortgage 2 Monthly Table'!T59)</f>
        <v>0</v>
      </c>
      <c r="Q59">
        <f>IF(OR(OR(W58&lt;0,ISTEXT(W58)),ISTEXT('Mortgage 2 Info Calcs'!$K$4)),"",IF(O59&lt;0,Q58,(Q58+P59)))</f>
        <v>0</v>
      </c>
      <c r="R59">
        <f>IF(OR(ISERROR(L59-S59),ISTEXT('Mortgage 2 Info Calcs'!$K$4)),"",L59-S59+M59)</f>
        <v>182.4212602171275</v>
      </c>
      <c r="S59">
        <f>IF(OR(IF(ISERROR(ROUND((J59-Q59-'Mortgage 2 Info Calcs'!F$24)*(G59/12),2)),0,(J59-O59-Q59-'Mortgage 2 Info Calcs'!F$24)*(G59/12)),,,ISTEXT('Mortgage 2 Info Calcs'!K$4)),IF(((J59-Q59-'Mortgage 2 Info Calcs'!F$24)*(G59/12))&gt;0,((J59-Q59-'Mortgage 2 Info Calcs'!F$24)*(G59/12)),0),0)</f>
        <v>461.88014126838107</v>
      </c>
      <c r="T59">
        <f>IF(OR(ISERROR(SUM(R$12:R59)),(ISTEXT(T58)),(T58=(SUM(R$12:R59)))),"",SUM(R$12:R59))</f>
        <v>7806.393006540834</v>
      </c>
      <c r="U59">
        <f>SUM(S$12:S59)</f>
        <v>23120.074264763582</v>
      </c>
      <c r="V59">
        <f>IF(OR(J59=Q59,ISTEXT(W58),ISTEXT('Mortgage 2 Info Calcs'!$F$17)),"",IF(('Mortgage 2 Info Calcs'!F$18*12)&gt;C58+1,IF(C58='Mortgage 2 Info Calcs'!F$18*12,0,'Mortgage 2 Info Calcs'!F$19+W59*('Mortgage 2 Info Calcs'!F$17)),'Mortgage 2 Info Calcs'!F$189))</f>
        <v>0</v>
      </c>
      <c r="W59">
        <f>IF(OR(ISERROR(J59-R59-M59),IF(ISERROR((J59-R59-M59)=0),"True",(J59-R59-M59)=0),ISTEXT('Mortgage 2 Info Calcs'!$K$4)),"",IF((J59&gt;(L59+M59)),(FV((G59/'Mortgage 2 Variables'!E$43),1,(L59+M59),-J59+Q59+'Mortgage 2 Info Calcs'!F$24,0))+Q59+'Mortgage 2 Info Calcs'!F$24+IF(I59&gt;0,0,-I59),""))</f>
        <v>92193.606993459078</v>
      </c>
      <c r="X59">
        <f>IF((FV(IF(G59=0,'Mortgage 2 Info Calcs'!F$8,G59)/12,1,PMT(IF(G59=0,'Mortgage 2 Info Calcs'!F$8,G59)/12,('Mortgage 2 Info Calcs'!F$9*12)-C58,-X58,0),-X58,0))&gt;0,(FV(IF(G59=0,'Mortgage 2 Info Calcs'!F$8,G59)/12,1,PMT(IF(G59=0,'Mortgage 2 Info Calcs'!F$8,G59)/12,('Mortgage 2 Info Calcs'!F$9*12)-C58,-X58,0),-X58,0)),0)</f>
        <v>92193.606993459078</v>
      </c>
      <c r="Y59">
        <f>IF(X59&lt;=0,0,(IPMT(IF(G59=0,'Mortgage 2 Info Calcs'!F$8,G59)/12,1,('Mortgage 2 Info Calcs'!F$9*12)-C58,-X58,0)))</f>
        <v>461.88014126838107</v>
      </c>
      <c r="Z59">
        <f>IF(C59&lt;('Mortgage 2 Info Calcs'!F$9*12),SUM(Y$12:Y59),0)</f>
        <v>23120.074264763582</v>
      </c>
      <c r="AA59">
        <v>48</v>
      </c>
      <c r="AB59">
        <f t="shared" si="3"/>
        <v>4</v>
      </c>
      <c r="AD59" t="str">
        <f>IF('Mortgage 2 Monthly calcs'!AA59&gt;ROUNDUP('Mortgage 2 Info Calcs'!K$11,0),"",'Mortgage 2 Monthly calcs'!AA59)</f>
        <v/>
      </c>
      <c r="AE59" t="str">
        <f ca="1">IF(ISTEXT(AD59),"",OFFSET('Mortgage 2 Monthly calcs'!J$12,12*AD58,0))</f>
        <v/>
      </c>
      <c r="AF59" t="str">
        <f ca="1">IF(ISTEXT(AK59),"",SUM(INDIRECT("N"&amp;(12+(12*AD58))):INDIRECT("N"&amp;(23+(12*AD58)))))</f>
        <v/>
      </c>
      <c r="AG59" t="str">
        <f t="shared" si="0"/>
        <v/>
      </c>
      <c r="AH59" t="str">
        <f t="shared" si="4"/>
        <v/>
      </c>
      <c r="AI59" t="str">
        <f t="shared" si="5"/>
        <v/>
      </c>
      <c r="AJ59" t="str">
        <f t="shared" si="6"/>
        <v/>
      </c>
      <c r="AK59" t="str">
        <f t="shared" si="7"/>
        <v/>
      </c>
      <c r="AL59" t="str">
        <f>IF(AD59="","",SUM(AF$12:AF59)+'Mortgage 2 Info Calcs'!F$15)</f>
        <v/>
      </c>
      <c r="AM59" t="str">
        <f ca="1">IF(AE59="","",IF(AD59&lt;'Mortgage 2 Info Calcs'!F$18,AK59*'Mortgage 2 Info Calcs'!F$17+'Mortgage 2 Info Calcs'!F$19,'Mortgage 2 Info Calcs'!F$19))</f>
        <v/>
      </c>
    </row>
    <row r="60" spans="2:39" ht="11.7" customHeight="1" x14ac:dyDescent="0.25">
      <c r="B60">
        <f t="shared" si="1"/>
        <v>4.083333333333333</v>
      </c>
      <c r="C60">
        <v>49</v>
      </c>
      <c r="E60" t="str">
        <f t="shared" si="8"/>
        <v/>
      </c>
      <c r="F60" t="str">
        <f>VLOOKUP('Mortgage 2 Variables'!D$8,'Mortgage 2 Variables'!B$8:C$19,2)</f>
        <v>Nov</v>
      </c>
      <c r="G60">
        <f>IF(ISBLANK('Mortgage 2 Monthly Table'!G60),IF(OR(J60=Q60,ISTEXT(W59),ISTEXT('Mortgage 2 Info Calcs'!$K$4)),0,IF(('Mortgage 2 Info Calcs'!F$7*12)&gt;C59,G59,IF(C59='Mortgage 2 Info Calcs'!F$7*12,'Mortgage 2 Info Calcs'!F$8,G59))),'Mortgage 2 Monthly Table'!G60)</f>
        <v>0.06</v>
      </c>
      <c r="H60">
        <f>((PMT(G60/'Mortgage 2 Variables'!E$43,('Mortgage 2 Info Calcs'!F$9*'Mortgage 2 Variables'!E$43)-C59,-J60,0)))</f>
        <v>644.30140148550788</v>
      </c>
      <c r="I60">
        <f>IF(OR(ISERROR(((IPMT(G60/'Mortgage 2 Variables'!E$43,1,'Mortgage 2 Info Calcs'!F$9*'Mortgage 2 Variables'!E$43,-J60+Q60+'Mortgage 2 Info Calcs'!F$24,IF('Mortgage 2 Info Calcs'!F$5="Interest Only",-J60+Q60+'Mortgage 2 Info Calcs'!F$24,0))))),(((IPMT(G60/'Mortgage 2 Variables'!E$43,1,'Mortgage 2 Info Calcs'!F$9*'Mortgage 2 Variables'!E$43,-J$12,-J$12)))=0)),0,((IPMT(G60/'Mortgage 2 Variables'!E$43,1,'Mortgage 2 Info Calcs'!F$9*'Mortgage 2 Variables'!E$43,-J60+Q60+'Mortgage 2 Info Calcs'!F$24,IF('Mortgage 2 Info Calcs'!F$5="Interest Only",-J60+Q60+'Mortgage 2 Info Calcs'!F$24,0)))))</f>
        <v>460.96803496729541</v>
      </c>
      <c r="J60">
        <f>IF(W59&gt;0,IF(ISTEXT('Mortgage 2 Info Calcs'!K$4),"0",IF(ISTEXT(W59),W59,W59+(IF(ISTEXT(K60),0,K60)))),0)</f>
        <v>92193.606993459078</v>
      </c>
      <c r="K60">
        <f>IF(ISBLANK('Mortgage 2 Monthly Table'!L60),0,'Mortgage 2 Monthly Table'!L60)</f>
        <v>0</v>
      </c>
      <c r="L60">
        <f>IF(ISBLANK('Mortgage 2 Monthly Table'!N60),IF('Mortgage 2 Info Calcs'!F$13="Calculated",IF('Mortgage 2 Info Calcs'!F$22="Keep Same",IF('Mortgage 2 Info Calcs'!F$5="Interest Only",IF(OR(I60&gt;L59,J60=""),I60,IF(J60&lt;L59,IF(J60&lt;L59,J60+I60,IF(L59+M59&gt;J60,L59+I60,L59)),IF(L59+M59&gt;J60,L59+I60,L59))),IF(H60&gt;L59,H60,IF(J60&gt;L59,IF(L59+M59&gt;J60,L59+I60,L59),J60+S60))),IF('Mortgage 2 Info Calcs'!F$5="Interest Only",'Mortgage 2 Monthly calcs'!I60,'Mortgage 2 Monthly calcs'!H60)),'Mortgage 2 Monthly calcs'!L59),'Mortgage 2 Monthly Table'!N60)</f>
        <v>644.30140148550856</v>
      </c>
      <c r="M60">
        <f>IF(ISBLANK('Mortgage 2 Monthly Table'!P60),IF(N59&gt;J60,IF(J60&gt;L59,J60-L59,0),IF(OR(OR(W59&lt;0,ISTEXT(W59)),ISTEXT('Mortgage 2 Info Calcs'!$K$4)),"",'Mortgage 2 Info Calcs'!F$21)),'Mortgage 2 Monthly Table'!P60)</f>
        <v>0</v>
      </c>
      <c r="N60">
        <f t="shared" si="2"/>
        <v>644.30140148550856</v>
      </c>
      <c r="O60">
        <f>IF(OR(OR(W59&lt;0,ISTEXT(W59)),ISTEXT('Mortgage 2 Info Calcs'!$K$4)),"",(O59+M60))</f>
        <v>0</v>
      </c>
      <c r="P60">
        <f>IF(ISBLANK('Mortgage 2 Monthly Table'!T60),IF(ISTEXT(J60),0,IF(OR(W59&lt;Q59,AND(W59&lt;0,NOT(ISTEXT(W59))),ISTEXT('Mortgage 2 Info Calcs'!$K$4)),IF(-W59&gt;P59,-W59,W59-Q59),IF(J60="",0,'Mortgage 2 Info Calcs'!F$26))),'Mortgage 2 Monthly Table'!T60)</f>
        <v>0</v>
      </c>
      <c r="Q60">
        <f>IF(OR(OR(W59&lt;0,ISTEXT(W59)),ISTEXT('Mortgage 2 Info Calcs'!$K$4)),"",IF(O60&lt;0,Q59,(Q59+P60)))</f>
        <v>0</v>
      </c>
      <c r="R60">
        <f>IF(OR(ISERROR(L60-S60),ISTEXT('Mortgage 2 Info Calcs'!$K$4)),"",L60-S60+M60)</f>
        <v>183.33336651821315</v>
      </c>
      <c r="S60">
        <f>IF(OR(IF(ISERROR(ROUND((J60-Q60-'Mortgage 2 Info Calcs'!F$24)*(G60/12),2)),0,(J60-O60-Q60-'Mortgage 2 Info Calcs'!F$24)*(G60/12)),,,ISTEXT('Mortgage 2 Info Calcs'!K$4)),IF(((J60-Q60-'Mortgage 2 Info Calcs'!F$24)*(G60/12))&gt;0,((J60-Q60-'Mortgage 2 Info Calcs'!F$24)*(G60/12)),0),0)</f>
        <v>460.96803496729541</v>
      </c>
      <c r="T60">
        <f>IF(OR(ISERROR(SUM(R$12:R60)),(ISTEXT(T59)),(T59=(SUM(R$12:R60)))),"",SUM(R$12:R60))</f>
        <v>7989.7263730590475</v>
      </c>
      <c r="U60">
        <f>SUM(S$12:S60)</f>
        <v>23581.042299730878</v>
      </c>
      <c r="V60">
        <f>IF(OR(J60=Q60,ISTEXT(W59),ISTEXT('Mortgage 2 Info Calcs'!$F$17)),"",IF(('Mortgage 2 Info Calcs'!F$18*12)&gt;C59+1,IF(C59='Mortgage 2 Info Calcs'!F$18*12,0,'Mortgage 2 Info Calcs'!F$19+W60*('Mortgage 2 Info Calcs'!F$17)),'Mortgage 2 Info Calcs'!F$189))</f>
        <v>0</v>
      </c>
      <c r="W60">
        <f>IF(OR(ISERROR(J60-R60-M60),IF(ISERROR((J60-R60-M60)=0),"True",(J60-R60-M60)=0),ISTEXT('Mortgage 2 Info Calcs'!$K$4)),"",IF((J60&gt;(L60+M60)),(FV((G60/'Mortgage 2 Variables'!E$43),1,(L60+M60),-J60+Q60+'Mortgage 2 Info Calcs'!F$24,0))+Q60+'Mortgage 2 Info Calcs'!F$24+IF(I60&gt;0,0,-I60),""))</f>
        <v>92010.273626940863</v>
      </c>
      <c r="X60">
        <f>IF((FV(IF(G60=0,'Mortgage 2 Info Calcs'!F$8,G60)/12,1,PMT(IF(G60=0,'Mortgage 2 Info Calcs'!F$8,G60)/12,('Mortgage 2 Info Calcs'!F$9*12)-C59,-X59,0),-X59,0))&gt;0,(FV(IF(G60=0,'Mortgage 2 Info Calcs'!F$8,G60)/12,1,PMT(IF(G60=0,'Mortgage 2 Info Calcs'!F$8,G60)/12,('Mortgage 2 Info Calcs'!F$9*12)-C59,-X59,0),-X59,0)),0)</f>
        <v>92010.273626940863</v>
      </c>
      <c r="Y60">
        <f>IF(X60&lt;=0,0,(IPMT(IF(G60=0,'Mortgage 2 Info Calcs'!F$8,G60)/12,1,('Mortgage 2 Info Calcs'!F$9*12)-C59,-X59,0)))</f>
        <v>460.96803496729541</v>
      </c>
      <c r="Z60">
        <f>IF(C60&lt;('Mortgage 2 Info Calcs'!F$9*12),SUM(Y$12:Y60),0)</f>
        <v>23581.042299730878</v>
      </c>
      <c r="AA60">
        <v>49</v>
      </c>
      <c r="AB60">
        <f t="shared" si="3"/>
        <v>4.083333333333333</v>
      </c>
      <c r="AD60" t="str">
        <f>IF('Mortgage 2 Monthly calcs'!AA60&gt;ROUNDUP('Mortgage 2 Info Calcs'!K$11,0),"",'Mortgage 2 Monthly calcs'!AA60)</f>
        <v/>
      </c>
      <c r="AE60" t="str">
        <f ca="1">IF(ISTEXT(AD60),"",OFFSET('Mortgage 2 Monthly calcs'!J$12,12*AD59,0))</f>
        <v/>
      </c>
      <c r="AF60" t="str">
        <f ca="1">IF(ISTEXT(AK60),"",SUM(INDIRECT("N"&amp;(12+(12*AD59))):INDIRECT("N"&amp;(23+(12*AD59)))))</f>
        <v/>
      </c>
      <c r="AG60" t="str">
        <f t="shared" si="0"/>
        <v/>
      </c>
      <c r="AH60" t="str">
        <f t="shared" si="4"/>
        <v/>
      </c>
      <c r="AI60" t="str">
        <f t="shared" si="5"/>
        <v/>
      </c>
      <c r="AJ60" t="str">
        <f t="shared" si="6"/>
        <v/>
      </c>
      <c r="AK60" t="str">
        <f t="shared" si="7"/>
        <v/>
      </c>
      <c r="AL60" t="str">
        <f>IF(AD60="","",SUM(AF$12:AF60)+'Mortgage 2 Info Calcs'!F$15)</f>
        <v/>
      </c>
      <c r="AM60" t="str">
        <f ca="1">IF(AE60="","",IF(AD60&lt;'Mortgage 2 Info Calcs'!F$18,AK60*'Mortgage 2 Info Calcs'!F$17+'Mortgage 2 Info Calcs'!F$19,'Mortgage 2 Info Calcs'!F$19))</f>
        <v/>
      </c>
    </row>
    <row r="61" spans="2:39" ht="11.7" customHeight="1" x14ac:dyDescent="0.25">
      <c r="B61">
        <f t="shared" si="1"/>
        <v>4.166666666666667</v>
      </c>
      <c r="C61">
        <v>50</v>
      </c>
      <c r="E61" t="str">
        <f t="shared" si="8"/>
        <v/>
      </c>
      <c r="F61" t="str">
        <f>VLOOKUP('Mortgage 2 Variables'!D$9,'Mortgage 2 Variables'!B$8:C$19,2)</f>
        <v>Dec</v>
      </c>
      <c r="G61">
        <f>IF(ISBLANK('Mortgage 2 Monthly Table'!G61),IF(OR(J61=Q61,ISTEXT(W60),ISTEXT('Mortgage 2 Info Calcs'!$K$4)),0,IF(('Mortgage 2 Info Calcs'!F$7*12)&gt;C60,G60,IF(C60='Mortgage 2 Info Calcs'!F$7*12,'Mortgage 2 Info Calcs'!F$8,G60))),'Mortgage 2 Monthly Table'!G61)</f>
        <v>0.06</v>
      </c>
      <c r="H61">
        <f>((PMT(G61/'Mortgage 2 Variables'!E$43,('Mortgage 2 Info Calcs'!F$9*'Mortgage 2 Variables'!E$43)-C60,-J61,0)))</f>
        <v>644.30140148550788</v>
      </c>
      <c r="I61">
        <f>IF(OR(ISERROR(((IPMT(G61/'Mortgage 2 Variables'!E$43,1,'Mortgage 2 Info Calcs'!F$9*'Mortgage 2 Variables'!E$43,-J61+Q61+'Mortgage 2 Info Calcs'!F$24,IF('Mortgage 2 Info Calcs'!F$5="Interest Only",-J61+Q61+'Mortgage 2 Info Calcs'!F$24,0))))),(((IPMT(G61/'Mortgage 2 Variables'!E$43,1,'Mortgage 2 Info Calcs'!F$9*'Mortgage 2 Variables'!E$43,-J$12,-J$12)))=0)),0,((IPMT(G61/'Mortgage 2 Variables'!E$43,1,'Mortgage 2 Info Calcs'!F$9*'Mortgage 2 Variables'!E$43,-J61+Q61+'Mortgage 2 Info Calcs'!F$24,IF('Mortgage 2 Info Calcs'!F$5="Interest Only",-J61+Q61+'Mortgage 2 Info Calcs'!F$24,0)))))</f>
        <v>460.05136813470432</v>
      </c>
      <c r="J61">
        <f>IF(W60&gt;0,IF(ISTEXT('Mortgage 2 Info Calcs'!K$4),"0",IF(ISTEXT(W60),W60,W60+(IF(ISTEXT(K61),0,K61)))),0)</f>
        <v>92010.273626940863</v>
      </c>
      <c r="K61">
        <f>IF(ISBLANK('Mortgage 2 Monthly Table'!L61),0,'Mortgage 2 Monthly Table'!L61)</f>
        <v>0</v>
      </c>
      <c r="L61">
        <f>IF(ISBLANK('Mortgage 2 Monthly Table'!N61),IF('Mortgage 2 Info Calcs'!F$13="Calculated",IF('Mortgage 2 Info Calcs'!F$22="Keep Same",IF('Mortgage 2 Info Calcs'!F$5="Interest Only",IF(OR(I61&gt;L60,J61=""),I61,IF(J61&lt;L60,IF(J61&lt;L60,J61+I61,IF(L60+M60&gt;J61,L60+I61,L60)),IF(L60+M60&gt;J61,L60+I61,L60))),IF(H61&gt;L60,H61,IF(J61&gt;L60,IF(L60+M60&gt;J61,L60+I61,L60),J61+S61))),IF('Mortgage 2 Info Calcs'!F$5="Interest Only",'Mortgage 2 Monthly calcs'!I61,'Mortgage 2 Monthly calcs'!H61)),'Mortgage 2 Monthly calcs'!L60),'Mortgage 2 Monthly Table'!N61)</f>
        <v>644.30140148550856</v>
      </c>
      <c r="M61">
        <f>IF(ISBLANK('Mortgage 2 Monthly Table'!P61),IF(N60&gt;J61,IF(J61&gt;L60,J61-L60,0),IF(OR(OR(W60&lt;0,ISTEXT(W60)),ISTEXT('Mortgage 2 Info Calcs'!$K$4)),"",'Mortgage 2 Info Calcs'!F$21)),'Mortgage 2 Monthly Table'!P61)</f>
        <v>0</v>
      </c>
      <c r="N61">
        <f t="shared" si="2"/>
        <v>644.30140148550856</v>
      </c>
      <c r="O61">
        <f>IF(OR(OR(W60&lt;0,ISTEXT(W60)),ISTEXT('Mortgage 2 Info Calcs'!$K$4)),"",(O60+M61))</f>
        <v>0</v>
      </c>
      <c r="P61">
        <f>IF(ISBLANK('Mortgage 2 Monthly Table'!T61),IF(ISTEXT(J61),0,IF(OR(W60&lt;Q60,AND(W60&lt;0,NOT(ISTEXT(W60))),ISTEXT('Mortgage 2 Info Calcs'!$K$4)),IF(-W60&gt;P60,-W60,W60-Q60),IF(J61="",0,'Mortgage 2 Info Calcs'!F$26))),'Mortgage 2 Monthly Table'!T61)</f>
        <v>0</v>
      </c>
      <c r="Q61">
        <f>IF(OR(OR(W60&lt;0,ISTEXT(W60)),ISTEXT('Mortgage 2 Info Calcs'!$K$4)),"",IF(O61&lt;0,Q60,(Q60+P61)))</f>
        <v>0</v>
      </c>
      <c r="R61">
        <f>IF(OR(ISERROR(L61-S61),ISTEXT('Mortgage 2 Info Calcs'!$K$4)),"",L61-S61+M61)</f>
        <v>184.25003335080424</v>
      </c>
      <c r="S61">
        <f>IF(OR(IF(ISERROR(ROUND((J61-Q61-'Mortgage 2 Info Calcs'!F$24)*(G61/12),2)),0,(J61-O61-Q61-'Mortgage 2 Info Calcs'!F$24)*(G61/12)),,,ISTEXT('Mortgage 2 Info Calcs'!K$4)),IF(((J61-Q61-'Mortgage 2 Info Calcs'!F$24)*(G61/12))&gt;0,((J61-Q61-'Mortgage 2 Info Calcs'!F$24)*(G61/12)),0),0)</f>
        <v>460.05136813470432</v>
      </c>
      <c r="T61">
        <f>IF(OR(ISERROR(SUM(R$12:R61)),(ISTEXT(T60)),(T60=(SUM(R$12:R61)))),"",SUM(R$12:R61))</f>
        <v>8173.9764064098517</v>
      </c>
      <c r="U61">
        <f>SUM(S$12:S61)</f>
        <v>24041.093667865582</v>
      </c>
      <c r="V61">
        <f>IF(OR(J61=Q61,ISTEXT(W60),ISTEXT('Mortgage 2 Info Calcs'!$F$17)),"",IF(('Mortgage 2 Info Calcs'!F$18*12)&gt;C60+1,IF(C60='Mortgage 2 Info Calcs'!F$18*12,0,'Mortgage 2 Info Calcs'!F$19+W61*('Mortgage 2 Info Calcs'!F$17)),'Mortgage 2 Info Calcs'!F$189))</f>
        <v>0</v>
      </c>
      <c r="W61">
        <f>IF(OR(ISERROR(J61-R61-M61),IF(ISERROR((J61-R61-M61)=0),"True",(J61-R61-M61)=0),ISTEXT('Mortgage 2 Info Calcs'!$K$4)),"",IF((J61&gt;(L61+M61)),(FV((G61/'Mortgage 2 Variables'!E$43),1,(L61+M61),-J61+Q61+'Mortgage 2 Info Calcs'!F$24,0))+Q61+'Mortgage 2 Info Calcs'!F$24+IF(I61&gt;0,0,-I61),""))</f>
        <v>91826.023593590056</v>
      </c>
      <c r="X61">
        <f>IF((FV(IF(G61=0,'Mortgage 2 Info Calcs'!F$8,G61)/12,1,PMT(IF(G61=0,'Mortgage 2 Info Calcs'!F$8,G61)/12,('Mortgage 2 Info Calcs'!F$9*12)-C60,-X60,0),-X60,0))&gt;0,(FV(IF(G61=0,'Mortgage 2 Info Calcs'!F$8,G61)/12,1,PMT(IF(G61=0,'Mortgage 2 Info Calcs'!F$8,G61)/12,('Mortgage 2 Info Calcs'!F$9*12)-C60,-X60,0),-X60,0)),0)</f>
        <v>91826.023593590056</v>
      </c>
      <c r="Y61">
        <f>IF(X61&lt;=0,0,(IPMT(IF(G61=0,'Mortgage 2 Info Calcs'!F$8,G61)/12,1,('Mortgage 2 Info Calcs'!F$9*12)-C60,-X60,0)))</f>
        <v>460.05136813470432</v>
      </c>
      <c r="Z61">
        <f>IF(C61&lt;('Mortgage 2 Info Calcs'!F$9*12),SUM(Y$12:Y61),0)</f>
        <v>24041.093667865582</v>
      </c>
      <c r="AA61">
        <v>50</v>
      </c>
      <c r="AB61">
        <f t="shared" si="3"/>
        <v>4.166666666666667</v>
      </c>
      <c r="AD61" t="str">
        <f>IF('Mortgage 2 Monthly calcs'!AA61&gt;ROUNDUP('Mortgage 2 Info Calcs'!K$11,0),"",'Mortgage 2 Monthly calcs'!AA61)</f>
        <v/>
      </c>
      <c r="AE61" t="str">
        <f ca="1">IF(ISTEXT(AD61),"",OFFSET('Mortgage 2 Monthly calcs'!J$12,12*AD60,0))</f>
        <v/>
      </c>
      <c r="AF61" t="str">
        <f ca="1">IF(ISTEXT(AK61),"",SUM(INDIRECT("N"&amp;(12+(12*AD60))):INDIRECT("N"&amp;(23+(12*AD60)))))</f>
        <v/>
      </c>
      <c r="AG61" t="str">
        <f t="shared" si="0"/>
        <v/>
      </c>
      <c r="AH61" t="str">
        <f t="shared" si="4"/>
        <v/>
      </c>
      <c r="AI61" t="str">
        <f t="shared" si="5"/>
        <v/>
      </c>
      <c r="AJ61" t="str">
        <f t="shared" si="6"/>
        <v/>
      </c>
      <c r="AK61" t="str">
        <f t="shared" si="7"/>
        <v/>
      </c>
      <c r="AL61" t="str">
        <f>IF(AD61="","",SUM(AF$12:AF61)+'Mortgage 2 Info Calcs'!F$15)</f>
        <v/>
      </c>
      <c r="AM61" t="str">
        <f ca="1">IF(AE61="","",IF(AD61&lt;'Mortgage 2 Info Calcs'!F$18,AK61*'Mortgage 2 Info Calcs'!F$17+'Mortgage 2 Info Calcs'!F$19,'Mortgage 2 Info Calcs'!F$19))</f>
        <v/>
      </c>
    </row>
    <row r="62" spans="2:39" ht="11.7" customHeight="1" x14ac:dyDescent="0.25">
      <c r="B62">
        <f t="shared" si="1"/>
        <v>4.25</v>
      </c>
      <c r="C62">
        <v>51</v>
      </c>
      <c r="E62">
        <f t="shared" si="8"/>
        <v>2014</v>
      </c>
      <c r="F62" t="str">
        <f>VLOOKUP('Mortgage 2 Variables'!D$10,'Mortgage 2 Variables'!B$8:C$19,2)</f>
        <v>Jan</v>
      </c>
      <c r="G62">
        <f>IF(ISBLANK('Mortgage 2 Monthly Table'!G62),IF(OR(J62=Q62,ISTEXT(W61),ISTEXT('Mortgage 2 Info Calcs'!$K$4)),0,IF(('Mortgage 2 Info Calcs'!F$7*12)&gt;C61,G61,IF(C61='Mortgage 2 Info Calcs'!F$7*12,'Mortgage 2 Info Calcs'!F$8,G61))),'Mortgage 2 Monthly Table'!G62)</f>
        <v>0.06</v>
      </c>
      <c r="H62">
        <f>((PMT(G62/'Mortgage 2 Variables'!E$43,('Mortgage 2 Info Calcs'!F$9*'Mortgage 2 Variables'!E$43)-C61,-J62,0)))</f>
        <v>644.30140148550788</v>
      </c>
      <c r="I62">
        <f>IF(OR(ISERROR(((IPMT(G62/'Mortgage 2 Variables'!E$43,1,'Mortgage 2 Info Calcs'!F$9*'Mortgage 2 Variables'!E$43,-J62+Q62+'Mortgage 2 Info Calcs'!F$24,IF('Mortgage 2 Info Calcs'!F$5="Interest Only",-J62+Q62+'Mortgage 2 Info Calcs'!F$24,0))))),(((IPMT(G62/'Mortgage 2 Variables'!E$43,1,'Mortgage 2 Info Calcs'!F$9*'Mortgage 2 Variables'!E$43,-J$12,-J$12)))=0)),0,((IPMT(G62/'Mortgage 2 Variables'!E$43,1,'Mortgage 2 Info Calcs'!F$9*'Mortgage 2 Variables'!E$43,-J62+Q62+'Mortgage 2 Info Calcs'!F$24,IF('Mortgage 2 Info Calcs'!F$5="Interest Only",-J62+Q62+'Mortgage 2 Info Calcs'!F$24,0)))))</f>
        <v>459.1301179679503</v>
      </c>
      <c r="J62">
        <f>IF(W61&gt;0,IF(ISTEXT('Mortgage 2 Info Calcs'!K$4),"0",IF(ISTEXT(W61),W61,W61+(IF(ISTEXT(K62),0,K62)))),0)</f>
        <v>91826.023593590056</v>
      </c>
      <c r="K62">
        <f>IF(ISBLANK('Mortgage 2 Monthly Table'!L62),0,'Mortgage 2 Monthly Table'!L62)</f>
        <v>0</v>
      </c>
      <c r="L62">
        <f>IF(ISBLANK('Mortgage 2 Monthly Table'!N62),IF('Mortgage 2 Info Calcs'!F$13="Calculated",IF('Mortgage 2 Info Calcs'!F$22="Keep Same",IF('Mortgage 2 Info Calcs'!F$5="Interest Only",IF(OR(I62&gt;L61,J62=""),I62,IF(J62&lt;L61,IF(J62&lt;L61,J62+I62,IF(L61+M61&gt;J62,L61+I62,L61)),IF(L61+M61&gt;J62,L61+I62,L61))),IF(H62&gt;L61,H62,IF(J62&gt;L61,IF(L61+M61&gt;J62,L61+I62,L61),J62+S62))),IF('Mortgage 2 Info Calcs'!F$5="Interest Only",'Mortgage 2 Monthly calcs'!I62,'Mortgage 2 Monthly calcs'!H62)),'Mortgage 2 Monthly calcs'!L61),'Mortgage 2 Monthly Table'!N62)</f>
        <v>644.30140148550856</v>
      </c>
      <c r="M62">
        <f>IF(ISBLANK('Mortgage 2 Monthly Table'!P62),IF(N61&gt;J62,IF(J62&gt;L61,J62-L61,0),IF(OR(OR(W61&lt;0,ISTEXT(W61)),ISTEXT('Mortgage 2 Info Calcs'!$K$4)),"",'Mortgage 2 Info Calcs'!F$21)),'Mortgage 2 Monthly Table'!P62)</f>
        <v>0</v>
      </c>
      <c r="N62">
        <f t="shared" si="2"/>
        <v>644.30140148550856</v>
      </c>
      <c r="O62">
        <f>IF(OR(OR(W61&lt;0,ISTEXT(W61)),ISTEXT('Mortgage 2 Info Calcs'!$K$4)),"",(O61+M62))</f>
        <v>0</v>
      </c>
      <c r="P62">
        <f>IF(ISBLANK('Mortgage 2 Monthly Table'!T62),IF(ISTEXT(J62),0,IF(OR(W61&lt;Q61,AND(W61&lt;0,NOT(ISTEXT(W61))),ISTEXT('Mortgage 2 Info Calcs'!$K$4)),IF(-W61&gt;P61,-W61,W61-Q61),IF(J62="",0,'Mortgage 2 Info Calcs'!F$26))),'Mortgage 2 Monthly Table'!T62)</f>
        <v>0</v>
      </c>
      <c r="Q62">
        <f>IF(OR(OR(W61&lt;0,ISTEXT(W61)),ISTEXT('Mortgage 2 Info Calcs'!$K$4)),"",IF(O62&lt;0,Q61,(Q61+P62)))</f>
        <v>0</v>
      </c>
      <c r="R62">
        <f>IF(OR(ISERROR(L62-S62),ISTEXT('Mortgage 2 Info Calcs'!$K$4)),"",L62-S62+M62)</f>
        <v>185.17128351755827</v>
      </c>
      <c r="S62">
        <f>IF(OR(IF(ISERROR(ROUND((J62-Q62-'Mortgage 2 Info Calcs'!F$24)*(G62/12),2)),0,(J62-O62-Q62-'Mortgage 2 Info Calcs'!F$24)*(G62/12)),,,ISTEXT('Mortgage 2 Info Calcs'!K$4)),IF(((J62-Q62-'Mortgage 2 Info Calcs'!F$24)*(G62/12))&gt;0,((J62-Q62-'Mortgage 2 Info Calcs'!F$24)*(G62/12)),0),0)</f>
        <v>459.1301179679503</v>
      </c>
      <c r="T62">
        <f>IF(OR(ISERROR(SUM(R$12:R62)),(ISTEXT(T61)),(T61=(SUM(R$12:R62)))),"",SUM(R$12:R62))</f>
        <v>8359.1476899274094</v>
      </c>
      <c r="U62">
        <f>SUM(S$12:S62)</f>
        <v>24500.223785833532</v>
      </c>
      <c r="V62">
        <f>IF(OR(J62=Q62,ISTEXT(W61),ISTEXT('Mortgage 2 Info Calcs'!$F$17)),"",IF(('Mortgage 2 Info Calcs'!F$18*12)&gt;C61+1,IF(C61='Mortgage 2 Info Calcs'!F$18*12,0,'Mortgage 2 Info Calcs'!F$19+W62*('Mortgage 2 Info Calcs'!F$17)),'Mortgage 2 Info Calcs'!F$189))</f>
        <v>0</v>
      </c>
      <c r="W62">
        <f>IF(OR(ISERROR(J62-R62-M62),IF(ISERROR((J62-R62-M62)=0),"True",(J62-R62-M62)=0),ISTEXT('Mortgage 2 Info Calcs'!$K$4)),"",IF((J62&gt;(L62+M62)),(FV((G62/'Mortgage 2 Variables'!E$43),1,(L62+M62),-J62+Q62+'Mortgage 2 Info Calcs'!F$24,0))+Q62+'Mortgage 2 Info Calcs'!F$24+IF(I62&gt;0,0,-I62),""))</f>
        <v>91640.8523100725</v>
      </c>
      <c r="X62">
        <f>IF((FV(IF(G62=0,'Mortgage 2 Info Calcs'!F$8,G62)/12,1,PMT(IF(G62=0,'Mortgage 2 Info Calcs'!F$8,G62)/12,('Mortgage 2 Info Calcs'!F$9*12)-C61,-X61,0),-X61,0))&gt;0,(FV(IF(G62=0,'Mortgage 2 Info Calcs'!F$8,G62)/12,1,PMT(IF(G62=0,'Mortgage 2 Info Calcs'!F$8,G62)/12,('Mortgage 2 Info Calcs'!F$9*12)-C61,-X61,0),-X61,0)),0)</f>
        <v>91640.8523100725</v>
      </c>
      <c r="Y62">
        <f>IF(X62&lt;=0,0,(IPMT(IF(G62=0,'Mortgage 2 Info Calcs'!F$8,G62)/12,1,('Mortgage 2 Info Calcs'!F$9*12)-C61,-X61,0)))</f>
        <v>459.1301179679503</v>
      </c>
      <c r="Z62">
        <f>IF(C62&lt;('Mortgage 2 Info Calcs'!F$9*12),SUM(Y$12:Y62),0)</f>
        <v>24500.223785833532</v>
      </c>
      <c r="AA62">
        <v>51</v>
      </c>
      <c r="AB62">
        <f t="shared" si="3"/>
        <v>4.25</v>
      </c>
      <c r="AD62" t="s">
        <v>64</v>
      </c>
    </row>
    <row r="63" spans="2:39" ht="11.7" customHeight="1" x14ac:dyDescent="0.25">
      <c r="B63">
        <f t="shared" si="1"/>
        <v>4.333333333333333</v>
      </c>
      <c r="C63">
        <v>52</v>
      </c>
      <c r="E63" t="str">
        <f t="shared" si="8"/>
        <v/>
      </c>
      <c r="F63" t="str">
        <f>VLOOKUP('Mortgage 2 Variables'!D$11,'Mortgage 2 Variables'!B$8:C$19,2)</f>
        <v>Feb</v>
      </c>
      <c r="G63">
        <f>IF(ISBLANK('Mortgage 2 Monthly Table'!G63),IF(OR(J63=Q63,ISTEXT(W62),ISTEXT('Mortgage 2 Info Calcs'!$K$4)),0,IF(('Mortgage 2 Info Calcs'!F$7*12)&gt;C62,G62,IF(C62='Mortgage 2 Info Calcs'!F$7*12,'Mortgage 2 Info Calcs'!F$8,G62))),'Mortgage 2 Monthly Table'!G63)</f>
        <v>0.06</v>
      </c>
      <c r="H63">
        <f>((PMT(G63/'Mortgage 2 Variables'!E$43,('Mortgage 2 Info Calcs'!F$9*'Mortgage 2 Variables'!E$43)-C62,-J63,0)))</f>
        <v>644.30140148550777</v>
      </c>
      <c r="I63">
        <f>IF(OR(ISERROR(((IPMT(G63/'Mortgage 2 Variables'!E$43,1,'Mortgage 2 Info Calcs'!F$9*'Mortgage 2 Variables'!E$43,-J63+Q63+'Mortgage 2 Info Calcs'!F$24,IF('Mortgage 2 Info Calcs'!F$5="Interest Only",-J63+Q63+'Mortgage 2 Info Calcs'!F$24,0))))),(((IPMT(G63/'Mortgage 2 Variables'!E$43,1,'Mortgage 2 Info Calcs'!F$9*'Mortgage 2 Variables'!E$43,-J$12,-J$12)))=0)),0,((IPMT(G63/'Mortgage 2 Variables'!E$43,1,'Mortgage 2 Info Calcs'!F$9*'Mortgage 2 Variables'!E$43,-J63+Q63+'Mortgage 2 Info Calcs'!F$24,IF('Mortgage 2 Info Calcs'!F$5="Interest Only",-J63+Q63+'Mortgage 2 Info Calcs'!F$24,0)))))</f>
        <v>458.2042615503625</v>
      </c>
      <c r="J63">
        <f>IF(W62&gt;0,IF(ISTEXT('Mortgage 2 Info Calcs'!K$4),"0",IF(ISTEXT(W62),W62,W62+(IF(ISTEXT(K63),0,K63)))),0)</f>
        <v>91640.8523100725</v>
      </c>
      <c r="K63">
        <f>IF(ISBLANK('Mortgage 2 Monthly Table'!L63),0,'Mortgage 2 Monthly Table'!L63)</f>
        <v>0</v>
      </c>
      <c r="L63">
        <f>IF(ISBLANK('Mortgage 2 Monthly Table'!N63),IF('Mortgage 2 Info Calcs'!F$13="Calculated",IF('Mortgage 2 Info Calcs'!F$22="Keep Same",IF('Mortgage 2 Info Calcs'!F$5="Interest Only",IF(OR(I63&gt;L62,J63=""),I63,IF(J63&lt;L62,IF(J63&lt;L62,J63+I63,IF(L62+M62&gt;J63,L62+I63,L62)),IF(L62+M62&gt;J63,L62+I63,L62))),IF(H63&gt;L62,H63,IF(J63&gt;L62,IF(L62+M62&gt;J63,L62+I63,L62),J63+S63))),IF('Mortgage 2 Info Calcs'!F$5="Interest Only",'Mortgage 2 Monthly calcs'!I63,'Mortgage 2 Monthly calcs'!H63)),'Mortgage 2 Monthly calcs'!L62),'Mortgage 2 Monthly Table'!N63)</f>
        <v>644.30140148550856</v>
      </c>
      <c r="M63">
        <f>IF(ISBLANK('Mortgage 2 Monthly Table'!P63),IF(N62&gt;J63,IF(J63&gt;L62,J63-L62,0),IF(OR(OR(W62&lt;0,ISTEXT(W62)),ISTEXT('Mortgage 2 Info Calcs'!$K$4)),"",'Mortgage 2 Info Calcs'!F$21)),'Mortgage 2 Monthly Table'!P63)</f>
        <v>0</v>
      </c>
      <c r="N63">
        <f t="shared" si="2"/>
        <v>644.30140148550856</v>
      </c>
      <c r="O63">
        <f>IF(OR(OR(W62&lt;0,ISTEXT(W62)),ISTEXT('Mortgage 2 Info Calcs'!$K$4)),"",(O62+M63))</f>
        <v>0</v>
      </c>
      <c r="P63">
        <f>IF(ISBLANK('Mortgage 2 Monthly Table'!T63),IF(ISTEXT(J63),0,IF(OR(W62&lt;Q62,AND(W62&lt;0,NOT(ISTEXT(W62))),ISTEXT('Mortgage 2 Info Calcs'!$K$4)),IF(-W62&gt;P62,-W62,W62-Q62),IF(J63="",0,'Mortgage 2 Info Calcs'!F$26))),'Mortgage 2 Monthly Table'!T63)</f>
        <v>0</v>
      </c>
      <c r="Q63">
        <f>IF(OR(OR(W62&lt;0,ISTEXT(W62)),ISTEXT('Mortgage 2 Info Calcs'!$K$4)),"",IF(O63&lt;0,Q62,(Q62+P63)))</f>
        <v>0</v>
      </c>
      <c r="R63">
        <f>IF(OR(ISERROR(L63-S63),ISTEXT('Mortgage 2 Info Calcs'!$K$4)),"",L63-S63+M63)</f>
        <v>186.09713993514606</v>
      </c>
      <c r="S63">
        <f>IF(OR(IF(ISERROR(ROUND((J63-Q63-'Mortgage 2 Info Calcs'!F$24)*(G63/12),2)),0,(J63-O63-Q63-'Mortgage 2 Info Calcs'!F$24)*(G63/12)),,,ISTEXT('Mortgage 2 Info Calcs'!K$4)),IF(((J63-Q63-'Mortgage 2 Info Calcs'!F$24)*(G63/12))&gt;0,((J63-Q63-'Mortgage 2 Info Calcs'!F$24)*(G63/12)),0),0)</f>
        <v>458.2042615503625</v>
      </c>
      <c r="T63">
        <f>IF(OR(ISERROR(SUM(R$12:R63)),(ISTEXT(T62)),(T62=(SUM(R$12:R63)))),"",SUM(R$12:R63))</f>
        <v>8545.244829862555</v>
      </c>
      <c r="U63">
        <f>SUM(S$12:S63)</f>
        <v>24958.428047383895</v>
      </c>
      <c r="V63">
        <f>IF(OR(J63=Q63,ISTEXT(W62),ISTEXT('Mortgage 2 Info Calcs'!$F$17)),"",IF(('Mortgage 2 Info Calcs'!F$18*12)&gt;C62+1,IF(C62='Mortgage 2 Info Calcs'!F$18*12,0,'Mortgage 2 Info Calcs'!F$19+W63*('Mortgage 2 Info Calcs'!F$17)),'Mortgage 2 Info Calcs'!F$189))</f>
        <v>0</v>
      </c>
      <c r="W63">
        <f>IF(OR(ISERROR(J63-R63-M63),IF(ISERROR((J63-R63-M63)=0),"True",(J63-R63-M63)=0),ISTEXT('Mortgage 2 Info Calcs'!$K$4)),"",IF((J63&gt;(L63+M63)),(FV((G63/'Mortgage 2 Variables'!E$43),1,(L63+M63),-J63+Q63+'Mortgage 2 Info Calcs'!F$24,0))+Q63+'Mortgage 2 Info Calcs'!F$24+IF(I63&gt;0,0,-I63),""))</f>
        <v>91454.75517013736</v>
      </c>
      <c r="X63">
        <f>IF((FV(IF(G63=0,'Mortgage 2 Info Calcs'!F$8,G63)/12,1,PMT(IF(G63=0,'Mortgage 2 Info Calcs'!F$8,G63)/12,('Mortgage 2 Info Calcs'!F$9*12)-C62,-X62,0),-X62,0))&gt;0,(FV(IF(G63=0,'Mortgage 2 Info Calcs'!F$8,G63)/12,1,PMT(IF(G63=0,'Mortgage 2 Info Calcs'!F$8,G63)/12,('Mortgage 2 Info Calcs'!F$9*12)-C62,-X62,0),-X62,0)),0)</f>
        <v>91454.75517013736</v>
      </c>
      <c r="Y63">
        <f>IF(X63&lt;=0,0,(IPMT(IF(G63=0,'Mortgage 2 Info Calcs'!F$8,G63)/12,1,('Mortgage 2 Info Calcs'!F$9*12)-C62,-X62,0)))</f>
        <v>458.2042615503625</v>
      </c>
      <c r="Z63">
        <f>IF(C63&lt;('Mortgage 2 Info Calcs'!F$9*12),SUM(Y$12:Y63),0)</f>
        <v>24958.428047383895</v>
      </c>
      <c r="AA63">
        <v>52</v>
      </c>
      <c r="AB63">
        <f t="shared" si="3"/>
        <v>4.333333333333333</v>
      </c>
    </row>
    <row r="64" spans="2:39" ht="11.7" customHeight="1" x14ac:dyDescent="0.25">
      <c r="B64">
        <f t="shared" si="1"/>
        <v>4.416666666666667</v>
      </c>
      <c r="C64">
        <v>53</v>
      </c>
      <c r="E64" t="str">
        <f t="shared" si="8"/>
        <v/>
      </c>
      <c r="F64" t="str">
        <f>VLOOKUP('Mortgage 2 Variables'!D$12,'Mortgage 2 Variables'!B$8:C$19,2)</f>
        <v>Mar</v>
      </c>
      <c r="G64">
        <f>IF(ISBLANK('Mortgage 2 Monthly Table'!G64),IF(OR(J64=Q64,ISTEXT(W63),ISTEXT('Mortgage 2 Info Calcs'!$K$4)),0,IF(('Mortgage 2 Info Calcs'!F$7*12)&gt;C63,G63,IF(C63='Mortgage 2 Info Calcs'!F$7*12,'Mortgage 2 Info Calcs'!F$8,G63))),'Mortgage 2 Monthly Table'!G64)</f>
        <v>0.06</v>
      </c>
      <c r="H64">
        <f>((PMT(G64/'Mortgage 2 Variables'!E$43,('Mortgage 2 Info Calcs'!F$9*'Mortgage 2 Variables'!E$43)-C63,-J64,0)))</f>
        <v>644.30140148550777</v>
      </c>
      <c r="I64">
        <f>IF(OR(ISERROR(((IPMT(G64/'Mortgage 2 Variables'!E$43,1,'Mortgage 2 Info Calcs'!F$9*'Mortgage 2 Variables'!E$43,-J64+Q64+'Mortgage 2 Info Calcs'!F$24,IF('Mortgage 2 Info Calcs'!F$5="Interest Only",-J64+Q64+'Mortgage 2 Info Calcs'!F$24,0))))),(((IPMT(G64/'Mortgage 2 Variables'!E$43,1,'Mortgage 2 Info Calcs'!F$9*'Mortgage 2 Variables'!E$43,-J$12,-J$12)))=0)),0,((IPMT(G64/'Mortgage 2 Variables'!E$43,1,'Mortgage 2 Info Calcs'!F$9*'Mortgage 2 Variables'!E$43,-J64+Q64+'Mortgage 2 Info Calcs'!F$24,IF('Mortgage 2 Info Calcs'!F$5="Interest Only",-J64+Q64+'Mortgage 2 Info Calcs'!F$24,0)))))</f>
        <v>457.27377585068683</v>
      </c>
      <c r="J64">
        <f>IF(W63&gt;0,IF(ISTEXT('Mortgage 2 Info Calcs'!K$4),"0",IF(ISTEXT(W63),W63,W63+(IF(ISTEXT(K64),0,K64)))),0)</f>
        <v>91454.75517013736</v>
      </c>
      <c r="K64">
        <f>IF(ISBLANK('Mortgage 2 Monthly Table'!L64),0,'Mortgage 2 Monthly Table'!L64)</f>
        <v>0</v>
      </c>
      <c r="L64">
        <f>IF(ISBLANK('Mortgage 2 Monthly Table'!N64),IF('Mortgage 2 Info Calcs'!F$13="Calculated",IF('Mortgage 2 Info Calcs'!F$22="Keep Same",IF('Mortgage 2 Info Calcs'!F$5="Interest Only",IF(OR(I64&gt;L63,J64=""),I64,IF(J64&lt;L63,IF(J64&lt;L63,J64+I64,IF(L63+M63&gt;J64,L63+I64,L63)),IF(L63+M63&gt;J64,L63+I64,L63))),IF(H64&gt;L63,H64,IF(J64&gt;L63,IF(L63+M63&gt;J64,L63+I64,L63),J64+S64))),IF('Mortgage 2 Info Calcs'!F$5="Interest Only",'Mortgage 2 Monthly calcs'!I64,'Mortgage 2 Monthly calcs'!H64)),'Mortgage 2 Monthly calcs'!L63),'Mortgage 2 Monthly Table'!N64)</f>
        <v>644.30140148550856</v>
      </c>
      <c r="M64">
        <f>IF(ISBLANK('Mortgage 2 Monthly Table'!P64),IF(N63&gt;J64,IF(J64&gt;L63,J64-L63,0),IF(OR(OR(W63&lt;0,ISTEXT(W63)),ISTEXT('Mortgage 2 Info Calcs'!$K$4)),"",'Mortgage 2 Info Calcs'!F$21)),'Mortgage 2 Monthly Table'!P64)</f>
        <v>0</v>
      </c>
      <c r="N64">
        <f t="shared" si="2"/>
        <v>644.30140148550856</v>
      </c>
      <c r="O64">
        <f>IF(OR(OR(W63&lt;0,ISTEXT(W63)),ISTEXT('Mortgage 2 Info Calcs'!$K$4)),"",(O63+M64))</f>
        <v>0</v>
      </c>
      <c r="P64">
        <f>IF(ISBLANK('Mortgage 2 Monthly Table'!T64),IF(ISTEXT(J64),0,IF(OR(W63&lt;Q63,AND(W63&lt;0,NOT(ISTEXT(W63))),ISTEXT('Mortgage 2 Info Calcs'!$K$4)),IF(-W63&gt;P63,-W63,W63-Q63),IF(J64="",0,'Mortgage 2 Info Calcs'!F$26))),'Mortgage 2 Monthly Table'!T64)</f>
        <v>0</v>
      </c>
      <c r="Q64">
        <f>IF(OR(OR(W63&lt;0,ISTEXT(W63)),ISTEXT('Mortgage 2 Info Calcs'!$K$4)),"",IF(O64&lt;0,Q63,(Q63+P64)))</f>
        <v>0</v>
      </c>
      <c r="R64">
        <f>IF(OR(ISERROR(L64-S64),ISTEXT('Mortgage 2 Info Calcs'!$K$4)),"",L64-S64+M64)</f>
        <v>187.02762563482173</v>
      </c>
      <c r="S64">
        <f>IF(OR(IF(ISERROR(ROUND((J64-Q64-'Mortgage 2 Info Calcs'!F$24)*(G64/12),2)),0,(J64-O64-Q64-'Mortgage 2 Info Calcs'!F$24)*(G64/12)),,,ISTEXT('Mortgage 2 Info Calcs'!K$4)),IF(((J64-Q64-'Mortgage 2 Info Calcs'!F$24)*(G64/12))&gt;0,((J64-Q64-'Mortgage 2 Info Calcs'!F$24)*(G64/12)),0),0)</f>
        <v>457.27377585068683</v>
      </c>
      <c r="T64">
        <f>IF(OR(ISERROR(SUM(R$12:R64)),(ISTEXT(T63)),(T63=(SUM(R$12:R64)))),"",SUM(R$12:R64))</f>
        <v>8732.2724554973775</v>
      </c>
      <c r="U64">
        <f>SUM(S$12:S64)</f>
        <v>25415.701823234584</v>
      </c>
      <c r="V64">
        <f>IF(OR(J64=Q64,ISTEXT(W63),ISTEXT('Mortgage 2 Info Calcs'!$F$17)),"",IF(('Mortgage 2 Info Calcs'!F$18*12)&gt;C63+1,IF(C63='Mortgage 2 Info Calcs'!F$18*12,0,'Mortgage 2 Info Calcs'!F$19+W64*('Mortgage 2 Info Calcs'!F$17)),'Mortgage 2 Info Calcs'!F$189))</f>
        <v>0</v>
      </c>
      <c r="W64">
        <f>IF(OR(ISERROR(J64-R64-M64),IF(ISERROR((J64-R64-M64)=0),"True",(J64-R64-M64)=0),ISTEXT('Mortgage 2 Info Calcs'!$K$4)),"",IF((J64&gt;(L64+M64)),(FV((G64/'Mortgage 2 Variables'!E$43),1,(L64+M64),-J64+Q64+'Mortgage 2 Info Calcs'!F$24,0))+Q64+'Mortgage 2 Info Calcs'!F$24+IF(I64&gt;0,0,-I64),""))</f>
        <v>91267.72754450253</v>
      </c>
      <c r="X64">
        <f>IF((FV(IF(G64=0,'Mortgage 2 Info Calcs'!F$8,G64)/12,1,PMT(IF(G64=0,'Mortgage 2 Info Calcs'!F$8,G64)/12,('Mortgage 2 Info Calcs'!F$9*12)-C63,-X63,0),-X63,0))&gt;0,(FV(IF(G64=0,'Mortgage 2 Info Calcs'!F$8,G64)/12,1,PMT(IF(G64=0,'Mortgage 2 Info Calcs'!F$8,G64)/12,('Mortgage 2 Info Calcs'!F$9*12)-C63,-X63,0),-X63,0)),0)</f>
        <v>91267.72754450253</v>
      </c>
      <c r="Y64">
        <f>IF(X64&lt;=0,0,(IPMT(IF(G64=0,'Mortgage 2 Info Calcs'!F$8,G64)/12,1,('Mortgage 2 Info Calcs'!F$9*12)-C63,-X63,0)))</f>
        <v>457.27377585068683</v>
      </c>
      <c r="Z64">
        <f>IF(C64&lt;('Mortgage 2 Info Calcs'!F$9*12),SUM(Y$12:Y64),0)</f>
        <v>25415.701823234584</v>
      </c>
      <c r="AA64">
        <v>53</v>
      </c>
      <c r="AB64">
        <f t="shared" si="3"/>
        <v>4.416666666666667</v>
      </c>
    </row>
    <row r="65" spans="2:28" ht="11.7" customHeight="1" x14ac:dyDescent="0.25">
      <c r="B65">
        <f t="shared" si="1"/>
        <v>4.5</v>
      </c>
      <c r="C65">
        <v>54</v>
      </c>
      <c r="E65" t="str">
        <f t="shared" si="8"/>
        <v/>
      </c>
      <c r="F65" t="str">
        <f>VLOOKUP('Mortgage 2 Variables'!D$13,'Mortgage 2 Variables'!B$8:C$19,2)</f>
        <v>Apr</v>
      </c>
      <c r="G65">
        <f>IF(ISBLANK('Mortgage 2 Monthly Table'!G65),IF(OR(J65=Q65,ISTEXT(W64),ISTEXT('Mortgage 2 Info Calcs'!$K$4)),0,IF(('Mortgage 2 Info Calcs'!F$7*12)&gt;C64,G64,IF(C64='Mortgage 2 Info Calcs'!F$7*12,'Mortgage 2 Info Calcs'!F$8,G64))),'Mortgage 2 Monthly Table'!G65)</f>
        <v>0.06</v>
      </c>
      <c r="H65">
        <f>((PMT(G65/'Mortgage 2 Variables'!E$43,('Mortgage 2 Info Calcs'!F$9*'Mortgage 2 Variables'!E$43)-C64,-J65,0)))</f>
        <v>644.30140148550777</v>
      </c>
      <c r="I65">
        <f>IF(OR(ISERROR(((IPMT(G65/'Mortgage 2 Variables'!E$43,1,'Mortgage 2 Info Calcs'!F$9*'Mortgage 2 Variables'!E$43,-J65+Q65+'Mortgage 2 Info Calcs'!F$24,IF('Mortgage 2 Info Calcs'!F$5="Interest Only",-J65+Q65+'Mortgage 2 Info Calcs'!F$24,0))))),(((IPMT(G65/'Mortgage 2 Variables'!E$43,1,'Mortgage 2 Info Calcs'!F$9*'Mortgage 2 Variables'!E$43,-J$12,-J$12)))=0)),0,((IPMT(G65/'Mortgage 2 Variables'!E$43,1,'Mortgage 2 Info Calcs'!F$9*'Mortgage 2 Variables'!E$43,-J65+Q65+'Mortgage 2 Info Calcs'!F$24,IF('Mortgage 2 Info Calcs'!F$5="Interest Only",-J65+Q65+'Mortgage 2 Info Calcs'!F$24,0)))))</f>
        <v>456.33863772251266</v>
      </c>
      <c r="J65">
        <f>IF(W64&gt;0,IF(ISTEXT('Mortgage 2 Info Calcs'!K$4),"0",IF(ISTEXT(W64),W64,W64+(IF(ISTEXT(K65),0,K65)))),0)</f>
        <v>91267.72754450253</v>
      </c>
      <c r="K65">
        <f>IF(ISBLANK('Mortgage 2 Monthly Table'!L65),0,'Mortgage 2 Monthly Table'!L65)</f>
        <v>0</v>
      </c>
      <c r="L65">
        <f>IF(ISBLANK('Mortgage 2 Monthly Table'!N65),IF('Mortgage 2 Info Calcs'!F$13="Calculated",IF('Mortgage 2 Info Calcs'!F$22="Keep Same",IF('Mortgage 2 Info Calcs'!F$5="Interest Only",IF(OR(I65&gt;L64,J65=""),I65,IF(J65&lt;L64,IF(J65&lt;L64,J65+I65,IF(L64+M64&gt;J65,L64+I65,L64)),IF(L64+M64&gt;J65,L64+I65,L64))),IF(H65&gt;L64,H65,IF(J65&gt;L64,IF(L64+M64&gt;J65,L64+I65,L64),J65+S65))),IF('Mortgage 2 Info Calcs'!F$5="Interest Only",'Mortgage 2 Monthly calcs'!I65,'Mortgage 2 Monthly calcs'!H65)),'Mortgage 2 Monthly calcs'!L64),'Mortgage 2 Monthly Table'!N65)</f>
        <v>644.30140148550856</v>
      </c>
      <c r="M65">
        <f>IF(ISBLANK('Mortgage 2 Monthly Table'!P65),IF(N64&gt;J65,IF(J65&gt;L64,J65-L64,0),IF(OR(OR(W64&lt;0,ISTEXT(W64)),ISTEXT('Mortgage 2 Info Calcs'!$K$4)),"",'Mortgage 2 Info Calcs'!F$21)),'Mortgage 2 Monthly Table'!P65)</f>
        <v>0</v>
      </c>
      <c r="N65">
        <f t="shared" si="2"/>
        <v>644.30140148550856</v>
      </c>
      <c r="O65">
        <f>IF(OR(OR(W64&lt;0,ISTEXT(W64)),ISTEXT('Mortgage 2 Info Calcs'!$K$4)),"",(O64+M65))</f>
        <v>0</v>
      </c>
      <c r="P65">
        <f>IF(ISBLANK('Mortgage 2 Monthly Table'!T65),IF(ISTEXT(J65),0,IF(OR(W64&lt;Q64,AND(W64&lt;0,NOT(ISTEXT(W64))),ISTEXT('Mortgage 2 Info Calcs'!$K$4)),IF(-W64&gt;P64,-W64,W64-Q64),IF(J65="",0,'Mortgage 2 Info Calcs'!F$26))),'Mortgage 2 Monthly Table'!T65)</f>
        <v>0</v>
      </c>
      <c r="Q65">
        <f>IF(OR(OR(W64&lt;0,ISTEXT(W64)),ISTEXT('Mortgage 2 Info Calcs'!$K$4)),"",IF(O65&lt;0,Q64,(Q64+P65)))</f>
        <v>0</v>
      </c>
      <c r="R65">
        <f>IF(OR(ISERROR(L65-S65),ISTEXT('Mortgage 2 Info Calcs'!$K$4)),"",L65-S65+M65)</f>
        <v>187.96276376299591</v>
      </c>
      <c r="S65">
        <f>IF(OR(IF(ISERROR(ROUND((J65-Q65-'Mortgage 2 Info Calcs'!F$24)*(G65/12),2)),0,(J65-O65-Q65-'Mortgage 2 Info Calcs'!F$24)*(G65/12)),,,ISTEXT('Mortgage 2 Info Calcs'!K$4)),IF(((J65-Q65-'Mortgage 2 Info Calcs'!F$24)*(G65/12))&gt;0,((J65-Q65-'Mortgage 2 Info Calcs'!F$24)*(G65/12)),0),0)</f>
        <v>456.33863772251266</v>
      </c>
      <c r="T65">
        <f>IF(OR(ISERROR(SUM(R$12:R65)),(ISTEXT(T64)),(T64=(SUM(R$12:R65)))),"",SUM(R$12:R65))</f>
        <v>8920.2352192603739</v>
      </c>
      <c r="U65">
        <f>SUM(S$12:S65)</f>
        <v>25872.040460957098</v>
      </c>
      <c r="V65">
        <f>IF(OR(J65=Q65,ISTEXT(W64),ISTEXT('Mortgage 2 Info Calcs'!$F$17)),"",IF(('Mortgage 2 Info Calcs'!F$18*12)&gt;C64+1,IF(C64='Mortgage 2 Info Calcs'!F$18*12,0,'Mortgage 2 Info Calcs'!F$19+W65*('Mortgage 2 Info Calcs'!F$17)),'Mortgage 2 Info Calcs'!F$189))</f>
        <v>0</v>
      </c>
      <c r="W65">
        <f>IF(OR(ISERROR(J65-R65-M65),IF(ISERROR((J65-R65-M65)=0),"True",(J65-R65-M65)=0),ISTEXT('Mortgage 2 Info Calcs'!$K$4)),"",IF((J65&gt;(L65+M65)),(FV((G65/'Mortgage 2 Variables'!E$43),1,(L65+M65),-J65+Q65+'Mortgage 2 Info Calcs'!F$24,0))+Q65+'Mortgage 2 Info Calcs'!F$24+IF(I65&gt;0,0,-I65),""))</f>
        <v>91079.764780739526</v>
      </c>
      <c r="X65">
        <f>IF((FV(IF(G65=0,'Mortgage 2 Info Calcs'!F$8,G65)/12,1,PMT(IF(G65=0,'Mortgage 2 Info Calcs'!F$8,G65)/12,('Mortgage 2 Info Calcs'!F$9*12)-C64,-X64,0),-X64,0))&gt;0,(FV(IF(G65=0,'Mortgage 2 Info Calcs'!F$8,G65)/12,1,PMT(IF(G65=0,'Mortgage 2 Info Calcs'!F$8,G65)/12,('Mortgage 2 Info Calcs'!F$9*12)-C64,-X64,0),-X64,0)),0)</f>
        <v>91079.764780739526</v>
      </c>
      <c r="Y65">
        <f>IF(X65&lt;=0,0,(IPMT(IF(G65=0,'Mortgage 2 Info Calcs'!F$8,G65)/12,1,('Mortgage 2 Info Calcs'!F$9*12)-C64,-X64,0)))</f>
        <v>456.33863772251266</v>
      </c>
      <c r="Z65">
        <f>IF(C65&lt;('Mortgage 2 Info Calcs'!F$9*12),SUM(Y$12:Y65),0)</f>
        <v>25872.040460957098</v>
      </c>
      <c r="AA65">
        <v>54</v>
      </c>
      <c r="AB65">
        <f t="shared" si="3"/>
        <v>4.5</v>
      </c>
    </row>
    <row r="66" spans="2:28" ht="11.7" customHeight="1" x14ac:dyDescent="0.25">
      <c r="B66">
        <f t="shared" si="1"/>
        <v>4.583333333333333</v>
      </c>
      <c r="C66">
        <v>55</v>
      </c>
      <c r="E66" t="str">
        <f t="shared" si="8"/>
        <v/>
      </c>
      <c r="F66" t="str">
        <f>VLOOKUP('Mortgage 2 Variables'!D$14,'Mortgage 2 Variables'!B$8:C$19,2)</f>
        <v>May</v>
      </c>
      <c r="G66">
        <f>IF(ISBLANK('Mortgage 2 Monthly Table'!G66),IF(OR(J66=Q66,ISTEXT(W65),ISTEXT('Mortgage 2 Info Calcs'!$K$4)),0,IF(('Mortgage 2 Info Calcs'!F$7*12)&gt;C65,G65,IF(C65='Mortgage 2 Info Calcs'!F$7*12,'Mortgage 2 Info Calcs'!F$8,G65))),'Mortgage 2 Monthly Table'!G66)</f>
        <v>0.06</v>
      </c>
      <c r="H66">
        <f>((PMT(G66/'Mortgage 2 Variables'!E$43,('Mortgage 2 Info Calcs'!F$9*'Mortgage 2 Variables'!E$43)-C65,-J66,0)))</f>
        <v>644.30140148550777</v>
      </c>
      <c r="I66">
        <f>IF(OR(ISERROR(((IPMT(G66/'Mortgage 2 Variables'!E$43,1,'Mortgage 2 Info Calcs'!F$9*'Mortgage 2 Variables'!E$43,-J66+Q66+'Mortgage 2 Info Calcs'!F$24,IF('Mortgage 2 Info Calcs'!F$5="Interest Only",-J66+Q66+'Mortgage 2 Info Calcs'!F$24,0))))),(((IPMT(G66/'Mortgage 2 Variables'!E$43,1,'Mortgage 2 Info Calcs'!F$9*'Mortgage 2 Variables'!E$43,-J$12,-J$12)))=0)),0,((IPMT(G66/'Mortgage 2 Variables'!E$43,1,'Mortgage 2 Info Calcs'!F$9*'Mortgage 2 Variables'!E$43,-J66+Q66+'Mortgage 2 Info Calcs'!F$24,IF('Mortgage 2 Info Calcs'!F$5="Interest Only",-J66+Q66+'Mortgage 2 Info Calcs'!F$24,0)))))</f>
        <v>455.39882390369763</v>
      </c>
      <c r="J66">
        <f>IF(W65&gt;0,IF(ISTEXT('Mortgage 2 Info Calcs'!K$4),"0",IF(ISTEXT(W65),W65,W65+(IF(ISTEXT(K66),0,K66)))),0)</f>
        <v>91079.764780739526</v>
      </c>
      <c r="K66">
        <f>IF(ISBLANK('Mortgage 2 Monthly Table'!L66),0,'Mortgage 2 Monthly Table'!L66)</f>
        <v>0</v>
      </c>
      <c r="L66">
        <f>IF(ISBLANK('Mortgage 2 Monthly Table'!N66),IF('Mortgage 2 Info Calcs'!F$13="Calculated",IF('Mortgage 2 Info Calcs'!F$22="Keep Same",IF('Mortgage 2 Info Calcs'!F$5="Interest Only",IF(OR(I66&gt;L65,J66=""),I66,IF(J66&lt;L65,IF(J66&lt;L65,J66+I66,IF(L65+M65&gt;J66,L65+I66,L65)),IF(L65+M65&gt;J66,L65+I66,L65))),IF(H66&gt;L65,H66,IF(J66&gt;L65,IF(L65+M65&gt;J66,L65+I66,L65),J66+S66))),IF('Mortgage 2 Info Calcs'!F$5="Interest Only",'Mortgage 2 Monthly calcs'!I66,'Mortgage 2 Monthly calcs'!H66)),'Mortgage 2 Monthly calcs'!L65),'Mortgage 2 Monthly Table'!N66)</f>
        <v>644.30140148550856</v>
      </c>
      <c r="M66">
        <f>IF(ISBLANK('Mortgage 2 Monthly Table'!P66),IF(N65&gt;J66,IF(J66&gt;L65,J66-L65,0),IF(OR(OR(W65&lt;0,ISTEXT(W65)),ISTEXT('Mortgage 2 Info Calcs'!$K$4)),"",'Mortgage 2 Info Calcs'!F$21)),'Mortgage 2 Monthly Table'!P66)</f>
        <v>0</v>
      </c>
      <c r="N66">
        <f t="shared" si="2"/>
        <v>644.30140148550856</v>
      </c>
      <c r="O66">
        <f>IF(OR(OR(W65&lt;0,ISTEXT(W65)),ISTEXT('Mortgage 2 Info Calcs'!$K$4)),"",(O65+M66))</f>
        <v>0</v>
      </c>
      <c r="P66">
        <f>IF(ISBLANK('Mortgage 2 Monthly Table'!T66),IF(ISTEXT(J66),0,IF(OR(W65&lt;Q65,AND(W65&lt;0,NOT(ISTEXT(W65))),ISTEXT('Mortgage 2 Info Calcs'!$K$4)),IF(-W65&gt;P65,-W65,W65-Q65),IF(J66="",0,'Mortgage 2 Info Calcs'!F$26))),'Mortgage 2 Monthly Table'!T66)</f>
        <v>0</v>
      </c>
      <c r="Q66">
        <f>IF(OR(OR(W65&lt;0,ISTEXT(W65)),ISTEXT('Mortgage 2 Info Calcs'!$K$4)),"",IF(O66&lt;0,Q65,(Q65+P66)))</f>
        <v>0</v>
      </c>
      <c r="R66">
        <f>IF(OR(ISERROR(L66-S66),ISTEXT('Mortgage 2 Info Calcs'!$K$4)),"",L66-S66+M66)</f>
        <v>188.90257758181093</v>
      </c>
      <c r="S66">
        <f>IF(OR(IF(ISERROR(ROUND((J66-Q66-'Mortgage 2 Info Calcs'!F$24)*(G66/12),2)),0,(J66-O66-Q66-'Mortgage 2 Info Calcs'!F$24)*(G66/12)),,,ISTEXT('Mortgage 2 Info Calcs'!K$4)),IF(((J66-Q66-'Mortgage 2 Info Calcs'!F$24)*(G66/12))&gt;0,((J66-Q66-'Mortgage 2 Info Calcs'!F$24)*(G66/12)),0),0)</f>
        <v>455.39882390369763</v>
      </c>
      <c r="T66">
        <f>IF(OR(ISERROR(SUM(R$12:R66)),(ISTEXT(T65)),(T65=(SUM(R$12:R66)))),"",SUM(R$12:R66))</f>
        <v>9109.1377968421857</v>
      </c>
      <c r="U66">
        <f>SUM(S$12:S66)</f>
        <v>26327.439284860797</v>
      </c>
      <c r="V66">
        <f>IF(OR(J66=Q66,ISTEXT(W65),ISTEXT('Mortgage 2 Info Calcs'!$F$17)),"",IF(('Mortgage 2 Info Calcs'!F$18*12)&gt;C65+1,IF(C65='Mortgage 2 Info Calcs'!F$18*12,0,'Mortgage 2 Info Calcs'!F$19+W66*('Mortgage 2 Info Calcs'!F$17)),'Mortgage 2 Info Calcs'!F$189))</f>
        <v>0</v>
      </c>
      <c r="W66">
        <f>IF(OR(ISERROR(J66-R66-M66),IF(ISERROR((J66-R66-M66)=0),"True",(J66-R66-M66)=0),ISTEXT('Mortgage 2 Info Calcs'!$K$4)),"",IF((J66&gt;(L66+M66)),(FV((G66/'Mortgage 2 Variables'!E$43),1,(L66+M66),-J66+Q66+'Mortgage 2 Info Calcs'!F$24,0))+Q66+'Mortgage 2 Info Calcs'!F$24+IF(I66&gt;0,0,-I66),""))</f>
        <v>90890.862203157711</v>
      </c>
      <c r="X66">
        <f>IF((FV(IF(G66=0,'Mortgage 2 Info Calcs'!F$8,G66)/12,1,PMT(IF(G66=0,'Mortgage 2 Info Calcs'!F$8,G66)/12,('Mortgage 2 Info Calcs'!F$9*12)-C65,-X65,0),-X65,0))&gt;0,(FV(IF(G66=0,'Mortgage 2 Info Calcs'!F$8,G66)/12,1,PMT(IF(G66=0,'Mortgage 2 Info Calcs'!F$8,G66)/12,('Mortgage 2 Info Calcs'!F$9*12)-C65,-X65,0),-X65,0)),0)</f>
        <v>90890.862203157711</v>
      </c>
      <c r="Y66">
        <f>IF(X66&lt;=0,0,(IPMT(IF(G66=0,'Mortgage 2 Info Calcs'!F$8,G66)/12,1,('Mortgage 2 Info Calcs'!F$9*12)-C65,-X65,0)))</f>
        <v>455.39882390369763</v>
      </c>
      <c r="Z66">
        <f>IF(C66&lt;('Mortgage 2 Info Calcs'!F$9*12),SUM(Y$12:Y66),0)</f>
        <v>26327.439284860797</v>
      </c>
      <c r="AA66">
        <v>55</v>
      </c>
      <c r="AB66">
        <f t="shared" si="3"/>
        <v>4.583333333333333</v>
      </c>
    </row>
    <row r="67" spans="2:28" ht="11.7" customHeight="1" x14ac:dyDescent="0.25">
      <c r="B67">
        <f t="shared" si="1"/>
        <v>4.666666666666667</v>
      </c>
      <c r="C67">
        <v>56</v>
      </c>
      <c r="E67" t="str">
        <f t="shared" si="8"/>
        <v/>
      </c>
      <c r="F67" t="str">
        <f>VLOOKUP('Mortgage 2 Variables'!D$15,'Mortgage 2 Variables'!B$8:C$19,2)</f>
        <v>Jun</v>
      </c>
      <c r="G67">
        <f>IF(ISBLANK('Mortgage 2 Monthly Table'!G67),IF(OR(J67=Q67,ISTEXT(W66),ISTEXT('Mortgage 2 Info Calcs'!$K$4)),0,IF(('Mortgage 2 Info Calcs'!F$7*12)&gt;C66,G66,IF(C66='Mortgage 2 Info Calcs'!F$7*12,'Mortgage 2 Info Calcs'!F$8,G66))),'Mortgage 2 Monthly Table'!G67)</f>
        <v>0.06</v>
      </c>
      <c r="H67">
        <f>((PMT(G67/'Mortgage 2 Variables'!E$43,('Mortgage 2 Info Calcs'!F$9*'Mortgage 2 Variables'!E$43)-C66,-J67,0)))</f>
        <v>644.30140148550765</v>
      </c>
      <c r="I67">
        <f>IF(OR(ISERROR(((IPMT(G67/'Mortgage 2 Variables'!E$43,1,'Mortgage 2 Info Calcs'!F$9*'Mortgage 2 Variables'!E$43,-J67+Q67+'Mortgage 2 Info Calcs'!F$24,IF('Mortgage 2 Info Calcs'!F$5="Interest Only",-J67+Q67+'Mortgage 2 Info Calcs'!F$24,0))))),(((IPMT(G67/'Mortgage 2 Variables'!E$43,1,'Mortgage 2 Info Calcs'!F$9*'Mortgage 2 Variables'!E$43,-J$12,-J$12)))=0)),0,((IPMT(G67/'Mortgage 2 Variables'!E$43,1,'Mortgage 2 Info Calcs'!F$9*'Mortgage 2 Variables'!E$43,-J67+Q67+'Mortgage 2 Info Calcs'!F$24,IF('Mortgage 2 Info Calcs'!F$5="Interest Only",-J67+Q67+'Mortgage 2 Info Calcs'!F$24,0)))))</f>
        <v>454.45431101578856</v>
      </c>
      <c r="J67">
        <f>IF(W66&gt;0,IF(ISTEXT('Mortgage 2 Info Calcs'!K$4),"0",IF(ISTEXT(W66),W66,W66+(IF(ISTEXT(K67),0,K67)))),0)</f>
        <v>90890.862203157711</v>
      </c>
      <c r="K67">
        <f>IF(ISBLANK('Mortgage 2 Monthly Table'!L67),0,'Mortgage 2 Monthly Table'!L67)</f>
        <v>0</v>
      </c>
      <c r="L67">
        <f>IF(ISBLANK('Mortgage 2 Monthly Table'!N67),IF('Mortgage 2 Info Calcs'!F$13="Calculated",IF('Mortgage 2 Info Calcs'!F$22="Keep Same",IF('Mortgage 2 Info Calcs'!F$5="Interest Only",IF(OR(I67&gt;L66,J67=""),I67,IF(J67&lt;L66,IF(J67&lt;L66,J67+I67,IF(L66+M66&gt;J67,L66+I67,L66)),IF(L66+M66&gt;J67,L66+I67,L66))),IF(H67&gt;L66,H67,IF(J67&gt;L66,IF(L66+M66&gt;J67,L66+I67,L66),J67+S67))),IF('Mortgage 2 Info Calcs'!F$5="Interest Only",'Mortgage 2 Monthly calcs'!I67,'Mortgage 2 Monthly calcs'!H67)),'Mortgage 2 Monthly calcs'!L66),'Mortgage 2 Monthly Table'!N67)</f>
        <v>644.30140148550856</v>
      </c>
      <c r="M67">
        <f>IF(ISBLANK('Mortgage 2 Monthly Table'!P67),IF(N66&gt;J67,IF(J67&gt;L66,J67-L66,0),IF(OR(OR(W66&lt;0,ISTEXT(W66)),ISTEXT('Mortgage 2 Info Calcs'!$K$4)),"",'Mortgage 2 Info Calcs'!F$21)),'Mortgage 2 Monthly Table'!P67)</f>
        <v>0</v>
      </c>
      <c r="N67">
        <f t="shared" si="2"/>
        <v>644.30140148550856</v>
      </c>
      <c r="O67">
        <f>IF(OR(OR(W66&lt;0,ISTEXT(W66)),ISTEXT('Mortgage 2 Info Calcs'!$K$4)),"",(O66+M67))</f>
        <v>0</v>
      </c>
      <c r="P67">
        <f>IF(ISBLANK('Mortgage 2 Monthly Table'!T67),IF(ISTEXT(J67),0,IF(OR(W66&lt;Q66,AND(W66&lt;0,NOT(ISTEXT(W66))),ISTEXT('Mortgage 2 Info Calcs'!$K$4)),IF(-W66&gt;P66,-W66,W66-Q66),IF(J67="",0,'Mortgage 2 Info Calcs'!F$26))),'Mortgage 2 Monthly Table'!T67)</f>
        <v>0</v>
      </c>
      <c r="Q67">
        <f>IF(OR(OR(W66&lt;0,ISTEXT(W66)),ISTEXT('Mortgage 2 Info Calcs'!$K$4)),"",IF(O67&lt;0,Q66,(Q66+P67)))</f>
        <v>0</v>
      </c>
      <c r="R67">
        <f>IF(OR(ISERROR(L67-S67),ISTEXT('Mortgage 2 Info Calcs'!$K$4)),"",L67-S67+M67)</f>
        <v>189.84709046972</v>
      </c>
      <c r="S67">
        <f>IF(OR(IF(ISERROR(ROUND((J67-Q67-'Mortgage 2 Info Calcs'!F$24)*(G67/12),2)),0,(J67-O67-Q67-'Mortgage 2 Info Calcs'!F$24)*(G67/12)),,,ISTEXT('Mortgage 2 Info Calcs'!K$4)),IF(((J67-Q67-'Mortgage 2 Info Calcs'!F$24)*(G67/12))&gt;0,((J67-Q67-'Mortgage 2 Info Calcs'!F$24)*(G67/12)),0),0)</f>
        <v>454.45431101578856</v>
      </c>
      <c r="T67">
        <f>IF(OR(ISERROR(SUM(R$12:R67)),(ISTEXT(T66)),(T66=(SUM(R$12:R67)))),"",SUM(R$12:R67))</f>
        <v>9298.9848873119063</v>
      </c>
      <c r="U67">
        <f>SUM(S$12:S67)</f>
        <v>26781.893595876587</v>
      </c>
      <c r="V67">
        <f>IF(OR(J67=Q67,ISTEXT(W66),ISTEXT('Mortgage 2 Info Calcs'!$F$17)),"",IF(('Mortgage 2 Info Calcs'!F$18*12)&gt;C66+1,IF(C66='Mortgage 2 Info Calcs'!F$18*12,0,'Mortgage 2 Info Calcs'!F$19+W67*('Mortgage 2 Info Calcs'!F$17)),'Mortgage 2 Info Calcs'!F$189))</f>
        <v>0</v>
      </c>
      <c r="W67">
        <f>IF(OR(ISERROR(J67-R67-M67),IF(ISERROR((J67-R67-M67)=0),"True",(J67-R67-M67)=0),ISTEXT('Mortgage 2 Info Calcs'!$K$4)),"",IF((J67&gt;(L67+M67)),(FV((G67/'Mortgage 2 Variables'!E$43),1,(L67+M67),-J67+Q67+'Mortgage 2 Info Calcs'!F$24,0))+Q67+'Mortgage 2 Info Calcs'!F$24+IF(I67&gt;0,0,-I67),""))</f>
        <v>90701.015112687994</v>
      </c>
      <c r="X67">
        <f>IF((FV(IF(G67=0,'Mortgage 2 Info Calcs'!F$8,G67)/12,1,PMT(IF(G67=0,'Mortgage 2 Info Calcs'!F$8,G67)/12,('Mortgage 2 Info Calcs'!F$9*12)-C66,-X66,0),-X66,0))&gt;0,(FV(IF(G67=0,'Mortgage 2 Info Calcs'!F$8,G67)/12,1,PMT(IF(G67=0,'Mortgage 2 Info Calcs'!F$8,G67)/12,('Mortgage 2 Info Calcs'!F$9*12)-C66,-X66,0),-X66,0)),0)</f>
        <v>90701.015112687994</v>
      </c>
      <c r="Y67">
        <f>IF(X67&lt;=0,0,(IPMT(IF(G67=0,'Mortgage 2 Info Calcs'!F$8,G67)/12,1,('Mortgage 2 Info Calcs'!F$9*12)-C66,-X66,0)))</f>
        <v>454.45431101578856</v>
      </c>
      <c r="Z67">
        <f>IF(C67&lt;('Mortgage 2 Info Calcs'!F$9*12),SUM(Y$12:Y67),0)</f>
        <v>26781.893595876587</v>
      </c>
      <c r="AA67">
        <v>56</v>
      </c>
      <c r="AB67">
        <f t="shared" si="3"/>
        <v>4.666666666666667</v>
      </c>
    </row>
    <row r="68" spans="2:28" ht="11.7" customHeight="1" x14ac:dyDescent="0.25">
      <c r="B68">
        <f t="shared" si="1"/>
        <v>4.75</v>
      </c>
      <c r="C68">
        <v>57</v>
      </c>
      <c r="E68" t="str">
        <f t="shared" si="8"/>
        <v/>
      </c>
      <c r="F68" t="str">
        <f>VLOOKUP('Mortgage 2 Variables'!D$16,'Mortgage 2 Variables'!B$8:C$19,2)</f>
        <v>Jul</v>
      </c>
      <c r="G68">
        <f>IF(ISBLANK('Mortgage 2 Monthly Table'!G68),IF(OR(J68=Q68,ISTEXT(W67),ISTEXT('Mortgage 2 Info Calcs'!$K$4)),0,IF(('Mortgage 2 Info Calcs'!F$7*12)&gt;C67,G67,IF(C67='Mortgage 2 Info Calcs'!F$7*12,'Mortgage 2 Info Calcs'!F$8,G67))),'Mortgage 2 Monthly Table'!G68)</f>
        <v>0.06</v>
      </c>
      <c r="H68">
        <f>((PMT(G68/'Mortgage 2 Variables'!E$43,('Mortgage 2 Info Calcs'!F$9*'Mortgage 2 Variables'!E$43)-C67,-J68,0)))</f>
        <v>644.30140148550765</v>
      </c>
      <c r="I68">
        <f>IF(OR(ISERROR(((IPMT(G68/'Mortgage 2 Variables'!E$43,1,'Mortgage 2 Info Calcs'!F$9*'Mortgage 2 Variables'!E$43,-J68+Q68+'Mortgage 2 Info Calcs'!F$24,IF('Mortgage 2 Info Calcs'!F$5="Interest Only",-J68+Q68+'Mortgage 2 Info Calcs'!F$24,0))))),(((IPMT(G68/'Mortgage 2 Variables'!E$43,1,'Mortgage 2 Info Calcs'!F$9*'Mortgage 2 Variables'!E$43,-J$12,-J$12)))=0)),0,((IPMT(G68/'Mortgage 2 Variables'!E$43,1,'Mortgage 2 Info Calcs'!F$9*'Mortgage 2 Variables'!E$43,-J68+Q68+'Mortgage 2 Info Calcs'!F$24,IF('Mortgage 2 Info Calcs'!F$5="Interest Only",-J68+Q68+'Mortgage 2 Info Calcs'!F$24,0)))))</f>
        <v>453.50507556343996</v>
      </c>
      <c r="J68">
        <f>IF(W67&gt;0,IF(ISTEXT('Mortgage 2 Info Calcs'!K$4),"0",IF(ISTEXT(W67),W67,W67+(IF(ISTEXT(K68),0,K68)))),0)</f>
        <v>90701.015112687994</v>
      </c>
      <c r="K68">
        <f>IF(ISBLANK('Mortgage 2 Monthly Table'!L68),0,'Mortgage 2 Monthly Table'!L68)</f>
        <v>0</v>
      </c>
      <c r="L68">
        <f>IF(ISBLANK('Mortgage 2 Monthly Table'!N68),IF('Mortgage 2 Info Calcs'!F$13="Calculated",IF('Mortgage 2 Info Calcs'!F$22="Keep Same",IF('Mortgage 2 Info Calcs'!F$5="Interest Only",IF(OR(I68&gt;L67,J68=""),I68,IF(J68&lt;L67,IF(J68&lt;L67,J68+I68,IF(L67+M67&gt;J68,L67+I68,L67)),IF(L67+M67&gt;J68,L67+I68,L67))),IF(H68&gt;L67,H68,IF(J68&gt;L67,IF(L67+M67&gt;J68,L67+I68,L67),J68+S68))),IF('Mortgage 2 Info Calcs'!F$5="Interest Only",'Mortgage 2 Monthly calcs'!I68,'Mortgage 2 Monthly calcs'!H68)),'Mortgage 2 Monthly calcs'!L67),'Mortgage 2 Monthly Table'!N68)</f>
        <v>644.30140148550856</v>
      </c>
      <c r="M68">
        <f>IF(ISBLANK('Mortgage 2 Monthly Table'!P68),IF(N67&gt;J68,IF(J68&gt;L67,J68-L67,0),IF(OR(OR(W67&lt;0,ISTEXT(W67)),ISTEXT('Mortgage 2 Info Calcs'!$K$4)),"",'Mortgage 2 Info Calcs'!F$21)),'Mortgage 2 Monthly Table'!P68)</f>
        <v>0</v>
      </c>
      <c r="N68">
        <f t="shared" si="2"/>
        <v>644.30140148550856</v>
      </c>
      <c r="O68">
        <f>IF(OR(OR(W67&lt;0,ISTEXT(W67)),ISTEXT('Mortgage 2 Info Calcs'!$K$4)),"",(O67+M68))</f>
        <v>0</v>
      </c>
      <c r="P68">
        <f>IF(ISBLANK('Mortgage 2 Monthly Table'!T68),IF(ISTEXT(J68),0,IF(OR(W67&lt;Q67,AND(W67&lt;0,NOT(ISTEXT(W67))),ISTEXT('Mortgage 2 Info Calcs'!$K$4)),IF(-W67&gt;P67,-W67,W67-Q67),IF(J68="",0,'Mortgage 2 Info Calcs'!F$26))),'Mortgage 2 Monthly Table'!T68)</f>
        <v>0</v>
      </c>
      <c r="Q68">
        <f>IF(OR(OR(W67&lt;0,ISTEXT(W67)),ISTEXT('Mortgage 2 Info Calcs'!$K$4)),"",IF(O68&lt;0,Q67,(Q67+P68)))</f>
        <v>0</v>
      </c>
      <c r="R68">
        <f>IF(OR(ISERROR(L68-S68),ISTEXT('Mortgage 2 Info Calcs'!$K$4)),"",L68-S68+M68)</f>
        <v>190.7963259220686</v>
      </c>
      <c r="S68">
        <f>IF(OR(IF(ISERROR(ROUND((J68-Q68-'Mortgage 2 Info Calcs'!F$24)*(G68/12),2)),0,(J68-O68-Q68-'Mortgage 2 Info Calcs'!F$24)*(G68/12)),,,ISTEXT('Mortgage 2 Info Calcs'!K$4)),IF(((J68-Q68-'Mortgage 2 Info Calcs'!F$24)*(G68/12))&gt;0,((J68-Q68-'Mortgage 2 Info Calcs'!F$24)*(G68/12)),0),0)</f>
        <v>453.50507556343996</v>
      </c>
      <c r="T68">
        <f>IF(OR(ISERROR(SUM(R$12:R68)),(ISTEXT(T67)),(T67=(SUM(R$12:R68)))),"",SUM(R$12:R68))</f>
        <v>9489.781213233975</v>
      </c>
      <c r="U68">
        <f>SUM(S$12:S68)</f>
        <v>27235.398671440027</v>
      </c>
      <c r="V68">
        <f>IF(OR(J68=Q68,ISTEXT(W67),ISTEXT('Mortgage 2 Info Calcs'!$F$17)),"",IF(('Mortgage 2 Info Calcs'!F$18*12)&gt;C67+1,IF(C67='Mortgage 2 Info Calcs'!F$18*12,0,'Mortgage 2 Info Calcs'!F$19+W68*('Mortgage 2 Info Calcs'!F$17)),'Mortgage 2 Info Calcs'!F$189))</f>
        <v>0</v>
      </c>
      <c r="W68">
        <f>IF(OR(ISERROR(J68-R68-M68),IF(ISERROR((J68-R68-M68)=0),"True",(J68-R68-M68)=0),ISTEXT('Mortgage 2 Info Calcs'!$K$4)),"",IF((J68&gt;(L68+M68)),(FV((G68/'Mortgage 2 Variables'!E$43),1,(L68+M68),-J68+Q68+'Mortgage 2 Info Calcs'!F$24,0))+Q68+'Mortgage 2 Info Calcs'!F$24+IF(I68&gt;0,0,-I68),""))</f>
        <v>90510.218786765923</v>
      </c>
      <c r="X68">
        <f>IF((FV(IF(G68=0,'Mortgage 2 Info Calcs'!F$8,G68)/12,1,PMT(IF(G68=0,'Mortgage 2 Info Calcs'!F$8,G68)/12,('Mortgage 2 Info Calcs'!F$9*12)-C67,-X67,0),-X67,0))&gt;0,(FV(IF(G68=0,'Mortgage 2 Info Calcs'!F$8,G68)/12,1,PMT(IF(G68=0,'Mortgage 2 Info Calcs'!F$8,G68)/12,('Mortgage 2 Info Calcs'!F$9*12)-C67,-X67,0),-X67,0)),0)</f>
        <v>90510.218786765923</v>
      </c>
      <c r="Y68">
        <f>IF(X68&lt;=0,0,(IPMT(IF(G68=0,'Mortgage 2 Info Calcs'!F$8,G68)/12,1,('Mortgage 2 Info Calcs'!F$9*12)-C67,-X67,0)))</f>
        <v>453.50507556343996</v>
      </c>
      <c r="Z68">
        <f>IF(C68&lt;('Mortgage 2 Info Calcs'!F$9*12),SUM(Y$12:Y68),0)</f>
        <v>27235.398671440027</v>
      </c>
      <c r="AA68">
        <v>57</v>
      </c>
      <c r="AB68">
        <f t="shared" si="3"/>
        <v>4.75</v>
      </c>
    </row>
    <row r="69" spans="2:28" ht="11.7" customHeight="1" x14ac:dyDescent="0.25">
      <c r="B69">
        <f t="shared" si="1"/>
        <v>4.833333333333333</v>
      </c>
      <c r="C69">
        <v>58</v>
      </c>
      <c r="E69" t="str">
        <f t="shared" si="8"/>
        <v/>
      </c>
      <c r="F69" t="str">
        <f>VLOOKUP('Mortgage 2 Variables'!D$17,'Mortgage 2 Variables'!B$8:C$19,2)</f>
        <v>Aug</v>
      </c>
      <c r="G69">
        <f>IF(ISBLANK('Mortgage 2 Monthly Table'!G69),IF(OR(J69=Q69,ISTEXT(W68),ISTEXT('Mortgage 2 Info Calcs'!$K$4)),0,IF(('Mortgage 2 Info Calcs'!F$7*12)&gt;C68,G68,IF(C68='Mortgage 2 Info Calcs'!F$7*12,'Mortgage 2 Info Calcs'!F$8,G68))),'Mortgage 2 Monthly Table'!G69)</f>
        <v>0.06</v>
      </c>
      <c r="H69">
        <f>((PMT(G69/'Mortgage 2 Variables'!E$43,('Mortgage 2 Info Calcs'!F$9*'Mortgage 2 Variables'!E$43)-C68,-J69,0)))</f>
        <v>644.30140148550765</v>
      </c>
      <c r="I69">
        <f>IF(OR(ISERROR(((IPMT(G69/'Mortgage 2 Variables'!E$43,1,'Mortgage 2 Info Calcs'!F$9*'Mortgage 2 Variables'!E$43,-J69+Q69+'Mortgage 2 Info Calcs'!F$24,IF('Mortgage 2 Info Calcs'!F$5="Interest Only",-J69+Q69+'Mortgage 2 Info Calcs'!F$24,0))))),(((IPMT(G69/'Mortgage 2 Variables'!E$43,1,'Mortgage 2 Info Calcs'!F$9*'Mortgage 2 Variables'!E$43,-J$12,-J$12)))=0)),0,((IPMT(G69/'Mortgage 2 Variables'!E$43,1,'Mortgage 2 Info Calcs'!F$9*'Mortgage 2 Variables'!E$43,-J69+Q69+'Mortgage 2 Info Calcs'!F$24,IF('Mortgage 2 Info Calcs'!F$5="Interest Only",-J69+Q69+'Mortgage 2 Info Calcs'!F$24,0)))))</f>
        <v>452.55109393382963</v>
      </c>
      <c r="J69">
        <f>IF(W68&gt;0,IF(ISTEXT('Mortgage 2 Info Calcs'!K$4),"0",IF(ISTEXT(W68),W68,W68+(IF(ISTEXT(K69),0,K69)))),0)</f>
        <v>90510.218786765923</v>
      </c>
      <c r="K69">
        <f>IF(ISBLANK('Mortgage 2 Monthly Table'!L69),0,'Mortgage 2 Monthly Table'!L69)</f>
        <v>0</v>
      </c>
      <c r="L69">
        <f>IF(ISBLANK('Mortgage 2 Monthly Table'!N69),IF('Mortgage 2 Info Calcs'!F$13="Calculated",IF('Mortgage 2 Info Calcs'!F$22="Keep Same",IF('Mortgage 2 Info Calcs'!F$5="Interest Only",IF(OR(I69&gt;L68,J69=""),I69,IF(J69&lt;L68,IF(J69&lt;L68,J69+I69,IF(L68+M68&gt;J69,L68+I69,L68)),IF(L68+M68&gt;J69,L68+I69,L68))),IF(H69&gt;L68,H69,IF(J69&gt;L68,IF(L68+M68&gt;J69,L68+I69,L68),J69+S69))),IF('Mortgage 2 Info Calcs'!F$5="Interest Only",'Mortgage 2 Monthly calcs'!I69,'Mortgage 2 Monthly calcs'!H69)),'Mortgage 2 Monthly calcs'!L68),'Mortgage 2 Monthly Table'!N69)</f>
        <v>644.30140148550856</v>
      </c>
      <c r="M69">
        <f>IF(ISBLANK('Mortgage 2 Monthly Table'!P69),IF(N68&gt;J69,IF(J69&gt;L68,J69-L68,0),IF(OR(OR(W68&lt;0,ISTEXT(W68)),ISTEXT('Mortgage 2 Info Calcs'!$K$4)),"",'Mortgage 2 Info Calcs'!F$21)),'Mortgage 2 Monthly Table'!P69)</f>
        <v>0</v>
      </c>
      <c r="N69">
        <f t="shared" si="2"/>
        <v>644.30140148550856</v>
      </c>
      <c r="O69">
        <f>IF(OR(OR(W68&lt;0,ISTEXT(W68)),ISTEXT('Mortgage 2 Info Calcs'!$K$4)),"",(O68+M69))</f>
        <v>0</v>
      </c>
      <c r="P69">
        <f>IF(ISBLANK('Mortgage 2 Monthly Table'!T69),IF(ISTEXT(J69),0,IF(OR(W68&lt;Q68,AND(W68&lt;0,NOT(ISTEXT(W68))),ISTEXT('Mortgage 2 Info Calcs'!$K$4)),IF(-W68&gt;P68,-W68,W68-Q68),IF(J69="",0,'Mortgage 2 Info Calcs'!F$26))),'Mortgage 2 Monthly Table'!T69)</f>
        <v>0</v>
      </c>
      <c r="Q69">
        <f>IF(OR(OR(W68&lt;0,ISTEXT(W68)),ISTEXT('Mortgage 2 Info Calcs'!$K$4)),"",IF(O69&lt;0,Q68,(Q68+P69)))</f>
        <v>0</v>
      </c>
      <c r="R69">
        <f>IF(OR(ISERROR(L69-S69),ISTEXT('Mortgage 2 Info Calcs'!$K$4)),"",L69-S69+M69)</f>
        <v>191.75030755167893</v>
      </c>
      <c r="S69">
        <f>IF(OR(IF(ISERROR(ROUND((J69-Q69-'Mortgage 2 Info Calcs'!F$24)*(G69/12),2)),0,(J69-O69-Q69-'Mortgage 2 Info Calcs'!F$24)*(G69/12)),,,ISTEXT('Mortgage 2 Info Calcs'!K$4)),IF(((J69-Q69-'Mortgage 2 Info Calcs'!F$24)*(G69/12))&gt;0,((J69-Q69-'Mortgage 2 Info Calcs'!F$24)*(G69/12)),0),0)</f>
        <v>452.55109393382963</v>
      </c>
      <c r="T69">
        <f>IF(OR(ISERROR(SUM(R$12:R69)),(ISTEXT(T68)),(T68=(SUM(R$12:R69)))),"",SUM(R$12:R69))</f>
        <v>9681.5315207856547</v>
      </c>
      <c r="U69">
        <f>SUM(S$12:S69)</f>
        <v>27687.949765373858</v>
      </c>
      <c r="V69">
        <f>IF(OR(J69=Q69,ISTEXT(W68),ISTEXT('Mortgage 2 Info Calcs'!$F$17)),"",IF(('Mortgage 2 Info Calcs'!F$18*12)&gt;C68+1,IF(C68='Mortgage 2 Info Calcs'!F$18*12,0,'Mortgage 2 Info Calcs'!F$19+W69*('Mortgage 2 Info Calcs'!F$17)),'Mortgage 2 Info Calcs'!F$189))</f>
        <v>0</v>
      </c>
      <c r="W69">
        <f>IF(OR(ISERROR(J69-R69-M69),IF(ISERROR((J69-R69-M69)=0),"True",(J69-R69-M69)=0),ISTEXT('Mortgage 2 Info Calcs'!$K$4)),"",IF((J69&gt;(L69+M69)),(FV((G69/'Mortgage 2 Variables'!E$43),1,(L69+M69),-J69+Q69+'Mortgage 2 Info Calcs'!F$24,0))+Q69+'Mortgage 2 Info Calcs'!F$24+IF(I69&gt;0,0,-I69),""))</f>
        <v>90318.468479214236</v>
      </c>
      <c r="X69">
        <f>IF((FV(IF(G69=0,'Mortgage 2 Info Calcs'!F$8,G69)/12,1,PMT(IF(G69=0,'Mortgage 2 Info Calcs'!F$8,G69)/12,('Mortgage 2 Info Calcs'!F$9*12)-C68,-X68,0),-X68,0))&gt;0,(FV(IF(G69=0,'Mortgage 2 Info Calcs'!F$8,G69)/12,1,PMT(IF(G69=0,'Mortgage 2 Info Calcs'!F$8,G69)/12,('Mortgage 2 Info Calcs'!F$9*12)-C68,-X68,0),-X68,0)),0)</f>
        <v>90318.468479214236</v>
      </c>
      <c r="Y69">
        <f>IF(X69&lt;=0,0,(IPMT(IF(G69=0,'Mortgage 2 Info Calcs'!F$8,G69)/12,1,('Mortgage 2 Info Calcs'!F$9*12)-C68,-X68,0)))</f>
        <v>452.55109393382963</v>
      </c>
      <c r="Z69">
        <f>IF(C69&lt;('Mortgage 2 Info Calcs'!F$9*12),SUM(Y$12:Y69),0)</f>
        <v>27687.949765373858</v>
      </c>
      <c r="AA69">
        <v>58</v>
      </c>
      <c r="AB69">
        <f t="shared" si="3"/>
        <v>4.833333333333333</v>
      </c>
    </row>
    <row r="70" spans="2:28" ht="11.25" customHeight="1" x14ac:dyDescent="0.25">
      <c r="B70">
        <f t="shared" si="1"/>
        <v>4.916666666666667</v>
      </c>
      <c r="C70">
        <v>59</v>
      </c>
      <c r="E70" t="str">
        <f t="shared" si="8"/>
        <v/>
      </c>
      <c r="F70" t="str">
        <f>VLOOKUP('Mortgage 2 Variables'!D$18,'Mortgage 2 Variables'!B$8:C$19,2)</f>
        <v>Sep</v>
      </c>
      <c r="G70">
        <f>IF(ISBLANK('Mortgage 2 Monthly Table'!G70),IF(OR(J70=Q70,ISTEXT(W69),ISTEXT('Mortgage 2 Info Calcs'!$K$4)),0,IF(('Mortgage 2 Info Calcs'!F$7*12)&gt;C69,G69,IF(C69='Mortgage 2 Info Calcs'!F$7*12,'Mortgage 2 Info Calcs'!F$8,G69))),'Mortgage 2 Monthly Table'!G70)</f>
        <v>0.06</v>
      </c>
      <c r="H70">
        <f>((PMT(G70/'Mortgage 2 Variables'!E$43,('Mortgage 2 Info Calcs'!F$9*'Mortgage 2 Variables'!E$43)-C69,-J70,0)))</f>
        <v>644.30140148550743</v>
      </c>
      <c r="I70">
        <f>IF(OR(ISERROR(((IPMT(G70/'Mortgage 2 Variables'!E$43,1,'Mortgage 2 Info Calcs'!F$9*'Mortgage 2 Variables'!E$43,-J70+Q70+'Mortgage 2 Info Calcs'!F$24,IF('Mortgage 2 Info Calcs'!F$5="Interest Only",-J70+Q70+'Mortgage 2 Info Calcs'!F$24,0))))),(((IPMT(G70/'Mortgage 2 Variables'!E$43,1,'Mortgage 2 Info Calcs'!F$9*'Mortgage 2 Variables'!E$43,-J$12,-J$12)))=0)),0,((IPMT(G70/'Mortgage 2 Variables'!E$43,1,'Mortgage 2 Info Calcs'!F$9*'Mortgage 2 Variables'!E$43,-J70+Q70+'Mortgage 2 Info Calcs'!F$24,IF('Mortgage 2 Info Calcs'!F$5="Interest Only",-J70+Q70+'Mortgage 2 Info Calcs'!F$24,0)))))</f>
        <v>451.59234239607122</v>
      </c>
      <c r="J70">
        <f>IF(W69&gt;0,IF(ISTEXT('Mortgage 2 Info Calcs'!K$4),"0",IF(ISTEXT(W69),W69,W69+(IF(ISTEXT(K70),0,K70)))),0)</f>
        <v>90318.468479214236</v>
      </c>
      <c r="K70">
        <f>IF(ISBLANK('Mortgage 2 Monthly Table'!L70),0,'Mortgage 2 Monthly Table'!L70)</f>
        <v>0</v>
      </c>
      <c r="L70">
        <f>IF(ISBLANK('Mortgage 2 Monthly Table'!N70),IF('Mortgage 2 Info Calcs'!F$13="Calculated",IF('Mortgage 2 Info Calcs'!F$22="Keep Same",IF('Mortgage 2 Info Calcs'!F$5="Interest Only",IF(OR(I70&gt;L69,J70=""),I70,IF(J70&lt;L69,IF(J70&lt;L69,J70+I70,IF(L69+M69&gt;J70,L69+I70,L69)),IF(L69+M69&gt;J70,L69+I70,L69))),IF(H70&gt;L69,H70,IF(J70&gt;L69,IF(L69+M69&gt;J70,L69+I70,L69),J70+S70))),IF('Mortgage 2 Info Calcs'!F$5="Interest Only",'Mortgage 2 Monthly calcs'!I70,'Mortgage 2 Monthly calcs'!H70)),'Mortgage 2 Monthly calcs'!L69),'Mortgage 2 Monthly Table'!N70)</f>
        <v>644.30140148550856</v>
      </c>
      <c r="M70">
        <f>IF(ISBLANK('Mortgage 2 Monthly Table'!P70),IF(N69&gt;J70,IF(J70&gt;L69,J70-L69,0),IF(OR(OR(W69&lt;0,ISTEXT(W69)),ISTEXT('Mortgage 2 Info Calcs'!$K$4)),"",'Mortgage 2 Info Calcs'!F$21)),'Mortgage 2 Monthly Table'!P70)</f>
        <v>0</v>
      </c>
      <c r="N70">
        <f t="shared" si="2"/>
        <v>644.30140148550856</v>
      </c>
      <c r="O70">
        <f>IF(OR(OR(W69&lt;0,ISTEXT(W69)),ISTEXT('Mortgage 2 Info Calcs'!$K$4)),"",(O69+M70))</f>
        <v>0</v>
      </c>
      <c r="P70">
        <f>IF(ISBLANK('Mortgage 2 Monthly Table'!T70),IF(ISTEXT(J70),0,IF(OR(W69&lt;Q69,AND(W69&lt;0,NOT(ISTEXT(W69))),ISTEXT('Mortgage 2 Info Calcs'!$K$4)),IF(-W69&gt;P69,-W69,W69-Q69),IF(J70="",0,'Mortgage 2 Info Calcs'!F$26))),'Mortgage 2 Monthly Table'!T70)</f>
        <v>0</v>
      </c>
      <c r="Q70">
        <f>IF(OR(OR(W69&lt;0,ISTEXT(W69)),ISTEXT('Mortgage 2 Info Calcs'!$K$4)),"",IF(O70&lt;0,Q69,(Q69+P70)))</f>
        <v>0</v>
      </c>
      <c r="R70">
        <f>IF(OR(ISERROR(L70-S70),ISTEXT('Mortgage 2 Info Calcs'!$K$4)),"",L70-S70+M70)</f>
        <v>192.70905908943735</v>
      </c>
      <c r="S70">
        <f>IF(OR(IF(ISERROR(ROUND((J70-Q70-'Mortgage 2 Info Calcs'!F$24)*(G70/12),2)),0,(J70-O70-Q70-'Mortgage 2 Info Calcs'!F$24)*(G70/12)),,,ISTEXT('Mortgage 2 Info Calcs'!K$4)),IF(((J70-Q70-'Mortgage 2 Info Calcs'!F$24)*(G70/12))&gt;0,((J70-Q70-'Mortgage 2 Info Calcs'!F$24)*(G70/12)),0),0)</f>
        <v>451.59234239607122</v>
      </c>
      <c r="T70">
        <f>IF(OR(ISERROR(SUM(R$12:R70)),(ISTEXT(T69)),(T69=(SUM(R$12:R70)))),"",SUM(R$12:R70))</f>
        <v>9874.2405798750915</v>
      </c>
      <c r="U70">
        <f>SUM(S$12:S70)</f>
        <v>28139.542107769928</v>
      </c>
      <c r="V70">
        <f>IF(OR(J70=Q70,ISTEXT(W69),ISTEXT('Mortgage 2 Info Calcs'!$F$17)),"",IF(('Mortgage 2 Info Calcs'!F$18*12)&gt;C69+1,IF(C69='Mortgage 2 Info Calcs'!F$18*12,0,'Mortgage 2 Info Calcs'!F$19+W70*('Mortgage 2 Info Calcs'!F$17)),'Mortgage 2 Info Calcs'!F$189))</f>
        <v>0</v>
      </c>
      <c r="W70">
        <f>IF(OR(ISERROR(J70-R70-M70),IF(ISERROR((J70-R70-M70)=0),"True",(J70-R70-M70)=0),ISTEXT('Mortgage 2 Info Calcs'!$K$4)),"",IF((J70&gt;(L70+M70)),(FV((G70/'Mortgage 2 Variables'!E$43),1,(L70+M70),-J70+Q70+'Mortgage 2 Info Calcs'!F$24,0))+Q70+'Mortgage 2 Info Calcs'!F$24+IF(I70&gt;0,0,-I70),""))</f>
        <v>90125.759420124799</v>
      </c>
      <c r="X70">
        <f>IF((FV(IF(G70=0,'Mortgage 2 Info Calcs'!F$8,G70)/12,1,PMT(IF(G70=0,'Mortgage 2 Info Calcs'!F$8,G70)/12,('Mortgage 2 Info Calcs'!F$9*12)-C69,-X69,0),-X69,0))&gt;0,(FV(IF(G70=0,'Mortgage 2 Info Calcs'!F$8,G70)/12,1,PMT(IF(G70=0,'Mortgage 2 Info Calcs'!F$8,G70)/12,('Mortgage 2 Info Calcs'!F$9*12)-C69,-X69,0),-X69,0)),0)</f>
        <v>90125.759420124799</v>
      </c>
      <c r="Y70">
        <f>IF(X70&lt;=0,0,(IPMT(IF(G70=0,'Mortgage 2 Info Calcs'!F$8,G70)/12,1,('Mortgage 2 Info Calcs'!F$9*12)-C69,-X69,0)))</f>
        <v>451.59234239607122</v>
      </c>
      <c r="Z70">
        <f>IF(C70&lt;('Mortgage 2 Info Calcs'!F$9*12),SUM(Y$12:Y70),0)</f>
        <v>28139.542107769928</v>
      </c>
      <c r="AA70">
        <v>59</v>
      </c>
      <c r="AB70">
        <f t="shared" si="3"/>
        <v>4.916666666666667</v>
      </c>
    </row>
    <row r="71" spans="2:28" ht="11.7" customHeight="1" x14ac:dyDescent="0.25">
      <c r="B71">
        <f t="shared" si="1"/>
        <v>5</v>
      </c>
      <c r="C71">
        <v>60</v>
      </c>
      <c r="D71">
        <f>D59+1</f>
        <v>5</v>
      </c>
      <c r="E71" t="str">
        <f t="shared" si="8"/>
        <v/>
      </c>
      <c r="F71" t="str">
        <f>VLOOKUP('Mortgage 2 Variables'!D$19,'Mortgage 2 Variables'!B$8:C$19,2)</f>
        <v>Oct</v>
      </c>
      <c r="G71">
        <f>IF(ISBLANK('Mortgage 2 Monthly Table'!G71),IF(OR(J71=Q71,ISTEXT(W70),ISTEXT('Mortgage 2 Info Calcs'!$K$4)),0,IF(('Mortgage 2 Info Calcs'!F$7*12)&gt;C70,G70,IF(C70='Mortgage 2 Info Calcs'!F$7*12,'Mortgage 2 Info Calcs'!F$8,G70))),'Mortgage 2 Monthly Table'!G71)</f>
        <v>0.06</v>
      </c>
      <c r="H71">
        <f>((PMT(G71/'Mortgage 2 Variables'!E$43,('Mortgage 2 Info Calcs'!F$9*'Mortgage 2 Variables'!E$43)-C70,-J71,0)))</f>
        <v>644.30140148550765</v>
      </c>
      <c r="I71">
        <f>IF(OR(ISERROR(((IPMT(G71/'Mortgage 2 Variables'!E$43,1,'Mortgage 2 Info Calcs'!F$9*'Mortgage 2 Variables'!E$43,-J71+Q71+'Mortgage 2 Info Calcs'!F$24,IF('Mortgage 2 Info Calcs'!F$5="Interest Only",-J71+Q71+'Mortgage 2 Info Calcs'!F$24,0))))),(((IPMT(G71/'Mortgage 2 Variables'!E$43,1,'Mortgage 2 Info Calcs'!F$9*'Mortgage 2 Variables'!E$43,-J$12,-J$12)))=0)),0,((IPMT(G71/'Mortgage 2 Variables'!E$43,1,'Mortgage 2 Info Calcs'!F$9*'Mortgage 2 Variables'!E$43,-J71+Q71+'Mortgage 2 Info Calcs'!F$24,IF('Mortgage 2 Info Calcs'!F$5="Interest Only",-J71+Q71+'Mortgage 2 Info Calcs'!F$24,0)))))</f>
        <v>450.62879710062401</v>
      </c>
      <c r="J71">
        <f>IF(W70&gt;0,IF(ISTEXT('Mortgage 2 Info Calcs'!K$4),"0",IF(ISTEXT(W70),W70,W70+(IF(ISTEXT(K71),0,K71)))),0)</f>
        <v>90125.759420124799</v>
      </c>
      <c r="K71">
        <f>IF(ISBLANK('Mortgage 2 Monthly Table'!L71),0,'Mortgage 2 Monthly Table'!L71)</f>
        <v>0</v>
      </c>
      <c r="L71">
        <f>IF(ISBLANK('Mortgage 2 Monthly Table'!N71),IF('Mortgage 2 Info Calcs'!F$13="Calculated",IF('Mortgage 2 Info Calcs'!F$22="Keep Same",IF('Mortgage 2 Info Calcs'!F$5="Interest Only",IF(OR(I71&gt;L70,J71=""),I71,IF(J71&lt;L70,IF(J71&lt;L70,J71+I71,IF(L70+M70&gt;J71,L70+I71,L70)),IF(L70+M70&gt;J71,L70+I71,L70))),IF(H71&gt;L70,H71,IF(J71&gt;L70,IF(L70+M70&gt;J71,L70+I71,L70),J71+S71))),IF('Mortgage 2 Info Calcs'!F$5="Interest Only",'Mortgage 2 Monthly calcs'!I71,'Mortgage 2 Monthly calcs'!H71)),'Mortgage 2 Monthly calcs'!L70),'Mortgage 2 Monthly Table'!N71)</f>
        <v>644.30140148550856</v>
      </c>
      <c r="M71">
        <f>IF(ISBLANK('Mortgage 2 Monthly Table'!P71),IF(N70&gt;J71,IF(J71&gt;L70,J71-L70,0),IF(OR(OR(W70&lt;0,ISTEXT(W70)),ISTEXT('Mortgage 2 Info Calcs'!$K$4)),"",'Mortgage 2 Info Calcs'!F$21)),'Mortgage 2 Monthly Table'!P71)</f>
        <v>0</v>
      </c>
      <c r="N71">
        <f t="shared" si="2"/>
        <v>644.30140148550856</v>
      </c>
      <c r="O71">
        <f>IF(OR(OR(W70&lt;0,ISTEXT(W70)),ISTEXT('Mortgage 2 Info Calcs'!$K$4)),"",(O70+M71))</f>
        <v>0</v>
      </c>
      <c r="P71">
        <f>IF(ISBLANK('Mortgage 2 Monthly Table'!T71),IF(ISTEXT(J71),0,IF(OR(W70&lt;Q70,AND(W70&lt;0,NOT(ISTEXT(W70))),ISTEXT('Mortgage 2 Info Calcs'!$K$4)),IF(-W70&gt;P70,-W70,W70-Q70),IF(J71="",0,'Mortgage 2 Info Calcs'!F$26))),'Mortgage 2 Monthly Table'!T71)</f>
        <v>0</v>
      </c>
      <c r="Q71">
        <f>IF(OR(OR(W70&lt;0,ISTEXT(W70)),ISTEXT('Mortgage 2 Info Calcs'!$K$4)),"",IF(O71&lt;0,Q70,(Q70+P71)))</f>
        <v>0</v>
      </c>
      <c r="R71">
        <f>IF(OR(ISERROR(L71-S71),ISTEXT('Mortgage 2 Info Calcs'!$K$4)),"",L71-S71+M71)</f>
        <v>193.67260438488455</v>
      </c>
      <c r="S71">
        <f>IF(OR(IF(ISERROR(ROUND((J71-Q71-'Mortgage 2 Info Calcs'!F$24)*(G71/12),2)),0,(J71-O71-Q71-'Mortgage 2 Info Calcs'!F$24)*(G71/12)),,,ISTEXT('Mortgage 2 Info Calcs'!K$4)),IF(((J71-Q71-'Mortgage 2 Info Calcs'!F$24)*(G71/12))&gt;0,((J71-Q71-'Mortgage 2 Info Calcs'!F$24)*(G71/12)),0),0)</f>
        <v>450.62879710062401</v>
      </c>
      <c r="T71">
        <f>IF(OR(ISERROR(SUM(R$12:R71)),(ISTEXT(T70)),(T70=(SUM(R$12:R71)))),"",SUM(R$12:R71))</f>
        <v>10067.913184259976</v>
      </c>
      <c r="U71">
        <f>SUM(S$12:S71)</f>
        <v>28590.170904870552</v>
      </c>
      <c r="V71">
        <f>IF(OR(J71=Q71,ISTEXT(W70),ISTEXT('Mortgage 2 Info Calcs'!$F$17)),"",IF(('Mortgage 2 Info Calcs'!F$18*12)&gt;C70+1,IF(C70='Mortgage 2 Info Calcs'!F$18*12,0,'Mortgage 2 Info Calcs'!F$19+W71*('Mortgage 2 Info Calcs'!F$17)),'Mortgage 2 Info Calcs'!F$189))</f>
        <v>0</v>
      </c>
      <c r="W71">
        <f>IF(OR(ISERROR(J71-R71-M71),IF(ISERROR((J71-R71-M71)=0),"True",(J71-R71-M71)=0),ISTEXT('Mortgage 2 Info Calcs'!$K$4)),"",IF((J71&gt;(L71+M71)),(FV((G71/'Mortgage 2 Variables'!E$43),1,(L71+M71),-J71+Q71+'Mortgage 2 Info Calcs'!F$24,0))+Q71+'Mortgage 2 Info Calcs'!F$24+IF(I71&gt;0,0,-I71),""))</f>
        <v>89932.086815739909</v>
      </c>
      <c r="X71">
        <f>IF((FV(IF(G71=0,'Mortgage 2 Info Calcs'!F$8,G71)/12,1,PMT(IF(G71=0,'Mortgage 2 Info Calcs'!F$8,G71)/12,('Mortgage 2 Info Calcs'!F$9*12)-C70,-X70,0),-X70,0))&gt;0,(FV(IF(G71=0,'Mortgage 2 Info Calcs'!F$8,G71)/12,1,PMT(IF(G71=0,'Mortgage 2 Info Calcs'!F$8,G71)/12,('Mortgage 2 Info Calcs'!F$9*12)-C70,-X70,0),-X70,0)),0)</f>
        <v>89932.086815739909</v>
      </c>
      <c r="Y71">
        <f>IF(X71&lt;=0,0,(IPMT(IF(G71=0,'Mortgage 2 Info Calcs'!F$8,G71)/12,1,('Mortgage 2 Info Calcs'!F$9*12)-C70,-X70,0)))</f>
        <v>450.62879710062401</v>
      </c>
      <c r="Z71">
        <f>IF(C71&lt;('Mortgage 2 Info Calcs'!F$9*12),SUM(Y$12:Y71),0)</f>
        <v>28590.170904870552</v>
      </c>
      <c r="AA71">
        <v>60</v>
      </c>
      <c r="AB71">
        <f t="shared" si="3"/>
        <v>5</v>
      </c>
    </row>
    <row r="72" spans="2:28" ht="11.7" customHeight="1" x14ac:dyDescent="0.25">
      <c r="B72">
        <f t="shared" si="1"/>
        <v>5.083333333333333</v>
      </c>
      <c r="C72">
        <v>61</v>
      </c>
      <c r="E72" t="str">
        <f t="shared" si="8"/>
        <v/>
      </c>
      <c r="F72" t="str">
        <f>VLOOKUP('Mortgage 2 Variables'!D$8,'Mortgage 2 Variables'!B$8:C$19,2)</f>
        <v>Nov</v>
      </c>
      <c r="G72">
        <f>IF(ISBLANK('Mortgage 2 Monthly Table'!G72),IF(OR(J72=Q72,ISTEXT(W71),ISTEXT('Mortgage 2 Info Calcs'!$K$4)),0,IF(('Mortgage 2 Info Calcs'!F$7*12)&gt;C71,G71,IF(C71='Mortgage 2 Info Calcs'!F$7*12,'Mortgage 2 Info Calcs'!F$8,G71))),'Mortgage 2 Monthly Table'!G72)</f>
        <v>0.06</v>
      </c>
      <c r="H72">
        <f>((PMT(G72/'Mortgage 2 Variables'!E$43,('Mortgage 2 Info Calcs'!F$9*'Mortgage 2 Variables'!E$43)-C71,-J72,0)))</f>
        <v>644.30140148550754</v>
      </c>
      <c r="I72">
        <f>IF(OR(ISERROR(((IPMT(G72/'Mortgage 2 Variables'!E$43,1,'Mortgage 2 Info Calcs'!F$9*'Mortgage 2 Variables'!E$43,-J72+Q72+'Mortgage 2 Info Calcs'!F$24,IF('Mortgage 2 Info Calcs'!F$5="Interest Only",-J72+Q72+'Mortgage 2 Info Calcs'!F$24,0))))),(((IPMT(G72/'Mortgage 2 Variables'!E$43,1,'Mortgage 2 Info Calcs'!F$9*'Mortgage 2 Variables'!E$43,-J$12,-J$12)))=0)),0,((IPMT(G72/'Mortgage 2 Variables'!E$43,1,'Mortgage 2 Info Calcs'!F$9*'Mortgage 2 Variables'!E$43,-J72+Q72+'Mortgage 2 Info Calcs'!F$24,IF('Mortgage 2 Info Calcs'!F$5="Interest Only",-J72+Q72+'Mortgage 2 Info Calcs'!F$24,0)))))</f>
        <v>449.66043407869955</v>
      </c>
      <c r="J72">
        <f>IF(W71&gt;0,IF(ISTEXT('Mortgage 2 Info Calcs'!K$4),"0",IF(ISTEXT(W71),W71,W71+(IF(ISTEXT(K72),0,K72)))),0)</f>
        <v>89932.086815739909</v>
      </c>
      <c r="K72">
        <f>IF(ISBLANK('Mortgage 2 Monthly Table'!L72),0,'Mortgage 2 Monthly Table'!L72)</f>
        <v>0</v>
      </c>
      <c r="L72">
        <f>IF(ISBLANK('Mortgage 2 Monthly Table'!N72),IF('Mortgage 2 Info Calcs'!F$13="Calculated",IF('Mortgage 2 Info Calcs'!F$22="Keep Same",IF('Mortgage 2 Info Calcs'!F$5="Interest Only",IF(OR(I72&gt;L71,J72=""),I72,IF(J72&lt;L71,IF(J72&lt;L71,J72+I72,IF(L71+M71&gt;J72,L71+I72,L71)),IF(L71+M71&gt;J72,L71+I72,L71))),IF(H72&gt;L71,H72,IF(J72&gt;L71,IF(L71+M71&gt;J72,L71+I72,L71),J72+S72))),IF('Mortgage 2 Info Calcs'!F$5="Interest Only",'Mortgage 2 Monthly calcs'!I72,'Mortgage 2 Monthly calcs'!H72)),'Mortgage 2 Monthly calcs'!L71),'Mortgage 2 Monthly Table'!N72)</f>
        <v>644.30140148550856</v>
      </c>
      <c r="M72">
        <f>IF(ISBLANK('Mortgage 2 Monthly Table'!P72),IF(N71&gt;J72,IF(J72&gt;L71,J72-L71,0),IF(OR(OR(W71&lt;0,ISTEXT(W71)),ISTEXT('Mortgage 2 Info Calcs'!$K$4)),"",'Mortgage 2 Info Calcs'!F$21)),'Mortgage 2 Monthly Table'!P72)</f>
        <v>0</v>
      </c>
      <c r="N72">
        <f t="shared" si="2"/>
        <v>644.30140148550856</v>
      </c>
      <c r="O72">
        <f>IF(OR(OR(W71&lt;0,ISTEXT(W71)),ISTEXT('Mortgage 2 Info Calcs'!$K$4)),"",(O71+M72))</f>
        <v>0</v>
      </c>
      <c r="P72">
        <f>IF(ISBLANK('Mortgage 2 Monthly Table'!T72),IF(ISTEXT(J72),0,IF(OR(W71&lt;Q71,AND(W71&lt;0,NOT(ISTEXT(W71))),ISTEXT('Mortgage 2 Info Calcs'!$K$4)),IF(-W71&gt;P71,-W71,W71-Q71),IF(J72="",0,'Mortgage 2 Info Calcs'!F$26))),'Mortgage 2 Monthly Table'!T72)</f>
        <v>0</v>
      </c>
      <c r="Q72">
        <f>IF(OR(OR(W71&lt;0,ISTEXT(W71)),ISTEXT('Mortgage 2 Info Calcs'!$K$4)),"",IF(O72&lt;0,Q71,(Q71+P72)))</f>
        <v>0</v>
      </c>
      <c r="R72">
        <f>IF(OR(ISERROR(L72-S72),ISTEXT('Mortgage 2 Info Calcs'!$K$4)),"",L72-S72+M72)</f>
        <v>194.64096740680901</v>
      </c>
      <c r="S72">
        <f>IF(OR(IF(ISERROR(ROUND((J72-Q72-'Mortgage 2 Info Calcs'!F$24)*(G72/12),2)),0,(J72-O72-Q72-'Mortgage 2 Info Calcs'!F$24)*(G72/12)),,,ISTEXT('Mortgage 2 Info Calcs'!K$4)),IF(((J72-Q72-'Mortgage 2 Info Calcs'!F$24)*(G72/12))&gt;0,((J72-Q72-'Mortgage 2 Info Calcs'!F$24)*(G72/12)),0),0)</f>
        <v>449.66043407869955</v>
      </c>
      <c r="T72">
        <f>IF(OR(ISERROR(SUM(R$12:R72)),(ISTEXT(T71)),(T71=(SUM(R$12:R72)))),"",SUM(R$12:R72))</f>
        <v>10262.554151666785</v>
      </c>
      <c r="U72">
        <f>SUM(S$12:S72)</f>
        <v>29039.83133894925</v>
      </c>
      <c r="V72">
        <f>IF(OR(J72=Q72,ISTEXT(W71),ISTEXT('Mortgage 2 Info Calcs'!$F$17)),"",IF(('Mortgage 2 Info Calcs'!F$18*12)&gt;C71+1,IF(C71='Mortgage 2 Info Calcs'!F$18*12,0,'Mortgage 2 Info Calcs'!F$19+W72*('Mortgage 2 Info Calcs'!F$17)),'Mortgage 2 Info Calcs'!F$189))</f>
        <v>0</v>
      </c>
      <c r="W72">
        <f>IF(OR(ISERROR(J72-R72-M72),IF(ISERROR((J72-R72-M72)=0),"True",(J72-R72-M72)=0),ISTEXT('Mortgage 2 Info Calcs'!$K$4)),"",IF((J72&gt;(L72+M72)),(FV((G72/'Mortgage 2 Variables'!E$43),1,(L72+M72),-J72+Q72+'Mortgage 2 Info Calcs'!F$24,0))+Q72+'Mortgage 2 Info Calcs'!F$24+IF(I72&gt;0,0,-I72),""))</f>
        <v>89737.445848333096</v>
      </c>
      <c r="X72">
        <f>IF((FV(IF(G72=0,'Mortgage 2 Info Calcs'!F$8,G72)/12,1,PMT(IF(G72=0,'Mortgage 2 Info Calcs'!F$8,G72)/12,('Mortgage 2 Info Calcs'!F$9*12)-C71,-X71,0),-X71,0))&gt;0,(FV(IF(G72=0,'Mortgage 2 Info Calcs'!F$8,G72)/12,1,PMT(IF(G72=0,'Mortgage 2 Info Calcs'!F$8,G72)/12,('Mortgage 2 Info Calcs'!F$9*12)-C71,-X71,0),-X71,0)),0)</f>
        <v>89737.445848333096</v>
      </c>
      <c r="Y72">
        <f>IF(X72&lt;=0,0,(IPMT(IF(G72=0,'Mortgage 2 Info Calcs'!F$8,G72)/12,1,('Mortgage 2 Info Calcs'!F$9*12)-C71,-X71,0)))</f>
        <v>449.66043407869955</v>
      </c>
      <c r="Z72">
        <f>IF(C72&lt;('Mortgage 2 Info Calcs'!F$9*12),SUM(Y$12:Y72),0)</f>
        <v>29039.83133894925</v>
      </c>
      <c r="AA72">
        <v>61</v>
      </c>
      <c r="AB72">
        <f t="shared" si="3"/>
        <v>5.083333333333333</v>
      </c>
    </row>
    <row r="73" spans="2:28" ht="11.7" customHeight="1" x14ac:dyDescent="0.25">
      <c r="B73">
        <f t="shared" si="1"/>
        <v>5.166666666666667</v>
      </c>
      <c r="C73">
        <v>62</v>
      </c>
      <c r="E73" t="str">
        <f t="shared" si="8"/>
        <v/>
      </c>
      <c r="F73" t="str">
        <f>VLOOKUP('Mortgage 2 Variables'!D$9,'Mortgage 2 Variables'!B$8:C$19,2)</f>
        <v>Dec</v>
      </c>
      <c r="G73">
        <f>IF(ISBLANK('Mortgage 2 Monthly Table'!G73),IF(OR(J73=Q73,ISTEXT(W72),ISTEXT('Mortgage 2 Info Calcs'!$K$4)),0,IF(('Mortgage 2 Info Calcs'!F$7*12)&gt;C72,G72,IF(C72='Mortgage 2 Info Calcs'!F$7*12,'Mortgage 2 Info Calcs'!F$8,G72))),'Mortgage 2 Monthly Table'!G73)</f>
        <v>0.06</v>
      </c>
      <c r="H73">
        <f>((PMT(G73/'Mortgage 2 Variables'!E$43,('Mortgage 2 Info Calcs'!F$9*'Mortgage 2 Variables'!E$43)-C72,-J73,0)))</f>
        <v>644.30140148550754</v>
      </c>
      <c r="I73">
        <f>IF(OR(ISERROR(((IPMT(G73/'Mortgage 2 Variables'!E$43,1,'Mortgage 2 Info Calcs'!F$9*'Mortgage 2 Variables'!E$43,-J73+Q73+'Mortgage 2 Info Calcs'!F$24,IF('Mortgage 2 Info Calcs'!F$5="Interest Only",-J73+Q73+'Mortgage 2 Info Calcs'!F$24,0))))),(((IPMT(G73/'Mortgage 2 Variables'!E$43,1,'Mortgage 2 Info Calcs'!F$9*'Mortgage 2 Variables'!E$43,-J$12,-J$12)))=0)),0,((IPMT(G73/'Mortgage 2 Variables'!E$43,1,'Mortgage 2 Info Calcs'!F$9*'Mortgage 2 Variables'!E$43,-J73+Q73+'Mortgage 2 Info Calcs'!F$24,IF('Mortgage 2 Info Calcs'!F$5="Interest Only",-J73+Q73+'Mortgage 2 Info Calcs'!F$24,0)))))</f>
        <v>448.68722924166548</v>
      </c>
      <c r="J73">
        <f>IF(W72&gt;0,IF(ISTEXT('Mortgage 2 Info Calcs'!K$4),"0",IF(ISTEXT(W72),W72,W72+(IF(ISTEXT(K73),0,K73)))),0)</f>
        <v>89737.445848333096</v>
      </c>
      <c r="K73">
        <f>IF(ISBLANK('Mortgage 2 Monthly Table'!L73),0,'Mortgage 2 Monthly Table'!L73)</f>
        <v>0</v>
      </c>
      <c r="L73">
        <f>IF(ISBLANK('Mortgage 2 Monthly Table'!N73),IF('Mortgage 2 Info Calcs'!F$13="Calculated",IF('Mortgage 2 Info Calcs'!F$22="Keep Same",IF('Mortgage 2 Info Calcs'!F$5="Interest Only",IF(OR(I73&gt;L72,J73=""),I73,IF(J73&lt;L72,IF(J73&lt;L72,J73+I73,IF(L72+M72&gt;J73,L72+I73,L72)),IF(L72+M72&gt;J73,L72+I73,L72))),IF(H73&gt;L72,H73,IF(J73&gt;L72,IF(L72+M72&gt;J73,L72+I73,L72),J73+S73))),IF('Mortgage 2 Info Calcs'!F$5="Interest Only",'Mortgage 2 Monthly calcs'!I73,'Mortgage 2 Monthly calcs'!H73)),'Mortgage 2 Monthly calcs'!L72),'Mortgage 2 Monthly Table'!N73)</f>
        <v>644.30140148550856</v>
      </c>
      <c r="M73">
        <f>IF(ISBLANK('Mortgage 2 Monthly Table'!P73),IF(N72&gt;J73,IF(J73&gt;L72,J73-L72,0),IF(OR(OR(W72&lt;0,ISTEXT(W72)),ISTEXT('Mortgage 2 Info Calcs'!$K$4)),"",'Mortgage 2 Info Calcs'!F$21)),'Mortgage 2 Monthly Table'!P73)</f>
        <v>0</v>
      </c>
      <c r="N73">
        <f t="shared" si="2"/>
        <v>644.30140148550856</v>
      </c>
      <c r="O73">
        <f>IF(OR(OR(W72&lt;0,ISTEXT(W72)),ISTEXT('Mortgage 2 Info Calcs'!$K$4)),"",(O72+M73))</f>
        <v>0</v>
      </c>
      <c r="P73">
        <f>IF(ISBLANK('Mortgage 2 Monthly Table'!T73),IF(ISTEXT(J73),0,IF(OR(W72&lt;Q72,AND(W72&lt;0,NOT(ISTEXT(W72))),ISTEXT('Mortgage 2 Info Calcs'!$K$4)),IF(-W72&gt;P72,-W72,W72-Q72),IF(J73="",0,'Mortgage 2 Info Calcs'!F$26))),'Mortgage 2 Monthly Table'!T73)</f>
        <v>0</v>
      </c>
      <c r="Q73">
        <f>IF(OR(OR(W72&lt;0,ISTEXT(W72)),ISTEXT('Mortgage 2 Info Calcs'!$K$4)),"",IF(O73&lt;0,Q72,(Q72+P73)))</f>
        <v>0</v>
      </c>
      <c r="R73">
        <f>IF(OR(ISERROR(L73-S73),ISTEXT('Mortgage 2 Info Calcs'!$K$4)),"",L73-S73+M73)</f>
        <v>195.61417224384309</v>
      </c>
      <c r="S73">
        <f>IF(OR(IF(ISERROR(ROUND((J73-Q73-'Mortgage 2 Info Calcs'!F$24)*(G73/12),2)),0,(J73-O73-Q73-'Mortgage 2 Info Calcs'!F$24)*(G73/12)),,,ISTEXT('Mortgage 2 Info Calcs'!K$4)),IF(((J73-Q73-'Mortgage 2 Info Calcs'!F$24)*(G73/12))&gt;0,((J73-Q73-'Mortgage 2 Info Calcs'!F$24)*(G73/12)),0),0)</f>
        <v>448.68722924166548</v>
      </c>
      <c r="T73">
        <f>IF(OR(ISERROR(SUM(R$12:R73)),(ISTEXT(T72)),(T72=(SUM(R$12:R73)))),"",SUM(R$12:R73))</f>
        <v>10458.168323910628</v>
      </c>
      <c r="U73">
        <f>SUM(S$12:S73)</f>
        <v>29488.518568190917</v>
      </c>
      <c r="V73">
        <f>IF(OR(J73=Q73,ISTEXT(W72),ISTEXT('Mortgage 2 Info Calcs'!$F$17)),"",IF(('Mortgage 2 Info Calcs'!F$18*12)&gt;C72+1,IF(C72='Mortgage 2 Info Calcs'!F$18*12,0,'Mortgage 2 Info Calcs'!F$19+W73*('Mortgage 2 Info Calcs'!F$17)),'Mortgage 2 Info Calcs'!F$189))</f>
        <v>0</v>
      </c>
      <c r="W73">
        <f>IF(OR(ISERROR(J73-R73-M73),IF(ISERROR((J73-R73-M73)=0),"True",(J73-R73-M73)=0),ISTEXT('Mortgage 2 Info Calcs'!$K$4)),"",IF((J73&gt;(L73+M73)),(FV((G73/'Mortgage 2 Variables'!E$43),1,(L73+M73),-J73+Q73+'Mortgage 2 Info Calcs'!F$24,0))+Q73+'Mortgage 2 Info Calcs'!F$24+IF(I73&gt;0,0,-I73),""))</f>
        <v>89541.831676089249</v>
      </c>
      <c r="X73">
        <f>IF((FV(IF(G73=0,'Mortgage 2 Info Calcs'!F$8,G73)/12,1,PMT(IF(G73=0,'Mortgage 2 Info Calcs'!F$8,G73)/12,('Mortgage 2 Info Calcs'!F$9*12)-C72,-X72,0),-X72,0))&gt;0,(FV(IF(G73=0,'Mortgage 2 Info Calcs'!F$8,G73)/12,1,PMT(IF(G73=0,'Mortgage 2 Info Calcs'!F$8,G73)/12,('Mortgage 2 Info Calcs'!F$9*12)-C72,-X72,0),-X72,0)),0)</f>
        <v>89541.831676089249</v>
      </c>
      <c r="Y73">
        <f>IF(X73&lt;=0,0,(IPMT(IF(G73=0,'Mortgage 2 Info Calcs'!F$8,G73)/12,1,('Mortgage 2 Info Calcs'!F$9*12)-C72,-X72,0)))</f>
        <v>448.68722924166548</v>
      </c>
      <c r="Z73">
        <f>IF(C73&lt;('Mortgage 2 Info Calcs'!F$9*12),SUM(Y$12:Y73),0)</f>
        <v>29488.518568190917</v>
      </c>
      <c r="AA73">
        <v>62</v>
      </c>
      <c r="AB73">
        <f t="shared" si="3"/>
        <v>5.166666666666667</v>
      </c>
    </row>
    <row r="74" spans="2:28" ht="11.7" customHeight="1" x14ac:dyDescent="0.25">
      <c r="B74">
        <f t="shared" si="1"/>
        <v>5.25</v>
      </c>
      <c r="C74">
        <v>63</v>
      </c>
      <c r="E74">
        <f t="shared" si="8"/>
        <v>2015</v>
      </c>
      <c r="F74" t="str">
        <f>VLOOKUP('Mortgage 2 Variables'!D$10,'Mortgage 2 Variables'!B$8:C$19,2)</f>
        <v>Jan</v>
      </c>
      <c r="G74">
        <f>IF(ISBLANK('Mortgage 2 Monthly Table'!G74),IF(OR(J74=Q74,ISTEXT(W73),ISTEXT('Mortgage 2 Info Calcs'!$K$4)),0,IF(('Mortgage 2 Info Calcs'!F$7*12)&gt;C73,G73,IF(C73='Mortgage 2 Info Calcs'!F$7*12,'Mortgage 2 Info Calcs'!F$8,G73))),'Mortgage 2 Monthly Table'!G74)</f>
        <v>0.06</v>
      </c>
      <c r="H74">
        <f>((PMT(G74/'Mortgage 2 Variables'!E$43,('Mortgage 2 Info Calcs'!F$9*'Mortgage 2 Variables'!E$43)-C73,-J74,0)))</f>
        <v>644.30140148550743</v>
      </c>
      <c r="I74">
        <f>IF(OR(ISERROR(((IPMT(G74/'Mortgage 2 Variables'!E$43,1,'Mortgage 2 Info Calcs'!F$9*'Mortgage 2 Variables'!E$43,-J74+Q74+'Mortgage 2 Info Calcs'!F$24,IF('Mortgage 2 Info Calcs'!F$5="Interest Only",-J74+Q74+'Mortgage 2 Info Calcs'!F$24,0))))),(((IPMT(G74/'Mortgage 2 Variables'!E$43,1,'Mortgage 2 Info Calcs'!F$9*'Mortgage 2 Variables'!E$43,-J$12,-J$12)))=0)),0,((IPMT(G74/'Mortgage 2 Variables'!E$43,1,'Mortgage 2 Info Calcs'!F$9*'Mortgage 2 Variables'!E$43,-J74+Q74+'Mortgage 2 Info Calcs'!F$24,IF('Mortgage 2 Info Calcs'!F$5="Interest Only",-J74+Q74+'Mortgage 2 Info Calcs'!F$24,0)))))</f>
        <v>447.70915838044624</v>
      </c>
      <c r="J74">
        <f>IF(W73&gt;0,IF(ISTEXT('Mortgage 2 Info Calcs'!K$4),"0",IF(ISTEXT(W73),W73,W73+(IF(ISTEXT(K74),0,K74)))),0)</f>
        <v>89541.831676089249</v>
      </c>
      <c r="K74">
        <f>IF(ISBLANK('Mortgage 2 Monthly Table'!L74),0,'Mortgage 2 Monthly Table'!L74)</f>
        <v>0</v>
      </c>
      <c r="L74">
        <f>IF(ISBLANK('Mortgage 2 Monthly Table'!N74),IF('Mortgage 2 Info Calcs'!F$13="Calculated",IF('Mortgage 2 Info Calcs'!F$22="Keep Same",IF('Mortgage 2 Info Calcs'!F$5="Interest Only",IF(OR(I74&gt;L73,J74=""),I74,IF(J74&lt;L73,IF(J74&lt;L73,J74+I74,IF(L73+M73&gt;J74,L73+I74,L73)),IF(L73+M73&gt;J74,L73+I74,L73))),IF(H74&gt;L73,H74,IF(J74&gt;L73,IF(L73+M73&gt;J74,L73+I74,L73),J74+S74))),IF('Mortgage 2 Info Calcs'!F$5="Interest Only",'Mortgage 2 Monthly calcs'!I74,'Mortgage 2 Monthly calcs'!H74)),'Mortgage 2 Monthly calcs'!L73),'Mortgage 2 Monthly Table'!N74)</f>
        <v>644.30140148550856</v>
      </c>
      <c r="M74">
        <f>IF(ISBLANK('Mortgage 2 Monthly Table'!P74),IF(N73&gt;J74,IF(J74&gt;L73,J74-L73,0),IF(OR(OR(W73&lt;0,ISTEXT(W73)),ISTEXT('Mortgage 2 Info Calcs'!$K$4)),"",'Mortgage 2 Info Calcs'!F$21)),'Mortgage 2 Monthly Table'!P74)</f>
        <v>0</v>
      </c>
      <c r="N74">
        <f t="shared" si="2"/>
        <v>644.30140148550856</v>
      </c>
      <c r="O74">
        <f>IF(OR(OR(W73&lt;0,ISTEXT(W73)),ISTEXT('Mortgage 2 Info Calcs'!$K$4)),"",(O73+M74))</f>
        <v>0</v>
      </c>
      <c r="P74">
        <f>IF(ISBLANK('Mortgage 2 Monthly Table'!T74),IF(ISTEXT(J74),0,IF(OR(W73&lt;Q73,AND(W73&lt;0,NOT(ISTEXT(W73))),ISTEXT('Mortgage 2 Info Calcs'!$K$4)),IF(-W73&gt;P73,-W73,W73-Q73),IF(J74="",0,'Mortgage 2 Info Calcs'!F$26))),'Mortgage 2 Monthly Table'!T74)</f>
        <v>0</v>
      </c>
      <c r="Q74">
        <f>IF(OR(OR(W73&lt;0,ISTEXT(W73)),ISTEXT('Mortgage 2 Info Calcs'!$K$4)),"",IF(O74&lt;0,Q73,(Q73+P74)))</f>
        <v>0</v>
      </c>
      <c r="R74">
        <f>IF(OR(ISERROR(L74-S74),ISTEXT('Mortgage 2 Info Calcs'!$K$4)),"",L74-S74+M74)</f>
        <v>196.59224310506232</v>
      </c>
      <c r="S74">
        <f>IF(OR(IF(ISERROR(ROUND((J74-Q74-'Mortgage 2 Info Calcs'!F$24)*(G74/12),2)),0,(J74-O74-Q74-'Mortgage 2 Info Calcs'!F$24)*(G74/12)),,,ISTEXT('Mortgage 2 Info Calcs'!K$4)),IF(((J74-Q74-'Mortgage 2 Info Calcs'!F$24)*(G74/12))&gt;0,((J74-Q74-'Mortgage 2 Info Calcs'!F$24)*(G74/12)),0),0)</f>
        <v>447.70915838044624</v>
      </c>
      <c r="T74">
        <f>IF(OR(ISERROR(SUM(R$12:R74)),(ISTEXT(T73)),(T73=(SUM(R$12:R74)))),"",SUM(R$12:R74))</f>
        <v>10654.76056701569</v>
      </c>
      <c r="U74">
        <f>SUM(S$12:S74)</f>
        <v>29936.227726571364</v>
      </c>
      <c r="V74">
        <f>IF(OR(J74=Q74,ISTEXT(W73),ISTEXT('Mortgage 2 Info Calcs'!$F$17)),"",IF(('Mortgage 2 Info Calcs'!F$18*12)&gt;C73+1,IF(C73='Mortgage 2 Info Calcs'!F$18*12,0,'Mortgage 2 Info Calcs'!F$19+W74*('Mortgage 2 Info Calcs'!F$17)),'Mortgage 2 Info Calcs'!F$189))</f>
        <v>0</v>
      </c>
      <c r="W74">
        <f>IF(OR(ISERROR(J74-R74-M74),IF(ISERROR((J74-R74-M74)=0),"True",(J74-R74-M74)=0),ISTEXT('Mortgage 2 Info Calcs'!$K$4)),"",IF((J74&gt;(L74+M74)),(FV((G74/'Mortgage 2 Variables'!E$43),1,(L74+M74),-J74+Q74+'Mortgage 2 Info Calcs'!F$24,0))+Q74+'Mortgage 2 Info Calcs'!F$24+IF(I74&gt;0,0,-I74),""))</f>
        <v>89345.239432984192</v>
      </c>
      <c r="X74">
        <f>IF((FV(IF(G74=0,'Mortgage 2 Info Calcs'!F$8,G74)/12,1,PMT(IF(G74=0,'Mortgage 2 Info Calcs'!F$8,G74)/12,('Mortgage 2 Info Calcs'!F$9*12)-C73,-X73,0),-X73,0))&gt;0,(FV(IF(G74=0,'Mortgage 2 Info Calcs'!F$8,G74)/12,1,PMT(IF(G74=0,'Mortgage 2 Info Calcs'!F$8,G74)/12,('Mortgage 2 Info Calcs'!F$9*12)-C73,-X73,0),-X73,0)),0)</f>
        <v>89345.239432984192</v>
      </c>
      <c r="Y74">
        <f>IF(X74&lt;=0,0,(IPMT(IF(G74=0,'Mortgage 2 Info Calcs'!F$8,G74)/12,1,('Mortgage 2 Info Calcs'!F$9*12)-C73,-X73,0)))</f>
        <v>447.70915838044624</v>
      </c>
      <c r="Z74">
        <f>IF(C74&lt;('Mortgage 2 Info Calcs'!F$9*12),SUM(Y$12:Y74),0)</f>
        <v>29936.227726571364</v>
      </c>
      <c r="AA74">
        <v>63</v>
      </c>
      <c r="AB74">
        <f t="shared" si="3"/>
        <v>5.25</v>
      </c>
    </row>
    <row r="75" spans="2:28" ht="11.7" customHeight="1" x14ac:dyDescent="0.25">
      <c r="B75">
        <f t="shared" si="1"/>
        <v>5.333333333333333</v>
      </c>
      <c r="C75">
        <v>64</v>
      </c>
      <c r="D75" t="str">
        <f>IF(J843=1,F67+1,"")</f>
        <v/>
      </c>
      <c r="E75" t="str">
        <f t="shared" si="8"/>
        <v/>
      </c>
      <c r="F75" t="str">
        <f>VLOOKUP('Mortgage 2 Variables'!D$11,'Mortgage 2 Variables'!B$8:C$19,2)</f>
        <v>Feb</v>
      </c>
      <c r="G75">
        <f>IF(ISBLANK('Mortgage 2 Monthly Table'!G75),IF(OR(J75=Q75,ISTEXT(W74),ISTEXT('Mortgage 2 Info Calcs'!$K$4)),0,IF(('Mortgage 2 Info Calcs'!F$7*12)&gt;C74,G74,IF(C74='Mortgage 2 Info Calcs'!F$7*12,'Mortgage 2 Info Calcs'!F$8,G74))),'Mortgage 2 Monthly Table'!G75)</f>
        <v>0.06</v>
      </c>
      <c r="H75">
        <f>((PMT(G75/'Mortgage 2 Variables'!E$43,('Mortgage 2 Info Calcs'!F$9*'Mortgage 2 Variables'!E$43)-C74,-J75,0)))</f>
        <v>644.30140148550754</v>
      </c>
      <c r="I75">
        <f>IF(OR(ISERROR(((IPMT(G75/'Mortgage 2 Variables'!E$43,1,'Mortgage 2 Info Calcs'!F$9*'Mortgage 2 Variables'!E$43,-J75+Q75+'Mortgage 2 Info Calcs'!F$24,IF('Mortgage 2 Info Calcs'!F$5="Interest Only",-J75+Q75+'Mortgage 2 Info Calcs'!F$24,0))))),(((IPMT(G75/'Mortgage 2 Variables'!E$43,1,'Mortgage 2 Info Calcs'!F$9*'Mortgage 2 Variables'!E$43,-J$12,-J$12)))=0)),0,((IPMT(G75/'Mortgage 2 Variables'!E$43,1,'Mortgage 2 Info Calcs'!F$9*'Mortgage 2 Variables'!E$43,-J75+Q75+'Mortgage 2 Info Calcs'!F$24,IF('Mortgage 2 Info Calcs'!F$5="Interest Only",-J75+Q75+'Mortgage 2 Info Calcs'!F$24,0)))))</f>
        <v>446.72619716492096</v>
      </c>
      <c r="J75">
        <f>IF(W74&gt;0,IF(ISTEXT('Mortgage 2 Info Calcs'!K$4),"0",IF(ISTEXT(W74),W74,W74+(IF(ISTEXT(K75),0,K75)))),0)</f>
        <v>89345.239432984192</v>
      </c>
      <c r="K75">
        <f>IF(ISBLANK('Mortgage 2 Monthly Table'!L75),0,'Mortgage 2 Monthly Table'!L75)</f>
        <v>0</v>
      </c>
      <c r="L75">
        <f>IF(ISBLANK('Mortgage 2 Monthly Table'!N75),IF('Mortgage 2 Info Calcs'!F$13="Calculated",IF('Mortgage 2 Info Calcs'!F$22="Keep Same",IF('Mortgage 2 Info Calcs'!F$5="Interest Only",IF(OR(I75&gt;L74,J75=""),I75,IF(J75&lt;L74,IF(J75&lt;L74,J75+I75,IF(L74+M74&gt;J75,L74+I75,L74)),IF(L74+M74&gt;J75,L74+I75,L74))),IF(H75&gt;L74,H75,IF(J75&gt;L74,IF(L74+M74&gt;J75,L74+I75,L74),J75+S75))),IF('Mortgage 2 Info Calcs'!F$5="Interest Only",'Mortgage 2 Monthly calcs'!I75,'Mortgage 2 Monthly calcs'!H75)),'Mortgage 2 Monthly calcs'!L74),'Mortgage 2 Monthly Table'!N75)</f>
        <v>644.30140148550856</v>
      </c>
      <c r="M75">
        <f>IF(ISBLANK('Mortgage 2 Monthly Table'!P75),IF(N74&gt;J75,IF(J75&gt;L74,J75-L74,0),IF(OR(OR(W74&lt;0,ISTEXT(W74)),ISTEXT('Mortgage 2 Info Calcs'!$K$4)),"",'Mortgage 2 Info Calcs'!F$21)),'Mortgage 2 Monthly Table'!P75)</f>
        <v>0</v>
      </c>
      <c r="N75">
        <f t="shared" si="2"/>
        <v>644.30140148550856</v>
      </c>
      <c r="O75">
        <f>IF(OR(OR(W74&lt;0,ISTEXT(W74)),ISTEXT('Mortgage 2 Info Calcs'!$K$4)),"",(O74+M75))</f>
        <v>0</v>
      </c>
      <c r="P75">
        <f>IF(ISBLANK('Mortgage 2 Monthly Table'!T75),IF(ISTEXT(J75),0,IF(OR(W74&lt;Q74,AND(W74&lt;0,NOT(ISTEXT(W74))),ISTEXT('Mortgage 2 Info Calcs'!$K$4)),IF(-W74&gt;P74,-W74,W74-Q74),IF(J75="",0,'Mortgage 2 Info Calcs'!F$26))),'Mortgage 2 Monthly Table'!T75)</f>
        <v>0</v>
      </c>
      <c r="Q75">
        <f>IF(OR(OR(W74&lt;0,ISTEXT(W74)),ISTEXT('Mortgage 2 Info Calcs'!$K$4)),"",IF(O75&lt;0,Q74,(Q74+P75)))</f>
        <v>0</v>
      </c>
      <c r="R75">
        <f>IF(OR(ISERROR(L75-S75),ISTEXT('Mortgage 2 Info Calcs'!$K$4)),"",L75-S75+M75)</f>
        <v>197.5752043205876</v>
      </c>
      <c r="S75">
        <f>IF(OR(IF(ISERROR(ROUND((J75-Q75-'Mortgage 2 Info Calcs'!F$24)*(G75/12),2)),0,(J75-O75-Q75-'Mortgage 2 Info Calcs'!F$24)*(G75/12)),,,ISTEXT('Mortgage 2 Info Calcs'!K$4)),IF(((J75-Q75-'Mortgage 2 Info Calcs'!F$24)*(G75/12))&gt;0,((J75-Q75-'Mortgage 2 Info Calcs'!F$24)*(G75/12)),0),0)</f>
        <v>446.72619716492096</v>
      </c>
      <c r="T75">
        <f>IF(OR(ISERROR(SUM(R$12:R75)),(ISTEXT(T74)),(T74=(SUM(R$12:R75)))),"",SUM(R$12:R75))</f>
        <v>10852.335771336278</v>
      </c>
      <c r="U75">
        <f>SUM(S$12:S75)</f>
        <v>30382.953923736284</v>
      </c>
      <c r="V75">
        <f>IF(OR(J75=Q75,ISTEXT(W74),ISTEXT('Mortgage 2 Info Calcs'!$F$17)),"",IF(('Mortgage 2 Info Calcs'!F$18*12)&gt;C74+1,IF(C74='Mortgage 2 Info Calcs'!F$18*12,0,'Mortgage 2 Info Calcs'!F$19+W75*('Mortgage 2 Info Calcs'!F$17)),'Mortgage 2 Info Calcs'!F$189))</f>
        <v>0</v>
      </c>
      <c r="W75">
        <f>IF(OR(ISERROR(J75-R75-M75),IF(ISERROR((J75-R75-M75)=0),"True",(J75-R75-M75)=0),ISTEXT('Mortgage 2 Info Calcs'!$K$4)),"",IF((J75&gt;(L75+M75)),(FV((G75/'Mortgage 2 Variables'!E$43),1,(L75+M75),-J75+Q75+'Mortgage 2 Info Calcs'!F$24,0))+Q75+'Mortgage 2 Info Calcs'!F$24+IF(I75&gt;0,0,-I75),""))</f>
        <v>89147.664228663605</v>
      </c>
      <c r="X75">
        <f>IF((FV(IF(G75=0,'Mortgage 2 Info Calcs'!F$8,G75)/12,1,PMT(IF(G75=0,'Mortgage 2 Info Calcs'!F$8,G75)/12,('Mortgage 2 Info Calcs'!F$9*12)-C74,-X74,0),-X74,0))&gt;0,(FV(IF(G75=0,'Mortgage 2 Info Calcs'!F$8,G75)/12,1,PMT(IF(G75=0,'Mortgage 2 Info Calcs'!F$8,G75)/12,('Mortgage 2 Info Calcs'!F$9*12)-C74,-X74,0),-X74,0)),0)</f>
        <v>89147.664228663605</v>
      </c>
      <c r="Y75">
        <f>IF(X75&lt;=0,0,(IPMT(IF(G75=0,'Mortgage 2 Info Calcs'!F$8,G75)/12,1,('Mortgage 2 Info Calcs'!F$9*12)-C74,-X74,0)))</f>
        <v>446.72619716492096</v>
      </c>
      <c r="Z75">
        <f>IF(C75&lt;('Mortgage 2 Info Calcs'!F$9*12),SUM(Y$12:Y75),0)</f>
        <v>30382.953923736284</v>
      </c>
      <c r="AA75">
        <v>64</v>
      </c>
      <c r="AB75">
        <f t="shared" si="3"/>
        <v>5.333333333333333</v>
      </c>
    </row>
    <row r="76" spans="2:28" ht="11.7" customHeight="1" x14ac:dyDescent="0.25">
      <c r="B76">
        <f t="shared" si="1"/>
        <v>5.416666666666667</v>
      </c>
      <c r="C76">
        <v>65</v>
      </c>
      <c r="D76" t="str">
        <f>IF(J844=1,F67+1,"")</f>
        <v/>
      </c>
      <c r="E76" t="str">
        <f t="shared" si="8"/>
        <v/>
      </c>
      <c r="F76" t="str">
        <f>VLOOKUP('Mortgage 2 Variables'!D$12,'Mortgage 2 Variables'!B$8:C$19,2)</f>
        <v>Mar</v>
      </c>
      <c r="G76">
        <f>IF(ISBLANK('Mortgage 2 Monthly Table'!G76),IF(OR(J76=Q76,ISTEXT(W75),ISTEXT('Mortgage 2 Info Calcs'!$K$4)),0,IF(('Mortgage 2 Info Calcs'!F$7*12)&gt;C75,G75,IF(C75='Mortgage 2 Info Calcs'!F$7*12,'Mortgage 2 Info Calcs'!F$8,G75))),'Mortgage 2 Monthly Table'!G76)</f>
        <v>0.06</v>
      </c>
      <c r="H76">
        <f>((PMT(G76/'Mortgage 2 Variables'!E$43,('Mortgage 2 Info Calcs'!F$9*'Mortgage 2 Variables'!E$43)-C75,-J76,0)))</f>
        <v>644.30140148550743</v>
      </c>
      <c r="I76">
        <f>IF(OR(ISERROR(((IPMT(G76/'Mortgage 2 Variables'!E$43,1,'Mortgage 2 Info Calcs'!F$9*'Mortgage 2 Variables'!E$43,-J76+Q76+'Mortgage 2 Info Calcs'!F$24,IF('Mortgage 2 Info Calcs'!F$5="Interest Only",-J76+Q76+'Mortgage 2 Info Calcs'!F$24,0))))),(((IPMT(G76/'Mortgage 2 Variables'!E$43,1,'Mortgage 2 Info Calcs'!F$9*'Mortgage 2 Variables'!E$43,-J$12,-J$12)))=0)),0,((IPMT(G76/'Mortgage 2 Variables'!E$43,1,'Mortgage 2 Info Calcs'!F$9*'Mortgage 2 Variables'!E$43,-J76+Q76+'Mortgage 2 Info Calcs'!F$24,IF('Mortgage 2 Info Calcs'!F$5="Interest Only",-J76+Q76+'Mortgage 2 Info Calcs'!F$24,0)))))</f>
        <v>445.73832114331805</v>
      </c>
      <c r="J76">
        <f>IF(W75&gt;0,IF(ISTEXT('Mortgage 2 Info Calcs'!K$4),"0",IF(ISTEXT(W75),W75,W75+(IF(ISTEXT(K76),0,K76)))),0)</f>
        <v>89147.664228663605</v>
      </c>
      <c r="K76">
        <f>IF(ISBLANK('Mortgage 2 Monthly Table'!L76),0,'Mortgage 2 Monthly Table'!L76)</f>
        <v>0</v>
      </c>
      <c r="L76">
        <f>IF(ISBLANK('Mortgage 2 Monthly Table'!N76),IF('Mortgage 2 Info Calcs'!F$13="Calculated",IF('Mortgage 2 Info Calcs'!F$22="Keep Same",IF('Mortgage 2 Info Calcs'!F$5="Interest Only",IF(OR(I76&gt;L75,J76=""),I76,IF(J76&lt;L75,IF(J76&lt;L75,J76+I76,IF(L75+M75&gt;J76,L75+I76,L75)),IF(L75+M75&gt;J76,L75+I76,L75))),IF(H76&gt;L75,H76,IF(J76&gt;L75,IF(L75+M75&gt;J76,L75+I76,L75),J76+S76))),IF('Mortgage 2 Info Calcs'!F$5="Interest Only",'Mortgage 2 Monthly calcs'!I76,'Mortgage 2 Monthly calcs'!H76)),'Mortgage 2 Monthly calcs'!L75),'Mortgage 2 Monthly Table'!N76)</f>
        <v>644.30140148550856</v>
      </c>
      <c r="M76">
        <f>IF(ISBLANK('Mortgage 2 Monthly Table'!P76),IF(N75&gt;J76,IF(J76&gt;L75,J76-L75,0),IF(OR(OR(W75&lt;0,ISTEXT(W75)),ISTEXT('Mortgage 2 Info Calcs'!$K$4)),"",'Mortgage 2 Info Calcs'!F$21)),'Mortgage 2 Monthly Table'!P76)</f>
        <v>0</v>
      </c>
      <c r="N76">
        <f t="shared" si="2"/>
        <v>644.30140148550856</v>
      </c>
      <c r="O76">
        <f>IF(OR(OR(W75&lt;0,ISTEXT(W75)),ISTEXT('Mortgage 2 Info Calcs'!$K$4)),"",(O75+M76))</f>
        <v>0</v>
      </c>
      <c r="P76">
        <f>IF(ISBLANK('Mortgage 2 Monthly Table'!T76),IF(ISTEXT(J76),0,IF(OR(W75&lt;Q75,AND(W75&lt;0,NOT(ISTEXT(W75))),ISTEXT('Mortgage 2 Info Calcs'!$K$4)),IF(-W75&gt;P75,-W75,W75-Q75),IF(J76="",0,'Mortgage 2 Info Calcs'!F$26))),'Mortgage 2 Monthly Table'!T76)</f>
        <v>0</v>
      </c>
      <c r="Q76">
        <f>IF(OR(OR(W75&lt;0,ISTEXT(W75)),ISTEXT('Mortgage 2 Info Calcs'!$K$4)),"",IF(O76&lt;0,Q75,(Q75+P76)))</f>
        <v>0</v>
      </c>
      <c r="R76">
        <f>IF(OR(ISERROR(L76-S76),ISTEXT('Mortgage 2 Info Calcs'!$K$4)),"",L76-S76+M76)</f>
        <v>198.56308034219052</v>
      </c>
      <c r="S76">
        <f>IF(OR(IF(ISERROR(ROUND((J76-Q76-'Mortgage 2 Info Calcs'!F$24)*(G76/12),2)),0,(J76-O76-Q76-'Mortgage 2 Info Calcs'!F$24)*(G76/12)),,,ISTEXT('Mortgage 2 Info Calcs'!K$4)),IF(((J76-Q76-'Mortgage 2 Info Calcs'!F$24)*(G76/12))&gt;0,((J76-Q76-'Mortgage 2 Info Calcs'!F$24)*(G76/12)),0),0)</f>
        <v>445.73832114331805</v>
      </c>
      <c r="T76">
        <f>IF(OR(ISERROR(SUM(R$12:R76)),(ISTEXT(T75)),(T75=(SUM(R$12:R76)))),"",SUM(R$12:R76))</f>
        <v>11050.898851678468</v>
      </c>
      <c r="U76">
        <f>SUM(S$12:S76)</f>
        <v>30828.692244879603</v>
      </c>
      <c r="V76">
        <f>IF(OR(J76=Q76,ISTEXT(W75),ISTEXT('Mortgage 2 Info Calcs'!$F$17)),"",IF(('Mortgage 2 Info Calcs'!F$18*12)&gt;C75+1,IF(C75='Mortgage 2 Info Calcs'!F$18*12,0,'Mortgage 2 Info Calcs'!F$19+W76*('Mortgage 2 Info Calcs'!F$17)),'Mortgage 2 Info Calcs'!F$189))</f>
        <v>0</v>
      </c>
      <c r="W76">
        <f>IF(OR(ISERROR(J76-R76-M76),IF(ISERROR((J76-R76-M76)=0),"True",(J76-R76-M76)=0),ISTEXT('Mortgage 2 Info Calcs'!$K$4)),"",IF((J76&gt;(L76+M76)),(FV((G76/'Mortgage 2 Variables'!E$43),1,(L76+M76),-J76+Q76+'Mortgage 2 Info Calcs'!F$24,0))+Q76+'Mortgage 2 Info Calcs'!F$24+IF(I76&gt;0,0,-I76),""))</f>
        <v>88949.10114832141</v>
      </c>
      <c r="X76">
        <f>IF((FV(IF(G76=0,'Mortgage 2 Info Calcs'!F$8,G76)/12,1,PMT(IF(G76=0,'Mortgage 2 Info Calcs'!F$8,G76)/12,('Mortgage 2 Info Calcs'!F$9*12)-C75,-X75,0),-X75,0))&gt;0,(FV(IF(G76=0,'Mortgage 2 Info Calcs'!F$8,G76)/12,1,PMT(IF(G76=0,'Mortgage 2 Info Calcs'!F$8,G76)/12,('Mortgage 2 Info Calcs'!F$9*12)-C75,-X75,0),-X75,0)),0)</f>
        <v>88949.10114832141</v>
      </c>
      <c r="Y76">
        <f>IF(X76&lt;=0,0,(IPMT(IF(G76=0,'Mortgage 2 Info Calcs'!F$8,G76)/12,1,('Mortgage 2 Info Calcs'!F$9*12)-C75,-X75,0)))</f>
        <v>445.73832114331805</v>
      </c>
      <c r="Z76">
        <f>IF(C76&lt;('Mortgage 2 Info Calcs'!F$9*12),SUM(Y$12:Y76),0)</f>
        <v>30828.692244879603</v>
      </c>
      <c r="AA76">
        <v>65</v>
      </c>
      <c r="AB76">
        <f t="shared" si="3"/>
        <v>5.416666666666667</v>
      </c>
    </row>
    <row r="77" spans="2:28" ht="11.7" customHeight="1" x14ac:dyDescent="0.25">
      <c r="B77">
        <f t="shared" ref="B77:B140" si="9">C77/12</f>
        <v>5.5</v>
      </c>
      <c r="C77">
        <v>66</v>
      </c>
      <c r="D77" t="str">
        <f>IF(J845=1,F67+1,"")</f>
        <v/>
      </c>
      <c r="E77" t="str">
        <f t="shared" si="8"/>
        <v/>
      </c>
      <c r="F77" t="str">
        <f>VLOOKUP('Mortgage 2 Variables'!D$13,'Mortgage 2 Variables'!B$8:C$19,2)</f>
        <v>Apr</v>
      </c>
      <c r="G77">
        <f>IF(ISBLANK('Mortgage 2 Monthly Table'!G77),IF(OR(J77=Q77,ISTEXT(W76),ISTEXT('Mortgage 2 Info Calcs'!$K$4)),0,IF(('Mortgage 2 Info Calcs'!F$7*12)&gt;C76,G76,IF(C76='Mortgage 2 Info Calcs'!F$7*12,'Mortgage 2 Info Calcs'!F$8,G76))),'Mortgage 2 Monthly Table'!G77)</f>
        <v>0.06</v>
      </c>
      <c r="H77">
        <f>((PMT(G77/'Mortgage 2 Variables'!E$43,('Mortgage 2 Info Calcs'!F$9*'Mortgage 2 Variables'!E$43)-C76,-J77,0)))</f>
        <v>644.30140148550743</v>
      </c>
      <c r="I77">
        <f>IF(OR(ISERROR(((IPMT(G77/'Mortgage 2 Variables'!E$43,1,'Mortgage 2 Info Calcs'!F$9*'Mortgage 2 Variables'!E$43,-J77+Q77+'Mortgage 2 Info Calcs'!F$24,IF('Mortgage 2 Info Calcs'!F$5="Interest Only",-J77+Q77+'Mortgage 2 Info Calcs'!F$24,0))))),(((IPMT(G77/'Mortgage 2 Variables'!E$43,1,'Mortgage 2 Info Calcs'!F$9*'Mortgage 2 Variables'!E$43,-J$12,-J$12)))=0)),0,((IPMT(G77/'Mortgage 2 Variables'!E$43,1,'Mortgage 2 Info Calcs'!F$9*'Mortgage 2 Variables'!E$43,-J77+Q77+'Mortgage 2 Info Calcs'!F$24,IF('Mortgage 2 Info Calcs'!F$5="Interest Only",-J77+Q77+'Mortgage 2 Info Calcs'!F$24,0)))))</f>
        <v>444.74550574160708</v>
      </c>
      <c r="J77">
        <f>IF(W76&gt;0,IF(ISTEXT('Mortgage 2 Info Calcs'!K$4),"0",IF(ISTEXT(W76),W76,W76+(IF(ISTEXT(K77),0,K77)))),0)</f>
        <v>88949.10114832141</v>
      </c>
      <c r="K77">
        <f>IF(ISBLANK('Mortgage 2 Monthly Table'!L77),0,'Mortgage 2 Monthly Table'!L77)</f>
        <v>0</v>
      </c>
      <c r="L77">
        <f>IF(ISBLANK('Mortgage 2 Monthly Table'!N77),IF('Mortgage 2 Info Calcs'!F$13="Calculated",IF('Mortgage 2 Info Calcs'!F$22="Keep Same",IF('Mortgage 2 Info Calcs'!F$5="Interest Only",IF(OR(I77&gt;L76,J77=""),I77,IF(J77&lt;L76,IF(J77&lt;L76,J77+I77,IF(L76+M76&gt;J77,L76+I77,L76)),IF(L76+M76&gt;J77,L76+I77,L76))),IF(H77&gt;L76,H77,IF(J77&gt;L76,IF(L76+M76&gt;J77,L76+I77,L76),J77+S77))),IF('Mortgage 2 Info Calcs'!F$5="Interest Only",'Mortgage 2 Monthly calcs'!I77,'Mortgage 2 Monthly calcs'!H77)),'Mortgage 2 Monthly calcs'!L76),'Mortgage 2 Monthly Table'!N77)</f>
        <v>644.30140148550856</v>
      </c>
      <c r="M77">
        <f>IF(ISBLANK('Mortgage 2 Monthly Table'!P77),IF(N76&gt;J77,IF(J77&gt;L76,J77-L76,0),IF(OR(OR(W76&lt;0,ISTEXT(W76)),ISTEXT('Mortgage 2 Info Calcs'!$K$4)),"",'Mortgage 2 Info Calcs'!F$21)),'Mortgage 2 Monthly Table'!P77)</f>
        <v>0</v>
      </c>
      <c r="N77">
        <f t="shared" ref="N77:N140" si="10">IF(ISTEXT(M77),"",L77+M77)</f>
        <v>644.30140148550856</v>
      </c>
      <c r="O77">
        <f>IF(OR(OR(W76&lt;0,ISTEXT(W76)),ISTEXT('Mortgage 2 Info Calcs'!$K$4)),"",(O76+M77))</f>
        <v>0</v>
      </c>
      <c r="P77">
        <f>IF(ISBLANK('Mortgage 2 Monthly Table'!T77),IF(ISTEXT(J77),0,IF(OR(W76&lt;Q76,AND(W76&lt;0,NOT(ISTEXT(W76))),ISTEXT('Mortgage 2 Info Calcs'!$K$4)),IF(-W76&gt;P76,-W76,W76-Q76),IF(J77="",0,'Mortgage 2 Info Calcs'!F$26))),'Mortgage 2 Monthly Table'!T77)</f>
        <v>0</v>
      </c>
      <c r="Q77">
        <f>IF(OR(OR(W76&lt;0,ISTEXT(W76)),ISTEXT('Mortgage 2 Info Calcs'!$K$4)),"",IF(O77&lt;0,Q76,(Q76+P77)))</f>
        <v>0</v>
      </c>
      <c r="R77">
        <f>IF(OR(ISERROR(L77-S77),ISTEXT('Mortgage 2 Info Calcs'!$K$4)),"",L77-S77+M77)</f>
        <v>199.55589574390149</v>
      </c>
      <c r="S77">
        <f>IF(OR(IF(ISERROR(ROUND((J77-Q77-'Mortgage 2 Info Calcs'!F$24)*(G77/12),2)),0,(J77-O77-Q77-'Mortgage 2 Info Calcs'!F$24)*(G77/12)),,,ISTEXT('Mortgage 2 Info Calcs'!K$4)),IF(((J77-Q77-'Mortgage 2 Info Calcs'!F$24)*(G77/12))&gt;0,((J77-Q77-'Mortgage 2 Info Calcs'!F$24)*(G77/12)),0),0)</f>
        <v>444.74550574160708</v>
      </c>
      <c r="T77">
        <f>IF(OR(ISERROR(SUM(R$12:R77)),(ISTEXT(T76)),(T76=(SUM(R$12:R77)))),"",SUM(R$12:R77))</f>
        <v>11250.454747422369</v>
      </c>
      <c r="U77">
        <f>SUM(S$12:S77)</f>
        <v>31273.437750621211</v>
      </c>
      <c r="V77">
        <f>IF(OR(J77=Q77,ISTEXT(W76),ISTEXT('Mortgage 2 Info Calcs'!$F$17)),"",IF(('Mortgage 2 Info Calcs'!F$18*12)&gt;C76+1,IF(C76='Mortgage 2 Info Calcs'!F$18*12,0,'Mortgage 2 Info Calcs'!F$19+W77*('Mortgage 2 Info Calcs'!F$17)),'Mortgage 2 Info Calcs'!F$189))</f>
        <v>0</v>
      </c>
      <c r="W77">
        <f>IF(OR(ISERROR(J77-R77-M77),IF(ISERROR((J77-R77-M77)=0),"True",(J77-R77-M77)=0),ISTEXT('Mortgage 2 Info Calcs'!$K$4)),"",IF((J77&gt;(L77+M77)),(FV((G77/'Mortgage 2 Variables'!E$43),1,(L77+M77),-J77+Q77+'Mortgage 2 Info Calcs'!F$24,0))+Q77+'Mortgage 2 Info Calcs'!F$24+IF(I77&gt;0,0,-I77),""))</f>
        <v>88749.545252577504</v>
      </c>
      <c r="X77">
        <f>IF((FV(IF(G77=0,'Mortgage 2 Info Calcs'!F$8,G77)/12,1,PMT(IF(G77=0,'Mortgage 2 Info Calcs'!F$8,G77)/12,('Mortgage 2 Info Calcs'!F$9*12)-C76,-X76,0),-X76,0))&gt;0,(FV(IF(G77=0,'Mortgage 2 Info Calcs'!F$8,G77)/12,1,PMT(IF(G77=0,'Mortgage 2 Info Calcs'!F$8,G77)/12,('Mortgage 2 Info Calcs'!F$9*12)-C76,-X76,0),-X76,0)),0)</f>
        <v>88749.545252577504</v>
      </c>
      <c r="Y77">
        <f>IF(X77&lt;=0,0,(IPMT(IF(G77=0,'Mortgage 2 Info Calcs'!F$8,G77)/12,1,('Mortgage 2 Info Calcs'!F$9*12)-C76,-X76,0)))</f>
        <v>444.74550574160708</v>
      </c>
      <c r="Z77">
        <f>IF(C77&lt;('Mortgage 2 Info Calcs'!F$9*12),SUM(Y$12:Y77),0)</f>
        <v>31273.437750621211</v>
      </c>
      <c r="AA77">
        <v>66</v>
      </c>
      <c r="AB77">
        <f t="shared" ref="AB77:AB140" si="11">AA77/12</f>
        <v>5.5</v>
      </c>
    </row>
    <row r="78" spans="2:28" ht="11.7" customHeight="1" x14ac:dyDescent="0.25">
      <c r="B78">
        <f t="shared" si="9"/>
        <v>5.583333333333333</v>
      </c>
      <c r="C78">
        <v>67</v>
      </c>
      <c r="D78" t="str">
        <f>IF(J846=1,F67+1,"")</f>
        <v/>
      </c>
      <c r="E78" t="str">
        <f t="shared" si="8"/>
        <v/>
      </c>
      <c r="F78" t="str">
        <f>VLOOKUP('Mortgage 2 Variables'!D$14,'Mortgage 2 Variables'!B$8:C$19,2)</f>
        <v>May</v>
      </c>
      <c r="G78">
        <f>IF(ISBLANK('Mortgage 2 Monthly Table'!G78),IF(OR(J78=Q78,ISTEXT(W77),ISTEXT('Mortgage 2 Info Calcs'!$K$4)),0,IF(('Mortgage 2 Info Calcs'!F$7*12)&gt;C77,G77,IF(C77='Mortgage 2 Info Calcs'!F$7*12,'Mortgage 2 Info Calcs'!F$8,G77))),'Mortgage 2 Monthly Table'!G78)</f>
        <v>0.06</v>
      </c>
      <c r="H78">
        <f>((PMT(G78/'Mortgage 2 Variables'!E$43,('Mortgage 2 Info Calcs'!F$9*'Mortgage 2 Variables'!E$43)-C77,-J78,0)))</f>
        <v>644.30140148550743</v>
      </c>
      <c r="I78">
        <f>IF(OR(ISERROR(((IPMT(G78/'Mortgage 2 Variables'!E$43,1,'Mortgage 2 Info Calcs'!F$9*'Mortgage 2 Variables'!E$43,-J78+Q78+'Mortgage 2 Info Calcs'!F$24,IF('Mortgage 2 Info Calcs'!F$5="Interest Only",-J78+Q78+'Mortgage 2 Info Calcs'!F$24,0))))),(((IPMT(G78/'Mortgage 2 Variables'!E$43,1,'Mortgage 2 Info Calcs'!F$9*'Mortgage 2 Variables'!E$43,-J$12,-J$12)))=0)),0,((IPMT(G78/'Mortgage 2 Variables'!E$43,1,'Mortgage 2 Info Calcs'!F$9*'Mortgage 2 Variables'!E$43,-J78+Q78+'Mortgage 2 Info Calcs'!F$24,IF('Mortgage 2 Info Calcs'!F$5="Interest Only",-J78+Q78+'Mortgage 2 Info Calcs'!F$24,0)))))</f>
        <v>443.74772626288751</v>
      </c>
      <c r="J78">
        <f>IF(W77&gt;0,IF(ISTEXT('Mortgage 2 Info Calcs'!K$4),"0",IF(ISTEXT(W77),W77,W77+(IF(ISTEXT(K78),0,K78)))),0)</f>
        <v>88749.545252577504</v>
      </c>
      <c r="K78">
        <f>IF(ISBLANK('Mortgage 2 Monthly Table'!L78),0,'Mortgage 2 Monthly Table'!L78)</f>
        <v>0</v>
      </c>
      <c r="L78">
        <f>IF(ISBLANK('Mortgage 2 Monthly Table'!N78),IF('Mortgage 2 Info Calcs'!F$13="Calculated",IF('Mortgage 2 Info Calcs'!F$22="Keep Same",IF('Mortgage 2 Info Calcs'!F$5="Interest Only",IF(OR(I78&gt;L77,J78=""),I78,IF(J78&lt;L77,IF(J78&lt;L77,J78+I78,IF(L77+M77&gt;J78,L77+I78,L77)),IF(L77+M77&gt;J78,L77+I78,L77))),IF(H78&gt;L77,H78,IF(J78&gt;L77,IF(L77+M77&gt;J78,L77+I78,L77),J78+S78))),IF('Mortgage 2 Info Calcs'!F$5="Interest Only",'Mortgage 2 Monthly calcs'!I78,'Mortgage 2 Monthly calcs'!H78)),'Mortgage 2 Monthly calcs'!L77),'Mortgage 2 Monthly Table'!N78)</f>
        <v>644.30140148550856</v>
      </c>
      <c r="M78">
        <f>IF(ISBLANK('Mortgage 2 Monthly Table'!P78),IF(N77&gt;J78,IF(J78&gt;L77,J78-L77,0),IF(OR(OR(W77&lt;0,ISTEXT(W77)),ISTEXT('Mortgage 2 Info Calcs'!$K$4)),"",'Mortgage 2 Info Calcs'!F$21)),'Mortgage 2 Monthly Table'!P78)</f>
        <v>0</v>
      </c>
      <c r="N78">
        <f t="shared" si="10"/>
        <v>644.30140148550856</v>
      </c>
      <c r="O78">
        <f>IF(OR(OR(W77&lt;0,ISTEXT(W77)),ISTEXT('Mortgage 2 Info Calcs'!$K$4)),"",(O77+M78))</f>
        <v>0</v>
      </c>
      <c r="P78">
        <f>IF(ISBLANK('Mortgage 2 Monthly Table'!T78),IF(ISTEXT(J78),0,IF(OR(W77&lt;Q77,AND(W77&lt;0,NOT(ISTEXT(W77))),ISTEXT('Mortgage 2 Info Calcs'!$K$4)),IF(-W77&gt;P77,-W77,W77-Q77),IF(J78="",0,'Mortgage 2 Info Calcs'!F$26))),'Mortgage 2 Monthly Table'!T78)</f>
        <v>0</v>
      </c>
      <c r="Q78">
        <f>IF(OR(OR(W77&lt;0,ISTEXT(W77)),ISTEXT('Mortgage 2 Info Calcs'!$K$4)),"",IF(O78&lt;0,Q77,(Q77+P78)))</f>
        <v>0</v>
      </c>
      <c r="R78">
        <f>IF(OR(ISERROR(L78-S78),ISTEXT('Mortgage 2 Info Calcs'!$K$4)),"",L78-S78+M78)</f>
        <v>200.55367522262105</v>
      </c>
      <c r="S78">
        <f>IF(OR(IF(ISERROR(ROUND((J78-Q78-'Mortgage 2 Info Calcs'!F$24)*(G78/12),2)),0,(J78-O78-Q78-'Mortgage 2 Info Calcs'!F$24)*(G78/12)),,,ISTEXT('Mortgage 2 Info Calcs'!K$4)),IF(((J78-Q78-'Mortgage 2 Info Calcs'!F$24)*(G78/12))&gt;0,((J78-Q78-'Mortgage 2 Info Calcs'!F$24)*(G78/12)),0),0)</f>
        <v>443.74772626288751</v>
      </c>
      <c r="T78">
        <f>IF(OR(ISERROR(SUM(R$12:R78)),(ISTEXT(T77)),(T77=(SUM(R$12:R78)))),"",SUM(R$12:R78))</f>
        <v>11451.008422644991</v>
      </c>
      <c r="U78">
        <f>SUM(S$12:S78)</f>
        <v>31717.1854768841</v>
      </c>
      <c r="V78">
        <f>IF(OR(J78=Q78,ISTEXT(W77),ISTEXT('Mortgage 2 Info Calcs'!$F$17)),"",IF(('Mortgage 2 Info Calcs'!F$18*12)&gt;C77+1,IF(C77='Mortgage 2 Info Calcs'!F$18*12,0,'Mortgage 2 Info Calcs'!F$19+W78*('Mortgage 2 Info Calcs'!F$17)),'Mortgage 2 Info Calcs'!F$189))</f>
        <v>0</v>
      </c>
      <c r="W78">
        <f>IF(OR(ISERROR(J78-R78-M78),IF(ISERROR((J78-R78-M78)=0),"True",(J78-R78-M78)=0),ISTEXT('Mortgage 2 Info Calcs'!$K$4)),"",IF((J78&gt;(L78+M78)),(FV((G78/'Mortgage 2 Variables'!E$43),1,(L78+M78),-J78+Q78+'Mortgage 2 Info Calcs'!F$24,0))+Q78+'Mortgage 2 Info Calcs'!F$24+IF(I78&gt;0,0,-I78),""))</f>
        <v>88548.991577354886</v>
      </c>
      <c r="X78">
        <f>IF((FV(IF(G78=0,'Mortgage 2 Info Calcs'!F$8,G78)/12,1,PMT(IF(G78=0,'Mortgage 2 Info Calcs'!F$8,G78)/12,('Mortgage 2 Info Calcs'!F$9*12)-C77,-X77,0),-X77,0))&gt;0,(FV(IF(G78=0,'Mortgage 2 Info Calcs'!F$8,G78)/12,1,PMT(IF(G78=0,'Mortgage 2 Info Calcs'!F$8,G78)/12,('Mortgage 2 Info Calcs'!F$9*12)-C77,-X77,0),-X77,0)),0)</f>
        <v>88548.991577354886</v>
      </c>
      <c r="Y78">
        <f>IF(X78&lt;=0,0,(IPMT(IF(G78=0,'Mortgage 2 Info Calcs'!F$8,G78)/12,1,('Mortgage 2 Info Calcs'!F$9*12)-C77,-X77,0)))</f>
        <v>443.74772626288751</v>
      </c>
      <c r="Z78">
        <f>IF(C78&lt;('Mortgage 2 Info Calcs'!F$9*12),SUM(Y$12:Y78),0)</f>
        <v>31717.1854768841</v>
      </c>
      <c r="AA78">
        <v>67</v>
      </c>
      <c r="AB78">
        <f t="shared" si="11"/>
        <v>5.583333333333333</v>
      </c>
    </row>
    <row r="79" spans="2:28" ht="11.7" customHeight="1" x14ac:dyDescent="0.25">
      <c r="B79">
        <f t="shared" si="9"/>
        <v>5.666666666666667</v>
      </c>
      <c r="C79">
        <v>68</v>
      </c>
      <c r="D79" t="str">
        <f>IF(J847=1,F67+1,"")</f>
        <v/>
      </c>
      <c r="E79" t="str">
        <f t="shared" si="8"/>
        <v/>
      </c>
      <c r="F79" t="str">
        <f>VLOOKUP('Mortgage 2 Variables'!D$15,'Mortgage 2 Variables'!B$8:C$19,2)</f>
        <v>Jun</v>
      </c>
      <c r="G79">
        <f>IF(ISBLANK('Mortgage 2 Monthly Table'!G79),IF(OR(J79=Q79,ISTEXT(W78),ISTEXT('Mortgage 2 Info Calcs'!$K$4)),0,IF(('Mortgage 2 Info Calcs'!F$7*12)&gt;C78,G78,IF(C78='Mortgage 2 Info Calcs'!F$7*12,'Mortgage 2 Info Calcs'!F$8,G78))),'Mortgage 2 Monthly Table'!G79)</f>
        <v>0.06</v>
      </c>
      <c r="H79">
        <f>((PMT(G79/'Mortgage 2 Variables'!E$43,('Mortgage 2 Info Calcs'!F$9*'Mortgage 2 Variables'!E$43)-C78,-J79,0)))</f>
        <v>644.30140148550743</v>
      </c>
      <c r="I79">
        <f>IF(OR(ISERROR(((IPMT(G79/'Mortgage 2 Variables'!E$43,1,'Mortgage 2 Info Calcs'!F$9*'Mortgage 2 Variables'!E$43,-J79+Q79+'Mortgage 2 Info Calcs'!F$24,IF('Mortgage 2 Info Calcs'!F$5="Interest Only",-J79+Q79+'Mortgage 2 Info Calcs'!F$24,0))))),(((IPMT(G79/'Mortgage 2 Variables'!E$43,1,'Mortgage 2 Info Calcs'!F$9*'Mortgage 2 Variables'!E$43,-J$12,-J$12)))=0)),0,((IPMT(G79/'Mortgage 2 Variables'!E$43,1,'Mortgage 2 Info Calcs'!F$9*'Mortgage 2 Variables'!E$43,-J79+Q79+'Mortgage 2 Info Calcs'!F$24,IF('Mortgage 2 Info Calcs'!F$5="Interest Only",-J79+Q79+'Mortgage 2 Info Calcs'!F$24,0)))))</f>
        <v>442.74495788677444</v>
      </c>
      <c r="J79">
        <f>IF(W78&gt;0,IF(ISTEXT('Mortgage 2 Info Calcs'!K$4),"0",IF(ISTEXT(W78),W78,W78+(IF(ISTEXT(K79),0,K79)))),0)</f>
        <v>88548.991577354886</v>
      </c>
      <c r="K79">
        <f>IF(ISBLANK('Mortgage 2 Monthly Table'!L79),0,'Mortgage 2 Monthly Table'!L79)</f>
        <v>0</v>
      </c>
      <c r="L79">
        <f>IF(ISBLANK('Mortgage 2 Monthly Table'!N79),IF('Mortgage 2 Info Calcs'!F$13="Calculated",IF('Mortgage 2 Info Calcs'!F$22="Keep Same",IF('Mortgage 2 Info Calcs'!F$5="Interest Only",IF(OR(I79&gt;L78,J79=""),I79,IF(J79&lt;L78,IF(J79&lt;L78,J79+I79,IF(L78+M78&gt;J79,L78+I79,L78)),IF(L78+M78&gt;J79,L78+I79,L78))),IF(H79&gt;L78,H79,IF(J79&gt;L78,IF(L78+M78&gt;J79,L78+I79,L78),J79+S79))),IF('Mortgage 2 Info Calcs'!F$5="Interest Only",'Mortgage 2 Monthly calcs'!I79,'Mortgage 2 Monthly calcs'!H79)),'Mortgage 2 Monthly calcs'!L78),'Mortgage 2 Monthly Table'!N79)</f>
        <v>644.30140148550856</v>
      </c>
      <c r="M79">
        <f>IF(ISBLANK('Mortgage 2 Monthly Table'!P79),IF(N78&gt;J79,IF(J79&gt;L78,J79-L78,0),IF(OR(OR(W78&lt;0,ISTEXT(W78)),ISTEXT('Mortgage 2 Info Calcs'!$K$4)),"",'Mortgage 2 Info Calcs'!F$21)),'Mortgage 2 Monthly Table'!P79)</f>
        <v>0</v>
      </c>
      <c r="N79">
        <f t="shared" si="10"/>
        <v>644.30140148550856</v>
      </c>
      <c r="O79">
        <f>IF(OR(OR(W78&lt;0,ISTEXT(W78)),ISTEXT('Mortgage 2 Info Calcs'!$K$4)),"",(O78+M79))</f>
        <v>0</v>
      </c>
      <c r="P79">
        <f>IF(ISBLANK('Mortgage 2 Monthly Table'!T79),IF(ISTEXT(J79),0,IF(OR(W78&lt;Q78,AND(W78&lt;0,NOT(ISTEXT(W78))),ISTEXT('Mortgage 2 Info Calcs'!$K$4)),IF(-W78&gt;P78,-W78,W78-Q78),IF(J79="",0,'Mortgage 2 Info Calcs'!F$26))),'Mortgage 2 Monthly Table'!T79)</f>
        <v>0</v>
      </c>
      <c r="Q79">
        <f>IF(OR(OR(W78&lt;0,ISTEXT(W78)),ISTEXT('Mortgage 2 Info Calcs'!$K$4)),"",IF(O79&lt;0,Q78,(Q78+P79)))</f>
        <v>0</v>
      </c>
      <c r="R79">
        <f>IF(OR(ISERROR(L79-S79),ISTEXT('Mortgage 2 Info Calcs'!$K$4)),"",L79-S79+M79)</f>
        <v>201.55644359873412</v>
      </c>
      <c r="S79">
        <f>IF(OR(IF(ISERROR(ROUND((J79-Q79-'Mortgage 2 Info Calcs'!F$24)*(G79/12),2)),0,(J79-O79-Q79-'Mortgage 2 Info Calcs'!F$24)*(G79/12)),,,ISTEXT('Mortgage 2 Info Calcs'!K$4)),IF(((J79-Q79-'Mortgage 2 Info Calcs'!F$24)*(G79/12))&gt;0,((J79-Q79-'Mortgage 2 Info Calcs'!F$24)*(G79/12)),0),0)</f>
        <v>442.74495788677444</v>
      </c>
      <c r="T79">
        <f>IF(OR(ISERROR(SUM(R$12:R79)),(ISTEXT(T78)),(T78=(SUM(R$12:R79)))),"",SUM(R$12:R79))</f>
        <v>11652.564866243725</v>
      </c>
      <c r="U79">
        <f>SUM(S$12:S79)</f>
        <v>32159.930434770875</v>
      </c>
      <c r="V79">
        <f>IF(OR(J79=Q79,ISTEXT(W78),ISTEXT('Mortgage 2 Info Calcs'!$F$17)),"",IF(('Mortgage 2 Info Calcs'!F$18*12)&gt;C78+1,IF(C78='Mortgage 2 Info Calcs'!F$18*12,0,'Mortgage 2 Info Calcs'!F$19+W79*('Mortgage 2 Info Calcs'!F$17)),'Mortgage 2 Info Calcs'!F$189))</f>
        <v>0</v>
      </c>
      <c r="W79">
        <f>IF(OR(ISERROR(J79-R79-M79),IF(ISERROR((J79-R79-M79)=0),"True",(J79-R79-M79)=0),ISTEXT('Mortgage 2 Info Calcs'!$K$4)),"",IF((J79&gt;(L79+M79)),(FV((G79/'Mortgage 2 Variables'!E$43),1,(L79+M79),-J79+Q79+'Mortgage 2 Info Calcs'!F$24,0))+Q79+'Mortgage 2 Info Calcs'!F$24+IF(I79&gt;0,0,-I79),""))</f>
        <v>88347.435133756153</v>
      </c>
      <c r="X79">
        <f>IF((FV(IF(G79=0,'Mortgage 2 Info Calcs'!F$8,G79)/12,1,PMT(IF(G79=0,'Mortgage 2 Info Calcs'!F$8,G79)/12,('Mortgage 2 Info Calcs'!F$9*12)-C78,-X78,0),-X78,0))&gt;0,(FV(IF(G79=0,'Mortgage 2 Info Calcs'!F$8,G79)/12,1,PMT(IF(G79=0,'Mortgage 2 Info Calcs'!F$8,G79)/12,('Mortgage 2 Info Calcs'!F$9*12)-C78,-X78,0),-X78,0)),0)</f>
        <v>88347.435133756153</v>
      </c>
      <c r="Y79">
        <f>IF(X79&lt;=0,0,(IPMT(IF(G79=0,'Mortgage 2 Info Calcs'!F$8,G79)/12,1,('Mortgage 2 Info Calcs'!F$9*12)-C78,-X78,0)))</f>
        <v>442.74495788677444</v>
      </c>
      <c r="Z79">
        <f>IF(C79&lt;('Mortgage 2 Info Calcs'!F$9*12),SUM(Y$12:Y79),0)</f>
        <v>32159.930434770875</v>
      </c>
      <c r="AA79">
        <v>68</v>
      </c>
      <c r="AB79">
        <f t="shared" si="11"/>
        <v>5.666666666666667</v>
      </c>
    </row>
    <row r="80" spans="2:28" ht="11.7" customHeight="1" x14ac:dyDescent="0.25">
      <c r="B80">
        <f t="shared" si="9"/>
        <v>5.75</v>
      </c>
      <c r="C80">
        <v>69</v>
      </c>
      <c r="D80" t="str">
        <f>IF(J848=1,F67+1,"")</f>
        <v/>
      </c>
      <c r="E80" t="str">
        <f t="shared" si="8"/>
        <v/>
      </c>
      <c r="F80" t="str">
        <f>VLOOKUP('Mortgage 2 Variables'!D$16,'Mortgage 2 Variables'!B$8:C$19,2)</f>
        <v>Jul</v>
      </c>
      <c r="G80">
        <f>IF(ISBLANK('Mortgage 2 Monthly Table'!G80),IF(OR(J80=Q80,ISTEXT(W79),ISTEXT('Mortgage 2 Info Calcs'!$K$4)),0,IF(('Mortgage 2 Info Calcs'!F$7*12)&gt;C79,G79,IF(C79='Mortgage 2 Info Calcs'!F$7*12,'Mortgage 2 Info Calcs'!F$8,G79))),'Mortgage 2 Monthly Table'!G80)</f>
        <v>0.06</v>
      </c>
      <c r="H80">
        <f>((PMT(G80/'Mortgage 2 Variables'!E$43,('Mortgage 2 Info Calcs'!F$9*'Mortgage 2 Variables'!E$43)-C79,-J80,0)))</f>
        <v>644.30140148550743</v>
      </c>
      <c r="I80">
        <f>IF(OR(ISERROR(((IPMT(G80/'Mortgage 2 Variables'!E$43,1,'Mortgage 2 Info Calcs'!F$9*'Mortgage 2 Variables'!E$43,-J80+Q80+'Mortgage 2 Info Calcs'!F$24,IF('Mortgage 2 Info Calcs'!F$5="Interest Only",-J80+Q80+'Mortgage 2 Info Calcs'!F$24,0))))),(((IPMT(G80/'Mortgage 2 Variables'!E$43,1,'Mortgage 2 Info Calcs'!F$9*'Mortgage 2 Variables'!E$43,-J$12,-J$12)))=0)),0,((IPMT(G80/'Mortgage 2 Variables'!E$43,1,'Mortgage 2 Info Calcs'!F$9*'Mortgage 2 Variables'!E$43,-J80+Q80+'Mortgage 2 Info Calcs'!F$24,IF('Mortgage 2 Info Calcs'!F$5="Interest Only",-J80+Q80+'Mortgage 2 Info Calcs'!F$24,0)))))</f>
        <v>441.73717566878076</v>
      </c>
      <c r="J80">
        <f>IF(W79&gt;0,IF(ISTEXT('Mortgage 2 Info Calcs'!K$4),"0",IF(ISTEXT(W79),W79,W79+(IF(ISTEXT(K80),0,K80)))),0)</f>
        <v>88347.435133756153</v>
      </c>
      <c r="K80">
        <f>IF(ISBLANK('Mortgage 2 Monthly Table'!L80),0,'Mortgage 2 Monthly Table'!L80)</f>
        <v>0</v>
      </c>
      <c r="L80">
        <f>IF(ISBLANK('Mortgage 2 Monthly Table'!N80),IF('Mortgage 2 Info Calcs'!F$13="Calculated",IF('Mortgage 2 Info Calcs'!F$22="Keep Same",IF('Mortgage 2 Info Calcs'!F$5="Interest Only",IF(OR(I80&gt;L79,J80=""),I80,IF(J80&lt;L79,IF(J80&lt;L79,J80+I80,IF(L79+M79&gt;J80,L79+I80,L79)),IF(L79+M79&gt;J80,L79+I80,L79))),IF(H80&gt;L79,H80,IF(J80&gt;L79,IF(L79+M79&gt;J80,L79+I80,L79),J80+S80))),IF('Mortgage 2 Info Calcs'!F$5="Interest Only",'Mortgage 2 Monthly calcs'!I80,'Mortgage 2 Monthly calcs'!H80)),'Mortgage 2 Monthly calcs'!L79),'Mortgage 2 Monthly Table'!N80)</f>
        <v>644.30140148550856</v>
      </c>
      <c r="M80">
        <f>IF(ISBLANK('Mortgage 2 Monthly Table'!P80),IF(N79&gt;J80,IF(J80&gt;L79,J80-L79,0),IF(OR(OR(W79&lt;0,ISTEXT(W79)),ISTEXT('Mortgage 2 Info Calcs'!$K$4)),"",'Mortgage 2 Info Calcs'!F$21)),'Mortgage 2 Monthly Table'!P80)</f>
        <v>0</v>
      </c>
      <c r="N80">
        <f t="shared" si="10"/>
        <v>644.30140148550856</v>
      </c>
      <c r="O80">
        <f>IF(OR(OR(W79&lt;0,ISTEXT(W79)),ISTEXT('Mortgage 2 Info Calcs'!$K$4)),"",(O79+M80))</f>
        <v>0</v>
      </c>
      <c r="P80">
        <f>IF(ISBLANK('Mortgage 2 Monthly Table'!T80),IF(ISTEXT(J80),0,IF(OR(W79&lt;Q79,AND(W79&lt;0,NOT(ISTEXT(W79))),ISTEXT('Mortgage 2 Info Calcs'!$K$4)),IF(-W79&gt;P79,-W79,W79-Q79),IF(J80="",0,'Mortgage 2 Info Calcs'!F$26))),'Mortgage 2 Monthly Table'!T80)</f>
        <v>0</v>
      </c>
      <c r="Q80">
        <f>IF(OR(OR(W79&lt;0,ISTEXT(W79)),ISTEXT('Mortgage 2 Info Calcs'!$K$4)),"",IF(O80&lt;0,Q79,(Q79+P80)))</f>
        <v>0</v>
      </c>
      <c r="R80">
        <f>IF(OR(ISERROR(L80-S80),ISTEXT('Mortgage 2 Info Calcs'!$K$4)),"",L80-S80+M80)</f>
        <v>202.5642258167278</v>
      </c>
      <c r="S80">
        <f>IF(OR(IF(ISERROR(ROUND((J80-Q80-'Mortgage 2 Info Calcs'!F$24)*(G80/12),2)),0,(J80-O80-Q80-'Mortgage 2 Info Calcs'!F$24)*(G80/12)),,,ISTEXT('Mortgage 2 Info Calcs'!K$4)),IF(((J80-Q80-'Mortgage 2 Info Calcs'!F$24)*(G80/12))&gt;0,((J80-Q80-'Mortgage 2 Info Calcs'!F$24)*(G80/12)),0),0)</f>
        <v>441.73717566878076</v>
      </c>
      <c r="T80">
        <f>IF(OR(ISERROR(SUM(R$12:R80)),(ISTEXT(T79)),(T79=(SUM(R$12:R80)))),"",SUM(R$12:R80))</f>
        <v>11855.129092060453</v>
      </c>
      <c r="U80">
        <f>SUM(S$12:S80)</f>
        <v>32601.667610439654</v>
      </c>
      <c r="V80">
        <f>IF(OR(J80=Q80,ISTEXT(W79),ISTEXT('Mortgage 2 Info Calcs'!$F$17)),"",IF(('Mortgage 2 Info Calcs'!F$18*12)&gt;C79+1,IF(C79='Mortgage 2 Info Calcs'!F$18*12,0,'Mortgage 2 Info Calcs'!F$19+W80*('Mortgage 2 Info Calcs'!F$17)),'Mortgage 2 Info Calcs'!F$189))</f>
        <v>0</v>
      </c>
      <c r="W80">
        <f>IF(OR(ISERROR(J80-R80-M80),IF(ISERROR((J80-R80-M80)=0),"True",(J80-R80-M80)=0),ISTEXT('Mortgage 2 Info Calcs'!$K$4)),"",IF((J80&gt;(L80+M80)),(FV((G80/'Mortgage 2 Variables'!E$43),1,(L80+M80),-J80+Q80+'Mortgage 2 Info Calcs'!F$24,0))+Q80+'Mortgage 2 Info Calcs'!F$24+IF(I80&gt;0,0,-I80),""))</f>
        <v>88144.870907939418</v>
      </c>
      <c r="X80">
        <f>IF((FV(IF(G80=0,'Mortgage 2 Info Calcs'!F$8,G80)/12,1,PMT(IF(G80=0,'Mortgage 2 Info Calcs'!F$8,G80)/12,('Mortgage 2 Info Calcs'!F$9*12)-C79,-X79,0),-X79,0))&gt;0,(FV(IF(G80=0,'Mortgage 2 Info Calcs'!F$8,G80)/12,1,PMT(IF(G80=0,'Mortgage 2 Info Calcs'!F$8,G80)/12,('Mortgage 2 Info Calcs'!F$9*12)-C79,-X79,0),-X79,0)),0)</f>
        <v>88144.870907939418</v>
      </c>
      <c r="Y80">
        <f>IF(X80&lt;=0,0,(IPMT(IF(G80=0,'Mortgage 2 Info Calcs'!F$8,G80)/12,1,('Mortgage 2 Info Calcs'!F$9*12)-C79,-X79,0)))</f>
        <v>441.73717566878076</v>
      </c>
      <c r="Z80">
        <f>IF(C80&lt;('Mortgage 2 Info Calcs'!F$9*12),SUM(Y$12:Y80),0)</f>
        <v>32601.667610439654</v>
      </c>
      <c r="AA80">
        <v>69</v>
      </c>
      <c r="AB80">
        <f t="shared" si="11"/>
        <v>5.75</v>
      </c>
    </row>
    <row r="81" spans="2:28" ht="11.7" customHeight="1" x14ac:dyDescent="0.25">
      <c r="B81">
        <f t="shared" si="9"/>
        <v>5.833333333333333</v>
      </c>
      <c r="C81">
        <v>70</v>
      </c>
      <c r="D81" t="str">
        <f>IF(J849=1,F67+1,"")</f>
        <v/>
      </c>
      <c r="E81" t="str">
        <f t="shared" si="8"/>
        <v/>
      </c>
      <c r="F81" t="str">
        <f>VLOOKUP('Mortgage 2 Variables'!D$17,'Mortgage 2 Variables'!B$8:C$19,2)</f>
        <v>Aug</v>
      </c>
      <c r="G81">
        <f>IF(ISBLANK('Mortgage 2 Monthly Table'!G81),IF(OR(J81=Q81,ISTEXT(W80),ISTEXT('Mortgage 2 Info Calcs'!$K$4)),0,IF(('Mortgage 2 Info Calcs'!F$7*12)&gt;C80,G80,IF(C80='Mortgage 2 Info Calcs'!F$7*12,'Mortgage 2 Info Calcs'!F$8,G80))),'Mortgage 2 Monthly Table'!G81)</f>
        <v>0.06</v>
      </c>
      <c r="H81">
        <f>((PMT(G81/'Mortgage 2 Variables'!E$43,('Mortgage 2 Info Calcs'!F$9*'Mortgage 2 Variables'!E$43)-C80,-J81,0)))</f>
        <v>644.30140148550743</v>
      </c>
      <c r="I81">
        <f>IF(OR(ISERROR(((IPMT(G81/'Mortgage 2 Variables'!E$43,1,'Mortgage 2 Info Calcs'!F$9*'Mortgage 2 Variables'!E$43,-J81+Q81+'Mortgage 2 Info Calcs'!F$24,IF('Mortgage 2 Info Calcs'!F$5="Interest Only",-J81+Q81+'Mortgage 2 Info Calcs'!F$24,0))))),(((IPMT(G81/'Mortgage 2 Variables'!E$43,1,'Mortgage 2 Info Calcs'!F$9*'Mortgage 2 Variables'!E$43,-J$12,-J$12)))=0)),0,((IPMT(G81/'Mortgage 2 Variables'!E$43,1,'Mortgage 2 Info Calcs'!F$9*'Mortgage 2 Variables'!E$43,-J81+Q81+'Mortgage 2 Info Calcs'!F$24,IF('Mortgage 2 Info Calcs'!F$5="Interest Only",-J81+Q81+'Mortgage 2 Info Calcs'!F$24,0)))))</f>
        <v>440.72435453969712</v>
      </c>
      <c r="J81">
        <f>IF(W80&gt;0,IF(ISTEXT('Mortgage 2 Info Calcs'!K$4),"0",IF(ISTEXT(W80),W80,W80+(IF(ISTEXT(K81),0,K81)))),0)</f>
        <v>88144.870907939418</v>
      </c>
      <c r="K81">
        <f>IF(ISBLANK('Mortgage 2 Monthly Table'!L81),0,'Mortgage 2 Monthly Table'!L81)</f>
        <v>0</v>
      </c>
      <c r="L81">
        <f>IF(ISBLANK('Mortgage 2 Monthly Table'!N81),IF('Mortgage 2 Info Calcs'!F$13="Calculated",IF('Mortgage 2 Info Calcs'!F$22="Keep Same",IF('Mortgage 2 Info Calcs'!F$5="Interest Only",IF(OR(I81&gt;L80,J81=""),I81,IF(J81&lt;L80,IF(J81&lt;L80,J81+I81,IF(L80+M80&gt;J81,L80+I81,L80)),IF(L80+M80&gt;J81,L80+I81,L80))),IF(H81&gt;L80,H81,IF(J81&gt;L80,IF(L80+M80&gt;J81,L80+I81,L80),J81+S81))),IF('Mortgage 2 Info Calcs'!F$5="Interest Only",'Mortgage 2 Monthly calcs'!I81,'Mortgage 2 Monthly calcs'!H81)),'Mortgage 2 Monthly calcs'!L80),'Mortgage 2 Monthly Table'!N81)</f>
        <v>644.30140148550856</v>
      </c>
      <c r="M81">
        <f>IF(ISBLANK('Mortgage 2 Monthly Table'!P81),IF(N80&gt;J81,IF(J81&gt;L80,J81-L80,0),IF(OR(OR(W80&lt;0,ISTEXT(W80)),ISTEXT('Mortgage 2 Info Calcs'!$K$4)),"",'Mortgage 2 Info Calcs'!F$21)),'Mortgage 2 Monthly Table'!P81)</f>
        <v>0</v>
      </c>
      <c r="N81">
        <f t="shared" si="10"/>
        <v>644.30140148550856</v>
      </c>
      <c r="O81">
        <f>IF(OR(OR(W80&lt;0,ISTEXT(W80)),ISTEXT('Mortgage 2 Info Calcs'!$K$4)),"",(O80+M81))</f>
        <v>0</v>
      </c>
      <c r="P81">
        <f>IF(ISBLANK('Mortgage 2 Monthly Table'!T81),IF(ISTEXT(J81),0,IF(OR(W80&lt;Q80,AND(W80&lt;0,NOT(ISTEXT(W80))),ISTEXT('Mortgage 2 Info Calcs'!$K$4)),IF(-W80&gt;P80,-W80,W80-Q80),IF(J81="",0,'Mortgage 2 Info Calcs'!F$26))),'Mortgage 2 Monthly Table'!T81)</f>
        <v>0</v>
      </c>
      <c r="Q81">
        <f>IF(OR(OR(W80&lt;0,ISTEXT(W80)),ISTEXT('Mortgage 2 Info Calcs'!$K$4)),"",IF(O81&lt;0,Q80,(Q80+P81)))</f>
        <v>0</v>
      </c>
      <c r="R81">
        <f>IF(OR(ISERROR(L81-S81),ISTEXT('Mortgage 2 Info Calcs'!$K$4)),"",L81-S81+M81)</f>
        <v>203.57704694581145</v>
      </c>
      <c r="S81">
        <f>IF(OR(IF(ISERROR(ROUND((J81-Q81-'Mortgage 2 Info Calcs'!F$24)*(G81/12),2)),0,(J81-O81-Q81-'Mortgage 2 Info Calcs'!F$24)*(G81/12)),,,ISTEXT('Mortgage 2 Info Calcs'!K$4)),IF(((J81-Q81-'Mortgage 2 Info Calcs'!F$24)*(G81/12))&gt;0,((J81-Q81-'Mortgage 2 Info Calcs'!F$24)*(G81/12)),0),0)</f>
        <v>440.72435453969712</v>
      </c>
      <c r="T81">
        <f>IF(OR(ISERROR(SUM(R$12:R81)),(ISTEXT(T80)),(T80=(SUM(R$12:R81)))),"",SUM(R$12:R81))</f>
        <v>12058.706139006264</v>
      </c>
      <c r="U81">
        <f>SUM(S$12:S81)</f>
        <v>33042.391964979353</v>
      </c>
      <c r="V81">
        <f>IF(OR(J81=Q81,ISTEXT(W80),ISTEXT('Mortgage 2 Info Calcs'!$F$17)),"",IF(('Mortgage 2 Info Calcs'!F$18*12)&gt;C80+1,IF(C80='Mortgage 2 Info Calcs'!F$18*12,0,'Mortgage 2 Info Calcs'!F$19+W81*('Mortgage 2 Info Calcs'!F$17)),'Mortgage 2 Info Calcs'!F$189))</f>
        <v>0</v>
      </c>
      <c r="W81">
        <f>IF(OR(ISERROR(J81-R81-M81),IF(ISERROR((J81-R81-M81)=0),"True",(J81-R81-M81)=0),ISTEXT('Mortgage 2 Info Calcs'!$K$4)),"",IF((J81&gt;(L81+M81)),(FV((G81/'Mortgage 2 Variables'!E$43),1,(L81+M81),-J81+Q81+'Mortgage 2 Info Calcs'!F$24,0))+Q81+'Mortgage 2 Info Calcs'!F$24+IF(I81&gt;0,0,-I81),""))</f>
        <v>87941.29386099361</v>
      </c>
      <c r="X81">
        <f>IF((FV(IF(G81=0,'Mortgage 2 Info Calcs'!F$8,G81)/12,1,PMT(IF(G81=0,'Mortgage 2 Info Calcs'!F$8,G81)/12,('Mortgage 2 Info Calcs'!F$9*12)-C80,-X80,0),-X80,0))&gt;0,(FV(IF(G81=0,'Mortgage 2 Info Calcs'!F$8,G81)/12,1,PMT(IF(G81=0,'Mortgage 2 Info Calcs'!F$8,G81)/12,('Mortgage 2 Info Calcs'!F$9*12)-C80,-X80,0),-X80,0)),0)</f>
        <v>87941.29386099361</v>
      </c>
      <c r="Y81">
        <f>IF(X81&lt;=0,0,(IPMT(IF(G81=0,'Mortgage 2 Info Calcs'!F$8,G81)/12,1,('Mortgage 2 Info Calcs'!F$9*12)-C80,-X80,0)))</f>
        <v>440.72435453969712</v>
      </c>
      <c r="Z81">
        <f>IF(C81&lt;('Mortgage 2 Info Calcs'!F$9*12),SUM(Y$12:Y81),0)</f>
        <v>33042.391964979353</v>
      </c>
      <c r="AA81">
        <v>70</v>
      </c>
      <c r="AB81">
        <f t="shared" si="11"/>
        <v>5.833333333333333</v>
      </c>
    </row>
    <row r="82" spans="2:28" ht="11.7" customHeight="1" x14ac:dyDescent="0.25">
      <c r="B82">
        <f t="shared" si="9"/>
        <v>5.916666666666667</v>
      </c>
      <c r="C82">
        <v>71</v>
      </c>
      <c r="D82" t="str">
        <f>IF(J850=1,F67+1,"")</f>
        <v/>
      </c>
      <c r="E82" t="str">
        <f t="shared" si="8"/>
        <v/>
      </c>
      <c r="F82" t="str">
        <f>VLOOKUP('Mortgage 2 Variables'!D$18,'Mortgage 2 Variables'!B$8:C$19,2)</f>
        <v>Sep</v>
      </c>
      <c r="G82">
        <f>IF(ISBLANK('Mortgage 2 Monthly Table'!G82),IF(OR(J82=Q82,ISTEXT(W81),ISTEXT('Mortgage 2 Info Calcs'!$K$4)),0,IF(('Mortgage 2 Info Calcs'!F$7*12)&gt;C81,G81,IF(C81='Mortgage 2 Info Calcs'!F$7*12,'Mortgage 2 Info Calcs'!F$8,G81))),'Mortgage 2 Monthly Table'!G82)</f>
        <v>0.06</v>
      </c>
      <c r="H82">
        <f>((PMT(G82/'Mortgage 2 Variables'!E$43,('Mortgage 2 Info Calcs'!F$9*'Mortgage 2 Variables'!E$43)-C81,-J82,0)))</f>
        <v>644.30140148550743</v>
      </c>
      <c r="I82">
        <f>IF(OR(ISERROR(((IPMT(G82/'Mortgage 2 Variables'!E$43,1,'Mortgage 2 Info Calcs'!F$9*'Mortgage 2 Variables'!E$43,-J82+Q82+'Mortgage 2 Info Calcs'!F$24,IF('Mortgage 2 Info Calcs'!F$5="Interest Only",-J82+Q82+'Mortgage 2 Info Calcs'!F$24,0))))),(((IPMT(G82/'Mortgage 2 Variables'!E$43,1,'Mortgage 2 Info Calcs'!F$9*'Mortgage 2 Variables'!E$43,-J$12,-J$12)))=0)),0,((IPMT(G82/'Mortgage 2 Variables'!E$43,1,'Mortgage 2 Info Calcs'!F$9*'Mortgage 2 Variables'!E$43,-J82+Q82+'Mortgage 2 Info Calcs'!F$24,IF('Mortgage 2 Info Calcs'!F$5="Interest Only",-J82+Q82+'Mortgage 2 Info Calcs'!F$24,0)))))</f>
        <v>439.70646930496804</v>
      </c>
      <c r="J82">
        <f>IF(W81&gt;0,IF(ISTEXT('Mortgage 2 Info Calcs'!K$4),"0",IF(ISTEXT(W81),W81,W81+(IF(ISTEXT(K82),0,K82)))),0)</f>
        <v>87941.29386099361</v>
      </c>
      <c r="K82">
        <f>IF(ISBLANK('Mortgage 2 Monthly Table'!L82),0,'Mortgage 2 Monthly Table'!L82)</f>
        <v>0</v>
      </c>
      <c r="L82">
        <f>IF(ISBLANK('Mortgage 2 Monthly Table'!N82),IF('Mortgage 2 Info Calcs'!F$13="Calculated",IF('Mortgage 2 Info Calcs'!F$22="Keep Same",IF('Mortgage 2 Info Calcs'!F$5="Interest Only",IF(OR(I82&gt;L81,J82=""),I82,IF(J82&lt;L81,IF(J82&lt;L81,J82+I82,IF(L81+M81&gt;J82,L81+I82,L81)),IF(L81+M81&gt;J82,L81+I82,L81))),IF(H82&gt;L81,H82,IF(J82&gt;L81,IF(L81+M81&gt;J82,L81+I82,L81),J82+S82))),IF('Mortgage 2 Info Calcs'!F$5="Interest Only",'Mortgage 2 Monthly calcs'!I82,'Mortgage 2 Monthly calcs'!H82)),'Mortgage 2 Monthly calcs'!L81),'Mortgage 2 Monthly Table'!N82)</f>
        <v>644.30140148550856</v>
      </c>
      <c r="M82">
        <f>IF(ISBLANK('Mortgage 2 Monthly Table'!P82),IF(N81&gt;J82,IF(J82&gt;L81,J82-L81,0),IF(OR(OR(W81&lt;0,ISTEXT(W81)),ISTEXT('Mortgage 2 Info Calcs'!$K$4)),"",'Mortgage 2 Info Calcs'!F$21)),'Mortgage 2 Monthly Table'!P82)</f>
        <v>0</v>
      </c>
      <c r="N82">
        <f t="shared" si="10"/>
        <v>644.30140148550856</v>
      </c>
      <c r="O82">
        <f>IF(OR(OR(W81&lt;0,ISTEXT(W81)),ISTEXT('Mortgage 2 Info Calcs'!$K$4)),"",(O81+M82))</f>
        <v>0</v>
      </c>
      <c r="P82">
        <f>IF(ISBLANK('Mortgage 2 Monthly Table'!T82),IF(ISTEXT(J82),0,IF(OR(W81&lt;Q81,AND(W81&lt;0,NOT(ISTEXT(W81))),ISTEXT('Mortgage 2 Info Calcs'!$K$4)),IF(-W81&gt;P81,-W81,W81-Q81),IF(J82="",0,'Mortgage 2 Info Calcs'!F$26))),'Mortgage 2 Monthly Table'!T82)</f>
        <v>0</v>
      </c>
      <c r="Q82">
        <f>IF(OR(OR(W81&lt;0,ISTEXT(W81)),ISTEXT('Mortgage 2 Info Calcs'!$K$4)),"",IF(O82&lt;0,Q81,(Q81+P82)))</f>
        <v>0</v>
      </c>
      <c r="R82">
        <f>IF(OR(ISERROR(L82-S82),ISTEXT('Mortgage 2 Info Calcs'!$K$4)),"",L82-S82+M82)</f>
        <v>204.59493218054052</v>
      </c>
      <c r="S82">
        <f>IF(OR(IF(ISERROR(ROUND((J82-Q82-'Mortgage 2 Info Calcs'!F$24)*(G82/12),2)),0,(J82-O82-Q82-'Mortgage 2 Info Calcs'!F$24)*(G82/12)),,,ISTEXT('Mortgage 2 Info Calcs'!K$4)),IF(((J82-Q82-'Mortgage 2 Info Calcs'!F$24)*(G82/12))&gt;0,((J82-Q82-'Mortgage 2 Info Calcs'!F$24)*(G82/12)),0),0)</f>
        <v>439.70646930496804</v>
      </c>
      <c r="T82">
        <f>IF(OR(ISERROR(SUM(R$12:R82)),(ISTEXT(T81)),(T81=(SUM(R$12:R82)))),"",SUM(R$12:R82))</f>
        <v>12263.301071186805</v>
      </c>
      <c r="U82">
        <f>SUM(S$12:S82)</f>
        <v>33482.098434284322</v>
      </c>
      <c r="V82">
        <f>IF(OR(J82=Q82,ISTEXT(W81),ISTEXT('Mortgage 2 Info Calcs'!$F$17)),"",IF(('Mortgage 2 Info Calcs'!F$18*12)&gt;C81+1,IF(C81='Mortgage 2 Info Calcs'!F$18*12,0,'Mortgage 2 Info Calcs'!F$19+W82*('Mortgage 2 Info Calcs'!F$17)),'Mortgage 2 Info Calcs'!F$189))</f>
        <v>0</v>
      </c>
      <c r="W82">
        <f>IF(OR(ISERROR(J82-R82-M82),IF(ISERROR((J82-R82-M82)=0),"True",(J82-R82-M82)=0),ISTEXT('Mortgage 2 Info Calcs'!$K$4)),"",IF((J82&gt;(L82+M82)),(FV((G82/'Mortgage 2 Variables'!E$43),1,(L82+M82),-J82+Q82+'Mortgage 2 Info Calcs'!F$24,0))+Q82+'Mortgage 2 Info Calcs'!F$24+IF(I82&gt;0,0,-I82),""))</f>
        <v>87736.698928813072</v>
      </c>
      <c r="X82">
        <f>IF((FV(IF(G82=0,'Mortgage 2 Info Calcs'!F$8,G82)/12,1,PMT(IF(G82=0,'Mortgage 2 Info Calcs'!F$8,G82)/12,('Mortgage 2 Info Calcs'!F$9*12)-C81,-X81,0),-X81,0))&gt;0,(FV(IF(G82=0,'Mortgage 2 Info Calcs'!F$8,G82)/12,1,PMT(IF(G82=0,'Mortgage 2 Info Calcs'!F$8,G82)/12,('Mortgage 2 Info Calcs'!F$9*12)-C81,-X81,0),-X81,0)),0)</f>
        <v>87736.698928813072</v>
      </c>
      <c r="Y82">
        <f>IF(X82&lt;=0,0,(IPMT(IF(G82=0,'Mortgage 2 Info Calcs'!F$8,G82)/12,1,('Mortgage 2 Info Calcs'!F$9*12)-C81,-X81,0)))</f>
        <v>439.70646930496804</v>
      </c>
      <c r="Z82">
        <f>IF(C82&lt;('Mortgage 2 Info Calcs'!F$9*12),SUM(Y$12:Y82),0)</f>
        <v>33482.098434284322</v>
      </c>
      <c r="AA82">
        <v>71</v>
      </c>
      <c r="AB82">
        <f t="shared" si="11"/>
        <v>5.916666666666667</v>
      </c>
    </row>
    <row r="83" spans="2:28" ht="11.7" customHeight="1" x14ac:dyDescent="0.25">
      <c r="B83">
        <f t="shared" si="9"/>
        <v>6</v>
      </c>
      <c r="C83">
        <v>72</v>
      </c>
      <c r="D83">
        <f>D71+1</f>
        <v>6</v>
      </c>
      <c r="E83" t="str">
        <f t="shared" si="8"/>
        <v/>
      </c>
      <c r="F83" t="str">
        <f>VLOOKUP('Mortgage 2 Variables'!D$19,'Mortgage 2 Variables'!B$8:C$19,2)</f>
        <v>Oct</v>
      </c>
      <c r="G83">
        <f>IF(ISBLANK('Mortgage 2 Monthly Table'!G83),IF(OR(J83=Q83,ISTEXT(W82),ISTEXT('Mortgage 2 Info Calcs'!$K$4)),0,IF(('Mortgage 2 Info Calcs'!F$7*12)&gt;C82,G82,IF(C82='Mortgage 2 Info Calcs'!F$7*12,'Mortgage 2 Info Calcs'!F$8,G82))),'Mortgage 2 Monthly Table'!G83)</f>
        <v>0.06</v>
      </c>
      <c r="H83">
        <f>((PMT(G83/'Mortgage 2 Variables'!E$43,('Mortgage 2 Info Calcs'!F$9*'Mortgage 2 Variables'!E$43)-C82,-J83,0)))</f>
        <v>644.30140148550743</v>
      </c>
      <c r="I83">
        <f>IF(OR(ISERROR(((IPMT(G83/'Mortgage 2 Variables'!E$43,1,'Mortgage 2 Info Calcs'!F$9*'Mortgage 2 Variables'!E$43,-J83+Q83+'Mortgage 2 Info Calcs'!F$24,IF('Mortgage 2 Info Calcs'!F$5="Interest Only",-J83+Q83+'Mortgage 2 Info Calcs'!F$24,0))))),(((IPMT(G83/'Mortgage 2 Variables'!E$43,1,'Mortgage 2 Info Calcs'!F$9*'Mortgage 2 Variables'!E$43,-J$12,-J$12)))=0)),0,((IPMT(G83/'Mortgage 2 Variables'!E$43,1,'Mortgage 2 Info Calcs'!F$9*'Mortgage 2 Variables'!E$43,-J83+Q83+'Mortgage 2 Info Calcs'!F$24,IF('Mortgage 2 Info Calcs'!F$5="Interest Only",-J83+Q83+'Mortgage 2 Info Calcs'!F$24,0)))))</f>
        <v>438.68349464406538</v>
      </c>
      <c r="J83">
        <f>IF(W82&gt;0,IF(ISTEXT('Mortgage 2 Info Calcs'!K$4),"0",IF(ISTEXT(W82),W82,W82+(IF(ISTEXT(K83),0,K83)))),0)</f>
        <v>87736.698928813072</v>
      </c>
      <c r="K83">
        <f>IF(ISBLANK('Mortgage 2 Monthly Table'!L83),0,'Mortgage 2 Monthly Table'!L83)</f>
        <v>0</v>
      </c>
      <c r="L83">
        <f>IF(ISBLANK('Mortgage 2 Monthly Table'!N83),IF('Mortgage 2 Info Calcs'!F$13="Calculated",IF('Mortgage 2 Info Calcs'!F$22="Keep Same",IF('Mortgage 2 Info Calcs'!F$5="Interest Only",IF(OR(I83&gt;L82,J83=""),I83,IF(J83&lt;L82,IF(J83&lt;L82,J83+I83,IF(L82+M82&gt;J83,L82+I83,L82)),IF(L82+M82&gt;J83,L82+I83,L82))),IF(H83&gt;L82,H83,IF(J83&gt;L82,IF(L82+M82&gt;J83,L82+I83,L82),J83+S83))),IF('Mortgage 2 Info Calcs'!F$5="Interest Only",'Mortgage 2 Monthly calcs'!I83,'Mortgage 2 Monthly calcs'!H83)),'Mortgage 2 Monthly calcs'!L82),'Mortgage 2 Monthly Table'!N83)</f>
        <v>644.30140148550856</v>
      </c>
      <c r="M83">
        <f>IF(ISBLANK('Mortgage 2 Monthly Table'!P83),IF(N82&gt;J83,IF(J83&gt;L82,J83-L82,0),IF(OR(OR(W82&lt;0,ISTEXT(W82)),ISTEXT('Mortgage 2 Info Calcs'!$K$4)),"",'Mortgage 2 Info Calcs'!F$21)),'Mortgage 2 Monthly Table'!P83)</f>
        <v>0</v>
      </c>
      <c r="N83">
        <f t="shared" si="10"/>
        <v>644.30140148550856</v>
      </c>
      <c r="O83">
        <f>IF(OR(OR(W82&lt;0,ISTEXT(W82)),ISTEXT('Mortgage 2 Info Calcs'!$K$4)),"",(O82+M83))</f>
        <v>0</v>
      </c>
      <c r="P83">
        <f>IF(ISBLANK('Mortgage 2 Monthly Table'!T83),IF(ISTEXT(J83),0,IF(OR(W82&lt;Q82,AND(W82&lt;0,NOT(ISTEXT(W82))),ISTEXT('Mortgage 2 Info Calcs'!$K$4)),IF(-W82&gt;P82,-W82,W82-Q82),IF(J83="",0,'Mortgage 2 Info Calcs'!F$26))),'Mortgage 2 Monthly Table'!T83)</f>
        <v>0</v>
      </c>
      <c r="Q83">
        <f>IF(OR(OR(W82&lt;0,ISTEXT(W82)),ISTEXT('Mortgage 2 Info Calcs'!$K$4)),"",IF(O83&lt;0,Q82,(Q82+P83)))</f>
        <v>0</v>
      </c>
      <c r="R83">
        <f>IF(OR(ISERROR(L83-S83),ISTEXT('Mortgage 2 Info Calcs'!$K$4)),"",L83-S83+M83)</f>
        <v>205.61790684144319</v>
      </c>
      <c r="S83">
        <f>IF(OR(IF(ISERROR(ROUND((J83-Q83-'Mortgage 2 Info Calcs'!F$24)*(G83/12),2)),0,(J83-O83-Q83-'Mortgage 2 Info Calcs'!F$24)*(G83/12)),,,ISTEXT('Mortgage 2 Info Calcs'!K$4)),IF(((J83-Q83-'Mortgage 2 Info Calcs'!F$24)*(G83/12))&gt;0,((J83-Q83-'Mortgage 2 Info Calcs'!F$24)*(G83/12)),0),0)</f>
        <v>438.68349464406538</v>
      </c>
      <c r="T83">
        <f>IF(OR(ISERROR(SUM(R$12:R83)),(ISTEXT(T82)),(T82=(SUM(R$12:R83)))),"",SUM(R$12:R83))</f>
        <v>12468.918978028249</v>
      </c>
      <c r="U83">
        <f>SUM(S$12:S83)</f>
        <v>33920.781928928387</v>
      </c>
      <c r="V83">
        <f>IF(OR(J83=Q83,ISTEXT(W82),ISTEXT('Mortgage 2 Info Calcs'!$F$17)),"",IF(('Mortgage 2 Info Calcs'!F$18*12)&gt;C82+1,IF(C82='Mortgage 2 Info Calcs'!F$18*12,0,'Mortgage 2 Info Calcs'!F$19+W83*('Mortgage 2 Info Calcs'!F$17)),'Mortgage 2 Info Calcs'!F$189))</f>
        <v>0</v>
      </c>
      <c r="W83">
        <f>IF(OR(ISERROR(J83-R83-M83),IF(ISERROR((J83-R83-M83)=0),"True",(J83-R83-M83)=0),ISTEXT('Mortgage 2 Info Calcs'!$K$4)),"",IF((J83&gt;(L83+M83)),(FV((G83/'Mortgage 2 Variables'!E$43),1,(L83+M83),-J83+Q83+'Mortgage 2 Info Calcs'!F$24,0))+Q83+'Mortgage 2 Info Calcs'!F$24+IF(I83&gt;0,0,-I83),""))</f>
        <v>87531.081021971622</v>
      </c>
      <c r="X83">
        <f>IF((FV(IF(G83=0,'Mortgage 2 Info Calcs'!F$8,G83)/12,1,PMT(IF(G83=0,'Mortgage 2 Info Calcs'!F$8,G83)/12,('Mortgage 2 Info Calcs'!F$9*12)-C82,-X82,0),-X82,0))&gt;0,(FV(IF(G83=0,'Mortgage 2 Info Calcs'!F$8,G83)/12,1,PMT(IF(G83=0,'Mortgage 2 Info Calcs'!F$8,G83)/12,('Mortgage 2 Info Calcs'!F$9*12)-C82,-X82,0),-X82,0)),0)</f>
        <v>87531.081021971622</v>
      </c>
      <c r="Y83">
        <f>IF(X83&lt;=0,0,(IPMT(IF(G83=0,'Mortgage 2 Info Calcs'!F$8,G83)/12,1,('Mortgage 2 Info Calcs'!F$9*12)-C82,-X82,0)))</f>
        <v>438.68349464406538</v>
      </c>
      <c r="Z83">
        <f>IF(C83&lt;('Mortgage 2 Info Calcs'!F$9*12),SUM(Y$12:Y83),0)</f>
        <v>33920.781928928387</v>
      </c>
      <c r="AA83">
        <v>72</v>
      </c>
      <c r="AB83">
        <f t="shared" si="11"/>
        <v>6</v>
      </c>
    </row>
    <row r="84" spans="2:28" ht="11.7" customHeight="1" x14ac:dyDescent="0.25">
      <c r="B84">
        <f t="shared" si="9"/>
        <v>6.083333333333333</v>
      </c>
      <c r="C84">
        <v>73</v>
      </c>
      <c r="E84" t="str">
        <f t="shared" si="8"/>
        <v/>
      </c>
      <c r="F84" t="str">
        <f>VLOOKUP('Mortgage 2 Variables'!D$8,'Mortgage 2 Variables'!B$8:C$19,2)</f>
        <v>Nov</v>
      </c>
      <c r="G84">
        <f>IF(ISBLANK('Mortgage 2 Monthly Table'!G84),IF(OR(J84=Q84,ISTEXT(W83),ISTEXT('Mortgage 2 Info Calcs'!$K$4)),0,IF(('Mortgage 2 Info Calcs'!F$7*12)&gt;C83,G83,IF(C83='Mortgage 2 Info Calcs'!F$7*12,'Mortgage 2 Info Calcs'!F$8,G83))),'Mortgage 2 Monthly Table'!G84)</f>
        <v>0.06</v>
      </c>
      <c r="H84">
        <f>((PMT(G84/'Mortgage 2 Variables'!E$43,('Mortgage 2 Info Calcs'!F$9*'Mortgage 2 Variables'!E$43)-C83,-J84,0)))</f>
        <v>644.30140148550743</v>
      </c>
      <c r="I84">
        <f>IF(OR(ISERROR(((IPMT(G84/'Mortgage 2 Variables'!E$43,1,'Mortgage 2 Info Calcs'!F$9*'Mortgage 2 Variables'!E$43,-J84+Q84+'Mortgage 2 Info Calcs'!F$24,IF('Mortgage 2 Info Calcs'!F$5="Interest Only",-J84+Q84+'Mortgage 2 Info Calcs'!F$24,0))))),(((IPMT(G84/'Mortgage 2 Variables'!E$43,1,'Mortgage 2 Info Calcs'!F$9*'Mortgage 2 Variables'!E$43,-J$12,-J$12)))=0)),0,((IPMT(G84/'Mortgage 2 Variables'!E$43,1,'Mortgage 2 Info Calcs'!F$9*'Mortgage 2 Variables'!E$43,-J84+Q84+'Mortgage 2 Info Calcs'!F$24,IF('Mortgage 2 Info Calcs'!F$5="Interest Only",-J84+Q84+'Mortgage 2 Info Calcs'!F$24,0)))))</f>
        <v>437.65540510985812</v>
      </c>
      <c r="J84">
        <f>IF(W83&gt;0,IF(ISTEXT('Mortgage 2 Info Calcs'!K$4),"0",IF(ISTEXT(W83),W83,W83+(IF(ISTEXT(K84),0,K84)))),0)</f>
        <v>87531.081021971622</v>
      </c>
      <c r="K84">
        <f>IF(ISBLANK('Mortgage 2 Monthly Table'!L84),0,'Mortgage 2 Monthly Table'!L84)</f>
        <v>0</v>
      </c>
      <c r="L84">
        <f>IF(ISBLANK('Mortgage 2 Monthly Table'!N84),IF('Mortgage 2 Info Calcs'!F$13="Calculated",IF('Mortgage 2 Info Calcs'!F$22="Keep Same",IF('Mortgage 2 Info Calcs'!F$5="Interest Only",IF(OR(I84&gt;L83,J84=""),I84,IF(J84&lt;L83,IF(J84&lt;L83,J84+I84,IF(L83+M83&gt;J84,L83+I84,L83)),IF(L83+M83&gt;J84,L83+I84,L83))),IF(H84&gt;L83,H84,IF(J84&gt;L83,IF(L83+M83&gt;J84,L83+I84,L83),J84+S84))),IF('Mortgage 2 Info Calcs'!F$5="Interest Only",'Mortgage 2 Monthly calcs'!I84,'Mortgage 2 Monthly calcs'!H84)),'Mortgage 2 Monthly calcs'!L83),'Mortgage 2 Monthly Table'!N84)</f>
        <v>644.30140148550856</v>
      </c>
      <c r="M84">
        <f>IF(ISBLANK('Mortgage 2 Monthly Table'!P84),IF(N83&gt;J84,IF(J84&gt;L83,J84-L83,0),IF(OR(OR(W83&lt;0,ISTEXT(W83)),ISTEXT('Mortgage 2 Info Calcs'!$K$4)),"",'Mortgage 2 Info Calcs'!F$21)),'Mortgage 2 Monthly Table'!P84)</f>
        <v>0</v>
      </c>
      <c r="N84">
        <f t="shared" si="10"/>
        <v>644.30140148550856</v>
      </c>
      <c r="O84">
        <f>IF(OR(OR(W83&lt;0,ISTEXT(W83)),ISTEXT('Mortgage 2 Info Calcs'!$K$4)),"",(O83+M84))</f>
        <v>0</v>
      </c>
      <c r="P84">
        <f>IF(ISBLANK('Mortgage 2 Monthly Table'!T84),IF(ISTEXT(J84),0,IF(OR(W83&lt;Q83,AND(W83&lt;0,NOT(ISTEXT(W83))),ISTEXT('Mortgage 2 Info Calcs'!$K$4)),IF(-W83&gt;P83,-W83,W83-Q83),IF(J84="",0,'Mortgage 2 Info Calcs'!F$26))),'Mortgage 2 Monthly Table'!T84)</f>
        <v>0</v>
      </c>
      <c r="Q84">
        <f>IF(OR(OR(W83&lt;0,ISTEXT(W83)),ISTEXT('Mortgage 2 Info Calcs'!$K$4)),"",IF(O84&lt;0,Q83,(Q83+P84)))</f>
        <v>0</v>
      </c>
      <c r="R84">
        <f>IF(OR(ISERROR(L84-S84),ISTEXT('Mortgage 2 Info Calcs'!$K$4)),"",L84-S84+M84)</f>
        <v>206.64599637565044</v>
      </c>
      <c r="S84">
        <f>IF(OR(IF(ISERROR(ROUND((J84-Q84-'Mortgage 2 Info Calcs'!F$24)*(G84/12),2)),0,(J84-O84-Q84-'Mortgage 2 Info Calcs'!F$24)*(G84/12)),,,ISTEXT('Mortgage 2 Info Calcs'!K$4)),IF(((J84-Q84-'Mortgage 2 Info Calcs'!F$24)*(G84/12))&gt;0,((J84-Q84-'Mortgage 2 Info Calcs'!F$24)*(G84/12)),0),0)</f>
        <v>437.65540510985812</v>
      </c>
      <c r="T84">
        <f>IF(OR(ISERROR(SUM(R$12:R84)),(ISTEXT(T83)),(T83=(SUM(R$12:R84)))),"",SUM(R$12:R84))</f>
        <v>12675.564974403898</v>
      </c>
      <c r="U84">
        <f>SUM(S$12:S84)</f>
        <v>34358.437334038244</v>
      </c>
      <c r="V84">
        <f>IF(OR(J84=Q84,ISTEXT(W83),ISTEXT('Mortgage 2 Info Calcs'!$F$17)),"",IF(('Mortgage 2 Info Calcs'!F$18*12)&gt;C83+1,IF(C83='Mortgage 2 Info Calcs'!F$18*12,0,'Mortgage 2 Info Calcs'!F$19+W84*('Mortgage 2 Info Calcs'!F$17)),'Mortgage 2 Info Calcs'!F$189))</f>
        <v>0</v>
      </c>
      <c r="W84">
        <f>IF(OR(ISERROR(J84-R84-M84),IF(ISERROR((J84-R84-M84)=0),"True",(J84-R84-M84)=0),ISTEXT('Mortgage 2 Info Calcs'!$K$4)),"",IF((J84&gt;(L84+M84)),(FV((G84/'Mortgage 2 Variables'!E$43),1,(L84+M84),-J84+Q84+'Mortgage 2 Info Calcs'!F$24,0))+Q84+'Mortgage 2 Info Calcs'!F$24+IF(I84&gt;0,0,-I84),""))</f>
        <v>87324.435025595973</v>
      </c>
      <c r="X84">
        <f>IF((FV(IF(G84=0,'Mortgage 2 Info Calcs'!F$8,G84)/12,1,PMT(IF(G84=0,'Mortgage 2 Info Calcs'!F$8,G84)/12,('Mortgage 2 Info Calcs'!F$9*12)-C83,-X83,0),-X83,0))&gt;0,(FV(IF(G84=0,'Mortgage 2 Info Calcs'!F$8,G84)/12,1,PMT(IF(G84=0,'Mortgage 2 Info Calcs'!F$8,G84)/12,('Mortgage 2 Info Calcs'!F$9*12)-C83,-X83,0),-X83,0)),0)</f>
        <v>87324.435025595973</v>
      </c>
      <c r="Y84">
        <f>IF(X84&lt;=0,0,(IPMT(IF(G84=0,'Mortgage 2 Info Calcs'!F$8,G84)/12,1,('Mortgage 2 Info Calcs'!F$9*12)-C83,-X83,0)))</f>
        <v>437.65540510985812</v>
      </c>
      <c r="Z84">
        <f>IF(C84&lt;('Mortgage 2 Info Calcs'!F$9*12),SUM(Y$12:Y84),0)</f>
        <v>34358.437334038244</v>
      </c>
      <c r="AA84">
        <v>73</v>
      </c>
      <c r="AB84">
        <f t="shared" si="11"/>
        <v>6.083333333333333</v>
      </c>
    </row>
    <row r="85" spans="2:28" ht="11.7" customHeight="1" x14ac:dyDescent="0.25">
      <c r="B85">
        <f t="shared" si="9"/>
        <v>6.166666666666667</v>
      </c>
      <c r="C85">
        <v>74</v>
      </c>
      <c r="E85" t="str">
        <f t="shared" si="8"/>
        <v/>
      </c>
      <c r="F85" t="str">
        <f>VLOOKUP('Mortgage 2 Variables'!D$9,'Mortgage 2 Variables'!B$8:C$19,2)</f>
        <v>Dec</v>
      </c>
      <c r="G85">
        <f>IF(ISBLANK('Mortgage 2 Monthly Table'!G85),IF(OR(J85=Q85,ISTEXT(W84),ISTEXT('Mortgage 2 Info Calcs'!$K$4)),0,IF(('Mortgage 2 Info Calcs'!F$7*12)&gt;C84,G84,IF(C84='Mortgage 2 Info Calcs'!F$7*12,'Mortgage 2 Info Calcs'!F$8,G84))),'Mortgage 2 Monthly Table'!G85)</f>
        <v>0.06</v>
      </c>
      <c r="H85">
        <f>((PMT(G85/'Mortgage 2 Variables'!E$43,('Mortgage 2 Info Calcs'!F$9*'Mortgage 2 Variables'!E$43)-C84,-J85,0)))</f>
        <v>644.30140148550731</v>
      </c>
      <c r="I85">
        <f>IF(OR(ISERROR(((IPMT(G85/'Mortgage 2 Variables'!E$43,1,'Mortgage 2 Info Calcs'!F$9*'Mortgage 2 Variables'!E$43,-J85+Q85+'Mortgage 2 Info Calcs'!F$24,IF('Mortgage 2 Info Calcs'!F$5="Interest Only",-J85+Q85+'Mortgage 2 Info Calcs'!F$24,0))))),(((IPMT(G85/'Mortgage 2 Variables'!E$43,1,'Mortgage 2 Info Calcs'!F$9*'Mortgage 2 Variables'!E$43,-J$12,-J$12)))=0)),0,((IPMT(G85/'Mortgage 2 Variables'!E$43,1,'Mortgage 2 Info Calcs'!F$9*'Mortgage 2 Variables'!E$43,-J85+Q85+'Mortgage 2 Info Calcs'!F$24,IF('Mortgage 2 Info Calcs'!F$5="Interest Only",-J85+Q85+'Mortgage 2 Info Calcs'!F$24,0)))))</f>
        <v>436.62217512797986</v>
      </c>
      <c r="J85">
        <f>IF(W84&gt;0,IF(ISTEXT('Mortgage 2 Info Calcs'!K$4),"0",IF(ISTEXT(W84),W84,W84+(IF(ISTEXT(K85),0,K85)))),0)</f>
        <v>87324.435025595973</v>
      </c>
      <c r="K85">
        <f>IF(ISBLANK('Mortgage 2 Monthly Table'!L85),0,'Mortgage 2 Monthly Table'!L85)</f>
        <v>0</v>
      </c>
      <c r="L85">
        <f>IF(ISBLANK('Mortgage 2 Monthly Table'!N85),IF('Mortgage 2 Info Calcs'!F$13="Calculated",IF('Mortgage 2 Info Calcs'!F$22="Keep Same",IF('Mortgage 2 Info Calcs'!F$5="Interest Only",IF(OR(I85&gt;L84,J85=""),I85,IF(J85&lt;L84,IF(J85&lt;L84,J85+I85,IF(L84+M84&gt;J85,L84+I85,L84)),IF(L84+M84&gt;J85,L84+I85,L84))),IF(H85&gt;L84,H85,IF(J85&gt;L84,IF(L84+M84&gt;J85,L84+I85,L84),J85+S85))),IF('Mortgage 2 Info Calcs'!F$5="Interest Only",'Mortgage 2 Monthly calcs'!I85,'Mortgage 2 Monthly calcs'!H85)),'Mortgage 2 Monthly calcs'!L84),'Mortgage 2 Monthly Table'!N85)</f>
        <v>644.30140148550856</v>
      </c>
      <c r="M85">
        <f>IF(ISBLANK('Mortgage 2 Monthly Table'!P85),IF(N84&gt;J85,IF(J85&gt;L84,J85-L84,0),IF(OR(OR(W84&lt;0,ISTEXT(W84)),ISTEXT('Mortgage 2 Info Calcs'!$K$4)),"",'Mortgage 2 Info Calcs'!F$21)),'Mortgage 2 Monthly Table'!P85)</f>
        <v>0</v>
      </c>
      <c r="N85">
        <f t="shared" si="10"/>
        <v>644.30140148550856</v>
      </c>
      <c r="O85">
        <f>IF(OR(OR(W84&lt;0,ISTEXT(W84)),ISTEXT('Mortgage 2 Info Calcs'!$K$4)),"",(O84+M85))</f>
        <v>0</v>
      </c>
      <c r="P85">
        <f>IF(ISBLANK('Mortgage 2 Monthly Table'!T85),IF(ISTEXT(J85),0,IF(OR(W84&lt;Q84,AND(W84&lt;0,NOT(ISTEXT(W84))),ISTEXT('Mortgage 2 Info Calcs'!$K$4)),IF(-W84&gt;P84,-W84,W84-Q84),IF(J85="",0,'Mortgage 2 Info Calcs'!F$26))),'Mortgage 2 Monthly Table'!T85)</f>
        <v>0</v>
      </c>
      <c r="Q85">
        <f>IF(OR(OR(W84&lt;0,ISTEXT(W84)),ISTEXT('Mortgage 2 Info Calcs'!$K$4)),"",IF(O85&lt;0,Q84,(Q84+P85)))</f>
        <v>0</v>
      </c>
      <c r="R85">
        <f>IF(OR(ISERROR(L85-S85),ISTEXT('Mortgage 2 Info Calcs'!$K$4)),"",L85-S85+M85)</f>
        <v>207.67922635752871</v>
      </c>
      <c r="S85">
        <f>IF(OR(IF(ISERROR(ROUND((J85-Q85-'Mortgage 2 Info Calcs'!F$24)*(G85/12),2)),0,(J85-O85-Q85-'Mortgage 2 Info Calcs'!F$24)*(G85/12)),,,ISTEXT('Mortgage 2 Info Calcs'!K$4)),IF(((J85-Q85-'Mortgage 2 Info Calcs'!F$24)*(G85/12))&gt;0,((J85-Q85-'Mortgage 2 Info Calcs'!F$24)*(G85/12)),0),0)</f>
        <v>436.62217512797986</v>
      </c>
      <c r="T85">
        <f>IF(OR(ISERROR(SUM(R$12:R85)),(ISTEXT(T84)),(T84=(SUM(R$12:R85)))),"",SUM(R$12:R85))</f>
        <v>12883.244200761426</v>
      </c>
      <c r="U85">
        <f>SUM(S$12:S85)</f>
        <v>34795.059509166225</v>
      </c>
      <c r="V85">
        <f>IF(OR(J85=Q85,ISTEXT(W84),ISTEXT('Mortgage 2 Info Calcs'!$F$17)),"",IF(('Mortgage 2 Info Calcs'!F$18*12)&gt;C84+1,IF(C84='Mortgage 2 Info Calcs'!F$18*12,0,'Mortgage 2 Info Calcs'!F$19+W85*('Mortgage 2 Info Calcs'!F$17)),'Mortgage 2 Info Calcs'!F$189))</f>
        <v>0</v>
      </c>
      <c r="W85">
        <f>IF(OR(ISERROR(J85-R85-M85),IF(ISERROR((J85-R85-M85)=0),"True",(J85-R85-M85)=0),ISTEXT('Mortgage 2 Info Calcs'!$K$4)),"",IF((J85&gt;(L85+M85)),(FV((G85/'Mortgage 2 Variables'!E$43),1,(L85+M85),-J85+Q85+'Mortgage 2 Info Calcs'!F$24,0))+Q85+'Mortgage 2 Info Calcs'!F$24+IF(I85&gt;0,0,-I85),""))</f>
        <v>87116.755799238439</v>
      </c>
      <c r="X85">
        <f>IF((FV(IF(G85=0,'Mortgage 2 Info Calcs'!F$8,G85)/12,1,PMT(IF(G85=0,'Mortgage 2 Info Calcs'!F$8,G85)/12,('Mortgage 2 Info Calcs'!F$9*12)-C84,-X84,0),-X84,0))&gt;0,(FV(IF(G85=0,'Mortgage 2 Info Calcs'!F$8,G85)/12,1,PMT(IF(G85=0,'Mortgage 2 Info Calcs'!F$8,G85)/12,('Mortgage 2 Info Calcs'!F$9*12)-C84,-X84,0),-X84,0)),0)</f>
        <v>87116.755799238439</v>
      </c>
      <c r="Y85">
        <f>IF(X85&lt;=0,0,(IPMT(IF(G85=0,'Mortgage 2 Info Calcs'!F$8,G85)/12,1,('Mortgage 2 Info Calcs'!F$9*12)-C84,-X84,0)))</f>
        <v>436.62217512797986</v>
      </c>
      <c r="Z85">
        <f>IF(C85&lt;('Mortgage 2 Info Calcs'!F$9*12),SUM(Y$12:Y85),0)</f>
        <v>34795.059509166225</v>
      </c>
      <c r="AA85">
        <v>74</v>
      </c>
      <c r="AB85">
        <f t="shared" si="11"/>
        <v>6.166666666666667</v>
      </c>
    </row>
    <row r="86" spans="2:28" ht="11.7" customHeight="1" x14ac:dyDescent="0.25">
      <c r="B86">
        <f t="shared" si="9"/>
        <v>6.25</v>
      </c>
      <c r="C86">
        <v>75</v>
      </c>
      <c r="E86">
        <f t="shared" si="8"/>
        <v>2016</v>
      </c>
      <c r="F86" t="str">
        <f>VLOOKUP('Mortgage 2 Variables'!D$10,'Mortgage 2 Variables'!B$8:C$19,2)</f>
        <v>Jan</v>
      </c>
      <c r="G86">
        <f>IF(ISBLANK('Mortgage 2 Monthly Table'!G86),IF(OR(J86=Q86,ISTEXT(W85),ISTEXT('Mortgage 2 Info Calcs'!$K$4)),0,IF(('Mortgage 2 Info Calcs'!F$7*12)&gt;C85,G85,IF(C85='Mortgage 2 Info Calcs'!F$7*12,'Mortgage 2 Info Calcs'!F$8,G85))),'Mortgage 2 Monthly Table'!G86)</f>
        <v>0.06</v>
      </c>
      <c r="H86">
        <f>((PMT(G86/'Mortgage 2 Variables'!E$43,('Mortgage 2 Info Calcs'!F$9*'Mortgage 2 Variables'!E$43)-C85,-J86,0)))</f>
        <v>644.3014014855072</v>
      </c>
      <c r="I86">
        <f>IF(OR(ISERROR(((IPMT(G86/'Mortgage 2 Variables'!E$43,1,'Mortgage 2 Info Calcs'!F$9*'Mortgage 2 Variables'!E$43,-J86+Q86+'Mortgage 2 Info Calcs'!F$24,IF('Mortgage 2 Info Calcs'!F$5="Interest Only",-J86+Q86+'Mortgage 2 Info Calcs'!F$24,0))))),(((IPMT(G86/'Mortgage 2 Variables'!E$43,1,'Mortgage 2 Info Calcs'!F$9*'Mortgage 2 Variables'!E$43,-J$12,-J$12)))=0)),0,((IPMT(G86/'Mortgage 2 Variables'!E$43,1,'Mortgage 2 Info Calcs'!F$9*'Mortgage 2 Variables'!E$43,-J86+Q86+'Mortgage 2 Info Calcs'!F$24,IF('Mortgage 2 Info Calcs'!F$5="Interest Only",-J86+Q86+'Mortgage 2 Info Calcs'!F$24,0)))))</f>
        <v>435.58377899619222</v>
      </c>
      <c r="J86">
        <f>IF(W85&gt;0,IF(ISTEXT('Mortgage 2 Info Calcs'!K$4),"0",IF(ISTEXT(W85),W85,W85+(IF(ISTEXT(K86),0,K86)))),0)</f>
        <v>87116.755799238439</v>
      </c>
      <c r="K86">
        <f>IF(ISBLANK('Mortgage 2 Monthly Table'!L86),0,'Mortgage 2 Monthly Table'!L86)</f>
        <v>0</v>
      </c>
      <c r="L86">
        <f>IF(ISBLANK('Mortgage 2 Monthly Table'!N86),IF('Mortgage 2 Info Calcs'!F$13="Calculated",IF('Mortgage 2 Info Calcs'!F$22="Keep Same",IF('Mortgage 2 Info Calcs'!F$5="Interest Only",IF(OR(I86&gt;L85,J86=""),I86,IF(J86&lt;L85,IF(J86&lt;L85,J86+I86,IF(L85+M85&gt;J86,L85+I86,L85)),IF(L85+M85&gt;J86,L85+I86,L85))),IF(H86&gt;L85,H86,IF(J86&gt;L85,IF(L85+M85&gt;J86,L85+I86,L85),J86+S86))),IF('Mortgage 2 Info Calcs'!F$5="Interest Only",'Mortgage 2 Monthly calcs'!I86,'Mortgage 2 Monthly calcs'!H86)),'Mortgage 2 Monthly calcs'!L85),'Mortgage 2 Monthly Table'!N86)</f>
        <v>644.30140148550856</v>
      </c>
      <c r="M86">
        <f>IF(ISBLANK('Mortgage 2 Monthly Table'!P86),IF(N85&gt;J86,IF(J86&gt;L85,J86-L85,0),IF(OR(OR(W85&lt;0,ISTEXT(W85)),ISTEXT('Mortgage 2 Info Calcs'!$K$4)),"",'Mortgage 2 Info Calcs'!F$21)),'Mortgage 2 Monthly Table'!P86)</f>
        <v>0</v>
      </c>
      <c r="N86">
        <f t="shared" si="10"/>
        <v>644.30140148550856</v>
      </c>
      <c r="O86">
        <f>IF(OR(OR(W85&lt;0,ISTEXT(W85)),ISTEXT('Mortgage 2 Info Calcs'!$K$4)),"",(O85+M86))</f>
        <v>0</v>
      </c>
      <c r="P86">
        <f>IF(ISBLANK('Mortgage 2 Monthly Table'!T86),IF(ISTEXT(J86),0,IF(OR(W85&lt;Q85,AND(W85&lt;0,NOT(ISTEXT(W85))),ISTEXT('Mortgage 2 Info Calcs'!$K$4)),IF(-W85&gt;P85,-W85,W85-Q85),IF(J86="",0,'Mortgage 2 Info Calcs'!F$26))),'Mortgage 2 Monthly Table'!T86)</f>
        <v>0</v>
      </c>
      <c r="Q86">
        <f>IF(OR(OR(W85&lt;0,ISTEXT(W85)),ISTEXT('Mortgage 2 Info Calcs'!$K$4)),"",IF(O86&lt;0,Q85,(Q85+P86)))</f>
        <v>0</v>
      </c>
      <c r="R86">
        <f>IF(OR(ISERROR(L86-S86),ISTEXT('Mortgage 2 Info Calcs'!$K$4)),"",L86-S86+M86)</f>
        <v>208.71762248931634</v>
      </c>
      <c r="S86">
        <f>IF(OR(IF(ISERROR(ROUND((J86-Q86-'Mortgage 2 Info Calcs'!F$24)*(G86/12),2)),0,(J86-O86-Q86-'Mortgage 2 Info Calcs'!F$24)*(G86/12)),,,ISTEXT('Mortgage 2 Info Calcs'!K$4)),IF(((J86-Q86-'Mortgage 2 Info Calcs'!F$24)*(G86/12))&gt;0,((J86-Q86-'Mortgage 2 Info Calcs'!F$24)*(G86/12)),0),0)</f>
        <v>435.58377899619222</v>
      </c>
      <c r="T86">
        <f>IF(OR(ISERROR(SUM(R$12:R86)),(ISTEXT(T85)),(T85=(SUM(R$12:R86)))),"",SUM(R$12:R86))</f>
        <v>13091.961823250742</v>
      </c>
      <c r="U86">
        <f>SUM(S$12:S86)</f>
        <v>35230.643288162421</v>
      </c>
      <c r="V86">
        <f>IF(OR(J86=Q86,ISTEXT(W85),ISTEXT('Mortgage 2 Info Calcs'!$F$17)),"",IF(('Mortgage 2 Info Calcs'!F$18*12)&gt;C85+1,IF(C85='Mortgage 2 Info Calcs'!F$18*12,0,'Mortgage 2 Info Calcs'!F$19+W86*('Mortgage 2 Info Calcs'!F$17)),'Mortgage 2 Info Calcs'!F$189))</f>
        <v>0</v>
      </c>
      <c r="W86">
        <f>IF(OR(ISERROR(J86-R86-M86),IF(ISERROR((J86-R86-M86)=0),"True",(J86-R86-M86)=0),ISTEXT('Mortgage 2 Info Calcs'!$K$4)),"",IF((J86&gt;(L86+M86)),(FV((G86/'Mortgage 2 Variables'!E$43),1,(L86+M86),-J86+Q86+'Mortgage 2 Info Calcs'!F$24,0))+Q86+'Mortgage 2 Info Calcs'!F$24+IF(I86&gt;0,0,-I86),""))</f>
        <v>86908.03817674912</v>
      </c>
      <c r="X86">
        <f>IF((FV(IF(G86=0,'Mortgage 2 Info Calcs'!F$8,G86)/12,1,PMT(IF(G86=0,'Mortgage 2 Info Calcs'!F$8,G86)/12,('Mortgage 2 Info Calcs'!F$9*12)-C85,-X85,0),-X85,0))&gt;0,(FV(IF(G86=0,'Mortgage 2 Info Calcs'!F$8,G86)/12,1,PMT(IF(G86=0,'Mortgage 2 Info Calcs'!F$8,G86)/12,('Mortgage 2 Info Calcs'!F$9*12)-C85,-X85,0),-X85,0)),0)</f>
        <v>86908.03817674912</v>
      </c>
      <c r="Y86">
        <f>IF(X86&lt;=0,0,(IPMT(IF(G86=0,'Mortgage 2 Info Calcs'!F$8,G86)/12,1,('Mortgage 2 Info Calcs'!F$9*12)-C85,-X85,0)))</f>
        <v>435.58377899619222</v>
      </c>
      <c r="Z86">
        <f>IF(C86&lt;('Mortgage 2 Info Calcs'!F$9*12),SUM(Y$12:Y86),0)</f>
        <v>35230.643288162421</v>
      </c>
      <c r="AA86">
        <v>75</v>
      </c>
      <c r="AB86">
        <f t="shared" si="11"/>
        <v>6.25</v>
      </c>
    </row>
    <row r="87" spans="2:28" ht="11.7" customHeight="1" x14ac:dyDescent="0.25">
      <c r="B87">
        <f t="shared" si="9"/>
        <v>6.333333333333333</v>
      </c>
      <c r="C87">
        <v>76</v>
      </c>
      <c r="E87" t="str">
        <f t="shared" si="8"/>
        <v/>
      </c>
      <c r="F87" t="str">
        <f>VLOOKUP('Mortgage 2 Variables'!D$11,'Mortgage 2 Variables'!B$8:C$19,2)</f>
        <v>Feb</v>
      </c>
      <c r="G87">
        <f>IF(ISBLANK('Mortgage 2 Monthly Table'!G87),IF(OR(J87=Q87,ISTEXT(W86),ISTEXT('Mortgage 2 Info Calcs'!$K$4)),0,IF(('Mortgage 2 Info Calcs'!F$7*12)&gt;C86,G86,IF(C86='Mortgage 2 Info Calcs'!F$7*12,'Mortgage 2 Info Calcs'!F$8,G86))),'Mortgage 2 Monthly Table'!G87)</f>
        <v>0.06</v>
      </c>
      <c r="H87">
        <f>((PMT(G87/'Mortgage 2 Variables'!E$43,('Mortgage 2 Info Calcs'!F$9*'Mortgage 2 Variables'!E$43)-C86,-J87,0)))</f>
        <v>644.3014014855072</v>
      </c>
      <c r="I87">
        <f>IF(OR(ISERROR(((IPMT(G87/'Mortgage 2 Variables'!E$43,1,'Mortgage 2 Info Calcs'!F$9*'Mortgage 2 Variables'!E$43,-J87+Q87+'Mortgage 2 Info Calcs'!F$24,IF('Mortgage 2 Info Calcs'!F$5="Interest Only",-J87+Q87+'Mortgage 2 Info Calcs'!F$24,0))))),(((IPMT(G87/'Mortgage 2 Variables'!E$43,1,'Mortgage 2 Info Calcs'!F$9*'Mortgage 2 Variables'!E$43,-J$12,-J$12)))=0)),0,((IPMT(G87/'Mortgage 2 Variables'!E$43,1,'Mortgage 2 Info Calcs'!F$9*'Mortgage 2 Variables'!E$43,-J87+Q87+'Mortgage 2 Info Calcs'!F$24,IF('Mortgage 2 Info Calcs'!F$5="Interest Only",-J87+Q87+'Mortgage 2 Info Calcs'!F$24,0)))))</f>
        <v>434.54019088374559</v>
      </c>
      <c r="J87">
        <f>IF(W86&gt;0,IF(ISTEXT('Mortgage 2 Info Calcs'!K$4),"0",IF(ISTEXT(W86),W86,W86+(IF(ISTEXT(K87),0,K87)))),0)</f>
        <v>86908.03817674912</v>
      </c>
      <c r="K87">
        <f>IF(ISBLANK('Mortgage 2 Monthly Table'!L87),0,'Mortgage 2 Monthly Table'!L87)</f>
        <v>0</v>
      </c>
      <c r="L87">
        <f>IF(ISBLANK('Mortgage 2 Monthly Table'!N87),IF('Mortgage 2 Info Calcs'!F$13="Calculated",IF('Mortgage 2 Info Calcs'!F$22="Keep Same",IF('Mortgage 2 Info Calcs'!F$5="Interest Only",IF(OR(I87&gt;L86,J87=""),I87,IF(J87&lt;L86,IF(J87&lt;L86,J87+I87,IF(L86+M86&gt;J87,L86+I87,L86)),IF(L86+M86&gt;J87,L86+I87,L86))),IF(H87&gt;L86,H87,IF(J87&gt;L86,IF(L86+M86&gt;J87,L86+I87,L86),J87+S87))),IF('Mortgage 2 Info Calcs'!F$5="Interest Only",'Mortgage 2 Monthly calcs'!I87,'Mortgage 2 Monthly calcs'!H87)),'Mortgage 2 Monthly calcs'!L86),'Mortgage 2 Monthly Table'!N87)</f>
        <v>644.30140148550856</v>
      </c>
      <c r="M87">
        <f>IF(ISBLANK('Mortgage 2 Monthly Table'!P87),IF(N86&gt;J87,IF(J87&gt;L86,J87-L86,0),IF(OR(OR(W86&lt;0,ISTEXT(W86)),ISTEXT('Mortgage 2 Info Calcs'!$K$4)),"",'Mortgage 2 Info Calcs'!F$21)),'Mortgage 2 Monthly Table'!P87)</f>
        <v>0</v>
      </c>
      <c r="N87">
        <f t="shared" si="10"/>
        <v>644.30140148550856</v>
      </c>
      <c r="O87">
        <f>IF(OR(OR(W86&lt;0,ISTEXT(W86)),ISTEXT('Mortgage 2 Info Calcs'!$K$4)),"",(O86+M87))</f>
        <v>0</v>
      </c>
      <c r="P87">
        <f>IF(ISBLANK('Mortgage 2 Monthly Table'!T87),IF(ISTEXT(J87),0,IF(OR(W86&lt;Q86,AND(W86&lt;0,NOT(ISTEXT(W86))),ISTEXT('Mortgage 2 Info Calcs'!$K$4)),IF(-W86&gt;P86,-W86,W86-Q86),IF(J87="",0,'Mortgage 2 Info Calcs'!F$26))),'Mortgage 2 Monthly Table'!T87)</f>
        <v>0</v>
      </c>
      <c r="Q87">
        <f>IF(OR(OR(W86&lt;0,ISTEXT(W86)),ISTEXT('Mortgage 2 Info Calcs'!$K$4)),"",IF(O87&lt;0,Q86,(Q86+P87)))</f>
        <v>0</v>
      </c>
      <c r="R87">
        <f>IF(OR(ISERROR(L87-S87),ISTEXT('Mortgage 2 Info Calcs'!$K$4)),"",L87-S87+M87)</f>
        <v>209.76121060176297</v>
      </c>
      <c r="S87">
        <f>IF(OR(IF(ISERROR(ROUND((J87-Q87-'Mortgage 2 Info Calcs'!F$24)*(G87/12),2)),0,(J87-O87-Q87-'Mortgage 2 Info Calcs'!F$24)*(G87/12)),,,ISTEXT('Mortgage 2 Info Calcs'!K$4)),IF(((J87-Q87-'Mortgage 2 Info Calcs'!F$24)*(G87/12))&gt;0,((J87-Q87-'Mortgage 2 Info Calcs'!F$24)*(G87/12)),0),0)</f>
        <v>434.54019088374559</v>
      </c>
      <c r="T87">
        <f>IF(OR(ISERROR(SUM(R$12:R87)),(ISTEXT(T86)),(T86=(SUM(R$12:R87)))),"",SUM(R$12:R87))</f>
        <v>13301.723033852504</v>
      </c>
      <c r="U87">
        <f>SUM(S$12:S87)</f>
        <v>35665.183479046165</v>
      </c>
      <c r="V87">
        <f>IF(OR(J87=Q87,ISTEXT(W86),ISTEXT('Mortgage 2 Info Calcs'!$F$17)),"",IF(('Mortgage 2 Info Calcs'!F$18*12)&gt;C86+1,IF(C86='Mortgage 2 Info Calcs'!F$18*12,0,'Mortgage 2 Info Calcs'!F$19+W87*('Mortgage 2 Info Calcs'!F$17)),'Mortgage 2 Info Calcs'!F$189))</f>
        <v>0</v>
      </c>
      <c r="W87">
        <f>IF(OR(ISERROR(J87-R87-M87),IF(ISERROR((J87-R87-M87)=0),"True",(J87-R87-M87)=0),ISTEXT('Mortgage 2 Info Calcs'!$K$4)),"",IF((J87&gt;(L87+M87)),(FV((G87/'Mortgage 2 Variables'!E$43),1,(L87+M87),-J87+Q87+'Mortgage 2 Info Calcs'!F$24,0))+Q87+'Mortgage 2 Info Calcs'!F$24+IF(I87&gt;0,0,-I87),""))</f>
        <v>86698.276966147358</v>
      </c>
      <c r="X87">
        <f>IF((FV(IF(G87=0,'Mortgage 2 Info Calcs'!F$8,G87)/12,1,PMT(IF(G87=0,'Mortgage 2 Info Calcs'!F$8,G87)/12,('Mortgage 2 Info Calcs'!F$9*12)-C86,-X86,0),-X86,0))&gt;0,(FV(IF(G87=0,'Mortgage 2 Info Calcs'!F$8,G87)/12,1,PMT(IF(G87=0,'Mortgage 2 Info Calcs'!F$8,G87)/12,('Mortgage 2 Info Calcs'!F$9*12)-C86,-X86,0),-X86,0)),0)</f>
        <v>86698.276966147358</v>
      </c>
      <c r="Y87">
        <f>IF(X87&lt;=0,0,(IPMT(IF(G87=0,'Mortgage 2 Info Calcs'!F$8,G87)/12,1,('Mortgage 2 Info Calcs'!F$9*12)-C86,-X86,0)))</f>
        <v>434.54019088374559</v>
      </c>
      <c r="Z87">
        <f>IF(C87&lt;('Mortgage 2 Info Calcs'!F$9*12),SUM(Y$12:Y87),0)</f>
        <v>35665.183479046165</v>
      </c>
      <c r="AA87">
        <v>76</v>
      </c>
      <c r="AB87">
        <f t="shared" si="11"/>
        <v>6.333333333333333</v>
      </c>
    </row>
    <row r="88" spans="2:28" ht="11.7" customHeight="1" x14ac:dyDescent="0.25">
      <c r="B88">
        <f t="shared" si="9"/>
        <v>6.416666666666667</v>
      </c>
      <c r="C88">
        <v>77</v>
      </c>
      <c r="E88" t="str">
        <f t="shared" si="8"/>
        <v/>
      </c>
      <c r="F88" t="str">
        <f>VLOOKUP('Mortgage 2 Variables'!D$12,'Mortgage 2 Variables'!B$8:C$19,2)</f>
        <v>Mar</v>
      </c>
      <c r="G88">
        <f>IF(ISBLANK('Mortgage 2 Monthly Table'!G88),IF(OR(J88=Q88,ISTEXT(W87),ISTEXT('Mortgage 2 Info Calcs'!$K$4)),0,IF(('Mortgage 2 Info Calcs'!F$7*12)&gt;C87,G87,IF(C87='Mortgage 2 Info Calcs'!F$7*12,'Mortgage 2 Info Calcs'!F$8,G87))),'Mortgage 2 Monthly Table'!G88)</f>
        <v>0.06</v>
      </c>
      <c r="H88">
        <f>((PMT(G88/'Mortgage 2 Variables'!E$43,('Mortgage 2 Info Calcs'!F$9*'Mortgage 2 Variables'!E$43)-C87,-J88,0)))</f>
        <v>644.30140148550731</v>
      </c>
      <c r="I88">
        <f>IF(OR(ISERROR(((IPMT(G88/'Mortgage 2 Variables'!E$43,1,'Mortgage 2 Info Calcs'!F$9*'Mortgage 2 Variables'!E$43,-J88+Q88+'Mortgage 2 Info Calcs'!F$24,IF('Mortgage 2 Info Calcs'!F$5="Interest Only",-J88+Q88+'Mortgage 2 Info Calcs'!F$24,0))))),(((IPMT(G88/'Mortgage 2 Variables'!E$43,1,'Mortgage 2 Info Calcs'!F$9*'Mortgage 2 Variables'!E$43,-J$12,-J$12)))=0)),0,((IPMT(G88/'Mortgage 2 Variables'!E$43,1,'Mortgage 2 Info Calcs'!F$9*'Mortgage 2 Variables'!E$43,-J88+Q88+'Mortgage 2 Info Calcs'!F$24,IF('Mortgage 2 Info Calcs'!F$5="Interest Only",-J88+Q88+'Mortgage 2 Info Calcs'!F$24,0)))))</f>
        <v>433.49138483073682</v>
      </c>
      <c r="J88">
        <f>IF(W87&gt;0,IF(ISTEXT('Mortgage 2 Info Calcs'!K$4),"0",IF(ISTEXT(W87),W87,W87+(IF(ISTEXT(K88),0,K88)))),0)</f>
        <v>86698.276966147358</v>
      </c>
      <c r="K88">
        <f>IF(ISBLANK('Mortgage 2 Monthly Table'!L88),0,'Mortgage 2 Monthly Table'!L88)</f>
        <v>0</v>
      </c>
      <c r="L88">
        <f>IF(ISBLANK('Mortgage 2 Monthly Table'!N88),IF('Mortgage 2 Info Calcs'!F$13="Calculated",IF('Mortgage 2 Info Calcs'!F$22="Keep Same",IF('Mortgage 2 Info Calcs'!F$5="Interest Only",IF(OR(I88&gt;L87,J88=""),I88,IF(J88&lt;L87,IF(J88&lt;L87,J88+I88,IF(L87+M87&gt;J88,L87+I88,L87)),IF(L87+M87&gt;J88,L87+I88,L87))),IF(H88&gt;L87,H88,IF(J88&gt;L87,IF(L87+M87&gt;J88,L87+I88,L87),J88+S88))),IF('Mortgage 2 Info Calcs'!F$5="Interest Only",'Mortgage 2 Monthly calcs'!I88,'Mortgage 2 Monthly calcs'!H88)),'Mortgage 2 Monthly calcs'!L87),'Mortgage 2 Monthly Table'!N88)</f>
        <v>644.30140148550856</v>
      </c>
      <c r="M88">
        <f>IF(ISBLANK('Mortgage 2 Monthly Table'!P88),IF(N87&gt;J88,IF(J88&gt;L87,J88-L87,0),IF(OR(OR(W87&lt;0,ISTEXT(W87)),ISTEXT('Mortgage 2 Info Calcs'!$K$4)),"",'Mortgage 2 Info Calcs'!F$21)),'Mortgage 2 Monthly Table'!P88)</f>
        <v>0</v>
      </c>
      <c r="N88">
        <f t="shared" si="10"/>
        <v>644.30140148550856</v>
      </c>
      <c r="O88">
        <f>IF(OR(OR(W87&lt;0,ISTEXT(W87)),ISTEXT('Mortgage 2 Info Calcs'!$K$4)),"",(O87+M88))</f>
        <v>0</v>
      </c>
      <c r="P88">
        <f>IF(ISBLANK('Mortgage 2 Monthly Table'!T88),IF(ISTEXT(J88),0,IF(OR(W87&lt;Q87,AND(W87&lt;0,NOT(ISTEXT(W87))),ISTEXT('Mortgage 2 Info Calcs'!$K$4)),IF(-W87&gt;P87,-W87,W87-Q87),IF(J88="",0,'Mortgage 2 Info Calcs'!F$26))),'Mortgage 2 Monthly Table'!T88)</f>
        <v>0</v>
      </c>
      <c r="Q88">
        <f>IF(OR(OR(W87&lt;0,ISTEXT(W87)),ISTEXT('Mortgage 2 Info Calcs'!$K$4)),"",IF(O88&lt;0,Q87,(Q87+P88)))</f>
        <v>0</v>
      </c>
      <c r="R88">
        <f>IF(OR(ISERROR(L88-S88),ISTEXT('Mortgage 2 Info Calcs'!$K$4)),"",L88-S88+M88)</f>
        <v>210.81001665477174</v>
      </c>
      <c r="S88">
        <f>IF(OR(IF(ISERROR(ROUND((J88-Q88-'Mortgage 2 Info Calcs'!F$24)*(G88/12),2)),0,(J88-O88-Q88-'Mortgage 2 Info Calcs'!F$24)*(G88/12)),,,ISTEXT('Mortgage 2 Info Calcs'!K$4)),IF(((J88-Q88-'Mortgage 2 Info Calcs'!F$24)*(G88/12))&gt;0,((J88-Q88-'Mortgage 2 Info Calcs'!F$24)*(G88/12)),0),0)</f>
        <v>433.49138483073682</v>
      </c>
      <c r="T88">
        <f>IF(OR(ISERROR(SUM(R$12:R88)),(ISTEXT(T87)),(T87=(SUM(R$12:R88)))),"",SUM(R$12:R88))</f>
        <v>13512.533050507276</v>
      </c>
      <c r="U88">
        <f>SUM(S$12:S88)</f>
        <v>36098.674863876899</v>
      </c>
      <c r="V88">
        <f>IF(OR(J88=Q88,ISTEXT(W87),ISTEXT('Mortgage 2 Info Calcs'!$F$17)),"",IF(('Mortgage 2 Info Calcs'!F$18*12)&gt;C87+1,IF(C87='Mortgage 2 Info Calcs'!F$18*12,0,'Mortgage 2 Info Calcs'!F$19+W88*('Mortgage 2 Info Calcs'!F$17)),'Mortgage 2 Info Calcs'!F$189))</f>
        <v>0</v>
      </c>
      <c r="W88">
        <f>IF(OR(ISERROR(J88-R88-M88),IF(ISERROR((J88-R88-M88)=0),"True",(J88-R88-M88)=0),ISTEXT('Mortgage 2 Info Calcs'!$K$4)),"",IF((J88&gt;(L88+M88)),(FV((G88/'Mortgage 2 Variables'!E$43),1,(L88+M88),-J88+Q88+'Mortgage 2 Info Calcs'!F$24,0))+Q88+'Mortgage 2 Info Calcs'!F$24+IF(I88&gt;0,0,-I88),""))</f>
        <v>86487.466949492591</v>
      </c>
      <c r="X88">
        <f>IF((FV(IF(G88=0,'Mortgage 2 Info Calcs'!F$8,G88)/12,1,PMT(IF(G88=0,'Mortgage 2 Info Calcs'!F$8,G88)/12,('Mortgage 2 Info Calcs'!F$9*12)-C87,-X87,0),-X87,0))&gt;0,(FV(IF(G88=0,'Mortgage 2 Info Calcs'!F$8,G88)/12,1,PMT(IF(G88=0,'Mortgage 2 Info Calcs'!F$8,G88)/12,('Mortgage 2 Info Calcs'!F$9*12)-C87,-X87,0),-X87,0)),0)</f>
        <v>86487.466949492591</v>
      </c>
      <c r="Y88">
        <f>IF(X88&lt;=0,0,(IPMT(IF(G88=0,'Mortgage 2 Info Calcs'!F$8,G88)/12,1,('Mortgage 2 Info Calcs'!F$9*12)-C87,-X87,0)))</f>
        <v>433.49138483073682</v>
      </c>
      <c r="Z88">
        <f>IF(C88&lt;('Mortgage 2 Info Calcs'!F$9*12),SUM(Y$12:Y88),0)</f>
        <v>36098.674863876899</v>
      </c>
      <c r="AA88">
        <v>77</v>
      </c>
      <c r="AB88">
        <f t="shared" si="11"/>
        <v>6.416666666666667</v>
      </c>
    </row>
    <row r="89" spans="2:28" ht="11.7" customHeight="1" x14ac:dyDescent="0.25">
      <c r="B89">
        <f t="shared" si="9"/>
        <v>6.5</v>
      </c>
      <c r="C89">
        <v>78</v>
      </c>
      <c r="E89" t="str">
        <f t="shared" si="8"/>
        <v/>
      </c>
      <c r="F89" t="str">
        <f>VLOOKUP('Mortgage 2 Variables'!D$13,'Mortgage 2 Variables'!B$8:C$19,2)</f>
        <v>Apr</v>
      </c>
      <c r="G89">
        <f>IF(ISBLANK('Mortgage 2 Monthly Table'!G89),IF(OR(J89=Q89,ISTEXT(W88),ISTEXT('Mortgage 2 Info Calcs'!$K$4)),0,IF(('Mortgage 2 Info Calcs'!F$7*12)&gt;C88,G88,IF(C88='Mortgage 2 Info Calcs'!F$7*12,'Mortgage 2 Info Calcs'!F$8,G88))),'Mortgage 2 Monthly Table'!G89)</f>
        <v>0.06</v>
      </c>
      <c r="H89">
        <f>((PMT(G89/'Mortgage 2 Variables'!E$43,('Mortgage 2 Info Calcs'!F$9*'Mortgage 2 Variables'!E$43)-C88,-J89,0)))</f>
        <v>644.3014014855072</v>
      </c>
      <c r="I89">
        <f>IF(OR(ISERROR(((IPMT(G89/'Mortgage 2 Variables'!E$43,1,'Mortgage 2 Info Calcs'!F$9*'Mortgage 2 Variables'!E$43,-J89+Q89+'Mortgage 2 Info Calcs'!F$24,IF('Mortgage 2 Info Calcs'!F$5="Interest Only",-J89+Q89+'Mortgage 2 Info Calcs'!F$24,0))))),(((IPMT(G89/'Mortgage 2 Variables'!E$43,1,'Mortgage 2 Info Calcs'!F$9*'Mortgage 2 Variables'!E$43,-J$12,-J$12)))=0)),0,((IPMT(G89/'Mortgage 2 Variables'!E$43,1,'Mortgage 2 Info Calcs'!F$9*'Mortgage 2 Variables'!E$43,-J89+Q89+'Mortgage 2 Info Calcs'!F$24,IF('Mortgage 2 Info Calcs'!F$5="Interest Only",-J89+Q89+'Mortgage 2 Info Calcs'!F$24,0)))))</f>
        <v>432.43733474746296</v>
      </c>
      <c r="J89">
        <f>IF(W88&gt;0,IF(ISTEXT('Mortgage 2 Info Calcs'!K$4),"0",IF(ISTEXT(W88),W88,W88+(IF(ISTEXT(K89),0,K89)))),0)</f>
        <v>86487.466949492591</v>
      </c>
      <c r="K89">
        <f>IF(ISBLANK('Mortgage 2 Monthly Table'!L89),0,'Mortgage 2 Monthly Table'!L89)</f>
        <v>0</v>
      </c>
      <c r="L89">
        <f>IF(ISBLANK('Mortgage 2 Monthly Table'!N89),IF('Mortgage 2 Info Calcs'!F$13="Calculated",IF('Mortgage 2 Info Calcs'!F$22="Keep Same",IF('Mortgage 2 Info Calcs'!F$5="Interest Only",IF(OR(I89&gt;L88,J89=""),I89,IF(J89&lt;L88,IF(J89&lt;L88,J89+I89,IF(L88+M88&gt;J89,L88+I89,L88)),IF(L88+M88&gt;J89,L88+I89,L88))),IF(H89&gt;L88,H89,IF(J89&gt;L88,IF(L88+M88&gt;J89,L88+I89,L88),J89+S89))),IF('Mortgage 2 Info Calcs'!F$5="Interest Only",'Mortgage 2 Monthly calcs'!I89,'Mortgage 2 Monthly calcs'!H89)),'Mortgage 2 Monthly calcs'!L88),'Mortgage 2 Monthly Table'!N89)</f>
        <v>644.30140148550856</v>
      </c>
      <c r="M89">
        <f>IF(ISBLANK('Mortgage 2 Monthly Table'!P89),IF(N88&gt;J89,IF(J89&gt;L88,J89-L88,0),IF(OR(OR(W88&lt;0,ISTEXT(W88)),ISTEXT('Mortgage 2 Info Calcs'!$K$4)),"",'Mortgage 2 Info Calcs'!F$21)),'Mortgage 2 Monthly Table'!P89)</f>
        <v>0</v>
      </c>
      <c r="N89">
        <f t="shared" si="10"/>
        <v>644.30140148550856</v>
      </c>
      <c r="O89">
        <f>IF(OR(OR(W88&lt;0,ISTEXT(W88)),ISTEXT('Mortgage 2 Info Calcs'!$K$4)),"",(O88+M89))</f>
        <v>0</v>
      </c>
      <c r="P89">
        <f>IF(ISBLANK('Mortgage 2 Monthly Table'!T89),IF(ISTEXT(J89),0,IF(OR(W88&lt;Q88,AND(W88&lt;0,NOT(ISTEXT(W88))),ISTEXT('Mortgage 2 Info Calcs'!$K$4)),IF(-W88&gt;P88,-W88,W88-Q88),IF(J89="",0,'Mortgage 2 Info Calcs'!F$26))),'Mortgage 2 Monthly Table'!T89)</f>
        <v>0</v>
      </c>
      <c r="Q89">
        <f>IF(OR(OR(W88&lt;0,ISTEXT(W88)),ISTEXT('Mortgage 2 Info Calcs'!$K$4)),"",IF(O89&lt;0,Q88,(Q88+P89)))</f>
        <v>0</v>
      </c>
      <c r="R89">
        <f>IF(OR(ISERROR(L89-S89),ISTEXT('Mortgage 2 Info Calcs'!$K$4)),"",L89-S89+M89)</f>
        <v>211.86406673804561</v>
      </c>
      <c r="S89">
        <f>IF(OR(IF(ISERROR(ROUND((J89-Q89-'Mortgage 2 Info Calcs'!F$24)*(G89/12),2)),0,(J89-O89-Q89-'Mortgage 2 Info Calcs'!F$24)*(G89/12)),,,ISTEXT('Mortgage 2 Info Calcs'!K$4)),IF(((J89-Q89-'Mortgage 2 Info Calcs'!F$24)*(G89/12))&gt;0,((J89-Q89-'Mortgage 2 Info Calcs'!F$24)*(G89/12)),0),0)</f>
        <v>432.43733474746296</v>
      </c>
      <c r="T89">
        <f>IF(OR(ISERROR(SUM(R$12:R89)),(ISTEXT(T88)),(T88=(SUM(R$12:R89)))),"",SUM(R$12:R89))</f>
        <v>13724.397117245322</v>
      </c>
      <c r="U89">
        <f>SUM(S$12:S89)</f>
        <v>36531.11219862436</v>
      </c>
      <c r="V89">
        <f>IF(OR(J89=Q89,ISTEXT(W88),ISTEXT('Mortgage 2 Info Calcs'!$F$17)),"",IF(('Mortgage 2 Info Calcs'!F$18*12)&gt;C88+1,IF(C88='Mortgage 2 Info Calcs'!F$18*12,0,'Mortgage 2 Info Calcs'!F$19+W89*('Mortgage 2 Info Calcs'!F$17)),'Mortgage 2 Info Calcs'!F$189))</f>
        <v>0</v>
      </c>
      <c r="W89">
        <f>IF(OR(ISERROR(J89-R89-M89),IF(ISERROR((J89-R89-M89)=0),"True",(J89-R89-M89)=0),ISTEXT('Mortgage 2 Info Calcs'!$K$4)),"",IF((J89&gt;(L89+M89)),(FV((G89/'Mortgage 2 Variables'!E$43),1,(L89+M89),-J89+Q89+'Mortgage 2 Info Calcs'!F$24,0))+Q89+'Mortgage 2 Info Calcs'!F$24+IF(I89&gt;0,0,-I89),""))</f>
        <v>86275.602882754538</v>
      </c>
      <c r="X89">
        <f>IF((FV(IF(G89=0,'Mortgage 2 Info Calcs'!F$8,G89)/12,1,PMT(IF(G89=0,'Mortgage 2 Info Calcs'!F$8,G89)/12,('Mortgage 2 Info Calcs'!F$9*12)-C88,-X88,0),-X88,0))&gt;0,(FV(IF(G89=0,'Mortgage 2 Info Calcs'!F$8,G89)/12,1,PMT(IF(G89=0,'Mortgage 2 Info Calcs'!F$8,G89)/12,('Mortgage 2 Info Calcs'!F$9*12)-C88,-X88,0),-X88,0)),0)</f>
        <v>86275.602882754538</v>
      </c>
      <c r="Y89">
        <f>IF(X89&lt;=0,0,(IPMT(IF(G89=0,'Mortgage 2 Info Calcs'!F$8,G89)/12,1,('Mortgage 2 Info Calcs'!F$9*12)-C88,-X88,0)))</f>
        <v>432.43733474746296</v>
      </c>
      <c r="Z89">
        <f>IF(C89&lt;('Mortgage 2 Info Calcs'!F$9*12),SUM(Y$12:Y89),0)</f>
        <v>36531.11219862436</v>
      </c>
      <c r="AA89">
        <v>78</v>
      </c>
      <c r="AB89">
        <f t="shared" si="11"/>
        <v>6.5</v>
      </c>
    </row>
    <row r="90" spans="2:28" ht="11.7" customHeight="1" x14ac:dyDescent="0.25">
      <c r="B90">
        <f t="shared" si="9"/>
        <v>6.583333333333333</v>
      </c>
      <c r="C90">
        <v>79</v>
      </c>
      <c r="E90" t="str">
        <f t="shared" si="8"/>
        <v/>
      </c>
      <c r="F90" t="str">
        <f>VLOOKUP('Mortgage 2 Variables'!D$14,'Mortgage 2 Variables'!B$8:C$19,2)</f>
        <v>May</v>
      </c>
      <c r="G90">
        <f>IF(ISBLANK('Mortgage 2 Monthly Table'!G90),IF(OR(J90=Q90,ISTEXT(W89),ISTEXT('Mortgage 2 Info Calcs'!$K$4)),0,IF(('Mortgage 2 Info Calcs'!F$7*12)&gt;C89,G89,IF(C89='Mortgage 2 Info Calcs'!F$7*12,'Mortgage 2 Info Calcs'!F$8,G89))),'Mortgage 2 Monthly Table'!G90)</f>
        <v>0.06</v>
      </c>
      <c r="H90">
        <f>((PMT(G90/'Mortgage 2 Variables'!E$43,('Mortgage 2 Info Calcs'!F$9*'Mortgage 2 Variables'!E$43)-C89,-J90,0)))</f>
        <v>644.30140148550731</v>
      </c>
      <c r="I90">
        <f>IF(OR(ISERROR(((IPMT(G90/'Mortgage 2 Variables'!E$43,1,'Mortgage 2 Info Calcs'!F$9*'Mortgage 2 Variables'!E$43,-J90+Q90+'Mortgage 2 Info Calcs'!F$24,IF('Mortgage 2 Info Calcs'!F$5="Interest Only",-J90+Q90+'Mortgage 2 Info Calcs'!F$24,0))))),(((IPMT(G90/'Mortgage 2 Variables'!E$43,1,'Mortgage 2 Info Calcs'!F$9*'Mortgage 2 Variables'!E$43,-J$12,-J$12)))=0)),0,((IPMT(G90/'Mortgage 2 Variables'!E$43,1,'Mortgage 2 Info Calcs'!F$9*'Mortgage 2 Variables'!E$43,-J90+Q90+'Mortgage 2 Info Calcs'!F$24,IF('Mortgage 2 Info Calcs'!F$5="Interest Only",-J90+Q90+'Mortgage 2 Info Calcs'!F$24,0)))))</f>
        <v>431.37801441377269</v>
      </c>
      <c r="J90">
        <f>IF(W89&gt;0,IF(ISTEXT('Mortgage 2 Info Calcs'!K$4),"0",IF(ISTEXT(W89),W89,W89+(IF(ISTEXT(K90),0,K90)))),0)</f>
        <v>86275.602882754538</v>
      </c>
      <c r="K90">
        <f>IF(ISBLANK('Mortgage 2 Monthly Table'!L90),0,'Mortgage 2 Monthly Table'!L90)</f>
        <v>0</v>
      </c>
      <c r="L90">
        <f>IF(ISBLANK('Mortgage 2 Monthly Table'!N90),IF('Mortgage 2 Info Calcs'!F$13="Calculated",IF('Mortgage 2 Info Calcs'!F$22="Keep Same",IF('Mortgage 2 Info Calcs'!F$5="Interest Only",IF(OR(I90&gt;L89,J90=""),I90,IF(J90&lt;L89,IF(J90&lt;L89,J90+I90,IF(L89+M89&gt;J90,L89+I90,L89)),IF(L89+M89&gt;J90,L89+I90,L89))),IF(H90&gt;L89,H90,IF(J90&gt;L89,IF(L89+M89&gt;J90,L89+I90,L89),J90+S90))),IF('Mortgage 2 Info Calcs'!F$5="Interest Only",'Mortgage 2 Monthly calcs'!I90,'Mortgage 2 Monthly calcs'!H90)),'Mortgage 2 Monthly calcs'!L89),'Mortgage 2 Monthly Table'!N90)</f>
        <v>644.30140148550856</v>
      </c>
      <c r="M90">
        <f>IF(ISBLANK('Mortgage 2 Monthly Table'!P90),IF(N89&gt;J90,IF(J90&gt;L89,J90-L89,0),IF(OR(OR(W89&lt;0,ISTEXT(W89)),ISTEXT('Mortgage 2 Info Calcs'!$K$4)),"",'Mortgage 2 Info Calcs'!F$21)),'Mortgage 2 Monthly Table'!P90)</f>
        <v>0</v>
      </c>
      <c r="N90">
        <f t="shared" si="10"/>
        <v>644.30140148550856</v>
      </c>
      <c r="O90">
        <f>IF(OR(OR(W89&lt;0,ISTEXT(W89)),ISTEXT('Mortgage 2 Info Calcs'!$K$4)),"",(O89+M90))</f>
        <v>0</v>
      </c>
      <c r="P90">
        <f>IF(ISBLANK('Mortgage 2 Monthly Table'!T90),IF(ISTEXT(J90),0,IF(OR(W89&lt;Q89,AND(W89&lt;0,NOT(ISTEXT(W89))),ISTEXT('Mortgage 2 Info Calcs'!$K$4)),IF(-W89&gt;P89,-W89,W89-Q89),IF(J90="",0,'Mortgage 2 Info Calcs'!F$26))),'Mortgage 2 Monthly Table'!T90)</f>
        <v>0</v>
      </c>
      <c r="Q90">
        <f>IF(OR(OR(W89&lt;0,ISTEXT(W89)),ISTEXT('Mortgage 2 Info Calcs'!$K$4)),"",IF(O90&lt;0,Q89,(Q89+P90)))</f>
        <v>0</v>
      </c>
      <c r="R90">
        <f>IF(OR(ISERROR(L90-S90),ISTEXT('Mortgage 2 Info Calcs'!$K$4)),"",L90-S90+M90)</f>
        <v>212.92338707173587</v>
      </c>
      <c r="S90">
        <f>IF(OR(IF(ISERROR(ROUND((J90-Q90-'Mortgage 2 Info Calcs'!F$24)*(G90/12),2)),0,(J90-O90-Q90-'Mortgage 2 Info Calcs'!F$24)*(G90/12)),,,ISTEXT('Mortgage 2 Info Calcs'!K$4)),IF(((J90-Q90-'Mortgage 2 Info Calcs'!F$24)*(G90/12))&gt;0,((J90-Q90-'Mortgage 2 Info Calcs'!F$24)*(G90/12)),0),0)</f>
        <v>431.37801441377269</v>
      </c>
      <c r="T90">
        <f>IF(OR(ISERROR(SUM(R$12:R90)),(ISTEXT(T89)),(T89=(SUM(R$12:R90)))),"",SUM(R$12:R90))</f>
        <v>13937.320504317058</v>
      </c>
      <c r="U90">
        <f>SUM(S$12:S90)</f>
        <v>36962.490213038131</v>
      </c>
      <c r="V90">
        <f>IF(OR(J90=Q90,ISTEXT(W89),ISTEXT('Mortgage 2 Info Calcs'!$F$17)),"",IF(('Mortgage 2 Info Calcs'!F$18*12)&gt;C89+1,IF(C89='Mortgage 2 Info Calcs'!F$18*12,0,'Mortgage 2 Info Calcs'!F$19+W90*('Mortgage 2 Info Calcs'!F$17)),'Mortgage 2 Info Calcs'!F$189))</f>
        <v>0</v>
      </c>
      <c r="W90">
        <f>IF(OR(ISERROR(J90-R90-M90),IF(ISERROR((J90-R90-M90)=0),"True",(J90-R90-M90)=0),ISTEXT('Mortgage 2 Info Calcs'!$K$4)),"",IF((J90&gt;(L90+M90)),(FV((G90/'Mortgage 2 Variables'!E$43),1,(L90+M90),-J90+Q90+'Mortgage 2 Info Calcs'!F$24,0))+Q90+'Mortgage 2 Info Calcs'!F$24+IF(I90&gt;0,0,-I90),""))</f>
        <v>86062.679495682794</v>
      </c>
      <c r="X90">
        <f>IF((FV(IF(G90=0,'Mortgage 2 Info Calcs'!F$8,G90)/12,1,PMT(IF(G90=0,'Mortgage 2 Info Calcs'!F$8,G90)/12,('Mortgage 2 Info Calcs'!F$9*12)-C89,-X89,0),-X89,0))&gt;0,(FV(IF(G90=0,'Mortgage 2 Info Calcs'!F$8,G90)/12,1,PMT(IF(G90=0,'Mortgage 2 Info Calcs'!F$8,G90)/12,('Mortgage 2 Info Calcs'!F$9*12)-C89,-X89,0),-X89,0)),0)</f>
        <v>86062.679495682794</v>
      </c>
      <c r="Y90">
        <f>IF(X90&lt;=0,0,(IPMT(IF(G90=0,'Mortgage 2 Info Calcs'!F$8,G90)/12,1,('Mortgage 2 Info Calcs'!F$9*12)-C89,-X89,0)))</f>
        <v>431.37801441377269</v>
      </c>
      <c r="Z90">
        <f>IF(C90&lt;('Mortgage 2 Info Calcs'!F$9*12),SUM(Y$12:Y90),0)</f>
        <v>36962.490213038131</v>
      </c>
      <c r="AA90">
        <v>79</v>
      </c>
      <c r="AB90">
        <f t="shared" si="11"/>
        <v>6.583333333333333</v>
      </c>
    </row>
    <row r="91" spans="2:28" ht="11.7" customHeight="1" x14ac:dyDescent="0.25">
      <c r="B91">
        <f t="shared" si="9"/>
        <v>6.666666666666667</v>
      </c>
      <c r="C91">
        <v>80</v>
      </c>
      <c r="E91" t="str">
        <f t="shared" si="8"/>
        <v/>
      </c>
      <c r="F91" t="str">
        <f>VLOOKUP('Mortgage 2 Variables'!D$15,'Mortgage 2 Variables'!B$8:C$19,2)</f>
        <v>Jun</v>
      </c>
      <c r="G91">
        <f>IF(ISBLANK('Mortgage 2 Monthly Table'!G91),IF(OR(J91=Q91,ISTEXT(W90),ISTEXT('Mortgage 2 Info Calcs'!$K$4)),0,IF(('Mortgage 2 Info Calcs'!F$7*12)&gt;C90,G90,IF(C90='Mortgage 2 Info Calcs'!F$7*12,'Mortgage 2 Info Calcs'!F$8,G90))),'Mortgage 2 Monthly Table'!G91)</f>
        <v>0.06</v>
      </c>
      <c r="H91">
        <f>((PMT(G91/'Mortgage 2 Variables'!E$43,('Mortgage 2 Info Calcs'!F$9*'Mortgage 2 Variables'!E$43)-C90,-J91,0)))</f>
        <v>644.3014014855072</v>
      </c>
      <c r="I91">
        <f>IF(OR(ISERROR(((IPMT(G91/'Mortgage 2 Variables'!E$43,1,'Mortgage 2 Info Calcs'!F$9*'Mortgage 2 Variables'!E$43,-J91+Q91+'Mortgage 2 Info Calcs'!F$24,IF('Mortgage 2 Info Calcs'!F$5="Interest Only",-J91+Q91+'Mortgage 2 Info Calcs'!F$24,0))))),(((IPMT(G91/'Mortgage 2 Variables'!E$43,1,'Mortgage 2 Info Calcs'!F$9*'Mortgage 2 Variables'!E$43,-J$12,-J$12)))=0)),0,((IPMT(G91/'Mortgage 2 Variables'!E$43,1,'Mortgage 2 Info Calcs'!F$9*'Mortgage 2 Variables'!E$43,-J91+Q91+'Mortgage 2 Info Calcs'!F$24,IF('Mortgage 2 Info Calcs'!F$5="Interest Only",-J91+Q91+'Mortgage 2 Info Calcs'!F$24,0)))))</f>
        <v>430.313397478414</v>
      </c>
      <c r="J91">
        <f>IF(W90&gt;0,IF(ISTEXT('Mortgage 2 Info Calcs'!K$4),"0",IF(ISTEXT(W90),W90,W90+(IF(ISTEXT(K91),0,K91)))),0)</f>
        <v>86062.679495682794</v>
      </c>
      <c r="K91">
        <f>IF(ISBLANK('Mortgage 2 Monthly Table'!L91),0,'Mortgage 2 Monthly Table'!L91)</f>
        <v>0</v>
      </c>
      <c r="L91">
        <f>IF(ISBLANK('Mortgage 2 Monthly Table'!N91),IF('Mortgage 2 Info Calcs'!F$13="Calculated",IF('Mortgage 2 Info Calcs'!F$22="Keep Same",IF('Mortgage 2 Info Calcs'!F$5="Interest Only",IF(OR(I91&gt;L90,J91=""),I91,IF(J91&lt;L90,IF(J91&lt;L90,J91+I91,IF(L90+M90&gt;J91,L90+I91,L90)),IF(L90+M90&gt;J91,L90+I91,L90))),IF(H91&gt;L90,H91,IF(J91&gt;L90,IF(L90+M90&gt;J91,L90+I91,L90),J91+S91))),IF('Mortgage 2 Info Calcs'!F$5="Interest Only",'Mortgage 2 Monthly calcs'!I91,'Mortgage 2 Monthly calcs'!H91)),'Mortgage 2 Monthly calcs'!L90),'Mortgage 2 Monthly Table'!N91)</f>
        <v>644.30140148550856</v>
      </c>
      <c r="M91">
        <f>IF(ISBLANK('Mortgage 2 Monthly Table'!P91),IF(N90&gt;J91,IF(J91&gt;L90,J91-L90,0),IF(OR(OR(W90&lt;0,ISTEXT(W90)),ISTEXT('Mortgage 2 Info Calcs'!$K$4)),"",'Mortgage 2 Info Calcs'!F$21)),'Mortgage 2 Monthly Table'!P91)</f>
        <v>0</v>
      </c>
      <c r="N91">
        <f t="shared" si="10"/>
        <v>644.30140148550856</v>
      </c>
      <c r="O91">
        <f>IF(OR(OR(W90&lt;0,ISTEXT(W90)),ISTEXT('Mortgage 2 Info Calcs'!$K$4)),"",(O90+M91))</f>
        <v>0</v>
      </c>
      <c r="P91">
        <f>IF(ISBLANK('Mortgage 2 Monthly Table'!T91),IF(ISTEXT(J91),0,IF(OR(W90&lt;Q90,AND(W90&lt;0,NOT(ISTEXT(W90))),ISTEXT('Mortgage 2 Info Calcs'!$K$4)),IF(-W90&gt;P90,-W90,W90-Q90),IF(J91="",0,'Mortgage 2 Info Calcs'!F$26))),'Mortgage 2 Monthly Table'!T91)</f>
        <v>0</v>
      </c>
      <c r="Q91">
        <f>IF(OR(OR(W90&lt;0,ISTEXT(W90)),ISTEXT('Mortgage 2 Info Calcs'!$K$4)),"",IF(O91&lt;0,Q90,(Q90+P91)))</f>
        <v>0</v>
      </c>
      <c r="R91">
        <f>IF(OR(ISERROR(L91-S91),ISTEXT('Mortgage 2 Info Calcs'!$K$4)),"",L91-S91+M91)</f>
        <v>213.98800400709456</v>
      </c>
      <c r="S91">
        <f>IF(OR(IF(ISERROR(ROUND((J91-Q91-'Mortgage 2 Info Calcs'!F$24)*(G91/12),2)),0,(J91-O91-Q91-'Mortgage 2 Info Calcs'!F$24)*(G91/12)),,,ISTEXT('Mortgage 2 Info Calcs'!K$4)),IF(((J91-Q91-'Mortgage 2 Info Calcs'!F$24)*(G91/12))&gt;0,((J91-Q91-'Mortgage 2 Info Calcs'!F$24)*(G91/12)),0),0)</f>
        <v>430.313397478414</v>
      </c>
      <c r="T91">
        <f>IF(OR(ISERROR(SUM(R$12:R91)),(ISTEXT(T90)),(T90=(SUM(R$12:R91)))),"",SUM(R$12:R91))</f>
        <v>14151.308508324153</v>
      </c>
      <c r="U91">
        <f>SUM(S$12:S91)</f>
        <v>37392.803610516545</v>
      </c>
      <c r="V91">
        <f>IF(OR(J91=Q91,ISTEXT(W90),ISTEXT('Mortgage 2 Info Calcs'!$F$17)),"",IF(('Mortgage 2 Info Calcs'!F$18*12)&gt;C90+1,IF(C90='Mortgage 2 Info Calcs'!F$18*12,0,'Mortgage 2 Info Calcs'!F$19+W91*('Mortgage 2 Info Calcs'!F$17)),'Mortgage 2 Info Calcs'!F$189))</f>
        <v>0</v>
      </c>
      <c r="W91">
        <f>IF(OR(ISERROR(J91-R91-M91),IF(ISERROR((J91-R91-M91)=0),"True",(J91-R91-M91)=0),ISTEXT('Mortgage 2 Info Calcs'!$K$4)),"",IF((J91&gt;(L91+M91)),(FV((G91/'Mortgage 2 Variables'!E$43),1,(L91+M91),-J91+Q91+'Mortgage 2 Info Calcs'!F$24,0))+Q91+'Mortgage 2 Info Calcs'!F$24+IF(I91&gt;0,0,-I91),""))</f>
        <v>85848.691491675694</v>
      </c>
      <c r="X91">
        <f>IF((FV(IF(G91=0,'Mortgage 2 Info Calcs'!F$8,G91)/12,1,PMT(IF(G91=0,'Mortgage 2 Info Calcs'!F$8,G91)/12,('Mortgage 2 Info Calcs'!F$9*12)-C90,-X90,0),-X90,0))&gt;0,(FV(IF(G91=0,'Mortgage 2 Info Calcs'!F$8,G91)/12,1,PMT(IF(G91=0,'Mortgage 2 Info Calcs'!F$8,G91)/12,('Mortgage 2 Info Calcs'!F$9*12)-C90,-X90,0),-X90,0)),0)</f>
        <v>85848.691491675694</v>
      </c>
      <c r="Y91">
        <f>IF(X91&lt;=0,0,(IPMT(IF(G91=0,'Mortgage 2 Info Calcs'!F$8,G91)/12,1,('Mortgage 2 Info Calcs'!F$9*12)-C90,-X90,0)))</f>
        <v>430.313397478414</v>
      </c>
      <c r="Z91">
        <f>IF(C91&lt;('Mortgage 2 Info Calcs'!F$9*12),SUM(Y$12:Y91),0)</f>
        <v>37392.803610516545</v>
      </c>
      <c r="AA91">
        <v>80</v>
      </c>
      <c r="AB91">
        <f t="shared" si="11"/>
        <v>6.666666666666667</v>
      </c>
    </row>
    <row r="92" spans="2:28" ht="11.7" customHeight="1" x14ac:dyDescent="0.25">
      <c r="B92">
        <f t="shared" si="9"/>
        <v>6.75</v>
      </c>
      <c r="C92">
        <v>81</v>
      </c>
      <c r="E92" t="str">
        <f t="shared" ref="E92:E155" si="12">IF(ISNUMBER(E80),E80+1,"")</f>
        <v/>
      </c>
      <c r="F92" t="str">
        <f>VLOOKUP('Mortgage 2 Variables'!D$16,'Mortgage 2 Variables'!B$8:C$19,2)</f>
        <v>Jul</v>
      </c>
      <c r="G92">
        <f>IF(ISBLANK('Mortgage 2 Monthly Table'!G92),IF(OR(J92=Q92,ISTEXT(W91),ISTEXT('Mortgage 2 Info Calcs'!$K$4)),0,IF(('Mortgage 2 Info Calcs'!F$7*12)&gt;C91,G91,IF(C91='Mortgage 2 Info Calcs'!F$7*12,'Mortgage 2 Info Calcs'!F$8,G91))),'Mortgage 2 Monthly Table'!G92)</f>
        <v>0.06</v>
      </c>
      <c r="H92">
        <f>((PMT(G92/'Mortgage 2 Variables'!E$43,('Mortgage 2 Info Calcs'!F$9*'Mortgage 2 Variables'!E$43)-C91,-J92,0)))</f>
        <v>644.30140148550697</v>
      </c>
      <c r="I92">
        <f>IF(OR(ISERROR(((IPMT(G92/'Mortgage 2 Variables'!E$43,1,'Mortgage 2 Info Calcs'!F$9*'Mortgage 2 Variables'!E$43,-J92+Q92+'Mortgage 2 Info Calcs'!F$24,IF('Mortgage 2 Info Calcs'!F$5="Interest Only",-J92+Q92+'Mortgage 2 Info Calcs'!F$24,0))))),(((IPMT(G92/'Mortgage 2 Variables'!E$43,1,'Mortgage 2 Info Calcs'!F$9*'Mortgage 2 Variables'!E$43,-J$12,-J$12)))=0)),0,((IPMT(G92/'Mortgage 2 Variables'!E$43,1,'Mortgage 2 Info Calcs'!F$9*'Mortgage 2 Variables'!E$43,-J92+Q92+'Mortgage 2 Info Calcs'!F$24,IF('Mortgage 2 Info Calcs'!F$5="Interest Only",-J92+Q92+'Mortgage 2 Info Calcs'!F$24,0)))))</f>
        <v>429.24345745837849</v>
      </c>
      <c r="J92">
        <f>IF(W91&gt;0,IF(ISTEXT('Mortgage 2 Info Calcs'!K$4),"0",IF(ISTEXT(W91),W91,W91+(IF(ISTEXT(K92),0,K92)))),0)</f>
        <v>85848.691491675694</v>
      </c>
      <c r="K92">
        <f>IF(ISBLANK('Mortgage 2 Monthly Table'!L92),0,'Mortgage 2 Monthly Table'!L92)</f>
        <v>0</v>
      </c>
      <c r="L92">
        <f>IF(ISBLANK('Mortgage 2 Monthly Table'!N92),IF('Mortgage 2 Info Calcs'!F$13="Calculated",IF('Mortgage 2 Info Calcs'!F$22="Keep Same",IF('Mortgage 2 Info Calcs'!F$5="Interest Only",IF(OR(I92&gt;L91,J92=""),I92,IF(J92&lt;L91,IF(J92&lt;L91,J92+I92,IF(L91+M91&gt;J92,L91+I92,L91)),IF(L91+M91&gt;J92,L91+I92,L91))),IF(H92&gt;L91,H92,IF(J92&gt;L91,IF(L91+M91&gt;J92,L91+I92,L91),J92+S92))),IF('Mortgage 2 Info Calcs'!F$5="Interest Only",'Mortgage 2 Monthly calcs'!I92,'Mortgage 2 Monthly calcs'!H92)),'Mortgage 2 Monthly calcs'!L91),'Mortgage 2 Monthly Table'!N92)</f>
        <v>644.30140148550856</v>
      </c>
      <c r="M92">
        <f>IF(ISBLANK('Mortgage 2 Monthly Table'!P92),IF(N91&gt;J92,IF(J92&gt;L91,J92-L91,0),IF(OR(OR(W91&lt;0,ISTEXT(W91)),ISTEXT('Mortgage 2 Info Calcs'!$K$4)),"",'Mortgage 2 Info Calcs'!F$21)),'Mortgage 2 Monthly Table'!P92)</f>
        <v>0</v>
      </c>
      <c r="N92">
        <f t="shared" si="10"/>
        <v>644.30140148550856</v>
      </c>
      <c r="O92">
        <f>IF(OR(OR(W91&lt;0,ISTEXT(W91)),ISTEXT('Mortgage 2 Info Calcs'!$K$4)),"",(O91+M92))</f>
        <v>0</v>
      </c>
      <c r="P92">
        <f>IF(ISBLANK('Mortgage 2 Monthly Table'!T92),IF(ISTEXT(J92),0,IF(OR(W91&lt;Q91,AND(W91&lt;0,NOT(ISTEXT(W91))),ISTEXT('Mortgage 2 Info Calcs'!$K$4)),IF(-W91&gt;P91,-W91,W91-Q91),IF(J92="",0,'Mortgage 2 Info Calcs'!F$26))),'Mortgage 2 Monthly Table'!T92)</f>
        <v>0</v>
      </c>
      <c r="Q92">
        <f>IF(OR(OR(W91&lt;0,ISTEXT(W91)),ISTEXT('Mortgage 2 Info Calcs'!$K$4)),"",IF(O92&lt;0,Q91,(Q91+P92)))</f>
        <v>0</v>
      </c>
      <c r="R92">
        <f>IF(OR(ISERROR(L92-S92),ISTEXT('Mortgage 2 Info Calcs'!$K$4)),"",L92-S92+M92)</f>
        <v>215.05794402713008</v>
      </c>
      <c r="S92">
        <f>IF(OR(IF(ISERROR(ROUND((J92-Q92-'Mortgage 2 Info Calcs'!F$24)*(G92/12),2)),0,(J92-O92-Q92-'Mortgage 2 Info Calcs'!F$24)*(G92/12)),,,ISTEXT('Mortgage 2 Info Calcs'!K$4)),IF(((J92-Q92-'Mortgage 2 Info Calcs'!F$24)*(G92/12))&gt;0,((J92-Q92-'Mortgage 2 Info Calcs'!F$24)*(G92/12)),0),0)</f>
        <v>429.24345745837849</v>
      </c>
      <c r="T92">
        <f>IF(OR(ISERROR(SUM(R$12:R92)),(ISTEXT(T91)),(T91=(SUM(R$12:R92)))),"",SUM(R$12:R92))</f>
        <v>14366.366452351283</v>
      </c>
      <c r="U92">
        <f>SUM(S$12:S92)</f>
        <v>37822.04706797492</v>
      </c>
      <c r="V92">
        <f>IF(OR(J92=Q92,ISTEXT(W91),ISTEXT('Mortgage 2 Info Calcs'!$F$17)),"",IF(('Mortgage 2 Info Calcs'!F$18*12)&gt;C91+1,IF(C91='Mortgage 2 Info Calcs'!F$18*12,0,'Mortgage 2 Info Calcs'!F$19+W92*('Mortgage 2 Info Calcs'!F$17)),'Mortgage 2 Info Calcs'!F$189))</f>
        <v>0</v>
      </c>
      <c r="W92">
        <f>IF(OR(ISERROR(J92-R92-M92),IF(ISERROR((J92-R92-M92)=0),"True",(J92-R92-M92)=0),ISTEXT('Mortgage 2 Info Calcs'!$K$4)),"",IF((J92&gt;(L92+M92)),(FV((G92/'Mortgage 2 Variables'!E$43),1,(L92+M92),-J92+Q92+'Mortgage 2 Info Calcs'!F$24,0))+Q92+'Mortgage 2 Info Calcs'!F$24+IF(I92&gt;0,0,-I92),""))</f>
        <v>85633.633547648569</v>
      </c>
      <c r="X92">
        <f>IF((FV(IF(G92=0,'Mortgage 2 Info Calcs'!F$8,G92)/12,1,PMT(IF(G92=0,'Mortgage 2 Info Calcs'!F$8,G92)/12,('Mortgage 2 Info Calcs'!F$9*12)-C91,-X91,0),-X91,0))&gt;0,(FV(IF(G92=0,'Mortgage 2 Info Calcs'!F$8,G92)/12,1,PMT(IF(G92=0,'Mortgage 2 Info Calcs'!F$8,G92)/12,('Mortgage 2 Info Calcs'!F$9*12)-C91,-X91,0),-X91,0)),0)</f>
        <v>85633.633547648569</v>
      </c>
      <c r="Y92">
        <f>IF(X92&lt;=0,0,(IPMT(IF(G92=0,'Mortgage 2 Info Calcs'!F$8,G92)/12,1,('Mortgage 2 Info Calcs'!F$9*12)-C91,-X91,0)))</f>
        <v>429.24345745837849</v>
      </c>
      <c r="Z92">
        <f>IF(C92&lt;('Mortgage 2 Info Calcs'!F$9*12),SUM(Y$12:Y92),0)</f>
        <v>37822.04706797492</v>
      </c>
      <c r="AA92">
        <v>81</v>
      </c>
      <c r="AB92">
        <f t="shared" si="11"/>
        <v>6.75</v>
      </c>
    </row>
    <row r="93" spans="2:28" ht="11.7" customHeight="1" x14ac:dyDescent="0.25">
      <c r="B93">
        <f t="shared" si="9"/>
        <v>6.833333333333333</v>
      </c>
      <c r="C93">
        <v>82</v>
      </c>
      <c r="E93" t="str">
        <f t="shared" si="12"/>
        <v/>
      </c>
      <c r="F93" t="str">
        <f>VLOOKUP('Mortgage 2 Variables'!D$17,'Mortgage 2 Variables'!B$8:C$19,2)</f>
        <v>Aug</v>
      </c>
      <c r="G93">
        <f>IF(ISBLANK('Mortgage 2 Monthly Table'!G93),IF(OR(J93=Q93,ISTEXT(W92),ISTEXT('Mortgage 2 Info Calcs'!$K$4)),0,IF(('Mortgage 2 Info Calcs'!F$7*12)&gt;C92,G92,IF(C92='Mortgage 2 Info Calcs'!F$7*12,'Mortgage 2 Info Calcs'!F$8,G92))),'Mortgage 2 Monthly Table'!G93)</f>
        <v>0.06</v>
      </c>
      <c r="H93">
        <f>((PMT(G93/'Mortgage 2 Variables'!E$43,('Mortgage 2 Info Calcs'!F$9*'Mortgage 2 Variables'!E$43)-C92,-J93,0)))</f>
        <v>644.30140148550709</v>
      </c>
      <c r="I93">
        <f>IF(OR(ISERROR(((IPMT(G93/'Mortgage 2 Variables'!E$43,1,'Mortgage 2 Info Calcs'!F$9*'Mortgage 2 Variables'!E$43,-J93+Q93+'Mortgage 2 Info Calcs'!F$24,IF('Mortgage 2 Info Calcs'!F$5="Interest Only",-J93+Q93+'Mortgage 2 Info Calcs'!F$24,0))))),(((IPMT(G93/'Mortgage 2 Variables'!E$43,1,'Mortgage 2 Info Calcs'!F$9*'Mortgage 2 Variables'!E$43,-J$12,-J$12)))=0)),0,((IPMT(G93/'Mortgage 2 Variables'!E$43,1,'Mortgage 2 Info Calcs'!F$9*'Mortgage 2 Variables'!E$43,-J93+Q93+'Mortgage 2 Info Calcs'!F$24,IF('Mortgage 2 Info Calcs'!F$5="Interest Only",-J93+Q93+'Mortgage 2 Info Calcs'!F$24,0)))))</f>
        <v>428.16816773824286</v>
      </c>
      <c r="J93">
        <f>IF(W92&gt;0,IF(ISTEXT('Mortgage 2 Info Calcs'!K$4),"0",IF(ISTEXT(W92),W92,W92+(IF(ISTEXT(K93),0,K93)))),0)</f>
        <v>85633.633547648569</v>
      </c>
      <c r="K93">
        <f>IF(ISBLANK('Mortgage 2 Monthly Table'!L93),0,'Mortgage 2 Monthly Table'!L93)</f>
        <v>0</v>
      </c>
      <c r="L93">
        <f>IF(ISBLANK('Mortgage 2 Monthly Table'!N93),IF('Mortgage 2 Info Calcs'!F$13="Calculated",IF('Mortgage 2 Info Calcs'!F$22="Keep Same",IF('Mortgage 2 Info Calcs'!F$5="Interest Only",IF(OR(I93&gt;L92,J93=""),I93,IF(J93&lt;L92,IF(J93&lt;L92,J93+I93,IF(L92+M92&gt;J93,L92+I93,L92)),IF(L92+M92&gt;J93,L92+I93,L92))),IF(H93&gt;L92,H93,IF(J93&gt;L92,IF(L92+M92&gt;J93,L92+I93,L92),J93+S93))),IF('Mortgage 2 Info Calcs'!F$5="Interest Only",'Mortgage 2 Monthly calcs'!I93,'Mortgage 2 Monthly calcs'!H93)),'Mortgage 2 Monthly calcs'!L92),'Mortgage 2 Monthly Table'!N93)</f>
        <v>644.30140148550856</v>
      </c>
      <c r="M93">
        <f>IF(ISBLANK('Mortgage 2 Monthly Table'!P93),IF(N92&gt;J93,IF(J93&gt;L92,J93-L92,0),IF(OR(OR(W92&lt;0,ISTEXT(W92)),ISTEXT('Mortgage 2 Info Calcs'!$K$4)),"",'Mortgage 2 Info Calcs'!F$21)),'Mortgage 2 Monthly Table'!P93)</f>
        <v>0</v>
      </c>
      <c r="N93">
        <f t="shared" si="10"/>
        <v>644.30140148550856</v>
      </c>
      <c r="O93">
        <f>IF(OR(OR(W92&lt;0,ISTEXT(W92)),ISTEXT('Mortgage 2 Info Calcs'!$K$4)),"",(O92+M93))</f>
        <v>0</v>
      </c>
      <c r="P93">
        <f>IF(ISBLANK('Mortgage 2 Monthly Table'!T93),IF(ISTEXT(J93),0,IF(OR(W92&lt;Q92,AND(W92&lt;0,NOT(ISTEXT(W92))),ISTEXT('Mortgage 2 Info Calcs'!$K$4)),IF(-W92&gt;P92,-W92,W92-Q92),IF(J93="",0,'Mortgage 2 Info Calcs'!F$26))),'Mortgage 2 Monthly Table'!T93)</f>
        <v>0</v>
      </c>
      <c r="Q93">
        <f>IF(OR(OR(W92&lt;0,ISTEXT(W92)),ISTEXT('Mortgage 2 Info Calcs'!$K$4)),"",IF(O93&lt;0,Q92,(Q92+P93)))</f>
        <v>0</v>
      </c>
      <c r="R93">
        <f>IF(OR(ISERROR(L93-S93),ISTEXT('Mortgage 2 Info Calcs'!$K$4)),"",L93-S93+M93)</f>
        <v>216.13323374726571</v>
      </c>
      <c r="S93">
        <f>IF(OR(IF(ISERROR(ROUND((J93-Q93-'Mortgage 2 Info Calcs'!F$24)*(G93/12),2)),0,(J93-O93-Q93-'Mortgage 2 Info Calcs'!F$24)*(G93/12)),,,ISTEXT('Mortgage 2 Info Calcs'!K$4)),IF(((J93-Q93-'Mortgage 2 Info Calcs'!F$24)*(G93/12))&gt;0,((J93-Q93-'Mortgage 2 Info Calcs'!F$24)*(G93/12)),0),0)</f>
        <v>428.16816773824286</v>
      </c>
      <c r="T93">
        <f>IF(OR(ISERROR(SUM(R$12:R93)),(ISTEXT(T92)),(T92=(SUM(R$12:R93)))),"",SUM(R$12:R93))</f>
        <v>14582.499686098548</v>
      </c>
      <c r="U93">
        <f>SUM(S$12:S93)</f>
        <v>38250.215235713164</v>
      </c>
      <c r="V93">
        <f>IF(OR(J93=Q93,ISTEXT(W92),ISTEXT('Mortgage 2 Info Calcs'!$F$17)),"",IF(('Mortgage 2 Info Calcs'!F$18*12)&gt;C92+1,IF(C92='Mortgage 2 Info Calcs'!F$18*12,0,'Mortgage 2 Info Calcs'!F$19+W93*('Mortgage 2 Info Calcs'!F$17)),'Mortgage 2 Info Calcs'!F$189))</f>
        <v>0</v>
      </c>
      <c r="W93">
        <f>IF(OR(ISERROR(J93-R93-M93),IF(ISERROR((J93-R93-M93)=0),"True",(J93-R93-M93)=0),ISTEXT('Mortgage 2 Info Calcs'!$K$4)),"",IF((J93&gt;(L93+M93)),(FV((G93/'Mortgage 2 Variables'!E$43),1,(L93+M93),-J93+Q93+'Mortgage 2 Info Calcs'!F$24,0))+Q93+'Mortgage 2 Info Calcs'!F$24+IF(I93&gt;0,0,-I93),""))</f>
        <v>85417.500313901299</v>
      </c>
      <c r="X93">
        <f>IF((FV(IF(G93=0,'Mortgage 2 Info Calcs'!F$8,G93)/12,1,PMT(IF(G93=0,'Mortgage 2 Info Calcs'!F$8,G93)/12,('Mortgage 2 Info Calcs'!F$9*12)-C92,-X92,0),-X92,0))&gt;0,(FV(IF(G93=0,'Mortgage 2 Info Calcs'!F$8,G93)/12,1,PMT(IF(G93=0,'Mortgage 2 Info Calcs'!F$8,G93)/12,('Mortgage 2 Info Calcs'!F$9*12)-C92,-X92,0),-X92,0)),0)</f>
        <v>85417.500313901299</v>
      </c>
      <c r="Y93">
        <f>IF(X93&lt;=0,0,(IPMT(IF(G93=0,'Mortgage 2 Info Calcs'!F$8,G93)/12,1,('Mortgage 2 Info Calcs'!F$9*12)-C92,-X92,0)))</f>
        <v>428.16816773824286</v>
      </c>
      <c r="Z93">
        <f>IF(C93&lt;('Mortgage 2 Info Calcs'!F$9*12),SUM(Y$12:Y93),0)</f>
        <v>38250.215235713164</v>
      </c>
      <c r="AA93">
        <v>82</v>
      </c>
      <c r="AB93">
        <f t="shared" si="11"/>
        <v>6.833333333333333</v>
      </c>
    </row>
    <row r="94" spans="2:28" ht="11.7" customHeight="1" x14ac:dyDescent="0.25">
      <c r="B94">
        <f t="shared" si="9"/>
        <v>6.916666666666667</v>
      </c>
      <c r="C94">
        <v>83</v>
      </c>
      <c r="E94" t="str">
        <f t="shared" si="12"/>
        <v/>
      </c>
      <c r="F94" t="str">
        <f>VLOOKUP('Mortgage 2 Variables'!D$18,'Mortgage 2 Variables'!B$8:C$19,2)</f>
        <v>Sep</v>
      </c>
      <c r="G94">
        <f>IF(ISBLANK('Mortgage 2 Monthly Table'!G94),IF(OR(J94=Q94,ISTEXT(W93),ISTEXT('Mortgage 2 Info Calcs'!$K$4)),0,IF(('Mortgage 2 Info Calcs'!F$7*12)&gt;C93,G93,IF(C93='Mortgage 2 Info Calcs'!F$7*12,'Mortgage 2 Info Calcs'!F$8,G93))),'Mortgage 2 Monthly Table'!G94)</f>
        <v>0.06</v>
      </c>
      <c r="H94">
        <f>((PMT(G94/'Mortgage 2 Variables'!E$43,('Mortgage 2 Info Calcs'!F$9*'Mortgage 2 Variables'!E$43)-C93,-J94,0)))</f>
        <v>644.30140148550709</v>
      </c>
      <c r="I94">
        <f>IF(OR(ISERROR(((IPMT(G94/'Mortgage 2 Variables'!E$43,1,'Mortgage 2 Info Calcs'!F$9*'Mortgage 2 Variables'!E$43,-J94+Q94+'Mortgage 2 Info Calcs'!F$24,IF('Mortgage 2 Info Calcs'!F$5="Interest Only",-J94+Q94+'Mortgage 2 Info Calcs'!F$24,0))))),(((IPMT(G94/'Mortgage 2 Variables'!E$43,1,'Mortgage 2 Info Calcs'!F$9*'Mortgage 2 Variables'!E$43,-J$12,-J$12)))=0)),0,((IPMT(G94/'Mortgage 2 Variables'!E$43,1,'Mortgage 2 Info Calcs'!F$9*'Mortgage 2 Variables'!E$43,-J94+Q94+'Mortgage 2 Info Calcs'!F$24,IF('Mortgage 2 Info Calcs'!F$5="Interest Only",-J94+Q94+'Mortgage 2 Info Calcs'!F$24,0)))))</f>
        <v>427.08750156950651</v>
      </c>
      <c r="J94">
        <f>IF(W93&gt;0,IF(ISTEXT('Mortgage 2 Info Calcs'!K$4),"0",IF(ISTEXT(W93),W93,W93+(IF(ISTEXT(K94),0,K94)))),0)</f>
        <v>85417.500313901299</v>
      </c>
      <c r="K94">
        <f>IF(ISBLANK('Mortgage 2 Monthly Table'!L94),0,'Mortgage 2 Monthly Table'!L94)</f>
        <v>0</v>
      </c>
      <c r="L94">
        <f>IF(ISBLANK('Mortgage 2 Monthly Table'!N94),IF('Mortgage 2 Info Calcs'!F$13="Calculated",IF('Mortgage 2 Info Calcs'!F$22="Keep Same",IF('Mortgage 2 Info Calcs'!F$5="Interest Only",IF(OR(I94&gt;L93,J94=""),I94,IF(J94&lt;L93,IF(J94&lt;L93,J94+I94,IF(L93+M93&gt;J94,L93+I94,L93)),IF(L93+M93&gt;J94,L93+I94,L93))),IF(H94&gt;L93,H94,IF(J94&gt;L93,IF(L93+M93&gt;J94,L93+I94,L93),J94+S94))),IF('Mortgage 2 Info Calcs'!F$5="Interest Only",'Mortgage 2 Monthly calcs'!I94,'Mortgage 2 Monthly calcs'!H94)),'Mortgage 2 Monthly calcs'!L93),'Mortgage 2 Monthly Table'!N94)</f>
        <v>644.30140148550856</v>
      </c>
      <c r="M94">
        <f>IF(ISBLANK('Mortgage 2 Monthly Table'!P94),IF(N93&gt;J94,IF(J94&gt;L93,J94-L93,0),IF(OR(OR(W93&lt;0,ISTEXT(W93)),ISTEXT('Mortgage 2 Info Calcs'!$K$4)),"",'Mortgage 2 Info Calcs'!F$21)),'Mortgage 2 Monthly Table'!P94)</f>
        <v>0</v>
      </c>
      <c r="N94">
        <f t="shared" si="10"/>
        <v>644.30140148550856</v>
      </c>
      <c r="O94">
        <f>IF(OR(OR(W93&lt;0,ISTEXT(W93)),ISTEXT('Mortgage 2 Info Calcs'!$K$4)),"",(O93+M94))</f>
        <v>0</v>
      </c>
      <c r="P94">
        <f>IF(ISBLANK('Mortgage 2 Monthly Table'!T94),IF(ISTEXT(J94),0,IF(OR(W93&lt;Q93,AND(W93&lt;0,NOT(ISTEXT(W93))),ISTEXT('Mortgage 2 Info Calcs'!$K$4)),IF(-W93&gt;P93,-W93,W93-Q93),IF(J94="",0,'Mortgage 2 Info Calcs'!F$26))),'Mortgage 2 Monthly Table'!T94)</f>
        <v>0</v>
      </c>
      <c r="Q94">
        <f>IF(OR(OR(W93&lt;0,ISTEXT(W93)),ISTEXT('Mortgage 2 Info Calcs'!$K$4)),"",IF(O94&lt;0,Q93,(Q93+P94)))</f>
        <v>0</v>
      </c>
      <c r="R94">
        <f>IF(OR(ISERROR(L94-S94),ISTEXT('Mortgage 2 Info Calcs'!$K$4)),"",L94-S94+M94)</f>
        <v>217.21389991600205</v>
      </c>
      <c r="S94">
        <f>IF(OR(IF(ISERROR(ROUND((J94-Q94-'Mortgage 2 Info Calcs'!F$24)*(G94/12),2)),0,(J94-O94-Q94-'Mortgage 2 Info Calcs'!F$24)*(G94/12)),,,ISTEXT('Mortgage 2 Info Calcs'!K$4)),IF(((J94-Q94-'Mortgage 2 Info Calcs'!F$24)*(G94/12))&gt;0,((J94-Q94-'Mortgage 2 Info Calcs'!F$24)*(G94/12)),0),0)</f>
        <v>427.08750156950651</v>
      </c>
      <c r="T94">
        <f>IF(OR(ISERROR(SUM(R$12:R94)),(ISTEXT(T93)),(T93=(SUM(R$12:R94)))),"",SUM(R$12:R94))</f>
        <v>14799.71358601455</v>
      </c>
      <c r="U94">
        <f>SUM(S$12:S94)</f>
        <v>38677.302737282669</v>
      </c>
      <c r="V94">
        <f>IF(OR(J94=Q94,ISTEXT(W93),ISTEXT('Mortgage 2 Info Calcs'!$F$17)),"",IF(('Mortgage 2 Info Calcs'!F$18*12)&gt;C93+1,IF(C93='Mortgage 2 Info Calcs'!F$18*12,0,'Mortgage 2 Info Calcs'!F$19+W94*('Mortgage 2 Info Calcs'!F$17)),'Mortgage 2 Info Calcs'!F$189))</f>
        <v>0</v>
      </c>
      <c r="W94">
        <f>IF(OR(ISERROR(J94-R94-M94),IF(ISERROR((J94-R94-M94)=0),"True",(J94-R94-M94)=0),ISTEXT('Mortgage 2 Info Calcs'!$K$4)),"",IF((J94&gt;(L94+M94)),(FV((G94/'Mortgage 2 Variables'!E$43),1,(L94+M94),-J94+Q94+'Mortgage 2 Info Calcs'!F$24,0))+Q94+'Mortgage 2 Info Calcs'!F$24+IF(I94&gt;0,0,-I94),""))</f>
        <v>85200.28641398529</v>
      </c>
      <c r="X94">
        <f>IF((FV(IF(G94=0,'Mortgage 2 Info Calcs'!F$8,G94)/12,1,PMT(IF(G94=0,'Mortgage 2 Info Calcs'!F$8,G94)/12,('Mortgage 2 Info Calcs'!F$9*12)-C93,-X93,0),-X93,0))&gt;0,(FV(IF(G94=0,'Mortgage 2 Info Calcs'!F$8,G94)/12,1,PMT(IF(G94=0,'Mortgage 2 Info Calcs'!F$8,G94)/12,('Mortgage 2 Info Calcs'!F$9*12)-C93,-X93,0),-X93,0)),0)</f>
        <v>85200.28641398529</v>
      </c>
      <c r="Y94">
        <f>IF(X94&lt;=0,0,(IPMT(IF(G94=0,'Mortgage 2 Info Calcs'!F$8,G94)/12,1,('Mortgage 2 Info Calcs'!F$9*12)-C93,-X93,0)))</f>
        <v>427.08750156950651</v>
      </c>
      <c r="Z94">
        <f>IF(C94&lt;('Mortgage 2 Info Calcs'!F$9*12),SUM(Y$12:Y94),0)</f>
        <v>38677.302737282669</v>
      </c>
      <c r="AA94">
        <v>83</v>
      </c>
      <c r="AB94">
        <f t="shared" si="11"/>
        <v>6.916666666666667</v>
      </c>
    </row>
    <row r="95" spans="2:28" ht="11.7" customHeight="1" x14ac:dyDescent="0.25">
      <c r="B95">
        <f t="shared" si="9"/>
        <v>7</v>
      </c>
      <c r="C95">
        <v>84</v>
      </c>
      <c r="D95">
        <f>D83+1</f>
        <v>7</v>
      </c>
      <c r="E95" t="str">
        <f t="shared" si="12"/>
        <v/>
      </c>
      <c r="F95" t="str">
        <f>VLOOKUP('Mortgage 2 Variables'!D$19,'Mortgage 2 Variables'!B$8:C$19,2)</f>
        <v>Oct</v>
      </c>
      <c r="G95">
        <f>IF(ISBLANK('Mortgage 2 Monthly Table'!G95),IF(OR(J95=Q95,ISTEXT(W94),ISTEXT('Mortgage 2 Info Calcs'!$K$4)),0,IF(('Mortgage 2 Info Calcs'!F$7*12)&gt;C94,G94,IF(C94='Mortgage 2 Info Calcs'!F$7*12,'Mortgage 2 Info Calcs'!F$8,G94))),'Mortgage 2 Monthly Table'!G95)</f>
        <v>0.06</v>
      </c>
      <c r="H95">
        <f>((PMT(G95/'Mortgage 2 Variables'!E$43,('Mortgage 2 Info Calcs'!F$9*'Mortgage 2 Variables'!E$43)-C94,-J95,0)))</f>
        <v>644.30140148550709</v>
      </c>
      <c r="I95">
        <f>IF(OR(ISERROR(((IPMT(G95/'Mortgage 2 Variables'!E$43,1,'Mortgage 2 Info Calcs'!F$9*'Mortgage 2 Variables'!E$43,-J95+Q95+'Mortgage 2 Info Calcs'!F$24,IF('Mortgage 2 Info Calcs'!F$5="Interest Only",-J95+Q95+'Mortgage 2 Info Calcs'!F$24,0))))),(((IPMT(G95/'Mortgage 2 Variables'!E$43,1,'Mortgage 2 Info Calcs'!F$9*'Mortgage 2 Variables'!E$43,-J$12,-J$12)))=0)),0,((IPMT(G95/'Mortgage 2 Variables'!E$43,1,'Mortgage 2 Info Calcs'!F$9*'Mortgage 2 Variables'!E$43,-J95+Q95+'Mortgage 2 Info Calcs'!F$24,IF('Mortgage 2 Info Calcs'!F$5="Interest Only",-J95+Q95+'Mortgage 2 Info Calcs'!F$24,0)))))</f>
        <v>426.00143206992647</v>
      </c>
      <c r="J95">
        <f>IF(W94&gt;0,IF(ISTEXT('Mortgage 2 Info Calcs'!K$4),"0",IF(ISTEXT(W94),W94,W94+(IF(ISTEXT(K95),0,K95)))),0)</f>
        <v>85200.28641398529</v>
      </c>
      <c r="K95">
        <f>IF(ISBLANK('Mortgage 2 Monthly Table'!L95),0,'Mortgage 2 Monthly Table'!L95)</f>
        <v>0</v>
      </c>
      <c r="L95">
        <f>IF(ISBLANK('Mortgage 2 Monthly Table'!N95),IF('Mortgage 2 Info Calcs'!F$13="Calculated",IF('Mortgage 2 Info Calcs'!F$22="Keep Same",IF('Mortgage 2 Info Calcs'!F$5="Interest Only",IF(OR(I95&gt;L94,J95=""),I95,IF(J95&lt;L94,IF(J95&lt;L94,J95+I95,IF(L94+M94&gt;J95,L94+I95,L94)),IF(L94+M94&gt;J95,L94+I95,L94))),IF(H95&gt;L94,H95,IF(J95&gt;L94,IF(L94+M94&gt;J95,L94+I95,L94),J95+S95))),IF('Mortgage 2 Info Calcs'!F$5="Interest Only",'Mortgage 2 Monthly calcs'!I95,'Mortgage 2 Monthly calcs'!H95)),'Mortgage 2 Monthly calcs'!L94),'Mortgage 2 Monthly Table'!N95)</f>
        <v>644.30140148550856</v>
      </c>
      <c r="M95">
        <f>IF(ISBLANK('Mortgage 2 Monthly Table'!P95),IF(N94&gt;J95,IF(J95&gt;L94,J95-L94,0),IF(OR(OR(W94&lt;0,ISTEXT(W94)),ISTEXT('Mortgage 2 Info Calcs'!$K$4)),"",'Mortgage 2 Info Calcs'!F$21)),'Mortgage 2 Monthly Table'!P95)</f>
        <v>0</v>
      </c>
      <c r="N95">
        <f t="shared" si="10"/>
        <v>644.30140148550856</v>
      </c>
      <c r="O95">
        <f>IF(OR(OR(W94&lt;0,ISTEXT(W94)),ISTEXT('Mortgage 2 Info Calcs'!$K$4)),"",(O94+M95))</f>
        <v>0</v>
      </c>
      <c r="P95">
        <f>IF(ISBLANK('Mortgage 2 Monthly Table'!T95),IF(ISTEXT(J95),0,IF(OR(W94&lt;Q94,AND(W94&lt;0,NOT(ISTEXT(W94))),ISTEXT('Mortgage 2 Info Calcs'!$K$4)),IF(-W94&gt;P94,-W94,W94-Q94),IF(J95="",0,'Mortgage 2 Info Calcs'!F$26))),'Mortgage 2 Monthly Table'!T95)</f>
        <v>0</v>
      </c>
      <c r="Q95">
        <f>IF(OR(OR(W94&lt;0,ISTEXT(W94)),ISTEXT('Mortgage 2 Info Calcs'!$K$4)),"",IF(O95&lt;0,Q94,(Q94+P95)))</f>
        <v>0</v>
      </c>
      <c r="R95">
        <f>IF(OR(ISERROR(L95-S95),ISTEXT('Mortgage 2 Info Calcs'!$K$4)),"",L95-S95+M95)</f>
        <v>218.2999694155821</v>
      </c>
      <c r="S95">
        <f>IF(OR(IF(ISERROR(ROUND((J95-Q95-'Mortgage 2 Info Calcs'!F$24)*(G95/12),2)),0,(J95-O95-Q95-'Mortgage 2 Info Calcs'!F$24)*(G95/12)),,,ISTEXT('Mortgage 2 Info Calcs'!K$4)),IF(((J95-Q95-'Mortgage 2 Info Calcs'!F$24)*(G95/12))&gt;0,((J95-Q95-'Mortgage 2 Info Calcs'!F$24)*(G95/12)),0),0)</f>
        <v>426.00143206992647</v>
      </c>
      <c r="T95">
        <f>IF(OR(ISERROR(SUM(R$12:R95)),(ISTEXT(T94)),(T94=(SUM(R$12:R95)))),"",SUM(R$12:R95))</f>
        <v>15018.013555430132</v>
      </c>
      <c r="U95">
        <f>SUM(S$12:S95)</f>
        <v>39103.304169352596</v>
      </c>
      <c r="V95">
        <f>IF(OR(J95=Q95,ISTEXT(W94),ISTEXT('Mortgage 2 Info Calcs'!$F$17)),"",IF(('Mortgage 2 Info Calcs'!F$18*12)&gt;C94+1,IF(C94='Mortgage 2 Info Calcs'!F$18*12,0,'Mortgage 2 Info Calcs'!F$19+W95*('Mortgage 2 Info Calcs'!F$17)),'Mortgage 2 Info Calcs'!F$189))</f>
        <v>0</v>
      </c>
      <c r="W95">
        <f>IF(OR(ISERROR(J95-R95-M95),IF(ISERROR((J95-R95-M95)=0),"True",(J95-R95-M95)=0),ISTEXT('Mortgage 2 Info Calcs'!$K$4)),"",IF((J95&gt;(L95+M95)),(FV((G95/'Mortgage 2 Variables'!E$43),1,(L95+M95),-J95+Q95+'Mortgage 2 Info Calcs'!F$24,0))+Q95+'Mortgage 2 Info Calcs'!F$24+IF(I95&gt;0,0,-I95),""))</f>
        <v>84981.986444569702</v>
      </c>
      <c r="X95">
        <f>IF((FV(IF(G95=0,'Mortgage 2 Info Calcs'!F$8,G95)/12,1,PMT(IF(G95=0,'Mortgage 2 Info Calcs'!F$8,G95)/12,('Mortgage 2 Info Calcs'!F$9*12)-C94,-X94,0),-X94,0))&gt;0,(FV(IF(G95=0,'Mortgage 2 Info Calcs'!F$8,G95)/12,1,PMT(IF(G95=0,'Mortgage 2 Info Calcs'!F$8,G95)/12,('Mortgage 2 Info Calcs'!F$9*12)-C94,-X94,0),-X94,0)),0)</f>
        <v>84981.986444569702</v>
      </c>
      <c r="Y95">
        <f>IF(X95&lt;=0,0,(IPMT(IF(G95=0,'Mortgage 2 Info Calcs'!F$8,G95)/12,1,('Mortgage 2 Info Calcs'!F$9*12)-C94,-X94,0)))</f>
        <v>426.00143206992647</v>
      </c>
      <c r="Z95">
        <f>IF(C95&lt;('Mortgage 2 Info Calcs'!F$9*12),SUM(Y$12:Y95),0)</f>
        <v>39103.304169352596</v>
      </c>
      <c r="AA95">
        <v>84</v>
      </c>
      <c r="AB95">
        <f t="shared" si="11"/>
        <v>7</v>
      </c>
    </row>
    <row r="96" spans="2:28" ht="11.7" customHeight="1" x14ac:dyDescent="0.25">
      <c r="B96">
        <f t="shared" si="9"/>
        <v>7.083333333333333</v>
      </c>
      <c r="C96">
        <v>85</v>
      </c>
      <c r="E96" t="str">
        <f t="shared" si="12"/>
        <v/>
      </c>
      <c r="F96" t="str">
        <f>VLOOKUP('Mortgage 2 Variables'!D$8,'Mortgage 2 Variables'!B$8:C$19,2)</f>
        <v>Nov</v>
      </c>
      <c r="G96">
        <f>IF(ISBLANK('Mortgage 2 Monthly Table'!G96),IF(OR(J96=Q96,ISTEXT(W95),ISTEXT('Mortgage 2 Info Calcs'!$K$4)),0,IF(('Mortgage 2 Info Calcs'!F$7*12)&gt;C95,G95,IF(C95='Mortgage 2 Info Calcs'!F$7*12,'Mortgage 2 Info Calcs'!F$8,G95))),'Mortgage 2 Monthly Table'!G96)</f>
        <v>0.06</v>
      </c>
      <c r="H96">
        <f>((PMT(G96/'Mortgage 2 Variables'!E$43,('Mortgage 2 Info Calcs'!F$9*'Mortgage 2 Variables'!E$43)-C95,-J96,0)))</f>
        <v>644.30140148550697</v>
      </c>
      <c r="I96">
        <f>IF(OR(ISERROR(((IPMT(G96/'Mortgage 2 Variables'!E$43,1,'Mortgage 2 Info Calcs'!F$9*'Mortgage 2 Variables'!E$43,-J96+Q96+'Mortgage 2 Info Calcs'!F$24,IF('Mortgage 2 Info Calcs'!F$5="Interest Only",-J96+Q96+'Mortgage 2 Info Calcs'!F$24,0))))),(((IPMT(G96/'Mortgage 2 Variables'!E$43,1,'Mortgage 2 Info Calcs'!F$9*'Mortgage 2 Variables'!E$43,-J$12,-J$12)))=0)),0,((IPMT(G96/'Mortgage 2 Variables'!E$43,1,'Mortgage 2 Info Calcs'!F$9*'Mortgage 2 Variables'!E$43,-J96+Q96+'Mortgage 2 Info Calcs'!F$24,IF('Mortgage 2 Info Calcs'!F$5="Interest Only",-J96+Q96+'Mortgage 2 Info Calcs'!F$24,0)))))</f>
        <v>424.90993222284851</v>
      </c>
      <c r="J96">
        <f>IF(W95&gt;0,IF(ISTEXT('Mortgage 2 Info Calcs'!K$4),"0",IF(ISTEXT(W95),W95,W95+(IF(ISTEXT(K96),0,K96)))),0)</f>
        <v>84981.986444569702</v>
      </c>
      <c r="K96">
        <f>IF(ISBLANK('Mortgage 2 Monthly Table'!L96),0,'Mortgage 2 Monthly Table'!L96)</f>
        <v>0</v>
      </c>
      <c r="L96">
        <f>IF(ISBLANK('Mortgage 2 Monthly Table'!N96),IF('Mortgage 2 Info Calcs'!F$13="Calculated",IF('Mortgage 2 Info Calcs'!F$22="Keep Same",IF('Mortgage 2 Info Calcs'!F$5="Interest Only",IF(OR(I96&gt;L95,J96=""),I96,IF(J96&lt;L95,IF(J96&lt;L95,J96+I96,IF(L95+M95&gt;J96,L95+I96,L95)),IF(L95+M95&gt;J96,L95+I96,L95))),IF(H96&gt;L95,H96,IF(J96&gt;L95,IF(L95+M95&gt;J96,L95+I96,L95),J96+S96))),IF('Mortgage 2 Info Calcs'!F$5="Interest Only",'Mortgage 2 Monthly calcs'!I96,'Mortgage 2 Monthly calcs'!H96)),'Mortgage 2 Monthly calcs'!L95),'Mortgage 2 Monthly Table'!N96)</f>
        <v>644.30140148550856</v>
      </c>
      <c r="M96">
        <f>IF(ISBLANK('Mortgage 2 Monthly Table'!P96),IF(N95&gt;J96,IF(J96&gt;L95,J96-L95,0),IF(OR(OR(W95&lt;0,ISTEXT(W95)),ISTEXT('Mortgage 2 Info Calcs'!$K$4)),"",'Mortgage 2 Info Calcs'!F$21)),'Mortgage 2 Monthly Table'!P96)</f>
        <v>0</v>
      </c>
      <c r="N96">
        <f t="shared" si="10"/>
        <v>644.30140148550856</v>
      </c>
      <c r="O96">
        <f>IF(OR(OR(W95&lt;0,ISTEXT(W95)),ISTEXT('Mortgage 2 Info Calcs'!$K$4)),"",(O95+M96))</f>
        <v>0</v>
      </c>
      <c r="P96">
        <f>IF(ISBLANK('Mortgage 2 Monthly Table'!T96),IF(ISTEXT(J96),0,IF(OR(W95&lt;Q95,AND(W95&lt;0,NOT(ISTEXT(W95))),ISTEXT('Mortgage 2 Info Calcs'!$K$4)),IF(-W95&gt;P95,-W95,W95-Q95),IF(J96="",0,'Mortgage 2 Info Calcs'!F$26))),'Mortgage 2 Monthly Table'!T96)</f>
        <v>0</v>
      </c>
      <c r="Q96">
        <f>IF(OR(OR(W95&lt;0,ISTEXT(W95)),ISTEXT('Mortgage 2 Info Calcs'!$K$4)),"",IF(O96&lt;0,Q95,(Q95+P96)))</f>
        <v>0</v>
      </c>
      <c r="R96">
        <f>IF(OR(ISERROR(L96-S96),ISTEXT('Mortgage 2 Info Calcs'!$K$4)),"",L96-S96+M96)</f>
        <v>219.39146926266005</v>
      </c>
      <c r="S96">
        <f>IF(OR(IF(ISERROR(ROUND((J96-Q96-'Mortgage 2 Info Calcs'!F$24)*(G96/12),2)),0,(J96-O96-Q96-'Mortgage 2 Info Calcs'!F$24)*(G96/12)),,,ISTEXT('Mortgage 2 Info Calcs'!K$4)),IF(((J96-Q96-'Mortgage 2 Info Calcs'!F$24)*(G96/12))&gt;0,((J96-Q96-'Mortgage 2 Info Calcs'!F$24)*(G96/12)),0),0)</f>
        <v>424.90993222284851</v>
      </c>
      <c r="T96">
        <f>IF(OR(ISERROR(SUM(R$12:R96)),(ISTEXT(T95)),(T95=(SUM(R$12:R96)))),"",SUM(R$12:R96))</f>
        <v>15237.405024692793</v>
      </c>
      <c r="U96">
        <f>SUM(S$12:S96)</f>
        <v>39528.214101575446</v>
      </c>
      <c r="V96">
        <f>IF(OR(J96=Q96,ISTEXT(W95),ISTEXT('Mortgage 2 Info Calcs'!$F$17)),"",IF(('Mortgage 2 Info Calcs'!F$18*12)&gt;C95+1,IF(C95='Mortgage 2 Info Calcs'!F$18*12,0,'Mortgage 2 Info Calcs'!F$19+W96*('Mortgage 2 Info Calcs'!F$17)),'Mortgage 2 Info Calcs'!F$189))</f>
        <v>0</v>
      </c>
      <c r="W96">
        <f>IF(OR(ISERROR(J96-R96-M96),IF(ISERROR((J96-R96-M96)=0),"True",(J96-R96-M96)=0),ISTEXT('Mortgage 2 Info Calcs'!$K$4)),"",IF((J96&gt;(L96+M96)),(FV((G96/'Mortgage 2 Variables'!E$43),1,(L96+M96),-J96+Q96+'Mortgage 2 Info Calcs'!F$24,0))+Q96+'Mortgage 2 Info Calcs'!F$24+IF(I96&gt;0,0,-I96),""))</f>
        <v>84762.594975307045</v>
      </c>
      <c r="X96">
        <f>IF((FV(IF(G96=0,'Mortgage 2 Info Calcs'!F$8,G96)/12,1,PMT(IF(G96=0,'Mortgage 2 Info Calcs'!F$8,G96)/12,('Mortgage 2 Info Calcs'!F$9*12)-C95,-X95,0),-X95,0))&gt;0,(FV(IF(G96=0,'Mortgage 2 Info Calcs'!F$8,G96)/12,1,PMT(IF(G96=0,'Mortgage 2 Info Calcs'!F$8,G96)/12,('Mortgage 2 Info Calcs'!F$9*12)-C95,-X95,0),-X95,0)),0)</f>
        <v>84762.594975307045</v>
      </c>
      <c r="Y96">
        <f>IF(X96&lt;=0,0,(IPMT(IF(G96=0,'Mortgage 2 Info Calcs'!F$8,G96)/12,1,('Mortgage 2 Info Calcs'!F$9*12)-C95,-X95,0)))</f>
        <v>424.90993222284851</v>
      </c>
      <c r="Z96">
        <f>IF(C96&lt;('Mortgage 2 Info Calcs'!F$9*12),SUM(Y$12:Y96),0)</f>
        <v>39528.214101575446</v>
      </c>
      <c r="AA96">
        <v>85</v>
      </c>
      <c r="AB96">
        <f t="shared" si="11"/>
        <v>7.083333333333333</v>
      </c>
    </row>
    <row r="97" spans="2:28" ht="11.7" customHeight="1" x14ac:dyDescent="0.25">
      <c r="B97">
        <f t="shared" si="9"/>
        <v>7.166666666666667</v>
      </c>
      <c r="C97">
        <v>86</v>
      </c>
      <c r="E97" t="str">
        <f t="shared" si="12"/>
        <v/>
      </c>
      <c r="F97" t="str">
        <f>VLOOKUP('Mortgage 2 Variables'!D$9,'Mortgage 2 Variables'!B$8:C$19,2)</f>
        <v>Dec</v>
      </c>
      <c r="G97">
        <f>IF(ISBLANK('Mortgage 2 Monthly Table'!G97),IF(OR(J97=Q97,ISTEXT(W96),ISTEXT('Mortgage 2 Info Calcs'!$K$4)),0,IF(('Mortgage 2 Info Calcs'!F$7*12)&gt;C96,G96,IF(C96='Mortgage 2 Info Calcs'!F$7*12,'Mortgage 2 Info Calcs'!F$8,G96))),'Mortgage 2 Monthly Table'!G97)</f>
        <v>0.06</v>
      </c>
      <c r="H97">
        <f>((PMT(G97/'Mortgage 2 Variables'!E$43,('Mortgage 2 Info Calcs'!F$9*'Mortgage 2 Variables'!E$43)-C96,-J97,0)))</f>
        <v>644.30140148550697</v>
      </c>
      <c r="I97">
        <f>IF(OR(ISERROR(((IPMT(G97/'Mortgage 2 Variables'!E$43,1,'Mortgage 2 Info Calcs'!F$9*'Mortgage 2 Variables'!E$43,-J97+Q97+'Mortgage 2 Info Calcs'!F$24,IF('Mortgage 2 Info Calcs'!F$5="Interest Only",-J97+Q97+'Mortgage 2 Info Calcs'!F$24,0))))),(((IPMT(G97/'Mortgage 2 Variables'!E$43,1,'Mortgage 2 Info Calcs'!F$9*'Mortgage 2 Variables'!E$43,-J$12,-J$12)))=0)),0,((IPMT(G97/'Mortgage 2 Variables'!E$43,1,'Mortgage 2 Info Calcs'!F$9*'Mortgage 2 Variables'!E$43,-J97+Q97+'Mortgage 2 Info Calcs'!F$24,IF('Mortgage 2 Info Calcs'!F$5="Interest Only",-J97+Q97+'Mortgage 2 Info Calcs'!F$24,0)))))</f>
        <v>423.81297487653524</v>
      </c>
      <c r="J97">
        <f>IF(W96&gt;0,IF(ISTEXT('Mortgage 2 Info Calcs'!K$4),"0",IF(ISTEXT(W96),W96,W96+(IF(ISTEXT(K97),0,K97)))),0)</f>
        <v>84762.594975307045</v>
      </c>
      <c r="K97">
        <f>IF(ISBLANK('Mortgage 2 Monthly Table'!L97),0,'Mortgage 2 Monthly Table'!L97)</f>
        <v>0</v>
      </c>
      <c r="L97">
        <f>IF(ISBLANK('Mortgage 2 Monthly Table'!N97),IF('Mortgage 2 Info Calcs'!F$13="Calculated",IF('Mortgage 2 Info Calcs'!F$22="Keep Same",IF('Mortgage 2 Info Calcs'!F$5="Interest Only",IF(OR(I97&gt;L96,J97=""),I97,IF(J97&lt;L96,IF(J97&lt;L96,J97+I97,IF(L96+M96&gt;J97,L96+I97,L96)),IF(L96+M96&gt;J97,L96+I97,L96))),IF(H97&gt;L96,H97,IF(J97&gt;L96,IF(L96+M96&gt;J97,L96+I97,L96),J97+S97))),IF('Mortgage 2 Info Calcs'!F$5="Interest Only",'Mortgage 2 Monthly calcs'!I97,'Mortgage 2 Monthly calcs'!H97)),'Mortgage 2 Monthly calcs'!L96),'Mortgage 2 Monthly Table'!N97)</f>
        <v>644.30140148550856</v>
      </c>
      <c r="M97">
        <f>IF(ISBLANK('Mortgage 2 Monthly Table'!P97),IF(N96&gt;J97,IF(J97&gt;L96,J97-L96,0),IF(OR(OR(W96&lt;0,ISTEXT(W96)),ISTEXT('Mortgage 2 Info Calcs'!$K$4)),"",'Mortgage 2 Info Calcs'!F$21)),'Mortgage 2 Monthly Table'!P97)</f>
        <v>0</v>
      </c>
      <c r="N97">
        <f t="shared" si="10"/>
        <v>644.30140148550856</v>
      </c>
      <c r="O97">
        <f>IF(OR(OR(W96&lt;0,ISTEXT(W96)),ISTEXT('Mortgage 2 Info Calcs'!$K$4)),"",(O96+M97))</f>
        <v>0</v>
      </c>
      <c r="P97">
        <f>IF(ISBLANK('Mortgage 2 Monthly Table'!T97),IF(ISTEXT(J97),0,IF(OR(W96&lt;Q96,AND(W96&lt;0,NOT(ISTEXT(W96))),ISTEXT('Mortgage 2 Info Calcs'!$K$4)),IF(-W96&gt;P96,-W96,W96-Q96),IF(J97="",0,'Mortgage 2 Info Calcs'!F$26))),'Mortgage 2 Monthly Table'!T97)</f>
        <v>0</v>
      </c>
      <c r="Q97">
        <f>IF(OR(OR(W96&lt;0,ISTEXT(W96)),ISTEXT('Mortgage 2 Info Calcs'!$K$4)),"",IF(O97&lt;0,Q96,(Q96+P97)))</f>
        <v>0</v>
      </c>
      <c r="R97">
        <f>IF(OR(ISERROR(L97-S97),ISTEXT('Mortgage 2 Info Calcs'!$K$4)),"",L97-S97+M97)</f>
        <v>220.48842660897333</v>
      </c>
      <c r="S97">
        <f>IF(OR(IF(ISERROR(ROUND((J97-Q97-'Mortgage 2 Info Calcs'!F$24)*(G97/12),2)),0,(J97-O97-Q97-'Mortgage 2 Info Calcs'!F$24)*(G97/12)),,,ISTEXT('Mortgage 2 Info Calcs'!K$4)),IF(((J97-Q97-'Mortgage 2 Info Calcs'!F$24)*(G97/12))&gt;0,((J97-Q97-'Mortgage 2 Info Calcs'!F$24)*(G97/12)),0),0)</f>
        <v>423.81297487653524</v>
      </c>
      <c r="T97">
        <f>IF(OR(ISERROR(SUM(R$12:R97)),(ISTEXT(T96)),(T96=(SUM(R$12:R97)))),"",SUM(R$12:R97))</f>
        <v>15457.893451301767</v>
      </c>
      <c r="U97">
        <f>SUM(S$12:S97)</f>
        <v>39952.027076451981</v>
      </c>
      <c r="V97">
        <f>IF(OR(J97=Q97,ISTEXT(W96),ISTEXT('Mortgage 2 Info Calcs'!$F$17)),"",IF(('Mortgage 2 Info Calcs'!F$18*12)&gt;C96+1,IF(C96='Mortgage 2 Info Calcs'!F$18*12,0,'Mortgage 2 Info Calcs'!F$19+W97*('Mortgage 2 Info Calcs'!F$17)),'Mortgage 2 Info Calcs'!F$189))</f>
        <v>0</v>
      </c>
      <c r="W97">
        <f>IF(OR(ISERROR(J97-R97-M97),IF(ISERROR((J97-R97-M97)=0),"True",(J97-R97-M97)=0),ISTEXT('Mortgage 2 Info Calcs'!$K$4)),"",IF((J97&gt;(L97+M97)),(FV((G97/'Mortgage 2 Variables'!E$43),1,(L97+M97),-J97+Q97+'Mortgage 2 Info Calcs'!F$24,0))+Q97+'Mortgage 2 Info Calcs'!F$24+IF(I97&gt;0,0,-I97),""))</f>
        <v>84542.106548698066</v>
      </c>
      <c r="X97">
        <f>IF((FV(IF(G97=0,'Mortgage 2 Info Calcs'!F$8,G97)/12,1,PMT(IF(G97=0,'Mortgage 2 Info Calcs'!F$8,G97)/12,('Mortgage 2 Info Calcs'!F$9*12)-C96,-X96,0),-X96,0))&gt;0,(FV(IF(G97=0,'Mortgage 2 Info Calcs'!F$8,G97)/12,1,PMT(IF(G97=0,'Mortgage 2 Info Calcs'!F$8,G97)/12,('Mortgage 2 Info Calcs'!F$9*12)-C96,-X96,0),-X96,0)),0)</f>
        <v>84542.106548698066</v>
      </c>
      <c r="Y97">
        <f>IF(X97&lt;=0,0,(IPMT(IF(G97=0,'Mortgage 2 Info Calcs'!F$8,G97)/12,1,('Mortgage 2 Info Calcs'!F$9*12)-C96,-X96,0)))</f>
        <v>423.81297487653524</v>
      </c>
      <c r="Z97">
        <f>IF(C97&lt;('Mortgage 2 Info Calcs'!F$9*12),SUM(Y$12:Y97),0)</f>
        <v>39952.027076451981</v>
      </c>
      <c r="AA97">
        <v>86</v>
      </c>
      <c r="AB97">
        <f t="shared" si="11"/>
        <v>7.166666666666667</v>
      </c>
    </row>
    <row r="98" spans="2:28" ht="11.7" customHeight="1" x14ac:dyDescent="0.25">
      <c r="B98">
        <f t="shared" si="9"/>
        <v>7.25</v>
      </c>
      <c r="C98">
        <v>87</v>
      </c>
      <c r="E98">
        <f t="shared" si="12"/>
        <v>2017</v>
      </c>
      <c r="F98" t="str">
        <f>VLOOKUP('Mortgage 2 Variables'!D$10,'Mortgage 2 Variables'!B$8:C$19,2)</f>
        <v>Jan</v>
      </c>
      <c r="G98">
        <f>IF(ISBLANK('Mortgage 2 Monthly Table'!G98),IF(OR(J98=Q98,ISTEXT(W97),ISTEXT('Mortgage 2 Info Calcs'!$K$4)),0,IF(('Mortgage 2 Info Calcs'!F$7*12)&gt;C97,G97,IF(C97='Mortgage 2 Info Calcs'!F$7*12,'Mortgage 2 Info Calcs'!F$8,G97))),'Mortgage 2 Monthly Table'!G98)</f>
        <v>0.06</v>
      </c>
      <c r="H98">
        <f>((PMT(G98/'Mortgage 2 Variables'!E$43,('Mortgage 2 Info Calcs'!F$9*'Mortgage 2 Variables'!E$43)-C97,-J98,0)))</f>
        <v>644.30140148550686</v>
      </c>
      <c r="I98">
        <f>IF(OR(ISERROR(((IPMT(G98/'Mortgage 2 Variables'!E$43,1,'Mortgage 2 Info Calcs'!F$9*'Mortgage 2 Variables'!E$43,-J98+Q98+'Mortgage 2 Info Calcs'!F$24,IF('Mortgage 2 Info Calcs'!F$5="Interest Only",-J98+Q98+'Mortgage 2 Info Calcs'!F$24,0))))),(((IPMT(G98/'Mortgage 2 Variables'!E$43,1,'Mortgage 2 Info Calcs'!F$9*'Mortgage 2 Variables'!E$43,-J$12,-J$12)))=0)),0,((IPMT(G98/'Mortgage 2 Variables'!E$43,1,'Mortgage 2 Info Calcs'!F$9*'Mortgage 2 Variables'!E$43,-J98+Q98+'Mortgage 2 Info Calcs'!F$24,IF('Mortgage 2 Info Calcs'!F$5="Interest Only",-J98+Q98+'Mortgage 2 Info Calcs'!F$24,0)))))</f>
        <v>422.71053274349032</v>
      </c>
      <c r="J98">
        <f>IF(W97&gt;0,IF(ISTEXT('Mortgage 2 Info Calcs'!K$4),"0",IF(ISTEXT(W97),W97,W97+(IF(ISTEXT(K98),0,K98)))),0)</f>
        <v>84542.106548698066</v>
      </c>
      <c r="K98">
        <f>IF(ISBLANK('Mortgage 2 Monthly Table'!L98),0,'Mortgage 2 Monthly Table'!L98)</f>
        <v>0</v>
      </c>
      <c r="L98">
        <f>IF(ISBLANK('Mortgage 2 Monthly Table'!N98),IF('Mortgage 2 Info Calcs'!F$13="Calculated",IF('Mortgage 2 Info Calcs'!F$22="Keep Same",IF('Mortgage 2 Info Calcs'!F$5="Interest Only",IF(OR(I98&gt;L97,J98=""),I98,IF(J98&lt;L97,IF(J98&lt;L97,J98+I98,IF(L97+M97&gt;J98,L97+I98,L97)),IF(L97+M97&gt;J98,L97+I98,L97))),IF(H98&gt;L97,H98,IF(J98&gt;L97,IF(L97+M97&gt;J98,L97+I98,L97),J98+S98))),IF('Mortgage 2 Info Calcs'!F$5="Interest Only",'Mortgage 2 Monthly calcs'!I98,'Mortgage 2 Monthly calcs'!H98)),'Mortgage 2 Monthly calcs'!L97),'Mortgage 2 Monthly Table'!N98)</f>
        <v>644.30140148550856</v>
      </c>
      <c r="M98">
        <f>IF(ISBLANK('Mortgage 2 Monthly Table'!P98),IF(N97&gt;J98,IF(J98&gt;L97,J98-L97,0),IF(OR(OR(W97&lt;0,ISTEXT(W97)),ISTEXT('Mortgage 2 Info Calcs'!$K$4)),"",'Mortgage 2 Info Calcs'!F$21)),'Mortgage 2 Monthly Table'!P98)</f>
        <v>0</v>
      </c>
      <c r="N98">
        <f t="shared" si="10"/>
        <v>644.30140148550856</v>
      </c>
      <c r="O98">
        <f>IF(OR(OR(W97&lt;0,ISTEXT(W97)),ISTEXT('Mortgage 2 Info Calcs'!$K$4)),"",(O97+M98))</f>
        <v>0</v>
      </c>
      <c r="P98">
        <f>IF(ISBLANK('Mortgage 2 Monthly Table'!T98),IF(ISTEXT(J98),0,IF(OR(W97&lt;Q97,AND(W97&lt;0,NOT(ISTEXT(W97))),ISTEXT('Mortgage 2 Info Calcs'!$K$4)),IF(-W97&gt;P97,-W97,W97-Q97),IF(J98="",0,'Mortgage 2 Info Calcs'!F$26))),'Mortgage 2 Monthly Table'!T98)</f>
        <v>0</v>
      </c>
      <c r="Q98">
        <f>IF(OR(OR(W97&lt;0,ISTEXT(W97)),ISTEXT('Mortgage 2 Info Calcs'!$K$4)),"",IF(O98&lt;0,Q97,(Q97+P98)))</f>
        <v>0</v>
      </c>
      <c r="R98">
        <f>IF(OR(ISERROR(L98-S98),ISTEXT('Mortgage 2 Info Calcs'!$K$4)),"",L98-S98+M98)</f>
        <v>221.59086874201824</v>
      </c>
      <c r="S98">
        <f>IF(OR(IF(ISERROR(ROUND((J98-Q98-'Mortgage 2 Info Calcs'!F$24)*(G98/12),2)),0,(J98-O98-Q98-'Mortgage 2 Info Calcs'!F$24)*(G98/12)),,,ISTEXT('Mortgage 2 Info Calcs'!K$4)),IF(((J98-Q98-'Mortgage 2 Info Calcs'!F$24)*(G98/12))&gt;0,((J98-Q98-'Mortgage 2 Info Calcs'!F$24)*(G98/12)),0),0)</f>
        <v>422.71053274349032</v>
      </c>
      <c r="T98">
        <f>IF(OR(ISERROR(SUM(R$12:R98)),(ISTEXT(T97)),(T97=(SUM(R$12:R98)))),"",SUM(R$12:R98))</f>
        <v>15679.484320043784</v>
      </c>
      <c r="U98">
        <f>SUM(S$12:S98)</f>
        <v>40374.737609195472</v>
      </c>
      <c r="V98">
        <f>IF(OR(J98=Q98,ISTEXT(W97),ISTEXT('Mortgage 2 Info Calcs'!$F$17)),"",IF(('Mortgage 2 Info Calcs'!F$18*12)&gt;C97+1,IF(C97='Mortgage 2 Info Calcs'!F$18*12,0,'Mortgage 2 Info Calcs'!F$19+W98*('Mortgage 2 Info Calcs'!F$17)),'Mortgage 2 Info Calcs'!F$189))</f>
        <v>0</v>
      </c>
      <c r="W98">
        <f>IF(OR(ISERROR(J98-R98-M98),IF(ISERROR((J98-R98-M98)=0),"True",(J98-R98-M98)=0),ISTEXT('Mortgage 2 Info Calcs'!$K$4)),"",IF((J98&gt;(L98+M98)),(FV((G98/'Mortgage 2 Variables'!E$43),1,(L98+M98),-J98+Q98+'Mortgage 2 Info Calcs'!F$24,0))+Q98+'Mortgage 2 Info Calcs'!F$24+IF(I98&gt;0,0,-I98),""))</f>
        <v>84320.51567995605</v>
      </c>
      <c r="X98">
        <f>IF((FV(IF(G98=0,'Mortgage 2 Info Calcs'!F$8,G98)/12,1,PMT(IF(G98=0,'Mortgage 2 Info Calcs'!F$8,G98)/12,('Mortgage 2 Info Calcs'!F$9*12)-C97,-X97,0),-X97,0))&gt;0,(FV(IF(G98=0,'Mortgage 2 Info Calcs'!F$8,G98)/12,1,PMT(IF(G98=0,'Mortgage 2 Info Calcs'!F$8,G98)/12,('Mortgage 2 Info Calcs'!F$9*12)-C97,-X97,0),-X97,0)),0)</f>
        <v>84320.51567995605</v>
      </c>
      <c r="Y98">
        <f>IF(X98&lt;=0,0,(IPMT(IF(G98=0,'Mortgage 2 Info Calcs'!F$8,G98)/12,1,('Mortgage 2 Info Calcs'!F$9*12)-C97,-X97,0)))</f>
        <v>422.71053274349032</v>
      </c>
      <c r="Z98">
        <f>IF(C98&lt;('Mortgage 2 Info Calcs'!F$9*12),SUM(Y$12:Y98),0)</f>
        <v>40374.737609195472</v>
      </c>
      <c r="AA98">
        <v>87</v>
      </c>
      <c r="AB98">
        <f t="shared" si="11"/>
        <v>7.25</v>
      </c>
    </row>
    <row r="99" spans="2:28" ht="11.7" customHeight="1" x14ac:dyDescent="0.25">
      <c r="B99">
        <f t="shared" si="9"/>
        <v>7.333333333333333</v>
      </c>
      <c r="C99">
        <v>88</v>
      </c>
      <c r="D99" t="str">
        <f>IF(J867=1,F91+1,"")</f>
        <v/>
      </c>
      <c r="E99" t="str">
        <f t="shared" si="12"/>
        <v/>
      </c>
      <c r="F99" t="str">
        <f>VLOOKUP('Mortgage 2 Variables'!D$11,'Mortgage 2 Variables'!B$8:C$19,2)</f>
        <v>Feb</v>
      </c>
      <c r="G99">
        <f>IF(ISBLANK('Mortgage 2 Monthly Table'!G99),IF(OR(J99=Q99,ISTEXT(W98),ISTEXT('Mortgage 2 Info Calcs'!$K$4)),0,IF(('Mortgage 2 Info Calcs'!F$7*12)&gt;C98,G98,IF(C98='Mortgage 2 Info Calcs'!F$7*12,'Mortgage 2 Info Calcs'!F$8,G98))),'Mortgage 2 Monthly Table'!G99)</f>
        <v>0.06</v>
      </c>
      <c r="H99">
        <f>((PMT(G99/'Mortgage 2 Variables'!E$43,('Mortgage 2 Info Calcs'!F$9*'Mortgage 2 Variables'!E$43)-C98,-J99,0)))</f>
        <v>644.30140148550697</v>
      </c>
      <c r="I99">
        <f>IF(OR(ISERROR(((IPMT(G99/'Mortgage 2 Variables'!E$43,1,'Mortgage 2 Info Calcs'!F$9*'Mortgage 2 Variables'!E$43,-J99+Q99+'Mortgage 2 Info Calcs'!F$24,IF('Mortgage 2 Info Calcs'!F$5="Interest Only",-J99+Q99+'Mortgage 2 Info Calcs'!F$24,0))))),(((IPMT(G99/'Mortgage 2 Variables'!E$43,1,'Mortgage 2 Info Calcs'!F$9*'Mortgage 2 Variables'!E$43,-J$12,-J$12)))=0)),0,((IPMT(G99/'Mortgage 2 Variables'!E$43,1,'Mortgage 2 Info Calcs'!F$9*'Mortgage 2 Variables'!E$43,-J99+Q99+'Mortgage 2 Info Calcs'!F$24,IF('Mortgage 2 Info Calcs'!F$5="Interest Only",-J99+Q99+'Mortgage 2 Info Calcs'!F$24,0)))))</f>
        <v>421.60257839978027</v>
      </c>
      <c r="J99">
        <f>IF(W98&gt;0,IF(ISTEXT('Mortgage 2 Info Calcs'!K$4),"0",IF(ISTEXT(W98),W98,W98+(IF(ISTEXT(K99),0,K99)))),0)</f>
        <v>84320.51567995605</v>
      </c>
      <c r="K99">
        <f>IF(ISBLANK('Mortgage 2 Monthly Table'!L99),0,'Mortgage 2 Monthly Table'!L99)</f>
        <v>0</v>
      </c>
      <c r="L99">
        <f>IF(ISBLANK('Mortgage 2 Monthly Table'!N99),IF('Mortgage 2 Info Calcs'!F$13="Calculated",IF('Mortgage 2 Info Calcs'!F$22="Keep Same",IF('Mortgage 2 Info Calcs'!F$5="Interest Only",IF(OR(I99&gt;L98,J99=""),I99,IF(J99&lt;L98,IF(J99&lt;L98,J99+I99,IF(L98+M98&gt;J99,L98+I99,L98)),IF(L98+M98&gt;J99,L98+I99,L98))),IF(H99&gt;L98,H99,IF(J99&gt;L98,IF(L98+M98&gt;J99,L98+I99,L98),J99+S99))),IF('Mortgage 2 Info Calcs'!F$5="Interest Only",'Mortgage 2 Monthly calcs'!I99,'Mortgage 2 Monthly calcs'!H99)),'Mortgage 2 Monthly calcs'!L98),'Mortgage 2 Monthly Table'!N99)</f>
        <v>644.30140148550856</v>
      </c>
      <c r="M99">
        <f>IF(ISBLANK('Mortgage 2 Monthly Table'!P99),IF(N98&gt;J99,IF(J99&gt;L98,J99-L98,0),IF(OR(OR(W98&lt;0,ISTEXT(W98)),ISTEXT('Mortgage 2 Info Calcs'!$K$4)),"",'Mortgage 2 Info Calcs'!F$21)),'Mortgage 2 Monthly Table'!P99)</f>
        <v>0</v>
      </c>
      <c r="N99">
        <f t="shared" si="10"/>
        <v>644.30140148550856</v>
      </c>
      <c r="O99">
        <f>IF(OR(OR(W98&lt;0,ISTEXT(W98)),ISTEXT('Mortgage 2 Info Calcs'!$K$4)),"",(O98+M99))</f>
        <v>0</v>
      </c>
      <c r="P99">
        <f>IF(ISBLANK('Mortgage 2 Monthly Table'!T99),IF(ISTEXT(J99),0,IF(OR(W98&lt;Q98,AND(W98&lt;0,NOT(ISTEXT(W98))),ISTEXT('Mortgage 2 Info Calcs'!$K$4)),IF(-W98&gt;P98,-W98,W98-Q98),IF(J99="",0,'Mortgage 2 Info Calcs'!F$26))),'Mortgage 2 Monthly Table'!T99)</f>
        <v>0</v>
      </c>
      <c r="Q99">
        <f>IF(OR(OR(W98&lt;0,ISTEXT(W98)),ISTEXT('Mortgage 2 Info Calcs'!$K$4)),"",IF(O99&lt;0,Q98,(Q98+P99)))</f>
        <v>0</v>
      </c>
      <c r="R99">
        <f>IF(OR(ISERROR(L99-S99),ISTEXT('Mortgage 2 Info Calcs'!$K$4)),"",L99-S99+M99)</f>
        <v>222.69882308572829</v>
      </c>
      <c r="S99">
        <f>IF(OR(IF(ISERROR(ROUND((J99-Q99-'Mortgage 2 Info Calcs'!F$24)*(G99/12),2)),0,(J99-O99-Q99-'Mortgage 2 Info Calcs'!F$24)*(G99/12)),,,ISTEXT('Mortgage 2 Info Calcs'!K$4)),IF(((J99-Q99-'Mortgage 2 Info Calcs'!F$24)*(G99/12))&gt;0,((J99-Q99-'Mortgage 2 Info Calcs'!F$24)*(G99/12)),0),0)</f>
        <v>421.60257839978027</v>
      </c>
      <c r="T99">
        <f>IF(OR(ISERROR(SUM(R$12:R99)),(ISTEXT(T98)),(T98=(SUM(R$12:R99)))),"",SUM(R$12:R99))</f>
        <v>15902.183143129512</v>
      </c>
      <c r="U99">
        <f>SUM(S$12:S99)</f>
        <v>40796.340187595255</v>
      </c>
      <c r="V99">
        <f>IF(OR(J99=Q99,ISTEXT(W98),ISTEXT('Mortgage 2 Info Calcs'!$F$17)),"",IF(('Mortgage 2 Info Calcs'!F$18*12)&gt;C98+1,IF(C98='Mortgage 2 Info Calcs'!F$18*12,0,'Mortgage 2 Info Calcs'!F$19+W99*('Mortgage 2 Info Calcs'!F$17)),'Mortgage 2 Info Calcs'!F$189))</f>
        <v>0</v>
      </c>
      <c r="W99">
        <f>IF(OR(ISERROR(J99-R99-M99),IF(ISERROR((J99-R99-M99)=0),"True",(J99-R99-M99)=0),ISTEXT('Mortgage 2 Info Calcs'!$K$4)),"",IF((J99&gt;(L99+M99)),(FV((G99/'Mortgage 2 Variables'!E$43),1,(L99+M99),-J99+Q99+'Mortgage 2 Info Calcs'!F$24,0))+Q99+'Mortgage 2 Info Calcs'!F$24+IF(I99&gt;0,0,-I99),""))</f>
        <v>84097.816856870326</v>
      </c>
      <c r="X99">
        <f>IF((FV(IF(G99=0,'Mortgage 2 Info Calcs'!F$8,G99)/12,1,PMT(IF(G99=0,'Mortgage 2 Info Calcs'!F$8,G99)/12,('Mortgage 2 Info Calcs'!F$9*12)-C98,-X98,0),-X98,0))&gt;0,(FV(IF(G99=0,'Mortgage 2 Info Calcs'!F$8,G99)/12,1,PMT(IF(G99=0,'Mortgage 2 Info Calcs'!F$8,G99)/12,('Mortgage 2 Info Calcs'!F$9*12)-C98,-X98,0),-X98,0)),0)</f>
        <v>84097.816856870326</v>
      </c>
      <c r="Y99">
        <f>IF(X99&lt;=0,0,(IPMT(IF(G99=0,'Mortgage 2 Info Calcs'!F$8,G99)/12,1,('Mortgage 2 Info Calcs'!F$9*12)-C98,-X98,0)))</f>
        <v>421.60257839978027</v>
      </c>
      <c r="Z99">
        <f>IF(C99&lt;('Mortgage 2 Info Calcs'!F$9*12),SUM(Y$12:Y99),0)</f>
        <v>40796.340187595255</v>
      </c>
      <c r="AA99">
        <v>88</v>
      </c>
      <c r="AB99">
        <f t="shared" si="11"/>
        <v>7.333333333333333</v>
      </c>
    </row>
    <row r="100" spans="2:28" ht="11.7" customHeight="1" x14ac:dyDescent="0.25">
      <c r="B100">
        <f t="shared" si="9"/>
        <v>7.416666666666667</v>
      </c>
      <c r="C100">
        <v>89</v>
      </c>
      <c r="D100" t="str">
        <f>IF(J868=1,F91+1,"")</f>
        <v/>
      </c>
      <c r="E100" t="str">
        <f t="shared" si="12"/>
        <v/>
      </c>
      <c r="F100" t="str">
        <f>VLOOKUP('Mortgage 2 Variables'!D$12,'Mortgage 2 Variables'!B$8:C$19,2)</f>
        <v>Mar</v>
      </c>
      <c r="G100">
        <f>IF(ISBLANK('Mortgage 2 Monthly Table'!G100),IF(OR(J100=Q100,ISTEXT(W99),ISTEXT('Mortgage 2 Info Calcs'!$K$4)),0,IF(('Mortgage 2 Info Calcs'!F$7*12)&gt;C99,G99,IF(C99='Mortgage 2 Info Calcs'!F$7*12,'Mortgage 2 Info Calcs'!F$8,G99))),'Mortgage 2 Monthly Table'!G100)</f>
        <v>0.06</v>
      </c>
      <c r="H100">
        <f>((PMT(G100/'Mortgage 2 Variables'!E$43,('Mortgage 2 Info Calcs'!F$9*'Mortgage 2 Variables'!E$43)-C99,-J100,0)))</f>
        <v>644.30140148550697</v>
      </c>
      <c r="I100">
        <f>IF(OR(ISERROR(((IPMT(G100/'Mortgage 2 Variables'!E$43,1,'Mortgage 2 Info Calcs'!F$9*'Mortgage 2 Variables'!E$43,-J100+Q100+'Mortgage 2 Info Calcs'!F$24,IF('Mortgage 2 Info Calcs'!F$5="Interest Only",-J100+Q100+'Mortgage 2 Info Calcs'!F$24,0))))),(((IPMT(G100/'Mortgage 2 Variables'!E$43,1,'Mortgage 2 Info Calcs'!F$9*'Mortgage 2 Variables'!E$43,-J$12,-J$12)))=0)),0,((IPMT(G100/'Mortgage 2 Variables'!E$43,1,'Mortgage 2 Info Calcs'!F$9*'Mortgage 2 Variables'!E$43,-J100+Q100+'Mortgage 2 Info Calcs'!F$24,IF('Mortgage 2 Info Calcs'!F$5="Interest Only",-J100+Q100+'Mortgage 2 Info Calcs'!F$24,0)))))</f>
        <v>420.48908428435163</v>
      </c>
      <c r="J100">
        <f>IF(W99&gt;0,IF(ISTEXT('Mortgage 2 Info Calcs'!K$4),"0",IF(ISTEXT(W99),W99,W99+(IF(ISTEXT(K100),0,K100)))),0)</f>
        <v>84097.816856870326</v>
      </c>
      <c r="K100">
        <f>IF(ISBLANK('Mortgage 2 Monthly Table'!L100),0,'Mortgage 2 Monthly Table'!L100)</f>
        <v>0</v>
      </c>
      <c r="L100">
        <f>IF(ISBLANK('Mortgage 2 Monthly Table'!N100),IF('Mortgage 2 Info Calcs'!F$13="Calculated",IF('Mortgage 2 Info Calcs'!F$22="Keep Same",IF('Mortgage 2 Info Calcs'!F$5="Interest Only",IF(OR(I100&gt;L99,J100=""),I100,IF(J100&lt;L99,IF(J100&lt;L99,J100+I100,IF(L99+M99&gt;J100,L99+I100,L99)),IF(L99+M99&gt;J100,L99+I100,L99))),IF(H100&gt;L99,H100,IF(J100&gt;L99,IF(L99+M99&gt;J100,L99+I100,L99),J100+S100))),IF('Mortgage 2 Info Calcs'!F$5="Interest Only",'Mortgage 2 Monthly calcs'!I100,'Mortgage 2 Monthly calcs'!H100)),'Mortgage 2 Monthly calcs'!L99),'Mortgage 2 Monthly Table'!N100)</f>
        <v>644.30140148550856</v>
      </c>
      <c r="M100">
        <f>IF(ISBLANK('Mortgage 2 Monthly Table'!P100),IF(N99&gt;J100,IF(J100&gt;L99,J100-L99,0),IF(OR(OR(W99&lt;0,ISTEXT(W99)),ISTEXT('Mortgage 2 Info Calcs'!$K$4)),"",'Mortgage 2 Info Calcs'!F$21)),'Mortgage 2 Monthly Table'!P100)</f>
        <v>0</v>
      </c>
      <c r="N100">
        <f t="shared" si="10"/>
        <v>644.30140148550856</v>
      </c>
      <c r="O100">
        <f>IF(OR(OR(W99&lt;0,ISTEXT(W99)),ISTEXT('Mortgage 2 Info Calcs'!$K$4)),"",(O99+M100))</f>
        <v>0</v>
      </c>
      <c r="P100">
        <f>IF(ISBLANK('Mortgage 2 Monthly Table'!T100),IF(ISTEXT(J100),0,IF(OR(W99&lt;Q99,AND(W99&lt;0,NOT(ISTEXT(W99))),ISTEXT('Mortgage 2 Info Calcs'!$K$4)),IF(-W99&gt;P99,-W99,W99-Q99),IF(J100="",0,'Mortgage 2 Info Calcs'!F$26))),'Mortgage 2 Monthly Table'!T100)</f>
        <v>0</v>
      </c>
      <c r="Q100">
        <f>IF(OR(OR(W99&lt;0,ISTEXT(W99)),ISTEXT('Mortgage 2 Info Calcs'!$K$4)),"",IF(O100&lt;0,Q99,(Q99+P100)))</f>
        <v>0</v>
      </c>
      <c r="R100">
        <f>IF(OR(ISERROR(L100-S100),ISTEXT('Mortgage 2 Info Calcs'!$K$4)),"",L100-S100+M100)</f>
        <v>223.81231720115693</v>
      </c>
      <c r="S100">
        <f>IF(OR(IF(ISERROR(ROUND((J100-Q100-'Mortgage 2 Info Calcs'!F$24)*(G100/12),2)),0,(J100-O100-Q100-'Mortgage 2 Info Calcs'!F$24)*(G100/12)),,,ISTEXT('Mortgage 2 Info Calcs'!K$4)),IF(((J100-Q100-'Mortgage 2 Info Calcs'!F$24)*(G100/12))&gt;0,((J100-Q100-'Mortgage 2 Info Calcs'!F$24)*(G100/12)),0),0)</f>
        <v>420.48908428435163</v>
      </c>
      <c r="T100">
        <f>IF(OR(ISERROR(SUM(R$12:R100)),(ISTEXT(T99)),(T99=(SUM(R$12:R100)))),"",SUM(R$12:R100))</f>
        <v>16125.995460330669</v>
      </c>
      <c r="U100">
        <f>SUM(S$12:S100)</f>
        <v>41216.829271879607</v>
      </c>
      <c r="V100">
        <f>IF(OR(J100=Q100,ISTEXT(W99),ISTEXT('Mortgage 2 Info Calcs'!$F$17)),"",IF(('Mortgage 2 Info Calcs'!F$18*12)&gt;C99+1,IF(C99='Mortgage 2 Info Calcs'!F$18*12,0,'Mortgage 2 Info Calcs'!F$19+W100*('Mortgage 2 Info Calcs'!F$17)),'Mortgage 2 Info Calcs'!F$189))</f>
        <v>0</v>
      </c>
      <c r="W100">
        <f>IF(OR(ISERROR(J100-R100-M100),IF(ISERROR((J100-R100-M100)=0),"True",(J100-R100-M100)=0),ISTEXT('Mortgage 2 Info Calcs'!$K$4)),"",IF((J100&gt;(L100+M100)),(FV((G100/'Mortgage 2 Variables'!E$43),1,(L100+M100),-J100+Q100+'Mortgage 2 Info Calcs'!F$24,0))+Q100+'Mortgage 2 Info Calcs'!F$24+IF(I100&gt;0,0,-I100),""))</f>
        <v>83874.004539669171</v>
      </c>
      <c r="X100">
        <f>IF((FV(IF(G100=0,'Mortgage 2 Info Calcs'!F$8,G100)/12,1,PMT(IF(G100=0,'Mortgage 2 Info Calcs'!F$8,G100)/12,('Mortgage 2 Info Calcs'!F$9*12)-C99,-X99,0),-X99,0))&gt;0,(FV(IF(G100=0,'Mortgage 2 Info Calcs'!F$8,G100)/12,1,PMT(IF(G100=0,'Mortgage 2 Info Calcs'!F$8,G100)/12,('Mortgage 2 Info Calcs'!F$9*12)-C99,-X99,0),-X99,0)),0)</f>
        <v>83874.004539669171</v>
      </c>
      <c r="Y100">
        <f>IF(X100&lt;=0,0,(IPMT(IF(G100=0,'Mortgage 2 Info Calcs'!F$8,G100)/12,1,('Mortgage 2 Info Calcs'!F$9*12)-C99,-X99,0)))</f>
        <v>420.48908428435163</v>
      </c>
      <c r="Z100">
        <f>IF(C100&lt;('Mortgage 2 Info Calcs'!F$9*12),SUM(Y$12:Y100),0)</f>
        <v>41216.829271879607</v>
      </c>
      <c r="AA100">
        <v>89</v>
      </c>
      <c r="AB100">
        <f t="shared" si="11"/>
        <v>7.416666666666667</v>
      </c>
    </row>
    <row r="101" spans="2:28" ht="11.7" customHeight="1" x14ac:dyDescent="0.25">
      <c r="B101">
        <f t="shared" si="9"/>
        <v>7.5</v>
      </c>
      <c r="C101">
        <v>90</v>
      </c>
      <c r="D101" t="str">
        <f>IF(J869=1,F91+1,"")</f>
        <v/>
      </c>
      <c r="E101" t="str">
        <f t="shared" si="12"/>
        <v/>
      </c>
      <c r="F101" t="str">
        <f>VLOOKUP('Mortgage 2 Variables'!D$13,'Mortgage 2 Variables'!B$8:C$19,2)</f>
        <v>Apr</v>
      </c>
      <c r="G101">
        <f>IF(ISBLANK('Mortgage 2 Monthly Table'!G101),IF(OR(J101=Q101,ISTEXT(W100),ISTEXT('Mortgage 2 Info Calcs'!$K$4)),0,IF(('Mortgage 2 Info Calcs'!F$7*12)&gt;C100,G100,IF(C100='Mortgage 2 Info Calcs'!F$7*12,'Mortgage 2 Info Calcs'!F$8,G100))),'Mortgage 2 Monthly Table'!G101)</f>
        <v>0.06</v>
      </c>
      <c r="H101">
        <f>((PMT(G101/'Mortgage 2 Variables'!E$43,('Mortgage 2 Info Calcs'!F$9*'Mortgage 2 Variables'!E$43)-C100,-J101,0)))</f>
        <v>644.30140148550697</v>
      </c>
      <c r="I101">
        <f>IF(OR(ISERROR(((IPMT(G101/'Mortgage 2 Variables'!E$43,1,'Mortgage 2 Info Calcs'!F$9*'Mortgage 2 Variables'!E$43,-J101+Q101+'Mortgage 2 Info Calcs'!F$24,IF('Mortgage 2 Info Calcs'!F$5="Interest Only",-J101+Q101+'Mortgage 2 Info Calcs'!F$24,0))))),(((IPMT(G101/'Mortgage 2 Variables'!E$43,1,'Mortgage 2 Info Calcs'!F$9*'Mortgage 2 Variables'!E$43,-J$12,-J$12)))=0)),0,((IPMT(G101/'Mortgage 2 Variables'!E$43,1,'Mortgage 2 Info Calcs'!F$9*'Mortgage 2 Variables'!E$43,-J101+Q101+'Mortgage 2 Info Calcs'!F$24,IF('Mortgage 2 Info Calcs'!F$5="Interest Only",-J101+Q101+'Mortgage 2 Info Calcs'!F$24,0)))))</f>
        <v>419.37002269834585</v>
      </c>
      <c r="J101">
        <f>IF(W100&gt;0,IF(ISTEXT('Mortgage 2 Info Calcs'!K$4),"0",IF(ISTEXT(W100),W100,W100+(IF(ISTEXT(K101),0,K101)))),0)</f>
        <v>83874.004539669171</v>
      </c>
      <c r="K101">
        <f>IF(ISBLANK('Mortgage 2 Monthly Table'!L101),0,'Mortgage 2 Monthly Table'!L101)</f>
        <v>0</v>
      </c>
      <c r="L101">
        <f>IF(ISBLANK('Mortgage 2 Monthly Table'!N101),IF('Mortgage 2 Info Calcs'!F$13="Calculated",IF('Mortgage 2 Info Calcs'!F$22="Keep Same",IF('Mortgage 2 Info Calcs'!F$5="Interest Only",IF(OR(I101&gt;L100,J101=""),I101,IF(J101&lt;L100,IF(J101&lt;L100,J101+I101,IF(L100+M100&gt;J101,L100+I101,L100)),IF(L100+M100&gt;J101,L100+I101,L100))),IF(H101&gt;L100,H101,IF(J101&gt;L100,IF(L100+M100&gt;J101,L100+I101,L100),J101+S101))),IF('Mortgage 2 Info Calcs'!F$5="Interest Only",'Mortgage 2 Monthly calcs'!I101,'Mortgage 2 Monthly calcs'!H101)),'Mortgage 2 Monthly calcs'!L100),'Mortgage 2 Monthly Table'!N101)</f>
        <v>644.30140148550856</v>
      </c>
      <c r="M101">
        <f>IF(ISBLANK('Mortgage 2 Monthly Table'!P101),IF(N100&gt;J101,IF(J101&gt;L100,J101-L100,0),IF(OR(OR(W100&lt;0,ISTEXT(W100)),ISTEXT('Mortgage 2 Info Calcs'!$K$4)),"",'Mortgage 2 Info Calcs'!F$21)),'Mortgage 2 Monthly Table'!P101)</f>
        <v>0</v>
      </c>
      <c r="N101">
        <f t="shared" si="10"/>
        <v>644.30140148550856</v>
      </c>
      <c r="O101">
        <f>IF(OR(OR(W100&lt;0,ISTEXT(W100)),ISTEXT('Mortgage 2 Info Calcs'!$K$4)),"",(O100+M101))</f>
        <v>0</v>
      </c>
      <c r="P101">
        <f>IF(ISBLANK('Mortgage 2 Monthly Table'!T101),IF(ISTEXT(J101),0,IF(OR(W100&lt;Q100,AND(W100&lt;0,NOT(ISTEXT(W100))),ISTEXT('Mortgage 2 Info Calcs'!$K$4)),IF(-W100&gt;P100,-W100,W100-Q100),IF(J101="",0,'Mortgage 2 Info Calcs'!F$26))),'Mortgage 2 Monthly Table'!T101)</f>
        <v>0</v>
      </c>
      <c r="Q101">
        <f>IF(OR(OR(W100&lt;0,ISTEXT(W100)),ISTEXT('Mortgage 2 Info Calcs'!$K$4)),"",IF(O101&lt;0,Q100,(Q100+P101)))</f>
        <v>0</v>
      </c>
      <c r="R101">
        <f>IF(OR(ISERROR(L101-S101),ISTEXT('Mortgage 2 Info Calcs'!$K$4)),"",L101-S101+M101)</f>
        <v>224.93137878716271</v>
      </c>
      <c r="S101">
        <f>IF(OR(IF(ISERROR(ROUND((J101-Q101-'Mortgage 2 Info Calcs'!F$24)*(G101/12),2)),0,(J101-O101-Q101-'Mortgage 2 Info Calcs'!F$24)*(G101/12)),,,ISTEXT('Mortgage 2 Info Calcs'!K$4)),IF(((J101-Q101-'Mortgage 2 Info Calcs'!F$24)*(G101/12))&gt;0,((J101-Q101-'Mortgage 2 Info Calcs'!F$24)*(G101/12)),0),0)</f>
        <v>419.37002269834585</v>
      </c>
      <c r="T101">
        <f>IF(OR(ISERROR(SUM(R$12:R101)),(ISTEXT(T100)),(T100=(SUM(R$12:R101)))),"",SUM(R$12:R101))</f>
        <v>16350.926839117832</v>
      </c>
      <c r="U101">
        <f>SUM(S$12:S101)</f>
        <v>41636.199294577957</v>
      </c>
      <c r="V101">
        <f>IF(OR(J101=Q101,ISTEXT(W100),ISTEXT('Mortgage 2 Info Calcs'!$F$17)),"",IF(('Mortgage 2 Info Calcs'!F$18*12)&gt;C100+1,IF(C100='Mortgage 2 Info Calcs'!F$18*12,0,'Mortgage 2 Info Calcs'!F$19+W101*('Mortgage 2 Info Calcs'!F$17)),'Mortgage 2 Info Calcs'!F$189))</f>
        <v>0</v>
      </c>
      <c r="W101">
        <f>IF(OR(ISERROR(J101-R101-M101),IF(ISERROR((J101-R101-M101)=0),"True",(J101-R101-M101)=0),ISTEXT('Mortgage 2 Info Calcs'!$K$4)),"",IF((J101&gt;(L101+M101)),(FV((G101/'Mortgage 2 Variables'!E$43),1,(L101+M101),-J101+Q101+'Mortgage 2 Info Calcs'!F$24,0))+Q101+'Mortgage 2 Info Calcs'!F$24+IF(I101&gt;0,0,-I101),""))</f>
        <v>83649.073160882006</v>
      </c>
      <c r="X101">
        <f>IF((FV(IF(G101=0,'Mortgage 2 Info Calcs'!F$8,G101)/12,1,PMT(IF(G101=0,'Mortgage 2 Info Calcs'!F$8,G101)/12,('Mortgage 2 Info Calcs'!F$9*12)-C100,-X100,0),-X100,0))&gt;0,(FV(IF(G101=0,'Mortgage 2 Info Calcs'!F$8,G101)/12,1,PMT(IF(G101=0,'Mortgage 2 Info Calcs'!F$8,G101)/12,('Mortgage 2 Info Calcs'!F$9*12)-C100,-X100,0),-X100,0)),0)</f>
        <v>83649.073160882006</v>
      </c>
      <c r="Y101">
        <f>IF(X101&lt;=0,0,(IPMT(IF(G101=0,'Mortgage 2 Info Calcs'!F$8,G101)/12,1,('Mortgage 2 Info Calcs'!F$9*12)-C100,-X100,0)))</f>
        <v>419.37002269834585</v>
      </c>
      <c r="Z101">
        <f>IF(C101&lt;('Mortgage 2 Info Calcs'!F$9*12),SUM(Y$12:Y101),0)</f>
        <v>41636.199294577957</v>
      </c>
      <c r="AA101">
        <v>90</v>
      </c>
      <c r="AB101">
        <f t="shared" si="11"/>
        <v>7.5</v>
      </c>
    </row>
    <row r="102" spans="2:28" ht="11.7" customHeight="1" x14ac:dyDescent="0.25">
      <c r="B102">
        <f t="shared" si="9"/>
        <v>7.583333333333333</v>
      </c>
      <c r="C102">
        <v>91</v>
      </c>
      <c r="D102" t="str">
        <f>IF(J870=1,F91+1,"")</f>
        <v/>
      </c>
      <c r="E102" t="str">
        <f t="shared" si="12"/>
        <v/>
      </c>
      <c r="F102" t="str">
        <f>VLOOKUP('Mortgage 2 Variables'!D$14,'Mortgage 2 Variables'!B$8:C$19,2)</f>
        <v>May</v>
      </c>
      <c r="G102">
        <f>IF(ISBLANK('Mortgage 2 Monthly Table'!G102),IF(OR(J102=Q102,ISTEXT(W101),ISTEXT('Mortgage 2 Info Calcs'!$K$4)),0,IF(('Mortgage 2 Info Calcs'!F$7*12)&gt;C101,G101,IF(C101='Mortgage 2 Info Calcs'!F$7*12,'Mortgage 2 Info Calcs'!F$8,G101))),'Mortgage 2 Monthly Table'!G102)</f>
        <v>0.06</v>
      </c>
      <c r="H102">
        <f>((PMT(G102/'Mortgage 2 Variables'!E$43,('Mortgage 2 Info Calcs'!F$9*'Mortgage 2 Variables'!E$43)-C101,-J102,0)))</f>
        <v>644.30140148550686</v>
      </c>
      <c r="I102">
        <f>IF(OR(ISERROR(((IPMT(G102/'Mortgage 2 Variables'!E$43,1,'Mortgage 2 Info Calcs'!F$9*'Mortgage 2 Variables'!E$43,-J102+Q102+'Mortgage 2 Info Calcs'!F$24,IF('Mortgage 2 Info Calcs'!F$5="Interest Only",-J102+Q102+'Mortgage 2 Info Calcs'!F$24,0))))),(((IPMT(G102/'Mortgage 2 Variables'!E$43,1,'Mortgage 2 Info Calcs'!F$9*'Mortgage 2 Variables'!E$43,-J$12,-J$12)))=0)),0,((IPMT(G102/'Mortgage 2 Variables'!E$43,1,'Mortgage 2 Info Calcs'!F$9*'Mortgage 2 Variables'!E$43,-J102+Q102+'Mortgage 2 Info Calcs'!F$24,IF('Mortgage 2 Info Calcs'!F$5="Interest Only",-J102+Q102+'Mortgage 2 Info Calcs'!F$24,0)))))</f>
        <v>418.24536580441003</v>
      </c>
      <c r="J102">
        <f>IF(W101&gt;0,IF(ISTEXT('Mortgage 2 Info Calcs'!K$4),"0",IF(ISTEXT(W101),W101,W101+(IF(ISTEXT(K102),0,K102)))),0)</f>
        <v>83649.073160882006</v>
      </c>
      <c r="K102">
        <f>IF(ISBLANK('Mortgage 2 Monthly Table'!L102),0,'Mortgage 2 Monthly Table'!L102)</f>
        <v>0</v>
      </c>
      <c r="L102">
        <f>IF(ISBLANK('Mortgage 2 Monthly Table'!N102),IF('Mortgage 2 Info Calcs'!F$13="Calculated",IF('Mortgage 2 Info Calcs'!F$22="Keep Same",IF('Mortgage 2 Info Calcs'!F$5="Interest Only",IF(OR(I102&gt;L101,J102=""),I102,IF(J102&lt;L101,IF(J102&lt;L101,J102+I102,IF(L101+M101&gt;J102,L101+I102,L101)),IF(L101+M101&gt;J102,L101+I102,L101))),IF(H102&gt;L101,H102,IF(J102&gt;L101,IF(L101+M101&gt;J102,L101+I102,L101),J102+S102))),IF('Mortgage 2 Info Calcs'!F$5="Interest Only",'Mortgage 2 Monthly calcs'!I102,'Mortgage 2 Monthly calcs'!H102)),'Mortgage 2 Monthly calcs'!L101),'Mortgage 2 Monthly Table'!N102)</f>
        <v>644.30140148550856</v>
      </c>
      <c r="M102">
        <f>IF(ISBLANK('Mortgage 2 Monthly Table'!P102),IF(N101&gt;J102,IF(J102&gt;L101,J102-L101,0),IF(OR(OR(W101&lt;0,ISTEXT(W101)),ISTEXT('Mortgage 2 Info Calcs'!$K$4)),"",'Mortgage 2 Info Calcs'!F$21)),'Mortgage 2 Monthly Table'!P102)</f>
        <v>0</v>
      </c>
      <c r="N102">
        <f t="shared" si="10"/>
        <v>644.30140148550856</v>
      </c>
      <c r="O102">
        <f>IF(OR(OR(W101&lt;0,ISTEXT(W101)),ISTEXT('Mortgage 2 Info Calcs'!$K$4)),"",(O101+M102))</f>
        <v>0</v>
      </c>
      <c r="P102">
        <f>IF(ISBLANK('Mortgage 2 Monthly Table'!T102),IF(ISTEXT(J102),0,IF(OR(W101&lt;Q101,AND(W101&lt;0,NOT(ISTEXT(W101))),ISTEXT('Mortgage 2 Info Calcs'!$K$4)),IF(-W101&gt;P101,-W101,W101-Q101),IF(J102="",0,'Mortgage 2 Info Calcs'!F$26))),'Mortgage 2 Monthly Table'!T102)</f>
        <v>0</v>
      </c>
      <c r="Q102">
        <f>IF(OR(OR(W101&lt;0,ISTEXT(W101)),ISTEXT('Mortgage 2 Info Calcs'!$K$4)),"",IF(O102&lt;0,Q101,(Q101+P102)))</f>
        <v>0</v>
      </c>
      <c r="R102">
        <f>IF(OR(ISERROR(L102-S102),ISTEXT('Mortgage 2 Info Calcs'!$K$4)),"",L102-S102+M102)</f>
        <v>226.05603568109854</v>
      </c>
      <c r="S102">
        <f>IF(OR(IF(ISERROR(ROUND((J102-Q102-'Mortgage 2 Info Calcs'!F$24)*(G102/12),2)),0,(J102-O102-Q102-'Mortgage 2 Info Calcs'!F$24)*(G102/12)),,,ISTEXT('Mortgage 2 Info Calcs'!K$4)),IF(((J102-Q102-'Mortgage 2 Info Calcs'!F$24)*(G102/12))&gt;0,((J102-Q102-'Mortgage 2 Info Calcs'!F$24)*(G102/12)),0),0)</f>
        <v>418.24536580441003</v>
      </c>
      <c r="T102">
        <f>IF(OR(ISERROR(SUM(R$12:R102)),(ISTEXT(T101)),(T101=(SUM(R$12:R102)))),"",SUM(R$12:R102))</f>
        <v>16576.98287479893</v>
      </c>
      <c r="U102">
        <f>SUM(S$12:S102)</f>
        <v>42054.444660382367</v>
      </c>
      <c r="V102">
        <f>IF(OR(J102=Q102,ISTEXT(W101),ISTEXT('Mortgage 2 Info Calcs'!$F$17)),"",IF(('Mortgage 2 Info Calcs'!F$18*12)&gt;C101+1,IF(C101='Mortgage 2 Info Calcs'!F$18*12,0,'Mortgage 2 Info Calcs'!F$19+W102*('Mortgage 2 Info Calcs'!F$17)),'Mortgage 2 Info Calcs'!F$189))</f>
        <v>0</v>
      </c>
      <c r="W102">
        <f>IF(OR(ISERROR(J102-R102-M102),IF(ISERROR((J102-R102-M102)=0),"True",(J102-R102-M102)=0),ISTEXT('Mortgage 2 Info Calcs'!$K$4)),"",IF((J102&gt;(L102+M102)),(FV((G102/'Mortgage 2 Variables'!E$43),1,(L102+M102),-J102+Q102+'Mortgage 2 Info Calcs'!F$24,0))+Q102+'Mortgage 2 Info Calcs'!F$24+IF(I102&gt;0,0,-I102),""))</f>
        <v>83423.017125200902</v>
      </c>
      <c r="X102">
        <f>IF((FV(IF(G102=0,'Mortgage 2 Info Calcs'!F$8,G102)/12,1,PMT(IF(G102=0,'Mortgage 2 Info Calcs'!F$8,G102)/12,('Mortgage 2 Info Calcs'!F$9*12)-C101,-X101,0),-X101,0))&gt;0,(FV(IF(G102=0,'Mortgage 2 Info Calcs'!F$8,G102)/12,1,PMT(IF(G102=0,'Mortgage 2 Info Calcs'!F$8,G102)/12,('Mortgage 2 Info Calcs'!F$9*12)-C101,-X101,0),-X101,0)),0)</f>
        <v>83423.017125200902</v>
      </c>
      <c r="Y102">
        <f>IF(X102&lt;=0,0,(IPMT(IF(G102=0,'Mortgage 2 Info Calcs'!F$8,G102)/12,1,('Mortgage 2 Info Calcs'!F$9*12)-C101,-X101,0)))</f>
        <v>418.24536580441003</v>
      </c>
      <c r="Z102">
        <f>IF(C102&lt;('Mortgage 2 Info Calcs'!F$9*12),SUM(Y$12:Y102),0)</f>
        <v>42054.444660382367</v>
      </c>
      <c r="AA102">
        <v>91</v>
      </c>
      <c r="AB102">
        <f t="shared" si="11"/>
        <v>7.583333333333333</v>
      </c>
    </row>
    <row r="103" spans="2:28" ht="11.7" customHeight="1" x14ac:dyDescent="0.25">
      <c r="B103">
        <f t="shared" si="9"/>
        <v>7.666666666666667</v>
      </c>
      <c r="C103">
        <v>92</v>
      </c>
      <c r="D103" t="str">
        <f>IF(J871=1,F91+1,"")</f>
        <v/>
      </c>
      <c r="E103" t="str">
        <f t="shared" si="12"/>
        <v/>
      </c>
      <c r="F103" t="str">
        <f>VLOOKUP('Mortgage 2 Variables'!D$15,'Mortgage 2 Variables'!B$8:C$19,2)</f>
        <v>Jun</v>
      </c>
      <c r="G103">
        <f>IF(ISBLANK('Mortgage 2 Monthly Table'!G103),IF(OR(J103=Q103,ISTEXT(W102),ISTEXT('Mortgage 2 Info Calcs'!$K$4)),0,IF(('Mortgage 2 Info Calcs'!F$7*12)&gt;C102,G102,IF(C102='Mortgage 2 Info Calcs'!F$7*12,'Mortgage 2 Info Calcs'!F$8,G102))),'Mortgage 2 Monthly Table'!G103)</f>
        <v>0.06</v>
      </c>
      <c r="H103">
        <f>((PMT(G103/'Mortgage 2 Variables'!E$43,('Mortgage 2 Info Calcs'!F$9*'Mortgage 2 Variables'!E$43)-C102,-J103,0)))</f>
        <v>644.30140148550686</v>
      </c>
      <c r="I103">
        <f>IF(OR(ISERROR(((IPMT(G103/'Mortgage 2 Variables'!E$43,1,'Mortgage 2 Info Calcs'!F$9*'Mortgage 2 Variables'!E$43,-J103+Q103+'Mortgage 2 Info Calcs'!F$24,IF('Mortgage 2 Info Calcs'!F$5="Interest Only",-J103+Q103+'Mortgage 2 Info Calcs'!F$24,0))))),(((IPMT(G103/'Mortgage 2 Variables'!E$43,1,'Mortgage 2 Info Calcs'!F$9*'Mortgage 2 Variables'!E$43,-J$12,-J$12)))=0)),0,((IPMT(G103/'Mortgage 2 Variables'!E$43,1,'Mortgage 2 Info Calcs'!F$9*'Mortgage 2 Variables'!E$43,-J103+Q103+'Mortgage 2 Info Calcs'!F$24,IF('Mortgage 2 Info Calcs'!F$5="Interest Only",-J103+Q103+'Mortgage 2 Info Calcs'!F$24,0)))))</f>
        <v>417.11508562600454</v>
      </c>
      <c r="J103">
        <f>IF(W102&gt;0,IF(ISTEXT('Mortgage 2 Info Calcs'!K$4),"0",IF(ISTEXT(W102),W102,W102+(IF(ISTEXT(K103),0,K103)))),0)</f>
        <v>83423.017125200902</v>
      </c>
      <c r="K103">
        <f>IF(ISBLANK('Mortgage 2 Monthly Table'!L103),0,'Mortgage 2 Monthly Table'!L103)</f>
        <v>0</v>
      </c>
      <c r="L103">
        <f>IF(ISBLANK('Mortgage 2 Monthly Table'!N103),IF('Mortgage 2 Info Calcs'!F$13="Calculated",IF('Mortgage 2 Info Calcs'!F$22="Keep Same",IF('Mortgage 2 Info Calcs'!F$5="Interest Only",IF(OR(I103&gt;L102,J103=""),I103,IF(J103&lt;L102,IF(J103&lt;L102,J103+I103,IF(L102+M102&gt;J103,L102+I103,L102)),IF(L102+M102&gt;J103,L102+I103,L102))),IF(H103&gt;L102,H103,IF(J103&gt;L102,IF(L102+M102&gt;J103,L102+I103,L102),J103+S103))),IF('Mortgage 2 Info Calcs'!F$5="Interest Only",'Mortgage 2 Monthly calcs'!I103,'Mortgage 2 Monthly calcs'!H103)),'Mortgage 2 Monthly calcs'!L102),'Mortgage 2 Monthly Table'!N103)</f>
        <v>644.30140148550856</v>
      </c>
      <c r="M103">
        <f>IF(ISBLANK('Mortgage 2 Monthly Table'!P103),IF(N102&gt;J103,IF(J103&gt;L102,J103-L102,0),IF(OR(OR(W102&lt;0,ISTEXT(W102)),ISTEXT('Mortgage 2 Info Calcs'!$K$4)),"",'Mortgage 2 Info Calcs'!F$21)),'Mortgage 2 Monthly Table'!P103)</f>
        <v>0</v>
      </c>
      <c r="N103">
        <f t="shared" si="10"/>
        <v>644.30140148550856</v>
      </c>
      <c r="O103">
        <f>IF(OR(OR(W102&lt;0,ISTEXT(W102)),ISTEXT('Mortgage 2 Info Calcs'!$K$4)),"",(O102+M103))</f>
        <v>0</v>
      </c>
      <c r="P103">
        <f>IF(ISBLANK('Mortgage 2 Monthly Table'!T103),IF(ISTEXT(J103),0,IF(OR(W102&lt;Q102,AND(W102&lt;0,NOT(ISTEXT(W102))),ISTEXT('Mortgage 2 Info Calcs'!$K$4)),IF(-W102&gt;P102,-W102,W102-Q102),IF(J103="",0,'Mortgage 2 Info Calcs'!F$26))),'Mortgage 2 Monthly Table'!T103)</f>
        <v>0</v>
      </c>
      <c r="Q103">
        <f>IF(OR(OR(W102&lt;0,ISTEXT(W102)),ISTEXT('Mortgage 2 Info Calcs'!$K$4)),"",IF(O103&lt;0,Q102,(Q102+P103)))</f>
        <v>0</v>
      </c>
      <c r="R103">
        <f>IF(OR(ISERROR(L103-S103),ISTEXT('Mortgage 2 Info Calcs'!$K$4)),"",L103-S103+M103)</f>
        <v>227.18631585950402</v>
      </c>
      <c r="S103">
        <f>IF(OR(IF(ISERROR(ROUND((J103-Q103-'Mortgage 2 Info Calcs'!F$24)*(G103/12),2)),0,(J103-O103-Q103-'Mortgage 2 Info Calcs'!F$24)*(G103/12)),,,ISTEXT('Mortgage 2 Info Calcs'!K$4)),IF(((J103-Q103-'Mortgage 2 Info Calcs'!F$24)*(G103/12))&gt;0,((J103-Q103-'Mortgage 2 Info Calcs'!F$24)*(G103/12)),0),0)</f>
        <v>417.11508562600454</v>
      </c>
      <c r="T103">
        <f>IF(OR(ISERROR(SUM(R$12:R103)),(ISTEXT(T102)),(T102=(SUM(R$12:R103)))),"",SUM(R$12:R103))</f>
        <v>16804.169190658435</v>
      </c>
      <c r="U103">
        <f>SUM(S$12:S103)</f>
        <v>42471.559746008374</v>
      </c>
      <c r="V103">
        <f>IF(OR(J103=Q103,ISTEXT(W102),ISTEXT('Mortgage 2 Info Calcs'!$F$17)),"",IF(('Mortgage 2 Info Calcs'!F$18*12)&gt;C102+1,IF(C102='Mortgage 2 Info Calcs'!F$18*12,0,'Mortgage 2 Info Calcs'!F$19+W103*('Mortgage 2 Info Calcs'!F$17)),'Mortgage 2 Info Calcs'!F$189))</f>
        <v>0</v>
      </c>
      <c r="W103">
        <f>IF(OR(ISERROR(J103-R103-M103),IF(ISERROR((J103-R103-M103)=0),"True",(J103-R103-M103)=0),ISTEXT('Mortgage 2 Info Calcs'!$K$4)),"",IF((J103&gt;(L103+M103)),(FV((G103/'Mortgage 2 Variables'!E$43),1,(L103+M103),-J103+Q103+'Mortgage 2 Info Calcs'!F$24,0))+Q103+'Mortgage 2 Info Calcs'!F$24+IF(I103&gt;0,0,-I103),""))</f>
        <v>83195.830809341394</v>
      </c>
      <c r="X103">
        <f>IF((FV(IF(G103=0,'Mortgage 2 Info Calcs'!F$8,G103)/12,1,PMT(IF(G103=0,'Mortgage 2 Info Calcs'!F$8,G103)/12,('Mortgage 2 Info Calcs'!F$9*12)-C102,-X102,0),-X102,0))&gt;0,(FV(IF(G103=0,'Mortgage 2 Info Calcs'!F$8,G103)/12,1,PMT(IF(G103=0,'Mortgage 2 Info Calcs'!F$8,G103)/12,('Mortgage 2 Info Calcs'!F$9*12)-C102,-X102,0),-X102,0)),0)</f>
        <v>83195.830809341394</v>
      </c>
      <c r="Y103">
        <f>IF(X103&lt;=0,0,(IPMT(IF(G103=0,'Mortgage 2 Info Calcs'!F$8,G103)/12,1,('Mortgage 2 Info Calcs'!F$9*12)-C102,-X102,0)))</f>
        <v>417.11508562600454</v>
      </c>
      <c r="Z103">
        <f>IF(C103&lt;('Mortgage 2 Info Calcs'!F$9*12),SUM(Y$12:Y103),0)</f>
        <v>42471.559746008374</v>
      </c>
      <c r="AA103">
        <v>92</v>
      </c>
      <c r="AB103">
        <f t="shared" si="11"/>
        <v>7.666666666666667</v>
      </c>
    </row>
    <row r="104" spans="2:28" ht="11.7" customHeight="1" x14ac:dyDescent="0.25">
      <c r="B104">
        <f t="shared" si="9"/>
        <v>7.75</v>
      </c>
      <c r="C104">
        <v>93</v>
      </c>
      <c r="D104" t="str">
        <f>IF(J872=1,F91+1,"")</f>
        <v/>
      </c>
      <c r="E104" t="str">
        <f t="shared" si="12"/>
        <v/>
      </c>
      <c r="F104" t="str">
        <f>VLOOKUP('Mortgage 2 Variables'!D$16,'Mortgage 2 Variables'!B$8:C$19,2)</f>
        <v>Jul</v>
      </c>
      <c r="G104">
        <f>IF(ISBLANK('Mortgage 2 Monthly Table'!G104),IF(OR(J104=Q104,ISTEXT(W103),ISTEXT('Mortgage 2 Info Calcs'!$K$4)),0,IF(('Mortgage 2 Info Calcs'!F$7*12)&gt;C103,G103,IF(C103='Mortgage 2 Info Calcs'!F$7*12,'Mortgage 2 Info Calcs'!F$8,G103))),'Mortgage 2 Monthly Table'!G104)</f>
        <v>0.06</v>
      </c>
      <c r="H104">
        <f>((PMT(G104/'Mortgage 2 Variables'!E$43,('Mortgage 2 Info Calcs'!F$9*'Mortgage 2 Variables'!E$43)-C103,-J104,0)))</f>
        <v>644.30140148550686</v>
      </c>
      <c r="I104">
        <f>IF(OR(ISERROR(((IPMT(G104/'Mortgage 2 Variables'!E$43,1,'Mortgage 2 Info Calcs'!F$9*'Mortgage 2 Variables'!E$43,-J104+Q104+'Mortgage 2 Info Calcs'!F$24,IF('Mortgage 2 Info Calcs'!F$5="Interest Only",-J104+Q104+'Mortgage 2 Info Calcs'!F$24,0))))),(((IPMT(G104/'Mortgage 2 Variables'!E$43,1,'Mortgage 2 Info Calcs'!F$9*'Mortgage 2 Variables'!E$43,-J$12,-J$12)))=0)),0,((IPMT(G104/'Mortgage 2 Variables'!E$43,1,'Mortgage 2 Info Calcs'!F$9*'Mortgage 2 Variables'!E$43,-J104+Q104+'Mortgage 2 Info Calcs'!F$24,IF('Mortgage 2 Info Calcs'!F$5="Interest Only",-J104+Q104+'Mortgage 2 Info Calcs'!F$24,0)))))</f>
        <v>415.97915404670698</v>
      </c>
      <c r="J104">
        <f>IF(W103&gt;0,IF(ISTEXT('Mortgage 2 Info Calcs'!K$4),"0",IF(ISTEXT(W103),W103,W103+(IF(ISTEXT(K104),0,K104)))),0)</f>
        <v>83195.830809341394</v>
      </c>
      <c r="K104">
        <f>IF(ISBLANK('Mortgage 2 Monthly Table'!L104),0,'Mortgage 2 Monthly Table'!L104)</f>
        <v>0</v>
      </c>
      <c r="L104">
        <f>IF(ISBLANK('Mortgage 2 Monthly Table'!N104),IF('Mortgage 2 Info Calcs'!F$13="Calculated",IF('Mortgage 2 Info Calcs'!F$22="Keep Same",IF('Mortgage 2 Info Calcs'!F$5="Interest Only",IF(OR(I104&gt;L103,J104=""),I104,IF(J104&lt;L103,IF(J104&lt;L103,J104+I104,IF(L103+M103&gt;J104,L103+I104,L103)),IF(L103+M103&gt;J104,L103+I104,L103))),IF(H104&gt;L103,H104,IF(J104&gt;L103,IF(L103+M103&gt;J104,L103+I104,L103),J104+S104))),IF('Mortgage 2 Info Calcs'!F$5="Interest Only",'Mortgage 2 Monthly calcs'!I104,'Mortgage 2 Monthly calcs'!H104)),'Mortgage 2 Monthly calcs'!L103),'Mortgage 2 Monthly Table'!N104)</f>
        <v>644.30140148550856</v>
      </c>
      <c r="M104">
        <f>IF(ISBLANK('Mortgage 2 Monthly Table'!P104),IF(N103&gt;J104,IF(J104&gt;L103,J104-L103,0),IF(OR(OR(W103&lt;0,ISTEXT(W103)),ISTEXT('Mortgage 2 Info Calcs'!$K$4)),"",'Mortgage 2 Info Calcs'!F$21)),'Mortgage 2 Monthly Table'!P104)</f>
        <v>0</v>
      </c>
      <c r="N104">
        <f t="shared" si="10"/>
        <v>644.30140148550856</v>
      </c>
      <c r="O104">
        <f>IF(OR(OR(W103&lt;0,ISTEXT(W103)),ISTEXT('Mortgage 2 Info Calcs'!$K$4)),"",(O103+M104))</f>
        <v>0</v>
      </c>
      <c r="P104">
        <f>IF(ISBLANK('Mortgage 2 Monthly Table'!T104),IF(ISTEXT(J104),0,IF(OR(W103&lt;Q103,AND(W103&lt;0,NOT(ISTEXT(W103))),ISTEXT('Mortgage 2 Info Calcs'!$K$4)),IF(-W103&gt;P103,-W103,W103-Q103),IF(J104="",0,'Mortgage 2 Info Calcs'!F$26))),'Mortgage 2 Monthly Table'!T104)</f>
        <v>0</v>
      </c>
      <c r="Q104">
        <f>IF(OR(OR(W103&lt;0,ISTEXT(W103)),ISTEXT('Mortgage 2 Info Calcs'!$K$4)),"",IF(O104&lt;0,Q103,(Q103+P104)))</f>
        <v>0</v>
      </c>
      <c r="R104">
        <f>IF(OR(ISERROR(L104-S104),ISTEXT('Mortgage 2 Info Calcs'!$K$4)),"",L104-S104+M104)</f>
        <v>228.32224743880158</v>
      </c>
      <c r="S104">
        <f>IF(OR(IF(ISERROR(ROUND((J104-Q104-'Mortgage 2 Info Calcs'!F$24)*(G104/12),2)),0,(J104-O104-Q104-'Mortgage 2 Info Calcs'!F$24)*(G104/12)),,,ISTEXT('Mortgage 2 Info Calcs'!K$4)),IF(((J104-Q104-'Mortgage 2 Info Calcs'!F$24)*(G104/12))&gt;0,((J104-Q104-'Mortgage 2 Info Calcs'!F$24)*(G104/12)),0),0)</f>
        <v>415.97915404670698</v>
      </c>
      <c r="T104">
        <f>IF(OR(ISERROR(SUM(R$12:R104)),(ISTEXT(T103)),(T103=(SUM(R$12:R104)))),"",SUM(R$12:R104))</f>
        <v>17032.491438097237</v>
      </c>
      <c r="U104">
        <f>SUM(S$12:S104)</f>
        <v>42887.538900055079</v>
      </c>
      <c r="V104">
        <f>IF(OR(J104=Q104,ISTEXT(W103),ISTEXT('Mortgage 2 Info Calcs'!$F$17)),"",IF(('Mortgage 2 Info Calcs'!F$18*12)&gt;C103+1,IF(C103='Mortgage 2 Info Calcs'!F$18*12,0,'Mortgage 2 Info Calcs'!F$19+W104*('Mortgage 2 Info Calcs'!F$17)),'Mortgage 2 Info Calcs'!F$189))</f>
        <v>0</v>
      </c>
      <c r="W104">
        <f>IF(OR(ISERROR(J104-R104-M104),IF(ISERROR((J104-R104-M104)=0),"True",(J104-R104-M104)=0),ISTEXT('Mortgage 2 Info Calcs'!$K$4)),"",IF((J104&gt;(L104+M104)),(FV((G104/'Mortgage 2 Variables'!E$43),1,(L104+M104),-J104+Q104+'Mortgage 2 Info Calcs'!F$24,0))+Q104+'Mortgage 2 Info Calcs'!F$24+IF(I104&gt;0,0,-I104),""))</f>
        <v>82967.508561902592</v>
      </c>
      <c r="X104">
        <f>IF((FV(IF(G104=0,'Mortgage 2 Info Calcs'!F$8,G104)/12,1,PMT(IF(G104=0,'Mortgage 2 Info Calcs'!F$8,G104)/12,('Mortgage 2 Info Calcs'!F$9*12)-C103,-X103,0),-X103,0))&gt;0,(FV(IF(G104=0,'Mortgage 2 Info Calcs'!F$8,G104)/12,1,PMT(IF(G104=0,'Mortgage 2 Info Calcs'!F$8,G104)/12,('Mortgage 2 Info Calcs'!F$9*12)-C103,-X103,0),-X103,0)),0)</f>
        <v>82967.508561902592</v>
      </c>
      <c r="Y104">
        <f>IF(X104&lt;=0,0,(IPMT(IF(G104=0,'Mortgage 2 Info Calcs'!F$8,G104)/12,1,('Mortgage 2 Info Calcs'!F$9*12)-C103,-X103,0)))</f>
        <v>415.97915404670698</v>
      </c>
      <c r="Z104">
        <f>IF(C104&lt;('Mortgage 2 Info Calcs'!F$9*12),SUM(Y$12:Y104),0)</f>
        <v>42887.538900055079</v>
      </c>
      <c r="AA104">
        <v>93</v>
      </c>
      <c r="AB104">
        <f t="shared" si="11"/>
        <v>7.75</v>
      </c>
    </row>
    <row r="105" spans="2:28" ht="11.7" customHeight="1" x14ac:dyDescent="0.25">
      <c r="B105">
        <f t="shared" si="9"/>
        <v>7.833333333333333</v>
      </c>
      <c r="C105">
        <v>94</v>
      </c>
      <c r="D105" t="str">
        <f>IF(J873=1,F91+1,"")</f>
        <v/>
      </c>
      <c r="E105" t="str">
        <f t="shared" si="12"/>
        <v/>
      </c>
      <c r="F105" t="str">
        <f>VLOOKUP('Mortgage 2 Variables'!D$17,'Mortgage 2 Variables'!B$8:C$19,2)</f>
        <v>Aug</v>
      </c>
      <c r="G105">
        <f>IF(ISBLANK('Mortgage 2 Monthly Table'!G105),IF(OR(J105=Q105,ISTEXT(W104),ISTEXT('Mortgage 2 Info Calcs'!$K$4)),0,IF(('Mortgage 2 Info Calcs'!F$7*12)&gt;C104,G104,IF(C104='Mortgage 2 Info Calcs'!F$7*12,'Mortgage 2 Info Calcs'!F$8,G104))),'Mortgage 2 Monthly Table'!G105)</f>
        <v>0.06</v>
      </c>
      <c r="H105">
        <f>((PMT(G105/'Mortgage 2 Variables'!E$43,('Mortgage 2 Info Calcs'!F$9*'Mortgage 2 Variables'!E$43)-C104,-J105,0)))</f>
        <v>644.30140148550674</v>
      </c>
      <c r="I105">
        <f>IF(OR(ISERROR(((IPMT(G105/'Mortgage 2 Variables'!E$43,1,'Mortgage 2 Info Calcs'!F$9*'Mortgage 2 Variables'!E$43,-J105+Q105+'Mortgage 2 Info Calcs'!F$24,IF('Mortgage 2 Info Calcs'!F$5="Interest Only",-J105+Q105+'Mortgage 2 Info Calcs'!F$24,0))))),(((IPMT(G105/'Mortgage 2 Variables'!E$43,1,'Mortgage 2 Info Calcs'!F$9*'Mortgage 2 Variables'!E$43,-J$12,-J$12)))=0)),0,((IPMT(G105/'Mortgage 2 Variables'!E$43,1,'Mortgage 2 Info Calcs'!F$9*'Mortgage 2 Variables'!E$43,-J105+Q105+'Mortgage 2 Info Calcs'!F$24,IF('Mortgage 2 Info Calcs'!F$5="Interest Only",-J105+Q105+'Mortgage 2 Info Calcs'!F$24,0)))))</f>
        <v>414.83754280951297</v>
      </c>
      <c r="J105">
        <f>IF(W104&gt;0,IF(ISTEXT('Mortgage 2 Info Calcs'!K$4),"0",IF(ISTEXT(W104),W104,W104+(IF(ISTEXT(K105),0,K105)))),0)</f>
        <v>82967.508561902592</v>
      </c>
      <c r="K105">
        <f>IF(ISBLANK('Mortgage 2 Monthly Table'!L105),0,'Mortgage 2 Monthly Table'!L105)</f>
        <v>0</v>
      </c>
      <c r="L105">
        <f>IF(ISBLANK('Mortgage 2 Monthly Table'!N105),IF('Mortgage 2 Info Calcs'!F$13="Calculated",IF('Mortgage 2 Info Calcs'!F$22="Keep Same",IF('Mortgage 2 Info Calcs'!F$5="Interest Only",IF(OR(I105&gt;L104,J105=""),I105,IF(J105&lt;L104,IF(J105&lt;L104,J105+I105,IF(L104+M104&gt;J105,L104+I105,L104)),IF(L104+M104&gt;J105,L104+I105,L104))),IF(H105&gt;L104,H105,IF(J105&gt;L104,IF(L104+M104&gt;J105,L104+I105,L104),J105+S105))),IF('Mortgage 2 Info Calcs'!F$5="Interest Only",'Mortgage 2 Monthly calcs'!I105,'Mortgage 2 Monthly calcs'!H105)),'Mortgage 2 Monthly calcs'!L104),'Mortgage 2 Monthly Table'!N105)</f>
        <v>644.30140148550856</v>
      </c>
      <c r="M105">
        <f>IF(ISBLANK('Mortgage 2 Monthly Table'!P105),IF(N104&gt;J105,IF(J105&gt;L104,J105-L104,0),IF(OR(OR(W104&lt;0,ISTEXT(W104)),ISTEXT('Mortgage 2 Info Calcs'!$K$4)),"",'Mortgage 2 Info Calcs'!F$21)),'Mortgage 2 Monthly Table'!P105)</f>
        <v>0</v>
      </c>
      <c r="N105">
        <f t="shared" si="10"/>
        <v>644.30140148550856</v>
      </c>
      <c r="O105">
        <f>IF(OR(OR(W104&lt;0,ISTEXT(W104)),ISTEXT('Mortgage 2 Info Calcs'!$K$4)),"",(O104+M105))</f>
        <v>0</v>
      </c>
      <c r="P105">
        <f>IF(ISBLANK('Mortgage 2 Monthly Table'!T105),IF(ISTEXT(J105),0,IF(OR(W104&lt;Q104,AND(W104&lt;0,NOT(ISTEXT(W104))),ISTEXT('Mortgage 2 Info Calcs'!$K$4)),IF(-W104&gt;P104,-W104,W104-Q104),IF(J105="",0,'Mortgage 2 Info Calcs'!F$26))),'Mortgage 2 Monthly Table'!T105)</f>
        <v>0</v>
      </c>
      <c r="Q105">
        <f>IF(OR(OR(W104&lt;0,ISTEXT(W104)),ISTEXT('Mortgage 2 Info Calcs'!$K$4)),"",IF(O105&lt;0,Q104,(Q104+P105)))</f>
        <v>0</v>
      </c>
      <c r="R105">
        <f>IF(OR(ISERROR(L105-S105),ISTEXT('Mortgage 2 Info Calcs'!$K$4)),"",L105-S105+M105)</f>
        <v>229.4638586759956</v>
      </c>
      <c r="S105">
        <f>IF(OR(IF(ISERROR(ROUND((J105-Q105-'Mortgage 2 Info Calcs'!F$24)*(G105/12),2)),0,(J105-O105-Q105-'Mortgage 2 Info Calcs'!F$24)*(G105/12)),,,ISTEXT('Mortgage 2 Info Calcs'!K$4)),IF(((J105-Q105-'Mortgage 2 Info Calcs'!F$24)*(G105/12))&gt;0,((J105-Q105-'Mortgage 2 Info Calcs'!F$24)*(G105/12)),0),0)</f>
        <v>414.83754280951297</v>
      </c>
      <c r="T105">
        <f>IF(OR(ISERROR(SUM(R$12:R105)),(ISTEXT(T104)),(T104=(SUM(R$12:R105)))),"",SUM(R$12:R105))</f>
        <v>17261.955296773231</v>
      </c>
      <c r="U105">
        <f>SUM(S$12:S105)</f>
        <v>43302.376442864588</v>
      </c>
      <c r="V105">
        <f>IF(OR(J105=Q105,ISTEXT(W104),ISTEXT('Mortgage 2 Info Calcs'!$F$17)),"",IF(('Mortgage 2 Info Calcs'!F$18*12)&gt;C104+1,IF(C104='Mortgage 2 Info Calcs'!F$18*12,0,'Mortgage 2 Info Calcs'!F$19+W105*('Mortgage 2 Info Calcs'!F$17)),'Mortgage 2 Info Calcs'!F$189))</f>
        <v>0</v>
      </c>
      <c r="W105">
        <f>IF(OR(ISERROR(J105-R105-M105),IF(ISERROR((J105-R105-M105)=0),"True",(J105-R105-M105)=0),ISTEXT('Mortgage 2 Info Calcs'!$K$4)),"",IF((J105&gt;(L105+M105)),(FV((G105/'Mortgage 2 Variables'!E$43),1,(L105+M105),-J105+Q105+'Mortgage 2 Info Calcs'!F$24,0))+Q105+'Mortgage 2 Info Calcs'!F$24+IF(I105&gt;0,0,-I105),""))</f>
        <v>82738.044703226595</v>
      </c>
      <c r="X105">
        <f>IF((FV(IF(G105=0,'Mortgage 2 Info Calcs'!F$8,G105)/12,1,PMT(IF(G105=0,'Mortgage 2 Info Calcs'!F$8,G105)/12,('Mortgage 2 Info Calcs'!F$9*12)-C104,-X104,0),-X104,0))&gt;0,(FV(IF(G105=0,'Mortgage 2 Info Calcs'!F$8,G105)/12,1,PMT(IF(G105=0,'Mortgage 2 Info Calcs'!F$8,G105)/12,('Mortgage 2 Info Calcs'!F$9*12)-C104,-X104,0),-X104,0)),0)</f>
        <v>82738.044703226595</v>
      </c>
      <c r="Y105">
        <f>IF(X105&lt;=0,0,(IPMT(IF(G105=0,'Mortgage 2 Info Calcs'!F$8,G105)/12,1,('Mortgage 2 Info Calcs'!F$9*12)-C104,-X104,0)))</f>
        <v>414.83754280951297</v>
      </c>
      <c r="Z105">
        <f>IF(C105&lt;('Mortgage 2 Info Calcs'!F$9*12),SUM(Y$12:Y105),0)</f>
        <v>43302.376442864588</v>
      </c>
      <c r="AA105">
        <v>94</v>
      </c>
      <c r="AB105">
        <f t="shared" si="11"/>
        <v>7.833333333333333</v>
      </c>
    </row>
    <row r="106" spans="2:28" ht="11.7" customHeight="1" x14ac:dyDescent="0.25">
      <c r="B106">
        <f t="shared" si="9"/>
        <v>7.916666666666667</v>
      </c>
      <c r="C106">
        <v>95</v>
      </c>
      <c r="D106" t="str">
        <f>IF(J874=1,F91+1,"")</f>
        <v/>
      </c>
      <c r="E106" t="str">
        <f t="shared" si="12"/>
        <v/>
      </c>
      <c r="F106" t="str">
        <f>VLOOKUP('Mortgage 2 Variables'!D$18,'Mortgage 2 Variables'!B$8:C$19,2)</f>
        <v>Sep</v>
      </c>
      <c r="G106">
        <f>IF(ISBLANK('Mortgage 2 Monthly Table'!G106),IF(OR(J106=Q106,ISTEXT(W105),ISTEXT('Mortgage 2 Info Calcs'!$K$4)),0,IF(('Mortgage 2 Info Calcs'!F$7*12)&gt;C105,G105,IF(C105='Mortgage 2 Info Calcs'!F$7*12,'Mortgage 2 Info Calcs'!F$8,G105))),'Mortgage 2 Monthly Table'!G106)</f>
        <v>0.06</v>
      </c>
      <c r="H106">
        <f>((PMT(G106/'Mortgage 2 Variables'!E$43,('Mortgage 2 Info Calcs'!F$9*'Mortgage 2 Variables'!E$43)-C105,-J106,0)))</f>
        <v>644.30140148550674</v>
      </c>
      <c r="I106">
        <f>IF(OR(ISERROR(((IPMT(G106/'Mortgage 2 Variables'!E$43,1,'Mortgage 2 Info Calcs'!F$9*'Mortgage 2 Variables'!E$43,-J106+Q106+'Mortgage 2 Info Calcs'!F$24,IF('Mortgage 2 Info Calcs'!F$5="Interest Only",-J106+Q106+'Mortgage 2 Info Calcs'!F$24,0))))),(((IPMT(G106/'Mortgage 2 Variables'!E$43,1,'Mortgage 2 Info Calcs'!F$9*'Mortgage 2 Variables'!E$43,-J$12,-J$12)))=0)),0,((IPMT(G106/'Mortgage 2 Variables'!E$43,1,'Mortgage 2 Info Calcs'!F$9*'Mortgage 2 Variables'!E$43,-J106+Q106+'Mortgage 2 Info Calcs'!F$24,IF('Mortgage 2 Info Calcs'!F$5="Interest Only",-J106+Q106+'Mortgage 2 Info Calcs'!F$24,0)))))</f>
        <v>413.69022351613296</v>
      </c>
      <c r="J106">
        <f>IF(W105&gt;0,IF(ISTEXT('Mortgage 2 Info Calcs'!K$4),"0",IF(ISTEXT(W105),W105,W105+(IF(ISTEXT(K106),0,K106)))),0)</f>
        <v>82738.044703226595</v>
      </c>
      <c r="K106">
        <f>IF(ISBLANK('Mortgage 2 Monthly Table'!L106),0,'Mortgage 2 Monthly Table'!L106)</f>
        <v>0</v>
      </c>
      <c r="L106">
        <f>IF(ISBLANK('Mortgage 2 Monthly Table'!N106),IF('Mortgage 2 Info Calcs'!F$13="Calculated",IF('Mortgage 2 Info Calcs'!F$22="Keep Same",IF('Mortgage 2 Info Calcs'!F$5="Interest Only",IF(OR(I106&gt;L105,J106=""),I106,IF(J106&lt;L105,IF(J106&lt;L105,J106+I106,IF(L105+M105&gt;J106,L105+I106,L105)),IF(L105+M105&gt;J106,L105+I106,L105))),IF(H106&gt;L105,H106,IF(J106&gt;L105,IF(L105+M105&gt;J106,L105+I106,L105),J106+S106))),IF('Mortgage 2 Info Calcs'!F$5="Interest Only",'Mortgage 2 Monthly calcs'!I106,'Mortgage 2 Monthly calcs'!H106)),'Mortgage 2 Monthly calcs'!L105),'Mortgage 2 Monthly Table'!N106)</f>
        <v>644.30140148550856</v>
      </c>
      <c r="M106">
        <f>IF(ISBLANK('Mortgage 2 Monthly Table'!P106),IF(N105&gt;J106,IF(J106&gt;L105,J106-L105,0),IF(OR(OR(W105&lt;0,ISTEXT(W105)),ISTEXT('Mortgage 2 Info Calcs'!$K$4)),"",'Mortgage 2 Info Calcs'!F$21)),'Mortgage 2 Monthly Table'!P106)</f>
        <v>0</v>
      </c>
      <c r="N106">
        <f t="shared" si="10"/>
        <v>644.30140148550856</v>
      </c>
      <c r="O106">
        <f>IF(OR(OR(W105&lt;0,ISTEXT(W105)),ISTEXT('Mortgage 2 Info Calcs'!$K$4)),"",(O105+M106))</f>
        <v>0</v>
      </c>
      <c r="P106">
        <f>IF(ISBLANK('Mortgage 2 Monthly Table'!T106),IF(ISTEXT(J106),0,IF(OR(W105&lt;Q105,AND(W105&lt;0,NOT(ISTEXT(W105))),ISTEXT('Mortgage 2 Info Calcs'!$K$4)),IF(-W105&gt;P105,-W105,W105-Q105),IF(J106="",0,'Mortgage 2 Info Calcs'!F$26))),'Mortgage 2 Monthly Table'!T106)</f>
        <v>0</v>
      </c>
      <c r="Q106">
        <f>IF(OR(OR(W105&lt;0,ISTEXT(W105)),ISTEXT('Mortgage 2 Info Calcs'!$K$4)),"",IF(O106&lt;0,Q105,(Q105+P106)))</f>
        <v>0</v>
      </c>
      <c r="R106">
        <f>IF(OR(ISERROR(L106-S106),ISTEXT('Mortgage 2 Info Calcs'!$K$4)),"",L106-S106+M106)</f>
        <v>230.6111779693756</v>
      </c>
      <c r="S106">
        <f>IF(OR(IF(ISERROR(ROUND((J106-Q106-'Mortgage 2 Info Calcs'!F$24)*(G106/12),2)),0,(J106-O106-Q106-'Mortgage 2 Info Calcs'!F$24)*(G106/12)),,,ISTEXT('Mortgage 2 Info Calcs'!K$4)),IF(((J106-Q106-'Mortgage 2 Info Calcs'!F$24)*(G106/12))&gt;0,((J106-Q106-'Mortgage 2 Info Calcs'!F$24)*(G106/12)),0),0)</f>
        <v>413.69022351613296</v>
      </c>
      <c r="T106">
        <f>IF(OR(ISERROR(SUM(R$12:R106)),(ISTEXT(T105)),(T105=(SUM(R$12:R106)))),"",SUM(R$12:R106))</f>
        <v>17492.566474742605</v>
      </c>
      <c r="U106">
        <f>SUM(S$12:S106)</f>
        <v>43716.066666380721</v>
      </c>
      <c r="V106">
        <f>IF(OR(J106=Q106,ISTEXT(W105),ISTEXT('Mortgage 2 Info Calcs'!$F$17)),"",IF(('Mortgage 2 Info Calcs'!F$18*12)&gt;C105+1,IF(C105='Mortgage 2 Info Calcs'!F$18*12,0,'Mortgage 2 Info Calcs'!F$19+W106*('Mortgage 2 Info Calcs'!F$17)),'Mortgage 2 Info Calcs'!F$189))</f>
        <v>0</v>
      </c>
      <c r="W106">
        <f>IF(OR(ISERROR(J106-R106-M106),IF(ISERROR((J106-R106-M106)=0),"True",(J106-R106-M106)=0),ISTEXT('Mortgage 2 Info Calcs'!$K$4)),"",IF((J106&gt;(L106+M106)),(FV((G106/'Mortgage 2 Variables'!E$43),1,(L106+M106),-J106+Q106+'Mortgage 2 Info Calcs'!F$24,0))+Q106+'Mortgage 2 Info Calcs'!F$24+IF(I106&gt;0,0,-I106),""))</f>
        <v>82507.43352525722</v>
      </c>
      <c r="X106">
        <f>IF((FV(IF(G106=0,'Mortgage 2 Info Calcs'!F$8,G106)/12,1,PMT(IF(G106=0,'Mortgage 2 Info Calcs'!F$8,G106)/12,('Mortgage 2 Info Calcs'!F$9*12)-C105,-X105,0),-X105,0))&gt;0,(FV(IF(G106=0,'Mortgage 2 Info Calcs'!F$8,G106)/12,1,PMT(IF(G106=0,'Mortgage 2 Info Calcs'!F$8,G106)/12,('Mortgage 2 Info Calcs'!F$9*12)-C105,-X105,0),-X105,0)),0)</f>
        <v>82507.43352525722</v>
      </c>
      <c r="Y106">
        <f>IF(X106&lt;=0,0,(IPMT(IF(G106=0,'Mortgage 2 Info Calcs'!F$8,G106)/12,1,('Mortgage 2 Info Calcs'!F$9*12)-C105,-X105,0)))</f>
        <v>413.69022351613296</v>
      </c>
      <c r="Z106">
        <f>IF(C106&lt;('Mortgage 2 Info Calcs'!F$9*12),SUM(Y$12:Y106),0)</f>
        <v>43716.066666380721</v>
      </c>
      <c r="AA106">
        <v>95</v>
      </c>
      <c r="AB106">
        <f t="shared" si="11"/>
        <v>7.916666666666667</v>
      </c>
    </row>
    <row r="107" spans="2:28" ht="11.7" customHeight="1" x14ac:dyDescent="0.25">
      <c r="B107">
        <f t="shared" si="9"/>
        <v>8</v>
      </c>
      <c r="C107">
        <v>96</v>
      </c>
      <c r="D107">
        <f>D95+1</f>
        <v>8</v>
      </c>
      <c r="E107" t="str">
        <f t="shared" si="12"/>
        <v/>
      </c>
      <c r="F107" t="str">
        <f>VLOOKUP('Mortgage 2 Variables'!D$19,'Mortgage 2 Variables'!B$8:C$19,2)</f>
        <v>Oct</v>
      </c>
      <c r="G107">
        <f>IF(ISBLANK('Mortgage 2 Monthly Table'!G107),IF(OR(J107=Q107,ISTEXT(W106),ISTEXT('Mortgage 2 Info Calcs'!$K$4)),0,IF(('Mortgage 2 Info Calcs'!F$7*12)&gt;C106,G106,IF(C106='Mortgage 2 Info Calcs'!F$7*12,'Mortgage 2 Info Calcs'!F$8,G106))),'Mortgage 2 Monthly Table'!G107)</f>
        <v>0.06</v>
      </c>
      <c r="H107">
        <f>((PMT(G107/'Mortgage 2 Variables'!E$43,('Mortgage 2 Info Calcs'!F$9*'Mortgage 2 Variables'!E$43)-C106,-J107,0)))</f>
        <v>644.30140148550674</v>
      </c>
      <c r="I107">
        <f>IF(OR(ISERROR(((IPMT(G107/'Mortgage 2 Variables'!E$43,1,'Mortgage 2 Info Calcs'!F$9*'Mortgage 2 Variables'!E$43,-J107+Q107+'Mortgage 2 Info Calcs'!F$24,IF('Mortgage 2 Info Calcs'!F$5="Interest Only",-J107+Q107+'Mortgage 2 Info Calcs'!F$24,0))))),(((IPMT(G107/'Mortgage 2 Variables'!E$43,1,'Mortgage 2 Info Calcs'!F$9*'Mortgage 2 Variables'!E$43,-J$12,-J$12)))=0)),0,((IPMT(G107/'Mortgage 2 Variables'!E$43,1,'Mortgage 2 Info Calcs'!F$9*'Mortgage 2 Variables'!E$43,-J107+Q107+'Mortgage 2 Info Calcs'!F$24,IF('Mortgage 2 Info Calcs'!F$5="Interest Only",-J107+Q107+'Mortgage 2 Info Calcs'!F$24,0)))))</f>
        <v>412.53716762628613</v>
      </c>
      <c r="J107">
        <f>IF(W106&gt;0,IF(ISTEXT('Mortgage 2 Info Calcs'!K$4),"0",IF(ISTEXT(W106),W106,W106+(IF(ISTEXT(K107),0,K107)))),0)</f>
        <v>82507.43352525722</v>
      </c>
      <c r="K107">
        <f>IF(ISBLANK('Mortgage 2 Monthly Table'!L107),0,'Mortgage 2 Monthly Table'!L107)</f>
        <v>0</v>
      </c>
      <c r="L107">
        <f>IF(ISBLANK('Mortgage 2 Monthly Table'!N107),IF('Mortgage 2 Info Calcs'!F$13="Calculated",IF('Mortgage 2 Info Calcs'!F$22="Keep Same",IF('Mortgage 2 Info Calcs'!F$5="Interest Only",IF(OR(I107&gt;L106,J107=""),I107,IF(J107&lt;L106,IF(J107&lt;L106,J107+I107,IF(L106+M106&gt;J107,L106+I107,L106)),IF(L106+M106&gt;J107,L106+I107,L106))),IF(H107&gt;L106,H107,IF(J107&gt;L106,IF(L106+M106&gt;J107,L106+I107,L106),J107+S107))),IF('Mortgage 2 Info Calcs'!F$5="Interest Only",'Mortgage 2 Monthly calcs'!I107,'Mortgage 2 Monthly calcs'!H107)),'Mortgage 2 Monthly calcs'!L106),'Mortgage 2 Monthly Table'!N107)</f>
        <v>644.30140148550856</v>
      </c>
      <c r="M107">
        <f>IF(ISBLANK('Mortgage 2 Monthly Table'!P107),IF(N106&gt;J107,IF(J107&gt;L106,J107-L106,0),IF(OR(OR(W106&lt;0,ISTEXT(W106)),ISTEXT('Mortgage 2 Info Calcs'!$K$4)),"",'Mortgage 2 Info Calcs'!F$21)),'Mortgage 2 Monthly Table'!P107)</f>
        <v>0</v>
      </c>
      <c r="N107">
        <f t="shared" si="10"/>
        <v>644.30140148550856</v>
      </c>
      <c r="O107">
        <f>IF(OR(OR(W106&lt;0,ISTEXT(W106)),ISTEXT('Mortgage 2 Info Calcs'!$K$4)),"",(O106+M107))</f>
        <v>0</v>
      </c>
      <c r="P107">
        <f>IF(ISBLANK('Mortgage 2 Monthly Table'!T107),IF(ISTEXT(J107),0,IF(OR(W106&lt;Q106,AND(W106&lt;0,NOT(ISTEXT(W106))),ISTEXT('Mortgage 2 Info Calcs'!$K$4)),IF(-W106&gt;P106,-W106,W106-Q106),IF(J107="",0,'Mortgage 2 Info Calcs'!F$26))),'Mortgage 2 Monthly Table'!T107)</f>
        <v>0</v>
      </c>
      <c r="Q107">
        <f>IF(OR(OR(W106&lt;0,ISTEXT(W106)),ISTEXT('Mortgage 2 Info Calcs'!$K$4)),"",IF(O107&lt;0,Q106,(Q106+P107)))</f>
        <v>0</v>
      </c>
      <c r="R107">
        <f>IF(OR(ISERROR(L107-S107),ISTEXT('Mortgage 2 Info Calcs'!$K$4)),"",L107-S107+M107)</f>
        <v>231.76423385922243</v>
      </c>
      <c r="S107">
        <f>IF(OR(IF(ISERROR(ROUND((J107-Q107-'Mortgage 2 Info Calcs'!F$24)*(G107/12),2)),0,(J107-O107-Q107-'Mortgage 2 Info Calcs'!F$24)*(G107/12)),,,ISTEXT('Mortgage 2 Info Calcs'!K$4)),IF(((J107-Q107-'Mortgage 2 Info Calcs'!F$24)*(G107/12))&gt;0,((J107-Q107-'Mortgage 2 Info Calcs'!F$24)*(G107/12)),0),0)</f>
        <v>412.53716762628613</v>
      </c>
      <c r="T107">
        <f>IF(OR(ISERROR(SUM(R$12:R107)),(ISTEXT(T106)),(T106=(SUM(R$12:R107)))),"",SUM(R$12:R107))</f>
        <v>17724.330708601829</v>
      </c>
      <c r="U107">
        <f>SUM(S$12:S107)</f>
        <v>44128.603834007008</v>
      </c>
      <c r="V107">
        <f>IF(OR(J107=Q107,ISTEXT(W106),ISTEXT('Mortgage 2 Info Calcs'!$F$17)),"",IF(('Mortgage 2 Info Calcs'!F$18*12)&gt;C106+1,IF(C106='Mortgage 2 Info Calcs'!F$18*12,0,'Mortgage 2 Info Calcs'!F$19+W107*('Mortgage 2 Info Calcs'!F$17)),'Mortgage 2 Info Calcs'!F$189))</f>
        <v>0</v>
      </c>
      <c r="W107">
        <f>IF(OR(ISERROR(J107-R107-M107),IF(ISERROR((J107-R107-M107)=0),"True",(J107-R107-M107)=0),ISTEXT('Mortgage 2 Info Calcs'!$K$4)),"",IF((J107&gt;(L107+M107)),(FV((G107/'Mortgage 2 Variables'!E$43),1,(L107+M107),-J107+Q107+'Mortgage 2 Info Calcs'!F$24,0))+Q107+'Mortgage 2 Info Calcs'!F$24+IF(I107&gt;0,0,-I107),""))</f>
        <v>82275.669291397993</v>
      </c>
      <c r="X107">
        <f>IF((FV(IF(G107=0,'Mortgage 2 Info Calcs'!F$8,G107)/12,1,PMT(IF(G107=0,'Mortgage 2 Info Calcs'!F$8,G107)/12,('Mortgage 2 Info Calcs'!F$9*12)-C106,-X106,0),-X106,0))&gt;0,(FV(IF(G107=0,'Mortgage 2 Info Calcs'!F$8,G107)/12,1,PMT(IF(G107=0,'Mortgage 2 Info Calcs'!F$8,G107)/12,('Mortgage 2 Info Calcs'!F$9*12)-C106,-X106,0),-X106,0)),0)</f>
        <v>82275.669291397993</v>
      </c>
      <c r="Y107">
        <f>IF(X107&lt;=0,0,(IPMT(IF(G107=0,'Mortgage 2 Info Calcs'!F$8,G107)/12,1,('Mortgage 2 Info Calcs'!F$9*12)-C106,-X106,0)))</f>
        <v>412.53716762628613</v>
      </c>
      <c r="Z107">
        <f>IF(C107&lt;('Mortgage 2 Info Calcs'!F$9*12),SUM(Y$12:Y107),0)</f>
        <v>44128.603834007008</v>
      </c>
      <c r="AA107">
        <v>96</v>
      </c>
      <c r="AB107">
        <f t="shared" si="11"/>
        <v>8</v>
      </c>
    </row>
    <row r="108" spans="2:28" ht="11.7" customHeight="1" x14ac:dyDescent="0.25">
      <c r="B108">
        <f t="shared" si="9"/>
        <v>8.0833333333333339</v>
      </c>
      <c r="C108">
        <v>97</v>
      </c>
      <c r="E108" t="str">
        <f t="shared" si="12"/>
        <v/>
      </c>
      <c r="F108" t="str">
        <f>VLOOKUP('Mortgage 2 Variables'!D$8,'Mortgage 2 Variables'!B$8:C$19,2)</f>
        <v>Nov</v>
      </c>
      <c r="G108">
        <f>IF(ISBLANK('Mortgage 2 Monthly Table'!G108),IF(OR(J108=Q108,ISTEXT(W107),ISTEXT('Mortgage 2 Info Calcs'!$K$4)),0,IF(('Mortgage 2 Info Calcs'!F$7*12)&gt;C107,G107,IF(C107='Mortgage 2 Info Calcs'!F$7*12,'Mortgage 2 Info Calcs'!F$8,G107))),'Mortgage 2 Monthly Table'!G108)</f>
        <v>0.06</v>
      </c>
      <c r="H108">
        <f>((PMT(G108/'Mortgage 2 Variables'!E$43,('Mortgage 2 Info Calcs'!F$9*'Mortgage 2 Variables'!E$43)-C107,-J108,0)))</f>
        <v>644.30140148550674</v>
      </c>
      <c r="I108">
        <f>IF(OR(ISERROR(((IPMT(G108/'Mortgage 2 Variables'!E$43,1,'Mortgage 2 Info Calcs'!F$9*'Mortgage 2 Variables'!E$43,-J108+Q108+'Mortgage 2 Info Calcs'!F$24,IF('Mortgage 2 Info Calcs'!F$5="Interest Only",-J108+Q108+'Mortgage 2 Info Calcs'!F$24,0))))),(((IPMT(G108/'Mortgage 2 Variables'!E$43,1,'Mortgage 2 Info Calcs'!F$9*'Mortgage 2 Variables'!E$43,-J$12,-J$12)))=0)),0,((IPMT(G108/'Mortgage 2 Variables'!E$43,1,'Mortgage 2 Info Calcs'!F$9*'Mortgage 2 Variables'!E$43,-J108+Q108+'Mortgage 2 Info Calcs'!F$24,IF('Mortgage 2 Info Calcs'!F$5="Interest Only",-J108+Q108+'Mortgage 2 Info Calcs'!F$24,0)))))</f>
        <v>411.37834645698996</v>
      </c>
      <c r="J108">
        <f>IF(W107&gt;0,IF(ISTEXT('Mortgage 2 Info Calcs'!K$4),"0",IF(ISTEXT(W107),W107,W107+(IF(ISTEXT(K108),0,K108)))),0)</f>
        <v>82275.669291397993</v>
      </c>
      <c r="K108">
        <f>IF(ISBLANK('Mortgage 2 Monthly Table'!L108),0,'Mortgage 2 Monthly Table'!L108)</f>
        <v>0</v>
      </c>
      <c r="L108">
        <f>IF(ISBLANK('Mortgage 2 Monthly Table'!N108),IF('Mortgage 2 Info Calcs'!F$13="Calculated",IF('Mortgage 2 Info Calcs'!F$22="Keep Same",IF('Mortgage 2 Info Calcs'!F$5="Interest Only",IF(OR(I108&gt;L107,J108=""),I108,IF(J108&lt;L107,IF(J108&lt;L107,J108+I108,IF(L107+M107&gt;J108,L107+I108,L107)),IF(L107+M107&gt;J108,L107+I108,L107))),IF(H108&gt;L107,H108,IF(J108&gt;L107,IF(L107+M107&gt;J108,L107+I108,L107),J108+S108))),IF('Mortgage 2 Info Calcs'!F$5="Interest Only",'Mortgage 2 Monthly calcs'!I108,'Mortgage 2 Monthly calcs'!H108)),'Mortgage 2 Monthly calcs'!L107),'Mortgage 2 Monthly Table'!N108)</f>
        <v>644.30140148550856</v>
      </c>
      <c r="M108">
        <f>IF(ISBLANK('Mortgage 2 Monthly Table'!P108),IF(N107&gt;J108,IF(J108&gt;L107,J108-L107,0),IF(OR(OR(W107&lt;0,ISTEXT(W107)),ISTEXT('Mortgage 2 Info Calcs'!$K$4)),"",'Mortgage 2 Info Calcs'!F$21)),'Mortgage 2 Monthly Table'!P108)</f>
        <v>0</v>
      </c>
      <c r="N108">
        <f t="shared" si="10"/>
        <v>644.30140148550856</v>
      </c>
      <c r="O108">
        <f>IF(OR(OR(W107&lt;0,ISTEXT(W107)),ISTEXT('Mortgage 2 Info Calcs'!$K$4)),"",(O107+M108))</f>
        <v>0</v>
      </c>
      <c r="P108">
        <f>IF(ISBLANK('Mortgage 2 Monthly Table'!T108),IF(ISTEXT(J108),0,IF(OR(W107&lt;Q107,AND(W107&lt;0,NOT(ISTEXT(W107))),ISTEXT('Mortgage 2 Info Calcs'!$K$4)),IF(-W107&gt;P107,-W107,W107-Q107),IF(J108="",0,'Mortgage 2 Info Calcs'!F$26))),'Mortgage 2 Monthly Table'!T108)</f>
        <v>0</v>
      </c>
      <c r="Q108">
        <f>IF(OR(OR(W107&lt;0,ISTEXT(W107)),ISTEXT('Mortgage 2 Info Calcs'!$K$4)),"",IF(O108&lt;0,Q107,(Q107+P108)))</f>
        <v>0</v>
      </c>
      <c r="R108">
        <f>IF(OR(ISERROR(L108-S108),ISTEXT('Mortgage 2 Info Calcs'!$K$4)),"",L108-S108+M108)</f>
        <v>232.9230550285186</v>
      </c>
      <c r="S108">
        <f>IF(OR(IF(ISERROR(ROUND((J108-Q108-'Mortgage 2 Info Calcs'!F$24)*(G108/12),2)),0,(J108-O108-Q108-'Mortgage 2 Info Calcs'!F$24)*(G108/12)),,,ISTEXT('Mortgage 2 Info Calcs'!K$4)),IF(((J108-Q108-'Mortgage 2 Info Calcs'!F$24)*(G108/12))&gt;0,((J108-Q108-'Mortgage 2 Info Calcs'!F$24)*(G108/12)),0),0)</f>
        <v>411.37834645698996</v>
      </c>
      <c r="T108">
        <f>IF(OR(ISERROR(SUM(R$12:R108)),(ISTEXT(T107)),(T107=(SUM(R$12:R108)))),"",SUM(R$12:R108))</f>
        <v>17957.253763630346</v>
      </c>
      <c r="U108">
        <f>SUM(S$12:S108)</f>
        <v>44539.982180464001</v>
      </c>
      <c r="V108">
        <f>IF(OR(J108=Q108,ISTEXT(W107),ISTEXT('Mortgage 2 Info Calcs'!$F$17)),"",IF(('Mortgage 2 Info Calcs'!F$18*12)&gt;C107+1,IF(C107='Mortgage 2 Info Calcs'!F$18*12,0,'Mortgage 2 Info Calcs'!F$19+W108*('Mortgage 2 Info Calcs'!F$17)),'Mortgage 2 Info Calcs'!F$189))</f>
        <v>0</v>
      </c>
      <c r="W108">
        <f>IF(OR(ISERROR(J108-R108-M108),IF(ISERROR((J108-R108-M108)=0),"True",(J108-R108-M108)=0),ISTEXT('Mortgage 2 Info Calcs'!$K$4)),"",IF((J108&gt;(L108+M108)),(FV((G108/'Mortgage 2 Variables'!E$43),1,(L108+M108),-J108+Q108+'Mortgage 2 Info Calcs'!F$24,0))+Q108+'Mortgage 2 Info Calcs'!F$24+IF(I108&gt;0,0,-I108),""))</f>
        <v>82042.746236369479</v>
      </c>
      <c r="X108">
        <f>IF((FV(IF(G108=0,'Mortgage 2 Info Calcs'!F$8,G108)/12,1,PMT(IF(G108=0,'Mortgage 2 Info Calcs'!F$8,G108)/12,('Mortgage 2 Info Calcs'!F$9*12)-C107,-X107,0),-X107,0))&gt;0,(FV(IF(G108=0,'Mortgage 2 Info Calcs'!F$8,G108)/12,1,PMT(IF(G108=0,'Mortgage 2 Info Calcs'!F$8,G108)/12,('Mortgage 2 Info Calcs'!F$9*12)-C107,-X107,0),-X107,0)),0)</f>
        <v>82042.746236369479</v>
      </c>
      <c r="Y108">
        <f>IF(X108&lt;=0,0,(IPMT(IF(G108=0,'Mortgage 2 Info Calcs'!F$8,G108)/12,1,('Mortgage 2 Info Calcs'!F$9*12)-C107,-X107,0)))</f>
        <v>411.37834645698996</v>
      </c>
      <c r="Z108">
        <f>IF(C108&lt;('Mortgage 2 Info Calcs'!F$9*12),SUM(Y$12:Y108),0)</f>
        <v>44539.982180464001</v>
      </c>
      <c r="AA108">
        <v>97</v>
      </c>
      <c r="AB108">
        <f t="shared" si="11"/>
        <v>8.0833333333333339</v>
      </c>
    </row>
    <row r="109" spans="2:28" ht="11.7" customHeight="1" x14ac:dyDescent="0.25">
      <c r="B109">
        <f t="shared" si="9"/>
        <v>8.1666666666666661</v>
      </c>
      <c r="C109">
        <v>98</v>
      </c>
      <c r="E109" t="str">
        <f t="shared" si="12"/>
        <v/>
      </c>
      <c r="F109" t="str">
        <f>VLOOKUP('Mortgage 2 Variables'!D$9,'Mortgage 2 Variables'!B$8:C$19,2)</f>
        <v>Dec</v>
      </c>
      <c r="G109">
        <f>IF(ISBLANK('Mortgage 2 Monthly Table'!G109),IF(OR(J109=Q109,ISTEXT(W108),ISTEXT('Mortgage 2 Info Calcs'!$K$4)),0,IF(('Mortgage 2 Info Calcs'!F$7*12)&gt;C108,G108,IF(C108='Mortgage 2 Info Calcs'!F$7*12,'Mortgage 2 Info Calcs'!F$8,G108))),'Mortgage 2 Monthly Table'!G109)</f>
        <v>0.06</v>
      </c>
      <c r="H109">
        <f>((PMT(G109/'Mortgage 2 Variables'!E$43,('Mortgage 2 Info Calcs'!F$9*'Mortgage 2 Variables'!E$43)-C108,-J109,0)))</f>
        <v>644.30140148550674</v>
      </c>
      <c r="I109">
        <f>IF(OR(ISERROR(((IPMT(G109/'Mortgage 2 Variables'!E$43,1,'Mortgage 2 Info Calcs'!F$9*'Mortgage 2 Variables'!E$43,-J109+Q109+'Mortgage 2 Info Calcs'!F$24,IF('Mortgage 2 Info Calcs'!F$5="Interest Only",-J109+Q109+'Mortgage 2 Info Calcs'!F$24,0))))),(((IPMT(G109/'Mortgage 2 Variables'!E$43,1,'Mortgage 2 Info Calcs'!F$9*'Mortgage 2 Variables'!E$43,-J$12,-J$12)))=0)),0,((IPMT(G109/'Mortgage 2 Variables'!E$43,1,'Mortgage 2 Info Calcs'!F$9*'Mortgage 2 Variables'!E$43,-J109+Q109+'Mortgage 2 Info Calcs'!F$24,IF('Mortgage 2 Info Calcs'!F$5="Interest Only",-J109+Q109+'Mortgage 2 Info Calcs'!F$24,0)))))</f>
        <v>410.21373118184738</v>
      </c>
      <c r="J109">
        <f>IF(W108&gt;0,IF(ISTEXT('Mortgage 2 Info Calcs'!K$4),"0",IF(ISTEXT(W108),W108,W108+(IF(ISTEXT(K109),0,K109)))),0)</f>
        <v>82042.746236369479</v>
      </c>
      <c r="K109">
        <f>IF(ISBLANK('Mortgage 2 Monthly Table'!L109),0,'Mortgage 2 Monthly Table'!L109)</f>
        <v>0</v>
      </c>
      <c r="L109">
        <f>IF(ISBLANK('Mortgage 2 Monthly Table'!N109),IF('Mortgage 2 Info Calcs'!F$13="Calculated",IF('Mortgage 2 Info Calcs'!F$22="Keep Same",IF('Mortgage 2 Info Calcs'!F$5="Interest Only",IF(OR(I109&gt;L108,J109=""),I109,IF(J109&lt;L108,IF(J109&lt;L108,J109+I109,IF(L108+M108&gt;J109,L108+I109,L108)),IF(L108+M108&gt;J109,L108+I109,L108))),IF(H109&gt;L108,H109,IF(J109&gt;L108,IF(L108+M108&gt;J109,L108+I109,L108),J109+S109))),IF('Mortgage 2 Info Calcs'!F$5="Interest Only",'Mortgage 2 Monthly calcs'!I109,'Mortgage 2 Monthly calcs'!H109)),'Mortgage 2 Monthly calcs'!L108),'Mortgage 2 Monthly Table'!N109)</f>
        <v>644.30140148550856</v>
      </c>
      <c r="M109">
        <f>IF(ISBLANK('Mortgage 2 Monthly Table'!P109),IF(N108&gt;J109,IF(J109&gt;L108,J109-L108,0),IF(OR(OR(W108&lt;0,ISTEXT(W108)),ISTEXT('Mortgage 2 Info Calcs'!$K$4)),"",'Mortgage 2 Info Calcs'!F$21)),'Mortgage 2 Monthly Table'!P109)</f>
        <v>0</v>
      </c>
      <c r="N109">
        <f t="shared" si="10"/>
        <v>644.30140148550856</v>
      </c>
      <c r="O109">
        <f>IF(OR(OR(W108&lt;0,ISTEXT(W108)),ISTEXT('Mortgage 2 Info Calcs'!$K$4)),"",(O108+M109))</f>
        <v>0</v>
      </c>
      <c r="P109">
        <f>IF(ISBLANK('Mortgage 2 Monthly Table'!T109),IF(ISTEXT(J109),0,IF(OR(W108&lt;Q108,AND(W108&lt;0,NOT(ISTEXT(W108))),ISTEXT('Mortgage 2 Info Calcs'!$K$4)),IF(-W108&gt;P108,-W108,W108-Q108),IF(J109="",0,'Mortgage 2 Info Calcs'!F$26))),'Mortgage 2 Monthly Table'!T109)</f>
        <v>0</v>
      </c>
      <c r="Q109">
        <f>IF(OR(OR(W108&lt;0,ISTEXT(W108)),ISTEXT('Mortgage 2 Info Calcs'!$K$4)),"",IF(O109&lt;0,Q108,(Q108+P109)))</f>
        <v>0</v>
      </c>
      <c r="R109">
        <f>IF(OR(ISERROR(L109-S109),ISTEXT('Mortgage 2 Info Calcs'!$K$4)),"",L109-S109+M109)</f>
        <v>234.08767030366118</v>
      </c>
      <c r="S109">
        <f>IF(OR(IF(ISERROR(ROUND((J109-Q109-'Mortgage 2 Info Calcs'!F$24)*(G109/12),2)),0,(J109-O109-Q109-'Mortgage 2 Info Calcs'!F$24)*(G109/12)),,,ISTEXT('Mortgage 2 Info Calcs'!K$4)),IF(((J109-Q109-'Mortgage 2 Info Calcs'!F$24)*(G109/12))&gt;0,((J109-Q109-'Mortgage 2 Info Calcs'!F$24)*(G109/12)),0),0)</f>
        <v>410.21373118184738</v>
      </c>
      <c r="T109">
        <f>IF(OR(ISERROR(SUM(R$12:R109)),(ISTEXT(T108)),(T108=(SUM(R$12:R109)))),"",SUM(R$12:R109))</f>
        <v>18191.341433934009</v>
      </c>
      <c r="U109">
        <f>SUM(S$12:S109)</f>
        <v>44950.195911645846</v>
      </c>
      <c r="V109">
        <f>IF(OR(J109=Q109,ISTEXT(W108),ISTEXT('Mortgage 2 Info Calcs'!$F$17)),"",IF(('Mortgage 2 Info Calcs'!F$18*12)&gt;C108+1,IF(C108='Mortgage 2 Info Calcs'!F$18*12,0,'Mortgage 2 Info Calcs'!F$19+W109*('Mortgage 2 Info Calcs'!F$17)),'Mortgage 2 Info Calcs'!F$189))</f>
        <v>0</v>
      </c>
      <c r="W109">
        <f>IF(OR(ISERROR(J109-R109-M109),IF(ISERROR((J109-R109-M109)=0),"True",(J109-R109-M109)=0),ISTEXT('Mortgage 2 Info Calcs'!$K$4)),"",IF((J109&gt;(L109+M109)),(FV((G109/'Mortgage 2 Variables'!E$43),1,(L109+M109),-J109+Q109+'Mortgage 2 Info Calcs'!F$24,0))+Q109+'Mortgage 2 Info Calcs'!F$24+IF(I109&gt;0,0,-I109),""))</f>
        <v>81808.658566065817</v>
      </c>
      <c r="X109">
        <f>IF((FV(IF(G109=0,'Mortgage 2 Info Calcs'!F$8,G109)/12,1,PMT(IF(G109=0,'Mortgage 2 Info Calcs'!F$8,G109)/12,('Mortgage 2 Info Calcs'!F$9*12)-C108,-X108,0),-X108,0))&gt;0,(FV(IF(G109=0,'Mortgage 2 Info Calcs'!F$8,G109)/12,1,PMT(IF(G109=0,'Mortgage 2 Info Calcs'!F$8,G109)/12,('Mortgage 2 Info Calcs'!F$9*12)-C108,-X108,0),-X108,0)),0)</f>
        <v>81808.658566065817</v>
      </c>
      <c r="Y109">
        <f>IF(X109&lt;=0,0,(IPMT(IF(G109=0,'Mortgage 2 Info Calcs'!F$8,G109)/12,1,('Mortgage 2 Info Calcs'!F$9*12)-C108,-X108,0)))</f>
        <v>410.21373118184738</v>
      </c>
      <c r="Z109">
        <f>IF(C109&lt;('Mortgage 2 Info Calcs'!F$9*12),SUM(Y$12:Y109),0)</f>
        <v>44950.195911645846</v>
      </c>
      <c r="AA109">
        <v>98</v>
      </c>
      <c r="AB109">
        <f t="shared" si="11"/>
        <v>8.1666666666666661</v>
      </c>
    </row>
    <row r="110" spans="2:28" ht="11.7" customHeight="1" x14ac:dyDescent="0.25">
      <c r="B110">
        <f t="shared" si="9"/>
        <v>8.25</v>
      </c>
      <c r="C110">
        <v>99</v>
      </c>
      <c r="E110">
        <f t="shared" si="12"/>
        <v>2018</v>
      </c>
      <c r="F110" t="str">
        <f>VLOOKUP('Mortgage 2 Variables'!D$10,'Mortgage 2 Variables'!B$8:C$19,2)</f>
        <v>Jan</v>
      </c>
      <c r="G110">
        <f>IF(ISBLANK('Mortgage 2 Monthly Table'!G110),IF(OR(J110=Q110,ISTEXT(W109),ISTEXT('Mortgage 2 Info Calcs'!$K$4)),0,IF(('Mortgage 2 Info Calcs'!F$7*12)&gt;C109,G109,IF(C109='Mortgage 2 Info Calcs'!F$7*12,'Mortgage 2 Info Calcs'!F$8,G109))),'Mortgage 2 Monthly Table'!G110)</f>
        <v>0.06</v>
      </c>
      <c r="H110">
        <f>((PMT(G110/'Mortgage 2 Variables'!E$43,('Mortgage 2 Info Calcs'!F$9*'Mortgage 2 Variables'!E$43)-C109,-J110,0)))</f>
        <v>644.30140148550663</v>
      </c>
      <c r="I110">
        <f>IF(OR(ISERROR(((IPMT(G110/'Mortgage 2 Variables'!E$43,1,'Mortgage 2 Info Calcs'!F$9*'Mortgage 2 Variables'!E$43,-J110+Q110+'Mortgage 2 Info Calcs'!F$24,IF('Mortgage 2 Info Calcs'!F$5="Interest Only",-J110+Q110+'Mortgage 2 Info Calcs'!F$24,0))))),(((IPMT(G110/'Mortgage 2 Variables'!E$43,1,'Mortgage 2 Info Calcs'!F$9*'Mortgage 2 Variables'!E$43,-J$12,-J$12)))=0)),0,((IPMT(G110/'Mortgage 2 Variables'!E$43,1,'Mortgage 2 Info Calcs'!F$9*'Mortgage 2 Variables'!E$43,-J110+Q110+'Mortgage 2 Info Calcs'!F$24,IF('Mortgage 2 Info Calcs'!F$5="Interest Only",-J110+Q110+'Mortgage 2 Info Calcs'!F$24,0)))))</f>
        <v>409.04329283032911</v>
      </c>
      <c r="J110">
        <f>IF(W109&gt;0,IF(ISTEXT('Mortgage 2 Info Calcs'!K$4),"0",IF(ISTEXT(W109),W109,W109+(IF(ISTEXT(K110),0,K110)))),0)</f>
        <v>81808.658566065817</v>
      </c>
      <c r="K110">
        <f>IF(ISBLANK('Mortgage 2 Monthly Table'!L110),0,'Mortgage 2 Monthly Table'!L110)</f>
        <v>0</v>
      </c>
      <c r="L110">
        <f>IF(ISBLANK('Mortgage 2 Monthly Table'!N110),IF('Mortgage 2 Info Calcs'!F$13="Calculated",IF('Mortgage 2 Info Calcs'!F$22="Keep Same",IF('Mortgage 2 Info Calcs'!F$5="Interest Only",IF(OR(I110&gt;L109,J110=""),I110,IF(J110&lt;L109,IF(J110&lt;L109,J110+I110,IF(L109+M109&gt;J110,L109+I110,L109)),IF(L109+M109&gt;J110,L109+I110,L109))),IF(H110&gt;L109,H110,IF(J110&gt;L109,IF(L109+M109&gt;J110,L109+I110,L109),J110+S110))),IF('Mortgage 2 Info Calcs'!F$5="Interest Only",'Mortgage 2 Monthly calcs'!I110,'Mortgage 2 Monthly calcs'!H110)),'Mortgage 2 Monthly calcs'!L109),'Mortgage 2 Monthly Table'!N110)</f>
        <v>644.30140148550856</v>
      </c>
      <c r="M110">
        <f>IF(ISBLANK('Mortgage 2 Monthly Table'!P110),IF(N109&gt;J110,IF(J110&gt;L109,J110-L109,0),IF(OR(OR(W109&lt;0,ISTEXT(W109)),ISTEXT('Mortgage 2 Info Calcs'!$K$4)),"",'Mortgage 2 Info Calcs'!F$21)),'Mortgage 2 Monthly Table'!P110)</f>
        <v>0</v>
      </c>
      <c r="N110">
        <f t="shared" si="10"/>
        <v>644.30140148550856</v>
      </c>
      <c r="O110">
        <f>IF(OR(OR(W109&lt;0,ISTEXT(W109)),ISTEXT('Mortgage 2 Info Calcs'!$K$4)),"",(O109+M110))</f>
        <v>0</v>
      </c>
      <c r="P110">
        <f>IF(ISBLANK('Mortgage 2 Monthly Table'!T110),IF(ISTEXT(J110),0,IF(OR(W109&lt;Q109,AND(W109&lt;0,NOT(ISTEXT(W109))),ISTEXT('Mortgage 2 Info Calcs'!$K$4)),IF(-W109&gt;P109,-W109,W109-Q109),IF(J110="",0,'Mortgage 2 Info Calcs'!F$26))),'Mortgage 2 Monthly Table'!T110)</f>
        <v>0</v>
      </c>
      <c r="Q110">
        <f>IF(OR(OR(W109&lt;0,ISTEXT(W109)),ISTEXT('Mortgage 2 Info Calcs'!$K$4)),"",IF(O110&lt;0,Q109,(Q109+P110)))</f>
        <v>0</v>
      </c>
      <c r="R110">
        <f>IF(OR(ISERROR(L110-S110),ISTEXT('Mortgage 2 Info Calcs'!$K$4)),"",L110-S110+M110)</f>
        <v>235.25810865517946</v>
      </c>
      <c r="S110">
        <f>IF(OR(IF(ISERROR(ROUND((J110-Q110-'Mortgage 2 Info Calcs'!F$24)*(G110/12),2)),0,(J110-O110-Q110-'Mortgage 2 Info Calcs'!F$24)*(G110/12)),,,ISTEXT('Mortgage 2 Info Calcs'!K$4)),IF(((J110-Q110-'Mortgage 2 Info Calcs'!F$24)*(G110/12))&gt;0,((J110-Q110-'Mortgage 2 Info Calcs'!F$24)*(G110/12)),0),0)</f>
        <v>409.04329283032911</v>
      </c>
      <c r="T110">
        <f>IF(OR(ISERROR(SUM(R$12:R110)),(ISTEXT(T109)),(T109=(SUM(R$12:R110)))),"",SUM(R$12:R110))</f>
        <v>18426.599542589189</v>
      </c>
      <c r="U110">
        <f>SUM(S$12:S110)</f>
        <v>45359.239204476173</v>
      </c>
      <c r="V110">
        <f>IF(OR(J110=Q110,ISTEXT(W109),ISTEXT('Mortgage 2 Info Calcs'!$F$17)),"",IF(('Mortgage 2 Info Calcs'!F$18*12)&gt;C109+1,IF(C109='Mortgage 2 Info Calcs'!F$18*12,0,'Mortgage 2 Info Calcs'!F$19+W110*('Mortgage 2 Info Calcs'!F$17)),'Mortgage 2 Info Calcs'!F$189))</f>
        <v>0</v>
      </c>
      <c r="W110">
        <f>IF(OR(ISERROR(J110-R110-M110),IF(ISERROR((J110-R110-M110)=0),"True",(J110-R110-M110)=0),ISTEXT('Mortgage 2 Info Calcs'!$K$4)),"",IF((J110&gt;(L110+M110)),(FV((G110/'Mortgage 2 Variables'!E$43),1,(L110+M110),-J110+Q110+'Mortgage 2 Info Calcs'!F$24,0))+Q110+'Mortgage 2 Info Calcs'!F$24+IF(I110&gt;0,0,-I110),""))</f>
        <v>81573.400457410637</v>
      </c>
      <c r="X110">
        <f>IF((FV(IF(G110=0,'Mortgage 2 Info Calcs'!F$8,G110)/12,1,PMT(IF(G110=0,'Mortgage 2 Info Calcs'!F$8,G110)/12,('Mortgage 2 Info Calcs'!F$9*12)-C109,-X109,0),-X109,0))&gt;0,(FV(IF(G110=0,'Mortgage 2 Info Calcs'!F$8,G110)/12,1,PMT(IF(G110=0,'Mortgage 2 Info Calcs'!F$8,G110)/12,('Mortgage 2 Info Calcs'!F$9*12)-C109,-X109,0),-X109,0)),0)</f>
        <v>81573.400457410637</v>
      </c>
      <c r="Y110">
        <f>IF(X110&lt;=0,0,(IPMT(IF(G110=0,'Mortgage 2 Info Calcs'!F$8,G110)/12,1,('Mortgage 2 Info Calcs'!F$9*12)-C109,-X109,0)))</f>
        <v>409.04329283032911</v>
      </c>
      <c r="Z110">
        <f>IF(C110&lt;('Mortgage 2 Info Calcs'!F$9*12),SUM(Y$12:Y110),0)</f>
        <v>45359.239204476173</v>
      </c>
      <c r="AA110">
        <v>99</v>
      </c>
      <c r="AB110">
        <f t="shared" si="11"/>
        <v>8.25</v>
      </c>
    </row>
    <row r="111" spans="2:28" ht="11.7" customHeight="1" x14ac:dyDescent="0.25">
      <c r="B111">
        <f t="shared" si="9"/>
        <v>8.3333333333333339</v>
      </c>
      <c r="C111">
        <v>100</v>
      </c>
      <c r="E111" t="str">
        <f t="shared" si="12"/>
        <v/>
      </c>
      <c r="F111" t="str">
        <f>VLOOKUP('Mortgage 2 Variables'!D$11,'Mortgage 2 Variables'!B$8:C$19,2)</f>
        <v>Feb</v>
      </c>
      <c r="G111">
        <f>IF(ISBLANK('Mortgage 2 Monthly Table'!G111),IF(OR(J111=Q111,ISTEXT(W110),ISTEXT('Mortgage 2 Info Calcs'!$K$4)),0,IF(('Mortgage 2 Info Calcs'!F$7*12)&gt;C110,G110,IF(C110='Mortgage 2 Info Calcs'!F$7*12,'Mortgage 2 Info Calcs'!F$8,G110))),'Mortgage 2 Monthly Table'!G111)</f>
        <v>0.06</v>
      </c>
      <c r="H111">
        <f>((PMT(G111/'Mortgage 2 Variables'!E$43,('Mortgage 2 Info Calcs'!F$9*'Mortgage 2 Variables'!E$43)-C110,-J111,0)))</f>
        <v>644.30140148550674</v>
      </c>
      <c r="I111">
        <f>IF(OR(ISERROR(((IPMT(G111/'Mortgage 2 Variables'!E$43,1,'Mortgage 2 Info Calcs'!F$9*'Mortgage 2 Variables'!E$43,-J111+Q111+'Mortgage 2 Info Calcs'!F$24,IF('Mortgage 2 Info Calcs'!F$5="Interest Only",-J111+Q111+'Mortgage 2 Info Calcs'!F$24,0))))),(((IPMT(G111/'Mortgage 2 Variables'!E$43,1,'Mortgage 2 Info Calcs'!F$9*'Mortgage 2 Variables'!E$43,-J$12,-J$12)))=0)),0,((IPMT(G111/'Mortgage 2 Variables'!E$43,1,'Mortgage 2 Info Calcs'!F$9*'Mortgage 2 Variables'!E$43,-J111+Q111+'Mortgage 2 Info Calcs'!F$24,IF('Mortgage 2 Info Calcs'!F$5="Interest Only",-J111+Q111+'Mortgage 2 Info Calcs'!F$24,0)))))</f>
        <v>407.8670022870532</v>
      </c>
      <c r="J111">
        <f>IF(W110&gt;0,IF(ISTEXT('Mortgage 2 Info Calcs'!K$4),"0",IF(ISTEXT(W110),W110,W110+(IF(ISTEXT(K111),0,K111)))),0)</f>
        <v>81573.400457410637</v>
      </c>
      <c r="K111">
        <f>IF(ISBLANK('Mortgage 2 Monthly Table'!L111),0,'Mortgage 2 Monthly Table'!L111)</f>
        <v>0</v>
      </c>
      <c r="L111">
        <f>IF(ISBLANK('Mortgage 2 Monthly Table'!N111),IF('Mortgage 2 Info Calcs'!F$13="Calculated",IF('Mortgage 2 Info Calcs'!F$22="Keep Same",IF('Mortgage 2 Info Calcs'!F$5="Interest Only",IF(OR(I111&gt;L110,J111=""),I111,IF(J111&lt;L110,IF(J111&lt;L110,J111+I111,IF(L110+M110&gt;J111,L110+I111,L110)),IF(L110+M110&gt;J111,L110+I111,L110))),IF(H111&gt;L110,H111,IF(J111&gt;L110,IF(L110+M110&gt;J111,L110+I111,L110),J111+S111))),IF('Mortgage 2 Info Calcs'!F$5="Interest Only",'Mortgage 2 Monthly calcs'!I111,'Mortgage 2 Monthly calcs'!H111)),'Mortgage 2 Monthly calcs'!L110),'Mortgage 2 Monthly Table'!N111)</f>
        <v>644.30140148550856</v>
      </c>
      <c r="M111">
        <f>IF(ISBLANK('Mortgage 2 Monthly Table'!P111),IF(N110&gt;J111,IF(J111&gt;L110,J111-L110,0),IF(OR(OR(W110&lt;0,ISTEXT(W110)),ISTEXT('Mortgage 2 Info Calcs'!$K$4)),"",'Mortgage 2 Info Calcs'!F$21)),'Mortgage 2 Monthly Table'!P111)</f>
        <v>0</v>
      </c>
      <c r="N111">
        <f t="shared" si="10"/>
        <v>644.30140148550856</v>
      </c>
      <c r="O111">
        <f>IF(OR(OR(W110&lt;0,ISTEXT(W110)),ISTEXT('Mortgage 2 Info Calcs'!$K$4)),"",(O110+M111))</f>
        <v>0</v>
      </c>
      <c r="P111">
        <f>IF(ISBLANK('Mortgage 2 Monthly Table'!T111),IF(ISTEXT(J111),0,IF(OR(W110&lt;Q110,AND(W110&lt;0,NOT(ISTEXT(W110))),ISTEXT('Mortgage 2 Info Calcs'!$K$4)),IF(-W110&gt;P110,-W110,W110-Q110),IF(J111="",0,'Mortgage 2 Info Calcs'!F$26))),'Mortgage 2 Monthly Table'!T111)</f>
        <v>0</v>
      </c>
      <c r="Q111">
        <f>IF(OR(OR(W110&lt;0,ISTEXT(W110)),ISTEXT('Mortgage 2 Info Calcs'!$K$4)),"",IF(O111&lt;0,Q110,(Q110+P111)))</f>
        <v>0</v>
      </c>
      <c r="R111">
        <f>IF(OR(ISERROR(L111-S111),ISTEXT('Mortgage 2 Info Calcs'!$K$4)),"",L111-S111+M111)</f>
        <v>236.43439919845537</v>
      </c>
      <c r="S111">
        <f>IF(OR(IF(ISERROR(ROUND((J111-Q111-'Mortgage 2 Info Calcs'!F$24)*(G111/12),2)),0,(J111-O111-Q111-'Mortgage 2 Info Calcs'!F$24)*(G111/12)),,,ISTEXT('Mortgage 2 Info Calcs'!K$4)),IF(((J111-Q111-'Mortgage 2 Info Calcs'!F$24)*(G111/12))&gt;0,((J111-Q111-'Mortgage 2 Info Calcs'!F$24)*(G111/12)),0),0)</f>
        <v>407.8670022870532</v>
      </c>
      <c r="T111">
        <f>IF(OR(ISERROR(SUM(R$12:R111)),(ISTEXT(T110)),(T110=(SUM(R$12:R111)))),"",SUM(R$12:R111))</f>
        <v>18663.033941787646</v>
      </c>
      <c r="U111">
        <f>SUM(S$12:S111)</f>
        <v>45767.106206763223</v>
      </c>
      <c r="V111">
        <f>IF(OR(J111=Q111,ISTEXT(W110),ISTEXT('Mortgage 2 Info Calcs'!$F$17)),"",IF(('Mortgage 2 Info Calcs'!F$18*12)&gt;C110+1,IF(C110='Mortgage 2 Info Calcs'!F$18*12,0,'Mortgage 2 Info Calcs'!F$19+W111*('Mortgage 2 Info Calcs'!F$17)),'Mortgage 2 Info Calcs'!F$189))</f>
        <v>0</v>
      </c>
      <c r="W111">
        <f>IF(OR(ISERROR(J111-R111-M111),IF(ISERROR((J111-R111-M111)=0),"True",(J111-R111-M111)=0),ISTEXT('Mortgage 2 Info Calcs'!$K$4)),"",IF((J111&gt;(L111+M111)),(FV((G111/'Mortgage 2 Variables'!E$43),1,(L111+M111),-J111+Q111+'Mortgage 2 Info Calcs'!F$24,0))+Q111+'Mortgage 2 Info Calcs'!F$24+IF(I111&gt;0,0,-I111),""))</f>
        <v>81336.966058212187</v>
      </c>
      <c r="X111">
        <f>IF((FV(IF(G111=0,'Mortgage 2 Info Calcs'!F$8,G111)/12,1,PMT(IF(G111=0,'Mortgage 2 Info Calcs'!F$8,G111)/12,('Mortgage 2 Info Calcs'!F$9*12)-C110,-X110,0),-X110,0))&gt;0,(FV(IF(G111=0,'Mortgage 2 Info Calcs'!F$8,G111)/12,1,PMT(IF(G111=0,'Mortgage 2 Info Calcs'!F$8,G111)/12,('Mortgage 2 Info Calcs'!F$9*12)-C110,-X110,0),-X110,0)),0)</f>
        <v>81336.966058212187</v>
      </c>
      <c r="Y111">
        <f>IF(X111&lt;=0,0,(IPMT(IF(G111=0,'Mortgage 2 Info Calcs'!F$8,G111)/12,1,('Mortgage 2 Info Calcs'!F$9*12)-C110,-X110,0)))</f>
        <v>407.8670022870532</v>
      </c>
      <c r="Z111">
        <f>IF(C111&lt;('Mortgage 2 Info Calcs'!F$9*12),SUM(Y$12:Y111),0)</f>
        <v>45767.106206763223</v>
      </c>
      <c r="AA111">
        <v>100</v>
      </c>
      <c r="AB111">
        <f t="shared" si="11"/>
        <v>8.3333333333333339</v>
      </c>
    </row>
    <row r="112" spans="2:28" ht="11.7" customHeight="1" x14ac:dyDescent="0.25">
      <c r="B112">
        <f t="shared" si="9"/>
        <v>8.4166666666666661</v>
      </c>
      <c r="C112">
        <v>101</v>
      </c>
      <c r="E112" t="str">
        <f t="shared" si="12"/>
        <v/>
      </c>
      <c r="F112" t="str">
        <f>VLOOKUP('Mortgage 2 Variables'!D$12,'Mortgage 2 Variables'!B$8:C$19,2)</f>
        <v>Mar</v>
      </c>
      <c r="G112">
        <f>IF(ISBLANK('Mortgage 2 Monthly Table'!G112),IF(OR(J112=Q112,ISTEXT(W111),ISTEXT('Mortgage 2 Info Calcs'!$K$4)),0,IF(('Mortgage 2 Info Calcs'!F$7*12)&gt;C111,G111,IF(C111='Mortgage 2 Info Calcs'!F$7*12,'Mortgage 2 Info Calcs'!F$8,G111))),'Mortgage 2 Monthly Table'!G112)</f>
        <v>0.06</v>
      </c>
      <c r="H112">
        <f>((PMT(G112/'Mortgage 2 Variables'!E$43,('Mortgage 2 Info Calcs'!F$9*'Mortgage 2 Variables'!E$43)-C111,-J112,0)))</f>
        <v>644.30140148550674</v>
      </c>
      <c r="I112">
        <f>IF(OR(ISERROR(((IPMT(G112/'Mortgage 2 Variables'!E$43,1,'Mortgage 2 Info Calcs'!F$9*'Mortgage 2 Variables'!E$43,-J112+Q112+'Mortgage 2 Info Calcs'!F$24,IF('Mortgage 2 Info Calcs'!F$5="Interest Only",-J112+Q112+'Mortgage 2 Info Calcs'!F$24,0))))),(((IPMT(G112/'Mortgage 2 Variables'!E$43,1,'Mortgage 2 Info Calcs'!F$9*'Mortgage 2 Variables'!E$43,-J$12,-J$12)))=0)),0,((IPMT(G112/'Mortgage 2 Variables'!E$43,1,'Mortgage 2 Info Calcs'!F$9*'Mortgage 2 Variables'!E$43,-J112+Q112+'Mortgage 2 Info Calcs'!F$24,IF('Mortgage 2 Info Calcs'!F$5="Interest Only",-J112+Q112+'Mortgage 2 Info Calcs'!F$24,0)))))</f>
        <v>406.68483029106096</v>
      </c>
      <c r="J112">
        <f>IF(W111&gt;0,IF(ISTEXT('Mortgage 2 Info Calcs'!K$4),"0",IF(ISTEXT(W111),W111,W111+(IF(ISTEXT(K112),0,K112)))),0)</f>
        <v>81336.966058212187</v>
      </c>
      <c r="K112">
        <f>IF(ISBLANK('Mortgage 2 Monthly Table'!L112),0,'Mortgage 2 Monthly Table'!L112)</f>
        <v>0</v>
      </c>
      <c r="L112">
        <f>IF(ISBLANK('Mortgage 2 Monthly Table'!N112),IF('Mortgage 2 Info Calcs'!F$13="Calculated",IF('Mortgage 2 Info Calcs'!F$22="Keep Same",IF('Mortgage 2 Info Calcs'!F$5="Interest Only",IF(OR(I112&gt;L111,J112=""),I112,IF(J112&lt;L111,IF(J112&lt;L111,J112+I112,IF(L111+M111&gt;J112,L111+I112,L111)),IF(L111+M111&gt;J112,L111+I112,L111))),IF(H112&gt;L111,H112,IF(J112&gt;L111,IF(L111+M111&gt;J112,L111+I112,L111),J112+S112))),IF('Mortgage 2 Info Calcs'!F$5="Interest Only",'Mortgage 2 Monthly calcs'!I112,'Mortgage 2 Monthly calcs'!H112)),'Mortgage 2 Monthly calcs'!L111),'Mortgage 2 Monthly Table'!N112)</f>
        <v>644.30140148550856</v>
      </c>
      <c r="M112">
        <f>IF(ISBLANK('Mortgage 2 Monthly Table'!P112),IF(N111&gt;J112,IF(J112&gt;L111,J112-L111,0),IF(OR(OR(W111&lt;0,ISTEXT(W111)),ISTEXT('Mortgage 2 Info Calcs'!$K$4)),"",'Mortgage 2 Info Calcs'!F$21)),'Mortgage 2 Monthly Table'!P112)</f>
        <v>0</v>
      </c>
      <c r="N112">
        <f t="shared" si="10"/>
        <v>644.30140148550856</v>
      </c>
      <c r="O112">
        <f>IF(OR(OR(W111&lt;0,ISTEXT(W111)),ISTEXT('Mortgage 2 Info Calcs'!$K$4)),"",(O111+M112))</f>
        <v>0</v>
      </c>
      <c r="P112">
        <f>IF(ISBLANK('Mortgage 2 Monthly Table'!T112),IF(ISTEXT(J112),0,IF(OR(W111&lt;Q111,AND(W111&lt;0,NOT(ISTEXT(W111))),ISTEXT('Mortgage 2 Info Calcs'!$K$4)),IF(-W111&gt;P111,-W111,W111-Q111),IF(J112="",0,'Mortgage 2 Info Calcs'!F$26))),'Mortgage 2 Monthly Table'!T112)</f>
        <v>0</v>
      </c>
      <c r="Q112">
        <f>IF(OR(OR(W111&lt;0,ISTEXT(W111)),ISTEXT('Mortgage 2 Info Calcs'!$K$4)),"",IF(O112&lt;0,Q111,(Q111+P112)))</f>
        <v>0</v>
      </c>
      <c r="R112">
        <f>IF(OR(ISERROR(L112-S112),ISTEXT('Mortgage 2 Info Calcs'!$K$4)),"",L112-S112+M112)</f>
        <v>237.6165711944476</v>
      </c>
      <c r="S112">
        <f>IF(OR(IF(ISERROR(ROUND((J112-Q112-'Mortgage 2 Info Calcs'!F$24)*(G112/12),2)),0,(J112-O112-Q112-'Mortgage 2 Info Calcs'!F$24)*(G112/12)),,,ISTEXT('Mortgage 2 Info Calcs'!K$4)),IF(((J112-Q112-'Mortgage 2 Info Calcs'!F$24)*(G112/12))&gt;0,((J112-Q112-'Mortgage 2 Info Calcs'!F$24)*(G112/12)),0),0)</f>
        <v>406.68483029106096</v>
      </c>
      <c r="T112">
        <f>IF(OR(ISERROR(SUM(R$12:R112)),(ISTEXT(T111)),(T111=(SUM(R$12:R112)))),"",SUM(R$12:R112))</f>
        <v>18900.650512982094</v>
      </c>
      <c r="U112">
        <f>SUM(S$12:S112)</f>
        <v>46173.791037054281</v>
      </c>
      <c r="V112">
        <f>IF(OR(J112=Q112,ISTEXT(W111),ISTEXT('Mortgage 2 Info Calcs'!$F$17)),"",IF(('Mortgage 2 Info Calcs'!F$18*12)&gt;C111+1,IF(C111='Mortgage 2 Info Calcs'!F$18*12,0,'Mortgage 2 Info Calcs'!F$19+W112*('Mortgage 2 Info Calcs'!F$17)),'Mortgage 2 Info Calcs'!F$189))</f>
        <v>0</v>
      </c>
      <c r="W112">
        <f>IF(OR(ISERROR(J112-R112-M112),IF(ISERROR((J112-R112-M112)=0),"True",(J112-R112-M112)=0),ISTEXT('Mortgage 2 Info Calcs'!$K$4)),"",IF((J112&gt;(L112+M112)),(FV((G112/'Mortgage 2 Variables'!E$43),1,(L112+M112),-J112+Q112+'Mortgage 2 Info Calcs'!F$24,0))+Q112+'Mortgage 2 Info Calcs'!F$24+IF(I112&gt;0,0,-I112),""))</f>
        <v>81099.349487017738</v>
      </c>
      <c r="X112">
        <f>IF((FV(IF(G112=0,'Mortgage 2 Info Calcs'!F$8,G112)/12,1,PMT(IF(G112=0,'Mortgage 2 Info Calcs'!F$8,G112)/12,('Mortgage 2 Info Calcs'!F$9*12)-C111,-X111,0),-X111,0))&gt;0,(FV(IF(G112=0,'Mortgage 2 Info Calcs'!F$8,G112)/12,1,PMT(IF(G112=0,'Mortgage 2 Info Calcs'!F$8,G112)/12,('Mortgage 2 Info Calcs'!F$9*12)-C111,-X111,0),-X111,0)),0)</f>
        <v>81099.349487017738</v>
      </c>
      <c r="Y112">
        <f>IF(X112&lt;=0,0,(IPMT(IF(G112=0,'Mortgage 2 Info Calcs'!F$8,G112)/12,1,('Mortgage 2 Info Calcs'!F$9*12)-C111,-X111,0)))</f>
        <v>406.68483029106096</v>
      </c>
      <c r="Z112">
        <f>IF(C112&lt;('Mortgage 2 Info Calcs'!F$9*12),SUM(Y$12:Y112),0)</f>
        <v>46173.791037054281</v>
      </c>
      <c r="AA112">
        <v>101</v>
      </c>
      <c r="AB112">
        <f t="shared" si="11"/>
        <v>8.4166666666666661</v>
      </c>
    </row>
    <row r="113" spans="2:28" ht="11.7" customHeight="1" x14ac:dyDescent="0.25">
      <c r="B113">
        <f t="shared" si="9"/>
        <v>8.5</v>
      </c>
      <c r="C113">
        <v>102</v>
      </c>
      <c r="E113" t="str">
        <f t="shared" si="12"/>
        <v/>
      </c>
      <c r="F113" t="str">
        <f>VLOOKUP('Mortgage 2 Variables'!D$13,'Mortgage 2 Variables'!B$8:C$19,2)</f>
        <v>Apr</v>
      </c>
      <c r="G113">
        <f>IF(ISBLANK('Mortgage 2 Monthly Table'!G113),IF(OR(J113=Q113,ISTEXT(W112),ISTEXT('Mortgage 2 Info Calcs'!$K$4)),0,IF(('Mortgage 2 Info Calcs'!F$7*12)&gt;C112,G112,IF(C112='Mortgage 2 Info Calcs'!F$7*12,'Mortgage 2 Info Calcs'!F$8,G112))),'Mortgage 2 Monthly Table'!G113)</f>
        <v>0.06</v>
      </c>
      <c r="H113">
        <f>((PMT(G113/'Mortgage 2 Variables'!E$43,('Mortgage 2 Info Calcs'!F$9*'Mortgage 2 Variables'!E$43)-C112,-J113,0)))</f>
        <v>644.30140148550674</v>
      </c>
      <c r="I113">
        <f>IF(OR(ISERROR(((IPMT(G113/'Mortgage 2 Variables'!E$43,1,'Mortgage 2 Info Calcs'!F$9*'Mortgage 2 Variables'!E$43,-J113+Q113+'Mortgage 2 Info Calcs'!F$24,IF('Mortgage 2 Info Calcs'!F$5="Interest Only",-J113+Q113+'Mortgage 2 Info Calcs'!F$24,0))))),(((IPMT(G113/'Mortgage 2 Variables'!E$43,1,'Mortgage 2 Info Calcs'!F$9*'Mortgage 2 Variables'!E$43,-J$12,-J$12)))=0)),0,((IPMT(G113/'Mortgage 2 Variables'!E$43,1,'Mortgage 2 Info Calcs'!F$9*'Mortgage 2 Variables'!E$43,-J113+Q113+'Mortgage 2 Info Calcs'!F$24,IF('Mortgage 2 Info Calcs'!F$5="Interest Only",-J113+Q113+'Mortgage 2 Info Calcs'!F$24,0)))))</f>
        <v>405.49674743508871</v>
      </c>
      <c r="J113">
        <f>IF(W112&gt;0,IF(ISTEXT('Mortgage 2 Info Calcs'!K$4),"0",IF(ISTEXT(W112),W112,W112+(IF(ISTEXT(K113),0,K113)))),0)</f>
        <v>81099.349487017738</v>
      </c>
      <c r="K113">
        <f>IF(ISBLANK('Mortgage 2 Monthly Table'!L113),0,'Mortgage 2 Monthly Table'!L113)</f>
        <v>0</v>
      </c>
      <c r="L113">
        <f>IF(ISBLANK('Mortgage 2 Monthly Table'!N113),IF('Mortgage 2 Info Calcs'!F$13="Calculated",IF('Mortgage 2 Info Calcs'!F$22="Keep Same",IF('Mortgage 2 Info Calcs'!F$5="Interest Only",IF(OR(I113&gt;L112,J113=""),I113,IF(J113&lt;L112,IF(J113&lt;L112,J113+I113,IF(L112+M112&gt;J113,L112+I113,L112)),IF(L112+M112&gt;J113,L112+I113,L112))),IF(H113&gt;L112,H113,IF(J113&gt;L112,IF(L112+M112&gt;J113,L112+I113,L112),J113+S113))),IF('Mortgage 2 Info Calcs'!F$5="Interest Only",'Mortgage 2 Monthly calcs'!I113,'Mortgage 2 Monthly calcs'!H113)),'Mortgage 2 Monthly calcs'!L112),'Mortgage 2 Monthly Table'!N113)</f>
        <v>644.30140148550856</v>
      </c>
      <c r="M113">
        <f>IF(ISBLANK('Mortgage 2 Monthly Table'!P113),IF(N112&gt;J113,IF(J113&gt;L112,J113-L112,0),IF(OR(OR(W112&lt;0,ISTEXT(W112)),ISTEXT('Mortgage 2 Info Calcs'!$K$4)),"",'Mortgage 2 Info Calcs'!F$21)),'Mortgage 2 Monthly Table'!P113)</f>
        <v>0</v>
      </c>
      <c r="N113">
        <f t="shared" si="10"/>
        <v>644.30140148550856</v>
      </c>
      <c r="O113">
        <f>IF(OR(OR(W112&lt;0,ISTEXT(W112)),ISTEXT('Mortgage 2 Info Calcs'!$K$4)),"",(O112+M113))</f>
        <v>0</v>
      </c>
      <c r="P113">
        <f>IF(ISBLANK('Mortgage 2 Monthly Table'!T113),IF(ISTEXT(J113),0,IF(OR(W112&lt;Q112,AND(W112&lt;0,NOT(ISTEXT(W112))),ISTEXT('Mortgage 2 Info Calcs'!$K$4)),IF(-W112&gt;P112,-W112,W112-Q112),IF(J113="",0,'Mortgage 2 Info Calcs'!F$26))),'Mortgage 2 Monthly Table'!T113)</f>
        <v>0</v>
      </c>
      <c r="Q113">
        <f>IF(OR(OR(W112&lt;0,ISTEXT(W112)),ISTEXT('Mortgage 2 Info Calcs'!$K$4)),"",IF(O113&lt;0,Q112,(Q112+P113)))</f>
        <v>0</v>
      </c>
      <c r="R113">
        <f>IF(OR(ISERROR(L113-S113),ISTEXT('Mortgage 2 Info Calcs'!$K$4)),"",L113-S113+M113)</f>
        <v>238.80465405041986</v>
      </c>
      <c r="S113">
        <f>IF(OR(IF(ISERROR(ROUND((J113-Q113-'Mortgage 2 Info Calcs'!F$24)*(G113/12),2)),0,(J113-O113-Q113-'Mortgage 2 Info Calcs'!F$24)*(G113/12)),,,ISTEXT('Mortgage 2 Info Calcs'!K$4)),IF(((J113-Q113-'Mortgage 2 Info Calcs'!F$24)*(G113/12))&gt;0,((J113-Q113-'Mortgage 2 Info Calcs'!F$24)*(G113/12)),0),0)</f>
        <v>405.49674743508871</v>
      </c>
      <c r="T113">
        <f>IF(OR(ISERROR(SUM(R$12:R113)),(ISTEXT(T112)),(T112=(SUM(R$12:R113)))),"",SUM(R$12:R113))</f>
        <v>19139.455167032513</v>
      </c>
      <c r="U113">
        <f>SUM(S$12:S113)</f>
        <v>46579.287784489366</v>
      </c>
      <c r="V113">
        <f>IF(OR(J113=Q113,ISTEXT(W112),ISTEXT('Mortgage 2 Info Calcs'!$F$17)),"",IF(('Mortgage 2 Info Calcs'!F$18*12)&gt;C112+1,IF(C112='Mortgage 2 Info Calcs'!F$18*12,0,'Mortgage 2 Info Calcs'!F$19+W113*('Mortgage 2 Info Calcs'!F$17)),'Mortgage 2 Info Calcs'!F$189))</f>
        <v>0</v>
      </c>
      <c r="W113">
        <f>IF(OR(ISERROR(J113-R113-M113),IF(ISERROR((J113-R113-M113)=0),"True",(J113-R113-M113)=0),ISTEXT('Mortgage 2 Info Calcs'!$K$4)),"",IF((J113&gt;(L113+M113)),(FV((G113/'Mortgage 2 Variables'!E$43),1,(L113+M113),-J113+Q113+'Mortgage 2 Info Calcs'!F$24,0))+Q113+'Mortgage 2 Info Calcs'!F$24+IF(I113&gt;0,0,-I113),""))</f>
        <v>80860.544832967324</v>
      </c>
      <c r="X113">
        <f>IF((FV(IF(G113=0,'Mortgage 2 Info Calcs'!F$8,G113)/12,1,PMT(IF(G113=0,'Mortgage 2 Info Calcs'!F$8,G113)/12,('Mortgage 2 Info Calcs'!F$9*12)-C112,-X112,0),-X112,0))&gt;0,(FV(IF(G113=0,'Mortgage 2 Info Calcs'!F$8,G113)/12,1,PMT(IF(G113=0,'Mortgage 2 Info Calcs'!F$8,G113)/12,('Mortgage 2 Info Calcs'!F$9*12)-C112,-X112,0),-X112,0)),0)</f>
        <v>80860.544832967324</v>
      </c>
      <c r="Y113">
        <f>IF(X113&lt;=0,0,(IPMT(IF(G113=0,'Mortgage 2 Info Calcs'!F$8,G113)/12,1,('Mortgage 2 Info Calcs'!F$9*12)-C112,-X112,0)))</f>
        <v>405.49674743508871</v>
      </c>
      <c r="Z113">
        <f>IF(C113&lt;('Mortgage 2 Info Calcs'!F$9*12),SUM(Y$12:Y113),0)</f>
        <v>46579.287784489366</v>
      </c>
      <c r="AA113">
        <v>102</v>
      </c>
      <c r="AB113">
        <f t="shared" si="11"/>
        <v>8.5</v>
      </c>
    </row>
    <row r="114" spans="2:28" ht="11.7" customHeight="1" x14ac:dyDescent="0.25">
      <c r="B114">
        <f t="shared" si="9"/>
        <v>8.5833333333333339</v>
      </c>
      <c r="C114">
        <v>103</v>
      </c>
      <c r="E114" t="str">
        <f t="shared" si="12"/>
        <v/>
      </c>
      <c r="F114" t="str">
        <f>VLOOKUP('Mortgage 2 Variables'!D$14,'Mortgage 2 Variables'!B$8:C$19,2)</f>
        <v>May</v>
      </c>
      <c r="G114">
        <f>IF(ISBLANK('Mortgage 2 Monthly Table'!G114),IF(OR(J114=Q114,ISTEXT(W113),ISTEXT('Mortgage 2 Info Calcs'!$K$4)),0,IF(('Mortgage 2 Info Calcs'!F$7*12)&gt;C113,G113,IF(C113='Mortgage 2 Info Calcs'!F$7*12,'Mortgage 2 Info Calcs'!F$8,G113))),'Mortgage 2 Monthly Table'!G114)</f>
        <v>0.06</v>
      </c>
      <c r="H114">
        <f>((PMT(G114/'Mortgage 2 Variables'!E$43,('Mortgage 2 Info Calcs'!F$9*'Mortgage 2 Variables'!E$43)-C113,-J114,0)))</f>
        <v>644.30140148550686</v>
      </c>
      <c r="I114">
        <f>IF(OR(ISERROR(((IPMT(G114/'Mortgage 2 Variables'!E$43,1,'Mortgage 2 Info Calcs'!F$9*'Mortgage 2 Variables'!E$43,-J114+Q114+'Mortgage 2 Info Calcs'!F$24,IF('Mortgage 2 Info Calcs'!F$5="Interest Only",-J114+Q114+'Mortgage 2 Info Calcs'!F$24,0))))),(((IPMT(G114/'Mortgage 2 Variables'!E$43,1,'Mortgage 2 Info Calcs'!F$9*'Mortgage 2 Variables'!E$43,-J$12,-J$12)))=0)),0,((IPMT(G114/'Mortgage 2 Variables'!E$43,1,'Mortgage 2 Info Calcs'!F$9*'Mortgage 2 Variables'!E$43,-J114+Q114+'Mortgage 2 Info Calcs'!F$24,IF('Mortgage 2 Info Calcs'!F$5="Interest Only",-J114+Q114+'Mortgage 2 Info Calcs'!F$24,0)))))</f>
        <v>404.3027241648366</v>
      </c>
      <c r="J114">
        <f>IF(W113&gt;0,IF(ISTEXT('Mortgage 2 Info Calcs'!K$4),"0",IF(ISTEXT(W113),W113,W113+(IF(ISTEXT(K114),0,K114)))),0)</f>
        <v>80860.544832967324</v>
      </c>
      <c r="K114">
        <f>IF(ISBLANK('Mortgage 2 Monthly Table'!L114),0,'Mortgage 2 Monthly Table'!L114)</f>
        <v>0</v>
      </c>
      <c r="L114">
        <f>IF(ISBLANK('Mortgage 2 Monthly Table'!N114),IF('Mortgage 2 Info Calcs'!F$13="Calculated",IF('Mortgage 2 Info Calcs'!F$22="Keep Same",IF('Mortgage 2 Info Calcs'!F$5="Interest Only",IF(OR(I114&gt;L113,J114=""),I114,IF(J114&lt;L113,IF(J114&lt;L113,J114+I114,IF(L113+M113&gt;J114,L113+I114,L113)),IF(L113+M113&gt;J114,L113+I114,L113))),IF(H114&gt;L113,H114,IF(J114&gt;L113,IF(L113+M113&gt;J114,L113+I114,L113),J114+S114))),IF('Mortgage 2 Info Calcs'!F$5="Interest Only",'Mortgage 2 Monthly calcs'!I114,'Mortgage 2 Monthly calcs'!H114)),'Mortgage 2 Monthly calcs'!L113),'Mortgage 2 Monthly Table'!N114)</f>
        <v>644.30140148550856</v>
      </c>
      <c r="M114">
        <f>IF(ISBLANK('Mortgage 2 Monthly Table'!P114),IF(N113&gt;J114,IF(J114&gt;L113,J114-L113,0),IF(OR(OR(W113&lt;0,ISTEXT(W113)),ISTEXT('Mortgage 2 Info Calcs'!$K$4)),"",'Mortgage 2 Info Calcs'!F$21)),'Mortgage 2 Monthly Table'!P114)</f>
        <v>0</v>
      </c>
      <c r="N114">
        <f t="shared" si="10"/>
        <v>644.30140148550856</v>
      </c>
      <c r="O114">
        <f>IF(OR(OR(W113&lt;0,ISTEXT(W113)),ISTEXT('Mortgage 2 Info Calcs'!$K$4)),"",(O113+M114))</f>
        <v>0</v>
      </c>
      <c r="P114">
        <f>IF(ISBLANK('Mortgage 2 Monthly Table'!T114),IF(ISTEXT(J114),0,IF(OR(W113&lt;Q113,AND(W113&lt;0,NOT(ISTEXT(W113))),ISTEXT('Mortgage 2 Info Calcs'!$K$4)),IF(-W113&gt;P113,-W113,W113-Q113),IF(J114="",0,'Mortgage 2 Info Calcs'!F$26))),'Mortgage 2 Monthly Table'!T114)</f>
        <v>0</v>
      </c>
      <c r="Q114">
        <f>IF(OR(OR(W113&lt;0,ISTEXT(W113)),ISTEXT('Mortgage 2 Info Calcs'!$K$4)),"",IF(O114&lt;0,Q113,(Q113+P114)))</f>
        <v>0</v>
      </c>
      <c r="R114">
        <f>IF(OR(ISERROR(L114-S114),ISTEXT('Mortgage 2 Info Calcs'!$K$4)),"",L114-S114+M114)</f>
        <v>239.99867732067196</v>
      </c>
      <c r="S114">
        <f>IF(OR(IF(ISERROR(ROUND((J114-Q114-'Mortgage 2 Info Calcs'!F$24)*(G114/12),2)),0,(J114-O114-Q114-'Mortgage 2 Info Calcs'!F$24)*(G114/12)),,,ISTEXT('Mortgage 2 Info Calcs'!K$4)),IF(((J114-Q114-'Mortgage 2 Info Calcs'!F$24)*(G114/12))&gt;0,((J114-Q114-'Mortgage 2 Info Calcs'!F$24)*(G114/12)),0),0)</f>
        <v>404.3027241648366</v>
      </c>
      <c r="T114">
        <f>IF(OR(ISERROR(SUM(R$12:R114)),(ISTEXT(T113)),(T113=(SUM(R$12:R114)))),"",SUM(R$12:R114))</f>
        <v>19379.453844353186</v>
      </c>
      <c r="U114">
        <f>SUM(S$12:S114)</f>
        <v>46983.590508654204</v>
      </c>
      <c r="V114">
        <f>IF(OR(J114=Q114,ISTEXT(W113),ISTEXT('Mortgage 2 Info Calcs'!$F$17)),"",IF(('Mortgage 2 Info Calcs'!F$18*12)&gt;C113+1,IF(C113='Mortgage 2 Info Calcs'!F$18*12,0,'Mortgage 2 Info Calcs'!F$19+W114*('Mortgage 2 Info Calcs'!F$17)),'Mortgage 2 Info Calcs'!F$189))</f>
        <v>0</v>
      </c>
      <c r="W114">
        <f>IF(OR(ISERROR(J114-R114-M114),IF(ISERROR((J114-R114-M114)=0),"True",(J114-R114-M114)=0),ISTEXT('Mortgage 2 Info Calcs'!$K$4)),"",IF((J114&gt;(L114+M114)),(FV((G114/'Mortgage 2 Variables'!E$43),1,(L114+M114),-J114+Q114+'Mortgage 2 Info Calcs'!F$24,0))+Q114+'Mortgage 2 Info Calcs'!F$24+IF(I114&gt;0,0,-I114),""))</f>
        <v>80620.546155646647</v>
      </c>
      <c r="X114">
        <f>IF((FV(IF(G114=0,'Mortgage 2 Info Calcs'!F$8,G114)/12,1,PMT(IF(G114=0,'Mortgage 2 Info Calcs'!F$8,G114)/12,('Mortgage 2 Info Calcs'!F$9*12)-C113,-X113,0),-X113,0))&gt;0,(FV(IF(G114=0,'Mortgage 2 Info Calcs'!F$8,G114)/12,1,PMT(IF(G114=0,'Mortgage 2 Info Calcs'!F$8,G114)/12,('Mortgage 2 Info Calcs'!F$9*12)-C113,-X113,0),-X113,0)),0)</f>
        <v>80620.546155646647</v>
      </c>
      <c r="Y114">
        <f>IF(X114&lt;=0,0,(IPMT(IF(G114=0,'Mortgage 2 Info Calcs'!F$8,G114)/12,1,('Mortgage 2 Info Calcs'!F$9*12)-C113,-X113,0)))</f>
        <v>404.3027241648366</v>
      </c>
      <c r="Z114">
        <f>IF(C114&lt;('Mortgage 2 Info Calcs'!F$9*12),SUM(Y$12:Y114),0)</f>
        <v>46983.590508654204</v>
      </c>
      <c r="AA114">
        <v>103</v>
      </c>
      <c r="AB114">
        <f t="shared" si="11"/>
        <v>8.5833333333333339</v>
      </c>
    </row>
    <row r="115" spans="2:28" ht="11.7" customHeight="1" x14ac:dyDescent="0.25">
      <c r="B115">
        <f t="shared" si="9"/>
        <v>8.6666666666666661</v>
      </c>
      <c r="C115">
        <v>104</v>
      </c>
      <c r="E115" t="str">
        <f t="shared" si="12"/>
        <v/>
      </c>
      <c r="F115" t="str">
        <f>VLOOKUP('Mortgage 2 Variables'!D$15,'Mortgage 2 Variables'!B$8:C$19,2)</f>
        <v>Jun</v>
      </c>
      <c r="G115">
        <f>IF(ISBLANK('Mortgage 2 Monthly Table'!G115),IF(OR(J115=Q115,ISTEXT(W114),ISTEXT('Mortgage 2 Info Calcs'!$K$4)),0,IF(('Mortgage 2 Info Calcs'!F$7*12)&gt;C114,G114,IF(C114='Mortgage 2 Info Calcs'!F$7*12,'Mortgage 2 Info Calcs'!F$8,G114))),'Mortgage 2 Monthly Table'!G115)</f>
        <v>0.06</v>
      </c>
      <c r="H115">
        <f>((PMT(G115/'Mortgage 2 Variables'!E$43,('Mortgage 2 Info Calcs'!F$9*'Mortgage 2 Variables'!E$43)-C114,-J115,0)))</f>
        <v>644.30140148550674</v>
      </c>
      <c r="I115">
        <f>IF(OR(ISERROR(((IPMT(G115/'Mortgage 2 Variables'!E$43,1,'Mortgage 2 Info Calcs'!F$9*'Mortgage 2 Variables'!E$43,-J115+Q115+'Mortgage 2 Info Calcs'!F$24,IF('Mortgage 2 Info Calcs'!F$5="Interest Only",-J115+Q115+'Mortgage 2 Info Calcs'!F$24,0))))),(((IPMT(G115/'Mortgage 2 Variables'!E$43,1,'Mortgage 2 Info Calcs'!F$9*'Mortgage 2 Variables'!E$43,-J$12,-J$12)))=0)),0,((IPMT(G115/'Mortgage 2 Variables'!E$43,1,'Mortgage 2 Info Calcs'!F$9*'Mortgage 2 Variables'!E$43,-J115+Q115+'Mortgage 2 Info Calcs'!F$24,IF('Mortgage 2 Info Calcs'!F$5="Interest Only",-J115+Q115+'Mortgage 2 Info Calcs'!F$24,0)))))</f>
        <v>403.10273077823325</v>
      </c>
      <c r="J115">
        <f>IF(W114&gt;0,IF(ISTEXT('Mortgage 2 Info Calcs'!K$4),"0",IF(ISTEXT(W114),W114,W114+(IF(ISTEXT(K115),0,K115)))),0)</f>
        <v>80620.546155646647</v>
      </c>
      <c r="K115">
        <f>IF(ISBLANK('Mortgage 2 Monthly Table'!L115),0,'Mortgage 2 Monthly Table'!L115)</f>
        <v>0</v>
      </c>
      <c r="L115">
        <f>IF(ISBLANK('Mortgage 2 Monthly Table'!N115),IF('Mortgage 2 Info Calcs'!F$13="Calculated",IF('Mortgage 2 Info Calcs'!F$22="Keep Same",IF('Mortgage 2 Info Calcs'!F$5="Interest Only",IF(OR(I115&gt;L114,J115=""),I115,IF(J115&lt;L114,IF(J115&lt;L114,J115+I115,IF(L114+M114&gt;J115,L114+I115,L114)),IF(L114+M114&gt;J115,L114+I115,L114))),IF(H115&gt;L114,H115,IF(J115&gt;L114,IF(L114+M114&gt;J115,L114+I115,L114),J115+S115))),IF('Mortgage 2 Info Calcs'!F$5="Interest Only",'Mortgage 2 Monthly calcs'!I115,'Mortgage 2 Monthly calcs'!H115)),'Mortgage 2 Monthly calcs'!L114),'Mortgage 2 Monthly Table'!N115)</f>
        <v>644.30140148550856</v>
      </c>
      <c r="M115">
        <f>IF(ISBLANK('Mortgage 2 Monthly Table'!P115),IF(N114&gt;J115,IF(J115&gt;L114,J115-L114,0),IF(OR(OR(W114&lt;0,ISTEXT(W114)),ISTEXT('Mortgage 2 Info Calcs'!$K$4)),"",'Mortgage 2 Info Calcs'!F$21)),'Mortgage 2 Monthly Table'!P115)</f>
        <v>0</v>
      </c>
      <c r="N115">
        <f t="shared" si="10"/>
        <v>644.30140148550856</v>
      </c>
      <c r="O115">
        <f>IF(OR(OR(W114&lt;0,ISTEXT(W114)),ISTEXT('Mortgage 2 Info Calcs'!$K$4)),"",(O114+M115))</f>
        <v>0</v>
      </c>
      <c r="P115">
        <f>IF(ISBLANK('Mortgage 2 Monthly Table'!T115),IF(ISTEXT(J115),0,IF(OR(W114&lt;Q114,AND(W114&lt;0,NOT(ISTEXT(W114))),ISTEXT('Mortgage 2 Info Calcs'!$K$4)),IF(-W114&gt;P114,-W114,W114-Q114),IF(J115="",0,'Mortgage 2 Info Calcs'!F$26))),'Mortgage 2 Monthly Table'!T115)</f>
        <v>0</v>
      </c>
      <c r="Q115">
        <f>IF(OR(OR(W114&lt;0,ISTEXT(W114)),ISTEXT('Mortgage 2 Info Calcs'!$K$4)),"",IF(O115&lt;0,Q114,(Q114+P115)))</f>
        <v>0</v>
      </c>
      <c r="R115">
        <f>IF(OR(ISERROR(L115-S115),ISTEXT('Mortgage 2 Info Calcs'!$K$4)),"",L115-S115+M115)</f>
        <v>241.19867070727531</v>
      </c>
      <c r="S115">
        <f>IF(OR(IF(ISERROR(ROUND((J115-Q115-'Mortgage 2 Info Calcs'!F$24)*(G115/12),2)),0,(J115-O115-Q115-'Mortgage 2 Info Calcs'!F$24)*(G115/12)),,,ISTEXT('Mortgage 2 Info Calcs'!K$4)),IF(((J115-Q115-'Mortgage 2 Info Calcs'!F$24)*(G115/12))&gt;0,((J115-Q115-'Mortgage 2 Info Calcs'!F$24)*(G115/12)),0),0)</f>
        <v>403.10273077823325</v>
      </c>
      <c r="T115">
        <f>IF(OR(ISERROR(SUM(R$12:R115)),(ISTEXT(T114)),(T114=(SUM(R$12:R115)))),"",SUM(R$12:R115))</f>
        <v>19620.652515060461</v>
      </c>
      <c r="U115">
        <f>SUM(S$12:S115)</f>
        <v>47386.693239432439</v>
      </c>
      <c r="V115">
        <f>IF(OR(J115=Q115,ISTEXT(W114),ISTEXT('Mortgage 2 Info Calcs'!$F$17)),"",IF(('Mortgage 2 Info Calcs'!F$18*12)&gt;C114+1,IF(C114='Mortgage 2 Info Calcs'!F$18*12,0,'Mortgage 2 Info Calcs'!F$19+W115*('Mortgage 2 Info Calcs'!F$17)),'Mortgage 2 Info Calcs'!F$189))</f>
        <v>0</v>
      </c>
      <c r="W115">
        <f>IF(OR(ISERROR(J115-R115-M115),IF(ISERROR((J115-R115-M115)=0),"True",(J115-R115-M115)=0),ISTEXT('Mortgage 2 Info Calcs'!$K$4)),"",IF((J115&gt;(L115+M115)),(FV((G115/'Mortgage 2 Variables'!E$43),1,(L115+M115),-J115+Q115+'Mortgage 2 Info Calcs'!F$24,0))+Q115+'Mortgage 2 Info Calcs'!F$24+IF(I115&gt;0,0,-I115),""))</f>
        <v>80379.347484939368</v>
      </c>
      <c r="X115">
        <f>IF((FV(IF(G115=0,'Mortgage 2 Info Calcs'!F$8,G115)/12,1,PMT(IF(G115=0,'Mortgage 2 Info Calcs'!F$8,G115)/12,('Mortgage 2 Info Calcs'!F$9*12)-C114,-X114,0),-X114,0))&gt;0,(FV(IF(G115=0,'Mortgage 2 Info Calcs'!F$8,G115)/12,1,PMT(IF(G115=0,'Mortgage 2 Info Calcs'!F$8,G115)/12,('Mortgage 2 Info Calcs'!F$9*12)-C114,-X114,0),-X114,0)),0)</f>
        <v>80379.347484939368</v>
      </c>
      <c r="Y115">
        <f>IF(X115&lt;=0,0,(IPMT(IF(G115=0,'Mortgage 2 Info Calcs'!F$8,G115)/12,1,('Mortgage 2 Info Calcs'!F$9*12)-C114,-X114,0)))</f>
        <v>403.10273077823325</v>
      </c>
      <c r="Z115">
        <f>IF(C115&lt;('Mortgage 2 Info Calcs'!F$9*12),SUM(Y$12:Y115),0)</f>
        <v>47386.693239432439</v>
      </c>
      <c r="AA115">
        <v>104</v>
      </c>
      <c r="AB115">
        <f t="shared" si="11"/>
        <v>8.6666666666666661</v>
      </c>
    </row>
    <row r="116" spans="2:28" ht="11.7" customHeight="1" x14ac:dyDescent="0.25">
      <c r="B116">
        <f t="shared" si="9"/>
        <v>8.75</v>
      </c>
      <c r="C116">
        <v>105</v>
      </c>
      <c r="E116" t="str">
        <f t="shared" si="12"/>
        <v/>
      </c>
      <c r="F116" t="str">
        <f>VLOOKUP('Mortgage 2 Variables'!D$16,'Mortgage 2 Variables'!B$8:C$19,2)</f>
        <v>Jul</v>
      </c>
      <c r="G116">
        <f>IF(ISBLANK('Mortgage 2 Monthly Table'!G116),IF(OR(J116=Q116,ISTEXT(W115),ISTEXT('Mortgage 2 Info Calcs'!$K$4)),0,IF(('Mortgage 2 Info Calcs'!F$7*12)&gt;C115,G115,IF(C115='Mortgage 2 Info Calcs'!F$7*12,'Mortgage 2 Info Calcs'!F$8,G115))),'Mortgage 2 Monthly Table'!G116)</f>
        <v>0.06</v>
      </c>
      <c r="H116">
        <f>((PMT(G116/'Mortgage 2 Variables'!E$43,('Mortgage 2 Info Calcs'!F$9*'Mortgage 2 Variables'!E$43)-C115,-J116,0)))</f>
        <v>644.30140148550674</v>
      </c>
      <c r="I116">
        <f>IF(OR(ISERROR(((IPMT(G116/'Mortgage 2 Variables'!E$43,1,'Mortgage 2 Info Calcs'!F$9*'Mortgage 2 Variables'!E$43,-J116+Q116+'Mortgage 2 Info Calcs'!F$24,IF('Mortgage 2 Info Calcs'!F$5="Interest Only",-J116+Q116+'Mortgage 2 Info Calcs'!F$24,0))))),(((IPMT(G116/'Mortgage 2 Variables'!E$43,1,'Mortgage 2 Info Calcs'!F$9*'Mortgage 2 Variables'!E$43,-J$12,-J$12)))=0)),0,((IPMT(G116/'Mortgage 2 Variables'!E$43,1,'Mortgage 2 Info Calcs'!F$9*'Mortgage 2 Variables'!E$43,-J116+Q116+'Mortgage 2 Info Calcs'!F$24,IF('Mortgage 2 Info Calcs'!F$5="Interest Only",-J116+Q116+'Mortgage 2 Info Calcs'!F$24,0)))))</f>
        <v>401.89673742469682</v>
      </c>
      <c r="J116">
        <f>IF(W115&gt;0,IF(ISTEXT('Mortgage 2 Info Calcs'!K$4),"0",IF(ISTEXT(W115),W115,W115+(IF(ISTEXT(K116),0,K116)))),0)</f>
        <v>80379.347484939368</v>
      </c>
      <c r="K116">
        <f>IF(ISBLANK('Mortgage 2 Monthly Table'!L116),0,'Mortgage 2 Monthly Table'!L116)</f>
        <v>0</v>
      </c>
      <c r="L116">
        <f>IF(ISBLANK('Mortgage 2 Monthly Table'!N116),IF('Mortgage 2 Info Calcs'!F$13="Calculated",IF('Mortgage 2 Info Calcs'!F$22="Keep Same",IF('Mortgage 2 Info Calcs'!F$5="Interest Only",IF(OR(I116&gt;L115,J116=""),I116,IF(J116&lt;L115,IF(J116&lt;L115,J116+I116,IF(L115+M115&gt;J116,L115+I116,L115)),IF(L115+M115&gt;J116,L115+I116,L115))),IF(H116&gt;L115,H116,IF(J116&gt;L115,IF(L115+M115&gt;J116,L115+I116,L115),J116+S116))),IF('Mortgage 2 Info Calcs'!F$5="Interest Only",'Mortgage 2 Monthly calcs'!I116,'Mortgage 2 Monthly calcs'!H116)),'Mortgage 2 Monthly calcs'!L115),'Mortgage 2 Monthly Table'!N116)</f>
        <v>644.30140148550856</v>
      </c>
      <c r="M116">
        <f>IF(ISBLANK('Mortgage 2 Monthly Table'!P116),IF(N115&gt;J116,IF(J116&gt;L115,J116-L115,0),IF(OR(OR(W115&lt;0,ISTEXT(W115)),ISTEXT('Mortgage 2 Info Calcs'!$K$4)),"",'Mortgage 2 Info Calcs'!F$21)),'Mortgage 2 Monthly Table'!P116)</f>
        <v>0</v>
      </c>
      <c r="N116">
        <f t="shared" si="10"/>
        <v>644.30140148550856</v>
      </c>
      <c r="O116">
        <f>IF(OR(OR(W115&lt;0,ISTEXT(W115)),ISTEXT('Mortgage 2 Info Calcs'!$K$4)),"",(O115+M116))</f>
        <v>0</v>
      </c>
      <c r="P116">
        <f>IF(ISBLANK('Mortgage 2 Monthly Table'!T116),IF(ISTEXT(J116),0,IF(OR(W115&lt;Q115,AND(W115&lt;0,NOT(ISTEXT(W115))),ISTEXT('Mortgage 2 Info Calcs'!$K$4)),IF(-W115&gt;P115,-W115,W115-Q115),IF(J116="",0,'Mortgage 2 Info Calcs'!F$26))),'Mortgage 2 Monthly Table'!T116)</f>
        <v>0</v>
      </c>
      <c r="Q116">
        <f>IF(OR(OR(W115&lt;0,ISTEXT(W115)),ISTEXT('Mortgage 2 Info Calcs'!$K$4)),"",IF(O116&lt;0,Q115,(Q115+P116)))</f>
        <v>0</v>
      </c>
      <c r="R116">
        <f>IF(OR(ISERROR(L116-S116),ISTEXT('Mortgage 2 Info Calcs'!$K$4)),"",L116-S116+M116)</f>
        <v>242.40466406081174</v>
      </c>
      <c r="S116">
        <f>IF(OR(IF(ISERROR(ROUND((J116-Q116-'Mortgage 2 Info Calcs'!F$24)*(G116/12),2)),0,(J116-O116-Q116-'Mortgage 2 Info Calcs'!F$24)*(G116/12)),,,ISTEXT('Mortgage 2 Info Calcs'!K$4)),IF(((J116-Q116-'Mortgage 2 Info Calcs'!F$24)*(G116/12))&gt;0,((J116-Q116-'Mortgage 2 Info Calcs'!F$24)*(G116/12)),0),0)</f>
        <v>401.89673742469682</v>
      </c>
      <c r="T116">
        <f>IF(OR(ISERROR(SUM(R$12:R116)),(ISTEXT(T115)),(T115=(SUM(R$12:R116)))),"",SUM(R$12:R116))</f>
        <v>19863.057179121271</v>
      </c>
      <c r="U116">
        <f>SUM(S$12:S116)</f>
        <v>47788.58997685714</v>
      </c>
      <c r="V116">
        <f>IF(OR(J116=Q116,ISTEXT(W115),ISTEXT('Mortgage 2 Info Calcs'!$F$17)),"",IF(('Mortgage 2 Info Calcs'!F$18*12)&gt;C115+1,IF(C115='Mortgage 2 Info Calcs'!F$18*12,0,'Mortgage 2 Info Calcs'!F$19+W116*('Mortgage 2 Info Calcs'!F$17)),'Mortgage 2 Info Calcs'!F$189))</f>
        <v>0</v>
      </c>
      <c r="W116">
        <f>IF(OR(ISERROR(J116-R116-M116),IF(ISERROR((J116-R116-M116)=0),"True",(J116-R116-M116)=0),ISTEXT('Mortgage 2 Info Calcs'!$K$4)),"",IF((J116&gt;(L116+M116)),(FV((G116/'Mortgage 2 Variables'!E$43),1,(L116+M116),-J116+Q116+'Mortgage 2 Info Calcs'!F$24,0))+Q116+'Mortgage 2 Info Calcs'!F$24+IF(I116&gt;0,0,-I116),""))</f>
        <v>80136.942820878554</v>
      </c>
      <c r="X116">
        <f>IF((FV(IF(G116=0,'Mortgage 2 Info Calcs'!F$8,G116)/12,1,PMT(IF(G116=0,'Mortgage 2 Info Calcs'!F$8,G116)/12,('Mortgage 2 Info Calcs'!F$9*12)-C115,-X115,0),-X115,0))&gt;0,(FV(IF(G116=0,'Mortgage 2 Info Calcs'!F$8,G116)/12,1,PMT(IF(G116=0,'Mortgage 2 Info Calcs'!F$8,G116)/12,('Mortgage 2 Info Calcs'!F$9*12)-C115,-X115,0),-X115,0)),0)</f>
        <v>80136.942820878554</v>
      </c>
      <c r="Y116">
        <f>IF(X116&lt;=0,0,(IPMT(IF(G116=0,'Mortgage 2 Info Calcs'!F$8,G116)/12,1,('Mortgage 2 Info Calcs'!F$9*12)-C115,-X115,0)))</f>
        <v>401.89673742469682</v>
      </c>
      <c r="Z116">
        <f>IF(C116&lt;('Mortgage 2 Info Calcs'!F$9*12),SUM(Y$12:Y116),0)</f>
        <v>47788.58997685714</v>
      </c>
      <c r="AA116">
        <v>105</v>
      </c>
      <c r="AB116">
        <f t="shared" si="11"/>
        <v>8.75</v>
      </c>
    </row>
    <row r="117" spans="2:28" ht="11.7" customHeight="1" x14ac:dyDescent="0.25">
      <c r="B117">
        <f t="shared" si="9"/>
        <v>8.8333333333333339</v>
      </c>
      <c r="C117">
        <v>106</v>
      </c>
      <c r="E117" t="str">
        <f t="shared" si="12"/>
        <v/>
      </c>
      <c r="F117" t="str">
        <f>VLOOKUP('Mortgage 2 Variables'!D$17,'Mortgage 2 Variables'!B$8:C$19,2)</f>
        <v>Aug</v>
      </c>
      <c r="G117">
        <f>IF(ISBLANK('Mortgage 2 Monthly Table'!G117),IF(OR(J117=Q117,ISTEXT(W116),ISTEXT('Mortgage 2 Info Calcs'!$K$4)),0,IF(('Mortgage 2 Info Calcs'!F$7*12)&gt;C116,G116,IF(C116='Mortgage 2 Info Calcs'!F$7*12,'Mortgage 2 Info Calcs'!F$8,G116))),'Mortgage 2 Monthly Table'!G117)</f>
        <v>0.06</v>
      </c>
      <c r="H117">
        <f>((PMT(G117/'Mortgage 2 Variables'!E$43,('Mortgage 2 Info Calcs'!F$9*'Mortgage 2 Variables'!E$43)-C116,-J117,0)))</f>
        <v>644.30140148550663</v>
      </c>
      <c r="I117">
        <f>IF(OR(ISERROR(((IPMT(G117/'Mortgage 2 Variables'!E$43,1,'Mortgage 2 Info Calcs'!F$9*'Mortgage 2 Variables'!E$43,-J117+Q117+'Mortgage 2 Info Calcs'!F$24,IF('Mortgage 2 Info Calcs'!F$5="Interest Only",-J117+Q117+'Mortgage 2 Info Calcs'!F$24,0))))),(((IPMT(G117/'Mortgage 2 Variables'!E$43,1,'Mortgage 2 Info Calcs'!F$9*'Mortgage 2 Variables'!E$43,-J$12,-J$12)))=0)),0,((IPMT(G117/'Mortgage 2 Variables'!E$43,1,'Mortgage 2 Info Calcs'!F$9*'Mortgage 2 Variables'!E$43,-J117+Q117+'Mortgage 2 Info Calcs'!F$24,IF('Mortgage 2 Info Calcs'!F$5="Interest Only",-J117+Q117+'Mortgage 2 Info Calcs'!F$24,0)))))</f>
        <v>400.68471410439275</v>
      </c>
      <c r="J117">
        <f>IF(W116&gt;0,IF(ISTEXT('Mortgage 2 Info Calcs'!K$4),"0",IF(ISTEXT(W116),W116,W116+(IF(ISTEXT(K117),0,K117)))),0)</f>
        <v>80136.942820878554</v>
      </c>
      <c r="K117">
        <f>IF(ISBLANK('Mortgage 2 Monthly Table'!L117),0,'Mortgage 2 Monthly Table'!L117)</f>
        <v>0</v>
      </c>
      <c r="L117">
        <f>IF(ISBLANK('Mortgage 2 Monthly Table'!N117),IF('Mortgage 2 Info Calcs'!F$13="Calculated",IF('Mortgage 2 Info Calcs'!F$22="Keep Same",IF('Mortgage 2 Info Calcs'!F$5="Interest Only",IF(OR(I117&gt;L116,J117=""),I117,IF(J117&lt;L116,IF(J117&lt;L116,J117+I117,IF(L116+M116&gt;J117,L116+I117,L116)),IF(L116+M116&gt;J117,L116+I117,L116))),IF(H117&gt;L116,H117,IF(J117&gt;L116,IF(L116+M116&gt;J117,L116+I117,L116),J117+S117))),IF('Mortgage 2 Info Calcs'!F$5="Interest Only",'Mortgage 2 Monthly calcs'!I117,'Mortgage 2 Monthly calcs'!H117)),'Mortgage 2 Monthly calcs'!L116),'Mortgage 2 Monthly Table'!N117)</f>
        <v>644.30140148550856</v>
      </c>
      <c r="M117">
        <f>IF(ISBLANK('Mortgage 2 Monthly Table'!P117),IF(N116&gt;J117,IF(J117&gt;L116,J117-L116,0),IF(OR(OR(W116&lt;0,ISTEXT(W116)),ISTEXT('Mortgage 2 Info Calcs'!$K$4)),"",'Mortgage 2 Info Calcs'!F$21)),'Mortgage 2 Monthly Table'!P117)</f>
        <v>0</v>
      </c>
      <c r="N117">
        <f t="shared" si="10"/>
        <v>644.30140148550856</v>
      </c>
      <c r="O117">
        <f>IF(OR(OR(W116&lt;0,ISTEXT(W116)),ISTEXT('Mortgage 2 Info Calcs'!$K$4)),"",(O116+M117))</f>
        <v>0</v>
      </c>
      <c r="P117">
        <f>IF(ISBLANK('Mortgage 2 Monthly Table'!T117),IF(ISTEXT(J117),0,IF(OR(W116&lt;Q116,AND(W116&lt;0,NOT(ISTEXT(W116))),ISTEXT('Mortgage 2 Info Calcs'!$K$4)),IF(-W116&gt;P116,-W116,W116-Q116),IF(J117="",0,'Mortgage 2 Info Calcs'!F$26))),'Mortgage 2 Monthly Table'!T117)</f>
        <v>0</v>
      </c>
      <c r="Q117">
        <f>IF(OR(OR(W116&lt;0,ISTEXT(W116)),ISTEXT('Mortgage 2 Info Calcs'!$K$4)),"",IF(O117&lt;0,Q116,(Q116+P117)))</f>
        <v>0</v>
      </c>
      <c r="R117">
        <f>IF(OR(ISERROR(L117-S117),ISTEXT('Mortgage 2 Info Calcs'!$K$4)),"",L117-S117+M117)</f>
        <v>243.61668738111581</v>
      </c>
      <c r="S117">
        <f>IF(OR(IF(ISERROR(ROUND((J117-Q117-'Mortgage 2 Info Calcs'!F$24)*(G117/12),2)),0,(J117-O117-Q117-'Mortgage 2 Info Calcs'!F$24)*(G117/12)),,,ISTEXT('Mortgage 2 Info Calcs'!K$4)),IF(((J117-Q117-'Mortgage 2 Info Calcs'!F$24)*(G117/12))&gt;0,((J117-Q117-'Mortgage 2 Info Calcs'!F$24)*(G117/12)),0),0)</f>
        <v>400.68471410439275</v>
      </c>
      <c r="T117">
        <f>IF(OR(ISERROR(SUM(R$12:R117)),(ISTEXT(T116)),(T116=(SUM(R$12:R117)))),"",SUM(R$12:R117))</f>
        <v>20106.673866502388</v>
      </c>
      <c r="U117">
        <f>SUM(S$12:S117)</f>
        <v>48189.274690961531</v>
      </c>
      <c r="V117">
        <f>IF(OR(J117=Q117,ISTEXT(W116),ISTEXT('Mortgage 2 Info Calcs'!$F$17)),"",IF(('Mortgage 2 Info Calcs'!F$18*12)&gt;C116+1,IF(C116='Mortgage 2 Info Calcs'!F$18*12,0,'Mortgage 2 Info Calcs'!F$19+W117*('Mortgage 2 Info Calcs'!F$17)),'Mortgage 2 Info Calcs'!F$189))</f>
        <v>0</v>
      </c>
      <c r="W117">
        <f>IF(OR(ISERROR(J117-R117-M117),IF(ISERROR((J117-R117-M117)=0),"True",(J117-R117-M117)=0),ISTEXT('Mortgage 2 Info Calcs'!$K$4)),"",IF((J117&gt;(L117+M117)),(FV((G117/'Mortgage 2 Variables'!E$43),1,(L117+M117),-J117+Q117+'Mortgage 2 Info Calcs'!F$24,0))+Q117+'Mortgage 2 Info Calcs'!F$24+IF(I117&gt;0,0,-I117),""))</f>
        <v>79893.326133497438</v>
      </c>
      <c r="X117">
        <f>IF((FV(IF(G117=0,'Mortgage 2 Info Calcs'!F$8,G117)/12,1,PMT(IF(G117=0,'Mortgage 2 Info Calcs'!F$8,G117)/12,('Mortgage 2 Info Calcs'!F$9*12)-C116,-X116,0),-X116,0))&gt;0,(FV(IF(G117=0,'Mortgage 2 Info Calcs'!F$8,G117)/12,1,PMT(IF(G117=0,'Mortgage 2 Info Calcs'!F$8,G117)/12,('Mortgage 2 Info Calcs'!F$9*12)-C116,-X116,0),-X116,0)),0)</f>
        <v>79893.326133497438</v>
      </c>
      <c r="Y117">
        <f>IF(X117&lt;=0,0,(IPMT(IF(G117=0,'Mortgage 2 Info Calcs'!F$8,G117)/12,1,('Mortgage 2 Info Calcs'!F$9*12)-C116,-X116,0)))</f>
        <v>400.68471410439275</v>
      </c>
      <c r="Z117">
        <f>IF(C117&lt;('Mortgage 2 Info Calcs'!F$9*12),SUM(Y$12:Y117),0)</f>
        <v>48189.274690961531</v>
      </c>
      <c r="AA117">
        <v>106</v>
      </c>
      <c r="AB117">
        <f t="shared" si="11"/>
        <v>8.8333333333333339</v>
      </c>
    </row>
    <row r="118" spans="2:28" ht="11.7" customHeight="1" x14ac:dyDescent="0.25">
      <c r="B118">
        <f t="shared" si="9"/>
        <v>8.9166666666666661</v>
      </c>
      <c r="C118">
        <v>107</v>
      </c>
      <c r="E118" t="str">
        <f t="shared" si="12"/>
        <v/>
      </c>
      <c r="F118" t="str">
        <f>VLOOKUP('Mortgage 2 Variables'!D$18,'Mortgage 2 Variables'!B$8:C$19,2)</f>
        <v>Sep</v>
      </c>
      <c r="G118">
        <f>IF(ISBLANK('Mortgage 2 Monthly Table'!G118),IF(OR(J118=Q118,ISTEXT(W117),ISTEXT('Mortgage 2 Info Calcs'!$K$4)),0,IF(('Mortgage 2 Info Calcs'!F$7*12)&gt;C117,G117,IF(C117='Mortgage 2 Info Calcs'!F$7*12,'Mortgage 2 Info Calcs'!F$8,G117))),'Mortgage 2 Monthly Table'!G118)</f>
        <v>0.06</v>
      </c>
      <c r="H118">
        <f>((PMT(G118/'Mortgage 2 Variables'!E$43,('Mortgage 2 Info Calcs'!F$9*'Mortgage 2 Variables'!E$43)-C117,-J118,0)))</f>
        <v>644.30140148550652</v>
      </c>
      <c r="I118">
        <f>IF(OR(ISERROR(((IPMT(G118/'Mortgage 2 Variables'!E$43,1,'Mortgage 2 Info Calcs'!F$9*'Mortgage 2 Variables'!E$43,-J118+Q118+'Mortgage 2 Info Calcs'!F$24,IF('Mortgage 2 Info Calcs'!F$5="Interest Only",-J118+Q118+'Mortgage 2 Info Calcs'!F$24,0))))),(((IPMT(G118/'Mortgage 2 Variables'!E$43,1,'Mortgage 2 Info Calcs'!F$9*'Mortgage 2 Variables'!E$43,-J$12,-J$12)))=0)),0,((IPMT(G118/'Mortgage 2 Variables'!E$43,1,'Mortgage 2 Info Calcs'!F$9*'Mortgage 2 Variables'!E$43,-J118+Q118+'Mortgage 2 Info Calcs'!F$24,IF('Mortgage 2 Info Calcs'!F$5="Interest Only",-J118+Q118+'Mortgage 2 Info Calcs'!F$24,0)))))</f>
        <v>399.46663066748721</v>
      </c>
      <c r="J118">
        <f>IF(W117&gt;0,IF(ISTEXT('Mortgage 2 Info Calcs'!K$4),"0",IF(ISTEXT(W117),W117,W117+(IF(ISTEXT(K118),0,K118)))),0)</f>
        <v>79893.326133497438</v>
      </c>
      <c r="K118">
        <f>IF(ISBLANK('Mortgage 2 Monthly Table'!L118),0,'Mortgage 2 Monthly Table'!L118)</f>
        <v>0</v>
      </c>
      <c r="L118">
        <f>IF(ISBLANK('Mortgage 2 Monthly Table'!N118),IF('Mortgage 2 Info Calcs'!F$13="Calculated",IF('Mortgage 2 Info Calcs'!F$22="Keep Same",IF('Mortgage 2 Info Calcs'!F$5="Interest Only",IF(OR(I118&gt;L117,J118=""),I118,IF(J118&lt;L117,IF(J118&lt;L117,J118+I118,IF(L117+M117&gt;J118,L117+I118,L117)),IF(L117+M117&gt;J118,L117+I118,L117))),IF(H118&gt;L117,H118,IF(J118&gt;L117,IF(L117+M117&gt;J118,L117+I118,L117),J118+S118))),IF('Mortgage 2 Info Calcs'!F$5="Interest Only",'Mortgage 2 Monthly calcs'!I118,'Mortgage 2 Monthly calcs'!H118)),'Mortgage 2 Monthly calcs'!L117),'Mortgage 2 Monthly Table'!N118)</f>
        <v>644.30140148550856</v>
      </c>
      <c r="M118">
        <f>IF(ISBLANK('Mortgage 2 Monthly Table'!P118),IF(N117&gt;J118,IF(J118&gt;L117,J118-L117,0),IF(OR(OR(W117&lt;0,ISTEXT(W117)),ISTEXT('Mortgage 2 Info Calcs'!$K$4)),"",'Mortgage 2 Info Calcs'!F$21)),'Mortgage 2 Monthly Table'!P118)</f>
        <v>0</v>
      </c>
      <c r="N118">
        <f t="shared" si="10"/>
        <v>644.30140148550856</v>
      </c>
      <c r="O118">
        <f>IF(OR(OR(W117&lt;0,ISTEXT(W117)),ISTEXT('Mortgage 2 Info Calcs'!$K$4)),"",(O117+M118))</f>
        <v>0</v>
      </c>
      <c r="P118">
        <f>IF(ISBLANK('Mortgage 2 Monthly Table'!T118),IF(ISTEXT(J118),0,IF(OR(W117&lt;Q117,AND(W117&lt;0,NOT(ISTEXT(W117))),ISTEXT('Mortgage 2 Info Calcs'!$K$4)),IF(-W117&gt;P117,-W117,W117-Q117),IF(J118="",0,'Mortgage 2 Info Calcs'!F$26))),'Mortgage 2 Monthly Table'!T118)</f>
        <v>0</v>
      </c>
      <c r="Q118">
        <f>IF(OR(OR(W117&lt;0,ISTEXT(W117)),ISTEXT('Mortgage 2 Info Calcs'!$K$4)),"",IF(O118&lt;0,Q117,(Q117+P118)))</f>
        <v>0</v>
      </c>
      <c r="R118">
        <f>IF(OR(ISERROR(L118-S118),ISTEXT('Mortgage 2 Info Calcs'!$K$4)),"",L118-S118+M118)</f>
        <v>244.83477081802135</v>
      </c>
      <c r="S118">
        <f>IF(OR(IF(ISERROR(ROUND((J118-Q118-'Mortgage 2 Info Calcs'!F$24)*(G118/12),2)),0,(J118-O118-Q118-'Mortgage 2 Info Calcs'!F$24)*(G118/12)),,,ISTEXT('Mortgage 2 Info Calcs'!K$4)),IF(((J118-Q118-'Mortgage 2 Info Calcs'!F$24)*(G118/12))&gt;0,((J118-Q118-'Mortgage 2 Info Calcs'!F$24)*(G118/12)),0),0)</f>
        <v>399.46663066748721</v>
      </c>
      <c r="T118">
        <f>IF(OR(ISERROR(SUM(R$12:R118)),(ISTEXT(T117)),(T117=(SUM(R$12:R118)))),"",SUM(R$12:R118))</f>
        <v>20351.50863732041</v>
      </c>
      <c r="U118">
        <f>SUM(S$12:S118)</f>
        <v>48588.741321629015</v>
      </c>
      <c r="V118">
        <f>IF(OR(J118=Q118,ISTEXT(W117),ISTEXT('Mortgage 2 Info Calcs'!$F$17)),"",IF(('Mortgage 2 Info Calcs'!F$18*12)&gt;C117+1,IF(C117='Mortgage 2 Info Calcs'!F$18*12,0,'Mortgage 2 Info Calcs'!F$19+W118*('Mortgage 2 Info Calcs'!F$17)),'Mortgage 2 Info Calcs'!F$189))</f>
        <v>0</v>
      </c>
      <c r="W118">
        <f>IF(OR(ISERROR(J118-R118-M118),IF(ISERROR((J118-R118-M118)=0),"True",(J118-R118-M118)=0),ISTEXT('Mortgage 2 Info Calcs'!$K$4)),"",IF((J118&gt;(L118+M118)),(FV((G118/'Mortgage 2 Variables'!E$43),1,(L118+M118),-J118+Q118+'Mortgage 2 Info Calcs'!F$24,0))+Q118+'Mortgage 2 Info Calcs'!F$24+IF(I118&gt;0,0,-I118),""))</f>
        <v>79648.491362679415</v>
      </c>
      <c r="X118">
        <f>IF((FV(IF(G118=0,'Mortgage 2 Info Calcs'!F$8,G118)/12,1,PMT(IF(G118=0,'Mortgage 2 Info Calcs'!F$8,G118)/12,('Mortgage 2 Info Calcs'!F$9*12)-C117,-X117,0),-X117,0))&gt;0,(FV(IF(G118=0,'Mortgage 2 Info Calcs'!F$8,G118)/12,1,PMT(IF(G118=0,'Mortgage 2 Info Calcs'!F$8,G118)/12,('Mortgage 2 Info Calcs'!F$9*12)-C117,-X117,0),-X117,0)),0)</f>
        <v>79648.491362679415</v>
      </c>
      <c r="Y118">
        <f>IF(X118&lt;=0,0,(IPMT(IF(G118=0,'Mortgage 2 Info Calcs'!F$8,G118)/12,1,('Mortgage 2 Info Calcs'!F$9*12)-C117,-X117,0)))</f>
        <v>399.46663066748721</v>
      </c>
      <c r="Z118">
        <f>IF(C118&lt;('Mortgage 2 Info Calcs'!F$9*12),SUM(Y$12:Y118),0)</f>
        <v>48588.741321629015</v>
      </c>
      <c r="AA118">
        <v>107</v>
      </c>
      <c r="AB118">
        <f t="shared" si="11"/>
        <v>8.9166666666666661</v>
      </c>
    </row>
    <row r="119" spans="2:28" ht="11.7" customHeight="1" x14ac:dyDescent="0.25">
      <c r="B119">
        <f t="shared" si="9"/>
        <v>9</v>
      </c>
      <c r="C119">
        <v>108</v>
      </c>
      <c r="D119">
        <f>D107+1</f>
        <v>9</v>
      </c>
      <c r="E119" t="str">
        <f t="shared" si="12"/>
        <v/>
      </c>
      <c r="F119" t="str">
        <f>VLOOKUP('Mortgage 2 Variables'!D$19,'Mortgage 2 Variables'!B$8:C$19,2)</f>
        <v>Oct</v>
      </c>
      <c r="G119">
        <f>IF(ISBLANK('Mortgage 2 Monthly Table'!G119),IF(OR(J119=Q119,ISTEXT(W118),ISTEXT('Mortgage 2 Info Calcs'!$K$4)),0,IF(('Mortgage 2 Info Calcs'!F$7*12)&gt;C118,G118,IF(C118='Mortgage 2 Info Calcs'!F$7*12,'Mortgage 2 Info Calcs'!F$8,G118))),'Mortgage 2 Monthly Table'!G119)</f>
        <v>0.06</v>
      </c>
      <c r="H119">
        <f>((PMT(G119/'Mortgage 2 Variables'!E$43,('Mortgage 2 Info Calcs'!F$9*'Mortgage 2 Variables'!E$43)-C118,-J119,0)))</f>
        <v>644.30140148550674</v>
      </c>
      <c r="I119">
        <f>IF(OR(ISERROR(((IPMT(G119/'Mortgage 2 Variables'!E$43,1,'Mortgage 2 Info Calcs'!F$9*'Mortgage 2 Variables'!E$43,-J119+Q119+'Mortgage 2 Info Calcs'!F$24,IF('Mortgage 2 Info Calcs'!F$5="Interest Only",-J119+Q119+'Mortgage 2 Info Calcs'!F$24,0))))),(((IPMT(G119/'Mortgage 2 Variables'!E$43,1,'Mortgage 2 Info Calcs'!F$9*'Mortgage 2 Variables'!E$43,-J$12,-J$12)))=0)),0,((IPMT(G119/'Mortgage 2 Variables'!E$43,1,'Mortgage 2 Info Calcs'!F$9*'Mortgage 2 Variables'!E$43,-J119+Q119+'Mortgage 2 Info Calcs'!F$24,IF('Mortgage 2 Info Calcs'!F$5="Interest Only",-J119+Q119+'Mortgage 2 Info Calcs'!F$24,0)))))</f>
        <v>398.2424568133971</v>
      </c>
      <c r="J119">
        <f>IF(W118&gt;0,IF(ISTEXT('Mortgage 2 Info Calcs'!K$4),"0",IF(ISTEXT(W118),W118,W118+(IF(ISTEXT(K119),0,K119)))),0)</f>
        <v>79648.491362679415</v>
      </c>
      <c r="K119">
        <f>IF(ISBLANK('Mortgage 2 Monthly Table'!L119),0,'Mortgage 2 Monthly Table'!L119)</f>
        <v>0</v>
      </c>
      <c r="L119">
        <f>IF(ISBLANK('Mortgage 2 Monthly Table'!N119),IF('Mortgage 2 Info Calcs'!F$13="Calculated",IF('Mortgage 2 Info Calcs'!F$22="Keep Same",IF('Mortgage 2 Info Calcs'!F$5="Interest Only",IF(OR(I119&gt;L118,J119=""),I119,IF(J119&lt;L118,IF(J119&lt;L118,J119+I119,IF(L118+M118&gt;J119,L118+I119,L118)),IF(L118+M118&gt;J119,L118+I119,L118))),IF(H119&gt;L118,H119,IF(J119&gt;L118,IF(L118+M118&gt;J119,L118+I119,L118),J119+S119))),IF('Mortgage 2 Info Calcs'!F$5="Interest Only",'Mortgage 2 Monthly calcs'!I119,'Mortgage 2 Monthly calcs'!H119)),'Mortgage 2 Monthly calcs'!L118),'Mortgage 2 Monthly Table'!N119)</f>
        <v>644.30140148550856</v>
      </c>
      <c r="M119">
        <f>IF(ISBLANK('Mortgage 2 Monthly Table'!P119),IF(N118&gt;J119,IF(J119&gt;L118,J119-L118,0),IF(OR(OR(W118&lt;0,ISTEXT(W118)),ISTEXT('Mortgage 2 Info Calcs'!$K$4)),"",'Mortgage 2 Info Calcs'!F$21)),'Mortgage 2 Monthly Table'!P119)</f>
        <v>0</v>
      </c>
      <c r="N119">
        <f t="shared" si="10"/>
        <v>644.30140148550856</v>
      </c>
      <c r="O119">
        <f>IF(OR(OR(W118&lt;0,ISTEXT(W118)),ISTEXT('Mortgage 2 Info Calcs'!$K$4)),"",(O118+M119))</f>
        <v>0</v>
      </c>
      <c r="P119">
        <f>IF(ISBLANK('Mortgage 2 Monthly Table'!T119),IF(ISTEXT(J119),0,IF(OR(W118&lt;Q118,AND(W118&lt;0,NOT(ISTEXT(W118))),ISTEXT('Mortgage 2 Info Calcs'!$K$4)),IF(-W118&gt;P118,-W118,W118-Q118),IF(J119="",0,'Mortgage 2 Info Calcs'!F$26))),'Mortgage 2 Monthly Table'!T119)</f>
        <v>0</v>
      </c>
      <c r="Q119">
        <f>IF(OR(OR(W118&lt;0,ISTEXT(W118)),ISTEXT('Mortgage 2 Info Calcs'!$K$4)),"",IF(O119&lt;0,Q118,(Q118+P119)))</f>
        <v>0</v>
      </c>
      <c r="R119">
        <f>IF(OR(ISERROR(L119-S119),ISTEXT('Mortgage 2 Info Calcs'!$K$4)),"",L119-S119+M119)</f>
        <v>246.05894467211147</v>
      </c>
      <c r="S119">
        <f>IF(OR(IF(ISERROR(ROUND((J119-Q119-'Mortgage 2 Info Calcs'!F$24)*(G119/12),2)),0,(J119-O119-Q119-'Mortgage 2 Info Calcs'!F$24)*(G119/12)),,,ISTEXT('Mortgage 2 Info Calcs'!K$4)),IF(((J119-Q119-'Mortgage 2 Info Calcs'!F$24)*(G119/12))&gt;0,((J119-Q119-'Mortgage 2 Info Calcs'!F$24)*(G119/12)),0),0)</f>
        <v>398.2424568133971</v>
      </c>
      <c r="T119">
        <f>IF(OR(ISERROR(SUM(R$12:R119)),(ISTEXT(T118)),(T118=(SUM(R$12:R119)))),"",SUM(R$12:R119))</f>
        <v>20597.567581992524</v>
      </c>
      <c r="U119">
        <f>SUM(S$12:S119)</f>
        <v>48986.983778442409</v>
      </c>
      <c r="V119">
        <f>IF(OR(J119=Q119,ISTEXT(W118),ISTEXT('Mortgage 2 Info Calcs'!$F$17)),"",IF(('Mortgage 2 Info Calcs'!F$18*12)&gt;C118+1,IF(C118='Mortgage 2 Info Calcs'!F$18*12,0,'Mortgage 2 Info Calcs'!F$19+W119*('Mortgage 2 Info Calcs'!F$17)),'Mortgage 2 Info Calcs'!F$189))</f>
        <v>0</v>
      </c>
      <c r="W119">
        <f>IF(OR(ISERROR(J119-R119-M119),IF(ISERROR((J119-R119-M119)=0),"True",(J119-R119-M119)=0),ISTEXT('Mortgage 2 Info Calcs'!$K$4)),"",IF((J119&gt;(L119+M119)),(FV((G119/'Mortgage 2 Variables'!E$43),1,(L119+M119),-J119+Q119+'Mortgage 2 Info Calcs'!F$24,0))+Q119+'Mortgage 2 Info Calcs'!F$24+IF(I119&gt;0,0,-I119),""))</f>
        <v>79402.432418007302</v>
      </c>
      <c r="X119">
        <f>IF((FV(IF(G119=0,'Mortgage 2 Info Calcs'!F$8,G119)/12,1,PMT(IF(G119=0,'Mortgage 2 Info Calcs'!F$8,G119)/12,('Mortgage 2 Info Calcs'!F$9*12)-C118,-X118,0),-X118,0))&gt;0,(FV(IF(G119=0,'Mortgage 2 Info Calcs'!F$8,G119)/12,1,PMT(IF(G119=0,'Mortgage 2 Info Calcs'!F$8,G119)/12,('Mortgage 2 Info Calcs'!F$9*12)-C118,-X118,0),-X118,0)),0)</f>
        <v>79402.432418007302</v>
      </c>
      <c r="Y119">
        <f>IF(X119&lt;=0,0,(IPMT(IF(G119=0,'Mortgage 2 Info Calcs'!F$8,G119)/12,1,('Mortgage 2 Info Calcs'!F$9*12)-C118,-X118,0)))</f>
        <v>398.2424568133971</v>
      </c>
      <c r="Z119">
        <f>IF(C119&lt;('Mortgage 2 Info Calcs'!F$9*12),SUM(Y$12:Y119),0)</f>
        <v>48986.983778442409</v>
      </c>
      <c r="AA119">
        <v>108</v>
      </c>
      <c r="AB119">
        <f t="shared" si="11"/>
        <v>9</v>
      </c>
    </row>
    <row r="120" spans="2:28" ht="11.7" customHeight="1" x14ac:dyDescent="0.25">
      <c r="B120">
        <f t="shared" si="9"/>
        <v>9.0833333333333339</v>
      </c>
      <c r="C120">
        <v>109</v>
      </c>
      <c r="E120" t="str">
        <f t="shared" si="12"/>
        <v/>
      </c>
      <c r="F120" t="str">
        <f>VLOOKUP('Mortgage 2 Variables'!D$8,'Mortgage 2 Variables'!B$8:C$19,2)</f>
        <v>Nov</v>
      </c>
      <c r="G120">
        <f>IF(ISBLANK('Mortgage 2 Monthly Table'!G120),IF(OR(J120=Q120,ISTEXT(W119),ISTEXT('Mortgage 2 Info Calcs'!$K$4)),0,IF(('Mortgage 2 Info Calcs'!F$7*12)&gt;C119,G119,IF(C119='Mortgage 2 Info Calcs'!F$7*12,'Mortgage 2 Info Calcs'!F$8,G119))),'Mortgage 2 Monthly Table'!G120)</f>
        <v>0.06</v>
      </c>
      <c r="H120">
        <f>((PMT(G120/'Mortgage 2 Variables'!E$43,('Mortgage 2 Info Calcs'!F$9*'Mortgage 2 Variables'!E$43)-C119,-J120,0)))</f>
        <v>644.30140148550652</v>
      </c>
      <c r="I120">
        <f>IF(OR(ISERROR(((IPMT(G120/'Mortgage 2 Variables'!E$43,1,'Mortgage 2 Info Calcs'!F$9*'Mortgage 2 Variables'!E$43,-J120+Q120+'Mortgage 2 Info Calcs'!F$24,IF('Mortgage 2 Info Calcs'!F$5="Interest Only",-J120+Q120+'Mortgage 2 Info Calcs'!F$24,0))))),(((IPMT(G120/'Mortgage 2 Variables'!E$43,1,'Mortgage 2 Info Calcs'!F$9*'Mortgage 2 Variables'!E$43,-J$12,-J$12)))=0)),0,((IPMT(G120/'Mortgage 2 Variables'!E$43,1,'Mortgage 2 Info Calcs'!F$9*'Mortgage 2 Variables'!E$43,-J120+Q120+'Mortgage 2 Info Calcs'!F$24,IF('Mortgage 2 Info Calcs'!F$5="Interest Only",-J120+Q120+'Mortgage 2 Info Calcs'!F$24,0)))))</f>
        <v>397.0121620900365</v>
      </c>
      <c r="J120">
        <f>IF(W119&gt;0,IF(ISTEXT('Mortgage 2 Info Calcs'!K$4),"0",IF(ISTEXT(W119),W119,W119+(IF(ISTEXT(K120),0,K120)))),0)</f>
        <v>79402.432418007302</v>
      </c>
      <c r="K120">
        <f>IF(ISBLANK('Mortgage 2 Monthly Table'!L120),0,'Mortgage 2 Monthly Table'!L120)</f>
        <v>0</v>
      </c>
      <c r="L120">
        <f>IF(ISBLANK('Mortgage 2 Monthly Table'!N120),IF('Mortgage 2 Info Calcs'!F$13="Calculated",IF('Mortgage 2 Info Calcs'!F$22="Keep Same",IF('Mortgage 2 Info Calcs'!F$5="Interest Only",IF(OR(I120&gt;L119,J120=""),I120,IF(J120&lt;L119,IF(J120&lt;L119,J120+I120,IF(L119+M119&gt;J120,L119+I120,L119)),IF(L119+M119&gt;J120,L119+I120,L119))),IF(H120&gt;L119,H120,IF(J120&gt;L119,IF(L119+M119&gt;J120,L119+I120,L119),J120+S120))),IF('Mortgage 2 Info Calcs'!F$5="Interest Only",'Mortgage 2 Monthly calcs'!I120,'Mortgage 2 Monthly calcs'!H120)),'Mortgage 2 Monthly calcs'!L119),'Mortgage 2 Monthly Table'!N120)</f>
        <v>644.30140148550856</v>
      </c>
      <c r="M120">
        <f>IF(ISBLANK('Mortgage 2 Monthly Table'!P120),IF(N119&gt;J120,IF(J120&gt;L119,J120-L119,0),IF(OR(OR(W119&lt;0,ISTEXT(W119)),ISTEXT('Mortgage 2 Info Calcs'!$K$4)),"",'Mortgage 2 Info Calcs'!F$21)),'Mortgage 2 Monthly Table'!P120)</f>
        <v>0</v>
      </c>
      <c r="N120">
        <f t="shared" si="10"/>
        <v>644.30140148550856</v>
      </c>
      <c r="O120">
        <f>IF(OR(OR(W119&lt;0,ISTEXT(W119)),ISTEXT('Mortgage 2 Info Calcs'!$K$4)),"",(O119+M120))</f>
        <v>0</v>
      </c>
      <c r="P120">
        <f>IF(ISBLANK('Mortgage 2 Monthly Table'!T120),IF(ISTEXT(J120),0,IF(OR(W119&lt;Q119,AND(W119&lt;0,NOT(ISTEXT(W119))),ISTEXT('Mortgage 2 Info Calcs'!$K$4)),IF(-W119&gt;P119,-W119,W119-Q119),IF(J120="",0,'Mortgage 2 Info Calcs'!F$26))),'Mortgage 2 Monthly Table'!T120)</f>
        <v>0</v>
      </c>
      <c r="Q120">
        <f>IF(OR(OR(W119&lt;0,ISTEXT(W119)),ISTEXT('Mortgage 2 Info Calcs'!$K$4)),"",IF(O120&lt;0,Q119,(Q119+P120)))</f>
        <v>0</v>
      </c>
      <c r="R120">
        <f>IF(OR(ISERROR(L120-S120),ISTEXT('Mortgage 2 Info Calcs'!$K$4)),"",L120-S120+M120)</f>
        <v>247.28923939547207</v>
      </c>
      <c r="S120">
        <f>IF(OR(IF(ISERROR(ROUND((J120-Q120-'Mortgage 2 Info Calcs'!F$24)*(G120/12),2)),0,(J120-O120-Q120-'Mortgage 2 Info Calcs'!F$24)*(G120/12)),,,ISTEXT('Mortgage 2 Info Calcs'!K$4)),IF(((J120-Q120-'Mortgage 2 Info Calcs'!F$24)*(G120/12))&gt;0,((J120-Q120-'Mortgage 2 Info Calcs'!F$24)*(G120/12)),0),0)</f>
        <v>397.0121620900365</v>
      </c>
      <c r="T120">
        <f>IF(OR(ISERROR(SUM(R$12:R120)),(ISTEXT(T119)),(T119=(SUM(R$12:R120)))),"",SUM(R$12:R120))</f>
        <v>20844.856821387995</v>
      </c>
      <c r="U120">
        <f>SUM(S$12:S120)</f>
        <v>49383.995940532448</v>
      </c>
      <c r="V120">
        <f>IF(OR(J120=Q120,ISTEXT(W119),ISTEXT('Mortgage 2 Info Calcs'!$F$17)),"",IF(('Mortgage 2 Info Calcs'!F$18*12)&gt;C119+1,IF(C119='Mortgage 2 Info Calcs'!F$18*12,0,'Mortgage 2 Info Calcs'!F$19+W120*('Mortgage 2 Info Calcs'!F$17)),'Mortgage 2 Info Calcs'!F$189))</f>
        <v>0</v>
      </c>
      <c r="W120">
        <f>IF(OR(ISERROR(J120-R120-M120),IF(ISERROR((J120-R120-M120)=0),"True",(J120-R120-M120)=0),ISTEXT('Mortgage 2 Info Calcs'!$K$4)),"",IF((J120&gt;(L120+M120)),(FV((G120/'Mortgage 2 Variables'!E$43),1,(L120+M120),-J120+Q120+'Mortgage 2 Info Calcs'!F$24,0))+Q120+'Mortgage 2 Info Calcs'!F$24+IF(I120&gt;0,0,-I120),""))</f>
        <v>79155.143178611834</v>
      </c>
      <c r="X120">
        <f>IF((FV(IF(G120=0,'Mortgage 2 Info Calcs'!F$8,G120)/12,1,PMT(IF(G120=0,'Mortgage 2 Info Calcs'!F$8,G120)/12,('Mortgage 2 Info Calcs'!F$9*12)-C119,-X119,0),-X119,0))&gt;0,(FV(IF(G120=0,'Mortgage 2 Info Calcs'!F$8,G120)/12,1,PMT(IF(G120=0,'Mortgage 2 Info Calcs'!F$8,G120)/12,('Mortgage 2 Info Calcs'!F$9*12)-C119,-X119,0),-X119,0)),0)</f>
        <v>79155.143178611834</v>
      </c>
      <c r="Y120">
        <f>IF(X120&lt;=0,0,(IPMT(IF(G120=0,'Mortgage 2 Info Calcs'!F$8,G120)/12,1,('Mortgage 2 Info Calcs'!F$9*12)-C119,-X119,0)))</f>
        <v>397.0121620900365</v>
      </c>
      <c r="Z120">
        <f>IF(C120&lt;('Mortgage 2 Info Calcs'!F$9*12),SUM(Y$12:Y120),0)</f>
        <v>49383.995940532448</v>
      </c>
      <c r="AA120">
        <v>109</v>
      </c>
      <c r="AB120">
        <f t="shared" si="11"/>
        <v>9.0833333333333339</v>
      </c>
    </row>
    <row r="121" spans="2:28" ht="11.7" customHeight="1" x14ac:dyDescent="0.25">
      <c r="B121">
        <f t="shared" si="9"/>
        <v>9.1666666666666661</v>
      </c>
      <c r="C121">
        <v>110</v>
      </c>
      <c r="E121" t="str">
        <f t="shared" si="12"/>
        <v/>
      </c>
      <c r="F121" t="str">
        <f>VLOOKUP('Mortgage 2 Variables'!D$9,'Mortgage 2 Variables'!B$8:C$19,2)</f>
        <v>Dec</v>
      </c>
      <c r="G121">
        <f>IF(ISBLANK('Mortgage 2 Monthly Table'!G121),IF(OR(J121=Q121,ISTEXT(W120),ISTEXT('Mortgage 2 Info Calcs'!$K$4)),0,IF(('Mortgage 2 Info Calcs'!F$7*12)&gt;C120,G120,IF(C120='Mortgage 2 Info Calcs'!F$7*12,'Mortgage 2 Info Calcs'!F$8,G120))),'Mortgage 2 Monthly Table'!G121)</f>
        <v>0.06</v>
      </c>
      <c r="H121">
        <f>((PMT(G121/'Mortgage 2 Variables'!E$43,('Mortgage 2 Info Calcs'!F$9*'Mortgage 2 Variables'!E$43)-C120,-J121,0)))</f>
        <v>644.30140148550663</v>
      </c>
      <c r="I121">
        <f>IF(OR(ISERROR(((IPMT(G121/'Mortgage 2 Variables'!E$43,1,'Mortgage 2 Info Calcs'!F$9*'Mortgage 2 Variables'!E$43,-J121+Q121+'Mortgage 2 Info Calcs'!F$24,IF('Mortgage 2 Info Calcs'!F$5="Interest Only",-J121+Q121+'Mortgage 2 Info Calcs'!F$24,0))))),(((IPMT(G121/'Mortgage 2 Variables'!E$43,1,'Mortgage 2 Info Calcs'!F$9*'Mortgage 2 Variables'!E$43,-J$12,-J$12)))=0)),0,((IPMT(G121/'Mortgage 2 Variables'!E$43,1,'Mortgage 2 Info Calcs'!F$9*'Mortgage 2 Variables'!E$43,-J121+Q121+'Mortgage 2 Info Calcs'!F$24,IF('Mortgage 2 Info Calcs'!F$5="Interest Only",-J121+Q121+'Mortgage 2 Info Calcs'!F$24,0)))))</f>
        <v>395.77571589305916</v>
      </c>
      <c r="J121">
        <f>IF(W120&gt;0,IF(ISTEXT('Mortgage 2 Info Calcs'!K$4),"0",IF(ISTEXT(W120),W120,W120+(IF(ISTEXT(K121),0,K121)))),0)</f>
        <v>79155.143178611834</v>
      </c>
      <c r="K121">
        <f>IF(ISBLANK('Mortgage 2 Monthly Table'!L121),0,'Mortgage 2 Monthly Table'!L121)</f>
        <v>0</v>
      </c>
      <c r="L121">
        <f>IF(ISBLANK('Mortgage 2 Monthly Table'!N121),IF('Mortgage 2 Info Calcs'!F$13="Calculated",IF('Mortgage 2 Info Calcs'!F$22="Keep Same",IF('Mortgage 2 Info Calcs'!F$5="Interest Only",IF(OR(I121&gt;L120,J121=""),I121,IF(J121&lt;L120,IF(J121&lt;L120,J121+I121,IF(L120+M120&gt;J121,L120+I121,L120)),IF(L120+M120&gt;J121,L120+I121,L120))),IF(H121&gt;L120,H121,IF(J121&gt;L120,IF(L120+M120&gt;J121,L120+I121,L120),J121+S121))),IF('Mortgage 2 Info Calcs'!F$5="Interest Only",'Mortgage 2 Monthly calcs'!I121,'Mortgage 2 Monthly calcs'!H121)),'Mortgage 2 Monthly calcs'!L120),'Mortgage 2 Monthly Table'!N121)</f>
        <v>644.30140148550856</v>
      </c>
      <c r="M121">
        <f>IF(ISBLANK('Mortgage 2 Monthly Table'!P121),IF(N120&gt;J121,IF(J121&gt;L120,J121-L120,0),IF(OR(OR(W120&lt;0,ISTEXT(W120)),ISTEXT('Mortgage 2 Info Calcs'!$K$4)),"",'Mortgage 2 Info Calcs'!F$21)),'Mortgage 2 Monthly Table'!P121)</f>
        <v>0</v>
      </c>
      <c r="N121">
        <f t="shared" si="10"/>
        <v>644.30140148550856</v>
      </c>
      <c r="O121">
        <f>IF(OR(OR(W120&lt;0,ISTEXT(W120)),ISTEXT('Mortgage 2 Info Calcs'!$K$4)),"",(O120+M121))</f>
        <v>0</v>
      </c>
      <c r="P121">
        <f>IF(ISBLANK('Mortgage 2 Monthly Table'!T121),IF(ISTEXT(J121),0,IF(OR(W120&lt;Q120,AND(W120&lt;0,NOT(ISTEXT(W120))),ISTEXT('Mortgage 2 Info Calcs'!$K$4)),IF(-W120&gt;P120,-W120,W120-Q120),IF(J121="",0,'Mortgage 2 Info Calcs'!F$26))),'Mortgage 2 Monthly Table'!T121)</f>
        <v>0</v>
      </c>
      <c r="Q121">
        <f>IF(OR(OR(W120&lt;0,ISTEXT(W120)),ISTEXT('Mortgage 2 Info Calcs'!$K$4)),"",IF(O121&lt;0,Q120,(Q120+P121)))</f>
        <v>0</v>
      </c>
      <c r="R121">
        <f>IF(OR(ISERROR(L121-S121),ISTEXT('Mortgage 2 Info Calcs'!$K$4)),"",L121-S121+M121)</f>
        <v>248.52568559244941</v>
      </c>
      <c r="S121">
        <f>IF(OR(IF(ISERROR(ROUND((J121-Q121-'Mortgage 2 Info Calcs'!F$24)*(G121/12),2)),0,(J121-O121-Q121-'Mortgage 2 Info Calcs'!F$24)*(G121/12)),,,ISTEXT('Mortgage 2 Info Calcs'!K$4)),IF(((J121-Q121-'Mortgage 2 Info Calcs'!F$24)*(G121/12))&gt;0,((J121-Q121-'Mortgage 2 Info Calcs'!F$24)*(G121/12)),0),0)</f>
        <v>395.77571589305916</v>
      </c>
      <c r="T121">
        <f>IF(OR(ISERROR(SUM(R$12:R121)),(ISTEXT(T120)),(T120=(SUM(R$12:R121)))),"",SUM(R$12:R121))</f>
        <v>21093.382506980444</v>
      </c>
      <c r="U121">
        <f>SUM(S$12:S121)</f>
        <v>49779.77165642551</v>
      </c>
      <c r="V121">
        <f>IF(OR(J121=Q121,ISTEXT(W120),ISTEXT('Mortgage 2 Info Calcs'!$F$17)),"",IF(('Mortgage 2 Info Calcs'!F$18*12)&gt;C120+1,IF(C120='Mortgage 2 Info Calcs'!F$18*12,0,'Mortgage 2 Info Calcs'!F$19+W121*('Mortgage 2 Info Calcs'!F$17)),'Mortgage 2 Info Calcs'!F$189))</f>
        <v>0</v>
      </c>
      <c r="W121">
        <f>IF(OR(ISERROR(J121-R121-M121),IF(ISERROR((J121-R121-M121)=0),"True",(J121-R121-M121)=0),ISTEXT('Mortgage 2 Info Calcs'!$K$4)),"",IF((J121&gt;(L121+M121)),(FV((G121/'Mortgage 2 Variables'!E$43),1,(L121+M121),-J121+Q121+'Mortgage 2 Info Calcs'!F$24,0))+Q121+'Mortgage 2 Info Calcs'!F$24+IF(I121&gt;0,0,-I121),""))</f>
        <v>78906.617493019381</v>
      </c>
      <c r="X121">
        <f>IF((FV(IF(G121=0,'Mortgage 2 Info Calcs'!F$8,G121)/12,1,PMT(IF(G121=0,'Mortgage 2 Info Calcs'!F$8,G121)/12,('Mortgage 2 Info Calcs'!F$9*12)-C120,-X120,0),-X120,0))&gt;0,(FV(IF(G121=0,'Mortgage 2 Info Calcs'!F$8,G121)/12,1,PMT(IF(G121=0,'Mortgage 2 Info Calcs'!F$8,G121)/12,('Mortgage 2 Info Calcs'!F$9*12)-C120,-X120,0),-X120,0)),0)</f>
        <v>78906.617493019381</v>
      </c>
      <c r="Y121">
        <f>IF(X121&lt;=0,0,(IPMT(IF(G121=0,'Mortgage 2 Info Calcs'!F$8,G121)/12,1,('Mortgage 2 Info Calcs'!F$9*12)-C120,-X120,0)))</f>
        <v>395.77571589305916</v>
      </c>
      <c r="Z121">
        <f>IF(C121&lt;('Mortgage 2 Info Calcs'!F$9*12),SUM(Y$12:Y121),0)</f>
        <v>49779.77165642551</v>
      </c>
      <c r="AA121">
        <v>110</v>
      </c>
      <c r="AB121">
        <f t="shared" si="11"/>
        <v>9.1666666666666661</v>
      </c>
    </row>
    <row r="122" spans="2:28" ht="11.7" customHeight="1" x14ac:dyDescent="0.25">
      <c r="B122">
        <f t="shared" si="9"/>
        <v>9.25</v>
      </c>
      <c r="C122">
        <v>111</v>
      </c>
      <c r="E122">
        <f t="shared" si="12"/>
        <v>2019</v>
      </c>
      <c r="F122" t="str">
        <f>VLOOKUP('Mortgage 2 Variables'!D$10,'Mortgage 2 Variables'!B$8:C$19,2)</f>
        <v>Jan</v>
      </c>
      <c r="G122">
        <f>IF(ISBLANK('Mortgage 2 Monthly Table'!G122),IF(OR(J122=Q122,ISTEXT(W121),ISTEXT('Mortgage 2 Info Calcs'!$K$4)),0,IF(('Mortgage 2 Info Calcs'!F$7*12)&gt;C121,G121,IF(C121='Mortgage 2 Info Calcs'!F$7*12,'Mortgage 2 Info Calcs'!F$8,G121))),'Mortgage 2 Monthly Table'!G122)</f>
        <v>0.06</v>
      </c>
      <c r="H122">
        <f>((PMT(G122/'Mortgage 2 Variables'!E$43,('Mortgage 2 Info Calcs'!F$9*'Mortgage 2 Variables'!E$43)-C121,-J122,0)))</f>
        <v>644.3014014855064</v>
      </c>
      <c r="I122">
        <f>IF(OR(ISERROR(((IPMT(G122/'Mortgage 2 Variables'!E$43,1,'Mortgage 2 Info Calcs'!F$9*'Mortgage 2 Variables'!E$43,-J122+Q122+'Mortgage 2 Info Calcs'!F$24,IF('Mortgage 2 Info Calcs'!F$5="Interest Only",-J122+Q122+'Mortgage 2 Info Calcs'!F$24,0))))),(((IPMT(G122/'Mortgage 2 Variables'!E$43,1,'Mortgage 2 Info Calcs'!F$9*'Mortgage 2 Variables'!E$43,-J$12,-J$12)))=0)),0,((IPMT(G122/'Mortgage 2 Variables'!E$43,1,'Mortgage 2 Info Calcs'!F$9*'Mortgage 2 Variables'!E$43,-J122+Q122+'Mortgage 2 Info Calcs'!F$24,IF('Mortgage 2 Info Calcs'!F$5="Interest Only",-J122+Q122+'Mortgage 2 Info Calcs'!F$24,0)))))</f>
        <v>394.53308746509691</v>
      </c>
      <c r="J122">
        <f>IF(W121&gt;0,IF(ISTEXT('Mortgage 2 Info Calcs'!K$4),"0",IF(ISTEXT(W121),W121,W121+(IF(ISTEXT(K122),0,K122)))),0)</f>
        <v>78906.617493019381</v>
      </c>
      <c r="K122">
        <f>IF(ISBLANK('Mortgage 2 Monthly Table'!L122),0,'Mortgage 2 Monthly Table'!L122)</f>
        <v>0</v>
      </c>
      <c r="L122">
        <f>IF(ISBLANK('Mortgage 2 Monthly Table'!N122),IF('Mortgage 2 Info Calcs'!F$13="Calculated",IF('Mortgage 2 Info Calcs'!F$22="Keep Same",IF('Mortgage 2 Info Calcs'!F$5="Interest Only",IF(OR(I122&gt;L121,J122=""),I122,IF(J122&lt;L121,IF(J122&lt;L121,J122+I122,IF(L121+M121&gt;J122,L121+I122,L121)),IF(L121+M121&gt;J122,L121+I122,L121))),IF(H122&gt;L121,H122,IF(J122&gt;L121,IF(L121+M121&gt;J122,L121+I122,L121),J122+S122))),IF('Mortgage 2 Info Calcs'!F$5="Interest Only",'Mortgage 2 Monthly calcs'!I122,'Mortgage 2 Monthly calcs'!H122)),'Mortgage 2 Monthly calcs'!L121),'Mortgage 2 Monthly Table'!N122)</f>
        <v>644.30140148550856</v>
      </c>
      <c r="M122">
        <f>IF(ISBLANK('Mortgage 2 Monthly Table'!P122),IF(N121&gt;J122,IF(J122&gt;L121,J122-L121,0),IF(OR(OR(W121&lt;0,ISTEXT(W121)),ISTEXT('Mortgage 2 Info Calcs'!$K$4)),"",'Mortgage 2 Info Calcs'!F$21)),'Mortgage 2 Monthly Table'!P122)</f>
        <v>0</v>
      </c>
      <c r="N122">
        <f t="shared" si="10"/>
        <v>644.30140148550856</v>
      </c>
      <c r="O122">
        <f>IF(OR(OR(W121&lt;0,ISTEXT(W121)),ISTEXT('Mortgage 2 Info Calcs'!$K$4)),"",(O121+M122))</f>
        <v>0</v>
      </c>
      <c r="P122">
        <f>IF(ISBLANK('Mortgage 2 Monthly Table'!T122),IF(ISTEXT(J122),0,IF(OR(W121&lt;Q121,AND(W121&lt;0,NOT(ISTEXT(W121))),ISTEXT('Mortgage 2 Info Calcs'!$K$4)),IF(-W121&gt;P121,-W121,W121-Q121),IF(J122="",0,'Mortgage 2 Info Calcs'!F$26))),'Mortgage 2 Monthly Table'!T122)</f>
        <v>0</v>
      </c>
      <c r="Q122">
        <f>IF(OR(OR(W121&lt;0,ISTEXT(W121)),ISTEXT('Mortgage 2 Info Calcs'!$K$4)),"",IF(O122&lt;0,Q121,(Q121+P122)))</f>
        <v>0</v>
      </c>
      <c r="R122">
        <f>IF(OR(ISERROR(L122-S122),ISTEXT('Mortgage 2 Info Calcs'!$K$4)),"",L122-S122+M122)</f>
        <v>249.76831402041165</v>
      </c>
      <c r="S122">
        <f>IF(OR(IF(ISERROR(ROUND((J122-Q122-'Mortgage 2 Info Calcs'!F$24)*(G122/12),2)),0,(J122-O122-Q122-'Mortgage 2 Info Calcs'!F$24)*(G122/12)),,,ISTEXT('Mortgage 2 Info Calcs'!K$4)),IF(((J122-Q122-'Mortgage 2 Info Calcs'!F$24)*(G122/12))&gt;0,((J122-Q122-'Mortgage 2 Info Calcs'!F$24)*(G122/12)),0),0)</f>
        <v>394.53308746509691</v>
      </c>
      <c r="T122">
        <f>IF(OR(ISERROR(SUM(R$12:R122)),(ISTEXT(T121)),(T121=(SUM(R$12:R122)))),"",SUM(R$12:R122))</f>
        <v>21343.150821000854</v>
      </c>
      <c r="U122">
        <f>SUM(S$12:S122)</f>
        <v>50174.304743890607</v>
      </c>
      <c r="V122">
        <f>IF(OR(J122=Q122,ISTEXT(W121),ISTEXT('Mortgage 2 Info Calcs'!$F$17)),"",IF(('Mortgage 2 Info Calcs'!F$18*12)&gt;C121+1,IF(C121='Mortgage 2 Info Calcs'!F$18*12,0,'Mortgage 2 Info Calcs'!F$19+W122*('Mortgage 2 Info Calcs'!F$17)),'Mortgage 2 Info Calcs'!F$189))</f>
        <v>0</v>
      </c>
      <c r="W122">
        <f>IF(OR(ISERROR(J122-R122-M122),IF(ISERROR((J122-R122-M122)=0),"True",(J122-R122-M122)=0),ISTEXT('Mortgage 2 Info Calcs'!$K$4)),"",IF((J122&gt;(L122+M122)),(FV((G122/'Mortgage 2 Variables'!E$43),1,(L122+M122),-J122+Q122+'Mortgage 2 Info Calcs'!F$24,0))+Q122+'Mortgage 2 Info Calcs'!F$24+IF(I122&gt;0,0,-I122),""))</f>
        <v>78656.849178998964</v>
      </c>
      <c r="X122">
        <f>IF((FV(IF(G122=0,'Mortgage 2 Info Calcs'!F$8,G122)/12,1,PMT(IF(G122=0,'Mortgage 2 Info Calcs'!F$8,G122)/12,('Mortgage 2 Info Calcs'!F$9*12)-C121,-X121,0),-X121,0))&gt;0,(FV(IF(G122=0,'Mortgage 2 Info Calcs'!F$8,G122)/12,1,PMT(IF(G122=0,'Mortgage 2 Info Calcs'!F$8,G122)/12,('Mortgage 2 Info Calcs'!F$9*12)-C121,-X121,0),-X121,0)),0)</f>
        <v>78656.849178998964</v>
      </c>
      <c r="Y122">
        <f>IF(X122&lt;=0,0,(IPMT(IF(G122=0,'Mortgage 2 Info Calcs'!F$8,G122)/12,1,('Mortgage 2 Info Calcs'!F$9*12)-C121,-X121,0)))</f>
        <v>394.53308746509691</v>
      </c>
      <c r="Z122">
        <f>IF(C122&lt;('Mortgage 2 Info Calcs'!F$9*12),SUM(Y$12:Y122),0)</f>
        <v>50174.304743890607</v>
      </c>
      <c r="AA122">
        <v>111</v>
      </c>
      <c r="AB122">
        <f t="shared" si="11"/>
        <v>9.25</v>
      </c>
    </row>
    <row r="123" spans="2:28" ht="11.7" customHeight="1" x14ac:dyDescent="0.25">
      <c r="B123">
        <f t="shared" si="9"/>
        <v>9.3333333333333339</v>
      </c>
      <c r="C123">
        <v>112</v>
      </c>
      <c r="D123" t="str">
        <f>IF(J891=1,F115+1,"")</f>
        <v/>
      </c>
      <c r="E123" t="str">
        <f t="shared" si="12"/>
        <v/>
      </c>
      <c r="F123" t="str">
        <f>VLOOKUP('Mortgage 2 Variables'!D$11,'Mortgage 2 Variables'!B$8:C$19,2)</f>
        <v>Feb</v>
      </c>
      <c r="G123">
        <f>IF(ISBLANK('Mortgage 2 Monthly Table'!G123),IF(OR(J123=Q123,ISTEXT(W122),ISTEXT('Mortgage 2 Info Calcs'!$K$4)),0,IF(('Mortgage 2 Info Calcs'!F$7*12)&gt;C122,G122,IF(C122='Mortgage 2 Info Calcs'!F$7*12,'Mortgage 2 Info Calcs'!F$8,G122))),'Mortgage 2 Monthly Table'!G123)</f>
        <v>0.06</v>
      </c>
      <c r="H123">
        <f>((PMT(G123/'Mortgage 2 Variables'!E$43,('Mortgage 2 Info Calcs'!F$9*'Mortgage 2 Variables'!E$43)-C122,-J123,0)))</f>
        <v>644.3014014855064</v>
      </c>
      <c r="I123">
        <f>IF(OR(ISERROR(((IPMT(G123/'Mortgage 2 Variables'!E$43,1,'Mortgage 2 Info Calcs'!F$9*'Mortgage 2 Variables'!E$43,-J123+Q123+'Mortgage 2 Info Calcs'!F$24,IF('Mortgage 2 Info Calcs'!F$5="Interest Only",-J123+Q123+'Mortgage 2 Info Calcs'!F$24,0))))),(((IPMT(G123/'Mortgage 2 Variables'!E$43,1,'Mortgage 2 Info Calcs'!F$9*'Mortgage 2 Variables'!E$43,-J$12,-J$12)))=0)),0,((IPMT(G123/'Mortgage 2 Variables'!E$43,1,'Mortgage 2 Info Calcs'!F$9*'Mortgage 2 Variables'!E$43,-J123+Q123+'Mortgage 2 Info Calcs'!F$24,IF('Mortgage 2 Info Calcs'!F$5="Interest Only",-J123+Q123+'Mortgage 2 Info Calcs'!F$24,0)))))</f>
        <v>393.28424589499485</v>
      </c>
      <c r="J123">
        <f>IF(W122&gt;0,IF(ISTEXT('Mortgage 2 Info Calcs'!K$4),"0",IF(ISTEXT(W122),W122,W122+(IF(ISTEXT(K123),0,K123)))),0)</f>
        <v>78656.849178998964</v>
      </c>
      <c r="K123">
        <f>IF(ISBLANK('Mortgage 2 Monthly Table'!L123),0,'Mortgage 2 Monthly Table'!L123)</f>
        <v>0</v>
      </c>
      <c r="L123">
        <f>IF(ISBLANK('Mortgage 2 Monthly Table'!N123),IF('Mortgage 2 Info Calcs'!F$13="Calculated",IF('Mortgage 2 Info Calcs'!F$22="Keep Same",IF('Mortgage 2 Info Calcs'!F$5="Interest Only",IF(OR(I123&gt;L122,J123=""),I123,IF(J123&lt;L122,IF(J123&lt;L122,J123+I123,IF(L122+M122&gt;J123,L122+I123,L122)),IF(L122+M122&gt;J123,L122+I123,L122))),IF(H123&gt;L122,H123,IF(J123&gt;L122,IF(L122+M122&gt;J123,L122+I123,L122),J123+S123))),IF('Mortgage 2 Info Calcs'!F$5="Interest Only",'Mortgage 2 Monthly calcs'!I123,'Mortgage 2 Monthly calcs'!H123)),'Mortgage 2 Monthly calcs'!L122),'Mortgage 2 Monthly Table'!N123)</f>
        <v>644.30140148550856</v>
      </c>
      <c r="M123">
        <f>IF(ISBLANK('Mortgage 2 Monthly Table'!P123),IF(N122&gt;J123,IF(J123&gt;L122,J123-L122,0),IF(OR(OR(W122&lt;0,ISTEXT(W122)),ISTEXT('Mortgage 2 Info Calcs'!$K$4)),"",'Mortgage 2 Info Calcs'!F$21)),'Mortgage 2 Monthly Table'!P123)</f>
        <v>0</v>
      </c>
      <c r="N123">
        <f t="shared" si="10"/>
        <v>644.30140148550856</v>
      </c>
      <c r="O123">
        <f>IF(OR(OR(W122&lt;0,ISTEXT(W122)),ISTEXT('Mortgage 2 Info Calcs'!$K$4)),"",(O122+M123))</f>
        <v>0</v>
      </c>
      <c r="P123">
        <f>IF(ISBLANK('Mortgage 2 Monthly Table'!T123),IF(ISTEXT(J123),0,IF(OR(W122&lt;Q122,AND(W122&lt;0,NOT(ISTEXT(W122))),ISTEXT('Mortgage 2 Info Calcs'!$K$4)),IF(-W122&gt;P122,-W122,W122-Q122),IF(J123="",0,'Mortgage 2 Info Calcs'!F$26))),'Mortgage 2 Monthly Table'!T123)</f>
        <v>0</v>
      </c>
      <c r="Q123">
        <f>IF(OR(OR(W122&lt;0,ISTEXT(W122)),ISTEXT('Mortgage 2 Info Calcs'!$K$4)),"",IF(O123&lt;0,Q122,(Q122+P123)))</f>
        <v>0</v>
      </c>
      <c r="R123">
        <f>IF(OR(ISERROR(L123-S123),ISTEXT('Mortgage 2 Info Calcs'!$K$4)),"",L123-S123+M123)</f>
        <v>251.01715559051371</v>
      </c>
      <c r="S123">
        <f>IF(OR(IF(ISERROR(ROUND((J123-Q123-'Mortgage 2 Info Calcs'!F$24)*(G123/12),2)),0,(J123-O123-Q123-'Mortgage 2 Info Calcs'!F$24)*(G123/12)),,,ISTEXT('Mortgage 2 Info Calcs'!K$4)),IF(((J123-Q123-'Mortgage 2 Info Calcs'!F$24)*(G123/12))&gt;0,((J123-Q123-'Mortgage 2 Info Calcs'!F$24)*(G123/12)),0),0)</f>
        <v>393.28424589499485</v>
      </c>
      <c r="T123">
        <f>IF(OR(ISERROR(SUM(R$12:R123)),(ISTEXT(T122)),(T122=(SUM(R$12:R123)))),"",SUM(R$12:R123))</f>
        <v>21594.167976591369</v>
      </c>
      <c r="U123">
        <f>SUM(S$12:S123)</f>
        <v>50567.588989785603</v>
      </c>
      <c r="V123">
        <f>IF(OR(J123=Q123,ISTEXT(W122),ISTEXT('Mortgage 2 Info Calcs'!$F$17)),"",IF(('Mortgage 2 Info Calcs'!F$18*12)&gt;C122+1,IF(C122='Mortgage 2 Info Calcs'!F$18*12,0,'Mortgage 2 Info Calcs'!F$19+W123*('Mortgage 2 Info Calcs'!F$17)),'Mortgage 2 Info Calcs'!F$189))</f>
        <v>0</v>
      </c>
      <c r="W123">
        <f>IF(OR(ISERROR(J123-R123-M123),IF(ISERROR((J123-R123-M123)=0),"True",(J123-R123-M123)=0),ISTEXT('Mortgage 2 Info Calcs'!$K$4)),"",IF((J123&gt;(L123+M123)),(FV((G123/'Mortgage 2 Variables'!E$43),1,(L123+M123),-J123+Q123+'Mortgage 2 Info Calcs'!F$24,0))+Q123+'Mortgage 2 Info Calcs'!F$24+IF(I123&gt;0,0,-I123),""))</f>
        <v>78405.832023408453</v>
      </c>
      <c r="X123">
        <f>IF((FV(IF(G123=0,'Mortgage 2 Info Calcs'!F$8,G123)/12,1,PMT(IF(G123=0,'Mortgage 2 Info Calcs'!F$8,G123)/12,('Mortgage 2 Info Calcs'!F$9*12)-C122,-X122,0),-X122,0))&gt;0,(FV(IF(G123=0,'Mortgage 2 Info Calcs'!F$8,G123)/12,1,PMT(IF(G123=0,'Mortgage 2 Info Calcs'!F$8,G123)/12,('Mortgage 2 Info Calcs'!F$9*12)-C122,-X122,0),-X122,0)),0)</f>
        <v>78405.832023408453</v>
      </c>
      <c r="Y123">
        <f>IF(X123&lt;=0,0,(IPMT(IF(G123=0,'Mortgage 2 Info Calcs'!F$8,G123)/12,1,('Mortgage 2 Info Calcs'!F$9*12)-C122,-X122,0)))</f>
        <v>393.28424589499485</v>
      </c>
      <c r="Z123">
        <f>IF(C123&lt;('Mortgage 2 Info Calcs'!F$9*12),SUM(Y$12:Y123),0)</f>
        <v>50567.588989785603</v>
      </c>
      <c r="AA123">
        <v>112</v>
      </c>
      <c r="AB123">
        <f t="shared" si="11"/>
        <v>9.3333333333333339</v>
      </c>
    </row>
    <row r="124" spans="2:28" ht="11.7" customHeight="1" x14ac:dyDescent="0.25">
      <c r="B124">
        <f t="shared" si="9"/>
        <v>9.4166666666666661</v>
      </c>
      <c r="C124">
        <v>113</v>
      </c>
      <c r="D124" t="str">
        <f>IF(J892=1,F115+1,"")</f>
        <v/>
      </c>
      <c r="E124" t="str">
        <f t="shared" si="12"/>
        <v/>
      </c>
      <c r="F124" t="str">
        <f>VLOOKUP('Mortgage 2 Variables'!D$12,'Mortgage 2 Variables'!B$8:C$19,2)</f>
        <v>Mar</v>
      </c>
      <c r="G124">
        <f>IF(ISBLANK('Mortgage 2 Monthly Table'!G124),IF(OR(J124=Q124,ISTEXT(W123),ISTEXT('Mortgage 2 Info Calcs'!$K$4)),0,IF(('Mortgage 2 Info Calcs'!F$7*12)&gt;C123,G123,IF(C123='Mortgage 2 Info Calcs'!F$7*12,'Mortgage 2 Info Calcs'!F$8,G123))),'Mortgage 2 Monthly Table'!G124)</f>
        <v>0.06</v>
      </c>
      <c r="H124">
        <f>((PMT(G124/'Mortgage 2 Variables'!E$43,('Mortgage 2 Info Calcs'!F$9*'Mortgage 2 Variables'!E$43)-C123,-J124,0)))</f>
        <v>644.3014014855064</v>
      </c>
      <c r="I124">
        <f>IF(OR(ISERROR(((IPMT(G124/'Mortgage 2 Variables'!E$43,1,'Mortgage 2 Info Calcs'!F$9*'Mortgage 2 Variables'!E$43,-J124+Q124+'Mortgage 2 Info Calcs'!F$24,IF('Mortgage 2 Info Calcs'!F$5="Interest Only",-J124+Q124+'Mortgage 2 Info Calcs'!F$24,0))))),(((IPMT(G124/'Mortgage 2 Variables'!E$43,1,'Mortgage 2 Info Calcs'!F$9*'Mortgage 2 Variables'!E$43,-J$12,-J$12)))=0)),0,((IPMT(G124/'Mortgage 2 Variables'!E$43,1,'Mortgage 2 Info Calcs'!F$9*'Mortgage 2 Variables'!E$43,-J124+Q124+'Mortgage 2 Info Calcs'!F$24,IF('Mortgage 2 Info Calcs'!F$5="Interest Only",-J124+Q124+'Mortgage 2 Info Calcs'!F$24,0)))))</f>
        <v>392.0291601170423</v>
      </c>
      <c r="J124">
        <f>IF(W123&gt;0,IF(ISTEXT('Mortgage 2 Info Calcs'!K$4),"0",IF(ISTEXT(W123),W123,W123+(IF(ISTEXT(K124),0,K124)))),0)</f>
        <v>78405.832023408453</v>
      </c>
      <c r="K124">
        <f>IF(ISBLANK('Mortgage 2 Monthly Table'!L124),0,'Mortgage 2 Monthly Table'!L124)</f>
        <v>0</v>
      </c>
      <c r="L124">
        <f>IF(ISBLANK('Mortgage 2 Monthly Table'!N124),IF('Mortgage 2 Info Calcs'!F$13="Calculated",IF('Mortgage 2 Info Calcs'!F$22="Keep Same",IF('Mortgage 2 Info Calcs'!F$5="Interest Only",IF(OR(I124&gt;L123,J124=""),I124,IF(J124&lt;L123,IF(J124&lt;L123,J124+I124,IF(L123+M123&gt;J124,L123+I124,L123)),IF(L123+M123&gt;J124,L123+I124,L123))),IF(H124&gt;L123,H124,IF(J124&gt;L123,IF(L123+M123&gt;J124,L123+I124,L123),J124+S124))),IF('Mortgage 2 Info Calcs'!F$5="Interest Only",'Mortgage 2 Monthly calcs'!I124,'Mortgage 2 Monthly calcs'!H124)),'Mortgage 2 Monthly calcs'!L123),'Mortgage 2 Monthly Table'!N124)</f>
        <v>644.30140148550856</v>
      </c>
      <c r="M124">
        <f>IF(ISBLANK('Mortgage 2 Monthly Table'!P124),IF(N123&gt;J124,IF(J124&gt;L123,J124-L123,0),IF(OR(OR(W123&lt;0,ISTEXT(W123)),ISTEXT('Mortgage 2 Info Calcs'!$K$4)),"",'Mortgage 2 Info Calcs'!F$21)),'Mortgage 2 Monthly Table'!P124)</f>
        <v>0</v>
      </c>
      <c r="N124">
        <f t="shared" si="10"/>
        <v>644.30140148550856</v>
      </c>
      <c r="O124">
        <f>IF(OR(OR(W123&lt;0,ISTEXT(W123)),ISTEXT('Mortgage 2 Info Calcs'!$K$4)),"",(O123+M124))</f>
        <v>0</v>
      </c>
      <c r="P124">
        <f>IF(ISBLANK('Mortgage 2 Monthly Table'!T124),IF(ISTEXT(J124),0,IF(OR(W123&lt;Q123,AND(W123&lt;0,NOT(ISTEXT(W123))),ISTEXT('Mortgage 2 Info Calcs'!$K$4)),IF(-W123&gt;P123,-W123,W123-Q123),IF(J124="",0,'Mortgage 2 Info Calcs'!F$26))),'Mortgage 2 Monthly Table'!T124)</f>
        <v>0</v>
      </c>
      <c r="Q124">
        <f>IF(OR(OR(W123&lt;0,ISTEXT(W123)),ISTEXT('Mortgage 2 Info Calcs'!$K$4)),"",IF(O124&lt;0,Q123,(Q123+P124)))</f>
        <v>0</v>
      </c>
      <c r="R124">
        <f>IF(OR(ISERROR(L124-S124),ISTEXT('Mortgage 2 Info Calcs'!$K$4)),"",L124-S124+M124)</f>
        <v>252.27224136846627</v>
      </c>
      <c r="S124">
        <f>IF(OR(IF(ISERROR(ROUND((J124-Q124-'Mortgage 2 Info Calcs'!F$24)*(G124/12),2)),0,(J124-O124-Q124-'Mortgage 2 Info Calcs'!F$24)*(G124/12)),,,ISTEXT('Mortgage 2 Info Calcs'!K$4)),IF(((J124-Q124-'Mortgage 2 Info Calcs'!F$24)*(G124/12))&gt;0,((J124-Q124-'Mortgage 2 Info Calcs'!F$24)*(G124/12)),0),0)</f>
        <v>392.0291601170423</v>
      </c>
      <c r="T124">
        <f>IF(OR(ISERROR(SUM(R$12:R124)),(ISTEXT(T123)),(T123=(SUM(R$12:R124)))),"",SUM(R$12:R124))</f>
        <v>21846.440217959836</v>
      </c>
      <c r="U124">
        <f>SUM(S$12:S124)</f>
        <v>50959.618149902642</v>
      </c>
      <c r="V124">
        <f>IF(OR(J124=Q124,ISTEXT(W123),ISTEXT('Mortgage 2 Info Calcs'!$F$17)),"",IF(('Mortgage 2 Info Calcs'!F$18*12)&gt;C123+1,IF(C123='Mortgage 2 Info Calcs'!F$18*12,0,'Mortgage 2 Info Calcs'!F$19+W124*('Mortgage 2 Info Calcs'!F$17)),'Mortgage 2 Info Calcs'!F$189))</f>
        <v>0</v>
      </c>
      <c r="W124">
        <f>IF(OR(ISERROR(J124-R124-M124),IF(ISERROR((J124-R124-M124)=0),"True",(J124-R124-M124)=0),ISTEXT('Mortgage 2 Info Calcs'!$K$4)),"",IF((J124&gt;(L124+M124)),(FV((G124/'Mortgage 2 Variables'!E$43),1,(L124+M124),-J124+Q124+'Mortgage 2 Info Calcs'!F$24,0))+Q124+'Mortgage 2 Info Calcs'!F$24+IF(I124&gt;0,0,-I124),""))</f>
        <v>78153.559782039985</v>
      </c>
      <c r="X124">
        <f>IF((FV(IF(G124=0,'Mortgage 2 Info Calcs'!F$8,G124)/12,1,PMT(IF(G124=0,'Mortgage 2 Info Calcs'!F$8,G124)/12,('Mortgage 2 Info Calcs'!F$9*12)-C123,-X123,0),-X123,0))&gt;0,(FV(IF(G124=0,'Mortgage 2 Info Calcs'!F$8,G124)/12,1,PMT(IF(G124=0,'Mortgage 2 Info Calcs'!F$8,G124)/12,('Mortgage 2 Info Calcs'!F$9*12)-C123,-X123,0),-X123,0)),0)</f>
        <v>78153.559782039985</v>
      </c>
      <c r="Y124">
        <f>IF(X124&lt;=0,0,(IPMT(IF(G124=0,'Mortgage 2 Info Calcs'!F$8,G124)/12,1,('Mortgage 2 Info Calcs'!F$9*12)-C123,-X123,0)))</f>
        <v>392.0291601170423</v>
      </c>
      <c r="Z124">
        <f>IF(C124&lt;('Mortgage 2 Info Calcs'!F$9*12),SUM(Y$12:Y124),0)</f>
        <v>50959.618149902642</v>
      </c>
      <c r="AA124">
        <v>113</v>
      </c>
      <c r="AB124">
        <f t="shared" si="11"/>
        <v>9.4166666666666661</v>
      </c>
    </row>
    <row r="125" spans="2:28" ht="11.7" customHeight="1" x14ac:dyDescent="0.25">
      <c r="B125">
        <f t="shared" si="9"/>
        <v>9.5</v>
      </c>
      <c r="C125">
        <v>114</v>
      </c>
      <c r="D125" t="str">
        <f>IF(J893=1,F115+1,"")</f>
        <v/>
      </c>
      <c r="E125" t="str">
        <f t="shared" si="12"/>
        <v/>
      </c>
      <c r="F125" t="str">
        <f>VLOOKUP('Mortgage 2 Variables'!D$13,'Mortgage 2 Variables'!B$8:C$19,2)</f>
        <v>Apr</v>
      </c>
      <c r="G125">
        <f>IF(ISBLANK('Mortgage 2 Monthly Table'!G125),IF(OR(J125=Q125,ISTEXT(W124),ISTEXT('Mortgage 2 Info Calcs'!$K$4)),0,IF(('Mortgage 2 Info Calcs'!F$7*12)&gt;C124,G124,IF(C124='Mortgage 2 Info Calcs'!F$7*12,'Mortgage 2 Info Calcs'!F$8,G124))),'Mortgage 2 Monthly Table'!G125)</f>
        <v>0.06</v>
      </c>
      <c r="H125">
        <f>((PMT(G125/'Mortgage 2 Variables'!E$43,('Mortgage 2 Info Calcs'!F$9*'Mortgage 2 Variables'!E$43)-C124,-J125,0)))</f>
        <v>644.3014014855064</v>
      </c>
      <c r="I125">
        <f>IF(OR(ISERROR(((IPMT(G125/'Mortgage 2 Variables'!E$43,1,'Mortgage 2 Info Calcs'!F$9*'Mortgage 2 Variables'!E$43,-J125+Q125+'Mortgage 2 Info Calcs'!F$24,IF('Mortgage 2 Info Calcs'!F$5="Interest Only",-J125+Q125+'Mortgage 2 Info Calcs'!F$24,0))))),(((IPMT(G125/'Mortgage 2 Variables'!E$43,1,'Mortgage 2 Info Calcs'!F$9*'Mortgage 2 Variables'!E$43,-J$12,-J$12)))=0)),0,((IPMT(G125/'Mortgage 2 Variables'!E$43,1,'Mortgage 2 Info Calcs'!F$9*'Mortgage 2 Variables'!E$43,-J125+Q125+'Mortgage 2 Info Calcs'!F$24,IF('Mortgage 2 Info Calcs'!F$5="Interest Only",-J125+Q125+'Mortgage 2 Info Calcs'!F$24,0)))))</f>
        <v>390.76779891019993</v>
      </c>
      <c r="J125">
        <f>IF(W124&gt;0,IF(ISTEXT('Mortgage 2 Info Calcs'!K$4),"0",IF(ISTEXT(W124),W124,W124+(IF(ISTEXT(K125),0,K125)))),0)</f>
        <v>78153.559782039985</v>
      </c>
      <c r="K125">
        <f>IF(ISBLANK('Mortgage 2 Monthly Table'!L125),0,'Mortgage 2 Monthly Table'!L125)</f>
        <v>0</v>
      </c>
      <c r="L125">
        <f>IF(ISBLANK('Mortgage 2 Monthly Table'!N125),IF('Mortgage 2 Info Calcs'!F$13="Calculated",IF('Mortgage 2 Info Calcs'!F$22="Keep Same",IF('Mortgage 2 Info Calcs'!F$5="Interest Only",IF(OR(I125&gt;L124,J125=""),I125,IF(J125&lt;L124,IF(J125&lt;L124,J125+I125,IF(L124+M124&gt;J125,L124+I125,L124)),IF(L124+M124&gt;J125,L124+I125,L124))),IF(H125&gt;L124,H125,IF(J125&gt;L124,IF(L124+M124&gt;J125,L124+I125,L124),J125+S125))),IF('Mortgage 2 Info Calcs'!F$5="Interest Only",'Mortgage 2 Monthly calcs'!I125,'Mortgage 2 Monthly calcs'!H125)),'Mortgage 2 Monthly calcs'!L124),'Mortgage 2 Monthly Table'!N125)</f>
        <v>644.30140148550856</v>
      </c>
      <c r="M125">
        <f>IF(ISBLANK('Mortgage 2 Monthly Table'!P125),IF(N124&gt;J125,IF(J125&gt;L124,J125-L124,0),IF(OR(OR(W124&lt;0,ISTEXT(W124)),ISTEXT('Mortgage 2 Info Calcs'!$K$4)),"",'Mortgage 2 Info Calcs'!F$21)),'Mortgage 2 Monthly Table'!P125)</f>
        <v>0</v>
      </c>
      <c r="N125">
        <f t="shared" si="10"/>
        <v>644.30140148550856</v>
      </c>
      <c r="O125">
        <f>IF(OR(OR(W124&lt;0,ISTEXT(W124)),ISTEXT('Mortgage 2 Info Calcs'!$K$4)),"",(O124+M125))</f>
        <v>0</v>
      </c>
      <c r="P125">
        <f>IF(ISBLANK('Mortgage 2 Monthly Table'!T125),IF(ISTEXT(J125),0,IF(OR(W124&lt;Q124,AND(W124&lt;0,NOT(ISTEXT(W124))),ISTEXT('Mortgage 2 Info Calcs'!$K$4)),IF(-W124&gt;P124,-W124,W124-Q124),IF(J125="",0,'Mortgage 2 Info Calcs'!F$26))),'Mortgage 2 Monthly Table'!T125)</f>
        <v>0</v>
      </c>
      <c r="Q125">
        <f>IF(OR(OR(W124&lt;0,ISTEXT(W124)),ISTEXT('Mortgage 2 Info Calcs'!$K$4)),"",IF(O125&lt;0,Q124,(Q124+P125)))</f>
        <v>0</v>
      </c>
      <c r="R125">
        <f>IF(OR(ISERROR(L125-S125),ISTEXT('Mortgage 2 Info Calcs'!$K$4)),"",L125-S125+M125)</f>
        <v>253.53360257530863</v>
      </c>
      <c r="S125">
        <f>IF(OR(IF(ISERROR(ROUND((J125-Q125-'Mortgage 2 Info Calcs'!F$24)*(G125/12),2)),0,(J125-O125-Q125-'Mortgage 2 Info Calcs'!F$24)*(G125/12)),,,ISTEXT('Mortgage 2 Info Calcs'!K$4)),IF(((J125-Q125-'Mortgage 2 Info Calcs'!F$24)*(G125/12))&gt;0,((J125-Q125-'Mortgage 2 Info Calcs'!F$24)*(G125/12)),0),0)</f>
        <v>390.76779891019993</v>
      </c>
      <c r="T125">
        <f>IF(OR(ISERROR(SUM(R$12:R125)),(ISTEXT(T124)),(T124=(SUM(R$12:R125)))),"",SUM(R$12:R125))</f>
        <v>22099.973820535146</v>
      </c>
      <c r="U125">
        <f>SUM(S$12:S125)</f>
        <v>51350.385948812844</v>
      </c>
      <c r="V125">
        <f>IF(OR(J125=Q125,ISTEXT(W124),ISTEXT('Mortgage 2 Info Calcs'!$F$17)),"",IF(('Mortgage 2 Info Calcs'!F$18*12)&gt;C124+1,IF(C124='Mortgage 2 Info Calcs'!F$18*12,0,'Mortgage 2 Info Calcs'!F$19+W125*('Mortgage 2 Info Calcs'!F$17)),'Mortgage 2 Info Calcs'!F$189))</f>
        <v>0</v>
      </c>
      <c r="W125">
        <f>IF(OR(ISERROR(J125-R125-M125),IF(ISERROR((J125-R125-M125)=0),"True",(J125-R125-M125)=0),ISTEXT('Mortgage 2 Info Calcs'!$K$4)),"",IF((J125&gt;(L125+M125)),(FV((G125/'Mortgage 2 Variables'!E$43),1,(L125+M125),-J125+Q125+'Mortgage 2 Info Calcs'!F$24,0))+Q125+'Mortgage 2 Info Calcs'!F$24+IF(I125&gt;0,0,-I125),""))</f>
        <v>77900.026179464679</v>
      </c>
      <c r="X125">
        <f>IF((FV(IF(G125=0,'Mortgage 2 Info Calcs'!F$8,G125)/12,1,PMT(IF(G125=0,'Mortgage 2 Info Calcs'!F$8,G125)/12,('Mortgage 2 Info Calcs'!F$9*12)-C124,-X124,0),-X124,0))&gt;0,(FV(IF(G125=0,'Mortgage 2 Info Calcs'!F$8,G125)/12,1,PMT(IF(G125=0,'Mortgage 2 Info Calcs'!F$8,G125)/12,('Mortgage 2 Info Calcs'!F$9*12)-C124,-X124,0),-X124,0)),0)</f>
        <v>77900.026179464679</v>
      </c>
      <c r="Y125">
        <f>IF(X125&lt;=0,0,(IPMT(IF(G125=0,'Mortgage 2 Info Calcs'!F$8,G125)/12,1,('Mortgage 2 Info Calcs'!F$9*12)-C124,-X124,0)))</f>
        <v>390.76779891019993</v>
      </c>
      <c r="Z125">
        <f>IF(C125&lt;('Mortgage 2 Info Calcs'!F$9*12),SUM(Y$12:Y125),0)</f>
        <v>51350.385948812844</v>
      </c>
      <c r="AA125">
        <v>114</v>
      </c>
      <c r="AB125">
        <f t="shared" si="11"/>
        <v>9.5</v>
      </c>
    </row>
    <row r="126" spans="2:28" ht="11.7" customHeight="1" x14ac:dyDescent="0.25">
      <c r="B126">
        <f t="shared" si="9"/>
        <v>9.5833333333333339</v>
      </c>
      <c r="C126">
        <v>115</v>
      </c>
      <c r="D126" t="str">
        <f>IF(J894=1,F115+1,"")</f>
        <v/>
      </c>
      <c r="E126" t="str">
        <f t="shared" si="12"/>
        <v/>
      </c>
      <c r="F126" t="str">
        <f>VLOOKUP('Mortgage 2 Variables'!D$14,'Mortgage 2 Variables'!B$8:C$19,2)</f>
        <v>May</v>
      </c>
      <c r="G126">
        <f>IF(ISBLANK('Mortgage 2 Monthly Table'!G126),IF(OR(J126=Q126,ISTEXT(W125),ISTEXT('Mortgage 2 Info Calcs'!$K$4)),0,IF(('Mortgage 2 Info Calcs'!F$7*12)&gt;C125,G125,IF(C125='Mortgage 2 Info Calcs'!F$7*12,'Mortgage 2 Info Calcs'!F$8,G125))),'Mortgage 2 Monthly Table'!G126)</f>
        <v>0.06</v>
      </c>
      <c r="H126">
        <f>((PMT(G126/'Mortgage 2 Variables'!E$43,('Mortgage 2 Info Calcs'!F$9*'Mortgage 2 Variables'!E$43)-C125,-J126,0)))</f>
        <v>644.30140148550652</v>
      </c>
      <c r="I126">
        <f>IF(OR(ISERROR(((IPMT(G126/'Mortgage 2 Variables'!E$43,1,'Mortgage 2 Info Calcs'!F$9*'Mortgage 2 Variables'!E$43,-J126+Q126+'Mortgage 2 Info Calcs'!F$24,IF('Mortgage 2 Info Calcs'!F$5="Interest Only",-J126+Q126+'Mortgage 2 Info Calcs'!F$24,0))))),(((IPMT(G126/'Mortgage 2 Variables'!E$43,1,'Mortgage 2 Info Calcs'!F$9*'Mortgage 2 Variables'!E$43,-J$12,-J$12)))=0)),0,((IPMT(G126/'Mortgage 2 Variables'!E$43,1,'Mortgage 2 Info Calcs'!F$9*'Mortgage 2 Variables'!E$43,-J126+Q126+'Mortgage 2 Info Calcs'!F$24,IF('Mortgage 2 Info Calcs'!F$5="Interest Only",-J126+Q126+'Mortgage 2 Info Calcs'!F$24,0)))))</f>
        <v>389.5001308973234</v>
      </c>
      <c r="J126">
        <f>IF(W125&gt;0,IF(ISTEXT('Mortgage 2 Info Calcs'!K$4),"0",IF(ISTEXT(W125),W125,W125+(IF(ISTEXT(K126),0,K126)))),0)</f>
        <v>77900.026179464679</v>
      </c>
      <c r="K126">
        <f>IF(ISBLANK('Mortgage 2 Monthly Table'!L126),0,'Mortgage 2 Monthly Table'!L126)</f>
        <v>0</v>
      </c>
      <c r="L126">
        <f>IF(ISBLANK('Mortgage 2 Monthly Table'!N126),IF('Mortgage 2 Info Calcs'!F$13="Calculated",IF('Mortgage 2 Info Calcs'!F$22="Keep Same",IF('Mortgage 2 Info Calcs'!F$5="Interest Only",IF(OR(I126&gt;L125,J126=""),I126,IF(J126&lt;L125,IF(J126&lt;L125,J126+I126,IF(L125+M125&gt;J126,L125+I126,L125)),IF(L125+M125&gt;J126,L125+I126,L125))),IF(H126&gt;L125,H126,IF(J126&gt;L125,IF(L125+M125&gt;J126,L125+I126,L125),J126+S126))),IF('Mortgage 2 Info Calcs'!F$5="Interest Only",'Mortgage 2 Monthly calcs'!I126,'Mortgage 2 Monthly calcs'!H126)),'Mortgage 2 Monthly calcs'!L125),'Mortgage 2 Monthly Table'!N126)</f>
        <v>644.30140148550856</v>
      </c>
      <c r="M126">
        <f>IF(ISBLANK('Mortgage 2 Monthly Table'!P126),IF(N125&gt;J126,IF(J126&gt;L125,J126-L125,0),IF(OR(OR(W125&lt;0,ISTEXT(W125)),ISTEXT('Mortgage 2 Info Calcs'!$K$4)),"",'Mortgage 2 Info Calcs'!F$21)),'Mortgage 2 Monthly Table'!P126)</f>
        <v>0</v>
      </c>
      <c r="N126">
        <f t="shared" si="10"/>
        <v>644.30140148550856</v>
      </c>
      <c r="O126">
        <f>IF(OR(OR(W125&lt;0,ISTEXT(W125)),ISTEXT('Mortgage 2 Info Calcs'!$K$4)),"",(O125+M126))</f>
        <v>0</v>
      </c>
      <c r="P126">
        <f>IF(ISBLANK('Mortgage 2 Monthly Table'!T126),IF(ISTEXT(J126),0,IF(OR(W125&lt;Q125,AND(W125&lt;0,NOT(ISTEXT(W125))),ISTEXT('Mortgage 2 Info Calcs'!$K$4)),IF(-W125&gt;P125,-W125,W125-Q125),IF(J126="",0,'Mortgage 2 Info Calcs'!F$26))),'Mortgage 2 Monthly Table'!T126)</f>
        <v>0</v>
      </c>
      <c r="Q126">
        <f>IF(OR(OR(W125&lt;0,ISTEXT(W125)),ISTEXT('Mortgage 2 Info Calcs'!$K$4)),"",IF(O126&lt;0,Q125,(Q125+P126)))</f>
        <v>0</v>
      </c>
      <c r="R126">
        <f>IF(OR(ISERROR(L126-S126),ISTEXT('Mortgage 2 Info Calcs'!$K$4)),"",L126-S126+M126)</f>
        <v>254.80127058818516</v>
      </c>
      <c r="S126">
        <f>IF(OR(IF(ISERROR(ROUND((J126-Q126-'Mortgage 2 Info Calcs'!F$24)*(G126/12),2)),0,(J126-O126-Q126-'Mortgage 2 Info Calcs'!F$24)*(G126/12)),,,ISTEXT('Mortgage 2 Info Calcs'!K$4)),IF(((J126-Q126-'Mortgage 2 Info Calcs'!F$24)*(G126/12))&gt;0,((J126-Q126-'Mortgage 2 Info Calcs'!F$24)*(G126/12)),0),0)</f>
        <v>389.5001308973234</v>
      </c>
      <c r="T126">
        <f>IF(OR(ISERROR(SUM(R$12:R126)),(ISTEXT(T125)),(T125=(SUM(R$12:R126)))),"",SUM(R$12:R126))</f>
        <v>22354.775091123331</v>
      </c>
      <c r="U126">
        <f>SUM(S$12:S126)</f>
        <v>51739.886079710166</v>
      </c>
      <c r="V126">
        <f>IF(OR(J126=Q126,ISTEXT(W125),ISTEXT('Mortgage 2 Info Calcs'!$F$17)),"",IF(('Mortgage 2 Info Calcs'!F$18*12)&gt;C125+1,IF(C125='Mortgage 2 Info Calcs'!F$18*12,0,'Mortgage 2 Info Calcs'!F$19+W126*('Mortgage 2 Info Calcs'!F$17)),'Mortgage 2 Info Calcs'!F$189))</f>
        <v>0</v>
      </c>
      <c r="W126">
        <f>IF(OR(ISERROR(J126-R126-M126),IF(ISERROR((J126-R126-M126)=0),"True",(J126-R126-M126)=0),ISTEXT('Mortgage 2 Info Calcs'!$K$4)),"",IF((J126&gt;(L126+M126)),(FV((G126/'Mortgage 2 Variables'!E$43),1,(L126+M126),-J126+Q126+'Mortgage 2 Info Calcs'!F$24,0))+Q126+'Mortgage 2 Info Calcs'!F$24+IF(I126&gt;0,0,-I126),""))</f>
        <v>77645.224908876495</v>
      </c>
      <c r="X126">
        <f>IF((FV(IF(G126=0,'Mortgage 2 Info Calcs'!F$8,G126)/12,1,PMT(IF(G126=0,'Mortgage 2 Info Calcs'!F$8,G126)/12,('Mortgage 2 Info Calcs'!F$9*12)-C125,-X125,0),-X125,0))&gt;0,(FV(IF(G126=0,'Mortgage 2 Info Calcs'!F$8,G126)/12,1,PMT(IF(G126=0,'Mortgage 2 Info Calcs'!F$8,G126)/12,('Mortgage 2 Info Calcs'!F$9*12)-C125,-X125,0),-X125,0)),0)</f>
        <v>77645.224908876495</v>
      </c>
      <c r="Y126">
        <f>IF(X126&lt;=0,0,(IPMT(IF(G126=0,'Mortgage 2 Info Calcs'!F$8,G126)/12,1,('Mortgage 2 Info Calcs'!F$9*12)-C125,-X125,0)))</f>
        <v>389.5001308973234</v>
      </c>
      <c r="Z126">
        <f>IF(C126&lt;('Mortgage 2 Info Calcs'!F$9*12),SUM(Y$12:Y126),0)</f>
        <v>51739.886079710166</v>
      </c>
      <c r="AA126">
        <v>115</v>
      </c>
      <c r="AB126">
        <f t="shared" si="11"/>
        <v>9.5833333333333339</v>
      </c>
    </row>
    <row r="127" spans="2:28" ht="11.7" customHeight="1" x14ac:dyDescent="0.25">
      <c r="B127">
        <f t="shared" si="9"/>
        <v>9.6666666666666661</v>
      </c>
      <c r="C127">
        <v>116</v>
      </c>
      <c r="D127" t="str">
        <f>IF(J895=1,F115+1,"")</f>
        <v/>
      </c>
      <c r="E127" t="str">
        <f t="shared" si="12"/>
        <v/>
      </c>
      <c r="F127" t="str">
        <f>VLOOKUP('Mortgage 2 Variables'!D$15,'Mortgage 2 Variables'!B$8:C$19,2)</f>
        <v>Jun</v>
      </c>
      <c r="G127">
        <f>IF(ISBLANK('Mortgage 2 Monthly Table'!G127),IF(OR(J127=Q127,ISTEXT(W126),ISTEXT('Mortgage 2 Info Calcs'!$K$4)),0,IF(('Mortgage 2 Info Calcs'!F$7*12)&gt;C126,G126,IF(C126='Mortgage 2 Info Calcs'!F$7*12,'Mortgage 2 Info Calcs'!F$8,G126))),'Mortgage 2 Monthly Table'!G127)</f>
        <v>0.06</v>
      </c>
      <c r="H127">
        <f>((PMT(G127/'Mortgage 2 Variables'!E$43,('Mortgage 2 Info Calcs'!F$9*'Mortgage 2 Variables'!E$43)-C126,-J127,0)))</f>
        <v>644.3014014855064</v>
      </c>
      <c r="I127">
        <f>IF(OR(ISERROR(((IPMT(G127/'Mortgage 2 Variables'!E$43,1,'Mortgage 2 Info Calcs'!F$9*'Mortgage 2 Variables'!E$43,-J127+Q127+'Mortgage 2 Info Calcs'!F$24,IF('Mortgage 2 Info Calcs'!F$5="Interest Only",-J127+Q127+'Mortgage 2 Info Calcs'!F$24,0))))),(((IPMT(G127/'Mortgage 2 Variables'!E$43,1,'Mortgage 2 Info Calcs'!F$9*'Mortgage 2 Variables'!E$43,-J$12,-J$12)))=0)),0,((IPMT(G127/'Mortgage 2 Variables'!E$43,1,'Mortgage 2 Info Calcs'!F$9*'Mortgage 2 Variables'!E$43,-J127+Q127+'Mortgage 2 Info Calcs'!F$24,IF('Mortgage 2 Info Calcs'!F$5="Interest Only",-J127+Q127+'Mortgage 2 Info Calcs'!F$24,0)))))</f>
        <v>388.22612454438246</v>
      </c>
      <c r="J127">
        <f>IF(W126&gt;0,IF(ISTEXT('Mortgage 2 Info Calcs'!K$4),"0",IF(ISTEXT(W126),W126,W126+(IF(ISTEXT(K127),0,K127)))),0)</f>
        <v>77645.224908876495</v>
      </c>
      <c r="K127">
        <f>IF(ISBLANK('Mortgage 2 Monthly Table'!L127),0,'Mortgage 2 Monthly Table'!L127)</f>
        <v>0</v>
      </c>
      <c r="L127">
        <f>IF(ISBLANK('Mortgage 2 Monthly Table'!N127),IF('Mortgage 2 Info Calcs'!F$13="Calculated",IF('Mortgage 2 Info Calcs'!F$22="Keep Same",IF('Mortgage 2 Info Calcs'!F$5="Interest Only",IF(OR(I127&gt;L126,J127=""),I127,IF(J127&lt;L126,IF(J127&lt;L126,J127+I127,IF(L126+M126&gt;J127,L126+I127,L126)),IF(L126+M126&gt;J127,L126+I127,L126))),IF(H127&gt;L126,H127,IF(J127&gt;L126,IF(L126+M126&gt;J127,L126+I127,L126),J127+S127))),IF('Mortgage 2 Info Calcs'!F$5="Interest Only",'Mortgage 2 Monthly calcs'!I127,'Mortgage 2 Monthly calcs'!H127)),'Mortgage 2 Monthly calcs'!L126),'Mortgage 2 Monthly Table'!N127)</f>
        <v>644.30140148550856</v>
      </c>
      <c r="M127">
        <f>IF(ISBLANK('Mortgage 2 Monthly Table'!P127),IF(N126&gt;J127,IF(J127&gt;L126,J127-L126,0),IF(OR(OR(W126&lt;0,ISTEXT(W126)),ISTEXT('Mortgage 2 Info Calcs'!$K$4)),"",'Mortgage 2 Info Calcs'!F$21)),'Mortgage 2 Monthly Table'!P127)</f>
        <v>0</v>
      </c>
      <c r="N127">
        <f t="shared" si="10"/>
        <v>644.30140148550856</v>
      </c>
      <c r="O127">
        <f>IF(OR(OR(W126&lt;0,ISTEXT(W126)),ISTEXT('Mortgage 2 Info Calcs'!$K$4)),"",(O126+M127))</f>
        <v>0</v>
      </c>
      <c r="P127">
        <f>IF(ISBLANK('Mortgage 2 Monthly Table'!T127),IF(ISTEXT(J127),0,IF(OR(W126&lt;Q126,AND(W126&lt;0,NOT(ISTEXT(W126))),ISTEXT('Mortgage 2 Info Calcs'!$K$4)),IF(-W126&gt;P126,-W126,W126-Q126),IF(J127="",0,'Mortgage 2 Info Calcs'!F$26))),'Mortgage 2 Monthly Table'!T127)</f>
        <v>0</v>
      </c>
      <c r="Q127">
        <f>IF(OR(OR(W126&lt;0,ISTEXT(W126)),ISTEXT('Mortgage 2 Info Calcs'!$K$4)),"",IF(O127&lt;0,Q126,(Q126+P127)))</f>
        <v>0</v>
      </c>
      <c r="R127">
        <f>IF(OR(ISERROR(L127-S127),ISTEXT('Mortgage 2 Info Calcs'!$K$4)),"",L127-S127+M127)</f>
        <v>256.07527694112611</v>
      </c>
      <c r="S127">
        <f>IF(OR(IF(ISERROR(ROUND((J127-Q127-'Mortgage 2 Info Calcs'!F$24)*(G127/12),2)),0,(J127-O127-Q127-'Mortgage 2 Info Calcs'!F$24)*(G127/12)),,,ISTEXT('Mortgage 2 Info Calcs'!K$4)),IF(((J127-Q127-'Mortgage 2 Info Calcs'!F$24)*(G127/12))&gt;0,((J127-Q127-'Mortgage 2 Info Calcs'!F$24)*(G127/12)),0),0)</f>
        <v>388.22612454438246</v>
      </c>
      <c r="T127">
        <f>IF(OR(ISERROR(SUM(R$12:R127)),(ISTEXT(T126)),(T126=(SUM(R$12:R127)))),"",SUM(R$12:R127))</f>
        <v>22610.850368064457</v>
      </c>
      <c r="U127">
        <f>SUM(S$12:S127)</f>
        <v>52128.112204254547</v>
      </c>
      <c r="V127">
        <f>IF(OR(J127=Q127,ISTEXT(W126),ISTEXT('Mortgage 2 Info Calcs'!$F$17)),"",IF(('Mortgage 2 Info Calcs'!F$18*12)&gt;C126+1,IF(C126='Mortgage 2 Info Calcs'!F$18*12,0,'Mortgage 2 Info Calcs'!F$19+W127*('Mortgage 2 Info Calcs'!F$17)),'Mortgage 2 Info Calcs'!F$189))</f>
        <v>0</v>
      </c>
      <c r="W127">
        <f>IF(OR(ISERROR(J127-R127-M127),IF(ISERROR((J127-R127-M127)=0),"True",(J127-R127-M127)=0),ISTEXT('Mortgage 2 Info Calcs'!$K$4)),"",IF((J127&gt;(L127+M127)),(FV((G127/'Mortgage 2 Variables'!E$43),1,(L127+M127),-J127+Q127+'Mortgage 2 Info Calcs'!F$24,0))+Q127+'Mortgage 2 Info Calcs'!F$24+IF(I127&gt;0,0,-I127),""))</f>
        <v>77389.149631935376</v>
      </c>
      <c r="X127">
        <f>IF((FV(IF(G127=0,'Mortgage 2 Info Calcs'!F$8,G127)/12,1,PMT(IF(G127=0,'Mortgage 2 Info Calcs'!F$8,G127)/12,('Mortgage 2 Info Calcs'!F$9*12)-C126,-X126,0),-X126,0))&gt;0,(FV(IF(G127=0,'Mortgage 2 Info Calcs'!F$8,G127)/12,1,PMT(IF(G127=0,'Mortgage 2 Info Calcs'!F$8,G127)/12,('Mortgage 2 Info Calcs'!F$9*12)-C126,-X126,0),-X126,0)),0)</f>
        <v>77389.149631935376</v>
      </c>
      <c r="Y127">
        <f>IF(X127&lt;=0,0,(IPMT(IF(G127=0,'Mortgage 2 Info Calcs'!F$8,G127)/12,1,('Mortgage 2 Info Calcs'!F$9*12)-C126,-X126,0)))</f>
        <v>388.22612454438246</v>
      </c>
      <c r="Z127">
        <f>IF(C127&lt;('Mortgage 2 Info Calcs'!F$9*12),SUM(Y$12:Y127),0)</f>
        <v>52128.112204254547</v>
      </c>
      <c r="AA127">
        <v>116</v>
      </c>
      <c r="AB127">
        <f t="shared" si="11"/>
        <v>9.6666666666666661</v>
      </c>
    </row>
    <row r="128" spans="2:28" ht="11.7" customHeight="1" x14ac:dyDescent="0.25">
      <c r="B128">
        <f t="shared" si="9"/>
        <v>9.75</v>
      </c>
      <c r="C128">
        <v>117</v>
      </c>
      <c r="D128" t="str">
        <f>IF(J896=1,F115+1,"")</f>
        <v/>
      </c>
      <c r="E128" t="str">
        <f t="shared" si="12"/>
        <v/>
      </c>
      <c r="F128" t="str">
        <f>VLOOKUP('Mortgage 2 Variables'!D$16,'Mortgage 2 Variables'!B$8:C$19,2)</f>
        <v>Jul</v>
      </c>
      <c r="G128">
        <f>IF(ISBLANK('Mortgage 2 Monthly Table'!G128),IF(OR(J128=Q128,ISTEXT(W127),ISTEXT('Mortgage 2 Info Calcs'!$K$4)),0,IF(('Mortgage 2 Info Calcs'!F$7*12)&gt;C127,G127,IF(C127='Mortgage 2 Info Calcs'!F$7*12,'Mortgage 2 Info Calcs'!F$8,G127))),'Mortgage 2 Monthly Table'!G128)</f>
        <v>0.06</v>
      </c>
      <c r="H128">
        <f>((PMT(G128/'Mortgage 2 Variables'!E$43,('Mortgage 2 Info Calcs'!F$9*'Mortgage 2 Variables'!E$43)-C127,-J128,0)))</f>
        <v>644.3014014855064</v>
      </c>
      <c r="I128">
        <f>IF(OR(ISERROR(((IPMT(G128/'Mortgage 2 Variables'!E$43,1,'Mortgage 2 Info Calcs'!F$9*'Mortgage 2 Variables'!E$43,-J128+Q128+'Mortgage 2 Info Calcs'!F$24,IF('Mortgage 2 Info Calcs'!F$5="Interest Only",-J128+Q128+'Mortgage 2 Info Calcs'!F$24,0))))),(((IPMT(G128/'Mortgage 2 Variables'!E$43,1,'Mortgage 2 Info Calcs'!F$9*'Mortgage 2 Variables'!E$43,-J$12,-J$12)))=0)),0,((IPMT(G128/'Mortgage 2 Variables'!E$43,1,'Mortgage 2 Info Calcs'!F$9*'Mortgage 2 Variables'!E$43,-J128+Q128+'Mortgage 2 Info Calcs'!F$24,IF('Mortgage 2 Info Calcs'!F$5="Interest Only",-J128+Q128+'Mortgage 2 Info Calcs'!F$24,0)))))</f>
        <v>386.9457481596769</v>
      </c>
      <c r="J128">
        <f>IF(W127&gt;0,IF(ISTEXT('Mortgage 2 Info Calcs'!K$4),"0",IF(ISTEXT(W127),W127,W127+(IF(ISTEXT(K128),0,K128)))),0)</f>
        <v>77389.149631935376</v>
      </c>
      <c r="K128">
        <f>IF(ISBLANK('Mortgage 2 Monthly Table'!L128),0,'Mortgage 2 Monthly Table'!L128)</f>
        <v>0</v>
      </c>
      <c r="L128">
        <f>IF(ISBLANK('Mortgage 2 Monthly Table'!N128),IF('Mortgage 2 Info Calcs'!F$13="Calculated",IF('Mortgage 2 Info Calcs'!F$22="Keep Same",IF('Mortgage 2 Info Calcs'!F$5="Interest Only",IF(OR(I128&gt;L127,J128=""),I128,IF(J128&lt;L127,IF(J128&lt;L127,J128+I128,IF(L127+M127&gt;J128,L127+I128,L127)),IF(L127+M127&gt;J128,L127+I128,L127))),IF(H128&gt;L127,H128,IF(J128&gt;L127,IF(L127+M127&gt;J128,L127+I128,L127),J128+S128))),IF('Mortgage 2 Info Calcs'!F$5="Interest Only",'Mortgage 2 Monthly calcs'!I128,'Mortgage 2 Monthly calcs'!H128)),'Mortgage 2 Monthly calcs'!L127),'Mortgage 2 Monthly Table'!N128)</f>
        <v>644.30140148550856</v>
      </c>
      <c r="M128">
        <f>IF(ISBLANK('Mortgage 2 Monthly Table'!P128),IF(N127&gt;J128,IF(J128&gt;L127,J128-L127,0),IF(OR(OR(W127&lt;0,ISTEXT(W127)),ISTEXT('Mortgage 2 Info Calcs'!$K$4)),"",'Mortgage 2 Info Calcs'!F$21)),'Mortgage 2 Monthly Table'!P128)</f>
        <v>0</v>
      </c>
      <c r="N128">
        <f t="shared" si="10"/>
        <v>644.30140148550856</v>
      </c>
      <c r="O128">
        <f>IF(OR(OR(W127&lt;0,ISTEXT(W127)),ISTEXT('Mortgage 2 Info Calcs'!$K$4)),"",(O127+M128))</f>
        <v>0</v>
      </c>
      <c r="P128">
        <f>IF(ISBLANK('Mortgage 2 Monthly Table'!T128),IF(ISTEXT(J128),0,IF(OR(W127&lt;Q127,AND(W127&lt;0,NOT(ISTEXT(W127))),ISTEXT('Mortgage 2 Info Calcs'!$K$4)),IF(-W127&gt;P127,-W127,W127-Q127),IF(J128="",0,'Mortgage 2 Info Calcs'!F$26))),'Mortgage 2 Monthly Table'!T128)</f>
        <v>0</v>
      </c>
      <c r="Q128">
        <f>IF(OR(OR(W127&lt;0,ISTEXT(W127)),ISTEXT('Mortgage 2 Info Calcs'!$K$4)),"",IF(O128&lt;0,Q127,(Q127+P128)))</f>
        <v>0</v>
      </c>
      <c r="R128">
        <f>IF(OR(ISERROR(L128-S128),ISTEXT('Mortgage 2 Info Calcs'!$K$4)),"",L128-S128+M128)</f>
        <v>257.35565332583167</v>
      </c>
      <c r="S128">
        <f>IF(OR(IF(ISERROR(ROUND((J128-Q128-'Mortgage 2 Info Calcs'!F$24)*(G128/12),2)),0,(J128-O128-Q128-'Mortgage 2 Info Calcs'!F$24)*(G128/12)),,,ISTEXT('Mortgage 2 Info Calcs'!K$4)),IF(((J128-Q128-'Mortgage 2 Info Calcs'!F$24)*(G128/12))&gt;0,((J128-Q128-'Mortgage 2 Info Calcs'!F$24)*(G128/12)),0),0)</f>
        <v>386.9457481596769</v>
      </c>
      <c r="T128">
        <f>IF(OR(ISERROR(SUM(R$12:R128)),(ISTEXT(T127)),(T127=(SUM(R$12:R128)))),"",SUM(R$12:R128))</f>
        <v>22868.206021390288</v>
      </c>
      <c r="U128">
        <f>SUM(S$12:S128)</f>
        <v>52515.057952414223</v>
      </c>
      <c r="V128">
        <f>IF(OR(J128=Q128,ISTEXT(W127),ISTEXT('Mortgage 2 Info Calcs'!$F$17)),"",IF(('Mortgage 2 Info Calcs'!F$18*12)&gt;C127+1,IF(C127='Mortgage 2 Info Calcs'!F$18*12,0,'Mortgage 2 Info Calcs'!F$19+W128*('Mortgage 2 Info Calcs'!F$17)),'Mortgage 2 Info Calcs'!F$189))</f>
        <v>0</v>
      </c>
      <c r="W128">
        <f>IF(OR(ISERROR(J128-R128-M128),IF(ISERROR((J128-R128-M128)=0),"True",(J128-R128-M128)=0),ISTEXT('Mortgage 2 Info Calcs'!$K$4)),"",IF((J128&gt;(L128+M128)),(FV((G128/'Mortgage 2 Variables'!E$43),1,(L128+M128),-J128+Q128+'Mortgage 2 Info Calcs'!F$24,0))+Q128+'Mortgage 2 Info Calcs'!F$24+IF(I128&gt;0,0,-I128),""))</f>
        <v>77131.793978609538</v>
      </c>
      <c r="X128">
        <f>IF((FV(IF(G128=0,'Mortgage 2 Info Calcs'!F$8,G128)/12,1,PMT(IF(G128=0,'Mortgage 2 Info Calcs'!F$8,G128)/12,('Mortgage 2 Info Calcs'!F$9*12)-C127,-X127,0),-X127,0))&gt;0,(FV(IF(G128=0,'Mortgage 2 Info Calcs'!F$8,G128)/12,1,PMT(IF(G128=0,'Mortgage 2 Info Calcs'!F$8,G128)/12,('Mortgage 2 Info Calcs'!F$9*12)-C127,-X127,0),-X127,0)),0)</f>
        <v>77131.793978609538</v>
      </c>
      <c r="Y128">
        <f>IF(X128&lt;=0,0,(IPMT(IF(G128=0,'Mortgage 2 Info Calcs'!F$8,G128)/12,1,('Mortgage 2 Info Calcs'!F$9*12)-C127,-X127,0)))</f>
        <v>386.9457481596769</v>
      </c>
      <c r="Z128">
        <f>IF(C128&lt;('Mortgage 2 Info Calcs'!F$9*12),SUM(Y$12:Y128),0)</f>
        <v>52515.057952414223</v>
      </c>
      <c r="AA128">
        <v>117</v>
      </c>
      <c r="AB128">
        <f t="shared" si="11"/>
        <v>9.75</v>
      </c>
    </row>
    <row r="129" spans="2:28" ht="11.7" customHeight="1" x14ac:dyDescent="0.25">
      <c r="B129">
        <f t="shared" si="9"/>
        <v>9.8333333333333339</v>
      </c>
      <c r="C129">
        <v>118</v>
      </c>
      <c r="D129" t="str">
        <f>IF(J897=1,F115+1,"")</f>
        <v/>
      </c>
      <c r="E129" t="str">
        <f t="shared" si="12"/>
        <v/>
      </c>
      <c r="F129" t="str">
        <f>VLOOKUP('Mortgage 2 Variables'!D$17,'Mortgage 2 Variables'!B$8:C$19,2)</f>
        <v>Aug</v>
      </c>
      <c r="G129">
        <f>IF(ISBLANK('Mortgage 2 Monthly Table'!G129),IF(OR(J129=Q129,ISTEXT(W128),ISTEXT('Mortgage 2 Info Calcs'!$K$4)),0,IF(('Mortgage 2 Info Calcs'!F$7*12)&gt;C128,G128,IF(C128='Mortgage 2 Info Calcs'!F$7*12,'Mortgage 2 Info Calcs'!F$8,G128))),'Mortgage 2 Monthly Table'!G129)</f>
        <v>0.06</v>
      </c>
      <c r="H129">
        <f>((PMT(G129/'Mortgage 2 Variables'!E$43,('Mortgage 2 Info Calcs'!F$9*'Mortgage 2 Variables'!E$43)-C128,-J129,0)))</f>
        <v>644.3014014855064</v>
      </c>
      <c r="I129">
        <f>IF(OR(ISERROR(((IPMT(G129/'Mortgage 2 Variables'!E$43,1,'Mortgage 2 Info Calcs'!F$9*'Mortgage 2 Variables'!E$43,-J129+Q129+'Mortgage 2 Info Calcs'!F$24,IF('Mortgage 2 Info Calcs'!F$5="Interest Only",-J129+Q129+'Mortgage 2 Info Calcs'!F$24,0))))),(((IPMT(G129/'Mortgage 2 Variables'!E$43,1,'Mortgage 2 Info Calcs'!F$9*'Mortgage 2 Variables'!E$43,-J$12,-J$12)))=0)),0,((IPMT(G129/'Mortgage 2 Variables'!E$43,1,'Mortgage 2 Info Calcs'!F$9*'Mortgage 2 Variables'!E$43,-J129+Q129+'Mortgage 2 Info Calcs'!F$24,IF('Mortgage 2 Info Calcs'!F$5="Interest Only",-J129+Q129+'Mortgage 2 Info Calcs'!F$24,0)))))</f>
        <v>385.6589698930477</v>
      </c>
      <c r="J129">
        <f>IF(W128&gt;0,IF(ISTEXT('Mortgage 2 Info Calcs'!K$4),"0",IF(ISTEXT(W128),W128,W128+(IF(ISTEXT(K129),0,K129)))),0)</f>
        <v>77131.793978609538</v>
      </c>
      <c r="K129">
        <f>IF(ISBLANK('Mortgage 2 Monthly Table'!L129),0,'Mortgage 2 Monthly Table'!L129)</f>
        <v>0</v>
      </c>
      <c r="L129">
        <f>IF(ISBLANK('Mortgage 2 Monthly Table'!N129),IF('Mortgage 2 Info Calcs'!F$13="Calculated",IF('Mortgage 2 Info Calcs'!F$22="Keep Same",IF('Mortgage 2 Info Calcs'!F$5="Interest Only",IF(OR(I129&gt;L128,J129=""),I129,IF(J129&lt;L128,IF(J129&lt;L128,J129+I129,IF(L128+M128&gt;J129,L128+I129,L128)),IF(L128+M128&gt;J129,L128+I129,L128))),IF(H129&gt;L128,H129,IF(J129&gt;L128,IF(L128+M128&gt;J129,L128+I129,L128),J129+S129))),IF('Mortgage 2 Info Calcs'!F$5="Interest Only",'Mortgage 2 Monthly calcs'!I129,'Mortgage 2 Monthly calcs'!H129)),'Mortgage 2 Monthly calcs'!L128),'Mortgage 2 Monthly Table'!N129)</f>
        <v>644.30140148550856</v>
      </c>
      <c r="M129">
        <f>IF(ISBLANK('Mortgage 2 Monthly Table'!P129),IF(N128&gt;J129,IF(J129&gt;L128,J129-L128,0),IF(OR(OR(W128&lt;0,ISTEXT(W128)),ISTEXT('Mortgage 2 Info Calcs'!$K$4)),"",'Mortgage 2 Info Calcs'!F$21)),'Mortgage 2 Monthly Table'!P129)</f>
        <v>0</v>
      </c>
      <c r="N129">
        <f t="shared" si="10"/>
        <v>644.30140148550856</v>
      </c>
      <c r="O129">
        <f>IF(OR(OR(W128&lt;0,ISTEXT(W128)),ISTEXT('Mortgage 2 Info Calcs'!$K$4)),"",(O128+M129))</f>
        <v>0</v>
      </c>
      <c r="P129">
        <f>IF(ISBLANK('Mortgage 2 Monthly Table'!T129),IF(ISTEXT(J129),0,IF(OR(W128&lt;Q128,AND(W128&lt;0,NOT(ISTEXT(W128))),ISTEXT('Mortgage 2 Info Calcs'!$K$4)),IF(-W128&gt;P128,-W128,W128-Q128),IF(J129="",0,'Mortgage 2 Info Calcs'!F$26))),'Mortgage 2 Monthly Table'!T129)</f>
        <v>0</v>
      </c>
      <c r="Q129">
        <f>IF(OR(OR(W128&lt;0,ISTEXT(W128)),ISTEXT('Mortgage 2 Info Calcs'!$K$4)),"",IF(O129&lt;0,Q128,(Q128+P129)))</f>
        <v>0</v>
      </c>
      <c r="R129">
        <f>IF(OR(ISERROR(L129-S129),ISTEXT('Mortgage 2 Info Calcs'!$K$4)),"",L129-S129+M129)</f>
        <v>258.64243159246087</v>
      </c>
      <c r="S129">
        <f>IF(OR(IF(ISERROR(ROUND((J129-Q129-'Mortgage 2 Info Calcs'!F$24)*(G129/12),2)),0,(J129-O129-Q129-'Mortgage 2 Info Calcs'!F$24)*(G129/12)),,,ISTEXT('Mortgage 2 Info Calcs'!K$4)),IF(((J129-Q129-'Mortgage 2 Info Calcs'!F$24)*(G129/12))&gt;0,((J129-Q129-'Mortgage 2 Info Calcs'!F$24)*(G129/12)),0),0)</f>
        <v>385.6589698930477</v>
      </c>
      <c r="T129">
        <f>IF(OR(ISERROR(SUM(R$12:R129)),(ISTEXT(T128)),(T128=(SUM(R$12:R129)))),"",SUM(R$12:R129))</f>
        <v>23126.848452982747</v>
      </c>
      <c r="U129">
        <f>SUM(S$12:S129)</f>
        <v>52900.716922307271</v>
      </c>
      <c r="V129">
        <f>IF(OR(J129=Q129,ISTEXT(W128),ISTEXT('Mortgage 2 Info Calcs'!$F$17)),"",IF(('Mortgage 2 Info Calcs'!F$18*12)&gt;C128+1,IF(C128='Mortgage 2 Info Calcs'!F$18*12,0,'Mortgage 2 Info Calcs'!F$19+W129*('Mortgage 2 Info Calcs'!F$17)),'Mortgage 2 Info Calcs'!F$189))</f>
        <v>0</v>
      </c>
      <c r="W129">
        <f>IF(OR(ISERROR(J129-R129-M129),IF(ISERROR((J129-R129-M129)=0),"True",(J129-R129-M129)=0),ISTEXT('Mortgage 2 Info Calcs'!$K$4)),"",IF((J129&gt;(L129+M129)),(FV((G129/'Mortgage 2 Variables'!E$43),1,(L129+M129),-J129+Q129+'Mortgage 2 Info Calcs'!F$24,0))+Q129+'Mortgage 2 Info Calcs'!F$24+IF(I129&gt;0,0,-I129),""))</f>
        <v>76873.151547017071</v>
      </c>
      <c r="X129">
        <f>IF((FV(IF(G129=0,'Mortgage 2 Info Calcs'!F$8,G129)/12,1,PMT(IF(G129=0,'Mortgage 2 Info Calcs'!F$8,G129)/12,('Mortgage 2 Info Calcs'!F$9*12)-C128,-X128,0),-X128,0))&gt;0,(FV(IF(G129=0,'Mortgage 2 Info Calcs'!F$8,G129)/12,1,PMT(IF(G129=0,'Mortgage 2 Info Calcs'!F$8,G129)/12,('Mortgage 2 Info Calcs'!F$9*12)-C128,-X128,0),-X128,0)),0)</f>
        <v>76873.151547017071</v>
      </c>
      <c r="Y129">
        <f>IF(X129&lt;=0,0,(IPMT(IF(G129=0,'Mortgage 2 Info Calcs'!F$8,G129)/12,1,('Mortgage 2 Info Calcs'!F$9*12)-C128,-X128,0)))</f>
        <v>385.6589698930477</v>
      </c>
      <c r="Z129">
        <f>IF(C129&lt;('Mortgage 2 Info Calcs'!F$9*12),SUM(Y$12:Y129),0)</f>
        <v>52900.716922307271</v>
      </c>
      <c r="AA129">
        <v>118</v>
      </c>
      <c r="AB129">
        <f t="shared" si="11"/>
        <v>9.8333333333333339</v>
      </c>
    </row>
    <row r="130" spans="2:28" ht="11.7" customHeight="1" x14ac:dyDescent="0.25">
      <c r="B130">
        <f t="shared" si="9"/>
        <v>9.9166666666666661</v>
      </c>
      <c r="C130">
        <v>119</v>
      </c>
      <c r="D130" t="str">
        <f>IF(J898=1,F115+1,"")</f>
        <v/>
      </c>
      <c r="E130" t="str">
        <f t="shared" si="12"/>
        <v/>
      </c>
      <c r="F130" t="str">
        <f>VLOOKUP('Mortgage 2 Variables'!D$18,'Mortgage 2 Variables'!B$8:C$19,2)</f>
        <v>Sep</v>
      </c>
      <c r="G130">
        <f>IF(ISBLANK('Mortgage 2 Monthly Table'!G130),IF(OR(J130=Q130,ISTEXT(W129),ISTEXT('Mortgage 2 Info Calcs'!$K$4)),0,IF(('Mortgage 2 Info Calcs'!F$7*12)&gt;C129,G129,IF(C129='Mortgage 2 Info Calcs'!F$7*12,'Mortgage 2 Info Calcs'!F$8,G129))),'Mortgage 2 Monthly Table'!G130)</f>
        <v>0.06</v>
      </c>
      <c r="H130">
        <f>((PMT(G130/'Mortgage 2 Variables'!E$43,('Mortgage 2 Info Calcs'!F$9*'Mortgage 2 Variables'!E$43)-C129,-J130,0)))</f>
        <v>644.3014014855064</v>
      </c>
      <c r="I130">
        <f>IF(OR(ISERROR(((IPMT(G130/'Mortgage 2 Variables'!E$43,1,'Mortgage 2 Info Calcs'!F$9*'Mortgage 2 Variables'!E$43,-J130+Q130+'Mortgage 2 Info Calcs'!F$24,IF('Mortgage 2 Info Calcs'!F$5="Interest Only",-J130+Q130+'Mortgage 2 Info Calcs'!F$24,0))))),(((IPMT(G130/'Mortgage 2 Variables'!E$43,1,'Mortgage 2 Info Calcs'!F$9*'Mortgage 2 Variables'!E$43,-J$12,-J$12)))=0)),0,((IPMT(G130/'Mortgage 2 Variables'!E$43,1,'Mortgage 2 Info Calcs'!F$9*'Mortgage 2 Variables'!E$43,-J130+Q130+'Mortgage 2 Info Calcs'!F$24,IF('Mortgage 2 Info Calcs'!F$5="Interest Only",-J130+Q130+'Mortgage 2 Info Calcs'!F$24,0)))))</f>
        <v>384.36575773508537</v>
      </c>
      <c r="J130">
        <f>IF(W129&gt;0,IF(ISTEXT('Mortgage 2 Info Calcs'!K$4),"0",IF(ISTEXT(W129),W129,W129+(IF(ISTEXT(K130),0,K130)))),0)</f>
        <v>76873.151547017071</v>
      </c>
      <c r="K130">
        <f>IF(ISBLANK('Mortgage 2 Monthly Table'!L130),0,'Mortgage 2 Monthly Table'!L130)</f>
        <v>0</v>
      </c>
      <c r="L130">
        <f>IF(ISBLANK('Mortgage 2 Monthly Table'!N130),IF('Mortgage 2 Info Calcs'!F$13="Calculated",IF('Mortgage 2 Info Calcs'!F$22="Keep Same",IF('Mortgage 2 Info Calcs'!F$5="Interest Only",IF(OR(I130&gt;L129,J130=""),I130,IF(J130&lt;L129,IF(J130&lt;L129,J130+I130,IF(L129+M129&gt;J130,L129+I130,L129)),IF(L129+M129&gt;J130,L129+I130,L129))),IF(H130&gt;L129,H130,IF(J130&gt;L129,IF(L129+M129&gt;J130,L129+I130,L129),J130+S130))),IF('Mortgage 2 Info Calcs'!F$5="Interest Only",'Mortgage 2 Monthly calcs'!I130,'Mortgage 2 Monthly calcs'!H130)),'Mortgage 2 Monthly calcs'!L129),'Mortgage 2 Monthly Table'!N130)</f>
        <v>644.30140148550856</v>
      </c>
      <c r="M130">
        <f>IF(ISBLANK('Mortgage 2 Monthly Table'!P130),IF(N129&gt;J130,IF(J130&gt;L129,J130-L129,0),IF(OR(OR(W129&lt;0,ISTEXT(W129)),ISTEXT('Mortgage 2 Info Calcs'!$K$4)),"",'Mortgage 2 Info Calcs'!F$21)),'Mortgage 2 Monthly Table'!P130)</f>
        <v>0</v>
      </c>
      <c r="N130">
        <f t="shared" si="10"/>
        <v>644.30140148550856</v>
      </c>
      <c r="O130">
        <f>IF(OR(OR(W129&lt;0,ISTEXT(W129)),ISTEXT('Mortgage 2 Info Calcs'!$K$4)),"",(O129+M130))</f>
        <v>0</v>
      </c>
      <c r="P130">
        <f>IF(ISBLANK('Mortgage 2 Monthly Table'!T130),IF(ISTEXT(J130),0,IF(OR(W129&lt;Q129,AND(W129&lt;0,NOT(ISTEXT(W129))),ISTEXT('Mortgage 2 Info Calcs'!$K$4)),IF(-W129&gt;P129,-W129,W129-Q129),IF(J130="",0,'Mortgage 2 Info Calcs'!F$26))),'Mortgage 2 Monthly Table'!T130)</f>
        <v>0</v>
      </c>
      <c r="Q130">
        <f>IF(OR(OR(W129&lt;0,ISTEXT(W129)),ISTEXT('Mortgage 2 Info Calcs'!$K$4)),"",IF(O130&lt;0,Q129,(Q129+P130)))</f>
        <v>0</v>
      </c>
      <c r="R130">
        <f>IF(OR(ISERROR(L130-S130),ISTEXT('Mortgage 2 Info Calcs'!$K$4)),"",L130-S130+M130)</f>
        <v>259.9356437504232</v>
      </c>
      <c r="S130">
        <f>IF(OR(IF(ISERROR(ROUND((J130-Q130-'Mortgage 2 Info Calcs'!F$24)*(G130/12),2)),0,(J130-O130-Q130-'Mortgage 2 Info Calcs'!F$24)*(G130/12)),,,ISTEXT('Mortgage 2 Info Calcs'!K$4)),IF(((J130-Q130-'Mortgage 2 Info Calcs'!F$24)*(G130/12))&gt;0,((J130-Q130-'Mortgage 2 Info Calcs'!F$24)*(G130/12)),0),0)</f>
        <v>384.36575773508537</v>
      </c>
      <c r="T130">
        <f>IF(OR(ISERROR(SUM(R$12:R130)),(ISTEXT(T129)),(T129=(SUM(R$12:R130)))),"",SUM(R$12:R130))</f>
        <v>23386.784096733172</v>
      </c>
      <c r="U130">
        <f>SUM(S$12:S130)</f>
        <v>53285.082680042353</v>
      </c>
      <c r="V130">
        <f>IF(OR(J130=Q130,ISTEXT(W129),ISTEXT('Mortgage 2 Info Calcs'!$F$17)),"",IF(('Mortgage 2 Info Calcs'!F$18*12)&gt;C129+1,IF(C129='Mortgage 2 Info Calcs'!F$18*12,0,'Mortgage 2 Info Calcs'!F$19+W130*('Mortgage 2 Info Calcs'!F$17)),'Mortgage 2 Info Calcs'!F$189))</f>
        <v>0</v>
      </c>
      <c r="W130">
        <f>IF(OR(ISERROR(J130-R130-M130),IF(ISERROR((J130-R130-M130)=0),"True",(J130-R130-M130)=0),ISTEXT('Mortgage 2 Info Calcs'!$K$4)),"",IF((J130&gt;(L130+M130)),(FV((G130/'Mortgage 2 Variables'!E$43),1,(L130+M130),-J130+Q130+'Mortgage 2 Info Calcs'!F$24,0))+Q130+'Mortgage 2 Info Calcs'!F$24+IF(I130&gt;0,0,-I130),""))</f>
        <v>76613.215903266653</v>
      </c>
      <c r="X130">
        <f>IF((FV(IF(G130=0,'Mortgage 2 Info Calcs'!F$8,G130)/12,1,PMT(IF(G130=0,'Mortgage 2 Info Calcs'!F$8,G130)/12,('Mortgage 2 Info Calcs'!F$9*12)-C129,-X129,0),-X129,0))&gt;0,(FV(IF(G130=0,'Mortgage 2 Info Calcs'!F$8,G130)/12,1,PMT(IF(G130=0,'Mortgage 2 Info Calcs'!F$8,G130)/12,('Mortgage 2 Info Calcs'!F$9*12)-C129,-X129,0),-X129,0)),0)</f>
        <v>76613.215903266653</v>
      </c>
      <c r="Y130">
        <f>IF(X130&lt;=0,0,(IPMT(IF(G130=0,'Mortgage 2 Info Calcs'!F$8,G130)/12,1,('Mortgage 2 Info Calcs'!F$9*12)-C129,-X129,0)))</f>
        <v>384.36575773508537</v>
      </c>
      <c r="Z130">
        <f>IF(C130&lt;('Mortgage 2 Info Calcs'!F$9*12),SUM(Y$12:Y130),0)</f>
        <v>53285.082680042353</v>
      </c>
      <c r="AA130">
        <v>119</v>
      </c>
      <c r="AB130">
        <f t="shared" si="11"/>
        <v>9.9166666666666661</v>
      </c>
    </row>
    <row r="131" spans="2:28" ht="11.7" customHeight="1" x14ac:dyDescent="0.25">
      <c r="B131">
        <f t="shared" si="9"/>
        <v>10</v>
      </c>
      <c r="C131">
        <v>120</v>
      </c>
      <c r="D131">
        <f>D119+1</f>
        <v>10</v>
      </c>
      <c r="E131" t="str">
        <f t="shared" si="12"/>
        <v/>
      </c>
      <c r="F131" t="str">
        <f>VLOOKUP('Mortgage 2 Variables'!D$19,'Mortgage 2 Variables'!B$8:C$19,2)</f>
        <v>Oct</v>
      </c>
      <c r="G131">
        <f>IF(ISBLANK('Mortgage 2 Monthly Table'!G131),IF(OR(J131=Q131,ISTEXT(W130),ISTEXT('Mortgage 2 Info Calcs'!$K$4)),0,IF(('Mortgage 2 Info Calcs'!F$7*12)&gt;C130,G130,IF(C130='Mortgage 2 Info Calcs'!F$7*12,'Mortgage 2 Info Calcs'!F$8,G130))),'Mortgage 2 Monthly Table'!G131)</f>
        <v>0.06</v>
      </c>
      <c r="H131">
        <f>((PMT(G131/'Mortgage 2 Variables'!E$43,('Mortgage 2 Info Calcs'!F$9*'Mortgage 2 Variables'!E$43)-C130,-J131,0)))</f>
        <v>644.30140148550629</v>
      </c>
      <c r="I131">
        <f>IF(OR(ISERROR(((IPMT(G131/'Mortgage 2 Variables'!E$43,1,'Mortgage 2 Info Calcs'!F$9*'Mortgage 2 Variables'!E$43,-J131+Q131+'Mortgage 2 Info Calcs'!F$24,IF('Mortgage 2 Info Calcs'!F$5="Interest Only",-J131+Q131+'Mortgage 2 Info Calcs'!F$24,0))))),(((IPMT(G131/'Mortgage 2 Variables'!E$43,1,'Mortgage 2 Info Calcs'!F$9*'Mortgage 2 Variables'!E$43,-J$12,-J$12)))=0)),0,((IPMT(G131/'Mortgage 2 Variables'!E$43,1,'Mortgage 2 Info Calcs'!F$9*'Mortgage 2 Variables'!E$43,-J131+Q131+'Mortgage 2 Info Calcs'!F$24,IF('Mortgage 2 Info Calcs'!F$5="Interest Only",-J131+Q131+'Mortgage 2 Info Calcs'!F$24,0)))))</f>
        <v>383.06607951633328</v>
      </c>
      <c r="J131">
        <f>IF(W130&gt;0,IF(ISTEXT('Mortgage 2 Info Calcs'!K$4),"0",IF(ISTEXT(W130),W130,W130+(IF(ISTEXT(K131),0,K131)))),0)</f>
        <v>76613.215903266653</v>
      </c>
      <c r="K131">
        <f>IF(ISBLANK('Mortgage 2 Monthly Table'!L131),0,'Mortgage 2 Monthly Table'!L131)</f>
        <v>0</v>
      </c>
      <c r="L131">
        <f>IF(ISBLANK('Mortgage 2 Monthly Table'!N131),IF('Mortgage 2 Info Calcs'!F$13="Calculated",IF('Mortgage 2 Info Calcs'!F$22="Keep Same",IF('Mortgage 2 Info Calcs'!F$5="Interest Only",IF(OR(I131&gt;L130,J131=""),I131,IF(J131&lt;L130,IF(J131&lt;L130,J131+I131,IF(L130+M130&gt;J131,L130+I131,L130)),IF(L130+M130&gt;J131,L130+I131,L130))),IF(H131&gt;L130,H131,IF(J131&gt;L130,IF(L130+M130&gt;J131,L130+I131,L130),J131+S131))),IF('Mortgage 2 Info Calcs'!F$5="Interest Only",'Mortgage 2 Monthly calcs'!I131,'Mortgage 2 Monthly calcs'!H131)),'Mortgage 2 Monthly calcs'!L130),'Mortgage 2 Monthly Table'!N131)</f>
        <v>644.30140148550856</v>
      </c>
      <c r="M131">
        <f>IF(ISBLANK('Mortgage 2 Monthly Table'!P131),IF(N130&gt;J131,IF(J131&gt;L130,J131-L130,0),IF(OR(OR(W130&lt;0,ISTEXT(W130)),ISTEXT('Mortgage 2 Info Calcs'!$K$4)),"",'Mortgage 2 Info Calcs'!F$21)),'Mortgage 2 Monthly Table'!P131)</f>
        <v>0</v>
      </c>
      <c r="N131">
        <f t="shared" si="10"/>
        <v>644.30140148550856</v>
      </c>
      <c r="O131">
        <f>IF(OR(OR(W130&lt;0,ISTEXT(W130)),ISTEXT('Mortgage 2 Info Calcs'!$K$4)),"",(O130+M131))</f>
        <v>0</v>
      </c>
      <c r="P131">
        <f>IF(ISBLANK('Mortgage 2 Monthly Table'!T131),IF(ISTEXT(J131),0,IF(OR(W130&lt;Q130,AND(W130&lt;0,NOT(ISTEXT(W130))),ISTEXT('Mortgage 2 Info Calcs'!$K$4)),IF(-W130&gt;P130,-W130,W130-Q130),IF(J131="",0,'Mortgage 2 Info Calcs'!F$26))),'Mortgage 2 Monthly Table'!T131)</f>
        <v>0</v>
      </c>
      <c r="Q131">
        <f>IF(OR(OR(W130&lt;0,ISTEXT(W130)),ISTEXT('Mortgage 2 Info Calcs'!$K$4)),"",IF(O131&lt;0,Q130,(Q130+P131)))</f>
        <v>0</v>
      </c>
      <c r="R131">
        <f>IF(OR(ISERROR(L131-S131),ISTEXT('Mortgage 2 Info Calcs'!$K$4)),"",L131-S131+M131)</f>
        <v>261.23532196917529</v>
      </c>
      <c r="S131">
        <f>IF(OR(IF(ISERROR(ROUND((J131-Q131-'Mortgage 2 Info Calcs'!F$24)*(G131/12),2)),0,(J131-O131-Q131-'Mortgage 2 Info Calcs'!F$24)*(G131/12)),,,ISTEXT('Mortgage 2 Info Calcs'!K$4)),IF(((J131-Q131-'Mortgage 2 Info Calcs'!F$24)*(G131/12))&gt;0,((J131-Q131-'Mortgage 2 Info Calcs'!F$24)*(G131/12)),0),0)</f>
        <v>383.06607951633328</v>
      </c>
      <c r="T131">
        <f>IF(OR(ISERROR(SUM(R$12:R131)),(ISTEXT(T130)),(T130=(SUM(R$12:R131)))),"",SUM(R$12:R131))</f>
        <v>23648.019418702348</v>
      </c>
      <c r="U131">
        <f>SUM(S$12:S131)</f>
        <v>53668.148759558688</v>
      </c>
      <c r="V131">
        <f>IF(OR(J131=Q131,ISTEXT(W130),ISTEXT('Mortgage 2 Info Calcs'!$F$17)),"",IF(('Mortgage 2 Info Calcs'!F$18*12)&gt;C130+1,IF(C130='Mortgage 2 Info Calcs'!F$18*12,0,'Mortgage 2 Info Calcs'!F$19+W131*('Mortgage 2 Info Calcs'!F$17)),'Mortgage 2 Info Calcs'!F$189))</f>
        <v>0</v>
      </c>
      <c r="W131">
        <f>IF(OR(ISERROR(J131-R131-M131),IF(ISERROR((J131-R131-M131)=0),"True",(J131-R131-M131)=0),ISTEXT('Mortgage 2 Info Calcs'!$K$4)),"",IF((J131&gt;(L131+M131)),(FV((G131/'Mortgage 2 Variables'!E$43),1,(L131+M131),-J131+Q131+'Mortgage 2 Info Calcs'!F$24,0))+Q131+'Mortgage 2 Info Calcs'!F$24+IF(I131&gt;0,0,-I131),""))</f>
        <v>76351.980581297481</v>
      </c>
      <c r="X131">
        <f>IF((FV(IF(G131=0,'Mortgage 2 Info Calcs'!F$8,G131)/12,1,PMT(IF(G131=0,'Mortgage 2 Info Calcs'!F$8,G131)/12,('Mortgage 2 Info Calcs'!F$9*12)-C130,-X130,0),-X130,0))&gt;0,(FV(IF(G131=0,'Mortgage 2 Info Calcs'!F$8,G131)/12,1,PMT(IF(G131=0,'Mortgage 2 Info Calcs'!F$8,G131)/12,('Mortgage 2 Info Calcs'!F$9*12)-C130,-X130,0),-X130,0)),0)</f>
        <v>76351.980581297481</v>
      </c>
      <c r="Y131">
        <f>IF(X131&lt;=0,0,(IPMT(IF(G131=0,'Mortgage 2 Info Calcs'!F$8,G131)/12,1,('Mortgage 2 Info Calcs'!F$9*12)-C130,-X130,0)))</f>
        <v>383.06607951633328</v>
      </c>
      <c r="Z131">
        <f>IF(C131&lt;('Mortgage 2 Info Calcs'!F$9*12),SUM(Y$12:Y131),0)</f>
        <v>53668.148759558688</v>
      </c>
      <c r="AA131">
        <v>120</v>
      </c>
      <c r="AB131">
        <f t="shared" si="11"/>
        <v>10</v>
      </c>
    </row>
    <row r="132" spans="2:28" ht="11.7" customHeight="1" x14ac:dyDescent="0.25">
      <c r="B132">
        <f t="shared" si="9"/>
        <v>10.083333333333334</v>
      </c>
      <c r="C132">
        <v>121</v>
      </c>
      <c r="E132" t="str">
        <f t="shared" si="12"/>
        <v/>
      </c>
      <c r="F132" t="str">
        <f>VLOOKUP('Mortgage 2 Variables'!D$8,'Mortgage 2 Variables'!B$8:C$19,2)</f>
        <v>Nov</v>
      </c>
      <c r="G132">
        <f>IF(ISBLANK('Mortgage 2 Monthly Table'!G132),IF(OR(J132=Q132,ISTEXT(W131),ISTEXT('Mortgage 2 Info Calcs'!$K$4)),0,IF(('Mortgage 2 Info Calcs'!F$7*12)&gt;C131,G131,IF(C131='Mortgage 2 Info Calcs'!F$7*12,'Mortgage 2 Info Calcs'!F$8,G131))),'Mortgage 2 Monthly Table'!G132)</f>
        <v>0.06</v>
      </c>
      <c r="H132">
        <f>((PMT(G132/'Mortgage 2 Variables'!E$43,('Mortgage 2 Info Calcs'!F$9*'Mortgage 2 Variables'!E$43)-C131,-J132,0)))</f>
        <v>644.3014014855064</v>
      </c>
      <c r="I132">
        <f>IF(OR(ISERROR(((IPMT(G132/'Mortgage 2 Variables'!E$43,1,'Mortgage 2 Info Calcs'!F$9*'Mortgage 2 Variables'!E$43,-J132+Q132+'Mortgage 2 Info Calcs'!F$24,IF('Mortgage 2 Info Calcs'!F$5="Interest Only",-J132+Q132+'Mortgage 2 Info Calcs'!F$24,0))))),(((IPMT(G132/'Mortgage 2 Variables'!E$43,1,'Mortgage 2 Info Calcs'!F$9*'Mortgage 2 Variables'!E$43,-J$12,-J$12)))=0)),0,((IPMT(G132/'Mortgage 2 Variables'!E$43,1,'Mortgage 2 Info Calcs'!F$9*'Mortgage 2 Variables'!E$43,-J132+Q132+'Mortgage 2 Info Calcs'!F$24,IF('Mortgage 2 Info Calcs'!F$5="Interest Only",-J132+Q132+'Mortgage 2 Info Calcs'!F$24,0)))))</f>
        <v>381.75990290648741</v>
      </c>
      <c r="J132">
        <f>IF(W131&gt;0,IF(ISTEXT('Mortgage 2 Info Calcs'!K$4),"0",IF(ISTEXT(W131),W131,W131+(IF(ISTEXT(K132),0,K132)))),0)</f>
        <v>76351.980581297481</v>
      </c>
      <c r="K132">
        <f>IF(ISBLANK('Mortgage 2 Monthly Table'!L132),0,'Mortgage 2 Monthly Table'!L132)</f>
        <v>0</v>
      </c>
      <c r="L132">
        <f>IF(ISBLANK('Mortgage 2 Monthly Table'!N132),IF('Mortgage 2 Info Calcs'!F$13="Calculated",IF('Mortgage 2 Info Calcs'!F$22="Keep Same",IF('Mortgage 2 Info Calcs'!F$5="Interest Only",IF(OR(I132&gt;L131,J132=""),I132,IF(J132&lt;L131,IF(J132&lt;L131,J132+I132,IF(L131+M131&gt;J132,L131+I132,L131)),IF(L131+M131&gt;J132,L131+I132,L131))),IF(H132&gt;L131,H132,IF(J132&gt;L131,IF(L131+M131&gt;J132,L131+I132,L131),J132+S132))),IF('Mortgage 2 Info Calcs'!F$5="Interest Only",'Mortgage 2 Monthly calcs'!I132,'Mortgage 2 Monthly calcs'!H132)),'Mortgage 2 Monthly calcs'!L131),'Mortgage 2 Monthly Table'!N132)</f>
        <v>644.30140148550856</v>
      </c>
      <c r="M132">
        <f>IF(ISBLANK('Mortgage 2 Monthly Table'!P132),IF(N131&gt;J132,IF(J132&gt;L131,J132-L131,0),IF(OR(OR(W131&lt;0,ISTEXT(W131)),ISTEXT('Mortgage 2 Info Calcs'!$K$4)),"",'Mortgage 2 Info Calcs'!F$21)),'Mortgage 2 Monthly Table'!P132)</f>
        <v>0</v>
      </c>
      <c r="N132">
        <f t="shared" si="10"/>
        <v>644.30140148550856</v>
      </c>
      <c r="O132">
        <f>IF(OR(OR(W131&lt;0,ISTEXT(W131)),ISTEXT('Mortgage 2 Info Calcs'!$K$4)),"",(O131+M132))</f>
        <v>0</v>
      </c>
      <c r="P132">
        <f>IF(ISBLANK('Mortgage 2 Monthly Table'!T132),IF(ISTEXT(J132),0,IF(OR(W131&lt;Q131,AND(W131&lt;0,NOT(ISTEXT(W131))),ISTEXT('Mortgage 2 Info Calcs'!$K$4)),IF(-W131&gt;P131,-W131,W131-Q131),IF(J132="",0,'Mortgage 2 Info Calcs'!F$26))),'Mortgage 2 Monthly Table'!T132)</f>
        <v>0</v>
      </c>
      <c r="Q132">
        <f>IF(OR(OR(W131&lt;0,ISTEXT(W131)),ISTEXT('Mortgage 2 Info Calcs'!$K$4)),"",IF(O132&lt;0,Q131,(Q131+P132)))</f>
        <v>0</v>
      </c>
      <c r="R132">
        <f>IF(OR(ISERROR(L132-S132),ISTEXT('Mortgage 2 Info Calcs'!$K$4)),"",L132-S132+M132)</f>
        <v>262.54149857902115</v>
      </c>
      <c r="S132">
        <f>IF(OR(IF(ISERROR(ROUND((J132-Q132-'Mortgage 2 Info Calcs'!F$24)*(G132/12),2)),0,(J132-O132-Q132-'Mortgage 2 Info Calcs'!F$24)*(G132/12)),,,ISTEXT('Mortgage 2 Info Calcs'!K$4)),IF(((J132-Q132-'Mortgage 2 Info Calcs'!F$24)*(G132/12))&gt;0,((J132-Q132-'Mortgage 2 Info Calcs'!F$24)*(G132/12)),0),0)</f>
        <v>381.75990290648741</v>
      </c>
      <c r="T132">
        <f>IF(OR(ISERROR(SUM(R$12:R132)),(ISTEXT(T131)),(T131=(SUM(R$12:R132)))),"",SUM(R$12:R132))</f>
        <v>23910.560917281367</v>
      </c>
      <c r="U132">
        <f>SUM(S$12:S132)</f>
        <v>54049.908662465175</v>
      </c>
      <c r="V132">
        <f>IF(OR(J132=Q132,ISTEXT(W131),ISTEXT('Mortgage 2 Info Calcs'!$F$17)),"",IF(('Mortgage 2 Info Calcs'!F$18*12)&gt;C131+1,IF(C131='Mortgage 2 Info Calcs'!F$18*12,0,'Mortgage 2 Info Calcs'!F$19+W132*('Mortgage 2 Info Calcs'!F$17)),'Mortgage 2 Info Calcs'!F$189))</f>
        <v>0</v>
      </c>
      <c r="W132">
        <f>IF(OR(ISERROR(J132-R132-M132),IF(ISERROR((J132-R132-M132)=0),"True",(J132-R132-M132)=0),ISTEXT('Mortgage 2 Info Calcs'!$K$4)),"",IF((J132&gt;(L132+M132)),(FV((G132/'Mortgage 2 Variables'!E$43),1,(L132+M132),-J132+Q132+'Mortgage 2 Info Calcs'!F$24,0))+Q132+'Mortgage 2 Info Calcs'!F$24+IF(I132&gt;0,0,-I132),""))</f>
        <v>76089.439082718454</v>
      </c>
      <c r="X132">
        <f>IF((FV(IF(G132=0,'Mortgage 2 Info Calcs'!F$8,G132)/12,1,PMT(IF(G132=0,'Mortgage 2 Info Calcs'!F$8,G132)/12,('Mortgage 2 Info Calcs'!F$9*12)-C131,-X131,0),-X131,0))&gt;0,(FV(IF(G132=0,'Mortgage 2 Info Calcs'!F$8,G132)/12,1,PMT(IF(G132=0,'Mortgage 2 Info Calcs'!F$8,G132)/12,('Mortgage 2 Info Calcs'!F$9*12)-C131,-X131,0),-X131,0)),0)</f>
        <v>76089.439082718454</v>
      </c>
      <c r="Y132">
        <f>IF(X132&lt;=0,0,(IPMT(IF(G132=0,'Mortgage 2 Info Calcs'!F$8,G132)/12,1,('Mortgage 2 Info Calcs'!F$9*12)-C131,-X131,0)))</f>
        <v>381.75990290648741</v>
      </c>
      <c r="Z132">
        <f>IF(C132&lt;('Mortgage 2 Info Calcs'!F$9*12),SUM(Y$12:Y132),0)</f>
        <v>54049.908662465175</v>
      </c>
      <c r="AA132">
        <v>121</v>
      </c>
      <c r="AB132">
        <f t="shared" si="11"/>
        <v>10.083333333333334</v>
      </c>
    </row>
    <row r="133" spans="2:28" ht="11.7" customHeight="1" x14ac:dyDescent="0.25">
      <c r="B133">
        <f t="shared" si="9"/>
        <v>10.166666666666666</v>
      </c>
      <c r="C133">
        <v>122</v>
      </c>
      <c r="E133" t="str">
        <f t="shared" si="12"/>
        <v/>
      </c>
      <c r="F133" t="str">
        <f>VLOOKUP('Mortgage 2 Variables'!D$9,'Mortgage 2 Variables'!B$8:C$19,2)</f>
        <v>Dec</v>
      </c>
      <c r="G133">
        <f>IF(ISBLANK('Mortgage 2 Monthly Table'!G133),IF(OR(J133=Q133,ISTEXT(W132),ISTEXT('Mortgage 2 Info Calcs'!$K$4)),0,IF(('Mortgage 2 Info Calcs'!F$7*12)&gt;C132,G132,IF(C132='Mortgage 2 Info Calcs'!F$7*12,'Mortgage 2 Info Calcs'!F$8,G132))),'Mortgage 2 Monthly Table'!G133)</f>
        <v>0.06</v>
      </c>
      <c r="H133">
        <f>((PMT(G133/'Mortgage 2 Variables'!E$43,('Mortgage 2 Info Calcs'!F$9*'Mortgage 2 Variables'!E$43)-C132,-J133,0)))</f>
        <v>644.30140148550629</v>
      </c>
      <c r="I133">
        <f>IF(OR(ISERROR(((IPMT(G133/'Mortgage 2 Variables'!E$43,1,'Mortgage 2 Info Calcs'!F$9*'Mortgage 2 Variables'!E$43,-J133+Q133+'Mortgage 2 Info Calcs'!F$24,IF('Mortgage 2 Info Calcs'!F$5="Interest Only",-J133+Q133+'Mortgage 2 Info Calcs'!F$24,0))))),(((IPMT(G133/'Mortgage 2 Variables'!E$43,1,'Mortgage 2 Info Calcs'!F$9*'Mortgage 2 Variables'!E$43,-J$12,-J$12)))=0)),0,((IPMT(G133/'Mortgage 2 Variables'!E$43,1,'Mortgage 2 Info Calcs'!F$9*'Mortgage 2 Variables'!E$43,-J133+Q133+'Mortgage 2 Info Calcs'!F$24,IF('Mortgage 2 Info Calcs'!F$5="Interest Only",-J133+Q133+'Mortgage 2 Info Calcs'!F$24,0)))))</f>
        <v>380.44719541359228</v>
      </c>
      <c r="J133">
        <f>IF(W132&gt;0,IF(ISTEXT('Mortgage 2 Info Calcs'!K$4),"0",IF(ISTEXT(W132),W132,W132+(IF(ISTEXT(K133),0,K133)))),0)</f>
        <v>76089.439082718454</v>
      </c>
      <c r="K133">
        <f>IF(ISBLANK('Mortgage 2 Monthly Table'!L133),0,'Mortgage 2 Monthly Table'!L133)</f>
        <v>0</v>
      </c>
      <c r="L133">
        <f>IF(ISBLANK('Mortgage 2 Monthly Table'!N133),IF('Mortgage 2 Info Calcs'!F$13="Calculated",IF('Mortgage 2 Info Calcs'!F$22="Keep Same",IF('Mortgage 2 Info Calcs'!F$5="Interest Only",IF(OR(I133&gt;L132,J133=""),I133,IF(J133&lt;L132,IF(J133&lt;L132,J133+I133,IF(L132+M132&gt;J133,L132+I133,L132)),IF(L132+M132&gt;J133,L132+I133,L132))),IF(H133&gt;L132,H133,IF(J133&gt;L132,IF(L132+M132&gt;J133,L132+I133,L132),J133+S133))),IF('Mortgage 2 Info Calcs'!F$5="Interest Only",'Mortgage 2 Monthly calcs'!I133,'Mortgage 2 Monthly calcs'!H133)),'Mortgage 2 Monthly calcs'!L132),'Mortgage 2 Monthly Table'!N133)</f>
        <v>644.30140148550856</v>
      </c>
      <c r="M133">
        <f>IF(ISBLANK('Mortgage 2 Monthly Table'!P133),IF(N132&gt;J133,IF(J133&gt;L132,J133-L132,0),IF(OR(OR(W132&lt;0,ISTEXT(W132)),ISTEXT('Mortgage 2 Info Calcs'!$K$4)),"",'Mortgage 2 Info Calcs'!F$21)),'Mortgage 2 Monthly Table'!P133)</f>
        <v>0</v>
      </c>
      <c r="N133">
        <f t="shared" si="10"/>
        <v>644.30140148550856</v>
      </c>
      <c r="O133">
        <f>IF(OR(OR(W132&lt;0,ISTEXT(W132)),ISTEXT('Mortgage 2 Info Calcs'!$K$4)),"",(O132+M133))</f>
        <v>0</v>
      </c>
      <c r="P133">
        <f>IF(ISBLANK('Mortgage 2 Monthly Table'!T133),IF(ISTEXT(J133),0,IF(OR(W132&lt;Q132,AND(W132&lt;0,NOT(ISTEXT(W132))),ISTEXT('Mortgage 2 Info Calcs'!$K$4)),IF(-W132&gt;P132,-W132,W132-Q132),IF(J133="",0,'Mortgage 2 Info Calcs'!F$26))),'Mortgage 2 Monthly Table'!T133)</f>
        <v>0</v>
      </c>
      <c r="Q133">
        <f>IF(OR(OR(W132&lt;0,ISTEXT(W132)),ISTEXT('Mortgage 2 Info Calcs'!$K$4)),"",IF(O133&lt;0,Q132,(Q132+P133)))</f>
        <v>0</v>
      </c>
      <c r="R133">
        <f>IF(OR(ISERROR(L133-S133),ISTEXT('Mortgage 2 Info Calcs'!$K$4)),"",L133-S133+M133)</f>
        <v>263.85420607191628</v>
      </c>
      <c r="S133">
        <f>IF(OR(IF(ISERROR(ROUND((J133-Q133-'Mortgage 2 Info Calcs'!F$24)*(G133/12),2)),0,(J133-O133-Q133-'Mortgage 2 Info Calcs'!F$24)*(G133/12)),,,ISTEXT('Mortgage 2 Info Calcs'!K$4)),IF(((J133-Q133-'Mortgage 2 Info Calcs'!F$24)*(G133/12))&gt;0,((J133-Q133-'Mortgage 2 Info Calcs'!F$24)*(G133/12)),0),0)</f>
        <v>380.44719541359228</v>
      </c>
      <c r="T133">
        <f>IF(OR(ISERROR(SUM(R$12:R133)),(ISTEXT(T132)),(T132=(SUM(R$12:R133)))),"",SUM(R$12:R133))</f>
        <v>24174.415123353283</v>
      </c>
      <c r="U133">
        <f>SUM(S$12:S133)</f>
        <v>54430.355857878771</v>
      </c>
      <c r="V133">
        <f>IF(OR(J133=Q133,ISTEXT(W132),ISTEXT('Mortgage 2 Info Calcs'!$F$17)),"",IF(('Mortgage 2 Info Calcs'!F$18*12)&gt;C132+1,IF(C132='Mortgage 2 Info Calcs'!F$18*12,0,'Mortgage 2 Info Calcs'!F$19+W133*('Mortgage 2 Info Calcs'!F$17)),'Mortgage 2 Info Calcs'!F$189))</f>
        <v>0</v>
      </c>
      <c r="W133">
        <f>IF(OR(ISERROR(J133-R133-M133),IF(ISERROR((J133-R133-M133)=0),"True",(J133-R133-M133)=0),ISTEXT('Mortgage 2 Info Calcs'!$K$4)),"",IF((J133&gt;(L133+M133)),(FV((G133/'Mortgage 2 Variables'!E$43),1,(L133+M133),-J133+Q133+'Mortgage 2 Info Calcs'!F$24,0))+Q133+'Mortgage 2 Info Calcs'!F$24+IF(I133&gt;0,0,-I133),""))</f>
        <v>75825.584876646535</v>
      </c>
      <c r="X133">
        <f>IF((FV(IF(G133=0,'Mortgage 2 Info Calcs'!F$8,G133)/12,1,PMT(IF(G133=0,'Mortgage 2 Info Calcs'!F$8,G133)/12,('Mortgage 2 Info Calcs'!F$9*12)-C132,-X132,0),-X132,0))&gt;0,(FV(IF(G133=0,'Mortgage 2 Info Calcs'!F$8,G133)/12,1,PMT(IF(G133=0,'Mortgage 2 Info Calcs'!F$8,G133)/12,('Mortgage 2 Info Calcs'!F$9*12)-C132,-X132,0),-X132,0)),0)</f>
        <v>75825.58487664655</v>
      </c>
      <c r="Y133">
        <f>IF(X133&lt;=0,0,(IPMT(IF(G133=0,'Mortgage 2 Info Calcs'!F$8,G133)/12,1,('Mortgage 2 Info Calcs'!F$9*12)-C132,-X132,0)))</f>
        <v>380.44719541359228</v>
      </c>
      <c r="Z133">
        <f>IF(C133&lt;('Mortgage 2 Info Calcs'!F$9*12),SUM(Y$12:Y133),0)</f>
        <v>54430.355857878771</v>
      </c>
      <c r="AA133">
        <v>122</v>
      </c>
      <c r="AB133">
        <f t="shared" si="11"/>
        <v>10.166666666666666</v>
      </c>
    </row>
    <row r="134" spans="2:28" ht="11.7" customHeight="1" x14ac:dyDescent="0.25">
      <c r="B134">
        <f t="shared" si="9"/>
        <v>10.25</v>
      </c>
      <c r="C134">
        <v>123</v>
      </c>
      <c r="E134">
        <f t="shared" si="12"/>
        <v>2020</v>
      </c>
      <c r="F134" t="str">
        <f>VLOOKUP('Mortgage 2 Variables'!D$10,'Mortgage 2 Variables'!B$8:C$19,2)</f>
        <v>Jan</v>
      </c>
      <c r="G134">
        <f>IF(ISBLANK('Mortgage 2 Monthly Table'!G134),IF(OR(J134=Q134,ISTEXT(W133),ISTEXT('Mortgage 2 Info Calcs'!$K$4)),0,IF(('Mortgage 2 Info Calcs'!F$7*12)&gt;C133,G133,IF(C133='Mortgage 2 Info Calcs'!F$7*12,'Mortgage 2 Info Calcs'!F$8,G133))),'Mortgage 2 Monthly Table'!G134)</f>
        <v>0.06</v>
      </c>
      <c r="H134">
        <f>((PMT(G134/'Mortgage 2 Variables'!E$43,('Mortgage 2 Info Calcs'!F$9*'Mortgage 2 Variables'!E$43)-C133,-J134,0)))</f>
        <v>644.30140148550618</v>
      </c>
      <c r="I134">
        <f>IF(OR(ISERROR(((IPMT(G134/'Mortgage 2 Variables'!E$43,1,'Mortgage 2 Info Calcs'!F$9*'Mortgage 2 Variables'!E$43,-J134+Q134+'Mortgage 2 Info Calcs'!F$24,IF('Mortgage 2 Info Calcs'!F$5="Interest Only",-J134+Q134+'Mortgage 2 Info Calcs'!F$24,0))))),(((IPMT(G134/'Mortgage 2 Variables'!E$43,1,'Mortgage 2 Info Calcs'!F$9*'Mortgage 2 Variables'!E$43,-J$12,-J$12)))=0)),0,((IPMT(G134/'Mortgage 2 Variables'!E$43,1,'Mortgage 2 Info Calcs'!F$9*'Mortgage 2 Variables'!E$43,-J134+Q134+'Mortgage 2 Info Calcs'!F$24,IF('Mortgage 2 Info Calcs'!F$5="Interest Only",-J134+Q134+'Mortgage 2 Info Calcs'!F$24,0)))))</f>
        <v>379.12792438323271</v>
      </c>
      <c r="J134">
        <f>IF(W133&gt;0,IF(ISTEXT('Mortgage 2 Info Calcs'!K$4),"0",IF(ISTEXT(W133),W133,W133+(IF(ISTEXT(K134),0,K134)))),0)</f>
        <v>75825.584876646535</v>
      </c>
      <c r="K134">
        <f>IF(ISBLANK('Mortgage 2 Monthly Table'!L134),0,'Mortgage 2 Monthly Table'!L134)</f>
        <v>0</v>
      </c>
      <c r="L134">
        <f>IF(ISBLANK('Mortgage 2 Monthly Table'!N134),IF('Mortgage 2 Info Calcs'!F$13="Calculated",IF('Mortgage 2 Info Calcs'!F$22="Keep Same",IF('Mortgage 2 Info Calcs'!F$5="Interest Only",IF(OR(I134&gt;L133,J134=""),I134,IF(J134&lt;L133,IF(J134&lt;L133,J134+I134,IF(L133+M133&gt;J134,L133+I134,L133)),IF(L133+M133&gt;J134,L133+I134,L133))),IF(H134&gt;L133,H134,IF(J134&gt;L133,IF(L133+M133&gt;J134,L133+I134,L133),J134+S134))),IF('Mortgage 2 Info Calcs'!F$5="Interest Only",'Mortgage 2 Monthly calcs'!I134,'Mortgage 2 Monthly calcs'!H134)),'Mortgage 2 Monthly calcs'!L133),'Mortgage 2 Monthly Table'!N134)</f>
        <v>644.30140148550856</v>
      </c>
      <c r="M134">
        <f>IF(ISBLANK('Mortgage 2 Monthly Table'!P134),IF(N133&gt;J134,IF(J134&gt;L133,J134-L133,0),IF(OR(OR(W133&lt;0,ISTEXT(W133)),ISTEXT('Mortgage 2 Info Calcs'!$K$4)),"",'Mortgage 2 Info Calcs'!F$21)),'Mortgage 2 Monthly Table'!P134)</f>
        <v>0</v>
      </c>
      <c r="N134">
        <f t="shared" si="10"/>
        <v>644.30140148550856</v>
      </c>
      <c r="O134">
        <f>IF(OR(OR(W133&lt;0,ISTEXT(W133)),ISTEXT('Mortgage 2 Info Calcs'!$K$4)),"",(O133+M134))</f>
        <v>0</v>
      </c>
      <c r="P134">
        <f>IF(ISBLANK('Mortgage 2 Monthly Table'!T134),IF(ISTEXT(J134),0,IF(OR(W133&lt;Q133,AND(W133&lt;0,NOT(ISTEXT(W133))),ISTEXT('Mortgage 2 Info Calcs'!$K$4)),IF(-W133&gt;P133,-W133,W133-Q133),IF(J134="",0,'Mortgage 2 Info Calcs'!F$26))),'Mortgage 2 Monthly Table'!T134)</f>
        <v>0</v>
      </c>
      <c r="Q134">
        <f>IF(OR(OR(W133&lt;0,ISTEXT(W133)),ISTEXT('Mortgage 2 Info Calcs'!$K$4)),"",IF(O134&lt;0,Q133,(Q133+P134)))</f>
        <v>0</v>
      </c>
      <c r="R134">
        <f>IF(OR(ISERROR(L134-S134),ISTEXT('Mortgage 2 Info Calcs'!$K$4)),"",L134-S134+M134)</f>
        <v>265.17347710227585</v>
      </c>
      <c r="S134">
        <f>IF(OR(IF(ISERROR(ROUND((J134-Q134-'Mortgage 2 Info Calcs'!F$24)*(G134/12),2)),0,(J134-O134-Q134-'Mortgage 2 Info Calcs'!F$24)*(G134/12)),,,ISTEXT('Mortgage 2 Info Calcs'!K$4)),IF(((J134-Q134-'Mortgage 2 Info Calcs'!F$24)*(G134/12))&gt;0,((J134-Q134-'Mortgage 2 Info Calcs'!F$24)*(G134/12)),0),0)</f>
        <v>379.12792438323271</v>
      </c>
      <c r="T134">
        <f>IF(OR(ISERROR(SUM(R$12:R134)),(ISTEXT(T133)),(T133=(SUM(R$12:R134)))),"",SUM(R$12:R134))</f>
        <v>24439.588600455558</v>
      </c>
      <c r="U134">
        <f>SUM(S$12:S134)</f>
        <v>54809.483782262003</v>
      </c>
      <c r="V134">
        <f>IF(OR(J134=Q134,ISTEXT(W133),ISTEXT('Mortgage 2 Info Calcs'!$F$17)),"",IF(('Mortgage 2 Info Calcs'!F$18*12)&gt;C133+1,IF(C133='Mortgage 2 Info Calcs'!F$18*12,0,'Mortgage 2 Info Calcs'!F$19+W134*('Mortgage 2 Info Calcs'!F$17)),'Mortgage 2 Info Calcs'!F$189))</f>
        <v>0</v>
      </c>
      <c r="W134">
        <f>IF(OR(ISERROR(J134-R134-M134),IF(ISERROR((J134-R134-M134)=0),"True",(J134-R134-M134)=0),ISTEXT('Mortgage 2 Info Calcs'!$K$4)),"",IF((J134&gt;(L134+M134)),(FV((G134/'Mortgage 2 Variables'!E$43),1,(L134+M134),-J134+Q134+'Mortgage 2 Info Calcs'!F$24,0))+Q134+'Mortgage 2 Info Calcs'!F$24+IF(I134&gt;0,0,-I134),""))</f>
        <v>75560.41139954426</v>
      </c>
      <c r="X134">
        <f>IF((FV(IF(G134=0,'Mortgage 2 Info Calcs'!F$8,G134)/12,1,PMT(IF(G134=0,'Mortgage 2 Info Calcs'!F$8,G134)/12,('Mortgage 2 Info Calcs'!F$9*12)-C133,-X133,0),-X133,0))&gt;0,(FV(IF(G134=0,'Mortgage 2 Info Calcs'!F$8,G134)/12,1,PMT(IF(G134=0,'Mortgage 2 Info Calcs'!F$8,G134)/12,('Mortgage 2 Info Calcs'!F$9*12)-C133,-X133,0),-X133,0)),0)</f>
        <v>75560.411399544275</v>
      </c>
      <c r="Y134">
        <f>IF(X134&lt;=0,0,(IPMT(IF(G134=0,'Mortgage 2 Info Calcs'!F$8,G134)/12,1,('Mortgage 2 Info Calcs'!F$9*12)-C133,-X133,0)))</f>
        <v>379.12792438323277</v>
      </c>
      <c r="Z134">
        <f>IF(C134&lt;('Mortgage 2 Info Calcs'!F$9*12),SUM(Y$12:Y134),0)</f>
        <v>54809.483782262003</v>
      </c>
      <c r="AA134">
        <v>123</v>
      </c>
      <c r="AB134">
        <f t="shared" si="11"/>
        <v>10.25</v>
      </c>
    </row>
    <row r="135" spans="2:28" ht="11.7" customHeight="1" x14ac:dyDescent="0.25">
      <c r="B135">
        <f t="shared" si="9"/>
        <v>10.333333333333334</v>
      </c>
      <c r="C135">
        <v>124</v>
      </c>
      <c r="E135" t="str">
        <f t="shared" si="12"/>
        <v/>
      </c>
      <c r="F135" t="str">
        <f>VLOOKUP('Mortgage 2 Variables'!D$11,'Mortgage 2 Variables'!B$8:C$19,2)</f>
        <v>Feb</v>
      </c>
      <c r="G135">
        <f>IF(ISBLANK('Mortgage 2 Monthly Table'!G135),IF(OR(J135=Q135,ISTEXT(W134),ISTEXT('Mortgage 2 Info Calcs'!$K$4)),0,IF(('Mortgage 2 Info Calcs'!F$7*12)&gt;C134,G134,IF(C134='Mortgage 2 Info Calcs'!F$7*12,'Mortgage 2 Info Calcs'!F$8,G134))),'Mortgage 2 Monthly Table'!G135)</f>
        <v>0.06</v>
      </c>
      <c r="H135">
        <f>((PMT(G135/'Mortgage 2 Variables'!E$43,('Mortgage 2 Info Calcs'!F$9*'Mortgage 2 Variables'!E$43)-C134,-J135,0)))</f>
        <v>644.30140148550629</v>
      </c>
      <c r="I135">
        <f>IF(OR(ISERROR(((IPMT(G135/'Mortgage 2 Variables'!E$43,1,'Mortgage 2 Info Calcs'!F$9*'Mortgage 2 Variables'!E$43,-J135+Q135+'Mortgage 2 Info Calcs'!F$24,IF('Mortgage 2 Info Calcs'!F$5="Interest Only",-J135+Q135+'Mortgage 2 Info Calcs'!F$24,0))))),(((IPMT(G135/'Mortgage 2 Variables'!E$43,1,'Mortgage 2 Info Calcs'!F$9*'Mortgage 2 Variables'!E$43,-J$12,-J$12)))=0)),0,((IPMT(G135/'Mortgage 2 Variables'!E$43,1,'Mortgage 2 Info Calcs'!F$9*'Mortgage 2 Variables'!E$43,-J135+Q135+'Mortgage 2 Info Calcs'!F$24,IF('Mortgage 2 Info Calcs'!F$5="Interest Only",-J135+Q135+'Mortgage 2 Info Calcs'!F$24,0)))))</f>
        <v>377.80205699772131</v>
      </c>
      <c r="J135">
        <f>IF(W134&gt;0,IF(ISTEXT('Mortgage 2 Info Calcs'!K$4),"0",IF(ISTEXT(W134),W134,W134+(IF(ISTEXT(K135),0,K135)))),0)</f>
        <v>75560.41139954426</v>
      </c>
      <c r="K135">
        <f>IF(ISBLANK('Mortgage 2 Monthly Table'!L135),0,'Mortgage 2 Monthly Table'!L135)</f>
        <v>0</v>
      </c>
      <c r="L135">
        <f>IF(ISBLANK('Mortgage 2 Monthly Table'!N135),IF('Mortgage 2 Info Calcs'!F$13="Calculated",IF('Mortgage 2 Info Calcs'!F$22="Keep Same",IF('Mortgage 2 Info Calcs'!F$5="Interest Only",IF(OR(I135&gt;L134,J135=""),I135,IF(J135&lt;L134,IF(J135&lt;L134,J135+I135,IF(L134+M134&gt;J135,L134+I135,L134)),IF(L134+M134&gt;J135,L134+I135,L134))),IF(H135&gt;L134,H135,IF(J135&gt;L134,IF(L134+M134&gt;J135,L134+I135,L134),J135+S135))),IF('Mortgage 2 Info Calcs'!F$5="Interest Only",'Mortgage 2 Monthly calcs'!I135,'Mortgage 2 Monthly calcs'!H135)),'Mortgage 2 Monthly calcs'!L134),'Mortgage 2 Monthly Table'!N135)</f>
        <v>644.30140148550856</v>
      </c>
      <c r="M135">
        <f>IF(ISBLANK('Mortgage 2 Monthly Table'!P135),IF(N134&gt;J135,IF(J135&gt;L134,J135-L134,0),IF(OR(OR(W134&lt;0,ISTEXT(W134)),ISTEXT('Mortgage 2 Info Calcs'!$K$4)),"",'Mortgage 2 Info Calcs'!F$21)),'Mortgage 2 Monthly Table'!P135)</f>
        <v>0</v>
      </c>
      <c r="N135">
        <f t="shared" si="10"/>
        <v>644.30140148550856</v>
      </c>
      <c r="O135">
        <f>IF(OR(OR(W134&lt;0,ISTEXT(W134)),ISTEXT('Mortgage 2 Info Calcs'!$K$4)),"",(O134+M135))</f>
        <v>0</v>
      </c>
      <c r="P135">
        <f>IF(ISBLANK('Mortgage 2 Monthly Table'!T135),IF(ISTEXT(J135),0,IF(OR(W134&lt;Q134,AND(W134&lt;0,NOT(ISTEXT(W134))),ISTEXT('Mortgage 2 Info Calcs'!$K$4)),IF(-W134&gt;P134,-W134,W134-Q134),IF(J135="",0,'Mortgage 2 Info Calcs'!F$26))),'Mortgage 2 Monthly Table'!T135)</f>
        <v>0</v>
      </c>
      <c r="Q135">
        <f>IF(OR(OR(W134&lt;0,ISTEXT(W134)),ISTEXT('Mortgage 2 Info Calcs'!$K$4)),"",IF(O135&lt;0,Q134,(Q134+P135)))</f>
        <v>0</v>
      </c>
      <c r="R135">
        <f>IF(OR(ISERROR(L135-S135),ISTEXT('Mortgage 2 Info Calcs'!$K$4)),"",L135-S135+M135)</f>
        <v>266.49934448778725</v>
      </c>
      <c r="S135">
        <f>IF(OR(IF(ISERROR(ROUND((J135-Q135-'Mortgage 2 Info Calcs'!F$24)*(G135/12),2)),0,(J135-O135-Q135-'Mortgage 2 Info Calcs'!F$24)*(G135/12)),,,ISTEXT('Mortgage 2 Info Calcs'!K$4)),IF(((J135-Q135-'Mortgage 2 Info Calcs'!F$24)*(G135/12))&gt;0,((J135-Q135-'Mortgage 2 Info Calcs'!F$24)*(G135/12)),0),0)</f>
        <v>377.80205699772131</v>
      </c>
      <c r="T135">
        <f>IF(OR(ISERROR(SUM(R$12:R135)),(ISTEXT(T134)),(T134=(SUM(R$12:R135)))),"",SUM(R$12:R135))</f>
        <v>24706.087944943345</v>
      </c>
      <c r="U135">
        <f>SUM(S$12:S135)</f>
        <v>55187.285839259726</v>
      </c>
      <c r="V135">
        <f>IF(OR(J135=Q135,ISTEXT(W134),ISTEXT('Mortgage 2 Info Calcs'!$F$17)),"",IF(('Mortgage 2 Info Calcs'!F$18*12)&gt;C134+1,IF(C134='Mortgage 2 Info Calcs'!F$18*12,0,'Mortgage 2 Info Calcs'!F$19+W135*('Mortgage 2 Info Calcs'!F$17)),'Mortgage 2 Info Calcs'!F$189))</f>
        <v>0</v>
      </c>
      <c r="W135">
        <f>IF(OR(ISERROR(J135-R135-M135),IF(ISERROR((J135-R135-M135)=0),"True",(J135-R135-M135)=0),ISTEXT('Mortgage 2 Info Calcs'!$K$4)),"",IF((J135&gt;(L135+M135)),(FV((G135/'Mortgage 2 Variables'!E$43),1,(L135+M135),-J135+Q135+'Mortgage 2 Info Calcs'!F$24,0))+Q135+'Mortgage 2 Info Calcs'!F$24+IF(I135&gt;0,0,-I135),""))</f>
        <v>75293.912055056469</v>
      </c>
      <c r="X135">
        <f>IF((FV(IF(G135=0,'Mortgage 2 Info Calcs'!F$8,G135)/12,1,PMT(IF(G135=0,'Mortgage 2 Info Calcs'!F$8,G135)/12,('Mortgage 2 Info Calcs'!F$9*12)-C134,-X134,0),-X134,0))&gt;0,(FV(IF(G135=0,'Mortgage 2 Info Calcs'!F$8,G135)/12,1,PMT(IF(G135=0,'Mortgage 2 Info Calcs'!F$8,G135)/12,('Mortgage 2 Info Calcs'!F$9*12)-C134,-X134,0),-X134,0)),0)</f>
        <v>75293.912055056484</v>
      </c>
      <c r="Y135">
        <f>IF(X135&lt;=0,0,(IPMT(IF(G135=0,'Mortgage 2 Info Calcs'!F$8,G135)/12,1,('Mortgage 2 Info Calcs'!F$9*12)-C134,-X134,0)))</f>
        <v>377.80205699772137</v>
      </c>
      <c r="Z135">
        <f>IF(C135&lt;('Mortgage 2 Info Calcs'!F$9*12),SUM(Y$12:Y135),0)</f>
        <v>55187.285839259726</v>
      </c>
      <c r="AA135">
        <v>124</v>
      </c>
      <c r="AB135">
        <f t="shared" si="11"/>
        <v>10.333333333333334</v>
      </c>
    </row>
    <row r="136" spans="2:28" ht="11.7" customHeight="1" x14ac:dyDescent="0.25">
      <c r="B136">
        <f t="shared" si="9"/>
        <v>10.416666666666666</v>
      </c>
      <c r="C136">
        <v>125</v>
      </c>
      <c r="E136" t="str">
        <f t="shared" si="12"/>
        <v/>
      </c>
      <c r="F136" t="str">
        <f>VLOOKUP('Mortgage 2 Variables'!D$12,'Mortgage 2 Variables'!B$8:C$19,2)</f>
        <v>Mar</v>
      </c>
      <c r="G136">
        <f>IF(ISBLANK('Mortgage 2 Monthly Table'!G136),IF(OR(J136=Q136,ISTEXT(W135),ISTEXT('Mortgage 2 Info Calcs'!$K$4)),0,IF(('Mortgage 2 Info Calcs'!F$7*12)&gt;C135,G135,IF(C135='Mortgage 2 Info Calcs'!F$7*12,'Mortgage 2 Info Calcs'!F$8,G135))),'Mortgage 2 Monthly Table'!G136)</f>
        <v>0.06</v>
      </c>
      <c r="H136">
        <f>((PMT(G136/'Mortgage 2 Variables'!E$43,('Mortgage 2 Info Calcs'!F$9*'Mortgage 2 Variables'!E$43)-C135,-J136,0)))</f>
        <v>644.30140148550618</v>
      </c>
      <c r="I136">
        <f>IF(OR(ISERROR(((IPMT(G136/'Mortgage 2 Variables'!E$43,1,'Mortgage 2 Info Calcs'!F$9*'Mortgage 2 Variables'!E$43,-J136+Q136+'Mortgage 2 Info Calcs'!F$24,IF('Mortgage 2 Info Calcs'!F$5="Interest Only",-J136+Q136+'Mortgage 2 Info Calcs'!F$24,0))))),(((IPMT(G136/'Mortgage 2 Variables'!E$43,1,'Mortgage 2 Info Calcs'!F$9*'Mortgage 2 Variables'!E$43,-J$12,-J$12)))=0)),0,((IPMT(G136/'Mortgage 2 Variables'!E$43,1,'Mortgage 2 Info Calcs'!F$9*'Mortgage 2 Variables'!E$43,-J136+Q136+'Mortgage 2 Info Calcs'!F$24,IF('Mortgage 2 Info Calcs'!F$5="Interest Only",-J136+Q136+'Mortgage 2 Info Calcs'!F$24,0)))))</f>
        <v>376.46956027528233</v>
      </c>
      <c r="J136">
        <f>IF(W135&gt;0,IF(ISTEXT('Mortgage 2 Info Calcs'!K$4),"0",IF(ISTEXT(W135),W135,W135+(IF(ISTEXT(K136),0,K136)))),0)</f>
        <v>75293.912055056469</v>
      </c>
      <c r="K136">
        <f>IF(ISBLANK('Mortgage 2 Monthly Table'!L136),0,'Mortgage 2 Monthly Table'!L136)</f>
        <v>0</v>
      </c>
      <c r="L136">
        <f>IF(ISBLANK('Mortgage 2 Monthly Table'!N136),IF('Mortgage 2 Info Calcs'!F$13="Calculated",IF('Mortgage 2 Info Calcs'!F$22="Keep Same",IF('Mortgage 2 Info Calcs'!F$5="Interest Only",IF(OR(I136&gt;L135,J136=""),I136,IF(J136&lt;L135,IF(J136&lt;L135,J136+I136,IF(L135+M135&gt;J136,L135+I136,L135)),IF(L135+M135&gt;J136,L135+I136,L135))),IF(H136&gt;L135,H136,IF(J136&gt;L135,IF(L135+M135&gt;J136,L135+I136,L135),J136+S136))),IF('Mortgage 2 Info Calcs'!F$5="Interest Only",'Mortgage 2 Monthly calcs'!I136,'Mortgage 2 Monthly calcs'!H136)),'Mortgage 2 Monthly calcs'!L135),'Mortgage 2 Monthly Table'!N136)</f>
        <v>644.30140148550856</v>
      </c>
      <c r="M136">
        <f>IF(ISBLANK('Mortgage 2 Monthly Table'!P136),IF(N135&gt;J136,IF(J136&gt;L135,J136-L135,0),IF(OR(OR(W135&lt;0,ISTEXT(W135)),ISTEXT('Mortgage 2 Info Calcs'!$K$4)),"",'Mortgage 2 Info Calcs'!F$21)),'Mortgage 2 Monthly Table'!P136)</f>
        <v>0</v>
      </c>
      <c r="N136">
        <f t="shared" si="10"/>
        <v>644.30140148550856</v>
      </c>
      <c r="O136">
        <f>IF(OR(OR(W135&lt;0,ISTEXT(W135)),ISTEXT('Mortgage 2 Info Calcs'!$K$4)),"",(O135+M136))</f>
        <v>0</v>
      </c>
      <c r="P136">
        <f>IF(ISBLANK('Mortgage 2 Monthly Table'!T136),IF(ISTEXT(J136),0,IF(OR(W135&lt;Q135,AND(W135&lt;0,NOT(ISTEXT(W135))),ISTEXT('Mortgage 2 Info Calcs'!$K$4)),IF(-W135&gt;P135,-W135,W135-Q135),IF(J136="",0,'Mortgage 2 Info Calcs'!F$26))),'Mortgage 2 Monthly Table'!T136)</f>
        <v>0</v>
      </c>
      <c r="Q136">
        <f>IF(OR(OR(W135&lt;0,ISTEXT(W135)),ISTEXT('Mortgage 2 Info Calcs'!$K$4)),"",IF(O136&lt;0,Q135,(Q135+P136)))</f>
        <v>0</v>
      </c>
      <c r="R136">
        <f>IF(OR(ISERROR(L136-S136),ISTEXT('Mortgage 2 Info Calcs'!$K$4)),"",L136-S136+M136)</f>
        <v>267.83184121022623</v>
      </c>
      <c r="S136">
        <f>IF(OR(IF(ISERROR(ROUND((J136-Q136-'Mortgage 2 Info Calcs'!F$24)*(G136/12),2)),0,(J136-O136-Q136-'Mortgage 2 Info Calcs'!F$24)*(G136/12)),,,ISTEXT('Mortgage 2 Info Calcs'!K$4)),IF(((J136-Q136-'Mortgage 2 Info Calcs'!F$24)*(G136/12))&gt;0,((J136-Q136-'Mortgage 2 Info Calcs'!F$24)*(G136/12)),0),0)</f>
        <v>376.46956027528233</v>
      </c>
      <c r="T136">
        <f>IF(OR(ISERROR(SUM(R$12:R136)),(ISTEXT(T135)),(T135=(SUM(R$12:R136)))),"",SUM(R$12:R136))</f>
        <v>24973.919786153572</v>
      </c>
      <c r="U136">
        <f>SUM(S$12:S136)</f>
        <v>55563.75539953501</v>
      </c>
      <c r="V136">
        <f>IF(OR(J136=Q136,ISTEXT(W135),ISTEXT('Mortgage 2 Info Calcs'!$F$17)),"",IF(('Mortgage 2 Info Calcs'!F$18*12)&gt;C135+1,IF(C135='Mortgage 2 Info Calcs'!F$18*12,0,'Mortgage 2 Info Calcs'!F$19+W136*('Mortgage 2 Info Calcs'!F$17)),'Mortgage 2 Info Calcs'!F$189))</f>
        <v>0</v>
      </c>
      <c r="W136">
        <f>IF(OR(ISERROR(J136-R136-M136),IF(ISERROR((J136-R136-M136)=0),"True",(J136-R136-M136)=0),ISTEXT('Mortgage 2 Info Calcs'!$K$4)),"",IF((J136&gt;(L136+M136)),(FV((G136/'Mortgage 2 Variables'!E$43),1,(L136+M136),-J136+Q136+'Mortgage 2 Info Calcs'!F$24,0))+Q136+'Mortgage 2 Info Calcs'!F$24+IF(I136&gt;0,0,-I136),""))</f>
        <v>75026.080213846246</v>
      </c>
      <c r="X136">
        <f>IF((FV(IF(G136=0,'Mortgage 2 Info Calcs'!F$8,G136)/12,1,PMT(IF(G136=0,'Mortgage 2 Info Calcs'!F$8,G136)/12,('Mortgage 2 Info Calcs'!F$9*12)-C135,-X135,0),-X135,0))&gt;0,(FV(IF(G136=0,'Mortgage 2 Info Calcs'!F$8,G136)/12,1,PMT(IF(G136=0,'Mortgage 2 Info Calcs'!F$8,G136)/12,('Mortgage 2 Info Calcs'!F$9*12)-C135,-X135,0),-X135,0)),0)</f>
        <v>75026.08021384626</v>
      </c>
      <c r="Y136">
        <f>IF(X136&lt;=0,0,(IPMT(IF(G136=0,'Mortgage 2 Info Calcs'!F$8,G136)/12,1,('Mortgage 2 Info Calcs'!F$9*12)-C135,-X135,0)))</f>
        <v>376.46956027528245</v>
      </c>
      <c r="Z136">
        <f>IF(C136&lt;('Mortgage 2 Info Calcs'!F$9*12),SUM(Y$12:Y136),0)</f>
        <v>55563.75539953501</v>
      </c>
      <c r="AA136">
        <v>125</v>
      </c>
      <c r="AB136">
        <f t="shared" si="11"/>
        <v>10.416666666666666</v>
      </c>
    </row>
    <row r="137" spans="2:28" ht="11.7" customHeight="1" x14ac:dyDescent="0.25">
      <c r="B137">
        <f t="shared" si="9"/>
        <v>10.5</v>
      </c>
      <c r="C137">
        <v>126</v>
      </c>
      <c r="E137" t="str">
        <f t="shared" si="12"/>
        <v/>
      </c>
      <c r="F137" t="str">
        <f>VLOOKUP('Mortgage 2 Variables'!D$13,'Mortgage 2 Variables'!B$8:C$19,2)</f>
        <v>Apr</v>
      </c>
      <c r="G137">
        <f>IF(ISBLANK('Mortgage 2 Monthly Table'!G137),IF(OR(J137=Q137,ISTEXT(W136),ISTEXT('Mortgage 2 Info Calcs'!$K$4)),0,IF(('Mortgage 2 Info Calcs'!F$7*12)&gt;C136,G136,IF(C136='Mortgage 2 Info Calcs'!F$7*12,'Mortgage 2 Info Calcs'!F$8,G136))),'Mortgage 2 Monthly Table'!G137)</f>
        <v>0.06</v>
      </c>
      <c r="H137">
        <f>((PMT(G137/'Mortgage 2 Variables'!E$43,('Mortgage 2 Info Calcs'!F$9*'Mortgage 2 Variables'!E$43)-C136,-J137,0)))</f>
        <v>644.30140148550618</v>
      </c>
      <c r="I137">
        <f>IF(OR(ISERROR(((IPMT(G137/'Mortgage 2 Variables'!E$43,1,'Mortgage 2 Info Calcs'!F$9*'Mortgage 2 Variables'!E$43,-J137+Q137+'Mortgage 2 Info Calcs'!F$24,IF('Mortgage 2 Info Calcs'!F$5="Interest Only",-J137+Q137+'Mortgage 2 Info Calcs'!F$24,0))))),(((IPMT(G137/'Mortgage 2 Variables'!E$43,1,'Mortgage 2 Info Calcs'!F$9*'Mortgage 2 Variables'!E$43,-J$12,-J$12)))=0)),0,((IPMT(G137/'Mortgage 2 Variables'!E$43,1,'Mortgage 2 Info Calcs'!F$9*'Mortgage 2 Variables'!E$43,-J137+Q137+'Mortgage 2 Info Calcs'!F$24,IF('Mortgage 2 Info Calcs'!F$5="Interest Only",-J137+Q137+'Mortgage 2 Info Calcs'!F$24,0)))))</f>
        <v>375.13040106923125</v>
      </c>
      <c r="J137">
        <f>IF(W136&gt;0,IF(ISTEXT('Mortgage 2 Info Calcs'!K$4),"0",IF(ISTEXT(W136),W136,W136+(IF(ISTEXT(K137),0,K137)))),0)</f>
        <v>75026.080213846246</v>
      </c>
      <c r="K137">
        <f>IF(ISBLANK('Mortgage 2 Monthly Table'!L137),0,'Mortgage 2 Monthly Table'!L137)</f>
        <v>0</v>
      </c>
      <c r="L137">
        <f>IF(ISBLANK('Mortgage 2 Monthly Table'!N137),IF('Mortgage 2 Info Calcs'!F$13="Calculated",IF('Mortgage 2 Info Calcs'!F$22="Keep Same",IF('Mortgage 2 Info Calcs'!F$5="Interest Only",IF(OR(I137&gt;L136,J137=""),I137,IF(J137&lt;L136,IF(J137&lt;L136,J137+I137,IF(L136+M136&gt;J137,L136+I137,L136)),IF(L136+M136&gt;J137,L136+I137,L136))),IF(H137&gt;L136,H137,IF(J137&gt;L136,IF(L136+M136&gt;J137,L136+I137,L136),J137+S137))),IF('Mortgage 2 Info Calcs'!F$5="Interest Only",'Mortgage 2 Monthly calcs'!I137,'Mortgage 2 Monthly calcs'!H137)),'Mortgage 2 Monthly calcs'!L136),'Mortgage 2 Monthly Table'!N137)</f>
        <v>644.30140148550856</v>
      </c>
      <c r="M137">
        <f>IF(ISBLANK('Mortgage 2 Monthly Table'!P137),IF(N136&gt;J137,IF(J137&gt;L136,J137-L136,0),IF(OR(OR(W136&lt;0,ISTEXT(W136)),ISTEXT('Mortgage 2 Info Calcs'!$K$4)),"",'Mortgage 2 Info Calcs'!F$21)),'Mortgage 2 Monthly Table'!P137)</f>
        <v>0</v>
      </c>
      <c r="N137">
        <f t="shared" si="10"/>
        <v>644.30140148550856</v>
      </c>
      <c r="O137">
        <f>IF(OR(OR(W136&lt;0,ISTEXT(W136)),ISTEXT('Mortgage 2 Info Calcs'!$K$4)),"",(O136+M137))</f>
        <v>0</v>
      </c>
      <c r="P137">
        <f>IF(ISBLANK('Mortgage 2 Monthly Table'!T137),IF(ISTEXT(J137),0,IF(OR(W136&lt;Q136,AND(W136&lt;0,NOT(ISTEXT(W136))),ISTEXT('Mortgage 2 Info Calcs'!$K$4)),IF(-W136&gt;P136,-W136,W136-Q136),IF(J137="",0,'Mortgage 2 Info Calcs'!F$26))),'Mortgage 2 Monthly Table'!T137)</f>
        <v>0</v>
      </c>
      <c r="Q137">
        <f>IF(OR(OR(W136&lt;0,ISTEXT(W136)),ISTEXT('Mortgage 2 Info Calcs'!$K$4)),"",IF(O137&lt;0,Q136,(Q136+P137)))</f>
        <v>0</v>
      </c>
      <c r="R137">
        <f>IF(OR(ISERROR(L137-S137),ISTEXT('Mortgage 2 Info Calcs'!$K$4)),"",L137-S137+M137)</f>
        <v>269.17100041627731</v>
      </c>
      <c r="S137">
        <f>IF(OR(IF(ISERROR(ROUND((J137-Q137-'Mortgage 2 Info Calcs'!F$24)*(G137/12),2)),0,(J137-O137-Q137-'Mortgage 2 Info Calcs'!F$24)*(G137/12)),,,ISTEXT('Mortgage 2 Info Calcs'!K$4)),IF(((J137-Q137-'Mortgage 2 Info Calcs'!F$24)*(G137/12))&gt;0,((J137-Q137-'Mortgage 2 Info Calcs'!F$24)*(G137/12)),0),0)</f>
        <v>375.13040106923125</v>
      </c>
      <c r="T137">
        <f>IF(OR(ISERROR(SUM(R$12:R137)),(ISTEXT(T136)),(T136=(SUM(R$12:R137)))),"",SUM(R$12:R137))</f>
        <v>25243.09078656985</v>
      </c>
      <c r="U137">
        <f>SUM(S$12:S137)</f>
        <v>55938.885800604243</v>
      </c>
      <c r="V137">
        <f>IF(OR(J137=Q137,ISTEXT(W136),ISTEXT('Mortgage 2 Info Calcs'!$F$17)),"",IF(('Mortgage 2 Info Calcs'!F$18*12)&gt;C136+1,IF(C136='Mortgage 2 Info Calcs'!F$18*12,0,'Mortgage 2 Info Calcs'!F$19+W137*('Mortgage 2 Info Calcs'!F$17)),'Mortgage 2 Info Calcs'!F$189))</f>
        <v>0</v>
      </c>
      <c r="W137">
        <f>IF(OR(ISERROR(J137-R137-M137),IF(ISERROR((J137-R137-M137)=0),"True",(J137-R137-M137)=0),ISTEXT('Mortgage 2 Info Calcs'!$K$4)),"",IF((J137&gt;(L137+M137)),(FV((G137/'Mortgage 2 Variables'!E$43),1,(L137+M137),-J137+Q137+'Mortgage 2 Info Calcs'!F$24,0))+Q137+'Mortgage 2 Info Calcs'!F$24+IF(I137&gt;0,0,-I137),""))</f>
        <v>74756.909213429972</v>
      </c>
      <c r="X137">
        <f>IF((FV(IF(G137=0,'Mortgage 2 Info Calcs'!F$8,G137)/12,1,PMT(IF(G137=0,'Mortgage 2 Info Calcs'!F$8,G137)/12,('Mortgage 2 Info Calcs'!F$9*12)-C136,-X136,0),-X136,0))&gt;0,(FV(IF(G137=0,'Mortgage 2 Info Calcs'!F$8,G137)/12,1,PMT(IF(G137=0,'Mortgage 2 Info Calcs'!F$8,G137)/12,('Mortgage 2 Info Calcs'!F$9*12)-C136,-X136,0),-X136,0)),0)</f>
        <v>74756.909213429986</v>
      </c>
      <c r="Y137">
        <f>IF(X137&lt;=0,0,(IPMT(IF(G137=0,'Mortgage 2 Info Calcs'!F$8,G137)/12,1,('Mortgage 2 Info Calcs'!F$9*12)-C136,-X136,0)))</f>
        <v>375.13040106923131</v>
      </c>
      <c r="Z137">
        <f>IF(C137&lt;('Mortgage 2 Info Calcs'!F$9*12),SUM(Y$12:Y137),0)</f>
        <v>55938.885800604243</v>
      </c>
      <c r="AA137">
        <v>126</v>
      </c>
      <c r="AB137">
        <f t="shared" si="11"/>
        <v>10.5</v>
      </c>
    </row>
    <row r="138" spans="2:28" ht="11.7" customHeight="1" x14ac:dyDescent="0.25">
      <c r="B138">
        <f t="shared" si="9"/>
        <v>10.583333333333334</v>
      </c>
      <c r="C138">
        <v>127</v>
      </c>
      <c r="E138" t="str">
        <f t="shared" si="12"/>
        <v/>
      </c>
      <c r="F138" t="str">
        <f>VLOOKUP('Mortgage 2 Variables'!D$14,'Mortgage 2 Variables'!B$8:C$19,2)</f>
        <v>May</v>
      </c>
      <c r="G138">
        <f>IF(ISBLANK('Mortgage 2 Monthly Table'!G138),IF(OR(J138=Q138,ISTEXT(W137),ISTEXT('Mortgage 2 Info Calcs'!$K$4)),0,IF(('Mortgage 2 Info Calcs'!F$7*12)&gt;C137,G137,IF(C137='Mortgage 2 Info Calcs'!F$7*12,'Mortgage 2 Info Calcs'!F$8,G137))),'Mortgage 2 Monthly Table'!G138)</f>
        <v>0.06</v>
      </c>
      <c r="H138">
        <f>((PMT(G138/'Mortgage 2 Variables'!E$43,('Mortgage 2 Info Calcs'!F$9*'Mortgage 2 Variables'!E$43)-C137,-J138,0)))</f>
        <v>644.30140148550618</v>
      </c>
      <c r="I138">
        <f>IF(OR(ISERROR(((IPMT(G138/'Mortgage 2 Variables'!E$43,1,'Mortgage 2 Info Calcs'!F$9*'Mortgage 2 Variables'!E$43,-J138+Q138+'Mortgage 2 Info Calcs'!F$24,IF('Mortgage 2 Info Calcs'!F$5="Interest Only",-J138+Q138+'Mortgage 2 Info Calcs'!F$24,0))))),(((IPMT(G138/'Mortgage 2 Variables'!E$43,1,'Mortgage 2 Info Calcs'!F$9*'Mortgage 2 Variables'!E$43,-J$12,-J$12)))=0)),0,((IPMT(G138/'Mortgage 2 Variables'!E$43,1,'Mortgage 2 Info Calcs'!F$9*'Mortgage 2 Variables'!E$43,-J138+Q138+'Mortgage 2 Info Calcs'!F$24,IF('Mortgage 2 Info Calcs'!F$5="Interest Only",-J138+Q138+'Mortgage 2 Info Calcs'!F$24,0)))))</f>
        <v>373.78454606714985</v>
      </c>
      <c r="J138">
        <f>IF(W137&gt;0,IF(ISTEXT('Mortgage 2 Info Calcs'!K$4),"0",IF(ISTEXT(W137),W137,W137+(IF(ISTEXT(K138),0,K138)))),0)</f>
        <v>74756.909213429972</v>
      </c>
      <c r="K138">
        <f>IF(ISBLANK('Mortgage 2 Monthly Table'!L138),0,'Mortgage 2 Monthly Table'!L138)</f>
        <v>0</v>
      </c>
      <c r="L138">
        <f>IF(ISBLANK('Mortgage 2 Monthly Table'!N138),IF('Mortgage 2 Info Calcs'!F$13="Calculated",IF('Mortgage 2 Info Calcs'!F$22="Keep Same",IF('Mortgage 2 Info Calcs'!F$5="Interest Only",IF(OR(I138&gt;L137,J138=""),I138,IF(J138&lt;L137,IF(J138&lt;L137,J138+I138,IF(L137+M137&gt;J138,L137+I138,L137)),IF(L137+M137&gt;J138,L137+I138,L137))),IF(H138&gt;L137,H138,IF(J138&gt;L137,IF(L137+M137&gt;J138,L137+I138,L137),J138+S138))),IF('Mortgage 2 Info Calcs'!F$5="Interest Only",'Mortgage 2 Monthly calcs'!I138,'Mortgage 2 Monthly calcs'!H138)),'Mortgage 2 Monthly calcs'!L137),'Mortgage 2 Monthly Table'!N138)</f>
        <v>644.30140148550856</v>
      </c>
      <c r="M138">
        <f>IF(ISBLANK('Mortgage 2 Monthly Table'!P138),IF(N137&gt;J138,IF(J138&gt;L137,J138-L137,0),IF(OR(OR(W137&lt;0,ISTEXT(W137)),ISTEXT('Mortgage 2 Info Calcs'!$K$4)),"",'Mortgage 2 Info Calcs'!F$21)),'Mortgage 2 Monthly Table'!P138)</f>
        <v>0</v>
      </c>
      <c r="N138">
        <f t="shared" si="10"/>
        <v>644.30140148550856</v>
      </c>
      <c r="O138">
        <f>IF(OR(OR(W137&lt;0,ISTEXT(W137)),ISTEXT('Mortgage 2 Info Calcs'!$K$4)),"",(O137+M138))</f>
        <v>0</v>
      </c>
      <c r="P138">
        <f>IF(ISBLANK('Mortgage 2 Monthly Table'!T138),IF(ISTEXT(J138),0,IF(OR(W137&lt;Q137,AND(W137&lt;0,NOT(ISTEXT(W137))),ISTEXT('Mortgage 2 Info Calcs'!$K$4)),IF(-W137&gt;P137,-W137,W137-Q137),IF(J138="",0,'Mortgage 2 Info Calcs'!F$26))),'Mortgage 2 Monthly Table'!T138)</f>
        <v>0</v>
      </c>
      <c r="Q138">
        <f>IF(OR(OR(W137&lt;0,ISTEXT(W137)),ISTEXT('Mortgage 2 Info Calcs'!$K$4)),"",IF(O138&lt;0,Q137,(Q137+P138)))</f>
        <v>0</v>
      </c>
      <c r="R138">
        <f>IF(OR(ISERROR(L138-S138),ISTEXT('Mortgage 2 Info Calcs'!$K$4)),"",L138-S138+M138)</f>
        <v>270.51685541835872</v>
      </c>
      <c r="S138">
        <f>IF(OR(IF(ISERROR(ROUND((J138-Q138-'Mortgage 2 Info Calcs'!F$24)*(G138/12),2)),0,(J138-O138-Q138-'Mortgage 2 Info Calcs'!F$24)*(G138/12)),,,ISTEXT('Mortgage 2 Info Calcs'!K$4)),IF(((J138-Q138-'Mortgage 2 Info Calcs'!F$24)*(G138/12))&gt;0,((J138-Q138-'Mortgage 2 Info Calcs'!F$24)*(G138/12)),0),0)</f>
        <v>373.78454606714985</v>
      </c>
      <c r="T138">
        <f>IF(OR(ISERROR(SUM(R$12:R138)),(ISTEXT(T137)),(T137=(SUM(R$12:R138)))),"",SUM(R$12:R138))</f>
        <v>25513.607641988208</v>
      </c>
      <c r="U138">
        <f>SUM(S$12:S138)</f>
        <v>56312.670346671395</v>
      </c>
      <c r="V138">
        <f>IF(OR(J138=Q138,ISTEXT(W137),ISTEXT('Mortgage 2 Info Calcs'!$F$17)),"",IF(('Mortgage 2 Info Calcs'!F$18*12)&gt;C137+1,IF(C137='Mortgage 2 Info Calcs'!F$18*12,0,'Mortgage 2 Info Calcs'!F$19+W138*('Mortgage 2 Info Calcs'!F$17)),'Mortgage 2 Info Calcs'!F$189))</f>
        <v>0</v>
      </c>
      <c r="W138">
        <f>IF(OR(ISERROR(J138-R138-M138),IF(ISERROR((J138-R138-M138)=0),"True",(J138-R138-M138)=0),ISTEXT('Mortgage 2 Info Calcs'!$K$4)),"",IF((J138&gt;(L138+M138)),(FV((G138/'Mortgage 2 Variables'!E$43),1,(L138+M138),-J138+Q138+'Mortgage 2 Info Calcs'!F$24,0))+Q138+'Mortgage 2 Info Calcs'!F$24+IF(I138&gt;0,0,-I138),""))</f>
        <v>74486.39235801161</v>
      </c>
      <c r="X138">
        <f>IF((FV(IF(G138=0,'Mortgage 2 Info Calcs'!F$8,G138)/12,1,PMT(IF(G138=0,'Mortgage 2 Info Calcs'!F$8,G138)/12,('Mortgage 2 Info Calcs'!F$9*12)-C137,-X137,0),-X137,0))&gt;0,(FV(IF(G138=0,'Mortgage 2 Info Calcs'!F$8,G138)/12,1,PMT(IF(G138=0,'Mortgage 2 Info Calcs'!F$8,G138)/12,('Mortgage 2 Info Calcs'!F$9*12)-C137,-X137,0),-X137,0)),0)</f>
        <v>74486.392358011624</v>
      </c>
      <c r="Y138">
        <f>IF(X138&lt;=0,0,(IPMT(IF(G138=0,'Mortgage 2 Info Calcs'!F$8,G138)/12,1,('Mortgage 2 Info Calcs'!F$9*12)-C137,-X137,0)))</f>
        <v>373.78454606714996</v>
      </c>
      <c r="Z138">
        <f>IF(C138&lt;('Mortgage 2 Info Calcs'!F$9*12),SUM(Y$12:Y138),0)</f>
        <v>56312.670346671395</v>
      </c>
      <c r="AA138">
        <v>127</v>
      </c>
      <c r="AB138">
        <f t="shared" si="11"/>
        <v>10.583333333333334</v>
      </c>
    </row>
    <row r="139" spans="2:28" ht="11.7" customHeight="1" x14ac:dyDescent="0.25">
      <c r="B139">
        <f t="shared" si="9"/>
        <v>10.666666666666666</v>
      </c>
      <c r="C139">
        <v>128</v>
      </c>
      <c r="E139" t="str">
        <f t="shared" si="12"/>
        <v/>
      </c>
      <c r="F139" t="str">
        <f>VLOOKUP('Mortgage 2 Variables'!D$15,'Mortgage 2 Variables'!B$8:C$19,2)</f>
        <v>Jun</v>
      </c>
      <c r="G139">
        <f>IF(ISBLANK('Mortgage 2 Monthly Table'!G139),IF(OR(J139=Q139,ISTEXT(W138),ISTEXT('Mortgage 2 Info Calcs'!$K$4)),0,IF(('Mortgage 2 Info Calcs'!F$7*12)&gt;C138,G138,IF(C138='Mortgage 2 Info Calcs'!F$7*12,'Mortgage 2 Info Calcs'!F$8,G138))),'Mortgage 2 Monthly Table'!G139)</f>
        <v>0.06</v>
      </c>
      <c r="H139">
        <f>((PMT(G139/'Mortgage 2 Variables'!E$43,('Mortgage 2 Info Calcs'!F$9*'Mortgage 2 Variables'!E$43)-C138,-J139,0)))</f>
        <v>644.30140148550618</v>
      </c>
      <c r="I139">
        <f>IF(OR(ISERROR(((IPMT(G139/'Mortgage 2 Variables'!E$43,1,'Mortgage 2 Info Calcs'!F$9*'Mortgage 2 Variables'!E$43,-J139+Q139+'Mortgage 2 Info Calcs'!F$24,IF('Mortgage 2 Info Calcs'!F$5="Interest Only",-J139+Q139+'Mortgage 2 Info Calcs'!F$24,0))))),(((IPMT(G139/'Mortgage 2 Variables'!E$43,1,'Mortgage 2 Info Calcs'!F$9*'Mortgage 2 Variables'!E$43,-J$12,-J$12)))=0)),0,((IPMT(G139/'Mortgage 2 Variables'!E$43,1,'Mortgage 2 Info Calcs'!F$9*'Mortgage 2 Variables'!E$43,-J139+Q139+'Mortgage 2 Info Calcs'!F$24,IF('Mortgage 2 Info Calcs'!F$5="Interest Only",-J139+Q139+'Mortgage 2 Info Calcs'!F$24,0)))))</f>
        <v>372.43196179005804</v>
      </c>
      <c r="J139">
        <f>IF(W138&gt;0,IF(ISTEXT('Mortgage 2 Info Calcs'!K$4),"0",IF(ISTEXT(W138),W138,W138+(IF(ISTEXT(K139),0,K139)))),0)</f>
        <v>74486.39235801161</v>
      </c>
      <c r="K139">
        <f>IF(ISBLANK('Mortgage 2 Monthly Table'!L139),0,'Mortgage 2 Monthly Table'!L139)</f>
        <v>0</v>
      </c>
      <c r="L139">
        <f>IF(ISBLANK('Mortgage 2 Monthly Table'!N139),IF('Mortgage 2 Info Calcs'!F$13="Calculated",IF('Mortgage 2 Info Calcs'!F$22="Keep Same",IF('Mortgage 2 Info Calcs'!F$5="Interest Only",IF(OR(I139&gt;L138,J139=""),I139,IF(J139&lt;L138,IF(J139&lt;L138,J139+I139,IF(L138+M138&gt;J139,L138+I139,L138)),IF(L138+M138&gt;J139,L138+I139,L138))),IF(H139&gt;L138,H139,IF(J139&gt;L138,IF(L138+M138&gt;J139,L138+I139,L138),J139+S139))),IF('Mortgage 2 Info Calcs'!F$5="Interest Only",'Mortgage 2 Monthly calcs'!I139,'Mortgage 2 Monthly calcs'!H139)),'Mortgage 2 Monthly calcs'!L138),'Mortgage 2 Monthly Table'!N139)</f>
        <v>644.30140148550856</v>
      </c>
      <c r="M139">
        <f>IF(ISBLANK('Mortgage 2 Monthly Table'!P139),IF(N138&gt;J139,IF(J139&gt;L138,J139-L138,0),IF(OR(OR(W138&lt;0,ISTEXT(W138)),ISTEXT('Mortgage 2 Info Calcs'!$K$4)),"",'Mortgage 2 Info Calcs'!F$21)),'Mortgage 2 Monthly Table'!P139)</f>
        <v>0</v>
      </c>
      <c r="N139">
        <f t="shared" si="10"/>
        <v>644.30140148550856</v>
      </c>
      <c r="O139">
        <f>IF(OR(OR(W138&lt;0,ISTEXT(W138)),ISTEXT('Mortgage 2 Info Calcs'!$K$4)),"",(O138+M139))</f>
        <v>0</v>
      </c>
      <c r="P139">
        <f>IF(ISBLANK('Mortgage 2 Monthly Table'!T139),IF(ISTEXT(J139),0,IF(OR(W138&lt;Q138,AND(W138&lt;0,NOT(ISTEXT(W138))),ISTEXT('Mortgage 2 Info Calcs'!$K$4)),IF(-W138&gt;P138,-W138,W138-Q138),IF(J139="",0,'Mortgage 2 Info Calcs'!F$26))),'Mortgage 2 Monthly Table'!T139)</f>
        <v>0</v>
      </c>
      <c r="Q139">
        <f>IF(OR(OR(W138&lt;0,ISTEXT(W138)),ISTEXT('Mortgage 2 Info Calcs'!$K$4)),"",IF(O139&lt;0,Q138,(Q138+P139)))</f>
        <v>0</v>
      </c>
      <c r="R139">
        <f>IF(OR(ISERROR(L139-S139),ISTEXT('Mortgage 2 Info Calcs'!$K$4)),"",L139-S139+M139)</f>
        <v>271.86943969545052</v>
      </c>
      <c r="S139">
        <f>IF(OR(IF(ISERROR(ROUND((J139-Q139-'Mortgage 2 Info Calcs'!F$24)*(G139/12),2)),0,(J139-O139-Q139-'Mortgage 2 Info Calcs'!F$24)*(G139/12)),,,ISTEXT('Mortgage 2 Info Calcs'!K$4)),IF(((J139-Q139-'Mortgage 2 Info Calcs'!F$24)*(G139/12))&gt;0,((J139-Q139-'Mortgage 2 Info Calcs'!F$24)*(G139/12)),0),0)</f>
        <v>372.43196179005804</v>
      </c>
      <c r="T139">
        <f>IF(OR(ISERROR(SUM(R$12:R139)),(ISTEXT(T138)),(T138=(SUM(R$12:R139)))),"",SUM(R$12:R139))</f>
        <v>25785.477081683657</v>
      </c>
      <c r="U139">
        <f>SUM(S$12:S139)</f>
        <v>56685.10230846145</v>
      </c>
      <c r="V139">
        <f>IF(OR(J139=Q139,ISTEXT(W138),ISTEXT('Mortgage 2 Info Calcs'!$F$17)),"",IF(('Mortgage 2 Info Calcs'!F$18*12)&gt;C138+1,IF(C138='Mortgage 2 Info Calcs'!F$18*12,0,'Mortgage 2 Info Calcs'!F$19+W139*('Mortgage 2 Info Calcs'!F$17)),'Mortgage 2 Info Calcs'!F$189))</f>
        <v>0</v>
      </c>
      <c r="W139">
        <f>IF(OR(ISERROR(J139-R139-M139),IF(ISERROR((J139-R139-M139)=0),"True",(J139-R139-M139)=0),ISTEXT('Mortgage 2 Info Calcs'!$K$4)),"",IF((J139&gt;(L139+M139)),(FV((G139/'Mortgage 2 Variables'!E$43),1,(L139+M139),-J139+Q139+'Mortgage 2 Info Calcs'!F$24,0))+Q139+'Mortgage 2 Info Calcs'!F$24+IF(I139&gt;0,0,-I139),""))</f>
        <v>74214.522918316157</v>
      </c>
      <c r="X139">
        <f>IF((FV(IF(G139=0,'Mortgage 2 Info Calcs'!F$8,G139)/12,1,PMT(IF(G139=0,'Mortgage 2 Info Calcs'!F$8,G139)/12,('Mortgage 2 Info Calcs'!F$9*12)-C138,-X138,0),-X138,0))&gt;0,(FV(IF(G139=0,'Mortgage 2 Info Calcs'!F$8,G139)/12,1,PMT(IF(G139=0,'Mortgage 2 Info Calcs'!F$8,G139)/12,('Mortgage 2 Info Calcs'!F$9*12)-C138,-X138,0),-X138,0)),0)</f>
        <v>74214.522918316186</v>
      </c>
      <c r="Y139">
        <f>IF(X139&lt;=0,0,(IPMT(IF(G139=0,'Mortgage 2 Info Calcs'!F$8,G139)/12,1,('Mortgage 2 Info Calcs'!F$9*12)-C138,-X138,0)))</f>
        <v>372.43196179005815</v>
      </c>
      <c r="Z139">
        <f>IF(C139&lt;('Mortgage 2 Info Calcs'!F$9*12),SUM(Y$12:Y139),0)</f>
        <v>56685.10230846145</v>
      </c>
      <c r="AA139">
        <v>128</v>
      </c>
      <c r="AB139">
        <f t="shared" si="11"/>
        <v>10.666666666666666</v>
      </c>
    </row>
    <row r="140" spans="2:28" ht="11.7" customHeight="1" x14ac:dyDescent="0.25">
      <c r="B140">
        <f t="shared" si="9"/>
        <v>10.75</v>
      </c>
      <c r="C140">
        <v>129</v>
      </c>
      <c r="E140" t="str">
        <f t="shared" si="12"/>
        <v/>
      </c>
      <c r="F140" t="str">
        <f>VLOOKUP('Mortgage 2 Variables'!D$16,'Mortgage 2 Variables'!B$8:C$19,2)</f>
        <v>Jul</v>
      </c>
      <c r="G140">
        <f>IF(ISBLANK('Mortgage 2 Monthly Table'!G140),IF(OR(J140=Q140,ISTEXT(W139),ISTEXT('Mortgage 2 Info Calcs'!$K$4)),0,IF(('Mortgage 2 Info Calcs'!F$7*12)&gt;C139,G139,IF(C139='Mortgage 2 Info Calcs'!F$7*12,'Mortgage 2 Info Calcs'!F$8,G139))),'Mortgage 2 Monthly Table'!G140)</f>
        <v>0.06</v>
      </c>
      <c r="H140">
        <f>((PMT(G140/'Mortgage 2 Variables'!E$43,('Mortgage 2 Info Calcs'!F$9*'Mortgage 2 Variables'!E$43)-C139,-J140,0)))</f>
        <v>644.30140148550595</v>
      </c>
      <c r="I140">
        <f>IF(OR(ISERROR(((IPMT(G140/'Mortgage 2 Variables'!E$43,1,'Mortgage 2 Info Calcs'!F$9*'Mortgage 2 Variables'!E$43,-J140+Q140+'Mortgage 2 Info Calcs'!F$24,IF('Mortgage 2 Info Calcs'!F$5="Interest Only",-J140+Q140+'Mortgage 2 Info Calcs'!F$24,0))))),(((IPMT(G140/'Mortgage 2 Variables'!E$43,1,'Mortgage 2 Info Calcs'!F$9*'Mortgage 2 Variables'!E$43,-J$12,-J$12)))=0)),0,((IPMT(G140/'Mortgage 2 Variables'!E$43,1,'Mortgage 2 Info Calcs'!F$9*'Mortgage 2 Variables'!E$43,-J140+Q140+'Mortgage 2 Info Calcs'!F$24,IF('Mortgage 2 Info Calcs'!F$5="Interest Only",-J140+Q140+'Mortgage 2 Info Calcs'!F$24,0)))))</f>
        <v>371.07261459158082</v>
      </c>
      <c r="J140">
        <f>IF(W139&gt;0,IF(ISTEXT('Mortgage 2 Info Calcs'!K$4),"0",IF(ISTEXT(W139),W139,W139+(IF(ISTEXT(K140),0,K140)))),0)</f>
        <v>74214.522918316157</v>
      </c>
      <c r="K140">
        <f>IF(ISBLANK('Mortgage 2 Monthly Table'!L140),0,'Mortgage 2 Monthly Table'!L140)</f>
        <v>0</v>
      </c>
      <c r="L140">
        <f>IF(ISBLANK('Mortgage 2 Monthly Table'!N140),IF('Mortgage 2 Info Calcs'!F$13="Calculated",IF('Mortgage 2 Info Calcs'!F$22="Keep Same",IF('Mortgage 2 Info Calcs'!F$5="Interest Only",IF(OR(I140&gt;L139,J140=""),I140,IF(J140&lt;L139,IF(J140&lt;L139,J140+I140,IF(L139+M139&gt;J140,L139+I140,L139)),IF(L139+M139&gt;J140,L139+I140,L139))),IF(H140&gt;L139,H140,IF(J140&gt;L139,IF(L139+M139&gt;J140,L139+I140,L139),J140+S140))),IF('Mortgage 2 Info Calcs'!F$5="Interest Only",'Mortgage 2 Monthly calcs'!I140,'Mortgage 2 Monthly calcs'!H140)),'Mortgage 2 Monthly calcs'!L139),'Mortgage 2 Monthly Table'!N140)</f>
        <v>644.30140148550856</v>
      </c>
      <c r="M140">
        <f>IF(ISBLANK('Mortgage 2 Monthly Table'!P140),IF(N139&gt;J140,IF(J140&gt;L139,J140-L139,0),IF(OR(OR(W139&lt;0,ISTEXT(W139)),ISTEXT('Mortgage 2 Info Calcs'!$K$4)),"",'Mortgage 2 Info Calcs'!F$21)),'Mortgage 2 Monthly Table'!P140)</f>
        <v>0</v>
      </c>
      <c r="N140">
        <f t="shared" si="10"/>
        <v>644.30140148550856</v>
      </c>
      <c r="O140">
        <f>IF(OR(OR(W139&lt;0,ISTEXT(W139)),ISTEXT('Mortgage 2 Info Calcs'!$K$4)),"",(O139+M140))</f>
        <v>0</v>
      </c>
      <c r="P140">
        <f>IF(ISBLANK('Mortgage 2 Monthly Table'!T140),IF(ISTEXT(J140),0,IF(OR(W139&lt;Q139,AND(W139&lt;0,NOT(ISTEXT(W139))),ISTEXT('Mortgage 2 Info Calcs'!$K$4)),IF(-W139&gt;P139,-W139,W139-Q139),IF(J140="",0,'Mortgage 2 Info Calcs'!F$26))),'Mortgage 2 Monthly Table'!T140)</f>
        <v>0</v>
      </c>
      <c r="Q140">
        <f>IF(OR(OR(W139&lt;0,ISTEXT(W139)),ISTEXT('Mortgage 2 Info Calcs'!$K$4)),"",IF(O140&lt;0,Q139,(Q139+P140)))</f>
        <v>0</v>
      </c>
      <c r="R140">
        <f>IF(OR(ISERROR(L140-S140),ISTEXT('Mortgage 2 Info Calcs'!$K$4)),"",L140-S140+M140)</f>
        <v>273.22878689392775</v>
      </c>
      <c r="S140">
        <f>IF(OR(IF(ISERROR(ROUND((J140-Q140-'Mortgage 2 Info Calcs'!F$24)*(G140/12),2)),0,(J140-O140-Q140-'Mortgage 2 Info Calcs'!F$24)*(G140/12)),,,ISTEXT('Mortgage 2 Info Calcs'!K$4)),IF(((J140-Q140-'Mortgage 2 Info Calcs'!F$24)*(G140/12))&gt;0,((J140-Q140-'Mortgage 2 Info Calcs'!F$24)*(G140/12)),0),0)</f>
        <v>371.07261459158082</v>
      </c>
      <c r="T140">
        <f>IF(OR(ISERROR(SUM(R$12:R140)),(ISTEXT(T139)),(T139=(SUM(R$12:R140)))),"",SUM(R$12:R140))</f>
        <v>26058.705868577585</v>
      </c>
      <c r="U140">
        <f>SUM(S$12:S140)</f>
        <v>57056.174923053033</v>
      </c>
      <c r="V140">
        <f>IF(OR(J140=Q140,ISTEXT(W139),ISTEXT('Mortgage 2 Info Calcs'!$F$17)),"",IF(('Mortgage 2 Info Calcs'!F$18*12)&gt;C139+1,IF(C139='Mortgage 2 Info Calcs'!F$18*12,0,'Mortgage 2 Info Calcs'!F$19+W140*('Mortgage 2 Info Calcs'!F$17)),'Mortgage 2 Info Calcs'!F$189))</f>
        <v>0</v>
      </c>
      <c r="W140">
        <f>IF(OR(ISERROR(J140-R140-M140),IF(ISERROR((J140-R140-M140)=0),"True",(J140-R140-M140)=0),ISTEXT('Mortgage 2 Info Calcs'!$K$4)),"",IF((J140&gt;(L140+M140)),(FV((G140/'Mortgage 2 Variables'!E$43),1,(L140+M140),-J140+Q140+'Mortgage 2 Info Calcs'!F$24,0))+Q140+'Mortgage 2 Info Calcs'!F$24+IF(I140&gt;0,0,-I140),""))</f>
        <v>73941.294131422226</v>
      </c>
      <c r="X140">
        <f>IF((FV(IF(G140=0,'Mortgage 2 Info Calcs'!F$8,G140)/12,1,PMT(IF(G140=0,'Mortgage 2 Info Calcs'!F$8,G140)/12,('Mortgage 2 Info Calcs'!F$9*12)-C139,-X139,0),-X139,0))&gt;0,(FV(IF(G140=0,'Mortgage 2 Info Calcs'!F$8,G140)/12,1,PMT(IF(G140=0,'Mortgage 2 Info Calcs'!F$8,G140)/12,('Mortgage 2 Info Calcs'!F$9*12)-C139,-X139,0),-X139,0)),0)</f>
        <v>73941.29413142227</v>
      </c>
      <c r="Y140">
        <f>IF(X140&lt;=0,0,(IPMT(IF(G140=0,'Mortgage 2 Info Calcs'!F$8,G140)/12,1,('Mortgage 2 Info Calcs'!F$9*12)-C139,-X139,0)))</f>
        <v>371.07261459158093</v>
      </c>
      <c r="Z140">
        <f>IF(C140&lt;('Mortgage 2 Info Calcs'!F$9*12),SUM(Y$12:Y140),0)</f>
        <v>57056.174923053033</v>
      </c>
      <c r="AA140">
        <v>129</v>
      </c>
      <c r="AB140">
        <f t="shared" si="11"/>
        <v>10.75</v>
      </c>
    </row>
    <row r="141" spans="2:28" ht="11.7" customHeight="1" x14ac:dyDescent="0.25">
      <c r="B141">
        <f t="shared" ref="B141:B204" si="13">C141/12</f>
        <v>10.833333333333334</v>
      </c>
      <c r="C141">
        <v>130</v>
      </c>
      <c r="E141" t="str">
        <f t="shared" si="12"/>
        <v/>
      </c>
      <c r="F141" t="str">
        <f>VLOOKUP('Mortgage 2 Variables'!D$17,'Mortgage 2 Variables'!B$8:C$19,2)</f>
        <v>Aug</v>
      </c>
      <c r="G141">
        <f>IF(ISBLANK('Mortgage 2 Monthly Table'!G141),IF(OR(J141=Q141,ISTEXT(W140),ISTEXT('Mortgage 2 Info Calcs'!$K$4)),0,IF(('Mortgage 2 Info Calcs'!F$7*12)&gt;C140,G140,IF(C140='Mortgage 2 Info Calcs'!F$7*12,'Mortgage 2 Info Calcs'!F$8,G140))),'Mortgage 2 Monthly Table'!G141)</f>
        <v>0.06</v>
      </c>
      <c r="H141">
        <f>((PMT(G141/'Mortgage 2 Variables'!E$43,('Mortgage 2 Info Calcs'!F$9*'Mortgage 2 Variables'!E$43)-C140,-J141,0)))</f>
        <v>644.30140148550606</v>
      </c>
      <c r="I141">
        <f>IF(OR(ISERROR(((IPMT(G141/'Mortgage 2 Variables'!E$43,1,'Mortgage 2 Info Calcs'!F$9*'Mortgage 2 Variables'!E$43,-J141+Q141+'Mortgage 2 Info Calcs'!F$24,IF('Mortgage 2 Info Calcs'!F$5="Interest Only",-J141+Q141+'Mortgage 2 Info Calcs'!F$24,0))))),(((IPMT(G141/'Mortgage 2 Variables'!E$43,1,'Mortgage 2 Info Calcs'!F$9*'Mortgage 2 Variables'!E$43,-J$12,-J$12)))=0)),0,((IPMT(G141/'Mortgage 2 Variables'!E$43,1,'Mortgage 2 Info Calcs'!F$9*'Mortgage 2 Variables'!E$43,-J141+Q141+'Mortgage 2 Info Calcs'!F$24,IF('Mortgage 2 Info Calcs'!F$5="Interest Only",-J141+Q141+'Mortgage 2 Info Calcs'!F$24,0)))))</f>
        <v>369.70647065711114</v>
      </c>
      <c r="J141">
        <f>IF(W140&gt;0,IF(ISTEXT('Mortgage 2 Info Calcs'!K$4),"0",IF(ISTEXT(W140),W140,W140+(IF(ISTEXT(K141),0,K141)))),0)</f>
        <v>73941.294131422226</v>
      </c>
      <c r="K141">
        <f>IF(ISBLANK('Mortgage 2 Monthly Table'!L141),0,'Mortgage 2 Monthly Table'!L141)</f>
        <v>0</v>
      </c>
      <c r="L141">
        <f>IF(ISBLANK('Mortgage 2 Monthly Table'!N141),IF('Mortgage 2 Info Calcs'!F$13="Calculated",IF('Mortgage 2 Info Calcs'!F$22="Keep Same",IF('Mortgage 2 Info Calcs'!F$5="Interest Only",IF(OR(I141&gt;L140,J141=""),I141,IF(J141&lt;L140,IF(J141&lt;L140,J141+I141,IF(L140+M140&gt;J141,L140+I141,L140)),IF(L140+M140&gt;J141,L140+I141,L140))),IF(H141&gt;L140,H141,IF(J141&gt;L140,IF(L140+M140&gt;J141,L140+I141,L140),J141+S141))),IF('Mortgage 2 Info Calcs'!F$5="Interest Only",'Mortgage 2 Monthly calcs'!I141,'Mortgage 2 Monthly calcs'!H141)),'Mortgage 2 Monthly calcs'!L140),'Mortgage 2 Monthly Table'!N141)</f>
        <v>644.30140148550856</v>
      </c>
      <c r="M141">
        <f>IF(ISBLANK('Mortgage 2 Monthly Table'!P141),IF(N140&gt;J141,IF(J141&gt;L140,J141-L140,0),IF(OR(OR(W140&lt;0,ISTEXT(W140)),ISTEXT('Mortgage 2 Info Calcs'!$K$4)),"",'Mortgage 2 Info Calcs'!F$21)),'Mortgage 2 Monthly Table'!P141)</f>
        <v>0</v>
      </c>
      <c r="N141">
        <f t="shared" ref="N141:N204" si="14">IF(ISTEXT(M141),"",L141+M141)</f>
        <v>644.30140148550856</v>
      </c>
      <c r="O141">
        <f>IF(OR(OR(W140&lt;0,ISTEXT(W140)),ISTEXT('Mortgage 2 Info Calcs'!$K$4)),"",(O140+M141))</f>
        <v>0</v>
      </c>
      <c r="P141">
        <f>IF(ISBLANK('Mortgage 2 Monthly Table'!T141),IF(ISTEXT(J141),0,IF(OR(W140&lt;Q140,AND(W140&lt;0,NOT(ISTEXT(W140))),ISTEXT('Mortgage 2 Info Calcs'!$K$4)),IF(-W140&gt;P140,-W140,W140-Q140),IF(J141="",0,'Mortgage 2 Info Calcs'!F$26))),'Mortgage 2 Monthly Table'!T141)</f>
        <v>0</v>
      </c>
      <c r="Q141">
        <f>IF(OR(OR(W140&lt;0,ISTEXT(W140)),ISTEXT('Mortgage 2 Info Calcs'!$K$4)),"",IF(O141&lt;0,Q140,(Q140+P141)))</f>
        <v>0</v>
      </c>
      <c r="R141">
        <f>IF(OR(ISERROR(L141-S141),ISTEXT('Mortgage 2 Info Calcs'!$K$4)),"",L141-S141+M141)</f>
        <v>274.59493082839742</v>
      </c>
      <c r="S141">
        <f>IF(OR(IF(ISERROR(ROUND((J141-Q141-'Mortgage 2 Info Calcs'!F$24)*(G141/12),2)),0,(J141-O141-Q141-'Mortgage 2 Info Calcs'!F$24)*(G141/12)),,,ISTEXT('Mortgage 2 Info Calcs'!K$4)),IF(((J141-Q141-'Mortgage 2 Info Calcs'!F$24)*(G141/12))&gt;0,((J141-Q141-'Mortgage 2 Info Calcs'!F$24)*(G141/12)),0),0)</f>
        <v>369.70647065711114</v>
      </c>
      <c r="T141">
        <f>IF(OR(ISERROR(SUM(R$12:R141)),(ISTEXT(T140)),(T140=(SUM(R$12:R141)))),"",SUM(R$12:R141))</f>
        <v>26333.300799405981</v>
      </c>
      <c r="U141">
        <f>SUM(S$12:S141)</f>
        <v>57425.881393710144</v>
      </c>
      <c r="V141">
        <f>IF(OR(J141=Q141,ISTEXT(W140),ISTEXT('Mortgage 2 Info Calcs'!$F$17)),"",IF(('Mortgage 2 Info Calcs'!F$18*12)&gt;C140+1,IF(C140='Mortgage 2 Info Calcs'!F$18*12,0,'Mortgage 2 Info Calcs'!F$19+W141*('Mortgage 2 Info Calcs'!F$17)),'Mortgage 2 Info Calcs'!F$189))</f>
        <v>0</v>
      </c>
      <c r="W141">
        <f>IF(OR(ISERROR(J141-R141-M141),IF(ISERROR((J141-R141-M141)=0),"True",(J141-R141-M141)=0),ISTEXT('Mortgage 2 Info Calcs'!$K$4)),"",IF((J141&gt;(L141+M141)),(FV((G141/'Mortgage 2 Variables'!E$43),1,(L141+M141),-J141+Q141+'Mortgage 2 Info Calcs'!F$24,0))+Q141+'Mortgage 2 Info Calcs'!F$24+IF(I141&gt;0,0,-I141),""))</f>
        <v>73666.699200593823</v>
      </c>
      <c r="X141">
        <f>IF((FV(IF(G141=0,'Mortgage 2 Info Calcs'!F$8,G141)/12,1,PMT(IF(G141=0,'Mortgage 2 Info Calcs'!F$8,G141)/12,('Mortgage 2 Info Calcs'!F$9*12)-C140,-X140,0),-X140,0))&gt;0,(FV(IF(G141=0,'Mortgage 2 Info Calcs'!F$8,G141)/12,1,PMT(IF(G141=0,'Mortgage 2 Info Calcs'!F$8,G141)/12,('Mortgage 2 Info Calcs'!F$9*12)-C140,-X140,0),-X140,0)),0)</f>
        <v>73666.699200593866</v>
      </c>
      <c r="Y141">
        <f>IF(X141&lt;=0,0,(IPMT(IF(G141=0,'Mortgage 2 Info Calcs'!F$8,G141)/12,1,('Mortgage 2 Info Calcs'!F$9*12)-C140,-X140,0)))</f>
        <v>369.70647065711137</v>
      </c>
      <c r="Z141">
        <f>IF(C141&lt;('Mortgage 2 Info Calcs'!F$9*12),SUM(Y$12:Y141),0)</f>
        <v>57425.881393710144</v>
      </c>
      <c r="AA141">
        <v>130</v>
      </c>
      <c r="AB141">
        <f t="shared" ref="AB141:AB204" si="15">AA141/12</f>
        <v>10.833333333333334</v>
      </c>
    </row>
    <row r="142" spans="2:28" ht="11.7" customHeight="1" x14ac:dyDescent="0.25">
      <c r="B142">
        <f t="shared" si="13"/>
        <v>10.916666666666666</v>
      </c>
      <c r="C142">
        <v>131</v>
      </c>
      <c r="E142" t="str">
        <f t="shared" si="12"/>
        <v/>
      </c>
      <c r="F142" t="str">
        <f>VLOOKUP('Mortgage 2 Variables'!D$18,'Mortgage 2 Variables'!B$8:C$19,2)</f>
        <v>Sep</v>
      </c>
      <c r="G142">
        <f>IF(ISBLANK('Mortgage 2 Monthly Table'!G142),IF(OR(J142=Q142,ISTEXT(W141),ISTEXT('Mortgage 2 Info Calcs'!$K$4)),0,IF(('Mortgage 2 Info Calcs'!F$7*12)&gt;C141,G141,IF(C141='Mortgage 2 Info Calcs'!F$7*12,'Mortgage 2 Info Calcs'!F$8,G141))),'Mortgage 2 Monthly Table'!G142)</f>
        <v>0.06</v>
      </c>
      <c r="H142">
        <f>((PMT(G142/'Mortgage 2 Variables'!E$43,('Mortgage 2 Info Calcs'!F$9*'Mortgage 2 Variables'!E$43)-C141,-J142,0)))</f>
        <v>644.30140148550595</v>
      </c>
      <c r="I142">
        <f>IF(OR(ISERROR(((IPMT(G142/'Mortgage 2 Variables'!E$43,1,'Mortgage 2 Info Calcs'!F$9*'Mortgage 2 Variables'!E$43,-J142+Q142+'Mortgage 2 Info Calcs'!F$24,IF('Mortgage 2 Info Calcs'!F$5="Interest Only",-J142+Q142+'Mortgage 2 Info Calcs'!F$24,0))))),(((IPMT(G142/'Mortgage 2 Variables'!E$43,1,'Mortgage 2 Info Calcs'!F$9*'Mortgage 2 Variables'!E$43,-J$12,-J$12)))=0)),0,((IPMT(G142/'Mortgage 2 Variables'!E$43,1,'Mortgage 2 Info Calcs'!F$9*'Mortgage 2 Variables'!E$43,-J142+Q142+'Mortgage 2 Info Calcs'!F$24,IF('Mortgage 2 Info Calcs'!F$5="Interest Only",-J142+Q142+'Mortgage 2 Info Calcs'!F$24,0)))))</f>
        <v>368.33349600296913</v>
      </c>
      <c r="J142">
        <f>IF(W141&gt;0,IF(ISTEXT('Mortgage 2 Info Calcs'!K$4),"0",IF(ISTEXT(W141),W141,W141+(IF(ISTEXT(K142),0,K142)))),0)</f>
        <v>73666.699200593823</v>
      </c>
      <c r="K142">
        <f>IF(ISBLANK('Mortgage 2 Monthly Table'!L142),0,'Mortgage 2 Monthly Table'!L142)</f>
        <v>0</v>
      </c>
      <c r="L142">
        <f>IF(ISBLANK('Mortgage 2 Monthly Table'!N142),IF('Mortgage 2 Info Calcs'!F$13="Calculated",IF('Mortgage 2 Info Calcs'!F$22="Keep Same",IF('Mortgage 2 Info Calcs'!F$5="Interest Only",IF(OR(I142&gt;L141,J142=""),I142,IF(J142&lt;L141,IF(J142&lt;L141,J142+I142,IF(L141+M141&gt;J142,L141+I142,L141)),IF(L141+M141&gt;J142,L141+I142,L141))),IF(H142&gt;L141,H142,IF(J142&gt;L141,IF(L141+M141&gt;J142,L141+I142,L141),J142+S142))),IF('Mortgage 2 Info Calcs'!F$5="Interest Only",'Mortgage 2 Monthly calcs'!I142,'Mortgage 2 Monthly calcs'!H142)),'Mortgage 2 Monthly calcs'!L141),'Mortgage 2 Monthly Table'!N142)</f>
        <v>644.30140148550856</v>
      </c>
      <c r="M142">
        <f>IF(ISBLANK('Mortgage 2 Monthly Table'!P142),IF(N141&gt;J142,IF(J142&gt;L141,J142-L141,0),IF(OR(OR(W141&lt;0,ISTEXT(W141)),ISTEXT('Mortgage 2 Info Calcs'!$K$4)),"",'Mortgage 2 Info Calcs'!F$21)),'Mortgage 2 Monthly Table'!P142)</f>
        <v>0</v>
      </c>
      <c r="N142">
        <f t="shared" si="14"/>
        <v>644.30140148550856</v>
      </c>
      <c r="O142">
        <f>IF(OR(OR(W141&lt;0,ISTEXT(W141)),ISTEXT('Mortgage 2 Info Calcs'!$K$4)),"",(O141+M142))</f>
        <v>0</v>
      </c>
      <c r="P142">
        <f>IF(ISBLANK('Mortgage 2 Monthly Table'!T142),IF(ISTEXT(J142),0,IF(OR(W141&lt;Q141,AND(W141&lt;0,NOT(ISTEXT(W141))),ISTEXT('Mortgage 2 Info Calcs'!$K$4)),IF(-W141&gt;P141,-W141,W141-Q141),IF(J142="",0,'Mortgage 2 Info Calcs'!F$26))),'Mortgage 2 Monthly Table'!T142)</f>
        <v>0</v>
      </c>
      <c r="Q142">
        <f>IF(OR(OR(W141&lt;0,ISTEXT(W141)),ISTEXT('Mortgage 2 Info Calcs'!$K$4)),"",IF(O142&lt;0,Q141,(Q141+P142)))</f>
        <v>0</v>
      </c>
      <c r="R142">
        <f>IF(OR(ISERROR(L142-S142),ISTEXT('Mortgage 2 Info Calcs'!$K$4)),"",L142-S142+M142)</f>
        <v>275.96790548253944</v>
      </c>
      <c r="S142">
        <f>IF(OR(IF(ISERROR(ROUND((J142-Q142-'Mortgage 2 Info Calcs'!F$24)*(G142/12),2)),0,(J142-O142-Q142-'Mortgage 2 Info Calcs'!F$24)*(G142/12)),,,ISTEXT('Mortgage 2 Info Calcs'!K$4)),IF(((J142-Q142-'Mortgage 2 Info Calcs'!F$24)*(G142/12))&gt;0,((J142-Q142-'Mortgage 2 Info Calcs'!F$24)*(G142/12)),0),0)</f>
        <v>368.33349600296913</v>
      </c>
      <c r="T142">
        <f>IF(OR(ISERROR(SUM(R$12:R142)),(ISTEXT(T141)),(T141=(SUM(R$12:R142)))),"",SUM(R$12:R142))</f>
        <v>26609.26870488852</v>
      </c>
      <c r="U142">
        <f>SUM(S$12:S142)</f>
        <v>57794.214889713112</v>
      </c>
      <c r="V142">
        <f>IF(OR(J142=Q142,ISTEXT(W141),ISTEXT('Mortgage 2 Info Calcs'!$F$17)),"",IF(('Mortgage 2 Info Calcs'!F$18*12)&gt;C141+1,IF(C141='Mortgage 2 Info Calcs'!F$18*12,0,'Mortgage 2 Info Calcs'!F$19+W142*('Mortgage 2 Info Calcs'!F$17)),'Mortgage 2 Info Calcs'!F$189))</f>
        <v>0</v>
      </c>
      <c r="W142">
        <f>IF(OR(ISERROR(J142-R142-M142),IF(ISERROR((J142-R142-M142)=0),"True",(J142-R142-M142)=0),ISTEXT('Mortgage 2 Info Calcs'!$K$4)),"",IF((J142&gt;(L142+M142)),(FV((G142/'Mortgage 2 Variables'!E$43),1,(L142+M142),-J142+Q142+'Mortgage 2 Info Calcs'!F$24,0))+Q142+'Mortgage 2 Info Calcs'!F$24+IF(I142&gt;0,0,-I142),""))</f>
        <v>73390.731295111284</v>
      </c>
      <c r="X142">
        <f>IF((FV(IF(G142=0,'Mortgage 2 Info Calcs'!F$8,G142)/12,1,PMT(IF(G142=0,'Mortgage 2 Info Calcs'!F$8,G142)/12,('Mortgage 2 Info Calcs'!F$9*12)-C141,-X141,0),-X141,0))&gt;0,(FV(IF(G142=0,'Mortgage 2 Info Calcs'!F$8,G142)/12,1,PMT(IF(G142=0,'Mortgage 2 Info Calcs'!F$8,G142)/12,('Mortgage 2 Info Calcs'!F$9*12)-C141,-X141,0),-X141,0)),0)</f>
        <v>73390.731295111327</v>
      </c>
      <c r="Y142">
        <f>IF(X142&lt;=0,0,(IPMT(IF(G142=0,'Mortgage 2 Info Calcs'!F$8,G142)/12,1,('Mortgage 2 Info Calcs'!F$9*12)-C141,-X141,0)))</f>
        <v>368.33349600296935</v>
      </c>
      <c r="Z142">
        <f>IF(C142&lt;('Mortgage 2 Info Calcs'!F$9*12),SUM(Y$12:Y142),0)</f>
        <v>57794.214889713112</v>
      </c>
      <c r="AA142">
        <v>131</v>
      </c>
      <c r="AB142">
        <f t="shared" si="15"/>
        <v>10.916666666666666</v>
      </c>
    </row>
    <row r="143" spans="2:28" ht="11.7" customHeight="1" x14ac:dyDescent="0.25">
      <c r="B143">
        <f t="shared" si="13"/>
        <v>11</v>
      </c>
      <c r="C143">
        <v>132</v>
      </c>
      <c r="D143">
        <f>D131+1</f>
        <v>11</v>
      </c>
      <c r="E143" t="str">
        <f t="shared" si="12"/>
        <v/>
      </c>
      <c r="F143" t="str">
        <f>VLOOKUP('Mortgage 2 Variables'!D$19,'Mortgage 2 Variables'!B$8:C$19,2)</f>
        <v>Oct</v>
      </c>
      <c r="G143">
        <f>IF(ISBLANK('Mortgage 2 Monthly Table'!G143),IF(OR(J143=Q143,ISTEXT(W142),ISTEXT('Mortgage 2 Info Calcs'!$K$4)),0,IF(('Mortgage 2 Info Calcs'!F$7*12)&gt;C142,G142,IF(C142='Mortgage 2 Info Calcs'!F$7*12,'Mortgage 2 Info Calcs'!F$8,G142))),'Mortgage 2 Monthly Table'!G143)</f>
        <v>0.06</v>
      </c>
      <c r="H143">
        <f>((PMT(G143/'Mortgage 2 Variables'!E$43,('Mortgage 2 Info Calcs'!F$9*'Mortgage 2 Variables'!E$43)-C142,-J143,0)))</f>
        <v>644.30140148550595</v>
      </c>
      <c r="I143">
        <f>IF(OR(ISERROR(((IPMT(G143/'Mortgage 2 Variables'!E$43,1,'Mortgage 2 Info Calcs'!F$9*'Mortgage 2 Variables'!E$43,-J143+Q143+'Mortgage 2 Info Calcs'!F$24,IF('Mortgage 2 Info Calcs'!F$5="Interest Only",-J143+Q143+'Mortgage 2 Info Calcs'!F$24,0))))),(((IPMT(G143/'Mortgage 2 Variables'!E$43,1,'Mortgage 2 Info Calcs'!F$9*'Mortgage 2 Variables'!E$43,-J$12,-J$12)))=0)),0,((IPMT(G143/'Mortgage 2 Variables'!E$43,1,'Mortgage 2 Info Calcs'!F$9*'Mortgage 2 Variables'!E$43,-J143+Q143+'Mortgage 2 Info Calcs'!F$24,IF('Mortgage 2 Info Calcs'!F$5="Interest Only",-J143+Q143+'Mortgage 2 Info Calcs'!F$24,0)))))</f>
        <v>366.95365647555644</v>
      </c>
      <c r="J143">
        <f>IF(W142&gt;0,IF(ISTEXT('Mortgage 2 Info Calcs'!K$4),"0",IF(ISTEXT(W142),W142,W142+(IF(ISTEXT(K143),0,K143)))),0)</f>
        <v>73390.731295111284</v>
      </c>
      <c r="K143">
        <f>IF(ISBLANK('Mortgage 2 Monthly Table'!L143),0,'Mortgage 2 Monthly Table'!L143)</f>
        <v>0</v>
      </c>
      <c r="L143">
        <f>IF(ISBLANK('Mortgage 2 Monthly Table'!N143),IF('Mortgage 2 Info Calcs'!F$13="Calculated",IF('Mortgage 2 Info Calcs'!F$22="Keep Same",IF('Mortgage 2 Info Calcs'!F$5="Interest Only",IF(OR(I143&gt;L142,J143=""),I143,IF(J143&lt;L142,IF(J143&lt;L142,J143+I143,IF(L142+M142&gt;J143,L142+I143,L142)),IF(L142+M142&gt;J143,L142+I143,L142))),IF(H143&gt;L142,H143,IF(J143&gt;L142,IF(L142+M142&gt;J143,L142+I143,L142),J143+S143))),IF('Mortgage 2 Info Calcs'!F$5="Interest Only",'Mortgage 2 Monthly calcs'!I143,'Mortgage 2 Monthly calcs'!H143)),'Mortgage 2 Monthly calcs'!L142),'Mortgage 2 Monthly Table'!N143)</f>
        <v>644.30140148550856</v>
      </c>
      <c r="M143">
        <f>IF(ISBLANK('Mortgage 2 Monthly Table'!P143),IF(N142&gt;J143,IF(J143&gt;L142,J143-L142,0),IF(OR(OR(W142&lt;0,ISTEXT(W142)),ISTEXT('Mortgage 2 Info Calcs'!$K$4)),"",'Mortgage 2 Info Calcs'!F$21)),'Mortgage 2 Monthly Table'!P143)</f>
        <v>0</v>
      </c>
      <c r="N143">
        <f t="shared" si="14"/>
        <v>644.30140148550856</v>
      </c>
      <c r="O143">
        <f>IF(OR(OR(W142&lt;0,ISTEXT(W142)),ISTEXT('Mortgage 2 Info Calcs'!$K$4)),"",(O142+M143))</f>
        <v>0</v>
      </c>
      <c r="P143">
        <f>IF(ISBLANK('Mortgage 2 Monthly Table'!T143),IF(ISTEXT(J143),0,IF(OR(W142&lt;Q142,AND(W142&lt;0,NOT(ISTEXT(W142))),ISTEXT('Mortgage 2 Info Calcs'!$K$4)),IF(-W142&gt;P142,-W142,W142-Q142),IF(J143="",0,'Mortgage 2 Info Calcs'!F$26))),'Mortgage 2 Monthly Table'!T143)</f>
        <v>0</v>
      </c>
      <c r="Q143">
        <f>IF(OR(OR(W142&lt;0,ISTEXT(W142)),ISTEXT('Mortgage 2 Info Calcs'!$K$4)),"",IF(O143&lt;0,Q142,(Q142+P143)))</f>
        <v>0</v>
      </c>
      <c r="R143">
        <f>IF(OR(ISERROR(L143-S143),ISTEXT('Mortgage 2 Info Calcs'!$K$4)),"",L143-S143+M143)</f>
        <v>277.34774500995212</v>
      </c>
      <c r="S143">
        <f>IF(OR(IF(ISERROR(ROUND((J143-Q143-'Mortgage 2 Info Calcs'!F$24)*(G143/12),2)),0,(J143-O143-Q143-'Mortgage 2 Info Calcs'!F$24)*(G143/12)),,,ISTEXT('Mortgage 2 Info Calcs'!K$4)),IF(((J143-Q143-'Mortgage 2 Info Calcs'!F$24)*(G143/12))&gt;0,((J143-Q143-'Mortgage 2 Info Calcs'!F$24)*(G143/12)),0),0)</f>
        <v>366.95365647555644</v>
      </c>
      <c r="T143">
        <f>IF(OR(ISERROR(SUM(R$12:R143)),(ISTEXT(T142)),(T142=(SUM(R$12:R143)))),"",SUM(R$12:R143))</f>
        <v>26886.616449898473</v>
      </c>
      <c r="U143">
        <f>SUM(S$12:S143)</f>
        <v>58161.168546188666</v>
      </c>
      <c r="V143">
        <f>IF(OR(J143=Q143,ISTEXT(W142),ISTEXT('Mortgage 2 Info Calcs'!$F$17)),"",IF(('Mortgage 2 Info Calcs'!F$18*12)&gt;C142+1,IF(C142='Mortgage 2 Info Calcs'!F$18*12,0,'Mortgage 2 Info Calcs'!F$19+W143*('Mortgage 2 Info Calcs'!F$17)),'Mortgage 2 Info Calcs'!F$189))</f>
        <v>0</v>
      </c>
      <c r="W143">
        <f>IF(OR(ISERROR(J143-R143-M143),IF(ISERROR((J143-R143-M143)=0),"True",(J143-R143-M143)=0),ISTEXT('Mortgage 2 Info Calcs'!$K$4)),"",IF((J143&gt;(L143+M143)),(FV((G143/'Mortgage 2 Variables'!E$43),1,(L143+M143),-J143+Q143+'Mortgage 2 Info Calcs'!F$24,0))+Q143+'Mortgage 2 Info Calcs'!F$24+IF(I143&gt;0,0,-I143),""))</f>
        <v>73113.383550101338</v>
      </c>
      <c r="X143">
        <f>IF((FV(IF(G143=0,'Mortgage 2 Info Calcs'!F$8,G143)/12,1,PMT(IF(G143=0,'Mortgage 2 Info Calcs'!F$8,G143)/12,('Mortgage 2 Info Calcs'!F$9*12)-C142,-X142,0),-X142,0))&gt;0,(FV(IF(G143=0,'Mortgage 2 Info Calcs'!F$8,G143)/12,1,PMT(IF(G143=0,'Mortgage 2 Info Calcs'!F$8,G143)/12,('Mortgage 2 Info Calcs'!F$9*12)-C142,-X142,0),-X142,0)),0)</f>
        <v>73113.383550101396</v>
      </c>
      <c r="Y143">
        <f>IF(X143&lt;=0,0,(IPMT(IF(G143=0,'Mortgage 2 Info Calcs'!F$8,G143)/12,1,('Mortgage 2 Info Calcs'!F$9*12)-C142,-X142,0)))</f>
        <v>366.95365647555667</v>
      </c>
      <c r="Z143">
        <f>IF(C143&lt;('Mortgage 2 Info Calcs'!F$9*12),SUM(Y$12:Y143),0)</f>
        <v>58161.168546188666</v>
      </c>
      <c r="AA143">
        <v>132</v>
      </c>
      <c r="AB143">
        <f t="shared" si="15"/>
        <v>11</v>
      </c>
    </row>
    <row r="144" spans="2:28" ht="11.7" customHeight="1" x14ac:dyDescent="0.25">
      <c r="B144">
        <f t="shared" si="13"/>
        <v>11.083333333333334</v>
      </c>
      <c r="C144">
        <v>133</v>
      </c>
      <c r="E144" t="str">
        <f t="shared" si="12"/>
        <v/>
      </c>
      <c r="F144" t="str">
        <f>VLOOKUP('Mortgage 2 Variables'!D$8,'Mortgage 2 Variables'!B$8:C$19,2)</f>
        <v>Nov</v>
      </c>
      <c r="G144">
        <f>IF(ISBLANK('Mortgage 2 Monthly Table'!G144),IF(OR(J144=Q144,ISTEXT(W143),ISTEXT('Mortgage 2 Info Calcs'!$K$4)),0,IF(('Mortgage 2 Info Calcs'!F$7*12)&gt;C143,G143,IF(C143='Mortgage 2 Info Calcs'!F$7*12,'Mortgage 2 Info Calcs'!F$8,G143))),'Mortgage 2 Monthly Table'!G144)</f>
        <v>0.06</v>
      </c>
      <c r="H144">
        <f>((PMT(G144/'Mortgage 2 Variables'!E$43,('Mortgage 2 Info Calcs'!F$9*'Mortgage 2 Variables'!E$43)-C143,-J144,0)))</f>
        <v>644.30140148550595</v>
      </c>
      <c r="I144">
        <f>IF(OR(ISERROR(((IPMT(G144/'Mortgage 2 Variables'!E$43,1,'Mortgage 2 Info Calcs'!F$9*'Mortgage 2 Variables'!E$43,-J144+Q144+'Mortgage 2 Info Calcs'!F$24,IF('Mortgage 2 Info Calcs'!F$5="Interest Only",-J144+Q144+'Mortgage 2 Info Calcs'!F$24,0))))),(((IPMT(G144/'Mortgage 2 Variables'!E$43,1,'Mortgage 2 Info Calcs'!F$9*'Mortgage 2 Variables'!E$43,-J$12,-J$12)))=0)),0,((IPMT(G144/'Mortgage 2 Variables'!E$43,1,'Mortgage 2 Info Calcs'!F$9*'Mortgage 2 Variables'!E$43,-J144+Q144+'Mortgage 2 Info Calcs'!F$24,IF('Mortgage 2 Info Calcs'!F$5="Interest Only",-J144+Q144+'Mortgage 2 Info Calcs'!F$24,0)))))</f>
        <v>365.56691775050672</v>
      </c>
      <c r="J144">
        <f>IF(W143&gt;0,IF(ISTEXT('Mortgage 2 Info Calcs'!K$4),"0",IF(ISTEXT(W143),W143,W143+(IF(ISTEXT(K144),0,K144)))),0)</f>
        <v>73113.383550101338</v>
      </c>
      <c r="K144">
        <f>IF(ISBLANK('Mortgage 2 Monthly Table'!L144),0,'Mortgage 2 Monthly Table'!L144)</f>
        <v>0</v>
      </c>
      <c r="L144">
        <f>IF(ISBLANK('Mortgage 2 Monthly Table'!N144),IF('Mortgage 2 Info Calcs'!F$13="Calculated",IF('Mortgage 2 Info Calcs'!F$22="Keep Same",IF('Mortgage 2 Info Calcs'!F$5="Interest Only",IF(OR(I144&gt;L143,J144=""),I144,IF(J144&lt;L143,IF(J144&lt;L143,J144+I144,IF(L143+M143&gt;J144,L143+I144,L143)),IF(L143+M143&gt;J144,L143+I144,L143))),IF(H144&gt;L143,H144,IF(J144&gt;L143,IF(L143+M143&gt;J144,L143+I144,L143),J144+S144))),IF('Mortgage 2 Info Calcs'!F$5="Interest Only",'Mortgage 2 Monthly calcs'!I144,'Mortgage 2 Monthly calcs'!H144)),'Mortgage 2 Monthly calcs'!L143),'Mortgage 2 Monthly Table'!N144)</f>
        <v>644.30140148550856</v>
      </c>
      <c r="M144">
        <f>IF(ISBLANK('Mortgage 2 Monthly Table'!P144),IF(N143&gt;J144,IF(J144&gt;L143,J144-L143,0),IF(OR(OR(W143&lt;0,ISTEXT(W143)),ISTEXT('Mortgage 2 Info Calcs'!$K$4)),"",'Mortgage 2 Info Calcs'!F$21)),'Mortgage 2 Monthly Table'!P144)</f>
        <v>0</v>
      </c>
      <c r="N144">
        <f t="shared" si="14"/>
        <v>644.30140148550856</v>
      </c>
      <c r="O144">
        <f>IF(OR(OR(W143&lt;0,ISTEXT(W143)),ISTEXT('Mortgage 2 Info Calcs'!$K$4)),"",(O143+M144))</f>
        <v>0</v>
      </c>
      <c r="P144">
        <f>IF(ISBLANK('Mortgage 2 Monthly Table'!T144),IF(ISTEXT(J144),0,IF(OR(W143&lt;Q143,AND(W143&lt;0,NOT(ISTEXT(W143))),ISTEXT('Mortgage 2 Info Calcs'!$K$4)),IF(-W143&gt;P143,-W143,W143-Q143),IF(J144="",0,'Mortgage 2 Info Calcs'!F$26))),'Mortgage 2 Monthly Table'!T144)</f>
        <v>0</v>
      </c>
      <c r="Q144">
        <f>IF(OR(OR(W143&lt;0,ISTEXT(W143)),ISTEXT('Mortgage 2 Info Calcs'!$K$4)),"",IF(O144&lt;0,Q143,(Q143+P144)))</f>
        <v>0</v>
      </c>
      <c r="R144">
        <f>IF(OR(ISERROR(L144-S144),ISTEXT('Mortgage 2 Info Calcs'!$K$4)),"",L144-S144+M144)</f>
        <v>278.73448373500185</v>
      </c>
      <c r="S144">
        <f>IF(OR(IF(ISERROR(ROUND((J144-Q144-'Mortgage 2 Info Calcs'!F$24)*(G144/12),2)),0,(J144-O144-Q144-'Mortgage 2 Info Calcs'!F$24)*(G144/12)),,,ISTEXT('Mortgage 2 Info Calcs'!K$4)),IF(((J144-Q144-'Mortgage 2 Info Calcs'!F$24)*(G144/12))&gt;0,((J144-Q144-'Mortgage 2 Info Calcs'!F$24)*(G144/12)),0),0)</f>
        <v>365.56691775050672</v>
      </c>
      <c r="T144">
        <f>IF(OR(ISERROR(SUM(R$12:R144)),(ISTEXT(T143)),(T143=(SUM(R$12:R144)))),"",SUM(R$12:R144))</f>
        <v>27165.350933633476</v>
      </c>
      <c r="U144">
        <f>SUM(S$12:S144)</f>
        <v>58526.735463939171</v>
      </c>
      <c r="V144">
        <f>IF(OR(J144=Q144,ISTEXT(W143),ISTEXT('Mortgage 2 Info Calcs'!$F$17)),"",IF(('Mortgage 2 Info Calcs'!F$18*12)&gt;C143+1,IF(C143='Mortgage 2 Info Calcs'!F$18*12,0,'Mortgage 2 Info Calcs'!F$19+W144*('Mortgage 2 Info Calcs'!F$17)),'Mortgage 2 Info Calcs'!F$189))</f>
        <v>0</v>
      </c>
      <c r="W144">
        <f>IF(OR(ISERROR(J144-R144-M144),IF(ISERROR((J144-R144-M144)=0),"True",(J144-R144-M144)=0),ISTEXT('Mortgage 2 Info Calcs'!$K$4)),"",IF((J144&gt;(L144+M144)),(FV((G144/'Mortgage 2 Variables'!E$43),1,(L144+M144),-J144+Q144+'Mortgage 2 Info Calcs'!F$24,0))+Q144+'Mortgage 2 Info Calcs'!F$24+IF(I144&gt;0,0,-I144),""))</f>
        <v>72834.649066366343</v>
      </c>
      <c r="X144">
        <f>IF((FV(IF(G144=0,'Mortgage 2 Info Calcs'!F$8,G144)/12,1,PMT(IF(G144=0,'Mortgage 2 Info Calcs'!F$8,G144)/12,('Mortgage 2 Info Calcs'!F$9*12)-C143,-X143,0),-X143,0))&gt;0,(FV(IF(G144=0,'Mortgage 2 Info Calcs'!F$8,G144)/12,1,PMT(IF(G144=0,'Mortgage 2 Info Calcs'!F$8,G144)/12,('Mortgage 2 Info Calcs'!F$9*12)-C143,-X143,0),-X143,0)),0)</f>
        <v>72834.649066366401</v>
      </c>
      <c r="Y144">
        <f>IF(X144&lt;=0,0,(IPMT(IF(G144=0,'Mortgage 2 Info Calcs'!F$8,G144)/12,1,('Mortgage 2 Info Calcs'!F$9*12)-C143,-X143,0)))</f>
        <v>365.566917750507</v>
      </c>
      <c r="Z144">
        <f>IF(C144&lt;('Mortgage 2 Info Calcs'!F$9*12),SUM(Y$12:Y144),0)</f>
        <v>58526.735463939171</v>
      </c>
      <c r="AA144">
        <v>133</v>
      </c>
      <c r="AB144">
        <f t="shared" si="15"/>
        <v>11.083333333333334</v>
      </c>
    </row>
    <row r="145" spans="2:28" ht="11.7" customHeight="1" x14ac:dyDescent="0.25">
      <c r="B145">
        <f t="shared" si="13"/>
        <v>11.166666666666666</v>
      </c>
      <c r="C145">
        <v>134</v>
      </c>
      <c r="E145" t="str">
        <f t="shared" si="12"/>
        <v/>
      </c>
      <c r="F145" t="str">
        <f>VLOOKUP('Mortgage 2 Variables'!D$9,'Mortgage 2 Variables'!B$8:C$19,2)</f>
        <v>Dec</v>
      </c>
      <c r="G145">
        <f>IF(ISBLANK('Mortgage 2 Monthly Table'!G145),IF(OR(J145=Q145,ISTEXT(W144),ISTEXT('Mortgage 2 Info Calcs'!$K$4)),0,IF(('Mortgage 2 Info Calcs'!F$7*12)&gt;C144,G144,IF(C144='Mortgage 2 Info Calcs'!F$7*12,'Mortgage 2 Info Calcs'!F$8,G144))),'Mortgage 2 Monthly Table'!G145)</f>
        <v>0.06</v>
      </c>
      <c r="H145">
        <f>((PMT(G145/'Mortgage 2 Variables'!E$43,('Mortgage 2 Info Calcs'!F$9*'Mortgage 2 Variables'!E$43)-C144,-J145,0)))</f>
        <v>644.30140148550595</v>
      </c>
      <c r="I145">
        <f>IF(OR(ISERROR(((IPMT(G145/'Mortgage 2 Variables'!E$43,1,'Mortgage 2 Info Calcs'!F$9*'Mortgage 2 Variables'!E$43,-J145+Q145+'Mortgage 2 Info Calcs'!F$24,IF('Mortgage 2 Info Calcs'!F$5="Interest Only",-J145+Q145+'Mortgage 2 Info Calcs'!F$24,0))))),(((IPMT(G145/'Mortgage 2 Variables'!E$43,1,'Mortgage 2 Info Calcs'!F$9*'Mortgage 2 Variables'!E$43,-J$12,-J$12)))=0)),0,((IPMT(G145/'Mortgage 2 Variables'!E$43,1,'Mortgage 2 Info Calcs'!F$9*'Mortgage 2 Variables'!E$43,-J145+Q145+'Mortgage 2 Info Calcs'!F$24,IF('Mortgage 2 Info Calcs'!F$5="Interest Only",-J145+Q145+'Mortgage 2 Info Calcs'!F$24,0)))))</f>
        <v>364.17324533183171</v>
      </c>
      <c r="J145">
        <f>IF(W144&gt;0,IF(ISTEXT('Mortgage 2 Info Calcs'!K$4),"0",IF(ISTEXT(W144),W144,W144+(IF(ISTEXT(K145),0,K145)))),0)</f>
        <v>72834.649066366343</v>
      </c>
      <c r="K145">
        <f>IF(ISBLANK('Mortgage 2 Monthly Table'!L145),0,'Mortgage 2 Monthly Table'!L145)</f>
        <v>0</v>
      </c>
      <c r="L145">
        <f>IF(ISBLANK('Mortgage 2 Monthly Table'!N145),IF('Mortgage 2 Info Calcs'!F$13="Calculated",IF('Mortgage 2 Info Calcs'!F$22="Keep Same",IF('Mortgage 2 Info Calcs'!F$5="Interest Only",IF(OR(I145&gt;L144,J145=""),I145,IF(J145&lt;L144,IF(J145&lt;L144,J145+I145,IF(L144+M144&gt;J145,L144+I145,L144)),IF(L144+M144&gt;J145,L144+I145,L144))),IF(H145&gt;L144,H145,IF(J145&gt;L144,IF(L144+M144&gt;J145,L144+I145,L144),J145+S145))),IF('Mortgage 2 Info Calcs'!F$5="Interest Only",'Mortgage 2 Monthly calcs'!I145,'Mortgage 2 Monthly calcs'!H145)),'Mortgage 2 Monthly calcs'!L144),'Mortgage 2 Monthly Table'!N145)</f>
        <v>644.30140148550856</v>
      </c>
      <c r="M145">
        <f>IF(ISBLANK('Mortgage 2 Monthly Table'!P145),IF(N144&gt;J145,IF(J145&gt;L144,J145-L144,0),IF(OR(OR(W144&lt;0,ISTEXT(W144)),ISTEXT('Mortgage 2 Info Calcs'!$K$4)),"",'Mortgage 2 Info Calcs'!F$21)),'Mortgage 2 Monthly Table'!P145)</f>
        <v>0</v>
      </c>
      <c r="N145">
        <f t="shared" si="14"/>
        <v>644.30140148550856</v>
      </c>
      <c r="O145">
        <f>IF(OR(OR(W144&lt;0,ISTEXT(W144)),ISTEXT('Mortgage 2 Info Calcs'!$K$4)),"",(O144+M145))</f>
        <v>0</v>
      </c>
      <c r="P145">
        <f>IF(ISBLANK('Mortgage 2 Monthly Table'!T145),IF(ISTEXT(J145),0,IF(OR(W144&lt;Q144,AND(W144&lt;0,NOT(ISTEXT(W144))),ISTEXT('Mortgage 2 Info Calcs'!$K$4)),IF(-W144&gt;P144,-W144,W144-Q144),IF(J145="",0,'Mortgage 2 Info Calcs'!F$26))),'Mortgage 2 Monthly Table'!T145)</f>
        <v>0</v>
      </c>
      <c r="Q145">
        <f>IF(OR(OR(W144&lt;0,ISTEXT(W144)),ISTEXT('Mortgage 2 Info Calcs'!$K$4)),"",IF(O145&lt;0,Q144,(Q144+P145)))</f>
        <v>0</v>
      </c>
      <c r="R145">
        <f>IF(OR(ISERROR(L145-S145),ISTEXT('Mortgage 2 Info Calcs'!$K$4)),"",L145-S145+M145)</f>
        <v>280.12815615367685</v>
      </c>
      <c r="S145">
        <f>IF(OR(IF(ISERROR(ROUND((J145-Q145-'Mortgage 2 Info Calcs'!F$24)*(G145/12),2)),0,(J145-O145-Q145-'Mortgage 2 Info Calcs'!F$24)*(G145/12)),,,ISTEXT('Mortgage 2 Info Calcs'!K$4)),IF(((J145-Q145-'Mortgage 2 Info Calcs'!F$24)*(G145/12))&gt;0,((J145-Q145-'Mortgage 2 Info Calcs'!F$24)*(G145/12)),0),0)</f>
        <v>364.17324533183171</v>
      </c>
      <c r="T145">
        <f>IF(OR(ISERROR(SUM(R$12:R145)),(ISTEXT(T144)),(T144=(SUM(R$12:R145)))),"",SUM(R$12:R145))</f>
        <v>27445.479089787153</v>
      </c>
      <c r="U145">
        <f>SUM(S$12:S145)</f>
        <v>58890.908709271003</v>
      </c>
      <c r="V145">
        <f>IF(OR(J145=Q145,ISTEXT(W144),ISTEXT('Mortgage 2 Info Calcs'!$F$17)),"",IF(('Mortgage 2 Info Calcs'!F$18*12)&gt;C144+1,IF(C144='Mortgage 2 Info Calcs'!F$18*12,0,'Mortgage 2 Info Calcs'!F$19+W145*('Mortgage 2 Info Calcs'!F$17)),'Mortgage 2 Info Calcs'!F$189))</f>
        <v>0</v>
      </c>
      <c r="W145">
        <f>IF(OR(ISERROR(J145-R145-M145),IF(ISERROR((J145-R145-M145)=0),"True",(J145-R145-M145)=0),ISTEXT('Mortgage 2 Info Calcs'!$K$4)),"",IF((J145&gt;(L145+M145)),(FV((G145/'Mortgage 2 Variables'!E$43),1,(L145+M145),-J145+Q145+'Mortgage 2 Info Calcs'!F$24,0))+Q145+'Mortgage 2 Info Calcs'!F$24+IF(I145&gt;0,0,-I145),""))</f>
        <v>72554.520910212668</v>
      </c>
      <c r="X145">
        <f>IF((FV(IF(G145=0,'Mortgage 2 Info Calcs'!F$8,G145)/12,1,PMT(IF(G145=0,'Mortgage 2 Info Calcs'!F$8,G145)/12,('Mortgage 2 Info Calcs'!F$9*12)-C144,-X144,0),-X144,0))&gt;0,(FV(IF(G145=0,'Mortgage 2 Info Calcs'!F$8,G145)/12,1,PMT(IF(G145=0,'Mortgage 2 Info Calcs'!F$8,G145)/12,('Mortgage 2 Info Calcs'!F$9*12)-C144,-X144,0),-X144,0)),0)</f>
        <v>72554.520910212726</v>
      </c>
      <c r="Y145">
        <f>IF(X145&lt;=0,0,(IPMT(IF(G145=0,'Mortgage 2 Info Calcs'!F$8,G145)/12,1,('Mortgage 2 Info Calcs'!F$9*12)-C144,-X144,0)))</f>
        <v>364.17324533183199</v>
      </c>
      <c r="Z145">
        <f>IF(C145&lt;('Mortgage 2 Info Calcs'!F$9*12),SUM(Y$12:Y145),0)</f>
        <v>58890.908709271003</v>
      </c>
      <c r="AA145">
        <v>134</v>
      </c>
      <c r="AB145">
        <f t="shared" si="15"/>
        <v>11.166666666666666</v>
      </c>
    </row>
    <row r="146" spans="2:28" ht="11.7" customHeight="1" x14ac:dyDescent="0.25">
      <c r="B146">
        <f t="shared" si="13"/>
        <v>11.25</v>
      </c>
      <c r="C146">
        <v>135</v>
      </c>
      <c r="E146">
        <f t="shared" si="12"/>
        <v>2021</v>
      </c>
      <c r="F146" t="str">
        <f>VLOOKUP('Mortgage 2 Variables'!D$10,'Mortgage 2 Variables'!B$8:C$19,2)</f>
        <v>Jan</v>
      </c>
      <c r="G146">
        <f>IF(ISBLANK('Mortgage 2 Monthly Table'!G146),IF(OR(J146=Q146,ISTEXT(W145),ISTEXT('Mortgage 2 Info Calcs'!$K$4)),0,IF(('Mortgage 2 Info Calcs'!F$7*12)&gt;C145,G145,IF(C145='Mortgage 2 Info Calcs'!F$7*12,'Mortgage 2 Info Calcs'!F$8,G145))),'Mortgage 2 Monthly Table'!G146)</f>
        <v>0.06</v>
      </c>
      <c r="H146">
        <f>((PMT(G146/'Mortgage 2 Variables'!E$43,('Mortgage 2 Info Calcs'!F$9*'Mortgage 2 Variables'!E$43)-C145,-J146,0)))</f>
        <v>644.30140148550606</v>
      </c>
      <c r="I146">
        <f>IF(OR(ISERROR(((IPMT(G146/'Mortgage 2 Variables'!E$43,1,'Mortgage 2 Info Calcs'!F$9*'Mortgage 2 Variables'!E$43,-J146+Q146+'Mortgage 2 Info Calcs'!F$24,IF('Mortgage 2 Info Calcs'!F$5="Interest Only",-J146+Q146+'Mortgage 2 Info Calcs'!F$24,0))))),(((IPMT(G146/'Mortgage 2 Variables'!E$43,1,'Mortgage 2 Info Calcs'!F$9*'Mortgage 2 Variables'!E$43,-J$12,-J$12)))=0)),0,((IPMT(G146/'Mortgage 2 Variables'!E$43,1,'Mortgage 2 Info Calcs'!F$9*'Mortgage 2 Variables'!E$43,-J146+Q146+'Mortgage 2 Info Calcs'!F$24,IF('Mortgage 2 Info Calcs'!F$5="Interest Only",-J146+Q146+'Mortgage 2 Info Calcs'!F$24,0)))))</f>
        <v>362.77260455106335</v>
      </c>
      <c r="J146">
        <f>IF(W145&gt;0,IF(ISTEXT('Mortgage 2 Info Calcs'!K$4),"0",IF(ISTEXT(W145),W145,W145+(IF(ISTEXT(K146),0,K146)))),0)</f>
        <v>72554.520910212668</v>
      </c>
      <c r="K146">
        <f>IF(ISBLANK('Mortgage 2 Monthly Table'!L146),0,'Mortgage 2 Monthly Table'!L146)</f>
        <v>0</v>
      </c>
      <c r="L146">
        <f>IF(ISBLANK('Mortgage 2 Monthly Table'!N146),IF('Mortgage 2 Info Calcs'!F$13="Calculated",IF('Mortgage 2 Info Calcs'!F$22="Keep Same",IF('Mortgage 2 Info Calcs'!F$5="Interest Only",IF(OR(I146&gt;L145,J146=""),I146,IF(J146&lt;L145,IF(J146&lt;L145,J146+I146,IF(L145+M145&gt;J146,L145+I146,L145)),IF(L145+M145&gt;J146,L145+I146,L145))),IF(H146&gt;L145,H146,IF(J146&gt;L145,IF(L145+M145&gt;J146,L145+I146,L145),J146+S146))),IF('Mortgage 2 Info Calcs'!F$5="Interest Only",'Mortgage 2 Monthly calcs'!I146,'Mortgage 2 Monthly calcs'!H146)),'Mortgage 2 Monthly calcs'!L145),'Mortgage 2 Monthly Table'!N146)</f>
        <v>644.30140148550856</v>
      </c>
      <c r="M146">
        <f>IF(ISBLANK('Mortgage 2 Monthly Table'!P146),IF(N145&gt;J146,IF(J146&gt;L145,J146-L145,0),IF(OR(OR(W145&lt;0,ISTEXT(W145)),ISTEXT('Mortgage 2 Info Calcs'!$K$4)),"",'Mortgage 2 Info Calcs'!F$21)),'Mortgage 2 Monthly Table'!P146)</f>
        <v>0</v>
      </c>
      <c r="N146">
        <f t="shared" si="14"/>
        <v>644.30140148550856</v>
      </c>
      <c r="O146">
        <f>IF(OR(OR(W145&lt;0,ISTEXT(W145)),ISTEXT('Mortgage 2 Info Calcs'!$K$4)),"",(O145+M146))</f>
        <v>0</v>
      </c>
      <c r="P146">
        <f>IF(ISBLANK('Mortgage 2 Monthly Table'!T146),IF(ISTEXT(J146),0,IF(OR(W145&lt;Q145,AND(W145&lt;0,NOT(ISTEXT(W145))),ISTEXT('Mortgage 2 Info Calcs'!$K$4)),IF(-W145&gt;P145,-W145,W145-Q145),IF(J146="",0,'Mortgage 2 Info Calcs'!F$26))),'Mortgage 2 Monthly Table'!T146)</f>
        <v>0</v>
      </c>
      <c r="Q146">
        <f>IF(OR(OR(W145&lt;0,ISTEXT(W145)),ISTEXT('Mortgage 2 Info Calcs'!$K$4)),"",IF(O146&lt;0,Q145,(Q145+P146)))</f>
        <v>0</v>
      </c>
      <c r="R146">
        <f>IF(OR(ISERROR(L146-S146),ISTEXT('Mortgage 2 Info Calcs'!$K$4)),"",L146-S146+M146)</f>
        <v>281.52879693444521</v>
      </c>
      <c r="S146">
        <f>IF(OR(IF(ISERROR(ROUND((J146-Q146-'Mortgage 2 Info Calcs'!F$24)*(G146/12),2)),0,(J146-O146-Q146-'Mortgage 2 Info Calcs'!F$24)*(G146/12)),,,ISTEXT('Mortgage 2 Info Calcs'!K$4)),IF(((J146-Q146-'Mortgage 2 Info Calcs'!F$24)*(G146/12))&gt;0,((J146-Q146-'Mortgage 2 Info Calcs'!F$24)*(G146/12)),0),0)</f>
        <v>362.77260455106335</v>
      </c>
      <c r="T146">
        <f>IF(OR(ISERROR(SUM(R$12:R146)),(ISTEXT(T145)),(T145=(SUM(R$12:R146)))),"",SUM(R$12:R146))</f>
        <v>27727.0078867216</v>
      </c>
      <c r="U146">
        <f>SUM(S$12:S146)</f>
        <v>59253.681313822068</v>
      </c>
      <c r="V146">
        <f>IF(OR(J146=Q146,ISTEXT(W145),ISTEXT('Mortgage 2 Info Calcs'!$F$17)),"",IF(('Mortgage 2 Info Calcs'!F$18*12)&gt;C145+1,IF(C145='Mortgage 2 Info Calcs'!F$18*12,0,'Mortgage 2 Info Calcs'!F$19+W146*('Mortgage 2 Info Calcs'!F$17)),'Mortgage 2 Info Calcs'!F$189))</f>
        <v>0</v>
      </c>
      <c r="W146">
        <f>IF(OR(ISERROR(J146-R146-M146),IF(ISERROR((J146-R146-M146)=0),"True",(J146-R146-M146)=0),ISTEXT('Mortgage 2 Info Calcs'!$K$4)),"",IF((J146&gt;(L146+M146)),(FV((G146/'Mortgage 2 Variables'!E$43),1,(L146+M146),-J146+Q146+'Mortgage 2 Info Calcs'!F$24,0))+Q146+'Mortgage 2 Info Calcs'!F$24+IF(I146&gt;0,0,-I146),""))</f>
        <v>72272.992113278218</v>
      </c>
      <c r="X146">
        <f>IF((FV(IF(G146=0,'Mortgage 2 Info Calcs'!F$8,G146)/12,1,PMT(IF(G146=0,'Mortgage 2 Info Calcs'!F$8,G146)/12,('Mortgage 2 Info Calcs'!F$9*12)-C145,-X145,0),-X145,0))&gt;0,(FV(IF(G146=0,'Mortgage 2 Info Calcs'!F$8,G146)/12,1,PMT(IF(G146=0,'Mortgage 2 Info Calcs'!F$8,G146)/12,('Mortgage 2 Info Calcs'!F$9*12)-C145,-X145,0),-X145,0)),0)</f>
        <v>72272.992113278277</v>
      </c>
      <c r="Y146">
        <f>IF(X146&lt;=0,0,(IPMT(IF(G146=0,'Mortgage 2 Info Calcs'!F$8,G146)/12,1,('Mortgage 2 Info Calcs'!F$9*12)-C145,-X145,0)))</f>
        <v>362.77260455106364</v>
      </c>
      <c r="Z146">
        <f>IF(C146&lt;('Mortgage 2 Info Calcs'!F$9*12),SUM(Y$12:Y146),0)</f>
        <v>59253.681313822068</v>
      </c>
      <c r="AA146">
        <v>135</v>
      </c>
      <c r="AB146">
        <f t="shared" si="15"/>
        <v>11.25</v>
      </c>
    </row>
    <row r="147" spans="2:28" ht="11.7" customHeight="1" x14ac:dyDescent="0.25">
      <c r="B147">
        <f t="shared" si="13"/>
        <v>11.333333333333334</v>
      </c>
      <c r="C147">
        <v>136</v>
      </c>
      <c r="D147" t="str">
        <f>IF(J915=1,F139+1,"")</f>
        <v/>
      </c>
      <c r="E147" t="str">
        <f t="shared" si="12"/>
        <v/>
      </c>
      <c r="F147" t="str">
        <f>VLOOKUP('Mortgage 2 Variables'!D$11,'Mortgage 2 Variables'!B$8:C$19,2)</f>
        <v>Feb</v>
      </c>
      <c r="G147">
        <f>IF(ISBLANK('Mortgage 2 Monthly Table'!G147),IF(OR(J147=Q147,ISTEXT(W146),ISTEXT('Mortgage 2 Info Calcs'!$K$4)),0,IF(('Mortgage 2 Info Calcs'!F$7*12)&gt;C146,G146,IF(C146='Mortgage 2 Info Calcs'!F$7*12,'Mortgage 2 Info Calcs'!F$8,G146))),'Mortgage 2 Monthly Table'!G147)</f>
        <v>0.06</v>
      </c>
      <c r="H147">
        <f>((PMT(G147/'Mortgage 2 Variables'!E$43,('Mortgage 2 Info Calcs'!F$9*'Mortgage 2 Variables'!E$43)-C146,-J147,0)))</f>
        <v>644.30140148550606</v>
      </c>
      <c r="I147">
        <f>IF(OR(ISERROR(((IPMT(G147/'Mortgage 2 Variables'!E$43,1,'Mortgage 2 Info Calcs'!F$9*'Mortgage 2 Variables'!E$43,-J147+Q147+'Mortgage 2 Info Calcs'!F$24,IF('Mortgage 2 Info Calcs'!F$5="Interest Only",-J147+Q147+'Mortgage 2 Info Calcs'!F$24,0))))),(((IPMT(G147/'Mortgage 2 Variables'!E$43,1,'Mortgage 2 Info Calcs'!F$9*'Mortgage 2 Variables'!E$43,-J$12,-J$12)))=0)),0,((IPMT(G147/'Mortgage 2 Variables'!E$43,1,'Mortgage 2 Info Calcs'!F$9*'Mortgage 2 Variables'!E$43,-J147+Q147+'Mortgage 2 Info Calcs'!F$24,IF('Mortgage 2 Info Calcs'!F$5="Interest Only",-J147+Q147+'Mortgage 2 Info Calcs'!F$24,0)))))</f>
        <v>361.36496056639112</v>
      </c>
      <c r="J147">
        <f>IF(W146&gt;0,IF(ISTEXT('Mortgage 2 Info Calcs'!K$4),"0",IF(ISTEXT(W146),W146,W146+(IF(ISTEXT(K147),0,K147)))),0)</f>
        <v>72272.992113278218</v>
      </c>
      <c r="K147">
        <f>IF(ISBLANK('Mortgage 2 Monthly Table'!L147),0,'Mortgage 2 Monthly Table'!L147)</f>
        <v>0</v>
      </c>
      <c r="L147">
        <f>IF(ISBLANK('Mortgage 2 Monthly Table'!N147),IF('Mortgage 2 Info Calcs'!F$13="Calculated",IF('Mortgage 2 Info Calcs'!F$22="Keep Same",IF('Mortgage 2 Info Calcs'!F$5="Interest Only",IF(OR(I147&gt;L146,J147=""),I147,IF(J147&lt;L146,IF(J147&lt;L146,J147+I147,IF(L146+M146&gt;J147,L146+I147,L146)),IF(L146+M146&gt;J147,L146+I147,L146))),IF(H147&gt;L146,H147,IF(J147&gt;L146,IF(L146+M146&gt;J147,L146+I147,L146),J147+S147))),IF('Mortgage 2 Info Calcs'!F$5="Interest Only",'Mortgage 2 Monthly calcs'!I147,'Mortgage 2 Monthly calcs'!H147)),'Mortgage 2 Monthly calcs'!L146),'Mortgage 2 Monthly Table'!N147)</f>
        <v>644.30140148550856</v>
      </c>
      <c r="M147">
        <f>IF(ISBLANK('Mortgage 2 Monthly Table'!P147),IF(N146&gt;J147,IF(J147&gt;L146,J147-L146,0),IF(OR(OR(W146&lt;0,ISTEXT(W146)),ISTEXT('Mortgage 2 Info Calcs'!$K$4)),"",'Mortgage 2 Info Calcs'!F$21)),'Mortgage 2 Monthly Table'!P147)</f>
        <v>0</v>
      </c>
      <c r="N147">
        <f t="shared" si="14"/>
        <v>644.30140148550856</v>
      </c>
      <c r="O147">
        <f>IF(OR(OR(W146&lt;0,ISTEXT(W146)),ISTEXT('Mortgage 2 Info Calcs'!$K$4)),"",(O146+M147))</f>
        <v>0</v>
      </c>
      <c r="P147">
        <f>IF(ISBLANK('Mortgage 2 Monthly Table'!T147),IF(ISTEXT(J147),0,IF(OR(W146&lt;Q146,AND(W146&lt;0,NOT(ISTEXT(W146))),ISTEXT('Mortgage 2 Info Calcs'!$K$4)),IF(-W146&gt;P146,-W146,W146-Q146),IF(J147="",0,'Mortgage 2 Info Calcs'!F$26))),'Mortgage 2 Monthly Table'!T147)</f>
        <v>0</v>
      </c>
      <c r="Q147">
        <f>IF(OR(OR(W146&lt;0,ISTEXT(W146)),ISTEXT('Mortgage 2 Info Calcs'!$K$4)),"",IF(O147&lt;0,Q146,(Q146+P147)))</f>
        <v>0</v>
      </c>
      <c r="R147">
        <f>IF(OR(ISERROR(L147-S147),ISTEXT('Mortgage 2 Info Calcs'!$K$4)),"",L147-S147+M147)</f>
        <v>282.93644091911744</v>
      </c>
      <c r="S147">
        <f>IF(OR(IF(ISERROR(ROUND((J147-Q147-'Mortgage 2 Info Calcs'!F$24)*(G147/12),2)),0,(J147-O147-Q147-'Mortgage 2 Info Calcs'!F$24)*(G147/12)),,,ISTEXT('Mortgage 2 Info Calcs'!K$4)),IF(((J147-Q147-'Mortgage 2 Info Calcs'!F$24)*(G147/12))&gt;0,((J147-Q147-'Mortgage 2 Info Calcs'!F$24)*(G147/12)),0),0)</f>
        <v>361.36496056639112</v>
      </c>
      <c r="T147">
        <f>IF(OR(ISERROR(SUM(R$12:R147)),(ISTEXT(T146)),(T146=(SUM(R$12:R147)))),"",SUM(R$12:R147))</f>
        <v>28009.944327640718</v>
      </c>
      <c r="U147">
        <f>SUM(S$12:S147)</f>
        <v>59615.046274388456</v>
      </c>
      <c r="V147">
        <f>IF(OR(J147=Q147,ISTEXT(W146),ISTEXT('Mortgage 2 Info Calcs'!$F$17)),"",IF(('Mortgage 2 Info Calcs'!F$18*12)&gt;C146+1,IF(C146='Mortgage 2 Info Calcs'!F$18*12,0,'Mortgage 2 Info Calcs'!F$19+W147*('Mortgage 2 Info Calcs'!F$17)),'Mortgage 2 Info Calcs'!F$189))</f>
        <v>0</v>
      </c>
      <c r="W147">
        <f>IF(OR(ISERROR(J147-R147-M147),IF(ISERROR((J147-R147-M147)=0),"True",(J147-R147-M147)=0),ISTEXT('Mortgage 2 Info Calcs'!$K$4)),"",IF((J147&gt;(L147+M147)),(FV((G147/'Mortgage 2 Variables'!E$43),1,(L147+M147),-J147+Q147+'Mortgage 2 Info Calcs'!F$24,0))+Q147+'Mortgage 2 Info Calcs'!F$24+IF(I147&gt;0,0,-I147),""))</f>
        <v>71990.0556723591</v>
      </c>
      <c r="X147">
        <f>IF((FV(IF(G147=0,'Mortgage 2 Info Calcs'!F$8,G147)/12,1,PMT(IF(G147=0,'Mortgage 2 Info Calcs'!F$8,G147)/12,('Mortgage 2 Info Calcs'!F$9*12)-C146,-X146,0),-X146,0))&gt;0,(FV(IF(G147=0,'Mortgage 2 Info Calcs'!F$8,G147)/12,1,PMT(IF(G147=0,'Mortgage 2 Info Calcs'!F$8,G147)/12,('Mortgage 2 Info Calcs'!F$9*12)-C146,-X146,0),-X146,0)),0)</f>
        <v>71990.055672359158</v>
      </c>
      <c r="Y147">
        <f>IF(X147&lt;=0,0,(IPMT(IF(G147=0,'Mortgage 2 Info Calcs'!F$8,G147)/12,1,('Mortgage 2 Info Calcs'!F$9*12)-C146,-X146,0)))</f>
        <v>361.3649605663914</v>
      </c>
      <c r="Z147">
        <f>IF(C147&lt;('Mortgage 2 Info Calcs'!F$9*12),SUM(Y$12:Y147),0)</f>
        <v>59615.046274388456</v>
      </c>
      <c r="AA147">
        <v>136</v>
      </c>
      <c r="AB147">
        <f t="shared" si="15"/>
        <v>11.333333333333334</v>
      </c>
    </row>
    <row r="148" spans="2:28" ht="11.7" customHeight="1" x14ac:dyDescent="0.25">
      <c r="B148">
        <f t="shared" si="13"/>
        <v>11.416666666666666</v>
      </c>
      <c r="C148">
        <v>137</v>
      </c>
      <c r="D148" t="str">
        <f>IF(J916=1,F139+1,"")</f>
        <v/>
      </c>
      <c r="E148" t="str">
        <f t="shared" si="12"/>
        <v/>
      </c>
      <c r="F148" t="str">
        <f>VLOOKUP('Mortgage 2 Variables'!D$12,'Mortgage 2 Variables'!B$8:C$19,2)</f>
        <v>Mar</v>
      </c>
      <c r="G148">
        <f>IF(ISBLANK('Mortgage 2 Monthly Table'!G148),IF(OR(J148=Q148,ISTEXT(W147),ISTEXT('Mortgage 2 Info Calcs'!$K$4)),0,IF(('Mortgage 2 Info Calcs'!F$7*12)&gt;C147,G147,IF(C147='Mortgage 2 Info Calcs'!F$7*12,'Mortgage 2 Info Calcs'!F$8,G147))),'Mortgage 2 Monthly Table'!G148)</f>
        <v>0.06</v>
      </c>
      <c r="H148">
        <f>((PMT(G148/'Mortgage 2 Variables'!E$43,('Mortgage 2 Info Calcs'!F$9*'Mortgage 2 Variables'!E$43)-C147,-J148,0)))</f>
        <v>644.30140148550595</v>
      </c>
      <c r="I148">
        <f>IF(OR(ISERROR(((IPMT(G148/'Mortgage 2 Variables'!E$43,1,'Mortgage 2 Info Calcs'!F$9*'Mortgage 2 Variables'!E$43,-J148+Q148+'Mortgage 2 Info Calcs'!F$24,IF('Mortgage 2 Info Calcs'!F$5="Interest Only",-J148+Q148+'Mortgage 2 Info Calcs'!F$24,0))))),(((IPMT(G148/'Mortgage 2 Variables'!E$43,1,'Mortgage 2 Info Calcs'!F$9*'Mortgage 2 Variables'!E$43,-J$12,-J$12)))=0)),0,((IPMT(G148/'Mortgage 2 Variables'!E$43,1,'Mortgage 2 Info Calcs'!F$9*'Mortgage 2 Variables'!E$43,-J148+Q148+'Mortgage 2 Info Calcs'!F$24,IF('Mortgage 2 Info Calcs'!F$5="Interest Only",-J148+Q148+'Mortgage 2 Info Calcs'!F$24,0)))))</f>
        <v>359.95027836179548</v>
      </c>
      <c r="J148">
        <f>IF(W147&gt;0,IF(ISTEXT('Mortgage 2 Info Calcs'!K$4),"0",IF(ISTEXT(W147),W147,W147+(IF(ISTEXT(K148),0,K148)))),0)</f>
        <v>71990.0556723591</v>
      </c>
      <c r="K148">
        <f>IF(ISBLANK('Mortgage 2 Monthly Table'!L148),0,'Mortgage 2 Monthly Table'!L148)</f>
        <v>0</v>
      </c>
      <c r="L148">
        <f>IF(ISBLANK('Mortgage 2 Monthly Table'!N148),IF('Mortgage 2 Info Calcs'!F$13="Calculated",IF('Mortgage 2 Info Calcs'!F$22="Keep Same",IF('Mortgage 2 Info Calcs'!F$5="Interest Only",IF(OR(I148&gt;L147,J148=""),I148,IF(J148&lt;L147,IF(J148&lt;L147,J148+I148,IF(L147+M147&gt;J148,L147+I148,L147)),IF(L147+M147&gt;J148,L147+I148,L147))),IF(H148&gt;L147,H148,IF(J148&gt;L147,IF(L147+M147&gt;J148,L147+I148,L147),J148+S148))),IF('Mortgage 2 Info Calcs'!F$5="Interest Only",'Mortgage 2 Monthly calcs'!I148,'Mortgage 2 Monthly calcs'!H148)),'Mortgage 2 Monthly calcs'!L147),'Mortgage 2 Monthly Table'!N148)</f>
        <v>644.30140148550856</v>
      </c>
      <c r="M148">
        <f>IF(ISBLANK('Mortgage 2 Monthly Table'!P148),IF(N147&gt;J148,IF(J148&gt;L147,J148-L147,0),IF(OR(OR(W147&lt;0,ISTEXT(W147)),ISTEXT('Mortgage 2 Info Calcs'!$K$4)),"",'Mortgage 2 Info Calcs'!F$21)),'Mortgage 2 Monthly Table'!P148)</f>
        <v>0</v>
      </c>
      <c r="N148">
        <f t="shared" si="14"/>
        <v>644.30140148550856</v>
      </c>
      <c r="O148">
        <f>IF(OR(OR(W147&lt;0,ISTEXT(W147)),ISTEXT('Mortgage 2 Info Calcs'!$K$4)),"",(O147+M148))</f>
        <v>0</v>
      </c>
      <c r="P148">
        <f>IF(ISBLANK('Mortgage 2 Monthly Table'!T148),IF(ISTEXT(J148),0,IF(OR(W147&lt;Q147,AND(W147&lt;0,NOT(ISTEXT(W147))),ISTEXT('Mortgage 2 Info Calcs'!$K$4)),IF(-W147&gt;P147,-W147,W147-Q147),IF(J148="",0,'Mortgage 2 Info Calcs'!F$26))),'Mortgage 2 Monthly Table'!T148)</f>
        <v>0</v>
      </c>
      <c r="Q148">
        <f>IF(OR(OR(W147&lt;0,ISTEXT(W147)),ISTEXT('Mortgage 2 Info Calcs'!$K$4)),"",IF(O148&lt;0,Q147,(Q147+P148)))</f>
        <v>0</v>
      </c>
      <c r="R148">
        <f>IF(OR(ISERROR(L148-S148),ISTEXT('Mortgage 2 Info Calcs'!$K$4)),"",L148-S148+M148)</f>
        <v>284.35112312371308</v>
      </c>
      <c r="S148">
        <f>IF(OR(IF(ISERROR(ROUND((J148-Q148-'Mortgage 2 Info Calcs'!F$24)*(G148/12),2)),0,(J148-O148-Q148-'Mortgage 2 Info Calcs'!F$24)*(G148/12)),,,ISTEXT('Mortgage 2 Info Calcs'!K$4)),IF(((J148-Q148-'Mortgage 2 Info Calcs'!F$24)*(G148/12))&gt;0,((J148-Q148-'Mortgage 2 Info Calcs'!F$24)*(G148/12)),0),0)</f>
        <v>359.95027836179548</v>
      </c>
      <c r="T148">
        <f>IF(OR(ISERROR(SUM(R$12:R148)),(ISTEXT(T147)),(T147=(SUM(R$12:R148)))),"",SUM(R$12:R148))</f>
        <v>28294.295450764432</v>
      </c>
      <c r="U148">
        <f>SUM(S$12:S148)</f>
        <v>59974.99655275025</v>
      </c>
      <c r="V148">
        <f>IF(OR(J148=Q148,ISTEXT(W147),ISTEXT('Mortgage 2 Info Calcs'!$F$17)),"",IF(('Mortgage 2 Info Calcs'!F$18*12)&gt;C147+1,IF(C147='Mortgage 2 Info Calcs'!F$18*12,0,'Mortgage 2 Info Calcs'!F$19+W148*('Mortgage 2 Info Calcs'!F$17)),'Mortgage 2 Info Calcs'!F$189))</f>
        <v>0</v>
      </c>
      <c r="W148">
        <f>IF(OR(ISERROR(J148-R148-M148),IF(ISERROR((J148-R148-M148)=0),"True",(J148-R148-M148)=0),ISTEXT('Mortgage 2 Info Calcs'!$K$4)),"",IF((J148&gt;(L148+M148)),(FV((G148/'Mortgage 2 Variables'!E$43),1,(L148+M148),-J148+Q148+'Mortgage 2 Info Calcs'!F$24,0))+Q148+'Mortgage 2 Info Calcs'!F$24+IF(I148&gt;0,0,-I148),""))</f>
        <v>71705.704549235394</v>
      </c>
      <c r="X148">
        <f>IF((FV(IF(G148=0,'Mortgage 2 Info Calcs'!F$8,G148)/12,1,PMT(IF(G148=0,'Mortgage 2 Info Calcs'!F$8,G148)/12,('Mortgage 2 Info Calcs'!F$9*12)-C147,-X147,0),-X147,0))&gt;0,(FV(IF(G148=0,'Mortgage 2 Info Calcs'!F$8,G148)/12,1,PMT(IF(G148=0,'Mortgage 2 Info Calcs'!F$8,G148)/12,('Mortgage 2 Info Calcs'!F$9*12)-C147,-X147,0),-X147,0)),0)</f>
        <v>71705.704549235452</v>
      </c>
      <c r="Y148">
        <f>IF(X148&lt;=0,0,(IPMT(IF(G148=0,'Mortgage 2 Info Calcs'!F$8,G148)/12,1,('Mortgage 2 Info Calcs'!F$9*12)-C147,-X147,0)))</f>
        <v>359.95027836179582</v>
      </c>
      <c r="Z148">
        <f>IF(C148&lt;('Mortgage 2 Info Calcs'!F$9*12),SUM(Y$12:Y148),0)</f>
        <v>59974.99655275025</v>
      </c>
      <c r="AA148">
        <v>137</v>
      </c>
      <c r="AB148">
        <f t="shared" si="15"/>
        <v>11.416666666666666</v>
      </c>
    </row>
    <row r="149" spans="2:28" ht="11.7" customHeight="1" x14ac:dyDescent="0.25">
      <c r="B149">
        <f t="shared" si="13"/>
        <v>11.5</v>
      </c>
      <c r="C149">
        <v>138</v>
      </c>
      <c r="D149" t="str">
        <f>IF(J917=1,F139+1,"")</f>
        <v/>
      </c>
      <c r="E149" t="str">
        <f t="shared" si="12"/>
        <v/>
      </c>
      <c r="F149" t="str">
        <f>VLOOKUP('Mortgage 2 Variables'!D$13,'Mortgage 2 Variables'!B$8:C$19,2)</f>
        <v>Apr</v>
      </c>
      <c r="G149">
        <f>IF(ISBLANK('Mortgage 2 Monthly Table'!G149),IF(OR(J149=Q149,ISTEXT(W148),ISTEXT('Mortgage 2 Info Calcs'!$K$4)),0,IF(('Mortgage 2 Info Calcs'!F$7*12)&gt;C148,G148,IF(C148='Mortgage 2 Info Calcs'!F$7*12,'Mortgage 2 Info Calcs'!F$8,G148))),'Mortgage 2 Monthly Table'!G149)</f>
        <v>0.06</v>
      </c>
      <c r="H149">
        <f>((PMT(G149/'Mortgage 2 Variables'!E$43,('Mortgage 2 Info Calcs'!F$9*'Mortgage 2 Variables'!E$43)-C148,-J149,0)))</f>
        <v>644.30140148550618</v>
      </c>
      <c r="I149">
        <f>IF(OR(ISERROR(((IPMT(G149/'Mortgage 2 Variables'!E$43,1,'Mortgage 2 Info Calcs'!F$9*'Mortgage 2 Variables'!E$43,-J149+Q149+'Mortgage 2 Info Calcs'!F$24,IF('Mortgage 2 Info Calcs'!F$5="Interest Only",-J149+Q149+'Mortgage 2 Info Calcs'!F$24,0))))),(((IPMT(G149/'Mortgage 2 Variables'!E$43,1,'Mortgage 2 Info Calcs'!F$9*'Mortgage 2 Variables'!E$43,-J$12,-J$12)))=0)),0,((IPMT(G149/'Mortgage 2 Variables'!E$43,1,'Mortgage 2 Info Calcs'!F$9*'Mortgage 2 Variables'!E$43,-J149+Q149+'Mortgage 2 Info Calcs'!F$24,IF('Mortgage 2 Info Calcs'!F$5="Interest Only",-J149+Q149+'Mortgage 2 Info Calcs'!F$24,0)))))</f>
        <v>358.52852274617698</v>
      </c>
      <c r="J149">
        <f>IF(W148&gt;0,IF(ISTEXT('Mortgage 2 Info Calcs'!K$4),"0",IF(ISTEXT(W148),W148,W148+(IF(ISTEXT(K149),0,K149)))),0)</f>
        <v>71705.704549235394</v>
      </c>
      <c r="K149">
        <f>IF(ISBLANK('Mortgage 2 Monthly Table'!L149),0,'Mortgage 2 Monthly Table'!L149)</f>
        <v>0</v>
      </c>
      <c r="L149">
        <f>IF(ISBLANK('Mortgage 2 Monthly Table'!N149),IF('Mortgage 2 Info Calcs'!F$13="Calculated",IF('Mortgage 2 Info Calcs'!F$22="Keep Same",IF('Mortgage 2 Info Calcs'!F$5="Interest Only",IF(OR(I149&gt;L148,J149=""),I149,IF(J149&lt;L148,IF(J149&lt;L148,J149+I149,IF(L148+M148&gt;J149,L148+I149,L148)),IF(L148+M148&gt;J149,L148+I149,L148))),IF(H149&gt;L148,H149,IF(J149&gt;L148,IF(L148+M148&gt;J149,L148+I149,L148),J149+S149))),IF('Mortgage 2 Info Calcs'!F$5="Interest Only",'Mortgage 2 Monthly calcs'!I149,'Mortgage 2 Monthly calcs'!H149)),'Mortgage 2 Monthly calcs'!L148),'Mortgage 2 Monthly Table'!N149)</f>
        <v>644.30140148550856</v>
      </c>
      <c r="M149">
        <f>IF(ISBLANK('Mortgage 2 Monthly Table'!P149),IF(N148&gt;J149,IF(J149&gt;L148,J149-L148,0),IF(OR(OR(W148&lt;0,ISTEXT(W148)),ISTEXT('Mortgage 2 Info Calcs'!$K$4)),"",'Mortgage 2 Info Calcs'!F$21)),'Mortgage 2 Monthly Table'!P149)</f>
        <v>0</v>
      </c>
      <c r="N149">
        <f t="shared" si="14"/>
        <v>644.30140148550856</v>
      </c>
      <c r="O149">
        <f>IF(OR(OR(W148&lt;0,ISTEXT(W148)),ISTEXT('Mortgage 2 Info Calcs'!$K$4)),"",(O148+M149))</f>
        <v>0</v>
      </c>
      <c r="P149">
        <f>IF(ISBLANK('Mortgage 2 Monthly Table'!T149),IF(ISTEXT(J149),0,IF(OR(W148&lt;Q148,AND(W148&lt;0,NOT(ISTEXT(W148))),ISTEXT('Mortgage 2 Info Calcs'!$K$4)),IF(-W148&gt;P148,-W148,W148-Q148),IF(J149="",0,'Mortgage 2 Info Calcs'!F$26))),'Mortgage 2 Monthly Table'!T149)</f>
        <v>0</v>
      </c>
      <c r="Q149">
        <f>IF(OR(OR(W148&lt;0,ISTEXT(W148)),ISTEXT('Mortgage 2 Info Calcs'!$K$4)),"",IF(O149&lt;0,Q148,(Q148+P149)))</f>
        <v>0</v>
      </c>
      <c r="R149">
        <f>IF(OR(ISERROR(L149-S149),ISTEXT('Mortgage 2 Info Calcs'!$K$4)),"",L149-S149+M149)</f>
        <v>285.77287873933159</v>
      </c>
      <c r="S149">
        <f>IF(OR(IF(ISERROR(ROUND((J149-Q149-'Mortgage 2 Info Calcs'!F$24)*(G149/12),2)),0,(J149-O149-Q149-'Mortgage 2 Info Calcs'!F$24)*(G149/12)),,,ISTEXT('Mortgage 2 Info Calcs'!K$4)),IF(((J149-Q149-'Mortgage 2 Info Calcs'!F$24)*(G149/12))&gt;0,((J149-Q149-'Mortgage 2 Info Calcs'!F$24)*(G149/12)),0),0)</f>
        <v>358.52852274617698</v>
      </c>
      <c r="T149">
        <f>IF(OR(ISERROR(SUM(R$12:R149)),(ISTEXT(T148)),(T148=(SUM(R$12:R149)))),"",SUM(R$12:R149))</f>
        <v>28580.068329503763</v>
      </c>
      <c r="U149">
        <f>SUM(S$12:S149)</f>
        <v>60333.525075496429</v>
      </c>
      <c r="V149">
        <f>IF(OR(J149=Q149,ISTEXT(W148),ISTEXT('Mortgage 2 Info Calcs'!$F$17)),"",IF(('Mortgage 2 Info Calcs'!F$18*12)&gt;C148+1,IF(C148='Mortgage 2 Info Calcs'!F$18*12,0,'Mortgage 2 Info Calcs'!F$19+W149*('Mortgage 2 Info Calcs'!F$17)),'Mortgage 2 Info Calcs'!F$189))</f>
        <v>0</v>
      </c>
      <c r="W149">
        <f>IF(OR(ISERROR(J149-R149-M149),IF(ISERROR((J149-R149-M149)=0),"True",(J149-R149-M149)=0),ISTEXT('Mortgage 2 Info Calcs'!$K$4)),"",IF((J149&gt;(L149+M149)),(FV((G149/'Mortgage 2 Variables'!E$43),1,(L149+M149),-J149+Q149+'Mortgage 2 Info Calcs'!F$24,0))+Q149+'Mortgage 2 Info Calcs'!F$24+IF(I149&gt;0,0,-I149),""))</f>
        <v>71419.931670496066</v>
      </c>
      <c r="X149">
        <f>IF((FV(IF(G149=0,'Mortgage 2 Info Calcs'!F$8,G149)/12,1,PMT(IF(G149=0,'Mortgage 2 Info Calcs'!F$8,G149)/12,('Mortgage 2 Info Calcs'!F$9*12)-C148,-X148,0),-X148,0))&gt;0,(FV(IF(G149=0,'Mortgage 2 Info Calcs'!F$8,G149)/12,1,PMT(IF(G149=0,'Mortgage 2 Info Calcs'!F$8,G149)/12,('Mortgage 2 Info Calcs'!F$9*12)-C148,-X148,0),-X148,0)),0)</f>
        <v>71419.931670496124</v>
      </c>
      <c r="Y149">
        <f>IF(X149&lt;=0,0,(IPMT(IF(G149=0,'Mortgage 2 Info Calcs'!F$8,G149)/12,1,('Mortgage 2 Info Calcs'!F$9*12)-C148,-X148,0)))</f>
        <v>358.52852274617726</v>
      </c>
      <c r="Z149">
        <f>IF(C149&lt;('Mortgage 2 Info Calcs'!F$9*12),SUM(Y$12:Y149),0)</f>
        <v>60333.525075496429</v>
      </c>
      <c r="AA149">
        <v>138</v>
      </c>
      <c r="AB149">
        <f t="shared" si="15"/>
        <v>11.5</v>
      </c>
    </row>
    <row r="150" spans="2:28" ht="11.7" customHeight="1" x14ac:dyDescent="0.25">
      <c r="B150">
        <f t="shared" si="13"/>
        <v>11.583333333333334</v>
      </c>
      <c r="C150">
        <v>139</v>
      </c>
      <c r="D150" t="str">
        <f>IF(J918=1,F139+1,"")</f>
        <v/>
      </c>
      <c r="E150" t="str">
        <f t="shared" si="12"/>
        <v/>
      </c>
      <c r="F150" t="str">
        <f>VLOOKUP('Mortgage 2 Variables'!D$14,'Mortgage 2 Variables'!B$8:C$19,2)</f>
        <v>May</v>
      </c>
      <c r="G150">
        <f>IF(ISBLANK('Mortgage 2 Monthly Table'!G150),IF(OR(J150=Q150,ISTEXT(W149),ISTEXT('Mortgage 2 Info Calcs'!$K$4)),0,IF(('Mortgage 2 Info Calcs'!F$7*12)&gt;C149,G149,IF(C149='Mortgage 2 Info Calcs'!F$7*12,'Mortgage 2 Info Calcs'!F$8,G149))),'Mortgage 2 Monthly Table'!G150)</f>
        <v>0.06</v>
      </c>
      <c r="H150">
        <f>((PMT(G150/'Mortgage 2 Variables'!E$43,('Mortgage 2 Info Calcs'!F$9*'Mortgage 2 Variables'!E$43)-C149,-J150,0)))</f>
        <v>644.30140148550595</v>
      </c>
      <c r="I150">
        <f>IF(OR(ISERROR(((IPMT(G150/'Mortgage 2 Variables'!E$43,1,'Mortgage 2 Info Calcs'!F$9*'Mortgage 2 Variables'!E$43,-J150+Q150+'Mortgage 2 Info Calcs'!F$24,IF('Mortgage 2 Info Calcs'!F$5="Interest Only",-J150+Q150+'Mortgage 2 Info Calcs'!F$24,0))))),(((IPMT(G150/'Mortgage 2 Variables'!E$43,1,'Mortgage 2 Info Calcs'!F$9*'Mortgage 2 Variables'!E$43,-J$12,-J$12)))=0)),0,((IPMT(G150/'Mortgage 2 Variables'!E$43,1,'Mortgage 2 Info Calcs'!F$9*'Mortgage 2 Variables'!E$43,-J150+Q150+'Mortgage 2 Info Calcs'!F$24,IF('Mortgage 2 Info Calcs'!F$5="Interest Only",-J150+Q150+'Mortgage 2 Info Calcs'!F$24,0)))))</f>
        <v>357.09965835248033</v>
      </c>
      <c r="J150">
        <f>IF(W149&gt;0,IF(ISTEXT('Mortgage 2 Info Calcs'!K$4),"0",IF(ISTEXT(W149),W149,W149+(IF(ISTEXT(K150),0,K150)))),0)</f>
        <v>71419.931670496066</v>
      </c>
      <c r="K150">
        <f>IF(ISBLANK('Mortgage 2 Monthly Table'!L150),0,'Mortgage 2 Monthly Table'!L150)</f>
        <v>0</v>
      </c>
      <c r="L150">
        <f>IF(ISBLANK('Mortgage 2 Monthly Table'!N150),IF('Mortgage 2 Info Calcs'!F$13="Calculated",IF('Mortgage 2 Info Calcs'!F$22="Keep Same",IF('Mortgage 2 Info Calcs'!F$5="Interest Only",IF(OR(I150&gt;L149,J150=""),I150,IF(J150&lt;L149,IF(J150&lt;L149,J150+I150,IF(L149+M149&gt;J150,L149+I150,L149)),IF(L149+M149&gt;J150,L149+I150,L149))),IF(H150&gt;L149,H150,IF(J150&gt;L149,IF(L149+M149&gt;J150,L149+I150,L149),J150+S150))),IF('Mortgage 2 Info Calcs'!F$5="Interest Only",'Mortgage 2 Monthly calcs'!I150,'Mortgage 2 Monthly calcs'!H150)),'Mortgage 2 Monthly calcs'!L149),'Mortgage 2 Monthly Table'!N150)</f>
        <v>644.30140148550856</v>
      </c>
      <c r="M150">
        <f>IF(ISBLANK('Mortgage 2 Monthly Table'!P150),IF(N149&gt;J150,IF(J150&gt;L149,J150-L149,0),IF(OR(OR(W149&lt;0,ISTEXT(W149)),ISTEXT('Mortgage 2 Info Calcs'!$K$4)),"",'Mortgage 2 Info Calcs'!F$21)),'Mortgage 2 Monthly Table'!P150)</f>
        <v>0</v>
      </c>
      <c r="N150">
        <f t="shared" si="14"/>
        <v>644.30140148550856</v>
      </c>
      <c r="O150">
        <f>IF(OR(OR(W149&lt;0,ISTEXT(W149)),ISTEXT('Mortgage 2 Info Calcs'!$K$4)),"",(O149+M150))</f>
        <v>0</v>
      </c>
      <c r="P150">
        <f>IF(ISBLANK('Mortgage 2 Monthly Table'!T150),IF(ISTEXT(J150),0,IF(OR(W149&lt;Q149,AND(W149&lt;0,NOT(ISTEXT(W149))),ISTEXT('Mortgage 2 Info Calcs'!$K$4)),IF(-W149&gt;P149,-W149,W149-Q149),IF(J150="",0,'Mortgage 2 Info Calcs'!F$26))),'Mortgage 2 Monthly Table'!T150)</f>
        <v>0</v>
      </c>
      <c r="Q150">
        <f>IF(OR(OR(W149&lt;0,ISTEXT(W149)),ISTEXT('Mortgage 2 Info Calcs'!$K$4)),"",IF(O150&lt;0,Q149,(Q149+P150)))</f>
        <v>0</v>
      </c>
      <c r="R150">
        <f>IF(OR(ISERROR(L150-S150),ISTEXT('Mortgage 2 Info Calcs'!$K$4)),"",L150-S150+M150)</f>
        <v>287.20174313302823</v>
      </c>
      <c r="S150">
        <f>IF(OR(IF(ISERROR(ROUND((J150-Q150-'Mortgage 2 Info Calcs'!F$24)*(G150/12),2)),0,(J150-O150-Q150-'Mortgage 2 Info Calcs'!F$24)*(G150/12)),,,ISTEXT('Mortgage 2 Info Calcs'!K$4)),IF(((J150-Q150-'Mortgage 2 Info Calcs'!F$24)*(G150/12))&gt;0,((J150-Q150-'Mortgage 2 Info Calcs'!F$24)*(G150/12)),0),0)</f>
        <v>357.09965835248033</v>
      </c>
      <c r="T150">
        <f>IF(OR(ISERROR(SUM(R$12:R150)),(ISTEXT(T149)),(T149=(SUM(R$12:R150)))),"",SUM(R$12:R150))</f>
        <v>28867.270072636791</v>
      </c>
      <c r="U150">
        <f>SUM(S$12:S150)</f>
        <v>60690.624733848912</v>
      </c>
      <c r="V150">
        <f>IF(OR(J150=Q150,ISTEXT(W149),ISTEXT('Mortgage 2 Info Calcs'!$F$17)),"",IF(('Mortgage 2 Info Calcs'!F$18*12)&gt;C149+1,IF(C149='Mortgage 2 Info Calcs'!F$18*12,0,'Mortgage 2 Info Calcs'!F$19+W150*('Mortgage 2 Info Calcs'!F$17)),'Mortgage 2 Info Calcs'!F$189))</f>
        <v>0</v>
      </c>
      <c r="W150">
        <f>IF(OR(ISERROR(J150-R150-M150),IF(ISERROR((J150-R150-M150)=0),"True",(J150-R150-M150)=0),ISTEXT('Mortgage 2 Info Calcs'!$K$4)),"",IF((J150&gt;(L150+M150)),(FV((G150/'Mortgage 2 Variables'!E$43),1,(L150+M150),-J150+Q150+'Mortgage 2 Info Calcs'!F$24,0))+Q150+'Mortgage 2 Info Calcs'!F$24+IF(I150&gt;0,0,-I150),""))</f>
        <v>71132.729927363034</v>
      </c>
      <c r="X150">
        <f>IF((FV(IF(G150=0,'Mortgage 2 Info Calcs'!F$8,G150)/12,1,PMT(IF(G150=0,'Mortgage 2 Info Calcs'!F$8,G150)/12,('Mortgage 2 Info Calcs'!F$9*12)-C149,-X149,0),-X149,0))&gt;0,(FV(IF(G150=0,'Mortgage 2 Info Calcs'!F$8,G150)/12,1,PMT(IF(G150=0,'Mortgage 2 Info Calcs'!F$8,G150)/12,('Mortgage 2 Info Calcs'!F$9*12)-C149,-X149,0),-X149,0)),0)</f>
        <v>71132.729927363092</v>
      </c>
      <c r="Y150">
        <f>IF(X150&lt;=0,0,(IPMT(IF(G150=0,'Mortgage 2 Info Calcs'!F$8,G150)/12,1,('Mortgage 2 Info Calcs'!F$9*12)-C149,-X149,0)))</f>
        <v>357.09965835248062</v>
      </c>
      <c r="Z150">
        <f>IF(C150&lt;('Mortgage 2 Info Calcs'!F$9*12),SUM(Y$12:Y150),0)</f>
        <v>60690.624733848912</v>
      </c>
      <c r="AA150">
        <v>139</v>
      </c>
      <c r="AB150">
        <f t="shared" si="15"/>
        <v>11.583333333333334</v>
      </c>
    </row>
    <row r="151" spans="2:28" ht="11.7" customHeight="1" x14ac:dyDescent="0.25">
      <c r="B151">
        <f t="shared" si="13"/>
        <v>11.666666666666666</v>
      </c>
      <c r="C151">
        <v>140</v>
      </c>
      <c r="D151" t="str">
        <f>IF(J919=1,F139+1,"")</f>
        <v/>
      </c>
      <c r="E151" t="str">
        <f t="shared" si="12"/>
        <v/>
      </c>
      <c r="F151" t="str">
        <f>VLOOKUP('Mortgage 2 Variables'!D$15,'Mortgage 2 Variables'!B$8:C$19,2)</f>
        <v>Jun</v>
      </c>
      <c r="G151">
        <f>IF(ISBLANK('Mortgage 2 Monthly Table'!G151),IF(OR(J151=Q151,ISTEXT(W150),ISTEXT('Mortgage 2 Info Calcs'!$K$4)),0,IF(('Mortgage 2 Info Calcs'!F$7*12)&gt;C150,G150,IF(C150='Mortgage 2 Info Calcs'!F$7*12,'Mortgage 2 Info Calcs'!F$8,G150))),'Mortgage 2 Monthly Table'!G151)</f>
        <v>0.06</v>
      </c>
      <c r="H151">
        <f>((PMT(G151/'Mortgage 2 Variables'!E$43,('Mortgage 2 Info Calcs'!F$9*'Mortgage 2 Variables'!E$43)-C150,-J151,0)))</f>
        <v>644.30140148550583</v>
      </c>
      <c r="I151">
        <f>IF(OR(ISERROR(((IPMT(G151/'Mortgage 2 Variables'!E$43,1,'Mortgage 2 Info Calcs'!F$9*'Mortgage 2 Variables'!E$43,-J151+Q151+'Mortgage 2 Info Calcs'!F$24,IF('Mortgage 2 Info Calcs'!F$5="Interest Only",-J151+Q151+'Mortgage 2 Info Calcs'!F$24,0))))),(((IPMT(G151/'Mortgage 2 Variables'!E$43,1,'Mortgage 2 Info Calcs'!F$9*'Mortgage 2 Variables'!E$43,-J$12,-J$12)))=0)),0,((IPMT(G151/'Mortgage 2 Variables'!E$43,1,'Mortgage 2 Info Calcs'!F$9*'Mortgage 2 Variables'!E$43,-J151+Q151+'Mortgage 2 Info Calcs'!F$24,IF('Mortgage 2 Info Calcs'!F$5="Interest Only",-J151+Q151+'Mortgage 2 Info Calcs'!F$24,0)))))</f>
        <v>355.66364963681519</v>
      </c>
      <c r="J151">
        <f>IF(W150&gt;0,IF(ISTEXT('Mortgage 2 Info Calcs'!K$4),"0",IF(ISTEXT(W150),W150,W150+(IF(ISTEXT(K151),0,K151)))),0)</f>
        <v>71132.729927363034</v>
      </c>
      <c r="K151">
        <f>IF(ISBLANK('Mortgage 2 Monthly Table'!L151),0,'Mortgage 2 Monthly Table'!L151)</f>
        <v>0</v>
      </c>
      <c r="L151">
        <f>IF(ISBLANK('Mortgage 2 Monthly Table'!N151),IF('Mortgage 2 Info Calcs'!F$13="Calculated",IF('Mortgage 2 Info Calcs'!F$22="Keep Same",IF('Mortgage 2 Info Calcs'!F$5="Interest Only",IF(OR(I151&gt;L150,J151=""),I151,IF(J151&lt;L150,IF(J151&lt;L150,J151+I151,IF(L150+M150&gt;J151,L150+I151,L150)),IF(L150+M150&gt;J151,L150+I151,L150))),IF(H151&gt;L150,H151,IF(J151&gt;L150,IF(L150+M150&gt;J151,L150+I151,L150),J151+S151))),IF('Mortgage 2 Info Calcs'!F$5="Interest Only",'Mortgage 2 Monthly calcs'!I151,'Mortgage 2 Monthly calcs'!H151)),'Mortgage 2 Monthly calcs'!L150),'Mortgage 2 Monthly Table'!N151)</f>
        <v>644.30140148550856</v>
      </c>
      <c r="M151">
        <f>IF(ISBLANK('Mortgage 2 Monthly Table'!P151),IF(N150&gt;J151,IF(J151&gt;L150,J151-L150,0),IF(OR(OR(W150&lt;0,ISTEXT(W150)),ISTEXT('Mortgage 2 Info Calcs'!$K$4)),"",'Mortgage 2 Info Calcs'!F$21)),'Mortgage 2 Monthly Table'!P151)</f>
        <v>0</v>
      </c>
      <c r="N151">
        <f t="shared" si="14"/>
        <v>644.30140148550856</v>
      </c>
      <c r="O151">
        <f>IF(OR(OR(W150&lt;0,ISTEXT(W150)),ISTEXT('Mortgage 2 Info Calcs'!$K$4)),"",(O150+M151))</f>
        <v>0</v>
      </c>
      <c r="P151">
        <f>IF(ISBLANK('Mortgage 2 Monthly Table'!T151),IF(ISTEXT(J151),0,IF(OR(W150&lt;Q150,AND(W150&lt;0,NOT(ISTEXT(W150))),ISTEXT('Mortgage 2 Info Calcs'!$K$4)),IF(-W150&gt;P150,-W150,W150-Q150),IF(J151="",0,'Mortgage 2 Info Calcs'!F$26))),'Mortgage 2 Monthly Table'!T151)</f>
        <v>0</v>
      </c>
      <c r="Q151">
        <f>IF(OR(OR(W150&lt;0,ISTEXT(W150)),ISTEXT('Mortgage 2 Info Calcs'!$K$4)),"",IF(O151&lt;0,Q150,(Q150+P151)))</f>
        <v>0</v>
      </c>
      <c r="R151">
        <f>IF(OR(ISERROR(L151-S151),ISTEXT('Mortgage 2 Info Calcs'!$K$4)),"",L151-S151+M151)</f>
        <v>288.63775184869337</v>
      </c>
      <c r="S151">
        <f>IF(OR(IF(ISERROR(ROUND((J151-Q151-'Mortgage 2 Info Calcs'!F$24)*(G151/12),2)),0,(J151-O151-Q151-'Mortgage 2 Info Calcs'!F$24)*(G151/12)),,,ISTEXT('Mortgage 2 Info Calcs'!K$4)),IF(((J151-Q151-'Mortgage 2 Info Calcs'!F$24)*(G151/12))&gt;0,((J151-Q151-'Mortgage 2 Info Calcs'!F$24)*(G151/12)),0),0)</f>
        <v>355.66364963681519</v>
      </c>
      <c r="T151">
        <f>IF(OR(ISERROR(SUM(R$12:R151)),(ISTEXT(T150)),(T150=(SUM(R$12:R151)))),"",SUM(R$12:R151))</f>
        <v>29155.907824485483</v>
      </c>
      <c r="U151">
        <f>SUM(S$12:S151)</f>
        <v>61046.288383485728</v>
      </c>
      <c r="V151">
        <f>IF(OR(J151=Q151,ISTEXT(W150),ISTEXT('Mortgage 2 Info Calcs'!$F$17)),"",IF(('Mortgage 2 Info Calcs'!F$18*12)&gt;C150+1,IF(C150='Mortgage 2 Info Calcs'!F$18*12,0,'Mortgage 2 Info Calcs'!F$19+W151*('Mortgage 2 Info Calcs'!F$17)),'Mortgage 2 Info Calcs'!F$189))</f>
        <v>0</v>
      </c>
      <c r="W151">
        <f>IF(OR(ISERROR(J151-R151-M151),IF(ISERROR((J151-R151-M151)=0),"True",(J151-R151-M151)=0),ISTEXT('Mortgage 2 Info Calcs'!$K$4)),"",IF((J151&gt;(L151+M151)),(FV((G151/'Mortgage 2 Variables'!E$43),1,(L151+M151),-J151+Q151+'Mortgage 2 Info Calcs'!F$24,0))+Q151+'Mortgage 2 Info Calcs'!F$24+IF(I151&gt;0,0,-I151),""))</f>
        <v>70844.092175514335</v>
      </c>
      <c r="X151">
        <f>IF((FV(IF(G151=0,'Mortgage 2 Info Calcs'!F$8,G151)/12,1,PMT(IF(G151=0,'Mortgage 2 Info Calcs'!F$8,G151)/12,('Mortgage 2 Info Calcs'!F$9*12)-C150,-X150,0),-X150,0))&gt;0,(FV(IF(G151=0,'Mortgage 2 Info Calcs'!F$8,G151)/12,1,PMT(IF(G151=0,'Mortgage 2 Info Calcs'!F$8,G151)/12,('Mortgage 2 Info Calcs'!F$9*12)-C150,-X150,0),-X150,0)),0)</f>
        <v>70844.092175514394</v>
      </c>
      <c r="Y151">
        <f>IF(X151&lt;=0,0,(IPMT(IF(G151=0,'Mortgage 2 Info Calcs'!F$8,G151)/12,1,('Mortgage 2 Info Calcs'!F$9*12)-C150,-X150,0)))</f>
        <v>355.66364963681548</v>
      </c>
      <c r="Z151">
        <f>IF(C151&lt;('Mortgage 2 Info Calcs'!F$9*12),SUM(Y$12:Y151),0)</f>
        <v>61046.288383485728</v>
      </c>
      <c r="AA151">
        <v>140</v>
      </c>
      <c r="AB151">
        <f t="shared" si="15"/>
        <v>11.666666666666666</v>
      </c>
    </row>
    <row r="152" spans="2:28" ht="11.7" customHeight="1" x14ac:dyDescent="0.25">
      <c r="B152">
        <f t="shared" si="13"/>
        <v>11.75</v>
      </c>
      <c r="C152">
        <v>141</v>
      </c>
      <c r="D152" t="str">
        <f>IF(J920=1,F139+1,"")</f>
        <v/>
      </c>
      <c r="E152" t="str">
        <f t="shared" si="12"/>
        <v/>
      </c>
      <c r="F152" t="str">
        <f>VLOOKUP('Mortgage 2 Variables'!D$16,'Mortgage 2 Variables'!B$8:C$19,2)</f>
        <v>Jul</v>
      </c>
      <c r="G152">
        <f>IF(ISBLANK('Mortgage 2 Monthly Table'!G152),IF(OR(J152=Q152,ISTEXT(W151),ISTEXT('Mortgage 2 Info Calcs'!$K$4)),0,IF(('Mortgage 2 Info Calcs'!F$7*12)&gt;C151,G151,IF(C151='Mortgage 2 Info Calcs'!F$7*12,'Mortgage 2 Info Calcs'!F$8,G151))),'Mortgage 2 Monthly Table'!G152)</f>
        <v>0.06</v>
      </c>
      <c r="H152">
        <f>((PMT(G152/'Mortgage 2 Variables'!E$43,('Mortgage 2 Info Calcs'!F$9*'Mortgage 2 Variables'!E$43)-C151,-J152,0)))</f>
        <v>644.30140148550595</v>
      </c>
      <c r="I152">
        <f>IF(OR(ISERROR(((IPMT(G152/'Mortgage 2 Variables'!E$43,1,'Mortgage 2 Info Calcs'!F$9*'Mortgage 2 Variables'!E$43,-J152+Q152+'Mortgage 2 Info Calcs'!F$24,IF('Mortgage 2 Info Calcs'!F$5="Interest Only",-J152+Q152+'Mortgage 2 Info Calcs'!F$24,0))))),(((IPMT(G152/'Mortgage 2 Variables'!E$43,1,'Mortgage 2 Info Calcs'!F$9*'Mortgage 2 Variables'!E$43,-J$12,-J$12)))=0)),0,((IPMT(G152/'Mortgage 2 Variables'!E$43,1,'Mortgage 2 Info Calcs'!F$9*'Mortgage 2 Variables'!E$43,-J152+Q152+'Mortgage 2 Info Calcs'!F$24,IF('Mortgage 2 Info Calcs'!F$5="Interest Only",-J152+Q152+'Mortgage 2 Info Calcs'!F$24,0)))))</f>
        <v>354.22046087757167</v>
      </c>
      <c r="J152">
        <f>IF(W151&gt;0,IF(ISTEXT('Mortgage 2 Info Calcs'!K$4),"0",IF(ISTEXT(W151),W151,W151+(IF(ISTEXT(K152),0,K152)))),0)</f>
        <v>70844.092175514335</v>
      </c>
      <c r="K152">
        <f>IF(ISBLANK('Mortgage 2 Monthly Table'!L152),0,'Mortgage 2 Monthly Table'!L152)</f>
        <v>0</v>
      </c>
      <c r="L152">
        <f>IF(ISBLANK('Mortgage 2 Monthly Table'!N152),IF('Mortgage 2 Info Calcs'!F$13="Calculated",IF('Mortgage 2 Info Calcs'!F$22="Keep Same",IF('Mortgage 2 Info Calcs'!F$5="Interest Only",IF(OR(I152&gt;L151,J152=""),I152,IF(J152&lt;L151,IF(J152&lt;L151,J152+I152,IF(L151+M151&gt;J152,L151+I152,L151)),IF(L151+M151&gt;J152,L151+I152,L151))),IF(H152&gt;L151,H152,IF(J152&gt;L151,IF(L151+M151&gt;J152,L151+I152,L151),J152+S152))),IF('Mortgage 2 Info Calcs'!F$5="Interest Only",'Mortgage 2 Monthly calcs'!I152,'Mortgage 2 Monthly calcs'!H152)),'Mortgage 2 Monthly calcs'!L151),'Mortgage 2 Monthly Table'!N152)</f>
        <v>644.30140148550856</v>
      </c>
      <c r="M152">
        <f>IF(ISBLANK('Mortgage 2 Monthly Table'!P152),IF(N151&gt;J152,IF(J152&gt;L151,J152-L151,0),IF(OR(OR(W151&lt;0,ISTEXT(W151)),ISTEXT('Mortgage 2 Info Calcs'!$K$4)),"",'Mortgage 2 Info Calcs'!F$21)),'Mortgage 2 Monthly Table'!P152)</f>
        <v>0</v>
      </c>
      <c r="N152">
        <f t="shared" si="14"/>
        <v>644.30140148550856</v>
      </c>
      <c r="O152">
        <f>IF(OR(OR(W151&lt;0,ISTEXT(W151)),ISTEXT('Mortgage 2 Info Calcs'!$K$4)),"",(O151+M152))</f>
        <v>0</v>
      </c>
      <c r="P152">
        <f>IF(ISBLANK('Mortgage 2 Monthly Table'!T152),IF(ISTEXT(J152),0,IF(OR(W151&lt;Q151,AND(W151&lt;0,NOT(ISTEXT(W151))),ISTEXT('Mortgage 2 Info Calcs'!$K$4)),IF(-W151&gt;P151,-W151,W151-Q151),IF(J152="",0,'Mortgage 2 Info Calcs'!F$26))),'Mortgage 2 Monthly Table'!T152)</f>
        <v>0</v>
      </c>
      <c r="Q152">
        <f>IF(OR(OR(W151&lt;0,ISTEXT(W151)),ISTEXT('Mortgage 2 Info Calcs'!$K$4)),"",IF(O152&lt;0,Q151,(Q151+P152)))</f>
        <v>0</v>
      </c>
      <c r="R152">
        <f>IF(OR(ISERROR(L152-S152),ISTEXT('Mortgage 2 Info Calcs'!$K$4)),"",L152-S152+M152)</f>
        <v>290.0809406079369</v>
      </c>
      <c r="S152">
        <f>IF(OR(IF(ISERROR(ROUND((J152-Q152-'Mortgage 2 Info Calcs'!F$24)*(G152/12),2)),0,(J152-O152-Q152-'Mortgage 2 Info Calcs'!F$24)*(G152/12)),,,ISTEXT('Mortgage 2 Info Calcs'!K$4)),IF(((J152-Q152-'Mortgage 2 Info Calcs'!F$24)*(G152/12))&gt;0,((J152-Q152-'Mortgage 2 Info Calcs'!F$24)*(G152/12)),0),0)</f>
        <v>354.22046087757167</v>
      </c>
      <c r="T152">
        <f>IF(OR(ISERROR(SUM(R$12:R152)),(ISTEXT(T151)),(T151=(SUM(R$12:R152)))),"",SUM(R$12:R152))</f>
        <v>29445.988765093418</v>
      </c>
      <c r="U152">
        <f>SUM(S$12:S152)</f>
        <v>61400.508844363299</v>
      </c>
      <c r="V152">
        <f>IF(OR(J152=Q152,ISTEXT(W151),ISTEXT('Mortgage 2 Info Calcs'!$F$17)),"",IF(('Mortgage 2 Info Calcs'!F$18*12)&gt;C151+1,IF(C151='Mortgage 2 Info Calcs'!F$18*12,0,'Mortgage 2 Info Calcs'!F$19+W152*('Mortgage 2 Info Calcs'!F$17)),'Mortgage 2 Info Calcs'!F$189))</f>
        <v>0</v>
      </c>
      <c r="W152">
        <f>IF(OR(ISERROR(J152-R152-M152),IF(ISERROR((J152-R152-M152)=0),"True",(J152-R152-M152)=0),ISTEXT('Mortgage 2 Info Calcs'!$K$4)),"",IF((J152&gt;(L152+M152)),(FV((G152/'Mortgage 2 Variables'!E$43),1,(L152+M152),-J152+Q152+'Mortgage 2 Info Calcs'!F$24,0))+Q152+'Mortgage 2 Info Calcs'!F$24+IF(I152&gt;0,0,-I152),""))</f>
        <v>70554.0112349064</v>
      </c>
      <c r="X152">
        <f>IF((FV(IF(G152=0,'Mortgage 2 Info Calcs'!F$8,G152)/12,1,PMT(IF(G152=0,'Mortgage 2 Info Calcs'!F$8,G152)/12,('Mortgage 2 Info Calcs'!F$9*12)-C151,-X151,0),-X151,0))&gt;0,(FV(IF(G152=0,'Mortgage 2 Info Calcs'!F$8,G152)/12,1,PMT(IF(G152=0,'Mortgage 2 Info Calcs'!F$8,G152)/12,('Mortgage 2 Info Calcs'!F$9*12)-C151,-X151,0),-X151,0)),0)</f>
        <v>70554.011234906458</v>
      </c>
      <c r="Y152">
        <f>IF(X152&lt;=0,0,(IPMT(IF(G152=0,'Mortgage 2 Info Calcs'!F$8,G152)/12,1,('Mortgage 2 Info Calcs'!F$9*12)-C151,-X151,0)))</f>
        <v>354.22046087757195</v>
      </c>
      <c r="Z152">
        <f>IF(C152&lt;('Mortgage 2 Info Calcs'!F$9*12),SUM(Y$12:Y152),0)</f>
        <v>61400.508844363299</v>
      </c>
      <c r="AA152">
        <v>141</v>
      </c>
      <c r="AB152">
        <f t="shared" si="15"/>
        <v>11.75</v>
      </c>
    </row>
    <row r="153" spans="2:28" ht="11.7" customHeight="1" x14ac:dyDescent="0.25">
      <c r="B153">
        <f t="shared" si="13"/>
        <v>11.833333333333334</v>
      </c>
      <c r="C153">
        <v>142</v>
      </c>
      <c r="D153" t="str">
        <f>IF(J921=1,F139+1,"")</f>
        <v/>
      </c>
      <c r="E153" t="str">
        <f t="shared" si="12"/>
        <v/>
      </c>
      <c r="F153" t="str">
        <f>VLOOKUP('Mortgage 2 Variables'!D$17,'Mortgage 2 Variables'!B$8:C$19,2)</f>
        <v>Aug</v>
      </c>
      <c r="G153">
        <f>IF(ISBLANK('Mortgage 2 Monthly Table'!G153),IF(OR(J153=Q153,ISTEXT(W152),ISTEXT('Mortgage 2 Info Calcs'!$K$4)),0,IF(('Mortgage 2 Info Calcs'!F$7*12)&gt;C152,G152,IF(C152='Mortgage 2 Info Calcs'!F$7*12,'Mortgage 2 Info Calcs'!F$8,G152))),'Mortgage 2 Monthly Table'!G153)</f>
        <v>0.06</v>
      </c>
      <c r="H153">
        <f>((PMT(G153/'Mortgage 2 Variables'!E$43,('Mortgage 2 Info Calcs'!F$9*'Mortgage 2 Variables'!E$43)-C152,-J153,0)))</f>
        <v>644.30140148550583</v>
      </c>
      <c r="I153">
        <f>IF(OR(ISERROR(((IPMT(G153/'Mortgage 2 Variables'!E$43,1,'Mortgage 2 Info Calcs'!F$9*'Mortgage 2 Variables'!E$43,-J153+Q153+'Mortgage 2 Info Calcs'!F$24,IF('Mortgage 2 Info Calcs'!F$5="Interest Only",-J153+Q153+'Mortgage 2 Info Calcs'!F$24,0))))),(((IPMT(G153/'Mortgage 2 Variables'!E$43,1,'Mortgage 2 Info Calcs'!F$9*'Mortgage 2 Variables'!E$43,-J$12,-J$12)))=0)),0,((IPMT(G153/'Mortgage 2 Variables'!E$43,1,'Mortgage 2 Info Calcs'!F$9*'Mortgage 2 Variables'!E$43,-J153+Q153+'Mortgage 2 Info Calcs'!F$24,IF('Mortgage 2 Info Calcs'!F$5="Interest Only",-J153+Q153+'Mortgage 2 Info Calcs'!F$24,0)))))</f>
        <v>352.77005617453199</v>
      </c>
      <c r="J153">
        <f>IF(W152&gt;0,IF(ISTEXT('Mortgage 2 Info Calcs'!K$4),"0",IF(ISTEXT(W152),W152,W152+(IF(ISTEXT(K153),0,K153)))),0)</f>
        <v>70554.0112349064</v>
      </c>
      <c r="K153">
        <f>IF(ISBLANK('Mortgage 2 Monthly Table'!L153),0,'Mortgage 2 Monthly Table'!L153)</f>
        <v>0</v>
      </c>
      <c r="L153">
        <f>IF(ISBLANK('Mortgage 2 Monthly Table'!N153),IF('Mortgage 2 Info Calcs'!F$13="Calculated",IF('Mortgage 2 Info Calcs'!F$22="Keep Same",IF('Mortgage 2 Info Calcs'!F$5="Interest Only",IF(OR(I153&gt;L152,J153=""),I153,IF(J153&lt;L152,IF(J153&lt;L152,J153+I153,IF(L152+M152&gt;J153,L152+I153,L152)),IF(L152+M152&gt;J153,L152+I153,L152))),IF(H153&gt;L152,H153,IF(J153&gt;L152,IF(L152+M152&gt;J153,L152+I153,L152),J153+S153))),IF('Mortgage 2 Info Calcs'!F$5="Interest Only",'Mortgage 2 Monthly calcs'!I153,'Mortgage 2 Monthly calcs'!H153)),'Mortgage 2 Monthly calcs'!L152),'Mortgage 2 Monthly Table'!N153)</f>
        <v>644.30140148550856</v>
      </c>
      <c r="M153">
        <f>IF(ISBLANK('Mortgage 2 Monthly Table'!P153),IF(N152&gt;J153,IF(J153&gt;L152,J153-L152,0),IF(OR(OR(W152&lt;0,ISTEXT(W152)),ISTEXT('Mortgage 2 Info Calcs'!$K$4)),"",'Mortgage 2 Info Calcs'!F$21)),'Mortgage 2 Monthly Table'!P153)</f>
        <v>0</v>
      </c>
      <c r="N153">
        <f t="shared" si="14"/>
        <v>644.30140148550856</v>
      </c>
      <c r="O153">
        <f>IF(OR(OR(W152&lt;0,ISTEXT(W152)),ISTEXT('Mortgage 2 Info Calcs'!$K$4)),"",(O152+M153))</f>
        <v>0</v>
      </c>
      <c r="P153">
        <f>IF(ISBLANK('Mortgage 2 Monthly Table'!T153),IF(ISTEXT(J153),0,IF(OR(W152&lt;Q152,AND(W152&lt;0,NOT(ISTEXT(W152))),ISTEXT('Mortgage 2 Info Calcs'!$K$4)),IF(-W152&gt;P152,-W152,W152-Q152),IF(J153="",0,'Mortgage 2 Info Calcs'!F$26))),'Mortgage 2 Monthly Table'!T153)</f>
        <v>0</v>
      </c>
      <c r="Q153">
        <f>IF(OR(OR(W152&lt;0,ISTEXT(W152)),ISTEXT('Mortgage 2 Info Calcs'!$K$4)),"",IF(O153&lt;0,Q152,(Q152+P153)))</f>
        <v>0</v>
      </c>
      <c r="R153">
        <f>IF(OR(ISERROR(L153-S153),ISTEXT('Mortgage 2 Info Calcs'!$K$4)),"",L153-S153+M153)</f>
        <v>291.53134531097658</v>
      </c>
      <c r="S153">
        <f>IF(OR(IF(ISERROR(ROUND((J153-Q153-'Mortgage 2 Info Calcs'!F$24)*(G153/12),2)),0,(J153-O153-Q153-'Mortgage 2 Info Calcs'!F$24)*(G153/12)),,,ISTEXT('Mortgage 2 Info Calcs'!K$4)),IF(((J153-Q153-'Mortgage 2 Info Calcs'!F$24)*(G153/12))&gt;0,((J153-Q153-'Mortgage 2 Info Calcs'!F$24)*(G153/12)),0),0)</f>
        <v>352.77005617453199</v>
      </c>
      <c r="T153">
        <f>IF(OR(ISERROR(SUM(R$12:R153)),(ISTEXT(T152)),(T152=(SUM(R$12:R153)))),"",SUM(R$12:R153))</f>
        <v>29737.520110404395</v>
      </c>
      <c r="U153">
        <f>SUM(S$12:S153)</f>
        <v>61753.278900537829</v>
      </c>
      <c r="V153">
        <f>IF(OR(J153=Q153,ISTEXT(W152),ISTEXT('Mortgage 2 Info Calcs'!$F$17)),"",IF(('Mortgage 2 Info Calcs'!F$18*12)&gt;C152+1,IF(C152='Mortgage 2 Info Calcs'!F$18*12,0,'Mortgage 2 Info Calcs'!F$19+W153*('Mortgage 2 Info Calcs'!F$17)),'Mortgage 2 Info Calcs'!F$189))</f>
        <v>0</v>
      </c>
      <c r="W153">
        <f>IF(OR(ISERROR(J153-R153-M153),IF(ISERROR((J153-R153-M153)=0),"True",(J153-R153-M153)=0),ISTEXT('Mortgage 2 Info Calcs'!$K$4)),"",IF((J153&gt;(L153+M153)),(FV((G153/'Mortgage 2 Variables'!E$43),1,(L153+M153),-J153+Q153+'Mortgage 2 Info Calcs'!F$24,0))+Q153+'Mortgage 2 Info Calcs'!F$24+IF(I153&gt;0,0,-I153),""))</f>
        <v>70262.47988959543</v>
      </c>
      <c r="X153">
        <f>IF((FV(IF(G153=0,'Mortgage 2 Info Calcs'!F$8,G153)/12,1,PMT(IF(G153=0,'Mortgage 2 Info Calcs'!F$8,G153)/12,('Mortgage 2 Info Calcs'!F$9*12)-C152,-X152,0),-X152,0))&gt;0,(FV(IF(G153=0,'Mortgage 2 Info Calcs'!F$8,G153)/12,1,PMT(IF(G153=0,'Mortgage 2 Info Calcs'!F$8,G153)/12,('Mortgage 2 Info Calcs'!F$9*12)-C152,-X152,0),-X152,0)),0)</f>
        <v>70262.479889595488</v>
      </c>
      <c r="Y153">
        <f>IF(X153&lt;=0,0,(IPMT(IF(G153=0,'Mortgage 2 Info Calcs'!F$8,G153)/12,1,('Mortgage 2 Info Calcs'!F$9*12)-C152,-X152,0)))</f>
        <v>352.77005617453227</v>
      </c>
      <c r="Z153">
        <f>IF(C153&lt;('Mortgage 2 Info Calcs'!F$9*12),SUM(Y$12:Y153),0)</f>
        <v>61753.278900537829</v>
      </c>
      <c r="AA153">
        <v>142</v>
      </c>
      <c r="AB153">
        <f t="shared" si="15"/>
        <v>11.833333333333334</v>
      </c>
    </row>
    <row r="154" spans="2:28" ht="11.7" customHeight="1" x14ac:dyDescent="0.25">
      <c r="B154">
        <f t="shared" si="13"/>
        <v>11.916666666666666</v>
      </c>
      <c r="C154">
        <v>143</v>
      </c>
      <c r="D154" t="str">
        <f>IF(J922=1,F139+1,"")</f>
        <v/>
      </c>
      <c r="E154" t="str">
        <f t="shared" si="12"/>
        <v/>
      </c>
      <c r="F154" t="str">
        <f>VLOOKUP('Mortgage 2 Variables'!D$18,'Mortgage 2 Variables'!B$8:C$19,2)</f>
        <v>Sep</v>
      </c>
      <c r="G154">
        <f>IF(ISBLANK('Mortgage 2 Monthly Table'!G154),IF(OR(J154=Q154,ISTEXT(W153),ISTEXT('Mortgage 2 Info Calcs'!$K$4)),0,IF(('Mortgage 2 Info Calcs'!F$7*12)&gt;C153,G153,IF(C153='Mortgage 2 Info Calcs'!F$7*12,'Mortgage 2 Info Calcs'!F$8,G153))),'Mortgage 2 Monthly Table'!G154)</f>
        <v>0.06</v>
      </c>
      <c r="H154">
        <f>((PMT(G154/'Mortgage 2 Variables'!E$43,('Mortgage 2 Info Calcs'!F$9*'Mortgage 2 Variables'!E$43)-C153,-J154,0)))</f>
        <v>644.30140148550583</v>
      </c>
      <c r="I154">
        <f>IF(OR(ISERROR(((IPMT(G154/'Mortgage 2 Variables'!E$43,1,'Mortgage 2 Info Calcs'!F$9*'Mortgage 2 Variables'!E$43,-J154+Q154+'Mortgage 2 Info Calcs'!F$24,IF('Mortgage 2 Info Calcs'!F$5="Interest Only",-J154+Q154+'Mortgage 2 Info Calcs'!F$24,0))))),(((IPMT(G154/'Mortgage 2 Variables'!E$43,1,'Mortgage 2 Info Calcs'!F$9*'Mortgage 2 Variables'!E$43,-J$12,-J$12)))=0)),0,((IPMT(G154/'Mortgage 2 Variables'!E$43,1,'Mortgage 2 Info Calcs'!F$9*'Mortgage 2 Variables'!E$43,-J154+Q154+'Mortgage 2 Info Calcs'!F$24,IF('Mortgage 2 Info Calcs'!F$5="Interest Only",-J154+Q154+'Mortgage 2 Info Calcs'!F$24,0)))))</f>
        <v>351.31239944797716</v>
      </c>
      <c r="J154">
        <f>IF(W153&gt;0,IF(ISTEXT('Mortgage 2 Info Calcs'!K$4),"0",IF(ISTEXT(W153),W153,W153+(IF(ISTEXT(K154),0,K154)))),0)</f>
        <v>70262.47988959543</v>
      </c>
      <c r="K154">
        <f>IF(ISBLANK('Mortgage 2 Monthly Table'!L154),0,'Mortgage 2 Monthly Table'!L154)</f>
        <v>0</v>
      </c>
      <c r="L154">
        <f>IF(ISBLANK('Mortgage 2 Monthly Table'!N154),IF('Mortgage 2 Info Calcs'!F$13="Calculated",IF('Mortgage 2 Info Calcs'!F$22="Keep Same",IF('Mortgage 2 Info Calcs'!F$5="Interest Only",IF(OR(I154&gt;L153,J154=""),I154,IF(J154&lt;L153,IF(J154&lt;L153,J154+I154,IF(L153+M153&gt;J154,L153+I154,L153)),IF(L153+M153&gt;J154,L153+I154,L153))),IF(H154&gt;L153,H154,IF(J154&gt;L153,IF(L153+M153&gt;J154,L153+I154,L153),J154+S154))),IF('Mortgage 2 Info Calcs'!F$5="Interest Only",'Mortgage 2 Monthly calcs'!I154,'Mortgage 2 Monthly calcs'!H154)),'Mortgage 2 Monthly calcs'!L153),'Mortgage 2 Monthly Table'!N154)</f>
        <v>644.30140148550856</v>
      </c>
      <c r="M154">
        <f>IF(ISBLANK('Mortgage 2 Monthly Table'!P154),IF(N153&gt;J154,IF(J154&gt;L153,J154-L153,0),IF(OR(OR(W153&lt;0,ISTEXT(W153)),ISTEXT('Mortgage 2 Info Calcs'!$K$4)),"",'Mortgage 2 Info Calcs'!F$21)),'Mortgage 2 Monthly Table'!P154)</f>
        <v>0</v>
      </c>
      <c r="N154">
        <f t="shared" si="14"/>
        <v>644.30140148550856</v>
      </c>
      <c r="O154">
        <f>IF(OR(OR(W153&lt;0,ISTEXT(W153)),ISTEXT('Mortgage 2 Info Calcs'!$K$4)),"",(O153+M154))</f>
        <v>0</v>
      </c>
      <c r="P154">
        <f>IF(ISBLANK('Mortgage 2 Monthly Table'!T154),IF(ISTEXT(J154),0,IF(OR(W153&lt;Q153,AND(W153&lt;0,NOT(ISTEXT(W153))),ISTEXT('Mortgage 2 Info Calcs'!$K$4)),IF(-W153&gt;P153,-W153,W153-Q153),IF(J154="",0,'Mortgage 2 Info Calcs'!F$26))),'Mortgage 2 Monthly Table'!T154)</f>
        <v>0</v>
      </c>
      <c r="Q154">
        <f>IF(OR(OR(W153&lt;0,ISTEXT(W153)),ISTEXT('Mortgage 2 Info Calcs'!$K$4)),"",IF(O154&lt;0,Q153,(Q153+P154)))</f>
        <v>0</v>
      </c>
      <c r="R154">
        <f>IF(OR(ISERROR(L154-S154),ISTEXT('Mortgage 2 Info Calcs'!$K$4)),"",L154-S154+M154)</f>
        <v>292.98900203753141</v>
      </c>
      <c r="S154">
        <f>IF(OR(IF(ISERROR(ROUND((J154-Q154-'Mortgage 2 Info Calcs'!F$24)*(G154/12),2)),0,(J154-O154-Q154-'Mortgage 2 Info Calcs'!F$24)*(G154/12)),,,ISTEXT('Mortgage 2 Info Calcs'!K$4)),IF(((J154-Q154-'Mortgage 2 Info Calcs'!F$24)*(G154/12))&gt;0,((J154-Q154-'Mortgage 2 Info Calcs'!F$24)*(G154/12)),0),0)</f>
        <v>351.31239944797716</v>
      </c>
      <c r="T154">
        <f>IF(OR(ISERROR(SUM(R$12:R154)),(ISTEXT(T153)),(T153=(SUM(R$12:R154)))),"",SUM(R$12:R154))</f>
        <v>30030.509112441927</v>
      </c>
      <c r="U154">
        <f>SUM(S$12:S154)</f>
        <v>62104.591299985805</v>
      </c>
      <c r="V154">
        <f>IF(OR(J154=Q154,ISTEXT(W153),ISTEXT('Mortgage 2 Info Calcs'!$F$17)),"",IF(('Mortgage 2 Info Calcs'!F$18*12)&gt;C153+1,IF(C153='Mortgage 2 Info Calcs'!F$18*12,0,'Mortgage 2 Info Calcs'!F$19+W154*('Mortgage 2 Info Calcs'!F$17)),'Mortgage 2 Info Calcs'!F$189))</f>
        <v>0</v>
      </c>
      <c r="W154">
        <f>IF(OR(ISERROR(J154-R154-M154),IF(ISERROR((J154-R154-M154)=0),"True",(J154-R154-M154)=0),ISTEXT('Mortgage 2 Info Calcs'!$K$4)),"",IF((J154&gt;(L154+M154)),(FV((G154/'Mortgage 2 Variables'!E$43),1,(L154+M154),-J154+Q154+'Mortgage 2 Info Calcs'!F$24,0))+Q154+'Mortgage 2 Info Calcs'!F$24+IF(I154&gt;0,0,-I154),""))</f>
        <v>69969.490887557899</v>
      </c>
      <c r="X154">
        <f>IF((FV(IF(G154=0,'Mortgage 2 Info Calcs'!F$8,G154)/12,1,PMT(IF(G154=0,'Mortgage 2 Info Calcs'!F$8,G154)/12,('Mortgage 2 Info Calcs'!F$9*12)-C153,-X153,0),-X153,0))&gt;0,(FV(IF(G154=0,'Mortgage 2 Info Calcs'!F$8,G154)/12,1,PMT(IF(G154=0,'Mortgage 2 Info Calcs'!F$8,G154)/12,('Mortgage 2 Info Calcs'!F$9*12)-C153,-X153,0),-X153,0)),0)</f>
        <v>69969.490887557957</v>
      </c>
      <c r="Y154">
        <f>IF(X154&lt;=0,0,(IPMT(IF(G154=0,'Mortgage 2 Info Calcs'!F$8,G154)/12,1,('Mortgage 2 Info Calcs'!F$9*12)-C153,-X153,0)))</f>
        <v>351.31239944797744</v>
      </c>
      <c r="Z154">
        <f>IF(C154&lt;('Mortgage 2 Info Calcs'!F$9*12),SUM(Y$12:Y154),0)</f>
        <v>62104.591299985805</v>
      </c>
      <c r="AA154">
        <v>143</v>
      </c>
      <c r="AB154">
        <f t="shared" si="15"/>
        <v>11.916666666666666</v>
      </c>
    </row>
    <row r="155" spans="2:28" ht="11.7" customHeight="1" x14ac:dyDescent="0.25">
      <c r="B155">
        <f t="shared" si="13"/>
        <v>12</v>
      </c>
      <c r="C155">
        <v>144</v>
      </c>
      <c r="D155">
        <f>D143+1</f>
        <v>12</v>
      </c>
      <c r="E155" t="str">
        <f t="shared" si="12"/>
        <v/>
      </c>
      <c r="F155" t="str">
        <f>VLOOKUP('Mortgage 2 Variables'!D$19,'Mortgage 2 Variables'!B$8:C$19,2)</f>
        <v>Oct</v>
      </c>
      <c r="G155">
        <f>IF(ISBLANK('Mortgage 2 Monthly Table'!G155),IF(OR(J155=Q155,ISTEXT(W154),ISTEXT('Mortgage 2 Info Calcs'!$K$4)),0,IF(('Mortgage 2 Info Calcs'!F$7*12)&gt;C154,G154,IF(C154='Mortgage 2 Info Calcs'!F$7*12,'Mortgage 2 Info Calcs'!F$8,G154))),'Mortgage 2 Monthly Table'!G155)</f>
        <v>0.06</v>
      </c>
      <c r="H155">
        <f>((PMT(G155/'Mortgage 2 Variables'!E$43,('Mortgage 2 Info Calcs'!F$9*'Mortgage 2 Variables'!E$43)-C154,-J155,0)))</f>
        <v>644.30140148550583</v>
      </c>
      <c r="I155">
        <f>IF(OR(ISERROR(((IPMT(G155/'Mortgage 2 Variables'!E$43,1,'Mortgage 2 Info Calcs'!F$9*'Mortgage 2 Variables'!E$43,-J155+Q155+'Mortgage 2 Info Calcs'!F$24,IF('Mortgage 2 Info Calcs'!F$5="Interest Only",-J155+Q155+'Mortgage 2 Info Calcs'!F$24,0))))),(((IPMT(G155/'Mortgage 2 Variables'!E$43,1,'Mortgage 2 Info Calcs'!F$9*'Mortgage 2 Variables'!E$43,-J$12,-J$12)))=0)),0,((IPMT(G155/'Mortgage 2 Variables'!E$43,1,'Mortgage 2 Info Calcs'!F$9*'Mortgage 2 Variables'!E$43,-J155+Q155+'Mortgage 2 Info Calcs'!F$24,IF('Mortgage 2 Info Calcs'!F$5="Interest Only",-J155+Q155+'Mortgage 2 Info Calcs'!F$24,0)))))</f>
        <v>349.84745443778951</v>
      </c>
      <c r="J155">
        <f>IF(W154&gt;0,IF(ISTEXT('Mortgage 2 Info Calcs'!K$4),"0",IF(ISTEXT(W154),W154,W154+(IF(ISTEXT(K155),0,K155)))),0)</f>
        <v>69969.490887557899</v>
      </c>
      <c r="K155">
        <f>IF(ISBLANK('Mortgage 2 Monthly Table'!L155),0,'Mortgage 2 Monthly Table'!L155)</f>
        <v>0</v>
      </c>
      <c r="L155">
        <f>IF(ISBLANK('Mortgage 2 Monthly Table'!N155),IF('Mortgage 2 Info Calcs'!F$13="Calculated",IF('Mortgage 2 Info Calcs'!F$22="Keep Same",IF('Mortgage 2 Info Calcs'!F$5="Interest Only",IF(OR(I155&gt;L154,J155=""),I155,IF(J155&lt;L154,IF(J155&lt;L154,J155+I155,IF(L154+M154&gt;J155,L154+I155,L154)),IF(L154+M154&gt;J155,L154+I155,L154))),IF(H155&gt;L154,H155,IF(J155&gt;L154,IF(L154+M154&gt;J155,L154+I155,L154),J155+S155))),IF('Mortgage 2 Info Calcs'!F$5="Interest Only",'Mortgage 2 Monthly calcs'!I155,'Mortgage 2 Monthly calcs'!H155)),'Mortgage 2 Monthly calcs'!L154),'Mortgage 2 Monthly Table'!N155)</f>
        <v>644.30140148550856</v>
      </c>
      <c r="M155">
        <f>IF(ISBLANK('Mortgage 2 Monthly Table'!P155),IF(N154&gt;J155,IF(J155&gt;L154,J155-L154,0),IF(OR(OR(W154&lt;0,ISTEXT(W154)),ISTEXT('Mortgage 2 Info Calcs'!$K$4)),"",'Mortgage 2 Info Calcs'!F$21)),'Mortgage 2 Monthly Table'!P155)</f>
        <v>0</v>
      </c>
      <c r="N155">
        <f t="shared" si="14"/>
        <v>644.30140148550856</v>
      </c>
      <c r="O155">
        <f>IF(OR(OR(W154&lt;0,ISTEXT(W154)),ISTEXT('Mortgage 2 Info Calcs'!$K$4)),"",(O154+M155))</f>
        <v>0</v>
      </c>
      <c r="P155">
        <f>IF(ISBLANK('Mortgage 2 Monthly Table'!T155),IF(ISTEXT(J155),0,IF(OR(W154&lt;Q154,AND(W154&lt;0,NOT(ISTEXT(W154))),ISTEXT('Mortgage 2 Info Calcs'!$K$4)),IF(-W154&gt;P154,-W154,W154-Q154),IF(J155="",0,'Mortgage 2 Info Calcs'!F$26))),'Mortgage 2 Monthly Table'!T155)</f>
        <v>0</v>
      </c>
      <c r="Q155">
        <f>IF(OR(OR(W154&lt;0,ISTEXT(W154)),ISTEXT('Mortgage 2 Info Calcs'!$K$4)),"",IF(O155&lt;0,Q154,(Q154+P155)))</f>
        <v>0</v>
      </c>
      <c r="R155">
        <f>IF(OR(ISERROR(L155-S155),ISTEXT('Mortgage 2 Info Calcs'!$K$4)),"",L155-S155+M155)</f>
        <v>294.45394704771905</v>
      </c>
      <c r="S155">
        <f>IF(OR(IF(ISERROR(ROUND((J155-Q155-'Mortgage 2 Info Calcs'!F$24)*(G155/12),2)),0,(J155-O155-Q155-'Mortgage 2 Info Calcs'!F$24)*(G155/12)),,,ISTEXT('Mortgage 2 Info Calcs'!K$4)),IF(((J155-Q155-'Mortgage 2 Info Calcs'!F$24)*(G155/12))&gt;0,((J155-Q155-'Mortgage 2 Info Calcs'!F$24)*(G155/12)),0),0)</f>
        <v>349.84745443778951</v>
      </c>
      <c r="T155">
        <f>IF(OR(ISERROR(SUM(R$12:R155)),(ISTEXT(T154)),(T154=(SUM(R$12:R155)))),"",SUM(R$12:R155))</f>
        <v>30324.963059489644</v>
      </c>
      <c r="U155">
        <f>SUM(S$12:S155)</f>
        <v>62454.438754423594</v>
      </c>
      <c r="V155">
        <f>IF(OR(J155=Q155,ISTEXT(W154),ISTEXT('Mortgage 2 Info Calcs'!$F$17)),"",IF(('Mortgage 2 Info Calcs'!F$18*12)&gt;C154+1,IF(C154='Mortgage 2 Info Calcs'!F$18*12,0,'Mortgage 2 Info Calcs'!F$19+W155*('Mortgage 2 Info Calcs'!F$17)),'Mortgage 2 Info Calcs'!F$189))</f>
        <v>0</v>
      </c>
      <c r="W155">
        <f>IF(OR(ISERROR(J155-R155-M155),IF(ISERROR((J155-R155-M155)=0),"True",(J155-R155-M155)=0),ISTEXT('Mortgage 2 Info Calcs'!$K$4)),"",IF((J155&gt;(L155+M155)),(FV((G155/'Mortgage 2 Variables'!E$43),1,(L155+M155),-J155+Q155+'Mortgage 2 Info Calcs'!F$24,0))+Q155+'Mortgage 2 Info Calcs'!F$24+IF(I155&gt;0,0,-I155),""))</f>
        <v>69675.036940510181</v>
      </c>
      <c r="X155">
        <f>IF((FV(IF(G155=0,'Mortgage 2 Info Calcs'!F$8,G155)/12,1,PMT(IF(G155=0,'Mortgage 2 Info Calcs'!F$8,G155)/12,('Mortgage 2 Info Calcs'!F$9*12)-C154,-X154,0),-X154,0))&gt;0,(FV(IF(G155=0,'Mortgage 2 Info Calcs'!F$8,G155)/12,1,PMT(IF(G155=0,'Mortgage 2 Info Calcs'!F$8,G155)/12,('Mortgage 2 Info Calcs'!F$9*12)-C154,-X154,0),-X154,0)),0)</f>
        <v>69675.036940510239</v>
      </c>
      <c r="Y155">
        <f>IF(X155&lt;=0,0,(IPMT(IF(G155=0,'Mortgage 2 Info Calcs'!F$8,G155)/12,1,('Mortgage 2 Info Calcs'!F$9*12)-C154,-X154,0)))</f>
        <v>349.84745443778979</v>
      </c>
      <c r="Z155">
        <f>IF(C155&lt;('Mortgage 2 Info Calcs'!F$9*12),SUM(Y$12:Y155),0)</f>
        <v>62454.438754423594</v>
      </c>
      <c r="AA155">
        <v>144</v>
      </c>
      <c r="AB155">
        <f t="shared" si="15"/>
        <v>12</v>
      </c>
    </row>
    <row r="156" spans="2:28" ht="11.7" customHeight="1" x14ac:dyDescent="0.25">
      <c r="B156">
        <f t="shared" si="13"/>
        <v>12.083333333333334</v>
      </c>
      <c r="C156">
        <v>145</v>
      </c>
      <c r="E156" t="str">
        <f t="shared" ref="E156:E219" si="16">IF(ISNUMBER(E144),E144+1,"")</f>
        <v/>
      </c>
      <c r="F156" t="str">
        <f>VLOOKUP('Mortgage 2 Variables'!D$8,'Mortgage 2 Variables'!B$8:C$19,2)</f>
        <v>Nov</v>
      </c>
      <c r="G156">
        <f>IF(ISBLANK('Mortgage 2 Monthly Table'!G156),IF(OR(J156=Q156,ISTEXT(W155),ISTEXT('Mortgage 2 Info Calcs'!$K$4)),0,IF(('Mortgage 2 Info Calcs'!F$7*12)&gt;C155,G155,IF(C155='Mortgage 2 Info Calcs'!F$7*12,'Mortgage 2 Info Calcs'!F$8,G155))),'Mortgage 2 Monthly Table'!G156)</f>
        <v>0.06</v>
      </c>
      <c r="H156">
        <f>((PMT(G156/'Mortgage 2 Variables'!E$43,('Mortgage 2 Info Calcs'!F$9*'Mortgage 2 Variables'!E$43)-C155,-J156,0)))</f>
        <v>644.30140148550583</v>
      </c>
      <c r="I156">
        <f>IF(OR(ISERROR(((IPMT(G156/'Mortgage 2 Variables'!E$43,1,'Mortgage 2 Info Calcs'!F$9*'Mortgage 2 Variables'!E$43,-J156+Q156+'Mortgage 2 Info Calcs'!F$24,IF('Mortgage 2 Info Calcs'!F$5="Interest Only",-J156+Q156+'Mortgage 2 Info Calcs'!F$24,0))))),(((IPMT(G156/'Mortgage 2 Variables'!E$43,1,'Mortgage 2 Info Calcs'!F$9*'Mortgage 2 Variables'!E$43,-J$12,-J$12)))=0)),0,((IPMT(G156/'Mortgage 2 Variables'!E$43,1,'Mortgage 2 Info Calcs'!F$9*'Mortgage 2 Variables'!E$43,-J156+Q156+'Mortgage 2 Info Calcs'!F$24,IF('Mortgage 2 Info Calcs'!F$5="Interest Only",-J156+Q156+'Mortgage 2 Info Calcs'!F$24,0)))))</f>
        <v>348.37518470255094</v>
      </c>
      <c r="J156">
        <f>IF(W155&gt;0,IF(ISTEXT('Mortgage 2 Info Calcs'!K$4),"0",IF(ISTEXT(W155),W155,W155+(IF(ISTEXT(K156),0,K156)))),0)</f>
        <v>69675.036940510181</v>
      </c>
      <c r="K156">
        <f>IF(ISBLANK('Mortgage 2 Monthly Table'!L156),0,'Mortgage 2 Monthly Table'!L156)</f>
        <v>0</v>
      </c>
      <c r="L156">
        <f>IF(ISBLANK('Mortgage 2 Monthly Table'!N156),IF('Mortgage 2 Info Calcs'!F$13="Calculated",IF('Mortgage 2 Info Calcs'!F$22="Keep Same",IF('Mortgage 2 Info Calcs'!F$5="Interest Only",IF(OR(I156&gt;L155,J156=""),I156,IF(J156&lt;L155,IF(J156&lt;L155,J156+I156,IF(L155+M155&gt;J156,L155+I156,L155)),IF(L155+M155&gt;J156,L155+I156,L155))),IF(H156&gt;L155,H156,IF(J156&gt;L155,IF(L155+M155&gt;J156,L155+I156,L155),J156+S156))),IF('Mortgage 2 Info Calcs'!F$5="Interest Only",'Mortgage 2 Monthly calcs'!I156,'Mortgage 2 Monthly calcs'!H156)),'Mortgage 2 Monthly calcs'!L155),'Mortgage 2 Monthly Table'!N156)</f>
        <v>644.30140148550856</v>
      </c>
      <c r="M156">
        <f>IF(ISBLANK('Mortgage 2 Monthly Table'!P156),IF(N155&gt;J156,IF(J156&gt;L155,J156-L155,0),IF(OR(OR(W155&lt;0,ISTEXT(W155)),ISTEXT('Mortgage 2 Info Calcs'!$K$4)),"",'Mortgage 2 Info Calcs'!F$21)),'Mortgage 2 Monthly Table'!P156)</f>
        <v>0</v>
      </c>
      <c r="N156">
        <f t="shared" si="14"/>
        <v>644.30140148550856</v>
      </c>
      <c r="O156">
        <f>IF(OR(OR(W155&lt;0,ISTEXT(W155)),ISTEXT('Mortgage 2 Info Calcs'!$K$4)),"",(O155+M156))</f>
        <v>0</v>
      </c>
      <c r="P156">
        <f>IF(ISBLANK('Mortgage 2 Monthly Table'!T156),IF(ISTEXT(J156),0,IF(OR(W155&lt;Q155,AND(W155&lt;0,NOT(ISTEXT(W155))),ISTEXT('Mortgage 2 Info Calcs'!$K$4)),IF(-W155&gt;P155,-W155,W155-Q155),IF(J156="",0,'Mortgage 2 Info Calcs'!F$26))),'Mortgage 2 Monthly Table'!T156)</f>
        <v>0</v>
      </c>
      <c r="Q156">
        <f>IF(OR(OR(W155&lt;0,ISTEXT(W155)),ISTEXT('Mortgage 2 Info Calcs'!$K$4)),"",IF(O156&lt;0,Q155,(Q155+P156)))</f>
        <v>0</v>
      </c>
      <c r="R156">
        <f>IF(OR(ISERROR(L156-S156),ISTEXT('Mortgage 2 Info Calcs'!$K$4)),"",L156-S156+M156)</f>
        <v>295.92621678295762</v>
      </c>
      <c r="S156">
        <f>IF(OR(IF(ISERROR(ROUND((J156-Q156-'Mortgage 2 Info Calcs'!F$24)*(G156/12),2)),0,(J156-O156-Q156-'Mortgage 2 Info Calcs'!F$24)*(G156/12)),,,ISTEXT('Mortgage 2 Info Calcs'!K$4)),IF(((J156-Q156-'Mortgage 2 Info Calcs'!F$24)*(G156/12))&gt;0,((J156-Q156-'Mortgage 2 Info Calcs'!F$24)*(G156/12)),0),0)</f>
        <v>348.37518470255094</v>
      </c>
      <c r="T156">
        <f>IF(OR(ISERROR(SUM(R$12:R156)),(ISTEXT(T155)),(T155=(SUM(R$12:R156)))),"",SUM(R$12:R156))</f>
        <v>30620.889276272603</v>
      </c>
      <c r="U156">
        <f>SUM(S$12:S156)</f>
        <v>62802.813939126143</v>
      </c>
      <c r="V156">
        <f>IF(OR(J156=Q156,ISTEXT(W155),ISTEXT('Mortgage 2 Info Calcs'!$F$17)),"",IF(('Mortgage 2 Info Calcs'!F$18*12)&gt;C155+1,IF(C155='Mortgage 2 Info Calcs'!F$18*12,0,'Mortgage 2 Info Calcs'!F$19+W156*('Mortgage 2 Info Calcs'!F$17)),'Mortgage 2 Info Calcs'!F$189))</f>
        <v>0</v>
      </c>
      <c r="W156">
        <f>IF(OR(ISERROR(J156-R156-M156),IF(ISERROR((J156-R156-M156)=0),"True",(J156-R156-M156)=0),ISTEXT('Mortgage 2 Info Calcs'!$K$4)),"",IF((J156&gt;(L156+M156)),(FV((G156/'Mortgage 2 Variables'!E$43),1,(L156+M156),-J156+Q156+'Mortgage 2 Info Calcs'!F$24,0))+Q156+'Mortgage 2 Info Calcs'!F$24+IF(I156&gt;0,0,-I156),""))</f>
        <v>69379.110723727223</v>
      </c>
      <c r="X156">
        <f>IF((FV(IF(G156=0,'Mortgage 2 Info Calcs'!F$8,G156)/12,1,PMT(IF(G156=0,'Mortgage 2 Info Calcs'!F$8,G156)/12,('Mortgage 2 Info Calcs'!F$9*12)-C155,-X155,0),-X155,0))&gt;0,(FV(IF(G156=0,'Mortgage 2 Info Calcs'!F$8,G156)/12,1,PMT(IF(G156=0,'Mortgage 2 Info Calcs'!F$8,G156)/12,('Mortgage 2 Info Calcs'!F$9*12)-C155,-X155,0),-X155,0)),0)</f>
        <v>69379.110723727281</v>
      </c>
      <c r="Y156">
        <f>IF(X156&lt;=0,0,(IPMT(IF(G156=0,'Mortgage 2 Info Calcs'!F$8,G156)/12,1,('Mortgage 2 Info Calcs'!F$9*12)-C155,-X155,0)))</f>
        <v>348.37518470255122</v>
      </c>
      <c r="Z156">
        <f>IF(C156&lt;('Mortgage 2 Info Calcs'!F$9*12),SUM(Y$12:Y156),0)</f>
        <v>62802.813939126143</v>
      </c>
      <c r="AA156">
        <v>145</v>
      </c>
      <c r="AB156">
        <f t="shared" si="15"/>
        <v>12.083333333333334</v>
      </c>
    </row>
    <row r="157" spans="2:28" ht="11.7" customHeight="1" x14ac:dyDescent="0.25">
      <c r="B157">
        <f t="shared" si="13"/>
        <v>12.166666666666666</v>
      </c>
      <c r="C157">
        <v>146</v>
      </c>
      <c r="E157" t="str">
        <f t="shared" si="16"/>
        <v/>
      </c>
      <c r="F157" t="str">
        <f>VLOOKUP('Mortgage 2 Variables'!D$9,'Mortgage 2 Variables'!B$8:C$19,2)</f>
        <v>Dec</v>
      </c>
      <c r="G157">
        <f>IF(ISBLANK('Mortgage 2 Monthly Table'!G157),IF(OR(J157=Q157,ISTEXT(W156),ISTEXT('Mortgage 2 Info Calcs'!$K$4)),0,IF(('Mortgage 2 Info Calcs'!F$7*12)&gt;C156,G156,IF(C156='Mortgage 2 Info Calcs'!F$7*12,'Mortgage 2 Info Calcs'!F$8,G156))),'Mortgage 2 Monthly Table'!G157)</f>
        <v>0.06</v>
      </c>
      <c r="H157">
        <f>((PMT(G157/'Mortgage 2 Variables'!E$43,('Mortgage 2 Info Calcs'!F$9*'Mortgage 2 Variables'!E$43)-C156,-J157,0)))</f>
        <v>644.30140148550583</v>
      </c>
      <c r="I157">
        <f>IF(OR(ISERROR(((IPMT(G157/'Mortgage 2 Variables'!E$43,1,'Mortgage 2 Info Calcs'!F$9*'Mortgage 2 Variables'!E$43,-J157+Q157+'Mortgage 2 Info Calcs'!F$24,IF('Mortgage 2 Info Calcs'!F$5="Interest Only",-J157+Q157+'Mortgage 2 Info Calcs'!F$24,0))))),(((IPMT(G157/'Mortgage 2 Variables'!E$43,1,'Mortgage 2 Info Calcs'!F$9*'Mortgage 2 Variables'!E$43,-J$12,-J$12)))=0)),0,((IPMT(G157/'Mortgage 2 Variables'!E$43,1,'Mortgage 2 Info Calcs'!F$9*'Mortgage 2 Variables'!E$43,-J157+Q157+'Mortgage 2 Info Calcs'!F$24,IF('Mortgage 2 Info Calcs'!F$5="Interest Only",-J157+Q157+'Mortgage 2 Info Calcs'!F$24,0)))))</f>
        <v>346.89555361863614</v>
      </c>
      <c r="J157">
        <f>IF(W156&gt;0,IF(ISTEXT('Mortgage 2 Info Calcs'!K$4),"0",IF(ISTEXT(W156),W156,W156+(IF(ISTEXT(K157),0,K157)))),0)</f>
        <v>69379.110723727223</v>
      </c>
      <c r="K157">
        <f>IF(ISBLANK('Mortgage 2 Monthly Table'!L157),0,'Mortgage 2 Monthly Table'!L157)</f>
        <v>0</v>
      </c>
      <c r="L157">
        <f>IF(ISBLANK('Mortgage 2 Monthly Table'!N157),IF('Mortgage 2 Info Calcs'!F$13="Calculated",IF('Mortgage 2 Info Calcs'!F$22="Keep Same",IF('Mortgage 2 Info Calcs'!F$5="Interest Only",IF(OR(I157&gt;L156,J157=""),I157,IF(J157&lt;L156,IF(J157&lt;L156,J157+I157,IF(L156+M156&gt;J157,L156+I157,L156)),IF(L156+M156&gt;J157,L156+I157,L156))),IF(H157&gt;L156,H157,IF(J157&gt;L156,IF(L156+M156&gt;J157,L156+I157,L156),J157+S157))),IF('Mortgage 2 Info Calcs'!F$5="Interest Only",'Mortgage 2 Monthly calcs'!I157,'Mortgage 2 Monthly calcs'!H157)),'Mortgage 2 Monthly calcs'!L156),'Mortgage 2 Monthly Table'!N157)</f>
        <v>644.30140148550856</v>
      </c>
      <c r="M157">
        <f>IF(ISBLANK('Mortgage 2 Monthly Table'!P157),IF(N156&gt;J157,IF(J157&gt;L156,J157-L156,0),IF(OR(OR(W156&lt;0,ISTEXT(W156)),ISTEXT('Mortgage 2 Info Calcs'!$K$4)),"",'Mortgage 2 Info Calcs'!F$21)),'Mortgage 2 Monthly Table'!P157)</f>
        <v>0</v>
      </c>
      <c r="N157">
        <f t="shared" si="14"/>
        <v>644.30140148550856</v>
      </c>
      <c r="O157">
        <f>IF(OR(OR(W156&lt;0,ISTEXT(W156)),ISTEXT('Mortgage 2 Info Calcs'!$K$4)),"",(O156+M157))</f>
        <v>0</v>
      </c>
      <c r="P157">
        <f>IF(ISBLANK('Mortgage 2 Monthly Table'!T157),IF(ISTEXT(J157),0,IF(OR(W156&lt;Q156,AND(W156&lt;0,NOT(ISTEXT(W156))),ISTEXT('Mortgage 2 Info Calcs'!$K$4)),IF(-W156&gt;P156,-W156,W156-Q156),IF(J157="",0,'Mortgage 2 Info Calcs'!F$26))),'Mortgage 2 Monthly Table'!T157)</f>
        <v>0</v>
      </c>
      <c r="Q157">
        <f>IF(OR(OR(W156&lt;0,ISTEXT(W156)),ISTEXT('Mortgage 2 Info Calcs'!$K$4)),"",IF(O157&lt;0,Q156,(Q156+P157)))</f>
        <v>0</v>
      </c>
      <c r="R157">
        <f>IF(OR(ISERROR(L157-S157),ISTEXT('Mortgage 2 Info Calcs'!$K$4)),"",L157-S157+M157)</f>
        <v>297.40584786687242</v>
      </c>
      <c r="S157">
        <f>IF(OR(IF(ISERROR(ROUND((J157-Q157-'Mortgage 2 Info Calcs'!F$24)*(G157/12),2)),0,(J157-O157-Q157-'Mortgage 2 Info Calcs'!F$24)*(G157/12)),,,ISTEXT('Mortgage 2 Info Calcs'!K$4)),IF(((J157-Q157-'Mortgage 2 Info Calcs'!F$24)*(G157/12))&gt;0,((J157-Q157-'Mortgage 2 Info Calcs'!F$24)*(G157/12)),0),0)</f>
        <v>346.89555361863614</v>
      </c>
      <c r="T157">
        <f>IF(OR(ISERROR(SUM(R$12:R157)),(ISTEXT(T156)),(T156=(SUM(R$12:R157)))),"",SUM(R$12:R157))</f>
        <v>30918.295124139477</v>
      </c>
      <c r="U157">
        <f>SUM(S$12:S157)</f>
        <v>63149.709492744776</v>
      </c>
      <c r="V157">
        <f>IF(OR(J157=Q157,ISTEXT(W156),ISTEXT('Mortgage 2 Info Calcs'!$F$17)),"",IF(('Mortgage 2 Info Calcs'!F$18*12)&gt;C156+1,IF(C156='Mortgage 2 Info Calcs'!F$18*12,0,'Mortgage 2 Info Calcs'!F$19+W157*('Mortgage 2 Info Calcs'!F$17)),'Mortgage 2 Info Calcs'!F$189))</f>
        <v>0</v>
      </c>
      <c r="W157">
        <f>IF(OR(ISERROR(J157-R157-M157),IF(ISERROR((J157-R157-M157)=0),"True",(J157-R157-M157)=0),ISTEXT('Mortgage 2 Info Calcs'!$K$4)),"",IF((J157&gt;(L157+M157)),(FV((G157/'Mortgage 2 Variables'!E$43),1,(L157+M157),-J157+Q157+'Mortgage 2 Info Calcs'!F$24,0))+Q157+'Mortgage 2 Info Calcs'!F$24+IF(I157&gt;0,0,-I157),""))</f>
        <v>69081.704875860349</v>
      </c>
      <c r="X157">
        <f>IF((FV(IF(G157=0,'Mortgage 2 Info Calcs'!F$8,G157)/12,1,PMT(IF(G157=0,'Mortgage 2 Info Calcs'!F$8,G157)/12,('Mortgage 2 Info Calcs'!F$9*12)-C156,-X156,0),-X156,0))&gt;0,(FV(IF(G157=0,'Mortgage 2 Info Calcs'!F$8,G157)/12,1,PMT(IF(G157=0,'Mortgage 2 Info Calcs'!F$8,G157)/12,('Mortgage 2 Info Calcs'!F$9*12)-C156,-X156,0),-X156,0)),0)</f>
        <v>69081.704875860421</v>
      </c>
      <c r="Y157">
        <f>IF(X157&lt;=0,0,(IPMT(IF(G157=0,'Mortgage 2 Info Calcs'!F$8,G157)/12,1,('Mortgage 2 Info Calcs'!F$9*12)-C156,-X156,0)))</f>
        <v>346.89555361863643</v>
      </c>
      <c r="Z157">
        <f>IF(C157&lt;('Mortgage 2 Info Calcs'!F$9*12),SUM(Y$12:Y157),0)</f>
        <v>63149.709492744776</v>
      </c>
      <c r="AA157">
        <v>146</v>
      </c>
      <c r="AB157">
        <f t="shared" si="15"/>
        <v>12.166666666666666</v>
      </c>
    </row>
    <row r="158" spans="2:28" ht="11.7" customHeight="1" x14ac:dyDescent="0.25">
      <c r="B158">
        <f t="shared" si="13"/>
        <v>12.25</v>
      </c>
      <c r="C158">
        <v>147</v>
      </c>
      <c r="E158">
        <f t="shared" si="16"/>
        <v>2022</v>
      </c>
      <c r="F158" t="str">
        <f>VLOOKUP('Mortgage 2 Variables'!D$10,'Mortgage 2 Variables'!B$8:C$19,2)</f>
        <v>Jan</v>
      </c>
      <c r="G158">
        <f>IF(ISBLANK('Mortgage 2 Monthly Table'!G158),IF(OR(J158=Q158,ISTEXT(W157),ISTEXT('Mortgage 2 Info Calcs'!$K$4)),0,IF(('Mortgage 2 Info Calcs'!F$7*12)&gt;C157,G157,IF(C157='Mortgage 2 Info Calcs'!F$7*12,'Mortgage 2 Info Calcs'!F$8,G157))),'Mortgage 2 Monthly Table'!G158)</f>
        <v>0.06</v>
      </c>
      <c r="H158">
        <f>((PMT(G158/'Mortgage 2 Variables'!E$43,('Mortgage 2 Info Calcs'!F$9*'Mortgage 2 Variables'!E$43)-C157,-J158,0)))</f>
        <v>644.30140148550583</v>
      </c>
      <c r="I158">
        <f>IF(OR(ISERROR(((IPMT(G158/'Mortgage 2 Variables'!E$43,1,'Mortgage 2 Info Calcs'!F$9*'Mortgage 2 Variables'!E$43,-J158+Q158+'Mortgage 2 Info Calcs'!F$24,IF('Mortgage 2 Info Calcs'!F$5="Interest Only",-J158+Q158+'Mortgage 2 Info Calcs'!F$24,0))))),(((IPMT(G158/'Mortgage 2 Variables'!E$43,1,'Mortgage 2 Info Calcs'!F$9*'Mortgage 2 Variables'!E$43,-J$12,-J$12)))=0)),0,((IPMT(G158/'Mortgage 2 Variables'!E$43,1,'Mortgage 2 Info Calcs'!F$9*'Mortgage 2 Variables'!E$43,-J158+Q158+'Mortgage 2 Info Calcs'!F$24,IF('Mortgage 2 Info Calcs'!F$5="Interest Only",-J158+Q158+'Mortgage 2 Info Calcs'!F$24,0)))))</f>
        <v>345.40852437930175</v>
      </c>
      <c r="J158">
        <f>IF(W157&gt;0,IF(ISTEXT('Mortgage 2 Info Calcs'!K$4),"0",IF(ISTEXT(W157),W157,W157+(IF(ISTEXT(K158),0,K158)))),0)</f>
        <v>69081.704875860349</v>
      </c>
      <c r="K158">
        <f>IF(ISBLANK('Mortgage 2 Monthly Table'!L158),0,'Mortgage 2 Monthly Table'!L158)</f>
        <v>0</v>
      </c>
      <c r="L158">
        <f>IF(ISBLANK('Mortgage 2 Monthly Table'!N158),IF('Mortgage 2 Info Calcs'!F$13="Calculated",IF('Mortgage 2 Info Calcs'!F$22="Keep Same",IF('Mortgage 2 Info Calcs'!F$5="Interest Only",IF(OR(I158&gt;L157,J158=""),I158,IF(J158&lt;L157,IF(J158&lt;L157,J158+I158,IF(L157+M157&gt;J158,L157+I158,L157)),IF(L157+M157&gt;J158,L157+I158,L157))),IF(H158&gt;L157,H158,IF(J158&gt;L157,IF(L157+M157&gt;J158,L157+I158,L157),J158+S158))),IF('Mortgage 2 Info Calcs'!F$5="Interest Only",'Mortgage 2 Monthly calcs'!I158,'Mortgage 2 Monthly calcs'!H158)),'Mortgage 2 Monthly calcs'!L157),'Mortgage 2 Monthly Table'!N158)</f>
        <v>644.30140148550856</v>
      </c>
      <c r="M158">
        <f>IF(ISBLANK('Mortgage 2 Monthly Table'!P158),IF(N157&gt;J158,IF(J158&gt;L157,J158-L157,0),IF(OR(OR(W157&lt;0,ISTEXT(W157)),ISTEXT('Mortgage 2 Info Calcs'!$K$4)),"",'Mortgage 2 Info Calcs'!F$21)),'Mortgage 2 Monthly Table'!P158)</f>
        <v>0</v>
      </c>
      <c r="N158">
        <f t="shared" si="14"/>
        <v>644.30140148550856</v>
      </c>
      <c r="O158">
        <f>IF(OR(OR(W157&lt;0,ISTEXT(W157)),ISTEXT('Mortgage 2 Info Calcs'!$K$4)),"",(O157+M158))</f>
        <v>0</v>
      </c>
      <c r="P158">
        <f>IF(ISBLANK('Mortgage 2 Monthly Table'!T158),IF(ISTEXT(J158),0,IF(OR(W157&lt;Q157,AND(W157&lt;0,NOT(ISTEXT(W157))),ISTEXT('Mortgage 2 Info Calcs'!$K$4)),IF(-W157&gt;P157,-W157,W157-Q157),IF(J158="",0,'Mortgage 2 Info Calcs'!F$26))),'Mortgage 2 Monthly Table'!T158)</f>
        <v>0</v>
      </c>
      <c r="Q158">
        <f>IF(OR(OR(W157&lt;0,ISTEXT(W157)),ISTEXT('Mortgage 2 Info Calcs'!$K$4)),"",IF(O158&lt;0,Q157,(Q157+P158)))</f>
        <v>0</v>
      </c>
      <c r="R158">
        <f>IF(OR(ISERROR(L158-S158),ISTEXT('Mortgage 2 Info Calcs'!$K$4)),"",L158-S158+M158)</f>
        <v>298.89287710620681</v>
      </c>
      <c r="S158">
        <f>IF(OR(IF(ISERROR(ROUND((J158-Q158-'Mortgage 2 Info Calcs'!F$24)*(G158/12),2)),0,(J158-O158-Q158-'Mortgage 2 Info Calcs'!F$24)*(G158/12)),,,ISTEXT('Mortgage 2 Info Calcs'!K$4)),IF(((J158-Q158-'Mortgage 2 Info Calcs'!F$24)*(G158/12))&gt;0,((J158-Q158-'Mortgage 2 Info Calcs'!F$24)*(G158/12)),0),0)</f>
        <v>345.40852437930175</v>
      </c>
      <c r="T158">
        <f>IF(OR(ISERROR(SUM(R$12:R158)),(ISTEXT(T157)),(T157=(SUM(R$12:R158)))),"",SUM(R$12:R158))</f>
        <v>31217.188001245682</v>
      </c>
      <c r="U158">
        <f>SUM(S$12:S158)</f>
        <v>63495.118017124078</v>
      </c>
      <c r="V158">
        <f>IF(OR(J158=Q158,ISTEXT(W157),ISTEXT('Mortgage 2 Info Calcs'!$F$17)),"",IF(('Mortgage 2 Info Calcs'!F$18*12)&gt;C157+1,IF(C157='Mortgage 2 Info Calcs'!F$18*12,0,'Mortgage 2 Info Calcs'!F$19+W158*('Mortgage 2 Info Calcs'!F$17)),'Mortgage 2 Info Calcs'!F$189))</f>
        <v>0</v>
      </c>
      <c r="W158">
        <f>IF(OR(ISERROR(J158-R158-M158),IF(ISERROR((J158-R158-M158)=0),"True",(J158-R158-M158)=0),ISTEXT('Mortgage 2 Info Calcs'!$K$4)),"",IF((J158&gt;(L158+M158)),(FV((G158/'Mortgage 2 Variables'!E$43),1,(L158+M158),-J158+Q158+'Mortgage 2 Info Calcs'!F$24,0))+Q158+'Mortgage 2 Info Calcs'!F$24+IF(I158&gt;0,0,-I158),""))</f>
        <v>68782.811998754143</v>
      </c>
      <c r="X158">
        <f>IF((FV(IF(G158=0,'Mortgage 2 Info Calcs'!F$8,G158)/12,1,PMT(IF(G158=0,'Mortgage 2 Info Calcs'!F$8,G158)/12,('Mortgage 2 Info Calcs'!F$9*12)-C157,-X157,0),-X157,0))&gt;0,(FV(IF(G158=0,'Mortgage 2 Info Calcs'!F$8,G158)/12,1,PMT(IF(G158=0,'Mortgage 2 Info Calcs'!F$8,G158)/12,('Mortgage 2 Info Calcs'!F$9*12)-C157,-X157,0),-X157,0)),0)</f>
        <v>68782.811998754216</v>
      </c>
      <c r="Y158">
        <f>IF(X158&lt;=0,0,(IPMT(IF(G158=0,'Mortgage 2 Info Calcs'!F$8,G158)/12,1,('Mortgage 2 Info Calcs'!F$9*12)-C157,-X157,0)))</f>
        <v>345.40852437930209</v>
      </c>
      <c r="Z158">
        <f>IF(C158&lt;('Mortgage 2 Info Calcs'!F$9*12),SUM(Y$12:Y158),0)</f>
        <v>63495.118017124078</v>
      </c>
      <c r="AA158">
        <v>147</v>
      </c>
      <c r="AB158">
        <f t="shared" si="15"/>
        <v>12.25</v>
      </c>
    </row>
    <row r="159" spans="2:28" ht="11.7" customHeight="1" x14ac:dyDescent="0.25">
      <c r="B159">
        <f t="shared" si="13"/>
        <v>12.333333333333334</v>
      </c>
      <c r="C159">
        <v>148</v>
      </c>
      <c r="E159" t="str">
        <f t="shared" si="16"/>
        <v/>
      </c>
      <c r="F159" t="str">
        <f>VLOOKUP('Mortgage 2 Variables'!D$11,'Mortgage 2 Variables'!B$8:C$19,2)</f>
        <v>Feb</v>
      </c>
      <c r="G159">
        <f>IF(ISBLANK('Mortgage 2 Monthly Table'!G159),IF(OR(J159=Q159,ISTEXT(W158),ISTEXT('Mortgage 2 Info Calcs'!$K$4)),0,IF(('Mortgage 2 Info Calcs'!F$7*12)&gt;C158,G158,IF(C158='Mortgage 2 Info Calcs'!F$7*12,'Mortgage 2 Info Calcs'!F$8,G158))),'Mortgage 2 Monthly Table'!G159)</f>
        <v>0.06</v>
      </c>
      <c r="H159">
        <f>((PMT(G159/'Mortgage 2 Variables'!E$43,('Mortgage 2 Info Calcs'!F$9*'Mortgage 2 Variables'!E$43)-C158,-J159,0)))</f>
        <v>644.30140148550583</v>
      </c>
      <c r="I159">
        <f>IF(OR(ISERROR(((IPMT(G159/'Mortgage 2 Variables'!E$43,1,'Mortgage 2 Info Calcs'!F$9*'Mortgage 2 Variables'!E$43,-J159+Q159+'Mortgage 2 Info Calcs'!F$24,IF('Mortgage 2 Info Calcs'!F$5="Interest Only",-J159+Q159+'Mortgage 2 Info Calcs'!F$24,0))))),(((IPMT(G159/'Mortgage 2 Variables'!E$43,1,'Mortgage 2 Info Calcs'!F$9*'Mortgage 2 Variables'!E$43,-J$12,-J$12)))=0)),0,((IPMT(G159/'Mortgage 2 Variables'!E$43,1,'Mortgage 2 Info Calcs'!F$9*'Mortgage 2 Variables'!E$43,-J159+Q159+'Mortgage 2 Info Calcs'!F$24,IF('Mortgage 2 Info Calcs'!F$5="Interest Only",-J159+Q159+'Mortgage 2 Info Calcs'!F$24,0)))))</f>
        <v>343.91405999377071</v>
      </c>
      <c r="J159">
        <f>IF(W158&gt;0,IF(ISTEXT('Mortgage 2 Info Calcs'!K$4),"0",IF(ISTEXT(W158),W158,W158+(IF(ISTEXT(K159),0,K159)))),0)</f>
        <v>68782.811998754143</v>
      </c>
      <c r="K159">
        <f>IF(ISBLANK('Mortgage 2 Monthly Table'!L159),0,'Mortgage 2 Monthly Table'!L159)</f>
        <v>0</v>
      </c>
      <c r="L159">
        <f>IF(ISBLANK('Mortgage 2 Monthly Table'!N159),IF('Mortgage 2 Info Calcs'!F$13="Calculated",IF('Mortgage 2 Info Calcs'!F$22="Keep Same",IF('Mortgage 2 Info Calcs'!F$5="Interest Only",IF(OR(I159&gt;L158,J159=""),I159,IF(J159&lt;L158,IF(J159&lt;L158,J159+I159,IF(L158+M158&gt;J159,L158+I159,L158)),IF(L158+M158&gt;J159,L158+I159,L158))),IF(H159&gt;L158,H159,IF(J159&gt;L158,IF(L158+M158&gt;J159,L158+I159,L158),J159+S159))),IF('Mortgage 2 Info Calcs'!F$5="Interest Only",'Mortgage 2 Monthly calcs'!I159,'Mortgage 2 Monthly calcs'!H159)),'Mortgage 2 Monthly calcs'!L158),'Mortgage 2 Monthly Table'!N159)</f>
        <v>644.30140148550856</v>
      </c>
      <c r="M159">
        <f>IF(ISBLANK('Mortgage 2 Monthly Table'!P159),IF(N158&gt;J159,IF(J159&gt;L158,J159-L158,0),IF(OR(OR(W158&lt;0,ISTEXT(W158)),ISTEXT('Mortgage 2 Info Calcs'!$K$4)),"",'Mortgage 2 Info Calcs'!F$21)),'Mortgage 2 Monthly Table'!P159)</f>
        <v>0</v>
      </c>
      <c r="N159">
        <f t="shared" si="14"/>
        <v>644.30140148550856</v>
      </c>
      <c r="O159">
        <f>IF(OR(OR(W158&lt;0,ISTEXT(W158)),ISTEXT('Mortgage 2 Info Calcs'!$K$4)),"",(O158+M159))</f>
        <v>0</v>
      </c>
      <c r="P159">
        <f>IF(ISBLANK('Mortgage 2 Monthly Table'!T159),IF(ISTEXT(J159),0,IF(OR(W158&lt;Q158,AND(W158&lt;0,NOT(ISTEXT(W158))),ISTEXT('Mortgage 2 Info Calcs'!$K$4)),IF(-W158&gt;P158,-W158,W158-Q158),IF(J159="",0,'Mortgage 2 Info Calcs'!F$26))),'Mortgage 2 Monthly Table'!T159)</f>
        <v>0</v>
      </c>
      <c r="Q159">
        <f>IF(OR(OR(W158&lt;0,ISTEXT(W158)),ISTEXT('Mortgage 2 Info Calcs'!$K$4)),"",IF(O159&lt;0,Q158,(Q158+P159)))</f>
        <v>0</v>
      </c>
      <c r="R159">
        <f>IF(OR(ISERROR(L159-S159),ISTEXT('Mortgage 2 Info Calcs'!$K$4)),"",L159-S159+M159)</f>
        <v>300.38734149173786</v>
      </c>
      <c r="S159">
        <f>IF(OR(IF(ISERROR(ROUND((J159-Q159-'Mortgage 2 Info Calcs'!F$24)*(G159/12),2)),0,(J159-O159-Q159-'Mortgage 2 Info Calcs'!F$24)*(G159/12)),,,ISTEXT('Mortgage 2 Info Calcs'!K$4)),IF(((J159-Q159-'Mortgage 2 Info Calcs'!F$24)*(G159/12))&gt;0,((J159-Q159-'Mortgage 2 Info Calcs'!F$24)*(G159/12)),0),0)</f>
        <v>343.91405999377071</v>
      </c>
      <c r="T159">
        <f>IF(OR(ISERROR(SUM(R$12:R159)),(ISTEXT(T158)),(T158=(SUM(R$12:R159)))),"",SUM(R$12:R159))</f>
        <v>31517.575342737418</v>
      </c>
      <c r="U159">
        <f>SUM(S$12:S159)</f>
        <v>63839.032077117845</v>
      </c>
      <c r="V159">
        <f>IF(OR(J159=Q159,ISTEXT(W158),ISTEXT('Mortgage 2 Info Calcs'!$F$17)),"",IF(('Mortgage 2 Info Calcs'!F$18*12)&gt;C158+1,IF(C158='Mortgage 2 Info Calcs'!F$18*12,0,'Mortgage 2 Info Calcs'!F$19+W159*('Mortgage 2 Info Calcs'!F$17)),'Mortgage 2 Info Calcs'!F$189))</f>
        <v>0</v>
      </c>
      <c r="W159">
        <f>IF(OR(ISERROR(J159-R159-M159),IF(ISERROR((J159-R159-M159)=0),"True",(J159-R159-M159)=0),ISTEXT('Mortgage 2 Info Calcs'!$K$4)),"",IF((J159&gt;(L159+M159)),(FV((G159/'Mortgage 2 Variables'!E$43),1,(L159+M159),-J159+Q159+'Mortgage 2 Info Calcs'!F$24,0))+Q159+'Mortgage 2 Info Calcs'!F$24+IF(I159&gt;0,0,-I159),""))</f>
        <v>68482.424657262411</v>
      </c>
      <c r="X159">
        <f>IF((FV(IF(G159=0,'Mortgage 2 Info Calcs'!F$8,G159)/12,1,PMT(IF(G159=0,'Mortgage 2 Info Calcs'!F$8,G159)/12,('Mortgage 2 Info Calcs'!F$9*12)-C158,-X158,0),-X158,0))&gt;0,(FV(IF(G159=0,'Mortgage 2 Info Calcs'!F$8,G159)/12,1,PMT(IF(G159=0,'Mortgage 2 Info Calcs'!F$8,G159)/12,('Mortgage 2 Info Calcs'!F$9*12)-C158,-X158,0),-X158,0)),0)</f>
        <v>68482.424657262483</v>
      </c>
      <c r="Y159">
        <f>IF(X159&lt;=0,0,(IPMT(IF(G159=0,'Mortgage 2 Info Calcs'!F$8,G159)/12,1,('Mortgage 2 Info Calcs'!F$9*12)-C158,-X158,0)))</f>
        <v>343.9140599937711</v>
      </c>
      <c r="Z159">
        <f>IF(C159&lt;('Mortgage 2 Info Calcs'!F$9*12),SUM(Y$12:Y159),0)</f>
        <v>63839.032077117852</v>
      </c>
      <c r="AA159">
        <v>148</v>
      </c>
      <c r="AB159">
        <f t="shared" si="15"/>
        <v>12.333333333333334</v>
      </c>
    </row>
    <row r="160" spans="2:28" ht="11.7" customHeight="1" x14ac:dyDescent="0.25">
      <c r="B160">
        <f t="shared" si="13"/>
        <v>12.416666666666666</v>
      </c>
      <c r="C160">
        <v>149</v>
      </c>
      <c r="E160" t="str">
        <f t="shared" si="16"/>
        <v/>
      </c>
      <c r="F160" t="str">
        <f>VLOOKUP('Mortgage 2 Variables'!D$12,'Mortgage 2 Variables'!B$8:C$19,2)</f>
        <v>Mar</v>
      </c>
      <c r="G160">
        <f>IF(ISBLANK('Mortgage 2 Monthly Table'!G160),IF(OR(J160=Q160,ISTEXT(W159),ISTEXT('Mortgage 2 Info Calcs'!$K$4)),0,IF(('Mortgage 2 Info Calcs'!F$7*12)&gt;C159,G159,IF(C159='Mortgage 2 Info Calcs'!F$7*12,'Mortgage 2 Info Calcs'!F$8,G159))),'Mortgage 2 Monthly Table'!G160)</f>
        <v>0.06</v>
      </c>
      <c r="H160">
        <f>((PMT(G160/'Mortgage 2 Variables'!E$43,('Mortgage 2 Info Calcs'!F$9*'Mortgage 2 Variables'!E$43)-C159,-J160,0)))</f>
        <v>644.30140148550583</v>
      </c>
      <c r="I160">
        <f>IF(OR(ISERROR(((IPMT(G160/'Mortgage 2 Variables'!E$43,1,'Mortgage 2 Info Calcs'!F$9*'Mortgage 2 Variables'!E$43,-J160+Q160+'Mortgage 2 Info Calcs'!F$24,IF('Mortgage 2 Info Calcs'!F$5="Interest Only",-J160+Q160+'Mortgage 2 Info Calcs'!F$24,0))))),(((IPMT(G160/'Mortgage 2 Variables'!E$43,1,'Mortgage 2 Info Calcs'!F$9*'Mortgage 2 Variables'!E$43,-J$12,-J$12)))=0)),0,((IPMT(G160/'Mortgage 2 Variables'!E$43,1,'Mortgage 2 Info Calcs'!F$9*'Mortgage 2 Variables'!E$43,-J160+Q160+'Mortgage 2 Info Calcs'!F$24,IF('Mortgage 2 Info Calcs'!F$5="Interest Only",-J160+Q160+'Mortgage 2 Info Calcs'!F$24,0)))))</f>
        <v>342.41212328631207</v>
      </c>
      <c r="J160">
        <f>IF(W159&gt;0,IF(ISTEXT('Mortgage 2 Info Calcs'!K$4),"0",IF(ISTEXT(W159),W159,W159+(IF(ISTEXT(K160),0,K160)))),0)</f>
        <v>68482.424657262411</v>
      </c>
      <c r="K160">
        <f>IF(ISBLANK('Mortgage 2 Monthly Table'!L160),0,'Mortgage 2 Monthly Table'!L160)</f>
        <v>0</v>
      </c>
      <c r="L160">
        <f>IF(ISBLANK('Mortgage 2 Monthly Table'!N160),IF('Mortgage 2 Info Calcs'!F$13="Calculated",IF('Mortgage 2 Info Calcs'!F$22="Keep Same",IF('Mortgage 2 Info Calcs'!F$5="Interest Only",IF(OR(I160&gt;L159,J160=""),I160,IF(J160&lt;L159,IF(J160&lt;L159,J160+I160,IF(L159+M159&gt;J160,L159+I160,L159)),IF(L159+M159&gt;J160,L159+I160,L159))),IF(H160&gt;L159,H160,IF(J160&gt;L159,IF(L159+M159&gt;J160,L159+I160,L159),J160+S160))),IF('Mortgage 2 Info Calcs'!F$5="Interest Only",'Mortgage 2 Monthly calcs'!I160,'Mortgage 2 Monthly calcs'!H160)),'Mortgage 2 Monthly calcs'!L159),'Mortgage 2 Monthly Table'!N160)</f>
        <v>644.30140148550856</v>
      </c>
      <c r="M160">
        <f>IF(ISBLANK('Mortgage 2 Monthly Table'!P160),IF(N159&gt;J160,IF(J160&gt;L159,J160-L159,0),IF(OR(OR(W159&lt;0,ISTEXT(W159)),ISTEXT('Mortgage 2 Info Calcs'!$K$4)),"",'Mortgage 2 Info Calcs'!F$21)),'Mortgage 2 Monthly Table'!P160)</f>
        <v>0</v>
      </c>
      <c r="N160">
        <f t="shared" si="14"/>
        <v>644.30140148550856</v>
      </c>
      <c r="O160">
        <f>IF(OR(OR(W159&lt;0,ISTEXT(W159)),ISTEXT('Mortgage 2 Info Calcs'!$K$4)),"",(O159+M160))</f>
        <v>0</v>
      </c>
      <c r="P160">
        <f>IF(ISBLANK('Mortgage 2 Monthly Table'!T160),IF(ISTEXT(J160),0,IF(OR(W159&lt;Q159,AND(W159&lt;0,NOT(ISTEXT(W159))),ISTEXT('Mortgage 2 Info Calcs'!$K$4)),IF(-W159&gt;P159,-W159,W159-Q159),IF(J160="",0,'Mortgage 2 Info Calcs'!F$26))),'Mortgage 2 Monthly Table'!T160)</f>
        <v>0</v>
      </c>
      <c r="Q160">
        <f>IF(OR(OR(W159&lt;0,ISTEXT(W159)),ISTEXT('Mortgage 2 Info Calcs'!$K$4)),"",IF(O160&lt;0,Q159,(Q159+P160)))</f>
        <v>0</v>
      </c>
      <c r="R160">
        <f>IF(OR(ISERROR(L160-S160),ISTEXT('Mortgage 2 Info Calcs'!$K$4)),"",L160-S160+M160)</f>
        <v>301.8892781991965</v>
      </c>
      <c r="S160">
        <f>IF(OR(IF(ISERROR(ROUND((J160-Q160-'Mortgage 2 Info Calcs'!F$24)*(G160/12),2)),0,(J160-O160-Q160-'Mortgage 2 Info Calcs'!F$24)*(G160/12)),,,ISTEXT('Mortgage 2 Info Calcs'!K$4)),IF(((J160-Q160-'Mortgage 2 Info Calcs'!F$24)*(G160/12))&gt;0,((J160-Q160-'Mortgage 2 Info Calcs'!F$24)*(G160/12)),0),0)</f>
        <v>342.41212328631207</v>
      </c>
      <c r="T160">
        <f>IF(OR(ISERROR(SUM(R$12:R160)),(ISTEXT(T159)),(T159=(SUM(R$12:R160)))),"",SUM(R$12:R160))</f>
        <v>31819.464620936615</v>
      </c>
      <c r="U160">
        <f>SUM(S$12:S160)</f>
        <v>64181.444200404156</v>
      </c>
      <c r="V160">
        <f>IF(OR(J160=Q160,ISTEXT(W159),ISTEXT('Mortgage 2 Info Calcs'!$F$17)),"",IF(('Mortgage 2 Info Calcs'!F$18*12)&gt;C159+1,IF(C159='Mortgage 2 Info Calcs'!F$18*12,0,'Mortgage 2 Info Calcs'!F$19+W160*('Mortgage 2 Info Calcs'!F$17)),'Mortgage 2 Info Calcs'!F$189))</f>
        <v>0</v>
      </c>
      <c r="W160">
        <f>IF(OR(ISERROR(J160-R160-M160),IF(ISERROR((J160-R160-M160)=0),"True",(J160-R160-M160)=0),ISTEXT('Mortgage 2 Info Calcs'!$K$4)),"",IF((J160&gt;(L160+M160)),(FV((G160/'Mortgage 2 Variables'!E$43),1,(L160+M160),-J160+Q160+'Mortgage 2 Info Calcs'!F$24,0))+Q160+'Mortgage 2 Info Calcs'!F$24+IF(I160&gt;0,0,-I160),""))</f>
        <v>68180.535379063222</v>
      </c>
      <c r="X160">
        <f>IF((FV(IF(G160=0,'Mortgage 2 Info Calcs'!F$8,G160)/12,1,PMT(IF(G160=0,'Mortgage 2 Info Calcs'!F$8,G160)/12,('Mortgage 2 Info Calcs'!F$9*12)-C159,-X159,0),-X159,0))&gt;0,(FV(IF(G160=0,'Mortgage 2 Info Calcs'!F$8,G160)/12,1,PMT(IF(G160=0,'Mortgage 2 Info Calcs'!F$8,G160)/12,('Mortgage 2 Info Calcs'!F$9*12)-C159,-X159,0),-X159,0)),0)</f>
        <v>68180.535379063294</v>
      </c>
      <c r="Y160">
        <f>IF(X160&lt;=0,0,(IPMT(IF(G160=0,'Mortgage 2 Info Calcs'!F$8,G160)/12,1,('Mortgage 2 Info Calcs'!F$9*12)-C159,-X159,0)))</f>
        <v>342.41212328631241</v>
      </c>
      <c r="Z160">
        <f>IF(C160&lt;('Mortgage 2 Info Calcs'!F$9*12),SUM(Y$12:Y160),0)</f>
        <v>64181.444200404163</v>
      </c>
      <c r="AA160">
        <v>149</v>
      </c>
      <c r="AB160">
        <f t="shared" si="15"/>
        <v>12.416666666666666</v>
      </c>
    </row>
    <row r="161" spans="2:28" ht="11.7" customHeight="1" x14ac:dyDescent="0.25">
      <c r="B161">
        <f t="shared" si="13"/>
        <v>12.5</v>
      </c>
      <c r="C161">
        <v>150</v>
      </c>
      <c r="E161" t="str">
        <f t="shared" si="16"/>
        <v/>
      </c>
      <c r="F161" t="str">
        <f>VLOOKUP('Mortgage 2 Variables'!D$13,'Mortgage 2 Variables'!B$8:C$19,2)</f>
        <v>Apr</v>
      </c>
      <c r="G161">
        <f>IF(ISBLANK('Mortgage 2 Monthly Table'!G161),IF(OR(J161=Q161,ISTEXT(W160),ISTEXT('Mortgage 2 Info Calcs'!$K$4)),0,IF(('Mortgage 2 Info Calcs'!F$7*12)&gt;C160,G160,IF(C160='Mortgage 2 Info Calcs'!F$7*12,'Mortgage 2 Info Calcs'!F$8,G160))),'Mortgage 2 Monthly Table'!G161)</f>
        <v>0.06</v>
      </c>
      <c r="H161">
        <f>((PMT(G161/'Mortgage 2 Variables'!E$43,('Mortgage 2 Info Calcs'!F$9*'Mortgage 2 Variables'!E$43)-C160,-J161,0)))</f>
        <v>644.30140148550583</v>
      </c>
      <c r="I161">
        <f>IF(OR(ISERROR(((IPMT(G161/'Mortgage 2 Variables'!E$43,1,'Mortgage 2 Info Calcs'!F$9*'Mortgage 2 Variables'!E$43,-J161+Q161+'Mortgage 2 Info Calcs'!F$24,IF('Mortgage 2 Info Calcs'!F$5="Interest Only",-J161+Q161+'Mortgage 2 Info Calcs'!F$24,0))))),(((IPMT(G161/'Mortgage 2 Variables'!E$43,1,'Mortgage 2 Info Calcs'!F$9*'Mortgage 2 Variables'!E$43,-J$12,-J$12)))=0)),0,((IPMT(G161/'Mortgage 2 Variables'!E$43,1,'Mortgage 2 Info Calcs'!F$9*'Mortgage 2 Variables'!E$43,-J161+Q161+'Mortgage 2 Info Calcs'!F$24,IF('Mortgage 2 Info Calcs'!F$5="Interest Only",-J161+Q161+'Mortgage 2 Info Calcs'!F$24,0)))))</f>
        <v>340.90267689531612</v>
      </c>
      <c r="J161">
        <f>IF(W160&gt;0,IF(ISTEXT('Mortgage 2 Info Calcs'!K$4),"0",IF(ISTEXT(W160),W160,W160+(IF(ISTEXT(K161),0,K161)))),0)</f>
        <v>68180.535379063222</v>
      </c>
      <c r="K161">
        <f>IF(ISBLANK('Mortgage 2 Monthly Table'!L161),0,'Mortgage 2 Monthly Table'!L161)</f>
        <v>0</v>
      </c>
      <c r="L161">
        <f>IF(ISBLANK('Mortgage 2 Monthly Table'!N161),IF('Mortgage 2 Info Calcs'!F$13="Calculated",IF('Mortgage 2 Info Calcs'!F$22="Keep Same",IF('Mortgage 2 Info Calcs'!F$5="Interest Only",IF(OR(I161&gt;L160,J161=""),I161,IF(J161&lt;L160,IF(J161&lt;L160,J161+I161,IF(L160+M160&gt;J161,L160+I161,L160)),IF(L160+M160&gt;J161,L160+I161,L160))),IF(H161&gt;L160,H161,IF(J161&gt;L160,IF(L160+M160&gt;J161,L160+I161,L160),J161+S161))),IF('Mortgage 2 Info Calcs'!F$5="Interest Only",'Mortgage 2 Monthly calcs'!I161,'Mortgage 2 Monthly calcs'!H161)),'Mortgage 2 Monthly calcs'!L160),'Mortgage 2 Monthly Table'!N161)</f>
        <v>644.30140148550856</v>
      </c>
      <c r="M161">
        <f>IF(ISBLANK('Mortgage 2 Monthly Table'!P161),IF(N160&gt;J161,IF(J161&gt;L160,J161-L160,0),IF(OR(OR(W160&lt;0,ISTEXT(W160)),ISTEXT('Mortgage 2 Info Calcs'!$K$4)),"",'Mortgage 2 Info Calcs'!F$21)),'Mortgage 2 Monthly Table'!P161)</f>
        <v>0</v>
      </c>
      <c r="N161">
        <f t="shared" si="14"/>
        <v>644.30140148550856</v>
      </c>
      <c r="O161">
        <f>IF(OR(OR(W160&lt;0,ISTEXT(W160)),ISTEXT('Mortgage 2 Info Calcs'!$K$4)),"",(O160+M161))</f>
        <v>0</v>
      </c>
      <c r="P161">
        <f>IF(ISBLANK('Mortgage 2 Monthly Table'!T161),IF(ISTEXT(J161),0,IF(OR(W160&lt;Q160,AND(W160&lt;0,NOT(ISTEXT(W160))),ISTEXT('Mortgage 2 Info Calcs'!$K$4)),IF(-W160&gt;P160,-W160,W160-Q160),IF(J161="",0,'Mortgage 2 Info Calcs'!F$26))),'Mortgage 2 Monthly Table'!T161)</f>
        <v>0</v>
      </c>
      <c r="Q161">
        <f>IF(OR(OR(W160&lt;0,ISTEXT(W160)),ISTEXT('Mortgage 2 Info Calcs'!$K$4)),"",IF(O161&lt;0,Q160,(Q160+P161)))</f>
        <v>0</v>
      </c>
      <c r="R161">
        <f>IF(OR(ISERROR(L161-S161),ISTEXT('Mortgage 2 Info Calcs'!$K$4)),"",L161-S161+M161)</f>
        <v>303.39872459019244</v>
      </c>
      <c r="S161">
        <f>IF(OR(IF(ISERROR(ROUND((J161-Q161-'Mortgage 2 Info Calcs'!F$24)*(G161/12),2)),0,(J161-O161-Q161-'Mortgage 2 Info Calcs'!F$24)*(G161/12)),,,ISTEXT('Mortgage 2 Info Calcs'!K$4)),IF(((J161-Q161-'Mortgage 2 Info Calcs'!F$24)*(G161/12))&gt;0,((J161-Q161-'Mortgage 2 Info Calcs'!F$24)*(G161/12)),0),0)</f>
        <v>340.90267689531612</v>
      </c>
      <c r="T161">
        <f>IF(OR(ISERROR(SUM(R$12:R161)),(ISTEXT(T160)),(T160=(SUM(R$12:R161)))),"",SUM(R$12:R161))</f>
        <v>32122.863345526806</v>
      </c>
      <c r="U161">
        <f>SUM(S$12:S161)</f>
        <v>64522.346877299475</v>
      </c>
      <c r="V161">
        <f>IF(OR(J161=Q161,ISTEXT(W160),ISTEXT('Mortgage 2 Info Calcs'!$F$17)),"",IF(('Mortgage 2 Info Calcs'!F$18*12)&gt;C160+1,IF(C160='Mortgage 2 Info Calcs'!F$18*12,0,'Mortgage 2 Info Calcs'!F$19+W161*('Mortgage 2 Info Calcs'!F$17)),'Mortgage 2 Info Calcs'!F$189))</f>
        <v>0</v>
      </c>
      <c r="W161">
        <f>IF(OR(ISERROR(J161-R161-M161),IF(ISERROR((J161-R161-M161)=0),"True",(J161-R161-M161)=0),ISTEXT('Mortgage 2 Info Calcs'!$K$4)),"",IF((J161&gt;(L161+M161)),(FV((G161/'Mortgage 2 Variables'!E$43),1,(L161+M161),-J161+Q161+'Mortgage 2 Info Calcs'!F$24,0))+Q161+'Mortgage 2 Info Calcs'!F$24+IF(I161&gt;0,0,-I161),""))</f>
        <v>67877.136654473026</v>
      </c>
      <c r="X161">
        <f>IF((FV(IF(G161=0,'Mortgage 2 Info Calcs'!F$8,G161)/12,1,PMT(IF(G161=0,'Mortgage 2 Info Calcs'!F$8,G161)/12,('Mortgage 2 Info Calcs'!F$9*12)-C160,-X160,0),-X160,0))&gt;0,(FV(IF(G161=0,'Mortgage 2 Info Calcs'!F$8,G161)/12,1,PMT(IF(G161=0,'Mortgage 2 Info Calcs'!F$8,G161)/12,('Mortgage 2 Info Calcs'!F$9*12)-C160,-X160,0),-X160,0)),0)</f>
        <v>67877.136654473099</v>
      </c>
      <c r="Y161">
        <f>IF(X161&lt;=0,0,(IPMT(IF(G161=0,'Mortgage 2 Info Calcs'!F$8,G161)/12,1,('Mortgage 2 Info Calcs'!F$9*12)-C160,-X160,0)))</f>
        <v>340.90267689531646</v>
      </c>
      <c r="Z161">
        <f>IF(C161&lt;('Mortgage 2 Info Calcs'!F$9*12),SUM(Y$12:Y161),0)</f>
        <v>64522.346877299482</v>
      </c>
      <c r="AA161">
        <v>150</v>
      </c>
      <c r="AB161">
        <f t="shared" si="15"/>
        <v>12.5</v>
      </c>
    </row>
    <row r="162" spans="2:28" ht="11.7" customHeight="1" x14ac:dyDescent="0.25">
      <c r="B162">
        <f t="shared" si="13"/>
        <v>12.583333333333334</v>
      </c>
      <c r="C162">
        <v>151</v>
      </c>
      <c r="E162" t="str">
        <f t="shared" si="16"/>
        <v/>
      </c>
      <c r="F162" t="str">
        <f>VLOOKUP('Mortgage 2 Variables'!D$14,'Mortgage 2 Variables'!B$8:C$19,2)</f>
        <v>May</v>
      </c>
      <c r="G162">
        <f>IF(ISBLANK('Mortgage 2 Monthly Table'!G162),IF(OR(J162=Q162,ISTEXT(W161),ISTEXT('Mortgage 2 Info Calcs'!$K$4)),0,IF(('Mortgage 2 Info Calcs'!F$7*12)&gt;C161,G161,IF(C161='Mortgage 2 Info Calcs'!F$7*12,'Mortgage 2 Info Calcs'!F$8,G161))),'Mortgage 2 Monthly Table'!G162)</f>
        <v>0.06</v>
      </c>
      <c r="H162">
        <f>((PMT(G162/'Mortgage 2 Variables'!E$43,('Mortgage 2 Info Calcs'!F$9*'Mortgage 2 Variables'!E$43)-C161,-J162,0)))</f>
        <v>644.30140148550572</v>
      </c>
      <c r="I162">
        <f>IF(OR(ISERROR(((IPMT(G162/'Mortgage 2 Variables'!E$43,1,'Mortgage 2 Info Calcs'!F$9*'Mortgage 2 Variables'!E$43,-J162+Q162+'Mortgage 2 Info Calcs'!F$24,IF('Mortgage 2 Info Calcs'!F$5="Interest Only",-J162+Q162+'Mortgage 2 Info Calcs'!F$24,0))))),(((IPMT(G162/'Mortgage 2 Variables'!E$43,1,'Mortgage 2 Info Calcs'!F$9*'Mortgage 2 Variables'!E$43,-J$12,-J$12)))=0)),0,((IPMT(G162/'Mortgage 2 Variables'!E$43,1,'Mortgage 2 Info Calcs'!F$9*'Mortgage 2 Variables'!E$43,-J162+Q162+'Mortgage 2 Info Calcs'!F$24,IF('Mortgage 2 Info Calcs'!F$5="Interest Only",-J162+Q162+'Mortgage 2 Info Calcs'!F$24,0)))))</f>
        <v>339.38568327236516</v>
      </c>
      <c r="J162">
        <f>IF(W161&gt;0,IF(ISTEXT('Mortgage 2 Info Calcs'!K$4),"0",IF(ISTEXT(W161),W161,W161+(IF(ISTEXT(K162),0,K162)))),0)</f>
        <v>67877.136654473026</v>
      </c>
      <c r="K162">
        <f>IF(ISBLANK('Mortgage 2 Monthly Table'!L162),0,'Mortgage 2 Monthly Table'!L162)</f>
        <v>0</v>
      </c>
      <c r="L162">
        <f>IF(ISBLANK('Mortgage 2 Monthly Table'!N162),IF('Mortgage 2 Info Calcs'!F$13="Calculated",IF('Mortgage 2 Info Calcs'!F$22="Keep Same",IF('Mortgage 2 Info Calcs'!F$5="Interest Only",IF(OR(I162&gt;L161,J162=""),I162,IF(J162&lt;L161,IF(J162&lt;L161,J162+I162,IF(L161+M161&gt;J162,L161+I162,L161)),IF(L161+M161&gt;J162,L161+I162,L161))),IF(H162&gt;L161,H162,IF(J162&gt;L161,IF(L161+M161&gt;J162,L161+I162,L161),J162+S162))),IF('Mortgage 2 Info Calcs'!F$5="Interest Only",'Mortgage 2 Monthly calcs'!I162,'Mortgage 2 Monthly calcs'!H162)),'Mortgage 2 Monthly calcs'!L161),'Mortgage 2 Monthly Table'!N162)</f>
        <v>644.30140148550856</v>
      </c>
      <c r="M162">
        <f>IF(ISBLANK('Mortgage 2 Monthly Table'!P162),IF(N161&gt;J162,IF(J162&gt;L161,J162-L161,0),IF(OR(OR(W161&lt;0,ISTEXT(W161)),ISTEXT('Mortgage 2 Info Calcs'!$K$4)),"",'Mortgage 2 Info Calcs'!F$21)),'Mortgage 2 Monthly Table'!P162)</f>
        <v>0</v>
      </c>
      <c r="N162">
        <f t="shared" si="14"/>
        <v>644.30140148550856</v>
      </c>
      <c r="O162">
        <f>IF(OR(OR(W161&lt;0,ISTEXT(W161)),ISTEXT('Mortgage 2 Info Calcs'!$K$4)),"",(O161+M162))</f>
        <v>0</v>
      </c>
      <c r="P162">
        <f>IF(ISBLANK('Mortgage 2 Monthly Table'!T162),IF(ISTEXT(J162),0,IF(OR(W161&lt;Q161,AND(W161&lt;0,NOT(ISTEXT(W161))),ISTEXT('Mortgage 2 Info Calcs'!$K$4)),IF(-W161&gt;P161,-W161,W161-Q161),IF(J162="",0,'Mortgage 2 Info Calcs'!F$26))),'Mortgage 2 Monthly Table'!T162)</f>
        <v>0</v>
      </c>
      <c r="Q162">
        <f>IF(OR(OR(W161&lt;0,ISTEXT(W161)),ISTEXT('Mortgage 2 Info Calcs'!$K$4)),"",IF(O162&lt;0,Q161,(Q161+P162)))</f>
        <v>0</v>
      </c>
      <c r="R162">
        <f>IF(OR(ISERROR(L162-S162),ISTEXT('Mortgage 2 Info Calcs'!$K$4)),"",L162-S162+M162)</f>
        <v>304.91571821314341</v>
      </c>
      <c r="S162">
        <f>IF(OR(IF(ISERROR(ROUND((J162-Q162-'Mortgage 2 Info Calcs'!F$24)*(G162/12),2)),0,(J162-O162-Q162-'Mortgage 2 Info Calcs'!F$24)*(G162/12)),,,ISTEXT('Mortgage 2 Info Calcs'!K$4)),IF(((J162-Q162-'Mortgage 2 Info Calcs'!F$24)*(G162/12))&gt;0,((J162-Q162-'Mortgage 2 Info Calcs'!F$24)*(G162/12)),0),0)</f>
        <v>339.38568327236516</v>
      </c>
      <c r="T162">
        <f>IF(OR(ISERROR(SUM(R$12:R162)),(ISTEXT(T161)),(T161=(SUM(R$12:R162)))),"",SUM(R$12:R162))</f>
        <v>32427.779063739948</v>
      </c>
      <c r="U162">
        <f>SUM(S$12:S162)</f>
        <v>64861.732560571843</v>
      </c>
      <c r="V162">
        <f>IF(OR(J162=Q162,ISTEXT(W161),ISTEXT('Mortgage 2 Info Calcs'!$F$17)),"",IF(('Mortgage 2 Info Calcs'!F$18*12)&gt;C161+1,IF(C161='Mortgage 2 Info Calcs'!F$18*12,0,'Mortgage 2 Info Calcs'!F$19+W162*('Mortgage 2 Info Calcs'!F$17)),'Mortgage 2 Info Calcs'!F$189))</f>
        <v>0</v>
      </c>
      <c r="W162">
        <f>IF(OR(ISERROR(J162-R162-M162),IF(ISERROR((J162-R162-M162)=0),"True",(J162-R162-M162)=0),ISTEXT('Mortgage 2 Info Calcs'!$K$4)),"",IF((J162&gt;(L162+M162)),(FV((G162/'Mortgage 2 Variables'!E$43),1,(L162+M162),-J162+Q162+'Mortgage 2 Info Calcs'!F$24,0))+Q162+'Mortgage 2 Info Calcs'!F$24+IF(I162&gt;0,0,-I162),""))</f>
        <v>67572.220936259881</v>
      </c>
      <c r="X162">
        <f>IF((FV(IF(G162=0,'Mortgage 2 Info Calcs'!F$8,G162)/12,1,PMT(IF(G162=0,'Mortgage 2 Info Calcs'!F$8,G162)/12,('Mortgage 2 Info Calcs'!F$9*12)-C161,-X161,0),-X161,0))&gt;0,(FV(IF(G162=0,'Mortgage 2 Info Calcs'!F$8,G162)/12,1,PMT(IF(G162=0,'Mortgage 2 Info Calcs'!F$8,G162)/12,('Mortgage 2 Info Calcs'!F$9*12)-C161,-X161,0),-X161,0)),0)</f>
        <v>67572.220936259953</v>
      </c>
      <c r="Y162">
        <f>IF(X162&lt;=0,0,(IPMT(IF(G162=0,'Mortgage 2 Info Calcs'!F$8,G162)/12,1,('Mortgage 2 Info Calcs'!F$9*12)-C161,-X161,0)))</f>
        <v>339.3856832723655</v>
      </c>
      <c r="Z162">
        <f>IF(C162&lt;('Mortgage 2 Info Calcs'!F$9*12),SUM(Y$12:Y162),0)</f>
        <v>64861.732560571851</v>
      </c>
      <c r="AA162">
        <v>151</v>
      </c>
      <c r="AB162">
        <f t="shared" si="15"/>
        <v>12.583333333333334</v>
      </c>
    </row>
    <row r="163" spans="2:28" ht="11.7" customHeight="1" x14ac:dyDescent="0.25">
      <c r="B163">
        <f t="shared" si="13"/>
        <v>12.666666666666666</v>
      </c>
      <c r="C163">
        <v>152</v>
      </c>
      <c r="E163" t="str">
        <f t="shared" si="16"/>
        <v/>
      </c>
      <c r="F163" t="str">
        <f>VLOOKUP('Mortgage 2 Variables'!D$15,'Mortgage 2 Variables'!B$8:C$19,2)</f>
        <v>Jun</v>
      </c>
      <c r="G163">
        <f>IF(ISBLANK('Mortgage 2 Monthly Table'!G163),IF(OR(J163=Q163,ISTEXT(W162),ISTEXT('Mortgage 2 Info Calcs'!$K$4)),0,IF(('Mortgage 2 Info Calcs'!F$7*12)&gt;C162,G162,IF(C162='Mortgage 2 Info Calcs'!F$7*12,'Mortgage 2 Info Calcs'!F$8,G162))),'Mortgage 2 Monthly Table'!G163)</f>
        <v>0.06</v>
      </c>
      <c r="H163">
        <f>((PMT(G163/'Mortgage 2 Variables'!E$43,('Mortgage 2 Info Calcs'!F$9*'Mortgage 2 Variables'!E$43)-C162,-J163,0)))</f>
        <v>644.30140148550583</v>
      </c>
      <c r="I163">
        <f>IF(OR(ISERROR(((IPMT(G163/'Mortgage 2 Variables'!E$43,1,'Mortgage 2 Info Calcs'!F$9*'Mortgage 2 Variables'!E$43,-J163+Q163+'Mortgage 2 Info Calcs'!F$24,IF('Mortgage 2 Info Calcs'!F$5="Interest Only",-J163+Q163+'Mortgage 2 Info Calcs'!F$24,0))))),(((IPMT(G163/'Mortgage 2 Variables'!E$43,1,'Mortgage 2 Info Calcs'!F$9*'Mortgage 2 Variables'!E$43,-J$12,-J$12)))=0)),0,((IPMT(G163/'Mortgage 2 Variables'!E$43,1,'Mortgage 2 Info Calcs'!F$9*'Mortgage 2 Variables'!E$43,-J163+Q163+'Mortgage 2 Info Calcs'!F$24,IF('Mortgage 2 Info Calcs'!F$5="Interest Only",-J163+Q163+'Mortgage 2 Info Calcs'!F$24,0)))))</f>
        <v>337.86110468129942</v>
      </c>
      <c r="J163">
        <f>IF(W162&gt;0,IF(ISTEXT('Mortgage 2 Info Calcs'!K$4),"0",IF(ISTEXT(W162),W162,W162+(IF(ISTEXT(K163),0,K163)))),0)</f>
        <v>67572.220936259881</v>
      </c>
      <c r="K163">
        <f>IF(ISBLANK('Mortgage 2 Monthly Table'!L163),0,'Mortgage 2 Monthly Table'!L163)</f>
        <v>0</v>
      </c>
      <c r="L163">
        <f>IF(ISBLANK('Mortgage 2 Monthly Table'!N163),IF('Mortgage 2 Info Calcs'!F$13="Calculated",IF('Mortgage 2 Info Calcs'!F$22="Keep Same",IF('Mortgage 2 Info Calcs'!F$5="Interest Only",IF(OR(I163&gt;L162,J163=""),I163,IF(J163&lt;L162,IF(J163&lt;L162,J163+I163,IF(L162+M162&gt;J163,L162+I163,L162)),IF(L162+M162&gt;J163,L162+I163,L162))),IF(H163&gt;L162,H163,IF(J163&gt;L162,IF(L162+M162&gt;J163,L162+I163,L162),J163+S163))),IF('Mortgage 2 Info Calcs'!F$5="Interest Only",'Mortgage 2 Monthly calcs'!I163,'Mortgage 2 Monthly calcs'!H163)),'Mortgage 2 Monthly calcs'!L162),'Mortgage 2 Monthly Table'!N163)</f>
        <v>644.30140148550856</v>
      </c>
      <c r="M163">
        <f>IF(ISBLANK('Mortgage 2 Monthly Table'!P163),IF(N162&gt;J163,IF(J163&gt;L162,J163-L162,0),IF(OR(OR(W162&lt;0,ISTEXT(W162)),ISTEXT('Mortgage 2 Info Calcs'!$K$4)),"",'Mortgage 2 Info Calcs'!F$21)),'Mortgage 2 Monthly Table'!P163)</f>
        <v>0</v>
      </c>
      <c r="N163">
        <f t="shared" si="14"/>
        <v>644.30140148550856</v>
      </c>
      <c r="O163">
        <f>IF(OR(OR(W162&lt;0,ISTEXT(W162)),ISTEXT('Mortgage 2 Info Calcs'!$K$4)),"",(O162+M163))</f>
        <v>0</v>
      </c>
      <c r="P163">
        <f>IF(ISBLANK('Mortgage 2 Monthly Table'!T163),IF(ISTEXT(J163),0,IF(OR(W162&lt;Q162,AND(W162&lt;0,NOT(ISTEXT(W162))),ISTEXT('Mortgage 2 Info Calcs'!$K$4)),IF(-W162&gt;P162,-W162,W162-Q162),IF(J163="",0,'Mortgage 2 Info Calcs'!F$26))),'Mortgage 2 Monthly Table'!T163)</f>
        <v>0</v>
      </c>
      <c r="Q163">
        <f>IF(OR(OR(W162&lt;0,ISTEXT(W162)),ISTEXT('Mortgage 2 Info Calcs'!$K$4)),"",IF(O163&lt;0,Q162,(Q162+P163)))</f>
        <v>0</v>
      </c>
      <c r="R163">
        <f>IF(OR(ISERROR(L163-S163),ISTEXT('Mortgage 2 Info Calcs'!$K$4)),"",L163-S163+M163)</f>
        <v>306.44029680420914</v>
      </c>
      <c r="S163">
        <f>IF(OR(IF(ISERROR(ROUND((J163-Q163-'Mortgage 2 Info Calcs'!F$24)*(G163/12),2)),0,(J163-O163-Q163-'Mortgage 2 Info Calcs'!F$24)*(G163/12)),,,ISTEXT('Mortgage 2 Info Calcs'!K$4)),IF(((J163-Q163-'Mortgage 2 Info Calcs'!F$24)*(G163/12))&gt;0,((J163-Q163-'Mortgage 2 Info Calcs'!F$24)*(G163/12)),0),0)</f>
        <v>337.86110468129942</v>
      </c>
      <c r="T163">
        <f>IF(OR(ISERROR(SUM(R$12:R163)),(ISTEXT(T162)),(T162=(SUM(R$12:R163)))),"",SUM(R$12:R163))</f>
        <v>32734.219360544157</v>
      </c>
      <c r="U163">
        <f>SUM(S$12:S163)</f>
        <v>65199.593665253145</v>
      </c>
      <c r="V163">
        <f>IF(OR(J163=Q163,ISTEXT(W162),ISTEXT('Mortgage 2 Info Calcs'!$F$17)),"",IF(('Mortgage 2 Info Calcs'!F$18*12)&gt;C162+1,IF(C162='Mortgage 2 Info Calcs'!F$18*12,0,'Mortgage 2 Info Calcs'!F$19+W163*('Mortgage 2 Info Calcs'!F$17)),'Mortgage 2 Info Calcs'!F$189))</f>
        <v>0</v>
      </c>
      <c r="W163">
        <f>IF(OR(ISERROR(J163-R163-M163),IF(ISERROR((J163-R163-M163)=0),"True",(J163-R163-M163)=0),ISTEXT('Mortgage 2 Info Calcs'!$K$4)),"",IF((J163&gt;(L163+M163)),(FV((G163/'Mortgage 2 Variables'!E$43),1,(L163+M163),-J163+Q163+'Mortgage 2 Info Calcs'!F$24,0))+Q163+'Mortgage 2 Info Calcs'!F$24+IF(I163&gt;0,0,-I163),""))</f>
        <v>67265.780639455668</v>
      </c>
      <c r="X163">
        <f>IF((FV(IF(G163=0,'Mortgage 2 Info Calcs'!F$8,G163)/12,1,PMT(IF(G163=0,'Mortgage 2 Info Calcs'!F$8,G163)/12,('Mortgage 2 Info Calcs'!F$9*12)-C162,-X162,0),-X162,0))&gt;0,(FV(IF(G163=0,'Mortgage 2 Info Calcs'!F$8,G163)/12,1,PMT(IF(G163=0,'Mortgage 2 Info Calcs'!F$8,G163)/12,('Mortgage 2 Info Calcs'!F$9*12)-C162,-X162,0),-X162,0)),0)</f>
        <v>67265.780639455741</v>
      </c>
      <c r="Y163">
        <f>IF(X163&lt;=0,0,(IPMT(IF(G163=0,'Mortgage 2 Info Calcs'!F$8,G163)/12,1,('Mortgage 2 Info Calcs'!F$9*12)-C162,-X162,0)))</f>
        <v>337.86110468129976</v>
      </c>
      <c r="Z163">
        <f>IF(C163&lt;('Mortgage 2 Info Calcs'!F$9*12),SUM(Y$12:Y163),0)</f>
        <v>65199.593665253153</v>
      </c>
      <c r="AA163">
        <v>152</v>
      </c>
      <c r="AB163">
        <f t="shared" si="15"/>
        <v>12.666666666666666</v>
      </c>
    </row>
    <row r="164" spans="2:28" ht="11.7" customHeight="1" x14ac:dyDescent="0.25">
      <c r="B164">
        <f t="shared" si="13"/>
        <v>12.75</v>
      </c>
      <c r="C164">
        <v>153</v>
      </c>
      <c r="E164" t="str">
        <f t="shared" si="16"/>
        <v/>
      </c>
      <c r="F164" t="str">
        <f>VLOOKUP('Mortgage 2 Variables'!D$16,'Mortgage 2 Variables'!B$8:C$19,2)</f>
        <v>Jul</v>
      </c>
      <c r="G164">
        <f>IF(ISBLANK('Mortgage 2 Monthly Table'!G164),IF(OR(J164=Q164,ISTEXT(W163),ISTEXT('Mortgage 2 Info Calcs'!$K$4)),0,IF(('Mortgage 2 Info Calcs'!F$7*12)&gt;C163,G163,IF(C163='Mortgage 2 Info Calcs'!F$7*12,'Mortgage 2 Info Calcs'!F$8,G163))),'Mortgage 2 Monthly Table'!G164)</f>
        <v>0.06</v>
      </c>
      <c r="H164">
        <f>((PMT(G164/'Mortgage 2 Variables'!E$43,('Mortgage 2 Info Calcs'!F$9*'Mortgage 2 Variables'!E$43)-C163,-J164,0)))</f>
        <v>644.30140148550583</v>
      </c>
      <c r="I164">
        <f>IF(OR(ISERROR(((IPMT(G164/'Mortgage 2 Variables'!E$43,1,'Mortgage 2 Info Calcs'!F$9*'Mortgage 2 Variables'!E$43,-J164+Q164+'Mortgage 2 Info Calcs'!F$24,IF('Mortgage 2 Info Calcs'!F$5="Interest Only",-J164+Q164+'Mortgage 2 Info Calcs'!F$24,0))))),(((IPMT(G164/'Mortgage 2 Variables'!E$43,1,'Mortgage 2 Info Calcs'!F$9*'Mortgage 2 Variables'!E$43,-J$12,-J$12)))=0)),0,((IPMT(G164/'Mortgage 2 Variables'!E$43,1,'Mortgage 2 Info Calcs'!F$9*'Mortgage 2 Variables'!E$43,-J164+Q164+'Mortgage 2 Info Calcs'!F$24,IF('Mortgage 2 Info Calcs'!F$5="Interest Only",-J164+Q164+'Mortgage 2 Info Calcs'!F$24,0)))))</f>
        <v>336.32890319727835</v>
      </c>
      <c r="J164">
        <f>IF(W163&gt;0,IF(ISTEXT('Mortgage 2 Info Calcs'!K$4),"0",IF(ISTEXT(W163),W163,W163+(IF(ISTEXT(K164),0,K164)))),0)</f>
        <v>67265.780639455668</v>
      </c>
      <c r="K164">
        <f>IF(ISBLANK('Mortgage 2 Monthly Table'!L164),0,'Mortgage 2 Monthly Table'!L164)</f>
        <v>0</v>
      </c>
      <c r="L164">
        <f>IF(ISBLANK('Mortgage 2 Monthly Table'!N164),IF('Mortgage 2 Info Calcs'!F$13="Calculated",IF('Mortgage 2 Info Calcs'!F$22="Keep Same",IF('Mortgage 2 Info Calcs'!F$5="Interest Only",IF(OR(I164&gt;L163,J164=""),I164,IF(J164&lt;L163,IF(J164&lt;L163,J164+I164,IF(L163+M163&gt;J164,L163+I164,L163)),IF(L163+M163&gt;J164,L163+I164,L163))),IF(H164&gt;L163,H164,IF(J164&gt;L163,IF(L163+M163&gt;J164,L163+I164,L163),J164+S164))),IF('Mortgage 2 Info Calcs'!F$5="Interest Only",'Mortgage 2 Monthly calcs'!I164,'Mortgage 2 Monthly calcs'!H164)),'Mortgage 2 Monthly calcs'!L163),'Mortgage 2 Monthly Table'!N164)</f>
        <v>644.30140148550856</v>
      </c>
      <c r="M164">
        <f>IF(ISBLANK('Mortgage 2 Monthly Table'!P164),IF(N163&gt;J164,IF(J164&gt;L163,J164-L163,0),IF(OR(OR(W163&lt;0,ISTEXT(W163)),ISTEXT('Mortgage 2 Info Calcs'!$K$4)),"",'Mortgage 2 Info Calcs'!F$21)),'Mortgage 2 Monthly Table'!P164)</f>
        <v>0</v>
      </c>
      <c r="N164">
        <f t="shared" si="14"/>
        <v>644.30140148550856</v>
      </c>
      <c r="O164">
        <f>IF(OR(OR(W163&lt;0,ISTEXT(W163)),ISTEXT('Mortgage 2 Info Calcs'!$K$4)),"",(O163+M164))</f>
        <v>0</v>
      </c>
      <c r="P164">
        <f>IF(ISBLANK('Mortgage 2 Monthly Table'!T164),IF(ISTEXT(J164),0,IF(OR(W163&lt;Q163,AND(W163&lt;0,NOT(ISTEXT(W163))),ISTEXT('Mortgage 2 Info Calcs'!$K$4)),IF(-W163&gt;P163,-W163,W163-Q163),IF(J164="",0,'Mortgage 2 Info Calcs'!F$26))),'Mortgage 2 Monthly Table'!T164)</f>
        <v>0</v>
      </c>
      <c r="Q164">
        <f>IF(OR(OR(W163&lt;0,ISTEXT(W163)),ISTEXT('Mortgage 2 Info Calcs'!$K$4)),"",IF(O164&lt;0,Q163,(Q163+P164)))</f>
        <v>0</v>
      </c>
      <c r="R164">
        <f>IF(OR(ISERROR(L164-S164),ISTEXT('Mortgage 2 Info Calcs'!$K$4)),"",L164-S164+M164)</f>
        <v>307.97249828823021</v>
      </c>
      <c r="S164">
        <f>IF(OR(IF(ISERROR(ROUND((J164-Q164-'Mortgage 2 Info Calcs'!F$24)*(G164/12),2)),0,(J164-O164-Q164-'Mortgage 2 Info Calcs'!F$24)*(G164/12)),,,ISTEXT('Mortgage 2 Info Calcs'!K$4)),IF(((J164-Q164-'Mortgage 2 Info Calcs'!F$24)*(G164/12))&gt;0,((J164-Q164-'Mortgage 2 Info Calcs'!F$24)*(G164/12)),0),0)</f>
        <v>336.32890319727835</v>
      </c>
      <c r="T164">
        <f>IF(OR(ISERROR(SUM(R$12:R164)),(ISTEXT(T163)),(T163=(SUM(R$12:R164)))),"",SUM(R$12:R164))</f>
        <v>33042.19185883239</v>
      </c>
      <c r="U164">
        <f>SUM(S$12:S164)</f>
        <v>65535.922568450427</v>
      </c>
      <c r="V164">
        <f>IF(OR(J164=Q164,ISTEXT(W163),ISTEXT('Mortgage 2 Info Calcs'!$F$17)),"",IF(('Mortgage 2 Info Calcs'!F$18*12)&gt;C163+1,IF(C163='Mortgage 2 Info Calcs'!F$18*12,0,'Mortgage 2 Info Calcs'!F$19+W164*('Mortgage 2 Info Calcs'!F$17)),'Mortgage 2 Info Calcs'!F$189))</f>
        <v>0</v>
      </c>
      <c r="W164">
        <f>IF(OR(ISERROR(J164-R164-M164),IF(ISERROR((J164-R164-M164)=0),"True",(J164-R164-M164)=0),ISTEXT('Mortgage 2 Info Calcs'!$K$4)),"",IF((J164&gt;(L164+M164)),(FV((G164/'Mortgage 2 Variables'!E$43),1,(L164+M164),-J164+Q164+'Mortgage 2 Info Calcs'!F$24,0))+Q164+'Mortgage 2 Info Calcs'!F$24+IF(I164&gt;0,0,-I164),""))</f>
        <v>66957.808141167436</v>
      </c>
      <c r="X164">
        <f>IF((FV(IF(G164=0,'Mortgage 2 Info Calcs'!F$8,G164)/12,1,PMT(IF(G164=0,'Mortgage 2 Info Calcs'!F$8,G164)/12,('Mortgage 2 Info Calcs'!F$9*12)-C163,-X163,0),-X163,0))&gt;0,(FV(IF(G164=0,'Mortgage 2 Info Calcs'!F$8,G164)/12,1,PMT(IF(G164=0,'Mortgage 2 Info Calcs'!F$8,G164)/12,('Mortgage 2 Info Calcs'!F$9*12)-C163,-X163,0),-X163,0)),0)</f>
        <v>66957.808141167508</v>
      </c>
      <c r="Y164">
        <f>IF(X164&lt;=0,0,(IPMT(IF(G164=0,'Mortgage 2 Info Calcs'!F$8,G164)/12,1,('Mortgage 2 Info Calcs'!F$9*12)-C163,-X163,0)))</f>
        <v>336.32890319727869</v>
      </c>
      <c r="Z164">
        <f>IF(C164&lt;('Mortgage 2 Info Calcs'!F$9*12),SUM(Y$12:Y164),0)</f>
        <v>65535.922568450434</v>
      </c>
      <c r="AA164">
        <v>153</v>
      </c>
      <c r="AB164">
        <f t="shared" si="15"/>
        <v>12.75</v>
      </c>
    </row>
    <row r="165" spans="2:28" ht="11.7" customHeight="1" x14ac:dyDescent="0.25">
      <c r="B165">
        <f t="shared" si="13"/>
        <v>12.833333333333334</v>
      </c>
      <c r="C165">
        <v>154</v>
      </c>
      <c r="E165" t="str">
        <f t="shared" si="16"/>
        <v/>
      </c>
      <c r="F165" t="str">
        <f>VLOOKUP('Mortgage 2 Variables'!D$17,'Mortgage 2 Variables'!B$8:C$19,2)</f>
        <v>Aug</v>
      </c>
      <c r="G165">
        <f>IF(ISBLANK('Mortgage 2 Monthly Table'!G165),IF(OR(J165=Q165,ISTEXT(W164),ISTEXT('Mortgage 2 Info Calcs'!$K$4)),0,IF(('Mortgage 2 Info Calcs'!F$7*12)&gt;C164,G164,IF(C164='Mortgage 2 Info Calcs'!F$7*12,'Mortgage 2 Info Calcs'!F$8,G164))),'Mortgage 2 Monthly Table'!G165)</f>
        <v>0.06</v>
      </c>
      <c r="H165">
        <f>((PMT(G165/'Mortgage 2 Variables'!E$43,('Mortgage 2 Info Calcs'!F$9*'Mortgage 2 Variables'!E$43)-C164,-J165,0)))</f>
        <v>644.30140148550561</v>
      </c>
      <c r="I165">
        <f>IF(OR(ISERROR(((IPMT(G165/'Mortgage 2 Variables'!E$43,1,'Mortgage 2 Info Calcs'!F$9*'Mortgage 2 Variables'!E$43,-J165+Q165+'Mortgage 2 Info Calcs'!F$24,IF('Mortgage 2 Info Calcs'!F$5="Interest Only",-J165+Q165+'Mortgage 2 Info Calcs'!F$24,0))))),(((IPMT(G165/'Mortgage 2 Variables'!E$43,1,'Mortgage 2 Info Calcs'!F$9*'Mortgage 2 Variables'!E$43,-J$12,-J$12)))=0)),0,((IPMT(G165/'Mortgage 2 Variables'!E$43,1,'Mortgage 2 Info Calcs'!F$9*'Mortgage 2 Variables'!E$43,-J165+Q165+'Mortgage 2 Info Calcs'!F$24,IF('Mortgage 2 Info Calcs'!F$5="Interest Only",-J165+Q165+'Mortgage 2 Info Calcs'!F$24,0)))))</f>
        <v>334.78904070583718</v>
      </c>
      <c r="J165">
        <f>IF(W164&gt;0,IF(ISTEXT('Mortgage 2 Info Calcs'!K$4),"0",IF(ISTEXT(W164),W164,W164+(IF(ISTEXT(K165),0,K165)))),0)</f>
        <v>66957.808141167436</v>
      </c>
      <c r="K165">
        <f>IF(ISBLANK('Mortgage 2 Monthly Table'!L165),0,'Mortgage 2 Monthly Table'!L165)</f>
        <v>0</v>
      </c>
      <c r="L165">
        <f>IF(ISBLANK('Mortgage 2 Monthly Table'!N165),IF('Mortgage 2 Info Calcs'!F$13="Calculated",IF('Mortgage 2 Info Calcs'!F$22="Keep Same",IF('Mortgage 2 Info Calcs'!F$5="Interest Only",IF(OR(I165&gt;L164,J165=""),I165,IF(J165&lt;L164,IF(J165&lt;L164,J165+I165,IF(L164+M164&gt;J165,L164+I165,L164)),IF(L164+M164&gt;J165,L164+I165,L164))),IF(H165&gt;L164,H165,IF(J165&gt;L164,IF(L164+M164&gt;J165,L164+I165,L164),J165+S165))),IF('Mortgage 2 Info Calcs'!F$5="Interest Only",'Mortgage 2 Monthly calcs'!I165,'Mortgage 2 Monthly calcs'!H165)),'Mortgage 2 Monthly calcs'!L164),'Mortgage 2 Monthly Table'!N165)</f>
        <v>644.30140148550856</v>
      </c>
      <c r="M165">
        <f>IF(ISBLANK('Mortgage 2 Monthly Table'!P165),IF(N164&gt;J165,IF(J165&gt;L164,J165-L164,0),IF(OR(OR(W164&lt;0,ISTEXT(W164)),ISTEXT('Mortgage 2 Info Calcs'!$K$4)),"",'Mortgage 2 Info Calcs'!F$21)),'Mortgage 2 Monthly Table'!P165)</f>
        <v>0</v>
      </c>
      <c r="N165">
        <f t="shared" si="14"/>
        <v>644.30140148550856</v>
      </c>
      <c r="O165">
        <f>IF(OR(OR(W164&lt;0,ISTEXT(W164)),ISTEXT('Mortgage 2 Info Calcs'!$K$4)),"",(O164+M165))</f>
        <v>0</v>
      </c>
      <c r="P165">
        <f>IF(ISBLANK('Mortgage 2 Monthly Table'!T165),IF(ISTEXT(J165),0,IF(OR(W164&lt;Q164,AND(W164&lt;0,NOT(ISTEXT(W164))),ISTEXT('Mortgage 2 Info Calcs'!$K$4)),IF(-W164&gt;P164,-W164,W164-Q164),IF(J165="",0,'Mortgage 2 Info Calcs'!F$26))),'Mortgage 2 Monthly Table'!T165)</f>
        <v>0</v>
      </c>
      <c r="Q165">
        <f>IF(OR(OR(W164&lt;0,ISTEXT(W164)),ISTEXT('Mortgage 2 Info Calcs'!$K$4)),"",IF(O165&lt;0,Q164,(Q164+P165)))</f>
        <v>0</v>
      </c>
      <c r="R165">
        <f>IF(OR(ISERROR(L165-S165),ISTEXT('Mortgage 2 Info Calcs'!$K$4)),"",L165-S165+M165)</f>
        <v>309.51236077967138</v>
      </c>
      <c r="S165">
        <f>IF(OR(IF(ISERROR(ROUND((J165-Q165-'Mortgage 2 Info Calcs'!F$24)*(G165/12),2)),0,(J165-O165-Q165-'Mortgage 2 Info Calcs'!F$24)*(G165/12)),,,ISTEXT('Mortgage 2 Info Calcs'!K$4)),IF(((J165-Q165-'Mortgage 2 Info Calcs'!F$24)*(G165/12))&gt;0,((J165-Q165-'Mortgage 2 Info Calcs'!F$24)*(G165/12)),0),0)</f>
        <v>334.78904070583718</v>
      </c>
      <c r="T165">
        <f>IF(OR(ISERROR(SUM(R$12:R165)),(ISTEXT(T164)),(T164=(SUM(R$12:R165)))),"",SUM(R$12:R165))</f>
        <v>33351.70421961206</v>
      </c>
      <c r="U165">
        <f>SUM(S$12:S165)</f>
        <v>65870.711609156264</v>
      </c>
      <c r="V165">
        <f>IF(OR(J165=Q165,ISTEXT(W164),ISTEXT('Mortgage 2 Info Calcs'!$F$17)),"",IF(('Mortgage 2 Info Calcs'!F$18*12)&gt;C164+1,IF(C164='Mortgage 2 Info Calcs'!F$18*12,0,'Mortgage 2 Info Calcs'!F$19+W165*('Mortgage 2 Info Calcs'!F$17)),'Mortgage 2 Info Calcs'!F$189))</f>
        <v>0</v>
      </c>
      <c r="W165">
        <f>IF(OR(ISERROR(J165-R165-M165),IF(ISERROR((J165-R165-M165)=0),"True",(J165-R165-M165)=0),ISTEXT('Mortgage 2 Info Calcs'!$K$4)),"",IF((J165&gt;(L165+M165)),(FV((G165/'Mortgage 2 Variables'!E$43),1,(L165+M165),-J165+Q165+'Mortgage 2 Info Calcs'!F$24,0))+Q165+'Mortgage 2 Info Calcs'!F$24+IF(I165&gt;0,0,-I165),""))</f>
        <v>66648.295780387765</v>
      </c>
      <c r="X165">
        <f>IF((FV(IF(G165=0,'Mortgage 2 Info Calcs'!F$8,G165)/12,1,PMT(IF(G165=0,'Mortgage 2 Info Calcs'!F$8,G165)/12,('Mortgage 2 Info Calcs'!F$9*12)-C164,-X164,0),-X164,0))&gt;0,(FV(IF(G165=0,'Mortgage 2 Info Calcs'!F$8,G165)/12,1,PMT(IF(G165=0,'Mortgage 2 Info Calcs'!F$8,G165)/12,('Mortgage 2 Info Calcs'!F$9*12)-C164,-X164,0),-X164,0)),0)</f>
        <v>66648.295780387838</v>
      </c>
      <c r="Y165">
        <f>IF(X165&lt;=0,0,(IPMT(IF(G165=0,'Mortgage 2 Info Calcs'!F$8,G165)/12,1,('Mortgage 2 Info Calcs'!F$9*12)-C164,-X164,0)))</f>
        <v>334.78904070583752</v>
      </c>
      <c r="Z165">
        <f>IF(C165&lt;('Mortgage 2 Info Calcs'!F$9*12),SUM(Y$12:Y165),0)</f>
        <v>65870.711609156278</v>
      </c>
      <c r="AA165">
        <v>154</v>
      </c>
      <c r="AB165">
        <f t="shared" si="15"/>
        <v>12.833333333333334</v>
      </c>
    </row>
    <row r="166" spans="2:28" ht="11.7" customHeight="1" x14ac:dyDescent="0.25">
      <c r="B166">
        <f t="shared" si="13"/>
        <v>12.916666666666666</v>
      </c>
      <c r="C166">
        <v>155</v>
      </c>
      <c r="E166" t="str">
        <f t="shared" si="16"/>
        <v/>
      </c>
      <c r="F166" t="str">
        <f>VLOOKUP('Mortgage 2 Variables'!D$18,'Mortgage 2 Variables'!B$8:C$19,2)</f>
        <v>Sep</v>
      </c>
      <c r="G166">
        <f>IF(ISBLANK('Mortgage 2 Monthly Table'!G166),IF(OR(J166=Q166,ISTEXT(W165),ISTEXT('Mortgage 2 Info Calcs'!$K$4)),0,IF(('Mortgage 2 Info Calcs'!F$7*12)&gt;C165,G165,IF(C165='Mortgage 2 Info Calcs'!F$7*12,'Mortgage 2 Info Calcs'!F$8,G165))),'Mortgage 2 Monthly Table'!G166)</f>
        <v>0.06</v>
      </c>
      <c r="H166">
        <f>((PMT(G166/'Mortgage 2 Variables'!E$43,('Mortgage 2 Info Calcs'!F$9*'Mortgage 2 Variables'!E$43)-C165,-J166,0)))</f>
        <v>644.30140148550572</v>
      </c>
      <c r="I166">
        <f>IF(OR(ISERROR(((IPMT(G166/'Mortgage 2 Variables'!E$43,1,'Mortgage 2 Info Calcs'!F$9*'Mortgage 2 Variables'!E$43,-J166+Q166+'Mortgage 2 Info Calcs'!F$24,IF('Mortgage 2 Info Calcs'!F$5="Interest Only",-J166+Q166+'Mortgage 2 Info Calcs'!F$24,0))))),(((IPMT(G166/'Mortgage 2 Variables'!E$43,1,'Mortgage 2 Info Calcs'!F$9*'Mortgage 2 Variables'!E$43,-J$12,-J$12)))=0)),0,((IPMT(G166/'Mortgage 2 Variables'!E$43,1,'Mortgage 2 Info Calcs'!F$9*'Mortgage 2 Variables'!E$43,-J166+Q166+'Mortgage 2 Info Calcs'!F$24,IF('Mortgage 2 Info Calcs'!F$5="Interest Only",-J166+Q166+'Mortgage 2 Info Calcs'!F$24,0)))))</f>
        <v>333.24147890193882</v>
      </c>
      <c r="J166">
        <f>IF(W165&gt;0,IF(ISTEXT('Mortgage 2 Info Calcs'!K$4),"0",IF(ISTEXT(W165),W165,W165+(IF(ISTEXT(K166),0,K166)))),0)</f>
        <v>66648.295780387765</v>
      </c>
      <c r="K166">
        <f>IF(ISBLANK('Mortgage 2 Monthly Table'!L166),0,'Mortgage 2 Monthly Table'!L166)</f>
        <v>0</v>
      </c>
      <c r="L166">
        <f>IF(ISBLANK('Mortgage 2 Monthly Table'!N166),IF('Mortgage 2 Info Calcs'!F$13="Calculated",IF('Mortgage 2 Info Calcs'!F$22="Keep Same",IF('Mortgage 2 Info Calcs'!F$5="Interest Only",IF(OR(I166&gt;L165,J166=""),I166,IF(J166&lt;L165,IF(J166&lt;L165,J166+I166,IF(L165+M165&gt;J166,L165+I166,L165)),IF(L165+M165&gt;J166,L165+I166,L165))),IF(H166&gt;L165,H166,IF(J166&gt;L165,IF(L165+M165&gt;J166,L165+I166,L165),J166+S166))),IF('Mortgage 2 Info Calcs'!F$5="Interest Only",'Mortgage 2 Monthly calcs'!I166,'Mortgage 2 Monthly calcs'!H166)),'Mortgage 2 Monthly calcs'!L165),'Mortgage 2 Monthly Table'!N166)</f>
        <v>644.30140148550856</v>
      </c>
      <c r="M166">
        <f>IF(ISBLANK('Mortgage 2 Monthly Table'!P166),IF(N165&gt;J166,IF(J166&gt;L165,J166-L165,0),IF(OR(OR(W165&lt;0,ISTEXT(W165)),ISTEXT('Mortgage 2 Info Calcs'!$K$4)),"",'Mortgage 2 Info Calcs'!F$21)),'Mortgage 2 Monthly Table'!P166)</f>
        <v>0</v>
      </c>
      <c r="N166">
        <f t="shared" si="14"/>
        <v>644.30140148550856</v>
      </c>
      <c r="O166">
        <f>IF(OR(OR(W165&lt;0,ISTEXT(W165)),ISTEXT('Mortgage 2 Info Calcs'!$K$4)),"",(O165+M166))</f>
        <v>0</v>
      </c>
      <c r="P166">
        <f>IF(ISBLANK('Mortgage 2 Monthly Table'!T166),IF(ISTEXT(J166),0,IF(OR(W165&lt;Q165,AND(W165&lt;0,NOT(ISTEXT(W165))),ISTEXT('Mortgage 2 Info Calcs'!$K$4)),IF(-W165&gt;P165,-W165,W165-Q165),IF(J166="",0,'Mortgage 2 Info Calcs'!F$26))),'Mortgage 2 Monthly Table'!T166)</f>
        <v>0</v>
      </c>
      <c r="Q166">
        <f>IF(OR(OR(W165&lt;0,ISTEXT(W165)),ISTEXT('Mortgage 2 Info Calcs'!$K$4)),"",IF(O166&lt;0,Q165,(Q165+P166)))</f>
        <v>0</v>
      </c>
      <c r="R166">
        <f>IF(OR(ISERROR(L166-S166),ISTEXT('Mortgage 2 Info Calcs'!$K$4)),"",L166-S166+M166)</f>
        <v>311.05992258356974</v>
      </c>
      <c r="S166">
        <f>IF(OR(IF(ISERROR(ROUND((J166-Q166-'Mortgage 2 Info Calcs'!F$24)*(G166/12),2)),0,(J166-O166-Q166-'Mortgage 2 Info Calcs'!F$24)*(G166/12)),,,ISTEXT('Mortgage 2 Info Calcs'!K$4)),IF(((J166-Q166-'Mortgage 2 Info Calcs'!F$24)*(G166/12))&gt;0,((J166-Q166-'Mortgage 2 Info Calcs'!F$24)*(G166/12)),0),0)</f>
        <v>333.24147890193882</v>
      </c>
      <c r="T166">
        <f>IF(OR(ISERROR(SUM(R$12:R166)),(ISTEXT(T165)),(T165=(SUM(R$12:R166)))),"",SUM(R$12:R166))</f>
        <v>33662.764142195629</v>
      </c>
      <c r="U166">
        <f>SUM(S$12:S166)</f>
        <v>66203.953088058202</v>
      </c>
      <c r="V166">
        <f>IF(OR(J166=Q166,ISTEXT(W165),ISTEXT('Mortgage 2 Info Calcs'!$F$17)),"",IF(('Mortgage 2 Info Calcs'!F$18*12)&gt;C165+1,IF(C165='Mortgage 2 Info Calcs'!F$18*12,0,'Mortgage 2 Info Calcs'!F$19+W166*('Mortgage 2 Info Calcs'!F$17)),'Mortgage 2 Info Calcs'!F$189))</f>
        <v>0</v>
      </c>
      <c r="W166">
        <f>IF(OR(ISERROR(J166-R166-M166),IF(ISERROR((J166-R166-M166)=0),"True",(J166-R166-M166)=0),ISTEXT('Mortgage 2 Info Calcs'!$K$4)),"",IF((J166&gt;(L166+M166)),(FV((G166/'Mortgage 2 Variables'!E$43),1,(L166+M166),-J166+Q166+'Mortgage 2 Info Calcs'!F$24,0))+Q166+'Mortgage 2 Info Calcs'!F$24+IF(I166&gt;0,0,-I166),""))</f>
        <v>66337.235857804204</v>
      </c>
      <c r="X166">
        <f>IF((FV(IF(G166=0,'Mortgage 2 Info Calcs'!F$8,G166)/12,1,PMT(IF(G166=0,'Mortgage 2 Info Calcs'!F$8,G166)/12,('Mortgage 2 Info Calcs'!F$9*12)-C165,-X165,0),-X165,0))&gt;0,(FV(IF(G166=0,'Mortgage 2 Info Calcs'!F$8,G166)/12,1,PMT(IF(G166=0,'Mortgage 2 Info Calcs'!F$8,G166)/12,('Mortgage 2 Info Calcs'!F$9*12)-C165,-X165,0),-X165,0)),0)</f>
        <v>66337.235857804277</v>
      </c>
      <c r="Y166">
        <f>IF(X166&lt;=0,0,(IPMT(IF(G166=0,'Mortgage 2 Info Calcs'!F$8,G166)/12,1,('Mortgage 2 Info Calcs'!F$9*12)-C165,-X165,0)))</f>
        <v>333.24147890193922</v>
      </c>
      <c r="Z166">
        <f>IF(C166&lt;('Mortgage 2 Info Calcs'!F$9*12),SUM(Y$12:Y166),0)</f>
        <v>66203.953088058217</v>
      </c>
      <c r="AA166">
        <v>155</v>
      </c>
      <c r="AB166">
        <f t="shared" si="15"/>
        <v>12.916666666666666</v>
      </c>
    </row>
    <row r="167" spans="2:28" ht="11.7" customHeight="1" x14ac:dyDescent="0.25">
      <c r="B167">
        <f t="shared" si="13"/>
        <v>13</v>
      </c>
      <c r="C167">
        <v>156</v>
      </c>
      <c r="D167">
        <f>D155+1</f>
        <v>13</v>
      </c>
      <c r="E167" t="str">
        <f t="shared" si="16"/>
        <v/>
      </c>
      <c r="F167" t="str">
        <f>VLOOKUP('Mortgage 2 Variables'!D$19,'Mortgage 2 Variables'!B$8:C$19,2)</f>
        <v>Oct</v>
      </c>
      <c r="G167">
        <f>IF(ISBLANK('Mortgage 2 Monthly Table'!G167),IF(OR(J167=Q167,ISTEXT(W166),ISTEXT('Mortgage 2 Info Calcs'!$K$4)),0,IF(('Mortgage 2 Info Calcs'!F$7*12)&gt;C166,G166,IF(C166='Mortgage 2 Info Calcs'!F$7*12,'Mortgage 2 Info Calcs'!F$8,G166))),'Mortgage 2 Monthly Table'!G167)</f>
        <v>0.06</v>
      </c>
      <c r="H167">
        <f>((PMT(G167/'Mortgage 2 Variables'!E$43,('Mortgage 2 Info Calcs'!F$9*'Mortgage 2 Variables'!E$43)-C166,-J167,0)))</f>
        <v>644.30140148550561</v>
      </c>
      <c r="I167">
        <f>IF(OR(ISERROR(((IPMT(G167/'Mortgage 2 Variables'!E$43,1,'Mortgage 2 Info Calcs'!F$9*'Mortgage 2 Variables'!E$43,-J167+Q167+'Mortgage 2 Info Calcs'!F$24,IF('Mortgage 2 Info Calcs'!F$5="Interest Only",-J167+Q167+'Mortgage 2 Info Calcs'!F$24,0))))),(((IPMT(G167/'Mortgage 2 Variables'!E$43,1,'Mortgage 2 Info Calcs'!F$9*'Mortgage 2 Variables'!E$43,-J$12,-J$12)))=0)),0,((IPMT(G167/'Mortgage 2 Variables'!E$43,1,'Mortgage 2 Info Calcs'!F$9*'Mortgage 2 Variables'!E$43,-J167+Q167+'Mortgage 2 Info Calcs'!F$24,IF('Mortgage 2 Info Calcs'!F$5="Interest Only",-J167+Q167+'Mortgage 2 Info Calcs'!F$24,0)))))</f>
        <v>331.68617928902103</v>
      </c>
      <c r="J167">
        <f>IF(W166&gt;0,IF(ISTEXT('Mortgage 2 Info Calcs'!K$4),"0",IF(ISTEXT(W166),W166,W166+(IF(ISTEXT(K167),0,K167)))),0)</f>
        <v>66337.235857804204</v>
      </c>
      <c r="K167">
        <f>IF(ISBLANK('Mortgage 2 Monthly Table'!L167),0,'Mortgage 2 Monthly Table'!L167)</f>
        <v>0</v>
      </c>
      <c r="L167">
        <f>IF(ISBLANK('Mortgage 2 Monthly Table'!N167),IF('Mortgage 2 Info Calcs'!F$13="Calculated",IF('Mortgage 2 Info Calcs'!F$22="Keep Same",IF('Mortgage 2 Info Calcs'!F$5="Interest Only",IF(OR(I167&gt;L166,J167=""),I167,IF(J167&lt;L166,IF(J167&lt;L166,J167+I167,IF(L166+M166&gt;J167,L166+I167,L166)),IF(L166+M166&gt;J167,L166+I167,L166))),IF(H167&gt;L166,H167,IF(J167&gt;L166,IF(L166+M166&gt;J167,L166+I167,L166),J167+S167))),IF('Mortgage 2 Info Calcs'!F$5="Interest Only",'Mortgage 2 Monthly calcs'!I167,'Mortgage 2 Monthly calcs'!H167)),'Mortgage 2 Monthly calcs'!L166),'Mortgage 2 Monthly Table'!N167)</f>
        <v>644.30140148550856</v>
      </c>
      <c r="M167">
        <f>IF(ISBLANK('Mortgage 2 Monthly Table'!P167),IF(N166&gt;J167,IF(J167&gt;L166,J167-L166,0),IF(OR(OR(W166&lt;0,ISTEXT(W166)),ISTEXT('Mortgage 2 Info Calcs'!$K$4)),"",'Mortgage 2 Info Calcs'!F$21)),'Mortgage 2 Monthly Table'!P167)</f>
        <v>0</v>
      </c>
      <c r="N167">
        <f t="shared" si="14"/>
        <v>644.30140148550856</v>
      </c>
      <c r="O167">
        <f>IF(OR(OR(W166&lt;0,ISTEXT(W166)),ISTEXT('Mortgage 2 Info Calcs'!$K$4)),"",(O166+M167))</f>
        <v>0</v>
      </c>
      <c r="P167">
        <f>IF(ISBLANK('Mortgage 2 Monthly Table'!T167),IF(ISTEXT(J167),0,IF(OR(W166&lt;Q166,AND(W166&lt;0,NOT(ISTEXT(W166))),ISTEXT('Mortgage 2 Info Calcs'!$K$4)),IF(-W166&gt;P166,-W166,W166-Q166),IF(J167="",0,'Mortgage 2 Info Calcs'!F$26))),'Mortgage 2 Monthly Table'!T167)</f>
        <v>0</v>
      </c>
      <c r="Q167">
        <f>IF(OR(OR(W166&lt;0,ISTEXT(W166)),ISTEXT('Mortgage 2 Info Calcs'!$K$4)),"",IF(O167&lt;0,Q166,(Q166+P167)))</f>
        <v>0</v>
      </c>
      <c r="R167">
        <f>IF(OR(ISERROR(L167-S167),ISTEXT('Mortgage 2 Info Calcs'!$K$4)),"",L167-S167+M167)</f>
        <v>312.61522219648754</v>
      </c>
      <c r="S167">
        <f>IF(OR(IF(ISERROR(ROUND((J167-Q167-'Mortgage 2 Info Calcs'!F$24)*(G167/12),2)),0,(J167-O167-Q167-'Mortgage 2 Info Calcs'!F$24)*(G167/12)),,,ISTEXT('Mortgage 2 Info Calcs'!K$4)),IF(((J167-Q167-'Mortgage 2 Info Calcs'!F$24)*(G167/12))&gt;0,((J167-Q167-'Mortgage 2 Info Calcs'!F$24)*(G167/12)),0),0)</f>
        <v>331.68617928902103</v>
      </c>
      <c r="T167">
        <f>IF(OR(ISERROR(SUM(R$12:R167)),(ISTEXT(T166)),(T166=(SUM(R$12:R167)))),"",SUM(R$12:R167))</f>
        <v>33975.379364392116</v>
      </c>
      <c r="U167">
        <f>SUM(S$12:S167)</f>
        <v>66535.639267347229</v>
      </c>
      <c r="V167">
        <f>IF(OR(J167=Q167,ISTEXT(W166),ISTEXT('Mortgage 2 Info Calcs'!$F$17)),"",IF(('Mortgage 2 Info Calcs'!F$18*12)&gt;C166+1,IF(C166='Mortgage 2 Info Calcs'!F$18*12,0,'Mortgage 2 Info Calcs'!F$19+W167*('Mortgage 2 Info Calcs'!F$17)),'Mortgage 2 Info Calcs'!F$189))</f>
        <v>0</v>
      </c>
      <c r="W167">
        <f>IF(OR(ISERROR(J167-R167-M167),IF(ISERROR((J167-R167-M167)=0),"True",(J167-R167-M167)=0),ISTEXT('Mortgage 2 Info Calcs'!$K$4)),"",IF((J167&gt;(L167+M167)),(FV((G167/'Mortgage 2 Variables'!E$43),1,(L167+M167),-J167+Q167+'Mortgage 2 Info Calcs'!F$24,0))+Q167+'Mortgage 2 Info Calcs'!F$24+IF(I167&gt;0,0,-I167),""))</f>
        <v>66024.620635607716</v>
      </c>
      <c r="X167">
        <f>IF((FV(IF(G167=0,'Mortgage 2 Info Calcs'!F$8,G167)/12,1,PMT(IF(G167=0,'Mortgage 2 Info Calcs'!F$8,G167)/12,('Mortgage 2 Info Calcs'!F$9*12)-C166,-X166,0),-X166,0))&gt;0,(FV(IF(G167=0,'Mortgage 2 Info Calcs'!F$8,G167)/12,1,PMT(IF(G167=0,'Mortgage 2 Info Calcs'!F$8,G167)/12,('Mortgage 2 Info Calcs'!F$9*12)-C166,-X166,0),-X166,0)),0)</f>
        <v>66024.620635607804</v>
      </c>
      <c r="Y167">
        <f>IF(X167&lt;=0,0,(IPMT(IF(G167=0,'Mortgage 2 Info Calcs'!F$8,G167)/12,1,('Mortgage 2 Info Calcs'!F$9*12)-C166,-X166,0)))</f>
        <v>331.68617928902137</v>
      </c>
      <c r="Z167">
        <f>IF(C167&lt;('Mortgage 2 Info Calcs'!F$9*12),SUM(Y$12:Y167),0)</f>
        <v>66535.639267347244</v>
      </c>
      <c r="AA167">
        <v>156</v>
      </c>
      <c r="AB167">
        <f t="shared" si="15"/>
        <v>13</v>
      </c>
    </row>
    <row r="168" spans="2:28" ht="11.7" customHeight="1" x14ac:dyDescent="0.25">
      <c r="B168">
        <f t="shared" si="13"/>
        <v>13.083333333333334</v>
      </c>
      <c r="C168">
        <v>157</v>
      </c>
      <c r="E168" t="str">
        <f t="shared" si="16"/>
        <v/>
      </c>
      <c r="F168" t="str">
        <f>VLOOKUP('Mortgage 2 Variables'!D$8,'Mortgage 2 Variables'!B$8:C$19,2)</f>
        <v>Nov</v>
      </c>
      <c r="G168">
        <f>IF(ISBLANK('Mortgage 2 Monthly Table'!G168),IF(OR(J168=Q168,ISTEXT(W167),ISTEXT('Mortgage 2 Info Calcs'!$K$4)),0,IF(('Mortgage 2 Info Calcs'!F$7*12)&gt;C167,G167,IF(C167='Mortgage 2 Info Calcs'!F$7*12,'Mortgage 2 Info Calcs'!F$8,G167))),'Mortgage 2 Monthly Table'!G168)</f>
        <v>0.06</v>
      </c>
      <c r="H168">
        <f>((PMT(G168/'Mortgage 2 Variables'!E$43,('Mortgage 2 Info Calcs'!F$9*'Mortgage 2 Variables'!E$43)-C167,-J168,0)))</f>
        <v>644.30140148550561</v>
      </c>
      <c r="I168">
        <f>IF(OR(ISERROR(((IPMT(G168/'Mortgage 2 Variables'!E$43,1,'Mortgage 2 Info Calcs'!F$9*'Mortgage 2 Variables'!E$43,-J168+Q168+'Mortgage 2 Info Calcs'!F$24,IF('Mortgage 2 Info Calcs'!F$5="Interest Only",-J168+Q168+'Mortgage 2 Info Calcs'!F$24,0))))),(((IPMT(G168/'Mortgage 2 Variables'!E$43,1,'Mortgage 2 Info Calcs'!F$9*'Mortgage 2 Variables'!E$43,-J$12,-J$12)))=0)),0,((IPMT(G168/'Mortgage 2 Variables'!E$43,1,'Mortgage 2 Info Calcs'!F$9*'Mortgage 2 Variables'!E$43,-J168+Q168+'Mortgage 2 Info Calcs'!F$24,IF('Mortgage 2 Info Calcs'!F$5="Interest Only",-J168+Q168+'Mortgage 2 Info Calcs'!F$24,0)))))</f>
        <v>330.1231031780386</v>
      </c>
      <c r="J168">
        <f>IF(W167&gt;0,IF(ISTEXT('Mortgage 2 Info Calcs'!K$4),"0",IF(ISTEXT(W167),W167,W167+(IF(ISTEXT(K168),0,K168)))),0)</f>
        <v>66024.620635607716</v>
      </c>
      <c r="K168">
        <f>IF(ISBLANK('Mortgage 2 Monthly Table'!L168),0,'Mortgage 2 Monthly Table'!L168)</f>
        <v>0</v>
      </c>
      <c r="L168">
        <f>IF(ISBLANK('Mortgage 2 Monthly Table'!N168),IF('Mortgage 2 Info Calcs'!F$13="Calculated",IF('Mortgage 2 Info Calcs'!F$22="Keep Same",IF('Mortgage 2 Info Calcs'!F$5="Interest Only",IF(OR(I168&gt;L167,J168=""),I168,IF(J168&lt;L167,IF(J168&lt;L167,J168+I168,IF(L167+M167&gt;J168,L167+I168,L167)),IF(L167+M167&gt;J168,L167+I168,L167))),IF(H168&gt;L167,H168,IF(J168&gt;L167,IF(L167+M167&gt;J168,L167+I168,L167),J168+S168))),IF('Mortgage 2 Info Calcs'!F$5="Interest Only",'Mortgage 2 Monthly calcs'!I168,'Mortgage 2 Monthly calcs'!H168)),'Mortgage 2 Monthly calcs'!L167),'Mortgage 2 Monthly Table'!N168)</f>
        <v>644.30140148550856</v>
      </c>
      <c r="M168">
        <f>IF(ISBLANK('Mortgage 2 Monthly Table'!P168),IF(N167&gt;J168,IF(J168&gt;L167,J168-L167,0),IF(OR(OR(W167&lt;0,ISTEXT(W167)),ISTEXT('Mortgage 2 Info Calcs'!$K$4)),"",'Mortgage 2 Info Calcs'!F$21)),'Mortgage 2 Monthly Table'!P168)</f>
        <v>0</v>
      </c>
      <c r="N168">
        <f t="shared" si="14"/>
        <v>644.30140148550856</v>
      </c>
      <c r="O168">
        <f>IF(OR(OR(W167&lt;0,ISTEXT(W167)),ISTEXT('Mortgage 2 Info Calcs'!$K$4)),"",(O167+M168))</f>
        <v>0</v>
      </c>
      <c r="P168">
        <f>IF(ISBLANK('Mortgage 2 Monthly Table'!T168),IF(ISTEXT(J168),0,IF(OR(W167&lt;Q167,AND(W167&lt;0,NOT(ISTEXT(W167))),ISTEXT('Mortgage 2 Info Calcs'!$K$4)),IF(-W167&gt;P167,-W167,W167-Q167),IF(J168="",0,'Mortgage 2 Info Calcs'!F$26))),'Mortgage 2 Monthly Table'!T168)</f>
        <v>0</v>
      </c>
      <c r="Q168">
        <f>IF(OR(OR(W167&lt;0,ISTEXT(W167)),ISTEXT('Mortgage 2 Info Calcs'!$K$4)),"",IF(O168&lt;0,Q167,(Q167+P168)))</f>
        <v>0</v>
      </c>
      <c r="R168">
        <f>IF(OR(ISERROR(L168-S168),ISTEXT('Mortgage 2 Info Calcs'!$K$4)),"",L168-S168+M168)</f>
        <v>314.17829830746996</v>
      </c>
      <c r="S168">
        <f>IF(OR(IF(ISERROR(ROUND((J168-Q168-'Mortgage 2 Info Calcs'!F$24)*(G168/12),2)),0,(J168-O168-Q168-'Mortgage 2 Info Calcs'!F$24)*(G168/12)),,,ISTEXT('Mortgage 2 Info Calcs'!K$4)),IF(((J168-Q168-'Mortgage 2 Info Calcs'!F$24)*(G168/12))&gt;0,((J168-Q168-'Mortgage 2 Info Calcs'!F$24)*(G168/12)),0),0)</f>
        <v>330.1231031780386</v>
      </c>
      <c r="T168">
        <f>IF(OR(ISERROR(SUM(R$12:R168)),(ISTEXT(T167)),(T167=(SUM(R$12:R168)))),"",SUM(R$12:R168))</f>
        <v>34289.55766269959</v>
      </c>
      <c r="U168">
        <f>SUM(S$12:S168)</f>
        <v>66865.762370525263</v>
      </c>
      <c r="V168">
        <f>IF(OR(J168=Q168,ISTEXT(W167),ISTEXT('Mortgage 2 Info Calcs'!$F$17)),"",IF(('Mortgage 2 Info Calcs'!F$18*12)&gt;C167+1,IF(C167='Mortgage 2 Info Calcs'!F$18*12,0,'Mortgage 2 Info Calcs'!F$19+W168*('Mortgage 2 Info Calcs'!F$17)),'Mortgage 2 Info Calcs'!F$189))</f>
        <v>0</v>
      </c>
      <c r="W168">
        <f>IF(OR(ISERROR(J168-R168-M168),IF(ISERROR((J168-R168-M168)=0),"True",(J168-R168-M168)=0),ISTEXT('Mortgage 2 Info Calcs'!$K$4)),"",IF((J168&gt;(L168+M168)),(FV((G168/'Mortgage 2 Variables'!E$43),1,(L168+M168),-J168+Q168+'Mortgage 2 Info Calcs'!F$24,0))+Q168+'Mortgage 2 Info Calcs'!F$24+IF(I168&gt;0,0,-I168),""))</f>
        <v>65710.44233730025</v>
      </c>
      <c r="X168">
        <f>IF((FV(IF(G168=0,'Mortgage 2 Info Calcs'!F$8,G168)/12,1,PMT(IF(G168=0,'Mortgage 2 Info Calcs'!F$8,G168)/12,('Mortgage 2 Info Calcs'!F$9*12)-C167,-X167,0),-X167,0))&gt;0,(FV(IF(G168=0,'Mortgage 2 Info Calcs'!F$8,G168)/12,1,PMT(IF(G168=0,'Mortgage 2 Info Calcs'!F$8,G168)/12,('Mortgage 2 Info Calcs'!F$9*12)-C167,-X167,0),-X167,0)),0)</f>
        <v>65710.442337300337</v>
      </c>
      <c r="Y168">
        <f>IF(X168&lt;=0,0,(IPMT(IF(G168=0,'Mortgage 2 Info Calcs'!F$8,G168)/12,1,('Mortgage 2 Info Calcs'!F$9*12)-C167,-X167,0)))</f>
        <v>330.123103178039</v>
      </c>
      <c r="Z168">
        <f>IF(C168&lt;('Mortgage 2 Info Calcs'!F$9*12),SUM(Y$12:Y168),0)</f>
        <v>66865.762370525277</v>
      </c>
      <c r="AA168">
        <v>157</v>
      </c>
      <c r="AB168">
        <f t="shared" si="15"/>
        <v>13.083333333333334</v>
      </c>
    </row>
    <row r="169" spans="2:28" ht="11.7" customHeight="1" x14ac:dyDescent="0.25">
      <c r="B169">
        <f t="shared" si="13"/>
        <v>13.166666666666666</v>
      </c>
      <c r="C169">
        <v>158</v>
      </c>
      <c r="E169" t="str">
        <f t="shared" si="16"/>
        <v/>
      </c>
      <c r="F169" t="str">
        <f>VLOOKUP('Mortgage 2 Variables'!D$9,'Mortgage 2 Variables'!B$8:C$19,2)</f>
        <v>Dec</v>
      </c>
      <c r="G169">
        <f>IF(ISBLANK('Mortgage 2 Monthly Table'!G169),IF(OR(J169=Q169,ISTEXT(W168),ISTEXT('Mortgage 2 Info Calcs'!$K$4)),0,IF(('Mortgage 2 Info Calcs'!F$7*12)&gt;C168,G168,IF(C168='Mortgage 2 Info Calcs'!F$7*12,'Mortgage 2 Info Calcs'!F$8,G168))),'Mortgage 2 Monthly Table'!G169)</f>
        <v>0.06</v>
      </c>
      <c r="H169">
        <f>((PMT(G169/'Mortgage 2 Variables'!E$43,('Mortgage 2 Info Calcs'!F$9*'Mortgage 2 Variables'!E$43)-C168,-J169,0)))</f>
        <v>644.30140148550561</v>
      </c>
      <c r="I169">
        <f>IF(OR(ISERROR(((IPMT(G169/'Mortgage 2 Variables'!E$43,1,'Mortgage 2 Info Calcs'!F$9*'Mortgage 2 Variables'!E$43,-J169+Q169+'Mortgage 2 Info Calcs'!F$24,IF('Mortgage 2 Info Calcs'!F$5="Interest Only",-J169+Q169+'Mortgage 2 Info Calcs'!F$24,0))))),(((IPMT(G169/'Mortgage 2 Variables'!E$43,1,'Mortgage 2 Info Calcs'!F$9*'Mortgage 2 Variables'!E$43,-J$12,-J$12)))=0)),0,((IPMT(G169/'Mortgage 2 Variables'!E$43,1,'Mortgage 2 Info Calcs'!F$9*'Mortgage 2 Variables'!E$43,-J169+Q169+'Mortgage 2 Info Calcs'!F$24,IF('Mortgage 2 Info Calcs'!F$5="Interest Only",-J169+Q169+'Mortgage 2 Info Calcs'!F$24,0)))))</f>
        <v>328.55221168650127</v>
      </c>
      <c r="J169">
        <f>IF(W168&gt;0,IF(ISTEXT('Mortgage 2 Info Calcs'!K$4),"0",IF(ISTEXT(W168),W168,W168+(IF(ISTEXT(K169),0,K169)))),0)</f>
        <v>65710.44233730025</v>
      </c>
      <c r="K169">
        <f>IF(ISBLANK('Mortgage 2 Monthly Table'!L169),0,'Mortgage 2 Monthly Table'!L169)</f>
        <v>0</v>
      </c>
      <c r="L169">
        <f>IF(ISBLANK('Mortgage 2 Monthly Table'!N169),IF('Mortgage 2 Info Calcs'!F$13="Calculated",IF('Mortgage 2 Info Calcs'!F$22="Keep Same",IF('Mortgage 2 Info Calcs'!F$5="Interest Only",IF(OR(I169&gt;L168,J169=""),I169,IF(J169&lt;L168,IF(J169&lt;L168,J169+I169,IF(L168+M168&gt;J169,L168+I169,L168)),IF(L168+M168&gt;J169,L168+I169,L168))),IF(H169&gt;L168,H169,IF(J169&gt;L168,IF(L168+M168&gt;J169,L168+I169,L168),J169+S169))),IF('Mortgage 2 Info Calcs'!F$5="Interest Only",'Mortgage 2 Monthly calcs'!I169,'Mortgage 2 Monthly calcs'!H169)),'Mortgage 2 Monthly calcs'!L168),'Mortgage 2 Monthly Table'!N169)</f>
        <v>644.30140148550856</v>
      </c>
      <c r="M169">
        <f>IF(ISBLANK('Mortgage 2 Monthly Table'!P169),IF(N168&gt;J169,IF(J169&gt;L168,J169-L168,0),IF(OR(OR(W168&lt;0,ISTEXT(W168)),ISTEXT('Mortgage 2 Info Calcs'!$K$4)),"",'Mortgage 2 Info Calcs'!F$21)),'Mortgage 2 Monthly Table'!P169)</f>
        <v>0</v>
      </c>
      <c r="N169">
        <f t="shared" si="14"/>
        <v>644.30140148550856</v>
      </c>
      <c r="O169">
        <f>IF(OR(OR(W168&lt;0,ISTEXT(W168)),ISTEXT('Mortgage 2 Info Calcs'!$K$4)),"",(O168+M169))</f>
        <v>0</v>
      </c>
      <c r="P169">
        <f>IF(ISBLANK('Mortgage 2 Monthly Table'!T169),IF(ISTEXT(J169),0,IF(OR(W168&lt;Q168,AND(W168&lt;0,NOT(ISTEXT(W168))),ISTEXT('Mortgage 2 Info Calcs'!$K$4)),IF(-W168&gt;P168,-W168,W168-Q168),IF(J169="",0,'Mortgage 2 Info Calcs'!F$26))),'Mortgage 2 Monthly Table'!T169)</f>
        <v>0</v>
      </c>
      <c r="Q169">
        <f>IF(OR(OR(W168&lt;0,ISTEXT(W168)),ISTEXT('Mortgage 2 Info Calcs'!$K$4)),"",IF(O169&lt;0,Q168,(Q168+P169)))</f>
        <v>0</v>
      </c>
      <c r="R169">
        <f>IF(OR(ISERROR(L169-S169),ISTEXT('Mortgage 2 Info Calcs'!$K$4)),"",L169-S169+M169)</f>
        <v>315.7491897990073</v>
      </c>
      <c r="S169">
        <f>IF(OR(IF(ISERROR(ROUND((J169-Q169-'Mortgage 2 Info Calcs'!F$24)*(G169/12),2)),0,(J169-O169-Q169-'Mortgage 2 Info Calcs'!F$24)*(G169/12)),,,ISTEXT('Mortgage 2 Info Calcs'!K$4)),IF(((J169-Q169-'Mortgage 2 Info Calcs'!F$24)*(G169/12))&gt;0,((J169-Q169-'Mortgage 2 Info Calcs'!F$24)*(G169/12)),0),0)</f>
        <v>328.55221168650127</v>
      </c>
      <c r="T169">
        <f>IF(OR(ISERROR(SUM(R$12:R169)),(ISTEXT(T168)),(T168=(SUM(R$12:R169)))),"",SUM(R$12:R169))</f>
        <v>34605.306852498594</v>
      </c>
      <c r="U169">
        <f>SUM(S$12:S169)</f>
        <v>67194.314582211766</v>
      </c>
      <c r="V169">
        <f>IF(OR(J169=Q169,ISTEXT(W168),ISTEXT('Mortgage 2 Info Calcs'!$F$17)),"",IF(('Mortgage 2 Info Calcs'!F$18*12)&gt;C168+1,IF(C168='Mortgage 2 Info Calcs'!F$18*12,0,'Mortgage 2 Info Calcs'!F$19+W169*('Mortgage 2 Info Calcs'!F$17)),'Mortgage 2 Info Calcs'!F$189))</f>
        <v>0</v>
      </c>
      <c r="W169">
        <f>IF(OR(ISERROR(J169-R169-M169),IF(ISERROR((J169-R169-M169)=0),"True",(J169-R169-M169)=0),ISTEXT('Mortgage 2 Info Calcs'!$K$4)),"",IF((J169&gt;(L169+M169)),(FV((G169/'Mortgage 2 Variables'!E$43),1,(L169+M169),-J169+Q169+'Mortgage 2 Info Calcs'!F$24,0))+Q169+'Mortgage 2 Info Calcs'!F$24+IF(I169&gt;0,0,-I169),""))</f>
        <v>65394.693147501246</v>
      </c>
      <c r="X169">
        <f>IF((FV(IF(G169=0,'Mortgage 2 Info Calcs'!F$8,G169)/12,1,PMT(IF(G169=0,'Mortgage 2 Info Calcs'!F$8,G169)/12,('Mortgage 2 Info Calcs'!F$9*12)-C168,-X168,0),-X168,0))&gt;0,(FV(IF(G169=0,'Mortgage 2 Info Calcs'!F$8,G169)/12,1,PMT(IF(G169=0,'Mortgage 2 Info Calcs'!F$8,G169)/12,('Mortgage 2 Info Calcs'!F$9*12)-C168,-X168,0),-X168,0)),0)</f>
        <v>65394.693147501333</v>
      </c>
      <c r="Y169">
        <f>IF(X169&lt;=0,0,(IPMT(IF(G169=0,'Mortgage 2 Info Calcs'!F$8,G169)/12,1,('Mortgage 2 Info Calcs'!F$9*12)-C168,-X168,0)))</f>
        <v>328.55221168650172</v>
      </c>
      <c r="Z169">
        <f>IF(C169&lt;('Mortgage 2 Info Calcs'!F$9*12),SUM(Y$12:Y169),0)</f>
        <v>67194.31458221178</v>
      </c>
      <c r="AA169">
        <v>158</v>
      </c>
      <c r="AB169">
        <f t="shared" si="15"/>
        <v>13.166666666666666</v>
      </c>
    </row>
    <row r="170" spans="2:28" ht="11.7" customHeight="1" x14ac:dyDescent="0.25">
      <c r="B170">
        <f t="shared" si="13"/>
        <v>13.25</v>
      </c>
      <c r="C170">
        <v>159</v>
      </c>
      <c r="E170">
        <f t="shared" si="16"/>
        <v>2023</v>
      </c>
      <c r="F170" t="str">
        <f>VLOOKUP('Mortgage 2 Variables'!D$10,'Mortgage 2 Variables'!B$8:C$19,2)</f>
        <v>Jan</v>
      </c>
      <c r="G170">
        <f>IF(ISBLANK('Mortgage 2 Monthly Table'!G170),IF(OR(J170=Q170,ISTEXT(W169),ISTEXT('Mortgage 2 Info Calcs'!$K$4)),0,IF(('Mortgage 2 Info Calcs'!F$7*12)&gt;C169,G169,IF(C169='Mortgage 2 Info Calcs'!F$7*12,'Mortgage 2 Info Calcs'!F$8,G169))),'Mortgage 2 Monthly Table'!G170)</f>
        <v>0.06</v>
      </c>
      <c r="H170">
        <f>((PMT(G170/'Mortgage 2 Variables'!E$43,('Mortgage 2 Info Calcs'!F$9*'Mortgage 2 Variables'!E$43)-C169,-J170,0)))</f>
        <v>644.30140148550561</v>
      </c>
      <c r="I170">
        <f>IF(OR(ISERROR(((IPMT(G170/'Mortgage 2 Variables'!E$43,1,'Mortgage 2 Info Calcs'!F$9*'Mortgage 2 Variables'!E$43,-J170+Q170+'Mortgage 2 Info Calcs'!F$24,IF('Mortgage 2 Info Calcs'!F$5="Interest Only",-J170+Q170+'Mortgage 2 Info Calcs'!F$24,0))))),(((IPMT(G170/'Mortgage 2 Variables'!E$43,1,'Mortgage 2 Info Calcs'!F$9*'Mortgage 2 Variables'!E$43,-J$12,-J$12)))=0)),0,((IPMT(G170/'Mortgage 2 Variables'!E$43,1,'Mortgage 2 Info Calcs'!F$9*'Mortgage 2 Variables'!E$43,-J170+Q170+'Mortgage 2 Info Calcs'!F$24,IF('Mortgage 2 Info Calcs'!F$5="Interest Only",-J170+Q170+'Mortgage 2 Info Calcs'!F$24,0)))))</f>
        <v>326.97346573750622</v>
      </c>
      <c r="J170">
        <f>IF(W169&gt;0,IF(ISTEXT('Mortgage 2 Info Calcs'!K$4),"0",IF(ISTEXT(W169),W169,W169+(IF(ISTEXT(K170),0,K170)))),0)</f>
        <v>65394.693147501246</v>
      </c>
      <c r="K170">
        <f>IF(ISBLANK('Mortgage 2 Monthly Table'!L170),0,'Mortgage 2 Monthly Table'!L170)</f>
        <v>0</v>
      </c>
      <c r="L170">
        <f>IF(ISBLANK('Mortgage 2 Monthly Table'!N170),IF('Mortgage 2 Info Calcs'!F$13="Calculated",IF('Mortgage 2 Info Calcs'!F$22="Keep Same",IF('Mortgage 2 Info Calcs'!F$5="Interest Only",IF(OR(I170&gt;L169,J170=""),I170,IF(J170&lt;L169,IF(J170&lt;L169,J170+I170,IF(L169+M169&gt;J170,L169+I170,L169)),IF(L169+M169&gt;J170,L169+I170,L169))),IF(H170&gt;L169,H170,IF(J170&gt;L169,IF(L169+M169&gt;J170,L169+I170,L169),J170+S170))),IF('Mortgage 2 Info Calcs'!F$5="Interest Only",'Mortgage 2 Monthly calcs'!I170,'Mortgage 2 Monthly calcs'!H170)),'Mortgage 2 Monthly calcs'!L169),'Mortgage 2 Monthly Table'!N170)</f>
        <v>644.30140148550856</v>
      </c>
      <c r="M170">
        <f>IF(ISBLANK('Mortgage 2 Monthly Table'!P170),IF(N169&gt;J170,IF(J170&gt;L169,J170-L169,0),IF(OR(OR(W169&lt;0,ISTEXT(W169)),ISTEXT('Mortgage 2 Info Calcs'!$K$4)),"",'Mortgage 2 Info Calcs'!F$21)),'Mortgage 2 Monthly Table'!P170)</f>
        <v>0</v>
      </c>
      <c r="N170">
        <f t="shared" si="14"/>
        <v>644.30140148550856</v>
      </c>
      <c r="O170">
        <f>IF(OR(OR(W169&lt;0,ISTEXT(W169)),ISTEXT('Mortgage 2 Info Calcs'!$K$4)),"",(O169+M170))</f>
        <v>0</v>
      </c>
      <c r="P170">
        <f>IF(ISBLANK('Mortgage 2 Monthly Table'!T170),IF(ISTEXT(J170),0,IF(OR(W169&lt;Q169,AND(W169&lt;0,NOT(ISTEXT(W169))),ISTEXT('Mortgage 2 Info Calcs'!$K$4)),IF(-W169&gt;P169,-W169,W169-Q169),IF(J170="",0,'Mortgage 2 Info Calcs'!F$26))),'Mortgage 2 Monthly Table'!T170)</f>
        <v>0</v>
      </c>
      <c r="Q170">
        <f>IF(OR(OR(W169&lt;0,ISTEXT(W169)),ISTEXT('Mortgage 2 Info Calcs'!$K$4)),"",IF(O170&lt;0,Q169,(Q169+P170)))</f>
        <v>0</v>
      </c>
      <c r="R170">
        <f>IF(OR(ISERROR(L170-S170),ISTEXT('Mortgage 2 Info Calcs'!$K$4)),"",L170-S170+M170)</f>
        <v>317.32793574800235</v>
      </c>
      <c r="S170">
        <f>IF(OR(IF(ISERROR(ROUND((J170-Q170-'Mortgage 2 Info Calcs'!F$24)*(G170/12),2)),0,(J170-O170-Q170-'Mortgage 2 Info Calcs'!F$24)*(G170/12)),,,ISTEXT('Mortgage 2 Info Calcs'!K$4)),IF(((J170-Q170-'Mortgage 2 Info Calcs'!F$24)*(G170/12))&gt;0,((J170-Q170-'Mortgage 2 Info Calcs'!F$24)*(G170/12)),0),0)</f>
        <v>326.97346573750622</v>
      </c>
      <c r="T170">
        <f>IF(OR(ISERROR(SUM(R$12:R170)),(ISTEXT(T169)),(T169=(SUM(R$12:R170)))),"",SUM(R$12:R170))</f>
        <v>34922.634788246593</v>
      </c>
      <c r="U170">
        <f>SUM(S$12:S170)</f>
        <v>67521.288047949274</v>
      </c>
      <c r="V170">
        <f>IF(OR(J170=Q170,ISTEXT(W169),ISTEXT('Mortgage 2 Info Calcs'!$F$17)),"",IF(('Mortgage 2 Info Calcs'!F$18*12)&gt;C169+1,IF(C169='Mortgage 2 Info Calcs'!F$18*12,0,'Mortgage 2 Info Calcs'!F$19+W170*('Mortgage 2 Info Calcs'!F$17)),'Mortgage 2 Info Calcs'!F$189))</f>
        <v>0</v>
      </c>
      <c r="W170">
        <f>IF(OR(ISERROR(J170-R170-M170),IF(ISERROR((J170-R170-M170)=0),"True",(J170-R170-M170)=0),ISTEXT('Mortgage 2 Info Calcs'!$K$4)),"",IF((J170&gt;(L170+M170)),(FV((G170/'Mortgage 2 Variables'!E$43),1,(L170+M170),-J170+Q170+'Mortgage 2 Info Calcs'!F$24,0))+Q170+'Mortgage 2 Info Calcs'!F$24+IF(I170&gt;0,0,-I170),""))</f>
        <v>65077.365211753255</v>
      </c>
      <c r="X170">
        <f>IF((FV(IF(G170=0,'Mortgage 2 Info Calcs'!F$8,G170)/12,1,PMT(IF(G170=0,'Mortgage 2 Info Calcs'!F$8,G170)/12,('Mortgage 2 Info Calcs'!F$9*12)-C169,-X169,0),-X169,0))&gt;0,(FV(IF(G170=0,'Mortgage 2 Info Calcs'!F$8,G170)/12,1,PMT(IF(G170=0,'Mortgage 2 Info Calcs'!F$8,G170)/12,('Mortgage 2 Info Calcs'!F$9*12)-C169,-X169,0),-X169,0)),0)</f>
        <v>65077.365211753342</v>
      </c>
      <c r="Y170">
        <f>IF(X170&lt;=0,0,(IPMT(IF(G170=0,'Mortgage 2 Info Calcs'!F$8,G170)/12,1,('Mortgage 2 Info Calcs'!F$9*12)-C169,-X169,0)))</f>
        <v>326.97346573750667</v>
      </c>
      <c r="Z170">
        <f>IF(C170&lt;('Mortgage 2 Info Calcs'!F$9*12),SUM(Y$12:Y170),0)</f>
        <v>67521.288047949289</v>
      </c>
      <c r="AA170">
        <v>159</v>
      </c>
      <c r="AB170">
        <f t="shared" si="15"/>
        <v>13.25</v>
      </c>
    </row>
    <row r="171" spans="2:28" ht="11.7" customHeight="1" x14ac:dyDescent="0.25">
      <c r="B171">
        <f t="shared" si="13"/>
        <v>13.333333333333334</v>
      </c>
      <c r="C171">
        <v>160</v>
      </c>
      <c r="D171" t="str">
        <f>IF(J939=1,F163+1,"")</f>
        <v/>
      </c>
      <c r="E171" t="str">
        <f t="shared" si="16"/>
        <v/>
      </c>
      <c r="F171" t="str">
        <f>VLOOKUP('Mortgage 2 Variables'!D$11,'Mortgage 2 Variables'!B$8:C$19,2)</f>
        <v>Feb</v>
      </c>
      <c r="G171">
        <f>IF(ISBLANK('Mortgage 2 Monthly Table'!G171),IF(OR(J171=Q171,ISTEXT(W170),ISTEXT('Mortgage 2 Info Calcs'!$K$4)),0,IF(('Mortgage 2 Info Calcs'!F$7*12)&gt;C170,G170,IF(C170='Mortgage 2 Info Calcs'!F$7*12,'Mortgage 2 Info Calcs'!F$8,G170))),'Mortgage 2 Monthly Table'!G171)</f>
        <v>0.06</v>
      </c>
      <c r="H171">
        <f>((PMT(G171/'Mortgage 2 Variables'!E$43,('Mortgage 2 Info Calcs'!F$9*'Mortgage 2 Variables'!E$43)-C170,-J171,0)))</f>
        <v>644.30140148550561</v>
      </c>
      <c r="I171">
        <f>IF(OR(ISERROR(((IPMT(G171/'Mortgage 2 Variables'!E$43,1,'Mortgage 2 Info Calcs'!F$9*'Mortgage 2 Variables'!E$43,-J171+Q171+'Mortgage 2 Info Calcs'!F$24,IF('Mortgage 2 Info Calcs'!F$5="Interest Only",-J171+Q171+'Mortgage 2 Info Calcs'!F$24,0))))),(((IPMT(G171/'Mortgage 2 Variables'!E$43,1,'Mortgage 2 Info Calcs'!F$9*'Mortgage 2 Variables'!E$43,-J$12,-J$12)))=0)),0,((IPMT(G171/'Mortgage 2 Variables'!E$43,1,'Mortgage 2 Info Calcs'!F$9*'Mortgage 2 Variables'!E$43,-J171+Q171+'Mortgage 2 Info Calcs'!F$24,IF('Mortgage 2 Info Calcs'!F$5="Interest Only",-J171+Q171+'Mortgage 2 Info Calcs'!F$24,0)))))</f>
        <v>325.3868260587663</v>
      </c>
      <c r="J171">
        <f>IF(W170&gt;0,IF(ISTEXT('Mortgage 2 Info Calcs'!K$4),"0",IF(ISTEXT(W170),W170,W170+(IF(ISTEXT(K171),0,K171)))),0)</f>
        <v>65077.365211753255</v>
      </c>
      <c r="K171">
        <f>IF(ISBLANK('Mortgage 2 Monthly Table'!L171),0,'Mortgage 2 Monthly Table'!L171)</f>
        <v>0</v>
      </c>
      <c r="L171">
        <f>IF(ISBLANK('Mortgage 2 Monthly Table'!N171),IF('Mortgage 2 Info Calcs'!F$13="Calculated",IF('Mortgage 2 Info Calcs'!F$22="Keep Same",IF('Mortgage 2 Info Calcs'!F$5="Interest Only",IF(OR(I171&gt;L170,J171=""),I171,IF(J171&lt;L170,IF(J171&lt;L170,J171+I171,IF(L170+M170&gt;J171,L170+I171,L170)),IF(L170+M170&gt;J171,L170+I171,L170))),IF(H171&gt;L170,H171,IF(J171&gt;L170,IF(L170+M170&gt;J171,L170+I171,L170),J171+S171))),IF('Mortgage 2 Info Calcs'!F$5="Interest Only",'Mortgage 2 Monthly calcs'!I171,'Mortgage 2 Monthly calcs'!H171)),'Mortgage 2 Monthly calcs'!L170),'Mortgage 2 Monthly Table'!N171)</f>
        <v>644.30140148550856</v>
      </c>
      <c r="M171">
        <f>IF(ISBLANK('Mortgage 2 Monthly Table'!P171),IF(N170&gt;J171,IF(J171&gt;L170,J171-L170,0),IF(OR(OR(W170&lt;0,ISTEXT(W170)),ISTEXT('Mortgage 2 Info Calcs'!$K$4)),"",'Mortgage 2 Info Calcs'!F$21)),'Mortgage 2 Monthly Table'!P171)</f>
        <v>0</v>
      </c>
      <c r="N171">
        <f t="shared" si="14"/>
        <v>644.30140148550856</v>
      </c>
      <c r="O171">
        <f>IF(OR(OR(W170&lt;0,ISTEXT(W170)),ISTEXT('Mortgage 2 Info Calcs'!$K$4)),"",(O170+M171))</f>
        <v>0</v>
      </c>
      <c r="P171">
        <f>IF(ISBLANK('Mortgage 2 Monthly Table'!T171),IF(ISTEXT(J171),0,IF(OR(W170&lt;Q170,AND(W170&lt;0,NOT(ISTEXT(W170))),ISTEXT('Mortgage 2 Info Calcs'!$K$4)),IF(-W170&gt;P170,-W170,W170-Q170),IF(J171="",0,'Mortgage 2 Info Calcs'!F$26))),'Mortgage 2 Monthly Table'!T171)</f>
        <v>0</v>
      </c>
      <c r="Q171">
        <f>IF(OR(OR(W170&lt;0,ISTEXT(W170)),ISTEXT('Mortgage 2 Info Calcs'!$K$4)),"",IF(O171&lt;0,Q170,(Q170+P171)))</f>
        <v>0</v>
      </c>
      <c r="R171">
        <f>IF(OR(ISERROR(L171-S171),ISTEXT('Mortgage 2 Info Calcs'!$K$4)),"",L171-S171+M171)</f>
        <v>318.91457542674226</v>
      </c>
      <c r="S171">
        <f>IF(OR(IF(ISERROR(ROUND((J171-Q171-'Mortgage 2 Info Calcs'!F$24)*(G171/12),2)),0,(J171-O171-Q171-'Mortgage 2 Info Calcs'!F$24)*(G171/12)),,,ISTEXT('Mortgage 2 Info Calcs'!K$4)),IF(((J171-Q171-'Mortgage 2 Info Calcs'!F$24)*(G171/12))&gt;0,((J171-Q171-'Mortgage 2 Info Calcs'!F$24)*(G171/12)),0),0)</f>
        <v>325.3868260587663</v>
      </c>
      <c r="T171">
        <f>IF(OR(ISERROR(SUM(R$12:R171)),(ISTEXT(T170)),(T170=(SUM(R$12:R171)))),"",SUM(R$12:R171))</f>
        <v>35241.549363673337</v>
      </c>
      <c r="U171">
        <f>SUM(S$12:S171)</f>
        <v>67846.674874008037</v>
      </c>
      <c r="V171">
        <f>IF(OR(J171=Q171,ISTEXT(W170),ISTEXT('Mortgage 2 Info Calcs'!$F$17)),"",IF(('Mortgage 2 Info Calcs'!F$18*12)&gt;C170+1,IF(C170='Mortgage 2 Info Calcs'!F$18*12,0,'Mortgage 2 Info Calcs'!F$19+W171*('Mortgage 2 Info Calcs'!F$17)),'Mortgage 2 Info Calcs'!F$189))</f>
        <v>0</v>
      </c>
      <c r="W171">
        <f>IF(OR(ISERROR(J171-R171-M171),IF(ISERROR((J171-R171-M171)=0),"True",(J171-R171-M171)=0),ISTEXT('Mortgage 2 Info Calcs'!$K$4)),"",IF((J171&gt;(L171+M171)),(FV((G171/'Mortgage 2 Variables'!E$43),1,(L171+M171),-J171+Q171+'Mortgage 2 Info Calcs'!F$24,0))+Q171+'Mortgage 2 Info Calcs'!F$24+IF(I171&gt;0,0,-I171),""))</f>
        <v>64758.450636326525</v>
      </c>
      <c r="X171">
        <f>IF((FV(IF(G171=0,'Mortgage 2 Info Calcs'!F$8,G171)/12,1,PMT(IF(G171=0,'Mortgage 2 Info Calcs'!F$8,G171)/12,('Mortgage 2 Info Calcs'!F$9*12)-C170,-X170,0),-X170,0))&gt;0,(FV(IF(G171=0,'Mortgage 2 Info Calcs'!F$8,G171)/12,1,PMT(IF(G171=0,'Mortgage 2 Info Calcs'!F$8,G171)/12,('Mortgage 2 Info Calcs'!F$9*12)-C170,-X170,0),-X170,0)),0)</f>
        <v>64758.450636326612</v>
      </c>
      <c r="Y171">
        <f>IF(X171&lt;=0,0,(IPMT(IF(G171=0,'Mortgage 2 Info Calcs'!F$8,G171)/12,1,('Mortgage 2 Info Calcs'!F$9*12)-C170,-X170,0)))</f>
        <v>325.3868260587667</v>
      </c>
      <c r="Z171">
        <f>IF(C171&lt;('Mortgage 2 Info Calcs'!F$9*12),SUM(Y$12:Y171),0)</f>
        <v>67846.674874008051</v>
      </c>
      <c r="AA171">
        <v>160</v>
      </c>
      <c r="AB171">
        <f t="shared" si="15"/>
        <v>13.333333333333334</v>
      </c>
    </row>
    <row r="172" spans="2:28" ht="11.7" customHeight="1" x14ac:dyDescent="0.25">
      <c r="B172">
        <f t="shared" si="13"/>
        <v>13.416666666666666</v>
      </c>
      <c r="C172">
        <v>161</v>
      </c>
      <c r="D172" t="str">
        <f>IF(J940=1,F163+1,"")</f>
        <v/>
      </c>
      <c r="E172" t="str">
        <f t="shared" si="16"/>
        <v/>
      </c>
      <c r="F172" t="str">
        <f>VLOOKUP('Mortgage 2 Variables'!D$12,'Mortgage 2 Variables'!B$8:C$19,2)</f>
        <v>Mar</v>
      </c>
      <c r="G172">
        <f>IF(ISBLANK('Mortgage 2 Monthly Table'!G172),IF(OR(J172=Q172,ISTEXT(W171),ISTEXT('Mortgage 2 Info Calcs'!$K$4)),0,IF(('Mortgage 2 Info Calcs'!F$7*12)&gt;C171,G171,IF(C171='Mortgage 2 Info Calcs'!F$7*12,'Mortgage 2 Info Calcs'!F$8,G171))),'Mortgage 2 Monthly Table'!G172)</f>
        <v>0.06</v>
      </c>
      <c r="H172">
        <f>((PMT(G172/'Mortgage 2 Variables'!E$43,('Mortgage 2 Info Calcs'!F$9*'Mortgage 2 Variables'!E$43)-C171,-J172,0)))</f>
        <v>644.30140148550583</v>
      </c>
      <c r="I172">
        <f>IF(OR(ISERROR(((IPMT(G172/'Mortgage 2 Variables'!E$43,1,'Mortgage 2 Info Calcs'!F$9*'Mortgage 2 Variables'!E$43,-J172+Q172+'Mortgage 2 Info Calcs'!F$24,IF('Mortgage 2 Info Calcs'!F$5="Interest Only",-J172+Q172+'Mortgage 2 Info Calcs'!F$24,0))))),(((IPMT(G172/'Mortgage 2 Variables'!E$43,1,'Mortgage 2 Info Calcs'!F$9*'Mortgage 2 Variables'!E$43,-J$12,-J$12)))=0)),0,((IPMT(G172/'Mortgage 2 Variables'!E$43,1,'Mortgage 2 Info Calcs'!F$9*'Mortgage 2 Variables'!E$43,-J172+Q172+'Mortgage 2 Info Calcs'!F$24,IF('Mortgage 2 Info Calcs'!F$5="Interest Only",-J172+Q172+'Mortgage 2 Info Calcs'!F$24,0)))))</f>
        <v>323.79225318163265</v>
      </c>
      <c r="J172">
        <f>IF(W171&gt;0,IF(ISTEXT('Mortgage 2 Info Calcs'!K$4),"0",IF(ISTEXT(W171),W171,W171+(IF(ISTEXT(K172),0,K172)))),0)</f>
        <v>64758.450636326525</v>
      </c>
      <c r="K172">
        <f>IF(ISBLANK('Mortgage 2 Monthly Table'!L172),0,'Mortgage 2 Monthly Table'!L172)</f>
        <v>0</v>
      </c>
      <c r="L172">
        <f>IF(ISBLANK('Mortgage 2 Monthly Table'!N172),IF('Mortgage 2 Info Calcs'!F$13="Calculated",IF('Mortgage 2 Info Calcs'!F$22="Keep Same",IF('Mortgage 2 Info Calcs'!F$5="Interest Only",IF(OR(I172&gt;L171,J172=""),I172,IF(J172&lt;L171,IF(J172&lt;L171,J172+I172,IF(L171+M171&gt;J172,L171+I172,L171)),IF(L171+M171&gt;J172,L171+I172,L171))),IF(H172&gt;L171,H172,IF(J172&gt;L171,IF(L171+M171&gt;J172,L171+I172,L171),J172+S172))),IF('Mortgage 2 Info Calcs'!F$5="Interest Only",'Mortgage 2 Monthly calcs'!I172,'Mortgage 2 Monthly calcs'!H172)),'Mortgage 2 Monthly calcs'!L171),'Mortgage 2 Monthly Table'!N172)</f>
        <v>644.30140148550856</v>
      </c>
      <c r="M172">
        <f>IF(ISBLANK('Mortgage 2 Monthly Table'!P172),IF(N171&gt;J172,IF(J172&gt;L171,J172-L171,0),IF(OR(OR(W171&lt;0,ISTEXT(W171)),ISTEXT('Mortgage 2 Info Calcs'!$K$4)),"",'Mortgage 2 Info Calcs'!F$21)),'Mortgage 2 Monthly Table'!P172)</f>
        <v>0</v>
      </c>
      <c r="N172">
        <f t="shared" si="14"/>
        <v>644.30140148550856</v>
      </c>
      <c r="O172">
        <f>IF(OR(OR(W171&lt;0,ISTEXT(W171)),ISTEXT('Mortgage 2 Info Calcs'!$K$4)),"",(O171+M172))</f>
        <v>0</v>
      </c>
      <c r="P172">
        <f>IF(ISBLANK('Mortgage 2 Monthly Table'!T172),IF(ISTEXT(J172),0,IF(OR(W171&lt;Q171,AND(W171&lt;0,NOT(ISTEXT(W171))),ISTEXT('Mortgage 2 Info Calcs'!$K$4)),IF(-W171&gt;P171,-W171,W171-Q171),IF(J172="",0,'Mortgage 2 Info Calcs'!F$26))),'Mortgage 2 Monthly Table'!T172)</f>
        <v>0</v>
      </c>
      <c r="Q172">
        <f>IF(OR(OR(W171&lt;0,ISTEXT(W171)),ISTEXT('Mortgage 2 Info Calcs'!$K$4)),"",IF(O172&lt;0,Q171,(Q171+P172)))</f>
        <v>0</v>
      </c>
      <c r="R172">
        <f>IF(OR(ISERROR(L172-S172),ISTEXT('Mortgage 2 Info Calcs'!$K$4)),"",L172-S172+M172)</f>
        <v>320.50914830387592</v>
      </c>
      <c r="S172">
        <f>IF(OR(IF(ISERROR(ROUND((J172-Q172-'Mortgage 2 Info Calcs'!F$24)*(G172/12),2)),0,(J172-O172-Q172-'Mortgage 2 Info Calcs'!F$24)*(G172/12)),,,ISTEXT('Mortgage 2 Info Calcs'!K$4)),IF(((J172-Q172-'Mortgage 2 Info Calcs'!F$24)*(G172/12))&gt;0,((J172-Q172-'Mortgage 2 Info Calcs'!F$24)*(G172/12)),0),0)</f>
        <v>323.79225318163265</v>
      </c>
      <c r="T172">
        <f>IF(OR(ISERROR(SUM(R$12:R172)),(ISTEXT(T171)),(T171=(SUM(R$12:R172)))),"",SUM(R$12:R172))</f>
        <v>35562.058511977215</v>
      </c>
      <c r="U172">
        <f>SUM(S$12:S172)</f>
        <v>68170.467127189666</v>
      </c>
      <c r="V172">
        <f>IF(OR(J172=Q172,ISTEXT(W171),ISTEXT('Mortgage 2 Info Calcs'!$F$17)),"",IF(('Mortgage 2 Info Calcs'!F$18*12)&gt;C171+1,IF(C171='Mortgage 2 Info Calcs'!F$18*12,0,'Mortgage 2 Info Calcs'!F$19+W172*('Mortgage 2 Info Calcs'!F$17)),'Mortgage 2 Info Calcs'!F$189))</f>
        <v>0</v>
      </c>
      <c r="W172">
        <f>IF(OR(ISERROR(J172-R172-M172),IF(ISERROR((J172-R172-M172)=0),"True",(J172-R172-M172)=0),ISTEXT('Mortgage 2 Info Calcs'!$K$4)),"",IF((J172&gt;(L172+M172)),(FV((G172/'Mortgage 2 Variables'!E$43),1,(L172+M172),-J172+Q172+'Mortgage 2 Info Calcs'!F$24,0))+Q172+'Mortgage 2 Info Calcs'!F$24+IF(I172&gt;0,0,-I172),""))</f>
        <v>64437.941488022661</v>
      </c>
      <c r="X172">
        <f>IF((FV(IF(G172=0,'Mortgage 2 Info Calcs'!F$8,G172)/12,1,PMT(IF(G172=0,'Mortgage 2 Info Calcs'!F$8,G172)/12,('Mortgage 2 Info Calcs'!F$9*12)-C171,-X171,0),-X171,0))&gt;0,(FV(IF(G172=0,'Mortgage 2 Info Calcs'!F$8,G172)/12,1,PMT(IF(G172=0,'Mortgage 2 Info Calcs'!F$8,G172)/12,('Mortgage 2 Info Calcs'!F$9*12)-C171,-X171,0),-X171,0)),0)</f>
        <v>64437.941488022749</v>
      </c>
      <c r="Y172">
        <f>IF(X172&lt;=0,0,(IPMT(IF(G172=0,'Mortgage 2 Info Calcs'!F$8,G172)/12,1,('Mortgage 2 Info Calcs'!F$9*12)-C171,-X171,0)))</f>
        <v>323.79225318163304</v>
      </c>
      <c r="Z172">
        <f>IF(C172&lt;('Mortgage 2 Info Calcs'!F$9*12),SUM(Y$12:Y172),0)</f>
        <v>68170.46712718968</v>
      </c>
      <c r="AA172">
        <v>161</v>
      </c>
      <c r="AB172">
        <f t="shared" si="15"/>
        <v>13.416666666666666</v>
      </c>
    </row>
    <row r="173" spans="2:28" ht="11.7" customHeight="1" x14ac:dyDescent="0.25">
      <c r="B173">
        <f t="shared" si="13"/>
        <v>13.5</v>
      </c>
      <c r="C173">
        <v>162</v>
      </c>
      <c r="D173" t="str">
        <f>IF(J941=1,F163+1,"")</f>
        <v/>
      </c>
      <c r="E173" t="str">
        <f t="shared" si="16"/>
        <v/>
      </c>
      <c r="F173" t="str">
        <f>VLOOKUP('Mortgage 2 Variables'!D$13,'Mortgage 2 Variables'!B$8:C$19,2)</f>
        <v>Apr</v>
      </c>
      <c r="G173">
        <f>IF(ISBLANK('Mortgage 2 Monthly Table'!G173),IF(OR(J173=Q173,ISTEXT(W172),ISTEXT('Mortgage 2 Info Calcs'!$K$4)),0,IF(('Mortgage 2 Info Calcs'!F$7*12)&gt;C172,G172,IF(C172='Mortgage 2 Info Calcs'!F$7*12,'Mortgage 2 Info Calcs'!F$8,G172))),'Mortgage 2 Monthly Table'!G173)</f>
        <v>0.06</v>
      </c>
      <c r="H173">
        <f>((PMT(G173/'Mortgage 2 Variables'!E$43,('Mortgage 2 Info Calcs'!F$9*'Mortgage 2 Variables'!E$43)-C172,-J173,0)))</f>
        <v>644.30140148550583</v>
      </c>
      <c r="I173">
        <f>IF(OR(ISERROR(((IPMT(G173/'Mortgage 2 Variables'!E$43,1,'Mortgage 2 Info Calcs'!F$9*'Mortgage 2 Variables'!E$43,-J173+Q173+'Mortgage 2 Info Calcs'!F$24,IF('Mortgage 2 Info Calcs'!F$5="Interest Only",-J173+Q173+'Mortgage 2 Info Calcs'!F$24,0))))),(((IPMT(G173/'Mortgage 2 Variables'!E$43,1,'Mortgage 2 Info Calcs'!F$9*'Mortgage 2 Variables'!E$43,-J$12,-J$12)))=0)),0,((IPMT(G173/'Mortgage 2 Variables'!E$43,1,'Mortgage 2 Info Calcs'!F$9*'Mortgage 2 Variables'!E$43,-J173+Q173+'Mortgage 2 Info Calcs'!F$24,IF('Mortgage 2 Info Calcs'!F$5="Interest Only",-J173+Q173+'Mortgage 2 Info Calcs'!F$24,0)))))</f>
        <v>322.1897074401133</v>
      </c>
      <c r="J173">
        <f>IF(W172&gt;0,IF(ISTEXT('Mortgage 2 Info Calcs'!K$4),"0",IF(ISTEXT(W172),W172,W172+(IF(ISTEXT(K173),0,K173)))),0)</f>
        <v>64437.941488022661</v>
      </c>
      <c r="K173">
        <f>IF(ISBLANK('Mortgage 2 Monthly Table'!L173),0,'Mortgage 2 Monthly Table'!L173)</f>
        <v>0</v>
      </c>
      <c r="L173">
        <f>IF(ISBLANK('Mortgage 2 Monthly Table'!N173),IF('Mortgage 2 Info Calcs'!F$13="Calculated",IF('Mortgage 2 Info Calcs'!F$22="Keep Same",IF('Mortgage 2 Info Calcs'!F$5="Interest Only",IF(OR(I173&gt;L172,J173=""),I173,IF(J173&lt;L172,IF(J173&lt;L172,J173+I173,IF(L172+M172&gt;J173,L172+I173,L172)),IF(L172+M172&gt;J173,L172+I173,L172))),IF(H173&gt;L172,H173,IF(J173&gt;L172,IF(L172+M172&gt;J173,L172+I173,L172),J173+S173))),IF('Mortgage 2 Info Calcs'!F$5="Interest Only",'Mortgage 2 Monthly calcs'!I173,'Mortgage 2 Monthly calcs'!H173)),'Mortgage 2 Monthly calcs'!L172),'Mortgage 2 Monthly Table'!N173)</f>
        <v>644.30140148550856</v>
      </c>
      <c r="M173">
        <f>IF(ISBLANK('Mortgage 2 Monthly Table'!P173),IF(N172&gt;J173,IF(J173&gt;L172,J173-L172,0),IF(OR(OR(W172&lt;0,ISTEXT(W172)),ISTEXT('Mortgage 2 Info Calcs'!$K$4)),"",'Mortgage 2 Info Calcs'!F$21)),'Mortgage 2 Monthly Table'!P173)</f>
        <v>0</v>
      </c>
      <c r="N173">
        <f t="shared" si="14"/>
        <v>644.30140148550856</v>
      </c>
      <c r="O173">
        <f>IF(OR(OR(W172&lt;0,ISTEXT(W172)),ISTEXT('Mortgage 2 Info Calcs'!$K$4)),"",(O172+M173))</f>
        <v>0</v>
      </c>
      <c r="P173">
        <f>IF(ISBLANK('Mortgage 2 Monthly Table'!T173),IF(ISTEXT(J173),0,IF(OR(W172&lt;Q172,AND(W172&lt;0,NOT(ISTEXT(W172))),ISTEXT('Mortgage 2 Info Calcs'!$K$4)),IF(-W172&gt;P172,-W172,W172-Q172),IF(J173="",0,'Mortgage 2 Info Calcs'!F$26))),'Mortgage 2 Monthly Table'!T173)</f>
        <v>0</v>
      </c>
      <c r="Q173">
        <f>IF(OR(OR(W172&lt;0,ISTEXT(W172)),ISTEXT('Mortgage 2 Info Calcs'!$K$4)),"",IF(O173&lt;0,Q172,(Q172+P173)))</f>
        <v>0</v>
      </c>
      <c r="R173">
        <f>IF(OR(ISERROR(L173-S173),ISTEXT('Mortgage 2 Info Calcs'!$K$4)),"",L173-S173+M173)</f>
        <v>322.11169404539527</v>
      </c>
      <c r="S173">
        <f>IF(OR(IF(ISERROR(ROUND((J173-Q173-'Mortgage 2 Info Calcs'!F$24)*(G173/12),2)),0,(J173-O173-Q173-'Mortgage 2 Info Calcs'!F$24)*(G173/12)),,,ISTEXT('Mortgage 2 Info Calcs'!K$4)),IF(((J173-Q173-'Mortgage 2 Info Calcs'!F$24)*(G173/12))&gt;0,((J173-Q173-'Mortgage 2 Info Calcs'!F$24)*(G173/12)),0),0)</f>
        <v>322.1897074401133</v>
      </c>
      <c r="T173">
        <f>IF(OR(ISERROR(SUM(R$12:R173)),(ISTEXT(T172)),(T172=(SUM(R$12:R173)))),"",SUM(R$12:R173))</f>
        <v>35884.170206022609</v>
      </c>
      <c r="U173">
        <f>SUM(S$12:S173)</f>
        <v>68492.656834629786</v>
      </c>
      <c r="V173">
        <f>IF(OR(J173=Q173,ISTEXT(W172),ISTEXT('Mortgage 2 Info Calcs'!$F$17)),"",IF(('Mortgage 2 Info Calcs'!F$18*12)&gt;C172+1,IF(C172='Mortgage 2 Info Calcs'!F$18*12,0,'Mortgage 2 Info Calcs'!F$19+W173*('Mortgage 2 Info Calcs'!F$17)),'Mortgage 2 Info Calcs'!F$189))</f>
        <v>0</v>
      </c>
      <c r="W173">
        <f>IF(OR(ISERROR(J173-R173-M173),IF(ISERROR((J173-R173-M173)=0),"True",(J173-R173-M173)=0),ISTEXT('Mortgage 2 Info Calcs'!$K$4)),"",IF((J173&gt;(L173+M173)),(FV((G173/'Mortgage 2 Variables'!E$43),1,(L173+M173),-J173+Q173+'Mortgage 2 Info Calcs'!F$24,0))+Q173+'Mortgage 2 Info Calcs'!F$24+IF(I173&gt;0,0,-I173),""))</f>
        <v>64115.829793977275</v>
      </c>
      <c r="X173">
        <f>IF((FV(IF(G173=0,'Mortgage 2 Info Calcs'!F$8,G173)/12,1,PMT(IF(G173=0,'Mortgage 2 Info Calcs'!F$8,G173)/12,('Mortgage 2 Info Calcs'!F$9*12)-C172,-X172,0),-X172,0))&gt;0,(FV(IF(G173=0,'Mortgage 2 Info Calcs'!F$8,G173)/12,1,PMT(IF(G173=0,'Mortgage 2 Info Calcs'!F$8,G173)/12,('Mortgage 2 Info Calcs'!F$9*12)-C172,-X172,0),-X172,0)),0)</f>
        <v>64115.829793977362</v>
      </c>
      <c r="Y173">
        <f>IF(X173&lt;=0,0,(IPMT(IF(G173=0,'Mortgage 2 Info Calcs'!F$8,G173)/12,1,('Mortgage 2 Info Calcs'!F$9*12)-C172,-X172,0)))</f>
        <v>322.18970744011375</v>
      </c>
      <c r="Z173">
        <f>IF(C173&lt;('Mortgage 2 Info Calcs'!F$9*12),SUM(Y$12:Y173),0)</f>
        <v>68492.656834629801</v>
      </c>
      <c r="AA173">
        <v>162</v>
      </c>
      <c r="AB173">
        <f t="shared" si="15"/>
        <v>13.5</v>
      </c>
    </row>
    <row r="174" spans="2:28" ht="11.7" customHeight="1" x14ac:dyDescent="0.25">
      <c r="B174">
        <f t="shared" si="13"/>
        <v>13.583333333333334</v>
      </c>
      <c r="C174">
        <v>163</v>
      </c>
      <c r="D174" t="str">
        <f>IF(J942=1,F163+1,"")</f>
        <v/>
      </c>
      <c r="E174" t="str">
        <f t="shared" si="16"/>
        <v/>
      </c>
      <c r="F174" t="str">
        <f>VLOOKUP('Mortgage 2 Variables'!D$14,'Mortgage 2 Variables'!B$8:C$19,2)</f>
        <v>May</v>
      </c>
      <c r="G174">
        <f>IF(ISBLANK('Mortgage 2 Monthly Table'!G174),IF(OR(J174=Q174,ISTEXT(W173),ISTEXT('Mortgage 2 Info Calcs'!$K$4)),0,IF(('Mortgage 2 Info Calcs'!F$7*12)&gt;C173,G173,IF(C173='Mortgage 2 Info Calcs'!F$7*12,'Mortgage 2 Info Calcs'!F$8,G173))),'Mortgage 2 Monthly Table'!G174)</f>
        <v>0.06</v>
      </c>
      <c r="H174">
        <f>((PMT(G174/'Mortgage 2 Variables'!E$43,('Mortgage 2 Info Calcs'!F$9*'Mortgage 2 Variables'!E$43)-C173,-J174,0)))</f>
        <v>644.30140148550606</v>
      </c>
      <c r="I174">
        <f>IF(OR(ISERROR(((IPMT(G174/'Mortgage 2 Variables'!E$43,1,'Mortgage 2 Info Calcs'!F$9*'Mortgage 2 Variables'!E$43,-J174+Q174+'Mortgage 2 Info Calcs'!F$24,IF('Mortgage 2 Info Calcs'!F$5="Interest Only",-J174+Q174+'Mortgage 2 Info Calcs'!F$24,0))))),(((IPMT(G174/'Mortgage 2 Variables'!E$43,1,'Mortgage 2 Info Calcs'!F$9*'Mortgage 2 Variables'!E$43,-J$12,-J$12)))=0)),0,((IPMT(G174/'Mortgage 2 Variables'!E$43,1,'Mortgage 2 Info Calcs'!F$9*'Mortgage 2 Variables'!E$43,-J174+Q174+'Mortgage 2 Info Calcs'!F$24,IF('Mortgage 2 Info Calcs'!F$5="Interest Only",-J174+Q174+'Mortgage 2 Info Calcs'!F$24,0)))))</f>
        <v>320.57914896988632</v>
      </c>
      <c r="J174">
        <f>IF(W173&gt;0,IF(ISTEXT('Mortgage 2 Info Calcs'!K$4),"0",IF(ISTEXT(W173),W173,W173+(IF(ISTEXT(K174),0,K174)))),0)</f>
        <v>64115.829793977275</v>
      </c>
      <c r="K174">
        <f>IF(ISBLANK('Mortgage 2 Monthly Table'!L174),0,'Mortgage 2 Monthly Table'!L174)</f>
        <v>0</v>
      </c>
      <c r="L174">
        <f>IF(ISBLANK('Mortgage 2 Monthly Table'!N174),IF('Mortgage 2 Info Calcs'!F$13="Calculated",IF('Mortgage 2 Info Calcs'!F$22="Keep Same",IF('Mortgage 2 Info Calcs'!F$5="Interest Only",IF(OR(I174&gt;L173,J174=""),I174,IF(J174&lt;L173,IF(J174&lt;L173,J174+I174,IF(L173+M173&gt;J174,L173+I174,L173)),IF(L173+M173&gt;J174,L173+I174,L173))),IF(H174&gt;L173,H174,IF(J174&gt;L173,IF(L173+M173&gt;J174,L173+I174,L173),J174+S174))),IF('Mortgage 2 Info Calcs'!F$5="Interest Only",'Mortgage 2 Monthly calcs'!I174,'Mortgage 2 Monthly calcs'!H174)),'Mortgage 2 Monthly calcs'!L173),'Mortgage 2 Monthly Table'!N174)</f>
        <v>644.30140148550856</v>
      </c>
      <c r="M174">
        <f>IF(ISBLANK('Mortgage 2 Monthly Table'!P174),IF(N173&gt;J174,IF(J174&gt;L173,J174-L173,0),IF(OR(OR(W173&lt;0,ISTEXT(W173)),ISTEXT('Mortgage 2 Info Calcs'!$K$4)),"",'Mortgage 2 Info Calcs'!F$21)),'Mortgage 2 Monthly Table'!P174)</f>
        <v>0</v>
      </c>
      <c r="N174">
        <f t="shared" si="14"/>
        <v>644.30140148550856</v>
      </c>
      <c r="O174">
        <f>IF(OR(OR(W173&lt;0,ISTEXT(W173)),ISTEXT('Mortgage 2 Info Calcs'!$K$4)),"",(O173+M174))</f>
        <v>0</v>
      </c>
      <c r="P174">
        <f>IF(ISBLANK('Mortgage 2 Monthly Table'!T174),IF(ISTEXT(J174),0,IF(OR(W173&lt;Q173,AND(W173&lt;0,NOT(ISTEXT(W173))),ISTEXT('Mortgage 2 Info Calcs'!$K$4)),IF(-W173&gt;P173,-W173,W173-Q173),IF(J174="",0,'Mortgage 2 Info Calcs'!F$26))),'Mortgage 2 Monthly Table'!T174)</f>
        <v>0</v>
      </c>
      <c r="Q174">
        <f>IF(OR(OR(W173&lt;0,ISTEXT(W173)),ISTEXT('Mortgage 2 Info Calcs'!$K$4)),"",IF(O174&lt;0,Q173,(Q173+P174)))</f>
        <v>0</v>
      </c>
      <c r="R174">
        <f>IF(OR(ISERROR(L174-S174),ISTEXT('Mortgage 2 Info Calcs'!$K$4)),"",L174-S174+M174)</f>
        <v>323.72225251562219</v>
      </c>
      <c r="S174">
        <f>IF(OR(IF(ISERROR(ROUND((J174-Q174-'Mortgage 2 Info Calcs'!F$24)*(G174/12),2)),0,(J174-O174-Q174-'Mortgage 2 Info Calcs'!F$24)*(G174/12)),,,ISTEXT('Mortgage 2 Info Calcs'!K$4)),IF(((J174-Q174-'Mortgage 2 Info Calcs'!F$24)*(G174/12))&gt;0,((J174-Q174-'Mortgage 2 Info Calcs'!F$24)*(G174/12)),0),0)</f>
        <v>320.57914896988638</v>
      </c>
      <c r="T174">
        <f>IF(OR(ISERROR(SUM(R$12:R174)),(ISTEXT(T173)),(T173=(SUM(R$12:R174)))),"",SUM(R$12:R174))</f>
        <v>36207.892458538234</v>
      </c>
      <c r="U174">
        <f>SUM(S$12:S174)</f>
        <v>68813.235983599676</v>
      </c>
      <c r="V174">
        <f>IF(OR(J174=Q174,ISTEXT(W173),ISTEXT('Mortgage 2 Info Calcs'!$F$17)),"",IF(('Mortgage 2 Info Calcs'!F$18*12)&gt;C173+1,IF(C173='Mortgage 2 Info Calcs'!F$18*12,0,'Mortgage 2 Info Calcs'!F$19+W174*('Mortgage 2 Info Calcs'!F$17)),'Mortgage 2 Info Calcs'!F$189))</f>
        <v>0</v>
      </c>
      <c r="W174">
        <f>IF(OR(ISERROR(J174-R174-M174),IF(ISERROR((J174-R174-M174)=0),"True",(J174-R174-M174)=0),ISTEXT('Mortgage 2 Info Calcs'!$K$4)),"",IF((J174&gt;(L174+M174)),(FV((G174/'Mortgage 2 Variables'!E$43),1,(L174+M174),-J174+Q174+'Mortgage 2 Info Calcs'!F$24,0))+Q174+'Mortgage 2 Info Calcs'!F$24+IF(I174&gt;0,0,-I174),""))</f>
        <v>63792.107541461664</v>
      </c>
      <c r="X174">
        <f>IF((FV(IF(G174=0,'Mortgage 2 Info Calcs'!F$8,G174)/12,1,PMT(IF(G174=0,'Mortgage 2 Info Calcs'!F$8,G174)/12,('Mortgage 2 Info Calcs'!F$9*12)-C173,-X173,0),-X173,0))&gt;0,(FV(IF(G174=0,'Mortgage 2 Info Calcs'!F$8,G174)/12,1,PMT(IF(G174=0,'Mortgage 2 Info Calcs'!F$8,G174)/12,('Mortgage 2 Info Calcs'!F$9*12)-C173,-X173,0),-X173,0)),0)</f>
        <v>63792.107541461752</v>
      </c>
      <c r="Y174">
        <f>IF(X174&lt;=0,0,(IPMT(IF(G174=0,'Mortgage 2 Info Calcs'!F$8,G174)/12,1,('Mortgage 2 Info Calcs'!F$9*12)-C173,-X173,0)))</f>
        <v>320.57914896988683</v>
      </c>
      <c r="Z174">
        <f>IF(C174&lt;('Mortgage 2 Info Calcs'!F$9*12),SUM(Y$12:Y174),0)</f>
        <v>68813.23598359969</v>
      </c>
      <c r="AA174">
        <v>163</v>
      </c>
      <c r="AB174">
        <f t="shared" si="15"/>
        <v>13.583333333333334</v>
      </c>
    </row>
    <row r="175" spans="2:28" ht="11.7" customHeight="1" x14ac:dyDescent="0.25">
      <c r="B175">
        <f t="shared" si="13"/>
        <v>13.666666666666666</v>
      </c>
      <c r="C175">
        <v>164</v>
      </c>
      <c r="D175" t="str">
        <f>IF(J943=1,F163+1,"")</f>
        <v/>
      </c>
      <c r="E175" t="str">
        <f t="shared" si="16"/>
        <v/>
      </c>
      <c r="F175" t="str">
        <f>VLOOKUP('Mortgage 2 Variables'!D$15,'Mortgage 2 Variables'!B$8:C$19,2)</f>
        <v>Jun</v>
      </c>
      <c r="G175">
        <f>IF(ISBLANK('Mortgage 2 Monthly Table'!G175),IF(OR(J175=Q175,ISTEXT(W174),ISTEXT('Mortgage 2 Info Calcs'!$K$4)),0,IF(('Mortgage 2 Info Calcs'!F$7*12)&gt;C174,G174,IF(C174='Mortgage 2 Info Calcs'!F$7*12,'Mortgage 2 Info Calcs'!F$8,G174))),'Mortgage 2 Monthly Table'!G175)</f>
        <v>0.06</v>
      </c>
      <c r="H175">
        <f>((PMT(G175/'Mortgage 2 Variables'!E$43,('Mortgage 2 Info Calcs'!F$9*'Mortgage 2 Variables'!E$43)-C174,-J175,0)))</f>
        <v>644.30140148550618</v>
      </c>
      <c r="I175">
        <f>IF(OR(ISERROR(((IPMT(G175/'Mortgage 2 Variables'!E$43,1,'Mortgage 2 Info Calcs'!F$9*'Mortgage 2 Variables'!E$43,-J175+Q175+'Mortgage 2 Info Calcs'!F$24,IF('Mortgage 2 Info Calcs'!F$5="Interest Only",-J175+Q175+'Mortgage 2 Info Calcs'!F$24,0))))),(((IPMT(G175/'Mortgage 2 Variables'!E$43,1,'Mortgage 2 Info Calcs'!F$9*'Mortgage 2 Variables'!E$43,-J$12,-J$12)))=0)),0,((IPMT(G175/'Mortgage 2 Variables'!E$43,1,'Mortgage 2 Info Calcs'!F$9*'Mortgage 2 Variables'!E$43,-J175+Q175+'Mortgage 2 Info Calcs'!F$24,IF('Mortgage 2 Info Calcs'!F$5="Interest Only",-J175+Q175+'Mortgage 2 Info Calcs'!F$24,0)))))</f>
        <v>318.96053770730839</v>
      </c>
      <c r="J175">
        <f>IF(W174&gt;0,IF(ISTEXT('Mortgage 2 Info Calcs'!K$4),"0",IF(ISTEXT(W174),W174,W174+(IF(ISTEXT(K175),0,K175)))),0)</f>
        <v>63792.107541461664</v>
      </c>
      <c r="K175">
        <f>IF(ISBLANK('Mortgage 2 Monthly Table'!L175),0,'Mortgage 2 Monthly Table'!L175)</f>
        <v>0</v>
      </c>
      <c r="L175">
        <f>IF(ISBLANK('Mortgage 2 Monthly Table'!N175),IF('Mortgage 2 Info Calcs'!F$13="Calculated",IF('Mortgage 2 Info Calcs'!F$22="Keep Same",IF('Mortgage 2 Info Calcs'!F$5="Interest Only",IF(OR(I175&gt;L174,J175=""),I175,IF(J175&lt;L174,IF(J175&lt;L174,J175+I175,IF(L174+M174&gt;J175,L174+I175,L174)),IF(L174+M174&gt;J175,L174+I175,L174))),IF(H175&gt;L174,H175,IF(J175&gt;L174,IF(L174+M174&gt;J175,L174+I175,L174),J175+S175))),IF('Mortgage 2 Info Calcs'!F$5="Interest Only",'Mortgage 2 Monthly calcs'!I175,'Mortgage 2 Monthly calcs'!H175)),'Mortgage 2 Monthly calcs'!L174),'Mortgage 2 Monthly Table'!N175)</f>
        <v>644.30140148550856</v>
      </c>
      <c r="M175">
        <f>IF(ISBLANK('Mortgage 2 Monthly Table'!P175),IF(N174&gt;J175,IF(J175&gt;L174,J175-L174,0),IF(OR(OR(W174&lt;0,ISTEXT(W174)),ISTEXT('Mortgage 2 Info Calcs'!$K$4)),"",'Mortgage 2 Info Calcs'!F$21)),'Mortgage 2 Monthly Table'!P175)</f>
        <v>0</v>
      </c>
      <c r="N175">
        <f t="shared" si="14"/>
        <v>644.30140148550856</v>
      </c>
      <c r="O175">
        <f>IF(OR(OR(W174&lt;0,ISTEXT(W174)),ISTEXT('Mortgage 2 Info Calcs'!$K$4)),"",(O174+M175))</f>
        <v>0</v>
      </c>
      <c r="P175">
        <f>IF(ISBLANK('Mortgage 2 Monthly Table'!T175),IF(ISTEXT(J175),0,IF(OR(W174&lt;Q174,AND(W174&lt;0,NOT(ISTEXT(W174))),ISTEXT('Mortgage 2 Info Calcs'!$K$4)),IF(-W174&gt;P174,-W174,W174-Q174),IF(J175="",0,'Mortgage 2 Info Calcs'!F$26))),'Mortgage 2 Monthly Table'!T175)</f>
        <v>0</v>
      </c>
      <c r="Q175">
        <f>IF(OR(OR(W174&lt;0,ISTEXT(W174)),ISTEXT('Mortgage 2 Info Calcs'!$K$4)),"",IF(O175&lt;0,Q174,(Q174+P175)))</f>
        <v>0</v>
      </c>
      <c r="R175">
        <f>IF(OR(ISERROR(L175-S175),ISTEXT('Mortgage 2 Info Calcs'!$K$4)),"",L175-S175+M175)</f>
        <v>325.34086377820023</v>
      </c>
      <c r="S175">
        <f>IF(OR(IF(ISERROR(ROUND((J175-Q175-'Mortgage 2 Info Calcs'!F$24)*(G175/12),2)),0,(J175-O175-Q175-'Mortgage 2 Info Calcs'!F$24)*(G175/12)),,,ISTEXT('Mortgage 2 Info Calcs'!K$4)),IF(((J175-Q175-'Mortgage 2 Info Calcs'!F$24)*(G175/12))&gt;0,((J175-Q175-'Mortgage 2 Info Calcs'!F$24)*(G175/12)),0),0)</f>
        <v>318.96053770730833</v>
      </c>
      <c r="T175">
        <f>IF(OR(ISERROR(SUM(R$12:R175)),(ISTEXT(T174)),(T174=(SUM(R$12:R175)))),"",SUM(R$12:R175))</f>
        <v>36533.233322316431</v>
      </c>
      <c r="U175">
        <f>SUM(S$12:S175)</f>
        <v>69132.196521306978</v>
      </c>
      <c r="V175">
        <f>IF(OR(J175=Q175,ISTEXT(W174),ISTEXT('Mortgage 2 Info Calcs'!$F$17)),"",IF(('Mortgage 2 Info Calcs'!F$18*12)&gt;C174+1,IF(C174='Mortgage 2 Info Calcs'!F$18*12,0,'Mortgage 2 Info Calcs'!F$19+W175*('Mortgage 2 Info Calcs'!F$17)),'Mortgage 2 Info Calcs'!F$189))</f>
        <v>0</v>
      </c>
      <c r="W175">
        <f>IF(OR(ISERROR(J175-R175-M175),IF(ISERROR((J175-R175-M175)=0),"True",(J175-R175-M175)=0),ISTEXT('Mortgage 2 Info Calcs'!$K$4)),"",IF((J175&gt;(L175+M175)),(FV((G175/'Mortgage 2 Variables'!E$43),1,(L175+M175),-J175+Q175+'Mortgage 2 Info Calcs'!F$24,0))+Q175+'Mortgage 2 Info Calcs'!F$24+IF(I175&gt;0,0,-I175),""))</f>
        <v>63466.766677683474</v>
      </c>
      <c r="X175">
        <f>IF((FV(IF(G175=0,'Mortgage 2 Info Calcs'!F$8,G175)/12,1,PMT(IF(G175=0,'Mortgage 2 Info Calcs'!F$8,G175)/12,('Mortgage 2 Info Calcs'!F$9*12)-C174,-X174,0),-X174,0))&gt;0,(FV(IF(G175=0,'Mortgage 2 Info Calcs'!F$8,G175)/12,1,PMT(IF(G175=0,'Mortgage 2 Info Calcs'!F$8,G175)/12,('Mortgage 2 Info Calcs'!F$9*12)-C174,-X174,0),-X174,0)),0)</f>
        <v>63466.766677683561</v>
      </c>
      <c r="Y175">
        <f>IF(X175&lt;=0,0,(IPMT(IF(G175=0,'Mortgage 2 Info Calcs'!F$8,G175)/12,1,('Mortgage 2 Info Calcs'!F$9*12)-C174,-X174,0)))</f>
        <v>318.96053770730879</v>
      </c>
      <c r="Z175">
        <f>IF(C175&lt;('Mortgage 2 Info Calcs'!F$9*12),SUM(Y$12:Y175),0)</f>
        <v>69132.196521306993</v>
      </c>
      <c r="AA175">
        <v>164</v>
      </c>
      <c r="AB175">
        <f t="shared" si="15"/>
        <v>13.666666666666666</v>
      </c>
    </row>
    <row r="176" spans="2:28" ht="11.7" customHeight="1" x14ac:dyDescent="0.25">
      <c r="B176">
        <f t="shared" si="13"/>
        <v>13.75</v>
      </c>
      <c r="C176">
        <v>165</v>
      </c>
      <c r="D176" t="str">
        <f>IF(J944=1,F163+1,"")</f>
        <v/>
      </c>
      <c r="E176" t="str">
        <f t="shared" si="16"/>
        <v/>
      </c>
      <c r="F176" t="str">
        <f>VLOOKUP('Mortgage 2 Variables'!D$16,'Mortgage 2 Variables'!B$8:C$19,2)</f>
        <v>Jul</v>
      </c>
      <c r="G176">
        <f>IF(ISBLANK('Mortgage 2 Monthly Table'!G176),IF(OR(J176=Q176,ISTEXT(W175),ISTEXT('Mortgage 2 Info Calcs'!$K$4)),0,IF(('Mortgage 2 Info Calcs'!F$7*12)&gt;C175,G175,IF(C175='Mortgage 2 Info Calcs'!F$7*12,'Mortgage 2 Info Calcs'!F$8,G175))),'Mortgage 2 Monthly Table'!G176)</f>
        <v>0.06</v>
      </c>
      <c r="H176">
        <f>((PMT(G176/'Mortgage 2 Variables'!E$43,('Mortgage 2 Info Calcs'!F$9*'Mortgage 2 Variables'!E$43)-C175,-J176,0)))</f>
        <v>644.30140148550629</v>
      </c>
      <c r="I176">
        <f>IF(OR(ISERROR(((IPMT(G176/'Mortgage 2 Variables'!E$43,1,'Mortgage 2 Info Calcs'!F$9*'Mortgage 2 Variables'!E$43,-J176+Q176+'Mortgage 2 Info Calcs'!F$24,IF('Mortgage 2 Info Calcs'!F$5="Interest Only",-J176+Q176+'Mortgage 2 Info Calcs'!F$24,0))))),(((IPMT(G176/'Mortgage 2 Variables'!E$43,1,'Mortgage 2 Info Calcs'!F$9*'Mortgage 2 Variables'!E$43,-J$12,-J$12)))=0)),0,((IPMT(G176/'Mortgage 2 Variables'!E$43,1,'Mortgage 2 Info Calcs'!F$9*'Mortgage 2 Variables'!E$43,-J176+Q176+'Mortgage 2 Info Calcs'!F$24,IF('Mortgage 2 Info Calcs'!F$5="Interest Only",-J176+Q176+'Mortgage 2 Info Calcs'!F$24,0)))))</f>
        <v>317.33383338841736</v>
      </c>
      <c r="J176">
        <f>IF(W175&gt;0,IF(ISTEXT('Mortgage 2 Info Calcs'!K$4),"0",IF(ISTEXT(W175),W175,W175+(IF(ISTEXT(K176),0,K176)))),0)</f>
        <v>63466.766677683474</v>
      </c>
      <c r="K176">
        <f>IF(ISBLANK('Mortgage 2 Monthly Table'!L176),0,'Mortgage 2 Monthly Table'!L176)</f>
        <v>0</v>
      </c>
      <c r="L176">
        <f>IF(ISBLANK('Mortgage 2 Monthly Table'!N176),IF('Mortgage 2 Info Calcs'!F$13="Calculated",IF('Mortgage 2 Info Calcs'!F$22="Keep Same",IF('Mortgage 2 Info Calcs'!F$5="Interest Only",IF(OR(I176&gt;L175,J176=""),I176,IF(J176&lt;L175,IF(J176&lt;L175,J176+I176,IF(L175+M175&gt;J176,L175+I176,L175)),IF(L175+M175&gt;J176,L175+I176,L175))),IF(H176&gt;L175,H176,IF(J176&gt;L175,IF(L175+M175&gt;J176,L175+I176,L175),J176+S176))),IF('Mortgage 2 Info Calcs'!F$5="Interest Only",'Mortgage 2 Monthly calcs'!I176,'Mortgage 2 Monthly calcs'!H176)),'Mortgage 2 Monthly calcs'!L175),'Mortgage 2 Monthly Table'!N176)</f>
        <v>644.30140148550856</v>
      </c>
      <c r="M176">
        <f>IF(ISBLANK('Mortgage 2 Monthly Table'!P176),IF(N175&gt;J176,IF(J176&gt;L175,J176-L175,0),IF(OR(OR(W175&lt;0,ISTEXT(W175)),ISTEXT('Mortgage 2 Info Calcs'!$K$4)),"",'Mortgage 2 Info Calcs'!F$21)),'Mortgage 2 Monthly Table'!P176)</f>
        <v>0</v>
      </c>
      <c r="N176">
        <f t="shared" si="14"/>
        <v>644.30140148550856</v>
      </c>
      <c r="O176">
        <f>IF(OR(OR(W175&lt;0,ISTEXT(W175)),ISTEXT('Mortgage 2 Info Calcs'!$K$4)),"",(O175+M176))</f>
        <v>0</v>
      </c>
      <c r="P176">
        <f>IF(ISBLANK('Mortgage 2 Monthly Table'!T176),IF(ISTEXT(J176),0,IF(OR(W175&lt;Q175,AND(W175&lt;0,NOT(ISTEXT(W175))),ISTEXT('Mortgage 2 Info Calcs'!$K$4)),IF(-W175&gt;P175,-W175,W175-Q175),IF(J176="",0,'Mortgage 2 Info Calcs'!F$26))),'Mortgage 2 Monthly Table'!T176)</f>
        <v>0</v>
      </c>
      <c r="Q176">
        <f>IF(OR(OR(W175&lt;0,ISTEXT(W175)),ISTEXT('Mortgage 2 Info Calcs'!$K$4)),"",IF(O176&lt;0,Q175,(Q175+P176)))</f>
        <v>0</v>
      </c>
      <c r="R176">
        <f>IF(OR(ISERROR(L176-S176),ISTEXT('Mortgage 2 Info Calcs'!$K$4)),"",L176-S176+M176)</f>
        <v>326.9675680970912</v>
      </c>
      <c r="S176">
        <f>IF(OR(IF(ISERROR(ROUND((J176-Q176-'Mortgage 2 Info Calcs'!F$24)*(G176/12),2)),0,(J176-O176-Q176-'Mortgage 2 Info Calcs'!F$24)*(G176/12)),,,ISTEXT('Mortgage 2 Info Calcs'!K$4)),IF(((J176-Q176-'Mortgage 2 Info Calcs'!F$24)*(G176/12))&gt;0,((J176-Q176-'Mortgage 2 Info Calcs'!F$24)*(G176/12)),0),0)</f>
        <v>317.33383338841736</v>
      </c>
      <c r="T176">
        <f>IF(OR(ISERROR(SUM(R$12:R176)),(ISTEXT(T175)),(T175=(SUM(R$12:R176)))),"",SUM(R$12:R176))</f>
        <v>36860.200890413522</v>
      </c>
      <c r="U176">
        <f>SUM(S$12:S176)</f>
        <v>69449.530354695395</v>
      </c>
      <c r="V176">
        <f>IF(OR(J176=Q176,ISTEXT(W175),ISTEXT('Mortgage 2 Info Calcs'!$F$17)),"",IF(('Mortgage 2 Info Calcs'!F$18*12)&gt;C175+1,IF(C175='Mortgage 2 Info Calcs'!F$18*12,0,'Mortgage 2 Info Calcs'!F$19+W176*('Mortgage 2 Info Calcs'!F$17)),'Mortgage 2 Info Calcs'!F$189))</f>
        <v>0</v>
      </c>
      <c r="W176">
        <f>IF(OR(ISERROR(J176-R176-M176),IF(ISERROR((J176-R176-M176)=0),"True",(J176-R176-M176)=0),ISTEXT('Mortgage 2 Info Calcs'!$K$4)),"",IF((J176&gt;(L176+M176)),(FV((G176/'Mortgage 2 Variables'!E$43),1,(L176+M176),-J176+Q176+'Mortgage 2 Info Calcs'!F$24,0))+Q176+'Mortgage 2 Info Calcs'!F$24+IF(I176&gt;0,0,-I176),""))</f>
        <v>63139.799109586391</v>
      </c>
      <c r="X176">
        <f>IF((FV(IF(G176=0,'Mortgage 2 Info Calcs'!F$8,G176)/12,1,PMT(IF(G176=0,'Mortgage 2 Info Calcs'!F$8,G176)/12,('Mortgage 2 Info Calcs'!F$9*12)-C175,-X175,0),-X175,0))&gt;0,(FV(IF(G176=0,'Mortgage 2 Info Calcs'!F$8,G176)/12,1,PMT(IF(G176=0,'Mortgage 2 Info Calcs'!F$8,G176)/12,('Mortgage 2 Info Calcs'!F$9*12)-C175,-X175,0),-X175,0)),0)</f>
        <v>63139.799109586478</v>
      </c>
      <c r="Y176">
        <f>IF(X176&lt;=0,0,(IPMT(IF(G176=0,'Mortgage 2 Info Calcs'!F$8,G176)/12,1,('Mortgage 2 Info Calcs'!F$9*12)-C175,-X175,0)))</f>
        <v>317.33383338841782</v>
      </c>
      <c r="Z176">
        <f>IF(C176&lt;('Mortgage 2 Info Calcs'!F$9*12),SUM(Y$12:Y176),0)</f>
        <v>69449.530354695409</v>
      </c>
      <c r="AA176">
        <v>165</v>
      </c>
      <c r="AB176">
        <f t="shared" si="15"/>
        <v>13.75</v>
      </c>
    </row>
    <row r="177" spans="2:28" ht="11.7" customHeight="1" x14ac:dyDescent="0.25">
      <c r="B177">
        <f t="shared" si="13"/>
        <v>13.833333333333334</v>
      </c>
      <c r="C177">
        <v>166</v>
      </c>
      <c r="D177" t="str">
        <f>IF(J945=1,F163+1,"")</f>
        <v/>
      </c>
      <c r="E177" t="str">
        <f t="shared" si="16"/>
        <v/>
      </c>
      <c r="F177" t="str">
        <f>VLOOKUP('Mortgage 2 Variables'!D$17,'Mortgage 2 Variables'!B$8:C$19,2)</f>
        <v>Aug</v>
      </c>
      <c r="G177">
        <f>IF(ISBLANK('Mortgage 2 Monthly Table'!G177),IF(OR(J177=Q177,ISTEXT(W176),ISTEXT('Mortgage 2 Info Calcs'!$K$4)),0,IF(('Mortgage 2 Info Calcs'!F$7*12)&gt;C176,G176,IF(C176='Mortgage 2 Info Calcs'!F$7*12,'Mortgage 2 Info Calcs'!F$8,G176))),'Mortgage 2 Monthly Table'!G177)</f>
        <v>0.06</v>
      </c>
      <c r="H177">
        <f>((PMT(G177/'Mortgage 2 Variables'!E$43,('Mortgage 2 Info Calcs'!F$9*'Mortgage 2 Variables'!E$43)-C176,-J177,0)))</f>
        <v>644.30140148550618</v>
      </c>
      <c r="I177">
        <f>IF(OR(ISERROR(((IPMT(G177/'Mortgage 2 Variables'!E$43,1,'Mortgage 2 Info Calcs'!F$9*'Mortgage 2 Variables'!E$43,-J177+Q177+'Mortgage 2 Info Calcs'!F$24,IF('Mortgage 2 Info Calcs'!F$5="Interest Only",-J177+Q177+'Mortgage 2 Info Calcs'!F$24,0))))),(((IPMT(G177/'Mortgage 2 Variables'!E$43,1,'Mortgage 2 Info Calcs'!F$9*'Mortgage 2 Variables'!E$43,-J$12,-J$12)))=0)),0,((IPMT(G177/'Mortgage 2 Variables'!E$43,1,'Mortgage 2 Info Calcs'!F$9*'Mortgage 2 Variables'!E$43,-J177+Q177+'Mortgage 2 Info Calcs'!F$24,IF('Mortgage 2 Info Calcs'!F$5="Interest Only",-J177+Q177+'Mortgage 2 Info Calcs'!F$24,0)))))</f>
        <v>315.69899554793199</v>
      </c>
      <c r="J177">
        <f>IF(W176&gt;0,IF(ISTEXT('Mortgage 2 Info Calcs'!K$4),"0",IF(ISTEXT(W176),W176,W176+(IF(ISTEXT(K177),0,K177)))),0)</f>
        <v>63139.799109586391</v>
      </c>
      <c r="K177">
        <f>IF(ISBLANK('Mortgage 2 Monthly Table'!L177),0,'Mortgage 2 Monthly Table'!L177)</f>
        <v>0</v>
      </c>
      <c r="L177">
        <f>IF(ISBLANK('Mortgage 2 Monthly Table'!N177),IF('Mortgage 2 Info Calcs'!F$13="Calculated",IF('Mortgage 2 Info Calcs'!F$22="Keep Same",IF('Mortgage 2 Info Calcs'!F$5="Interest Only",IF(OR(I177&gt;L176,J177=""),I177,IF(J177&lt;L176,IF(J177&lt;L176,J177+I177,IF(L176+M176&gt;J177,L176+I177,L176)),IF(L176+M176&gt;J177,L176+I177,L176))),IF(H177&gt;L176,H177,IF(J177&gt;L176,IF(L176+M176&gt;J177,L176+I177,L176),J177+S177))),IF('Mortgage 2 Info Calcs'!F$5="Interest Only",'Mortgage 2 Monthly calcs'!I177,'Mortgage 2 Monthly calcs'!H177)),'Mortgage 2 Monthly calcs'!L176),'Mortgage 2 Monthly Table'!N177)</f>
        <v>644.30140148550856</v>
      </c>
      <c r="M177">
        <f>IF(ISBLANK('Mortgage 2 Monthly Table'!P177),IF(N176&gt;J177,IF(J177&gt;L176,J177-L176,0),IF(OR(OR(W176&lt;0,ISTEXT(W176)),ISTEXT('Mortgage 2 Info Calcs'!$K$4)),"",'Mortgage 2 Info Calcs'!F$21)),'Mortgage 2 Monthly Table'!P177)</f>
        <v>0</v>
      </c>
      <c r="N177">
        <f t="shared" si="14"/>
        <v>644.30140148550856</v>
      </c>
      <c r="O177">
        <f>IF(OR(OR(W176&lt;0,ISTEXT(W176)),ISTEXT('Mortgage 2 Info Calcs'!$K$4)),"",(O176+M177))</f>
        <v>0</v>
      </c>
      <c r="P177">
        <f>IF(ISBLANK('Mortgage 2 Monthly Table'!T177),IF(ISTEXT(J177),0,IF(OR(W176&lt;Q176,AND(W176&lt;0,NOT(ISTEXT(W176))),ISTEXT('Mortgage 2 Info Calcs'!$K$4)),IF(-W176&gt;P176,-W176,W176-Q176),IF(J177="",0,'Mortgage 2 Info Calcs'!F$26))),'Mortgage 2 Monthly Table'!T177)</f>
        <v>0</v>
      </c>
      <c r="Q177">
        <f>IF(OR(OR(W176&lt;0,ISTEXT(W176)),ISTEXT('Mortgage 2 Info Calcs'!$K$4)),"",IF(O177&lt;0,Q176,(Q176+P177)))</f>
        <v>0</v>
      </c>
      <c r="R177">
        <f>IF(OR(ISERROR(L177-S177),ISTEXT('Mortgage 2 Info Calcs'!$K$4)),"",L177-S177+M177)</f>
        <v>328.60240593757658</v>
      </c>
      <c r="S177">
        <f>IF(OR(IF(ISERROR(ROUND((J177-Q177-'Mortgage 2 Info Calcs'!F$24)*(G177/12),2)),0,(J177-O177-Q177-'Mortgage 2 Info Calcs'!F$24)*(G177/12)),,,ISTEXT('Mortgage 2 Info Calcs'!K$4)),IF(((J177-Q177-'Mortgage 2 Info Calcs'!F$24)*(G177/12))&gt;0,((J177-Q177-'Mortgage 2 Info Calcs'!F$24)*(G177/12)),0),0)</f>
        <v>315.69899554793199</v>
      </c>
      <c r="T177">
        <f>IF(OR(ISERROR(SUM(R$12:R177)),(ISTEXT(T176)),(T176=(SUM(R$12:R177)))),"",SUM(R$12:R177))</f>
        <v>37188.8032963511</v>
      </c>
      <c r="U177">
        <f>SUM(S$12:S177)</f>
        <v>69765.229350243331</v>
      </c>
      <c r="V177">
        <f>IF(OR(J177=Q177,ISTEXT(W176),ISTEXT('Mortgage 2 Info Calcs'!$F$17)),"",IF(('Mortgage 2 Info Calcs'!F$18*12)&gt;C176+1,IF(C176='Mortgage 2 Info Calcs'!F$18*12,0,'Mortgage 2 Info Calcs'!F$19+W177*('Mortgage 2 Info Calcs'!F$17)),'Mortgage 2 Info Calcs'!F$189))</f>
        <v>0</v>
      </c>
      <c r="W177">
        <f>IF(OR(ISERROR(J177-R177-M177),IF(ISERROR((J177-R177-M177)=0),"True",(J177-R177-M177)=0),ISTEXT('Mortgage 2 Info Calcs'!$K$4)),"",IF((J177&gt;(L177+M177)),(FV((G177/'Mortgage 2 Variables'!E$43),1,(L177+M177),-J177+Q177+'Mortgage 2 Info Calcs'!F$24,0))+Q177+'Mortgage 2 Info Calcs'!F$24+IF(I177&gt;0,0,-I177),""))</f>
        <v>62811.19670364882</v>
      </c>
      <c r="X177">
        <f>IF((FV(IF(G177=0,'Mortgage 2 Info Calcs'!F$8,G177)/12,1,PMT(IF(G177=0,'Mortgage 2 Info Calcs'!F$8,G177)/12,('Mortgage 2 Info Calcs'!F$9*12)-C176,-X176,0),-X176,0))&gt;0,(FV(IF(G177=0,'Mortgage 2 Info Calcs'!F$8,G177)/12,1,PMT(IF(G177=0,'Mortgage 2 Info Calcs'!F$8,G177)/12,('Mortgage 2 Info Calcs'!F$9*12)-C176,-X176,0),-X176,0)),0)</f>
        <v>62811.196703648908</v>
      </c>
      <c r="Y177">
        <f>IF(X177&lt;=0,0,(IPMT(IF(G177=0,'Mortgage 2 Info Calcs'!F$8,G177)/12,1,('Mortgage 2 Info Calcs'!F$9*12)-C176,-X176,0)))</f>
        <v>315.69899554793238</v>
      </c>
      <c r="Z177">
        <f>IF(C177&lt;('Mortgage 2 Info Calcs'!F$9*12),SUM(Y$12:Y177),0)</f>
        <v>69765.229350243346</v>
      </c>
      <c r="AA177">
        <v>166</v>
      </c>
      <c r="AB177">
        <f t="shared" si="15"/>
        <v>13.833333333333334</v>
      </c>
    </row>
    <row r="178" spans="2:28" ht="11.7" customHeight="1" x14ac:dyDescent="0.25">
      <c r="B178">
        <f t="shared" si="13"/>
        <v>13.916666666666666</v>
      </c>
      <c r="C178">
        <v>167</v>
      </c>
      <c r="D178" t="str">
        <f>IF(J946=1,F163+1,"")</f>
        <v/>
      </c>
      <c r="E178" t="str">
        <f t="shared" si="16"/>
        <v/>
      </c>
      <c r="F178" t="str">
        <f>VLOOKUP('Mortgage 2 Variables'!D$18,'Mortgage 2 Variables'!B$8:C$19,2)</f>
        <v>Sep</v>
      </c>
      <c r="G178">
        <f>IF(ISBLANK('Mortgage 2 Monthly Table'!G178),IF(OR(J178=Q178,ISTEXT(W177),ISTEXT('Mortgage 2 Info Calcs'!$K$4)),0,IF(('Mortgage 2 Info Calcs'!F$7*12)&gt;C177,G177,IF(C177='Mortgage 2 Info Calcs'!F$7*12,'Mortgage 2 Info Calcs'!F$8,G177))),'Mortgage 2 Monthly Table'!G178)</f>
        <v>0.06</v>
      </c>
      <c r="H178">
        <f>((PMT(G178/'Mortgage 2 Variables'!E$43,('Mortgage 2 Info Calcs'!F$9*'Mortgage 2 Variables'!E$43)-C177,-J178,0)))</f>
        <v>644.30140148550618</v>
      </c>
      <c r="I178">
        <f>IF(OR(ISERROR(((IPMT(G178/'Mortgage 2 Variables'!E$43,1,'Mortgage 2 Info Calcs'!F$9*'Mortgage 2 Variables'!E$43,-J178+Q178+'Mortgage 2 Info Calcs'!F$24,IF('Mortgage 2 Info Calcs'!F$5="Interest Only",-J178+Q178+'Mortgage 2 Info Calcs'!F$24,0))))),(((IPMT(G178/'Mortgage 2 Variables'!E$43,1,'Mortgage 2 Info Calcs'!F$9*'Mortgage 2 Variables'!E$43,-J$12,-J$12)))=0)),0,((IPMT(G178/'Mortgage 2 Variables'!E$43,1,'Mortgage 2 Info Calcs'!F$9*'Mortgage 2 Variables'!E$43,-J178+Q178+'Mortgage 2 Info Calcs'!F$24,IF('Mortgage 2 Info Calcs'!F$5="Interest Only",-J178+Q178+'Mortgage 2 Info Calcs'!F$24,0)))))</f>
        <v>314.05598351824409</v>
      </c>
      <c r="J178">
        <f>IF(W177&gt;0,IF(ISTEXT('Mortgage 2 Info Calcs'!K$4),"0",IF(ISTEXT(W177),W177,W177+(IF(ISTEXT(K178),0,K178)))),0)</f>
        <v>62811.19670364882</v>
      </c>
      <c r="K178">
        <f>IF(ISBLANK('Mortgage 2 Monthly Table'!L178),0,'Mortgage 2 Monthly Table'!L178)</f>
        <v>0</v>
      </c>
      <c r="L178">
        <f>IF(ISBLANK('Mortgage 2 Monthly Table'!N178),IF('Mortgage 2 Info Calcs'!F$13="Calculated",IF('Mortgage 2 Info Calcs'!F$22="Keep Same",IF('Mortgage 2 Info Calcs'!F$5="Interest Only",IF(OR(I178&gt;L177,J178=""),I178,IF(J178&lt;L177,IF(J178&lt;L177,J178+I178,IF(L177+M177&gt;J178,L177+I178,L177)),IF(L177+M177&gt;J178,L177+I178,L177))),IF(H178&gt;L177,H178,IF(J178&gt;L177,IF(L177+M177&gt;J178,L177+I178,L177),J178+S178))),IF('Mortgage 2 Info Calcs'!F$5="Interest Only",'Mortgage 2 Monthly calcs'!I178,'Mortgage 2 Monthly calcs'!H178)),'Mortgage 2 Monthly calcs'!L177),'Mortgage 2 Monthly Table'!N178)</f>
        <v>644.30140148550856</v>
      </c>
      <c r="M178">
        <f>IF(ISBLANK('Mortgage 2 Monthly Table'!P178),IF(N177&gt;J178,IF(J178&gt;L177,J178-L177,0),IF(OR(OR(W177&lt;0,ISTEXT(W177)),ISTEXT('Mortgage 2 Info Calcs'!$K$4)),"",'Mortgage 2 Info Calcs'!F$21)),'Mortgage 2 Monthly Table'!P178)</f>
        <v>0</v>
      </c>
      <c r="N178">
        <f t="shared" si="14"/>
        <v>644.30140148550856</v>
      </c>
      <c r="O178">
        <f>IF(OR(OR(W177&lt;0,ISTEXT(W177)),ISTEXT('Mortgage 2 Info Calcs'!$K$4)),"",(O177+M178))</f>
        <v>0</v>
      </c>
      <c r="P178">
        <f>IF(ISBLANK('Mortgage 2 Monthly Table'!T178),IF(ISTEXT(J178),0,IF(OR(W177&lt;Q177,AND(W177&lt;0,NOT(ISTEXT(W177))),ISTEXT('Mortgage 2 Info Calcs'!$K$4)),IF(-W177&gt;P177,-W177,W177-Q177),IF(J178="",0,'Mortgage 2 Info Calcs'!F$26))),'Mortgage 2 Monthly Table'!T178)</f>
        <v>0</v>
      </c>
      <c r="Q178">
        <f>IF(OR(OR(W177&lt;0,ISTEXT(W177)),ISTEXT('Mortgage 2 Info Calcs'!$K$4)),"",IF(O178&lt;0,Q177,(Q177+P178)))</f>
        <v>0</v>
      </c>
      <c r="R178">
        <f>IF(OR(ISERROR(L178-S178),ISTEXT('Mortgage 2 Info Calcs'!$K$4)),"",L178-S178+M178)</f>
        <v>330.24541796726447</v>
      </c>
      <c r="S178">
        <f>IF(OR(IF(ISERROR(ROUND((J178-Q178-'Mortgage 2 Info Calcs'!F$24)*(G178/12),2)),0,(J178-O178-Q178-'Mortgage 2 Info Calcs'!F$24)*(G178/12)),,,ISTEXT('Mortgage 2 Info Calcs'!K$4)),IF(((J178-Q178-'Mortgage 2 Info Calcs'!F$24)*(G178/12))&gt;0,((J178-Q178-'Mortgage 2 Info Calcs'!F$24)*(G178/12)),0),0)</f>
        <v>314.05598351824409</v>
      </c>
      <c r="T178">
        <f>IF(OR(ISERROR(SUM(R$12:R178)),(ISTEXT(T177)),(T177=(SUM(R$12:R178)))),"",SUM(R$12:R178))</f>
        <v>37519.048714318364</v>
      </c>
      <c r="U178">
        <f>SUM(S$12:S178)</f>
        <v>70079.285333761582</v>
      </c>
      <c r="V178">
        <f>IF(OR(J178=Q178,ISTEXT(W177),ISTEXT('Mortgage 2 Info Calcs'!$F$17)),"",IF(('Mortgage 2 Info Calcs'!F$18*12)&gt;C177+1,IF(C177='Mortgage 2 Info Calcs'!F$18*12,0,'Mortgage 2 Info Calcs'!F$19+W178*('Mortgage 2 Info Calcs'!F$17)),'Mortgage 2 Info Calcs'!F$189))</f>
        <v>0</v>
      </c>
      <c r="W178">
        <f>IF(OR(ISERROR(J178-R178-M178),IF(ISERROR((J178-R178-M178)=0),"True",(J178-R178-M178)=0),ISTEXT('Mortgage 2 Info Calcs'!$K$4)),"",IF((J178&gt;(L178+M178)),(FV((G178/'Mortgage 2 Variables'!E$43),1,(L178+M178),-J178+Q178+'Mortgage 2 Info Calcs'!F$24,0))+Q178+'Mortgage 2 Info Calcs'!F$24+IF(I178&gt;0,0,-I178),""))</f>
        <v>62480.951285681564</v>
      </c>
      <c r="X178">
        <f>IF((FV(IF(G178=0,'Mortgage 2 Info Calcs'!F$8,G178)/12,1,PMT(IF(G178=0,'Mortgage 2 Info Calcs'!F$8,G178)/12,('Mortgage 2 Info Calcs'!F$9*12)-C177,-X177,0),-X177,0))&gt;0,(FV(IF(G178=0,'Mortgage 2 Info Calcs'!F$8,G178)/12,1,PMT(IF(G178=0,'Mortgage 2 Info Calcs'!F$8,G178)/12,('Mortgage 2 Info Calcs'!F$9*12)-C177,-X177,0),-X177,0)),0)</f>
        <v>62480.951285681651</v>
      </c>
      <c r="Y178">
        <f>IF(X178&lt;=0,0,(IPMT(IF(G178=0,'Mortgage 2 Info Calcs'!F$8,G178)/12,1,('Mortgage 2 Info Calcs'!F$9*12)-C177,-X177,0)))</f>
        <v>314.05598351824455</v>
      </c>
      <c r="Z178">
        <f>IF(C178&lt;('Mortgage 2 Info Calcs'!F$9*12),SUM(Y$12:Y178),0)</f>
        <v>70079.285333761596</v>
      </c>
      <c r="AA178">
        <v>167</v>
      </c>
      <c r="AB178">
        <f t="shared" si="15"/>
        <v>13.916666666666666</v>
      </c>
    </row>
    <row r="179" spans="2:28" ht="11.7" customHeight="1" x14ac:dyDescent="0.25">
      <c r="B179">
        <f t="shared" si="13"/>
        <v>14</v>
      </c>
      <c r="C179">
        <v>168</v>
      </c>
      <c r="D179">
        <f>D167+1</f>
        <v>14</v>
      </c>
      <c r="E179" t="str">
        <f t="shared" si="16"/>
        <v/>
      </c>
      <c r="F179" t="str">
        <f>VLOOKUP('Mortgage 2 Variables'!D$19,'Mortgage 2 Variables'!B$8:C$19,2)</f>
        <v>Oct</v>
      </c>
      <c r="G179">
        <f>IF(ISBLANK('Mortgage 2 Monthly Table'!G179),IF(OR(J179=Q179,ISTEXT(W178),ISTEXT('Mortgage 2 Info Calcs'!$K$4)),0,IF(('Mortgage 2 Info Calcs'!F$7*12)&gt;C178,G178,IF(C178='Mortgage 2 Info Calcs'!F$7*12,'Mortgage 2 Info Calcs'!F$8,G178))),'Mortgage 2 Monthly Table'!G179)</f>
        <v>0.06</v>
      </c>
      <c r="H179">
        <f>((PMT(G179/'Mortgage 2 Variables'!E$43,('Mortgage 2 Info Calcs'!F$9*'Mortgage 2 Variables'!E$43)-C178,-J179,0)))</f>
        <v>644.30140148550618</v>
      </c>
      <c r="I179">
        <f>IF(OR(ISERROR(((IPMT(G179/'Mortgage 2 Variables'!E$43,1,'Mortgage 2 Info Calcs'!F$9*'Mortgage 2 Variables'!E$43,-J179+Q179+'Mortgage 2 Info Calcs'!F$24,IF('Mortgage 2 Info Calcs'!F$5="Interest Only",-J179+Q179+'Mortgage 2 Info Calcs'!F$24,0))))),(((IPMT(G179/'Mortgage 2 Variables'!E$43,1,'Mortgage 2 Info Calcs'!F$9*'Mortgage 2 Variables'!E$43,-J$12,-J$12)))=0)),0,((IPMT(G179/'Mortgage 2 Variables'!E$43,1,'Mortgage 2 Info Calcs'!F$9*'Mortgage 2 Variables'!E$43,-J179+Q179+'Mortgage 2 Info Calcs'!F$24,IF('Mortgage 2 Info Calcs'!F$5="Interest Only",-J179+Q179+'Mortgage 2 Info Calcs'!F$24,0)))))</f>
        <v>312.40475642840784</v>
      </c>
      <c r="J179">
        <f>IF(W178&gt;0,IF(ISTEXT('Mortgage 2 Info Calcs'!K$4),"0",IF(ISTEXT(W178),W178,W178+(IF(ISTEXT(K179),0,K179)))),0)</f>
        <v>62480.951285681564</v>
      </c>
      <c r="K179">
        <f>IF(ISBLANK('Mortgage 2 Monthly Table'!L179),0,'Mortgage 2 Monthly Table'!L179)</f>
        <v>0</v>
      </c>
      <c r="L179">
        <f>IF(ISBLANK('Mortgage 2 Monthly Table'!N179),IF('Mortgage 2 Info Calcs'!F$13="Calculated",IF('Mortgage 2 Info Calcs'!F$22="Keep Same",IF('Mortgage 2 Info Calcs'!F$5="Interest Only",IF(OR(I179&gt;L178,J179=""),I179,IF(J179&lt;L178,IF(J179&lt;L178,J179+I179,IF(L178+M178&gt;J179,L178+I179,L178)),IF(L178+M178&gt;J179,L178+I179,L178))),IF(H179&gt;L178,H179,IF(J179&gt;L178,IF(L178+M178&gt;J179,L178+I179,L178),J179+S179))),IF('Mortgage 2 Info Calcs'!F$5="Interest Only",'Mortgage 2 Monthly calcs'!I179,'Mortgage 2 Monthly calcs'!H179)),'Mortgage 2 Monthly calcs'!L178),'Mortgage 2 Monthly Table'!N179)</f>
        <v>644.30140148550856</v>
      </c>
      <c r="M179">
        <f>IF(ISBLANK('Mortgage 2 Monthly Table'!P179),IF(N178&gt;J179,IF(J179&gt;L178,J179-L178,0),IF(OR(OR(W178&lt;0,ISTEXT(W178)),ISTEXT('Mortgage 2 Info Calcs'!$K$4)),"",'Mortgage 2 Info Calcs'!F$21)),'Mortgage 2 Monthly Table'!P179)</f>
        <v>0</v>
      </c>
      <c r="N179">
        <f t="shared" si="14"/>
        <v>644.30140148550856</v>
      </c>
      <c r="O179">
        <f>IF(OR(OR(W178&lt;0,ISTEXT(W178)),ISTEXT('Mortgage 2 Info Calcs'!$K$4)),"",(O178+M179))</f>
        <v>0</v>
      </c>
      <c r="P179">
        <f>IF(ISBLANK('Mortgage 2 Monthly Table'!T179),IF(ISTEXT(J179),0,IF(OR(W178&lt;Q178,AND(W178&lt;0,NOT(ISTEXT(W178))),ISTEXT('Mortgage 2 Info Calcs'!$K$4)),IF(-W178&gt;P178,-W178,W178-Q178),IF(J179="",0,'Mortgage 2 Info Calcs'!F$26))),'Mortgage 2 Monthly Table'!T179)</f>
        <v>0</v>
      </c>
      <c r="Q179">
        <f>IF(OR(OR(W178&lt;0,ISTEXT(W178)),ISTEXT('Mortgage 2 Info Calcs'!$K$4)),"",IF(O179&lt;0,Q178,(Q178+P179)))</f>
        <v>0</v>
      </c>
      <c r="R179">
        <f>IF(OR(ISERROR(L179-S179),ISTEXT('Mortgage 2 Info Calcs'!$K$4)),"",L179-S179+M179)</f>
        <v>331.89664505710073</v>
      </c>
      <c r="S179">
        <f>IF(OR(IF(ISERROR(ROUND((J179-Q179-'Mortgage 2 Info Calcs'!F$24)*(G179/12),2)),0,(J179-O179-Q179-'Mortgage 2 Info Calcs'!F$24)*(G179/12)),,,ISTEXT('Mortgage 2 Info Calcs'!K$4)),IF(((J179-Q179-'Mortgage 2 Info Calcs'!F$24)*(G179/12))&gt;0,((J179-Q179-'Mortgage 2 Info Calcs'!F$24)*(G179/12)),0),0)</f>
        <v>312.40475642840784</v>
      </c>
      <c r="T179">
        <f>IF(OR(ISERROR(SUM(R$12:R179)),(ISTEXT(T178)),(T178=(SUM(R$12:R179)))),"",SUM(R$12:R179))</f>
        <v>37850.945359375466</v>
      </c>
      <c r="U179">
        <f>SUM(S$12:S179)</f>
        <v>70391.690090189993</v>
      </c>
      <c r="V179">
        <f>IF(OR(J179=Q179,ISTEXT(W178),ISTEXT('Mortgage 2 Info Calcs'!$F$17)),"",IF(('Mortgage 2 Info Calcs'!F$18*12)&gt;C178+1,IF(C178='Mortgage 2 Info Calcs'!F$18*12,0,'Mortgage 2 Info Calcs'!F$19+W179*('Mortgage 2 Info Calcs'!F$17)),'Mortgage 2 Info Calcs'!F$189))</f>
        <v>0</v>
      </c>
      <c r="W179">
        <f>IF(OR(ISERROR(J179-R179-M179),IF(ISERROR((J179-R179-M179)=0),"True",(J179-R179-M179)=0),ISTEXT('Mortgage 2 Info Calcs'!$K$4)),"",IF((J179&gt;(L179+M179)),(FV((G179/'Mortgage 2 Variables'!E$43),1,(L179+M179),-J179+Q179+'Mortgage 2 Info Calcs'!F$24,0))+Q179+'Mortgage 2 Info Calcs'!F$24+IF(I179&gt;0,0,-I179),""))</f>
        <v>62149.054640624476</v>
      </c>
      <c r="X179">
        <f>IF((FV(IF(G179=0,'Mortgage 2 Info Calcs'!F$8,G179)/12,1,PMT(IF(G179=0,'Mortgage 2 Info Calcs'!F$8,G179)/12,('Mortgage 2 Info Calcs'!F$9*12)-C178,-X178,0),-X178,0))&gt;0,(FV(IF(G179=0,'Mortgage 2 Info Calcs'!F$8,G179)/12,1,PMT(IF(G179=0,'Mortgage 2 Info Calcs'!F$8,G179)/12,('Mortgage 2 Info Calcs'!F$9*12)-C178,-X178,0),-X178,0)),0)</f>
        <v>62149.054640624563</v>
      </c>
      <c r="Y179">
        <f>IF(X179&lt;=0,0,(IPMT(IF(G179=0,'Mortgage 2 Info Calcs'!F$8,G179)/12,1,('Mortgage 2 Info Calcs'!F$9*12)-C178,-X178,0)))</f>
        <v>312.40475642840823</v>
      </c>
      <c r="Z179">
        <f>IF(C179&lt;('Mortgage 2 Info Calcs'!F$9*12),SUM(Y$12:Y179),0)</f>
        <v>70391.690090190008</v>
      </c>
      <c r="AA179">
        <v>168</v>
      </c>
      <c r="AB179">
        <f t="shared" si="15"/>
        <v>14</v>
      </c>
    </row>
    <row r="180" spans="2:28" ht="11.7" customHeight="1" x14ac:dyDescent="0.25">
      <c r="B180">
        <f t="shared" si="13"/>
        <v>14.083333333333334</v>
      </c>
      <c r="C180">
        <v>169</v>
      </c>
      <c r="E180" t="str">
        <f t="shared" si="16"/>
        <v/>
      </c>
      <c r="F180" t="str">
        <f>VLOOKUP('Mortgage 2 Variables'!D$8,'Mortgage 2 Variables'!B$8:C$19,2)</f>
        <v>Nov</v>
      </c>
      <c r="G180">
        <f>IF(ISBLANK('Mortgage 2 Monthly Table'!G180),IF(OR(J180=Q180,ISTEXT(W179),ISTEXT('Mortgage 2 Info Calcs'!$K$4)),0,IF(('Mortgage 2 Info Calcs'!F$7*12)&gt;C179,G179,IF(C179='Mortgage 2 Info Calcs'!F$7*12,'Mortgage 2 Info Calcs'!F$8,G179))),'Mortgage 2 Monthly Table'!G180)</f>
        <v>0.06</v>
      </c>
      <c r="H180">
        <f>((PMT(G180/'Mortgage 2 Variables'!E$43,('Mortgage 2 Info Calcs'!F$9*'Mortgage 2 Variables'!E$43)-C179,-J180,0)))</f>
        <v>644.3014014855064</v>
      </c>
      <c r="I180">
        <f>IF(OR(ISERROR(((IPMT(G180/'Mortgage 2 Variables'!E$43,1,'Mortgage 2 Info Calcs'!F$9*'Mortgage 2 Variables'!E$43,-J180+Q180+'Mortgage 2 Info Calcs'!F$24,IF('Mortgage 2 Info Calcs'!F$5="Interest Only",-J180+Q180+'Mortgage 2 Info Calcs'!F$24,0))))),(((IPMT(G180/'Mortgage 2 Variables'!E$43,1,'Mortgage 2 Info Calcs'!F$9*'Mortgage 2 Variables'!E$43,-J$12,-J$12)))=0)),0,((IPMT(G180/'Mortgage 2 Variables'!E$43,1,'Mortgage 2 Info Calcs'!F$9*'Mortgage 2 Variables'!E$43,-J180+Q180+'Mortgage 2 Info Calcs'!F$24,IF('Mortgage 2 Info Calcs'!F$5="Interest Only",-J180+Q180+'Mortgage 2 Info Calcs'!F$24,0)))))</f>
        <v>310.74527320312239</v>
      </c>
      <c r="J180">
        <f>IF(W179&gt;0,IF(ISTEXT('Mortgage 2 Info Calcs'!K$4),"0",IF(ISTEXT(W179),W179,W179+(IF(ISTEXT(K180),0,K180)))),0)</f>
        <v>62149.054640624476</v>
      </c>
      <c r="K180">
        <f>IF(ISBLANK('Mortgage 2 Monthly Table'!L180),0,'Mortgage 2 Monthly Table'!L180)</f>
        <v>0</v>
      </c>
      <c r="L180">
        <f>IF(ISBLANK('Mortgage 2 Monthly Table'!N180),IF('Mortgage 2 Info Calcs'!F$13="Calculated",IF('Mortgage 2 Info Calcs'!F$22="Keep Same",IF('Mortgage 2 Info Calcs'!F$5="Interest Only",IF(OR(I180&gt;L179,J180=""),I180,IF(J180&lt;L179,IF(J180&lt;L179,J180+I180,IF(L179+M179&gt;J180,L179+I180,L179)),IF(L179+M179&gt;J180,L179+I180,L179))),IF(H180&gt;L179,H180,IF(J180&gt;L179,IF(L179+M179&gt;J180,L179+I180,L179),J180+S180))),IF('Mortgage 2 Info Calcs'!F$5="Interest Only",'Mortgage 2 Monthly calcs'!I180,'Mortgage 2 Monthly calcs'!H180)),'Mortgage 2 Monthly calcs'!L179),'Mortgage 2 Monthly Table'!N180)</f>
        <v>644.30140148550856</v>
      </c>
      <c r="M180">
        <f>IF(ISBLANK('Mortgage 2 Monthly Table'!P180),IF(N179&gt;J180,IF(J180&gt;L179,J180-L179,0),IF(OR(OR(W179&lt;0,ISTEXT(W179)),ISTEXT('Mortgage 2 Info Calcs'!$K$4)),"",'Mortgage 2 Info Calcs'!F$21)),'Mortgage 2 Monthly Table'!P180)</f>
        <v>0</v>
      </c>
      <c r="N180">
        <f t="shared" si="14"/>
        <v>644.30140148550856</v>
      </c>
      <c r="O180">
        <f>IF(OR(OR(W179&lt;0,ISTEXT(W179)),ISTEXT('Mortgage 2 Info Calcs'!$K$4)),"",(O179+M180))</f>
        <v>0</v>
      </c>
      <c r="P180">
        <f>IF(ISBLANK('Mortgage 2 Monthly Table'!T180),IF(ISTEXT(J180),0,IF(OR(W179&lt;Q179,AND(W179&lt;0,NOT(ISTEXT(W179))),ISTEXT('Mortgage 2 Info Calcs'!$K$4)),IF(-W179&gt;P179,-W179,W179-Q179),IF(J180="",0,'Mortgage 2 Info Calcs'!F$26))),'Mortgage 2 Monthly Table'!T180)</f>
        <v>0</v>
      </c>
      <c r="Q180">
        <f>IF(OR(OR(W179&lt;0,ISTEXT(W179)),ISTEXT('Mortgage 2 Info Calcs'!$K$4)),"",IF(O180&lt;0,Q179,(Q179+P180)))</f>
        <v>0</v>
      </c>
      <c r="R180">
        <f>IF(OR(ISERROR(L180-S180),ISTEXT('Mortgage 2 Info Calcs'!$K$4)),"",L180-S180+M180)</f>
        <v>333.55612828238617</v>
      </c>
      <c r="S180">
        <f>IF(OR(IF(ISERROR(ROUND((J180-Q180-'Mortgage 2 Info Calcs'!F$24)*(G180/12),2)),0,(J180-O180-Q180-'Mortgage 2 Info Calcs'!F$24)*(G180/12)),,,ISTEXT('Mortgage 2 Info Calcs'!K$4)),IF(((J180-Q180-'Mortgage 2 Info Calcs'!F$24)*(G180/12))&gt;0,((J180-Q180-'Mortgage 2 Info Calcs'!F$24)*(G180/12)),0),0)</f>
        <v>310.74527320312239</v>
      </c>
      <c r="T180">
        <f>IF(OR(ISERROR(SUM(R$12:R180)),(ISTEXT(T179)),(T179=(SUM(R$12:R180)))),"",SUM(R$12:R180))</f>
        <v>38184.50148765785</v>
      </c>
      <c r="U180">
        <f>SUM(S$12:S180)</f>
        <v>70702.435363393117</v>
      </c>
      <c r="V180">
        <f>IF(OR(J180=Q180,ISTEXT(W179),ISTEXT('Mortgage 2 Info Calcs'!$F$17)),"",IF(('Mortgage 2 Info Calcs'!F$18*12)&gt;C179+1,IF(C179='Mortgage 2 Info Calcs'!F$18*12,0,'Mortgage 2 Info Calcs'!F$19+W180*('Mortgage 2 Info Calcs'!F$17)),'Mortgage 2 Info Calcs'!F$189))</f>
        <v>0</v>
      </c>
      <c r="W180">
        <f>IF(OR(ISERROR(J180-R180-M180),IF(ISERROR((J180-R180-M180)=0),"True",(J180-R180-M180)=0),ISTEXT('Mortgage 2 Info Calcs'!$K$4)),"",IF((J180&gt;(L180+M180)),(FV((G180/'Mortgage 2 Variables'!E$43),1,(L180+M180),-J180+Q180+'Mortgage 2 Info Calcs'!F$24,0))+Q180+'Mortgage 2 Info Calcs'!F$24+IF(I180&gt;0,0,-I180),""))</f>
        <v>61815.498512342099</v>
      </c>
      <c r="X180">
        <f>IF((FV(IF(G180=0,'Mortgage 2 Info Calcs'!F$8,G180)/12,1,PMT(IF(G180=0,'Mortgage 2 Info Calcs'!F$8,G180)/12,('Mortgage 2 Info Calcs'!F$9*12)-C179,-X179,0),-X179,0))&gt;0,(FV(IF(G180=0,'Mortgage 2 Info Calcs'!F$8,G180)/12,1,PMT(IF(G180=0,'Mortgage 2 Info Calcs'!F$8,G180)/12,('Mortgage 2 Info Calcs'!F$9*12)-C179,-X179,0),-X179,0)),0)</f>
        <v>61815.498512342187</v>
      </c>
      <c r="Y180">
        <f>IF(X180&lt;=0,0,(IPMT(IF(G180=0,'Mortgage 2 Info Calcs'!F$8,G180)/12,1,('Mortgage 2 Info Calcs'!F$9*12)-C179,-X179,0)))</f>
        <v>310.74527320312285</v>
      </c>
      <c r="Z180">
        <f>IF(C180&lt;('Mortgage 2 Info Calcs'!F$9*12),SUM(Y$12:Y180),0)</f>
        <v>70702.435363393131</v>
      </c>
      <c r="AA180">
        <v>169</v>
      </c>
      <c r="AB180">
        <f t="shared" si="15"/>
        <v>14.083333333333334</v>
      </c>
    </row>
    <row r="181" spans="2:28" ht="11.7" customHeight="1" x14ac:dyDescent="0.25">
      <c r="B181">
        <f t="shared" si="13"/>
        <v>14.166666666666666</v>
      </c>
      <c r="C181">
        <v>170</v>
      </c>
      <c r="E181" t="str">
        <f t="shared" si="16"/>
        <v/>
      </c>
      <c r="F181" t="str">
        <f>VLOOKUP('Mortgage 2 Variables'!D$9,'Mortgage 2 Variables'!B$8:C$19,2)</f>
        <v>Dec</v>
      </c>
      <c r="G181">
        <f>IF(ISBLANK('Mortgage 2 Monthly Table'!G181),IF(OR(J181=Q181,ISTEXT(W180),ISTEXT('Mortgage 2 Info Calcs'!$K$4)),0,IF(('Mortgage 2 Info Calcs'!F$7*12)&gt;C180,G180,IF(C180='Mortgage 2 Info Calcs'!F$7*12,'Mortgage 2 Info Calcs'!F$8,G180))),'Mortgage 2 Monthly Table'!G181)</f>
        <v>0.06</v>
      </c>
      <c r="H181">
        <f>((PMT(G181/'Mortgage 2 Variables'!E$43,('Mortgage 2 Info Calcs'!F$9*'Mortgage 2 Variables'!E$43)-C180,-J181,0)))</f>
        <v>644.3014014855064</v>
      </c>
      <c r="I181">
        <f>IF(OR(ISERROR(((IPMT(G181/'Mortgage 2 Variables'!E$43,1,'Mortgage 2 Info Calcs'!F$9*'Mortgage 2 Variables'!E$43,-J181+Q181+'Mortgage 2 Info Calcs'!F$24,IF('Mortgage 2 Info Calcs'!F$5="Interest Only",-J181+Q181+'Mortgage 2 Info Calcs'!F$24,0))))),(((IPMT(G181/'Mortgage 2 Variables'!E$43,1,'Mortgage 2 Info Calcs'!F$9*'Mortgage 2 Variables'!E$43,-J$12,-J$12)))=0)),0,((IPMT(G181/'Mortgage 2 Variables'!E$43,1,'Mortgage 2 Info Calcs'!F$9*'Mortgage 2 Variables'!E$43,-J181+Q181+'Mortgage 2 Info Calcs'!F$24,IF('Mortgage 2 Info Calcs'!F$5="Interest Only",-J181+Q181+'Mortgage 2 Info Calcs'!F$24,0)))))</f>
        <v>309.07749256171053</v>
      </c>
      <c r="J181">
        <f>IF(W180&gt;0,IF(ISTEXT('Mortgage 2 Info Calcs'!K$4),"0",IF(ISTEXT(W180),W180,W180+(IF(ISTEXT(K181),0,K181)))),0)</f>
        <v>61815.498512342099</v>
      </c>
      <c r="K181">
        <f>IF(ISBLANK('Mortgage 2 Monthly Table'!L181),0,'Mortgage 2 Monthly Table'!L181)</f>
        <v>0</v>
      </c>
      <c r="L181">
        <f>IF(ISBLANK('Mortgage 2 Monthly Table'!N181),IF('Mortgage 2 Info Calcs'!F$13="Calculated",IF('Mortgage 2 Info Calcs'!F$22="Keep Same",IF('Mortgage 2 Info Calcs'!F$5="Interest Only",IF(OR(I181&gt;L180,J181=""),I181,IF(J181&lt;L180,IF(J181&lt;L180,J181+I181,IF(L180+M180&gt;J181,L180+I181,L180)),IF(L180+M180&gt;J181,L180+I181,L180))),IF(H181&gt;L180,H181,IF(J181&gt;L180,IF(L180+M180&gt;J181,L180+I181,L180),J181+S181))),IF('Mortgage 2 Info Calcs'!F$5="Interest Only",'Mortgage 2 Monthly calcs'!I181,'Mortgage 2 Monthly calcs'!H181)),'Mortgage 2 Monthly calcs'!L180),'Mortgage 2 Monthly Table'!N181)</f>
        <v>644.30140148550856</v>
      </c>
      <c r="M181">
        <f>IF(ISBLANK('Mortgage 2 Monthly Table'!P181),IF(N180&gt;J181,IF(J181&gt;L180,J181-L180,0),IF(OR(OR(W180&lt;0,ISTEXT(W180)),ISTEXT('Mortgage 2 Info Calcs'!$K$4)),"",'Mortgage 2 Info Calcs'!F$21)),'Mortgage 2 Monthly Table'!P181)</f>
        <v>0</v>
      </c>
      <c r="N181">
        <f t="shared" si="14"/>
        <v>644.30140148550856</v>
      </c>
      <c r="O181">
        <f>IF(OR(OR(W180&lt;0,ISTEXT(W180)),ISTEXT('Mortgage 2 Info Calcs'!$K$4)),"",(O180+M181))</f>
        <v>0</v>
      </c>
      <c r="P181">
        <f>IF(ISBLANK('Mortgage 2 Monthly Table'!T181),IF(ISTEXT(J181),0,IF(OR(W180&lt;Q180,AND(W180&lt;0,NOT(ISTEXT(W180))),ISTEXT('Mortgage 2 Info Calcs'!$K$4)),IF(-W180&gt;P180,-W180,W180-Q180),IF(J181="",0,'Mortgage 2 Info Calcs'!F$26))),'Mortgage 2 Monthly Table'!T181)</f>
        <v>0</v>
      </c>
      <c r="Q181">
        <f>IF(OR(OR(W180&lt;0,ISTEXT(W180)),ISTEXT('Mortgage 2 Info Calcs'!$K$4)),"",IF(O181&lt;0,Q180,(Q180+P181)))</f>
        <v>0</v>
      </c>
      <c r="R181">
        <f>IF(OR(ISERROR(L181-S181),ISTEXT('Mortgage 2 Info Calcs'!$K$4)),"",L181-S181+M181)</f>
        <v>335.22390892379804</v>
      </c>
      <c r="S181">
        <f>IF(OR(IF(ISERROR(ROUND((J181-Q181-'Mortgage 2 Info Calcs'!F$24)*(G181/12),2)),0,(J181-O181-Q181-'Mortgage 2 Info Calcs'!F$24)*(G181/12)),,,ISTEXT('Mortgage 2 Info Calcs'!K$4)),IF(((J181-Q181-'Mortgage 2 Info Calcs'!F$24)*(G181/12))&gt;0,((J181-Q181-'Mortgage 2 Info Calcs'!F$24)*(G181/12)),0),0)</f>
        <v>309.07749256171053</v>
      </c>
      <c r="T181">
        <f>IF(OR(ISERROR(SUM(R$12:R181)),(ISTEXT(T180)),(T180=(SUM(R$12:R181)))),"",SUM(R$12:R181))</f>
        <v>38519.725396581649</v>
      </c>
      <c r="U181">
        <f>SUM(S$12:S181)</f>
        <v>71011.512855954832</v>
      </c>
      <c r="V181">
        <f>IF(OR(J181=Q181,ISTEXT(W180),ISTEXT('Mortgage 2 Info Calcs'!$F$17)),"",IF(('Mortgage 2 Info Calcs'!F$18*12)&gt;C180+1,IF(C180='Mortgage 2 Info Calcs'!F$18*12,0,'Mortgage 2 Info Calcs'!F$19+W181*('Mortgage 2 Info Calcs'!F$17)),'Mortgage 2 Info Calcs'!F$189))</f>
        <v>0</v>
      </c>
      <c r="W181">
        <f>IF(OR(ISERROR(J181-R181-M181),IF(ISERROR((J181-R181-M181)=0),"True",(J181-R181-M181)=0),ISTEXT('Mortgage 2 Info Calcs'!$K$4)),"",IF((J181&gt;(L181+M181)),(FV((G181/'Mortgage 2 Variables'!E$43),1,(L181+M181),-J181+Q181+'Mortgage 2 Info Calcs'!F$24,0))+Q181+'Mortgage 2 Info Calcs'!F$24+IF(I181&gt;0,0,-I181),""))</f>
        <v>61480.274603418307</v>
      </c>
      <c r="X181">
        <f>IF((FV(IF(G181=0,'Mortgage 2 Info Calcs'!F$8,G181)/12,1,PMT(IF(G181=0,'Mortgage 2 Info Calcs'!F$8,G181)/12,('Mortgage 2 Info Calcs'!F$9*12)-C180,-X180,0),-X180,0))&gt;0,(FV(IF(G181=0,'Mortgage 2 Info Calcs'!F$8,G181)/12,1,PMT(IF(G181=0,'Mortgage 2 Info Calcs'!F$8,G181)/12,('Mortgage 2 Info Calcs'!F$9*12)-C180,-X180,0),-X180,0)),0)</f>
        <v>61480.274603418402</v>
      </c>
      <c r="Y181">
        <f>IF(X181&lt;=0,0,(IPMT(IF(G181=0,'Mortgage 2 Info Calcs'!F$8,G181)/12,1,('Mortgage 2 Info Calcs'!F$9*12)-C180,-X180,0)))</f>
        <v>309.07749256171093</v>
      </c>
      <c r="Z181">
        <f>IF(C181&lt;('Mortgage 2 Info Calcs'!F$9*12),SUM(Y$12:Y181),0)</f>
        <v>71011.512855954847</v>
      </c>
      <c r="AA181">
        <v>170</v>
      </c>
      <c r="AB181">
        <f t="shared" si="15"/>
        <v>14.166666666666666</v>
      </c>
    </row>
    <row r="182" spans="2:28" ht="11.7" customHeight="1" x14ac:dyDescent="0.25">
      <c r="B182">
        <f t="shared" si="13"/>
        <v>14.25</v>
      </c>
      <c r="C182">
        <v>171</v>
      </c>
      <c r="E182">
        <f t="shared" si="16"/>
        <v>2024</v>
      </c>
      <c r="F182" t="str">
        <f>VLOOKUP('Mortgage 2 Variables'!D$10,'Mortgage 2 Variables'!B$8:C$19,2)</f>
        <v>Jan</v>
      </c>
      <c r="G182">
        <f>IF(ISBLANK('Mortgage 2 Monthly Table'!G182),IF(OR(J182=Q182,ISTEXT(W181),ISTEXT('Mortgage 2 Info Calcs'!$K$4)),0,IF(('Mortgage 2 Info Calcs'!F$7*12)&gt;C181,G181,IF(C181='Mortgage 2 Info Calcs'!F$7*12,'Mortgage 2 Info Calcs'!F$8,G181))),'Mortgage 2 Monthly Table'!G182)</f>
        <v>0.06</v>
      </c>
      <c r="H182">
        <f>((PMT(G182/'Mortgage 2 Variables'!E$43,('Mortgage 2 Info Calcs'!F$9*'Mortgage 2 Variables'!E$43)-C181,-J182,0)))</f>
        <v>644.30140148550652</v>
      </c>
      <c r="I182">
        <f>IF(OR(ISERROR(((IPMT(G182/'Mortgage 2 Variables'!E$43,1,'Mortgage 2 Info Calcs'!F$9*'Mortgage 2 Variables'!E$43,-J182+Q182+'Mortgage 2 Info Calcs'!F$24,IF('Mortgage 2 Info Calcs'!F$5="Interest Only",-J182+Q182+'Mortgage 2 Info Calcs'!F$24,0))))),(((IPMT(G182/'Mortgage 2 Variables'!E$43,1,'Mortgage 2 Info Calcs'!F$9*'Mortgage 2 Variables'!E$43,-J$12,-J$12)))=0)),0,((IPMT(G182/'Mortgage 2 Variables'!E$43,1,'Mortgage 2 Info Calcs'!F$9*'Mortgage 2 Variables'!E$43,-J182+Q182+'Mortgage 2 Info Calcs'!F$24,IF('Mortgage 2 Info Calcs'!F$5="Interest Only",-J182+Q182+'Mortgage 2 Info Calcs'!F$24,0)))))</f>
        <v>307.4013730170916</v>
      </c>
      <c r="J182">
        <f>IF(W181&gt;0,IF(ISTEXT('Mortgage 2 Info Calcs'!K$4),"0",IF(ISTEXT(W181),W181,W181+(IF(ISTEXT(K182),0,K182)))),0)</f>
        <v>61480.274603418307</v>
      </c>
      <c r="K182">
        <f>IF(ISBLANK('Mortgage 2 Monthly Table'!L182),0,'Mortgage 2 Monthly Table'!L182)</f>
        <v>0</v>
      </c>
      <c r="L182">
        <f>IF(ISBLANK('Mortgage 2 Monthly Table'!N182),IF('Mortgage 2 Info Calcs'!F$13="Calculated",IF('Mortgage 2 Info Calcs'!F$22="Keep Same",IF('Mortgage 2 Info Calcs'!F$5="Interest Only",IF(OR(I182&gt;L181,J182=""),I182,IF(J182&lt;L181,IF(J182&lt;L181,J182+I182,IF(L181+M181&gt;J182,L181+I182,L181)),IF(L181+M181&gt;J182,L181+I182,L181))),IF(H182&gt;L181,H182,IF(J182&gt;L181,IF(L181+M181&gt;J182,L181+I182,L181),J182+S182))),IF('Mortgage 2 Info Calcs'!F$5="Interest Only",'Mortgage 2 Monthly calcs'!I182,'Mortgage 2 Monthly calcs'!H182)),'Mortgage 2 Monthly calcs'!L181),'Mortgage 2 Monthly Table'!N182)</f>
        <v>644.30140148550856</v>
      </c>
      <c r="M182">
        <f>IF(ISBLANK('Mortgage 2 Monthly Table'!P182),IF(N181&gt;J182,IF(J182&gt;L181,J182-L181,0),IF(OR(OR(W181&lt;0,ISTEXT(W181)),ISTEXT('Mortgage 2 Info Calcs'!$K$4)),"",'Mortgage 2 Info Calcs'!F$21)),'Mortgage 2 Monthly Table'!P182)</f>
        <v>0</v>
      </c>
      <c r="N182">
        <f t="shared" si="14"/>
        <v>644.30140148550856</v>
      </c>
      <c r="O182">
        <f>IF(OR(OR(W181&lt;0,ISTEXT(W181)),ISTEXT('Mortgage 2 Info Calcs'!$K$4)),"",(O181+M182))</f>
        <v>0</v>
      </c>
      <c r="P182">
        <f>IF(ISBLANK('Mortgage 2 Monthly Table'!T182),IF(ISTEXT(J182),0,IF(OR(W181&lt;Q181,AND(W181&lt;0,NOT(ISTEXT(W181))),ISTEXT('Mortgage 2 Info Calcs'!$K$4)),IF(-W181&gt;P181,-W181,W181-Q181),IF(J182="",0,'Mortgage 2 Info Calcs'!F$26))),'Mortgage 2 Monthly Table'!T182)</f>
        <v>0</v>
      </c>
      <c r="Q182">
        <f>IF(OR(OR(W181&lt;0,ISTEXT(W181)),ISTEXT('Mortgage 2 Info Calcs'!$K$4)),"",IF(O182&lt;0,Q181,(Q181+P182)))</f>
        <v>0</v>
      </c>
      <c r="R182">
        <f>IF(OR(ISERROR(L182-S182),ISTEXT('Mortgage 2 Info Calcs'!$K$4)),"",L182-S182+M182)</f>
        <v>336.90002846841702</v>
      </c>
      <c r="S182">
        <f>IF(OR(IF(ISERROR(ROUND((J182-Q182-'Mortgage 2 Info Calcs'!F$24)*(G182/12),2)),0,(J182-O182-Q182-'Mortgage 2 Info Calcs'!F$24)*(G182/12)),,,ISTEXT('Mortgage 2 Info Calcs'!K$4)),IF(((J182-Q182-'Mortgage 2 Info Calcs'!F$24)*(G182/12))&gt;0,((J182-Q182-'Mortgage 2 Info Calcs'!F$24)*(G182/12)),0),0)</f>
        <v>307.40137301709154</v>
      </c>
      <c r="T182">
        <f>IF(OR(ISERROR(SUM(R$12:R182)),(ISTEXT(T181)),(T181=(SUM(R$12:R182)))),"",SUM(R$12:R182))</f>
        <v>38856.625425050064</v>
      </c>
      <c r="U182">
        <f>SUM(S$12:S182)</f>
        <v>71318.914228971917</v>
      </c>
      <c r="V182">
        <f>IF(OR(J182=Q182,ISTEXT(W181),ISTEXT('Mortgage 2 Info Calcs'!$F$17)),"",IF(('Mortgage 2 Info Calcs'!F$18*12)&gt;C181+1,IF(C181='Mortgage 2 Info Calcs'!F$18*12,0,'Mortgage 2 Info Calcs'!F$19+W182*('Mortgage 2 Info Calcs'!F$17)),'Mortgage 2 Info Calcs'!F$189))</f>
        <v>0</v>
      </c>
      <c r="W182">
        <f>IF(OR(ISERROR(J182-R182-M182),IF(ISERROR((J182-R182-M182)=0),"True",(J182-R182-M182)=0),ISTEXT('Mortgage 2 Info Calcs'!$K$4)),"",IF((J182&gt;(L182+M182)),(FV((G182/'Mortgage 2 Variables'!E$43),1,(L182+M182),-J182+Q182+'Mortgage 2 Info Calcs'!F$24,0))+Q182+'Mortgage 2 Info Calcs'!F$24+IF(I182&gt;0,0,-I182),""))</f>
        <v>61143.374574949899</v>
      </c>
      <c r="X182">
        <f>IF((FV(IF(G182=0,'Mortgage 2 Info Calcs'!F$8,G182)/12,1,PMT(IF(G182=0,'Mortgage 2 Info Calcs'!F$8,G182)/12,('Mortgage 2 Info Calcs'!F$9*12)-C181,-X181,0),-X181,0))&gt;0,(FV(IF(G182=0,'Mortgage 2 Info Calcs'!F$8,G182)/12,1,PMT(IF(G182=0,'Mortgage 2 Info Calcs'!F$8,G182)/12,('Mortgage 2 Info Calcs'!F$9*12)-C181,-X181,0),-X181,0)),0)</f>
        <v>61143.374574949994</v>
      </c>
      <c r="Y182">
        <f>IF(X182&lt;=0,0,(IPMT(IF(G182=0,'Mortgage 2 Info Calcs'!F$8,G182)/12,1,('Mortgage 2 Info Calcs'!F$9*12)-C181,-X181,0)))</f>
        <v>307.401373017092</v>
      </c>
      <c r="Z182">
        <f>IF(C182&lt;('Mortgage 2 Info Calcs'!F$9*12),SUM(Y$12:Y182),0)</f>
        <v>71318.914228971946</v>
      </c>
      <c r="AA182">
        <v>171</v>
      </c>
      <c r="AB182">
        <f t="shared" si="15"/>
        <v>14.25</v>
      </c>
    </row>
    <row r="183" spans="2:28" ht="11.7" customHeight="1" x14ac:dyDescent="0.25">
      <c r="B183">
        <f t="shared" si="13"/>
        <v>14.333333333333334</v>
      </c>
      <c r="C183">
        <v>172</v>
      </c>
      <c r="E183" t="str">
        <f t="shared" si="16"/>
        <v/>
      </c>
      <c r="F183" t="str">
        <f>VLOOKUP('Mortgage 2 Variables'!D$11,'Mortgage 2 Variables'!B$8:C$19,2)</f>
        <v>Feb</v>
      </c>
      <c r="G183">
        <f>IF(ISBLANK('Mortgage 2 Monthly Table'!G183),IF(OR(J183=Q183,ISTEXT(W182),ISTEXT('Mortgage 2 Info Calcs'!$K$4)),0,IF(('Mortgage 2 Info Calcs'!F$7*12)&gt;C182,G182,IF(C182='Mortgage 2 Info Calcs'!F$7*12,'Mortgage 2 Info Calcs'!F$8,G182))),'Mortgage 2 Monthly Table'!G183)</f>
        <v>0.06</v>
      </c>
      <c r="H183">
        <f>((PMT(G183/'Mortgage 2 Variables'!E$43,('Mortgage 2 Info Calcs'!F$9*'Mortgage 2 Variables'!E$43)-C182,-J183,0)))</f>
        <v>644.30140148550663</v>
      </c>
      <c r="I183">
        <f>IF(OR(ISERROR(((IPMT(G183/'Mortgage 2 Variables'!E$43,1,'Mortgage 2 Info Calcs'!F$9*'Mortgage 2 Variables'!E$43,-J183+Q183+'Mortgage 2 Info Calcs'!F$24,IF('Mortgage 2 Info Calcs'!F$5="Interest Only",-J183+Q183+'Mortgage 2 Info Calcs'!F$24,0))))),(((IPMT(G183/'Mortgage 2 Variables'!E$43,1,'Mortgage 2 Info Calcs'!F$9*'Mortgage 2 Variables'!E$43,-J$12,-J$12)))=0)),0,((IPMT(G183/'Mortgage 2 Variables'!E$43,1,'Mortgage 2 Info Calcs'!F$9*'Mortgage 2 Variables'!E$43,-J183+Q183+'Mortgage 2 Info Calcs'!F$24,IF('Mortgage 2 Info Calcs'!F$5="Interest Only",-J183+Q183+'Mortgage 2 Info Calcs'!F$24,0)))))</f>
        <v>305.71687287474947</v>
      </c>
      <c r="J183">
        <f>IF(W182&gt;0,IF(ISTEXT('Mortgage 2 Info Calcs'!K$4),"0",IF(ISTEXT(W182),W182,W182+(IF(ISTEXT(K183),0,K183)))),0)</f>
        <v>61143.374574949899</v>
      </c>
      <c r="K183">
        <f>IF(ISBLANK('Mortgage 2 Monthly Table'!L183),0,'Mortgage 2 Monthly Table'!L183)</f>
        <v>0</v>
      </c>
      <c r="L183">
        <f>IF(ISBLANK('Mortgage 2 Monthly Table'!N183),IF('Mortgage 2 Info Calcs'!F$13="Calculated",IF('Mortgage 2 Info Calcs'!F$22="Keep Same",IF('Mortgage 2 Info Calcs'!F$5="Interest Only",IF(OR(I183&gt;L182,J183=""),I183,IF(J183&lt;L182,IF(J183&lt;L182,J183+I183,IF(L182+M182&gt;J183,L182+I183,L182)),IF(L182+M182&gt;J183,L182+I183,L182))),IF(H183&gt;L182,H183,IF(J183&gt;L182,IF(L182+M182&gt;J183,L182+I183,L182),J183+S183))),IF('Mortgage 2 Info Calcs'!F$5="Interest Only",'Mortgage 2 Monthly calcs'!I183,'Mortgage 2 Monthly calcs'!H183)),'Mortgage 2 Monthly calcs'!L182),'Mortgage 2 Monthly Table'!N183)</f>
        <v>644.30140148550856</v>
      </c>
      <c r="M183">
        <f>IF(ISBLANK('Mortgage 2 Monthly Table'!P183),IF(N182&gt;J183,IF(J183&gt;L182,J183-L182,0),IF(OR(OR(W182&lt;0,ISTEXT(W182)),ISTEXT('Mortgage 2 Info Calcs'!$K$4)),"",'Mortgage 2 Info Calcs'!F$21)),'Mortgage 2 Monthly Table'!P183)</f>
        <v>0</v>
      </c>
      <c r="N183">
        <f t="shared" si="14"/>
        <v>644.30140148550856</v>
      </c>
      <c r="O183">
        <f>IF(OR(OR(W182&lt;0,ISTEXT(W182)),ISTEXT('Mortgage 2 Info Calcs'!$K$4)),"",(O182+M183))</f>
        <v>0</v>
      </c>
      <c r="P183">
        <f>IF(ISBLANK('Mortgage 2 Monthly Table'!T183),IF(ISTEXT(J183),0,IF(OR(W182&lt;Q182,AND(W182&lt;0,NOT(ISTEXT(W182))),ISTEXT('Mortgage 2 Info Calcs'!$K$4)),IF(-W182&gt;P182,-W182,W182-Q182),IF(J183="",0,'Mortgage 2 Info Calcs'!F$26))),'Mortgage 2 Monthly Table'!T183)</f>
        <v>0</v>
      </c>
      <c r="Q183">
        <f>IF(OR(OR(W182&lt;0,ISTEXT(W182)),ISTEXT('Mortgage 2 Info Calcs'!$K$4)),"",IF(O183&lt;0,Q182,(Q182+P183)))</f>
        <v>0</v>
      </c>
      <c r="R183">
        <f>IF(OR(ISERROR(L183-S183),ISTEXT('Mortgage 2 Info Calcs'!$K$4)),"",L183-S183+M183)</f>
        <v>338.58452861075904</v>
      </c>
      <c r="S183">
        <f>IF(OR(IF(ISERROR(ROUND((J183-Q183-'Mortgage 2 Info Calcs'!F$24)*(G183/12),2)),0,(J183-O183-Q183-'Mortgage 2 Info Calcs'!F$24)*(G183/12)),,,ISTEXT('Mortgage 2 Info Calcs'!K$4)),IF(((J183-Q183-'Mortgage 2 Info Calcs'!F$24)*(G183/12))&gt;0,((J183-Q183-'Mortgage 2 Info Calcs'!F$24)*(G183/12)),0),0)</f>
        <v>305.71687287474953</v>
      </c>
      <c r="T183">
        <f>IF(OR(ISERROR(SUM(R$12:R183)),(ISTEXT(T182)),(T182=(SUM(R$12:R183)))),"",SUM(R$12:R183))</f>
        <v>39195.209953660822</v>
      </c>
      <c r="U183">
        <f>SUM(S$12:S183)</f>
        <v>71624.631101846666</v>
      </c>
      <c r="V183">
        <f>IF(OR(J183=Q183,ISTEXT(W182),ISTEXT('Mortgage 2 Info Calcs'!$F$17)),"",IF(('Mortgage 2 Info Calcs'!F$18*12)&gt;C182+1,IF(C182='Mortgage 2 Info Calcs'!F$18*12,0,'Mortgage 2 Info Calcs'!F$19+W183*('Mortgage 2 Info Calcs'!F$17)),'Mortgage 2 Info Calcs'!F$189))</f>
        <v>0</v>
      </c>
      <c r="W183">
        <f>IF(OR(ISERROR(J183-R183-M183),IF(ISERROR((J183-R183-M183)=0),"True",(J183-R183-M183)=0),ISTEXT('Mortgage 2 Info Calcs'!$K$4)),"",IF((J183&gt;(L183+M183)),(FV((G183/'Mortgage 2 Variables'!E$43),1,(L183+M183),-J183+Q183+'Mortgage 2 Info Calcs'!F$24,0))+Q183+'Mortgage 2 Info Calcs'!F$24+IF(I183&gt;0,0,-I183),""))</f>
        <v>60804.790046339149</v>
      </c>
      <c r="X183">
        <f>IF((FV(IF(G183=0,'Mortgage 2 Info Calcs'!F$8,G183)/12,1,PMT(IF(G183=0,'Mortgage 2 Info Calcs'!F$8,G183)/12,('Mortgage 2 Info Calcs'!F$9*12)-C182,-X182,0),-X182,0))&gt;0,(FV(IF(G183=0,'Mortgage 2 Info Calcs'!F$8,G183)/12,1,PMT(IF(G183=0,'Mortgage 2 Info Calcs'!F$8,G183)/12,('Mortgage 2 Info Calcs'!F$9*12)-C182,-X182,0),-X182,0)),0)</f>
        <v>60804.790046339243</v>
      </c>
      <c r="Y183">
        <f>IF(X183&lt;=0,0,(IPMT(IF(G183=0,'Mortgage 2 Info Calcs'!F$8,G183)/12,1,('Mortgage 2 Info Calcs'!F$9*12)-C182,-X182,0)))</f>
        <v>305.71687287474998</v>
      </c>
      <c r="Z183">
        <f>IF(C183&lt;('Mortgage 2 Info Calcs'!F$9*12),SUM(Y$12:Y183),0)</f>
        <v>71624.631101846695</v>
      </c>
      <c r="AA183">
        <v>172</v>
      </c>
      <c r="AB183">
        <f t="shared" si="15"/>
        <v>14.333333333333334</v>
      </c>
    </row>
    <row r="184" spans="2:28" ht="11.7" customHeight="1" x14ac:dyDescent="0.25">
      <c r="B184">
        <f t="shared" si="13"/>
        <v>14.416666666666666</v>
      </c>
      <c r="C184">
        <v>173</v>
      </c>
      <c r="E184" t="str">
        <f t="shared" si="16"/>
        <v/>
      </c>
      <c r="F184" t="str">
        <f>VLOOKUP('Mortgage 2 Variables'!D$12,'Mortgage 2 Variables'!B$8:C$19,2)</f>
        <v>Mar</v>
      </c>
      <c r="G184">
        <f>IF(ISBLANK('Mortgage 2 Monthly Table'!G184),IF(OR(J184=Q184,ISTEXT(W183),ISTEXT('Mortgage 2 Info Calcs'!$K$4)),0,IF(('Mortgage 2 Info Calcs'!F$7*12)&gt;C183,G183,IF(C183='Mortgage 2 Info Calcs'!F$7*12,'Mortgage 2 Info Calcs'!F$8,G183))),'Mortgage 2 Monthly Table'!G184)</f>
        <v>0.06</v>
      </c>
      <c r="H184">
        <f>((PMT(G184/'Mortgage 2 Variables'!E$43,('Mortgage 2 Info Calcs'!F$9*'Mortgage 2 Variables'!E$43)-C183,-J184,0)))</f>
        <v>644.30140148550674</v>
      </c>
      <c r="I184">
        <f>IF(OR(ISERROR(((IPMT(G184/'Mortgage 2 Variables'!E$43,1,'Mortgage 2 Info Calcs'!F$9*'Mortgage 2 Variables'!E$43,-J184+Q184+'Mortgage 2 Info Calcs'!F$24,IF('Mortgage 2 Info Calcs'!F$5="Interest Only",-J184+Q184+'Mortgage 2 Info Calcs'!F$24,0))))),(((IPMT(G184/'Mortgage 2 Variables'!E$43,1,'Mortgage 2 Info Calcs'!F$9*'Mortgage 2 Variables'!E$43,-J$12,-J$12)))=0)),0,((IPMT(G184/'Mortgage 2 Variables'!E$43,1,'Mortgage 2 Info Calcs'!F$9*'Mortgage 2 Variables'!E$43,-J184+Q184+'Mortgage 2 Info Calcs'!F$24,IF('Mortgage 2 Info Calcs'!F$5="Interest Only",-J184+Q184+'Mortgage 2 Info Calcs'!F$24,0)))))</f>
        <v>304.02395023169578</v>
      </c>
      <c r="J184">
        <f>IF(W183&gt;0,IF(ISTEXT('Mortgage 2 Info Calcs'!K$4),"0",IF(ISTEXT(W183),W183,W183+(IF(ISTEXT(K184),0,K184)))),0)</f>
        <v>60804.790046339149</v>
      </c>
      <c r="K184">
        <f>IF(ISBLANK('Mortgage 2 Monthly Table'!L184),0,'Mortgage 2 Monthly Table'!L184)</f>
        <v>0</v>
      </c>
      <c r="L184">
        <f>IF(ISBLANK('Mortgage 2 Monthly Table'!N184),IF('Mortgage 2 Info Calcs'!F$13="Calculated",IF('Mortgage 2 Info Calcs'!F$22="Keep Same",IF('Mortgage 2 Info Calcs'!F$5="Interest Only",IF(OR(I184&gt;L183,J184=""),I184,IF(J184&lt;L183,IF(J184&lt;L183,J184+I184,IF(L183+M183&gt;J184,L183+I184,L183)),IF(L183+M183&gt;J184,L183+I184,L183))),IF(H184&gt;L183,H184,IF(J184&gt;L183,IF(L183+M183&gt;J184,L183+I184,L183),J184+S184))),IF('Mortgage 2 Info Calcs'!F$5="Interest Only",'Mortgage 2 Monthly calcs'!I184,'Mortgage 2 Monthly calcs'!H184)),'Mortgage 2 Monthly calcs'!L183),'Mortgage 2 Monthly Table'!N184)</f>
        <v>644.30140148550856</v>
      </c>
      <c r="M184">
        <f>IF(ISBLANK('Mortgage 2 Monthly Table'!P184),IF(N183&gt;J184,IF(J184&gt;L183,J184-L183,0),IF(OR(OR(W183&lt;0,ISTEXT(W183)),ISTEXT('Mortgage 2 Info Calcs'!$K$4)),"",'Mortgage 2 Info Calcs'!F$21)),'Mortgage 2 Monthly Table'!P184)</f>
        <v>0</v>
      </c>
      <c r="N184">
        <f t="shared" si="14"/>
        <v>644.30140148550856</v>
      </c>
      <c r="O184">
        <f>IF(OR(OR(W183&lt;0,ISTEXT(W183)),ISTEXT('Mortgage 2 Info Calcs'!$K$4)),"",(O183+M184))</f>
        <v>0</v>
      </c>
      <c r="P184">
        <f>IF(ISBLANK('Mortgage 2 Monthly Table'!T184),IF(ISTEXT(J184),0,IF(OR(W183&lt;Q183,AND(W183&lt;0,NOT(ISTEXT(W183))),ISTEXT('Mortgage 2 Info Calcs'!$K$4)),IF(-W183&gt;P183,-W183,W183-Q183),IF(J184="",0,'Mortgage 2 Info Calcs'!F$26))),'Mortgage 2 Monthly Table'!T184)</f>
        <v>0</v>
      </c>
      <c r="Q184">
        <f>IF(OR(OR(W183&lt;0,ISTEXT(W183)),ISTEXT('Mortgage 2 Info Calcs'!$K$4)),"",IF(O184&lt;0,Q183,(Q183+P184)))</f>
        <v>0</v>
      </c>
      <c r="R184">
        <f>IF(OR(ISERROR(L184-S184),ISTEXT('Mortgage 2 Info Calcs'!$K$4)),"",L184-S184+M184)</f>
        <v>340.27745125381279</v>
      </c>
      <c r="S184">
        <f>IF(OR(IF(ISERROR(ROUND((J184-Q184-'Mortgage 2 Info Calcs'!F$24)*(G184/12),2)),0,(J184-O184-Q184-'Mortgage 2 Info Calcs'!F$24)*(G184/12)),,,ISTEXT('Mortgage 2 Info Calcs'!K$4)),IF(((J184-Q184-'Mortgage 2 Info Calcs'!F$24)*(G184/12))&gt;0,((J184-Q184-'Mortgage 2 Info Calcs'!F$24)*(G184/12)),0),0)</f>
        <v>304.02395023169578</v>
      </c>
      <c r="T184">
        <f>IF(OR(ISERROR(SUM(R$12:R184)),(ISTEXT(T183)),(T183=(SUM(R$12:R184)))),"",SUM(R$12:R184))</f>
        <v>39535.487404914638</v>
      </c>
      <c r="U184">
        <f>SUM(S$12:S184)</f>
        <v>71928.655052078364</v>
      </c>
      <c r="V184">
        <f>IF(OR(J184=Q184,ISTEXT(W183),ISTEXT('Mortgage 2 Info Calcs'!$F$17)),"",IF(('Mortgage 2 Info Calcs'!F$18*12)&gt;C183+1,IF(C183='Mortgage 2 Info Calcs'!F$18*12,0,'Mortgage 2 Info Calcs'!F$19+W184*('Mortgage 2 Info Calcs'!F$17)),'Mortgage 2 Info Calcs'!F$189))</f>
        <v>0</v>
      </c>
      <c r="W184">
        <f>IF(OR(ISERROR(J184-R184-M184),IF(ISERROR((J184-R184-M184)=0),"True",(J184-R184-M184)=0),ISTEXT('Mortgage 2 Info Calcs'!$K$4)),"",IF((J184&gt;(L184+M184)),(FV((G184/'Mortgage 2 Variables'!E$43),1,(L184+M184),-J184+Q184+'Mortgage 2 Info Calcs'!F$24,0))+Q184+'Mortgage 2 Info Calcs'!F$24+IF(I184&gt;0,0,-I184),""))</f>
        <v>60464.512595085347</v>
      </c>
      <c r="X184">
        <f>IF((FV(IF(G184=0,'Mortgage 2 Info Calcs'!F$8,G184)/12,1,PMT(IF(G184=0,'Mortgage 2 Info Calcs'!F$8,G184)/12,('Mortgage 2 Info Calcs'!F$9*12)-C183,-X183,0),-X183,0))&gt;0,(FV(IF(G184=0,'Mortgage 2 Info Calcs'!F$8,G184)/12,1,PMT(IF(G184=0,'Mortgage 2 Info Calcs'!F$8,G184)/12,('Mortgage 2 Info Calcs'!F$9*12)-C183,-X183,0),-X183,0)),0)</f>
        <v>60464.512595085442</v>
      </c>
      <c r="Y184">
        <f>IF(X184&lt;=0,0,(IPMT(IF(G184=0,'Mortgage 2 Info Calcs'!F$8,G184)/12,1,('Mortgage 2 Info Calcs'!F$9*12)-C183,-X183,0)))</f>
        <v>304.02395023169623</v>
      </c>
      <c r="Z184">
        <f>IF(C184&lt;('Mortgage 2 Info Calcs'!F$9*12),SUM(Y$12:Y184),0)</f>
        <v>71928.655052078393</v>
      </c>
      <c r="AA184">
        <v>173</v>
      </c>
      <c r="AB184">
        <f t="shared" si="15"/>
        <v>14.416666666666666</v>
      </c>
    </row>
    <row r="185" spans="2:28" ht="11.7" customHeight="1" x14ac:dyDescent="0.25">
      <c r="B185">
        <f t="shared" si="13"/>
        <v>14.5</v>
      </c>
      <c r="C185">
        <v>174</v>
      </c>
      <c r="E185" t="str">
        <f t="shared" si="16"/>
        <v/>
      </c>
      <c r="F185" t="str">
        <f>VLOOKUP('Mortgage 2 Variables'!D$13,'Mortgage 2 Variables'!B$8:C$19,2)</f>
        <v>Apr</v>
      </c>
      <c r="G185">
        <f>IF(ISBLANK('Mortgage 2 Monthly Table'!G185),IF(OR(J185=Q185,ISTEXT(W184),ISTEXT('Mortgage 2 Info Calcs'!$K$4)),0,IF(('Mortgage 2 Info Calcs'!F$7*12)&gt;C184,G184,IF(C184='Mortgage 2 Info Calcs'!F$7*12,'Mortgage 2 Info Calcs'!F$8,G184))),'Mortgage 2 Monthly Table'!G185)</f>
        <v>0.06</v>
      </c>
      <c r="H185">
        <f>((PMT(G185/'Mortgage 2 Variables'!E$43,('Mortgage 2 Info Calcs'!F$9*'Mortgage 2 Variables'!E$43)-C184,-J185,0)))</f>
        <v>644.30140148550686</v>
      </c>
      <c r="I185">
        <f>IF(OR(ISERROR(((IPMT(G185/'Mortgage 2 Variables'!E$43,1,'Mortgage 2 Info Calcs'!F$9*'Mortgage 2 Variables'!E$43,-J185+Q185+'Mortgage 2 Info Calcs'!F$24,IF('Mortgage 2 Info Calcs'!F$5="Interest Only",-J185+Q185+'Mortgage 2 Info Calcs'!F$24,0))))),(((IPMT(G185/'Mortgage 2 Variables'!E$43,1,'Mortgage 2 Info Calcs'!F$9*'Mortgage 2 Variables'!E$43,-J$12,-J$12)))=0)),0,((IPMT(G185/'Mortgage 2 Variables'!E$43,1,'Mortgage 2 Info Calcs'!F$9*'Mortgage 2 Variables'!E$43,-J185+Q185+'Mortgage 2 Info Calcs'!F$24,IF('Mortgage 2 Info Calcs'!F$5="Interest Only",-J185+Q185+'Mortgage 2 Info Calcs'!F$24,0)))))</f>
        <v>302.32256297542676</v>
      </c>
      <c r="J185">
        <f>IF(W184&gt;0,IF(ISTEXT('Mortgage 2 Info Calcs'!K$4),"0",IF(ISTEXT(W184),W184,W184+(IF(ISTEXT(K185),0,K185)))),0)</f>
        <v>60464.512595085347</v>
      </c>
      <c r="K185">
        <f>IF(ISBLANK('Mortgage 2 Monthly Table'!L185),0,'Mortgage 2 Monthly Table'!L185)</f>
        <v>0</v>
      </c>
      <c r="L185">
        <f>IF(ISBLANK('Mortgage 2 Monthly Table'!N185),IF('Mortgage 2 Info Calcs'!F$13="Calculated",IF('Mortgage 2 Info Calcs'!F$22="Keep Same",IF('Mortgage 2 Info Calcs'!F$5="Interest Only",IF(OR(I185&gt;L184,J185=""),I185,IF(J185&lt;L184,IF(J185&lt;L184,J185+I185,IF(L184+M184&gt;J185,L184+I185,L184)),IF(L184+M184&gt;J185,L184+I185,L184))),IF(H185&gt;L184,H185,IF(J185&gt;L184,IF(L184+M184&gt;J185,L184+I185,L184),J185+S185))),IF('Mortgage 2 Info Calcs'!F$5="Interest Only",'Mortgage 2 Monthly calcs'!I185,'Mortgage 2 Monthly calcs'!H185)),'Mortgage 2 Monthly calcs'!L184),'Mortgage 2 Monthly Table'!N185)</f>
        <v>644.30140148550856</v>
      </c>
      <c r="M185">
        <f>IF(ISBLANK('Mortgage 2 Monthly Table'!P185),IF(N184&gt;J185,IF(J185&gt;L184,J185-L184,0),IF(OR(OR(W184&lt;0,ISTEXT(W184)),ISTEXT('Mortgage 2 Info Calcs'!$K$4)),"",'Mortgage 2 Info Calcs'!F$21)),'Mortgage 2 Monthly Table'!P185)</f>
        <v>0</v>
      </c>
      <c r="N185">
        <f t="shared" si="14"/>
        <v>644.30140148550856</v>
      </c>
      <c r="O185">
        <f>IF(OR(OR(W184&lt;0,ISTEXT(W184)),ISTEXT('Mortgage 2 Info Calcs'!$K$4)),"",(O184+M185))</f>
        <v>0</v>
      </c>
      <c r="P185">
        <f>IF(ISBLANK('Mortgage 2 Monthly Table'!T185),IF(ISTEXT(J185),0,IF(OR(W184&lt;Q184,AND(W184&lt;0,NOT(ISTEXT(W184))),ISTEXT('Mortgage 2 Info Calcs'!$K$4)),IF(-W184&gt;P184,-W184,W184-Q184),IF(J185="",0,'Mortgage 2 Info Calcs'!F$26))),'Mortgage 2 Monthly Table'!T185)</f>
        <v>0</v>
      </c>
      <c r="Q185">
        <f>IF(OR(OR(W184&lt;0,ISTEXT(W184)),ISTEXT('Mortgage 2 Info Calcs'!$K$4)),"",IF(O185&lt;0,Q184,(Q184+P185)))</f>
        <v>0</v>
      </c>
      <c r="R185">
        <f>IF(OR(ISERROR(L185-S185),ISTEXT('Mortgage 2 Info Calcs'!$K$4)),"",L185-S185+M185)</f>
        <v>341.9788385100818</v>
      </c>
      <c r="S185">
        <f>IF(OR(IF(ISERROR(ROUND((J185-Q185-'Mortgage 2 Info Calcs'!F$24)*(G185/12),2)),0,(J185-O185-Q185-'Mortgage 2 Info Calcs'!F$24)*(G185/12)),,,ISTEXT('Mortgage 2 Info Calcs'!K$4)),IF(((J185-Q185-'Mortgage 2 Info Calcs'!F$24)*(G185/12))&gt;0,((J185-Q185-'Mortgage 2 Info Calcs'!F$24)*(G185/12)),0),0)</f>
        <v>302.32256297542676</v>
      </c>
      <c r="T185">
        <f>IF(OR(ISERROR(SUM(R$12:R185)),(ISTEXT(T184)),(T184=(SUM(R$12:R185)))),"",SUM(R$12:R185))</f>
        <v>39877.466243424722</v>
      </c>
      <c r="U185">
        <f>SUM(S$12:S185)</f>
        <v>72230.977615053795</v>
      </c>
      <c r="V185">
        <f>IF(OR(J185=Q185,ISTEXT(W184),ISTEXT('Mortgage 2 Info Calcs'!$F$17)),"",IF(('Mortgage 2 Info Calcs'!F$18*12)&gt;C184+1,IF(C184='Mortgage 2 Info Calcs'!F$18*12,0,'Mortgage 2 Info Calcs'!F$19+W185*('Mortgage 2 Info Calcs'!F$17)),'Mortgage 2 Info Calcs'!F$189))</f>
        <v>0</v>
      </c>
      <c r="W185">
        <f>IF(OR(ISERROR(J185-R185-M185),IF(ISERROR((J185-R185-M185)=0),"True",(J185-R185-M185)=0),ISTEXT('Mortgage 2 Info Calcs'!$K$4)),"",IF((J185&gt;(L185+M185)),(FV((G185/'Mortgage 2 Variables'!E$43),1,(L185+M185),-J185+Q185+'Mortgage 2 Info Calcs'!F$24,0))+Q185+'Mortgage 2 Info Calcs'!F$24+IF(I185&gt;0,0,-I185),""))</f>
        <v>60122.533756575278</v>
      </c>
      <c r="X185">
        <f>IF((FV(IF(G185=0,'Mortgage 2 Info Calcs'!F$8,G185)/12,1,PMT(IF(G185=0,'Mortgage 2 Info Calcs'!F$8,G185)/12,('Mortgage 2 Info Calcs'!F$9*12)-C184,-X184,0),-X184,0))&gt;0,(FV(IF(G185=0,'Mortgage 2 Info Calcs'!F$8,G185)/12,1,PMT(IF(G185=0,'Mortgage 2 Info Calcs'!F$8,G185)/12,('Mortgage 2 Info Calcs'!F$9*12)-C184,-X184,0),-X184,0)),0)</f>
        <v>60122.533756575373</v>
      </c>
      <c r="Y185">
        <f>IF(X185&lt;=0,0,(IPMT(IF(G185=0,'Mortgage 2 Info Calcs'!F$8,G185)/12,1,('Mortgage 2 Info Calcs'!F$9*12)-C184,-X184,0)))</f>
        <v>302.32256297542722</v>
      </c>
      <c r="Z185">
        <f>IF(C185&lt;('Mortgage 2 Info Calcs'!F$9*12),SUM(Y$12:Y185),0)</f>
        <v>72230.977615053824</v>
      </c>
      <c r="AA185">
        <v>174</v>
      </c>
      <c r="AB185">
        <f t="shared" si="15"/>
        <v>14.5</v>
      </c>
    </row>
    <row r="186" spans="2:28" ht="11.7" customHeight="1" x14ac:dyDescent="0.25">
      <c r="B186">
        <f t="shared" si="13"/>
        <v>14.583333333333334</v>
      </c>
      <c r="C186">
        <v>175</v>
      </c>
      <c r="E186" t="str">
        <f t="shared" si="16"/>
        <v/>
      </c>
      <c r="F186" t="str">
        <f>VLOOKUP('Mortgage 2 Variables'!D$14,'Mortgage 2 Variables'!B$8:C$19,2)</f>
        <v>May</v>
      </c>
      <c r="G186">
        <f>IF(ISBLANK('Mortgage 2 Monthly Table'!G186),IF(OR(J186=Q186,ISTEXT(W185),ISTEXT('Mortgage 2 Info Calcs'!$K$4)),0,IF(('Mortgage 2 Info Calcs'!F$7*12)&gt;C185,G185,IF(C185='Mortgage 2 Info Calcs'!F$7*12,'Mortgage 2 Info Calcs'!F$8,G185))),'Mortgage 2 Monthly Table'!G186)</f>
        <v>0.06</v>
      </c>
      <c r="H186">
        <f>((PMT(G186/'Mortgage 2 Variables'!E$43,('Mortgage 2 Info Calcs'!F$9*'Mortgage 2 Variables'!E$43)-C185,-J186,0)))</f>
        <v>644.30140148550686</v>
      </c>
      <c r="I186">
        <f>IF(OR(ISERROR(((IPMT(G186/'Mortgage 2 Variables'!E$43,1,'Mortgage 2 Info Calcs'!F$9*'Mortgage 2 Variables'!E$43,-J186+Q186+'Mortgage 2 Info Calcs'!F$24,IF('Mortgage 2 Info Calcs'!F$5="Interest Only",-J186+Q186+'Mortgage 2 Info Calcs'!F$24,0))))),(((IPMT(G186/'Mortgage 2 Variables'!E$43,1,'Mortgage 2 Info Calcs'!F$9*'Mortgage 2 Variables'!E$43,-J$12,-J$12)))=0)),0,((IPMT(G186/'Mortgage 2 Variables'!E$43,1,'Mortgage 2 Info Calcs'!F$9*'Mortgage 2 Variables'!E$43,-J186+Q186+'Mortgage 2 Info Calcs'!F$24,IF('Mortgage 2 Info Calcs'!F$5="Interest Only",-J186+Q186+'Mortgage 2 Info Calcs'!F$24,0)))))</f>
        <v>300.61266878287637</v>
      </c>
      <c r="J186">
        <f>IF(W185&gt;0,IF(ISTEXT('Mortgage 2 Info Calcs'!K$4),"0",IF(ISTEXT(W185),W185,W185+(IF(ISTEXT(K186),0,K186)))),0)</f>
        <v>60122.533756575278</v>
      </c>
      <c r="K186">
        <f>IF(ISBLANK('Mortgage 2 Monthly Table'!L186),0,'Mortgage 2 Monthly Table'!L186)</f>
        <v>0</v>
      </c>
      <c r="L186">
        <f>IF(ISBLANK('Mortgage 2 Monthly Table'!N186),IF('Mortgage 2 Info Calcs'!F$13="Calculated",IF('Mortgage 2 Info Calcs'!F$22="Keep Same",IF('Mortgage 2 Info Calcs'!F$5="Interest Only",IF(OR(I186&gt;L185,J186=""),I186,IF(J186&lt;L185,IF(J186&lt;L185,J186+I186,IF(L185+M185&gt;J186,L185+I186,L185)),IF(L185+M185&gt;J186,L185+I186,L185))),IF(H186&gt;L185,H186,IF(J186&gt;L185,IF(L185+M185&gt;J186,L185+I186,L185),J186+S186))),IF('Mortgage 2 Info Calcs'!F$5="Interest Only",'Mortgage 2 Monthly calcs'!I186,'Mortgage 2 Monthly calcs'!H186)),'Mortgage 2 Monthly calcs'!L185),'Mortgage 2 Monthly Table'!N186)</f>
        <v>644.30140148550856</v>
      </c>
      <c r="M186">
        <f>IF(ISBLANK('Mortgage 2 Monthly Table'!P186),IF(N185&gt;J186,IF(J186&gt;L185,J186-L185,0),IF(OR(OR(W185&lt;0,ISTEXT(W185)),ISTEXT('Mortgage 2 Info Calcs'!$K$4)),"",'Mortgage 2 Info Calcs'!F$21)),'Mortgage 2 Monthly Table'!P186)</f>
        <v>0</v>
      </c>
      <c r="N186">
        <f t="shared" si="14"/>
        <v>644.30140148550856</v>
      </c>
      <c r="O186">
        <f>IF(OR(OR(W185&lt;0,ISTEXT(W185)),ISTEXT('Mortgage 2 Info Calcs'!$K$4)),"",(O185+M186))</f>
        <v>0</v>
      </c>
      <c r="P186">
        <f>IF(ISBLANK('Mortgage 2 Monthly Table'!T186),IF(ISTEXT(J186),0,IF(OR(W185&lt;Q185,AND(W185&lt;0,NOT(ISTEXT(W185))),ISTEXT('Mortgage 2 Info Calcs'!$K$4)),IF(-W185&gt;P185,-W185,W185-Q185),IF(J186="",0,'Mortgage 2 Info Calcs'!F$26))),'Mortgage 2 Monthly Table'!T186)</f>
        <v>0</v>
      </c>
      <c r="Q186">
        <f>IF(OR(OR(W185&lt;0,ISTEXT(W185)),ISTEXT('Mortgage 2 Info Calcs'!$K$4)),"",IF(O186&lt;0,Q185,(Q185+P186)))</f>
        <v>0</v>
      </c>
      <c r="R186">
        <f>IF(OR(ISERROR(L186-S186),ISTEXT('Mortgage 2 Info Calcs'!$K$4)),"",L186-S186+M186)</f>
        <v>343.68873270263219</v>
      </c>
      <c r="S186">
        <f>IF(OR(IF(ISERROR(ROUND((J186-Q186-'Mortgage 2 Info Calcs'!F$24)*(G186/12),2)),0,(J186-O186-Q186-'Mortgage 2 Info Calcs'!F$24)*(G186/12)),,,ISTEXT('Mortgage 2 Info Calcs'!K$4)),IF(((J186-Q186-'Mortgage 2 Info Calcs'!F$24)*(G186/12))&gt;0,((J186-Q186-'Mortgage 2 Info Calcs'!F$24)*(G186/12)),0),0)</f>
        <v>300.61266878287637</v>
      </c>
      <c r="T186">
        <f>IF(OR(ISERROR(SUM(R$12:R186)),(ISTEXT(T185)),(T185=(SUM(R$12:R186)))),"",SUM(R$12:R186))</f>
        <v>40221.154976127356</v>
      </c>
      <c r="U186">
        <f>SUM(S$12:S186)</f>
        <v>72531.590283836675</v>
      </c>
      <c r="V186">
        <f>IF(OR(J186=Q186,ISTEXT(W185),ISTEXT('Mortgage 2 Info Calcs'!$F$17)),"",IF(('Mortgage 2 Info Calcs'!F$18*12)&gt;C185+1,IF(C185='Mortgage 2 Info Calcs'!F$18*12,0,'Mortgage 2 Info Calcs'!F$19+W186*('Mortgage 2 Info Calcs'!F$17)),'Mortgage 2 Info Calcs'!F$189))</f>
        <v>0</v>
      </c>
      <c r="W186">
        <f>IF(OR(ISERROR(J186-R186-M186),IF(ISERROR((J186-R186-M186)=0),"True",(J186-R186-M186)=0),ISTEXT('Mortgage 2 Info Calcs'!$K$4)),"",IF((J186&gt;(L186+M186)),(FV((G186/'Mortgage 2 Variables'!E$43),1,(L186+M186),-J186+Q186+'Mortgage 2 Info Calcs'!F$24,0))+Q186+'Mortgage 2 Info Calcs'!F$24+IF(I186&gt;0,0,-I186),""))</f>
        <v>59778.845023872658</v>
      </c>
      <c r="X186">
        <f>IF((FV(IF(G186=0,'Mortgage 2 Info Calcs'!F$8,G186)/12,1,PMT(IF(G186=0,'Mortgage 2 Info Calcs'!F$8,G186)/12,('Mortgage 2 Info Calcs'!F$9*12)-C185,-X185,0),-X185,0))&gt;0,(FV(IF(G186=0,'Mortgage 2 Info Calcs'!F$8,G186)/12,1,PMT(IF(G186=0,'Mortgage 2 Info Calcs'!F$8,G186)/12,('Mortgage 2 Info Calcs'!F$9*12)-C185,-X185,0),-X185,0)),0)</f>
        <v>59778.845023872753</v>
      </c>
      <c r="Y186">
        <f>IF(X186&lt;=0,0,(IPMT(IF(G186=0,'Mortgage 2 Info Calcs'!F$8,G186)/12,1,('Mortgage 2 Info Calcs'!F$9*12)-C185,-X185,0)))</f>
        <v>300.61266878287688</v>
      </c>
      <c r="Z186">
        <f>IF(C186&lt;('Mortgage 2 Info Calcs'!F$9*12),SUM(Y$12:Y186),0)</f>
        <v>72531.590283836704</v>
      </c>
      <c r="AA186">
        <v>175</v>
      </c>
      <c r="AB186">
        <f t="shared" si="15"/>
        <v>14.583333333333334</v>
      </c>
    </row>
    <row r="187" spans="2:28" ht="11.7" customHeight="1" x14ac:dyDescent="0.25">
      <c r="B187">
        <f t="shared" si="13"/>
        <v>14.666666666666666</v>
      </c>
      <c r="C187">
        <v>176</v>
      </c>
      <c r="E187" t="str">
        <f t="shared" si="16"/>
        <v/>
      </c>
      <c r="F187" t="str">
        <f>VLOOKUP('Mortgage 2 Variables'!D$15,'Mortgage 2 Variables'!B$8:C$19,2)</f>
        <v>Jun</v>
      </c>
      <c r="G187">
        <f>IF(ISBLANK('Mortgage 2 Monthly Table'!G187),IF(OR(J187=Q187,ISTEXT(W186),ISTEXT('Mortgage 2 Info Calcs'!$K$4)),0,IF(('Mortgage 2 Info Calcs'!F$7*12)&gt;C186,G186,IF(C186='Mortgage 2 Info Calcs'!F$7*12,'Mortgage 2 Info Calcs'!F$8,G186))),'Mortgage 2 Monthly Table'!G187)</f>
        <v>0.06</v>
      </c>
      <c r="H187">
        <f>((PMT(G187/'Mortgage 2 Variables'!E$43,('Mortgage 2 Info Calcs'!F$9*'Mortgage 2 Variables'!E$43)-C186,-J187,0)))</f>
        <v>644.30140148550709</v>
      </c>
      <c r="I187">
        <f>IF(OR(ISERROR(((IPMT(G187/'Mortgage 2 Variables'!E$43,1,'Mortgage 2 Info Calcs'!F$9*'Mortgage 2 Variables'!E$43,-J187+Q187+'Mortgage 2 Info Calcs'!F$24,IF('Mortgage 2 Info Calcs'!F$5="Interest Only",-J187+Q187+'Mortgage 2 Info Calcs'!F$24,0))))),(((IPMT(G187/'Mortgage 2 Variables'!E$43,1,'Mortgage 2 Info Calcs'!F$9*'Mortgage 2 Variables'!E$43,-J$12,-J$12)))=0)),0,((IPMT(G187/'Mortgage 2 Variables'!E$43,1,'Mortgage 2 Info Calcs'!F$9*'Mortgage 2 Variables'!E$43,-J187+Q187+'Mortgage 2 Info Calcs'!F$24,IF('Mortgage 2 Info Calcs'!F$5="Interest Only",-J187+Q187+'Mortgage 2 Info Calcs'!F$24,0)))))</f>
        <v>298.89422511936328</v>
      </c>
      <c r="J187">
        <f>IF(W186&gt;0,IF(ISTEXT('Mortgage 2 Info Calcs'!K$4),"0",IF(ISTEXT(W186),W186,W186+(IF(ISTEXT(K187),0,K187)))),0)</f>
        <v>59778.845023872658</v>
      </c>
      <c r="K187">
        <f>IF(ISBLANK('Mortgage 2 Monthly Table'!L187),0,'Mortgage 2 Monthly Table'!L187)</f>
        <v>0</v>
      </c>
      <c r="L187">
        <f>IF(ISBLANK('Mortgage 2 Monthly Table'!N187),IF('Mortgage 2 Info Calcs'!F$13="Calculated",IF('Mortgage 2 Info Calcs'!F$22="Keep Same",IF('Mortgage 2 Info Calcs'!F$5="Interest Only",IF(OR(I187&gt;L186,J187=""),I187,IF(J187&lt;L186,IF(J187&lt;L186,J187+I187,IF(L186+M186&gt;J187,L186+I187,L186)),IF(L186+M186&gt;J187,L186+I187,L186))),IF(H187&gt;L186,H187,IF(J187&gt;L186,IF(L186+M186&gt;J187,L186+I187,L186),J187+S187))),IF('Mortgage 2 Info Calcs'!F$5="Interest Only",'Mortgage 2 Monthly calcs'!I187,'Mortgage 2 Monthly calcs'!H187)),'Mortgage 2 Monthly calcs'!L186),'Mortgage 2 Monthly Table'!N187)</f>
        <v>644.30140148550856</v>
      </c>
      <c r="M187">
        <f>IF(ISBLANK('Mortgage 2 Monthly Table'!P187),IF(N186&gt;J187,IF(J187&gt;L186,J187-L186,0),IF(OR(OR(W186&lt;0,ISTEXT(W186)),ISTEXT('Mortgage 2 Info Calcs'!$K$4)),"",'Mortgage 2 Info Calcs'!F$21)),'Mortgage 2 Monthly Table'!P187)</f>
        <v>0</v>
      </c>
      <c r="N187">
        <f t="shared" si="14"/>
        <v>644.30140148550856</v>
      </c>
      <c r="O187">
        <f>IF(OR(OR(W186&lt;0,ISTEXT(W186)),ISTEXT('Mortgage 2 Info Calcs'!$K$4)),"",(O186+M187))</f>
        <v>0</v>
      </c>
      <c r="P187">
        <f>IF(ISBLANK('Mortgage 2 Monthly Table'!T187),IF(ISTEXT(J187),0,IF(OR(W186&lt;Q186,AND(W186&lt;0,NOT(ISTEXT(W186))),ISTEXT('Mortgage 2 Info Calcs'!$K$4)),IF(-W186&gt;P186,-W186,W186-Q186),IF(J187="",0,'Mortgage 2 Info Calcs'!F$26))),'Mortgage 2 Monthly Table'!T187)</f>
        <v>0</v>
      </c>
      <c r="Q187">
        <f>IF(OR(OR(W186&lt;0,ISTEXT(W186)),ISTEXT('Mortgage 2 Info Calcs'!$K$4)),"",IF(O187&lt;0,Q186,(Q186+P187)))</f>
        <v>0</v>
      </c>
      <c r="R187">
        <f>IF(OR(ISERROR(L187-S187),ISTEXT('Mortgage 2 Info Calcs'!$K$4)),"",L187-S187+M187)</f>
        <v>345.40717636614528</v>
      </c>
      <c r="S187">
        <f>IF(OR(IF(ISERROR(ROUND((J187-Q187-'Mortgage 2 Info Calcs'!F$24)*(G187/12),2)),0,(J187-O187-Q187-'Mortgage 2 Info Calcs'!F$24)*(G187/12)),,,ISTEXT('Mortgage 2 Info Calcs'!K$4)),IF(((J187-Q187-'Mortgage 2 Info Calcs'!F$24)*(G187/12))&gt;0,((J187-Q187-'Mortgage 2 Info Calcs'!F$24)*(G187/12)),0),0)</f>
        <v>298.89422511936328</v>
      </c>
      <c r="T187">
        <f>IF(OR(ISERROR(SUM(R$12:R187)),(ISTEXT(T186)),(T186=(SUM(R$12:R187)))),"",SUM(R$12:R187))</f>
        <v>40566.562152493505</v>
      </c>
      <c r="U187">
        <f>SUM(S$12:S187)</f>
        <v>72830.48450895604</v>
      </c>
      <c r="V187">
        <f>IF(OR(J187=Q187,ISTEXT(W186),ISTEXT('Mortgage 2 Info Calcs'!$F$17)),"",IF(('Mortgage 2 Info Calcs'!F$18*12)&gt;C186+1,IF(C186='Mortgage 2 Info Calcs'!F$18*12,0,'Mortgage 2 Info Calcs'!F$19+W187*('Mortgage 2 Info Calcs'!F$17)),'Mortgage 2 Info Calcs'!F$189))</f>
        <v>0</v>
      </c>
      <c r="W187">
        <f>IF(OR(ISERROR(J187-R187-M187),IF(ISERROR((J187-R187-M187)=0),"True",(J187-R187-M187)=0),ISTEXT('Mortgage 2 Info Calcs'!$K$4)),"",IF((J187&gt;(L187+M187)),(FV((G187/'Mortgage 2 Variables'!E$43),1,(L187+M187),-J187+Q187+'Mortgage 2 Info Calcs'!F$24,0))+Q187+'Mortgage 2 Info Calcs'!F$24+IF(I187&gt;0,0,-I187),""))</f>
        <v>59433.437847506524</v>
      </c>
      <c r="X187">
        <f>IF((FV(IF(G187=0,'Mortgage 2 Info Calcs'!F$8,G187)/12,1,PMT(IF(G187=0,'Mortgage 2 Info Calcs'!F$8,G187)/12,('Mortgage 2 Info Calcs'!F$9*12)-C186,-X186,0),-X186,0))&gt;0,(FV(IF(G187=0,'Mortgage 2 Info Calcs'!F$8,G187)/12,1,PMT(IF(G187=0,'Mortgage 2 Info Calcs'!F$8,G187)/12,('Mortgage 2 Info Calcs'!F$9*12)-C186,-X186,0),-X186,0)),0)</f>
        <v>59433.437847506619</v>
      </c>
      <c r="Y187">
        <f>IF(X187&lt;=0,0,(IPMT(IF(G187=0,'Mortgage 2 Info Calcs'!F$8,G187)/12,1,('Mortgage 2 Info Calcs'!F$9*12)-C186,-X186,0)))</f>
        <v>298.8942251193638</v>
      </c>
      <c r="Z187">
        <f>IF(C187&lt;('Mortgage 2 Info Calcs'!F$9*12),SUM(Y$12:Y187),0)</f>
        <v>72830.484508956069</v>
      </c>
      <c r="AA187">
        <v>176</v>
      </c>
      <c r="AB187">
        <f t="shared" si="15"/>
        <v>14.666666666666666</v>
      </c>
    </row>
    <row r="188" spans="2:28" ht="11.7" customHeight="1" x14ac:dyDescent="0.25">
      <c r="B188">
        <f t="shared" si="13"/>
        <v>14.75</v>
      </c>
      <c r="C188">
        <v>177</v>
      </c>
      <c r="E188" t="str">
        <f t="shared" si="16"/>
        <v/>
      </c>
      <c r="F188" t="str">
        <f>VLOOKUP('Mortgage 2 Variables'!D$16,'Mortgage 2 Variables'!B$8:C$19,2)</f>
        <v>Jul</v>
      </c>
      <c r="G188">
        <f>IF(ISBLANK('Mortgage 2 Monthly Table'!G188),IF(OR(J188=Q188,ISTEXT(W187),ISTEXT('Mortgage 2 Info Calcs'!$K$4)),0,IF(('Mortgage 2 Info Calcs'!F$7*12)&gt;C187,G187,IF(C187='Mortgage 2 Info Calcs'!F$7*12,'Mortgage 2 Info Calcs'!F$8,G187))),'Mortgage 2 Monthly Table'!G188)</f>
        <v>0.06</v>
      </c>
      <c r="H188">
        <f>((PMT(G188/'Mortgage 2 Variables'!E$43,('Mortgage 2 Info Calcs'!F$9*'Mortgage 2 Variables'!E$43)-C187,-J188,0)))</f>
        <v>644.3014014855072</v>
      </c>
      <c r="I188">
        <f>IF(OR(ISERROR(((IPMT(G188/'Mortgage 2 Variables'!E$43,1,'Mortgage 2 Info Calcs'!F$9*'Mortgage 2 Variables'!E$43,-J188+Q188+'Mortgage 2 Info Calcs'!F$24,IF('Mortgage 2 Info Calcs'!F$5="Interest Only",-J188+Q188+'Mortgage 2 Info Calcs'!F$24,0))))),(((IPMT(G188/'Mortgage 2 Variables'!E$43,1,'Mortgage 2 Info Calcs'!F$9*'Mortgage 2 Variables'!E$43,-J$12,-J$12)))=0)),0,((IPMT(G188/'Mortgage 2 Variables'!E$43,1,'Mortgage 2 Info Calcs'!F$9*'Mortgage 2 Variables'!E$43,-J188+Q188+'Mortgage 2 Info Calcs'!F$24,IF('Mortgage 2 Info Calcs'!F$5="Interest Only",-J188+Q188+'Mortgage 2 Info Calcs'!F$24,0)))))</f>
        <v>297.16718923753263</v>
      </c>
      <c r="J188">
        <f>IF(W187&gt;0,IF(ISTEXT('Mortgage 2 Info Calcs'!K$4),"0",IF(ISTEXT(W187),W187,W187+(IF(ISTEXT(K188),0,K188)))),0)</f>
        <v>59433.437847506524</v>
      </c>
      <c r="K188">
        <f>IF(ISBLANK('Mortgage 2 Monthly Table'!L188),0,'Mortgage 2 Monthly Table'!L188)</f>
        <v>0</v>
      </c>
      <c r="L188">
        <f>IF(ISBLANK('Mortgage 2 Monthly Table'!N188),IF('Mortgage 2 Info Calcs'!F$13="Calculated",IF('Mortgage 2 Info Calcs'!F$22="Keep Same",IF('Mortgage 2 Info Calcs'!F$5="Interest Only",IF(OR(I188&gt;L187,J188=""),I188,IF(J188&lt;L187,IF(J188&lt;L187,J188+I188,IF(L187+M187&gt;J188,L187+I188,L187)),IF(L187+M187&gt;J188,L187+I188,L187))),IF(H188&gt;L187,H188,IF(J188&gt;L187,IF(L187+M187&gt;J188,L187+I188,L187),J188+S188))),IF('Mortgage 2 Info Calcs'!F$5="Interest Only",'Mortgage 2 Monthly calcs'!I188,'Mortgage 2 Monthly calcs'!H188)),'Mortgage 2 Monthly calcs'!L187),'Mortgage 2 Monthly Table'!N188)</f>
        <v>644.30140148550856</v>
      </c>
      <c r="M188">
        <f>IF(ISBLANK('Mortgage 2 Monthly Table'!P188),IF(N187&gt;J188,IF(J188&gt;L187,J188-L187,0),IF(OR(OR(W187&lt;0,ISTEXT(W187)),ISTEXT('Mortgage 2 Info Calcs'!$K$4)),"",'Mortgage 2 Info Calcs'!F$21)),'Mortgage 2 Monthly Table'!P188)</f>
        <v>0</v>
      </c>
      <c r="N188">
        <f t="shared" si="14"/>
        <v>644.30140148550856</v>
      </c>
      <c r="O188">
        <f>IF(OR(OR(W187&lt;0,ISTEXT(W187)),ISTEXT('Mortgage 2 Info Calcs'!$K$4)),"",(O187+M188))</f>
        <v>0</v>
      </c>
      <c r="P188">
        <f>IF(ISBLANK('Mortgage 2 Monthly Table'!T188),IF(ISTEXT(J188),0,IF(OR(W187&lt;Q187,AND(W187&lt;0,NOT(ISTEXT(W187))),ISTEXT('Mortgage 2 Info Calcs'!$K$4)),IF(-W187&gt;P187,-W187,W187-Q187),IF(J188="",0,'Mortgage 2 Info Calcs'!F$26))),'Mortgage 2 Monthly Table'!T188)</f>
        <v>0</v>
      </c>
      <c r="Q188">
        <f>IF(OR(OR(W187&lt;0,ISTEXT(W187)),ISTEXT('Mortgage 2 Info Calcs'!$K$4)),"",IF(O188&lt;0,Q187,(Q187+P188)))</f>
        <v>0</v>
      </c>
      <c r="R188">
        <f>IF(OR(ISERROR(L188-S188),ISTEXT('Mortgage 2 Info Calcs'!$K$4)),"",L188-S188+M188)</f>
        <v>347.13421224797594</v>
      </c>
      <c r="S188">
        <f>IF(OR(IF(ISERROR(ROUND((J188-Q188-'Mortgage 2 Info Calcs'!F$24)*(G188/12),2)),0,(J188-O188-Q188-'Mortgage 2 Info Calcs'!F$24)*(G188/12)),,,ISTEXT('Mortgage 2 Info Calcs'!K$4)),IF(((J188-Q188-'Mortgage 2 Info Calcs'!F$24)*(G188/12))&gt;0,((J188-Q188-'Mortgage 2 Info Calcs'!F$24)*(G188/12)),0),0)</f>
        <v>297.16718923753263</v>
      </c>
      <c r="T188">
        <f>IF(OR(ISERROR(SUM(R$12:R188)),(ISTEXT(T187)),(T187=(SUM(R$12:R188)))),"",SUM(R$12:R188))</f>
        <v>40913.696364741481</v>
      </c>
      <c r="U188">
        <f>SUM(S$12:S188)</f>
        <v>73127.651698193571</v>
      </c>
      <c r="V188">
        <f>IF(OR(J188=Q188,ISTEXT(W187),ISTEXT('Mortgage 2 Info Calcs'!$F$17)),"",IF(('Mortgage 2 Info Calcs'!F$18*12)&gt;C187+1,IF(C187='Mortgage 2 Info Calcs'!F$18*12,0,'Mortgage 2 Info Calcs'!F$19+W188*('Mortgage 2 Info Calcs'!F$17)),'Mortgage 2 Info Calcs'!F$189))</f>
        <v>0</v>
      </c>
      <c r="W188">
        <f>IF(OR(ISERROR(J188-R188-M188),IF(ISERROR((J188-R188-M188)=0),"True",(J188-R188-M188)=0),ISTEXT('Mortgage 2 Info Calcs'!$K$4)),"",IF((J188&gt;(L188+M188)),(FV((G188/'Mortgage 2 Variables'!E$43),1,(L188+M188),-J188+Q188+'Mortgage 2 Info Calcs'!F$24,0))+Q188+'Mortgage 2 Info Calcs'!F$24+IF(I188&gt;0,0,-I188),""))</f>
        <v>59086.303635258555</v>
      </c>
      <c r="X188">
        <f>IF((FV(IF(G188=0,'Mortgage 2 Info Calcs'!F$8,G188)/12,1,PMT(IF(G188=0,'Mortgage 2 Info Calcs'!F$8,G188)/12,('Mortgage 2 Info Calcs'!F$9*12)-C187,-X187,0),-X187,0))&gt;0,(FV(IF(G188=0,'Mortgage 2 Info Calcs'!F$8,G188)/12,1,PMT(IF(G188=0,'Mortgage 2 Info Calcs'!F$8,G188)/12,('Mortgage 2 Info Calcs'!F$9*12)-C187,-X187,0),-X187,0)),0)</f>
        <v>59086.30363525865</v>
      </c>
      <c r="Y188">
        <f>IF(X188&lt;=0,0,(IPMT(IF(G188=0,'Mortgage 2 Info Calcs'!F$8,G188)/12,1,('Mortgage 2 Info Calcs'!F$9*12)-C187,-X187,0)))</f>
        <v>297.16718923753308</v>
      </c>
      <c r="Z188">
        <f>IF(C188&lt;('Mortgage 2 Info Calcs'!F$9*12),SUM(Y$12:Y188),0)</f>
        <v>73127.6516981936</v>
      </c>
      <c r="AA188">
        <v>177</v>
      </c>
      <c r="AB188">
        <f t="shared" si="15"/>
        <v>14.75</v>
      </c>
    </row>
    <row r="189" spans="2:28" ht="11.7" customHeight="1" x14ac:dyDescent="0.25">
      <c r="B189">
        <f t="shared" si="13"/>
        <v>14.833333333333334</v>
      </c>
      <c r="C189">
        <v>178</v>
      </c>
      <c r="E189" t="str">
        <f t="shared" si="16"/>
        <v/>
      </c>
      <c r="F189" t="str">
        <f>VLOOKUP('Mortgage 2 Variables'!D$17,'Mortgage 2 Variables'!B$8:C$19,2)</f>
        <v>Aug</v>
      </c>
      <c r="G189">
        <f>IF(ISBLANK('Mortgage 2 Monthly Table'!G189),IF(OR(J189=Q189,ISTEXT(W188),ISTEXT('Mortgage 2 Info Calcs'!$K$4)),0,IF(('Mortgage 2 Info Calcs'!F$7*12)&gt;C188,G188,IF(C188='Mortgage 2 Info Calcs'!F$7*12,'Mortgage 2 Info Calcs'!F$8,G188))),'Mortgage 2 Monthly Table'!G189)</f>
        <v>0.06</v>
      </c>
      <c r="H189">
        <f>((PMT(G189/'Mortgage 2 Variables'!E$43,('Mortgage 2 Info Calcs'!F$9*'Mortgage 2 Variables'!E$43)-C188,-J189,0)))</f>
        <v>644.3014014855072</v>
      </c>
      <c r="I189">
        <f>IF(OR(ISERROR(((IPMT(G189/'Mortgage 2 Variables'!E$43,1,'Mortgage 2 Info Calcs'!F$9*'Mortgage 2 Variables'!E$43,-J189+Q189+'Mortgage 2 Info Calcs'!F$24,IF('Mortgage 2 Info Calcs'!F$5="Interest Only",-J189+Q189+'Mortgage 2 Info Calcs'!F$24,0))))),(((IPMT(G189/'Mortgage 2 Variables'!E$43,1,'Mortgage 2 Info Calcs'!F$9*'Mortgage 2 Variables'!E$43,-J$12,-J$12)))=0)),0,((IPMT(G189/'Mortgage 2 Variables'!E$43,1,'Mortgage 2 Info Calcs'!F$9*'Mortgage 2 Variables'!E$43,-J189+Q189+'Mortgage 2 Info Calcs'!F$24,IF('Mortgage 2 Info Calcs'!F$5="Interest Only",-J189+Q189+'Mortgage 2 Info Calcs'!F$24,0)))))</f>
        <v>295.4315181762928</v>
      </c>
      <c r="J189">
        <f>IF(W188&gt;0,IF(ISTEXT('Mortgage 2 Info Calcs'!K$4),"0",IF(ISTEXT(W188),W188,W188+(IF(ISTEXT(K189),0,K189)))),0)</f>
        <v>59086.303635258555</v>
      </c>
      <c r="K189">
        <f>IF(ISBLANK('Mortgage 2 Monthly Table'!L189),0,'Mortgage 2 Monthly Table'!L189)</f>
        <v>0</v>
      </c>
      <c r="L189">
        <f>IF(ISBLANK('Mortgage 2 Monthly Table'!N189),IF('Mortgage 2 Info Calcs'!F$13="Calculated",IF('Mortgage 2 Info Calcs'!F$22="Keep Same",IF('Mortgage 2 Info Calcs'!F$5="Interest Only",IF(OR(I189&gt;L188,J189=""),I189,IF(J189&lt;L188,IF(J189&lt;L188,J189+I189,IF(L188+M188&gt;J189,L188+I189,L188)),IF(L188+M188&gt;J189,L188+I189,L188))),IF(H189&gt;L188,H189,IF(J189&gt;L188,IF(L188+M188&gt;J189,L188+I189,L188),J189+S189))),IF('Mortgage 2 Info Calcs'!F$5="Interest Only",'Mortgage 2 Monthly calcs'!I189,'Mortgage 2 Monthly calcs'!H189)),'Mortgage 2 Monthly calcs'!L188),'Mortgage 2 Monthly Table'!N189)</f>
        <v>644.30140148550856</v>
      </c>
      <c r="M189">
        <f>IF(ISBLANK('Mortgage 2 Monthly Table'!P189),IF(N188&gt;J189,IF(J189&gt;L188,J189-L188,0),IF(OR(OR(W188&lt;0,ISTEXT(W188)),ISTEXT('Mortgage 2 Info Calcs'!$K$4)),"",'Mortgage 2 Info Calcs'!F$21)),'Mortgage 2 Monthly Table'!P189)</f>
        <v>0</v>
      </c>
      <c r="N189">
        <f t="shared" si="14"/>
        <v>644.30140148550856</v>
      </c>
      <c r="O189">
        <f>IF(OR(OR(W188&lt;0,ISTEXT(W188)),ISTEXT('Mortgage 2 Info Calcs'!$K$4)),"",(O188+M189))</f>
        <v>0</v>
      </c>
      <c r="P189">
        <f>IF(ISBLANK('Mortgage 2 Monthly Table'!T189),IF(ISTEXT(J189),0,IF(OR(W188&lt;Q188,AND(W188&lt;0,NOT(ISTEXT(W188))),ISTEXT('Mortgage 2 Info Calcs'!$K$4)),IF(-W188&gt;P188,-W188,W188-Q188),IF(J189="",0,'Mortgage 2 Info Calcs'!F$26))),'Mortgage 2 Monthly Table'!T189)</f>
        <v>0</v>
      </c>
      <c r="Q189">
        <f>IF(OR(OR(W188&lt;0,ISTEXT(W188)),ISTEXT('Mortgage 2 Info Calcs'!$K$4)),"",IF(O189&lt;0,Q188,(Q188+P189)))</f>
        <v>0</v>
      </c>
      <c r="R189">
        <f>IF(OR(ISERROR(L189-S189),ISTEXT('Mortgage 2 Info Calcs'!$K$4)),"",L189-S189+M189)</f>
        <v>348.86988330921577</v>
      </c>
      <c r="S189">
        <f>IF(OR(IF(ISERROR(ROUND((J189-Q189-'Mortgage 2 Info Calcs'!F$24)*(G189/12),2)),0,(J189-O189-Q189-'Mortgage 2 Info Calcs'!F$24)*(G189/12)),,,ISTEXT('Mortgage 2 Info Calcs'!K$4)),IF(((J189-Q189-'Mortgage 2 Info Calcs'!F$24)*(G189/12))&gt;0,((J189-Q189-'Mortgage 2 Info Calcs'!F$24)*(G189/12)),0),0)</f>
        <v>295.4315181762928</v>
      </c>
      <c r="T189">
        <f>IF(OR(ISERROR(SUM(R$12:R189)),(ISTEXT(T188)),(T188=(SUM(R$12:R189)))),"",SUM(R$12:R189))</f>
        <v>41262.566248050694</v>
      </c>
      <c r="U189">
        <f>SUM(S$12:S189)</f>
        <v>73423.083216369865</v>
      </c>
      <c r="V189">
        <f>IF(OR(J189=Q189,ISTEXT(W188),ISTEXT('Mortgage 2 Info Calcs'!$F$17)),"",IF(('Mortgage 2 Info Calcs'!F$18*12)&gt;C188+1,IF(C188='Mortgage 2 Info Calcs'!F$18*12,0,'Mortgage 2 Info Calcs'!F$19+W189*('Mortgage 2 Info Calcs'!F$17)),'Mortgage 2 Info Calcs'!F$189))</f>
        <v>0</v>
      </c>
      <c r="W189">
        <f>IF(OR(ISERROR(J189-R189-M189),IF(ISERROR((J189-R189-M189)=0),"True",(J189-R189-M189)=0),ISTEXT('Mortgage 2 Info Calcs'!$K$4)),"",IF((J189&gt;(L189+M189)),(FV((G189/'Mortgage 2 Variables'!E$43),1,(L189+M189),-J189+Q189+'Mortgage 2 Info Calcs'!F$24,0))+Q189+'Mortgage 2 Info Calcs'!F$24+IF(I189&gt;0,0,-I189),""))</f>
        <v>58737.433751949349</v>
      </c>
      <c r="X189">
        <f>IF((FV(IF(G189=0,'Mortgage 2 Info Calcs'!F$8,G189)/12,1,PMT(IF(G189=0,'Mortgage 2 Info Calcs'!F$8,G189)/12,('Mortgage 2 Info Calcs'!F$9*12)-C188,-X188,0),-X188,0))&gt;0,(FV(IF(G189=0,'Mortgage 2 Info Calcs'!F$8,G189)/12,1,PMT(IF(G189=0,'Mortgage 2 Info Calcs'!F$8,G189)/12,('Mortgage 2 Info Calcs'!F$9*12)-C188,-X188,0),-X188,0)),0)</f>
        <v>58737.433751949444</v>
      </c>
      <c r="Y189">
        <f>IF(X189&lt;=0,0,(IPMT(IF(G189=0,'Mortgage 2 Info Calcs'!F$8,G189)/12,1,('Mortgage 2 Info Calcs'!F$9*12)-C188,-X188,0)))</f>
        <v>295.43151817629325</v>
      </c>
      <c r="Z189">
        <f>IF(C189&lt;('Mortgage 2 Info Calcs'!F$9*12),SUM(Y$12:Y189),0)</f>
        <v>73423.083216369894</v>
      </c>
      <c r="AA189">
        <v>178</v>
      </c>
      <c r="AB189">
        <f t="shared" si="15"/>
        <v>14.833333333333334</v>
      </c>
    </row>
    <row r="190" spans="2:28" ht="11.7" customHeight="1" x14ac:dyDescent="0.25">
      <c r="B190">
        <f t="shared" si="13"/>
        <v>14.916666666666666</v>
      </c>
      <c r="C190">
        <v>179</v>
      </c>
      <c r="E190" t="str">
        <f t="shared" si="16"/>
        <v/>
      </c>
      <c r="F190" t="str">
        <f>VLOOKUP('Mortgage 2 Variables'!D$18,'Mortgage 2 Variables'!B$8:C$19,2)</f>
        <v>Sep</v>
      </c>
      <c r="G190">
        <f>IF(ISBLANK('Mortgage 2 Monthly Table'!G190),IF(OR(J190=Q190,ISTEXT(W189),ISTEXT('Mortgage 2 Info Calcs'!$K$4)),0,IF(('Mortgage 2 Info Calcs'!F$7*12)&gt;C189,G189,IF(C189='Mortgage 2 Info Calcs'!F$7*12,'Mortgage 2 Info Calcs'!F$8,G189))),'Mortgage 2 Monthly Table'!G190)</f>
        <v>0.06</v>
      </c>
      <c r="H190">
        <f>((PMT(G190/'Mortgage 2 Variables'!E$43,('Mortgage 2 Info Calcs'!F$9*'Mortgage 2 Variables'!E$43)-C189,-J190,0)))</f>
        <v>644.3014014855072</v>
      </c>
      <c r="I190">
        <f>IF(OR(ISERROR(((IPMT(G190/'Mortgage 2 Variables'!E$43,1,'Mortgage 2 Info Calcs'!F$9*'Mortgage 2 Variables'!E$43,-J190+Q190+'Mortgage 2 Info Calcs'!F$24,IF('Mortgage 2 Info Calcs'!F$5="Interest Only",-J190+Q190+'Mortgage 2 Info Calcs'!F$24,0))))),(((IPMT(G190/'Mortgage 2 Variables'!E$43,1,'Mortgage 2 Info Calcs'!F$9*'Mortgage 2 Variables'!E$43,-J$12,-J$12)))=0)),0,((IPMT(G190/'Mortgage 2 Variables'!E$43,1,'Mortgage 2 Info Calcs'!F$9*'Mortgage 2 Variables'!E$43,-J190+Q190+'Mortgage 2 Info Calcs'!F$24,IF('Mortgage 2 Info Calcs'!F$5="Interest Only",-J190+Q190+'Mortgage 2 Info Calcs'!F$24,0)))))</f>
        <v>293.68716875974673</v>
      </c>
      <c r="J190">
        <f>IF(W189&gt;0,IF(ISTEXT('Mortgage 2 Info Calcs'!K$4),"0",IF(ISTEXT(W189),W189,W189+(IF(ISTEXT(K190),0,K190)))),0)</f>
        <v>58737.433751949349</v>
      </c>
      <c r="K190">
        <f>IF(ISBLANK('Mortgage 2 Monthly Table'!L190),0,'Mortgage 2 Monthly Table'!L190)</f>
        <v>0</v>
      </c>
      <c r="L190">
        <f>IF(ISBLANK('Mortgage 2 Monthly Table'!N190),IF('Mortgage 2 Info Calcs'!F$13="Calculated",IF('Mortgage 2 Info Calcs'!F$22="Keep Same",IF('Mortgage 2 Info Calcs'!F$5="Interest Only",IF(OR(I190&gt;L189,J190=""),I190,IF(J190&lt;L189,IF(J190&lt;L189,J190+I190,IF(L189+M189&gt;J190,L189+I190,L189)),IF(L189+M189&gt;J190,L189+I190,L189))),IF(H190&gt;L189,H190,IF(J190&gt;L189,IF(L189+M189&gt;J190,L189+I190,L189),J190+S190))),IF('Mortgage 2 Info Calcs'!F$5="Interest Only",'Mortgage 2 Monthly calcs'!I190,'Mortgage 2 Monthly calcs'!H190)),'Mortgage 2 Monthly calcs'!L189),'Mortgage 2 Monthly Table'!N190)</f>
        <v>644.30140148550856</v>
      </c>
      <c r="M190">
        <f>IF(ISBLANK('Mortgage 2 Monthly Table'!P190),IF(N189&gt;J190,IF(J190&gt;L189,J190-L189,0),IF(OR(OR(W189&lt;0,ISTEXT(W189)),ISTEXT('Mortgage 2 Info Calcs'!$K$4)),"",'Mortgage 2 Info Calcs'!F$21)),'Mortgage 2 Monthly Table'!P190)</f>
        <v>0</v>
      </c>
      <c r="N190">
        <f t="shared" si="14"/>
        <v>644.30140148550856</v>
      </c>
      <c r="O190">
        <f>IF(OR(OR(W189&lt;0,ISTEXT(W189)),ISTEXT('Mortgage 2 Info Calcs'!$K$4)),"",(O189+M190))</f>
        <v>0</v>
      </c>
      <c r="P190">
        <f>IF(ISBLANK('Mortgage 2 Monthly Table'!T190),IF(ISTEXT(J190),0,IF(OR(W189&lt;Q189,AND(W189&lt;0,NOT(ISTEXT(W189))),ISTEXT('Mortgage 2 Info Calcs'!$K$4)),IF(-W189&gt;P189,-W189,W189-Q189),IF(J190="",0,'Mortgage 2 Info Calcs'!F$26))),'Mortgage 2 Monthly Table'!T190)</f>
        <v>0</v>
      </c>
      <c r="Q190">
        <f>IF(OR(OR(W189&lt;0,ISTEXT(W189)),ISTEXT('Mortgage 2 Info Calcs'!$K$4)),"",IF(O190&lt;0,Q189,(Q189+P190)))</f>
        <v>0</v>
      </c>
      <c r="R190">
        <f>IF(OR(ISERROR(L190-S190),ISTEXT('Mortgage 2 Info Calcs'!$K$4)),"",L190-S190+M190)</f>
        <v>350.61423272576184</v>
      </c>
      <c r="S190">
        <f>IF(OR(IF(ISERROR(ROUND((J190-Q190-'Mortgage 2 Info Calcs'!F$24)*(G190/12),2)),0,(J190-O190-Q190-'Mortgage 2 Info Calcs'!F$24)*(G190/12)),,,ISTEXT('Mortgage 2 Info Calcs'!K$4)),IF(((J190-Q190-'Mortgage 2 Info Calcs'!F$24)*(G190/12))&gt;0,((J190-Q190-'Mortgage 2 Info Calcs'!F$24)*(G190/12)),0),0)</f>
        <v>293.68716875974673</v>
      </c>
      <c r="T190">
        <f>IF(OR(ISERROR(SUM(R$12:R190)),(ISTEXT(T189)),(T189=(SUM(R$12:R190)))),"",SUM(R$12:R190))</f>
        <v>41613.180480776457</v>
      </c>
      <c r="U190">
        <f>SUM(S$12:S190)</f>
        <v>73716.77038512961</v>
      </c>
      <c r="V190">
        <f>IF(OR(J190=Q190,ISTEXT(W189),ISTEXT('Mortgage 2 Info Calcs'!$F$17)),"",IF(('Mortgage 2 Info Calcs'!F$18*12)&gt;C189+1,IF(C189='Mortgage 2 Info Calcs'!F$18*12,0,'Mortgage 2 Info Calcs'!F$19+W190*('Mortgage 2 Info Calcs'!F$17)),'Mortgage 2 Info Calcs'!F$189))</f>
        <v>0</v>
      </c>
      <c r="W190">
        <f>IF(OR(ISERROR(J190-R190-M190),IF(ISERROR((J190-R190-M190)=0),"True",(J190-R190-M190)=0),ISTEXT('Mortgage 2 Info Calcs'!$K$4)),"",IF((J190&gt;(L190+M190)),(FV((G190/'Mortgage 2 Variables'!E$43),1,(L190+M190),-J190+Q190+'Mortgage 2 Info Calcs'!F$24,0))+Q190+'Mortgage 2 Info Calcs'!F$24+IF(I190&gt;0,0,-I190),""))</f>
        <v>58386.819519223594</v>
      </c>
      <c r="X190">
        <f>IF((FV(IF(G190=0,'Mortgage 2 Info Calcs'!F$8,G190)/12,1,PMT(IF(G190=0,'Mortgage 2 Info Calcs'!F$8,G190)/12,('Mortgage 2 Info Calcs'!F$9*12)-C189,-X189,0),-X189,0))&gt;0,(FV(IF(G190=0,'Mortgage 2 Info Calcs'!F$8,G190)/12,1,PMT(IF(G190=0,'Mortgage 2 Info Calcs'!F$8,G190)/12,('Mortgage 2 Info Calcs'!F$9*12)-C189,-X189,0),-X189,0)),0)</f>
        <v>58386.819519223689</v>
      </c>
      <c r="Y190">
        <f>IF(X190&lt;=0,0,(IPMT(IF(G190=0,'Mortgage 2 Info Calcs'!F$8,G190)/12,1,('Mortgage 2 Info Calcs'!F$9*12)-C189,-X189,0)))</f>
        <v>293.68716875974724</v>
      </c>
      <c r="Z190">
        <f>IF(C190&lt;('Mortgage 2 Info Calcs'!F$9*12),SUM(Y$12:Y190),0)</f>
        <v>73716.770385129639</v>
      </c>
      <c r="AA190">
        <v>179</v>
      </c>
      <c r="AB190">
        <f t="shared" si="15"/>
        <v>14.916666666666666</v>
      </c>
    </row>
    <row r="191" spans="2:28" ht="11.7" customHeight="1" x14ac:dyDescent="0.25">
      <c r="B191">
        <f t="shared" si="13"/>
        <v>15</v>
      </c>
      <c r="C191">
        <v>180</v>
      </c>
      <c r="D191">
        <f>D179+1</f>
        <v>15</v>
      </c>
      <c r="E191" t="str">
        <f t="shared" si="16"/>
        <v/>
      </c>
      <c r="F191" t="str">
        <f>VLOOKUP('Mortgage 2 Variables'!D$19,'Mortgage 2 Variables'!B$8:C$19,2)</f>
        <v>Oct</v>
      </c>
      <c r="G191">
        <f>IF(ISBLANK('Mortgage 2 Monthly Table'!G191),IF(OR(J191=Q191,ISTEXT(W190),ISTEXT('Mortgage 2 Info Calcs'!$K$4)),0,IF(('Mortgage 2 Info Calcs'!F$7*12)&gt;C190,G190,IF(C190='Mortgage 2 Info Calcs'!F$7*12,'Mortgage 2 Info Calcs'!F$8,G190))),'Mortgage 2 Monthly Table'!G191)</f>
        <v>0.06</v>
      </c>
      <c r="H191">
        <f>((PMT(G191/'Mortgage 2 Variables'!E$43,('Mortgage 2 Info Calcs'!F$9*'Mortgage 2 Variables'!E$43)-C190,-J191,0)))</f>
        <v>644.3014014855072</v>
      </c>
      <c r="I191">
        <f>IF(OR(ISERROR(((IPMT(G191/'Mortgage 2 Variables'!E$43,1,'Mortgage 2 Info Calcs'!F$9*'Mortgage 2 Variables'!E$43,-J191+Q191+'Mortgage 2 Info Calcs'!F$24,IF('Mortgage 2 Info Calcs'!F$5="Interest Only",-J191+Q191+'Mortgage 2 Info Calcs'!F$24,0))))),(((IPMT(G191/'Mortgage 2 Variables'!E$43,1,'Mortgage 2 Info Calcs'!F$9*'Mortgage 2 Variables'!E$43,-J$12,-J$12)))=0)),0,((IPMT(G191/'Mortgage 2 Variables'!E$43,1,'Mortgage 2 Info Calcs'!F$9*'Mortgage 2 Variables'!E$43,-J191+Q191+'Mortgage 2 Info Calcs'!F$24,IF('Mortgage 2 Info Calcs'!F$5="Interest Only",-J191+Q191+'Mortgage 2 Info Calcs'!F$24,0)))))</f>
        <v>291.93409759611797</v>
      </c>
      <c r="J191">
        <f>IF(W190&gt;0,IF(ISTEXT('Mortgage 2 Info Calcs'!K$4),"0",IF(ISTEXT(W190),W190,W190+(IF(ISTEXT(K191),0,K191)))),0)</f>
        <v>58386.819519223594</v>
      </c>
      <c r="K191">
        <f>IF(ISBLANK('Mortgage 2 Monthly Table'!L191),0,'Mortgage 2 Monthly Table'!L191)</f>
        <v>0</v>
      </c>
      <c r="L191">
        <f>IF(ISBLANK('Mortgage 2 Monthly Table'!N191),IF('Mortgage 2 Info Calcs'!F$13="Calculated",IF('Mortgage 2 Info Calcs'!F$22="Keep Same",IF('Mortgage 2 Info Calcs'!F$5="Interest Only",IF(OR(I191&gt;L190,J191=""),I191,IF(J191&lt;L190,IF(J191&lt;L190,J191+I191,IF(L190+M190&gt;J191,L190+I191,L190)),IF(L190+M190&gt;J191,L190+I191,L190))),IF(H191&gt;L190,H191,IF(J191&gt;L190,IF(L190+M190&gt;J191,L190+I191,L190),J191+S191))),IF('Mortgage 2 Info Calcs'!F$5="Interest Only",'Mortgage 2 Monthly calcs'!I191,'Mortgage 2 Monthly calcs'!H191)),'Mortgage 2 Monthly calcs'!L190),'Mortgage 2 Monthly Table'!N191)</f>
        <v>644.30140148550856</v>
      </c>
      <c r="M191">
        <f>IF(ISBLANK('Mortgage 2 Monthly Table'!P191),IF(N190&gt;J191,IF(J191&gt;L190,J191-L190,0),IF(OR(OR(W190&lt;0,ISTEXT(W190)),ISTEXT('Mortgage 2 Info Calcs'!$K$4)),"",'Mortgage 2 Info Calcs'!F$21)),'Mortgage 2 Monthly Table'!P191)</f>
        <v>0</v>
      </c>
      <c r="N191">
        <f t="shared" si="14"/>
        <v>644.30140148550856</v>
      </c>
      <c r="O191">
        <f>IF(OR(OR(W190&lt;0,ISTEXT(W190)),ISTEXT('Mortgage 2 Info Calcs'!$K$4)),"",(O190+M191))</f>
        <v>0</v>
      </c>
      <c r="P191">
        <f>IF(ISBLANK('Mortgage 2 Monthly Table'!T191),IF(ISTEXT(J191),0,IF(OR(W190&lt;Q190,AND(W190&lt;0,NOT(ISTEXT(W190))),ISTEXT('Mortgage 2 Info Calcs'!$K$4)),IF(-W190&gt;P190,-W190,W190-Q190),IF(J191="",0,'Mortgage 2 Info Calcs'!F$26))),'Mortgage 2 Monthly Table'!T191)</f>
        <v>0</v>
      </c>
      <c r="Q191">
        <f>IF(OR(OR(W190&lt;0,ISTEXT(W190)),ISTEXT('Mortgage 2 Info Calcs'!$K$4)),"",IF(O191&lt;0,Q190,(Q190+P191)))</f>
        <v>0</v>
      </c>
      <c r="R191">
        <f>IF(OR(ISERROR(L191-S191),ISTEXT('Mortgage 2 Info Calcs'!$K$4)),"",L191-S191+M191)</f>
        <v>352.3673038893906</v>
      </c>
      <c r="S191">
        <f>IF(OR(IF(ISERROR(ROUND((J191-Q191-'Mortgage 2 Info Calcs'!F$24)*(G191/12),2)),0,(J191-O191-Q191-'Mortgage 2 Info Calcs'!F$24)*(G191/12)),,,ISTEXT('Mortgage 2 Info Calcs'!K$4)),IF(((J191-Q191-'Mortgage 2 Info Calcs'!F$24)*(G191/12))&gt;0,((J191-Q191-'Mortgage 2 Info Calcs'!F$24)*(G191/12)),0),0)</f>
        <v>291.93409759611797</v>
      </c>
      <c r="T191">
        <f>IF(OR(ISERROR(SUM(R$12:R191)),(ISTEXT(T190)),(T190=(SUM(R$12:R191)))),"",SUM(R$12:R191))</f>
        <v>41965.547784665847</v>
      </c>
      <c r="U191">
        <f>SUM(S$12:S191)</f>
        <v>74008.704482725734</v>
      </c>
      <c r="V191">
        <f>IF(OR(J191=Q191,ISTEXT(W190),ISTEXT('Mortgage 2 Info Calcs'!$F$17)),"",IF(('Mortgage 2 Info Calcs'!F$18*12)&gt;C190+1,IF(C190='Mortgage 2 Info Calcs'!F$18*12,0,'Mortgage 2 Info Calcs'!F$19+W191*('Mortgage 2 Info Calcs'!F$17)),'Mortgage 2 Info Calcs'!F$189))</f>
        <v>0</v>
      </c>
      <c r="W191">
        <f>IF(OR(ISERROR(J191-R191-M191),IF(ISERROR((J191-R191-M191)=0),"True",(J191-R191-M191)=0),ISTEXT('Mortgage 2 Info Calcs'!$K$4)),"",IF((J191&gt;(L191+M191)),(FV((G191/'Mortgage 2 Variables'!E$43),1,(L191+M191),-J191+Q191+'Mortgage 2 Info Calcs'!F$24,0))+Q191+'Mortgage 2 Info Calcs'!F$24+IF(I191&gt;0,0,-I191),""))</f>
        <v>58034.452215334211</v>
      </c>
      <c r="X191">
        <f>IF((FV(IF(G191=0,'Mortgage 2 Info Calcs'!F$8,G191)/12,1,PMT(IF(G191=0,'Mortgage 2 Info Calcs'!F$8,G191)/12,('Mortgage 2 Info Calcs'!F$9*12)-C190,-X190,0),-X190,0))&gt;0,(FV(IF(G191=0,'Mortgage 2 Info Calcs'!F$8,G191)/12,1,PMT(IF(G191=0,'Mortgage 2 Info Calcs'!F$8,G191)/12,('Mortgage 2 Info Calcs'!F$9*12)-C190,-X190,0),-X190,0)),0)</f>
        <v>58034.452215334306</v>
      </c>
      <c r="Y191">
        <f>IF(X191&lt;=0,0,(IPMT(IF(G191=0,'Mortgage 2 Info Calcs'!F$8,G191)/12,1,('Mortgage 2 Info Calcs'!F$9*12)-C190,-X190,0)))</f>
        <v>291.93409759611848</v>
      </c>
      <c r="Z191">
        <f>IF(C191&lt;('Mortgage 2 Info Calcs'!F$9*12),SUM(Y$12:Y191),0)</f>
        <v>74008.704482725763</v>
      </c>
      <c r="AA191">
        <v>180</v>
      </c>
      <c r="AB191">
        <f t="shared" si="15"/>
        <v>15</v>
      </c>
    </row>
    <row r="192" spans="2:28" ht="11.7" customHeight="1" x14ac:dyDescent="0.25">
      <c r="B192">
        <f t="shared" si="13"/>
        <v>15.083333333333334</v>
      </c>
      <c r="C192">
        <v>181</v>
      </c>
      <c r="E192" t="str">
        <f t="shared" si="16"/>
        <v/>
      </c>
      <c r="F192" t="str">
        <f>VLOOKUP('Mortgage 2 Variables'!D$8,'Mortgage 2 Variables'!B$8:C$19,2)</f>
        <v>Nov</v>
      </c>
      <c r="G192">
        <f>IF(ISBLANK('Mortgage 2 Monthly Table'!G192),IF(OR(J192=Q192,ISTEXT(W191),ISTEXT('Mortgage 2 Info Calcs'!$K$4)),0,IF(('Mortgage 2 Info Calcs'!F$7*12)&gt;C191,G191,IF(C191='Mortgage 2 Info Calcs'!F$7*12,'Mortgage 2 Info Calcs'!F$8,G191))),'Mortgage 2 Monthly Table'!G192)</f>
        <v>0.06</v>
      </c>
      <c r="H192">
        <f>((PMT(G192/'Mortgage 2 Variables'!E$43,('Mortgage 2 Info Calcs'!F$9*'Mortgage 2 Variables'!E$43)-C191,-J192,0)))</f>
        <v>644.30140148550743</v>
      </c>
      <c r="I192">
        <f>IF(OR(ISERROR(((IPMT(G192/'Mortgage 2 Variables'!E$43,1,'Mortgage 2 Info Calcs'!F$9*'Mortgage 2 Variables'!E$43,-J192+Q192+'Mortgage 2 Info Calcs'!F$24,IF('Mortgage 2 Info Calcs'!F$5="Interest Only",-J192+Q192+'Mortgage 2 Info Calcs'!F$24,0))))),(((IPMT(G192/'Mortgage 2 Variables'!E$43,1,'Mortgage 2 Info Calcs'!F$9*'Mortgage 2 Variables'!E$43,-J$12,-J$12)))=0)),0,((IPMT(G192/'Mortgage 2 Variables'!E$43,1,'Mortgage 2 Info Calcs'!F$9*'Mortgage 2 Variables'!E$43,-J192+Q192+'Mortgage 2 Info Calcs'!F$24,IF('Mortgage 2 Info Calcs'!F$5="Interest Only",-J192+Q192+'Mortgage 2 Info Calcs'!F$24,0)))))</f>
        <v>290.17226107667108</v>
      </c>
      <c r="J192">
        <f>IF(W191&gt;0,IF(ISTEXT('Mortgage 2 Info Calcs'!K$4),"0",IF(ISTEXT(W191),W191,W191+(IF(ISTEXT(K192),0,K192)))),0)</f>
        <v>58034.452215334211</v>
      </c>
      <c r="K192">
        <f>IF(ISBLANK('Mortgage 2 Monthly Table'!L192),0,'Mortgage 2 Monthly Table'!L192)</f>
        <v>0</v>
      </c>
      <c r="L192">
        <f>IF(ISBLANK('Mortgage 2 Monthly Table'!N192),IF('Mortgage 2 Info Calcs'!F$13="Calculated",IF('Mortgage 2 Info Calcs'!F$22="Keep Same",IF('Mortgage 2 Info Calcs'!F$5="Interest Only",IF(OR(I192&gt;L191,J192=""),I192,IF(J192&lt;L191,IF(J192&lt;L191,J192+I192,IF(L191+M191&gt;J192,L191+I192,L191)),IF(L191+M191&gt;J192,L191+I192,L191))),IF(H192&gt;L191,H192,IF(J192&gt;L191,IF(L191+M191&gt;J192,L191+I192,L191),J192+S192))),IF('Mortgage 2 Info Calcs'!F$5="Interest Only",'Mortgage 2 Monthly calcs'!I192,'Mortgage 2 Monthly calcs'!H192)),'Mortgage 2 Monthly calcs'!L191),'Mortgage 2 Monthly Table'!N192)</f>
        <v>644.30140148550856</v>
      </c>
      <c r="M192">
        <f>IF(ISBLANK('Mortgage 2 Monthly Table'!P192),IF(N191&gt;J192,IF(J192&gt;L191,J192-L191,0),IF(OR(OR(W191&lt;0,ISTEXT(W191)),ISTEXT('Mortgage 2 Info Calcs'!$K$4)),"",'Mortgage 2 Info Calcs'!F$21)),'Mortgage 2 Monthly Table'!P192)</f>
        <v>0</v>
      </c>
      <c r="N192">
        <f t="shared" si="14"/>
        <v>644.30140148550856</v>
      </c>
      <c r="O192">
        <f>IF(OR(OR(W191&lt;0,ISTEXT(W191)),ISTEXT('Mortgage 2 Info Calcs'!$K$4)),"",(O191+M192))</f>
        <v>0</v>
      </c>
      <c r="P192">
        <f>IF(ISBLANK('Mortgage 2 Monthly Table'!T192),IF(ISTEXT(J192),0,IF(OR(W191&lt;Q191,AND(W191&lt;0,NOT(ISTEXT(W191))),ISTEXT('Mortgage 2 Info Calcs'!$K$4)),IF(-W191&gt;P191,-W191,W191-Q191),IF(J192="",0,'Mortgage 2 Info Calcs'!F$26))),'Mortgage 2 Monthly Table'!T192)</f>
        <v>0</v>
      </c>
      <c r="Q192">
        <f>IF(OR(OR(W191&lt;0,ISTEXT(W191)),ISTEXT('Mortgage 2 Info Calcs'!$K$4)),"",IF(O192&lt;0,Q191,(Q191+P192)))</f>
        <v>0</v>
      </c>
      <c r="R192">
        <f>IF(OR(ISERROR(L192-S192),ISTEXT('Mortgage 2 Info Calcs'!$K$4)),"",L192-S192+M192)</f>
        <v>354.12914040883749</v>
      </c>
      <c r="S192">
        <f>IF(OR(IF(ISERROR(ROUND((J192-Q192-'Mortgage 2 Info Calcs'!F$24)*(G192/12),2)),0,(J192-O192-Q192-'Mortgage 2 Info Calcs'!F$24)*(G192/12)),,,ISTEXT('Mortgage 2 Info Calcs'!K$4)),IF(((J192-Q192-'Mortgage 2 Info Calcs'!F$24)*(G192/12))&gt;0,((J192-Q192-'Mortgage 2 Info Calcs'!F$24)*(G192/12)),0),0)</f>
        <v>290.17226107667108</v>
      </c>
      <c r="T192">
        <f>IF(OR(ISERROR(SUM(R$12:R192)),(ISTEXT(T191)),(T191=(SUM(R$12:R192)))),"",SUM(R$12:R192))</f>
        <v>42319.676925074687</v>
      </c>
      <c r="U192">
        <f>SUM(S$12:S192)</f>
        <v>74298.876743802408</v>
      </c>
      <c r="V192">
        <f>IF(OR(J192=Q192,ISTEXT(W191),ISTEXT('Mortgage 2 Info Calcs'!$F$17)),"",IF(('Mortgage 2 Info Calcs'!F$18*12)&gt;C191+1,IF(C191='Mortgage 2 Info Calcs'!F$18*12,0,'Mortgage 2 Info Calcs'!F$19+W192*('Mortgage 2 Info Calcs'!F$17)),'Mortgage 2 Info Calcs'!F$189))</f>
        <v>0</v>
      </c>
      <c r="W192">
        <f>IF(OR(ISERROR(J192-R192-M192),IF(ISERROR((J192-R192-M192)=0),"True",(J192-R192-M192)=0),ISTEXT('Mortgage 2 Info Calcs'!$K$4)),"",IF((J192&gt;(L192+M192)),(FV((G192/'Mortgage 2 Variables'!E$43),1,(L192+M192),-J192+Q192+'Mortgage 2 Info Calcs'!F$24,0))+Q192+'Mortgage 2 Info Calcs'!F$24+IF(I192&gt;0,0,-I192),""))</f>
        <v>57680.323074925385</v>
      </c>
      <c r="X192">
        <f>IF((FV(IF(G192=0,'Mortgage 2 Info Calcs'!F$8,G192)/12,1,PMT(IF(G192=0,'Mortgage 2 Info Calcs'!F$8,G192)/12,('Mortgage 2 Info Calcs'!F$9*12)-C191,-X191,0),-X191,0))&gt;0,(FV(IF(G192=0,'Mortgage 2 Info Calcs'!F$8,G192)/12,1,PMT(IF(G192=0,'Mortgage 2 Info Calcs'!F$8,G192)/12,('Mortgage 2 Info Calcs'!F$9*12)-C191,-X191,0),-X191,0)),0)</f>
        <v>57680.32307492548</v>
      </c>
      <c r="Y192">
        <f>IF(X192&lt;=0,0,(IPMT(IF(G192=0,'Mortgage 2 Info Calcs'!F$8,G192)/12,1,('Mortgage 2 Info Calcs'!F$9*12)-C191,-X191,0)))</f>
        <v>290.17226107667153</v>
      </c>
      <c r="Z192">
        <f>IF(C192&lt;('Mortgage 2 Info Calcs'!F$9*12),SUM(Y$12:Y192),0)</f>
        <v>74298.876743802437</v>
      </c>
      <c r="AA192">
        <v>181</v>
      </c>
      <c r="AB192">
        <f t="shared" si="15"/>
        <v>15.083333333333334</v>
      </c>
    </row>
    <row r="193" spans="2:28" ht="11.7" customHeight="1" x14ac:dyDescent="0.25">
      <c r="B193">
        <f t="shared" si="13"/>
        <v>15.166666666666666</v>
      </c>
      <c r="C193">
        <v>182</v>
      </c>
      <c r="E193" t="str">
        <f t="shared" si="16"/>
        <v/>
      </c>
      <c r="F193" t="str">
        <f>VLOOKUP('Mortgage 2 Variables'!D$9,'Mortgage 2 Variables'!B$8:C$19,2)</f>
        <v>Dec</v>
      </c>
      <c r="G193">
        <f>IF(ISBLANK('Mortgage 2 Monthly Table'!G193),IF(OR(J193=Q193,ISTEXT(W192),ISTEXT('Mortgage 2 Info Calcs'!$K$4)),0,IF(('Mortgage 2 Info Calcs'!F$7*12)&gt;C192,G192,IF(C192='Mortgage 2 Info Calcs'!F$7*12,'Mortgage 2 Info Calcs'!F$8,G192))),'Mortgage 2 Monthly Table'!G193)</f>
        <v>0.06</v>
      </c>
      <c r="H193">
        <f>((PMT(G193/'Mortgage 2 Variables'!E$43,('Mortgage 2 Info Calcs'!F$9*'Mortgage 2 Variables'!E$43)-C192,-J193,0)))</f>
        <v>644.30140148550743</v>
      </c>
      <c r="I193">
        <f>IF(OR(ISERROR(((IPMT(G193/'Mortgage 2 Variables'!E$43,1,'Mortgage 2 Info Calcs'!F$9*'Mortgage 2 Variables'!E$43,-J193+Q193+'Mortgage 2 Info Calcs'!F$24,IF('Mortgage 2 Info Calcs'!F$5="Interest Only",-J193+Q193+'Mortgage 2 Info Calcs'!F$24,0))))),(((IPMT(G193/'Mortgage 2 Variables'!E$43,1,'Mortgage 2 Info Calcs'!F$9*'Mortgage 2 Variables'!E$43,-J$12,-J$12)))=0)),0,((IPMT(G193/'Mortgage 2 Variables'!E$43,1,'Mortgage 2 Info Calcs'!F$9*'Mortgage 2 Variables'!E$43,-J193+Q193+'Mortgage 2 Info Calcs'!F$24,IF('Mortgage 2 Info Calcs'!F$5="Interest Only",-J193+Q193+'Mortgage 2 Info Calcs'!F$24,0)))))</f>
        <v>288.40161537462694</v>
      </c>
      <c r="J193">
        <f>IF(W192&gt;0,IF(ISTEXT('Mortgage 2 Info Calcs'!K$4),"0",IF(ISTEXT(W192),W192,W192+(IF(ISTEXT(K193),0,K193)))),0)</f>
        <v>57680.323074925385</v>
      </c>
      <c r="K193">
        <f>IF(ISBLANK('Mortgage 2 Monthly Table'!L193),0,'Mortgage 2 Monthly Table'!L193)</f>
        <v>0</v>
      </c>
      <c r="L193">
        <f>IF(ISBLANK('Mortgage 2 Monthly Table'!N193),IF('Mortgage 2 Info Calcs'!F$13="Calculated",IF('Mortgage 2 Info Calcs'!F$22="Keep Same",IF('Mortgage 2 Info Calcs'!F$5="Interest Only",IF(OR(I193&gt;L192,J193=""),I193,IF(J193&lt;L192,IF(J193&lt;L192,J193+I193,IF(L192+M192&gt;J193,L192+I193,L192)),IF(L192+M192&gt;J193,L192+I193,L192))),IF(H193&gt;L192,H193,IF(J193&gt;L192,IF(L192+M192&gt;J193,L192+I193,L192),J193+S193))),IF('Mortgage 2 Info Calcs'!F$5="Interest Only",'Mortgage 2 Monthly calcs'!I193,'Mortgage 2 Monthly calcs'!H193)),'Mortgage 2 Monthly calcs'!L192),'Mortgage 2 Monthly Table'!N193)</f>
        <v>644.30140148550856</v>
      </c>
      <c r="M193">
        <f>IF(ISBLANK('Mortgage 2 Monthly Table'!P193),IF(N192&gt;J193,IF(J193&gt;L192,J193-L192,0),IF(OR(OR(W192&lt;0,ISTEXT(W192)),ISTEXT('Mortgage 2 Info Calcs'!$K$4)),"",'Mortgage 2 Info Calcs'!F$21)),'Mortgage 2 Monthly Table'!P193)</f>
        <v>0</v>
      </c>
      <c r="N193">
        <f t="shared" si="14"/>
        <v>644.30140148550856</v>
      </c>
      <c r="O193">
        <f>IF(OR(OR(W192&lt;0,ISTEXT(W192)),ISTEXT('Mortgage 2 Info Calcs'!$K$4)),"",(O192+M193))</f>
        <v>0</v>
      </c>
      <c r="P193">
        <f>IF(ISBLANK('Mortgage 2 Monthly Table'!T193),IF(ISTEXT(J193),0,IF(OR(W192&lt;Q192,AND(W192&lt;0,NOT(ISTEXT(W192))),ISTEXT('Mortgage 2 Info Calcs'!$K$4)),IF(-W192&gt;P192,-W192,W192-Q192),IF(J193="",0,'Mortgage 2 Info Calcs'!F$26))),'Mortgage 2 Monthly Table'!T193)</f>
        <v>0</v>
      </c>
      <c r="Q193">
        <f>IF(OR(OR(W192&lt;0,ISTEXT(W192)),ISTEXT('Mortgage 2 Info Calcs'!$K$4)),"",IF(O193&lt;0,Q192,(Q192+P193)))</f>
        <v>0</v>
      </c>
      <c r="R193">
        <f>IF(OR(ISERROR(L193-S193),ISTEXT('Mortgage 2 Info Calcs'!$K$4)),"",L193-S193+M193)</f>
        <v>355.89978611088162</v>
      </c>
      <c r="S193">
        <f>IF(OR(IF(ISERROR(ROUND((J193-Q193-'Mortgage 2 Info Calcs'!F$24)*(G193/12),2)),0,(J193-O193-Q193-'Mortgage 2 Info Calcs'!F$24)*(G193/12)),,,ISTEXT('Mortgage 2 Info Calcs'!K$4)),IF(((J193-Q193-'Mortgage 2 Info Calcs'!F$24)*(G193/12))&gt;0,((J193-Q193-'Mortgage 2 Info Calcs'!F$24)*(G193/12)),0),0)</f>
        <v>288.40161537462694</v>
      </c>
      <c r="T193">
        <f>IF(OR(ISERROR(SUM(R$12:R193)),(ISTEXT(T192)),(T192=(SUM(R$12:R193)))),"",SUM(R$12:R193))</f>
        <v>42675.576711185568</v>
      </c>
      <c r="U193">
        <f>SUM(S$12:S193)</f>
        <v>74587.278359177028</v>
      </c>
      <c r="V193">
        <f>IF(OR(J193=Q193,ISTEXT(W192),ISTEXT('Mortgage 2 Info Calcs'!$F$17)),"",IF(('Mortgage 2 Info Calcs'!F$18*12)&gt;C192+1,IF(C192='Mortgage 2 Info Calcs'!F$18*12,0,'Mortgage 2 Info Calcs'!F$19+W193*('Mortgage 2 Info Calcs'!F$17)),'Mortgage 2 Info Calcs'!F$189))</f>
        <v>0</v>
      </c>
      <c r="W193">
        <f>IF(OR(ISERROR(J193-R193-M193),IF(ISERROR((J193-R193-M193)=0),"True",(J193-R193-M193)=0),ISTEXT('Mortgage 2 Info Calcs'!$K$4)),"",IF((J193&gt;(L193+M193)),(FV((G193/'Mortgage 2 Variables'!E$43),1,(L193+M193),-J193+Q193+'Mortgage 2 Info Calcs'!F$24,0))+Q193+'Mortgage 2 Info Calcs'!F$24+IF(I193&gt;0,0,-I193),""))</f>
        <v>57324.423288814512</v>
      </c>
      <c r="X193">
        <f>IF((FV(IF(G193=0,'Mortgage 2 Info Calcs'!F$8,G193)/12,1,PMT(IF(G193=0,'Mortgage 2 Info Calcs'!F$8,G193)/12,('Mortgage 2 Info Calcs'!F$9*12)-C192,-X192,0),-X192,0))&gt;0,(FV(IF(G193=0,'Mortgage 2 Info Calcs'!F$8,G193)/12,1,PMT(IF(G193=0,'Mortgage 2 Info Calcs'!F$8,G193)/12,('Mortgage 2 Info Calcs'!F$9*12)-C192,-X192,0),-X192,0)),0)</f>
        <v>57324.423288814607</v>
      </c>
      <c r="Y193">
        <f>IF(X193&lt;=0,0,(IPMT(IF(G193=0,'Mortgage 2 Info Calcs'!F$8,G193)/12,1,('Mortgage 2 Info Calcs'!F$9*12)-C192,-X192,0)))</f>
        <v>288.4016153746274</v>
      </c>
      <c r="Z193">
        <f>IF(C193&lt;('Mortgage 2 Info Calcs'!F$9*12),SUM(Y$12:Y193),0)</f>
        <v>74587.278359177071</v>
      </c>
      <c r="AA193">
        <v>182</v>
      </c>
      <c r="AB193">
        <f t="shared" si="15"/>
        <v>15.166666666666666</v>
      </c>
    </row>
    <row r="194" spans="2:28" ht="11.7" customHeight="1" x14ac:dyDescent="0.25">
      <c r="B194">
        <f t="shared" si="13"/>
        <v>15.25</v>
      </c>
      <c r="C194">
        <v>183</v>
      </c>
      <c r="E194">
        <f t="shared" si="16"/>
        <v>2025</v>
      </c>
      <c r="F194" t="str">
        <f>VLOOKUP('Mortgage 2 Variables'!D$10,'Mortgage 2 Variables'!B$8:C$19,2)</f>
        <v>Jan</v>
      </c>
      <c r="G194">
        <f>IF(ISBLANK('Mortgage 2 Monthly Table'!G194),IF(OR(J194=Q194,ISTEXT(W193),ISTEXT('Mortgage 2 Info Calcs'!$K$4)),0,IF(('Mortgage 2 Info Calcs'!F$7*12)&gt;C193,G193,IF(C193='Mortgage 2 Info Calcs'!F$7*12,'Mortgage 2 Info Calcs'!F$8,G193))),'Mortgage 2 Monthly Table'!G194)</f>
        <v>0.06</v>
      </c>
      <c r="H194">
        <f>((PMT(G194/'Mortgage 2 Variables'!E$43,('Mortgage 2 Info Calcs'!F$9*'Mortgage 2 Variables'!E$43)-C193,-J194,0)))</f>
        <v>644.30140148550765</v>
      </c>
      <c r="I194">
        <f>IF(OR(ISERROR(((IPMT(G194/'Mortgage 2 Variables'!E$43,1,'Mortgage 2 Info Calcs'!F$9*'Mortgage 2 Variables'!E$43,-J194+Q194+'Mortgage 2 Info Calcs'!F$24,IF('Mortgage 2 Info Calcs'!F$5="Interest Only",-J194+Q194+'Mortgage 2 Info Calcs'!F$24,0))))),(((IPMT(G194/'Mortgage 2 Variables'!E$43,1,'Mortgage 2 Info Calcs'!F$9*'Mortgage 2 Variables'!E$43,-J$12,-J$12)))=0)),0,((IPMT(G194/'Mortgage 2 Variables'!E$43,1,'Mortgage 2 Info Calcs'!F$9*'Mortgage 2 Variables'!E$43,-J194+Q194+'Mortgage 2 Info Calcs'!F$24,IF('Mortgage 2 Info Calcs'!F$5="Interest Only",-J194+Q194+'Mortgage 2 Info Calcs'!F$24,0)))))</f>
        <v>286.62211644407262</v>
      </c>
      <c r="J194">
        <f>IF(W193&gt;0,IF(ISTEXT('Mortgage 2 Info Calcs'!K$4),"0",IF(ISTEXT(W193),W193,W193+(IF(ISTEXT(K194),0,K194)))),0)</f>
        <v>57324.423288814512</v>
      </c>
      <c r="K194">
        <f>IF(ISBLANK('Mortgage 2 Monthly Table'!L194),0,'Mortgage 2 Monthly Table'!L194)</f>
        <v>0</v>
      </c>
      <c r="L194">
        <f>IF(ISBLANK('Mortgage 2 Monthly Table'!N194),IF('Mortgage 2 Info Calcs'!F$13="Calculated",IF('Mortgage 2 Info Calcs'!F$22="Keep Same",IF('Mortgage 2 Info Calcs'!F$5="Interest Only",IF(OR(I194&gt;L193,J194=""),I194,IF(J194&lt;L193,IF(J194&lt;L193,J194+I194,IF(L193+M193&gt;J194,L193+I194,L193)),IF(L193+M193&gt;J194,L193+I194,L193))),IF(H194&gt;L193,H194,IF(J194&gt;L193,IF(L193+M193&gt;J194,L193+I194,L193),J194+S194))),IF('Mortgage 2 Info Calcs'!F$5="Interest Only",'Mortgage 2 Monthly calcs'!I194,'Mortgage 2 Monthly calcs'!H194)),'Mortgage 2 Monthly calcs'!L193),'Mortgage 2 Monthly Table'!N194)</f>
        <v>644.30140148550856</v>
      </c>
      <c r="M194">
        <f>IF(ISBLANK('Mortgage 2 Monthly Table'!P194),IF(N193&gt;J194,IF(J194&gt;L193,J194-L193,0),IF(OR(OR(W193&lt;0,ISTEXT(W193)),ISTEXT('Mortgage 2 Info Calcs'!$K$4)),"",'Mortgage 2 Info Calcs'!F$21)),'Mortgage 2 Monthly Table'!P194)</f>
        <v>0</v>
      </c>
      <c r="N194">
        <f t="shared" si="14"/>
        <v>644.30140148550856</v>
      </c>
      <c r="O194">
        <f>IF(OR(OR(W193&lt;0,ISTEXT(W193)),ISTEXT('Mortgage 2 Info Calcs'!$K$4)),"",(O193+M194))</f>
        <v>0</v>
      </c>
      <c r="P194">
        <f>IF(ISBLANK('Mortgage 2 Monthly Table'!T194),IF(ISTEXT(J194),0,IF(OR(W193&lt;Q193,AND(W193&lt;0,NOT(ISTEXT(W193))),ISTEXT('Mortgage 2 Info Calcs'!$K$4)),IF(-W193&gt;P193,-W193,W193-Q193),IF(J194="",0,'Mortgage 2 Info Calcs'!F$26))),'Mortgage 2 Monthly Table'!T194)</f>
        <v>0</v>
      </c>
      <c r="Q194">
        <f>IF(OR(OR(W193&lt;0,ISTEXT(W193)),ISTEXT('Mortgage 2 Info Calcs'!$K$4)),"",IF(O194&lt;0,Q193,(Q193+P194)))</f>
        <v>0</v>
      </c>
      <c r="R194">
        <f>IF(OR(ISERROR(L194-S194),ISTEXT('Mortgage 2 Info Calcs'!$K$4)),"",L194-S194+M194)</f>
        <v>357.679285041436</v>
      </c>
      <c r="S194">
        <f>IF(OR(IF(ISERROR(ROUND((J194-Q194-'Mortgage 2 Info Calcs'!F$24)*(G194/12),2)),0,(J194-O194-Q194-'Mortgage 2 Info Calcs'!F$24)*(G194/12)),,,ISTEXT('Mortgage 2 Info Calcs'!K$4)),IF(((J194-Q194-'Mortgage 2 Info Calcs'!F$24)*(G194/12))&gt;0,((J194-Q194-'Mortgage 2 Info Calcs'!F$24)*(G194/12)),0),0)</f>
        <v>286.62211644407256</v>
      </c>
      <c r="T194">
        <f>IF(OR(ISERROR(SUM(R$12:R194)),(ISTEXT(T193)),(T193=(SUM(R$12:R194)))),"",SUM(R$12:R194))</f>
        <v>43033.255996227002</v>
      </c>
      <c r="U194">
        <f>SUM(S$12:S194)</f>
        <v>74873.900475621107</v>
      </c>
      <c r="V194">
        <f>IF(OR(J194=Q194,ISTEXT(W193),ISTEXT('Mortgage 2 Info Calcs'!$F$17)),"",IF(('Mortgage 2 Info Calcs'!F$18*12)&gt;C193+1,IF(C193='Mortgage 2 Info Calcs'!F$18*12,0,'Mortgage 2 Info Calcs'!F$19+W194*('Mortgage 2 Info Calcs'!F$17)),'Mortgage 2 Info Calcs'!F$189))</f>
        <v>0</v>
      </c>
      <c r="W194">
        <f>IF(OR(ISERROR(J194-R194-M194),IF(ISERROR((J194-R194-M194)=0),"True",(J194-R194-M194)=0),ISTEXT('Mortgage 2 Info Calcs'!$K$4)),"",IF((J194&gt;(L194+M194)),(FV((G194/'Mortgage 2 Variables'!E$43),1,(L194+M194),-J194+Q194+'Mortgage 2 Info Calcs'!F$24,0))+Q194+'Mortgage 2 Info Calcs'!F$24+IF(I194&gt;0,0,-I194),""))</f>
        <v>56966.744003773085</v>
      </c>
      <c r="X194">
        <f>IF((FV(IF(G194=0,'Mortgage 2 Info Calcs'!F$8,G194)/12,1,PMT(IF(G194=0,'Mortgage 2 Info Calcs'!F$8,G194)/12,('Mortgage 2 Info Calcs'!F$9*12)-C193,-X193,0),-X193,0))&gt;0,(FV(IF(G194=0,'Mortgage 2 Info Calcs'!F$8,G194)/12,1,PMT(IF(G194=0,'Mortgage 2 Info Calcs'!F$8,G194)/12,('Mortgage 2 Info Calcs'!F$9*12)-C193,-X193,0),-X193,0)),0)</f>
        <v>56966.744003773179</v>
      </c>
      <c r="Y194">
        <f>IF(X194&lt;=0,0,(IPMT(IF(G194=0,'Mortgage 2 Info Calcs'!F$8,G194)/12,1,('Mortgage 2 Info Calcs'!F$9*12)-C193,-X193,0)))</f>
        <v>286.62211644407301</v>
      </c>
      <c r="Z194">
        <f>IF(C194&lt;('Mortgage 2 Info Calcs'!F$9*12),SUM(Y$12:Y194),0)</f>
        <v>74873.900475621151</v>
      </c>
      <c r="AA194">
        <v>183</v>
      </c>
      <c r="AB194">
        <f t="shared" si="15"/>
        <v>15.25</v>
      </c>
    </row>
    <row r="195" spans="2:28" ht="11.7" customHeight="1" x14ac:dyDescent="0.25">
      <c r="B195">
        <f t="shared" si="13"/>
        <v>15.333333333333334</v>
      </c>
      <c r="C195">
        <v>184</v>
      </c>
      <c r="D195" t="str">
        <f>IF(J963=1,F187+1,"")</f>
        <v/>
      </c>
      <c r="E195" t="str">
        <f t="shared" si="16"/>
        <v/>
      </c>
      <c r="F195" t="str">
        <f>VLOOKUP('Mortgage 2 Variables'!D$11,'Mortgage 2 Variables'!B$8:C$19,2)</f>
        <v>Feb</v>
      </c>
      <c r="G195">
        <f>IF(ISBLANK('Mortgage 2 Monthly Table'!G195),IF(OR(J195=Q195,ISTEXT(W194),ISTEXT('Mortgage 2 Info Calcs'!$K$4)),0,IF(('Mortgage 2 Info Calcs'!F$7*12)&gt;C194,G194,IF(C194='Mortgage 2 Info Calcs'!F$7*12,'Mortgage 2 Info Calcs'!F$8,G194))),'Mortgage 2 Monthly Table'!G195)</f>
        <v>0.06</v>
      </c>
      <c r="H195">
        <f>((PMT(G195/'Mortgage 2 Variables'!E$43,('Mortgage 2 Info Calcs'!F$9*'Mortgage 2 Variables'!E$43)-C194,-J195,0)))</f>
        <v>644.30140148550777</v>
      </c>
      <c r="I195">
        <f>IF(OR(ISERROR(((IPMT(G195/'Mortgage 2 Variables'!E$43,1,'Mortgage 2 Info Calcs'!F$9*'Mortgage 2 Variables'!E$43,-J195+Q195+'Mortgage 2 Info Calcs'!F$24,IF('Mortgage 2 Info Calcs'!F$5="Interest Only",-J195+Q195+'Mortgage 2 Info Calcs'!F$24,0))))),(((IPMT(G195/'Mortgage 2 Variables'!E$43,1,'Mortgage 2 Info Calcs'!F$9*'Mortgage 2 Variables'!E$43,-J$12,-J$12)))=0)),0,((IPMT(G195/'Mortgage 2 Variables'!E$43,1,'Mortgage 2 Info Calcs'!F$9*'Mortgage 2 Variables'!E$43,-J195+Q195+'Mortgage 2 Info Calcs'!F$24,IF('Mortgage 2 Info Calcs'!F$5="Interest Only",-J195+Q195+'Mortgage 2 Info Calcs'!F$24,0)))))</f>
        <v>284.83372001886539</v>
      </c>
      <c r="J195">
        <f>IF(W194&gt;0,IF(ISTEXT('Mortgage 2 Info Calcs'!K$4),"0",IF(ISTEXT(W194),W194,W194+(IF(ISTEXT(K195),0,K195)))),0)</f>
        <v>56966.744003773085</v>
      </c>
      <c r="K195">
        <f>IF(ISBLANK('Mortgage 2 Monthly Table'!L195),0,'Mortgage 2 Monthly Table'!L195)</f>
        <v>0</v>
      </c>
      <c r="L195">
        <f>IF(ISBLANK('Mortgage 2 Monthly Table'!N195),IF('Mortgage 2 Info Calcs'!F$13="Calculated",IF('Mortgage 2 Info Calcs'!F$22="Keep Same",IF('Mortgage 2 Info Calcs'!F$5="Interest Only",IF(OR(I195&gt;L194,J195=""),I195,IF(J195&lt;L194,IF(J195&lt;L194,J195+I195,IF(L194+M194&gt;J195,L194+I195,L194)),IF(L194+M194&gt;J195,L194+I195,L194))),IF(H195&gt;L194,H195,IF(J195&gt;L194,IF(L194+M194&gt;J195,L194+I195,L194),J195+S195))),IF('Mortgage 2 Info Calcs'!F$5="Interest Only",'Mortgage 2 Monthly calcs'!I195,'Mortgage 2 Monthly calcs'!H195)),'Mortgage 2 Monthly calcs'!L194),'Mortgage 2 Monthly Table'!N195)</f>
        <v>644.30140148550856</v>
      </c>
      <c r="M195">
        <f>IF(ISBLANK('Mortgage 2 Monthly Table'!P195),IF(N194&gt;J195,IF(J195&gt;L194,J195-L194,0),IF(OR(OR(W194&lt;0,ISTEXT(W194)),ISTEXT('Mortgage 2 Info Calcs'!$K$4)),"",'Mortgage 2 Info Calcs'!F$21)),'Mortgage 2 Monthly Table'!P195)</f>
        <v>0</v>
      </c>
      <c r="N195">
        <f t="shared" si="14"/>
        <v>644.30140148550856</v>
      </c>
      <c r="O195">
        <f>IF(OR(OR(W194&lt;0,ISTEXT(W194)),ISTEXT('Mortgage 2 Info Calcs'!$K$4)),"",(O194+M195))</f>
        <v>0</v>
      </c>
      <c r="P195">
        <f>IF(ISBLANK('Mortgage 2 Monthly Table'!T195),IF(ISTEXT(J195),0,IF(OR(W194&lt;Q194,AND(W194&lt;0,NOT(ISTEXT(W194))),ISTEXT('Mortgage 2 Info Calcs'!$K$4)),IF(-W194&gt;P194,-W194,W194-Q194),IF(J195="",0,'Mortgage 2 Info Calcs'!F$26))),'Mortgage 2 Monthly Table'!T195)</f>
        <v>0</v>
      </c>
      <c r="Q195">
        <f>IF(OR(OR(W194&lt;0,ISTEXT(W194)),ISTEXT('Mortgage 2 Info Calcs'!$K$4)),"",IF(O195&lt;0,Q194,(Q194+P195)))</f>
        <v>0</v>
      </c>
      <c r="R195">
        <f>IF(OR(ISERROR(L195-S195),ISTEXT('Mortgage 2 Info Calcs'!$K$4)),"",L195-S195+M195)</f>
        <v>359.46768146664311</v>
      </c>
      <c r="S195">
        <f>IF(OR(IF(ISERROR(ROUND((J195-Q195-'Mortgage 2 Info Calcs'!F$24)*(G195/12),2)),0,(J195-O195-Q195-'Mortgage 2 Info Calcs'!F$24)*(G195/12)),,,ISTEXT('Mortgage 2 Info Calcs'!K$4)),IF(((J195-Q195-'Mortgage 2 Info Calcs'!F$24)*(G195/12))&gt;0,((J195-Q195-'Mortgage 2 Info Calcs'!F$24)*(G195/12)),0),0)</f>
        <v>284.83372001886545</v>
      </c>
      <c r="T195">
        <f>IF(OR(ISERROR(SUM(R$12:R195)),(ISTEXT(T194)),(T194=(SUM(R$12:R195)))),"",SUM(R$12:R195))</f>
        <v>43392.723677693648</v>
      </c>
      <c r="U195">
        <f>SUM(S$12:S195)</f>
        <v>75158.734195639976</v>
      </c>
      <c r="V195">
        <f>IF(OR(J195=Q195,ISTEXT(W194),ISTEXT('Mortgage 2 Info Calcs'!$F$17)),"",IF(('Mortgage 2 Info Calcs'!F$18*12)&gt;C194+1,IF(C194='Mortgage 2 Info Calcs'!F$18*12,0,'Mortgage 2 Info Calcs'!F$19+W195*('Mortgage 2 Info Calcs'!F$17)),'Mortgage 2 Info Calcs'!F$189))</f>
        <v>0</v>
      </c>
      <c r="W195">
        <f>IF(OR(ISERROR(J195-R195-M195),IF(ISERROR((J195-R195-M195)=0),"True",(J195-R195-M195)=0),ISTEXT('Mortgage 2 Info Calcs'!$K$4)),"",IF((J195&gt;(L195+M195)),(FV((G195/'Mortgage 2 Variables'!E$43),1,(L195+M195),-J195+Q195+'Mortgage 2 Info Calcs'!F$24,0))+Q195+'Mortgage 2 Info Calcs'!F$24+IF(I195&gt;0,0,-I195),""))</f>
        <v>56607.276322306454</v>
      </c>
      <c r="X195">
        <f>IF((FV(IF(G195=0,'Mortgage 2 Info Calcs'!F$8,G195)/12,1,PMT(IF(G195=0,'Mortgage 2 Info Calcs'!F$8,G195)/12,('Mortgage 2 Info Calcs'!F$9*12)-C194,-X194,0),-X194,0))&gt;0,(FV(IF(G195=0,'Mortgage 2 Info Calcs'!F$8,G195)/12,1,PMT(IF(G195=0,'Mortgage 2 Info Calcs'!F$8,G195)/12,('Mortgage 2 Info Calcs'!F$9*12)-C194,-X194,0),-X194,0)),0)</f>
        <v>56607.276322306549</v>
      </c>
      <c r="Y195">
        <f>IF(X195&lt;=0,0,(IPMT(IF(G195=0,'Mortgage 2 Info Calcs'!F$8,G195)/12,1,('Mortgage 2 Info Calcs'!F$9*12)-C194,-X194,0)))</f>
        <v>284.8337200188659</v>
      </c>
      <c r="Z195">
        <f>IF(C195&lt;('Mortgage 2 Info Calcs'!F$9*12),SUM(Y$12:Y195),0)</f>
        <v>75158.73419564002</v>
      </c>
      <c r="AA195">
        <v>184</v>
      </c>
      <c r="AB195">
        <f t="shared" si="15"/>
        <v>15.333333333333334</v>
      </c>
    </row>
    <row r="196" spans="2:28" ht="11.7" customHeight="1" x14ac:dyDescent="0.25">
      <c r="B196">
        <f t="shared" si="13"/>
        <v>15.416666666666666</v>
      </c>
      <c r="C196">
        <v>185</v>
      </c>
      <c r="D196" t="str">
        <f>IF(J964=1,F187+1,"")</f>
        <v/>
      </c>
      <c r="E196" t="str">
        <f t="shared" si="16"/>
        <v/>
      </c>
      <c r="F196" t="str">
        <f>VLOOKUP('Mortgage 2 Variables'!D$12,'Mortgage 2 Variables'!B$8:C$19,2)</f>
        <v>Mar</v>
      </c>
      <c r="G196">
        <f>IF(ISBLANK('Mortgage 2 Monthly Table'!G196),IF(OR(J196=Q196,ISTEXT(W195),ISTEXT('Mortgage 2 Info Calcs'!$K$4)),0,IF(('Mortgage 2 Info Calcs'!F$7*12)&gt;C195,G195,IF(C195='Mortgage 2 Info Calcs'!F$7*12,'Mortgage 2 Info Calcs'!F$8,G195))),'Mortgage 2 Monthly Table'!G196)</f>
        <v>0.06</v>
      </c>
      <c r="H196">
        <f>((PMT(G196/'Mortgage 2 Variables'!E$43,('Mortgage 2 Info Calcs'!F$9*'Mortgage 2 Variables'!E$43)-C195,-J196,0)))</f>
        <v>644.30140148550765</v>
      </c>
      <c r="I196">
        <f>IF(OR(ISERROR(((IPMT(G196/'Mortgage 2 Variables'!E$43,1,'Mortgage 2 Info Calcs'!F$9*'Mortgage 2 Variables'!E$43,-J196+Q196+'Mortgage 2 Info Calcs'!F$24,IF('Mortgage 2 Info Calcs'!F$5="Interest Only",-J196+Q196+'Mortgage 2 Info Calcs'!F$24,0))))),(((IPMT(G196/'Mortgage 2 Variables'!E$43,1,'Mortgage 2 Info Calcs'!F$9*'Mortgage 2 Variables'!E$43,-J$12,-J$12)))=0)),0,((IPMT(G196/'Mortgage 2 Variables'!E$43,1,'Mortgage 2 Info Calcs'!F$9*'Mortgage 2 Variables'!E$43,-J196+Q196+'Mortgage 2 Info Calcs'!F$24,IF('Mortgage 2 Info Calcs'!F$5="Interest Only",-J196+Q196+'Mortgage 2 Info Calcs'!F$24,0)))))</f>
        <v>283.03638161153225</v>
      </c>
      <c r="J196">
        <f>IF(W195&gt;0,IF(ISTEXT('Mortgage 2 Info Calcs'!K$4),"0",IF(ISTEXT(W195),W195,W195+(IF(ISTEXT(K196),0,K196)))),0)</f>
        <v>56607.276322306454</v>
      </c>
      <c r="K196">
        <f>IF(ISBLANK('Mortgage 2 Monthly Table'!L196),0,'Mortgage 2 Monthly Table'!L196)</f>
        <v>0</v>
      </c>
      <c r="L196">
        <f>IF(ISBLANK('Mortgage 2 Monthly Table'!N196),IF('Mortgage 2 Info Calcs'!F$13="Calculated",IF('Mortgage 2 Info Calcs'!F$22="Keep Same",IF('Mortgage 2 Info Calcs'!F$5="Interest Only",IF(OR(I196&gt;L195,J196=""),I196,IF(J196&lt;L195,IF(J196&lt;L195,J196+I196,IF(L195+M195&gt;J196,L195+I196,L195)),IF(L195+M195&gt;J196,L195+I196,L195))),IF(H196&gt;L195,H196,IF(J196&gt;L195,IF(L195+M195&gt;J196,L195+I196,L195),J196+S196))),IF('Mortgage 2 Info Calcs'!F$5="Interest Only",'Mortgage 2 Monthly calcs'!I196,'Mortgage 2 Monthly calcs'!H196)),'Mortgage 2 Monthly calcs'!L195),'Mortgage 2 Monthly Table'!N196)</f>
        <v>644.30140148550856</v>
      </c>
      <c r="M196">
        <f>IF(ISBLANK('Mortgage 2 Monthly Table'!P196),IF(N195&gt;J196,IF(J196&gt;L195,J196-L195,0),IF(OR(OR(W195&lt;0,ISTEXT(W195)),ISTEXT('Mortgage 2 Info Calcs'!$K$4)),"",'Mortgage 2 Info Calcs'!F$21)),'Mortgage 2 Monthly Table'!P196)</f>
        <v>0</v>
      </c>
      <c r="N196">
        <f t="shared" si="14"/>
        <v>644.30140148550856</v>
      </c>
      <c r="O196">
        <f>IF(OR(OR(W195&lt;0,ISTEXT(W195)),ISTEXT('Mortgage 2 Info Calcs'!$K$4)),"",(O195+M196))</f>
        <v>0</v>
      </c>
      <c r="P196">
        <f>IF(ISBLANK('Mortgage 2 Monthly Table'!T196),IF(ISTEXT(J196),0,IF(OR(W195&lt;Q195,AND(W195&lt;0,NOT(ISTEXT(W195))),ISTEXT('Mortgage 2 Info Calcs'!$K$4)),IF(-W195&gt;P195,-W195,W195-Q195),IF(J196="",0,'Mortgage 2 Info Calcs'!F$26))),'Mortgage 2 Monthly Table'!T196)</f>
        <v>0</v>
      </c>
      <c r="Q196">
        <f>IF(OR(OR(W195&lt;0,ISTEXT(W195)),ISTEXT('Mortgage 2 Info Calcs'!$K$4)),"",IF(O196&lt;0,Q195,(Q195+P196)))</f>
        <v>0</v>
      </c>
      <c r="R196">
        <f>IF(OR(ISERROR(L196-S196),ISTEXT('Mortgage 2 Info Calcs'!$K$4)),"",L196-S196+M196)</f>
        <v>361.26501987397631</v>
      </c>
      <c r="S196">
        <f>IF(OR(IF(ISERROR(ROUND((J196-Q196-'Mortgage 2 Info Calcs'!F$24)*(G196/12),2)),0,(J196-O196-Q196-'Mortgage 2 Info Calcs'!F$24)*(G196/12)),,,ISTEXT('Mortgage 2 Info Calcs'!K$4)),IF(((J196-Q196-'Mortgage 2 Info Calcs'!F$24)*(G196/12))&gt;0,((J196-Q196-'Mortgage 2 Info Calcs'!F$24)*(G196/12)),0),0)</f>
        <v>283.03638161153225</v>
      </c>
      <c r="T196">
        <f>IF(OR(ISERROR(SUM(R$12:R196)),(ISTEXT(T195)),(T195=(SUM(R$12:R196)))),"",SUM(R$12:R196))</f>
        <v>43753.988697567627</v>
      </c>
      <c r="U196">
        <f>SUM(S$12:S196)</f>
        <v>75441.770577251504</v>
      </c>
      <c r="V196">
        <f>IF(OR(J196=Q196,ISTEXT(W195),ISTEXT('Mortgage 2 Info Calcs'!$F$17)),"",IF(('Mortgage 2 Info Calcs'!F$18*12)&gt;C195+1,IF(C195='Mortgage 2 Info Calcs'!F$18*12,0,'Mortgage 2 Info Calcs'!F$19+W196*('Mortgage 2 Info Calcs'!F$17)),'Mortgage 2 Info Calcs'!F$189))</f>
        <v>0</v>
      </c>
      <c r="W196">
        <f>IF(OR(ISERROR(J196-R196-M196),IF(ISERROR((J196-R196-M196)=0),"True",(J196-R196-M196)=0),ISTEXT('Mortgage 2 Info Calcs'!$K$4)),"",IF((J196&gt;(L196+M196)),(FV((G196/'Mortgage 2 Variables'!E$43),1,(L196+M196),-J196+Q196+'Mortgage 2 Info Calcs'!F$24,0))+Q196+'Mortgage 2 Info Calcs'!F$24+IF(I196&gt;0,0,-I196),""))</f>
        <v>56246.011302432489</v>
      </c>
      <c r="X196">
        <f>IF((FV(IF(G196=0,'Mortgage 2 Info Calcs'!F$8,G196)/12,1,PMT(IF(G196=0,'Mortgage 2 Info Calcs'!F$8,G196)/12,('Mortgage 2 Info Calcs'!F$9*12)-C195,-X195,0),-X195,0))&gt;0,(FV(IF(G196=0,'Mortgage 2 Info Calcs'!F$8,G196)/12,1,PMT(IF(G196=0,'Mortgage 2 Info Calcs'!F$8,G196)/12,('Mortgage 2 Info Calcs'!F$9*12)-C195,-X195,0),-X195,0)),0)</f>
        <v>56246.011302432584</v>
      </c>
      <c r="Y196">
        <f>IF(X196&lt;=0,0,(IPMT(IF(G196=0,'Mortgage 2 Info Calcs'!F$8,G196)/12,1,('Mortgage 2 Info Calcs'!F$9*12)-C195,-X195,0)))</f>
        <v>283.03638161153276</v>
      </c>
      <c r="Z196">
        <f>IF(C196&lt;('Mortgage 2 Info Calcs'!F$9*12),SUM(Y$12:Y196),0)</f>
        <v>75441.770577251547</v>
      </c>
      <c r="AA196">
        <v>185</v>
      </c>
      <c r="AB196">
        <f t="shared" si="15"/>
        <v>15.416666666666666</v>
      </c>
    </row>
    <row r="197" spans="2:28" ht="11.7" customHeight="1" x14ac:dyDescent="0.25">
      <c r="B197">
        <f t="shared" si="13"/>
        <v>15.5</v>
      </c>
      <c r="C197">
        <v>186</v>
      </c>
      <c r="D197" t="str">
        <f>IF(J965=1,F187+1,"")</f>
        <v/>
      </c>
      <c r="E197" t="str">
        <f t="shared" si="16"/>
        <v/>
      </c>
      <c r="F197" t="str">
        <f>VLOOKUP('Mortgage 2 Variables'!D$13,'Mortgage 2 Variables'!B$8:C$19,2)</f>
        <v>Apr</v>
      </c>
      <c r="G197">
        <f>IF(ISBLANK('Mortgage 2 Monthly Table'!G197),IF(OR(J197=Q197,ISTEXT(W196),ISTEXT('Mortgage 2 Info Calcs'!$K$4)),0,IF(('Mortgage 2 Info Calcs'!F$7*12)&gt;C196,G196,IF(C196='Mortgage 2 Info Calcs'!F$7*12,'Mortgage 2 Info Calcs'!F$8,G196))),'Mortgage 2 Monthly Table'!G197)</f>
        <v>0.06</v>
      </c>
      <c r="H197">
        <f>((PMT(G197/'Mortgage 2 Variables'!E$43,('Mortgage 2 Info Calcs'!F$9*'Mortgage 2 Variables'!E$43)-C196,-J197,0)))</f>
        <v>644.30140148550799</v>
      </c>
      <c r="I197">
        <f>IF(OR(ISERROR(((IPMT(G197/'Mortgage 2 Variables'!E$43,1,'Mortgage 2 Info Calcs'!F$9*'Mortgage 2 Variables'!E$43,-J197+Q197+'Mortgage 2 Info Calcs'!F$24,IF('Mortgage 2 Info Calcs'!F$5="Interest Only",-J197+Q197+'Mortgage 2 Info Calcs'!F$24,0))))),(((IPMT(G197/'Mortgage 2 Variables'!E$43,1,'Mortgage 2 Info Calcs'!F$9*'Mortgage 2 Variables'!E$43,-J$12,-J$12)))=0)),0,((IPMT(G197/'Mortgage 2 Variables'!E$43,1,'Mortgage 2 Info Calcs'!F$9*'Mortgage 2 Variables'!E$43,-J197+Q197+'Mortgage 2 Info Calcs'!F$24,IF('Mortgage 2 Info Calcs'!F$5="Interest Only",-J197+Q197+'Mortgage 2 Info Calcs'!F$24,0)))))</f>
        <v>281.23005651216243</v>
      </c>
      <c r="J197">
        <f>IF(W196&gt;0,IF(ISTEXT('Mortgage 2 Info Calcs'!K$4),"0",IF(ISTEXT(W196),W196,W196+(IF(ISTEXT(K197),0,K197)))),0)</f>
        <v>56246.011302432489</v>
      </c>
      <c r="K197">
        <f>IF(ISBLANK('Mortgage 2 Monthly Table'!L197),0,'Mortgage 2 Monthly Table'!L197)</f>
        <v>0</v>
      </c>
      <c r="L197">
        <f>IF(ISBLANK('Mortgage 2 Monthly Table'!N197),IF('Mortgage 2 Info Calcs'!F$13="Calculated",IF('Mortgage 2 Info Calcs'!F$22="Keep Same",IF('Mortgage 2 Info Calcs'!F$5="Interest Only",IF(OR(I197&gt;L196,J197=""),I197,IF(J197&lt;L196,IF(J197&lt;L196,J197+I197,IF(L196+M196&gt;J197,L196+I197,L196)),IF(L196+M196&gt;J197,L196+I197,L196))),IF(H197&gt;L196,H197,IF(J197&gt;L196,IF(L196+M196&gt;J197,L196+I197,L196),J197+S197))),IF('Mortgage 2 Info Calcs'!F$5="Interest Only",'Mortgage 2 Monthly calcs'!I197,'Mortgage 2 Monthly calcs'!H197)),'Mortgage 2 Monthly calcs'!L196),'Mortgage 2 Monthly Table'!N197)</f>
        <v>644.30140148550856</v>
      </c>
      <c r="M197">
        <f>IF(ISBLANK('Mortgage 2 Monthly Table'!P197),IF(N196&gt;J197,IF(J197&gt;L196,J197-L196,0),IF(OR(OR(W196&lt;0,ISTEXT(W196)),ISTEXT('Mortgage 2 Info Calcs'!$K$4)),"",'Mortgage 2 Info Calcs'!F$21)),'Mortgage 2 Monthly Table'!P197)</f>
        <v>0</v>
      </c>
      <c r="N197">
        <f t="shared" si="14"/>
        <v>644.30140148550856</v>
      </c>
      <c r="O197">
        <f>IF(OR(OR(W196&lt;0,ISTEXT(W196)),ISTEXT('Mortgage 2 Info Calcs'!$K$4)),"",(O196+M197))</f>
        <v>0</v>
      </c>
      <c r="P197">
        <f>IF(ISBLANK('Mortgage 2 Monthly Table'!T197),IF(ISTEXT(J197),0,IF(OR(W196&lt;Q196,AND(W196&lt;0,NOT(ISTEXT(W196))),ISTEXT('Mortgage 2 Info Calcs'!$K$4)),IF(-W196&gt;P196,-W196,W196-Q196),IF(J197="",0,'Mortgage 2 Info Calcs'!F$26))),'Mortgage 2 Monthly Table'!T197)</f>
        <v>0</v>
      </c>
      <c r="Q197">
        <f>IF(OR(OR(W196&lt;0,ISTEXT(W196)),ISTEXT('Mortgage 2 Info Calcs'!$K$4)),"",IF(O197&lt;0,Q196,(Q196+P197)))</f>
        <v>0</v>
      </c>
      <c r="R197">
        <f>IF(OR(ISERROR(L197-S197),ISTEXT('Mortgage 2 Info Calcs'!$K$4)),"",L197-S197+M197)</f>
        <v>363.07134497334613</v>
      </c>
      <c r="S197">
        <f>IF(OR(IF(ISERROR(ROUND((J197-Q197-'Mortgage 2 Info Calcs'!F$24)*(G197/12),2)),0,(J197-O197-Q197-'Mortgage 2 Info Calcs'!F$24)*(G197/12)),,,ISTEXT('Mortgage 2 Info Calcs'!K$4)),IF(((J197-Q197-'Mortgage 2 Info Calcs'!F$24)*(G197/12))&gt;0,((J197-Q197-'Mortgage 2 Info Calcs'!F$24)*(G197/12)),0),0)</f>
        <v>281.23005651216243</v>
      </c>
      <c r="T197">
        <f>IF(OR(ISERROR(SUM(R$12:R197)),(ISTEXT(T196)),(T196=(SUM(R$12:R197)))),"",SUM(R$12:R197))</f>
        <v>44117.060042540972</v>
      </c>
      <c r="U197">
        <f>SUM(S$12:S197)</f>
        <v>75723.000633763673</v>
      </c>
      <c r="V197">
        <f>IF(OR(J197=Q197,ISTEXT(W196),ISTEXT('Mortgage 2 Info Calcs'!$F$17)),"",IF(('Mortgage 2 Info Calcs'!F$18*12)&gt;C196+1,IF(C196='Mortgage 2 Info Calcs'!F$18*12,0,'Mortgage 2 Info Calcs'!F$19+W197*('Mortgage 2 Info Calcs'!F$17)),'Mortgage 2 Info Calcs'!F$189))</f>
        <v>0</v>
      </c>
      <c r="W197">
        <f>IF(OR(ISERROR(J197-R197-M197),IF(ISERROR((J197-R197-M197)=0),"True",(J197-R197-M197)=0),ISTEXT('Mortgage 2 Info Calcs'!$K$4)),"",IF((J197&gt;(L197+M197)),(FV((G197/'Mortgage 2 Variables'!E$43),1,(L197+M197),-J197+Q197+'Mortgage 2 Info Calcs'!F$24,0))+Q197+'Mortgage 2 Info Calcs'!F$24+IF(I197&gt;0,0,-I197),""))</f>
        <v>55882.939957459152</v>
      </c>
      <c r="X197">
        <f>IF((FV(IF(G197=0,'Mortgage 2 Info Calcs'!F$8,G197)/12,1,PMT(IF(G197=0,'Mortgage 2 Info Calcs'!F$8,G197)/12,('Mortgage 2 Info Calcs'!F$9*12)-C196,-X196,0),-X196,0))&gt;0,(FV(IF(G197=0,'Mortgage 2 Info Calcs'!F$8,G197)/12,1,PMT(IF(G197=0,'Mortgage 2 Info Calcs'!F$8,G197)/12,('Mortgage 2 Info Calcs'!F$9*12)-C196,-X196,0),-X196,0)),0)</f>
        <v>55882.939957459246</v>
      </c>
      <c r="Y197">
        <f>IF(X197&lt;=0,0,(IPMT(IF(G197=0,'Mortgage 2 Info Calcs'!F$8,G197)/12,1,('Mortgage 2 Info Calcs'!F$9*12)-C196,-X196,0)))</f>
        <v>281.23005651216295</v>
      </c>
      <c r="Z197">
        <f>IF(C197&lt;('Mortgage 2 Info Calcs'!F$9*12),SUM(Y$12:Y197),0)</f>
        <v>75723.000633763717</v>
      </c>
      <c r="AA197">
        <v>186</v>
      </c>
      <c r="AB197">
        <f t="shared" si="15"/>
        <v>15.5</v>
      </c>
    </row>
    <row r="198" spans="2:28" ht="11.7" customHeight="1" x14ac:dyDescent="0.25">
      <c r="B198">
        <f t="shared" si="13"/>
        <v>15.583333333333334</v>
      </c>
      <c r="C198">
        <v>187</v>
      </c>
      <c r="D198" t="str">
        <f>IF(J966=1,F187+1,"")</f>
        <v/>
      </c>
      <c r="E198" t="str">
        <f t="shared" si="16"/>
        <v/>
      </c>
      <c r="F198" t="str">
        <f>VLOOKUP('Mortgage 2 Variables'!D$14,'Mortgage 2 Variables'!B$8:C$19,2)</f>
        <v>May</v>
      </c>
      <c r="G198">
        <f>IF(ISBLANK('Mortgage 2 Monthly Table'!G198),IF(OR(J198=Q198,ISTEXT(W197),ISTEXT('Mortgage 2 Info Calcs'!$K$4)),0,IF(('Mortgage 2 Info Calcs'!F$7*12)&gt;C197,G197,IF(C197='Mortgage 2 Info Calcs'!F$7*12,'Mortgage 2 Info Calcs'!F$8,G197))),'Mortgage 2 Monthly Table'!G198)</f>
        <v>0.06</v>
      </c>
      <c r="H198">
        <f>((PMT(G198/'Mortgage 2 Variables'!E$43,('Mortgage 2 Info Calcs'!F$9*'Mortgage 2 Variables'!E$43)-C197,-J198,0)))</f>
        <v>644.30140148550799</v>
      </c>
      <c r="I198">
        <f>IF(OR(ISERROR(((IPMT(G198/'Mortgage 2 Variables'!E$43,1,'Mortgage 2 Info Calcs'!F$9*'Mortgage 2 Variables'!E$43,-J198+Q198+'Mortgage 2 Info Calcs'!F$24,IF('Mortgage 2 Info Calcs'!F$5="Interest Only",-J198+Q198+'Mortgage 2 Info Calcs'!F$24,0))))),(((IPMT(G198/'Mortgage 2 Variables'!E$43,1,'Mortgage 2 Info Calcs'!F$9*'Mortgage 2 Variables'!E$43,-J$12,-J$12)))=0)),0,((IPMT(G198/'Mortgage 2 Variables'!E$43,1,'Mortgage 2 Info Calcs'!F$9*'Mortgage 2 Variables'!E$43,-J198+Q198+'Mortgage 2 Info Calcs'!F$24,IF('Mortgage 2 Info Calcs'!F$5="Interest Only",-J198+Q198+'Mortgage 2 Info Calcs'!F$24,0)))))</f>
        <v>279.41469978729577</v>
      </c>
      <c r="J198">
        <f>IF(W197&gt;0,IF(ISTEXT('Mortgage 2 Info Calcs'!K$4),"0",IF(ISTEXT(W197),W197,W197+(IF(ISTEXT(K198),0,K198)))),0)</f>
        <v>55882.939957459152</v>
      </c>
      <c r="K198">
        <f>IF(ISBLANK('Mortgage 2 Monthly Table'!L198),0,'Mortgage 2 Monthly Table'!L198)</f>
        <v>0</v>
      </c>
      <c r="L198">
        <f>IF(ISBLANK('Mortgage 2 Monthly Table'!N198),IF('Mortgage 2 Info Calcs'!F$13="Calculated",IF('Mortgage 2 Info Calcs'!F$22="Keep Same",IF('Mortgage 2 Info Calcs'!F$5="Interest Only",IF(OR(I198&gt;L197,J198=""),I198,IF(J198&lt;L197,IF(J198&lt;L197,J198+I198,IF(L197+M197&gt;J198,L197+I198,L197)),IF(L197+M197&gt;J198,L197+I198,L197))),IF(H198&gt;L197,H198,IF(J198&gt;L197,IF(L197+M197&gt;J198,L197+I198,L197),J198+S198))),IF('Mortgage 2 Info Calcs'!F$5="Interest Only",'Mortgage 2 Monthly calcs'!I198,'Mortgage 2 Monthly calcs'!H198)),'Mortgage 2 Monthly calcs'!L197),'Mortgage 2 Monthly Table'!N198)</f>
        <v>644.30140148550856</v>
      </c>
      <c r="M198">
        <f>IF(ISBLANK('Mortgage 2 Monthly Table'!P198),IF(N197&gt;J198,IF(J198&gt;L197,J198-L197,0),IF(OR(OR(W197&lt;0,ISTEXT(W197)),ISTEXT('Mortgage 2 Info Calcs'!$K$4)),"",'Mortgage 2 Info Calcs'!F$21)),'Mortgage 2 Monthly Table'!P198)</f>
        <v>0</v>
      </c>
      <c r="N198">
        <f t="shared" si="14"/>
        <v>644.30140148550856</v>
      </c>
      <c r="O198">
        <f>IF(OR(OR(W197&lt;0,ISTEXT(W197)),ISTEXT('Mortgage 2 Info Calcs'!$K$4)),"",(O197+M198))</f>
        <v>0</v>
      </c>
      <c r="P198">
        <f>IF(ISBLANK('Mortgage 2 Monthly Table'!T198),IF(ISTEXT(J198),0,IF(OR(W197&lt;Q197,AND(W197&lt;0,NOT(ISTEXT(W197))),ISTEXT('Mortgage 2 Info Calcs'!$K$4)),IF(-W197&gt;P197,-W197,W197-Q197),IF(J198="",0,'Mortgage 2 Info Calcs'!F$26))),'Mortgage 2 Monthly Table'!T198)</f>
        <v>0</v>
      </c>
      <c r="Q198">
        <f>IF(OR(OR(W197&lt;0,ISTEXT(W197)),ISTEXT('Mortgage 2 Info Calcs'!$K$4)),"",IF(O198&lt;0,Q197,(Q197+P198)))</f>
        <v>0</v>
      </c>
      <c r="R198">
        <f>IF(OR(ISERROR(L198-S198),ISTEXT('Mortgage 2 Info Calcs'!$K$4)),"",L198-S198+M198)</f>
        <v>364.88670169821279</v>
      </c>
      <c r="S198">
        <f>IF(OR(IF(ISERROR(ROUND((J198-Q198-'Mortgage 2 Info Calcs'!F$24)*(G198/12),2)),0,(J198-O198-Q198-'Mortgage 2 Info Calcs'!F$24)*(G198/12)),,,ISTEXT('Mortgage 2 Info Calcs'!K$4)),IF(((J198-Q198-'Mortgage 2 Info Calcs'!F$24)*(G198/12))&gt;0,((J198-Q198-'Mortgage 2 Info Calcs'!F$24)*(G198/12)),0),0)</f>
        <v>279.41469978729577</v>
      </c>
      <c r="T198">
        <f>IF(OR(ISERROR(SUM(R$12:R198)),(ISTEXT(T197)),(T197=(SUM(R$12:R198)))),"",SUM(R$12:R198))</f>
        <v>44481.946744239183</v>
      </c>
      <c r="U198">
        <f>SUM(S$12:S198)</f>
        <v>76002.415333550962</v>
      </c>
      <c r="V198">
        <f>IF(OR(J198=Q198,ISTEXT(W197),ISTEXT('Mortgage 2 Info Calcs'!$F$17)),"",IF(('Mortgage 2 Info Calcs'!F$18*12)&gt;C197+1,IF(C197='Mortgage 2 Info Calcs'!F$18*12,0,'Mortgage 2 Info Calcs'!F$19+W198*('Mortgage 2 Info Calcs'!F$17)),'Mortgage 2 Info Calcs'!F$189))</f>
        <v>0</v>
      </c>
      <c r="W198">
        <f>IF(OR(ISERROR(J198-R198-M198),IF(ISERROR((J198-R198-M198)=0),"True",(J198-R198-M198)=0),ISTEXT('Mortgage 2 Info Calcs'!$K$4)),"",IF((J198&gt;(L198+M198)),(FV((G198/'Mortgage 2 Variables'!E$43),1,(L198+M198),-J198+Q198+'Mortgage 2 Info Calcs'!F$24,0))+Q198+'Mortgage 2 Info Calcs'!F$24+IF(I198&gt;0,0,-I198),""))</f>
        <v>55518.053255760948</v>
      </c>
      <c r="X198">
        <f>IF((FV(IF(G198=0,'Mortgage 2 Info Calcs'!F$8,G198)/12,1,PMT(IF(G198=0,'Mortgage 2 Info Calcs'!F$8,G198)/12,('Mortgage 2 Info Calcs'!F$9*12)-C197,-X197,0),-X197,0))&gt;0,(FV(IF(G198=0,'Mortgage 2 Info Calcs'!F$8,G198)/12,1,PMT(IF(G198=0,'Mortgage 2 Info Calcs'!F$8,G198)/12,('Mortgage 2 Info Calcs'!F$9*12)-C197,-X197,0),-X197,0)),0)</f>
        <v>55518.053255761042</v>
      </c>
      <c r="Y198">
        <f>IF(X198&lt;=0,0,(IPMT(IF(G198=0,'Mortgage 2 Info Calcs'!F$8,G198)/12,1,('Mortgage 2 Info Calcs'!F$9*12)-C197,-X197,0)))</f>
        <v>279.41469978729623</v>
      </c>
      <c r="Z198">
        <f>IF(C198&lt;('Mortgage 2 Info Calcs'!F$9*12),SUM(Y$12:Y198),0)</f>
        <v>76002.41533355102</v>
      </c>
      <c r="AA198">
        <v>187</v>
      </c>
      <c r="AB198">
        <f t="shared" si="15"/>
        <v>15.583333333333334</v>
      </c>
    </row>
    <row r="199" spans="2:28" ht="11.7" customHeight="1" x14ac:dyDescent="0.25">
      <c r="B199">
        <f t="shared" si="13"/>
        <v>15.666666666666666</v>
      </c>
      <c r="C199">
        <v>188</v>
      </c>
      <c r="D199" t="str">
        <f>IF(J967=1,F187+1,"")</f>
        <v/>
      </c>
      <c r="E199" t="str">
        <f t="shared" si="16"/>
        <v/>
      </c>
      <c r="F199" t="str">
        <f>VLOOKUP('Mortgage 2 Variables'!D$15,'Mortgage 2 Variables'!B$8:C$19,2)</f>
        <v>Jun</v>
      </c>
      <c r="G199">
        <f>IF(ISBLANK('Mortgage 2 Monthly Table'!G199),IF(OR(J199=Q199,ISTEXT(W198),ISTEXT('Mortgage 2 Info Calcs'!$K$4)),0,IF(('Mortgage 2 Info Calcs'!F$7*12)&gt;C198,G198,IF(C198='Mortgage 2 Info Calcs'!F$7*12,'Mortgage 2 Info Calcs'!F$8,G198))),'Mortgage 2 Monthly Table'!G199)</f>
        <v>0.06</v>
      </c>
      <c r="H199">
        <f>((PMT(G199/'Mortgage 2 Variables'!E$43,('Mortgage 2 Info Calcs'!F$9*'Mortgage 2 Variables'!E$43)-C198,-J199,0)))</f>
        <v>644.30140148550811</v>
      </c>
      <c r="I199">
        <f>IF(OR(ISERROR(((IPMT(G199/'Mortgage 2 Variables'!E$43,1,'Mortgage 2 Info Calcs'!F$9*'Mortgage 2 Variables'!E$43,-J199+Q199+'Mortgage 2 Info Calcs'!F$24,IF('Mortgage 2 Info Calcs'!F$5="Interest Only",-J199+Q199+'Mortgage 2 Info Calcs'!F$24,0))))),(((IPMT(G199/'Mortgage 2 Variables'!E$43,1,'Mortgage 2 Info Calcs'!F$9*'Mortgage 2 Variables'!E$43,-J$12,-J$12)))=0)),0,((IPMT(G199/'Mortgage 2 Variables'!E$43,1,'Mortgage 2 Info Calcs'!F$9*'Mortgage 2 Variables'!E$43,-J199+Q199+'Mortgage 2 Info Calcs'!F$24,IF('Mortgage 2 Info Calcs'!F$5="Interest Only",-J199+Q199+'Mortgage 2 Info Calcs'!F$24,0)))))</f>
        <v>277.59026627880473</v>
      </c>
      <c r="J199">
        <f>IF(W198&gt;0,IF(ISTEXT('Mortgage 2 Info Calcs'!K$4),"0",IF(ISTEXT(W198),W198,W198+(IF(ISTEXT(K199),0,K199)))),0)</f>
        <v>55518.053255760948</v>
      </c>
      <c r="K199">
        <f>IF(ISBLANK('Mortgage 2 Monthly Table'!L199),0,'Mortgage 2 Monthly Table'!L199)</f>
        <v>0</v>
      </c>
      <c r="L199">
        <f>IF(ISBLANK('Mortgage 2 Monthly Table'!N199),IF('Mortgage 2 Info Calcs'!F$13="Calculated",IF('Mortgage 2 Info Calcs'!F$22="Keep Same",IF('Mortgage 2 Info Calcs'!F$5="Interest Only",IF(OR(I199&gt;L198,J199=""),I199,IF(J199&lt;L198,IF(J199&lt;L198,J199+I199,IF(L198+M198&gt;J199,L198+I199,L198)),IF(L198+M198&gt;J199,L198+I199,L198))),IF(H199&gt;L198,H199,IF(J199&gt;L198,IF(L198+M198&gt;J199,L198+I199,L198),J199+S199))),IF('Mortgage 2 Info Calcs'!F$5="Interest Only",'Mortgage 2 Monthly calcs'!I199,'Mortgage 2 Monthly calcs'!H199)),'Mortgage 2 Monthly calcs'!L198),'Mortgage 2 Monthly Table'!N199)</f>
        <v>644.30140148550856</v>
      </c>
      <c r="M199">
        <f>IF(ISBLANK('Mortgage 2 Monthly Table'!P199),IF(N198&gt;J199,IF(J199&gt;L198,J199-L198,0),IF(OR(OR(W198&lt;0,ISTEXT(W198)),ISTEXT('Mortgage 2 Info Calcs'!$K$4)),"",'Mortgage 2 Info Calcs'!F$21)),'Mortgage 2 Monthly Table'!P199)</f>
        <v>0</v>
      </c>
      <c r="N199">
        <f t="shared" si="14"/>
        <v>644.30140148550856</v>
      </c>
      <c r="O199">
        <f>IF(OR(OR(W198&lt;0,ISTEXT(W198)),ISTEXT('Mortgage 2 Info Calcs'!$K$4)),"",(O198+M199))</f>
        <v>0</v>
      </c>
      <c r="P199">
        <f>IF(ISBLANK('Mortgage 2 Monthly Table'!T199),IF(ISTEXT(J199),0,IF(OR(W198&lt;Q198,AND(W198&lt;0,NOT(ISTEXT(W198))),ISTEXT('Mortgage 2 Info Calcs'!$K$4)),IF(-W198&gt;P198,-W198,W198-Q198),IF(J199="",0,'Mortgage 2 Info Calcs'!F$26))),'Mortgage 2 Monthly Table'!T199)</f>
        <v>0</v>
      </c>
      <c r="Q199">
        <f>IF(OR(OR(W198&lt;0,ISTEXT(W198)),ISTEXT('Mortgage 2 Info Calcs'!$K$4)),"",IF(O199&lt;0,Q198,(Q198+P199)))</f>
        <v>0</v>
      </c>
      <c r="R199">
        <f>IF(OR(ISERROR(L199-S199),ISTEXT('Mortgage 2 Info Calcs'!$K$4)),"",L199-S199+M199)</f>
        <v>366.71113520670383</v>
      </c>
      <c r="S199">
        <f>IF(OR(IF(ISERROR(ROUND((J199-Q199-'Mortgage 2 Info Calcs'!F$24)*(G199/12),2)),0,(J199-O199-Q199-'Mortgage 2 Info Calcs'!F$24)*(G199/12)),,,ISTEXT('Mortgage 2 Info Calcs'!K$4)),IF(((J199-Q199-'Mortgage 2 Info Calcs'!F$24)*(G199/12))&gt;0,((J199-Q199-'Mortgage 2 Info Calcs'!F$24)*(G199/12)),0),0)</f>
        <v>277.59026627880473</v>
      </c>
      <c r="T199">
        <f>IF(OR(ISERROR(SUM(R$12:R199)),(ISTEXT(T198)),(T198=(SUM(R$12:R199)))),"",SUM(R$12:R199))</f>
        <v>44848.657879445884</v>
      </c>
      <c r="U199">
        <f>SUM(S$12:S199)</f>
        <v>76280.005599829761</v>
      </c>
      <c r="V199">
        <f>IF(OR(J199=Q199,ISTEXT(W198),ISTEXT('Mortgage 2 Info Calcs'!$F$17)),"",IF(('Mortgage 2 Info Calcs'!F$18*12)&gt;C198+1,IF(C198='Mortgage 2 Info Calcs'!F$18*12,0,'Mortgage 2 Info Calcs'!F$19+W199*('Mortgage 2 Info Calcs'!F$17)),'Mortgage 2 Info Calcs'!F$189))</f>
        <v>0</v>
      </c>
      <c r="W199">
        <f>IF(OR(ISERROR(J199-R199-M199),IF(ISERROR((J199-R199-M199)=0),"True",(J199-R199-M199)=0),ISTEXT('Mortgage 2 Info Calcs'!$K$4)),"",IF((J199&gt;(L199+M199)),(FV((G199/'Mortgage 2 Variables'!E$43),1,(L199+M199),-J199+Q199+'Mortgage 2 Info Calcs'!F$24,0))+Q199+'Mortgage 2 Info Calcs'!F$24+IF(I199&gt;0,0,-I199),""))</f>
        <v>55151.342120554255</v>
      </c>
      <c r="X199">
        <f>IF((FV(IF(G199=0,'Mortgage 2 Info Calcs'!F$8,G199)/12,1,PMT(IF(G199=0,'Mortgage 2 Info Calcs'!F$8,G199)/12,('Mortgage 2 Info Calcs'!F$9*12)-C198,-X198,0),-X198,0))&gt;0,(FV(IF(G199=0,'Mortgage 2 Info Calcs'!F$8,G199)/12,1,PMT(IF(G199=0,'Mortgage 2 Info Calcs'!F$8,G199)/12,('Mortgage 2 Info Calcs'!F$9*12)-C198,-X198,0),-X198,0)),0)</f>
        <v>55151.342120554349</v>
      </c>
      <c r="Y199">
        <f>IF(X199&lt;=0,0,(IPMT(IF(G199=0,'Mortgage 2 Info Calcs'!F$8,G199)/12,1,('Mortgage 2 Info Calcs'!F$9*12)-C198,-X198,0)))</f>
        <v>277.59026627880525</v>
      </c>
      <c r="Z199">
        <f>IF(C199&lt;('Mortgage 2 Info Calcs'!F$9*12),SUM(Y$12:Y199),0)</f>
        <v>76280.005599829819</v>
      </c>
      <c r="AA199">
        <v>188</v>
      </c>
      <c r="AB199">
        <f t="shared" si="15"/>
        <v>15.666666666666666</v>
      </c>
    </row>
    <row r="200" spans="2:28" ht="11.7" customHeight="1" x14ac:dyDescent="0.25">
      <c r="B200">
        <f t="shared" si="13"/>
        <v>15.75</v>
      </c>
      <c r="C200">
        <v>189</v>
      </c>
      <c r="D200" t="str">
        <f>IF(J968=1,F187+1,"")</f>
        <v/>
      </c>
      <c r="E200" t="str">
        <f t="shared" si="16"/>
        <v/>
      </c>
      <c r="F200" t="str">
        <f>VLOOKUP('Mortgage 2 Variables'!D$16,'Mortgage 2 Variables'!B$8:C$19,2)</f>
        <v>Jul</v>
      </c>
      <c r="G200">
        <f>IF(ISBLANK('Mortgage 2 Monthly Table'!G200),IF(OR(J200=Q200,ISTEXT(W199),ISTEXT('Mortgage 2 Info Calcs'!$K$4)),0,IF(('Mortgage 2 Info Calcs'!F$7*12)&gt;C199,G199,IF(C199='Mortgage 2 Info Calcs'!F$7*12,'Mortgage 2 Info Calcs'!F$8,G199))),'Mortgage 2 Monthly Table'!G200)</f>
        <v>0.06</v>
      </c>
      <c r="H200">
        <f>((PMT(G200/'Mortgage 2 Variables'!E$43,('Mortgage 2 Info Calcs'!F$9*'Mortgage 2 Variables'!E$43)-C199,-J200,0)))</f>
        <v>644.30140148550834</v>
      </c>
      <c r="I200">
        <f>IF(OR(ISERROR(((IPMT(G200/'Mortgage 2 Variables'!E$43,1,'Mortgage 2 Info Calcs'!F$9*'Mortgage 2 Variables'!E$43,-J200+Q200+'Mortgage 2 Info Calcs'!F$24,IF('Mortgage 2 Info Calcs'!F$5="Interest Only",-J200+Q200+'Mortgage 2 Info Calcs'!F$24,0))))),(((IPMT(G200/'Mortgage 2 Variables'!E$43,1,'Mortgage 2 Info Calcs'!F$9*'Mortgage 2 Variables'!E$43,-J$12,-J$12)))=0)),0,((IPMT(G200/'Mortgage 2 Variables'!E$43,1,'Mortgage 2 Info Calcs'!F$9*'Mortgage 2 Variables'!E$43,-J200+Q200+'Mortgage 2 Info Calcs'!F$24,IF('Mortgage 2 Info Calcs'!F$5="Interest Only",-J200+Q200+'Mortgage 2 Info Calcs'!F$24,0)))))</f>
        <v>275.75671060277131</v>
      </c>
      <c r="J200">
        <f>IF(W199&gt;0,IF(ISTEXT('Mortgage 2 Info Calcs'!K$4),"0",IF(ISTEXT(W199),W199,W199+(IF(ISTEXT(K200),0,K200)))),0)</f>
        <v>55151.342120554255</v>
      </c>
      <c r="K200">
        <f>IF(ISBLANK('Mortgage 2 Monthly Table'!L200),0,'Mortgage 2 Monthly Table'!L200)</f>
        <v>0</v>
      </c>
      <c r="L200">
        <f>IF(ISBLANK('Mortgage 2 Monthly Table'!N200),IF('Mortgage 2 Info Calcs'!F$13="Calculated",IF('Mortgage 2 Info Calcs'!F$22="Keep Same",IF('Mortgage 2 Info Calcs'!F$5="Interest Only",IF(OR(I200&gt;L199,J200=""),I200,IF(J200&lt;L199,IF(J200&lt;L199,J200+I200,IF(L199+M199&gt;J200,L199+I200,L199)),IF(L199+M199&gt;J200,L199+I200,L199))),IF(H200&gt;L199,H200,IF(J200&gt;L199,IF(L199+M199&gt;J200,L199+I200,L199),J200+S200))),IF('Mortgage 2 Info Calcs'!F$5="Interest Only",'Mortgage 2 Monthly calcs'!I200,'Mortgage 2 Monthly calcs'!H200)),'Mortgage 2 Monthly calcs'!L199),'Mortgage 2 Monthly Table'!N200)</f>
        <v>644.30140148550856</v>
      </c>
      <c r="M200">
        <f>IF(ISBLANK('Mortgage 2 Monthly Table'!P200),IF(N199&gt;J200,IF(J200&gt;L199,J200-L199,0),IF(OR(OR(W199&lt;0,ISTEXT(W199)),ISTEXT('Mortgage 2 Info Calcs'!$K$4)),"",'Mortgage 2 Info Calcs'!F$21)),'Mortgage 2 Monthly Table'!P200)</f>
        <v>0</v>
      </c>
      <c r="N200">
        <f t="shared" si="14"/>
        <v>644.30140148550856</v>
      </c>
      <c r="O200">
        <f>IF(OR(OR(W199&lt;0,ISTEXT(W199)),ISTEXT('Mortgage 2 Info Calcs'!$K$4)),"",(O199+M200))</f>
        <v>0</v>
      </c>
      <c r="P200">
        <f>IF(ISBLANK('Mortgage 2 Monthly Table'!T200),IF(ISTEXT(J200),0,IF(OR(W199&lt;Q199,AND(W199&lt;0,NOT(ISTEXT(W199))),ISTEXT('Mortgage 2 Info Calcs'!$K$4)),IF(-W199&gt;P199,-W199,W199-Q199),IF(J200="",0,'Mortgage 2 Info Calcs'!F$26))),'Mortgage 2 Monthly Table'!T200)</f>
        <v>0</v>
      </c>
      <c r="Q200">
        <f>IF(OR(OR(W199&lt;0,ISTEXT(W199)),ISTEXT('Mortgage 2 Info Calcs'!$K$4)),"",IF(O200&lt;0,Q199,(Q199+P200)))</f>
        <v>0</v>
      </c>
      <c r="R200">
        <f>IF(OR(ISERROR(L200-S200),ISTEXT('Mortgage 2 Info Calcs'!$K$4)),"",L200-S200+M200)</f>
        <v>368.54469088273726</v>
      </c>
      <c r="S200">
        <f>IF(OR(IF(ISERROR(ROUND((J200-Q200-'Mortgage 2 Info Calcs'!F$24)*(G200/12),2)),0,(J200-O200-Q200-'Mortgage 2 Info Calcs'!F$24)*(G200/12)),,,ISTEXT('Mortgage 2 Info Calcs'!K$4)),IF(((J200-Q200-'Mortgage 2 Info Calcs'!F$24)*(G200/12))&gt;0,((J200-Q200-'Mortgage 2 Info Calcs'!F$24)*(G200/12)),0),0)</f>
        <v>275.75671060277131</v>
      </c>
      <c r="T200">
        <f>IF(OR(ISERROR(SUM(R$12:R200)),(ISTEXT(T199)),(T199=(SUM(R$12:R200)))),"",SUM(R$12:R200))</f>
        <v>45217.20257032862</v>
      </c>
      <c r="U200">
        <f>SUM(S$12:S200)</f>
        <v>76555.762310432532</v>
      </c>
      <c r="V200">
        <f>IF(OR(J200=Q200,ISTEXT(W199),ISTEXT('Mortgage 2 Info Calcs'!$F$17)),"",IF(('Mortgage 2 Info Calcs'!F$18*12)&gt;C199+1,IF(C199='Mortgage 2 Info Calcs'!F$18*12,0,'Mortgage 2 Info Calcs'!F$19+W200*('Mortgage 2 Info Calcs'!F$17)),'Mortgage 2 Info Calcs'!F$189))</f>
        <v>0</v>
      </c>
      <c r="W200">
        <f>IF(OR(ISERROR(J200-R200-M200),IF(ISERROR((J200-R200-M200)=0),"True",(J200-R200-M200)=0),ISTEXT('Mortgage 2 Info Calcs'!$K$4)),"",IF((J200&gt;(L200+M200)),(FV((G200/'Mortgage 2 Variables'!E$43),1,(L200+M200),-J200+Q200+'Mortgage 2 Info Calcs'!F$24,0))+Q200+'Mortgage 2 Info Calcs'!F$24+IF(I200&gt;0,0,-I200),""))</f>
        <v>54782.797429671526</v>
      </c>
      <c r="X200">
        <f>IF((FV(IF(G200=0,'Mortgage 2 Info Calcs'!F$8,G200)/12,1,PMT(IF(G200=0,'Mortgage 2 Info Calcs'!F$8,G200)/12,('Mortgage 2 Info Calcs'!F$9*12)-C199,-X199,0),-X199,0))&gt;0,(FV(IF(G200=0,'Mortgage 2 Info Calcs'!F$8,G200)/12,1,PMT(IF(G200=0,'Mortgage 2 Info Calcs'!F$8,G200)/12,('Mortgage 2 Info Calcs'!F$9*12)-C199,-X199,0),-X199,0)),0)</f>
        <v>54782.79742967162</v>
      </c>
      <c r="Y200">
        <f>IF(X200&lt;=0,0,(IPMT(IF(G200=0,'Mortgage 2 Info Calcs'!F$8,G200)/12,1,('Mortgage 2 Info Calcs'!F$9*12)-C199,-X199,0)))</f>
        <v>275.75671060277176</v>
      </c>
      <c r="Z200">
        <f>IF(C200&lt;('Mortgage 2 Info Calcs'!F$9*12),SUM(Y$12:Y200),0)</f>
        <v>76555.76231043259</v>
      </c>
      <c r="AA200">
        <v>189</v>
      </c>
      <c r="AB200">
        <f t="shared" si="15"/>
        <v>15.75</v>
      </c>
    </row>
    <row r="201" spans="2:28" ht="11.7" customHeight="1" x14ac:dyDescent="0.25">
      <c r="B201">
        <f t="shared" si="13"/>
        <v>15.833333333333334</v>
      </c>
      <c r="C201">
        <v>190</v>
      </c>
      <c r="D201" t="str">
        <f>IF(J969=1,F187+1,"")</f>
        <v/>
      </c>
      <c r="E201" t="str">
        <f t="shared" si="16"/>
        <v/>
      </c>
      <c r="F201" t="str">
        <f>VLOOKUP('Mortgage 2 Variables'!D$17,'Mortgage 2 Variables'!B$8:C$19,2)</f>
        <v>Aug</v>
      </c>
      <c r="G201">
        <f>IF(ISBLANK('Mortgage 2 Monthly Table'!G201),IF(OR(J201=Q201,ISTEXT(W200),ISTEXT('Mortgage 2 Info Calcs'!$K$4)),0,IF(('Mortgage 2 Info Calcs'!F$7*12)&gt;C200,G200,IF(C200='Mortgage 2 Info Calcs'!F$7*12,'Mortgage 2 Info Calcs'!F$8,G200))),'Mortgage 2 Monthly Table'!G201)</f>
        <v>0.06</v>
      </c>
      <c r="H201">
        <f>((PMT(G201/'Mortgage 2 Variables'!E$43,('Mortgage 2 Info Calcs'!F$9*'Mortgage 2 Variables'!E$43)-C200,-J201,0)))</f>
        <v>644.30140148550845</v>
      </c>
      <c r="I201">
        <f>IF(OR(ISERROR(((IPMT(G201/'Mortgage 2 Variables'!E$43,1,'Mortgage 2 Info Calcs'!F$9*'Mortgage 2 Variables'!E$43,-J201+Q201+'Mortgage 2 Info Calcs'!F$24,IF('Mortgage 2 Info Calcs'!F$5="Interest Only",-J201+Q201+'Mortgage 2 Info Calcs'!F$24,0))))),(((IPMT(G201/'Mortgage 2 Variables'!E$43,1,'Mortgage 2 Info Calcs'!F$9*'Mortgage 2 Variables'!E$43,-J$12,-J$12)))=0)),0,((IPMT(G201/'Mortgage 2 Variables'!E$43,1,'Mortgage 2 Info Calcs'!F$9*'Mortgage 2 Variables'!E$43,-J201+Q201+'Mortgage 2 Info Calcs'!F$24,IF('Mortgage 2 Info Calcs'!F$5="Interest Only",-J201+Q201+'Mortgage 2 Info Calcs'!F$24,0)))))</f>
        <v>273.91398714835765</v>
      </c>
      <c r="J201">
        <f>IF(W200&gt;0,IF(ISTEXT('Mortgage 2 Info Calcs'!K$4),"0",IF(ISTEXT(W200),W200,W200+(IF(ISTEXT(K201),0,K201)))),0)</f>
        <v>54782.797429671526</v>
      </c>
      <c r="K201">
        <f>IF(ISBLANK('Mortgage 2 Monthly Table'!L201),0,'Mortgage 2 Monthly Table'!L201)</f>
        <v>0</v>
      </c>
      <c r="L201">
        <f>IF(ISBLANK('Mortgage 2 Monthly Table'!N201),IF('Mortgage 2 Info Calcs'!F$13="Calculated",IF('Mortgage 2 Info Calcs'!F$22="Keep Same",IF('Mortgage 2 Info Calcs'!F$5="Interest Only",IF(OR(I201&gt;L200,J201=""),I201,IF(J201&lt;L200,IF(J201&lt;L200,J201+I201,IF(L200+M200&gt;J201,L200+I201,L200)),IF(L200+M200&gt;J201,L200+I201,L200))),IF(H201&gt;L200,H201,IF(J201&gt;L200,IF(L200+M200&gt;J201,L200+I201,L200),J201+S201))),IF('Mortgage 2 Info Calcs'!F$5="Interest Only",'Mortgage 2 Monthly calcs'!I201,'Mortgage 2 Monthly calcs'!H201)),'Mortgage 2 Monthly calcs'!L200),'Mortgage 2 Monthly Table'!N201)</f>
        <v>644.30140148550856</v>
      </c>
      <c r="M201">
        <f>IF(ISBLANK('Mortgage 2 Monthly Table'!P201),IF(N200&gt;J201,IF(J201&gt;L200,J201-L200,0),IF(OR(OR(W200&lt;0,ISTEXT(W200)),ISTEXT('Mortgage 2 Info Calcs'!$K$4)),"",'Mortgage 2 Info Calcs'!F$21)),'Mortgage 2 Monthly Table'!P201)</f>
        <v>0</v>
      </c>
      <c r="N201">
        <f t="shared" si="14"/>
        <v>644.30140148550856</v>
      </c>
      <c r="O201">
        <f>IF(OR(OR(W200&lt;0,ISTEXT(W200)),ISTEXT('Mortgage 2 Info Calcs'!$K$4)),"",(O200+M201))</f>
        <v>0</v>
      </c>
      <c r="P201">
        <f>IF(ISBLANK('Mortgage 2 Monthly Table'!T201),IF(ISTEXT(J201),0,IF(OR(W200&lt;Q200,AND(W200&lt;0,NOT(ISTEXT(W200))),ISTEXT('Mortgage 2 Info Calcs'!$K$4)),IF(-W200&gt;P200,-W200,W200-Q200),IF(J201="",0,'Mortgage 2 Info Calcs'!F$26))),'Mortgage 2 Monthly Table'!T201)</f>
        <v>0</v>
      </c>
      <c r="Q201">
        <f>IF(OR(OR(W200&lt;0,ISTEXT(W200)),ISTEXT('Mortgage 2 Info Calcs'!$K$4)),"",IF(O201&lt;0,Q200,(Q200+P201)))</f>
        <v>0</v>
      </c>
      <c r="R201">
        <f>IF(OR(ISERROR(L201-S201),ISTEXT('Mortgage 2 Info Calcs'!$K$4)),"",L201-S201+M201)</f>
        <v>370.38741433715091</v>
      </c>
      <c r="S201">
        <f>IF(OR(IF(ISERROR(ROUND((J201-Q201-'Mortgage 2 Info Calcs'!F$24)*(G201/12),2)),0,(J201-O201-Q201-'Mortgage 2 Info Calcs'!F$24)*(G201/12)),,,ISTEXT('Mortgage 2 Info Calcs'!K$4)),IF(((J201-Q201-'Mortgage 2 Info Calcs'!F$24)*(G201/12))&gt;0,((J201-Q201-'Mortgage 2 Info Calcs'!F$24)*(G201/12)),0),0)</f>
        <v>273.91398714835765</v>
      </c>
      <c r="T201">
        <f>IF(OR(ISERROR(SUM(R$12:R201)),(ISTEXT(T200)),(T200=(SUM(R$12:R201)))),"",SUM(R$12:R201))</f>
        <v>45587.58998466577</v>
      </c>
      <c r="U201">
        <f>SUM(S$12:S201)</f>
        <v>76829.676297580896</v>
      </c>
      <c r="V201">
        <f>IF(OR(J201=Q201,ISTEXT(W200),ISTEXT('Mortgage 2 Info Calcs'!$F$17)),"",IF(('Mortgage 2 Info Calcs'!F$18*12)&gt;C200+1,IF(C200='Mortgage 2 Info Calcs'!F$18*12,0,'Mortgage 2 Info Calcs'!F$19+W201*('Mortgage 2 Info Calcs'!F$17)),'Mortgage 2 Info Calcs'!F$189))</f>
        <v>0</v>
      </c>
      <c r="W201">
        <f>IF(OR(ISERROR(J201-R201-M201),IF(ISERROR((J201-R201-M201)=0),"True",(J201-R201-M201)=0),ISTEXT('Mortgage 2 Info Calcs'!$K$4)),"",IF((J201&gt;(L201+M201)),(FV((G201/'Mortgage 2 Variables'!E$43),1,(L201+M201),-J201+Q201+'Mortgage 2 Info Calcs'!F$24,0))+Q201+'Mortgage 2 Info Calcs'!F$24+IF(I201&gt;0,0,-I201),""))</f>
        <v>54412.410015334382</v>
      </c>
      <c r="X201">
        <f>IF((FV(IF(G201=0,'Mortgage 2 Info Calcs'!F$8,G201)/12,1,PMT(IF(G201=0,'Mortgage 2 Info Calcs'!F$8,G201)/12,('Mortgage 2 Info Calcs'!F$9*12)-C200,-X200,0),-X200,0))&gt;0,(FV(IF(G201=0,'Mortgage 2 Info Calcs'!F$8,G201)/12,1,PMT(IF(G201=0,'Mortgage 2 Info Calcs'!F$8,G201)/12,('Mortgage 2 Info Calcs'!F$9*12)-C200,-X200,0),-X200,0)),0)</f>
        <v>54412.410015334477</v>
      </c>
      <c r="Y201">
        <f>IF(X201&lt;=0,0,(IPMT(IF(G201=0,'Mortgage 2 Info Calcs'!F$8,G201)/12,1,('Mortgage 2 Info Calcs'!F$9*12)-C200,-X200,0)))</f>
        <v>273.9139871483581</v>
      </c>
      <c r="Z201">
        <f>IF(C201&lt;('Mortgage 2 Info Calcs'!F$9*12),SUM(Y$12:Y201),0)</f>
        <v>76829.676297580954</v>
      </c>
      <c r="AA201">
        <v>190</v>
      </c>
      <c r="AB201">
        <f t="shared" si="15"/>
        <v>15.833333333333334</v>
      </c>
    </row>
    <row r="202" spans="2:28" ht="11.7" customHeight="1" x14ac:dyDescent="0.25">
      <c r="B202">
        <f t="shared" si="13"/>
        <v>15.916666666666666</v>
      </c>
      <c r="C202">
        <v>191</v>
      </c>
      <c r="D202" t="str">
        <f>IF(J970=1,F187+1,"")</f>
        <v/>
      </c>
      <c r="E202" t="str">
        <f t="shared" si="16"/>
        <v/>
      </c>
      <c r="F202" t="str">
        <f>VLOOKUP('Mortgage 2 Variables'!D$18,'Mortgage 2 Variables'!B$8:C$19,2)</f>
        <v>Sep</v>
      </c>
      <c r="G202">
        <f>IF(ISBLANK('Mortgage 2 Monthly Table'!G202),IF(OR(J202=Q202,ISTEXT(W201),ISTEXT('Mortgage 2 Info Calcs'!$K$4)),0,IF(('Mortgage 2 Info Calcs'!F$7*12)&gt;C201,G201,IF(C201='Mortgage 2 Info Calcs'!F$7*12,'Mortgage 2 Info Calcs'!F$8,G201))),'Mortgage 2 Monthly Table'!G202)</f>
        <v>0.06</v>
      </c>
      <c r="H202">
        <f>((PMT(G202/'Mortgage 2 Variables'!E$43,('Mortgage 2 Info Calcs'!F$9*'Mortgage 2 Variables'!E$43)-C201,-J202,0)))</f>
        <v>644.30140148550845</v>
      </c>
      <c r="I202">
        <f>IF(OR(ISERROR(((IPMT(G202/'Mortgage 2 Variables'!E$43,1,'Mortgage 2 Info Calcs'!F$9*'Mortgage 2 Variables'!E$43,-J202+Q202+'Mortgage 2 Info Calcs'!F$24,IF('Mortgage 2 Info Calcs'!F$5="Interest Only",-J202+Q202+'Mortgage 2 Info Calcs'!F$24,0))))),(((IPMT(G202/'Mortgage 2 Variables'!E$43,1,'Mortgage 2 Info Calcs'!F$9*'Mortgage 2 Variables'!E$43,-J$12,-J$12)))=0)),0,((IPMT(G202/'Mortgage 2 Variables'!E$43,1,'Mortgage 2 Info Calcs'!F$9*'Mortgage 2 Variables'!E$43,-J202+Q202+'Mortgage 2 Info Calcs'!F$24,IF('Mortgage 2 Info Calcs'!F$5="Interest Only",-J202+Q202+'Mortgage 2 Info Calcs'!F$24,0)))))</f>
        <v>272.06205007667194</v>
      </c>
      <c r="J202">
        <f>IF(W201&gt;0,IF(ISTEXT('Mortgage 2 Info Calcs'!K$4),"0",IF(ISTEXT(W201),W201,W201+(IF(ISTEXT(K202),0,K202)))),0)</f>
        <v>54412.410015334382</v>
      </c>
      <c r="K202">
        <f>IF(ISBLANK('Mortgage 2 Monthly Table'!L202),0,'Mortgage 2 Monthly Table'!L202)</f>
        <v>0</v>
      </c>
      <c r="L202">
        <f>IF(ISBLANK('Mortgage 2 Monthly Table'!N202),IF('Mortgage 2 Info Calcs'!F$13="Calculated",IF('Mortgage 2 Info Calcs'!F$22="Keep Same",IF('Mortgage 2 Info Calcs'!F$5="Interest Only",IF(OR(I202&gt;L201,J202=""),I202,IF(J202&lt;L201,IF(J202&lt;L201,J202+I202,IF(L201+M201&gt;J202,L201+I202,L201)),IF(L201+M201&gt;J202,L201+I202,L201))),IF(H202&gt;L201,H202,IF(J202&gt;L201,IF(L201+M201&gt;J202,L201+I202,L201),J202+S202))),IF('Mortgage 2 Info Calcs'!F$5="Interest Only",'Mortgage 2 Monthly calcs'!I202,'Mortgage 2 Monthly calcs'!H202)),'Mortgage 2 Monthly calcs'!L201),'Mortgage 2 Monthly Table'!N202)</f>
        <v>644.30140148550856</v>
      </c>
      <c r="M202">
        <f>IF(ISBLANK('Mortgage 2 Monthly Table'!P202),IF(N201&gt;J202,IF(J202&gt;L201,J202-L201,0),IF(OR(OR(W201&lt;0,ISTEXT(W201)),ISTEXT('Mortgage 2 Info Calcs'!$K$4)),"",'Mortgage 2 Info Calcs'!F$21)),'Mortgage 2 Monthly Table'!P202)</f>
        <v>0</v>
      </c>
      <c r="N202">
        <f t="shared" si="14"/>
        <v>644.30140148550856</v>
      </c>
      <c r="O202">
        <f>IF(OR(OR(W201&lt;0,ISTEXT(W201)),ISTEXT('Mortgage 2 Info Calcs'!$K$4)),"",(O201+M202))</f>
        <v>0</v>
      </c>
      <c r="P202">
        <f>IF(ISBLANK('Mortgage 2 Monthly Table'!T202),IF(ISTEXT(J202),0,IF(OR(W201&lt;Q201,AND(W201&lt;0,NOT(ISTEXT(W201))),ISTEXT('Mortgage 2 Info Calcs'!$K$4)),IF(-W201&gt;P201,-W201,W201-Q201),IF(J202="",0,'Mortgage 2 Info Calcs'!F$26))),'Mortgage 2 Monthly Table'!T202)</f>
        <v>0</v>
      </c>
      <c r="Q202">
        <f>IF(OR(OR(W201&lt;0,ISTEXT(W201)),ISTEXT('Mortgage 2 Info Calcs'!$K$4)),"",IF(O202&lt;0,Q201,(Q201+P202)))</f>
        <v>0</v>
      </c>
      <c r="R202">
        <f>IF(OR(ISERROR(L202-S202),ISTEXT('Mortgage 2 Info Calcs'!$K$4)),"",L202-S202+M202)</f>
        <v>372.23935140883663</v>
      </c>
      <c r="S202">
        <f>IF(OR(IF(ISERROR(ROUND((J202-Q202-'Mortgage 2 Info Calcs'!F$24)*(G202/12),2)),0,(J202-O202-Q202-'Mortgage 2 Info Calcs'!F$24)*(G202/12)),,,ISTEXT('Mortgage 2 Info Calcs'!K$4)),IF(((J202-Q202-'Mortgage 2 Info Calcs'!F$24)*(G202/12))&gt;0,((J202-Q202-'Mortgage 2 Info Calcs'!F$24)*(G202/12)),0),0)</f>
        <v>272.06205007667194</v>
      </c>
      <c r="T202">
        <f>IF(OR(ISERROR(SUM(R$12:R202)),(ISTEXT(T201)),(T201=(SUM(R$12:R202)))),"",SUM(R$12:R202))</f>
        <v>45959.82933607461</v>
      </c>
      <c r="U202">
        <f>SUM(S$12:S202)</f>
        <v>77101.738347657563</v>
      </c>
      <c r="V202">
        <f>IF(OR(J202=Q202,ISTEXT(W201),ISTEXT('Mortgage 2 Info Calcs'!$F$17)),"",IF(('Mortgage 2 Info Calcs'!F$18*12)&gt;C201+1,IF(C201='Mortgage 2 Info Calcs'!F$18*12,0,'Mortgage 2 Info Calcs'!F$19+W202*('Mortgage 2 Info Calcs'!F$17)),'Mortgage 2 Info Calcs'!F$189))</f>
        <v>0</v>
      </c>
      <c r="W202">
        <f>IF(OR(ISERROR(J202-R202-M202),IF(ISERROR((J202-R202-M202)=0),"True",(J202-R202-M202)=0),ISTEXT('Mortgage 2 Info Calcs'!$K$4)),"",IF((J202&gt;(L202+M202)),(FV((G202/'Mortgage 2 Variables'!E$43),1,(L202+M202),-J202+Q202+'Mortgage 2 Info Calcs'!F$24,0))+Q202+'Mortgage 2 Info Calcs'!F$24+IF(I202&gt;0,0,-I202),""))</f>
        <v>54040.170663925557</v>
      </c>
      <c r="X202">
        <f>IF((FV(IF(G202=0,'Mortgage 2 Info Calcs'!F$8,G202)/12,1,PMT(IF(G202=0,'Mortgage 2 Info Calcs'!F$8,G202)/12,('Mortgage 2 Info Calcs'!F$9*12)-C201,-X201,0),-X201,0))&gt;0,(FV(IF(G202=0,'Mortgage 2 Info Calcs'!F$8,G202)/12,1,PMT(IF(G202=0,'Mortgage 2 Info Calcs'!F$8,G202)/12,('Mortgage 2 Info Calcs'!F$9*12)-C201,-X201,0),-X201,0)),0)</f>
        <v>54040.170663925652</v>
      </c>
      <c r="Y202">
        <f>IF(X202&lt;=0,0,(IPMT(IF(G202=0,'Mortgage 2 Info Calcs'!F$8,G202)/12,1,('Mortgage 2 Info Calcs'!F$9*12)-C201,-X201,0)))</f>
        <v>272.06205007667239</v>
      </c>
      <c r="Z202">
        <f>IF(C202&lt;('Mortgage 2 Info Calcs'!F$9*12),SUM(Y$12:Y202),0)</f>
        <v>77101.738347657621</v>
      </c>
      <c r="AA202">
        <v>191</v>
      </c>
      <c r="AB202">
        <f t="shared" si="15"/>
        <v>15.916666666666666</v>
      </c>
    </row>
    <row r="203" spans="2:28" ht="11.7" customHeight="1" x14ac:dyDescent="0.25">
      <c r="B203">
        <f t="shared" si="13"/>
        <v>16</v>
      </c>
      <c r="C203">
        <v>192</v>
      </c>
      <c r="D203">
        <f>D191+1</f>
        <v>16</v>
      </c>
      <c r="E203" t="str">
        <f t="shared" si="16"/>
        <v/>
      </c>
      <c r="F203" t="str">
        <f>VLOOKUP('Mortgage 2 Variables'!D$19,'Mortgage 2 Variables'!B$8:C$19,2)</f>
        <v>Oct</v>
      </c>
      <c r="G203">
        <f>IF(ISBLANK('Mortgage 2 Monthly Table'!G203),IF(OR(J203=Q203,ISTEXT(W202),ISTEXT('Mortgage 2 Info Calcs'!$K$4)),0,IF(('Mortgage 2 Info Calcs'!F$7*12)&gt;C202,G202,IF(C202='Mortgage 2 Info Calcs'!F$7*12,'Mortgage 2 Info Calcs'!F$8,G202))),'Mortgage 2 Monthly Table'!G203)</f>
        <v>0.06</v>
      </c>
      <c r="H203">
        <f>((PMT(G203/'Mortgage 2 Variables'!E$43,('Mortgage 2 Info Calcs'!F$9*'Mortgage 2 Variables'!E$43)-C202,-J203,0)))</f>
        <v>644.30140148550856</v>
      </c>
      <c r="I203">
        <f>IF(OR(ISERROR(((IPMT(G203/'Mortgage 2 Variables'!E$43,1,'Mortgage 2 Info Calcs'!F$9*'Mortgage 2 Variables'!E$43,-J203+Q203+'Mortgage 2 Info Calcs'!F$24,IF('Mortgage 2 Info Calcs'!F$5="Interest Only",-J203+Q203+'Mortgage 2 Info Calcs'!F$24,0))))),(((IPMT(G203/'Mortgage 2 Variables'!E$43,1,'Mortgage 2 Info Calcs'!F$9*'Mortgage 2 Variables'!E$43,-J$12,-J$12)))=0)),0,((IPMT(G203/'Mortgage 2 Variables'!E$43,1,'Mortgage 2 Info Calcs'!F$9*'Mortgage 2 Variables'!E$43,-J203+Q203+'Mortgage 2 Info Calcs'!F$24,IF('Mortgage 2 Info Calcs'!F$5="Interest Only",-J203+Q203+'Mortgage 2 Info Calcs'!F$24,0)))))</f>
        <v>270.20085331962781</v>
      </c>
      <c r="J203">
        <f>IF(W202&gt;0,IF(ISTEXT('Mortgage 2 Info Calcs'!K$4),"0",IF(ISTEXT(W202),W202,W202+(IF(ISTEXT(K203),0,K203)))),0)</f>
        <v>54040.170663925557</v>
      </c>
      <c r="K203">
        <f>IF(ISBLANK('Mortgage 2 Monthly Table'!L203),0,'Mortgage 2 Monthly Table'!L203)</f>
        <v>0</v>
      </c>
      <c r="L203">
        <f>IF(ISBLANK('Mortgage 2 Monthly Table'!N203),IF('Mortgage 2 Info Calcs'!F$13="Calculated",IF('Mortgage 2 Info Calcs'!F$22="Keep Same",IF('Mortgage 2 Info Calcs'!F$5="Interest Only",IF(OR(I203&gt;L202,J203=""),I203,IF(J203&lt;L202,IF(J203&lt;L202,J203+I203,IF(L202+M202&gt;J203,L202+I203,L202)),IF(L202+M202&gt;J203,L202+I203,L202))),IF(H203&gt;L202,H203,IF(J203&gt;L202,IF(L202+M202&gt;J203,L202+I203,L202),J203+S203))),IF('Mortgage 2 Info Calcs'!F$5="Interest Only",'Mortgage 2 Monthly calcs'!I203,'Mortgage 2 Monthly calcs'!H203)),'Mortgage 2 Monthly calcs'!L202),'Mortgage 2 Monthly Table'!N203)</f>
        <v>644.30140148550856</v>
      </c>
      <c r="M203">
        <f>IF(ISBLANK('Mortgage 2 Monthly Table'!P203),IF(N202&gt;J203,IF(J203&gt;L202,J203-L202,0),IF(OR(OR(W202&lt;0,ISTEXT(W202)),ISTEXT('Mortgage 2 Info Calcs'!$K$4)),"",'Mortgage 2 Info Calcs'!F$21)),'Mortgage 2 Monthly Table'!P203)</f>
        <v>0</v>
      </c>
      <c r="N203">
        <f t="shared" si="14"/>
        <v>644.30140148550856</v>
      </c>
      <c r="O203">
        <f>IF(OR(OR(W202&lt;0,ISTEXT(W202)),ISTEXT('Mortgage 2 Info Calcs'!$K$4)),"",(O202+M203))</f>
        <v>0</v>
      </c>
      <c r="P203">
        <f>IF(ISBLANK('Mortgage 2 Monthly Table'!T203),IF(ISTEXT(J203),0,IF(OR(W202&lt;Q202,AND(W202&lt;0,NOT(ISTEXT(W202))),ISTEXT('Mortgage 2 Info Calcs'!$K$4)),IF(-W202&gt;P202,-W202,W202-Q202),IF(J203="",0,'Mortgage 2 Info Calcs'!F$26))),'Mortgage 2 Monthly Table'!T203)</f>
        <v>0</v>
      </c>
      <c r="Q203">
        <f>IF(OR(OR(W202&lt;0,ISTEXT(W202)),ISTEXT('Mortgage 2 Info Calcs'!$K$4)),"",IF(O203&lt;0,Q202,(Q202+P203)))</f>
        <v>0</v>
      </c>
      <c r="R203">
        <f>IF(OR(ISERROR(L203-S203),ISTEXT('Mortgage 2 Info Calcs'!$K$4)),"",L203-S203+M203)</f>
        <v>374.10054816588075</v>
      </c>
      <c r="S203">
        <f>IF(OR(IF(ISERROR(ROUND((J203-Q203-'Mortgage 2 Info Calcs'!F$24)*(G203/12),2)),0,(J203-O203-Q203-'Mortgage 2 Info Calcs'!F$24)*(G203/12)),,,ISTEXT('Mortgage 2 Info Calcs'!K$4)),IF(((J203-Q203-'Mortgage 2 Info Calcs'!F$24)*(G203/12))&gt;0,((J203-Q203-'Mortgage 2 Info Calcs'!F$24)*(G203/12)),0),0)</f>
        <v>270.20085331962781</v>
      </c>
      <c r="T203">
        <f>IF(OR(ISERROR(SUM(R$12:R203)),(ISTEXT(T202)),(T202=(SUM(R$12:R203)))),"",SUM(R$12:R203))</f>
        <v>46333.92988424049</v>
      </c>
      <c r="U203">
        <f>SUM(S$12:S203)</f>
        <v>77371.939200977198</v>
      </c>
      <c r="V203">
        <f>IF(OR(J203=Q203,ISTEXT(W202),ISTEXT('Mortgage 2 Info Calcs'!$F$17)),"",IF(('Mortgage 2 Info Calcs'!F$18*12)&gt;C202+1,IF(C202='Mortgage 2 Info Calcs'!F$18*12,0,'Mortgage 2 Info Calcs'!F$19+W203*('Mortgage 2 Info Calcs'!F$17)),'Mortgage 2 Info Calcs'!F$189))</f>
        <v>0</v>
      </c>
      <c r="W203">
        <f>IF(OR(ISERROR(J203-R203-M203),IF(ISERROR((J203-R203-M203)=0),"True",(J203-R203-M203)=0),ISTEXT('Mortgage 2 Info Calcs'!$K$4)),"",IF((J203&gt;(L203+M203)),(FV((G203/'Mortgage 2 Variables'!E$43),1,(L203+M203),-J203+Q203+'Mortgage 2 Info Calcs'!F$24,0))+Q203+'Mortgage 2 Info Calcs'!F$24+IF(I203&gt;0,0,-I203),""))</f>
        <v>53666.070115759685</v>
      </c>
      <c r="X203">
        <f>IF((FV(IF(G203=0,'Mortgage 2 Info Calcs'!F$8,G203)/12,1,PMT(IF(G203=0,'Mortgage 2 Info Calcs'!F$8,G203)/12,('Mortgage 2 Info Calcs'!F$9*12)-C202,-X202,0),-X202,0))&gt;0,(FV(IF(G203=0,'Mortgage 2 Info Calcs'!F$8,G203)/12,1,PMT(IF(G203=0,'Mortgage 2 Info Calcs'!F$8,G203)/12,('Mortgage 2 Info Calcs'!F$9*12)-C202,-X202,0),-X202,0)),0)</f>
        <v>53666.07011575978</v>
      </c>
      <c r="Y203">
        <f>IF(X203&lt;=0,0,(IPMT(IF(G203=0,'Mortgage 2 Info Calcs'!F$8,G203)/12,1,('Mortgage 2 Info Calcs'!F$9*12)-C202,-X202,0)))</f>
        <v>270.20085331962827</v>
      </c>
      <c r="Z203">
        <f>IF(C203&lt;('Mortgage 2 Info Calcs'!F$9*12),SUM(Y$12:Y203),0)</f>
        <v>77371.939200977256</v>
      </c>
      <c r="AA203">
        <v>192</v>
      </c>
      <c r="AB203">
        <f t="shared" si="15"/>
        <v>16</v>
      </c>
    </row>
    <row r="204" spans="2:28" ht="11.7" customHeight="1" x14ac:dyDescent="0.25">
      <c r="B204">
        <f t="shared" si="13"/>
        <v>16.083333333333332</v>
      </c>
      <c r="C204">
        <v>193</v>
      </c>
      <c r="E204" t="str">
        <f t="shared" si="16"/>
        <v/>
      </c>
      <c r="F204" t="str">
        <f>VLOOKUP('Mortgage 2 Variables'!D$8,'Mortgage 2 Variables'!B$8:C$19,2)</f>
        <v>Nov</v>
      </c>
      <c r="G204">
        <f>IF(ISBLANK('Mortgage 2 Monthly Table'!G204),IF(OR(J204=Q204,ISTEXT(W203),ISTEXT('Mortgage 2 Info Calcs'!$K$4)),0,IF(('Mortgage 2 Info Calcs'!F$7*12)&gt;C203,G203,IF(C203='Mortgage 2 Info Calcs'!F$7*12,'Mortgage 2 Info Calcs'!F$8,G203))),'Mortgage 2 Monthly Table'!G204)</f>
        <v>0.06</v>
      </c>
      <c r="H204">
        <f>((PMT(G204/'Mortgage 2 Variables'!E$43,('Mortgage 2 Info Calcs'!F$9*'Mortgage 2 Variables'!E$43)-C203,-J204,0)))</f>
        <v>644.30140148550868</v>
      </c>
      <c r="I204">
        <f>IF(OR(ISERROR(((IPMT(G204/'Mortgage 2 Variables'!E$43,1,'Mortgage 2 Info Calcs'!F$9*'Mortgage 2 Variables'!E$43,-J204+Q204+'Mortgage 2 Info Calcs'!F$24,IF('Mortgage 2 Info Calcs'!F$5="Interest Only",-J204+Q204+'Mortgage 2 Info Calcs'!F$24,0))))),(((IPMT(G204/'Mortgage 2 Variables'!E$43,1,'Mortgage 2 Info Calcs'!F$9*'Mortgage 2 Variables'!E$43,-J$12,-J$12)))=0)),0,((IPMT(G204/'Mortgage 2 Variables'!E$43,1,'Mortgage 2 Info Calcs'!F$9*'Mortgage 2 Variables'!E$43,-J204+Q204+'Mortgage 2 Info Calcs'!F$24,IF('Mortgage 2 Info Calcs'!F$5="Interest Only",-J204+Q204+'Mortgage 2 Info Calcs'!F$24,0)))))</f>
        <v>268.33035057879846</v>
      </c>
      <c r="J204">
        <f>IF(W203&gt;0,IF(ISTEXT('Mortgage 2 Info Calcs'!K$4),"0",IF(ISTEXT(W203),W203,W203+(IF(ISTEXT(K204),0,K204)))),0)</f>
        <v>53666.070115759685</v>
      </c>
      <c r="K204">
        <f>IF(ISBLANK('Mortgage 2 Monthly Table'!L204),0,'Mortgage 2 Monthly Table'!L204)</f>
        <v>0</v>
      </c>
      <c r="L204">
        <f>IF(ISBLANK('Mortgage 2 Monthly Table'!N204),IF('Mortgage 2 Info Calcs'!F$13="Calculated",IF('Mortgage 2 Info Calcs'!F$22="Keep Same",IF('Mortgage 2 Info Calcs'!F$5="Interest Only",IF(OR(I204&gt;L203,J204=""),I204,IF(J204&lt;L203,IF(J204&lt;L203,J204+I204,IF(L203+M203&gt;J204,L203+I204,L203)),IF(L203+M203&gt;J204,L203+I204,L203))),IF(H204&gt;L203,H204,IF(J204&gt;L203,IF(L203+M203&gt;J204,L203+I204,L203),J204+S204))),IF('Mortgage 2 Info Calcs'!F$5="Interest Only",'Mortgage 2 Monthly calcs'!I204,'Mortgage 2 Monthly calcs'!H204)),'Mortgage 2 Monthly calcs'!L203),'Mortgage 2 Monthly Table'!N204)</f>
        <v>644.30140148550856</v>
      </c>
      <c r="M204">
        <f>IF(ISBLANK('Mortgage 2 Monthly Table'!P204),IF(N203&gt;J204,IF(J204&gt;L203,J204-L203,0),IF(OR(OR(W203&lt;0,ISTEXT(W203)),ISTEXT('Mortgage 2 Info Calcs'!$K$4)),"",'Mortgage 2 Info Calcs'!F$21)),'Mortgage 2 Monthly Table'!P204)</f>
        <v>0</v>
      </c>
      <c r="N204">
        <f t="shared" si="14"/>
        <v>644.30140148550856</v>
      </c>
      <c r="O204">
        <f>IF(OR(OR(W203&lt;0,ISTEXT(W203)),ISTEXT('Mortgage 2 Info Calcs'!$K$4)),"",(O203+M204))</f>
        <v>0</v>
      </c>
      <c r="P204">
        <f>IF(ISBLANK('Mortgage 2 Monthly Table'!T204),IF(ISTEXT(J204),0,IF(OR(W203&lt;Q203,AND(W203&lt;0,NOT(ISTEXT(W203))),ISTEXT('Mortgage 2 Info Calcs'!$K$4)),IF(-W203&gt;P203,-W203,W203-Q203),IF(J204="",0,'Mortgage 2 Info Calcs'!F$26))),'Mortgage 2 Monthly Table'!T204)</f>
        <v>0</v>
      </c>
      <c r="Q204">
        <f>IF(OR(OR(W203&lt;0,ISTEXT(W203)),ISTEXT('Mortgage 2 Info Calcs'!$K$4)),"",IF(O204&lt;0,Q203,(Q203+P204)))</f>
        <v>0</v>
      </c>
      <c r="R204">
        <f>IF(OR(ISERROR(L204-S204),ISTEXT('Mortgage 2 Info Calcs'!$K$4)),"",L204-S204+M204)</f>
        <v>375.97105090671016</v>
      </c>
      <c r="S204">
        <f>IF(OR(IF(ISERROR(ROUND((J204-Q204-'Mortgage 2 Info Calcs'!F$24)*(G204/12),2)),0,(J204-O204-Q204-'Mortgage 2 Info Calcs'!F$24)*(G204/12)),,,ISTEXT('Mortgage 2 Info Calcs'!K$4)),IF(((J204-Q204-'Mortgage 2 Info Calcs'!F$24)*(G204/12))&gt;0,((J204-Q204-'Mortgage 2 Info Calcs'!F$24)*(G204/12)),0),0)</f>
        <v>268.3303505787984</v>
      </c>
      <c r="T204">
        <f>IF(OR(ISERROR(SUM(R$12:R204)),(ISTEXT(T203)),(T203=(SUM(R$12:R204)))),"",SUM(R$12:R204))</f>
        <v>46709.900935147198</v>
      </c>
      <c r="U204">
        <f>SUM(S$12:S204)</f>
        <v>77640.26955155599</v>
      </c>
      <c r="V204">
        <f>IF(OR(J204=Q204,ISTEXT(W203),ISTEXT('Mortgage 2 Info Calcs'!$F$17)),"",IF(('Mortgage 2 Info Calcs'!F$18*12)&gt;C203+1,IF(C203='Mortgage 2 Info Calcs'!F$18*12,0,'Mortgage 2 Info Calcs'!F$19+W204*('Mortgage 2 Info Calcs'!F$17)),'Mortgage 2 Info Calcs'!F$189))</f>
        <v>0</v>
      </c>
      <c r="W204">
        <f>IF(OR(ISERROR(J204-R204-M204),IF(ISERROR((J204-R204-M204)=0),"True",(J204-R204-M204)=0),ISTEXT('Mortgage 2 Info Calcs'!$K$4)),"",IF((J204&gt;(L204+M204)),(FV((G204/'Mortgage 2 Variables'!E$43),1,(L204+M204),-J204+Q204+'Mortgage 2 Info Calcs'!F$24,0))+Q204+'Mortgage 2 Info Calcs'!F$24+IF(I204&gt;0,0,-I204),""))</f>
        <v>53290.099064852984</v>
      </c>
      <c r="X204">
        <f>IF((FV(IF(G204=0,'Mortgage 2 Info Calcs'!F$8,G204)/12,1,PMT(IF(G204=0,'Mortgage 2 Info Calcs'!F$8,G204)/12,('Mortgage 2 Info Calcs'!F$9*12)-C203,-X203,0),-X203,0))&gt;0,(FV(IF(G204=0,'Mortgage 2 Info Calcs'!F$8,G204)/12,1,PMT(IF(G204=0,'Mortgage 2 Info Calcs'!F$8,G204)/12,('Mortgage 2 Info Calcs'!F$9*12)-C203,-X203,0),-X203,0)),0)</f>
        <v>53290.099064853079</v>
      </c>
      <c r="Y204">
        <f>IF(X204&lt;=0,0,(IPMT(IF(G204=0,'Mortgage 2 Info Calcs'!F$8,G204)/12,1,('Mortgage 2 Info Calcs'!F$9*12)-C203,-X203,0)))</f>
        <v>268.33035057879891</v>
      </c>
      <c r="Z204">
        <f>IF(C204&lt;('Mortgage 2 Info Calcs'!F$9*12),SUM(Y$12:Y204),0)</f>
        <v>77640.269551556048</v>
      </c>
      <c r="AA204">
        <v>193</v>
      </c>
      <c r="AB204">
        <f t="shared" si="15"/>
        <v>16.083333333333332</v>
      </c>
    </row>
    <row r="205" spans="2:28" ht="11.7" customHeight="1" x14ac:dyDescent="0.25">
      <c r="B205">
        <f t="shared" ref="B205:B268" si="17">C205/12</f>
        <v>16.166666666666668</v>
      </c>
      <c r="C205">
        <v>194</v>
      </c>
      <c r="E205" t="str">
        <f t="shared" si="16"/>
        <v/>
      </c>
      <c r="F205" t="str">
        <f>VLOOKUP('Mortgage 2 Variables'!D$9,'Mortgage 2 Variables'!B$8:C$19,2)</f>
        <v>Dec</v>
      </c>
      <c r="G205">
        <f>IF(ISBLANK('Mortgage 2 Monthly Table'!G205),IF(OR(J205=Q205,ISTEXT(W204),ISTEXT('Mortgage 2 Info Calcs'!$K$4)),0,IF(('Mortgage 2 Info Calcs'!F$7*12)&gt;C204,G204,IF(C204='Mortgage 2 Info Calcs'!F$7*12,'Mortgage 2 Info Calcs'!F$8,G204))),'Mortgage 2 Monthly Table'!G205)</f>
        <v>0.06</v>
      </c>
      <c r="H205">
        <f>((PMT(G205/'Mortgage 2 Variables'!E$43,('Mortgage 2 Info Calcs'!F$9*'Mortgage 2 Variables'!E$43)-C204,-J205,0)))</f>
        <v>644.30140148550868</v>
      </c>
      <c r="I205">
        <f>IF(OR(ISERROR(((IPMT(G205/'Mortgage 2 Variables'!E$43,1,'Mortgage 2 Info Calcs'!F$9*'Mortgage 2 Variables'!E$43,-J205+Q205+'Mortgage 2 Info Calcs'!F$24,IF('Mortgage 2 Info Calcs'!F$5="Interest Only",-J205+Q205+'Mortgage 2 Info Calcs'!F$24,0))))),(((IPMT(G205/'Mortgage 2 Variables'!E$43,1,'Mortgage 2 Info Calcs'!F$9*'Mortgage 2 Variables'!E$43,-J$12,-J$12)))=0)),0,((IPMT(G205/'Mortgage 2 Variables'!E$43,1,'Mortgage 2 Info Calcs'!F$9*'Mortgage 2 Variables'!E$43,-J205+Q205+'Mortgage 2 Info Calcs'!F$24,IF('Mortgage 2 Info Calcs'!F$5="Interest Only",-J205+Q205+'Mortgage 2 Info Calcs'!F$24,0)))))</f>
        <v>266.45049532426486</v>
      </c>
      <c r="J205">
        <f>IF(W204&gt;0,IF(ISTEXT('Mortgage 2 Info Calcs'!K$4),"0",IF(ISTEXT(W204),W204,W204+(IF(ISTEXT(K205),0,K205)))),0)</f>
        <v>53290.099064852984</v>
      </c>
      <c r="K205">
        <f>IF(ISBLANK('Mortgage 2 Monthly Table'!L205),0,'Mortgage 2 Monthly Table'!L205)</f>
        <v>0</v>
      </c>
      <c r="L205">
        <f>IF(ISBLANK('Mortgage 2 Monthly Table'!N205),IF('Mortgage 2 Info Calcs'!F$13="Calculated",IF('Mortgage 2 Info Calcs'!F$22="Keep Same",IF('Mortgage 2 Info Calcs'!F$5="Interest Only",IF(OR(I205&gt;L204,J205=""),I205,IF(J205&lt;L204,IF(J205&lt;L204,J205+I205,IF(L204+M204&gt;J205,L204+I205,L204)),IF(L204+M204&gt;J205,L204+I205,L204))),IF(H205&gt;L204,H205,IF(J205&gt;L204,IF(L204+M204&gt;J205,L204+I205,L204),J205+S205))),IF('Mortgage 2 Info Calcs'!F$5="Interest Only",'Mortgage 2 Monthly calcs'!I205,'Mortgage 2 Monthly calcs'!H205)),'Mortgage 2 Monthly calcs'!L204),'Mortgage 2 Monthly Table'!N205)</f>
        <v>644.30140148550856</v>
      </c>
      <c r="M205">
        <f>IF(ISBLANK('Mortgage 2 Monthly Table'!P205),IF(N204&gt;J205,IF(J205&gt;L204,J205-L204,0),IF(OR(OR(W204&lt;0,ISTEXT(W204)),ISTEXT('Mortgage 2 Info Calcs'!$K$4)),"",'Mortgage 2 Info Calcs'!F$21)),'Mortgage 2 Monthly Table'!P205)</f>
        <v>0</v>
      </c>
      <c r="N205">
        <f t="shared" ref="N205:N268" si="18">IF(ISTEXT(M205),"",L205+M205)</f>
        <v>644.30140148550856</v>
      </c>
      <c r="O205">
        <f>IF(OR(OR(W204&lt;0,ISTEXT(W204)),ISTEXT('Mortgage 2 Info Calcs'!$K$4)),"",(O204+M205))</f>
        <v>0</v>
      </c>
      <c r="P205">
        <f>IF(ISBLANK('Mortgage 2 Monthly Table'!T205),IF(ISTEXT(J205),0,IF(OR(W204&lt;Q204,AND(W204&lt;0,NOT(ISTEXT(W204))),ISTEXT('Mortgage 2 Info Calcs'!$K$4)),IF(-W204&gt;P204,-W204,W204-Q204),IF(J205="",0,'Mortgage 2 Info Calcs'!F$26))),'Mortgage 2 Monthly Table'!T205)</f>
        <v>0</v>
      </c>
      <c r="Q205">
        <f>IF(OR(OR(W204&lt;0,ISTEXT(W204)),ISTEXT('Mortgage 2 Info Calcs'!$K$4)),"",IF(O205&lt;0,Q204,(Q204+P205)))</f>
        <v>0</v>
      </c>
      <c r="R205">
        <f>IF(OR(ISERROR(L205-S205),ISTEXT('Mortgage 2 Info Calcs'!$K$4)),"",L205-S205+M205)</f>
        <v>377.85090616124364</v>
      </c>
      <c r="S205">
        <f>IF(OR(IF(ISERROR(ROUND((J205-Q205-'Mortgage 2 Info Calcs'!F$24)*(G205/12),2)),0,(J205-O205-Q205-'Mortgage 2 Info Calcs'!F$24)*(G205/12)),,,ISTEXT('Mortgage 2 Info Calcs'!K$4)),IF(((J205-Q205-'Mortgage 2 Info Calcs'!F$24)*(G205/12))&gt;0,((J205-Q205-'Mortgage 2 Info Calcs'!F$24)*(G205/12)),0),0)</f>
        <v>266.45049532426492</v>
      </c>
      <c r="T205">
        <f>IF(OR(ISERROR(SUM(R$12:R205)),(ISTEXT(T204)),(T204=(SUM(R$12:R205)))),"",SUM(R$12:R205))</f>
        <v>47087.75184130844</v>
      </c>
      <c r="U205">
        <f>SUM(S$12:S205)</f>
        <v>77906.720046880248</v>
      </c>
      <c r="V205">
        <f>IF(OR(J205=Q205,ISTEXT(W204),ISTEXT('Mortgage 2 Info Calcs'!$F$17)),"",IF(('Mortgage 2 Info Calcs'!F$18*12)&gt;C204+1,IF(C204='Mortgage 2 Info Calcs'!F$18*12,0,'Mortgage 2 Info Calcs'!F$19+W205*('Mortgage 2 Info Calcs'!F$17)),'Mortgage 2 Info Calcs'!F$189))</f>
        <v>0</v>
      </c>
      <c r="W205">
        <f>IF(OR(ISERROR(J205-R205-M205),IF(ISERROR((J205-R205-M205)=0),"True",(J205-R205-M205)=0),ISTEXT('Mortgage 2 Info Calcs'!$K$4)),"",IF((J205&gt;(L205+M205)),(FV((G205/'Mortgage 2 Variables'!E$43),1,(L205+M205),-J205+Q205+'Mortgage 2 Info Calcs'!F$24,0))+Q205+'Mortgage 2 Info Calcs'!F$24+IF(I205&gt;0,0,-I205),""))</f>
        <v>52912.248158691749</v>
      </c>
      <c r="X205">
        <f>IF((FV(IF(G205=0,'Mortgage 2 Info Calcs'!F$8,G205)/12,1,PMT(IF(G205=0,'Mortgage 2 Info Calcs'!F$8,G205)/12,('Mortgage 2 Info Calcs'!F$9*12)-C204,-X204,0),-X204,0))&gt;0,(FV(IF(G205=0,'Mortgage 2 Info Calcs'!F$8,G205)/12,1,PMT(IF(G205=0,'Mortgage 2 Info Calcs'!F$8,G205)/12,('Mortgage 2 Info Calcs'!F$9*12)-C204,-X204,0),-X204,0)),0)</f>
        <v>52912.248158691844</v>
      </c>
      <c r="Y205">
        <f>IF(X205&lt;=0,0,(IPMT(IF(G205=0,'Mortgage 2 Info Calcs'!F$8,G205)/12,1,('Mortgage 2 Info Calcs'!F$9*12)-C204,-X204,0)))</f>
        <v>266.45049532426538</v>
      </c>
      <c r="Z205">
        <f>IF(C205&lt;('Mortgage 2 Info Calcs'!F$9*12),SUM(Y$12:Y205),0)</f>
        <v>77906.72004688032</v>
      </c>
      <c r="AA205">
        <v>194</v>
      </c>
      <c r="AB205">
        <f t="shared" ref="AB205:AB268" si="19">AA205/12</f>
        <v>16.166666666666668</v>
      </c>
    </row>
    <row r="206" spans="2:28" ht="11.7" customHeight="1" x14ac:dyDescent="0.25">
      <c r="B206">
        <f t="shared" si="17"/>
        <v>16.25</v>
      </c>
      <c r="C206">
        <v>195</v>
      </c>
      <c r="E206">
        <f t="shared" si="16"/>
        <v>2026</v>
      </c>
      <c r="F206" t="str">
        <f>VLOOKUP('Mortgage 2 Variables'!D$10,'Mortgage 2 Variables'!B$8:C$19,2)</f>
        <v>Jan</v>
      </c>
      <c r="G206">
        <f>IF(ISBLANK('Mortgage 2 Monthly Table'!G206),IF(OR(J206=Q206,ISTEXT(W205),ISTEXT('Mortgage 2 Info Calcs'!$K$4)),0,IF(('Mortgage 2 Info Calcs'!F$7*12)&gt;C205,G205,IF(C205='Mortgage 2 Info Calcs'!F$7*12,'Mortgage 2 Info Calcs'!F$8,G205))),'Mortgage 2 Monthly Table'!G206)</f>
        <v>0.06</v>
      </c>
      <c r="H206">
        <f>((PMT(G206/'Mortgage 2 Variables'!E$43,('Mortgage 2 Info Calcs'!F$9*'Mortgage 2 Variables'!E$43)-C205,-J206,0)))</f>
        <v>644.30140148550879</v>
      </c>
      <c r="I206">
        <f>IF(OR(ISERROR(((IPMT(G206/'Mortgage 2 Variables'!E$43,1,'Mortgage 2 Info Calcs'!F$9*'Mortgage 2 Variables'!E$43,-J206+Q206+'Mortgage 2 Info Calcs'!F$24,IF('Mortgage 2 Info Calcs'!F$5="Interest Only",-J206+Q206+'Mortgage 2 Info Calcs'!F$24,0))))),(((IPMT(G206/'Mortgage 2 Variables'!E$43,1,'Mortgage 2 Info Calcs'!F$9*'Mortgage 2 Variables'!E$43,-J$12,-J$12)))=0)),0,((IPMT(G206/'Mortgage 2 Variables'!E$43,1,'Mortgage 2 Info Calcs'!F$9*'Mortgage 2 Variables'!E$43,-J206+Q206+'Mortgage 2 Info Calcs'!F$24,IF('Mortgage 2 Info Calcs'!F$5="Interest Only",-J206+Q206+'Mortgage 2 Info Calcs'!F$24,0)))))</f>
        <v>264.56124079345875</v>
      </c>
      <c r="J206">
        <f>IF(W205&gt;0,IF(ISTEXT('Mortgage 2 Info Calcs'!K$4),"0",IF(ISTEXT(W205),W205,W205+(IF(ISTEXT(K206),0,K206)))),0)</f>
        <v>52912.248158691749</v>
      </c>
      <c r="K206">
        <f>IF(ISBLANK('Mortgage 2 Monthly Table'!L206),0,'Mortgage 2 Monthly Table'!L206)</f>
        <v>0</v>
      </c>
      <c r="L206">
        <f>IF(ISBLANK('Mortgage 2 Monthly Table'!N206),IF('Mortgage 2 Info Calcs'!F$13="Calculated",IF('Mortgage 2 Info Calcs'!F$22="Keep Same",IF('Mortgage 2 Info Calcs'!F$5="Interest Only",IF(OR(I206&gt;L205,J206=""),I206,IF(J206&lt;L205,IF(J206&lt;L205,J206+I206,IF(L205+M205&gt;J206,L205+I206,L205)),IF(L205+M205&gt;J206,L205+I206,L205))),IF(H206&gt;L205,H206,IF(J206&gt;L205,IF(L205+M205&gt;J206,L205+I206,L205),J206+S206))),IF('Mortgage 2 Info Calcs'!F$5="Interest Only",'Mortgage 2 Monthly calcs'!I206,'Mortgage 2 Monthly calcs'!H206)),'Mortgage 2 Monthly calcs'!L205),'Mortgage 2 Monthly Table'!N206)</f>
        <v>644.30140148550856</v>
      </c>
      <c r="M206">
        <f>IF(ISBLANK('Mortgage 2 Monthly Table'!P206),IF(N205&gt;J206,IF(J206&gt;L205,J206-L205,0),IF(OR(OR(W205&lt;0,ISTEXT(W205)),ISTEXT('Mortgage 2 Info Calcs'!$K$4)),"",'Mortgage 2 Info Calcs'!F$21)),'Mortgage 2 Monthly Table'!P206)</f>
        <v>0</v>
      </c>
      <c r="N206">
        <f t="shared" si="18"/>
        <v>644.30140148550856</v>
      </c>
      <c r="O206">
        <f>IF(OR(OR(W205&lt;0,ISTEXT(W205)),ISTEXT('Mortgage 2 Info Calcs'!$K$4)),"",(O205+M206))</f>
        <v>0</v>
      </c>
      <c r="P206">
        <f>IF(ISBLANK('Mortgage 2 Monthly Table'!T206),IF(ISTEXT(J206),0,IF(OR(W205&lt;Q205,AND(W205&lt;0,NOT(ISTEXT(W205))),ISTEXT('Mortgage 2 Info Calcs'!$K$4)),IF(-W205&gt;P205,-W205,W205-Q205),IF(J206="",0,'Mortgage 2 Info Calcs'!F$26))),'Mortgage 2 Monthly Table'!T206)</f>
        <v>0</v>
      </c>
      <c r="Q206">
        <f>IF(OR(OR(W205&lt;0,ISTEXT(W205)),ISTEXT('Mortgage 2 Info Calcs'!$K$4)),"",IF(O206&lt;0,Q205,(Q205+P206)))</f>
        <v>0</v>
      </c>
      <c r="R206">
        <f>IF(OR(ISERROR(L206-S206),ISTEXT('Mortgage 2 Info Calcs'!$K$4)),"",L206-S206+M206)</f>
        <v>379.74016069204981</v>
      </c>
      <c r="S206">
        <f>IF(OR(IF(ISERROR(ROUND((J206-Q206-'Mortgage 2 Info Calcs'!F$24)*(G206/12),2)),0,(J206-O206-Q206-'Mortgage 2 Info Calcs'!F$24)*(G206/12)),,,ISTEXT('Mortgage 2 Info Calcs'!K$4)),IF(((J206-Q206-'Mortgage 2 Info Calcs'!F$24)*(G206/12))&gt;0,((J206-Q206-'Mortgage 2 Info Calcs'!F$24)*(G206/12)),0),0)</f>
        <v>264.56124079345875</v>
      </c>
      <c r="T206">
        <f>IF(OR(ISERROR(SUM(R$12:R206)),(ISTEXT(T205)),(T205=(SUM(R$12:R206)))),"",SUM(R$12:R206))</f>
        <v>47467.492002000487</v>
      </c>
      <c r="U206">
        <f>SUM(S$12:S206)</f>
        <v>78171.281287673701</v>
      </c>
      <c r="V206">
        <f>IF(OR(J206=Q206,ISTEXT(W205),ISTEXT('Mortgage 2 Info Calcs'!$F$17)),"",IF(('Mortgage 2 Info Calcs'!F$18*12)&gt;C205+1,IF(C205='Mortgage 2 Info Calcs'!F$18*12,0,'Mortgage 2 Info Calcs'!F$19+W206*('Mortgage 2 Info Calcs'!F$17)),'Mortgage 2 Info Calcs'!F$189))</f>
        <v>0</v>
      </c>
      <c r="W206">
        <f>IF(OR(ISERROR(J206-R206-M206),IF(ISERROR((J206-R206-M206)=0),"True",(J206-R206-M206)=0),ISTEXT('Mortgage 2 Info Calcs'!$K$4)),"",IF((J206&gt;(L206+M206)),(FV((G206/'Mortgage 2 Variables'!E$43),1,(L206+M206),-J206+Q206+'Mortgage 2 Info Calcs'!F$24,0))+Q206+'Mortgage 2 Info Calcs'!F$24+IF(I206&gt;0,0,-I206),""))</f>
        <v>52532.50799799971</v>
      </c>
      <c r="X206">
        <f>IF((FV(IF(G206=0,'Mortgage 2 Info Calcs'!F$8,G206)/12,1,PMT(IF(G206=0,'Mortgage 2 Info Calcs'!F$8,G206)/12,('Mortgage 2 Info Calcs'!F$9*12)-C205,-X205,0),-X205,0))&gt;0,(FV(IF(G206=0,'Mortgage 2 Info Calcs'!F$8,G206)/12,1,PMT(IF(G206=0,'Mortgage 2 Info Calcs'!F$8,G206)/12,('Mortgage 2 Info Calcs'!F$9*12)-C205,-X205,0),-X205,0)),0)</f>
        <v>52532.507997999797</v>
      </c>
      <c r="Y206">
        <f>IF(X206&lt;=0,0,(IPMT(IF(G206=0,'Mortgage 2 Info Calcs'!F$8,G206)/12,1,('Mortgage 2 Info Calcs'!F$9*12)-C205,-X205,0)))</f>
        <v>264.56124079345921</v>
      </c>
      <c r="Z206">
        <f>IF(C206&lt;('Mortgage 2 Info Calcs'!F$9*12),SUM(Y$12:Y206),0)</f>
        <v>78171.281287673773</v>
      </c>
      <c r="AA206">
        <v>195</v>
      </c>
      <c r="AB206">
        <f t="shared" si="19"/>
        <v>16.25</v>
      </c>
    </row>
    <row r="207" spans="2:28" ht="11.7" customHeight="1" x14ac:dyDescent="0.25">
      <c r="B207">
        <f t="shared" si="17"/>
        <v>16.333333333333332</v>
      </c>
      <c r="C207">
        <v>196</v>
      </c>
      <c r="E207" t="str">
        <f t="shared" si="16"/>
        <v/>
      </c>
      <c r="F207" t="str">
        <f>VLOOKUP('Mortgage 2 Variables'!D$11,'Mortgage 2 Variables'!B$8:C$19,2)</f>
        <v>Feb</v>
      </c>
      <c r="G207">
        <f>IF(ISBLANK('Mortgage 2 Monthly Table'!G207),IF(OR(J207=Q207,ISTEXT(W206),ISTEXT('Mortgage 2 Info Calcs'!$K$4)),0,IF(('Mortgage 2 Info Calcs'!F$7*12)&gt;C206,G206,IF(C206='Mortgage 2 Info Calcs'!F$7*12,'Mortgage 2 Info Calcs'!F$8,G206))),'Mortgage 2 Monthly Table'!G207)</f>
        <v>0.06</v>
      </c>
      <c r="H207">
        <f>((PMT(G207/'Mortgage 2 Variables'!E$43,('Mortgage 2 Info Calcs'!F$9*'Mortgage 2 Variables'!E$43)-C206,-J207,0)))</f>
        <v>644.30140148550902</v>
      </c>
      <c r="I207">
        <f>IF(OR(ISERROR(((IPMT(G207/'Mortgage 2 Variables'!E$43,1,'Mortgage 2 Info Calcs'!F$9*'Mortgage 2 Variables'!E$43,-J207+Q207+'Mortgage 2 Info Calcs'!F$24,IF('Mortgage 2 Info Calcs'!F$5="Interest Only",-J207+Q207+'Mortgage 2 Info Calcs'!F$24,0))))),(((IPMT(G207/'Mortgage 2 Variables'!E$43,1,'Mortgage 2 Info Calcs'!F$9*'Mortgage 2 Variables'!E$43,-J$12,-J$12)))=0)),0,((IPMT(G207/'Mortgage 2 Variables'!E$43,1,'Mortgage 2 Info Calcs'!F$9*'Mortgage 2 Variables'!E$43,-J207+Q207+'Mortgage 2 Info Calcs'!F$24,IF('Mortgage 2 Info Calcs'!F$5="Interest Only",-J207+Q207+'Mortgage 2 Info Calcs'!F$24,0)))))</f>
        <v>262.66253998999855</v>
      </c>
      <c r="J207">
        <f>IF(W206&gt;0,IF(ISTEXT('Mortgage 2 Info Calcs'!K$4),"0",IF(ISTEXT(W206),W206,W206+(IF(ISTEXT(K207),0,K207)))),0)</f>
        <v>52532.50799799971</v>
      </c>
      <c r="K207">
        <f>IF(ISBLANK('Mortgage 2 Monthly Table'!L207),0,'Mortgage 2 Monthly Table'!L207)</f>
        <v>0</v>
      </c>
      <c r="L207">
        <f>IF(ISBLANK('Mortgage 2 Monthly Table'!N207),IF('Mortgage 2 Info Calcs'!F$13="Calculated",IF('Mortgage 2 Info Calcs'!F$22="Keep Same",IF('Mortgage 2 Info Calcs'!F$5="Interest Only",IF(OR(I207&gt;L206,J207=""),I207,IF(J207&lt;L206,IF(J207&lt;L206,J207+I207,IF(L206+M206&gt;J207,L206+I207,L206)),IF(L206+M206&gt;J207,L206+I207,L206))),IF(H207&gt;L206,H207,IF(J207&gt;L206,IF(L206+M206&gt;J207,L206+I207,L206),J207+S207))),IF('Mortgage 2 Info Calcs'!F$5="Interest Only",'Mortgage 2 Monthly calcs'!I207,'Mortgage 2 Monthly calcs'!H207)),'Mortgage 2 Monthly calcs'!L206),'Mortgage 2 Monthly Table'!N207)</f>
        <v>644.30140148550856</v>
      </c>
      <c r="M207">
        <f>IF(ISBLANK('Mortgage 2 Monthly Table'!P207),IF(N206&gt;J207,IF(J207&gt;L206,J207-L206,0),IF(OR(OR(W206&lt;0,ISTEXT(W206)),ISTEXT('Mortgage 2 Info Calcs'!$K$4)),"",'Mortgage 2 Info Calcs'!F$21)),'Mortgage 2 Monthly Table'!P207)</f>
        <v>0</v>
      </c>
      <c r="N207">
        <f t="shared" si="18"/>
        <v>644.30140148550856</v>
      </c>
      <c r="O207">
        <f>IF(OR(OR(W206&lt;0,ISTEXT(W206)),ISTEXT('Mortgage 2 Info Calcs'!$K$4)),"",(O206+M207))</f>
        <v>0</v>
      </c>
      <c r="P207">
        <f>IF(ISBLANK('Mortgage 2 Monthly Table'!T207),IF(ISTEXT(J207),0,IF(OR(W206&lt;Q206,AND(W206&lt;0,NOT(ISTEXT(W206))),ISTEXT('Mortgage 2 Info Calcs'!$K$4)),IF(-W206&gt;P206,-W206,W206-Q206),IF(J207="",0,'Mortgage 2 Info Calcs'!F$26))),'Mortgage 2 Monthly Table'!T207)</f>
        <v>0</v>
      </c>
      <c r="Q207">
        <f>IF(OR(OR(W206&lt;0,ISTEXT(W206)),ISTEXT('Mortgage 2 Info Calcs'!$K$4)),"",IF(O207&lt;0,Q206,(Q206+P207)))</f>
        <v>0</v>
      </c>
      <c r="R207">
        <f>IF(OR(ISERROR(L207-S207),ISTEXT('Mortgage 2 Info Calcs'!$K$4)),"",L207-S207+M207)</f>
        <v>381.63886149551001</v>
      </c>
      <c r="S207">
        <f>IF(OR(IF(ISERROR(ROUND((J207-Q207-'Mortgage 2 Info Calcs'!F$24)*(G207/12),2)),0,(J207-O207-Q207-'Mortgage 2 Info Calcs'!F$24)*(G207/12)),,,ISTEXT('Mortgage 2 Info Calcs'!K$4)),IF(((J207-Q207-'Mortgage 2 Info Calcs'!F$24)*(G207/12))&gt;0,((J207-Q207-'Mortgage 2 Info Calcs'!F$24)*(G207/12)),0),0)</f>
        <v>262.66253998999855</v>
      </c>
      <c r="T207">
        <f>IF(OR(ISERROR(SUM(R$12:R207)),(ISTEXT(T206)),(T206=(SUM(R$12:R207)))),"",SUM(R$12:R207))</f>
        <v>47849.130863495993</v>
      </c>
      <c r="U207">
        <f>SUM(S$12:S207)</f>
        <v>78433.943827663694</v>
      </c>
      <c r="V207">
        <f>IF(OR(J207=Q207,ISTEXT(W206),ISTEXT('Mortgage 2 Info Calcs'!$F$17)),"",IF(('Mortgage 2 Info Calcs'!F$18*12)&gt;C206+1,IF(C206='Mortgage 2 Info Calcs'!F$18*12,0,'Mortgage 2 Info Calcs'!F$19+W207*('Mortgage 2 Info Calcs'!F$17)),'Mortgage 2 Info Calcs'!F$189))</f>
        <v>0</v>
      </c>
      <c r="W207">
        <f>IF(OR(ISERROR(J207-R207-M207),IF(ISERROR((J207-R207-M207)=0),"True",(J207-R207-M207)=0),ISTEXT('Mortgage 2 Info Calcs'!$K$4)),"",IF((J207&gt;(L207+M207)),(FV((G207/'Mortgage 2 Variables'!E$43),1,(L207+M207),-J207+Q207+'Mortgage 2 Info Calcs'!F$24,0))+Q207+'Mortgage 2 Info Calcs'!F$24+IF(I207&gt;0,0,-I207),""))</f>
        <v>52150.86913650421</v>
      </c>
      <c r="X207">
        <f>IF((FV(IF(G207=0,'Mortgage 2 Info Calcs'!F$8,G207)/12,1,PMT(IF(G207=0,'Mortgage 2 Info Calcs'!F$8,G207)/12,('Mortgage 2 Info Calcs'!F$9*12)-C206,-X206,0),-X206,0))&gt;0,(FV(IF(G207=0,'Mortgage 2 Info Calcs'!F$8,G207)/12,1,PMT(IF(G207=0,'Mortgage 2 Info Calcs'!F$8,G207)/12,('Mortgage 2 Info Calcs'!F$9*12)-C206,-X206,0),-X206,0)),0)</f>
        <v>52150.869136504291</v>
      </c>
      <c r="Y207">
        <f>IF(X207&lt;=0,0,(IPMT(IF(G207=0,'Mortgage 2 Info Calcs'!F$8,G207)/12,1,('Mortgage 2 Info Calcs'!F$9*12)-C206,-X206,0)))</f>
        <v>262.662539989999</v>
      </c>
      <c r="Z207">
        <f>IF(C207&lt;('Mortgage 2 Info Calcs'!F$9*12),SUM(Y$12:Y207),0)</f>
        <v>78433.943827663767</v>
      </c>
      <c r="AA207">
        <v>196</v>
      </c>
      <c r="AB207">
        <f t="shared" si="19"/>
        <v>16.333333333333332</v>
      </c>
    </row>
    <row r="208" spans="2:28" ht="11.7" customHeight="1" x14ac:dyDescent="0.25">
      <c r="B208">
        <f t="shared" si="17"/>
        <v>16.416666666666668</v>
      </c>
      <c r="C208">
        <v>197</v>
      </c>
      <c r="E208" t="str">
        <f t="shared" si="16"/>
        <v/>
      </c>
      <c r="F208" t="str">
        <f>VLOOKUP('Mortgage 2 Variables'!D$12,'Mortgage 2 Variables'!B$8:C$19,2)</f>
        <v>Mar</v>
      </c>
      <c r="G208">
        <f>IF(ISBLANK('Mortgage 2 Monthly Table'!G208),IF(OR(J208=Q208,ISTEXT(W207),ISTEXT('Mortgage 2 Info Calcs'!$K$4)),0,IF(('Mortgage 2 Info Calcs'!F$7*12)&gt;C207,G207,IF(C207='Mortgage 2 Info Calcs'!F$7*12,'Mortgage 2 Info Calcs'!F$8,G207))),'Mortgage 2 Monthly Table'!G208)</f>
        <v>0.06</v>
      </c>
      <c r="H208">
        <f>((PMT(G208/'Mortgage 2 Variables'!E$43,('Mortgage 2 Info Calcs'!F$9*'Mortgage 2 Variables'!E$43)-C207,-J208,0)))</f>
        <v>644.30140148550913</v>
      </c>
      <c r="I208">
        <f>IF(OR(ISERROR(((IPMT(G208/'Mortgage 2 Variables'!E$43,1,'Mortgage 2 Info Calcs'!F$9*'Mortgage 2 Variables'!E$43,-J208+Q208+'Mortgage 2 Info Calcs'!F$24,IF('Mortgage 2 Info Calcs'!F$5="Interest Only",-J208+Q208+'Mortgage 2 Info Calcs'!F$24,0))))),(((IPMT(G208/'Mortgage 2 Variables'!E$43,1,'Mortgage 2 Info Calcs'!F$9*'Mortgage 2 Variables'!E$43,-J$12,-J$12)))=0)),0,((IPMT(G208/'Mortgage 2 Variables'!E$43,1,'Mortgage 2 Info Calcs'!F$9*'Mortgage 2 Variables'!E$43,-J208+Q208+'Mortgage 2 Info Calcs'!F$24,IF('Mortgage 2 Info Calcs'!F$5="Interest Only",-J208+Q208+'Mortgage 2 Info Calcs'!F$24,0)))))</f>
        <v>260.75434568252103</v>
      </c>
      <c r="J208">
        <f>IF(W207&gt;0,IF(ISTEXT('Mortgage 2 Info Calcs'!K$4),"0",IF(ISTEXT(W207),W207,W207+(IF(ISTEXT(K208),0,K208)))),0)</f>
        <v>52150.86913650421</v>
      </c>
      <c r="K208">
        <f>IF(ISBLANK('Mortgage 2 Monthly Table'!L208),0,'Mortgage 2 Monthly Table'!L208)</f>
        <v>0</v>
      </c>
      <c r="L208">
        <f>IF(ISBLANK('Mortgage 2 Monthly Table'!N208),IF('Mortgage 2 Info Calcs'!F$13="Calculated",IF('Mortgage 2 Info Calcs'!F$22="Keep Same",IF('Mortgage 2 Info Calcs'!F$5="Interest Only",IF(OR(I208&gt;L207,J208=""),I208,IF(J208&lt;L207,IF(J208&lt;L207,J208+I208,IF(L207+M207&gt;J208,L207+I208,L207)),IF(L207+M207&gt;J208,L207+I208,L207))),IF(H208&gt;L207,H208,IF(J208&gt;L207,IF(L207+M207&gt;J208,L207+I208,L207),J208+S208))),IF('Mortgage 2 Info Calcs'!F$5="Interest Only",'Mortgage 2 Monthly calcs'!I208,'Mortgage 2 Monthly calcs'!H208)),'Mortgage 2 Monthly calcs'!L207),'Mortgage 2 Monthly Table'!N208)</f>
        <v>644.30140148550856</v>
      </c>
      <c r="M208">
        <f>IF(ISBLANK('Mortgage 2 Monthly Table'!P208),IF(N207&gt;J208,IF(J208&gt;L207,J208-L207,0),IF(OR(OR(W207&lt;0,ISTEXT(W207)),ISTEXT('Mortgage 2 Info Calcs'!$K$4)),"",'Mortgage 2 Info Calcs'!F$21)),'Mortgage 2 Monthly Table'!P208)</f>
        <v>0</v>
      </c>
      <c r="N208">
        <f t="shared" si="18"/>
        <v>644.30140148550856</v>
      </c>
      <c r="O208">
        <f>IF(OR(OR(W207&lt;0,ISTEXT(W207)),ISTEXT('Mortgage 2 Info Calcs'!$K$4)),"",(O207+M208))</f>
        <v>0</v>
      </c>
      <c r="P208">
        <f>IF(ISBLANK('Mortgage 2 Monthly Table'!T208),IF(ISTEXT(J208),0,IF(OR(W207&lt;Q207,AND(W207&lt;0,NOT(ISTEXT(W207))),ISTEXT('Mortgage 2 Info Calcs'!$K$4)),IF(-W207&gt;P207,-W207,W207-Q207),IF(J208="",0,'Mortgage 2 Info Calcs'!F$26))),'Mortgage 2 Monthly Table'!T208)</f>
        <v>0</v>
      </c>
      <c r="Q208">
        <f>IF(OR(OR(W207&lt;0,ISTEXT(W207)),ISTEXT('Mortgage 2 Info Calcs'!$K$4)),"",IF(O208&lt;0,Q207,(Q207+P208)))</f>
        <v>0</v>
      </c>
      <c r="R208">
        <f>IF(OR(ISERROR(L208-S208),ISTEXT('Mortgage 2 Info Calcs'!$K$4)),"",L208-S208+M208)</f>
        <v>383.54705580298753</v>
      </c>
      <c r="S208">
        <f>IF(OR(IF(ISERROR(ROUND((J208-Q208-'Mortgage 2 Info Calcs'!F$24)*(G208/12),2)),0,(J208-O208-Q208-'Mortgage 2 Info Calcs'!F$24)*(G208/12)),,,ISTEXT('Mortgage 2 Info Calcs'!K$4)),IF(((J208-Q208-'Mortgage 2 Info Calcs'!F$24)*(G208/12))&gt;0,((J208-Q208-'Mortgage 2 Info Calcs'!F$24)*(G208/12)),0),0)</f>
        <v>260.75434568252103</v>
      </c>
      <c r="T208">
        <f>IF(OR(ISERROR(SUM(R$12:R208)),(ISTEXT(T207)),(T207=(SUM(R$12:R208)))),"",SUM(R$12:R208))</f>
        <v>48232.677919298978</v>
      </c>
      <c r="U208">
        <f>SUM(S$12:S208)</f>
        <v>78694.698173346216</v>
      </c>
      <c r="V208">
        <f>IF(OR(J208=Q208,ISTEXT(W207),ISTEXT('Mortgage 2 Info Calcs'!$F$17)),"",IF(('Mortgage 2 Info Calcs'!F$18*12)&gt;C207+1,IF(C207='Mortgage 2 Info Calcs'!F$18*12,0,'Mortgage 2 Info Calcs'!F$19+W208*('Mortgage 2 Info Calcs'!F$17)),'Mortgage 2 Info Calcs'!F$189))</f>
        <v>0</v>
      </c>
      <c r="W208">
        <f>IF(OR(ISERROR(J208-R208-M208),IF(ISERROR((J208-R208-M208)=0),"True",(J208-R208-M208)=0),ISTEXT('Mortgage 2 Info Calcs'!$K$4)),"",IF((J208&gt;(L208+M208)),(FV((G208/'Mortgage 2 Variables'!E$43),1,(L208+M208),-J208+Q208+'Mortgage 2 Info Calcs'!F$24,0))+Q208+'Mortgage 2 Info Calcs'!F$24+IF(I208&gt;0,0,-I208),""))</f>
        <v>51767.322080701233</v>
      </c>
      <c r="X208">
        <f>IF((FV(IF(G208=0,'Mortgage 2 Info Calcs'!F$8,G208)/12,1,PMT(IF(G208=0,'Mortgage 2 Info Calcs'!F$8,G208)/12,('Mortgage 2 Info Calcs'!F$9*12)-C207,-X207,0),-X207,0))&gt;0,(FV(IF(G208=0,'Mortgage 2 Info Calcs'!F$8,G208)/12,1,PMT(IF(G208=0,'Mortgage 2 Info Calcs'!F$8,G208)/12,('Mortgage 2 Info Calcs'!F$9*12)-C207,-X207,0),-X207,0)),0)</f>
        <v>51767.322080701306</v>
      </c>
      <c r="Y208">
        <f>IF(X208&lt;=0,0,(IPMT(IF(G208=0,'Mortgage 2 Info Calcs'!F$8,G208)/12,1,('Mortgage 2 Info Calcs'!F$9*12)-C207,-X207,0)))</f>
        <v>260.75434568252143</v>
      </c>
      <c r="Z208">
        <f>IF(C208&lt;('Mortgage 2 Info Calcs'!F$9*12),SUM(Y$12:Y208),0)</f>
        <v>78694.698173346289</v>
      </c>
      <c r="AA208">
        <v>197</v>
      </c>
      <c r="AB208">
        <f t="shared" si="19"/>
        <v>16.416666666666668</v>
      </c>
    </row>
    <row r="209" spans="2:28" ht="11.7" customHeight="1" x14ac:dyDescent="0.25">
      <c r="B209">
        <f t="shared" si="17"/>
        <v>16.5</v>
      </c>
      <c r="C209">
        <v>198</v>
      </c>
      <c r="E209" t="str">
        <f t="shared" si="16"/>
        <v/>
      </c>
      <c r="F209" t="str">
        <f>VLOOKUP('Mortgage 2 Variables'!D$13,'Mortgage 2 Variables'!B$8:C$19,2)</f>
        <v>Apr</v>
      </c>
      <c r="G209">
        <f>IF(ISBLANK('Mortgage 2 Monthly Table'!G209),IF(OR(J209=Q209,ISTEXT(W208),ISTEXT('Mortgage 2 Info Calcs'!$K$4)),0,IF(('Mortgage 2 Info Calcs'!F$7*12)&gt;C208,G208,IF(C208='Mortgage 2 Info Calcs'!F$7*12,'Mortgage 2 Info Calcs'!F$8,G208))),'Mortgage 2 Monthly Table'!G209)</f>
        <v>0.06</v>
      </c>
      <c r="H209">
        <f>((PMT(G209/'Mortgage 2 Variables'!E$43,('Mortgage 2 Info Calcs'!F$9*'Mortgage 2 Variables'!E$43)-C208,-J209,0)))</f>
        <v>644.30140148550925</v>
      </c>
      <c r="I209">
        <f>IF(OR(ISERROR(((IPMT(G209/'Mortgage 2 Variables'!E$43,1,'Mortgage 2 Info Calcs'!F$9*'Mortgage 2 Variables'!E$43,-J209+Q209+'Mortgage 2 Info Calcs'!F$24,IF('Mortgage 2 Info Calcs'!F$5="Interest Only",-J209+Q209+'Mortgage 2 Info Calcs'!F$24,0))))),(((IPMT(G209/'Mortgage 2 Variables'!E$43,1,'Mortgage 2 Info Calcs'!F$9*'Mortgage 2 Variables'!E$43,-J$12,-J$12)))=0)),0,((IPMT(G209/'Mortgage 2 Variables'!E$43,1,'Mortgage 2 Info Calcs'!F$9*'Mortgage 2 Variables'!E$43,-J209+Q209+'Mortgage 2 Info Calcs'!F$24,IF('Mortgage 2 Info Calcs'!F$5="Interest Only",-J209+Q209+'Mortgage 2 Info Calcs'!F$24,0)))))</f>
        <v>258.83661040350614</v>
      </c>
      <c r="J209">
        <f>IF(W208&gt;0,IF(ISTEXT('Mortgage 2 Info Calcs'!K$4),"0",IF(ISTEXT(W208),W208,W208+(IF(ISTEXT(K209),0,K209)))),0)</f>
        <v>51767.322080701233</v>
      </c>
      <c r="K209">
        <f>IF(ISBLANK('Mortgage 2 Monthly Table'!L209),0,'Mortgage 2 Monthly Table'!L209)</f>
        <v>0</v>
      </c>
      <c r="L209">
        <f>IF(ISBLANK('Mortgage 2 Monthly Table'!N209),IF('Mortgage 2 Info Calcs'!F$13="Calculated",IF('Mortgage 2 Info Calcs'!F$22="Keep Same",IF('Mortgage 2 Info Calcs'!F$5="Interest Only",IF(OR(I209&gt;L208,J209=""),I209,IF(J209&lt;L208,IF(J209&lt;L208,J209+I209,IF(L208+M208&gt;J209,L208+I209,L208)),IF(L208+M208&gt;J209,L208+I209,L208))),IF(H209&gt;L208,H209,IF(J209&gt;L208,IF(L208+M208&gt;J209,L208+I209,L208),J209+S209))),IF('Mortgage 2 Info Calcs'!F$5="Interest Only",'Mortgage 2 Monthly calcs'!I209,'Mortgage 2 Monthly calcs'!H209)),'Mortgage 2 Monthly calcs'!L208),'Mortgage 2 Monthly Table'!N209)</f>
        <v>644.30140148550856</v>
      </c>
      <c r="M209">
        <f>IF(ISBLANK('Mortgage 2 Monthly Table'!P209),IF(N208&gt;J209,IF(J209&gt;L208,J209-L208,0),IF(OR(OR(W208&lt;0,ISTEXT(W208)),ISTEXT('Mortgage 2 Info Calcs'!$K$4)),"",'Mortgage 2 Info Calcs'!F$21)),'Mortgage 2 Monthly Table'!P209)</f>
        <v>0</v>
      </c>
      <c r="N209">
        <f t="shared" si="18"/>
        <v>644.30140148550856</v>
      </c>
      <c r="O209">
        <f>IF(OR(OR(W208&lt;0,ISTEXT(W208)),ISTEXT('Mortgage 2 Info Calcs'!$K$4)),"",(O208+M209))</f>
        <v>0</v>
      </c>
      <c r="P209">
        <f>IF(ISBLANK('Mortgage 2 Monthly Table'!T209),IF(ISTEXT(J209),0,IF(OR(W208&lt;Q208,AND(W208&lt;0,NOT(ISTEXT(W208))),ISTEXT('Mortgage 2 Info Calcs'!$K$4)),IF(-W208&gt;P208,-W208,W208-Q208),IF(J209="",0,'Mortgage 2 Info Calcs'!F$26))),'Mortgage 2 Monthly Table'!T209)</f>
        <v>0</v>
      </c>
      <c r="Q209">
        <f>IF(OR(OR(W208&lt;0,ISTEXT(W208)),ISTEXT('Mortgage 2 Info Calcs'!$K$4)),"",IF(O209&lt;0,Q208,(Q208+P209)))</f>
        <v>0</v>
      </c>
      <c r="R209">
        <f>IF(OR(ISERROR(L209-S209),ISTEXT('Mortgage 2 Info Calcs'!$K$4)),"",L209-S209+M209)</f>
        <v>385.46479108200242</v>
      </c>
      <c r="S209">
        <f>IF(OR(IF(ISERROR(ROUND((J209-Q209-'Mortgage 2 Info Calcs'!F$24)*(G209/12),2)),0,(J209-O209-Q209-'Mortgage 2 Info Calcs'!F$24)*(G209/12)),,,ISTEXT('Mortgage 2 Info Calcs'!K$4)),IF(((J209-Q209-'Mortgage 2 Info Calcs'!F$24)*(G209/12))&gt;0,((J209-Q209-'Mortgage 2 Info Calcs'!F$24)*(G209/12)),0),0)</f>
        <v>258.83661040350614</v>
      </c>
      <c r="T209">
        <f>IF(OR(ISERROR(SUM(R$12:R209)),(ISTEXT(T208)),(T208=(SUM(R$12:R209)))),"",SUM(R$12:R209))</f>
        <v>48618.142710380984</v>
      </c>
      <c r="U209">
        <f>SUM(S$12:S209)</f>
        <v>78953.534783749725</v>
      </c>
      <c r="V209">
        <f>IF(OR(J209=Q209,ISTEXT(W208),ISTEXT('Mortgage 2 Info Calcs'!$F$17)),"",IF(('Mortgage 2 Info Calcs'!F$18*12)&gt;C208+1,IF(C208='Mortgage 2 Info Calcs'!F$18*12,0,'Mortgage 2 Info Calcs'!F$19+W209*('Mortgage 2 Info Calcs'!F$17)),'Mortgage 2 Info Calcs'!F$189))</f>
        <v>0</v>
      </c>
      <c r="W209">
        <f>IF(OR(ISERROR(J209-R209-M209),IF(ISERROR((J209-R209-M209)=0),"True",(J209-R209-M209)=0),ISTEXT('Mortgage 2 Info Calcs'!$K$4)),"",IF((J209&gt;(L209+M209)),(FV((G209/'Mortgage 2 Variables'!E$43),1,(L209+M209),-J209+Q209+'Mortgage 2 Info Calcs'!F$24,0))+Q209+'Mortgage 2 Info Calcs'!F$24+IF(I209&gt;0,0,-I209),""))</f>
        <v>51381.857289619242</v>
      </c>
      <c r="X209">
        <f>IF((FV(IF(G209=0,'Mortgage 2 Info Calcs'!F$8,G209)/12,1,PMT(IF(G209=0,'Mortgage 2 Info Calcs'!F$8,G209)/12,('Mortgage 2 Info Calcs'!F$9*12)-C208,-X208,0),-X208,0))&gt;0,(FV(IF(G209=0,'Mortgage 2 Info Calcs'!F$8,G209)/12,1,PMT(IF(G209=0,'Mortgage 2 Info Calcs'!F$8,G209)/12,('Mortgage 2 Info Calcs'!F$9*12)-C208,-X208,0),-X208,0)),0)</f>
        <v>51381.857289619307</v>
      </c>
      <c r="Y209">
        <f>IF(X209&lt;=0,0,(IPMT(IF(G209=0,'Mortgage 2 Info Calcs'!F$8,G209)/12,1,('Mortgage 2 Info Calcs'!F$9*12)-C208,-X208,0)))</f>
        <v>258.83661040350654</v>
      </c>
      <c r="Z209">
        <f>IF(C209&lt;('Mortgage 2 Info Calcs'!F$9*12),SUM(Y$12:Y209),0)</f>
        <v>78953.534783749797</v>
      </c>
      <c r="AA209">
        <v>198</v>
      </c>
      <c r="AB209">
        <f t="shared" si="19"/>
        <v>16.5</v>
      </c>
    </row>
    <row r="210" spans="2:28" ht="11.7" customHeight="1" x14ac:dyDescent="0.25">
      <c r="B210">
        <f t="shared" si="17"/>
        <v>16.583333333333332</v>
      </c>
      <c r="C210">
        <v>199</v>
      </c>
      <c r="E210" t="str">
        <f t="shared" si="16"/>
        <v/>
      </c>
      <c r="F210" t="str">
        <f>VLOOKUP('Mortgage 2 Variables'!D$14,'Mortgage 2 Variables'!B$8:C$19,2)</f>
        <v>May</v>
      </c>
      <c r="G210">
        <f>IF(ISBLANK('Mortgage 2 Monthly Table'!G210),IF(OR(J210=Q210,ISTEXT(W209),ISTEXT('Mortgage 2 Info Calcs'!$K$4)),0,IF(('Mortgage 2 Info Calcs'!F$7*12)&gt;C209,G209,IF(C209='Mortgage 2 Info Calcs'!F$7*12,'Mortgage 2 Info Calcs'!F$8,G209))),'Mortgage 2 Monthly Table'!G210)</f>
        <v>0.06</v>
      </c>
      <c r="H210">
        <f>((PMT(G210/'Mortgage 2 Variables'!E$43,('Mortgage 2 Info Calcs'!F$9*'Mortgage 2 Variables'!E$43)-C209,-J210,0)))</f>
        <v>644.30140148550936</v>
      </c>
      <c r="I210">
        <f>IF(OR(ISERROR(((IPMT(G210/'Mortgage 2 Variables'!E$43,1,'Mortgage 2 Info Calcs'!F$9*'Mortgage 2 Variables'!E$43,-J210+Q210+'Mortgage 2 Info Calcs'!F$24,IF('Mortgage 2 Info Calcs'!F$5="Interest Only",-J210+Q210+'Mortgage 2 Info Calcs'!F$24,0))))),(((IPMT(G210/'Mortgage 2 Variables'!E$43,1,'Mortgage 2 Info Calcs'!F$9*'Mortgage 2 Variables'!E$43,-J$12,-J$12)))=0)),0,((IPMT(G210/'Mortgage 2 Variables'!E$43,1,'Mortgage 2 Info Calcs'!F$9*'Mortgage 2 Variables'!E$43,-J210+Q210+'Mortgage 2 Info Calcs'!F$24,IF('Mortgage 2 Info Calcs'!F$5="Interest Only",-J210+Q210+'Mortgage 2 Info Calcs'!F$24,0)))))</f>
        <v>256.90928644809617</v>
      </c>
      <c r="J210">
        <f>IF(W209&gt;0,IF(ISTEXT('Mortgage 2 Info Calcs'!K$4),"0",IF(ISTEXT(W209),W209,W209+(IF(ISTEXT(K210),0,K210)))),0)</f>
        <v>51381.857289619242</v>
      </c>
      <c r="K210">
        <f>IF(ISBLANK('Mortgage 2 Monthly Table'!L210),0,'Mortgage 2 Monthly Table'!L210)</f>
        <v>0</v>
      </c>
      <c r="L210">
        <f>IF(ISBLANK('Mortgage 2 Monthly Table'!N210),IF('Mortgage 2 Info Calcs'!F$13="Calculated",IF('Mortgage 2 Info Calcs'!F$22="Keep Same",IF('Mortgage 2 Info Calcs'!F$5="Interest Only",IF(OR(I210&gt;L209,J210=""),I210,IF(J210&lt;L209,IF(J210&lt;L209,J210+I210,IF(L209+M209&gt;J210,L209+I210,L209)),IF(L209+M209&gt;J210,L209+I210,L209))),IF(H210&gt;L209,H210,IF(J210&gt;L209,IF(L209+M209&gt;J210,L209+I210,L209),J210+S210))),IF('Mortgage 2 Info Calcs'!F$5="Interest Only",'Mortgage 2 Monthly calcs'!I210,'Mortgage 2 Monthly calcs'!H210)),'Mortgage 2 Monthly calcs'!L209),'Mortgage 2 Monthly Table'!N210)</f>
        <v>644.30140148550856</v>
      </c>
      <c r="M210">
        <f>IF(ISBLANK('Mortgage 2 Monthly Table'!P210),IF(N209&gt;J210,IF(J210&gt;L209,J210-L209,0),IF(OR(OR(W209&lt;0,ISTEXT(W209)),ISTEXT('Mortgage 2 Info Calcs'!$K$4)),"",'Mortgage 2 Info Calcs'!F$21)),'Mortgage 2 Monthly Table'!P210)</f>
        <v>0</v>
      </c>
      <c r="N210">
        <f t="shared" si="18"/>
        <v>644.30140148550856</v>
      </c>
      <c r="O210">
        <f>IF(OR(OR(W209&lt;0,ISTEXT(W209)),ISTEXT('Mortgage 2 Info Calcs'!$K$4)),"",(O209+M210))</f>
        <v>0</v>
      </c>
      <c r="P210">
        <f>IF(ISBLANK('Mortgage 2 Monthly Table'!T210),IF(ISTEXT(J210),0,IF(OR(W209&lt;Q209,AND(W209&lt;0,NOT(ISTEXT(W209))),ISTEXT('Mortgage 2 Info Calcs'!$K$4)),IF(-W209&gt;P209,-W209,W209-Q209),IF(J210="",0,'Mortgage 2 Info Calcs'!F$26))),'Mortgage 2 Monthly Table'!T210)</f>
        <v>0</v>
      </c>
      <c r="Q210">
        <f>IF(OR(OR(W209&lt;0,ISTEXT(W209)),ISTEXT('Mortgage 2 Info Calcs'!$K$4)),"",IF(O210&lt;0,Q209,(Q209+P210)))</f>
        <v>0</v>
      </c>
      <c r="R210">
        <f>IF(OR(ISERROR(L210-S210),ISTEXT('Mortgage 2 Info Calcs'!$K$4)),"",L210-S210+M210)</f>
        <v>387.39211503741234</v>
      </c>
      <c r="S210">
        <f>IF(OR(IF(ISERROR(ROUND((J210-Q210-'Mortgage 2 Info Calcs'!F$24)*(G210/12),2)),0,(J210-O210-Q210-'Mortgage 2 Info Calcs'!F$24)*(G210/12)),,,ISTEXT('Mortgage 2 Info Calcs'!K$4)),IF(((J210-Q210-'Mortgage 2 Info Calcs'!F$24)*(G210/12))&gt;0,((J210-Q210-'Mortgage 2 Info Calcs'!F$24)*(G210/12)),0),0)</f>
        <v>256.90928644809622</v>
      </c>
      <c r="T210">
        <f>IF(OR(ISERROR(SUM(R$12:R210)),(ISTEXT(T209)),(T209=(SUM(R$12:R210)))),"",SUM(R$12:R210))</f>
        <v>49005.534825418399</v>
      </c>
      <c r="U210">
        <f>SUM(S$12:S210)</f>
        <v>79210.444070197816</v>
      </c>
      <c r="V210">
        <f>IF(OR(J210=Q210,ISTEXT(W209),ISTEXT('Mortgage 2 Info Calcs'!$F$17)),"",IF(('Mortgage 2 Info Calcs'!F$18*12)&gt;C209+1,IF(C209='Mortgage 2 Info Calcs'!F$18*12,0,'Mortgage 2 Info Calcs'!F$19+W210*('Mortgage 2 Info Calcs'!F$17)),'Mortgage 2 Info Calcs'!F$189))</f>
        <v>0</v>
      </c>
      <c r="W210">
        <f>IF(OR(ISERROR(J210-R210-M210),IF(ISERROR((J210-R210-M210)=0),"True",(J210-R210-M210)=0),ISTEXT('Mortgage 2 Info Calcs'!$K$4)),"",IF((J210&gt;(L210+M210)),(FV((G210/'Mortgage 2 Variables'!E$43),1,(L210+M210),-J210+Q210+'Mortgage 2 Info Calcs'!F$24,0))+Q210+'Mortgage 2 Info Calcs'!F$24+IF(I210&gt;0,0,-I210),""))</f>
        <v>50994.465174581841</v>
      </c>
      <c r="X210">
        <f>IF((FV(IF(G210=0,'Mortgage 2 Info Calcs'!F$8,G210)/12,1,PMT(IF(G210=0,'Mortgage 2 Info Calcs'!F$8,G210)/12,('Mortgage 2 Info Calcs'!F$9*12)-C209,-X209,0),-X209,0))&gt;0,(FV(IF(G210=0,'Mortgage 2 Info Calcs'!F$8,G210)/12,1,PMT(IF(G210=0,'Mortgage 2 Info Calcs'!F$8,G210)/12,('Mortgage 2 Info Calcs'!F$9*12)-C209,-X209,0),-X209,0)),0)</f>
        <v>50994.465174581899</v>
      </c>
      <c r="Y210">
        <f>IF(X210&lt;=0,0,(IPMT(IF(G210=0,'Mortgage 2 Info Calcs'!F$8,G210)/12,1,('Mortgage 2 Info Calcs'!F$9*12)-C209,-X209,0)))</f>
        <v>256.90928644809657</v>
      </c>
      <c r="Z210">
        <f>IF(C210&lt;('Mortgage 2 Info Calcs'!F$9*12),SUM(Y$12:Y210),0)</f>
        <v>79210.444070197889</v>
      </c>
      <c r="AA210">
        <v>199</v>
      </c>
      <c r="AB210">
        <f t="shared" si="19"/>
        <v>16.583333333333332</v>
      </c>
    </row>
    <row r="211" spans="2:28" ht="11.7" customHeight="1" x14ac:dyDescent="0.25">
      <c r="B211">
        <f t="shared" si="17"/>
        <v>16.666666666666668</v>
      </c>
      <c r="C211">
        <v>200</v>
      </c>
      <c r="E211" t="str">
        <f t="shared" si="16"/>
        <v/>
      </c>
      <c r="F211" t="str">
        <f>VLOOKUP('Mortgage 2 Variables'!D$15,'Mortgage 2 Variables'!B$8:C$19,2)</f>
        <v>Jun</v>
      </c>
      <c r="G211">
        <f>IF(ISBLANK('Mortgage 2 Monthly Table'!G211),IF(OR(J211=Q211,ISTEXT(W210),ISTEXT('Mortgage 2 Info Calcs'!$K$4)),0,IF(('Mortgage 2 Info Calcs'!F$7*12)&gt;C210,G210,IF(C210='Mortgage 2 Info Calcs'!F$7*12,'Mortgage 2 Info Calcs'!F$8,G210))),'Mortgage 2 Monthly Table'!G211)</f>
        <v>0.06</v>
      </c>
      <c r="H211">
        <f>((PMT(G211/'Mortgage 2 Variables'!E$43,('Mortgage 2 Info Calcs'!F$9*'Mortgage 2 Variables'!E$43)-C210,-J211,0)))</f>
        <v>644.3014014855097</v>
      </c>
      <c r="I211">
        <f>IF(OR(ISERROR(((IPMT(G211/'Mortgage 2 Variables'!E$43,1,'Mortgage 2 Info Calcs'!F$9*'Mortgage 2 Variables'!E$43,-J211+Q211+'Mortgage 2 Info Calcs'!F$24,IF('Mortgage 2 Info Calcs'!F$5="Interest Only",-J211+Q211+'Mortgage 2 Info Calcs'!F$24,0))))),(((IPMT(G211/'Mortgage 2 Variables'!E$43,1,'Mortgage 2 Info Calcs'!F$9*'Mortgage 2 Variables'!E$43,-J$12,-J$12)))=0)),0,((IPMT(G211/'Mortgage 2 Variables'!E$43,1,'Mortgage 2 Info Calcs'!F$9*'Mortgage 2 Variables'!E$43,-J211+Q211+'Mortgage 2 Info Calcs'!F$24,IF('Mortgage 2 Info Calcs'!F$5="Interest Only",-J211+Q211+'Mortgage 2 Info Calcs'!F$24,0)))))</f>
        <v>254.97232587290921</v>
      </c>
      <c r="J211">
        <f>IF(W210&gt;0,IF(ISTEXT('Mortgage 2 Info Calcs'!K$4),"0",IF(ISTEXT(W210),W210,W210+(IF(ISTEXT(K211),0,K211)))),0)</f>
        <v>50994.465174581841</v>
      </c>
      <c r="K211">
        <f>IF(ISBLANK('Mortgage 2 Monthly Table'!L211),0,'Mortgage 2 Monthly Table'!L211)</f>
        <v>0</v>
      </c>
      <c r="L211">
        <f>IF(ISBLANK('Mortgage 2 Monthly Table'!N211),IF('Mortgage 2 Info Calcs'!F$13="Calculated",IF('Mortgage 2 Info Calcs'!F$22="Keep Same",IF('Mortgage 2 Info Calcs'!F$5="Interest Only",IF(OR(I211&gt;L210,J211=""),I211,IF(J211&lt;L210,IF(J211&lt;L210,J211+I211,IF(L210+M210&gt;J211,L210+I211,L210)),IF(L210+M210&gt;J211,L210+I211,L210))),IF(H211&gt;L210,H211,IF(J211&gt;L210,IF(L210+M210&gt;J211,L210+I211,L210),J211+S211))),IF('Mortgage 2 Info Calcs'!F$5="Interest Only",'Mortgage 2 Monthly calcs'!I211,'Mortgage 2 Monthly calcs'!H211)),'Mortgage 2 Monthly calcs'!L210),'Mortgage 2 Monthly Table'!N211)</f>
        <v>644.3014014855097</v>
      </c>
      <c r="M211">
        <f>IF(ISBLANK('Mortgage 2 Monthly Table'!P211),IF(N210&gt;J211,IF(J211&gt;L210,J211-L210,0),IF(OR(OR(W210&lt;0,ISTEXT(W210)),ISTEXT('Mortgage 2 Info Calcs'!$K$4)),"",'Mortgage 2 Info Calcs'!F$21)),'Mortgage 2 Monthly Table'!P211)</f>
        <v>0</v>
      </c>
      <c r="N211">
        <f t="shared" si="18"/>
        <v>644.3014014855097</v>
      </c>
      <c r="O211">
        <f>IF(OR(OR(W210&lt;0,ISTEXT(W210)),ISTEXT('Mortgage 2 Info Calcs'!$K$4)),"",(O210+M211))</f>
        <v>0</v>
      </c>
      <c r="P211">
        <f>IF(ISBLANK('Mortgage 2 Monthly Table'!T211),IF(ISTEXT(J211),0,IF(OR(W210&lt;Q210,AND(W210&lt;0,NOT(ISTEXT(W210))),ISTEXT('Mortgage 2 Info Calcs'!$K$4)),IF(-W210&gt;P210,-W210,W210-Q210),IF(J211="",0,'Mortgage 2 Info Calcs'!F$26))),'Mortgage 2 Monthly Table'!T211)</f>
        <v>0</v>
      </c>
      <c r="Q211">
        <f>IF(OR(OR(W210&lt;0,ISTEXT(W210)),ISTEXT('Mortgage 2 Info Calcs'!$K$4)),"",IF(O211&lt;0,Q210,(Q210+P211)))</f>
        <v>0</v>
      </c>
      <c r="R211">
        <f>IF(OR(ISERROR(L211-S211),ISTEXT('Mortgage 2 Info Calcs'!$K$4)),"",L211-S211+M211)</f>
        <v>389.32907561260049</v>
      </c>
      <c r="S211">
        <f>IF(OR(IF(ISERROR(ROUND((J211-Q211-'Mortgage 2 Info Calcs'!F$24)*(G211/12),2)),0,(J211-O211-Q211-'Mortgage 2 Info Calcs'!F$24)*(G211/12)),,,ISTEXT('Mortgage 2 Info Calcs'!K$4)),IF(((J211-Q211-'Mortgage 2 Info Calcs'!F$24)*(G211/12))&gt;0,((J211-Q211-'Mortgage 2 Info Calcs'!F$24)*(G211/12)),0),0)</f>
        <v>254.97232587290921</v>
      </c>
      <c r="T211">
        <f>IF(OR(ISERROR(SUM(R$12:R211)),(ISTEXT(T210)),(T210=(SUM(R$12:R211)))),"",SUM(R$12:R211))</f>
        <v>49394.863901031</v>
      </c>
      <c r="U211">
        <f>SUM(S$12:S211)</f>
        <v>79465.416396070723</v>
      </c>
      <c r="V211">
        <f>IF(OR(J211=Q211,ISTEXT(W210),ISTEXT('Mortgage 2 Info Calcs'!$F$17)),"",IF(('Mortgage 2 Info Calcs'!F$18*12)&gt;C210+1,IF(C210='Mortgage 2 Info Calcs'!F$18*12,0,'Mortgage 2 Info Calcs'!F$19+W211*('Mortgage 2 Info Calcs'!F$17)),'Mortgage 2 Info Calcs'!F$189))</f>
        <v>0</v>
      </c>
      <c r="W211">
        <f>IF(OR(ISERROR(J211-R211-M211),IF(ISERROR((J211-R211-M211)=0),"True",(J211-R211-M211)=0),ISTEXT('Mortgage 2 Info Calcs'!$K$4)),"",IF((J211&gt;(L211+M211)),(FV((G211/'Mortgage 2 Variables'!E$43),1,(L211+M211),-J211+Q211+'Mortgage 2 Info Calcs'!F$24,0))+Q211+'Mortgage 2 Info Calcs'!F$24+IF(I211&gt;0,0,-I211),""))</f>
        <v>50605.136098969255</v>
      </c>
      <c r="X211">
        <f>IF((FV(IF(G211=0,'Mortgage 2 Info Calcs'!F$8,G211)/12,1,PMT(IF(G211=0,'Mortgage 2 Info Calcs'!F$8,G211)/12,('Mortgage 2 Info Calcs'!F$9*12)-C210,-X210,0),-X210,0))&gt;0,(FV(IF(G211=0,'Mortgage 2 Info Calcs'!F$8,G211)/12,1,PMT(IF(G211=0,'Mortgage 2 Info Calcs'!F$8,G211)/12,('Mortgage 2 Info Calcs'!F$9*12)-C210,-X210,0),-X210,0)),0)</f>
        <v>50605.136098969306</v>
      </c>
      <c r="Y211">
        <f>IF(X211&lt;=0,0,(IPMT(IF(G211=0,'Mortgage 2 Info Calcs'!F$8,G211)/12,1,('Mortgage 2 Info Calcs'!F$9*12)-C210,-X210,0)))</f>
        <v>254.97232587290949</v>
      </c>
      <c r="Z211">
        <f>IF(C211&lt;('Mortgage 2 Info Calcs'!F$9*12),SUM(Y$12:Y211),0)</f>
        <v>79465.416396070796</v>
      </c>
      <c r="AA211">
        <v>200</v>
      </c>
      <c r="AB211">
        <f t="shared" si="19"/>
        <v>16.666666666666668</v>
      </c>
    </row>
    <row r="212" spans="2:28" ht="11.7" customHeight="1" x14ac:dyDescent="0.25">
      <c r="B212">
        <f t="shared" si="17"/>
        <v>16.75</v>
      </c>
      <c r="C212">
        <v>201</v>
      </c>
      <c r="E212" t="str">
        <f t="shared" si="16"/>
        <v/>
      </c>
      <c r="F212" t="str">
        <f>VLOOKUP('Mortgage 2 Variables'!D$16,'Mortgage 2 Variables'!B$8:C$19,2)</f>
        <v>Jul</v>
      </c>
      <c r="G212">
        <f>IF(ISBLANK('Mortgage 2 Monthly Table'!G212),IF(OR(J212=Q212,ISTEXT(W211),ISTEXT('Mortgage 2 Info Calcs'!$K$4)),0,IF(('Mortgage 2 Info Calcs'!F$7*12)&gt;C211,G211,IF(C211='Mortgage 2 Info Calcs'!F$7*12,'Mortgage 2 Info Calcs'!F$8,G211))),'Mortgage 2 Monthly Table'!G212)</f>
        <v>0.06</v>
      </c>
      <c r="H212">
        <f>((PMT(G212/'Mortgage 2 Variables'!E$43,('Mortgage 2 Info Calcs'!F$9*'Mortgage 2 Variables'!E$43)-C211,-J212,0)))</f>
        <v>644.30140148550981</v>
      </c>
      <c r="I212">
        <f>IF(OR(ISERROR(((IPMT(G212/'Mortgage 2 Variables'!E$43,1,'Mortgage 2 Info Calcs'!F$9*'Mortgage 2 Variables'!E$43,-J212+Q212+'Mortgage 2 Info Calcs'!F$24,IF('Mortgage 2 Info Calcs'!F$5="Interest Only",-J212+Q212+'Mortgage 2 Info Calcs'!F$24,0))))),(((IPMT(G212/'Mortgage 2 Variables'!E$43,1,'Mortgage 2 Info Calcs'!F$9*'Mortgage 2 Variables'!E$43,-J$12,-J$12)))=0)),0,((IPMT(G212/'Mortgage 2 Variables'!E$43,1,'Mortgage 2 Info Calcs'!F$9*'Mortgage 2 Variables'!E$43,-J212+Q212+'Mortgage 2 Info Calcs'!F$24,IF('Mortgage 2 Info Calcs'!F$5="Interest Only",-J212+Q212+'Mortgage 2 Info Calcs'!F$24,0)))))</f>
        <v>253.02568049484628</v>
      </c>
      <c r="J212">
        <f>IF(W211&gt;0,IF(ISTEXT('Mortgage 2 Info Calcs'!K$4),"0",IF(ISTEXT(W211),W211,W211+(IF(ISTEXT(K212),0,K212)))),0)</f>
        <v>50605.136098969255</v>
      </c>
      <c r="K212">
        <f>IF(ISBLANK('Mortgage 2 Monthly Table'!L212),0,'Mortgage 2 Monthly Table'!L212)</f>
        <v>0</v>
      </c>
      <c r="L212">
        <f>IF(ISBLANK('Mortgage 2 Monthly Table'!N212),IF('Mortgage 2 Info Calcs'!F$13="Calculated",IF('Mortgage 2 Info Calcs'!F$22="Keep Same",IF('Mortgage 2 Info Calcs'!F$5="Interest Only",IF(OR(I212&gt;L211,J212=""),I212,IF(J212&lt;L211,IF(J212&lt;L211,J212+I212,IF(L211+M211&gt;J212,L211+I212,L211)),IF(L211+M211&gt;J212,L211+I212,L211))),IF(H212&gt;L211,H212,IF(J212&gt;L211,IF(L211+M211&gt;J212,L211+I212,L211),J212+S212))),IF('Mortgage 2 Info Calcs'!F$5="Interest Only",'Mortgage 2 Monthly calcs'!I212,'Mortgage 2 Monthly calcs'!H212)),'Mortgage 2 Monthly calcs'!L211),'Mortgage 2 Monthly Table'!N212)</f>
        <v>644.3014014855097</v>
      </c>
      <c r="M212">
        <f>IF(ISBLANK('Mortgage 2 Monthly Table'!P212),IF(N211&gt;J212,IF(J212&gt;L211,J212-L211,0),IF(OR(OR(W211&lt;0,ISTEXT(W211)),ISTEXT('Mortgage 2 Info Calcs'!$K$4)),"",'Mortgage 2 Info Calcs'!F$21)),'Mortgage 2 Monthly Table'!P212)</f>
        <v>0</v>
      </c>
      <c r="N212">
        <f t="shared" si="18"/>
        <v>644.3014014855097</v>
      </c>
      <c r="O212">
        <f>IF(OR(OR(W211&lt;0,ISTEXT(W211)),ISTEXT('Mortgage 2 Info Calcs'!$K$4)),"",(O211+M212))</f>
        <v>0</v>
      </c>
      <c r="P212">
        <f>IF(ISBLANK('Mortgage 2 Monthly Table'!T212),IF(ISTEXT(J212),0,IF(OR(W211&lt;Q211,AND(W211&lt;0,NOT(ISTEXT(W211))),ISTEXT('Mortgage 2 Info Calcs'!$K$4)),IF(-W211&gt;P211,-W211,W211-Q211),IF(J212="",0,'Mortgage 2 Info Calcs'!F$26))),'Mortgage 2 Monthly Table'!T212)</f>
        <v>0</v>
      </c>
      <c r="Q212">
        <f>IF(OR(OR(W211&lt;0,ISTEXT(W211)),ISTEXT('Mortgage 2 Info Calcs'!$K$4)),"",IF(O212&lt;0,Q211,(Q211+P212)))</f>
        <v>0</v>
      </c>
      <c r="R212">
        <f>IF(OR(ISERROR(L212-S212),ISTEXT('Mortgage 2 Info Calcs'!$K$4)),"",L212-S212+M212)</f>
        <v>391.27572099066344</v>
      </c>
      <c r="S212">
        <f>IF(OR(IF(ISERROR(ROUND((J212-Q212-'Mortgage 2 Info Calcs'!F$24)*(G212/12),2)),0,(J212-O212-Q212-'Mortgage 2 Info Calcs'!F$24)*(G212/12)),,,ISTEXT('Mortgage 2 Info Calcs'!K$4)),IF(((J212-Q212-'Mortgage 2 Info Calcs'!F$24)*(G212/12))&gt;0,((J212-Q212-'Mortgage 2 Info Calcs'!F$24)*(G212/12)),0),0)</f>
        <v>253.02568049484628</v>
      </c>
      <c r="T212">
        <f>IF(OR(ISERROR(SUM(R$12:R212)),(ISTEXT(T211)),(T211=(SUM(R$12:R212)))),"",SUM(R$12:R212))</f>
        <v>49786.139622021663</v>
      </c>
      <c r="U212">
        <f>SUM(S$12:S212)</f>
        <v>79718.442076565567</v>
      </c>
      <c r="V212">
        <f>IF(OR(J212=Q212,ISTEXT(W211),ISTEXT('Mortgage 2 Info Calcs'!$F$17)),"",IF(('Mortgage 2 Info Calcs'!F$18*12)&gt;C211+1,IF(C211='Mortgage 2 Info Calcs'!F$18*12,0,'Mortgage 2 Info Calcs'!F$19+W212*('Mortgage 2 Info Calcs'!F$17)),'Mortgage 2 Info Calcs'!F$189))</f>
        <v>0</v>
      </c>
      <c r="W212">
        <f>IF(OR(ISERROR(J212-R212-M212),IF(ISERROR((J212-R212-M212)=0),"True",(J212-R212-M212)=0),ISTEXT('Mortgage 2 Info Calcs'!$K$4)),"",IF((J212&gt;(L212+M212)),(FV((G212/'Mortgage 2 Variables'!E$43),1,(L212+M212),-J212+Q212+'Mortgage 2 Info Calcs'!F$24,0))+Q212+'Mortgage 2 Info Calcs'!F$24+IF(I212&gt;0,0,-I212),""))</f>
        <v>50213.860377978606</v>
      </c>
      <c r="X212">
        <f>IF((FV(IF(G212=0,'Mortgage 2 Info Calcs'!F$8,G212)/12,1,PMT(IF(G212=0,'Mortgage 2 Info Calcs'!F$8,G212)/12,('Mortgage 2 Info Calcs'!F$9*12)-C211,-X211,0),-X211,0))&gt;0,(FV(IF(G212=0,'Mortgage 2 Info Calcs'!F$8,G212)/12,1,PMT(IF(G212=0,'Mortgage 2 Info Calcs'!F$8,G212)/12,('Mortgage 2 Info Calcs'!F$9*12)-C211,-X211,0),-X211,0)),0)</f>
        <v>50213.86037797865</v>
      </c>
      <c r="Y212">
        <f>IF(X212&lt;=0,0,(IPMT(IF(G212=0,'Mortgage 2 Info Calcs'!F$8,G212)/12,1,('Mortgage 2 Info Calcs'!F$9*12)-C211,-X211,0)))</f>
        <v>253.02568049484654</v>
      </c>
      <c r="Z212">
        <f>IF(C212&lt;('Mortgage 2 Info Calcs'!F$9*12),SUM(Y$12:Y212),0)</f>
        <v>79718.44207656564</v>
      </c>
      <c r="AA212">
        <v>201</v>
      </c>
      <c r="AB212">
        <f t="shared" si="19"/>
        <v>16.75</v>
      </c>
    </row>
    <row r="213" spans="2:28" ht="11.7" customHeight="1" x14ac:dyDescent="0.25">
      <c r="B213">
        <f t="shared" si="17"/>
        <v>16.833333333333332</v>
      </c>
      <c r="C213">
        <v>202</v>
      </c>
      <c r="E213" t="str">
        <f t="shared" si="16"/>
        <v/>
      </c>
      <c r="F213" t="str">
        <f>VLOOKUP('Mortgage 2 Variables'!D$17,'Mortgage 2 Variables'!B$8:C$19,2)</f>
        <v>Aug</v>
      </c>
      <c r="G213">
        <f>IF(ISBLANK('Mortgage 2 Monthly Table'!G213),IF(OR(J213=Q213,ISTEXT(W212),ISTEXT('Mortgage 2 Info Calcs'!$K$4)),0,IF(('Mortgage 2 Info Calcs'!F$7*12)&gt;C212,G212,IF(C212='Mortgage 2 Info Calcs'!F$7*12,'Mortgage 2 Info Calcs'!F$8,G212))),'Mortgage 2 Monthly Table'!G213)</f>
        <v>0.06</v>
      </c>
      <c r="H213">
        <f>((PMT(G213/'Mortgage 2 Variables'!E$43,('Mortgage 2 Info Calcs'!F$9*'Mortgage 2 Variables'!E$43)-C212,-J213,0)))</f>
        <v>644.30140148551004</v>
      </c>
      <c r="I213">
        <f>IF(OR(ISERROR(((IPMT(G213/'Mortgage 2 Variables'!E$43,1,'Mortgage 2 Info Calcs'!F$9*'Mortgage 2 Variables'!E$43,-J213+Q213+'Mortgage 2 Info Calcs'!F$24,IF('Mortgage 2 Info Calcs'!F$5="Interest Only",-J213+Q213+'Mortgage 2 Info Calcs'!F$24,0))))),(((IPMT(G213/'Mortgage 2 Variables'!E$43,1,'Mortgage 2 Info Calcs'!F$9*'Mortgage 2 Variables'!E$43,-J$12,-J$12)))=0)),0,((IPMT(G213/'Mortgage 2 Variables'!E$43,1,'Mortgage 2 Info Calcs'!F$9*'Mortgage 2 Variables'!E$43,-J213+Q213+'Mortgage 2 Info Calcs'!F$24,IF('Mortgage 2 Info Calcs'!F$5="Interest Only",-J213+Q213+'Mortgage 2 Info Calcs'!F$24,0)))))</f>
        <v>251.06930188989304</v>
      </c>
      <c r="J213">
        <f>IF(W212&gt;0,IF(ISTEXT('Mortgage 2 Info Calcs'!K$4),"0",IF(ISTEXT(W212),W212,W212+(IF(ISTEXT(K213),0,K213)))),0)</f>
        <v>50213.860377978606</v>
      </c>
      <c r="K213">
        <f>IF(ISBLANK('Mortgage 2 Monthly Table'!L213),0,'Mortgage 2 Monthly Table'!L213)</f>
        <v>0</v>
      </c>
      <c r="L213">
        <f>IF(ISBLANK('Mortgage 2 Monthly Table'!N213),IF('Mortgage 2 Info Calcs'!F$13="Calculated",IF('Mortgage 2 Info Calcs'!F$22="Keep Same",IF('Mortgage 2 Info Calcs'!F$5="Interest Only",IF(OR(I213&gt;L212,J213=""),I213,IF(J213&lt;L212,IF(J213&lt;L212,J213+I213,IF(L212+M212&gt;J213,L212+I213,L212)),IF(L212+M212&gt;J213,L212+I213,L212))),IF(H213&gt;L212,H213,IF(J213&gt;L212,IF(L212+M212&gt;J213,L212+I213,L212),J213+S213))),IF('Mortgage 2 Info Calcs'!F$5="Interest Only",'Mortgage 2 Monthly calcs'!I213,'Mortgage 2 Monthly calcs'!H213)),'Mortgage 2 Monthly calcs'!L212),'Mortgage 2 Monthly Table'!N213)</f>
        <v>644.3014014855097</v>
      </c>
      <c r="M213">
        <f>IF(ISBLANK('Mortgage 2 Monthly Table'!P213),IF(N212&gt;J213,IF(J213&gt;L212,J213-L212,0),IF(OR(OR(W212&lt;0,ISTEXT(W212)),ISTEXT('Mortgage 2 Info Calcs'!$K$4)),"",'Mortgage 2 Info Calcs'!F$21)),'Mortgage 2 Monthly Table'!P213)</f>
        <v>0</v>
      </c>
      <c r="N213">
        <f t="shared" si="18"/>
        <v>644.3014014855097</v>
      </c>
      <c r="O213">
        <f>IF(OR(OR(W212&lt;0,ISTEXT(W212)),ISTEXT('Mortgage 2 Info Calcs'!$K$4)),"",(O212+M213))</f>
        <v>0</v>
      </c>
      <c r="P213">
        <f>IF(ISBLANK('Mortgage 2 Monthly Table'!T213),IF(ISTEXT(J213),0,IF(OR(W212&lt;Q212,AND(W212&lt;0,NOT(ISTEXT(W212))),ISTEXT('Mortgage 2 Info Calcs'!$K$4)),IF(-W212&gt;P212,-W212,W212-Q212),IF(J213="",0,'Mortgage 2 Info Calcs'!F$26))),'Mortgage 2 Monthly Table'!T213)</f>
        <v>0</v>
      </c>
      <c r="Q213">
        <f>IF(OR(OR(W212&lt;0,ISTEXT(W212)),ISTEXT('Mortgage 2 Info Calcs'!$K$4)),"",IF(O213&lt;0,Q212,(Q212+P213)))</f>
        <v>0</v>
      </c>
      <c r="R213">
        <f>IF(OR(ISERROR(L213-S213),ISTEXT('Mortgage 2 Info Calcs'!$K$4)),"",L213-S213+M213)</f>
        <v>393.23209959561666</v>
      </c>
      <c r="S213">
        <f>IF(OR(IF(ISERROR(ROUND((J213-Q213-'Mortgage 2 Info Calcs'!F$24)*(G213/12),2)),0,(J213-O213-Q213-'Mortgage 2 Info Calcs'!F$24)*(G213/12)),,,ISTEXT('Mortgage 2 Info Calcs'!K$4)),IF(((J213-Q213-'Mortgage 2 Info Calcs'!F$24)*(G213/12))&gt;0,((J213-Q213-'Mortgage 2 Info Calcs'!F$24)*(G213/12)),0),0)</f>
        <v>251.06930188989304</v>
      </c>
      <c r="T213">
        <f>IF(OR(ISERROR(SUM(R$12:R213)),(ISTEXT(T212)),(T212=(SUM(R$12:R213)))),"",SUM(R$12:R213))</f>
        <v>50179.371721617281</v>
      </c>
      <c r="U213">
        <f>SUM(S$12:S213)</f>
        <v>79969.511378455456</v>
      </c>
      <c r="V213">
        <f>IF(OR(J213=Q213,ISTEXT(W212),ISTEXT('Mortgage 2 Info Calcs'!$F$17)),"",IF(('Mortgage 2 Info Calcs'!F$18*12)&gt;C212+1,IF(C212='Mortgage 2 Info Calcs'!F$18*12,0,'Mortgage 2 Info Calcs'!F$19+W213*('Mortgage 2 Info Calcs'!F$17)),'Mortgage 2 Info Calcs'!F$189))</f>
        <v>0</v>
      </c>
      <c r="W213">
        <f>IF(OR(ISERROR(J213-R213-M213),IF(ISERROR((J213-R213-M213)=0),"True",(J213-R213-M213)=0),ISTEXT('Mortgage 2 Info Calcs'!$K$4)),"",IF((J213&gt;(L213+M213)),(FV((G213/'Mortgage 2 Variables'!E$43),1,(L213+M213),-J213+Q213+'Mortgage 2 Info Calcs'!F$24,0))+Q213+'Mortgage 2 Info Calcs'!F$24+IF(I213&gt;0,0,-I213),""))</f>
        <v>49820.628278383003</v>
      </c>
      <c r="X213">
        <f>IF((FV(IF(G213=0,'Mortgage 2 Info Calcs'!F$8,G213)/12,1,PMT(IF(G213=0,'Mortgage 2 Info Calcs'!F$8,G213)/12,('Mortgage 2 Info Calcs'!F$9*12)-C212,-X212,0),-X212,0))&gt;0,(FV(IF(G213=0,'Mortgage 2 Info Calcs'!F$8,G213)/12,1,PMT(IF(G213=0,'Mortgage 2 Info Calcs'!F$8,G213)/12,('Mortgage 2 Info Calcs'!F$9*12)-C212,-X212,0),-X212,0)),0)</f>
        <v>49820.628278383039</v>
      </c>
      <c r="Y213">
        <f>IF(X213&lt;=0,0,(IPMT(IF(G213=0,'Mortgage 2 Info Calcs'!F$8,G213)/12,1,('Mortgage 2 Info Calcs'!F$9*12)-C212,-X212,0)))</f>
        <v>251.06930188989327</v>
      </c>
      <c r="Z213">
        <f>IF(C213&lt;('Mortgage 2 Info Calcs'!F$9*12),SUM(Y$12:Y213),0)</f>
        <v>79969.511378455529</v>
      </c>
      <c r="AA213">
        <v>202</v>
      </c>
      <c r="AB213">
        <f t="shared" si="19"/>
        <v>16.833333333333332</v>
      </c>
    </row>
    <row r="214" spans="2:28" ht="11.7" customHeight="1" x14ac:dyDescent="0.25">
      <c r="B214">
        <f t="shared" si="17"/>
        <v>16.916666666666668</v>
      </c>
      <c r="C214">
        <v>203</v>
      </c>
      <c r="E214" t="str">
        <f t="shared" si="16"/>
        <v/>
      </c>
      <c r="F214" t="str">
        <f>VLOOKUP('Mortgage 2 Variables'!D$18,'Mortgage 2 Variables'!B$8:C$19,2)</f>
        <v>Sep</v>
      </c>
      <c r="G214">
        <f>IF(ISBLANK('Mortgage 2 Monthly Table'!G214),IF(OR(J214=Q214,ISTEXT(W213),ISTEXT('Mortgage 2 Info Calcs'!$K$4)),0,IF(('Mortgage 2 Info Calcs'!F$7*12)&gt;C213,G213,IF(C213='Mortgage 2 Info Calcs'!F$7*12,'Mortgage 2 Info Calcs'!F$8,G213))),'Mortgage 2 Monthly Table'!G214)</f>
        <v>0.06</v>
      </c>
      <c r="H214">
        <f>((PMT(G214/'Mortgage 2 Variables'!E$43,('Mortgage 2 Info Calcs'!F$9*'Mortgage 2 Variables'!E$43)-C213,-J214,0)))</f>
        <v>644.30140148551027</v>
      </c>
      <c r="I214">
        <f>IF(OR(ISERROR(((IPMT(G214/'Mortgage 2 Variables'!E$43,1,'Mortgage 2 Info Calcs'!F$9*'Mortgage 2 Variables'!E$43,-J214+Q214+'Mortgage 2 Info Calcs'!F$24,IF('Mortgage 2 Info Calcs'!F$5="Interest Only",-J214+Q214+'Mortgage 2 Info Calcs'!F$24,0))))),(((IPMT(G214/'Mortgage 2 Variables'!E$43,1,'Mortgage 2 Info Calcs'!F$9*'Mortgage 2 Variables'!E$43,-J$12,-J$12)))=0)),0,((IPMT(G214/'Mortgage 2 Variables'!E$43,1,'Mortgage 2 Info Calcs'!F$9*'Mortgage 2 Variables'!E$43,-J214+Q214+'Mortgage 2 Info Calcs'!F$24,IF('Mortgage 2 Info Calcs'!F$5="Interest Only",-J214+Q214+'Mortgage 2 Info Calcs'!F$24,0)))))</f>
        <v>249.10314139191502</v>
      </c>
      <c r="J214">
        <f>IF(W213&gt;0,IF(ISTEXT('Mortgage 2 Info Calcs'!K$4),"0",IF(ISTEXT(W213),W213,W213+(IF(ISTEXT(K214),0,K214)))),0)</f>
        <v>49820.628278383003</v>
      </c>
      <c r="K214">
        <f>IF(ISBLANK('Mortgage 2 Monthly Table'!L214),0,'Mortgage 2 Monthly Table'!L214)</f>
        <v>0</v>
      </c>
      <c r="L214">
        <f>IF(ISBLANK('Mortgage 2 Monthly Table'!N214),IF('Mortgage 2 Info Calcs'!F$13="Calculated",IF('Mortgage 2 Info Calcs'!F$22="Keep Same",IF('Mortgage 2 Info Calcs'!F$5="Interest Only",IF(OR(I214&gt;L213,J214=""),I214,IF(J214&lt;L213,IF(J214&lt;L213,J214+I214,IF(L213+M213&gt;J214,L213+I214,L213)),IF(L213+M213&gt;J214,L213+I214,L213))),IF(H214&gt;L213,H214,IF(J214&gt;L213,IF(L213+M213&gt;J214,L213+I214,L213),J214+S214))),IF('Mortgage 2 Info Calcs'!F$5="Interest Only",'Mortgage 2 Monthly calcs'!I214,'Mortgage 2 Monthly calcs'!H214)),'Mortgage 2 Monthly calcs'!L213),'Mortgage 2 Monthly Table'!N214)</f>
        <v>644.3014014855097</v>
      </c>
      <c r="M214">
        <f>IF(ISBLANK('Mortgage 2 Monthly Table'!P214),IF(N213&gt;J214,IF(J214&gt;L213,J214-L213,0),IF(OR(OR(W213&lt;0,ISTEXT(W213)),ISTEXT('Mortgage 2 Info Calcs'!$K$4)),"",'Mortgage 2 Info Calcs'!F$21)),'Mortgage 2 Monthly Table'!P214)</f>
        <v>0</v>
      </c>
      <c r="N214">
        <f t="shared" si="18"/>
        <v>644.3014014855097</v>
      </c>
      <c r="O214">
        <f>IF(OR(OR(W213&lt;0,ISTEXT(W213)),ISTEXT('Mortgage 2 Info Calcs'!$K$4)),"",(O213+M214))</f>
        <v>0</v>
      </c>
      <c r="P214">
        <f>IF(ISBLANK('Mortgage 2 Monthly Table'!T214),IF(ISTEXT(J214),0,IF(OR(W213&lt;Q213,AND(W213&lt;0,NOT(ISTEXT(W213))),ISTEXT('Mortgage 2 Info Calcs'!$K$4)),IF(-W213&gt;P213,-W213,W213-Q213),IF(J214="",0,'Mortgage 2 Info Calcs'!F$26))),'Mortgage 2 Monthly Table'!T214)</f>
        <v>0</v>
      </c>
      <c r="Q214">
        <f>IF(OR(OR(W213&lt;0,ISTEXT(W213)),ISTEXT('Mortgage 2 Info Calcs'!$K$4)),"",IF(O214&lt;0,Q213,(Q213+P214)))</f>
        <v>0</v>
      </c>
      <c r="R214">
        <f>IF(OR(ISERROR(L214-S214),ISTEXT('Mortgage 2 Info Calcs'!$K$4)),"",L214-S214+M214)</f>
        <v>395.19826009359468</v>
      </c>
      <c r="S214">
        <f>IF(OR(IF(ISERROR(ROUND((J214-Q214-'Mortgage 2 Info Calcs'!F$24)*(G214/12),2)),0,(J214-O214-Q214-'Mortgage 2 Info Calcs'!F$24)*(G214/12)),,,ISTEXT('Mortgage 2 Info Calcs'!K$4)),IF(((J214-Q214-'Mortgage 2 Info Calcs'!F$24)*(G214/12))&gt;0,((J214-Q214-'Mortgage 2 Info Calcs'!F$24)*(G214/12)),0),0)</f>
        <v>249.10314139191502</v>
      </c>
      <c r="T214">
        <f>IF(OR(ISERROR(SUM(R$12:R214)),(ISTEXT(T213)),(T213=(SUM(R$12:R214)))),"",SUM(R$12:R214))</f>
        <v>50574.569981710876</v>
      </c>
      <c r="U214">
        <f>SUM(S$12:S214)</f>
        <v>80218.614519847368</v>
      </c>
      <c r="V214">
        <f>IF(OR(J214=Q214,ISTEXT(W213),ISTEXT('Mortgage 2 Info Calcs'!$F$17)),"",IF(('Mortgage 2 Info Calcs'!F$18*12)&gt;C213+1,IF(C213='Mortgage 2 Info Calcs'!F$18*12,0,'Mortgage 2 Info Calcs'!F$19+W214*('Mortgage 2 Info Calcs'!F$17)),'Mortgage 2 Info Calcs'!F$189))</f>
        <v>0</v>
      </c>
      <c r="W214">
        <f>IF(OR(ISERROR(J214-R214-M214),IF(ISERROR((J214-R214-M214)=0),"True",(J214-R214-M214)=0),ISTEXT('Mortgage 2 Info Calcs'!$K$4)),"",IF((J214&gt;(L214+M214)),(FV((G214/'Mortgage 2 Variables'!E$43),1,(L214+M214),-J214+Q214+'Mortgage 2 Info Calcs'!F$24,0))+Q214+'Mortgage 2 Info Calcs'!F$24+IF(I214&gt;0,0,-I214),""))</f>
        <v>49425.430018289422</v>
      </c>
      <c r="X214">
        <f>IF((FV(IF(G214=0,'Mortgage 2 Info Calcs'!F$8,G214)/12,1,PMT(IF(G214=0,'Mortgage 2 Info Calcs'!F$8,G214)/12,('Mortgage 2 Info Calcs'!F$9*12)-C213,-X213,0),-X213,0))&gt;0,(FV(IF(G214=0,'Mortgage 2 Info Calcs'!F$8,G214)/12,1,PMT(IF(G214=0,'Mortgage 2 Info Calcs'!F$8,G214)/12,('Mortgage 2 Info Calcs'!F$9*12)-C213,-X213,0),-X213,0)),0)</f>
        <v>49425.430018289451</v>
      </c>
      <c r="Y214">
        <f>IF(X214&lt;=0,0,(IPMT(IF(G214=0,'Mortgage 2 Info Calcs'!F$8,G214)/12,1,('Mortgage 2 Info Calcs'!F$9*12)-C213,-X213,0)))</f>
        <v>249.10314139191522</v>
      </c>
      <c r="Z214">
        <f>IF(C214&lt;('Mortgage 2 Info Calcs'!F$9*12),SUM(Y$12:Y214),0)</f>
        <v>80218.614519847441</v>
      </c>
      <c r="AA214">
        <v>203</v>
      </c>
      <c r="AB214">
        <f t="shared" si="19"/>
        <v>16.916666666666668</v>
      </c>
    </row>
    <row r="215" spans="2:28" ht="11.7" customHeight="1" x14ac:dyDescent="0.25">
      <c r="B215">
        <f t="shared" si="17"/>
        <v>17</v>
      </c>
      <c r="C215">
        <v>204</v>
      </c>
      <c r="D215">
        <f>D203+1</f>
        <v>17</v>
      </c>
      <c r="E215" t="str">
        <f t="shared" si="16"/>
        <v/>
      </c>
      <c r="F215" t="str">
        <f>VLOOKUP('Mortgage 2 Variables'!D$19,'Mortgage 2 Variables'!B$8:C$19,2)</f>
        <v>Oct</v>
      </c>
      <c r="G215">
        <f>IF(ISBLANK('Mortgage 2 Monthly Table'!G215),IF(OR(J215=Q215,ISTEXT(W214),ISTEXT('Mortgage 2 Info Calcs'!$K$4)),0,IF(('Mortgage 2 Info Calcs'!F$7*12)&gt;C214,G214,IF(C214='Mortgage 2 Info Calcs'!F$7*12,'Mortgage 2 Info Calcs'!F$8,G214))),'Mortgage 2 Monthly Table'!G215)</f>
        <v>0.06</v>
      </c>
      <c r="H215">
        <f>((PMT(G215/'Mortgage 2 Variables'!E$43,('Mortgage 2 Info Calcs'!F$9*'Mortgage 2 Variables'!E$43)-C214,-J215,0)))</f>
        <v>644.30140148551038</v>
      </c>
      <c r="I215">
        <f>IF(OR(ISERROR(((IPMT(G215/'Mortgage 2 Variables'!E$43,1,'Mortgage 2 Info Calcs'!F$9*'Mortgage 2 Variables'!E$43,-J215+Q215+'Mortgage 2 Info Calcs'!F$24,IF('Mortgage 2 Info Calcs'!F$5="Interest Only",-J215+Q215+'Mortgage 2 Info Calcs'!F$24,0))))),(((IPMT(G215/'Mortgage 2 Variables'!E$43,1,'Mortgage 2 Info Calcs'!F$9*'Mortgage 2 Variables'!E$43,-J$12,-J$12)))=0)),0,((IPMT(G215/'Mortgage 2 Variables'!E$43,1,'Mortgage 2 Info Calcs'!F$9*'Mortgage 2 Variables'!E$43,-J215+Q215+'Mortgage 2 Info Calcs'!F$24,IF('Mortgage 2 Info Calcs'!F$5="Interest Only",-J215+Q215+'Mortgage 2 Info Calcs'!F$24,0)))))</f>
        <v>247.12715009144711</v>
      </c>
      <c r="J215">
        <f>IF(W214&gt;0,IF(ISTEXT('Mortgage 2 Info Calcs'!K$4),"0",IF(ISTEXT(W214),W214,W214+(IF(ISTEXT(K215),0,K215)))),0)</f>
        <v>49425.430018289422</v>
      </c>
      <c r="K215">
        <f>IF(ISBLANK('Mortgage 2 Monthly Table'!L215),0,'Mortgage 2 Monthly Table'!L215)</f>
        <v>0</v>
      </c>
      <c r="L215">
        <f>IF(ISBLANK('Mortgage 2 Monthly Table'!N215),IF('Mortgage 2 Info Calcs'!F$13="Calculated",IF('Mortgage 2 Info Calcs'!F$22="Keep Same",IF('Mortgage 2 Info Calcs'!F$5="Interest Only",IF(OR(I215&gt;L214,J215=""),I215,IF(J215&lt;L214,IF(J215&lt;L214,J215+I215,IF(L214+M214&gt;J215,L214+I215,L214)),IF(L214+M214&gt;J215,L214+I215,L214))),IF(H215&gt;L214,H215,IF(J215&gt;L214,IF(L214+M214&gt;J215,L214+I215,L214),J215+S215))),IF('Mortgage 2 Info Calcs'!F$5="Interest Only",'Mortgage 2 Monthly calcs'!I215,'Mortgage 2 Monthly calcs'!H215)),'Mortgage 2 Monthly calcs'!L214),'Mortgage 2 Monthly Table'!N215)</f>
        <v>644.3014014855097</v>
      </c>
      <c r="M215">
        <f>IF(ISBLANK('Mortgage 2 Monthly Table'!P215),IF(N214&gt;J215,IF(J215&gt;L214,J215-L214,0),IF(OR(OR(W214&lt;0,ISTEXT(W214)),ISTEXT('Mortgage 2 Info Calcs'!$K$4)),"",'Mortgage 2 Info Calcs'!F$21)),'Mortgage 2 Monthly Table'!P215)</f>
        <v>0</v>
      </c>
      <c r="N215">
        <f t="shared" si="18"/>
        <v>644.3014014855097</v>
      </c>
      <c r="O215">
        <f>IF(OR(OR(W214&lt;0,ISTEXT(W214)),ISTEXT('Mortgage 2 Info Calcs'!$K$4)),"",(O214+M215))</f>
        <v>0</v>
      </c>
      <c r="P215">
        <f>IF(ISBLANK('Mortgage 2 Monthly Table'!T215),IF(ISTEXT(J215),0,IF(OR(W214&lt;Q214,AND(W214&lt;0,NOT(ISTEXT(W214))),ISTEXT('Mortgage 2 Info Calcs'!$K$4)),IF(-W214&gt;P214,-W214,W214-Q214),IF(J215="",0,'Mortgage 2 Info Calcs'!F$26))),'Mortgage 2 Monthly Table'!T215)</f>
        <v>0</v>
      </c>
      <c r="Q215">
        <f>IF(OR(OR(W214&lt;0,ISTEXT(W214)),ISTEXT('Mortgage 2 Info Calcs'!$K$4)),"",IF(O215&lt;0,Q214,(Q214+P215)))</f>
        <v>0</v>
      </c>
      <c r="R215">
        <f>IF(OR(ISERROR(L215-S215),ISTEXT('Mortgage 2 Info Calcs'!$K$4)),"",L215-S215+M215)</f>
        <v>397.17425139406259</v>
      </c>
      <c r="S215">
        <f>IF(OR(IF(ISERROR(ROUND((J215-Q215-'Mortgage 2 Info Calcs'!F$24)*(G215/12),2)),0,(J215-O215-Q215-'Mortgage 2 Info Calcs'!F$24)*(G215/12)),,,ISTEXT('Mortgage 2 Info Calcs'!K$4)),IF(((J215-Q215-'Mortgage 2 Info Calcs'!F$24)*(G215/12))&gt;0,((J215-Q215-'Mortgage 2 Info Calcs'!F$24)*(G215/12)),0),0)</f>
        <v>247.12715009144711</v>
      </c>
      <c r="T215">
        <f>IF(OR(ISERROR(SUM(R$12:R215)),(ISTEXT(T214)),(T214=(SUM(R$12:R215)))),"",SUM(R$12:R215))</f>
        <v>50971.744233104939</v>
      </c>
      <c r="U215">
        <f>SUM(S$12:S215)</f>
        <v>80465.741669938812</v>
      </c>
      <c r="V215">
        <f>IF(OR(J215=Q215,ISTEXT(W214),ISTEXT('Mortgage 2 Info Calcs'!$F$17)),"",IF(('Mortgage 2 Info Calcs'!F$18*12)&gt;C214+1,IF(C214='Mortgage 2 Info Calcs'!F$18*12,0,'Mortgage 2 Info Calcs'!F$19+W215*('Mortgage 2 Info Calcs'!F$17)),'Mortgage 2 Info Calcs'!F$189))</f>
        <v>0</v>
      </c>
      <c r="W215">
        <f>IF(OR(ISERROR(J215-R215-M215),IF(ISERROR((J215-R215-M215)=0),"True",(J215-R215-M215)=0),ISTEXT('Mortgage 2 Info Calcs'!$K$4)),"",IF((J215&gt;(L215+M215)),(FV((G215/'Mortgage 2 Variables'!E$43),1,(L215+M215),-J215+Q215+'Mortgage 2 Info Calcs'!F$24,0))+Q215+'Mortgage 2 Info Calcs'!F$24+IF(I215&gt;0,0,-I215),""))</f>
        <v>49028.255766895374</v>
      </c>
      <c r="X215">
        <f>IF((FV(IF(G215=0,'Mortgage 2 Info Calcs'!F$8,G215)/12,1,PMT(IF(G215=0,'Mortgage 2 Info Calcs'!F$8,G215)/12,('Mortgage 2 Info Calcs'!F$9*12)-C214,-X214,0),-X214,0))&gt;0,(FV(IF(G215=0,'Mortgage 2 Info Calcs'!F$8,G215)/12,1,PMT(IF(G215=0,'Mortgage 2 Info Calcs'!F$8,G215)/12,('Mortgage 2 Info Calcs'!F$9*12)-C214,-X214,0),-X214,0)),0)</f>
        <v>49028.255766895396</v>
      </c>
      <c r="Y215">
        <f>IF(X215&lt;=0,0,(IPMT(IF(G215=0,'Mortgage 2 Info Calcs'!F$8,G215)/12,1,('Mortgage 2 Info Calcs'!F$9*12)-C214,-X214,0)))</f>
        <v>247.12715009144725</v>
      </c>
      <c r="Z215">
        <f>IF(C215&lt;('Mortgage 2 Info Calcs'!F$9*12),SUM(Y$12:Y215),0)</f>
        <v>80465.741669938885</v>
      </c>
      <c r="AA215">
        <v>204</v>
      </c>
      <c r="AB215">
        <f t="shared" si="19"/>
        <v>17</v>
      </c>
    </row>
    <row r="216" spans="2:28" ht="11.7" customHeight="1" x14ac:dyDescent="0.25">
      <c r="B216">
        <f t="shared" si="17"/>
        <v>17.083333333333332</v>
      </c>
      <c r="C216">
        <v>205</v>
      </c>
      <c r="E216" t="str">
        <f t="shared" si="16"/>
        <v/>
      </c>
      <c r="F216" t="str">
        <f>VLOOKUP('Mortgage 2 Variables'!D$8,'Mortgage 2 Variables'!B$8:C$19,2)</f>
        <v>Nov</v>
      </c>
      <c r="G216">
        <f>IF(ISBLANK('Mortgage 2 Monthly Table'!G216),IF(OR(J216=Q216,ISTEXT(W215),ISTEXT('Mortgage 2 Info Calcs'!$K$4)),0,IF(('Mortgage 2 Info Calcs'!F$7*12)&gt;C215,G215,IF(C215='Mortgage 2 Info Calcs'!F$7*12,'Mortgage 2 Info Calcs'!F$8,G215))),'Mortgage 2 Monthly Table'!G216)</f>
        <v>0.06</v>
      </c>
      <c r="H216">
        <f>((PMT(G216/'Mortgage 2 Variables'!E$43,('Mortgage 2 Info Calcs'!F$9*'Mortgage 2 Variables'!E$43)-C215,-J216,0)))</f>
        <v>644.3014014855105</v>
      </c>
      <c r="I216">
        <f>IF(OR(ISERROR(((IPMT(G216/'Mortgage 2 Variables'!E$43,1,'Mortgage 2 Info Calcs'!F$9*'Mortgage 2 Variables'!E$43,-J216+Q216+'Mortgage 2 Info Calcs'!F$24,IF('Mortgage 2 Info Calcs'!F$5="Interest Only",-J216+Q216+'Mortgage 2 Info Calcs'!F$24,0))))),(((IPMT(G216/'Mortgage 2 Variables'!E$43,1,'Mortgage 2 Info Calcs'!F$9*'Mortgage 2 Variables'!E$43,-J$12,-J$12)))=0)),0,((IPMT(G216/'Mortgage 2 Variables'!E$43,1,'Mortgage 2 Info Calcs'!F$9*'Mortgage 2 Variables'!E$43,-J216+Q216+'Mortgage 2 Info Calcs'!F$24,IF('Mortgage 2 Info Calcs'!F$5="Interest Only",-J216+Q216+'Mortgage 2 Info Calcs'!F$24,0)))))</f>
        <v>245.14127883447688</v>
      </c>
      <c r="J216">
        <f>IF(W215&gt;0,IF(ISTEXT('Mortgage 2 Info Calcs'!K$4),"0",IF(ISTEXT(W215),W215,W215+(IF(ISTEXT(K216),0,K216)))),0)</f>
        <v>49028.255766895374</v>
      </c>
      <c r="K216">
        <f>IF(ISBLANK('Mortgage 2 Monthly Table'!L216),0,'Mortgage 2 Monthly Table'!L216)</f>
        <v>0</v>
      </c>
      <c r="L216">
        <f>IF(ISBLANK('Mortgage 2 Monthly Table'!N216),IF('Mortgage 2 Info Calcs'!F$13="Calculated",IF('Mortgage 2 Info Calcs'!F$22="Keep Same",IF('Mortgage 2 Info Calcs'!F$5="Interest Only",IF(OR(I216&gt;L215,J216=""),I216,IF(J216&lt;L215,IF(J216&lt;L215,J216+I216,IF(L215+M215&gt;J216,L215+I216,L215)),IF(L215+M215&gt;J216,L215+I216,L215))),IF(H216&gt;L215,H216,IF(J216&gt;L215,IF(L215+M215&gt;J216,L215+I216,L215),J216+S216))),IF('Mortgage 2 Info Calcs'!F$5="Interest Only",'Mortgage 2 Monthly calcs'!I216,'Mortgage 2 Monthly calcs'!H216)),'Mortgage 2 Monthly calcs'!L215),'Mortgage 2 Monthly Table'!N216)</f>
        <v>644.3014014855097</v>
      </c>
      <c r="M216">
        <f>IF(ISBLANK('Mortgage 2 Monthly Table'!P216),IF(N215&gt;J216,IF(J216&gt;L215,J216-L215,0),IF(OR(OR(W215&lt;0,ISTEXT(W215)),ISTEXT('Mortgage 2 Info Calcs'!$K$4)),"",'Mortgage 2 Info Calcs'!F$21)),'Mortgage 2 Monthly Table'!P216)</f>
        <v>0</v>
      </c>
      <c r="N216">
        <f t="shared" si="18"/>
        <v>644.3014014855097</v>
      </c>
      <c r="O216">
        <f>IF(OR(OR(W215&lt;0,ISTEXT(W215)),ISTEXT('Mortgage 2 Info Calcs'!$K$4)),"",(O215+M216))</f>
        <v>0</v>
      </c>
      <c r="P216">
        <f>IF(ISBLANK('Mortgage 2 Monthly Table'!T216),IF(ISTEXT(J216),0,IF(OR(W215&lt;Q215,AND(W215&lt;0,NOT(ISTEXT(W215))),ISTEXT('Mortgage 2 Info Calcs'!$K$4)),IF(-W215&gt;P215,-W215,W215-Q215),IF(J216="",0,'Mortgage 2 Info Calcs'!F$26))),'Mortgage 2 Monthly Table'!T216)</f>
        <v>0</v>
      </c>
      <c r="Q216">
        <f>IF(OR(OR(W215&lt;0,ISTEXT(W215)),ISTEXT('Mortgage 2 Info Calcs'!$K$4)),"",IF(O216&lt;0,Q215,(Q215+P216)))</f>
        <v>0</v>
      </c>
      <c r="R216">
        <f>IF(OR(ISERROR(L216-S216),ISTEXT('Mortgage 2 Info Calcs'!$K$4)),"",L216-S216+M216)</f>
        <v>399.16012265103279</v>
      </c>
      <c r="S216">
        <f>IF(OR(IF(ISERROR(ROUND((J216-Q216-'Mortgage 2 Info Calcs'!F$24)*(G216/12),2)),0,(J216-O216-Q216-'Mortgage 2 Info Calcs'!F$24)*(G216/12)),,,ISTEXT('Mortgage 2 Info Calcs'!K$4)),IF(((J216-Q216-'Mortgage 2 Info Calcs'!F$24)*(G216/12))&gt;0,((J216-Q216-'Mortgage 2 Info Calcs'!F$24)*(G216/12)),0),0)</f>
        <v>245.14127883447688</v>
      </c>
      <c r="T216">
        <f>IF(OR(ISERROR(SUM(R$12:R216)),(ISTEXT(T215)),(T215=(SUM(R$12:R216)))),"",SUM(R$12:R216))</f>
        <v>51370.904355755971</v>
      </c>
      <c r="U216">
        <f>SUM(S$12:S216)</f>
        <v>80710.882948773287</v>
      </c>
      <c r="V216">
        <f>IF(OR(J216=Q216,ISTEXT(W215),ISTEXT('Mortgage 2 Info Calcs'!$F$17)),"",IF(('Mortgage 2 Info Calcs'!F$18*12)&gt;C215+1,IF(C215='Mortgage 2 Info Calcs'!F$18*12,0,'Mortgage 2 Info Calcs'!F$19+W216*('Mortgage 2 Info Calcs'!F$17)),'Mortgage 2 Info Calcs'!F$189))</f>
        <v>0</v>
      </c>
      <c r="W216">
        <f>IF(OR(ISERROR(J216-R216-M216),IF(ISERROR((J216-R216-M216)=0),"True",(J216-R216-M216)=0),ISTEXT('Mortgage 2 Info Calcs'!$K$4)),"",IF((J216&gt;(L216+M216)),(FV((G216/'Mortgage 2 Variables'!E$43),1,(L216+M216),-J216+Q216+'Mortgage 2 Info Calcs'!F$24,0))+Q216+'Mortgage 2 Info Calcs'!F$24+IF(I216&gt;0,0,-I216),""))</f>
        <v>48629.095644244357</v>
      </c>
      <c r="X216">
        <f>IF((FV(IF(G216=0,'Mortgage 2 Info Calcs'!F$8,G216)/12,1,PMT(IF(G216=0,'Mortgage 2 Info Calcs'!F$8,G216)/12,('Mortgage 2 Info Calcs'!F$9*12)-C215,-X215,0),-X215,0))&gt;0,(FV(IF(G216=0,'Mortgage 2 Info Calcs'!F$8,G216)/12,1,PMT(IF(G216=0,'Mortgage 2 Info Calcs'!F$8,G216)/12,('Mortgage 2 Info Calcs'!F$9*12)-C215,-X215,0),-X215,0)),0)</f>
        <v>48629.095644244371</v>
      </c>
      <c r="Y216">
        <f>IF(X216&lt;=0,0,(IPMT(IF(G216=0,'Mortgage 2 Info Calcs'!F$8,G216)/12,1,('Mortgage 2 Info Calcs'!F$9*12)-C215,-X215,0)))</f>
        <v>245.14127883447699</v>
      </c>
      <c r="Z216">
        <f>IF(C216&lt;('Mortgage 2 Info Calcs'!F$9*12),SUM(Y$12:Y216),0)</f>
        <v>80710.88294877336</v>
      </c>
      <c r="AA216">
        <v>205</v>
      </c>
      <c r="AB216">
        <f t="shared" si="19"/>
        <v>17.083333333333332</v>
      </c>
    </row>
    <row r="217" spans="2:28" ht="11.7" customHeight="1" x14ac:dyDescent="0.25">
      <c r="B217">
        <f t="shared" si="17"/>
        <v>17.166666666666668</v>
      </c>
      <c r="C217">
        <v>206</v>
      </c>
      <c r="E217" t="str">
        <f t="shared" si="16"/>
        <v/>
      </c>
      <c r="F217" t="str">
        <f>VLOOKUP('Mortgage 2 Variables'!D$9,'Mortgage 2 Variables'!B$8:C$19,2)</f>
        <v>Dec</v>
      </c>
      <c r="G217">
        <f>IF(ISBLANK('Mortgage 2 Monthly Table'!G217),IF(OR(J217=Q217,ISTEXT(W216),ISTEXT('Mortgage 2 Info Calcs'!$K$4)),0,IF(('Mortgage 2 Info Calcs'!F$7*12)&gt;C216,G216,IF(C216='Mortgage 2 Info Calcs'!F$7*12,'Mortgage 2 Info Calcs'!F$8,G216))),'Mortgage 2 Monthly Table'!G217)</f>
        <v>0.06</v>
      </c>
      <c r="H217">
        <f>((PMT(G217/'Mortgage 2 Variables'!E$43,('Mortgage 2 Info Calcs'!F$9*'Mortgage 2 Variables'!E$43)-C216,-J217,0)))</f>
        <v>644.30140148551072</v>
      </c>
      <c r="I217">
        <f>IF(OR(ISERROR(((IPMT(G217/'Mortgage 2 Variables'!E$43,1,'Mortgage 2 Info Calcs'!F$9*'Mortgage 2 Variables'!E$43,-J217+Q217+'Mortgage 2 Info Calcs'!F$24,IF('Mortgage 2 Info Calcs'!F$5="Interest Only",-J217+Q217+'Mortgage 2 Info Calcs'!F$24,0))))),(((IPMT(G217/'Mortgage 2 Variables'!E$43,1,'Mortgage 2 Info Calcs'!F$9*'Mortgage 2 Variables'!E$43,-J$12,-J$12)))=0)),0,((IPMT(G217/'Mortgage 2 Variables'!E$43,1,'Mortgage 2 Info Calcs'!F$9*'Mortgage 2 Variables'!E$43,-J217+Q217+'Mortgage 2 Info Calcs'!F$24,IF('Mortgage 2 Info Calcs'!F$5="Interest Only",-J217+Q217+'Mortgage 2 Info Calcs'!F$24,0)))))</f>
        <v>243.14547822122179</v>
      </c>
      <c r="J217">
        <f>IF(W216&gt;0,IF(ISTEXT('Mortgage 2 Info Calcs'!K$4),"0",IF(ISTEXT(W216),W216,W216+(IF(ISTEXT(K217),0,K217)))),0)</f>
        <v>48629.095644244357</v>
      </c>
      <c r="K217">
        <f>IF(ISBLANK('Mortgage 2 Monthly Table'!L217),0,'Mortgage 2 Monthly Table'!L217)</f>
        <v>0</v>
      </c>
      <c r="L217">
        <f>IF(ISBLANK('Mortgage 2 Monthly Table'!N217),IF('Mortgage 2 Info Calcs'!F$13="Calculated",IF('Mortgage 2 Info Calcs'!F$22="Keep Same",IF('Mortgage 2 Info Calcs'!F$5="Interest Only",IF(OR(I217&gt;L216,J217=""),I217,IF(J217&lt;L216,IF(J217&lt;L216,J217+I217,IF(L216+M216&gt;J217,L216+I217,L216)),IF(L216+M216&gt;J217,L216+I217,L216))),IF(H217&gt;L216,H217,IF(J217&gt;L216,IF(L216+M216&gt;J217,L216+I217,L216),J217+S217))),IF('Mortgage 2 Info Calcs'!F$5="Interest Only",'Mortgage 2 Monthly calcs'!I217,'Mortgage 2 Monthly calcs'!H217)),'Mortgage 2 Monthly calcs'!L216),'Mortgage 2 Monthly Table'!N217)</f>
        <v>644.30140148551072</v>
      </c>
      <c r="M217">
        <f>IF(ISBLANK('Mortgage 2 Monthly Table'!P217),IF(N216&gt;J217,IF(J217&gt;L216,J217-L216,0),IF(OR(OR(W216&lt;0,ISTEXT(W216)),ISTEXT('Mortgage 2 Info Calcs'!$K$4)),"",'Mortgage 2 Info Calcs'!F$21)),'Mortgage 2 Monthly Table'!P217)</f>
        <v>0</v>
      </c>
      <c r="N217">
        <f t="shared" si="18"/>
        <v>644.30140148551072</v>
      </c>
      <c r="O217">
        <f>IF(OR(OR(W216&lt;0,ISTEXT(W216)),ISTEXT('Mortgage 2 Info Calcs'!$K$4)),"",(O216+M217))</f>
        <v>0</v>
      </c>
      <c r="P217">
        <f>IF(ISBLANK('Mortgage 2 Monthly Table'!T217),IF(ISTEXT(J217),0,IF(OR(W216&lt;Q216,AND(W216&lt;0,NOT(ISTEXT(W216))),ISTEXT('Mortgage 2 Info Calcs'!$K$4)),IF(-W216&gt;P216,-W216,W216-Q216),IF(J217="",0,'Mortgage 2 Info Calcs'!F$26))),'Mortgage 2 Monthly Table'!T217)</f>
        <v>0</v>
      </c>
      <c r="Q217">
        <f>IF(OR(OR(W216&lt;0,ISTEXT(W216)),ISTEXT('Mortgage 2 Info Calcs'!$K$4)),"",IF(O217&lt;0,Q216,(Q216+P217)))</f>
        <v>0</v>
      </c>
      <c r="R217">
        <f>IF(OR(ISERROR(L217-S217),ISTEXT('Mortgage 2 Info Calcs'!$K$4)),"",L217-S217+M217)</f>
        <v>401.15592326428896</v>
      </c>
      <c r="S217">
        <f>IF(OR(IF(ISERROR(ROUND((J217-Q217-'Mortgage 2 Info Calcs'!F$24)*(G217/12),2)),0,(J217-O217-Q217-'Mortgage 2 Info Calcs'!F$24)*(G217/12)),,,ISTEXT('Mortgage 2 Info Calcs'!K$4)),IF(((J217-Q217-'Mortgage 2 Info Calcs'!F$24)*(G217/12))&gt;0,((J217-Q217-'Mortgage 2 Info Calcs'!F$24)*(G217/12)),0),0)</f>
        <v>243.14547822122179</v>
      </c>
      <c r="T217">
        <f>IF(OR(ISERROR(SUM(R$12:R217)),(ISTEXT(T216)),(T216=(SUM(R$12:R217)))),"",SUM(R$12:R217))</f>
        <v>51772.060279020261</v>
      </c>
      <c r="U217">
        <f>SUM(S$12:S217)</f>
        <v>80954.028426994511</v>
      </c>
      <c r="V217">
        <f>IF(OR(J217=Q217,ISTEXT(W216),ISTEXT('Mortgage 2 Info Calcs'!$F$17)),"",IF(('Mortgage 2 Info Calcs'!F$18*12)&gt;C216+1,IF(C216='Mortgage 2 Info Calcs'!F$18*12,0,'Mortgage 2 Info Calcs'!F$19+W217*('Mortgage 2 Info Calcs'!F$17)),'Mortgage 2 Info Calcs'!F$189))</f>
        <v>0</v>
      </c>
      <c r="W217">
        <f>IF(OR(ISERROR(J217-R217-M217),IF(ISERROR((J217-R217-M217)=0),"True",(J217-R217-M217)=0),ISTEXT('Mortgage 2 Info Calcs'!$K$4)),"",IF((J217&gt;(L217+M217)),(FV((G217/'Mortgage 2 Variables'!E$43),1,(L217+M217),-J217+Q217+'Mortgage 2 Info Calcs'!F$24,0))+Q217+'Mortgage 2 Info Calcs'!F$24+IF(I217&gt;0,0,-I217),""))</f>
        <v>48227.939720980074</v>
      </c>
      <c r="X217">
        <f>IF((FV(IF(G217=0,'Mortgage 2 Info Calcs'!F$8,G217)/12,1,PMT(IF(G217=0,'Mortgage 2 Info Calcs'!F$8,G217)/12,('Mortgage 2 Info Calcs'!F$9*12)-C216,-X216,0),-X216,0))&gt;0,(FV(IF(G217=0,'Mortgage 2 Info Calcs'!F$8,G217)/12,1,PMT(IF(G217=0,'Mortgage 2 Info Calcs'!F$8,G217)/12,('Mortgage 2 Info Calcs'!F$9*12)-C216,-X216,0),-X216,0)),0)</f>
        <v>48227.939720980088</v>
      </c>
      <c r="Y217">
        <f>IF(X217&lt;=0,0,(IPMT(IF(G217=0,'Mortgage 2 Info Calcs'!F$8,G217)/12,1,('Mortgage 2 Info Calcs'!F$9*12)-C216,-X216,0)))</f>
        <v>243.14547822122185</v>
      </c>
      <c r="Z217">
        <f>IF(C217&lt;('Mortgage 2 Info Calcs'!F$9*12),SUM(Y$12:Y217),0)</f>
        <v>80954.028426994584</v>
      </c>
      <c r="AA217">
        <v>206</v>
      </c>
      <c r="AB217">
        <f t="shared" si="19"/>
        <v>17.166666666666668</v>
      </c>
    </row>
    <row r="218" spans="2:28" ht="11.7" customHeight="1" x14ac:dyDescent="0.25">
      <c r="B218">
        <f t="shared" si="17"/>
        <v>17.25</v>
      </c>
      <c r="C218">
        <v>207</v>
      </c>
      <c r="E218">
        <f t="shared" si="16"/>
        <v>2027</v>
      </c>
      <c r="F218" t="str">
        <f>VLOOKUP('Mortgage 2 Variables'!D$10,'Mortgage 2 Variables'!B$8:C$19,2)</f>
        <v>Jan</v>
      </c>
      <c r="G218">
        <f>IF(ISBLANK('Mortgage 2 Monthly Table'!G218),IF(OR(J218=Q218,ISTEXT(W217),ISTEXT('Mortgage 2 Info Calcs'!$K$4)),0,IF(('Mortgage 2 Info Calcs'!F$7*12)&gt;C217,G217,IF(C217='Mortgage 2 Info Calcs'!F$7*12,'Mortgage 2 Info Calcs'!F$8,G217))),'Mortgage 2 Monthly Table'!G218)</f>
        <v>0.06</v>
      </c>
      <c r="H218">
        <f>((PMT(G218/'Mortgage 2 Variables'!E$43,('Mortgage 2 Info Calcs'!F$9*'Mortgage 2 Variables'!E$43)-C217,-J218,0)))</f>
        <v>644.30140148551084</v>
      </c>
      <c r="I218">
        <f>IF(OR(ISERROR(((IPMT(G218/'Mortgage 2 Variables'!E$43,1,'Mortgage 2 Info Calcs'!F$9*'Mortgage 2 Variables'!E$43,-J218+Q218+'Mortgage 2 Info Calcs'!F$24,IF('Mortgage 2 Info Calcs'!F$5="Interest Only",-J218+Q218+'Mortgage 2 Info Calcs'!F$24,0))))),(((IPMT(G218/'Mortgage 2 Variables'!E$43,1,'Mortgage 2 Info Calcs'!F$9*'Mortgage 2 Variables'!E$43,-J$12,-J$12)))=0)),0,((IPMT(G218/'Mortgage 2 Variables'!E$43,1,'Mortgage 2 Info Calcs'!F$9*'Mortgage 2 Variables'!E$43,-J218+Q218+'Mortgage 2 Info Calcs'!F$24,IF('Mortgage 2 Info Calcs'!F$5="Interest Only",-J218+Q218+'Mortgage 2 Info Calcs'!F$24,0)))))</f>
        <v>241.13969860490036</v>
      </c>
      <c r="J218">
        <f>IF(W217&gt;0,IF(ISTEXT('Mortgage 2 Info Calcs'!K$4),"0",IF(ISTEXT(W217),W217,W217+(IF(ISTEXT(K218),0,K218)))),0)</f>
        <v>48227.939720980074</v>
      </c>
      <c r="K218">
        <f>IF(ISBLANK('Mortgage 2 Monthly Table'!L218),0,'Mortgage 2 Monthly Table'!L218)</f>
        <v>0</v>
      </c>
      <c r="L218">
        <f>IF(ISBLANK('Mortgage 2 Monthly Table'!N218),IF('Mortgage 2 Info Calcs'!F$13="Calculated",IF('Mortgage 2 Info Calcs'!F$22="Keep Same",IF('Mortgage 2 Info Calcs'!F$5="Interest Only",IF(OR(I218&gt;L217,J218=""),I218,IF(J218&lt;L217,IF(J218&lt;L217,J218+I218,IF(L217+M217&gt;J218,L217+I218,L217)),IF(L217+M217&gt;J218,L217+I218,L217))),IF(H218&gt;L217,H218,IF(J218&gt;L217,IF(L217+M217&gt;J218,L217+I218,L217),J218+S218))),IF('Mortgage 2 Info Calcs'!F$5="Interest Only",'Mortgage 2 Monthly calcs'!I218,'Mortgage 2 Monthly calcs'!H218)),'Mortgage 2 Monthly calcs'!L217),'Mortgage 2 Monthly Table'!N218)</f>
        <v>644.30140148551072</v>
      </c>
      <c r="M218">
        <f>IF(ISBLANK('Mortgage 2 Monthly Table'!P218),IF(N217&gt;J218,IF(J218&gt;L217,J218-L217,0),IF(OR(OR(W217&lt;0,ISTEXT(W217)),ISTEXT('Mortgage 2 Info Calcs'!$K$4)),"",'Mortgage 2 Info Calcs'!F$21)),'Mortgage 2 Monthly Table'!P218)</f>
        <v>0</v>
      </c>
      <c r="N218">
        <f t="shared" si="18"/>
        <v>644.30140148551072</v>
      </c>
      <c r="O218">
        <f>IF(OR(OR(W217&lt;0,ISTEXT(W217)),ISTEXT('Mortgage 2 Info Calcs'!$K$4)),"",(O217+M218))</f>
        <v>0</v>
      </c>
      <c r="P218">
        <f>IF(ISBLANK('Mortgage 2 Monthly Table'!T218),IF(ISTEXT(J218),0,IF(OR(W217&lt;Q217,AND(W217&lt;0,NOT(ISTEXT(W217))),ISTEXT('Mortgage 2 Info Calcs'!$K$4)),IF(-W217&gt;P217,-W217,W217-Q217),IF(J218="",0,'Mortgage 2 Info Calcs'!F$26))),'Mortgage 2 Monthly Table'!T218)</f>
        <v>0</v>
      </c>
      <c r="Q218">
        <f>IF(OR(OR(W217&lt;0,ISTEXT(W217)),ISTEXT('Mortgage 2 Info Calcs'!$K$4)),"",IF(O218&lt;0,Q217,(Q217+P218)))</f>
        <v>0</v>
      </c>
      <c r="R218">
        <f>IF(OR(ISERROR(L218-S218),ISTEXT('Mortgage 2 Info Calcs'!$K$4)),"",L218-S218+M218)</f>
        <v>403.16170288061039</v>
      </c>
      <c r="S218">
        <f>IF(OR(IF(ISERROR(ROUND((J218-Q218-'Mortgage 2 Info Calcs'!F$24)*(G218/12),2)),0,(J218-O218-Q218-'Mortgage 2 Info Calcs'!F$24)*(G218/12)),,,ISTEXT('Mortgage 2 Info Calcs'!K$4)),IF(((J218-Q218-'Mortgage 2 Info Calcs'!F$24)*(G218/12))&gt;0,((J218-Q218-'Mortgage 2 Info Calcs'!F$24)*(G218/12)),0),0)</f>
        <v>241.13969860490036</v>
      </c>
      <c r="T218">
        <f>IF(OR(ISERROR(SUM(R$12:R218)),(ISTEXT(T217)),(T217=(SUM(R$12:R218)))),"",SUM(R$12:R218))</f>
        <v>52175.221981900875</v>
      </c>
      <c r="U218">
        <f>SUM(S$12:S218)</f>
        <v>81195.168125599419</v>
      </c>
      <c r="V218">
        <f>IF(OR(J218=Q218,ISTEXT(W217),ISTEXT('Mortgage 2 Info Calcs'!$F$17)),"",IF(('Mortgage 2 Info Calcs'!F$18*12)&gt;C217+1,IF(C217='Mortgage 2 Info Calcs'!F$18*12,0,'Mortgage 2 Info Calcs'!F$19+W218*('Mortgage 2 Info Calcs'!F$17)),'Mortgage 2 Info Calcs'!F$189))</f>
        <v>0</v>
      </c>
      <c r="W218">
        <f>IF(OR(ISERROR(J218-R218-M218),IF(ISERROR((J218-R218-M218)=0),"True",(J218-R218-M218)=0),ISTEXT('Mortgage 2 Info Calcs'!$K$4)),"",IF((J218&gt;(L218+M218)),(FV((G218/'Mortgage 2 Variables'!E$43),1,(L218+M218),-J218+Q218+'Mortgage 2 Info Calcs'!F$24,0))+Q218+'Mortgage 2 Info Calcs'!F$24+IF(I218&gt;0,0,-I218),""))</f>
        <v>47824.778018099467</v>
      </c>
      <c r="X218">
        <f>IF((FV(IF(G218=0,'Mortgage 2 Info Calcs'!F$8,G218)/12,1,PMT(IF(G218=0,'Mortgage 2 Info Calcs'!F$8,G218)/12,('Mortgage 2 Info Calcs'!F$9*12)-C217,-X217,0),-X217,0))&gt;0,(FV(IF(G218=0,'Mortgage 2 Info Calcs'!F$8,G218)/12,1,PMT(IF(G218=0,'Mortgage 2 Info Calcs'!F$8,G218)/12,('Mortgage 2 Info Calcs'!F$9*12)-C217,-X217,0),-X217,0)),0)</f>
        <v>47824.778018099481</v>
      </c>
      <c r="Y218">
        <f>IF(X218&lt;=0,0,(IPMT(IF(G218=0,'Mortgage 2 Info Calcs'!F$8,G218)/12,1,('Mortgage 2 Info Calcs'!F$9*12)-C217,-X217,0)))</f>
        <v>241.13969860490045</v>
      </c>
      <c r="Z218">
        <f>IF(C218&lt;('Mortgage 2 Info Calcs'!F$9*12),SUM(Y$12:Y218),0)</f>
        <v>81195.168125599492</v>
      </c>
      <c r="AA218">
        <v>207</v>
      </c>
      <c r="AB218">
        <f t="shared" si="19"/>
        <v>17.25</v>
      </c>
    </row>
    <row r="219" spans="2:28" ht="11.7" customHeight="1" x14ac:dyDescent="0.25">
      <c r="B219">
        <f t="shared" si="17"/>
        <v>17.333333333333332</v>
      </c>
      <c r="C219">
        <v>208</v>
      </c>
      <c r="D219" t="str">
        <f>IF(J987=1,F211+1,"")</f>
        <v/>
      </c>
      <c r="E219" t="str">
        <f t="shared" si="16"/>
        <v/>
      </c>
      <c r="F219" t="str">
        <f>VLOOKUP('Mortgage 2 Variables'!D$11,'Mortgage 2 Variables'!B$8:C$19,2)</f>
        <v>Feb</v>
      </c>
      <c r="G219">
        <f>IF(ISBLANK('Mortgage 2 Monthly Table'!G219),IF(OR(J219=Q219,ISTEXT(W218),ISTEXT('Mortgage 2 Info Calcs'!$K$4)),0,IF(('Mortgage 2 Info Calcs'!F$7*12)&gt;C218,G218,IF(C218='Mortgage 2 Info Calcs'!F$7*12,'Mortgage 2 Info Calcs'!F$8,G218))),'Mortgage 2 Monthly Table'!G219)</f>
        <v>0.06</v>
      </c>
      <c r="H219">
        <f>((PMT(G219/'Mortgage 2 Variables'!E$43,('Mortgage 2 Info Calcs'!F$9*'Mortgage 2 Variables'!E$43)-C218,-J219,0)))</f>
        <v>644.30140148551095</v>
      </c>
      <c r="I219">
        <f>IF(OR(ISERROR(((IPMT(G219/'Mortgage 2 Variables'!E$43,1,'Mortgage 2 Info Calcs'!F$9*'Mortgage 2 Variables'!E$43,-J219+Q219+'Mortgage 2 Info Calcs'!F$24,IF('Mortgage 2 Info Calcs'!F$5="Interest Only",-J219+Q219+'Mortgage 2 Info Calcs'!F$24,0))))),(((IPMT(G219/'Mortgage 2 Variables'!E$43,1,'Mortgage 2 Info Calcs'!F$9*'Mortgage 2 Variables'!E$43,-J$12,-J$12)))=0)),0,((IPMT(G219/'Mortgage 2 Variables'!E$43,1,'Mortgage 2 Info Calcs'!F$9*'Mortgage 2 Variables'!E$43,-J219+Q219+'Mortgage 2 Info Calcs'!F$24,IF('Mortgage 2 Info Calcs'!F$5="Interest Only",-J219+Q219+'Mortgage 2 Info Calcs'!F$24,0)))))</f>
        <v>239.12389009049733</v>
      </c>
      <c r="J219">
        <f>IF(W218&gt;0,IF(ISTEXT('Mortgage 2 Info Calcs'!K$4),"0",IF(ISTEXT(W218),W218,W218+(IF(ISTEXT(K219),0,K219)))),0)</f>
        <v>47824.778018099467</v>
      </c>
      <c r="K219">
        <f>IF(ISBLANK('Mortgage 2 Monthly Table'!L219),0,'Mortgage 2 Monthly Table'!L219)</f>
        <v>0</v>
      </c>
      <c r="L219">
        <f>IF(ISBLANK('Mortgage 2 Monthly Table'!N219),IF('Mortgage 2 Info Calcs'!F$13="Calculated",IF('Mortgage 2 Info Calcs'!F$22="Keep Same",IF('Mortgage 2 Info Calcs'!F$5="Interest Only",IF(OR(I219&gt;L218,J219=""),I219,IF(J219&lt;L218,IF(J219&lt;L218,J219+I219,IF(L218+M218&gt;J219,L218+I219,L218)),IF(L218+M218&gt;J219,L218+I219,L218))),IF(H219&gt;L218,H219,IF(J219&gt;L218,IF(L218+M218&gt;J219,L218+I219,L218),J219+S219))),IF('Mortgage 2 Info Calcs'!F$5="Interest Only",'Mortgage 2 Monthly calcs'!I219,'Mortgage 2 Monthly calcs'!H219)),'Mortgage 2 Monthly calcs'!L218),'Mortgage 2 Monthly Table'!N219)</f>
        <v>644.30140148551072</v>
      </c>
      <c r="M219">
        <f>IF(ISBLANK('Mortgage 2 Monthly Table'!P219),IF(N218&gt;J219,IF(J219&gt;L218,J219-L218,0),IF(OR(OR(W218&lt;0,ISTEXT(W218)),ISTEXT('Mortgage 2 Info Calcs'!$K$4)),"",'Mortgage 2 Info Calcs'!F$21)),'Mortgage 2 Monthly Table'!P219)</f>
        <v>0</v>
      </c>
      <c r="N219">
        <f t="shared" si="18"/>
        <v>644.30140148551072</v>
      </c>
      <c r="O219">
        <f>IF(OR(OR(W218&lt;0,ISTEXT(W218)),ISTEXT('Mortgage 2 Info Calcs'!$K$4)),"",(O218+M219))</f>
        <v>0</v>
      </c>
      <c r="P219">
        <f>IF(ISBLANK('Mortgage 2 Monthly Table'!T219),IF(ISTEXT(J219),0,IF(OR(W218&lt;Q218,AND(W218&lt;0,NOT(ISTEXT(W218))),ISTEXT('Mortgage 2 Info Calcs'!$K$4)),IF(-W218&gt;P218,-W218,W218-Q218),IF(J219="",0,'Mortgage 2 Info Calcs'!F$26))),'Mortgage 2 Monthly Table'!T219)</f>
        <v>0</v>
      </c>
      <c r="Q219">
        <f>IF(OR(OR(W218&lt;0,ISTEXT(W218)),ISTEXT('Mortgage 2 Info Calcs'!$K$4)),"",IF(O219&lt;0,Q218,(Q218+P219)))</f>
        <v>0</v>
      </c>
      <c r="R219">
        <f>IF(OR(ISERROR(L219-S219),ISTEXT('Mortgage 2 Info Calcs'!$K$4)),"",L219-S219+M219)</f>
        <v>405.17751139501343</v>
      </c>
      <c r="S219">
        <f>IF(OR(IF(ISERROR(ROUND((J219-Q219-'Mortgage 2 Info Calcs'!F$24)*(G219/12),2)),0,(J219-O219-Q219-'Mortgage 2 Info Calcs'!F$24)*(G219/12)),,,ISTEXT('Mortgage 2 Info Calcs'!K$4)),IF(((J219-Q219-'Mortgage 2 Info Calcs'!F$24)*(G219/12))&gt;0,((J219-Q219-'Mortgage 2 Info Calcs'!F$24)*(G219/12)),0),0)</f>
        <v>239.12389009049733</v>
      </c>
      <c r="T219">
        <f>IF(OR(ISERROR(SUM(R$12:R219)),(ISTEXT(T218)),(T218=(SUM(R$12:R219)))),"",SUM(R$12:R219))</f>
        <v>52580.399493295889</v>
      </c>
      <c r="U219">
        <f>SUM(S$12:S219)</f>
        <v>81434.29201568992</v>
      </c>
      <c r="V219">
        <f>IF(OR(J219=Q219,ISTEXT(W218),ISTEXT('Mortgage 2 Info Calcs'!$F$17)),"",IF(('Mortgage 2 Info Calcs'!F$18*12)&gt;C218+1,IF(C218='Mortgage 2 Info Calcs'!F$18*12,0,'Mortgage 2 Info Calcs'!F$19+W219*('Mortgage 2 Info Calcs'!F$17)),'Mortgage 2 Info Calcs'!F$189))</f>
        <v>0</v>
      </c>
      <c r="W219">
        <f>IF(OR(ISERROR(J219-R219-M219),IF(ISERROR((J219-R219-M219)=0),"True",(J219-R219-M219)=0),ISTEXT('Mortgage 2 Info Calcs'!$K$4)),"",IF((J219&gt;(L219+M219)),(FV((G219/'Mortgage 2 Variables'!E$43),1,(L219+M219),-J219+Q219+'Mortgage 2 Info Calcs'!F$24,0))+Q219+'Mortgage 2 Info Calcs'!F$24+IF(I219&gt;0,0,-I219),""))</f>
        <v>47419.600506704461</v>
      </c>
      <c r="X219">
        <f>IF((FV(IF(G219=0,'Mortgage 2 Info Calcs'!F$8,G219)/12,1,PMT(IF(G219=0,'Mortgage 2 Info Calcs'!F$8,G219)/12,('Mortgage 2 Info Calcs'!F$9*12)-C218,-X218,0),-X218,0))&gt;0,(FV(IF(G219=0,'Mortgage 2 Info Calcs'!F$8,G219)/12,1,PMT(IF(G219=0,'Mortgage 2 Info Calcs'!F$8,G219)/12,('Mortgage 2 Info Calcs'!F$9*12)-C218,-X218,0),-X218,0)),0)</f>
        <v>47419.600506704475</v>
      </c>
      <c r="Y219">
        <f>IF(X219&lt;=0,0,(IPMT(IF(G219=0,'Mortgage 2 Info Calcs'!F$8,G219)/12,1,('Mortgage 2 Info Calcs'!F$9*12)-C218,-X218,0)))</f>
        <v>239.12389009049741</v>
      </c>
      <c r="Z219">
        <f>IF(C219&lt;('Mortgage 2 Info Calcs'!F$9*12),SUM(Y$12:Y219),0)</f>
        <v>81434.292015689993</v>
      </c>
      <c r="AA219">
        <v>208</v>
      </c>
      <c r="AB219">
        <f t="shared" si="19"/>
        <v>17.333333333333332</v>
      </c>
    </row>
    <row r="220" spans="2:28" ht="11.7" customHeight="1" x14ac:dyDescent="0.25">
      <c r="B220">
        <f t="shared" si="17"/>
        <v>17.416666666666668</v>
      </c>
      <c r="C220">
        <v>209</v>
      </c>
      <c r="D220" t="str">
        <f>IF(J988=1,F211+1,"")</f>
        <v/>
      </c>
      <c r="E220" t="str">
        <f t="shared" ref="E220:E283" si="20">IF(ISNUMBER(E208),E208+1,"")</f>
        <v/>
      </c>
      <c r="F220" t="str">
        <f>VLOOKUP('Mortgage 2 Variables'!D$12,'Mortgage 2 Variables'!B$8:C$19,2)</f>
        <v>Mar</v>
      </c>
      <c r="G220">
        <f>IF(ISBLANK('Mortgage 2 Monthly Table'!G220),IF(OR(J220=Q220,ISTEXT(W219),ISTEXT('Mortgage 2 Info Calcs'!$K$4)),0,IF(('Mortgage 2 Info Calcs'!F$7*12)&gt;C219,G219,IF(C219='Mortgage 2 Info Calcs'!F$7*12,'Mortgage 2 Info Calcs'!F$8,G219))),'Mortgage 2 Monthly Table'!G220)</f>
        <v>0.06</v>
      </c>
      <c r="H220">
        <f>((PMT(G220/'Mortgage 2 Variables'!E$43,('Mortgage 2 Info Calcs'!F$9*'Mortgage 2 Variables'!E$43)-C219,-J220,0)))</f>
        <v>644.30140148551106</v>
      </c>
      <c r="I220">
        <f>IF(OR(ISERROR(((IPMT(G220/'Mortgage 2 Variables'!E$43,1,'Mortgage 2 Info Calcs'!F$9*'Mortgage 2 Variables'!E$43,-J220+Q220+'Mortgage 2 Info Calcs'!F$24,IF('Mortgage 2 Info Calcs'!F$5="Interest Only",-J220+Q220+'Mortgage 2 Info Calcs'!F$24,0))))),(((IPMT(G220/'Mortgage 2 Variables'!E$43,1,'Mortgage 2 Info Calcs'!F$9*'Mortgage 2 Variables'!E$43,-J$12,-J$12)))=0)),0,((IPMT(G220/'Mortgage 2 Variables'!E$43,1,'Mortgage 2 Info Calcs'!F$9*'Mortgage 2 Variables'!E$43,-J220+Q220+'Mortgage 2 Info Calcs'!F$24,IF('Mortgage 2 Info Calcs'!F$5="Interest Only",-J220+Q220+'Mortgage 2 Info Calcs'!F$24,0)))))</f>
        <v>237.0980025335223</v>
      </c>
      <c r="J220">
        <f>IF(W219&gt;0,IF(ISTEXT('Mortgage 2 Info Calcs'!K$4),"0",IF(ISTEXT(W219),W219,W219+(IF(ISTEXT(K220),0,K220)))),0)</f>
        <v>47419.600506704461</v>
      </c>
      <c r="K220">
        <f>IF(ISBLANK('Mortgage 2 Monthly Table'!L220),0,'Mortgage 2 Monthly Table'!L220)</f>
        <v>0</v>
      </c>
      <c r="L220">
        <f>IF(ISBLANK('Mortgage 2 Monthly Table'!N220),IF('Mortgage 2 Info Calcs'!F$13="Calculated",IF('Mortgage 2 Info Calcs'!F$22="Keep Same",IF('Mortgage 2 Info Calcs'!F$5="Interest Only",IF(OR(I220&gt;L219,J220=""),I220,IF(J220&lt;L219,IF(J220&lt;L219,J220+I220,IF(L219+M219&gt;J220,L219+I220,L219)),IF(L219+M219&gt;J220,L219+I220,L219))),IF(H220&gt;L219,H220,IF(J220&gt;L219,IF(L219+M219&gt;J220,L219+I220,L219),J220+S220))),IF('Mortgage 2 Info Calcs'!F$5="Interest Only",'Mortgage 2 Monthly calcs'!I220,'Mortgage 2 Monthly calcs'!H220)),'Mortgage 2 Monthly calcs'!L219),'Mortgage 2 Monthly Table'!N220)</f>
        <v>644.30140148551072</v>
      </c>
      <c r="M220">
        <f>IF(ISBLANK('Mortgage 2 Monthly Table'!P220),IF(N219&gt;J220,IF(J220&gt;L219,J220-L219,0),IF(OR(OR(W219&lt;0,ISTEXT(W219)),ISTEXT('Mortgage 2 Info Calcs'!$K$4)),"",'Mortgage 2 Info Calcs'!F$21)),'Mortgage 2 Monthly Table'!P220)</f>
        <v>0</v>
      </c>
      <c r="N220">
        <f t="shared" si="18"/>
        <v>644.30140148551072</v>
      </c>
      <c r="O220">
        <f>IF(OR(OR(W219&lt;0,ISTEXT(W219)),ISTEXT('Mortgage 2 Info Calcs'!$K$4)),"",(O219+M220))</f>
        <v>0</v>
      </c>
      <c r="P220">
        <f>IF(ISBLANK('Mortgage 2 Monthly Table'!T220),IF(ISTEXT(J220),0,IF(OR(W219&lt;Q219,AND(W219&lt;0,NOT(ISTEXT(W219))),ISTEXT('Mortgage 2 Info Calcs'!$K$4)),IF(-W219&gt;P219,-W219,W219-Q219),IF(J220="",0,'Mortgage 2 Info Calcs'!F$26))),'Mortgage 2 Monthly Table'!T220)</f>
        <v>0</v>
      </c>
      <c r="Q220">
        <f>IF(OR(OR(W219&lt;0,ISTEXT(W219)),ISTEXT('Mortgage 2 Info Calcs'!$K$4)),"",IF(O220&lt;0,Q219,(Q219+P220)))</f>
        <v>0</v>
      </c>
      <c r="R220">
        <f>IF(OR(ISERROR(L220-S220),ISTEXT('Mortgage 2 Info Calcs'!$K$4)),"",L220-S220+M220)</f>
        <v>407.20339895198845</v>
      </c>
      <c r="S220">
        <f>IF(OR(IF(ISERROR(ROUND((J220-Q220-'Mortgage 2 Info Calcs'!F$24)*(G220/12),2)),0,(J220-O220-Q220-'Mortgage 2 Info Calcs'!F$24)*(G220/12)),,,ISTEXT('Mortgage 2 Info Calcs'!K$4)),IF(((J220-Q220-'Mortgage 2 Info Calcs'!F$24)*(G220/12))&gt;0,((J220-Q220-'Mortgage 2 Info Calcs'!F$24)*(G220/12)),0),0)</f>
        <v>237.0980025335223</v>
      </c>
      <c r="T220">
        <f>IF(OR(ISERROR(SUM(R$12:R220)),(ISTEXT(T219)),(T219=(SUM(R$12:R220)))),"",SUM(R$12:R220))</f>
        <v>52987.60289224788</v>
      </c>
      <c r="U220">
        <f>SUM(S$12:S220)</f>
        <v>81671.390018223436</v>
      </c>
      <c r="V220">
        <f>IF(OR(J220=Q220,ISTEXT(W219),ISTEXT('Mortgage 2 Info Calcs'!$F$17)),"",IF(('Mortgage 2 Info Calcs'!F$18*12)&gt;C219+1,IF(C219='Mortgage 2 Info Calcs'!F$18*12,0,'Mortgage 2 Info Calcs'!F$19+W220*('Mortgage 2 Info Calcs'!F$17)),'Mortgage 2 Info Calcs'!F$189))</f>
        <v>0</v>
      </c>
      <c r="W220">
        <f>IF(OR(ISERROR(J220-R220-M220),IF(ISERROR((J220-R220-M220)=0),"True",(J220-R220-M220)=0),ISTEXT('Mortgage 2 Info Calcs'!$K$4)),"",IF((J220&gt;(L220+M220)),(FV((G220/'Mortgage 2 Variables'!E$43),1,(L220+M220),-J220+Q220+'Mortgage 2 Info Calcs'!F$24,0))+Q220+'Mortgage 2 Info Calcs'!F$24+IF(I220&gt;0,0,-I220),""))</f>
        <v>47012.397107752477</v>
      </c>
      <c r="X220">
        <f>IF((FV(IF(G220=0,'Mortgage 2 Info Calcs'!F$8,G220)/12,1,PMT(IF(G220=0,'Mortgage 2 Info Calcs'!F$8,G220)/12,('Mortgage 2 Info Calcs'!F$9*12)-C219,-X219,0),-X219,0))&gt;0,(FV(IF(G220=0,'Mortgage 2 Info Calcs'!F$8,G220)/12,1,PMT(IF(G220=0,'Mortgage 2 Info Calcs'!F$8,G220)/12,('Mortgage 2 Info Calcs'!F$9*12)-C219,-X219,0),-X219,0)),0)</f>
        <v>47012.397107752491</v>
      </c>
      <c r="Y220">
        <f>IF(X220&lt;=0,0,(IPMT(IF(G220=0,'Mortgage 2 Info Calcs'!F$8,G220)/12,1,('Mortgage 2 Info Calcs'!F$9*12)-C219,-X219,0)))</f>
        <v>237.09800253352239</v>
      </c>
      <c r="Z220">
        <f>IF(C220&lt;('Mortgage 2 Info Calcs'!F$9*12),SUM(Y$12:Y220),0)</f>
        <v>81671.390018223508</v>
      </c>
      <c r="AA220">
        <v>209</v>
      </c>
      <c r="AB220">
        <f t="shared" si="19"/>
        <v>17.416666666666668</v>
      </c>
    </row>
    <row r="221" spans="2:28" ht="11.7" customHeight="1" x14ac:dyDescent="0.25">
      <c r="B221">
        <f t="shared" si="17"/>
        <v>17.5</v>
      </c>
      <c r="C221">
        <v>210</v>
      </c>
      <c r="D221" t="str">
        <f>IF(J989=1,F211+1,"")</f>
        <v/>
      </c>
      <c r="E221" t="str">
        <f t="shared" si="20"/>
        <v/>
      </c>
      <c r="F221" t="str">
        <f>VLOOKUP('Mortgage 2 Variables'!D$13,'Mortgage 2 Variables'!B$8:C$19,2)</f>
        <v>Apr</v>
      </c>
      <c r="G221">
        <f>IF(ISBLANK('Mortgage 2 Monthly Table'!G221),IF(OR(J221=Q221,ISTEXT(W220),ISTEXT('Mortgage 2 Info Calcs'!$K$4)),0,IF(('Mortgage 2 Info Calcs'!F$7*12)&gt;C220,G220,IF(C220='Mortgage 2 Info Calcs'!F$7*12,'Mortgage 2 Info Calcs'!F$8,G220))),'Mortgage 2 Monthly Table'!G221)</f>
        <v>0.06</v>
      </c>
      <c r="H221">
        <f>((PMT(G221/'Mortgage 2 Variables'!E$43,('Mortgage 2 Info Calcs'!F$9*'Mortgage 2 Variables'!E$43)-C220,-J221,0)))</f>
        <v>644.30140148551118</v>
      </c>
      <c r="I221">
        <f>IF(OR(ISERROR(((IPMT(G221/'Mortgage 2 Variables'!E$43,1,'Mortgage 2 Info Calcs'!F$9*'Mortgage 2 Variables'!E$43,-J221+Q221+'Mortgage 2 Info Calcs'!F$24,IF('Mortgage 2 Info Calcs'!F$5="Interest Only",-J221+Q221+'Mortgage 2 Info Calcs'!F$24,0))))),(((IPMT(G221/'Mortgage 2 Variables'!E$43,1,'Mortgage 2 Info Calcs'!F$9*'Mortgage 2 Variables'!E$43,-J$12,-J$12)))=0)),0,((IPMT(G221/'Mortgage 2 Variables'!E$43,1,'Mortgage 2 Info Calcs'!F$9*'Mortgage 2 Variables'!E$43,-J221+Q221+'Mortgage 2 Info Calcs'!F$24,IF('Mortgage 2 Info Calcs'!F$5="Interest Only",-J221+Q221+'Mortgage 2 Info Calcs'!F$24,0)))))</f>
        <v>235.0619855387624</v>
      </c>
      <c r="J221">
        <f>IF(W220&gt;0,IF(ISTEXT('Mortgage 2 Info Calcs'!K$4),"0",IF(ISTEXT(W220),W220,W220+(IF(ISTEXT(K221),0,K221)))),0)</f>
        <v>47012.397107752477</v>
      </c>
      <c r="K221">
        <f>IF(ISBLANK('Mortgage 2 Monthly Table'!L221),0,'Mortgage 2 Monthly Table'!L221)</f>
        <v>0</v>
      </c>
      <c r="L221">
        <f>IF(ISBLANK('Mortgage 2 Monthly Table'!N221),IF('Mortgage 2 Info Calcs'!F$13="Calculated",IF('Mortgage 2 Info Calcs'!F$22="Keep Same",IF('Mortgage 2 Info Calcs'!F$5="Interest Only",IF(OR(I221&gt;L220,J221=""),I221,IF(J221&lt;L220,IF(J221&lt;L220,J221+I221,IF(L220+M220&gt;J221,L220+I221,L220)),IF(L220+M220&gt;J221,L220+I221,L220))),IF(H221&gt;L220,H221,IF(J221&gt;L220,IF(L220+M220&gt;J221,L220+I221,L220),J221+S221))),IF('Mortgage 2 Info Calcs'!F$5="Interest Only",'Mortgage 2 Monthly calcs'!I221,'Mortgage 2 Monthly calcs'!H221)),'Mortgage 2 Monthly calcs'!L220),'Mortgage 2 Monthly Table'!N221)</f>
        <v>644.30140148551072</v>
      </c>
      <c r="M221">
        <f>IF(ISBLANK('Mortgage 2 Monthly Table'!P221),IF(N220&gt;J221,IF(J221&gt;L220,J221-L220,0),IF(OR(OR(W220&lt;0,ISTEXT(W220)),ISTEXT('Mortgage 2 Info Calcs'!$K$4)),"",'Mortgage 2 Info Calcs'!F$21)),'Mortgage 2 Monthly Table'!P221)</f>
        <v>0</v>
      </c>
      <c r="N221">
        <f t="shared" si="18"/>
        <v>644.30140148551072</v>
      </c>
      <c r="O221">
        <f>IF(OR(OR(W220&lt;0,ISTEXT(W220)),ISTEXT('Mortgage 2 Info Calcs'!$K$4)),"",(O220+M221))</f>
        <v>0</v>
      </c>
      <c r="P221">
        <f>IF(ISBLANK('Mortgage 2 Monthly Table'!T221),IF(ISTEXT(J221),0,IF(OR(W220&lt;Q220,AND(W220&lt;0,NOT(ISTEXT(W220))),ISTEXT('Mortgage 2 Info Calcs'!$K$4)),IF(-W220&gt;P220,-W220,W220-Q220),IF(J221="",0,'Mortgage 2 Info Calcs'!F$26))),'Mortgage 2 Monthly Table'!T221)</f>
        <v>0</v>
      </c>
      <c r="Q221">
        <f>IF(OR(OR(W220&lt;0,ISTEXT(W220)),ISTEXT('Mortgage 2 Info Calcs'!$K$4)),"",IF(O221&lt;0,Q220,(Q220+P221)))</f>
        <v>0</v>
      </c>
      <c r="R221">
        <f>IF(OR(ISERROR(L221-S221),ISTEXT('Mortgage 2 Info Calcs'!$K$4)),"",L221-S221+M221)</f>
        <v>409.2394159467483</v>
      </c>
      <c r="S221">
        <f>IF(OR(IF(ISERROR(ROUND((J221-Q221-'Mortgage 2 Info Calcs'!F$24)*(G221/12),2)),0,(J221-O221-Q221-'Mortgage 2 Info Calcs'!F$24)*(G221/12)),,,ISTEXT('Mortgage 2 Info Calcs'!K$4)),IF(((J221-Q221-'Mortgage 2 Info Calcs'!F$24)*(G221/12))&gt;0,((J221-Q221-'Mortgage 2 Info Calcs'!F$24)*(G221/12)),0),0)</f>
        <v>235.0619855387624</v>
      </c>
      <c r="T221">
        <f>IF(OR(ISERROR(SUM(R$12:R221)),(ISTEXT(T220)),(T220=(SUM(R$12:R221)))),"",SUM(R$12:R221))</f>
        <v>53396.842308194631</v>
      </c>
      <c r="U221">
        <f>SUM(S$12:S221)</f>
        <v>81906.452003762199</v>
      </c>
      <c r="V221">
        <f>IF(OR(J221=Q221,ISTEXT(W220),ISTEXT('Mortgage 2 Info Calcs'!$F$17)),"",IF(('Mortgage 2 Info Calcs'!F$18*12)&gt;C220+1,IF(C220='Mortgage 2 Info Calcs'!F$18*12,0,'Mortgage 2 Info Calcs'!F$19+W221*('Mortgage 2 Info Calcs'!F$17)),'Mortgage 2 Info Calcs'!F$189))</f>
        <v>0</v>
      </c>
      <c r="W221">
        <f>IF(OR(ISERROR(J221-R221-M221),IF(ISERROR((J221-R221-M221)=0),"True",(J221-R221-M221)=0),ISTEXT('Mortgage 2 Info Calcs'!$K$4)),"",IF((J221&gt;(L221+M221)),(FV((G221/'Mortgage 2 Variables'!E$43),1,(L221+M221),-J221+Q221+'Mortgage 2 Info Calcs'!F$24,0))+Q221+'Mortgage 2 Info Calcs'!F$24+IF(I221&gt;0,0,-I221),""))</f>
        <v>46603.157691805733</v>
      </c>
      <c r="X221">
        <f>IF((FV(IF(G221=0,'Mortgage 2 Info Calcs'!F$8,G221)/12,1,PMT(IF(G221=0,'Mortgage 2 Info Calcs'!F$8,G221)/12,('Mortgage 2 Info Calcs'!F$9*12)-C220,-X220,0),-X220,0))&gt;0,(FV(IF(G221=0,'Mortgage 2 Info Calcs'!F$8,G221)/12,1,PMT(IF(G221=0,'Mortgage 2 Info Calcs'!F$8,G221)/12,('Mortgage 2 Info Calcs'!F$9*12)-C220,-X220,0),-X220,0)),0)</f>
        <v>46603.157691805747</v>
      </c>
      <c r="Y221">
        <f>IF(X221&lt;=0,0,(IPMT(IF(G221=0,'Mortgage 2 Info Calcs'!F$8,G221)/12,1,('Mortgage 2 Info Calcs'!F$9*12)-C220,-X220,0)))</f>
        <v>235.06198553876246</v>
      </c>
      <c r="Z221">
        <f>IF(C221&lt;('Mortgage 2 Info Calcs'!F$9*12),SUM(Y$12:Y221),0)</f>
        <v>81906.452003762271</v>
      </c>
      <c r="AA221">
        <v>210</v>
      </c>
      <c r="AB221">
        <f t="shared" si="19"/>
        <v>17.5</v>
      </c>
    </row>
    <row r="222" spans="2:28" ht="11.7" customHeight="1" x14ac:dyDescent="0.25">
      <c r="B222">
        <f t="shared" si="17"/>
        <v>17.583333333333332</v>
      </c>
      <c r="C222">
        <v>211</v>
      </c>
      <c r="D222" t="str">
        <f>IF(J990=1,F211+1,"")</f>
        <v/>
      </c>
      <c r="E222" t="str">
        <f t="shared" si="20"/>
        <v/>
      </c>
      <c r="F222" t="str">
        <f>VLOOKUP('Mortgage 2 Variables'!D$14,'Mortgage 2 Variables'!B$8:C$19,2)</f>
        <v>May</v>
      </c>
      <c r="G222">
        <f>IF(ISBLANK('Mortgage 2 Monthly Table'!G222),IF(OR(J222=Q222,ISTEXT(W221),ISTEXT('Mortgage 2 Info Calcs'!$K$4)),0,IF(('Mortgage 2 Info Calcs'!F$7*12)&gt;C221,G221,IF(C221='Mortgage 2 Info Calcs'!F$7*12,'Mortgage 2 Info Calcs'!F$8,G221))),'Mortgage 2 Monthly Table'!G222)</f>
        <v>0.06</v>
      </c>
      <c r="H222">
        <f>((PMT(G222/'Mortgage 2 Variables'!E$43,('Mortgage 2 Info Calcs'!F$9*'Mortgage 2 Variables'!E$43)-C221,-J222,0)))</f>
        <v>644.30140148551118</v>
      </c>
      <c r="I222">
        <f>IF(OR(ISERROR(((IPMT(G222/'Mortgage 2 Variables'!E$43,1,'Mortgage 2 Info Calcs'!F$9*'Mortgage 2 Variables'!E$43,-J222+Q222+'Mortgage 2 Info Calcs'!F$24,IF('Mortgage 2 Info Calcs'!F$5="Interest Only",-J222+Q222+'Mortgage 2 Info Calcs'!F$24,0))))),(((IPMT(G222/'Mortgage 2 Variables'!E$43,1,'Mortgage 2 Info Calcs'!F$9*'Mortgage 2 Variables'!E$43,-J$12,-J$12)))=0)),0,((IPMT(G222/'Mortgage 2 Variables'!E$43,1,'Mortgage 2 Info Calcs'!F$9*'Mortgage 2 Variables'!E$43,-J222+Q222+'Mortgage 2 Info Calcs'!F$24,IF('Mortgage 2 Info Calcs'!F$5="Interest Only",-J222+Q222+'Mortgage 2 Info Calcs'!F$24,0)))))</f>
        <v>233.01578845902867</v>
      </c>
      <c r="J222">
        <f>IF(W221&gt;0,IF(ISTEXT('Mortgage 2 Info Calcs'!K$4),"0",IF(ISTEXT(W221),W221,W221+(IF(ISTEXT(K222),0,K222)))),0)</f>
        <v>46603.157691805733</v>
      </c>
      <c r="K222">
        <f>IF(ISBLANK('Mortgage 2 Monthly Table'!L222),0,'Mortgage 2 Monthly Table'!L222)</f>
        <v>0</v>
      </c>
      <c r="L222">
        <f>IF(ISBLANK('Mortgage 2 Monthly Table'!N222),IF('Mortgage 2 Info Calcs'!F$13="Calculated",IF('Mortgage 2 Info Calcs'!F$22="Keep Same",IF('Mortgage 2 Info Calcs'!F$5="Interest Only",IF(OR(I222&gt;L221,J222=""),I222,IF(J222&lt;L221,IF(J222&lt;L221,J222+I222,IF(L221+M221&gt;J222,L221+I222,L221)),IF(L221+M221&gt;J222,L221+I222,L221))),IF(H222&gt;L221,H222,IF(J222&gt;L221,IF(L221+M221&gt;J222,L221+I222,L221),J222+S222))),IF('Mortgage 2 Info Calcs'!F$5="Interest Only",'Mortgage 2 Monthly calcs'!I222,'Mortgage 2 Monthly calcs'!H222)),'Mortgage 2 Monthly calcs'!L221),'Mortgage 2 Monthly Table'!N222)</f>
        <v>644.30140148551072</v>
      </c>
      <c r="M222">
        <f>IF(ISBLANK('Mortgage 2 Monthly Table'!P222),IF(N221&gt;J222,IF(J222&gt;L221,J222-L221,0),IF(OR(OR(W221&lt;0,ISTEXT(W221)),ISTEXT('Mortgage 2 Info Calcs'!$K$4)),"",'Mortgage 2 Info Calcs'!F$21)),'Mortgage 2 Monthly Table'!P222)</f>
        <v>0</v>
      </c>
      <c r="N222">
        <f t="shared" si="18"/>
        <v>644.30140148551072</v>
      </c>
      <c r="O222">
        <f>IF(OR(OR(W221&lt;0,ISTEXT(W221)),ISTEXT('Mortgage 2 Info Calcs'!$K$4)),"",(O221+M222))</f>
        <v>0</v>
      </c>
      <c r="P222">
        <f>IF(ISBLANK('Mortgage 2 Monthly Table'!T222),IF(ISTEXT(J222),0,IF(OR(W221&lt;Q221,AND(W221&lt;0,NOT(ISTEXT(W221))),ISTEXT('Mortgage 2 Info Calcs'!$K$4)),IF(-W221&gt;P221,-W221,W221-Q221),IF(J222="",0,'Mortgage 2 Info Calcs'!F$26))),'Mortgage 2 Monthly Table'!T222)</f>
        <v>0</v>
      </c>
      <c r="Q222">
        <f>IF(OR(OR(W221&lt;0,ISTEXT(W221)),ISTEXT('Mortgage 2 Info Calcs'!$K$4)),"",IF(O222&lt;0,Q221,(Q221+P222)))</f>
        <v>0</v>
      </c>
      <c r="R222">
        <f>IF(OR(ISERROR(L222-S222),ISTEXT('Mortgage 2 Info Calcs'!$K$4)),"",L222-S222+M222)</f>
        <v>411.28561302648205</v>
      </c>
      <c r="S222">
        <f>IF(OR(IF(ISERROR(ROUND((J222-Q222-'Mortgage 2 Info Calcs'!F$24)*(G222/12),2)),0,(J222-O222-Q222-'Mortgage 2 Info Calcs'!F$24)*(G222/12)),,,ISTEXT('Mortgage 2 Info Calcs'!K$4)),IF(((J222-Q222-'Mortgage 2 Info Calcs'!F$24)*(G222/12))&gt;0,((J222-Q222-'Mortgage 2 Info Calcs'!F$24)*(G222/12)),0),0)</f>
        <v>233.01578845902867</v>
      </c>
      <c r="T222">
        <f>IF(OR(ISERROR(SUM(R$12:R222)),(ISTEXT(T221)),(T221=(SUM(R$12:R222)))),"",SUM(R$12:R222))</f>
        <v>53808.127921221116</v>
      </c>
      <c r="U222">
        <f>SUM(S$12:S222)</f>
        <v>82139.467792221229</v>
      </c>
      <c r="V222">
        <f>IF(OR(J222=Q222,ISTEXT(W221),ISTEXT('Mortgage 2 Info Calcs'!$F$17)),"",IF(('Mortgage 2 Info Calcs'!F$18*12)&gt;C221+1,IF(C221='Mortgage 2 Info Calcs'!F$18*12,0,'Mortgage 2 Info Calcs'!F$19+W222*('Mortgage 2 Info Calcs'!F$17)),'Mortgage 2 Info Calcs'!F$189))</f>
        <v>0</v>
      </c>
      <c r="W222">
        <f>IF(OR(ISERROR(J222-R222-M222),IF(ISERROR((J222-R222-M222)=0),"True",(J222-R222-M222)=0),ISTEXT('Mortgage 2 Info Calcs'!$K$4)),"",IF((J222&gt;(L222+M222)),(FV((G222/'Mortgage 2 Variables'!E$43),1,(L222+M222),-J222+Q222+'Mortgage 2 Info Calcs'!F$24,0))+Q222+'Mortgage 2 Info Calcs'!F$24+IF(I222&gt;0,0,-I222),""))</f>
        <v>46191.872078779255</v>
      </c>
      <c r="X222">
        <f>IF((FV(IF(G222=0,'Mortgage 2 Info Calcs'!F$8,G222)/12,1,PMT(IF(G222=0,'Mortgage 2 Info Calcs'!F$8,G222)/12,('Mortgage 2 Info Calcs'!F$9*12)-C221,-X221,0),-X221,0))&gt;0,(FV(IF(G222=0,'Mortgage 2 Info Calcs'!F$8,G222)/12,1,PMT(IF(G222=0,'Mortgage 2 Info Calcs'!F$8,G222)/12,('Mortgage 2 Info Calcs'!F$9*12)-C221,-X221,0),-X221,0)),0)</f>
        <v>46191.87207877927</v>
      </c>
      <c r="Y222">
        <f>IF(X222&lt;=0,0,(IPMT(IF(G222=0,'Mortgage 2 Info Calcs'!F$8,G222)/12,1,('Mortgage 2 Info Calcs'!F$9*12)-C221,-X221,0)))</f>
        <v>233.01578845902873</v>
      </c>
      <c r="Z222">
        <f>IF(C222&lt;('Mortgage 2 Info Calcs'!F$9*12),SUM(Y$12:Y222),0)</f>
        <v>82139.467792221301</v>
      </c>
      <c r="AA222">
        <v>211</v>
      </c>
      <c r="AB222">
        <f t="shared" si="19"/>
        <v>17.583333333333332</v>
      </c>
    </row>
    <row r="223" spans="2:28" ht="11.7" customHeight="1" x14ac:dyDescent="0.25">
      <c r="B223">
        <f t="shared" si="17"/>
        <v>17.666666666666668</v>
      </c>
      <c r="C223">
        <v>212</v>
      </c>
      <c r="D223" t="str">
        <f>IF(J991=1,F211+1,"")</f>
        <v/>
      </c>
      <c r="E223" t="str">
        <f t="shared" si="20"/>
        <v/>
      </c>
      <c r="F223" t="str">
        <f>VLOOKUP('Mortgage 2 Variables'!D$15,'Mortgage 2 Variables'!B$8:C$19,2)</f>
        <v>Jun</v>
      </c>
      <c r="G223">
        <f>IF(ISBLANK('Mortgage 2 Monthly Table'!G223),IF(OR(J223=Q223,ISTEXT(W222),ISTEXT('Mortgage 2 Info Calcs'!$K$4)),0,IF(('Mortgage 2 Info Calcs'!F$7*12)&gt;C222,G222,IF(C222='Mortgage 2 Info Calcs'!F$7*12,'Mortgage 2 Info Calcs'!F$8,G222))),'Mortgage 2 Monthly Table'!G223)</f>
        <v>0.06</v>
      </c>
      <c r="H223">
        <f>((PMT(G223/'Mortgage 2 Variables'!E$43,('Mortgage 2 Info Calcs'!F$9*'Mortgage 2 Variables'!E$43)-C222,-J223,0)))</f>
        <v>644.30140148551129</v>
      </c>
      <c r="I223">
        <f>IF(OR(ISERROR(((IPMT(G223/'Mortgage 2 Variables'!E$43,1,'Mortgage 2 Info Calcs'!F$9*'Mortgage 2 Variables'!E$43,-J223+Q223+'Mortgage 2 Info Calcs'!F$24,IF('Mortgage 2 Info Calcs'!F$5="Interest Only",-J223+Q223+'Mortgage 2 Info Calcs'!F$24,0))))),(((IPMT(G223/'Mortgage 2 Variables'!E$43,1,'Mortgage 2 Info Calcs'!F$9*'Mortgage 2 Variables'!E$43,-J$12,-J$12)))=0)),0,((IPMT(G223/'Mortgage 2 Variables'!E$43,1,'Mortgage 2 Info Calcs'!F$9*'Mortgage 2 Variables'!E$43,-J223+Q223+'Mortgage 2 Info Calcs'!F$24,IF('Mortgage 2 Info Calcs'!F$5="Interest Only",-J223+Q223+'Mortgage 2 Info Calcs'!F$24,0)))))</f>
        <v>230.95936039389628</v>
      </c>
      <c r="J223">
        <f>IF(W222&gt;0,IF(ISTEXT('Mortgage 2 Info Calcs'!K$4),"0",IF(ISTEXT(W222),W222,W222+(IF(ISTEXT(K223),0,K223)))),0)</f>
        <v>46191.872078779255</v>
      </c>
      <c r="K223">
        <f>IF(ISBLANK('Mortgage 2 Monthly Table'!L223),0,'Mortgage 2 Monthly Table'!L223)</f>
        <v>0</v>
      </c>
      <c r="L223">
        <f>IF(ISBLANK('Mortgage 2 Monthly Table'!N223),IF('Mortgage 2 Info Calcs'!F$13="Calculated",IF('Mortgage 2 Info Calcs'!F$22="Keep Same",IF('Mortgage 2 Info Calcs'!F$5="Interest Only",IF(OR(I223&gt;L222,J223=""),I223,IF(J223&lt;L222,IF(J223&lt;L222,J223+I223,IF(L222+M222&gt;J223,L222+I223,L222)),IF(L222+M222&gt;J223,L222+I223,L222))),IF(H223&gt;L222,H223,IF(J223&gt;L222,IF(L222+M222&gt;J223,L222+I223,L222),J223+S223))),IF('Mortgage 2 Info Calcs'!F$5="Interest Only",'Mortgage 2 Monthly calcs'!I223,'Mortgage 2 Monthly calcs'!H223)),'Mortgage 2 Monthly calcs'!L222),'Mortgage 2 Monthly Table'!N223)</f>
        <v>644.30140148551072</v>
      </c>
      <c r="M223">
        <f>IF(ISBLANK('Mortgage 2 Monthly Table'!P223),IF(N222&gt;J223,IF(J223&gt;L222,J223-L222,0),IF(OR(OR(W222&lt;0,ISTEXT(W222)),ISTEXT('Mortgage 2 Info Calcs'!$K$4)),"",'Mortgage 2 Info Calcs'!F$21)),'Mortgage 2 Monthly Table'!P223)</f>
        <v>0</v>
      </c>
      <c r="N223">
        <f t="shared" si="18"/>
        <v>644.30140148551072</v>
      </c>
      <c r="O223">
        <f>IF(OR(OR(W222&lt;0,ISTEXT(W222)),ISTEXT('Mortgage 2 Info Calcs'!$K$4)),"",(O222+M223))</f>
        <v>0</v>
      </c>
      <c r="P223">
        <f>IF(ISBLANK('Mortgage 2 Monthly Table'!T223),IF(ISTEXT(J223),0,IF(OR(W222&lt;Q222,AND(W222&lt;0,NOT(ISTEXT(W222))),ISTEXT('Mortgage 2 Info Calcs'!$K$4)),IF(-W222&gt;P222,-W222,W222-Q222),IF(J223="",0,'Mortgage 2 Info Calcs'!F$26))),'Mortgage 2 Monthly Table'!T223)</f>
        <v>0</v>
      </c>
      <c r="Q223">
        <f>IF(OR(OR(W222&lt;0,ISTEXT(W222)),ISTEXT('Mortgage 2 Info Calcs'!$K$4)),"",IF(O223&lt;0,Q222,(Q222+P223)))</f>
        <v>0</v>
      </c>
      <c r="R223">
        <f>IF(OR(ISERROR(L223-S223),ISTEXT('Mortgage 2 Info Calcs'!$K$4)),"",L223-S223+M223)</f>
        <v>413.34204109161442</v>
      </c>
      <c r="S223">
        <f>IF(OR(IF(ISERROR(ROUND((J223-Q223-'Mortgage 2 Info Calcs'!F$24)*(G223/12),2)),0,(J223-O223-Q223-'Mortgage 2 Info Calcs'!F$24)*(G223/12)),,,ISTEXT('Mortgage 2 Info Calcs'!K$4)),IF(((J223-Q223-'Mortgage 2 Info Calcs'!F$24)*(G223/12))&gt;0,((J223-Q223-'Mortgage 2 Info Calcs'!F$24)*(G223/12)),0),0)</f>
        <v>230.95936039389628</v>
      </c>
      <c r="T223">
        <f>IF(OR(ISERROR(SUM(R$12:R223)),(ISTEXT(T222)),(T222=(SUM(R$12:R223)))),"",SUM(R$12:R223))</f>
        <v>54221.469962312731</v>
      </c>
      <c r="U223">
        <f>SUM(S$12:S223)</f>
        <v>82370.427152615128</v>
      </c>
      <c r="V223">
        <f>IF(OR(J223=Q223,ISTEXT(W222),ISTEXT('Mortgage 2 Info Calcs'!$F$17)),"",IF(('Mortgage 2 Info Calcs'!F$18*12)&gt;C222+1,IF(C222='Mortgage 2 Info Calcs'!F$18*12,0,'Mortgage 2 Info Calcs'!F$19+W223*('Mortgage 2 Info Calcs'!F$17)),'Mortgage 2 Info Calcs'!F$189))</f>
        <v>0</v>
      </c>
      <c r="W223">
        <f>IF(OR(ISERROR(J223-R223-M223),IF(ISERROR((J223-R223-M223)=0),"True",(J223-R223-M223)=0),ISTEXT('Mortgage 2 Info Calcs'!$K$4)),"",IF((J223&gt;(L223+M223)),(FV((G223/'Mortgage 2 Variables'!E$43),1,(L223+M223),-J223+Q223+'Mortgage 2 Info Calcs'!F$24,0))+Q223+'Mortgage 2 Info Calcs'!F$24+IF(I223&gt;0,0,-I223),""))</f>
        <v>45778.530037687648</v>
      </c>
      <c r="X223">
        <f>IF((FV(IF(G223=0,'Mortgage 2 Info Calcs'!F$8,G223)/12,1,PMT(IF(G223=0,'Mortgage 2 Info Calcs'!F$8,G223)/12,('Mortgage 2 Info Calcs'!F$9*12)-C222,-X222,0),-X222,0))&gt;0,(FV(IF(G223=0,'Mortgage 2 Info Calcs'!F$8,G223)/12,1,PMT(IF(G223=0,'Mortgage 2 Info Calcs'!F$8,G223)/12,('Mortgage 2 Info Calcs'!F$9*12)-C222,-X222,0),-X222,0)),0)</f>
        <v>45778.530037687662</v>
      </c>
      <c r="Y223">
        <f>IF(X223&lt;=0,0,(IPMT(IF(G223=0,'Mortgage 2 Info Calcs'!F$8,G223)/12,1,('Mortgage 2 Info Calcs'!F$9*12)-C222,-X222,0)))</f>
        <v>230.95936039389636</v>
      </c>
      <c r="Z223">
        <f>IF(C223&lt;('Mortgage 2 Info Calcs'!F$9*12),SUM(Y$12:Y223),0)</f>
        <v>82370.427152615201</v>
      </c>
      <c r="AA223">
        <v>212</v>
      </c>
      <c r="AB223">
        <f t="shared" si="19"/>
        <v>17.666666666666668</v>
      </c>
    </row>
    <row r="224" spans="2:28" ht="11.7" customHeight="1" x14ac:dyDescent="0.25">
      <c r="B224">
        <f t="shared" si="17"/>
        <v>17.75</v>
      </c>
      <c r="C224">
        <v>213</v>
      </c>
      <c r="D224" t="str">
        <f>IF(J992=1,F211+1,"")</f>
        <v/>
      </c>
      <c r="E224" t="str">
        <f t="shared" si="20"/>
        <v/>
      </c>
      <c r="F224" t="str">
        <f>VLOOKUP('Mortgage 2 Variables'!D$16,'Mortgage 2 Variables'!B$8:C$19,2)</f>
        <v>Jul</v>
      </c>
      <c r="G224">
        <f>IF(ISBLANK('Mortgage 2 Monthly Table'!G224),IF(OR(J224=Q224,ISTEXT(W223),ISTEXT('Mortgage 2 Info Calcs'!$K$4)),0,IF(('Mortgage 2 Info Calcs'!F$7*12)&gt;C223,G223,IF(C223='Mortgage 2 Info Calcs'!F$7*12,'Mortgage 2 Info Calcs'!F$8,G223))),'Mortgage 2 Monthly Table'!G224)</f>
        <v>0.06</v>
      </c>
      <c r="H224">
        <f>((PMT(G224/'Mortgage 2 Variables'!E$43,('Mortgage 2 Info Calcs'!F$9*'Mortgage 2 Variables'!E$43)-C223,-J224,0)))</f>
        <v>644.30140148551129</v>
      </c>
      <c r="I224">
        <f>IF(OR(ISERROR(((IPMT(G224/'Mortgage 2 Variables'!E$43,1,'Mortgage 2 Info Calcs'!F$9*'Mortgage 2 Variables'!E$43,-J224+Q224+'Mortgage 2 Info Calcs'!F$24,IF('Mortgage 2 Info Calcs'!F$5="Interest Only",-J224+Q224+'Mortgage 2 Info Calcs'!F$24,0))))),(((IPMT(G224/'Mortgage 2 Variables'!E$43,1,'Mortgage 2 Info Calcs'!F$9*'Mortgage 2 Variables'!E$43,-J$12,-J$12)))=0)),0,((IPMT(G224/'Mortgage 2 Variables'!E$43,1,'Mortgage 2 Info Calcs'!F$9*'Mortgage 2 Variables'!E$43,-J224+Q224+'Mortgage 2 Info Calcs'!F$24,IF('Mortgage 2 Info Calcs'!F$5="Interest Only",-J224+Q224+'Mortgage 2 Info Calcs'!F$24,0)))))</f>
        <v>228.89265018843824</v>
      </c>
      <c r="J224">
        <f>IF(W223&gt;0,IF(ISTEXT('Mortgage 2 Info Calcs'!K$4),"0",IF(ISTEXT(W223),W223,W223+(IF(ISTEXT(K224),0,K224)))),0)</f>
        <v>45778.530037687648</v>
      </c>
      <c r="K224">
        <f>IF(ISBLANK('Mortgage 2 Monthly Table'!L224),0,'Mortgage 2 Monthly Table'!L224)</f>
        <v>0</v>
      </c>
      <c r="L224">
        <f>IF(ISBLANK('Mortgage 2 Monthly Table'!N224),IF('Mortgage 2 Info Calcs'!F$13="Calculated",IF('Mortgage 2 Info Calcs'!F$22="Keep Same",IF('Mortgage 2 Info Calcs'!F$5="Interest Only",IF(OR(I224&gt;L223,J224=""),I224,IF(J224&lt;L223,IF(J224&lt;L223,J224+I224,IF(L223+M223&gt;J224,L223+I224,L223)),IF(L223+M223&gt;J224,L223+I224,L223))),IF(H224&gt;L223,H224,IF(J224&gt;L223,IF(L223+M223&gt;J224,L223+I224,L223),J224+S224))),IF('Mortgage 2 Info Calcs'!F$5="Interest Only",'Mortgage 2 Monthly calcs'!I224,'Mortgage 2 Monthly calcs'!H224)),'Mortgage 2 Monthly calcs'!L223),'Mortgage 2 Monthly Table'!N224)</f>
        <v>644.30140148551072</v>
      </c>
      <c r="M224">
        <f>IF(ISBLANK('Mortgage 2 Monthly Table'!P224),IF(N223&gt;J224,IF(J224&gt;L223,J224-L223,0),IF(OR(OR(W223&lt;0,ISTEXT(W223)),ISTEXT('Mortgage 2 Info Calcs'!$K$4)),"",'Mortgage 2 Info Calcs'!F$21)),'Mortgage 2 Monthly Table'!P224)</f>
        <v>0</v>
      </c>
      <c r="N224">
        <f t="shared" si="18"/>
        <v>644.30140148551072</v>
      </c>
      <c r="O224">
        <f>IF(OR(OR(W223&lt;0,ISTEXT(W223)),ISTEXT('Mortgage 2 Info Calcs'!$K$4)),"",(O223+M224))</f>
        <v>0</v>
      </c>
      <c r="P224">
        <f>IF(ISBLANK('Mortgage 2 Monthly Table'!T224),IF(ISTEXT(J224),0,IF(OR(W223&lt;Q223,AND(W223&lt;0,NOT(ISTEXT(W223))),ISTEXT('Mortgage 2 Info Calcs'!$K$4)),IF(-W223&gt;P223,-W223,W223-Q223),IF(J224="",0,'Mortgage 2 Info Calcs'!F$26))),'Mortgage 2 Monthly Table'!T224)</f>
        <v>0</v>
      </c>
      <c r="Q224">
        <f>IF(OR(OR(W223&lt;0,ISTEXT(W223)),ISTEXT('Mortgage 2 Info Calcs'!$K$4)),"",IF(O224&lt;0,Q223,(Q223+P224)))</f>
        <v>0</v>
      </c>
      <c r="R224">
        <f>IF(OR(ISERROR(L224-S224),ISTEXT('Mortgage 2 Info Calcs'!$K$4)),"",L224-S224+M224)</f>
        <v>415.40875129707251</v>
      </c>
      <c r="S224">
        <f>IF(OR(IF(ISERROR(ROUND((J224-Q224-'Mortgage 2 Info Calcs'!F$24)*(G224/12),2)),0,(J224-O224-Q224-'Mortgage 2 Info Calcs'!F$24)*(G224/12)),,,ISTEXT('Mortgage 2 Info Calcs'!K$4)),IF(((J224-Q224-'Mortgage 2 Info Calcs'!F$24)*(G224/12))&gt;0,((J224-Q224-'Mortgage 2 Info Calcs'!F$24)*(G224/12)),0),0)</f>
        <v>228.89265018843824</v>
      </c>
      <c r="T224">
        <f>IF(OR(ISERROR(SUM(R$12:R224)),(ISTEXT(T223)),(T223=(SUM(R$12:R224)))),"",SUM(R$12:R224))</f>
        <v>54636.878713609804</v>
      </c>
      <c r="U224">
        <f>SUM(S$12:S224)</f>
        <v>82599.319802803569</v>
      </c>
      <c r="V224">
        <f>IF(OR(J224=Q224,ISTEXT(W223),ISTEXT('Mortgage 2 Info Calcs'!$F$17)),"",IF(('Mortgage 2 Info Calcs'!F$18*12)&gt;C223+1,IF(C223='Mortgage 2 Info Calcs'!F$18*12,0,'Mortgage 2 Info Calcs'!F$19+W224*('Mortgage 2 Info Calcs'!F$17)),'Mortgage 2 Info Calcs'!F$189))</f>
        <v>0</v>
      </c>
      <c r="W224">
        <f>IF(OR(ISERROR(J224-R224-M224),IF(ISERROR((J224-R224-M224)=0),"True",(J224-R224-M224)=0),ISTEXT('Mortgage 2 Info Calcs'!$K$4)),"",IF((J224&gt;(L224+M224)),(FV((G224/'Mortgage 2 Variables'!E$43),1,(L224+M224),-J224+Q224+'Mortgage 2 Info Calcs'!F$24,0))+Q224+'Mortgage 2 Info Calcs'!F$24+IF(I224&gt;0,0,-I224),""))</f>
        <v>45363.121286390582</v>
      </c>
      <c r="X224">
        <f>IF((FV(IF(G224=0,'Mortgage 2 Info Calcs'!F$8,G224)/12,1,PMT(IF(G224=0,'Mortgage 2 Info Calcs'!F$8,G224)/12,('Mortgage 2 Info Calcs'!F$9*12)-C223,-X223,0),-X223,0))&gt;0,(FV(IF(G224=0,'Mortgage 2 Info Calcs'!F$8,G224)/12,1,PMT(IF(G224=0,'Mortgage 2 Info Calcs'!F$8,G224)/12,('Mortgage 2 Info Calcs'!F$9*12)-C223,-X223,0),-X223,0)),0)</f>
        <v>45363.121286390597</v>
      </c>
      <c r="Y224">
        <f>IF(X224&lt;=0,0,(IPMT(IF(G224=0,'Mortgage 2 Info Calcs'!F$8,G224)/12,1,('Mortgage 2 Info Calcs'!F$9*12)-C223,-X223,0)))</f>
        <v>228.89265018843832</v>
      </c>
      <c r="Z224">
        <f>IF(C224&lt;('Mortgage 2 Info Calcs'!F$9*12),SUM(Y$12:Y224),0)</f>
        <v>82599.319802803642</v>
      </c>
      <c r="AA224">
        <v>213</v>
      </c>
      <c r="AB224">
        <f t="shared" si="19"/>
        <v>17.75</v>
      </c>
    </row>
    <row r="225" spans="2:28" ht="11.7" customHeight="1" x14ac:dyDescent="0.25">
      <c r="B225">
        <f t="shared" si="17"/>
        <v>17.833333333333332</v>
      </c>
      <c r="C225">
        <v>214</v>
      </c>
      <c r="D225" t="str">
        <f>IF(J993=1,F211+1,"")</f>
        <v/>
      </c>
      <c r="E225" t="str">
        <f t="shared" si="20"/>
        <v/>
      </c>
      <c r="F225" t="str">
        <f>VLOOKUP('Mortgage 2 Variables'!D$17,'Mortgage 2 Variables'!B$8:C$19,2)</f>
        <v>Aug</v>
      </c>
      <c r="G225">
        <f>IF(ISBLANK('Mortgage 2 Monthly Table'!G225),IF(OR(J225=Q225,ISTEXT(W224),ISTEXT('Mortgage 2 Info Calcs'!$K$4)),0,IF(('Mortgage 2 Info Calcs'!F$7*12)&gt;C224,G224,IF(C224='Mortgage 2 Info Calcs'!F$7*12,'Mortgage 2 Info Calcs'!F$8,G224))),'Mortgage 2 Monthly Table'!G225)</f>
        <v>0.06</v>
      </c>
      <c r="H225">
        <f>((PMT(G225/'Mortgage 2 Variables'!E$43,('Mortgage 2 Info Calcs'!F$9*'Mortgage 2 Variables'!E$43)-C224,-J225,0)))</f>
        <v>644.30140148551141</v>
      </c>
      <c r="I225">
        <f>IF(OR(ISERROR(((IPMT(G225/'Mortgage 2 Variables'!E$43,1,'Mortgage 2 Info Calcs'!F$9*'Mortgage 2 Variables'!E$43,-J225+Q225+'Mortgage 2 Info Calcs'!F$24,IF('Mortgage 2 Info Calcs'!F$5="Interest Only",-J225+Q225+'Mortgage 2 Info Calcs'!F$24,0))))),(((IPMT(G225/'Mortgage 2 Variables'!E$43,1,'Mortgage 2 Info Calcs'!F$9*'Mortgage 2 Variables'!E$43,-J$12,-J$12)))=0)),0,((IPMT(G225/'Mortgage 2 Variables'!E$43,1,'Mortgage 2 Info Calcs'!F$9*'Mortgage 2 Variables'!E$43,-J225+Q225+'Mortgage 2 Info Calcs'!F$24,IF('Mortgage 2 Info Calcs'!F$5="Interest Only",-J225+Q225+'Mortgage 2 Info Calcs'!F$24,0)))))</f>
        <v>226.81560643195292</v>
      </c>
      <c r="J225">
        <f>IF(W224&gt;0,IF(ISTEXT('Mortgage 2 Info Calcs'!K$4),"0",IF(ISTEXT(W224),W224,W224+(IF(ISTEXT(K225),0,K225)))),0)</f>
        <v>45363.121286390582</v>
      </c>
      <c r="K225">
        <f>IF(ISBLANK('Mortgage 2 Monthly Table'!L225),0,'Mortgage 2 Monthly Table'!L225)</f>
        <v>0</v>
      </c>
      <c r="L225">
        <f>IF(ISBLANK('Mortgage 2 Monthly Table'!N225),IF('Mortgage 2 Info Calcs'!F$13="Calculated",IF('Mortgage 2 Info Calcs'!F$22="Keep Same",IF('Mortgage 2 Info Calcs'!F$5="Interest Only",IF(OR(I225&gt;L224,J225=""),I225,IF(J225&lt;L224,IF(J225&lt;L224,J225+I225,IF(L224+M224&gt;J225,L224+I225,L224)),IF(L224+M224&gt;J225,L224+I225,L224))),IF(H225&gt;L224,H225,IF(J225&gt;L224,IF(L224+M224&gt;J225,L224+I225,L224),J225+S225))),IF('Mortgage 2 Info Calcs'!F$5="Interest Only",'Mortgage 2 Monthly calcs'!I225,'Mortgage 2 Monthly calcs'!H225)),'Mortgage 2 Monthly calcs'!L224),'Mortgage 2 Monthly Table'!N225)</f>
        <v>644.30140148551072</v>
      </c>
      <c r="M225">
        <f>IF(ISBLANK('Mortgage 2 Monthly Table'!P225),IF(N224&gt;J225,IF(J225&gt;L224,J225-L224,0),IF(OR(OR(W224&lt;0,ISTEXT(W224)),ISTEXT('Mortgage 2 Info Calcs'!$K$4)),"",'Mortgage 2 Info Calcs'!F$21)),'Mortgage 2 Monthly Table'!P225)</f>
        <v>0</v>
      </c>
      <c r="N225">
        <f t="shared" si="18"/>
        <v>644.30140148551072</v>
      </c>
      <c r="O225">
        <f>IF(OR(OR(W224&lt;0,ISTEXT(W224)),ISTEXT('Mortgage 2 Info Calcs'!$K$4)),"",(O224+M225))</f>
        <v>0</v>
      </c>
      <c r="P225">
        <f>IF(ISBLANK('Mortgage 2 Monthly Table'!T225),IF(ISTEXT(J225),0,IF(OR(W224&lt;Q224,AND(W224&lt;0,NOT(ISTEXT(W224))),ISTEXT('Mortgage 2 Info Calcs'!$K$4)),IF(-W224&gt;P224,-W224,W224-Q224),IF(J225="",0,'Mortgage 2 Info Calcs'!F$26))),'Mortgage 2 Monthly Table'!T225)</f>
        <v>0</v>
      </c>
      <c r="Q225">
        <f>IF(OR(OR(W224&lt;0,ISTEXT(W224)),ISTEXT('Mortgage 2 Info Calcs'!$K$4)),"",IF(O225&lt;0,Q224,(Q224+P225)))</f>
        <v>0</v>
      </c>
      <c r="R225">
        <f>IF(OR(ISERROR(L225-S225),ISTEXT('Mortgage 2 Info Calcs'!$K$4)),"",L225-S225+M225)</f>
        <v>417.48579505355781</v>
      </c>
      <c r="S225">
        <f>IF(OR(IF(ISERROR(ROUND((J225-Q225-'Mortgage 2 Info Calcs'!F$24)*(G225/12),2)),0,(J225-O225-Q225-'Mortgage 2 Info Calcs'!F$24)*(G225/12)),,,ISTEXT('Mortgage 2 Info Calcs'!K$4)),IF(((J225-Q225-'Mortgage 2 Info Calcs'!F$24)*(G225/12))&gt;0,((J225-Q225-'Mortgage 2 Info Calcs'!F$24)*(G225/12)),0),0)</f>
        <v>226.81560643195292</v>
      </c>
      <c r="T225">
        <f>IF(OR(ISERROR(SUM(R$12:R225)),(ISTEXT(T224)),(T224=(SUM(R$12:R225)))),"",SUM(R$12:R225))</f>
        <v>55054.364508663362</v>
      </c>
      <c r="U225">
        <f>SUM(S$12:S225)</f>
        <v>82826.135409235518</v>
      </c>
      <c r="V225">
        <f>IF(OR(J225=Q225,ISTEXT(W224),ISTEXT('Mortgage 2 Info Calcs'!$F$17)),"",IF(('Mortgage 2 Info Calcs'!F$18*12)&gt;C224+1,IF(C224='Mortgage 2 Info Calcs'!F$18*12,0,'Mortgage 2 Info Calcs'!F$19+W225*('Mortgage 2 Info Calcs'!F$17)),'Mortgage 2 Info Calcs'!F$189))</f>
        <v>0</v>
      </c>
      <c r="W225">
        <f>IF(OR(ISERROR(J225-R225-M225),IF(ISERROR((J225-R225-M225)=0),"True",(J225-R225-M225)=0),ISTEXT('Mortgage 2 Info Calcs'!$K$4)),"",IF((J225&gt;(L225+M225)),(FV((G225/'Mortgage 2 Variables'!E$43),1,(L225+M225),-J225+Q225+'Mortgage 2 Info Calcs'!F$24,0))+Q225+'Mortgage 2 Info Calcs'!F$24+IF(I225&gt;0,0,-I225),""))</f>
        <v>44945.635491337031</v>
      </c>
      <c r="X225">
        <f>IF((FV(IF(G225=0,'Mortgage 2 Info Calcs'!F$8,G225)/12,1,PMT(IF(G225=0,'Mortgage 2 Info Calcs'!F$8,G225)/12,('Mortgage 2 Info Calcs'!F$9*12)-C224,-X224,0),-X224,0))&gt;0,(FV(IF(G225=0,'Mortgage 2 Info Calcs'!F$8,G225)/12,1,PMT(IF(G225=0,'Mortgage 2 Info Calcs'!F$8,G225)/12,('Mortgage 2 Info Calcs'!F$9*12)-C224,-X224,0),-X224,0)),0)</f>
        <v>44945.635491337045</v>
      </c>
      <c r="Y225">
        <f>IF(X225&lt;=0,0,(IPMT(IF(G225=0,'Mortgage 2 Info Calcs'!F$8,G225)/12,1,('Mortgage 2 Info Calcs'!F$9*12)-C224,-X224,0)))</f>
        <v>226.815606431953</v>
      </c>
      <c r="Z225">
        <f>IF(C225&lt;('Mortgage 2 Info Calcs'!F$9*12),SUM(Y$12:Y225),0)</f>
        <v>82826.13540923559</v>
      </c>
      <c r="AA225">
        <v>214</v>
      </c>
      <c r="AB225">
        <f t="shared" si="19"/>
        <v>17.833333333333332</v>
      </c>
    </row>
    <row r="226" spans="2:28" ht="11.7" customHeight="1" x14ac:dyDescent="0.25">
      <c r="B226">
        <f t="shared" si="17"/>
        <v>17.916666666666668</v>
      </c>
      <c r="C226">
        <v>215</v>
      </c>
      <c r="D226" t="str">
        <f>IF(J994=1,F211+1,"")</f>
        <v/>
      </c>
      <c r="E226" t="str">
        <f t="shared" si="20"/>
        <v/>
      </c>
      <c r="F226" t="str">
        <f>VLOOKUP('Mortgage 2 Variables'!D$18,'Mortgage 2 Variables'!B$8:C$19,2)</f>
        <v>Sep</v>
      </c>
      <c r="G226">
        <f>IF(ISBLANK('Mortgage 2 Monthly Table'!G226),IF(OR(J226=Q226,ISTEXT(W225),ISTEXT('Mortgage 2 Info Calcs'!$K$4)),0,IF(('Mortgage 2 Info Calcs'!F$7*12)&gt;C225,G225,IF(C225='Mortgage 2 Info Calcs'!F$7*12,'Mortgage 2 Info Calcs'!F$8,G225))),'Mortgage 2 Monthly Table'!G226)</f>
        <v>0.06</v>
      </c>
      <c r="H226">
        <f>((PMT(G226/'Mortgage 2 Variables'!E$43,('Mortgage 2 Info Calcs'!F$9*'Mortgage 2 Variables'!E$43)-C225,-J226,0)))</f>
        <v>644.30140148551152</v>
      </c>
      <c r="I226">
        <f>IF(OR(ISERROR(((IPMT(G226/'Mortgage 2 Variables'!E$43,1,'Mortgage 2 Info Calcs'!F$9*'Mortgage 2 Variables'!E$43,-J226+Q226+'Mortgage 2 Info Calcs'!F$24,IF('Mortgage 2 Info Calcs'!F$5="Interest Only",-J226+Q226+'Mortgage 2 Info Calcs'!F$24,0))))),(((IPMT(G226/'Mortgage 2 Variables'!E$43,1,'Mortgage 2 Info Calcs'!F$9*'Mortgage 2 Variables'!E$43,-J$12,-J$12)))=0)),0,((IPMT(G226/'Mortgage 2 Variables'!E$43,1,'Mortgage 2 Info Calcs'!F$9*'Mortgage 2 Variables'!E$43,-J226+Q226+'Mortgage 2 Info Calcs'!F$24,IF('Mortgage 2 Info Calcs'!F$5="Interest Only",-J226+Q226+'Mortgage 2 Info Calcs'!F$24,0)))))</f>
        <v>224.72817745668516</v>
      </c>
      <c r="J226">
        <f>IF(W225&gt;0,IF(ISTEXT('Mortgage 2 Info Calcs'!K$4),"0",IF(ISTEXT(W225),W225,W225+(IF(ISTEXT(K226),0,K226)))),0)</f>
        <v>44945.635491337031</v>
      </c>
      <c r="K226">
        <f>IF(ISBLANK('Mortgage 2 Monthly Table'!L226),0,'Mortgage 2 Monthly Table'!L226)</f>
        <v>0</v>
      </c>
      <c r="L226">
        <f>IF(ISBLANK('Mortgage 2 Monthly Table'!N226),IF('Mortgage 2 Info Calcs'!F$13="Calculated",IF('Mortgage 2 Info Calcs'!F$22="Keep Same",IF('Mortgage 2 Info Calcs'!F$5="Interest Only",IF(OR(I226&gt;L225,J226=""),I226,IF(J226&lt;L225,IF(J226&lt;L225,J226+I226,IF(L225+M225&gt;J226,L225+I226,L225)),IF(L225+M225&gt;J226,L225+I226,L225))),IF(H226&gt;L225,H226,IF(J226&gt;L225,IF(L225+M225&gt;J226,L225+I226,L225),J226+S226))),IF('Mortgage 2 Info Calcs'!F$5="Interest Only",'Mortgage 2 Monthly calcs'!I226,'Mortgage 2 Monthly calcs'!H226)),'Mortgage 2 Monthly calcs'!L225),'Mortgage 2 Monthly Table'!N226)</f>
        <v>644.30140148551152</v>
      </c>
      <c r="M226">
        <f>IF(ISBLANK('Mortgage 2 Monthly Table'!P226),IF(N225&gt;J226,IF(J226&gt;L225,J226-L225,0),IF(OR(OR(W225&lt;0,ISTEXT(W225)),ISTEXT('Mortgage 2 Info Calcs'!$K$4)),"",'Mortgage 2 Info Calcs'!F$21)),'Mortgage 2 Monthly Table'!P226)</f>
        <v>0</v>
      </c>
      <c r="N226">
        <f t="shared" si="18"/>
        <v>644.30140148551152</v>
      </c>
      <c r="O226">
        <f>IF(OR(OR(W225&lt;0,ISTEXT(W225)),ISTEXT('Mortgage 2 Info Calcs'!$K$4)),"",(O225+M226))</f>
        <v>0</v>
      </c>
      <c r="P226">
        <f>IF(ISBLANK('Mortgage 2 Monthly Table'!T226),IF(ISTEXT(J226),0,IF(OR(W225&lt;Q225,AND(W225&lt;0,NOT(ISTEXT(W225))),ISTEXT('Mortgage 2 Info Calcs'!$K$4)),IF(-W225&gt;P225,-W225,W225-Q225),IF(J226="",0,'Mortgage 2 Info Calcs'!F$26))),'Mortgage 2 Monthly Table'!T226)</f>
        <v>0</v>
      </c>
      <c r="Q226">
        <f>IF(OR(OR(W225&lt;0,ISTEXT(W225)),ISTEXT('Mortgage 2 Info Calcs'!$K$4)),"",IF(O226&lt;0,Q225,(Q225+P226)))</f>
        <v>0</v>
      </c>
      <c r="R226">
        <f>IF(OR(ISERROR(L226-S226),ISTEXT('Mortgage 2 Info Calcs'!$K$4)),"",L226-S226+M226)</f>
        <v>419.57322402882636</v>
      </c>
      <c r="S226">
        <f>IF(OR(IF(ISERROR(ROUND((J226-Q226-'Mortgage 2 Info Calcs'!F$24)*(G226/12),2)),0,(J226-O226-Q226-'Mortgage 2 Info Calcs'!F$24)*(G226/12)),,,ISTEXT('Mortgage 2 Info Calcs'!K$4)),IF(((J226-Q226-'Mortgage 2 Info Calcs'!F$24)*(G226/12))&gt;0,((J226-Q226-'Mortgage 2 Info Calcs'!F$24)*(G226/12)),0),0)</f>
        <v>224.72817745668516</v>
      </c>
      <c r="T226">
        <f>IF(OR(ISERROR(SUM(R$12:R226)),(ISTEXT(T225)),(T225=(SUM(R$12:R226)))),"",SUM(R$12:R226))</f>
        <v>55473.937732692189</v>
      </c>
      <c r="U226">
        <f>SUM(S$12:S226)</f>
        <v>83050.863586692198</v>
      </c>
      <c r="V226">
        <f>IF(OR(J226=Q226,ISTEXT(W225),ISTEXT('Mortgage 2 Info Calcs'!$F$17)),"",IF(('Mortgage 2 Info Calcs'!F$18*12)&gt;C225+1,IF(C225='Mortgage 2 Info Calcs'!F$18*12,0,'Mortgage 2 Info Calcs'!F$19+W226*('Mortgage 2 Info Calcs'!F$17)),'Mortgage 2 Info Calcs'!F$189))</f>
        <v>0</v>
      </c>
      <c r="W226">
        <f>IF(OR(ISERROR(J226-R226-M226),IF(ISERROR((J226-R226-M226)=0),"True",(J226-R226-M226)=0),ISTEXT('Mortgage 2 Info Calcs'!$K$4)),"",IF((J226&gt;(L226+M226)),(FV((G226/'Mortgage 2 Variables'!E$43),1,(L226+M226),-J226+Q226+'Mortgage 2 Info Calcs'!F$24,0))+Q226+'Mortgage 2 Info Calcs'!F$24+IF(I226&gt;0,0,-I226),""))</f>
        <v>44526.062267308211</v>
      </c>
      <c r="X226">
        <f>IF((FV(IF(G226=0,'Mortgage 2 Info Calcs'!F$8,G226)/12,1,PMT(IF(G226=0,'Mortgage 2 Info Calcs'!F$8,G226)/12,('Mortgage 2 Info Calcs'!F$9*12)-C225,-X225,0),-X225,0))&gt;0,(FV(IF(G226=0,'Mortgage 2 Info Calcs'!F$8,G226)/12,1,PMT(IF(G226=0,'Mortgage 2 Info Calcs'!F$8,G226)/12,('Mortgage 2 Info Calcs'!F$9*12)-C225,-X225,0),-X225,0)),0)</f>
        <v>44526.062267308225</v>
      </c>
      <c r="Y226">
        <f>IF(X226&lt;=0,0,(IPMT(IF(G226=0,'Mortgage 2 Info Calcs'!F$8,G226)/12,1,('Mortgage 2 Info Calcs'!F$9*12)-C225,-X225,0)))</f>
        <v>224.72817745668522</v>
      </c>
      <c r="Z226">
        <f>IF(C226&lt;('Mortgage 2 Info Calcs'!F$9*12),SUM(Y$12:Y226),0)</f>
        <v>83050.86358669227</v>
      </c>
      <c r="AA226">
        <v>215</v>
      </c>
      <c r="AB226">
        <f t="shared" si="19"/>
        <v>17.916666666666668</v>
      </c>
    </row>
    <row r="227" spans="2:28" ht="11.7" customHeight="1" x14ac:dyDescent="0.25">
      <c r="B227">
        <f t="shared" si="17"/>
        <v>18</v>
      </c>
      <c r="C227">
        <v>216</v>
      </c>
      <c r="D227">
        <f>D215+1</f>
        <v>18</v>
      </c>
      <c r="E227" t="str">
        <f t="shared" si="20"/>
        <v/>
      </c>
      <c r="F227" t="str">
        <f>VLOOKUP('Mortgage 2 Variables'!D$19,'Mortgage 2 Variables'!B$8:C$19,2)</f>
        <v>Oct</v>
      </c>
      <c r="G227">
        <f>IF(ISBLANK('Mortgage 2 Monthly Table'!G227),IF(OR(J227=Q227,ISTEXT(W226),ISTEXT('Mortgage 2 Info Calcs'!$K$4)),0,IF(('Mortgage 2 Info Calcs'!F$7*12)&gt;C226,G226,IF(C226='Mortgage 2 Info Calcs'!F$7*12,'Mortgage 2 Info Calcs'!F$8,G226))),'Mortgage 2 Monthly Table'!G227)</f>
        <v>0.06</v>
      </c>
      <c r="H227">
        <f>((PMT(G227/'Mortgage 2 Variables'!E$43,('Mortgage 2 Info Calcs'!F$9*'Mortgage 2 Variables'!E$43)-C226,-J227,0)))</f>
        <v>644.30140148551163</v>
      </c>
      <c r="I227">
        <f>IF(OR(ISERROR(((IPMT(G227/'Mortgage 2 Variables'!E$43,1,'Mortgage 2 Info Calcs'!F$9*'Mortgage 2 Variables'!E$43,-J227+Q227+'Mortgage 2 Info Calcs'!F$24,IF('Mortgage 2 Info Calcs'!F$5="Interest Only",-J227+Q227+'Mortgage 2 Info Calcs'!F$24,0))))),(((IPMT(G227/'Mortgage 2 Variables'!E$43,1,'Mortgage 2 Info Calcs'!F$9*'Mortgage 2 Variables'!E$43,-J$12,-J$12)))=0)),0,((IPMT(G227/'Mortgage 2 Variables'!E$43,1,'Mortgage 2 Info Calcs'!F$9*'Mortgage 2 Variables'!E$43,-J227+Q227+'Mortgage 2 Info Calcs'!F$24,IF('Mortgage 2 Info Calcs'!F$5="Interest Only",-J227+Q227+'Mortgage 2 Info Calcs'!F$24,0)))))</f>
        <v>222.63031133654107</v>
      </c>
      <c r="J227">
        <f>IF(W226&gt;0,IF(ISTEXT('Mortgage 2 Info Calcs'!K$4),"0",IF(ISTEXT(W226),W226,W226+(IF(ISTEXT(K227),0,K227)))),0)</f>
        <v>44526.062267308211</v>
      </c>
      <c r="K227">
        <f>IF(ISBLANK('Mortgage 2 Monthly Table'!L227),0,'Mortgage 2 Monthly Table'!L227)</f>
        <v>0</v>
      </c>
      <c r="L227">
        <f>IF(ISBLANK('Mortgage 2 Monthly Table'!N227),IF('Mortgage 2 Info Calcs'!F$13="Calculated",IF('Mortgage 2 Info Calcs'!F$22="Keep Same",IF('Mortgage 2 Info Calcs'!F$5="Interest Only",IF(OR(I227&gt;L226,J227=""),I227,IF(J227&lt;L226,IF(J227&lt;L226,J227+I227,IF(L226+M226&gt;J227,L226+I227,L226)),IF(L226+M226&gt;J227,L226+I227,L226))),IF(H227&gt;L226,H227,IF(J227&gt;L226,IF(L226+M226&gt;J227,L226+I227,L226),J227+S227))),IF('Mortgage 2 Info Calcs'!F$5="Interest Only",'Mortgage 2 Monthly calcs'!I227,'Mortgage 2 Monthly calcs'!H227)),'Mortgage 2 Monthly calcs'!L226),'Mortgage 2 Monthly Table'!N227)</f>
        <v>644.30140148551152</v>
      </c>
      <c r="M227">
        <f>IF(ISBLANK('Mortgage 2 Monthly Table'!P227),IF(N226&gt;J227,IF(J227&gt;L226,J227-L226,0),IF(OR(OR(W226&lt;0,ISTEXT(W226)),ISTEXT('Mortgage 2 Info Calcs'!$K$4)),"",'Mortgage 2 Info Calcs'!F$21)),'Mortgage 2 Monthly Table'!P227)</f>
        <v>0</v>
      </c>
      <c r="N227">
        <f t="shared" si="18"/>
        <v>644.30140148551152</v>
      </c>
      <c r="O227">
        <f>IF(OR(OR(W226&lt;0,ISTEXT(W226)),ISTEXT('Mortgage 2 Info Calcs'!$K$4)),"",(O226+M227))</f>
        <v>0</v>
      </c>
      <c r="P227">
        <f>IF(ISBLANK('Mortgage 2 Monthly Table'!T227),IF(ISTEXT(J227),0,IF(OR(W226&lt;Q226,AND(W226&lt;0,NOT(ISTEXT(W226))),ISTEXT('Mortgage 2 Info Calcs'!$K$4)),IF(-W226&gt;P226,-W226,W226-Q226),IF(J227="",0,'Mortgage 2 Info Calcs'!F$26))),'Mortgage 2 Monthly Table'!T227)</f>
        <v>0</v>
      </c>
      <c r="Q227">
        <f>IF(OR(OR(W226&lt;0,ISTEXT(W226)),ISTEXT('Mortgage 2 Info Calcs'!$K$4)),"",IF(O227&lt;0,Q226,(Q226+P227)))</f>
        <v>0</v>
      </c>
      <c r="R227">
        <f>IF(OR(ISERROR(L227-S227),ISTEXT('Mortgage 2 Info Calcs'!$K$4)),"",L227-S227+M227)</f>
        <v>421.67109014897045</v>
      </c>
      <c r="S227">
        <f>IF(OR(IF(ISERROR(ROUND((J227-Q227-'Mortgage 2 Info Calcs'!F$24)*(G227/12),2)),0,(J227-O227-Q227-'Mortgage 2 Info Calcs'!F$24)*(G227/12)),,,ISTEXT('Mortgage 2 Info Calcs'!K$4)),IF(((J227-Q227-'Mortgage 2 Info Calcs'!F$24)*(G227/12))&gt;0,((J227-Q227-'Mortgage 2 Info Calcs'!F$24)*(G227/12)),0),0)</f>
        <v>222.63031133654107</v>
      </c>
      <c r="T227">
        <f>IF(OR(ISERROR(SUM(R$12:R227)),(ISTEXT(T226)),(T226=(SUM(R$12:R227)))),"",SUM(R$12:R227))</f>
        <v>55895.608822841161</v>
      </c>
      <c r="U227">
        <f>SUM(S$12:S227)</f>
        <v>83273.493898028741</v>
      </c>
      <c r="V227">
        <f>IF(OR(J227=Q227,ISTEXT(W226),ISTEXT('Mortgage 2 Info Calcs'!$F$17)),"",IF(('Mortgage 2 Info Calcs'!F$18*12)&gt;C226+1,IF(C226='Mortgage 2 Info Calcs'!F$18*12,0,'Mortgage 2 Info Calcs'!F$19+W227*('Mortgage 2 Info Calcs'!F$17)),'Mortgage 2 Info Calcs'!F$189))</f>
        <v>0</v>
      </c>
      <c r="W227">
        <f>IF(OR(ISERROR(J227-R227-M227),IF(ISERROR((J227-R227-M227)=0),"True",(J227-R227-M227)=0),ISTEXT('Mortgage 2 Info Calcs'!$K$4)),"",IF((J227&gt;(L227+M227)),(FV((G227/'Mortgage 2 Variables'!E$43),1,(L227+M227),-J227+Q227+'Mortgage 2 Info Calcs'!F$24,0))+Q227+'Mortgage 2 Info Calcs'!F$24+IF(I227&gt;0,0,-I227),""))</f>
        <v>44104.391177159247</v>
      </c>
      <c r="X227">
        <f>IF((FV(IF(G227=0,'Mortgage 2 Info Calcs'!F$8,G227)/12,1,PMT(IF(G227=0,'Mortgage 2 Info Calcs'!F$8,G227)/12,('Mortgage 2 Info Calcs'!F$9*12)-C226,-X226,0),-X226,0))&gt;0,(FV(IF(G227=0,'Mortgage 2 Info Calcs'!F$8,G227)/12,1,PMT(IF(G227=0,'Mortgage 2 Info Calcs'!F$8,G227)/12,('Mortgage 2 Info Calcs'!F$9*12)-C226,-X226,0),-X226,0)),0)</f>
        <v>44104.391177159261</v>
      </c>
      <c r="Y227">
        <f>IF(X227&lt;=0,0,(IPMT(IF(G227=0,'Mortgage 2 Info Calcs'!F$8,G227)/12,1,('Mortgage 2 Info Calcs'!F$9*12)-C226,-X226,0)))</f>
        <v>222.63031133654113</v>
      </c>
      <c r="Z227">
        <f>IF(C227&lt;('Mortgage 2 Info Calcs'!F$9*12),SUM(Y$12:Y227),0)</f>
        <v>83273.493898028813</v>
      </c>
      <c r="AA227">
        <v>216</v>
      </c>
      <c r="AB227">
        <f t="shared" si="19"/>
        <v>18</v>
      </c>
    </row>
    <row r="228" spans="2:28" ht="11.7" customHeight="1" x14ac:dyDescent="0.25">
      <c r="B228">
        <f t="shared" si="17"/>
        <v>18.083333333333332</v>
      </c>
      <c r="C228">
        <v>217</v>
      </c>
      <c r="E228" t="str">
        <f t="shared" si="20"/>
        <v/>
      </c>
      <c r="F228" t="str">
        <f>VLOOKUP('Mortgage 2 Variables'!D$8,'Mortgage 2 Variables'!B$8:C$19,2)</f>
        <v>Nov</v>
      </c>
      <c r="G228">
        <f>IF(ISBLANK('Mortgage 2 Monthly Table'!G228),IF(OR(J228=Q228,ISTEXT(W227),ISTEXT('Mortgage 2 Info Calcs'!$K$4)),0,IF(('Mortgage 2 Info Calcs'!F$7*12)&gt;C227,G227,IF(C227='Mortgage 2 Info Calcs'!F$7*12,'Mortgage 2 Info Calcs'!F$8,G227))),'Mortgage 2 Monthly Table'!G228)</f>
        <v>0.06</v>
      </c>
      <c r="H228">
        <f>((PMT(G228/'Mortgage 2 Variables'!E$43,('Mortgage 2 Info Calcs'!F$9*'Mortgage 2 Variables'!E$43)-C227,-J228,0)))</f>
        <v>644.30140148551163</v>
      </c>
      <c r="I228">
        <f>IF(OR(ISERROR(((IPMT(G228/'Mortgage 2 Variables'!E$43,1,'Mortgage 2 Info Calcs'!F$9*'Mortgage 2 Variables'!E$43,-J228+Q228+'Mortgage 2 Info Calcs'!F$24,IF('Mortgage 2 Info Calcs'!F$5="Interest Only",-J228+Q228+'Mortgage 2 Info Calcs'!F$24,0))))),(((IPMT(G228/'Mortgage 2 Variables'!E$43,1,'Mortgage 2 Info Calcs'!F$9*'Mortgage 2 Variables'!E$43,-J$12,-J$12)))=0)),0,((IPMT(G228/'Mortgage 2 Variables'!E$43,1,'Mortgage 2 Info Calcs'!F$9*'Mortgage 2 Variables'!E$43,-J228+Q228+'Mortgage 2 Info Calcs'!F$24,IF('Mortgage 2 Info Calcs'!F$5="Interest Only",-J228+Q228+'Mortgage 2 Info Calcs'!F$24,0)))))</f>
        <v>220.52195588579625</v>
      </c>
      <c r="J228">
        <f>IF(W227&gt;0,IF(ISTEXT('Mortgage 2 Info Calcs'!K$4),"0",IF(ISTEXT(W227),W227,W227+(IF(ISTEXT(K228),0,K228)))),0)</f>
        <v>44104.391177159247</v>
      </c>
      <c r="K228">
        <f>IF(ISBLANK('Mortgage 2 Monthly Table'!L228),0,'Mortgage 2 Monthly Table'!L228)</f>
        <v>0</v>
      </c>
      <c r="L228">
        <f>IF(ISBLANK('Mortgage 2 Monthly Table'!N228),IF('Mortgage 2 Info Calcs'!F$13="Calculated",IF('Mortgage 2 Info Calcs'!F$22="Keep Same",IF('Mortgage 2 Info Calcs'!F$5="Interest Only",IF(OR(I228&gt;L227,J228=""),I228,IF(J228&lt;L227,IF(J228&lt;L227,J228+I228,IF(L227+M227&gt;J228,L227+I228,L227)),IF(L227+M227&gt;J228,L227+I228,L227))),IF(H228&gt;L227,H228,IF(J228&gt;L227,IF(L227+M227&gt;J228,L227+I228,L227),J228+S228))),IF('Mortgage 2 Info Calcs'!F$5="Interest Only",'Mortgage 2 Monthly calcs'!I228,'Mortgage 2 Monthly calcs'!H228)),'Mortgage 2 Monthly calcs'!L227),'Mortgage 2 Monthly Table'!N228)</f>
        <v>644.30140148551152</v>
      </c>
      <c r="M228">
        <f>IF(ISBLANK('Mortgage 2 Monthly Table'!P228),IF(N227&gt;J228,IF(J228&gt;L227,J228-L227,0),IF(OR(OR(W227&lt;0,ISTEXT(W227)),ISTEXT('Mortgage 2 Info Calcs'!$K$4)),"",'Mortgage 2 Info Calcs'!F$21)),'Mortgage 2 Monthly Table'!P228)</f>
        <v>0</v>
      </c>
      <c r="N228">
        <f t="shared" si="18"/>
        <v>644.30140148551152</v>
      </c>
      <c r="O228">
        <f>IF(OR(OR(W227&lt;0,ISTEXT(W227)),ISTEXT('Mortgage 2 Info Calcs'!$K$4)),"",(O227+M228))</f>
        <v>0</v>
      </c>
      <c r="P228">
        <f>IF(ISBLANK('Mortgage 2 Monthly Table'!T228),IF(ISTEXT(J228),0,IF(OR(W227&lt;Q227,AND(W227&lt;0,NOT(ISTEXT(W227))),ISTEXT('Mortgage 2 Info Calcs'!$K$4)),IF(-W227&gt;P227,-W227,W227-Q227),IF(J228="",0,'Mortgage 2 Info Calcs'!F$26))),'Mortgage 2 Monthly Table'!T228)</f>
        <v>0</v>
      </c>
      <c r="Q228">
        <f>IF(OR(OR(W227&lt;0,ISTEXT(W227)),ISTEXT('Mortgage 2 Info Calcs'!$K$4)),"",IF(O228&lt;0,Q227,(Q227+P228)))</f>
        <v>0</v>
      </c>
      <c r="R228">
        <f>IF(OR(ISERROR(L228-S228),ISTEXT('Mortgage 2 Info Calcs'!$K$4)),"",L228-S228+M228)</f>
        <v>423.77944559971525</v>
      </c>
      <c r="S228">
        <f>IF(OR(IF(ISERROR(ROUND((J228-Q228-'Mortgage 2 Info Calcs'!F$24)*(G228/12),2)),0,(J228-O228-Q228-'Mortgage 2 Info Calcs'!F$24)*(G228/12)),,,ISTEXT('Mortgage 2 Info Calcs'!K$4)),IF(((J228-Q228-'Mortgage 2 Info Calcs'!F$24)*(G228/12))&gt;0,((J228-Q228-'Mortgage 2 Info Calcs'!F$24)*(G228/12)),0),0)</f>
        <v>220.52195588579625</v>
      </c>
      <c r="T228">
        <f>IF(OR(ISERROR(SUM(R$12:R228)),(ISTEXT(T227)),(T227=(SUM(R$12:R228)))),"",SUM(R$12:R228))</f>
        <v>56319.388268440875</v>
      </c>
      <c r="U228">
        <f>SUM(S$12:S228)</f>
        <v>83494.015853914534</v>
      </c>
      <c r="V228">
        <f>IF(OR(J228=Q228,ISTEXT(W227),ISTEXT('Mortgage 2 Info Calcs'!$F$17)),"",IF(('Mortgage 2 Info Calcs'!F$18*12)&gt;C227+1,IF(C227='Mortgage 2 Info Calcs'!F$18*12,0,'Mortgage 2 Info Calcs'!F$19+W228*('Mortgage 2 Info Calcs'!F$17)),'Mortgage 2 Info Calcs'!F$189))</f>
        <v>0</v>
      </c>
      <c r="W228">
        <f>IF(OR(ISERROR(J228-R228-M228),IF(ISERROR((J228-R228-M228)=0),"True",(J228-R228-M228)=0),ISTEXT('Mortgage 2 Info Calcs'!$K$4)),"",IF((J228&gt;(L228+M228)),(FV((G228/'Mortgage 2 Variables'!E$43),1,(L228+M228),-J228+Q228+'Mortgage 2 Info Calcs'!F$24,0))+Q228+'Mortgage 2 Info Calcs'!F$24+IF(I228&gt;0,0,-I228),""))</f>
        <v>43680.61173155954</v>
      </c>
      <c r="X228">
        <f>IF((FV(IF(G228=0,'Mortgage 2 Info Calcs'!F$8,G228)/12,1,PMT(IF(G228=0,'Mortgage 2 Info Calcs'!F$8,G228)/12,('Mortgage 2 Info Calcs'!F$9*12)-C227,-X227,0),-X227,0))&gt;0,(FV(IF(G228=0,'Mortgage 2 Info Calcs'!F$8,G228)/12,1,PMT(IF(G228=0,'Mortgage 2 Info Calcs'!F$8,G228)/12,('Mortgage 2 Info Calcs'!F$9*12)-C227,-X227,0),-X227,0)),0)</f>
        <v>43680.611731559555</v>
      </c>
      <c r="Y228">
        <f>IF(X228&lt;=0,0,(IPMT(IF(G228=0,'Mortgage 2 Info Calcs'!F$8,G228)/12,1,('Mortgage 2 Info Calcs'!F$9*12)-C227,-X227,0)))</f>
        <v>220.5219558857963</v>
      </c>
      <c r="Z228">
        <f>IF(C228&lt;('Mortgage 2 Info Calcs'!F$9*12),SUM(Y$12:Y228),0)</f>
        <v>83494.015853914607</v>
      </c>
      <c r="AA228">
        <v>217</v>
      </c>
      <c r="AB228">
        <f t="shared" si="19"/>
        <v>18.083333333333332</v>
      </c>
    </row>
    <row r="229" spans="2:28" ht="11.7" customHeight="1" x14ac:dyDescent="0.25">
      <c r="B229">
        <f t="shared" si="17"/>
        <v>18.166666666666668</v>
      </c>
      <c r="C229">
        <v>218</v>
      </c>
      <c r="E229" t="str">
        <f t="shared" si="20"/>
        <v/>
      </c>
      <c r="F229" t="str">
        <f>VLOOKUP('Mortgage 2 Variables'!D$9,'Mortgage 2 Variables'!B$8:C$19,2)</f>
        <v>Dec</v>
      </c>
      <c r="G229">
        <f>IF(ISBLANK('Mortgage 2 Monthly Table'!G229),IF(OR(J229=Q229,ISTEXT(W228),ISTEXT('Mortgage 2 Info Calcs'!$K$4)),0,IF(('Mortgage 2 Info Calcs'!F$7*12)&gt;C228,G228,IF(C228='Mortgage 2 Info Calcs'!F$7*12,'Mortgage 2 Info Calcs'!F$8,G228))),'Mortgage 2 Monthly Table'!G229)</f>
        <v>0.06</v>
      </c>
      <c r="H229">
        <f>((PMT(G229/'Mortgage 2 Variables'!E$43,('Mortgage 2 Info Calcs'!F$9*'Mortgage 2 Variables'!E$43)-C228,-J229,0)))</f>
        <v>644.30140148551186</v>
      </c>
      <c r="I229">
        <f>IF(OR(ISERROR(((IPMT(G229/'Mortgage 2 Variables'!E$43,1,'Mortgage 2 Info Calcs'!F$9*'Mortgage 2 Variables'!E$43,-J229+Q229+'Mortgage 2 Info Calcs'!F$24,IF('Mortgage 2 Info Calcs'!F$5="Interest Only",-J229+Q229+'Mortgage 2 Info Calcs'!F$24,0))))),(((IPMT(G229/'Mortgage 2 Variables'!E$43,1,'Mortgage 2 Info Calcs'!F$9*'Mortgage 2 Variables'!E$43,-J$12,-J$12)))=0)),0,((IPMT(G229/'Mortgage 2 Variables'!E$43,1,'Mortgage 2 Info Calcs'!F$9*'Mortgage 2 Variables'!E$43,-J229+Q229+'Mortgage 2 Info Calcs'!F$24,IF('Mortgage 2 Info Calcs'!F$5="Interest Only",-J229+Q229+'Mortgage 2 Info Calcs'!F$24,0)))))</f>
        <v>218.40305865779771</v>
      </c>
      <c r="J229">
        <f>IF(W228&gt;0,IF(ISTEXT('Mortgage 2 Info Calcs'!K$4),"0",IF(ISTEXT(W228),W228,W228+(IF(ISTEXT(K229),0,K229)))),0)</f>
        <v>43680.61173155954</v>
      </c>
      <c r="K229">
        <f>IF(ISBLANK('Mortgage 2 Monthly Table'!L229),0,'Mortgage 2 Monthly Table'!L229)</f>
        <v>0</v>
      </c>
      <c r="L229">
        <f>IF(ISBLANK('Mortgage 2 Monthly Table'!N229),IF('Mortgage 2 Info Calcs'!F$13="Calculated",IF('Mortgage 2 Info Calcs'!F$22="Keep Same",IF('Mortgage 2 Info Calcs'!F$5="Interest Only",IF(OR(I229&gt;L228,J229=""),I229,IF(J229&lt;L228,IF(J229&lt;L228,J229+I229,IF(L228+M228&gt;J229,L228+I229,L228)),IF(L228+M228&gt;J229,L228+I229,L228))),IF(H229&gt;L228,H229,IF(J229&gt;L228,IF(L228+M228&gt;J229,L228+I229,L228),J229+S229))),IF('Mortgage 2 Info Calcs'!F$5="Interest Only",'Mortgage 2 Monthly calcs'!I229,'Mortgage 2 Monthly calcs'!H229)),'Mortgage 2 Monthly calcs'!L228),'Mortgage 2 Monthly Table'!N229)</f>
        <v>644.30140148551152</v>
      </c>
      <c r="M229">
        <f>IF(ISBLANK('Mortgage 2 Monthly Table'!P229),IF(N228&gt;J229,IF(J229&gt;L228,J229-L228,0),IF(OR(OR(W228&lt;0,ISTEXT(W228)),ISTEXT('Mortgage 2 Info Calcs'!$K$4)),"",'Mortgage 2 Info Calcs'!F$21)),'Mortgage 2 Monthly Table'!P229)</f>
        <v>0</v>
      </c>
      <c r="N229">
        <f t="shared" si="18"/>
        <v>644.30140148551152</v>
      </c>
      <c r="O229">
        <f>IF(OR(OR(W228&lt;0,ISTEXT(W228)),ISTEXT('Mortgage 2 Info Calcs'!$K$4)),"",(O228+M229))</f>
        <v>0</v>
      </c>
      <c r="P229">
        <f>IF(ISBLANK('Mortgage 2 Monthly Table'!T229),IF(ISTEXT(J229),0,IF(OR(W228&lt;Q228,AND(W228&lt;0,NOT(ISTEXT(W228))),ISTEXT('Mortgage 2 Info Calcs'!$K$4)),IF(-W228&gt;P228,-W228,W228-Q228),IF(J229="",0,'Mortgage 2 Info Calcs'!F$26))),'Mortgage 2 Monthly Table'!T229)</f>
        <v>0</v>
      </c>
      <c r="Q229">
        <f>IF(OR(OR(W228&lt;0,ISTEXT(W228)),ISTEXT('Mortgage 2 Info Calcs'!$K$4)),"",IF(O229&lt;0,Q228,(Q228+P229)))</f>
        <v>0</v>
      </c>
      <c r="R229">
        <f>IF(OR(ISERROR(L229-S229),ISTEXT('Mortgage 2 Info Calcs'!$K$4)),"",L229-S229+M229)</f>
        <v>425.8983428277138</v>
      </c>
      <c r="S229">
        <f>IF(OR(IF(ISERROR(ROUND((J229-Q229-'Mortgage 2 Info Calcs'!F$24)*(G229/12),2)),0,(J229-O229-Q229-'Mortgage 2 Info Calcs'!F$24)*(G229/12)),,,ISTEXT('Mortgage 2 Info Calcs'!K$4)),IF(((J229-Q229-'Mortgage 2 Info Calcs'!F$24)*(G229/12))&gt;0,((J229-Q229-'Mortgage 2 Info Calcs'!F$24)*(G229/12)),0),0)</f>
        <v>218.40305865779771</v>
      </c>
      <c r="T229">
        <f>IF(OR(ISERROR(SUM(R$12:R229)),(ISTEXT(T228)),(T228=(SUM(R$12:R229)))),"",SUM(R$12:R229))</f>
        <v>56745.286611268588</v>
      </c>
      <c r="U229">
        <f>SUM(S$12:S229)</f>
        <v>83712.418912572335</v>
      </c>
      <c r="V229">
        <f>IF(OR(J229=Q229,ISTEXT(W228),ISTEXT('Mortgage 2 Info Calcs'!$F$17)),"",IF(('Mortgage 2 Info Calcs'!F$18*12)&gt;C228+1,IF(C228='Mortgage 2 Info Calcs'!F$18*12,0,'Mortgage 2 Info Calcs'!F$19+W229*('Mortgage 2 Info Calcs'!F$17)),'Mortgage 2 Info Calcs'!F$189))</f>
        <v>0</v>
      </c>
      <c r="W229">
        <f>IF(OR(ISERROR(J229-R229-M229),IF(ISERROR((J229-R229-M229)=0),"True",(J229-R229-M229)=0),ISTEXT('Mortgage 2 Info Calcs'!$K$4)),"",IF((J229&gt;(L229+M229)),(FV((G229/'Mortgage 2 Variables'!E$43),1,(L229+M229),-J229+Q229+'Mortgage 2 Info Calcs'!F$24,0))+Q229+'Mortgage 2 Info Calcs'!F$24+IF(I229&gt;0,0,-I229),""))</f>
        <v>43254.713388731834</v>
      </c>
      <c r="X229">
        <f>IF((FV(IF(G229=0,'Mortgage 2 Info Calcs'!F$8,G229)/12,1,PMT(IF(G229=0,'Mortgage 2 Info Calcs'!F$8,G229)/12,('Mortgage 2 Info Calcs'!F$9*12)-C228,-X228,0),-X228,0))&gt;0,(FV(IF(G229=0,'Mortgage 2 Info Calcs'!F$8,G229)/12,1,PMT(IF(G229=0,'Mortgage 2 Info Calcs'!F$8,G229)/12,('Mortgage 2 Info Calcs'!F$9*12)-C228,-X228,0),-X228,0)),0)</f>
        <v>43254.713388731849</v>
      </c>
      <c r="Y229">
        <f>IF(X229&lt;=0,0,(IPMT(IF(G229=0,'Mortgage 2 Info Calcs'!F$8,G229)/12,1,('Mortgage 2 Info Calcs'!F$9*12)-C228,-X228,0)))</f>
        <v>218.40305865779777</v>
      </c>
      <c r="Z229">
        <f>IF(C229&lt;('Mortgage 2 Info Calcs'!F$9*12),SUM(Y$12:Y229),0)</f>
        <v>83712.418912572408</v>
      </c>
      <c r="AA229">
        <v>218</v>
      </c>
      <c r="AB229">
        <f t="shared" si="19"/>
        <v>18.166666666666668</v>
      </c>
    </row>
    <row r="230" spans="2:28" ht="11.7" customHeight="1" x14ac:dyDescent="0.25">
      <c r="B230">
        <f t="shared" si="17"/>
        <v>18.25</v>
      </c>
      <c r="C230">
        <v>219</v>
      </c>
      <c r="E230">
        <f t="shared" si="20"/>
        <v>2028</v>
      </c>
      <c r="F230" t="str">
        <f>VLOOKUP('Mortgage 2 Variables'!D$10,'Mortgage 2 Variables'!B$8:C$19,2)</f>
        <v>Jan</v>
      </c>
      <c r="G230">
        <f>IF(ISBLANK('Mortgage 2 Monthly Table'!G230),IF(OR(J230=Q230,ISTEXT(W229),ISTEXT('Mortgage 2 Info Calcs'!$K$4)),0,IF(('Mortgage 2 Info Calcs'!F$7*12)&gt;C229,G229,IF(C229='Mortgage 2 Info Calcs'!F$7*12,'Mortgage 2 Info Calcs'!F$8,G229))),'Mortgage 2 Monthly Table'!G230)</f>
        <v>0.06</v>
      </c>
      <c r="H230">
        <f>((PMT(G230/'Mortgage 2 Variables'!E$43,('Mortgage 2 Info Calcs'!F$9*'Mortgage 2 Variables'!E$43)-C229,-J230,0)))</f>
        <v>644.30140148551209</v>
      </c>
      <c r="I230">
        <f>IF(OR(ISERROR(((IPMT(G230/'Mortgage 2 Variables'!E$43,1,'Mortgage 2 Info Calcs'!F$9*'Mortgage 2 Variables'!E$43,-J230+Q230+'Mortgage 2 Info Calcs'!F$24,IF('Mortgage 2 Info Calcs'!F$5="Interest Only",-J230+Q230+'Mortgage 2 Info Calcs'!F$24,0))))),(((IPMT(G230/'Mortgage 2 Variables'!E$43,1,'Mortgage 2 Info Calcs'!F$9*'Mortgage 2 Variables'!E$43,-J$12,-J$12)))=0)),0,((IPMT(G230/'Mortgage 2 Variables'!E$43,1,'Mortgage 2 Info Calcs'!F$9*'Mortgage 2 Variables'!E$43,-J230+Q230+'Mortgage 2 Info Calcs'!F$24,IF('Mortgage 2 Info Calcs'!F$5="Interest Only",-J230+Q230+'Mortgage 2 Info Calcs'!F$24,0)))))</f>
        <v>216.27356694365918</v>
      </c>
      <c r="J230">
        <f>IF(W229&gt;0,IF(ISTEXT('Mortgage 2 Info Calcs'!K$4),"0",IF(ISTEXT(W229),W229,W229+(IF(ISTEXT(K230),0,K230)))),0)</f>
        <v>43254.713388731834</v>
      </c>
      <c r="K230">
        <f>IF(ISBLANK('Mortgage 2 Monthly Table'!L230),0,'Mortgage 2 Monthly Table'!L230)</f>
        <v>0</v>
      </c>
      <c r="L230">
        <f>IF(ISBLANK('Mortgage 2 Monthly Table'!N230),IF('Mortgage 2 Info Calcs'!F$13="Calculated",IF('Mortgage 2 Info Calcs'!F$22="Keep Same",IF('Mortgage 2 Info Calcs'!F$5="Interest Only",IF(OR(I230&gt;L229,J230=""),I230,IF(J230&lt;L229,IF(J230&lt;L229,J230+I230,IF(L229+M229&gt;J230,L229+I230,L229)),IF(L229+M229&gt;J230,L229+I230,L229))),IF(H230&gt;L229,H230,IF(J230&gt;L229,IF(L229+M229&gt;J230,L229+I230,L229),J230+S230))),IF('Mortgage 2 Info Calcs'!F$5="Interest Only",'Mortgage 2 Monthly calcs'!I230,'Mortgage 2 Monthly calcs'!H230)),'Mortgage 2 Monthly calcs'!L229),'Mortgage 2 Monthly Table'!N230)</f>
        <v>644.30140148551152</v>
      </c>
      <c r="M230">
        <f>IF(ISBLANK('Mortgage 2 Monthly Table'!P230),IF(N229&gt;J230,IF(J230&gt;L229,J230-L229,0),IF(OR(OR(W229&lt;0,ISTEXT(W229)),ISTEXT('Mortgage 2 Info Calcs'!$K$4)),"",'Mortgage 2 Info Calcs'!F$21)),'Mortgage 2 Monthly Table'!P230)</f>
        <v>0</v>
      </c>
      <c r="N230">
        <f t="shared" si="18"/>
        <v>644.30140148551152</v>
      </c>
      <c r="O230">
        <f>IF(OR(OR(W229&lt;0,ISTEXT(W229)),ISTEXT('Mortgage 2 Info Calcs'!$K$4)),"",(O229+M230))</f>
        <v>0</v>
      </c>
      <c r="P230">
        <f>IF(ISBLANK('Mortgage 2 Monthly Table'!T230),IF(ISTEXT(J230),0,IF(OR(W229&lt;Q229,AND(W229&lt;0,NOT(ISTEXT(W229))),ISTEXT('Mortgage 2 Info Calcs'!$K$4)),IF(-W229&gt;P229,-W229,W229-Q229),IF(J230="",0,'Mortgage 2 Info Calcs'!F$26))),'Mortgage 2 Monthly Table'!T230)</f>
        <v>0</v>
      </c>
      <c r="Q230">
        <f>IF(OR(OR(W229&lt;0,ISTEXT(W229)),ISTEXT('Mortgage 2 Info Calcs'!$K$4)),"",IF(O230&lt;0,Q229,(Q229+P230)))</f>
        <v>0</v>
      </c>
      <c r="R230">
        <f>IF(OR(ISERROR(L230-S230),ISTEXT('Mortgage 2 Info Calcs'!$K$4)),"",L230-S230+M230)</f>
        <v>428.02783454185237</v>
      </c>
      <c r="S230">
        <f>IF(OR(IF(ISERROR(ROUND((J230-Q230-'Mortgage 2 Info Calcs'!F$24)*(G230/12),2)),0,(J230-O230-Q230-'Mortgage 2 Info Calcs'!F$24)*(G230/12)),,,ISTEXT('Mortgage 2 Info Calcs'!K$4)),IF(((J230-Q230-'Mortgage 2 Info Calcs'!F$24)*(G230/12))&gt;0,((J230-Q230-'Mortgage 2 Info Calcs'!F$24)*(G230/12)),0),0)</f>
        <v>216.27356694365918</v>
      </c>
      <c r="T230">
        <f>IF(OR(ISERROR(SUM(R$12:R230)),(ISTEXT(T229)),(T229=(SUM(R$12:R230)))),"",SUM(R$12:R230))</f>
        <v>57173.314445810443</v>
      </c>
      <c r="U230">
        <f>SUM(S$12:S230)</f>
        <v>83928.692479516001</v>
      </c>
      <c r="V230">
        <f>IF(OR(J230=Q230,ISTEXT(W229),ISTEXT('Mortgage 2 Info Calcs'!$F$17)),"",IF(('Mortgage 2 Info Calcs'!F$18*12)&gt;C229+1,IF(C229='Mortgage 2 Info Calcs'!F$18*12,0,'Mortgage 2 Info Calcs'!F$19+W230*('Mortgage 2 Info Calcs'!F$17)),'Mortgage 2 Info Calcs'!F$189))</f>
        <v>0</v>
      </c>
      <c r="W230">
        <f>IF(OR(ISERROR(J230-R230-M230),IF(ISERROR((J230-R230-M230)=0),"True",(J230-R230-M230)=0),ISTEXT('Mortgage 2 Info Calcs'!$K$4)),"",IF((J230&gt;(L230+M230)),(FV((G230/'Mortgage 2 Variables'!E$43),1,(L230+M230),-J230+Q230+'Mortgage 2 Info Calcs'!F$24,0))+Q230+'Mortgage 2 Info Calcs'!F$24+IF(I230&gt;0,0,-I230),""))</f>
        <v>42826.685554189986</v>
      </c>
      <c r="X230">
        <f>IF((FV(IF(G230=0,'Mortgage 2 Info Calcs'!F$8,G230)/12,1,PMT(IF(G230=0,'Mortgage 2 Info Calcs'!F$8,G230)/12,('Mortgage 2 Info Calcs'!F$9*12)-C229,-X229,0),-X229,0))&gt;0,(FV(IF(G230=0,'Mortgage 2 Info Calcs'!F$8,G230)/12,1,PMT(IF(G230=0,'Mortgage 2 Info Calcs'!F$8,G230)/12,('Mortgage 2 Info Calcs'!F$9*12)-C229,-X229,0),-X229,0)),0)</f>
        <v>42826.68555419</v>
      </c>
      <c r="Y230">
        <f>IF(X230&lt;=0,0,(IPMT(IF(G230=0,'Mortgage 2 Info Calcs'!F$8,G230)/12,1,('Mortgage 2 Info Calcs'!F$9*12)-C229,-X229,0)))</f>
        <v>216.27356694365926</v>
      </c>
      <c r="Z230">
        <f>IF(C230&lt;('Mortgage 2 Info Calcs'!F$9*12),SUM(Y$12:Y230),0)</f>
        <v>83928.692479516074</v>
      </c>
      <c r="AA230">
        <v>219</v>
      </c>
      <c r="AB230">
        <f t="shared" si="19"/>
        <v>18.25</v>
      </c>
    </row>
    <row r="231" spans="2:28" ht="11.7" customHeight="1" x14ac:dyDescent="0.25">
      <c r="B231">
        <f t="shared" si="17"/>
        <v>18.333333333333332</v>
      </c>
      <c r="C231">
        <v>220</v>
      </c>
      <c r="E231" t="str">
        <f t="shared" si="20"/>
        <v/>
      </c>
      <c r="F231" t="str">
        <f>VLOOKUP('Mortgage 2 Variables'!D$11,'Mortgage 2 Variables'!B$8:C$19,2)</f>
        <v>Feb</v>
      </c>
      <c r="G231">
        <f>IF(ISBLANK('Mortgage 2 Monthly Table'!G231),IF(OR(J231=Q231,ISTEXT(W230),ISTEXT('Mortgage 2 Info Calcs'!$K$4)),0,IF(('Mortgage 2 Info Calcs'!F$7*12)&gt;C230,G230,IF(C230='Mortgage 2 Info Calcs'!F$7*12,'Mortgage 2 Info Calcs'!F$8,G230))),'Mortgage 2 Monthly Table'!G231)</f>
        <v>0.06</v>
      </c>
      <c r="H231">
        <f>((PMT(G231/'Mortgage 2 Variables'!E$43,('Mortgage 2 Info Calcs'!F$9*'Mortgage 2 Variables'!E$43)-C230,-J231,0)))</f>
        <v>644.30140148551209</v>
      </c>
      <c r="I231">
        <f>IF(OR(ISERROR(((IPMT(G231/'Mortgage 2 Variables'!E$43,1,'Mortgage 2 Info Calcs'!F$9*'Mortgage 2 Variables'!E$43,-J231+Q231+'Mortgage 2 Info Calcs'!F$24,IF('Mortgage 2 Info Calcs'!F$5="Interest Only",-J231+Q231+'Mortgage 2 Info Calcs'!F$24,0))))),(((IPMT(G231/'Mortgage 2 Variables'!E$43,1,'Mortgage 2 Info Calcs'!F$9*'Mortgage 2 Variables'!E$43,-J$12,-J$12)))=0)),0,((IPMT(G231/'Mortgage 2 Variables'!E$43,1,'Mortgage 2 Info Calcs'!F$9*'Mortgage 2 Variables'!E$43,-J231+Q231+'Mortgage 2 Info Calcs'!F$24,IF('Mortgage 2 Info Calcs'!F$5="Interest Only",-J231+Q231+'Mortgage 2 Info Calcs'!F$24,0)))))</f>
        <v>214.13342777094994</v>
      </c>
      <c r="J231">
        <f>IF(W230&gt;0,IF(ISTEXT('Mortgage 2 Info Calcs'!K$4),"0",IF(ISTEXT(W230),W230,W230+(IF(ISTEXT(K231),0,K231)))),0)</f>
        <v>42826.685554189986</v>
      </c>
      <c r="K231">
        <f>IF(ISBLANK('Mortgage 2 Monthly Table'!L231),0,'Mortgage 2 Monthly Table'!L231)</f>
        <v>0</v>
      </c>
      <c r="L231">
        <f>IF(ISBLANK('Mortgage 2 Monthly Table'!N231),IF('Mortgage 2 Info Calcs'!F$13="Calculated",IF('Mortgage 2 Info Calcs'!F$22="Keep Same",IF('Mortgage 2 Info Calcs'!F$5="Interest Only",IF(OR(I231&gt;L230,J231=""),I231,IF(J231&lt;L230,IF(J231&lt;L230,J231+I231,IF(L230+M230&gt;J231,L230+I231,L230)),IF(L230+M230&gt;J231,L230+I231,L230))),IF(H231&gt;L230,H231,IF(J231&gt;L230,IF(L230+M230&gt;J231,L230+I231,L230),J231+S231))),IF('Mortgage 2 Info Calcs'!F$5="Interest Only",'Mortgage 2 Monthly calcs'!I231,'Mortgage 2 Monthly calcs'!H231)),'Mortgage 2 Monthly calcs'!L230),'Mortgage 2 Monthly Table'!N231)</f>
        <v>644.30140148551152</v>
      </c>
      <c r="M231">
        <f>IF(ISBLANK('Mortgage 2 Monthly Table'!P231),IF(N230&gt;J231,IF(J231&gt;L230,J231-L230,0),IF(OR(OR(W230&lt;0,ISTEXT(W230)),ISTEXT('Mortgage 2 Info Calcs'!$K$4)),"",'Mortgage 2 Info Calcs'!F$21)),'Mortgage 2 Monthly Table'!P231)</f>
        <v>0</v>
      </c>
      <c r="N231">
        <f t="shared" si="18"/>
        <v>644.30140148551152</v>
      </c>
      <c r="O231">
        <f>IF(OR(OR(W230&lt;0,ISTEXT(W230)),ISTEXT('Mortgage 2 Info Calcs'!$K$4)),"",(O230+M231))</f>
        <v>0</v>
      </c>
      <c r="P231">
        <f>IF(ISBLANK('Mortgage 2 Monthly Table'!T231),IF(ISTEXT(J231),0,IF(OR(W230&lt;Q230,AND(W230&lt;0,NOT(ISTEXT(W230))),ISTEXT('Mortgage 2 Info Calcs'!$K$4)),IF(-W230&gt;P230,-W230,W230-Q230),IF(J231="",0,'Mortgage 2 Info Calcs'!F$26))),'Mortgage 2 Monthly Table'!T231)</f>
        <v>0</v>
      </c>
      <c r="Q231">
        <f>IF(OR(OR(W230&lt;0,ISTEXT(W230)),ISTEXT('Mortgage 2 Info Calcs'!$K$4)),"",IF(O231&lt;0,Q230,(Q230+P231)))</f>
        <v>0</v>
      </c>
      <c r="R231">
        <f>IF(OR(ISERROR(L231-S231),ISTEXT('Mortgage 2 Info Calcs'!$K$4)),"",L231-S231+M231)</f>
        <v>430.16797371456158</v>
      </c>
      <c r="S231">
        <f>IF(OR(IF(ISERROR(ROUND((J231-Q231-'Mortgage 2 Info Calcs'!F$24)*(G231/12),2)),0,(J231-O231-Q231-'Mortgage 2 Info Calcs'!F$24)*(G231/12)),,,ISTEXT('Mortgage 2 Info Calcs'!K$4)),IF(((J231-Q231-'Mortgage 2 Info Calcs'!F$24)*(G231/12))&gt;0,((J231-Q231-'Mortgage 2 Info Calcs'!F$24)*(G231/12)),0),0)</f>
        <v>214.13342777094994</v>
      </c>
      <c r="T231">
        <f>IF(OR(ISERROR(SUM(R$12:R231)),(ISTEXT(T230)),(T230=(SUM(R$12:R231)))),"",SUM(R$12:R231))</f>
        <v>57603.482419525004</v>
      </c>
      <c r="U231">
        <f>SUM(S$12:S231)</f>
        <v>84142.825907286955</v>
      </c>
      <c r="V231">
        <f>IF(OR(J231=Q231,ISTEXT(W230),ISTEXT('Mortgage 2 Info Calcs'!$F$17)),"",IF(('Mortgage 2 Info Calcs'!F$18*12)&gt;C230+1,IF(C230='Mortgage 2 Info Calcs'!F$18*12,0,'Mortgage 2 Info Calcs'!F$19+W231*('Mortgage 2 Info Calcs'!F$17)),'Mortgage 2 Info Calcs'!F$189))</f>
        <v>0</v>
      </c>
      <c r="W231">
        <f>IF(OR(ISERROR(J231-R231-M231),IF(ISERROR((J231-R231-M231)=0),"True",(J231-R231-M231)=0),ISTEXT('Mortgage 2 Info Calcs'!$K$4)),"",IF((J231&gt;(L231+M231)),(FV((G231/'Mortgage 2 Variables'!E$43),1,(L231+M231),-J231+Q231+'Mortgage 2 Info Calcs'!F$24,0))+Q231+'Mortgage 2 Info Calcs'!F$24+IF(I231&gt;0,0,-I231),""))</f>
        <v>42396.517580475433</v>
      </c>
      <c r="X231">
        <f>IF((FV(IF(G231=0,'Mortgage 2 Info Calcs'!F$8,G231)/12,1,PMT(IF(G231=0,'Mortgage 2 Info Calcs'!F$8,G231)/12,('Mortgage 2 Info Calcs'!F$9*12)-C230,-X230,0),-X230,0))&gt;0,(FV(IF(G231=0,'Mortgage 2 Info Calcs'!F$8,G231)/12,1,PMT(IF(G231=0,'Mortgage 2 Info Calcs'!F$8,G231)/12,('Mortgage 2 Info Calcs'!F$9*12)-C230,-X230,0),-X230,0)),0)</f>
        <v>42396.517580475447</v>
      </c>
      <c r="Y231">
        <f>IF(X231&lt;=0,0,(IPMT(IF(G231=0,'Mortgage 2 Info Calcs'!F$8,G231)/12,1,('Mortgage 2 Info Calcs'!F$9*12)-C230,-X230,0)))</f>
        <v>214.13342777094999</v>
      </c>
      <c r="Z231">
        <f>IF(C231&lt;('Mortgage 2 Info Calcs'!F$9*12),SUM(Y$12:Y231),0)</f>
        <v>84142.825907287028</v>
      </c>
      <c r="AA231">
        <v>220</v>
      </c>
      <c r="AB231">
        <f t="shared" si="19"/>
        <v>18.333333333333332</v>
      </c>
    </row>
    <row r="232" spans="2:28" ht="11.7" customHeight="1" x14ac:dyDescent="0.25">
      <c r="B232">
        <f t="shared" si="17"/>
        <v>18.416666666666668</v>
      </c>
      <c r="C232">
        <v>221</v>
      </c>
      <c r="E232" t="str">
        <f t="shared" si="20"/>
        <v/>
      </c>
      <c r="F232" t="str">
        <f>VLOOKUP('Mortgage 2 Variables'!D$12,'Mortgage 2 Variables'!B$8:C$19,2)</f>
        <v>Mar</v>
      </c>
      <c r="G232">
        <f>IF(ISBLANK('Mortgage 2 Monthly Table'!G232),IF(OR(J232=Q232,ISTEXT(W231),ISTEXT('Mortgage 2 Info Calcs'!$K$4)),0,IF(('Mortgage 2 Info Calcs'!F$7*12)&gt;C231,G231,IF(C231='Mortgage 2 Info Calcs'!F$7*12,'Mortgage 2 Info Calcs'!F$8,G231))),'Mortgage 2 Monthly Table'!G232)</f>
        <v>0.06</v>
      </c>
      <c r="H232">
        <f>((PMT(G232/'Mortgage 2 Variables'!E$43,('Mortgage 2 Info Calcs'!F$9*'Mortgage 2 Variables'!E$43)-C231,-J232,0)))</f>
        <v>644.30140148551232</v>
      </c>
      <c r="I232">
        <f>IF(OR(ISERROR(((IPMT(G232/'Mortgage 2 Variables'!E$43,1,'Mortgage 2 Info Calcs'!F$9*'Mortgage 2 Variables'!E$43,-J232+Q232+'Mortgage 2 Info Calcs'!F$24,IF('Mortgage 2 Info Calcs'!F$5="Interest Only",-J232+Q232+'Mortgage 2 Info Calcs'!F$24,0))))),(((IPMT(G232/'Mortgage 2 Variables'!E$43,1,'Mortgage 2 Info Calcs'!F$9*'Mortgage 2 Variables'!E$43,-J$12,-J$12)))=0)),0,((IPMT(G232/'Mortgage 2 Variables'!E$43,1,'Mortgage 2 Info Calcs'!F$9*'Mortgage 2 Variables'!E$43,-J232+Q232+'Mortgage 2 Info Calcs'!F$24,IF('Mortgage 2 Info Calcs'!F$5="Interest Only",-J232+Q232+'Mortgage 2 Info Calcs'!F$24,0)))))</f>
        <v>211.98258790237716</v>
      </c>
      <c r="J232">
        <f>IF(W231&gt;0,IF(ISTEXT('Mortgage 2 Info Calcs'!K$4),"0",IF(ISTEXT(W231),W231,W231+(IF(ISTEXT(K232),0,K232)))),0)</f>
        <v>42396.517580475433</v>
      </c>
      <c r="K232">
        <f>IF(ISBLANK('Mortgage 2 Monthly Table'!L232),0,'Mortgage 2 Monthly Table'!L232)</f>
        <v>0</v>
      </c>
      <c r="L232">
        <f>IF(ISBLANK('Mortgage 2 Monthly Table'!N232),IF('Mortgage 2 Info Calcs'!F$13="Calculated",IF('Mortgage 2 Info Calcs'!F$22="Keep Same",IF('Mortgage 2 Info Calcs'!F$5="Interest Only",IF(OR(I232&gt;L231,J232=""),I232,IF(J232&lt;L231,IF(J232&lt;L231,J232+I232,IF(L231+M231&gt;J232,L231+I232,L231)),IF(L231+M231&gt;J232,L231+I232,L231))),IF(H232&gt;L231,H232,IF(J232&gt;L231,IF(L231+M231&gt;J232,L231+I232,L231),J232+S232))),IF('Mortgage 2 Info Calcs'!F$5="Interest Only",'Mortgage 2 Monthly calcs'!I232,'Mortgage 2 Monthly calcs'!H232)),'Mortgage 2 Monthly calcs'!L231),'Mortgage 2 Monthly Table'!N232)</f>
        <v>644.30140148551152</v>
      </c>
      <c r="M232">
        <f>IF(ISBLANK('Mortgage 2 Monthly Table'!P232),IF(N231&gt;J232,IF(J232&gt;L231,J232-L231,0),IF(OR(OR(W231&lt;0,ISTEXT(W231)),ISTEXT('Mortgage 2 Info Calcs'!$K$4)),"",'Mortgage 2 Info Calcs'!F$21)),'Mortgage 2 Monthly Table'!P232)</f>
        <v>0</v>
      </c>
      <c r="N232">
        <f t="shared" si="18"/>
        <v>644.30140148551152</v>
      </c>
      <c r="O232">
        <f>IF(OR(OR(W231&lt;0,ISTEXT(W231)),ISTEXT('Mortgage 2 Info Calcs'!$K$4)),"",(O231+M232))</f>
        <v>0</v>
      </c>
      <c r="P232">
        <f>IF(ISBLANK('Mortgage 2 Monthly Table'!T232),IF(ISTEXT(J232),0,IF(OR(W231&lt;Q231,AND(W231&lt;0,NOT(ISTEXT(W231))),ISTEXT('Mortgage 2 Info Calcs'!$K$4)),IF(-W231&gt;P231,-W231,W231-Q231),IF(J232="",0,'Mortgage 2 Info Calcs'!F$26))),'Mortgage 2 Monthly Table'!T232)</f>
        <v>0</v>
      </c>
      <c r="Q232">
        <f>IF(OR(OR(W231&lt;0,ISTEXT(W231)),ISTEXT('Mortgage 2 Info Calcs'!$K$4)),"",IF(O232&lt;0,Q231,(Q231+P232)))</f>
        <v>0</v>
      </c>
      <c r="R232">
        <f>IF(OR(ISERROR(L232-S232),ISTEXT('Mortgage 2 Info Calcs'!$K$4)),"",L232-S232+M232)</f>
        <v>432.31881358313433</v>
      </c>
      <c r="S232">
        <f>IF(OR(IF(ISERROR(ROUND((J232-Q232-'Mortgage 2 Info Calcs'!F$24)*(G232/12),2)),0,(J232-O232-Q232-'Mortgage 2 Info Calcs'!F$24)*(G232/12)),,,ISTEXT('Mortgage 2 Info Calcs'!K$4)),IF(((J232-Q232-'Mortgage 2 Info Calcs'!F$24)*(G232/12))&gt;0,((J232-Q232-'Mortgage 2 Info Calcs'!F$24)*(G232/12)),0),0)</f>
        <v>211.98258790237716</v>
      </c>
      <c r="T232">
        <f>IF(OR(ISERROR(SUM(R$12:R232)),(ISTEXT(T231)),(T231=(SUM(R$12:R232)))),"",SUM(R$12:R232))</f>
        <v>58035.801233108141</v>
      </c>
      <c r="U232">
        <f>SUM(S$12:S232)</f>
        <v>84354.808495189325</v>
      </c>
      <c r="V232">
        <f>IF(OR(J232=Q232,ISTEXT(W231),ISTEXT('Mortgage 2 Info Calcs'!$F$17)),"",IF(('Mortgage 2 Info Calcs'!F$18*12)&gt;C231+1,IF(C231='Mortgage 2 Info Calcs'!F$18*12,0,'Mortgage 2 Info Calcs'!F$19+W232*('Mortgage 2 Info Calcs'!F$17)),'Mortgage 2 Info Calcs'!F$189))</f>
        <v>0</v>
      </c>
      <c r="W232">
        <f>IF(OR(ISERROR(J232-R232-M232),IF(ISERROR((J232-R232-M232)=0),"True",(J232-R232-M232)=0),ISTEXT('Mortgage 2 Info Calcs'!$K$4)),"",IF((J232&gt;(L232+M232)),(FV((G232/'Mortgage 2 Variables'!E$43),1,(L232+M232),-J232+Q232+'Mortgage 2 Info Calcs'!F$24,0))+Q232+'Mortgage 2 Info Calcs'!F$24+IF(I232&gt;0,0,-I232),""))</f>
        <v>41964.198766892303</v>
      </c>
      <c r="X232">
        <f>IF((FV(IF(G232=0,'Mortgage 2 Info Calcs'!F$8,G232)/12,1,PMT(IF(G232=0,'Mortgage 2 Info Calcs'!F$8,G232)/12,('Mortgage 2 Info Calcs'!F$9*12)-C231,-X231,0),-X231,0))&gt;0,(FV(IF(G232=0,'Mortgage 2 Info Calcs'!F$8,G232)/12,1,PMT(IF(G232=0,'Mortgage 2 Info Calcs'!F$8,G232)/12,('Mortgage 2 Info Calcs'!F$9*12)-C231,-X231,0),-X231,0)),0)</f>
        <v>41964.198766892318</v>
      </c>
      <c r="Y232">
        <f>IF(X232&lt;=0,0,(IPMT(IF(G232=0,'Mortgage 2 Info Calcs'!F$8,G232)/12,1,('Mortgage 2 Info Calcs'!F$9*12)-C231,-X231,0)))</f>
        <v>211.98258790237725</v>
      </c>
      <c r="Z232">
        <f>IF(C232&lt;('Mortgage 2 Info Calcs'!F$9*12),SUM(Y$12:Y232),0)</f>
        <v>84354.808495189398</v>
      </c>
      <c r="AA232">
        <v>221</v>
      </c>
      <c r="AB232">
        <f t="shared" si="19"/>
        <v>18.416666666666668</v>
      </c>
    </row>
    <row r="233" spans="2:28" ht="11.7" customHeight="1" x14ac:dyDescent="0.25">
      <c r="B233">
        <f t="shared" si="17"/>
        <v>18.5</v>
      </c>
      <c r="C233">
        <v>222</v>
      </c>
      <c r="E233" t="str">
        <f t="shared" si="20"/>
        <v/>
      </c>
      <c r="F233" t="str">
        <f>VLOOKUP('Mortgage 2 Variables'!D$13,'Mortgage 2 Variables'!B$8:C$19,2)</f>
        <v>Apr</v>
      </c>
      <c r="G233">
        <f>IF(ISBLANK('Mortgage 2 Monthly Table'!G233),IF(OR(J233=Q233,ISTEXT(W232),ISTEXT('Mortgage 2 Info Calcs'!$K$4)),0,IF(('Mortgage 2 Info Calcs'!F$7*12)&gt;C232,G232,IF(C232='Mortgage 2 Info Calcs'!F$7*12,'Mortgage 2 Info Calcs'!F$8,G232))),'Mortgage 2 Monthly Table'!G233)</f>
        <v>0.06</v>
      </c>
      <c r="H233">
        <f>((PMT(G233/'Mortgage 2 Variables'!E$43,('Mortgage 2 Info Calcs'!F$9*'Mortgage 2 Variables'!E$43)-C232,-J233,0)))</f>
        <v>644.30140148551232</v>
      </c>
      <c r="I233">
        <f>IF(OR(ISERROR(((IPMT(G233/'Mortgage 2 Variables'!E$43,1,'Mortgage 2 Info Calcs'!F$9*'Mortgage 2 Variables'!E$43,-J233+Q233+'Mortgage 2 Info Calcs'!F$24,IF('Mortgage 2 Info Calcs'!F$5="Interest Only",-J233+Q233+'Mortgage 2 Info Calcs'!F$24,0))))),(((IPMT(G233/'Mortgage 2 Variables'!E$43,1,'Mortgage 2 Info Calcs'!F$9*'Mortgage 2 Variables'!E$43,-J$12,-J$12)))=0)),0,((IPMT(G233/'Mortgage 2 Variables'!E$43,1,'Mortgage 2 Info Calcs'!F$9*'Mortgage 2 Variables'!E$43,-J233+Q233+'Mortgage 2 Info Calcs'!F$24,IF('Mortgage 2 Info Calcs'!F$5="Interest Only",-J233+Q233+'Mortgage 2 Info Calcs'!F$24,0)))))</f>
        <v>209.82099383446152</v>
      </c>
      <c r="J233">
        <f>IF(W232&gt;0,IF(ISTEXT('Mortgage 2 Info Calcs'!K$4),"0",IF(ISTEXT(W232),W232,W232+(IF(ISTEXT(K233),0,K233)))),0)</f>
        <v>41964.198766892303</v>
      </c>
      <c r="K233">
        <f>IF(ISBLANK('Mortgage 2 Monthly Table'!L233),0,'Mortgage 2 Monthly Table'!L233)</f>
        <v>0</v>
      </c>
      <c r="L233">
        <f>IF(ISBLANK('Mortgage 2 Monthly Table'!N233),IF('Mortgage 2 Info Calcs'!F$13="Calculated",IF('Mortgage 2 Info Calcs'!F$22="Keep Same",IF('Mortgage 2 Info Calcs'!F$5="Interest Only",IF(OR(I233&gt;L232,J233=""),I233,IF(J233&lt;L232,IF(J233&lt;L232,J233+I233,IF(L232+M232&gt;J233,L232+I233,L232)),IF(L232+M232&gt;J233,L232+I233,L232))),IF(H233&gt;L232,H233,IF(J233&gt;L232,IF(L232+M232&gt;J233,L232+I233,L232),J233+S233))),IF('Mortgage 2 Info Calcs'!F$5="Interest Only",'Mortgage 2 Monthly calcs'!I233,'Mortgage 2 Monthly calcs'!H233)),'Mortgage 2 Monthly calcs'!L232),'Mortgage 2 Monthly Table'!N233)</f>
        <v>644.30140148551152</v>
      </c>
      <c r="M233">
        <f>IF(ISBLANK('Mortgage 2 Monthly Table'!P233),IF(N232&gt;J233,IF(J233&gt;L232,J233-L232,0),IF(OR(OR(W232&lt;0,ISTEXT(W232)),ISTEXT('Mortgage 2 Info Calcs'!$K$4)),"",'Mortgage 2 Info Calcs'!F$21)),'Mortgage 2 Monthly Table'!P233)</f>
        <v>0</v>
      </c>
      <c r="N233">
        <f t="shared" si="18"/>
        <v>644.30140148551152</v>
      </c>
      <c r="O233">
        <f>IF(OR(OR(W232&lt;0,ISTEXT(W232)),ISTEXT('Mortgage 2 Info Calcs'!$K$4)),"",(O232+M233))</f>
        <v>0</v>
      </c>
      <c r="P233">
        <f>IF(ISBLANK('Mortgage 2 Monthly Table'!T233),IF(ISTEXT(J233),0,IF(OR(W232&lt;Q232,AND(W232&lt;0,NOT(ISTEXT(W232))),ISTEXT('Mortgage 2 Info Calcs'!$K$4)),IF(-W232&gt;P232,-W232,W232-Q232),IF(J233="",0,'Mortgage 2 Info Calcs'!F$26))),'Mortgage 2 Monthly Table'!T233)</f>
        <v>0</v>
      </c>
      <c r="Q233">
        <f>IF(OR(OR(W232&lt;0,ISTEXT(W232)),ISTEXT('Mortgage 2 Info Calcs'!$K$4)),"",IF(O233&lt;0,Q232,(Q232+P233)))</f>
        <v>0</v>
      </c>
      <c r="R233">
        <f>IF(OR(ISERROR(L233-S233),ISTEXT('Mortgage 2 Info Calcs'!$K$4)),"",L233-S233+M233)</f>
        <v>434.48040765104997</v>
      </c>
      <c r="S233">
        <f>IF(OR(IF(ISERROR(ROUND((J233-Q233-'Mortgage 2 Info Calcs'!F$24)*(G233/12),2)),0,(J233-O233-Q233-'Mortgage 2 Info Calcs'!F$24)*(G233/12)),,,ISTEXT('Mortgage 2 Info Calcs'!K$4)),IF(((J233-Q233-'Mortgage 2 Info Calcs'!F$24)*(G233/12))&gt;0,((J233-Q233-'Mortgage 2 Info Calcs'!F$24)*(G233/12)),0),0)</f>
        <v>209.82099383446152</v>
      </c>
      <c r="T233">
        <f>IF(OR(ISERROR(SUM(R$12:R233)),(ISTEXT(T232)),(T232=(SUM(R$12:R233)))),"",SUM(R$12:R233))</f>
        <v>58470.281640759189</v>
      </c>
      <c r="U233">
        <f>SUM(S$12:S233)</f>
        <v>84564.629489023791</v>
      </c>
      <c r="V233">
        <f>IF(OR(J233=Q233,ISTEXT(W232),ISTEXT('Mortgage 2 Info Calcs'!$F$17)),"",IF(('Mortgage 2 Info Calcs'!F$18*12)&gt;C232+1,IF(C232='Mortgage 2 Info Calcs'!F$18*12,0,'Mortgage 2 Info Calcs'!F$19+W233*('Mortgage 2 Info Calcs'!F$17)),'Mortgage 2 Info Calcs'!F$189))</f>
        <v>0</v>
      </c>
      <c r="W233">
        <f>IF(OR(ISERROR(J233-R233-M233),IF(ISERROR((J233-R233-M233)=0),"True",(J233-R233-M233)=0),ISTEXT('Mortgage 2 Info Calcs'!$K$4)),"",IF((J233&gt;(L233+M233)),(FV((G233/'Mortgage 2 Variables'!E$43),1,(L233+M233),-J233+Q233+'Mortgage 2 Info Calcs'!F$24,0))+Q233+'Mortgage 2 Info Calcs'!F$24+IF(I233&gt;0,0,-I233),""))</f>
        <v>41529.718359241262</v>
      </c>
      <c r="X233">
        <f>IF((FV(IF(G233=0,'Mortgage 2 Info Calcs'!F$8,G233)/12,1,PMT(IF(G233=0,'Mortgage 2 Info Calcs'!F$8,G233)/12,('Mortgage 2 Info Calcs'!F$9*12)-C232,-X232,0),-X232,0))&gt;0,(FV(IF(G233=0,'Mortgage 2 Info Calcs'!F$8,G233)/12,1,PMT(IF(G233=0,'Mortgage 2 Info Calcs'!F$8,G233)/12,('Mortgage 2 Info Calcs'!F$9*12)-C232,-X232,0),-X232,0)),0)</f>
        <v>41529.718359241277</v>
      </c>
      <c r="Y233">
        <f>IF(X233&lt;=0,0,(IPMT(IF(G233=0,'Mortgage 2 Info Calcs'!F$8,G233)/12,1,('Mortgage 2 Info Calcs'!F$9*12)-C232,-X232,0)))</f>
        <v>209.8209938344616</v>
      </c>
      <c r="Z233">
        <f>IF(C233&lt;('Mortgage 2 Info Calcs'!F$9*12),SUM(Y$12:Y233),0)</f>
        <v>84564.629489023864</v>
      </c>
      <c r="AA233">
        <v>222</v>
      </c>
      <c r="AB233">
        <f t="shared" si="19"/>
        <v>18.5</v>
      </c>
    </row>
    <row r="234" spans="2:28" ht="11.7" customHeight="1" x14ac:dyDescent="0.25">
      <c r="B234">
        <f t="shared" si="17"/>
        <v>18.583333333333332</v>
      </c>
      <c r="C234">
        <v>223</v>
      </c>
      <c r="E234" t="str">
        <f t="shared" si="20"/>
        <v/>
      </c>
      <c r="F234" t="str">
        <f>VLOOKUP('Mortgage 2 Variables'!D$14,'Mortgage 2 Variables'!B$8:C$19,2)</f>
        <v>May</v>
      </c>
      <c r="G234">
        <f>IF(ISBLANK('Mortgage 2 Monthly Table'!G234),IF(OR(J234=Q234,ISTEXT(W233),ISTEXT('Mortgage 2 Info Calcs'!$K$4)),0,IF(('Mortgage 2 Info Calcs'!F$7*12)&gt;C233,G233,IF(C233='Mortgage 2 Info Calcs'!F$7*12,'Mortgage 2 Info Calcs'!F$8,G233))),'Mortgage 2 Monthly Table'!G234)</f>
        <v>0.06</v>
      </c>
      <c r="H234">
        <f>((PMT(G234/'Mortgage 2 Variables'!E$43,('Mortgage 2 Info Calcs'!F$9*'Mortgage 2 Variables'!E$43)-C233,-J234,0)))</f>
        <v>644.30140148551232</v>
      </c>
      <c r="I234">
        <f>IF(OR(ISERROR(((IPMT(G234/'Mortgage 2 Variables'!E$43,1,'Mortgage 2 Info Calcs'!F$9*'Mortgage 2 Variables'!E$43,-J234+Q234+'Mortgage 2 Info Calcs'!F$24,IF('Mortgage 2 Info Calcs'!F$5="Interest Only",-J234+Q234+'Mortgage 2 Info Calcs'!F$24,0))))),(((IPMT(G234/'Mortgage 2 Variables'!E$43,1,'Mortgage 2 Info Calcs'!F$9*'Mortgage 2 Variables'!E$43,-J$12,-J$12)))=0)),0,((IPMT(G234/'Mortgage 2 Variables'!E$43,1,'Mortgage 2 Info Calcs'!F$9*'Mortgage 2 Variables'!E$43,-J234+Q234+'Mortgage 2 Info Calcs'!F$24,IF('Mortgage 2 Info Calcs'!F$5="Interest Only",-J234+Q234+'Mortgage 2 Info Calcs'!F$24,0)))))</f>
        <v>207.64859179620632</v>
      </c>
      <c r="J234">
        <f>IF(W233&gt;0,IF(ISTEXT('Mortgage 2 Info Calcs'!K$4),"0",IF(ISTEXT(W233),W233,W233+(IF(ISTEXT(K234),0,K234)))),0)</f>
        <v>41529.718359241262</v>
      </c>
      <c r="K234">
        <f>IF(ISBLANK('Mortgage 2 Monthly Table'!L234),0,'Mortgage 2 Monthly Table'!L234)</f>
        <v>0</v>
      </c>
      <c r="L234">
        <f>IF(ISBLANK('Mortgage 2 Monthly Table'!N234),IF('Mortgage 2 Info Calcs'!F$13="Calculated",IF('Mortgage 2 Info Calcs'!F$22="Keep Same",IF('Mortgage 2 Info Calcs'!F$5="Interest Only",IF(OR(I234&gt;L233,J234=""),I234,IF(J234&lt;L233,IF(J234&lt;L233,J234+I234,IF(L233+M233&gt;J234,L233+I234,L233)),IF(L233+M233&gt;J234,L233+I234,L233))),IF(H234&gt;L233,H234,IF(J234&gt;L233,IF(L233+M233&gt;J234,L233+I234,L233),J234+S234))),IF('Mortgage 2 Info Calcs'!F$5="Interest Only",'Mortgage 2 Monthly calcs'!I234,'Mortgage 2 Monthly calcs'!H234)),'Mortgage 2 Monthly calcs'!L233),'Mortgage 2 Monthly Table'!N234)</f>
        <v>644.30140148551152</v>
      </c>
      <c r="M234">
        <f>IF(ISBLANK('Mortgage 2 Monthly Table'!P234),IF(N233&gt;J234,IF(J234&gt;L233,J234-L233,0),IF(OR(OR(W233&lt;0,ISTEXT(W233)),ISTEXT('Mortgage 2 Info Calcs'!$K$4)),"",'Mortgage 2 Info Calcs'!F$21)),'Mortgage 2 Monthly Table'!P234)</f>
        <v>0</v>
      </c>
      <c r="N234">
        <f t="shared" si="18"/>
        <v>644.30140148551152</v>
      </c>
      <c r="O234">
        <f>IF(OR(OR(W233&lt;0,ISTEXT(W233)),ISTEXT('Mortgage 2 Info Calcs'!$K$4)),"",(O233+M234))</f>
        <v>0</v>
      </c>
      <c r="P234">
        <f>IF(ISBLANK('Mortgage 2 Monthly Table'!T234),IF(ISTEXT(J234),0,IF(OR(W233&lt;Q233,AND(W233&lt;0,NOT(ISTEXT(W233))),ISTEXT('Mortgage 2 Info Calcs'!$K$4)),IF(-W233&gt;P233,-W233,W233-Q233),IF(J234="",0,'Mortgage 2 Info Calcs'!F$26))),'Mortgage 2 Monthly Table'!T234)</f>
        <v>0</v>
      </c>
      <c r="Q234">
        <f>IF(OR(OR(W233&lt;0,ISTEXT(W233)),ISTEXT('Mortgage 2 Info Calcs'!$K$4)),"",IF(O234&lt;0,Q233,(Q233+P234)))</f>
        <v>0</v>
      </c>
      <c r="R234">
        <f>IF(OR(ISERROR(L234-S234),ISTEXT('Mortgage 2 Info Calcs'!$K$4)),"",L234-S234+M234)</f>
        <v>436.65280968930517</v>
      </c>
      <c r="S234">
        <f>IF(OR(IF(ISERROR(ROUND((J234-Q234-'Mortgage 2 Info Calcs'!F$24)*(G234/12),2)),0,(J234-O234-Q234-'Mortgage 2 Info Calcs'!F$24)*(G234/12)),,,ISTEXT('Mortgage 2 Info Calcs'!K$4)),IF(((J234-Q234-'Mortgage 2 Info Calcs'!F$24)*(G234/12))&gt;0,((J234-Q234-'Mortgage 2 Info Calcs'!F$24)*(G234/12)),0),0)</f>
        <v>207.64859179620632</v>
      </c>
      <c r="T234">
        <f>IF(OR(ISERROR(SUM(R$12:R234)),(ISTEXT(T233)),(T233=(SUM(R$12:R234)))),"",SUM(R$12:R234))</f>
        <v>58906.934450448491</v>
      </c>
      <c r="U234">
        <f>SUM(S$12:S234)</f>
        <v>84772.278080820004</v>
      </c>
      <c r="V234">
        <f>IF(OR(J234=Q234,ISTEXT(W233),ISTEXT('Mortgage 2 Info Calcs'!$F$17)),"",IF(('Mortgage 2 Info Calcs'!F$18*12)&gt;C233+1,IF(C233='Mortgage 2 Info Calcs'!F$18*12,0,'Mortgage 2 Info Calcs'!F$19+W234*('Mortgage 2 Info Calcs'!F$17)),'Mortgage 2 Info Calcs'!F$189))</f>
        <v>0</v>
      </c>
      <c r="W234">
        <f>IF(OR(ISERROR(J234-R234-M234),IF(ISERROR((J234-R234-M234)=0),"True",(J234-R234-M234)=0),ISTEXT('Mortgage 2 Info Calcs'!$K$4)),"",IF((J234&gt;(L234+M234)),(FV((G234/'Mortgage 2 Variables'!E$43),1,(L234+M234),-J234+Q234+'Mortgage 2 Info Calcs'!F$24,0))+Q234+'Mortgage 2 Info Calcs'!F$24+IF(I234&gt;0,0,-I234),""))</f>
        <v>41093.065549551968</v>
      </c>
      <c r="X234">
        <f>IF((FV(IF(G234=0,'Mortgage 2 Info Calcs'!F$8,G234)/12,1,PMT(IF(G234=0,'Mortgage 2 Info Calcs'!F$8,G234)/12,('Mortgage 2 Info Calcs'!F$9*12)-C233,-X233,0),-X233,0))&gt;0,(FV(IF(G234=0,'Mortgage 2 Info Calcs'!F$8,G234)/12,1,PMT(IF(G234=0,'Mortgage 2 Info Calcs'!F$8,G234)/12,('Mortgage 2 Info Calcs'!F$9*12)-C233,-X233,0),-X233,0)),0)</f>
        <v>41093.065549551982</v>
      </c>
      <c r="Y234">
        <f>IF(X234&lt;=0,0,(IPMT(IF(G234=0,'Mortgage 2 Info Calcs'!F$8,G234)/12,1,('Mortgage 2 Info Calcs'!F$9*12)-C233,-X233,0)))</f>
        <v>207.64859179620638</v>
      </c>
      <c r="Z234">
        <f>IF(C234&lt;('Mortgage 2 Info Calcs'!F$9*12),SUM(Y$12:Y234),0)</f>
        <v>84772.278080820077</v>
      </c>
      <c r="AA234">
        <v>223</v>
      </c>
      <c r="AB234">
        <f t="shared" si="19"/>
        <v>18.583333333333332</v>
      </c>
    </row>
    <row r="235" spans="2:28" ht="11.7" customHeight="1" x14ac:dyDescent="0.25">
      <c r="B235">
        <f t="shared" si="17"/>
        <v>18.666666666666668</v>
      </c>
      <c r="C235">
        <v>224</v>
      </c>
      <c r="E235" t="str">
        <f t="shared" si="20"/>
        <v/>
      </c>
      <c r="F235" t="str">
        <f>VLOOKUP('Mortgage 2 Variables'!D$15,'Mortgage 2 Variables'!B$8:C$19,2)</f>
        <v>Jun</v>
      </c>
      <c r="G235">
        <f>IF(ISBLANK('Mortgage 2 Monthly Table'!G235),IF(OR(J235=Q235,ISTEXT(W234),ISTEXT('Mortgage 2 Info Calcs'!$K$4)),0,IF(('Mortgage 2 Info Calcs'!F$7*12)&gt;C234,G234,IF(C234='Mortgage 2 Info Calcs'!F$7*12,'Mortgage 2 Info Calcs'!F$8,G234))),'Mortgage 2 Monthly Table'!G235)</f>
        <v>0.06</v>
      </c>
      <c r="H235">
        <f>((PMT(G235/'Mortgage 2 Variables'!E$43,('Mortgage 2 Info Calcs'!F$9*'Mortgage 2 Variables'!E$43)-C234,-J235,0)))</f>
        <v>644.30140148551266</v>
      </c>
      <c r="I235">
        <f>IF(OR(ISERROR(((IPMT(G235/'Mortgage 2 Variables'!E$43,1,'Mortgage 2 Info Calcs'!F$9*'Mortgage 2 Variables'!E$43,-J235+Q235+'Mortgage 2 Info Calcs'!F$24,IF('Mortgage 2 Info Calcs'!F$5="Interest Only",-J235+Q235+'Mortgage 2 Info Calcs'!F$24,0))))),(((IPMT(G235/'Mortgage 2 Variables'!E$43,1,'Mortgage 2 Info Calcs'!F$9*'Mortgage 2 Variables'!E$43,-J$12,-J$12)))=0)),0,((IPMT(G235/'Mortgage 2 Variables'!E$43,1,'Mortgage 2 Info Calcs'!F$9*'Mortgage 2 Variables'!E$43,-J235+Q235+'Mortgage 2 Info Calcs'!F$24,IF('Mortgage 2 Info Calcs'!F$5="Interest Only",-J235+Q235+'Mortgage 2 Info Calcs'!F$24,0)))))</f>
        <v>205.46532774775983</v>
      </c>
      <c r="J235">
        <f>IF(W234&gt;0,IF(ISTEXT('Mortgage 2 Info Calcs'!K$4),"0",IF(ISTEXT(W234),W234,W234+(IF(ISTEXT(K235),0,K235)))),0)</f>
        <v>41093.065549551968</v>
      </c>
      <c r="K235">
        <f>IF(ISBLANK('Mortgage 2 Monthly Table'!L235),0,'Mortgage 2 Monthly Table'!L235)</f>
        <v>0</v>
      </c>
      <c r="L235">
        <f>IF(ISBLANK('Mortgage 2 Monthly Table'!N235),IF('Mortgage 2 Info Calcs'!F$13="Calculated",IF('Mortgage 2 Info Calcs'!F$22="Keep Same",IF('Mortgage 2 Info Calcs'!F$5="Interest Only",IF(OR(I235&gt;L234,J235=""),I235,IF(J235&lt;L234,IF(J235&lt;L234,J235+I235,IF(L234+M234&gt;J235,L234+I235,L234)),IF(L234+M234&gt;J235,L234+I235,L234))),IF(H235&gt;L234,H235,IF(J235&gt;L234,IF(L234+M234&gt;J235,L234+I235,L234),J235+S235))),IF('Mortgage 2 Info Calcs'!F$5="Interest Only",'Mortgage 2 Monthly calcs'!I235,'Mortgage 2 Monthly calcs'!H235)),'Mortgage 2 Monthly calcs'!L234),'Mortgage 2 Monthly Table'!N235)</f>
        <v>644.30140148551266</v>
      </c>
      <c r="M235">
        <f>IF(ISBLANK('Mortgage 2 Monthly Table'!P235),IF(N234&gt;J235,IF(J235&gt;L234,J235-L234,0),IF(OR(OR(W234&lt;0,ISTEXT(W234)),ISTEXT('Mortgage 2 Info Calcs'!$K$4)),"",'Mortgage 2 Info Calcs'!F$21)),'Mortgage 2 Monthly Table'!P235)</f>
        <v>0</v>
      </c>
      <c r="N235">
        <f t="shared" si="18"/>
        <v>644.30140148551266</v>
      </c>
      <c r="O235">
        <f>IF(OR(OR(W234&lt;0,ISTEXT(W234)),ISTEXT('Mortgage 2 Info Calcs'!$K$4)),"",(O234+M235))</f>
        <v>0</v>
      </c>
      <c r="P235">
        <f>IF(ISBLANK('Mortgage 2 Monthly Table'!T235),IF(ISTEXT(J235),0,IF(OR(W234&lt;Q234,AND(W234&lt;0,NOT(ISTEXT(W234))),ISTEXT('Mortgage 2 Info Calcs'!$K$4)),IF(-W234&gt;P234,-W234,W234-Q234),IF(J235="",0,'Mortgage 2 Info Calcs'!F$26))),'Mortgage 2 Monthly Table'!T235)</f>
        <v>0</v>
      </c>
      <c r="Q235">
        <f>IF(OR(OR(W234&lt;0,ISTEXT(W234)),ISTEXT('Mortgage 2 Info Calcs'!$K$4)),"",IF(O235&lt;0,Q234,(Q234+P235)))</f>
        <v>0</v>
      </c>
      <c r="R235">
        <f>IF(OR(ISERROR(L235-S235),ISTEXT('Mortgage 2 Info Calcs'!$K$4)),"",L235-S235+M235)</f>
        <v>438.83607373775283</v>
      </c>
      <c r="S235">
        <f>IF(OR(IF(ISERROR(ROUND((J235-Q235-'Mortgage 2 Info Calcs'!F$24)*(G235/12),2)),0,(J235-O235-Q235-'Mortgage 2 Info Calcs'!F$24)*(G235/12)),,,ISTEXT('Mortgage 2 Info Calcs'!K$4)),IF(((J235-Q235-'Mortgage 2 Info Calcs'!F$24)*(G235/12))&gt;0,((J235-Q235-'Mortgage 2 Info Calcs'!F$24)*(G235/12)),0),0)</f>
        <v>205.46532774775983</v>
      </c>
      <c r="T235">
        <f>IF(OR(ISERROR(SUM(R$12:R235)),(ISTEXT(T234)),(T234=(SUM(R$12:R235)))),"",SUM(R$12:R235))</f>
        <v>59345.770524186242</v>
      </c>
      <c r="U235">
        <f>SUM(S$12:S235)</f>
        <v>84977.743408567767</v>
      </c>
      <c r="V235">
        <f>IF(OR(J235=Q235,ISTEXT(W234),ISTEXT('Mortgage 2 Info Calcs'!$F$17)),"",IF(('Mortgage 2 Info Calcs'!F$18*12)&gt;C234+1,IF(C234='Mortgage 2 Info Calcs'!F$18*12,0,'Mortgage 2 Info Calcs'!F$19+W235*('Mortgage 2 Info Calcs'!F$17)),'Mortgage 2 Info Calcs'!F$189))</f>
        <v>0</v>
      </c>
      <c r="W235">
        <f>IF(OR(ISERROR(J235-R235-M235),IF(ISERROR((J235-R235-M235)=0),"True",(J235-R235-M235)=0),ISTEXT('Mortgage 2 Info Calcs'!$K$4)),"",IF((J235&gt;(L235+M235)),(FV((G235/'Mortgage 2 Variables'!E$43),1,(L235+M235),-J235+Q235+'Mortgage 2 Info Calcs'!F$24,0))+Q235+'Mortgage 2 Info Calcs'!F$24+IF(I235&gt;0,0,-I235),""))</f>
        <v>40654.229475814223</v>
      </c>
      <c r="X235">
        <f>IF((FV(IF(G235=0,'Mortgage 2 Info Calcs'!F$8,G235)/12,1,PMT(IF(G235=0,'Mortgage 2 Info Calcs'!F$8,G235)/12,('Mortgage 2 Info Calcs'!F$9*12)-C234,-X234,0),-X234,0))&gt;0,(FV(IF(G235=0,'Mortgage 2 Info Calcs'!F$8,G235)/12,1,PMT(IF(G235=0,'Mortgage 2 Info Calcs'!F$8,G235)/12,('Mortgage 2 Info Calcs'!F$9*12)-C234,-X234,0),-X234,0)),0)</f>
        <v>40654.229475814238</v>
      </c>
      <c r="Y235">
        <f>IF(X235&lt;=0,0,(IPMT(IF(G235=0,'Mortgage 2 Info Calcs'!F$8,G235)/12,1,('Mortgage 2 Info Calcs'!F$9*12)-C234,-X234,0)))</f>
        <v>205.46532774775991</v>
      </c>
      <c r="Z235">
        <f>IF(C235&lt;('Mortgage 2 Info Calcs'!F$9*12),SUM(Y$12:Y235),0)</f>
        <v>84977.74340856784</v>
      </c>
      <c r="AA235">
        <v>224</v>
      </c>
      <c r="AB235">
        <f t="shared" si="19"/>
        <v>18.666666666666668</v>
      </c>
    </row>
    <row r="236" spans="2:28" ht="11.7" customHeight="1" x14ac:dyDescent="0.25">
      <c r="B236">
        <f t="shared" si="17"/>
        <v>18.75</v>
      </c>
      <c r="C236">
        <v>225</v>
      </c>
      <c r="E236" t="str">
        <f t="shared" si="20"/>
        <v/>
      </c>
      <c r="F236" t="str">
        <f>VLOOKUP('Mortgage 2 Variables'!D$16,'Mortgage 2 Variables'!B$8:C$19,2)</f>
        <v>Jul</v>
      </c>
      <c r="G236">
        <f>IF(ISBLANK('Mortgage 2 Monthly Table'!G236),IF(OR(J236=Q236,ISTEXT(W235),ISTEXT('Mortgage 2 Info Calcs'!$K$4)),0,IF(('Mortgage 2 Info Calcs'!F$7*12)&gt;C235,G235,IF(C235='Mortgage 2 Info Calcs'!F$7*12,'Mortgage 2 Info Calcs'!F$8,G235))),'Mortgage 2 Monthly Table'!G236)</f>
        <v>0.06</v>
      </c>
      <c r="H236">
        <f>((PMT(G236/'Mortgage 2 Variables'!E$43,('Mortgage 2 Info Calcs'!F$9*'Mortgage 2 Variables'!E$43)-C235,-J236,0)))</f>
        <v>644.30140148551277</v>
      </c>
      <c r="I236">
        <f>IF(OR(ISERROR(((IPMT(G236/'Mortgage 2 Variables'!E$43,1,'Mortgage 2 Info Calcs'!F$9*'Mortgage 2 Variables'!E$43,-J236+Q236+'Mortgage 2 Info Calcs'!F$24,IF('Mortgage 2 Info Calcs'!F$5="Interest Only",-J236+Q236+'Mortgage 2 Info Calcs'!F$24,0))))),(((IPMT(G236/'Mortgage 2 Variables'!E$43,1,'Mortgage 2 Info Calcs'!F$9*'Mortgage 2 Variables'!E$43,-J$12,-J$12)))=0)),0,((IPMT(G236/'Mortgage 2 Variables'!E$43,1,'Mortgage 2 Info Calcs'!F$9*'Mortgage 2 Variables'!E$43,-J236+Q236+'Mortgage 2 Info Calcs'!F$24,IF('Mortgage 2 Info Calcs'!F$5="Interest Only",-J236+Q236+'Mortgage 2 Info Calcs'!F$24,0)))))</f>
        <v>203.27114737907112</v>
      </c>
      <c r="J236">
        <f>IF(W235&gt;0,IF(ISTEXT('Mortgage 2 Info Calcs'!K$4),"0",IF(ISTEXT(W235),W235,W235+(IF(ISTEXT(K236),0,K236)))),0)</f>
        <v>40654.229475814223</v>
      </c>
      <c r="K236">
        <f>IF(ISBLANK('Mortgage 2 Monthly Table'!L236),0,'Mortgage 2 Monthly Table'!L236)</f>
        <v>0</v>
      </c>
      <c r="L236">
        <f>IF(ISBLANK('Mortgage 2 Monthly Table'!N236),IF('Mortgage 2 Info Calcs'!F$13="Calculated",IF('Mortgage 2 Info Calcs'!F$22="Keep Same",IF('Mortgage 2 Info Calcs'!F$5="Interest Only",IF(OR(I236&gt;L235,J236=""),I236,IF(J236&lt;L235,IF(J236&lt;L235,J236+I236,IF(L235+M235&gt;J236,L235+I236,L235)),IF(L235+M235&gt;J236,L235+I236,L235))),IF(H236&gt;L235,H236,IF(J236&gt;L235,IF(L235+M235&gt;J236,L235+I236,L235),J236+S236))),IF('Mortgage 2 Info Calcs'!F$5="Interest Only",'Mortgage 2 Monthly calcs'!I236,'Mortgage 2 Monthly calcs'!H236)),'Mortgage 2 Monthly calcs'!L235),'Mortgage 2 Monthly Table'!N236)</f>
        <v>644.30140148551266</v>
      </c>
      <c r="M236">
        <f>IF(ISBLANK('Mortgage 2 Monthly Table'!P236),IF(N235&gt;J236,IF(J236&gt;L235,J236-L235,0),IF(OR(OR(W235&lt;0,ISTEXT(W235)),ISTEXT('Mortgage 2 Info Calcs'!$K$4)),"",'Mortgage 2 Info Calcs'!F$21)),'Mortgage 2 Monthly Table'!P236)</f>
        <v>0</v>
      </c>
      <c r="N236">
        <f t="shared" si="18"/>
        <v>644.30140148551266</v>
      </c>
      <c r="O236">
        <f>IF(OR(OR(W235&lt;0,ISTEXT(W235)),ISTEXT('Mortgage 2 Info Calcs'!$K$4)),"",(O235+M236))</f>
        <v>0</v>
      </c>
      <c r="P236">
        <f>IF(ISBLANK('Mortgage 2 Monthly Table'!T236),IF(ISTEXT(J236),0,IF(OR(W235&lt;Q235,AND(W235&lt;0,NOT(ISTEXT(W235))),ISTEXT('Mortgage 2 Info Calcs'!$K$4)),IF(-W235&gt;P235,-W235,W235-Q235),IF(J236="",0,'Mortgage 2 Info Calcs'!F$26))),'Mortgage 2 Monthly Table'!T236)</f>
        <v>0</v>
      </c>
      <c r="Q236">
        <f>IF(OR(OR(W235&lt;0,ISTEXT(W235)),ISTEXT('Mortgage 2 Info Calcs'!$K$4)),"",IF(O236&lt;0,Q235,(Q235+P236)))</f>
        <v>0</v>
      </c>
      <c r="R236">
        <f>IF(OR(ISERROR(L236-S236),ISTEXT('Mortgage 2 Info Calcs'!$K$4)),"",L236-S236+M236)</f>
        <v>441.03025410644153</v>
      </c>
      <c r="S236">
        <f>IF(OR(IF(ISERROR(ROUND((J236-Q236-'Mortgage 2 Info Calcs'!F$24)*(G236/12),2)),0,(J236-O236-Q236-'Mortgage 2 Info Calcs'!F$24)*(G236/12)),,,ISTEXT('Mortgage 2 Info Calcs'!K$4)),IF(((J236-Q236-'Mortgage 2 Info Calcs'!F$24)*(G236/12))&gt;0,((J236-Q236-'Mortgage 2 Info Calcs'!F$24)*(G236/12)),0),0)</f>
        <v>203.27114737907112</v>
      </c>
      <c r="T236">
        <f>IF(OR(ISERROR(SUM(R$12:R236)),(ISTEXT(T235)),(T235=(SUM(R$12:R236)))),"",SUM(R$12:R236))</f>
        <v>59786.800778292687</v>
      </c>
      <c r="U236">
        <f>SUM(S$12:S236)</f>
        <v>85181.014555946836</v>
      </c>
      <c r="V236">
        <f>IF(OR(J236=Q236,ISTEXT(W235),ISTEXT('Mortgage 2 Info Calcs'!$F$17)),"",IF(('Mortgage 2 Info Calcs'!F$18*12)&gt;C235+1,IF(C235='Mortgage 2 Info Calcs'!F$18*12,0,'Mortgage 2 Info Calcs'!F$19+W236*('Mortgage 2 Info Calcs'!F$17)),'Mortgage 2 Info Calcs'!F$189))</f>
        <v>0</v>
      </c>
      <c r="W236">
        <f>IF(OR(ISERROR(J236-R236-M236),IF(ISERROR((J236-R236-M236)=0),"True",(J236-R236-M236)=0),ISTEXT('Mortgage 2 Info Calcs'!$K$4)),"",IF((J236&gt;(L236+M236)),(FV((G236/'Mortgage 2 Variables'!E$43),1,(L236+M236),-J236+Q236+'Mortgage 2 Info Calcs'!F$24,0))+Q236+'Mortgage 2 Info Calcs'!F$24+IF(I236&gt;0,0,-I236),""))</f>
        <v>40213.199221707793</v>
      </c>
      <c r="X236">
        <f>IF((FV(IF(G236=0,'Mortgage 2 Info Calcs'!F$8,G236)/12,1,PMT(IF(G236=0,'Mortgage 2 Info Calcs'!F$8,G236)/12,('Mortgage 2 Info Calcs'!F$9*12)-C235,-X235,0),-X235,0))&gt;0,(FV(IF(G236=0,'Mortgage 2 Info Calcs'!F$8,G236)/12,1,PMT(IF(G236=0,'Mortgage 2 Info Calcs'!F$8,G236)/12,('Mortgage 2 Info Calcs'!F$9*12)-C235,-X235,0),-X235,0)),0)</f>
        <v>40213.199221707808</v>
      </c>
      <c r="Y236">
        <f>IF(X236&lt;=0,0,(IPMT(IF(G236=0,'Mortgage 2 Info Calcs'!F$8,G236)/12,1,('Mortgage 2 Info Calcs'!F$9*12)-C235,-X235,0)))</f>
        <v>203.27114737907118</v>
      </c>
      <c r="Z236">
        <f>IF(C236&lt;('Mortgage 2 Info Calcs'!F$9*12),SUM(Y$12:Y236),0)</f>
        <v>85181.014555946909</v>
      </c>
      <c r="AA236">
        <v>225</v>
      </c>
      <c r="AB236">
        <f t="shared" si="19"/>
        <v>18.75</v>
      </c>
    </row>
    <row r="237" spans="2:28" ht="11.7" customHeight="1" x14ac:dyDescent="0.25">
      <c r="B237">
        <f t="shared" si="17"/>
        <v>18.833333333333332</v>
      </c>
      <c r="C237">
        <v>226</v>
      </c>
      <c r="E237" t="str">
        <f t="shared" si="20"/>
        <v/>
      </c>
      <c r="F237" t="str">
        <f>VLOOKUP('Mortgage 2 Variables'!D$17,'Mortgage 2 Variables'!B$8:C$19,2)</f>
        <v>Aug</v>
      </c>
      <c r="G237">
        <f>IF(ISBLANK('Mortgage 2 Monthly Table'!G237),IF(OR(J237=Q237,ISTEXT(W236),ISTEXT('Mortgage 2 Info Calcs'!$K$4)),0,IF(('Mortgage 2 Info Calcs'!F$7*12)&gt;C236,G236,IF(C236='Mortgage 2 Info Calcs'!F$7*12,'Mortgage 2 Info Calcs'!F$8,G236))),'Mortgage 2 Monthly Table'!G237)</f>
        <v>0.06</v>
      </c>
      <c r="H237">
        <f>((PMT(G237/'Mortgage 2 Variables'!E$43,('Mortgage 2 Info Calcs'!F$9*'Mortgage 2 Variables'!E$43)-C236,-J237,0)))</f>
        <v>644.30140148551288</v>
      </c>
      <c r="I237">
        <f>IF(OR(ISERROR(((IPMT(G237/'Mortgage 2 Variables'!E$43,1,'Mortgage 2 Info Calcs'!F$9*'Mortgage 2 Variables'!E$43,-J237+Q237+'Mortgage 2 Info Calcs'!F$24,IF('Mortgage 2 Info Calcs'!F$5="Interest Only",-J237+Q237+'Mortgage 2 Info Calcs'!F$24,0))))),(((IPMT(G237/'Mortgage 2 Variables'!E$43,1,'Mortgage 2 Info Calcs'!F$9*'Mortgage 2 Variables'!E$43,-J$12,-J$12)))=0)),0,((IPMT(G237/'Mortgage 2 Variables'!E$43,1,'Mortgage 2 Info Calcs'!F$9*'Mortgage 2 Variables'!E$43,-J237+Q237+'Mortgage 2 Info Calcs'!F$24,IF('Mortgage 2 Info Calcs'!F$5="Interest Only",-J237+Q237+'Mortgage 2 Info Calcs'!F$24,0)))))</f>
        <v>201.06599610853897</v>
      </c>
      <c r="J237">
        <f>IF(W236&gt;0,IF(ISTEXT('Mortgage 2 Info Calcs'!K$4),"0",IF(ISTEXT(W236),W236,W236+(IF(ISTEXT(K237),0,K237)))),0)</f>
        <v>40213.199221707793</v>
      </c>
      <c r="K237">
        <f>IF(ISBLANK('Mortgage 2 Monthly Table'!L237),0,'Mortgage 2 Monthly Table'!L237)</f>
        <v>0</v>
      </c>
      <c r="L237">
        <f>IF(ISBLANK('Mortgage 2 Monthly Table'!N237),IF('Mortgage 2 Info Calcs'!F$13="Calculated",IF('Mortgage 2 Info Calcs'!F$22="Keep Same",IF('Mortgage 2 Info Calcs'!F$5="Interest Only",IF(OR(I237&gt;L236,J237=""),I237,IF(J237&lt;L236,IF(J237&lt;L236,J237+I237,IF(L236+M236&gt;J237,L236+I237,L236)),IF(L236+M236&gt;J237,L236+I237,L236))),IF(H237&gt;L236,H237,IF(J237&gt;L236,IF(L236+M236&gt;J237,L236+I237,L236),J237+S237))),IF('Mortgage 2 Info Calcs'!F$5="Interest Only",'Mortgage 2 Monthly calcs'!I237,'Mortgage 2 Monthly calcs'!H237)),'Mortgage 2 Monthly calcs'!L236),'Mortgage 2 Monthly Table'!N237)</f>
        <v>644.30140148551266</v>
      </c>
      <c r="M237">
        <f>IF(ISBLANK('Mortgage 2 Monthly Table'!P237),IF(N236&gt;J237,IF(J237&gt;L236,J237-L236,0),IF(OR(OR(W236&lt;0,ISTEXT(W236)),ISTEXT('Mortgage 2 Info Calcs'!$K$4)),"",'Mortgage 2 Info Calcs'!F$21)),'Mortgage 2 Monthly Table'!P237)</f>
        <v>0</v>
      </c>
      <c r="N237">
        <f t="shared" si="18"/>
        <v>644.30140148551266</v>
      </c>
      <c r="O237">
        <f>IF(OR(OR(W236&lt;0,ISTEXT(W236)),ISTEXT('Mortgage 2 Info Calcs'!$K$4)),"",(O236+M237))</f>
        <v>0</v>
      </c>
      <c r="P237">
        <f>IF(ISBLANK('Mortgage 2 Monthly Table'!T237),IF(ISTEXT(J237),0,IF(OR(W236&lt;Q236,AND(W236&lt;0,NOT(ISTEXT(W236))),ISTEXT('Mortgage 2 Info Calcs'!$K$4)),IF(-W236&gt;P236,-W236,W236-Q236),IF(J237="",0,'Mortgage 2 Info Calcs'!F$26))),'Mortgage 2 Monthly Table'!T237)</f>
        <v>0</v>
      </c>
      <c r="Q237">
        <f>IF(OR(OR(W236&lt;0,ISTEXT(W236)),ISTEXT('Mortgage 2 Info Calcs'!$K$4)),"",IF(O237&lt;0,Q236,(Q236+P237)))</f>
        <v>0</v>
      </c>
      <c r="R237">
        <f>IF(OR(ISERROR(L237-S237),ISTEXT('Mortgage 2 Info Calcs'!$K$4)),"",L237-S237+M237)</f>
        <v>443.23540537697369</v>
      </c>
      <c r="S237">
        <f>IF(OR(IF(ISERROR(ROUND((J237-Q237-'Mortgage 2 Info Calcs'!F$24)*(G237/12),2)),0,(J237-O237-Q237-'Mortgage 2 Info Calcs'!F$24)*(G237/12)),,,ISTEXT('Mortgage 2 Info Calcs'!K$4)),IF(((J237-Q237-'Mortgage 2 Info Calcs'!F$24)*(G237/12))&gt;0,((J237-Q237-'Mortgage 2 Info Calcs'!F$24)*(G237/12)),0),0)</f>
        <v>201.06599610853897</v>
      </c>
      <c r="T237">
        <f>IF(OR(ISERROR(SUM(R$12:R237)),(ISTEXT(T236)),(T236=(SUM(R$12:R237)))),"",SUM(R$12:R237))</f>
        <v>60230.036183669661</v>
      </c>
      <c r="U237">
        <f>SUM(S$12:S237)</f>
        <v>85382.080552055369</v>
      </c>
      <c r="V237">
        <f>IF(OR(J237=Q237,ISTEXT(W236),ISTEXT('Mortgage 2 Info Calcs'!$F$17)),"",IF(('Mortgage 2 Info Calcs'!F$18*12)&gt;C236+1,IF(C236='Mortgage 2 Info Calcs'!F$18*12,0,'Mortgage 2 Info Calcs'!F$19+W237*('Mortgage 2 Info Calcs'!F$17)),'Mortgage 2 Info Calcs'!F$189))</f>
        <v>0</v>
      </c>
      <c r="W237">
        <f>IF(OR(ISERROR(J237-R237-M237),IF(ISERROR((J237-R237-M237)=0),"True",(J237-R237-M237)=0),ISTEXT('Mortgage 2 Info Calcs'!$K$4)),"",IF((J237&gt;(L237+M237)),(FV((G237/'Mortgage 2 Variables'!E$43),1,(L237+M237),-J237+Q237+'Mortgage 2 Info Calcs'!F$24,0))+Q237+'Mortgage 2 Info Calcs'!F$24+IF(I237&gt;0,0,-I237),""))</f>
        <v>39769.963816330826</v>
      </c>
      <c r="X237">
        <f>IF((FV(IF(G237=0,'Mortgage 2 Info Calcs'!F$8,G237)/12,1,PMT(IF(G237=0,'Mortgage 2 Info Calcs'!F$8,G237)/12,('Mortgage 2 Info Calcs'!F$9*12)-C236,-X236,0),-X236,0))&gt;0,(FV(IF(G237=0,'Mortgage 2 Info Calcs'!F$8,G237)/12,1,PMT(IF(G237=0,'Mortgage 2 Info Calcs'!F$8,G237)/12,('Mortgage 2 Info Calcs'!F$9*12)-C236,-X236,0),-X236,0)),0)</f>
        <v>39769.963816330841</v>
      </c>
      <c r="Y237">
        <f>IF(X237&lt;=0,0,(IPMT(IF(G237=0,'Mortgage 2 Info Calcs'!F$8,G237)/12,1,('Mortgage 2 Info Calcs'!F$9*12)-C236,-X236,0)))</f>
        <v>201.06599610853905</v>
      </c>
      <c r="Z237">
        <f>IF(C237&lt;('Mortgage 2 Info Calcs'!F$9*12),SUM(Y$12:Y237),0)</f>
        <v>85382.080552055442</v>
      </c>
      <c r="AA237">
        <v>226</v>
      </c>
      <c r="AB237">
        <f t="shared" si="19"/>
        <v>18.833333333333332</v>
      </c>
    </row>
    <row r="238" spans="2:28" ht="11.7" customHeight="1" x14ac:dyDescent="0.25">
      <c r="B238">
        <f t="shared" si="17"/>
        <v>18.916666666666668</v>
      </c>
      <c r="C238">
        <v>227</v>
      </c>
      <c r="E238" t="str">
        <f t="shared" si="20"/>
        <v/>
      </c>
      <c r="F238" t="str">
        <f>VLOOKUP('Mortgage 2 Variables'!D$18,'Mortgage 2 Variables'!B$8:C$19,2)</f>
        <v>Sep</v>
      </c>
      <c r="G238">
        <f>IF(ISBLANK('Mortgage 2 Monthly Table'!G238),IF(OR(J238=Q238,ISTEXT(W237),ISTEXT('Mortgage 2 Info Calcs'!$K$4)),0,IF(('Mortgage 2 Info Calcs'!F$7*12)&gt;C237,G237,IF(C237='Mortgage 2 Info Calcs'!F$7*12,'Mortgage 2 Info Calcs'!F$8,G237))),'Mortgage 2 Monthly Table'!G238)</f>
        <v>0.06</v>
      </c>
      <c r="H238">
        <f>((PMT(G238/'Mortgage 2 Variables'!E$43,('Mortgage 2 Info Calcs'!F$9*'Mortgage 2 Variables'!E$43)-C237,-J238,0)))</f>
        <v>644.30140148551311</v>
      </c>
      <c r="I238">
        <f>IF(OR(ISERROR(((IPMT(G238/'Mortgage 2 Variables'!E$43,1,'Mortgage 2 Info Calcs'!F$9*'Mortgage 2 Variables'!E$43,-J238+Q238+'Mortgage 2 Info Calcs'!F$24,IF('Mortgage 2 Info Calcs'!F$5="Interest Only",-J238+Q238+'Mortgage 2 Info Calcs'!F$24,0))))),(((IPMT(G238/'Mortgage 2 Variables'!E$43,1,'Mortgage 2 Info Calcs'!F$9*'Mortgage 2 Variables'!E$43,-J$12,-J$12)))=0)),0,((IPMT(G238/'Mortgage 2 Variables'!E$43,1,'Mortgage 2 Info Calcs'!F$9*'Mortgage 2 Variables'!E$43,-J238+Q238+'Mortgage 2 Info Calcs'!F$24,IF('Mortgage 2 Info Calcs'!F$5="Interest Only",-J238+Q238+'Mortgage 2 Info Calcs'!F$24,0)))))</f>
        <v>198.84981908165415</v>
      </c>
      <c r="J238">
        <f>IF(W237&gt;0,IF(ISTEXT('Mortgage 2 Info Calcs'!K$4),"0",IF(ISTEXT(W237),W237,W237+(IF(ISTEXT(K238),0,K238)))),0)</f>
        <v>39769.963816330826</v>
      </c>
      <c r="K238">
        <f>IF(ISBLANK('Mortgage 2 Monthly Table'!L238),0,'Mortgage 2 Monthly Table'!L238)</f>
        <v>0</v>
      </c>
      <c r="L238">
        <f>IF(ISBLANK('Mortgage 2 Monthly Table'!N238),IF('Mortgage 2 Info Calcs'!F$13="Calculated",IF('Mortgage 2 Info Calcs'!F$22="Keep Same",IF('Mortgage 2 Info Calcs'!F$5="Interest Only",IF(OR(I238&gt;L237,J238=""),I238,IF(J238&lt;L237,IF(J238&lt;L237,J238+I238,IF(L237+M237&gt;J238,L237+I238,L237)),IF(L237+M237&gt;J238,L237+I238,L237))),IF(H238&gt;L237,H238,IF(J238&gt;L237,IF(L237+M237&gt;J238,L237+I238,L237),J238+S238))),IF('Mortgage 2 Info Calcs'!F$5="Interest Only",'Mortgage 2 Monthly calcs'!I238,'Mortgage 2 Monthly calcs'!H238)),'Mortgage 2 Monthly calcs'!L237),'Mortgage 2 Monthly Table'!N238)</f>
        <v>644.30140148551266</v>
      </c>
      <c r="M238">
        <f>IF(ISBLANK('Mortgage 2 Monthly Table'!P238),IF(N237&gt;J238,IF(J238&gt;L237,J238-L237,0),IF(OR(OR(W237&lt;0,ISTEXT(W237)),ISTEXT('Mortgage 2 Info Calcs'!$K$4)),"",'Mortgage 2 Info Calcs'!F$21)),'Mortgage 2 Monthly Table'!P238)</f>
        <v>0</v>
      </c>
      <c r="N238">
        <f t="shared" si="18"/>
        <v>644.30140148551266</v>
      </c>
      <c r="O238">
        <f>IF(OR(OR(W237&lt;0,ISTEXT(W237)),ISTEXT('Mortgage 2 Info Calcs'!$K$4)),"",(O237+M238))</f>
        <v>0</v>
      </c>
      <c r="P238">
        <f>IF(ISBLANK('Mortgage 2 Monthly Table'!T238),IF(ISTEXT(J238),0,IF(OR(W237&lt;Q237,AND(W237&lt;0,NOT(ISTEXT(W237))),ISTEXT('Mortgage 2 Info Calcs'!$K$4)),IF(-W237&gt;P237,-W237,W237-Q237),IF(J238="",0,'Mortgage 2 Info Calcs'!F$26))),'Mortgage 2 Monthly Table'!T238)</f>
        <v>0</v>
      </c>
      <c r="Q238">
        <f>IF(OR(OR(W237&lt;0,ISTEXT(W237)),ISTEXT('Mortgage 2 Info Calcs'!$K$4)),"",IF(O238&lt;0,Q237,(Q237+P238)))</f>
        <v>0</v>
      </c>
      <c r="R238">
        <f>IF(OR(ISERROR(L238-S238),ISTEXT('Mortgage 2 Info Calcs'!$K$4)),"",L238-S238+M238)</f>
        <v>445.45158240385854</v>
      </c>
      <c r="S238">
        <f>IF(OR(IF(ISERROR(ROUND((J238-Q238-'Mortgage 2 Info Calcs'!F$24)*(G238/12),2)),0,(J238-O238-Q238-'Mortgage 2 Info Calcs'!F$24)*(G238/12)),,,ISTEXT('Mortgage 2 Info Calcs'!K$4)),IF(((J238-Q238-'Mortgage 2 Info Calcs'!F$24)*(G238/12))&gt;0,((J238-Q238-'Mortgage 2 Info Calcs'!F$24)*(G238/12)),0),0)</f>
        <v>198.84981908165415</v>
      </c>
      <c r="T238">
        <f>IF(OR(ISERROR(SUM(R$12:R238)),(ISTEXT(T237)),(T237=(SUM(R$12:R238)))),"",SUM(R$12:R238))</f>
        <v>60675.487766073522</v>
      </c>
      <c r="U238">
        <f>SUM(S$12:S238)</f>
        <v>85580.93037113703</v>
      </c>
      <c r="V238">
        <f>IF(OR(J238=Q238,ISTEXT(W237),ISTEXT('Mortgage 2 Info Calcs'!$F$17)),"",IF(('Mortgage 2 Info Calcs'!F$18*12)&gt;C237+1,IF(C237='Mortgage 2 Info Calcs'!F$18*12,0,'Mortgage 2 Info Calcs'!F$19+W238*('Mortgage 2 Info Calcs'!F$17)),'Mortgage 2 Info Calcs'!F$189))</f>
        <v>0</v>
      </c>
      <c r="W238">
        <f>IF(OR(ISERROR(J238-R238-M238),IF(ISERROR((J238-R238-M238)=0),"True",(J238-R238-M238)=0),ISTEXT('Mortgage 2 Info Calcs'!$K$4)),"",IF((J238&gt;(L238+M238)),(FV((G238/'Mortgage 2 Variables'!E$43),1,(L238+M238),-J238+Q238+'Mortgage 2 Info Calcs'!F$24,0))+Q238+'Mortgage 2 Info Calcs'!F$24+IF(I238&gt;0,0,-I238),""))</f>
        <v>39324.512233926973</v>
      </c>
      <c r="X238">
        <f>IF((FV(IF(G238=0,'Mortgage 2 Info Calcs'!F$8,G238)/12,1,PMT(IF(G238=0,'Mortgage 2 Info Calcs'!F$8,G238)/12,('Mortgage 2 Info Calcs'!F$9*12)-C237,-X237,0),-X237,0))&gt;0,(FV(IF(G238=0,'Mortgage 2 Info Calcs'!F$8,G238)/12,1,PMT(IF(G238=0,'Mortgage 2 Info Calcs'!F$8,G238)/12,('Mortgage 2 Info Calcs'!F$9*12)-C237,-X237,0),-X237,0)),0)</f>
        <v>39324.512233926995</v>
      </c>
      <c r="Y238">
        <f>IF(X238&lt;=0,0,(IPMT(IF(G238=0,'Mortgage 2 Info Calcs'!F$8,G238)/12,1,('Mortgage 2 Info Calcs'!F$9*12)-C237,-X237,0)))</f>
        <v>198.8498190816542</v>
      </c>
      <c r="Z238">
        <f>IF(C238&lt;('Mortgage 2 Info Calcs'!F$9*12),SUM(Y$12:Y238),0)</f>
        <v>85580.930371137103</v>
      </c>
      <c r="AA238">
        <v>227</v>
      </c>
      <c r="AB238">
        <f t="shared" si="19"/>
        <v>18.916666666666668</v>
      </c>
    </row>
    <row r="239" spans="2:28" ht="11.7" customHeight="1" x14ac:dyDescent="0.25">
      <c r="B239">
        <f t="shared" si="17"/>
        <v>19</v>
      </c>
      <c r="C239">
        <v>228</v>
      </c>
      <c r="D239">
        <f>D227+1</f>
        <v>19</v>
      </c>
      <c r="E239" t="str">
        <f t="shared" si="20"/>
        <v/>
      </c>
      <c r="F239" t="str">
        <f>VLOOKUP('Mortgage 2 Variables'!D$19,'Mortgage 2 Variables'!B$8:C$19,2)</f>
        <v>Oct</v>
      </c>
      <c r="G239">
        <f>IF(ISBLANK('Mortgage 2 Monthly Table'!G239),IF(OR(J239=Q239,ISTEXT(W238),ISTEXT('Mortgage 2 Info Calcs'!$K$4)),0,IF(('Mortgage 2 Info Calcs'!F$7*12)&gt;C238,G238,IF(C238='Mortgage 2 Info Calcs'!F$7*12,'Mortgage 2 Info Calcs'!F$8,G238))),'Mortgage 2 Monthly Table'!G239)</f>
        <v>0.06</v>
      </c>
      <c r="H239">
        <f>((PMT(G239/'Mortgage 2 Variables'!E$43,('Mortgage 2 Info Calcs'!F$9*'Mortgage 2 Variables'!E$43)-C238,-J239,0)))</f>
        <v>644.30140148551322</v>
      </c>
      <c r="I239">
        <f>IF(OR(ISERROR(((IPMT(G239/'Mortgage 2 Variables'!E$43,1,'Mortgage 2 Info Calcs'!F$9*'Mortgage 2 Variables'!E$43,-J239+Q239+'Mortgage 2 Info Calcs'!F$24,IF('Mortgage 2 Info Calcs'!F$5="Interest Only",-J239+Q239+'Mortgage 2 Info Calcs'!F$24,0))))),(((IPMT(G239/'Mortgage 2 Variables'!E$43,1,'Mortgage 2 Info Calcs'!F$9*'Mortgage 2 Variables'!E$43,-J$12,-J$12)))=0)),0,((IPMT(G239/'Mortgage 2 Variables'!E$43,1,'Mortgage 2 Info Calcs'!F$9*'Mortgage 2 Variables'!E$43,-J239+Q239+'Mortgage 2 Info Calcs'!F$24,IF('Mortgage 2 Info Calcs'!F$5="Interest Only",-J239+Q239+'Mortgage 2 Info Calcs'!F$24,0)))))</f>
        <v>196.62256116963488</v>
      </c>
      <c r="J239">
        <f>IF(W238&gt;0,IF(ISTEXT('Mortgage 2 Info Calcs'!K$4),"0",IF(ISTEXT(W238),W238,W238+(IF(ISTEXT(K239),0,K239)))),0)</f>
        <v>39324.512233926973</v>
      </c>
      <c r="K239">
        <f>IF(ISBLANK('Mortgage 2 Monthly Table'!L239),0,'Mortgage 2 Monthly Table'!L239)</f>
        <v>0</v>
      </c>
      <c r="L239">
        <f>IF(ISBLANK('Mortgage 2 Monthly Table'!N239),IF('Mortgage 2 Info Calcs'!F$13="Calculated",IF('Mortgage 2 Info Calcs'!F$22="Keep Same",IF('Mortgage 2 Info Calcs'!F$5="Interest Only",IF(OR(I239&gt;L238,J239=""),I239,IF(J239&lt;L238,IF(J239&lt;L238,J239+I239,IF(L238+M238&gt;J239,L238+I239,L238)),IF(L238+M238&gt;J239,L238+I239,L238))),IF(H239&gt;L238,H239,IF(J239&gt;L238,IF(L238+M238&gt;J239,L238+I239,L238),J239+S239))),IF('Mortgage 2 Info Calcs'!F$5="Interest Only",'Mortgage 2 Monthly calcs'!I239,'Mortgage 2 Monthly calcs'!H239)),'Mortgage 2 Monthly calcs'!L238),'Mortgage 2 Monthly Table'!N239)</f>
        <v>644.30140148551266</v>
      </c>
      <c r="M239">
        <f>IF(ISBLANK('Mortgage 2 Monthly Table'!P239),IF(N238&gt;J239,IF(J239&gt;L238,J239-L238,0),IF(OR(OR(W238&lt;0,ISTEXT(W238)),ISTEXT('Mortgage 2 Info Calcs'!$K$4)),"",'Mortgage 2 Info Calcs'!F$21)),'Mortgage 2 Monthly Table'!P239)</f>
        <v>0</v>
      </c>
      <c r="N239">
        <f t="shared" si="18"/>
        <v>644.30140148551266</v>
      </c>
      <c r="O239">
        <f>IF(OR(OR(W238&lt;0,ISTEXT(W238)),ISTEXT('Mortgage 2 Info Calcs'!$K$4)),"",(O238+M239))</f>
        <v>0</v>
      </c>
      <c r="P239">
        <f>IF(ISBLANK('Mortgage 2 Monthly Table'!T239),IF(ISTEXT(J239),0,IF(OR(W238&lt;Q238,AND(W238&lt;0,NOT(ISTEXT(W238))),ISTEXT('Mortgage 2 Info Calcs'!$K$4)),IF(-W238&gt;P238,-W238,W238-Q238),IF(J239="",0,'Mortgage 2 Info Calcs'!F$26))),'Mortgage 2 Monthly Table'!T239)</f>
        <v>0</v>
      </c>
      <c r="Q239">
        <f>IF(OR(OR(W238&lt;0,ISTEXT(W238)),ISTEXT('Mortgage 2 Info Calcs'!$K$4)),"",IF(O239&lt;0,Q238,(Q238+P239)))</f>
        <v>0</v>
      </c>
      <c r="R239">
        <f>IF(OR(ISERROR(L239-S239),ISTEXT('Mortgage 2 Info Calcs'!$K$4)),"",L239-S239+M239)</f>
        <v>447.67884031587778</v>
      </c>
      <c r="S239">
        <f>IF(OR(IF(ISERROR(ROUND((J239-Q239-'Mortgage 2 Info Calcs'!F$24)*(G239/12),2)),0,(J239-O239-Q239-'Mortgage 2 Info Calcs'!F$24)*(G239/12)),,,ISTEXT('Mortgage 2 Info Calcs'!K$4)),IF(((J239-Q239-'Mortgage 2 Info Calcs'!F$24)*(G239/12))&gt;0,((J239-Q239-'Mortgage 2 Info Calcs'!F$24)*(G239/12)),0),0)</f>
        <v>196.62256116963488</v>
      </c>
      <c r="T239">
        <f>IF(OR(ISERROR(SUM(R$12:R239)),(ISTEXT(T238)),(T238=(SUM(R$12:R239)))),"",SUM(R$12:R239))</f>
        <v>61123.166606389401</v>
      </c>
      <c r="U239">
        <f>SUM(S$12:S239)</f>
        <v>85777.552932306658</v>
      </c>
      <c r="V239">
        <f>IF(OR(J239=Q239,ISTEXT(W238),ISTEXT('Mortgage 2 Info Calcs'!$F$17)),"",IF(('Mortgage 2 Info Calcs'!F$18*12)&gt;C238+1,IF(C238='Mortgage 2 Info Calcs'!F$18*12,0,'Mortgage 2 Info Calcs'!F$19+W239*('Mortgage 2 Info Calcs'!F$17)),'Mortgage 2 Info Calcs'!F$189))</f>
        <v>0</v>
      </c>
      <c r="W239">
        <f>IF(OR(ISERROR(J239-R239-M239),IF(ISERROR((J239-R239-M239)=0),"True",(J239-R239-M239)=0),ISTEXT('Mortgage 2 Info Calcs'!$K$4)),"",IF((J239&gt;(L239+M239)),(FV((G239/'Mortgage 2 Variables'!E$43),1,(L239+M239),-J239+Q239+'Mortgage 2 Info Calcs'!F$24,0))+Q239+'Mortgage 2 Info Calcs'!F$24+IF(I239&gt;0,0,-I239),""))</f>
        <v>38876.833393611101</v>
      </c>
      <c r="X239">
        <f>IF((FV(IF(G239=0,'Mortgage 2 Info Calcs'!F$8,G239)/12,1,PMT(IF(G239=0,'Mortgage 2 Info Calcs'!F$8,G239)/12,('Mortgage 2 Info Calcs'!F$9*12)-C238,-X238,0),-X238,0))&gt;0,(FV(IF(G239=0,'Mortgage 2 Info Calcs'!F$8,G239)/12,1,PMT(IF(G239=0,'Mortgage 2 Info Calcs'!F$8,G239)/12,('Mortgage 2 Info Calcs'!F$9*12)-C238,-X238,0),-X238,0)),0)</f>
        <v>38876.833393611123</v>
      </c>
      <c r="Y239">
        <f>IF(X239&lt;=0,0,(IPMT(IF(G239=0,'Mortgage 2 Info Calcs'!F$8,G239)/12,1,('Mortgage 2 Info Calcs'!F$9*12)-C238,-X238,0)))</f>
        <v>196.62256116963499</v>
      </c>
      <c r="Z239">
        <f>IF(C239&lt;('Mortgage 2 Info Calcs'!F$9*12),SUM(Y$12:Y239),0)</f>
        <v>85777.552932306731</v>
      </c>
      <c r="AA239">
        <v>228</v>
      </c>
      <c r="AB239">
        <f t="shared" si="19"/>
        <v>19</v>
      </c>
    </row>
    <row r="240" spans="2:28" ht="11.7" customHeight="1" x14ac:dyDescent="0.25">
      <c r="B240">
        <f t="shared" si="17"/>
        <v>19.083333333333332</v>
      </c>
      <c r="C240">
        <v>229</v>
      </c>
      <c r="E240" t="str">
        <f t="shared" si="20"/>
        <v/>
      </c>
      <c r="F240" t="str">
        <f>VLOOKUP('Mortgage 2 Variables'!D$8,'Mortgage 2 Variables'!B$8:C$19,2)</f>
        <v>Nov</v>
      </c>
      <c r="G240">
        <f>IF(ISBLANK('Mortgage 2 Monthly Table'!G240),IF(OR(J240=Q240,ISTEXT(W239),ISTEXT('Mortgage 2 Info Calcs'!$K$4)),0,IF(('Mortgage 2 Info Calcs'!F$7*12)&gt;C239,G239,IF(C239='Mortgage 2 Info Calcs'!F$7*12,'Mortgage 2 Info Calcs'!F$8,G239))),'Mortgage 2 Monthly Table'!G240)</f>
        <v>0.06</v>
      </c>
      <c r="H240">
        <f>((PMT(G240/'Mortgage 2 Variables'!E$43,('Mortgage 2 Info Calcs'!F$9*'Mortgage 2 Variables'!E$43)-C239,-J240,0)))</f>
        <v>644.30140148551322</v>
      </c>
      <c r="I240">
        <f>IF(OR(ISERROR(((IPMT(G240/'Mortgage 2 Variables'!E$43,1,'Mortgage 2 Info Calcs'!F$9*'Mortgage 2 Variables'!E$43,-J240+Q240+'Mortgage 2 Info Calcs'!F$24,IF('Mortgage 2 Info Calcs'!F$5="Interest Only",-J240+Q240+'Mortgage 2 Info Calcs'!F$24,0))))),(((IPMT(G240/'Mortgage 2 Variables'!E$43,1,'Mortgage 2 Info Calcs'!F$9*'Mortgage 2 Variables'!E$43,-J$12,-J$12)))=0)),0,((IPMT(G240/'Mortgage 2 Variables'!E$43,1,'Mortgage 2 Info Calcs'!F$9*'Mortgage 2 Variables'!E$43,-J240+Q240+'Mortgage 2 Info Calcs'!F$24,IF('Mortgage 2 Info Calcs'!F$5="Interest Only",-J240+Q240+'Mortgage 2 Info Calcs'!F$24,0)))))</f>
        <v>194.38416696805552</v>
      </c>
      <c r="J240">
        <f>IF(W239&gt;0,IF(ISTEXT('Mortgage 2 Info Calcs'!K$4),"0",IF(ISTEXT(W239),W239,W239+(IF(ISTEXT(K240),0,K240)))),0)</f>
        <v>38876.833393611101</v>
      </c>
      <c r="K240">
        <f>IF(ISBLANK('Mortgage 2 Monthly Table'!L240),0,'Mortgage 2 Monthly Table'!L240)</f>
        <v>0</v>
      </c>
      <c r="L240">
        <f>IF(ISBLANK('Mortgage 2 Monthly Table'!N240),IF('Mortgage 2 Info Calcs'!F$13="Calculated",IF('Mortgage 2 Info Calcs'!F$22="Keep Same",IF('Mortgage 2 Info Calcs'!F$5="Interest Only",IF(OR(I240&gt;L239,J240=""),I240,IF(J240&lt;L239,IF(J240&lt;L239,J240+I240,IF(L239+M239&gt;J240,L239+I240,L239)),IF(L239+M239&gt;J240,L239+I240,L239))),IF(H240&gt;L239,H240,IF(J240&gt;L239,IF(L239+M239&gt;J240,L239+I240,L239),J240+S240))),IF('Mortgage 2 Info Calcs'!F$5="Interest Only",'Mortgage 2 Monthly calcs'!I240,'Mortgage 2 Monthly calcs'!H240)),'Mortgage 2 Monthly calcs'!L239),'Mortgage 2 Monthly Table'!N240)</f>
        <v>644.30140148551266</v>
      </c>
      <c r="M240">
        <f>IF(ISBLANK('Mortgage 2 Monthly Table'!P240),IF(N239&gt;J240,IF(J240&gt;L239,J240-L239,0),IF(OR(OR(W239&lt;0,ISTEXT(W239)),ISTEXT('Mortgage 2 Info Calcs'!$K$4)),"",'Mortgage 2 Info Calcs'!F$21)),'Mortgage 2 Monthly Table'!P240)</f>
        <v>0</v>
      </c>
      <c r="N240">
        <f t="shared" si="18"/>
        <v>644.30140148551266</v>
      </c>
      <c r="O240">
        <f>IF(OR(OR(W239&lt;0,ISTEXT(W239)),ISTEXT('Mortgage 2 Info Calcs'!$K$4)),"",(O239+M240))</f>
        <v>0</v>
      </c>
      <c r="P240">
        <f>IF(ISBLANK('Mortgage 2 Monthly Table'!T240),IF(ISTEXT(J240),0,IF(OR(W239&lt;Q239,AND(W239&lt;0,NOT(ISTEXT(W239))),ISTEXT('Mortgage 2 Info Calcs'!$K$4)),IF(-W239&gt;P239,-W239,W239-Q239),IF(J240="",0,'Mortgage 2 Info Calcs'!F$26))),'Mortgage 2 Monthly Table'!T240)</f>
        <v>0</v>
      </c>
      <c r="Q240">
        <f>IF(OR(OR(W239&lt;0,ISTEXT(W239)),ISTEXT('Mortgage 2 Info Calcs'!$K$4)),"",IF(O240&lt;0,Q239,(Q239+P240)))</f>
        <v>0</v>
      </c>
      <c r="R240">
        <f>IF(OR(ISERROR(L240-S240),ISTEXT('Mortgage 2 Info Calcs'!$K$4)),"",L240-S240+M240)</f>
        <v>449.91723451745713</v>
      </c>
      <c r="S240">
        <f>IF(OR(IF(ISERROR(ROUND((J240-Q240-'Mortgage 2 Info Calcs'!F$24)*(G240/12),2)),0,(J240-O240-Q240-'Mortgage 2 Info Calcs'!F$24)*(G240/12)),,,ISTEXT('Mortgage 2 Info Calcs'!K$4)),IF(((J240-Q240-'Mortgage 2 Info Calcs'!F$24)*(G240/12))&gt;0,((J240-Q240-'Mortgage 2 Info Calcs'!F$24)*(G240/12)),0),0)</f>
        <v>194.38416696805552</v>
      </c>
      <c r="T240">
        <f>IF(OR(ISERROR(SUM(R$12:R240)),(ISTEXT(T239)),(T239=(SUM(R$12:R240)))),"",SUM(R$12:R240))</f>
        <v>61573.08384090686</v>
      </c>
      <c r="U240">
        <f>SUM(S$12:S240)</f>
        <v>85971.937099274714</v>
      </c>
      <c r="V240">
        <f>IF(OR(J240=Q240,ISTEXT(W239),ISTEXT('Mortgage 2 Info Calcs'!$F$17)),"",IF(('Mortgage 2 Info Calcs'!F$18*12)&gt;C239+1,IF(C239='Mortgage 2 Info Calcs'!F$18*12,0,'Mortgage 2 Info Calcs'!F$19+W240*('Mortgage 2 Info Calcs'!F$17)),'Mortgage 2 Info Calcs'!F$189))</f>
        <v>0</v>
      </c>
      <c r="W240">
        <f>IF(OR(ISERROR(J240-R240-M240),IF(ISERROR((J240-R240-M240)=0),"True",(J240-R240-M240)=0),ISTEXT('Mortgage 2 Info Calcs'!$K$4)),"",IF((J240&gt;(L240+M240)),(FV((G240/'Mortgage 2 Variables'!E$43),1,(L240+M240),-J240+Q240+'Mortgage 2 Info Calcs'!F$24,0))+Q240+'Mortgage 2 Info Calcs'!F$24+IF(I240&gt;0,0,-I240),""))</f>
        <v>38426.916159093649</v>
      </c>
      <c r="X240">
        <f>IF((FV(IF(G240=0,'Mortgage 2 Info Calcs'!F$8,G240)/12,1,PMT(IF(G240=0,'Mortgage 2 Info Calcs'!F$8,G240)/12,('Mortgage 2 Info Calcs'!F$9*12)-C239,-X239,0),-X239,0))&gt;0,(FV(IF(G240=0,'Mortgage 2 Info Calcs'!F$8,G240)/12,1,PMT(IF(G240=0,'Mortgage 2 Info Calcs'!F$8,G240)/12,('Mortgage 2 Info Calcs'!F$9*12)-C239,-X239,0),-X239,0)),0)</f>
        <v>38426.916159093678</v>
      </c>
      <c r="Y240">
        <f>IF(X240&lt;=0,0,(IPMT(IF(G240=0,'Mortgage 2 Info Calcs'!F$8,G240)/12,1,('Mortgage 2 Info Calcs'!F$9*12)-C239,-X239,0)))</f>
        <v>194.38416696805561</v>
      </c>
      <c r="Z240">
        <f>IF(C240&lt;('Mortgage 2 Info Calcs'!F$9*12),SUM(Y$12:Y240),0)</f>
        <v>85971.937099274786</v>
      </c>
      <c r="AA240">
        <v>229</v>
      </c>
      <c r="AB240">
        <f t="shared" si="19"/>
        <v>19.083333333333332</v>
      </c>
    </row>
    <row r="241" spans="2:28" ht="11.7" customHeight="1" x14ac:dyDescent="0.25">
      <c r="B241">
        <f t="shared" si="17"/>
        <v>19.166666666666668</v>
      </c>
      <c r="C241">
        <v>230</v>
      </c>
      <c r="E241" t="str">
        <f t="shared" si="20"/>
        <v/>
      </c>
      <c r="F241" t="str">
        <f>VLOOKUP('Mortgage 2 Variables'!D$9,'Mortgage 2 Variables'!B$8:C$19,2)</f>
        <v>Dec</v>
      </c>
      <c r="G241">
        <f>IF(ISBLANK('Mortgage 2 Monthly Table'!G241),IF(OR(J241=Q241,ISTEXT(W240),ISTEXT('Mortgage 2 Info Calcs'!$K$4)),0,IF(('Mortgage 2 Info Calcs'!F$7*12)&gt;C240,G240,IF(C240='Mortgage 2 Info Calcs'!F$7*12,'Mortgage 2 Info Calcs'!F$8,G240))),'Mortgage 2 Monthly Table'!G241)</f>
        <v>0.06</v>
      </c>
      <c r="H241">
        <f>((PMT(G241/'Mortgage 2 Variables'!E$43,('Mortgage 2 Info Calcs'!F$9*'Mortgage 2 Variables'!E$43)-C240,-J241,0)))</f>
        <v>644.30140148551334</v>
      </c>
      <c r="I241">
        <f>IF(OR(ISERROR(((IPMT(G241/'Mortgage 2 Variables'!E$43,1,'Mortgage 2 Info Calcs'!F$9*'Mortgage 2 Variables'!E$43,-J241+Q241+'Mortgage 2 Info Calcs'!F$24,IF('Mortgage 2 Info Calcs'!F$5="Interest Only",-J241+Q241+'Mortgage 2 Info Calcs'!F$24,0))))),(((IPMT(G241/'Mortgage 2 Variables'!E$43,1,'Mortgage 2 Info Calcs'!F$9*'Mortgage 2 Variables'!E$43,-J$12,-J$12)))=0)),0,((IPMT(G241/'Mortgage 2 Variables'!E$43,1,'Mortgage 2 Info Calcs'!F$9*'Mortgage 2 Variables'!E$43,-J241+Q241+'Mortgage 2 Info Calcs'!F$24,IF('Mortgage 2 Info Calcs'!F$5="Interest Only",-J241+Q241+'Mortgage 2 Info Calcs'!F$24,0)))))</f>
        <v>192.13458079546825</v>
      </c>
      <c r="J241">
        <f>IF(W240&gt;0,IF(ISTEXT('Mortgage 2 Info Calcs'!K$4),"0",IF(ISTEXT(W240),W240,W240+(IF(ISTEXT(K241),0,K241)))),0)</f>
        <v>38426.916159093649</v>
      </c>
      <c r="K241">
        <f>IF(ISBLANK('Mortgage 2 Monthly Table'!L241),0,'Mortgage 2 Monthly Table'!L241)</f>
        <v>0</v>
      </c>
      <c r="L241">
        <f>IF(ISBLANK('Mortgage 2 Monthly Table'!N241),IF('Mortgage 2 Info Calcs'!F$13="Calculated",IF('Mortgage 2 Info Calcs'!F$22="Keep Same",IF('Mortgage 2 Info Calcs'!F$5="Interest Only",IF(OR(I241&gt;L240,J241=""),I241,IF(J241&lt;L240,IF(J241&lt;L240,J241+I241,IF(L240+M240&gt;J241,L240+I241,L240)),IF(L240+M240&gt;J241,L240+I241,L240))),IF(H241&gt;L240,H241,IF(J241&gt;L240,IF(L240+M240&gt;J241,L240+I241,L240),J241+S241))),IF('Mortgage 2 Info Calcs'!F$5="Interest Only",'Mortgage 2 Monthly calcs'!I241,'Mortgage 2 Monthly calcs'!H241)),'Mortgage 2 Monthly calcs'!L240),'Mortgage 2 Monthly Table'!N241)</f>
        <v>644.30140148551266</v>
      </c>
      <c r="M241">
        <f>IF(ISBLANK('Mortgage 2 Monthly Table'!P241),IF(N240&gt;J241,IF(J241&gt;L240,J241-L240,0),IF(OR(OR(W240&lt;0,ISTEXT(W240)),ISTEXT('Mortgage 2 Info Calcs'!$K$4)),"",'Mortgage 2 Info Calcs'!F$21)),'Mortgage 2 Monthly Table'!P241)</f>
        <v>0</v>
      </c>
      <c r="N241">
        <f t="shared" si="18"/>
        <v>644.30140148551266</v>
      </c>
      <c r="O241">
        <f>IF(OR(OR(W240&lt;0,ISTEXT(W240)),ISTEXT('Mortgage 2 Info Calcs'!$K$4)),"",(O240+M241))</f>
        <v>0</v>
      </c>
      <c r="P241">
        <f>IF(ISBLANK('Mortgage 2 Monthly Table'!T241),IF(ISTEXT(J241),0,IF(OR(W240&lt;Q240,AND(W240&lt;0,NOT(ISTEXT(W240))),ISTEXT('Mortgage 2 Info Calcs'!$K$4)),IF(-W240&gt;P240,-W240,W240-Q240),IF(J241="",0,'Mortgage 2 Info Calcs'!F$26))),'Mortgage 2 Monthly Table'!T241)</f>
        <v>0</v>
      </c>
      <c r="Q241">
        <f>IF(OR(OR(W240&lt;0,ISTEXT(W240)),ISTEXT('Mortgage 2 Info Calcs'!$K$4)),"",IF(O241&lt;0,Q240,(Q240+P241)))</f>
        <v>0</v>
      </c>
      <c r="R241">
        <f>IF(OR(ISERROR(L241-S241),ISTEXT('Mortgage 2 Info Calcs'!$K$4)),"",L241-S241+M241)</f>
        <v>452.1668206900444</v>
      </c>
      <c r="S241">
        <f>IF(OR(IF(ISERROR(ROUND((J241-Q241-'Mortgage 2 Info Calcs'!F$24)*(G241/12),2)),0,(J241-O241-Q241-'Mortgage 2 Info Calcs'!F$24)*(G241/12)),,,ISTEXT('Mortgage 2 Info Calcs'!K$4)),IF(((J241-Q241-'Mortgage 2 Info Calcs'!F$24)*(G241/12))&gt;0,((J241-Q241-'Mortgage 2 Info Calcs'!F$24)*(G241/12)),0),0)</f>
        <v>192.13458079546825</v>
      </c>
      <c r="T241">
        <f>IF(OR(ISERROR(SUM(R$12:R241)),(ISTEXT(T240)),(T240=(SUM(R$12:R241)))),"",SUM(R$12:R241))</f>
        <v>62025.250661596903</v>
      </c>
      <c r="U241">
        <f>SUM(S$12:S241)</f>
        <v>86164.071680070178</v>
      </c>
      <c r="V241">
        <f>IF(OR(J241=Q241,ISTEXT(W240),ISTEXT('Mortgage 2 Info Calcs'!$F$17)),"",IF(('Mortgage 2 Info Calcs'!F$18*12)&gt;C240+1,IF(C240='Mortgage 2 Info Calcs'!F$18*12,0,'Mortgage 2 Info Calcs'!F$19+W241*('Mortgage 2 Info Calcs'!F$17)),'Mortgage 2 Info Calcs'!F$189))</f>
        <v>0</v>
      </c>
      <c r="W241">
        <f>IF(OR(ISERROR(J241-R241-M241),IF(ISERROR((J241-R241-M241)=0),"True",(J241-R241-M241)=0),ISTEXT('Mortgage 2 Info Calcs'!$K$4)),"",IF((J241&gt;(L241+M241)),(FV((G241/'Mortgage 2 Variables'!E$43),1,(L241+M241),-J241+Q241+'Mortgage 2 Info Calcs'!F$24,0))+Q241+'Mortgage 2 Info Calcs'!F$24+IF(I241&gt;0,0,-I241),""))</f>
        <v>37974.749338403613</v>
      </c>
      <c r="X241">
        <f>IF((FV(IF(G241=0,'Mortgage 2 Info Calcs'!F$8,G241)/12,1,PMT(IF(G241=0,'Mortgage 2 Info Calcs'!F$8,G241)/12,('Mortgage 2 Info Calcs'!F$9*12)-C240,-X240,0),-X240,0))&gt;0,(FV(IF(G241=0,'Mortgage 2 Info Calcs'!F$8,G241)/12,1,PMT(IF(G241=0,'Mortgage 2 Info Calcs'!F$8,G241)/12,('Mortgage 2 Info Calcs'!F$9*12)-C240,-X240,0),-X240,0)),0)</f>
        <v>37974.749338403642</v>
      </c>
      <c r="Y241">
        <f>IF(X241&lt;=0,0,(IPMT(IF(G241=0,'Mortgage 2 Info Calcs'!F$8,G241)/12,1,('Mortgage 2 Info Calcs'!F$9*12)-C240,-X240,0)))</f>
        <v>192.13458079546839</v>
      </c>
      <c r="Z241">
        <f>IF(C241&lt;('Mortgage 2 Info Calcs'!F$9*12),SUM(Y$12:Y241),0)</f>
        <v>86164.07168007025</v>
      </c>
      <c r="AA241">
        <v>230</v>
      </c>
      <c r="AB241">
        <f t="shared" si="19"/>
        <v>19.166666666666668</v>
      </c>
    </row>
    <row r="242" spans="2:28" ht="11.7" customHeight="1" x14ac:dyDescent="0.25">
      <c r="B242">
        <f t="shared" si="17"/>
        <v>19.25</v>
      </c>
      <c r="C242">
        <v>231</v>
      </c>
      <c r="E242">
        <f t="shared" si="20"/>
        <v>2029</v>
      </c>
      <c r="F242" t="str">
        <f>VLOOKUP('Mortgage 2 Variables'!D$10,'Mortgage 2 Variables'!B$8:C$19,2)</f>
        <v>Jan</v>
      </c>
      <c r="G242">
        <f>IF(ISBLANK('Mortgage 2 Monthly Table'!G242),IF(OR(J242=Q242,ISTEXT(W241),ISTEXT('Mortgage 2 Info Calcs'!$K$4)),0,IF(('Mortgage 2 Info Calcs'!F$7*12)&gt;C241,G241,IF(C241='Mortgage 2 Info Calcs'!F$7*12,'Mortgage 2 Info Calcs'!F$8,G241))),'Mortgage 2 Monthly Table'!G242)</f>
        <v>0.06</v>
      </c>
      <c r="H242">
        <f>((PMT(G242/'Mortgage 2 Variables'!E$43,('Mortgage 2 Info Calcs'!F$9*'Mortgage 2 Variables'!E$43)-C241,-J242,0)))</f>
        <v>644.30140148551357</v>
      </c>
      <c r="I242">
        <f>IF(OR(ISERROR(((IPMT(G242/'Mortgage 2 Variables'!E$43,1,'Mortgage 2 Info Calcs'!F$9*'Mortgage 2 Variables'!E$43,-J242+Q242+'Mortgage 2 Info Calcs'!F$24,IF('Mortgage 2 Info Calcs'!F$5="Interest Only",-J242+Q242+'Mortgage 2 Info Calcs'!F$24,0))))),(((IPMT(G242/'Mortgage 2 Variables'!E$43,1,'Mortgage 2 Info Calcs'!F$9*'Mortgage 2 Variables'!E$43,-J$12,-J$12)))=0)),0,((IPMT(G242/'Mortgage 2 Variables'!E$43,1,'Mortgage 2 Info Calcs'!F$9*'Mortgage 2 Variables'!E$43,-J242+Q242+'Mortgage 2 Info Calcs'!F$24,IF('Mortgage 2 Info Calcs'!F$5="Interest Only",-J242+Q242+'Mortgage 2 Info Calcs'!F$24,0)))))</f>
        <v>189.87374669201807</v>
      </c>
      <c r="J242">
        <f>IF(W241&gt;0,IF(ISTEXT('Mortgage 2 Info Calcs'!K$4),"0",IF(ISTEXT(W241),W241,W241+(IF(ISTEXT(K242),0,K242)))),0)</f>
        <v>37974.749338403613</v>
      </c>
      <c r="K242">
        <f>IF(ISBLANK('Mortgage 2 Monthly Table'!L242),0,'Mortgage 2 Monthly Table'!L242)</f>
        <v>0</v>
      </c>
      <c r="L242">
        <f>IF(ISBLANK('Mortgage 2 Monthly Table'!N242),IF('Mortgage 2 Info Calcs'!F$13="Calculated",IF('Mortgage 2 Info Calcs'!F$22="Keep Same",IF('Mortgage 2 Info Calcs'!F$5="Interest Only",IF(OR(I242&gt;L241,J242=""),I242,IF(J242&lt;L241,IF(J242&lt;L241,J242+I242,IF(L241+M241&gt;J242,L241+I242,L241)),IF(L241+M241&gt;J242,L241+I242,L241))),IF(H242&gt;L241,H242,IF(J242&gt;L241,IF(L241+M241&gt;J242,L241+I242,L241),J242+S242))),IF('Mortgage 2 Info Calcs'!F$5="Interest Only",'Mortgage 2 Monthly calcs'!I242,'Mortgage 2 Monthly calcs'!H242)),'Mortgage 2 Monthly calcs'!L241),'Mortgage 2 Monthly Table'!N242)</f>
        <v>644.30140148551357</v>
      </c>
      <c r="M242">
        <f>IF(ISBLANK('Mortgage 2 Monthly Table'!P242),IF(N241&gt;J242,IF(J242&gt;L241,J242-L241,0),IF(OR(OR(W241&lt;0,ISTEXT(W241)),ISTEXT('Mortgage 2 Info Calcs'!$K$4)),"",'Mortgage 2 Info Calcs'!F$21)),'Mortgage 2 Monthly Table'!P242)</f>
        <v>0</v>
      </c>
      <c r="N242">
        <f t="shared" si="18"/>
        <v>644.30140148551357</v>
      </c>
      <c r="O242">
        <f>IF(OR(OR(W241&lt;0,ISTEXT(W241)),ISTEXT('Mortgage 2 Info Calcs'!$K$4)),"",(O241+M242))</f>
        <v>0</v>
      </c>
      <c r="P242">
        <f>IF(ISBLANK('Mortgage 2 Monthly Table'!T242),IF(ISTEXT(J242),0,IF(OR(W241&lt;Q241,AND(W241&lt;0,NOT(ISTEXT(W241))),ISTEXT('Mortgage 2 Info Calcs'!$K$4)),IF(-W241&gt;P241,-W241,W241-Q241),IF(J242="",0,'Mortgage 2 Info Calcs'!F$26))),'Mortgage 2 Monthly Table'!T242)</f>
        <v>0</v>
      </c>
      <c r="Q242">
        <f>IF(OR(OR(W241&lt;0,ISTEXT(W241)),ISTEXT('Mortgage 2 Info Calcs'!$K$4)),"",IF(O242&lt;0,Q241,(Q241+P242)))</f>
        <v>0</v>
      </c>
      <c r="R242">
        <f>IF(OR(ISERROR(L242-S242),ISTEXT('Mortgage 2 Info Calcs'!$K$4)),"",L242-S242+M242)</f>
        <v>454.42765479349549</v>
      </c>
      <c r="S242">
        <f>IF(OR(IF(ISERROR(ROUND((J242-Q242-'Mortgage 2 Info Calcs'!F$24)*(G242/12),2)),0,(J242-O242-Q242-'Mortgage 2 Info Calcs'!F$24)*(G242/12)),,,ISTEXT('Mortgage 2 Info Calcs'!K$4)),IF(((J242-Q242-'Mortgage 2 Info Calcs'!F$24)*(G242/12))&gt;0,((J242-Q242-'Mortgage 2 Info Calcs'!F$24)*(G242/12)),0),0)</f>
        <v>189.87374669201807</v>
      </c>
      <c r="T242">
        <f>IF(OR(ISERROR(SUM(R$12:R242)),(ISTEXT(T241)),(T241=(SUM(R$12:R242)))),"",SUM(R$12:R242))</f>
        <v>62479.678316390397</v>
      </c>
      <c r="U242">
        <f>SUM(S$12:S242)</f>
        <v>86353.945426762191</v>
      </c>
      <c r="V242">
        <f>IF(OR(J242=Q242,ISTEXT(W241),ISTEXT('Mortgage 2 Info Calcs'!$F$17)),"",IF(('Mortgage 2 Info Calcs'!F$18*12)&gt;C241+1,IF(C241='Mortgage 2 Info Calcs'!F$18*12,0,'Mortgage 2 Info Calcs'!F$19+W242*('Mortgage 2 Info Calcs'!F$17)),'Mortgage 2 Info Calcs'!F$189))</f>
        <v>0</v>
      </c>
      <c r="W242">
        <f>IF(OR(ISERROR(J242-R242-M242),IF(ISERROR((J242-R242-M242)=0),"True",(J242-R242-M242)=0),ISTEXT('Mortgage 2 Info Calcs'!$K$4)),"",IF((J242&gt;(L242+M242)),(FV((G242/'Mortgage 2 Variables'!E$43),1,(L242+M242),-J242+Q242+'Mortgage 2 Info Calcs'!F$24,0))+Q242+'Mortgage 2 Info Calcs'!F$24+IF(I242&gt;0,0,-I242),""))</f>
        <v>37520.321683610127</v>
      </c>
      <c r="X242">
        <f>IF((FV(IF(G242=0,'Mortgage 2 Info Calcs'!F$8,G242)/12,1,PMT(IF(G242=0,'Mortgage 2 Info Calcs'!F$8,G242)/12,('Mortgage 2 Info Calcs'!F$9*12)-C241,-X241,0),-X241,0))&gt;0,(FV(IF(G242=0,'Mortgage 2 Info Calcs'!F$8,G242)/12,1,PMT(IF(G242=0,'Mortgage 2 Info Calcs'!F$8,G242)/12,('Mortgage 2 Info Calcs'!F$9*12)-C241,-X241,0),-X241,0)),0)</f>
        <v>37520.321683610156</v>
      </c>
      <c r="Y242">
        <f>IF(X242&lt;=0,0,(IPMT(IF(G242=0,'Mortgage 2 Info Calcs'!F$8,G242)/12,1,('Mortgage 2 Info Calcs'!F$9*12)-C241,-X241,0)))</f>
        <v>189.87374669201822</v>
      </c>
      <c r="Z242">
        <f>IF(C242&lt;('Mortgage 2 Info Calcs'!F$9*12),SUM(Y$12:Y242),0)</f>
        <v>86353.945426762264</v>
      </c>
      <c r="AA242">
        <v>231</v>
      </c>
      <c r="AB242">
        <f t="shared" si="19"/>
        <v>19.25</v>
      </c>
    </row>
    <row r="243" spans="2:28" ht="11.7" customHeight="1" x14ac:dyDescent="0.25">
      <c r="B243">
        <f t="shared" si="17"/>
        <v>19.333333333333332</v>
      </c>
      <c r="C243">
        <v>232</v>
      </c>
      <c r="D243" t="str">
        <f>IF(J1011=1,F235+1,"")</f>
        <v/>
      </c>
      <c r="E243" t="str">
        <f t="shared" si="20"/>
        <v/>
      </c>
      <c r="F243" t="str">
        <f>VLOOKUP('Mortgage 2 Variables'!D$11,'Mortgage 2 Variables'!B$8:C$19,2)</f>
        <v>Feb</v>
      </c>
      <c r="G243">
        <f>IF(ISBLANK('Mortgage 2 Monthly Table'!G243),IF(OR(J243=Q243,ISTEXT(W242),ISTEXT('Mortgage 2 Info Calcs'!$K$4)),0,IF(('Mortgage 2 Info Calcs'!F$7*12)&gt;C242,G242,IF(C242='Mortgage 2 Info Calcs'!F$7*12,'Mortgage 2 Info Calcs'!F$8,G242))),'Mortgage 2 Monthly Table'!G243)</f>
        <v>0.06</v>
      </c>
      <c r="H243">
        <f>((PMT(G243/'Mortgage 2 Variables'!E$43,('Mortgage 2 Info Calcs'!F$9*'Mortgage 2 Variables'!E$43)-C242,-J243,0)))</f>
        <v>644.30140148551368</v>
      </c>
      <c r="I243">
        <f>IF(OR(ISERROR(((IPMT(G243/'Mortgage 2 Variables'!E$43,1,'Mortgage 2 Info Calcs'!F$9*'Mortgage 2 Variables'!E$43,-J243+Q243+'Mortgage 2 Info Calcs'!F$24,IF('Mortgage 2 Info Calcs'!F$5="Interest Only",-J243+Q243+'Mortgage 2 Info Calcs'!F$24,0))))),(((IPMT(G243/'Mortgage 2 Variables'!E$43,1,'Mortgage 2 Info Calcs'!F$9*'Mortgage 2 Variables'!E$43,-J$12,-J$12)))=0)),0,((IPMT(G243/'Mortgage 2 Variables'!E$43,1,'Mortgage 2 Info Calcs'!F$9*'Mortgage 2 Variables'!E$43,-J243+Q243+'Mortgage 2 Info Calcs'!F$24,IF('Mortgage 2 Info Calcs'!F$5="Interest Only",-J243+Q243+'Mortgage 2 Info Calcs'!F$24,0)))))</f>
        <v>187.60160841805063</v>
      </c>
      <c r="J243">
        <f>IF(W242&gt;0,IF(ISTEXT('Mortgage 2 Info Calcs'!K$4),"0",IF(ISTEXT(W242),W242,W242+(IF(ISTEXT(K243),0,K243)))),0)</f>
        <v>37520.321683610127</v>
      </c>
      <c r="K243">
        <f>IF(ISBLANK('Mortgage 2 Monthly Table'!L243),0,'Mortgage 2 Monthly Table'!L243)</f>
        <v>0</v>
      </c>
      <c r="L243">
        <f>IF(ISBLANK('Mortgage 2 Monthly Table'!N243),IF('Mortgage 2 Info Calcs'!F$13="Calculated",IF('Mortgage 2 Info Calcs'!F$22="Keep Same",IF('Mortgage 2 Info Calcs'!F$5="Interest Only",IF(OR(I243&gt;L242,J243=""),I243,IF(J243&lt;L242,IF(J243&lt;L242,J243+I243,IF(L242+M242&gt;J243,L242+I243,L242)),IF(L242+M242&gt;J243,L242+I243,L242))),IF(H243&gt;L242,H243,IF(J243&gt;L242,IF(L242+M242&gt;J243,L242+I243,L242),J243+S243))),IF('Mortgage 2 Info Calcs'!F$5="Interest Only",'Mortgage 2 Monthly calcs'!I243,'Mortgage 2 Monthly calcs'!H243)),'Mortgage 2 Monthly calcs'!L242),'Mortgage 2 Monthly Table'!N243)</f>
        <v>644.30140148551357</v>
      </c>
      <c r="M243">
        <f>IF(ISBLANK('Mortgage 2 Monthly Table'!P243),IF(N242&gt;J243,IF(J243&gt;L242,J243-L242,0),IF(OR(OR(W242&lt;0,ISTEXT(W242)),ISTEXT('Mortgage 2 Info Calcs'!$K$4)),"",'Mortgage 2 Info Calcs'!F$21)),'Mortgage 2 Monthly Table'!P243)</f>
        <v>0</v>
      </c>
      <c r="N243">
        <f t="shared" si="18"/>
        <v>644.30140148551357</v>
      </c>
      <c r="O243">
        <f>IF(OR(OR(W242&lt;0,ISTEXT(W242)),ISTEXT('Mortgage 2 Info Calcs'!$K$4)),"",(O242+M243))</f>
        <v>0</v>
      </c>
      <c r="P243">
        <f>IF(ISBLANK('Mortgage 2 Monthly Table'!T243),IF(ISTEXT(J243),0,IF(OR(W242&lt;Q242,AND(W242&lt;0,NOT(ISTEXT(W242))),ISTEXT('Mortgage 2 Info Calcs'!$K$4)),IF(-W242&gt;P242,-W242,W242-Q242),IF(J243="",0,'Mortgage 2 Info Calcs'!F$26))),'Mortgage 2 Monthly Table'!T243)</f>
        <v>0</v>
      </c>
      <c r="Q243">
        <f>IF(OR(OR(W242&lt;0,ISTEXT(W242)),ISTEXT('Mortgage 2 Info Calcs'!$K$4)),"",IF(O243&lt;0,Q242,(Q242+P243)))</f>
        <v>0</v>
      </c>
      <c r="R243">
        <f>IF(OR(ISERROR(L243-S243),ISTEXT('Mortgage 2 Info Calcs'!$K$4)),"",L243-S243+M243)</f>
        <v>456.69979306746291</v>
      </c>
      <c r="S243">
        <f>IF(OR(IF(ISERROR(ROUND((J243-Q243-'Mortgage 2 Info Calcs'!F$24)*(G243/12),2)),0,(J243-O243-Q243-'Mortgage 2 Info Calcs'!F$24)*(G243/12)),,,ISTEXT('Mortgage 2 Info Calcs'!K$4)),IF(((J243-Q243-'Mortgage 2 Info Calcs'!F$24)*(G243/12))&gt;0,((J243-Q243-'Mortgage 2 Info Calcs'!F$24)*(G243/12)),0),0)</f>
        <v>187.60160841805063</v>
      </c>
      <c r="T243">
        <f>IF(OR(ISERROR(SUM(R$12:R243)),(ISTEXT(T242)),(T242=(SUM(R$12:R243)))),"",SUM(R$12:R243))</f>
        <v>62936.378109457859</v>
      </c>
      <c r="U243">
        <f>SUM(S$12:S243)</f>
        <v>86541.547035180236</v>
      </c>
      <c r="V243">
        <f>IF(OR(J243=Q243,ISTEXT(W242),ISTEXT('Mortgage 2 Info Calcs'!$F$17)),"",IF(('Mortgage 2 Info Calcs'!F$18*12)&gt;C242+1,IF(C242='Mortgage 2 Info Calcs'!F$18*12,0,'Mortgage 2 Info Calcs'!F$19+W243*('Mortgage 2 Info Calcs'!F$17)),'Mortgage 2 Info Calcs'!F$189))</f>
        <v>0</v>
      </c>
      <c r="W243">
        <f>IF(OR(ISERROR(J243-R243-M243),IF(ISERROR((J243-R243-M243)=0),"True",(J243-R243-M243)=0),ISTEXT('Mortgage 2 Info Calcs'!$K$4)),"",IF((J243&gt;(L243+M243)),(FV((G243/'Mortgage 2 Variables'!E$43),1,(L243+M243),-J243+Q243+'Mortgage 2 Info Calcs'!F$24,0))+Q243+'Mortgage 2 Info Calcs'!F$24+IF(I243&gt;0,0,-I243),""))</f>
        <v>37063.621890542672</v>
      </c>
      <c r="X243">
        <f>IF((FV(IF(G243=0,'Mortgage 2 Info Calcs'!F$8,G243)/12,1,PMT(IF(G243=0,'Mortgage 2 Info Calcs'!F$8,G243)/12,('Mortgage 2 Info Calcs'!F$9*12)-C242,-X242,0),-X242,0))&gt;0,(FV(IF(G243=0,'Mortgage 2 Info Calcs'!F$8,G243)/12,1,PMT(IF(G243=0,'Mortgage 2 Info Calcs'!F$8,G243)/12,('Mortgage 2 Info Calcs'!F$9*12)-C242,-X242,0),-X242,0)),0)</f>
        <v>37063.621890542701</v>
      </c>
      <c r="Y243">
        <f>IF(X243&lt;=0,0,(IPMT(IF(G243=0,'Mortgage 2 Info Calcs'!F$8,G243)/12,1,('Mortgage 2 Info Calcs'!F$9*12)-C242,-X242,0)))</f>
        <v>187.60160841805077</v>
      </c>
      <c r="Z243">
        <f>IF(C243&lt;('Mortgage 2 Info Calcs'!F$9*12),SUM(Y$12:Y243),0)</f>
        <v>86541.547035180309</v>
      </c>
      <c r="AA243">
        <v>232</v>
      </c>
      <c r="AB243">
        <f t="shared" si="19"/>
        <v>19.333333333333332</v>
      </c>
    </row>
    <row r="244" spans="2:28" ht="11.7" customHeight="1" x14ac:dyDescent="0.25">
      <c r="B244">
        <f t="shared" si="17"/>
        <v>19.416666666666668</v>
      </c>
      <c r="C244">
        <v>233</v>
      </c>
      <c r="D244" t="str">
        <f>IF(J1012=1,F235+1,"")</f>
        <v/>
      </c>
      <c r="E244" t="str">
        <f t="shared" si="20"/>
        <v/>
      </c>
      <c r="F244" t="str">
        <f>VLOOKUP('Mortgage 2 Variables'!D$12,'Mortgage 2 Variables'!B$8:C$19,2)</f>
        <v>Mar</v>
      </c>
      <c r="G244">
        <f>IF(ISBLANK('Mortgage 2 Monthly Table'!G244),IF(OR(J244=Q244,ISTEXT(W243),ISTEXT('Mortgage 2 Info Calcs'!$K$4)),0,IF(('Mortgage 2 Info Calcs'!F$7*12)&gt;C243,G243,IF(C243='Mortgage 2 Info Calcs'!F$7*12,'Mortgage 2 Info Calcs'!F$8,G243))),'Mortgage 2 Monthly Table'!G244)</f>
        <v>0.06</v>
      </c>
      <c r="H244">
        <f>((PMT(G244/'Mortgage 2 Variables'!E$43,('Mortgage 2 Info Calcs'!F$9*'Mortgage 2 Variables'!E$43)-C243,-J244,0)))</f>
        <v>644.30140148551379</v>
      </c>
      <c r="I244">
        <f>IF(OR(ISERROR(((IPMT(G244/'Mortgage 2 Variables'!E$43,1,'Mortgage 2 Info Calcs'!F$9*'Mortgage 2 Variables'!E$43,-J244+Q244+'Mortgage 2 Info Calcs'!F$24,IF('Mortgage 2 Info Calcs'!F$5="Interest Only",-J244+Q244+'Mortgage 2 Info Calcs'!F$24,0))))),(((IPMT(G244/'Mortgage 2 Variables'!E$43,1,'Mortgage 2 Info Calcs'!F$9*'Mortgage 2 Variables'!E$43,-J$12,-J$12)))=0)),0,((IPMT(G244/'Mortgage 2 Variables'!E$43,1,'Mortgage 2 Info Calcs'!F$9*'Mortgage 2 Variables'!E$43,-J244+Q244+'Mortgage 2 Info Calcs'!F$24,IF('Mortgage 2 Info Calcs'!F$5="Interest Only",-J244+Q244+'Mortgage 2 Info Calcs'!F$24,0)))))</f>
        <v>185.31810945271337</v>
      </c>
      <c r="J244">
        <f>IF(W243&gt;0,IF(ISTEXT('Mortgage 2 Info Calcs'!K$4),"0",IF(ISTEXT(W243),W243,W243+(IF(ISTEXT(K244),0,K244)))),0)</f>
        <v>37063.621890542672</v>
      </c>
      <c r="K244">
        <f>IF(ISBLANK('Mortgage 2 Monthly Table'!L244),0,'Mortgage 2 Monthly Table'!L244)</f>
        <v>0</v>
      </c>
      <c r="L244">
        <f>IF(ISBLANK('Mortgage 2 Monthly Table'!N244),IF('Mortgage 2 Info Calcs'!F$13="Calculated",IF('Mortgage 2 Info Calcs'!F$22="Keep Same",IF('Mortgage 2 Info Calcs'!F$5="Interest Only",IF(OR(I244&gt;L243,J244=""),I244,IF(J244&lt;L243,IF(J244&lt;L243,J244+I244,IF(L243+M243&gt;J244,L243+I244,L243)),IF(L243+M243&gt;J244,L243+I244,L243))),IF(H244&gt;L243,H244,IF(J244&gt;L243,IF(L243+M243&gt;J244,L243+I244,L243),J244+S244))),IF('Mortgage 2 Info Calcs'!F$5="Interest Only",'Mortgage 2 Monthly calcs'!I244,'Mortgage 2 Monthly calcs'!H244)),'Mortgage 2 Monthly calcs'!L243),'Mortgage 2 Monthly Table'!N244)</f>
        <v>644.30140148551357</v>
      </c>
      <c r="M244">
        <f>IF(ISBLANK('Mortgage 2 Monthly Table'!P244),IF(N243&gt;J244,IF(J244&gt;L243,J244-L243,0),IF(OR(OR(W243&lt;0,ISTEXT(W243)),ISTEXT('Mortgage 2 Info Calcs'!$K$4)),"",'Mortgage 2 Info Calcs'!F$21)),'Mortgage 2 Monthly Table'!P244)</f>
        <v>0</v>
      </c>
      <c r="N244">
        <f t="shared" si="18"/>
        <v>644.30140148551357</v>
      </c>
      <c r="O244">
        <f>IF(OR(OR(W243&lt;0,ISTEXT(W243)),ISTEXT('Mortgage 2 Info Calcs'!$K$4)),"",(O243+M244))</f>
        <v>0</v>
      </c>
      <c r="P244">
        <f>IF(ISBLANK('Mortgage 2 Monthly Table'!T244),IF(ISTEXT(J244),0,IF(OR(W243&lt;Q243,AND(W243&lt;0,NOT(ISTEXT(W243))),ISTEXT('Mortgage 2 Info Calcs'!$K$4)),IF(-W243&gt;P243,-W243,W243-Q243),IF(J244="",0,'Mortgage 2 Info Calcs'!F$26))),'Mortgage 2 Monthly Table'!T244)</f>
        <v>0</v>
      </c>
      <c r="Q244">
        <f>IF(OR(OR(W243&lt;0,ISTEXT(W243)),ISTEXT('Mortgage 2 Info Calcs'!$K$4)),"",IF(O244&lt;0,Q243,(Q243+P244)))</f>
        <v>0</v>
      </c>
      <c r="R244">
        <f>IF(OR(ISERROR(L244-S244),ISTEXT('Mortgage 2 Info Calcs'!$K$4)),"",L244-S244+M244)</f>
        <v>458.98329203280019</v>
      </c>
      <c r="S244">
        <f>IF(OR(IF(ISERROR(ROUND((J244-Q244-'Mortgage 2 Info Calcs'!F$24)*(G244/12),2)),0,(J244-O244-Q244-'Mortgage 2 Info Calcs'!F$24)*(G244/12)),,,ISTEXT('Mortgage 2 Info Calcs'!K$4)),IF(((J244-Q244-'Mortgage 2 Info Calcs'!F$24)*(G244/12))&gt;0,((J244-Q244-'Mortgage 2 Info Calcs'!F$24)*(G244/12)),0),0)</f>
        <v>185.31810945271337</v>
      </c>
      <c r="T244">
        <f>IF(OR(ISERROR(SUM(R$12:R244)),(ISTEXT(T243)),(T243=(SUM(R$12:R244)))),"",SUM(R$12:R244))</f>
        <v>63395.361401490656</v>
      </c>
      <c r="U244">
        <f>SUM(S$12:S244)</f>
        <v>86726.865144632946</v>
      </c>
      <c r="V244">
        <f>IF(OR(J244=Q244,ISTEXT(W243),ISTEXT('Mortgage 2 Info Calcs'!$F$17)),"",IF(('Mortgage 2 Info Calcs'!F$18*12)&gt;C243+1,IF(C243='Mortgage 2 Info Calcs'!F$18*12,0,'Mortgage 2 Info Calcs'!F$19+W244*('Mortgage 2 Info Calcs'!F$17)),'Mortgage 2 Info Calcs'!F$189))</f>
        <v>0</v>
      </c>
      <c r="W244">
        <f>IF(OR(ISERROR(J244-R244-M244),IF(ISERROR((J244-R244-M244)=0),"True",(J244-R244-M244)=0),ISTEXT('Mortgage 2 Info Calcs'!$K$4)),"",IF((J244&gt;(L244+M244)),(FV((G244/'Mortgage 2 Variables'!E$43),1,(L244+M244),-J244+Q244+'Mortgage 2 Info Calcs'!F$24,0))+Q244+'Mortgage 2 Info Calcs'!F$24+IF(I244&gt;0,0,-I244),""))</f>
        <v>36604.638598509882</v>
      </c>
      <c r="X244">
        <f>IF((FV(IF(G244=0,'Mortgage 2 Info Calcs'!F$8,G244)/12,1,PMT(IF(G244=0,'Mortgage 2 Info Calcs'!F$8,G244)/12,('Mortgage 2 Info Calcs'!F$9*12)-C243,-X243,0),-X243,0))&gt;0,(FV(IF(G244=0,'Mortgage 2 Info Calcs'!F$8,G244)/12,1,PMT(IF(G244=0,'Mortgage 2 Info Calcs'!F$8,G244)/12,('Mortgage 2 Info Calcs'!F$9*12)-C243,-X243,0),-X243,0)),0)</f>
        <v>36604.638598509911</v>
      </c>
      <c r="Y244">
        <f>IF(X244&lt;=0,0,(IPMT(IF(G244=0,'Mortgage 2 Info Calcs'!F$8,G244)/12,1,('Mortgage 2 Info Calcs'!F$9*12)-C243,-X243,0)))</f>
        <v>185.31810945271351</v>
      </c>
      <c r="Z244">
        <f>IF(C244&lt;('Mortgage 2 Info Calcs'!F$9*12),SUM(Y$12:Y244),0)</f>
        <v>86726.865144633019</v>
      </c>
      <c r="AA244">
        <v>233</v>
      </c>
      <c r="AB244">
        <f t="shared" si="19"/>
        <v>19.416666666666668</v>
      </c>
    </row>
    <row r="245" spans="2:28" ht="11.7" customHeight="1" x14ac:dyDescent="0.25">
      <c r="B245">
        <f t="shared" si="17"/>
        <v>19.5</v>
      </c>
      <c r="C245">
        <v>234</v>
      </c>
      <c r="D245" t="str">
        <f>IF(J1013=1,F235+1,"")</f>
        <v/>
      </c>
      <c r="E245" t="str">
        <f t="shared" si="20"/>
        <v/>
      </c>
      <c r="F245" t="str">
        <f>VLOOKUP('Mortgage 2 Variables'!D$13,'Mortgage 2 Variables'!B$8:C$19,2)</f>
        <v>Apr</v>
      </c>
      <c r="G245">
        <f>IF(ISBLANK('Mortgage 2 Monthly Table'!G245),IF(OR(J245=Q245,ISTEXT(W244),ISTEXT('Mortgage 2 Info Calcs'!$K$4)),0,IF(('Mortgage 2 Info Calcs'!F$7*12)&gt;C244,G244,IF(C244='Mortgage 2 Info Calcs'!F$7*12,'Mortgage 2 Info Calcs'!F$8,G244))),'Mortgage 2 Monthly Table'!G245)</f>
        <v>0.06</v>
      </c>
      <c r="H245">
        <f>((PMT(G245/'Mortgage 2 Variables'!E$43,('Mortgage 2 Info Calcs'!F$9*'Mortgage 2 Variables'!E$43)-C244,-J245,0)))</f>
        <v>644.30140148551413</v>
      </c>
      <c r="I245">
        <f>IF(OR(ISERROR(((IPMT(G245/'Mortgage 2 Variables'!E$43,1,'Mortgage 2 Info Calcs'!F$9*'Mortgage 2 Variables'!E$43,-J245+Q245+'Mortgage 2 Info Calcs'!F$24,IF('Mortgage 2 Info Calcs'!F$5="Interest Only",-J245+Q245+'Mortgage 2 Info Calcs'!F$24,0))))),(((IPMT(G245/'Mortgage 2 Variables'!E$43,1,'Mortgage 2 Info Calcs'!F$9*'Mortgage 2 Variables'!E$43,-J$12,-J$12)))=0)),0,((IPMT(G245/'Mortgage 2 Variables'!E$43,1,'Mortgage 2 Info Calcs'!F$9*'Mortgage 2 Variables'!E$43,-J245+Q245+'Mortgage 2 Info Calcs'!F$24,IF('Mortgage 2 Info Calcs'!F$5="Interest Only",-J245+Q245+'Mortgage 2 Info Calcs'!F$24,0)))))</f>
        <v>183.02319299254941</v>
      </c>
      <c r="J245">
        <f>IF(W244&gt;0,IF(ISTEXT('Mortgage 2 Info Calcs'!K$4),"0",IF(ISTEXT(W244),W244,W244+(IF(ISTEXT(K245),0,K245)))),0)</f>
        <v>36604.638598509882</v>
      </c>
      <c r="K245">
        <f>IF(ISBLANK('Mortgage 2 Monthly Table'!L245),0,'Mortgage 2 Monthly Table'!L245)</f>
        <v>0</v>
      </c>
      <c r="L245">
        <f>IF(ISBLANK('Mortgage 2 Monthly Table'!N245),IF('Mortgage 2 Info Calcs'!F$13="Calculated",IF('Mortgage 2 Info Calcs'!F$22="Keep Same",IF('Mortgage 2 Info Calcs'!F$5="Interest Only",IF(OR(I245&gt;L244,J245=""),I245,IF(J245&lt;L244,IF(J245&lt;L244,J245+I245,IF(L244+M244&gt;J245,L244+I245,L244)),IF(L244+M244&gt;J245,L244+I245,L244))),IF(H245&gt;L244,H245,IF(J245&gt;L244,IF(L244+M244&gt;J245,L244+I245,L244),J245+S245))),IF('Mortgage 2 Info Calcs'!F$5="Interest Only",'Mortgage 2 Monthly calcs'!I245,'Mortgage 2 Monthly calcs'!H245)),'Mortgage 2 Monthly calcs'!L244),'Mortgage 2 Monthly Table'!N245)</f>
        <v>644.30140148551357</v>
      </c>
      <c r="M245">
        <f>IF(ISBLANK('Mortgage 2 Monthly Table'!P245),IF(N244&gt;J245,IF(J245&gt;L244,J245-L244,0),IF(OR(OR(W244&lt;0,ISTEXT(W244)),ISTEXT('Mortgage 2 Info Calcs'!$K$4)),"",'Mortgage 2 Info Calcs'!F$21)),'Mortgage 2 Monthly Table'!P245)</f>
        <v>0</v>
      </c>
      <c r="N245">
        <f t="shared" si="18"/>
        <v>644.30140148551357</v>
      </c>
      <c r="O245">
        <f>IF(OR(OR(W244&lt;0,ISTEXT(W244)),ISTEXT('Mortgage 2 Info Calcs'!$K$4)),"",(O244+M245))</f>
        <v>0</v>
      </c>
      <c r="P245">
        <f>IF(ISBLANK('Mortgage 2 Monthly Table'!T245),IF(ISTEXT(J245),0,IF(OR(W244&lt;Q244,AND(W244&lt;0,NOT(ISTEXT(W244))),ISTEXT('Mortgage 2 Info Calcs'!$K$4)),IF(-W244&gt;P244,-W244,W244-Q244),IF(J245="",0,'Mortgage 2 Info Calcs'!F$26))),'Mortgage 2 Monthly Table'!T245)</f>
        <v>0</v>
      </c>
      <c r="Q245">
        <f>IF(OR(OR(W244&lt;0,ISTEXT(W244)),ISTEXT('Mortgage 2 Info Calcs'!$K$4)),"",IF(O245&lt;0,Q244,(Q244+P245)))</f>
        <v>0</v>
      </c>
      <c r="R245">
        <f>IF(OR(ISERROR(L245-S245),ISTEXT('Mortgage 2 Info Calcs'!$K$4)),"",L245-S245+M245)</f>
        <v>461.27820849296415</v>
      </c>
      <c r="S245">
        <f>IF(OR(IF(ISERROR(ROUND((J245-Q245-'Mortgage 2 Info Calcs'!F$24)*(G245/12),2)),0,(J245-O245-Q245-'Mortgage 2 Info Calcs'!F$24)*(G245/12)),,,ISTEXT('Mortgage 2 Info Calcs'!K$4)),IF(((J245-Q245-'Mortgage 2 Info Calcs'!F$24)*(G245/12))&gt;0,((J245-Q245-'Mortgage 2 Info Calcs'!F$24)*(G245/12)),0),0)</f>
        <v>183.02319299254941</v>
      </c>
      <c r="T245">
        <f>IF(OR(ISERROR(SUM(R$12:R245)),(ISTEXT(T244)),(T244=(SUM(R$12:R245)))),"",SUM(R$12:R245))</f>
        <v>63856.63960998362</v>
      </c>
      <c r="U245">
        <f>SUM(S$12:S245)</f>
        <v>86909.888337625496</v>
      </c>
      <c r="V245">
        <f>IF(OR(J245=Q245,ISTEXT(W244),ISTEXT('Mortgage 2 Info Calcs'!$F$17)),"",IF(('Mortgage 2 Info Calcs'!F$18*12)&gt;C244+1,IF(C244='Mortgage 2 Info Calcs'!F$18*12,0,'Mortgage 2 Info Calcs'!F$19+W245*('Mortgage 2 Info Calcs'!F$17)),'Mortgage 2 Info Calcs'!F$189))</f>
        <v>0</v>
      </c>
      <c r="W245">
        <f>IF(OR(ISERROR(J245-R245-M245),IF(ISERROR((J245-R245-M245)=0),"True",(J245-R245-M245)=0),ISTEXT('Mortgage 2 Info Calcs'!$K$4)),"",IF((J245&gt;(L245+M245)),(FV((G245/'Mortgage 2 Variables'!E$43),1,(L245+M245),-J245+Q245+'Mortgage 2 Info Calcs'!F$24,0))+Q245+'Mortgage 2 Info Calcs'!F$24+IF(I245&gt;0,0,-I245),""))</f>
        <v>36143.360390016926</v>
      </c>
      <c r="X245">
        <f>IF((FV(IF(G245=0,'Mortgage 2 Info Calcs'!F$8,G245)/12,1,PMT(IF(G245=0,'Mortgage 2 Info Calcs'!F$8,G245)/12,('Mortgage 2 Info Calcs'!F$9*12)-C244,-X244,0),-X244,0))&gt;0,(FV(IF(G245=0,'Mortgage 2 Info Calcs'!F$8,G245)/12,1,PMT(IF(G245=0,'Mortgage 2 Info Calcs'!F$8,G245)/12,('Mortgage 2 Info Calcs'!F$9*12)-C244,-X244,0),-X244,0)),0)</f>
        <v>36143.360390016955</v>
      </c>
      <c r="Y245">
        <f>IF(X245&lt;=0,0,(IPMT(IF(G245=0,'Mortgage 2 Info Calcs'!F$8,G245)/12,1,('Mortgage 2 Info Calcs'!F$9*12)-C244,-X244,0)))</f>
        <v>183.02319299254955</v>
      </c>
      <c r="Z245">
        <f>IF(C245&lt;('Mortgage 2 Info Calcs'!F$9*12),SUM(Y$12:Y245),0)</f>
        <v>86909.888337625569</v>
      </c>
      <c r="AA245">
        <v>234</v>
      </c>
      <c r="AB245">
        <f t="shared" si="19"/>
        <v>19.5</v>
      </c>
    </row>
    <row r="246" spans="2:28" ht="11.7" customHeight="1" x14ac:dyDescent="0.25">
      <c r="B246">
        <f t="shared" si="17"/>
        <v>19.583333333333332</v>
      </c>
      <c r="C246">
        <v>235</v>
      </c>
      <c r="D246" t="str">
        <f>IF(J1014=1,F235+1,"")</f>
        <v/>
      </c>
      <c r="E246" t="str">
        <f t="shared" si="20"/>
        <v/>
      </c>
      <c r="F246" t="str">
        <f>VLOOKUP('Mortgage 2 Variables'!D$14,'Mortgage 2 Variables'!B$8:C$19,2)</f>
        <v>May</v>
      </c>
      <c r="G246">
        <f>IF(ISBLANK('Mortgage 2 Monthly Table'!G246),IF(OR(J246=Q246,ISTEXT(W245),ISTEXT('Mortgage 2 Info Calcs'!$K$4)),0,IF(('Mortgage 2 Info Calcs'!F$7*12)&gt;C245,G245,IF(C245='Mortgage 2 Info Calcs'!F$7*12,'Mortgage 2 Info Calcs'!F$8,G245))),'Mortgage 2 Monthly Table'!G246)</f>
        <v>0.06</v>
      </c>
      <c r="H246">
        <f>((PMT(G246/'Mortgage 2 Variables'!E$43,('Mortgage 2 Info Calcs'!F$9*'Mortgage 2 Variables'!E$43)-C245,-J246,0)))</f>
        <v>644.30140148551413</v>
      </c>
      <c r="I246">
        <f>IF(OR(ISERROR(((IPMT(G246/'Mortgage 2 Variables'!E$43,1,'Mortgage 2 Info Calcs'!F$9*'Mortgage 2 Variables'!E$43,-J246+Q246+'Mortgage 2 Info Calcs'!F$24,IF('Mortgage 2 Info Calcs'!F$5="Interest Only",-J246+Q246+'Mortgage 2 Info Calcs'!F$24,0))))),(((IPMT(G246/'Mortgage 2 Variables'!E$43,1,'Mortgage 2 Info Calcs'!F$9*'Mortgage 2 Variables'!E$43,-J$12,-J$12)))=0)),0,((IPMT(G246/'Mortgage 2 Variables'!E$43,1,'Mortgage 2 Info Calcs'!F$9*'Mortgage 2 Variables'!E$43,-J246+Q246+'Mortgage 2 Info Calcs'!F$24,IF('Mortgage 2 Info Calcs'!F$5="Interest Only",-J246+Q246+'Mortgage 2 Info Calcs'!F$24,0)))))</f>
        <v>180.71680195008463</v>
      </c>
      <c r="J246">
        <f>IF(W245&gt;0,IF(ISTEXT('Mortgage 2 Info Calcs'!K$4),"0",IF(ISTEXT(W245),W245,W245+(IF(ISTEXT(K246),0,K246)))),0)</f>
        <v>36143.360390016926</v>
      </c>
      <c r="K246">
        <f>IF(ISBLANK('Mortgage 2 Monthly Table'!L246),0,'Mortgage 2 Monthly Table'!L246)</f>
        <v>0</v>
      </c>
      <c r="L246">
        <f>IF(ISBLANK('Mortgage 2 Monthly Table'!N246),IF('Mortgage 2 Info Calcs'!F$13="Calculated",IF('Mortgage 2 Info Calcs'!F$22="Keep Same",IF('Mortgage 2 Info Calcs'!F$5="Interest Only",IF(OR(I246&gt;L245,J246=""),I246,IF(J246&lt;L245,IF(J246&lt;L245,J246+I246,IF(L245+M245&gt;J246,L245+I246,L245)),IF(L245+M245&gt;J246,L245+I246,L245))),IF(H246&gt;L245,H246,IF(J246&gt;L245,IF(L245+M245&gt;J246,L245+I246,L245),J246+S246))),IF('Mortgage 2 Info Calcs'!F$5="Interest Only",'Mortgage 2 Monthly calcs'!I246,'Mortgage 2 Monthly calcs'!H246)),'Mortgage 2 Monthly calcs'!L245),'Mortgage 2 Monthly Table'!N246)</f>
        <v>644.30140148551357</v>
      </c>
      <c r="M246">
        <f>IF(ISBLANK('Mortgage 2 Monthly Table'!P246),IF(N245&gt;J246,IF(J246&gt;L245,J246-L245,0),IF(OR(OR(W245&lt;0,ISTEXT(W245)),ISTEXT('Mortgage 2 Info Calcs'!$K$4)),"",'Mortgage 2 Info Calcs'!F$21)),'Mortgage 2 Monthly Table'!P246)</f>
        <v>0</v>
      </c>
      <c r="N246">
        <f t="shared" si="18"/>
        <v>644.30140148551357</v>
      </c>
      <c r="O246">
        <f>IF(OR(OR(W245&lt;0,ISTEXT(W245)),ISTEXT('Mortgage 2 Info Calcs'!$K$4)),"",(O245+M246))</f>
        <v>0</v>
      </c>
      <c r="P246">
        <f>IF(ISBLANK('Mortgage 2 Monthly Table'!T246),IF(ISTEXT(J246),0,IF(OR(W245&lt;Q245,AND(W245&lt;0,NOT(ISTEXT(W245))),ISTEXT('Mortgage 2 Info Calcs'!$K$4)),IF(-W245&gt;P245,-W245,W245-Q245),IF(J246="",0,'Mortgage 2 Info Calcs'!F$26))),'Mortgage 2 Monthly Table'!T246)</f>
        <v>0</v>
      </c>
      <c r="Q246">
        <f>IF(OR(OR(W245&lt;0,ISTEXT(W245)),ISTEXT('Mortgage 2 Info Calcs'!$K$4)),"",IF(O246&lt;0,Q245,(Q245+P246)))</f>
        <v>0</v>
      </c>
      <c r="R246">
        <f>IF(OR(ISERROR(L246-S246),ISTEXT('Mortgage 2 Info Calcs'!$K$4)),"",L246-S246+M246)</f>
        <v>463.58459953542894</v>
      </c>
      <c r="S246">
        <f>IF(OR(IF(ISERROR(ROUND((J246-Q246-'Mortgage 2 Info Calcs'!F$24)*(G246/12),2)),0,(J246-O246-Q246-'Mortgage 2 Info Calcs'!F$24)*(G246/12)),,,ISTEXT('Mortgage 2 Info Calcs'!K$4)),IF(((J246-Q246-'Mortgage 2 Info Calcs'!F$24)*(G246/12))&gt;0,((J246-Q246-'Mortgage 2 Info Calcs'!F$24)*(G246/12)),0),0)</f>
        <v>180.71680195008463</v>
      </c>
      <c r="T246">
        <f>IF(OR(ISERROR(SUM(R$12:R246)),(ISTEXT(T245)),(T245=(SUM(R$12:R246)))),"",SUM(R$12:R246))</f>
        <v>64320.224209519052</v>
      </c>
      <c r="U246">
        <f>SUM(S$12:S246)</f>
        <v>87090.605139575579</v>
      </c>
      <c r="V246">
        <f>IF(OR(J246=Q246,ISTEXT(W245),ISTEXT('Mortgage 2 Info Calcs'!$F$17)),"",IF(('Mortgage 2 Info Calcs'!F$18*12)&gt;C245+1,IF(C245='Mortgage 2 Info Calcs'!F$18*12,0,'Mortgage 2 Info Calcs'!F$19+W246*('Mortgage 2 Info Calcs'!F$17)),'Mortgage 2 Info Calcs'!F$189))</f>
        <v>0</v>
      </c>
      <c r="W246">
        <f>IF(OR(ISERROR(J246-R246-M246),IF(ISERROR((J246-R246-M246)=0),"True",(J246-R246-M246)=0),ISTEXT('Mortgage 2 Info Calcs'!$K$4)),"",IF((J246&gt;(L246+M246)),(FV((G246/'Mortgage 2 Variables'!E$43),1,(L246+M246),-J246+Q246+'Mortgage 2 Info Calcs'!F$24,0))+Q246+'Mortgage 2 Info Calcs'!F$24+IF(I246&gt;0,0,-I246),""))</f>
        <v>35679.775790481508</v>
      </c>
      <c r="X246">
        <f>IF((FV(IF(G246=0,'Mortgage 2 Info Calcs'!F$8,G246)/12,1,PMT(IF(G246=0,'Mortgage 2 Info Calcs'!F$8,G246)/12,('Mortgage 2 Info Calcs'!F$9*12)-C245,-X245,0),-X245,0))&gt;0,(FV(IF(G246=0,'Mortgage 2 Info Calcs'!F$8,G246)/12,1,PMT(IF(G246=0,'Mortgage 2 Info Calcs'!F$8,G246)/12,('Mortgage 2 Info Calcs'!F$9*12)-C245,-X245,0),-X245,0)),0)</f>
        <v>35679.775790481537</v>
      </c>
      <c r="Y246">
        <f>IF(X246&lt;=0,0,(IPMT(IF(G246=0,'Mortgage 2 Info Calcs'!F$8,G246)/12,1,('Mortgage 2 Info Calcs'!F$9*12)-C245,-X245,0)))</f>
        <v>180.71680195008477</v>
      </c>
      <c r="Z246">
        <f>IF(C246&lt;('Mortgage 2 Info Calcs'!F$9*12),SUM(Y$12:Y246),0)</f>
        <v>87090.605139575651</v>
      </c>
      <c r="AA246">
        <v>235</v>
      </c>
      <c r="AB246">
        <f t="shared" si="19"/>
        <v>19.583333333333332</v>
      </c>
    </row>
    <row r="247" spans="2:28" ht="11.7" customHeight="1" x14ac:dyDescent="0.25">
      <c r="B247">
        <f t="shared" si="17"/>
        <v>19.666666666666668</v>
      </c>
      <c r="C247">
        <v>236</v>
      </c>
      <c r="D247" t="str">
        <f>IF(J1015=1,F235+1,"")</f>
        <v/>
      </c>
      <c r="E247" t="str">
        <f t="shared" si="20"/>
        <v/>
      </c>
      <c r="F247" t="str">
        <f>VLOOKUP('Mortgage 2 Variables'!D$15,'Mortgage 2 Variables'!B$8:C$19,2)</f>
        <v>Jun</v>
      </c>
      <c r="G247">
        <f>IF(ISBLANK('Mortgage 2 Monthly Table'!G247),IF(OR(J247=Q247,ISTEXT(W246),ISTEXT('Mortgage 2 Info Calcs'!$K$4)),0,IF(('Mortgage 2 Info Calcs'!F$7*12)&gt;C246,G246,IF(C246='Mortgage 2 Info Calcs'!F$7*12,'Mortgage 2 Info Calcs'!F$8,G246))),'Mortgage 2 Monthly Table'!G247)</f>
        <v>0.06</v>
      </c>
      <c r="H247">
        <f>((PMT(G247/'Mortgage 2 Variables'!E$43,('Mortgage 2 Info Calcs'!F$9*'Mortgage 2 Variables'!E$43)-C246,-J247,0)))</f>
        <v>644.30140148551425</v>
      </c>
      <c r="I247">
        <f>IF(OR(ISERROR(((IPMT(G247/'Mortgage 2 Variables'!E$43,1,'Mortgage 2 Info Calcs'!F$9*'Mortgage 2 Variables'!E$43,-J247+Q247+'Mortgage 2 Info Calcs'!F$24,IF('Mortgage 2 Info Calcs'!F$5="Interest Only",-J247+Q247+'Mortgage 2 Info Calcs'!F$24,0))))),(((IPMT(G247/'Mortgage 2 Variables'!E$43,1,'Mortgage 2 Info Calcs'!F$9*'Mortgage 2 Variables'!E$43,-J$12,-J$12)))=0)),0,((IPMT(G247/'Mortgage 2 Variables'!E$43,1,'Mortgage 2 Info Calcs'!F$9*'Mortgage 2 Variables'!E$43,-J247+Q247+'Mortgage 2 Info Calcs'!F$24,IF('Mortgage 2 Info Calcs'!F$5="Interest Only",-J247+Q247+'Mortgage 2 Info Calcs'!F$24,0)))))</f>
        <v>178.39887895240756</v>
      </c>
      <c r="J247">
        <f>IF(W246&gt;0,IF(ISTEXT('Mortgage 2 Info Calcs'!K$4),"0",IF(ISTEXT(W246),W246,W246+(IF(ISTEXT(K247),0,K247)))),0)</f>
        <v>35679.775790481508</v>
      </c>
      <c r="K247">
        <f>IF(ISBLANK('Mortgage 2 Monthly Table'!L247),0,'Mortgage 2 Monthly Table'!L247)</f>
        <v>0</v>
      </c>
      <c r="L247">
        <f>IF(ISBLANK('Mortgage 2 Monthly Table'!N247),IF('Mortgage 2 Info Calcs'!F$13="Calculated",IF('Mortgage 2 Info Calcs'!F$22="Keep Same",IF('Mortgage 2 Info Calcs'!F$5="Interest Only",IF(OR(I247&gt;L246,J247=""),I247,IF(J247&lt;L246,IF(J247&lt;L246,J247+I247,IF(L246+M246&gt;J247,L246+I247,L246)),IF(L246+M246&gt;J247,L246+I247,L246))),IF(H247&gt;L246,H247,IF(J247&gt;L246,IF(L246+M246&gt;J247,L246+I247,L246),J247+S247))),IF('Mortgage 2 Info Calcs'!F$5="Interest Only",'Mortgage 2 Monthly calcs'!I247,'Mortgage 2 Monthly calcs'!H247)),'Mortgage 2 Monthly calcs'!L246),'Mortgage 2 Monthly Table'!N247)</f>
        <v>644.30140148551357</v>
      </c>
      <c r="M247">
        <f>IF(ISBLANK('Mortgage 2 Monthly Table'!P247),IF(N246&gt;J247,IF(J247&gt;L246,J247-L246,0),IF(OR(OR(W246&lt;0,ISTEXT(W246)),ISTEXT('Mortgage 2 Info Calcs'!$K$4)),"",'Mortgage 2 Info Calcs'!F$21)),'Mortgage 2 Monthly Table'!P247)</f>
        <v>0</v>
      </c>
      <c r="N247">
        <f t="shared" si="18"/>
        <v>644.30140148551357</v>
      </c>
      <c r="O247">
        <f>IF(OR(OR(W246&lt;0,ISTEXT(W246)),ISTEXT('Mortgage 2 Info Calcs'!$K$4)),"",(O246+M247))</f>
        <v>0</v>
      </c>
      <c r="P247">
        <f>IF(ISBLANK('Mortgage 2 Monthly Table'!T247),IF(ISTEXT(J247),0,IF(OR(W246&lt;Q246,AND(W246&lt;0,NOT(ISTEXT(W246))),ISTEXT('Mortgage 2 Info Calcs'!$K$4)),IF(-W246&gt;P246,-W246,W246-Q246),IF(J247="",0,'Mortgage 2 Info Calcs'!F$26))),'Mortgage 2 Monthly Table'!T247)</f>
        <v>0</v>
      </c>
      <c r="Q247">
        <f>IF(OR(OR(W246&lt;0,ISTEXT(W246)),ISTEXT('Mortgage 2 Info Calcs'!$K$4)),"",IF(O247&lt;0,Q246,(Q246+P247)))</f>
        <v>0</v>
      </c>
      <c r="R247">
        <f>IF(OR(ISERROR(L247-S247),ISTEXT('Mortgage 2 Info Calcs'!$K$4)),"",L247-S247+M247)</f>
        <v>465.90252253310598</v>
      </c>
      <c r="S247">
        <f>IF(OR(IF(ISERROR(ROUND((J247-Q247-'Mortgage 2 Info Calcs'!F$24)*(G247/12),2)),0,(J247-O247-Q247-'Mortgage 2 Info Calcs'!F$24)*(G247/12)),,,ISTEXT('Mortgage 2 Info Calcs'!K$4)),IF(((J247-Q247-'Mortgage 2 Info Calcs'!F$24)*(G247/12))&gt;0,((J247-Q247-'Mortgage 2 Info Calcs'!F$24)*(G247/12)),0),0)</f>
        <v>178.39887895240756</v>
      </c>
      <c r="T247">
        <f>IF(OR(ISERROR(SUM(R$12:R247)),(ISTEXT(T246)),(T246=(SUM(R$12:R247)))),"",SUM(R$12:R247))</f>
        <v>64786.126732052158</v>
      </c>
      <c r="U247">
        <f>SUM(S$12:S247)</f>
        <v>87269.004018527979</v>
      </c>
      <c r="V247">
        <f>IF(OR(J247=Q247,ISTEXT(W246),ISTEXT('Mortgage 2 Info Calcs'!$F$17)),"",IF(('Mortgage 2 Info Calcs'!F$18*12)&gt;C246+1,IF(C246='Mortgage 2 Info Calcs'!F$18*12,0,'Mortgage 2 Info Calcs'!F$19+W247*('Mortgage 2 Info Calcs'!F$17)),'Mortgage 2 Info Calcs'!F$189))</f>
        <v>0</v>
      </c>
      <c r="W247">
        <f>IF(OR(ISERROR(J247-R247-M247),IF(ISERROR((J247-R247-M247)=0),"True",(J247-R247-M247)=0),ISTEXT('Mortgage 2 Info Calcs'!$K$4)),"",IF((J247&gt;(L247+M247)),(FV((G247/'Mortgage 2 Variables'!E$43),1,(L247+M247),-J247+Q247+'Mortgage 2 Info Calcs'!F$24,0))+Q247+'Mortgage 2 Info Calcs'!F$24+IF(I247&gt;0,0,-I247),""))</f>
        <v>35213.873267948409</v>
      </c>
      <c r="X247">
        <f>IF((FV(IF(G247=0,'Mortgage 2 Info Calcs'!F$8,G247)/12,1,PMT(IF(G247=0,'Mortgage 2 Info Calcs'!F$8,G247)/12,('Mortgage 2 Info Calcs'!F$9*12)-C246,-X246,0),-X246,0))&gt;0,(FV(IF(G247=0,'Mortgage 2 Info Calcs'!F$8,G247)/12,1,PMT(IF(G247=0,'Mortgage 2 Info Calcs'!F$8,G247)/12,('Mortgage 2 Info Calcs'!F$9*12)-C246,-X246,0),-X246,0)),0)</f>
        <v>35213.873267948438</v>
      </c>
      <c r="Y247">
        <f>IF(X247&lt;=0,0,(IPMT(IF(G247=0,'Mortgage 2 Info Calcs'!F$8,G247)/12,1,('Mortgage 2 Info Calcs'!F$9*12)-C246,-X246,0)))</f>
        <v>178.3988789524077</v>
      </c>
      <c r="Z247">
        <f>IF(C247&lt;('Mortgage 2 Info Calcs'!F$9*12),SUM(Y$12:Y247),0)</f>
        <v>87269.004018528052</v>
      </c>
      <c r="AA247">
        <v>236</v>
      </c>
      <c r="AB247">
        <f t="shared" si="19"/>
        <v>19.666666666666668</v>
      </c>
    </row>
    <row r="248" spans="2:28" ht="11.7" customHeight="1" x14ac:dyDescent="0.25">
      <c r="B248">
        <f t="shared" si="17"/>
        <v>19.75</v>
      </c>
      <c r="C248">
        <v>237</v>
      </c>
      <c r="D248" t="str">
        <f>IF(J1016=1,F235+1,"")</f>
        <v/>
      </c>
      <c r="E248" t="str">
        <f t="shared" si="20"/>
        <v/>
      </c>
      <c r="F248" t="str">
        <f>VLOOKUP('Mortgage 2 Variables'!D$16,'Mortgage 2 Variables'!B$8:C$19,2)</f>
        <v>Jul</v>
      </c>
      <c r="G248">
        <f>IF(ISBLANK('Mortgage 2 Monthly Table'!G248),IF(OR(J248=Q248,ISTEXT(W247),ISTEXT('Mortgage 2 Info Calcs'!$K$4)),0,IF(('Mortgage 2 Info Calcs'!F$7*12)&gt;C247,G247,IF(C247='Mortgage 2 Info Calcs'!F$7*12,'Mortgage 2 Info Calcs'!F$8,G247))),'Mortgage 2 Monthly Table'!G248)</f>
        <v>0.06</v>
      </c>
      <c r="H248">
        <f>((PMT(G248/'Mortgage 2 Variables'!E$43,('Mortgage 2 Info Calcs'!F$9*'Mortgage 2 Variables'!E$43)-C247,-J248,0)))</f>
        <v>644.30140148551459</v>
      </c>
      <c r="I248">
        <f>IF(OR(ISERROR(((IPMT(G248/'Mortgage 2 Variables'!E$43,1,'Mortgage 2 Info Calcs'!F$9*'Mortgage 2 Variables'!E$43,-J248+Q248+'Mortgage 2 Info Calcs'!F$24,IF('Mortgage 2 Info Calcs'!F$5="Interest Only",-J248+Q248+'Mortgage 2 Info Calcs'!F$24,0))))),(((IPMT(G248/'Mortgage 2 Variables'!E$43,1,'Mortgage 2 Info Calcs'!F$9*'Mortgage 2 Variables'!E$43,-J$12,-J$12)))=0)),0,((IPMT(G248/'Mortgage 2 Variables'!E$43,1,'Mortgage 2 Info Calcs'!F$9*'Mortgage 2 Variables'!E$43,-J248+Q248+'Mortgage 2 Info Calcs'!F$24,IF('Mortgage 2 Info Calcs'!F$5="Interest Only",-J248+Q248+'Mortgage 2 Info Calcs'!F$24,0)))))</f>
        <v>176.06936633974206</v>
      </c>
      <c r="J248">
        <f>IF(W247&gt;0,IF(ISTEXT('Mortgage 2 Info Calcs'!K$4),"0",IF(ISTEXT(W247),W247,W247+(IF(ISTEXT(K248),0,K248)))),0)</f>
        <v>35213.873267948409</v>
      </c>
      <c r="K248">
        <f>IF(ISBLANK('Mortgage 2 Monthly Table'!L248),0,'Mortgage 2 Monthly Table'!L248)</f>
        <v>0</v>
      </c>
      <c r="L248">
        <f>IF(ISBLANK('Mortgage 2 Monthly Table'!N248),IF('Mortgage 2 Info Calcs'!F$13="Calculated",IF('Mortgage 2 Info Calcs'!F$22="Keep Same",IF('Mortgage 2 Info Calcs'!F$5="Interest Only",IF(OR(I248&gt;L247,J248=""),I248,IF(J248&lt;L247,IF(J248&lt;L247,J248+I248,IF(L247+M247&gt;J248,L247+I248,L247)),IF(L247+M247&gt;J248,L247+I248,L247))),IF(H248&gt;L247,H248,IF(J248&gt;L247,IF(L247+M247&gt;J248,L247+I248,L247),J248+S248))),IF('Mortgage 2 Info Calcs'!F$5="Interest Only",'Mortgage 2 Monthly calcs'!I248,'Mortgage 2 Monthly calcs'!H248)),'Mortgage 2 Monthly calcs'!L247),'Mortgage 2 Monthly Table'!N248)</f>
        <v>644.30140148551459</v>
      </c>
      <c r="M248">
        <f>IF(ISBLANK('Mortgage 2 Monthly Table'!P248),IF(N247&gt;J248,IF(J248&gt;L247,J248-L247,0),IF(OR(OR(W247&lt;0,ISTEXT(W247)),ISTEXT('Mortgage 2 Info Calcs'!$K$4)),"",'Mortgage 2 Info Calcs'!F$21)),'Mortgage 2 Monthly Table'!P248)</f>
        <v>0</v>
      </c>
      <c r="N248">
        <f t="shared" si="18"/>
        <v>644.30140148551459</v>
      </c>
      <c r="O248">
        <f>IF(OR(OR(W247&lt;0,ISTEXT(W247)),ISTEXT('Mortgage 2 Info Calcs'!$K$4)),"",(O247+M248))</f>
        <v>0</v>
      </c>
      <c r="P248">
        <f>IF(ISBLANK('Mortgage 2 Monthly Table'!T248),IF(ISTEXT(J248),0,IF(OR(W247&lt;Q247,AND(W247&lt;0,NOT(ISTEXT(W247))),ISTEXT('Mortgage 2 Info Calcs'!$K$4)),IF(-W247&gt;P247,-W247,W247-Q247),IF(J248="",0,'Mortgage 2 Info Calcs'!F$26))),'Mortgage 2 Monthly Table'!T248)</f>
        <v>0</v>
      </c>
      <c r="Q248">
        <f>IF(OR(OR(W247&lt;0,ISTEXT(W247)),ISTEXT('Mortgage 2 Info Calcs'!$K$4)),"",IF(O248&lt;0,Q247,(Q247+P248)))</f>
        <v>0</v>
      </c>
      <c r="R248">
        <f>IF(OR(ISERROR(L248-S248),ISTEXT('Mortgage 2 Info Calcs'!$K$4)),"",L248-S248+M248)</f>
        <v>468.23203514577256</v>
      </c>
      <c r="S248">
        <f>IF(OR(IF(ISERROR(ROUND((J248-Q248-'Mortgage 2 Info Calcs'!F$24)*(G248/12),2)),0,(J248-O248-Q248-'Mortgage 2 Info Calcs'!F$24)*(G248/12)),,,ISTEXT('Mortgage 2 Info Calcs'!K$4)),IF(((J248-Q248-'Mortgage 2 Info Calcs'!F$24)*(G248/12))&gt;0,((J248-Q248-'Mortgage 2 Info Calcs'!F$24)*(G248/12)),0),0)</f>
        <v>176.06936633974206</v>
      </c>
      <c r="T248">
        <f>IF(OR(ISERROR(SUM(R$12:R248)),(ISTEXT(T247)),(T247=(SUM(R$12:R248)))),"",SUM(R$12:R248))</f>
        <v>65254.358767197933</v>
      </c>
      <c r="U248">
        <f>SUM(S$12:S248)</f>
        <v>87445.073384867719</v>
      </c>
      <c r="V248">
        <f>IF(OR(J248=Q248,ISTEXT(W247),ISTEXT('Mortgage 2 Info Calcs'!$F$17)),"",IF(('Mortgage 2 Info Calcs'!F$18*12)&gt;C247+1,IF(C247='Mortgage 2 Info Calcs'!F$18*12,0,'Mortgage 2 Info Calcs'!F$19+W248*('Mortgage 2 Info Calcs'!F$17)),'Mortgage 2 Info Calcs'!F$189))</f>
        <v>0</v>
      </c>
      <c r="W248">
        <f>IF(OR(ISERROR(J248-R248-M248),IF(ISERROR((J248-R248-M248)=0),"True",(J248-R248-M248)=0),ISTEXT('Mortgage 2 Info Calcs'!$K$4)),"",IF((J248&gt;(L248+M248)),(FV((G248/'Mortgage 2 Variables'!E$43),1,(L248+M248),-J248+Q248+'Mortgage 2 Info Calcs'!F$24,0))+Q248+'Mortgage 2 Info Calcs'!F$24+IF(I248&gt;0,0,-I248),""))</f>
        <v>34745.641232802649</v>
      </c>
      <c r="X248">
        <f>IF((FV(IF(G248=0,'Mortgage 2 Info Calcs'!F$8,G248)/12,1,PMT(IF(G248=0,'Mortgage 2 Info Calcs'!F$8,G248)/12,('Mortgage 2 Info Calcs'!F$9*12)-C247,-X247,0),-X247,0))&gt;0,(FV(IF(G248=0,'Mortgage 2 Info Calcs'!F$8,G248)/12,1,PMT(IF(G248=0,'Mortgage 2 Info Calcs'!F$8,G248)/12,('Mortgage 2 Info Calcs'!F$9*12)-C247,-X247,0),-X247,0)),0)</f>
        <v>34745.641232802678</v>
      </c>
      <c r="Y248">
        <f>IF(X248&lt;=0,0,(IPMT(IF(G248=0,'Mortgage 2 Info Calcs'!F$8,G248)/12,1,('Mortgage 2 Info Calcs'!F$9*12)-C247,-X247,0)))</f>
        <v>176.0693663397422</v>
      </c>
      <c r="Z248">
        <f>IF(C248&lt;('Mortgage 2 Info Calcs'!F$9*12),SUM(Y$12:Y248),0)</f>
        <v>87445.073384867792</v>
      </c>
      <c r="AA248">
        <v>237</v>
      </c>
      <c r="AB248">
        <f t="shared" si="19"/>
        <v>19.75</v>
      </c>
    </row>
    <row r="249" spans="2:28" ht="11.7" customHeight="1" x14ac:dyDescent="0.25">
      <c r="B249">
        <f t="shared" si="17"/>
        <v>19.833333333333332</v>
      </c>
      <c r="C249">
        <v>238</v>
      </c>
      <c r="D249" t="str">
        <f>IF(J1017=1,F235+1,"")</f>
        <v/>
      </c>
      <c r="E249" t="str">
        <f t="shared" si="20"/>
        <v/>
      </c>
      <c r="F249" t="str">
        <f>VLOOKUP('Mortgage 2 Variables'!D$17,'Mortgage 2 Variables'!B$8:C$19,2)</f>
        <v>Aug</v>
      </c>
      <c r="G249">
        <f>IF(ISBLANK('Mortgage 2 Monthly Table'!G249),IF(OR(J249=Q249,ISTEXT(W248),ISTEXT('Mortgage 2 Info Calcs'!$K$4)),0,IF(('Mortgage 2 Info Calcs'!F$7*12)&gt;C248,G248,IF(C248='Mortgage 2 Info Calcs'!F$7*12,'Mortgage 2 Info Calcs'!F$8,G248))),'Mortgage 2 Monthly Table'!G249)</f>
        <v>0.06</v>
      </c>
      <c r="H249">
        <f>((PMT(G249/'Mortgage 2 Variables'!E$43,('Mortgage 2 Info Calcs'!F$9*'Mortgage 2 Variables'!E$43)-C248,-J249,0)))</f>
        <v>644.30140148551482</v>
      </c>
      <c r="I249">
        <f>IF(OR(ISERROR(((IPMT(G249/'Mortgage 2 Variables'!E$43,1,'Mortgage 2 Info Calcs'!F$9*'Mortgage 2 Variables'!E$43,-J249+Q249+'Mortgage 2 Info Calcs'!F$24,IF('Mortgage 2 Info Calcs'!F$5="Interest Only",-J249+Q249+'Mortgage 2 Info Calcs'!F$24,0))))),(((IPMT(G249/'Mortgage 2 Variables'!E$43,1,'Mortgage 2 Info Calcs'!F$9*'Mortgage 2 Variables'!E$43,-J$12,-J$12)))=0)),0,((IPMT(G249/'Mortgage 2 Variables'!E$43,1,'Mortgage 2 Info Calcs'!F$9*'Mortgage 2 Variables'!E$43,-J249+Q249+'Mortgage 2 Info Calcs'!F$24,IF('Mortgage 2 Info Calcs'!F$5="Interest Only",-J249+Q249+'Mortgage 2 Info Calcs'!F$24,0)))))</f>
        <v>173.72820616401324</v>
      </c>
      <c r="J249">
        <f>IF(W248&gt;0,IF(ISTEXT('Mortgage 2 Info Calcs'!K$4),"0",IF(ISTEXT(W248),W248,W248+(IF(ISTEXT(K249),0,K249)))),0)</f>
        <v>34745.641232802649</v>
      </c>
      <c r="K249">
        <f>IF(ISBLANK('Mortgage 2 Monthly Table'!L249),0,'Mortgage 2 Monthly Table'!L249)</f>
        <v>0</v>
      </c>
      <c r="L249">
        <f>IF(ISBLANK('Mortgage 2 Monthly Table'!N249),IF('Mortgage 2 Info Calcs'!F$13="Calculated",IF('Mortgage 2 Info Calcs'!F$22="Keep Same",IF('Mortgage 2 Info Calcs'!F$5="Interest Only",IF(OR(I249&gt;L248,J249=""),I249,IF(J249&lt;L248,IF(J249&lt;L248,J249+I249,IF(L248+M248&gt;J249,L248+I249,L248)),IF(L248+M248&gt;J249,L248+I249,L248))),IF(H249&gt;L248,H249,IF(J249&gt;L248,IF(L248+M248&gt;J249,L248+I249,L248),J249+S249))),IF('Mortgage 2 Info Calcs'!F$5="Interest Only",'Mortgage 2 Monthly calcs'!I249,'Mortgage 2 Monthly calcs'!H249)),'Mortgage 2 Monthly calcs'!L248),'Mortgage 2 Monthly Table'!N249)</f>
        <v>644.30140148551459</v>
      </c>
      <c r="M249">
        <f>IF(ISBLANK('Mortgage 2 Monthly Table'!P249),IF(N248&gt;J249,IF(J249&gt;L248,J249-L248,0),IF(OR(OR(W248&lt;0,ISTEXT(W248)),ISTEXT('Mortgage 2 Info Calcs'!$K$4)),"",'Mortgage 2 Info Calcs'!F$21)),'Mortgage 2 Monthly Table'!P249)</f>
        <v>0</v>
      </c>
      <c r="N249">
        <f t="shared" si="18"/>
        <v>644.30140148551459</v>
      </c>
      <c r="O249">
        <f>IF(OR(OR(W248&lt;0,ISTEXT(W248)),ISTEXT('Mortgage 2 Info Calcs'!$K$4)),"",(O248+M249))</f>
        <v>0</v>
      </c>
      <c r="P249">
        <f>IF(ISBLANK('Mortgage 2 Monthly Table'!T249),IF(ISTEXT(J249),0,IF(OR(W248&lt;Q248,AND(W248&lt;0,NOT(ISTEXT(W248))),ISTEXT('Mortgage 2 Info Calcs'!$K$4)),IF(-W248&gt;P248,-W248,W248-Q248),IF(J249="",0,'Mortgage 2 Info Calcs'!F$26))),'Mortgage 2 Monthly Table'!T249)</f>
        <v>0</v>
      </c>
      <c r="Q249">
        <f>IF(OR(OR(W248&lt;0,ISTEXT(W248)),ISTEXT('Mortgage 2 Info Calcs'!$K$4)),"",IF(O249&lt;0,Q248,(Q248+P249)))</f>
        <v>0</v>
      </c>
      <c r="R249">
        <f>IF(OR(ISERROR(L249-S249),ISTEXT('Mortgage 2 Info Calcs'!$K$4)),"",L249-S249+M249)</f>
        <v>470.57319532150132</v>
      </c>
      <c r="S249">
        <f>IF(OR(IF(ISERROR(ROUND((J249-Q249-'Mortgage 2 Info Calcs'!F$24)*(G249/12),2)),0,(J249-O249-Q249-'Mortgage 2 Info Calcs'!F$24)*(G249/12)),,,ISTEXT('Mortgage 2 Info Calcs'!K$4)),IF(((J249-Q249-'Mortgage 2 Info Calcs'!F$24)*(G249/12))&gt;0,((J249-Q249-'Mortgage 2 Info Calcs'!F$24)*(G249/12)),0),0)</f>
        <v>173.72820616401324</v>
      </c>
      <c r="T249">
        <f>IF(OR(ISERROR(SUM(R$12:R249)),(ISTEXT(T248)),(T248=(SUM(R$12:R249)))),"",SUM(R$12:R249))</f>
        <v>65724.931962519433</v>
      </c>
      <c r="U249">
        <f>SUM(S$12:S249)</f>
        <v>87618.801591031734</v>
      </c>
      <c r="V249">
        <f>IF(OR(J249=Q249,ISTEXT(W248),ISTEXT('Mortgage 2 Info Calcs'!$F$17)),"",IF(('Mortgage 2 Info Calcs'!F$18*12)&gt;C248+1,IF(C248='Mortgage 2 Info Calcs'!F$18*12,0,'Mortgage 2 Info Calcs'!F$19+W249*('Mortgage 2 Info Calcs'!F$17)),'Mortgage 2 Info Calcs'!F$189))</f>
        <v>0</v>
      </c>
      <c r="W249">
        <f>IF(OR(ISERROR(J249-R249-M249),IF(ISERROR((J249-R249-M249)=0),"True",(J249-R249-M249)=0),ISTEXT('Mortgage 2 Info Calcs'!$K$4)),"",IF((J249&gt;(L249+M249)),(FV((G249/'Mortgage 2 Variables'!E$43),1,(L249+M249),-J249+Q249+'Mortgage 2 Info Calcs'!F$24,0))+Q249+'Mortgage 2 Info Calcs'!F$24+IF(I249&gt;0,0,-I249),""))</f>
        <v>34275.068037481156</v>
      </c>
      <c r="X249">
        <f>IF((FV(IF(G249=0,'Mortgage 2 Info Calcs'!F$8,G249)/12,1,PMT(IF(G249=0,'Mortgage 2 Info Calcs'!F$8,G249)/12,('Mortgage 2 Info Calcs'!F$9*12)-C248,-X248,0),-X248,0))&gt;0,(FV(IF(G249=0,'Mortgage 2 Info Calcs'!F$8,G249)/12,1,PMT(IF(G249=0,'Mortgage 2 Info Calcs'!F$8,G249)/12,('Mortgage 2 Info Calcs'!F$9*12)-C248,-X248,0),-X248,0)),0)</f>
        <v>34275.068037481185</v>
      </c>
      <c r="Y249">
        <f>IF(X249&lt;=0,0,(IPMT(IF(G249=0,'Mortgage 2 Info Calcs'!F$8,G249)/12,1,('Mortgage 2 Info Calcs'!F$9*12)-C248,-X248,0)))</f>
        <v>173.72820616401339</v>
      </c>
      <c r="Z249">
        <f>IF(C249&lt;('Mortgage 2 Info Calcs'!F$9*12),SUM(Y$12:Y249),0)</f>
        <v>87618.801591031806</v>
      </c>
      <c r="AA249">
        <v>238</v>
      </c>
      <c r="AB249">
        <f t="shared" si="19"/>
        <v>19.833333333333332</v>
      </c>
    </row>
    <row r="250" spans="2:28" ht="11.7" customHeight="1" x14ac:dyDescent="0.25">
      <c r="B250">
        <f t="shared" si="17"/>
        <v>19.916666666666668</v>
      </c>
      <c r="C250">
        <v>239</v>
      </c>
      <c r="D250" t="str">
        <f>IF(J1018=1,F235+1,"")</f>
        <v/>
      </c>
      <c r="E250" t="str">
        <f t="shared" si="20"/>
        <v/>
      </c>
      <c r="F250" t="str">
        <f>VLOOKUP('Mortgage 2 Variables'!D$18,'Mortgage 2 Variables'!B$8:C$19,2)</f>
        <v>Sep</v>
      </c>
      <c r="G250">
        <f>IF(ISBLANK('Mortgage 2 Monthly Table'!G250),IF(OR(J250=Q250,ISTEXT(W249),ISTEXT('Mortgage 2 Info Calcs'!$K$4)),0,IF(('Mortgage 2 Info Calcs'!F$7*12)&gt;C249,G249,IF(C249='Mortgage 2 Info Calcs'!F$7*12,'Mortgage 2 Info Calcs'!F$8,G249))),'Mortgage 2 Monthly Table'!G250)</f>
        <v>0.06</v>
      </c>
      <c r="H250">
        <f>((PMT(G250/'Mortgage 2 Variables'!E$43,('Mortgage 2 Info Calcs'!F$9*'Mortgage 2 Variables'!E$43)-C249,-J250,0)))</f>
        <v>644.30140148551493</v>
      </c>
      <c r="I250">
        <f>IF(OR(ISERROR(((IPMT(G250/'Mortgage 2 Variables'!E$43,1,'Mortgage 2 Info Calcs'!F$9*'Mortgage 2 Variables'!E$43,-J250+Q250+'Mortgage 2 Info Calcs'!F$24,IF('Mortgage 2 Info Calcs'!F$5="Interest Only",-J250+Q250+'Mortgage 2 Info Calcs'!F$24,0))))),(((IPMT(G250/'Mortgage 2 Variables'!E$43,1,'Mortgage 2 Info Calcs'!F$9*'Mortgage 2 Variables'!E$43,-J$12,-J$12)))=0)),0,((IPMT(G250/'Mortgage 2 Variables'!E$43,1,'Mortgage 2 Info Calcs'!F$9*'Mortgage 2 Variables'!E$43,-J250+Q250+'Mortgage 2 Info Calcs'!F$24,IF('Mortgage 2 Info Calcs'!F$5="Interest Only",-J250+Q250+'Mortgage 2 Info Calcs'!F$24,0)))))</f>
        <v>171.37534018740578</v>
      </c>
      <c r="J250">
        <f>IF(W249&gt;0,IF(ISTEXT('Mortgage 2 Info Calcs'!K$4),"0",IF(ISTEXT(W249),W249,W249+(IF(ISTEXT(K250),0,K250)))),0)</f>
        <v>34275.068037481156</v>
      </c>
      <c r="K250">
        <f>IF(ISBLANK('Mortgage 2 Monthly Table'!L250),0,'Mortgage 2 Monthly Table'!L250)</f>
        <v>0</v>
      </c>
      <c r="L250">
        <f>IF(ISBLANK('Mortgage 2 Monthly Table'!N250),IF('Mortgage 2 Info Calcs'!F$13="Calculated",IF('Mortgage 2 Info Calcs'!F$22="Keep Same",IF('Mortgage 2 Info Calcs'!F$5="Interest Only",IF(OR(I250&gt;L249,J250=""),I250,IF(J250&lt;L249,IF(J250&lt;L249,J250+I250,IF(L249+M249&gt;J250,L249+I250,L249)),IF(L249+M249&gt;J250,L249+I250,L249))),IF(H250&gt;L249,H250,IF(J250&gt;L249,IF(L249+M249&gt;J250,L249+I250,L249),J250+S250))),IF('Mortgage 2 Info Calcs'!F$5="Interest Only",'Mortgage 2 Monthly calcs'!I250,'Mortgage 2 Monthly calcs'!H250)),'Mortgage 2 Monthly calcs'!L249),'Mortgage 2 Monthly Table'!N250)</f>
        <v>644.30140148551459</v>
      </c>
      <c r="M250">
        <f>IF(ISBLANK('Mortgage 2 Monthly Table'!P250),IF(N249&gt;J250,IF(J250&gt;L249,J250-L249,0),IF(OR(OR(W249&lt;0,ISTEXT(W249)),ISTEXT('Mortgage 2 Info Calcs'!$K$4)),"",'Mortgage 2 Info Calcs'!F$21)),'Mortgage 2 Monthly Table'!P250)</f>
        <v>0</v>
      </c>
      <c r="N250">
        <f t="shared" si="18"/>
        <v>644.30140148551459</v>
      </c>
      <c r="O250">
        <f>IF(OR(OR(W249&lt;0,ISTEXT(W249)),ISTEXT('Mortgage 2 Info Calcs'!$K$4)),"",(O249+M250))</f>
        <v>0</v>
      </c>
      <c r="P250">
        <f>IF(ISBLANK('Mortgage 2 Monthly Table'!T250),IF(ISTEXT(J250),0,IF(OR(W249&lt;Q249,AND(W249&lt;0,NOT(ISTEXT(W249))),ISTEXT('Mortgage 2 Info Calcs'!$K$4)),IF(-W249&gt;P249,-W249,W249-Q249),IF(J250="",0,'Mortgage 2 Info Calcs'!F$26))),'Mortgage 2 Monthly Table'!T250)</f>
        <v>0</v>
      </c>
      <c r="Q250">
        <f>IF(OR(OR(W249&lt;0,ISTEXT(W249)),ISTEXT('Mortgage 2 Info Calcs'!$K$4)),"",IF(O250&lt;0,Q249,(Q249+P250)))</f>
        <v>0</v>
      </c>
      <c r="R250">
        <f>IF(OR(ISERROR(L250-S250),ISTEXT('Mortgage 2 Info Calcs'!$K$4)),"",L250-S250+M250)</f>
        <v>472.92606129810883</v>
      </c>
      <c r="S250">
        <f>IF(OR(IF(ISERROR(ROUND((J250-Q250-'Mortgage 2 Info Calcs'!F$24)*(G250/12),2)),0,(J250-O250-Q250-'Mortgage 2 Info Calcs'!F$24)*(G250/12)),,,ISTEXT('Mortgage 2 Info Calcs'!K$4)),IF(((J250-Q250-'Mortgage 2 Info Calcs'!F$24)*(G250/12))&gt;0,((J250-Q250-'Mortgage 2 Info Calcs'!F$24)*(G250/12)),0),0)</f>
        <v>171.37534018740578</v>
      </c>
      <c r="T250">
        <f>IF(OR(ISERROR(SUM(R$12:R250)),(ISTEXT(T249)),(T249=(SUM(R$12:R250)))),"",SUM(R$12:R250))</f>
        <v>66197.858023817535</v>
      </c>
      <c r="U250">
        <f>SUM(S$12:S250)</f>
        <v>87790.176931219146</v>
      </c>
      <c r="V250">
        <f>IF(OR(J250=Q250,ISTEXT(W249),ISTEXT('Mortgage 2 Info Calcs'!$F$17)),"",IF(('Mortgage 2 Info Calcs'!F$18*12)&gt;C249+1,IF(C249='Mortgage 2 Info Calcs'!F$18*12,0,'Mortgage 2 Info Calcs'!F$19+W250*('Mortgage 2 Info Calcs'!F$17)),'Mortgage 2 Info Calcs'!F$189))</f>
        <v>0</v>
      </c>
      <c r="W250">
        <f>IF(OR(ISERROR(J250-R250-M250),IF(ISERROR((J250-R250-M250)=0),"True",(J250-R250-M250)=0),ISTEXT('Mortgage 2 Info Calcs'!$K$4)),"",IF((J250&gt;(L250+M250)),(FV((G250/'Mortgage 2 Variables'!E$43),1,(L250+M250),-J250+Q250+'Mortgage 2 Info Calcs'!F$24,0))+Q250+'Mortgage 2 Info Calcs'!F$24+IF(I250&gt;0,0,-I250),""))</f>
        <v>33802.141976183062</v>
      </c>
      <c r="X250">
        <f>IF((FV(IF(G250=0,'Mortgage 2 Info Calcs'!F$8,G250)/12,1,PMT(IF(G250=0,'Mortgage 2 Info Calcs'!F$8,G250)/12,('Mortgage 2 Info Calcs'!F$9*12)-C249,-X249,0),-X249,0))&gt;0,(FV(IF(G250=0,'Mortgage 2 Info Calcs'!F$8,G250)/12,1,PMT(IF(G250=0,'Mortgage 2 Info Calcs'!F$8,G250)/12,('Mortgage 2 Info Calcs'!F$9*12)-C249,-X249,0),-X249,0)),0)</f>
        <v>33802.141976183091</v>
      </c>
      <c r="Y250">
        <f>IF(X250&lt;=0,0,(IPMT(IF(G250=0,'Mortgage 2 Info Calcs'!F$8,G250)/12,1,('Mortgage 2 Info Calcs'!F$9*12)-C249,-X249,0)))</f>
        <v>171.37534018740593</v>
      </c>
      <c r="Z250">
        <f>IF(C250&lt;('Mortgage 2 Info Calcs'!F$9*12),SUM(Y$12:Y250),0)</f>
        <v>87790.176931219219</v>
      </c>
      <c r="AA250">
        <v>239</v>
      </c>
      <c r="AB250">
        <f t="shared" si="19"/>
        <v>19.916666666666668</v>
      </c>
    </row>
    <row r="251" spans="2:28" ht="11.7" customHeight="1" x14ac:dyDescent="0.25">
      <c r="B251">
        <f t="shared" si="17"/>
        <v>20</v>
      </c>
      <c r="C251">
        <v>240</v>
      </c>
      <c r="D251">
        <f>D239+1</f>
        <v>20</v>
      </c>
      <c r="E251" t="str">
        <f t="shared" si="20"/>
        <v/>
      </c>
      <c r="F251" t="str">
        <f>VLOOKUP('Mortgage 2 Variables'!D$19,'Mortgage 2 Variables'!B$8:C$19,2)</f>
        <v>Oct</v>
      </c>
      <c r="G251">
        <f>IF(ISBLANK('Mortgage 2 Monthly Table'!G251),IF(OR(J251=Q251,ISTEXT(W250),ISTEXT('Mortgage 2 Info Calcs'!$K$4)),0,IF(('Mortgage 2 Info Calcs'!F$7*12)&gt;C250,G250,IF(C250='Mortgage 2 Info Calcs'!F$7*12,'Mortgage 2 Info Calcs'!F$8,G250))),'Mortgage 2 Monthly Table'!G251)</f>
        <v>0.06</v>
      </c>
      <c r="H251">
        <f>((PMT(G251/'Mortgage 2 Variables'!E$43,('Mortgage 2 Info Calcs'!F$9*'Mortgage 2 Variables'!E$43)-C250,-J251,0)))</f>
        <v>644.30140148551516</v>
      </c>
      <c r="I251">
        <f>IF(OR(ISERROR(((IPMT(G251/'Mortgage 2 Variables'!E$43,1,'Mortgage 2 Info Calcs'!F$9*'Mortgage 2 Variables'!E$43,-J251+Q251+'Mortgage 2 Info Calcs'!F$24,IF('Mortgage 2 Info Calcs'!F$5="Interest Only",-J251+Q251+'Mortgage 2 Info Calcs'!F$24,0))))),(((IPMT(G251/'Mortgage 2 Variables'!E$43,1,'Mortgage 2 Info Calcs'!F$9*'Mortgage 2 Variables'!E$43,-J$12,-J$12)))=0)),0,((IPMT(G251/'Mortgage 2 Variables'!E$43,1,'Mortgage 2 Info Calcs'!F$9*'Mortgage 2 Variables'!E$43,-J251+Q251+'Mortgage 2 Info Calcs'!F$24,IF('Mortgage 2 Info Calcs'!F$5="Interest Only",-J251+Q251+'Mortgage 2 Info Calcs'!F$24,0)))))</f>
        <v>169.0107098809153</v>
      </c>
      <c r="J251">
        <f>IF(W250&gt;0,IF(ISTEXT('Mortgage 2 Info Calcs'!K$4),"0",IF(ISTEXT(W250),W250,W250+(IF(ISTEXT(K251),0,K251)))),0)</f>
        <v>33802.141976183062</v>
      </c>
      <c r="K251">
        <f>IF(ISBLANK('Mortgage 2 Monthly Table'!L251),0,'Mortgage 2 Monthly Table'!L251)</f>
        <v>0</v>
      </c>
      <c r="L251">
        <f>IF(ISBLANK('Mortgage 2 Monthly Table'!N251),IF('Mortgage 2 Info Calcs'!F$13="Calculated",IF('Mortgage 2 Info Calcs'!F$22="Keep Same",IF('Mortgage 2 Info Calcs'!F$5="Interest Only",IF(OR(I251&gt;L250,J251=""),I251,IF(J251&lt;L250,IF(J251&lt;L250,J251+I251,IF(L250+M250&gt;J251,L250+I251,L250)),IF(L250+M250&gt;J251,L250+I251,L250))),IF(H251&gt;L250,H251,IF(J251&gt;L250,IF(L250+M250&gt;J251,L250+I251,L250),J251+S251))),IF('Mortgage 2 Info Calcs'!F$5="Interest Only",'Mortgage 2 Monthly calcs'!I251,'Mortgage 2 Monthly calcs'!H251)),'Mortgage 2 Monthly calcs'!L250),'Mortgage 2 Monthly Table'!N251)</f>
        <v>644.30140148551459</v>
      </c>
      <c r="M251">
        <f>IF(ISBLANK('Mortgage 2 Monthly Table'!P251),IF(N250&gt;J251,IF(J251&gt;L250,J251-L250,0),IF(OR(OR(W250&lt;0,ISTEXT(W250)),ISTEXT('Mortgage 2 Info Calcs'!$K$4)),"",'Mortgage 2 Info Calcs'!F$21)),'Mortgage 2 Monthly Table'!P251)</f>
        <v>0</v>
      </c>
      <c r="N251">
        <f t="shared" si="18"/>
        <v>644.30140148551459</v>
      </c>
      <c r="O251">
        <f>IF(OR(OR(W250&lt;0,ISTEXT(W250)),ISTEXT('Mortgage 2 Info Calcs'!$K$4)),"",(O250+M251))</f>
        <v>0</v>
      </c>
      <c r="P251">
        <f>IF(ISBLANK('Mortgage 2 Monthly Table'!T251),IF(ISTEXT(J251),0,IF(OR(W250&lt;Q250,AND(W250&lt;0,NOT(ISTEXT(W250))),ISTEXT('Mortgage 2 Info Calcs'!$K$4)),IF(-W250&gt;P250,-W250,W250-Q250),IF(J251="",0,'Mortgage 2 Info Calcs'!F$26))),'Mortgage 2 Monthly Table'!T251)</f>
        <v>0</v>
      </c>
      <c r="Q251">
        <f>IF(OR(OR(W250&lt;0,ISTEXT(W250)),ISTEXT('Mortgage 2 Info Calcs'!$K$4)),"",IF(O251&lt;0,Q250,(Q250+P251)))</f>
        <v>0</v>
      </c>
      <c r="R251">
        <f>IF(OR(ISERROR(L251-S251),ISTEXT('Mortgage 2 Info Calcs'!$K$4)),"",L251-S251+M251)</f>
        <v>475.29069160459926</v>
      </c>
      <c r="S251">
        <f>IF(OR(IF(ISERROR(ROUND((J251-Q251-'Mortgage 2 Info Calcs'!F$24)*(G251/12),2)),0,(J251-O251-Q251-'Mortgage 2 Info Calcs'!F$24)*(G251/12)),,,ISTEXT('Mortgage 2 Info Calcs'!K$4)),IF(((J251-Q251-'Mortgage 2 Info Calcs'!F$24)*(G251/12))&gt;0,((J251-Q251-'Mortgage 2 Info Calcs'!F$24)*(G251/12)),0),0)</f>
        <v>169.0107098809153</v>
      </c>
      <c r="T251">
        <f>IF(OR(ISERROR(SUM(R$12:R251)),(ISTEXT(T250)),(T250=(SUM(R$12:R251)))),"",SUM(R$12:R251))</f>
        <v>66673.14871542214</v>
      </c>
      <c r="U251">
        <f>SUM(S$12:S251)</f>
        <v>87959.187641100056</v>
      </c>
      <c r="V251">
        <f>IF(OR(J251=Q251,ISTEXT(W250),ISTEXT('Mortgage 2 Info Calcs'!$F$17)),"",IF(('Mortgage 2 Info Calcs'!F$18*12)&gt;C250+1,IF(C250='Mortgage 2 Info Calcs'!F$18*12,0,'Mortgage 2 Info Calcs'!F$19+W251*('Mortgage 2 Info Calcs'!F$17)),'Mortgage 2 Info Calcs'!F$189))</f>
        <v>0</v>
      </c>
      <c r="W251">
        <f>IF(OR(ISERROR(J251-R251-M251),IF(ISERROR((J251-R251-M251)=0),"True",(J251-R251-M251)=0),ISTEXT('Mortgage 2 Info Calcs'!$K$4)),"",IF((J251&gt;(L251+M251)),(FV((G251/'Mortgage 2 Variables'!E$43),1,(L251+M251),-J251+Q251+'Mortgage 2 Info Calcs'!F$24,0))+Q251+'Mortgage 2 Info Calcs'!F$24+IF(I251&gt;0,0,-I251),""))</f>
        <v>33326.851284578472</v>
      </c>
      <c r="X251">
        <f>IF((FV(IF(G251=0,'Mortgage 2 Info Calcs'!F$8,G251)/12,1,PMT(IF(G251=0,'Mortgage 2 Info Calcs'!F$8,G251)/12,('Mortgage 2 Info Calcs'!F$9*12)-C250,-X250,0),-X250,0))&gt;0,(FV(IF(G251=0,'Mortgage 2 Info Calcs'!F$8,G251)/12,1,PMT(IF(G251=0,'Mortgage 2 Info Calcs'!F$8,G251)/12,('Mortgage 2 Info Calcs'!F$9*12)-C250,-X250,0),-X250,0)),0)</f>
        <v>33326.851284578501</v>
      </c>
      <c r="Y251">
        <f>IF(X251&lt;=0,0,(IPMT(IF(G251=0,'Mortgage 2 Info Calcs'!F$8,G251)/12,1,('Mortgage 2 Info Calcs'!F$9*12)-C250,-X250,0)))</f>
        <v>169.01070988091547</v>
      </c>
      <c r="Z251">
        <f>IF(C251&lt;('Mortgage 2 Info Calcs'!F$9*12),SUM(Y$12:Y251),0)</f>
        <v>87959.187641100129</v>
      </c>
      <c r="AA251">
        <v>240</v>
      </c>
      <c r="AB251">
        <f t="shared" si="19"/>
        <v>20</v>
      </c>
    </row>
    <row r="252" spans="2:28" ht="11.7" customHeight="1" x14ac:dyDescent="0.25">
      <c r="B252">
        <f t="shared" si="17"/>
        <v>20.083333333333332</v>
      </c>
      <c r="C252">
        <v>241</v>
      </c>
      <c r="E252" t="str">
        <f t="shared" si="20"/>
        <v/>
      </c>
      <c r="F252" t="str">
        <f>VLOOKUP('Mortgage 2 Variables'!D$8,'Mortgage 2 Variables'!B$8:C$19,2)</f>
        <v>Nov</v>
      </c>
      <c r="G252">
        <f>IF(ISBLANK('Mortgage 2 Monthly Table'!G252),IF(OR(J252=Q252,ISTEXT(W251),ISTEXT('Mortgage 2 Info Calcs'!$K$4)),0,IF(('Mortgage 2 Info Calcs'!F$7*12)&gt;C251,G251,IF(C251='Mortgage 2 Info Calcs'!F$7*12,'Mortgage 2 Info Calcs'!F$8,G251))),'Mortgage 2 Monthly Table'!G252)</f>
        <v>0.06</v>
      </c>
      <c r="H252">
        <f>((PMT(G252/'Mortgage 2 Variables'!E$43,('Mortgage 2 Info Calcs'!F$9*'Mortgage 2 Variables'!E$43)-C251,-J252,0)))</f>
        <v>644.30140148551527</v>
      </c>
      <c r="I252">
        <f>IF(OR(ISERROR(((IPMT(G252/'Mortgage 2 Variables'!E$43,1,'Mortgage 2 Info Calcs'!F$9*'Mortgage 2 Variables'!E$43,-J252+Q252+'Mortgage 2 Info Calcs'!F$24,IF('Mortgage 2 Info Calcs'!F$5="Interest Only",-J252+Q252+'Mortgage 2 Info Calcs'!F$24,0))))),(((IPMT(G252/'Mortgage 2 Variables'!E$43,1,'Mortgage 2 Info Calcs'!F$9*'Mortgage 2 Variables'!E$43,-J$12,-J$12)))=0)),0,((IPMT(G252/'Mortgage 2 Variables'!E$43,1,'Mortgage 2 Info Calcs'!F$9*'Mortgage 2 Variables'!E$43,-J252+Q252+'Mortgage 2 Info Calcs'!F$24,IF('Mortgage 2 Info Calcs'!F$5="Interest Only",-J252+Q252+'Mortgage 2 Info Calcs'!F$24,0)))))</f>
        <v>166.63425642289235</v>
      </c>
      <c r="J252">
        <f>IF(W251&gt;0,IF(ISTEXT('Mortgage 2 Info Calcs'!K$4),"0",IF(ISTEXT(W251),W251,W251+(IF(ISTEXT(K252),0,K252)))),0)</f>
        <v>33326.851284578472</v>
      </c>
      <c r="K252">
        <f>IF(ISBLANK('Mortgage 2 Monthly Table'!L252),0,'Mortgage 2 Monthly Table'!L252)</f>
        <v>0</v>
      </c>
      <c r="L252">
        <f>IF(ISBLANK('Mortgage 2 Monthly Table'!N252),IF('Mortgage 2 Info Calcs'!F$13="Calculated",IF('Mortgage 2 Info Calcs'!F$22="Keep Same",IF('Mortgage 2 Info Calcs'!F$5="Interest Only",IF(OR(I252&gt;L251,J252=""),I252,IF(J252&lt;L251,IF(J252&lt;L251,J252+I252,IF(L251+M251&gt;J252,L251+I252,L251)),IF(L251+M251&gt;J252,L251+I252,L251))),IF(H252&gt;L251,H252,IF(J252&gt;L251,IF(L251+M251&gt;J252,L251+I252,L251),J252+S252))),IF('Mortgage 2 Info Calcs'!F$5="Interest Only",'Mortgage 2 Monthly calcs'!I252,'Mortgage 2 Monthly calcs'!H252)),'Mortgage 2 Monthly calcs'!L251),'Mortgage 2 Monthly Table'!N252)</f>
        <v>644.30140148551459</v>
      </c>
      <c r="M252">
        <f>IF(ISBLANK('Mortgage 2 Monthly Table'!P252),IF(N251&gt;J252,IF(J252&gt;L251,J252-L251,0),IF(OR(OR(W251&lt;0,ISTEXT(W251)),ISTEXT('Mortgage 2 Info Calcs'!$K$4)),"",'Mortgage 2 Info Calcs'!F$21)),'Mortgage 2 Monthly Table'!P252)</f>
        <v>0</v>
      </c>
      <c r="N252">
        <f t="shared" si="18"/>
        <v>644.30140148551459</v>
      </c>
      <c r="O252">
        <f>IF(OR(OR(W251&lt;0,ISTEXT(W251)),ISTEXT('Mortgage 2 Info Calcs'!$K$4)),"",(O251+M252))</f>
        <v>0</v>
      </c>
      <c r="P252">
        <f>IF(ISBLANK('Mortgage 2 Monthly Table'!T252),IF(ISTEXT(J252),0,IF(OR(W251&lt;Q251,AND(W251&lt;0,NOT(ISTEXT(W251))),ISTEXT('Mortgage 2 Info Calcs'!$K$4)),IF(-W251&gt;P251,-W251,W251-Q251),IF(J252="",0,'Mortgage 2 Info Calcs'!F$26))),'Mortgage 2 Monthly Table'!T252)</f>
        <v>0</v>
      </c>
      <c r="Q252">
        <f>IF(OR(OR(W251&lt;0,ISTEXT(W251)),ISTEXT('Mortgage 2 Info Calcs'!$K$4)),"",IF(O252&lt;0,Q251,(Q251+P252)))</f>
        <v>0</v>
      </c>
      <c r="R252">
        <f>IF(OR(ISERROR(L252-S252),ISTEXT('Mortgage 2 Info Calcs'!$K$4)),"",L252-S252+M252)</f>
        <v>477.66714506262224</v>
      </c>
      <c r="S252">
        <f>IF(OR(IF(ISERROR(ROUND((J252-Q252-'Mortgage 2 Info Calcs'!F$24)*(G252/12),2)),0,(J252-O252-Q252-'Mortgage 2 Info Calcs'!F$24)*(G252/12)),,,ISTEXT('Mortgage 2 Info Calcs'!K$4)),IF(((J252-Q252-'Mortgage 2 Info Calcs'!F$24)*(G252/12))&gt;0,((J252-Q252-'Mortgage 2 Info Calcs'!F$24)*(G252/12)),0),0)</f>
        <v>166.63425642289235</v>
      </c>
      <c r="T252">
        <f>IF(OR(ISERROR(SUM(R$12:R252)),(ISTEXT(T251)),(T251=(SUM(R$12:R252)))),"",SUM(R$12:R252))</f>
        <v>67150.815860484756</v>
      </c>
      <c r="U252">
        <f>SUM(S$12:S252)</f>
        <v>88125.821897522954</v>
      </c>
      <c r="V252">
        <f>IF(OR(J252=Q252,ISTEXT(W251),ISTEXT('Mortgage 2 Info Calcs'!$F$17)),"",IF(('Mortgage 2 Info Calcs'!F$18*12)&gt;C251+1,IF(C251='Mortgage 2 Info Calcs'!F$18*12,0,'Mortgage 2 Info Calcs'!F$19+W252*('Mortgage 2 Info Calcs'!F$17)),'Mortgage 2 Info Calcs'!F$189))</f>
        <v>0</v>
      </c>
      <c r="W252">
        <f>IF(OR(ISERROR(J252-R252-M252),IF(ISERROR((J252-R252-M252)=0),"True",(J252-R252-M252)=0),ISTEXT('Mortgage 2 Info Calcs'!$K$4)),"",IF((J252&gt;(L252+M252)),(FV((G252/'Mortgage 2 Variables'!E$43),1,(L252+M252),-J252+Q252+'Mortgage 2 Info Calcs'!F$24,0))+Q252+'Mortgage 2 Info Calcs'!F$24+IF(I252&gt;0,0,-I252),""))</f>
        <v>32849.184139515863</v>
      </c>
      <c r="X252">
        <f>IF((FV(IF(G252=0,'Mortgage 2 Info Calcs'!F$8,G252)/12,1,PMT(IF(G252=0,'Mortgage 2 Info Calcs'!F$8,G252)/12,('Mortgage 2 Info Calcs'!F$9*12)-C251,-X251,0),-X251,0))&gt;0,(FV(IF(G252=0,'Mortgage 2 Info Calcs'!F$8,G252)/12,1,PMT(IF(G252=0,'Mortgage 2 Info Calcs'!F$8,G252)/12,('Mortgage 2 Info Calcs'!F$9*12)-C251,-X251,0),-X251,0)),0)</f>
        <v>32849.184139515892</v>
      </c>
      <c r="Y252">
        <f>IF(X252&lt;=0,0,(IPMT(IF(G252=0,'Mortgage 2 Info Calcs'!F$8,G252)/12,1,('Mortgage 2 Info Calcs'!F$9*12)-C251,-X251,0)))</f>
        <v>166.63425642289252</v>
      </c>
      <c r="Z252">
        <f>IF(C252&lt;('Mortgage 2 Info Calcs'!F$9*12),SUM(Y$12:Y252),0)</f>
        <v>88125.821897523027</v>
      </c>
      <c r="AA252">
        <v>241</v>
      </c>
      <c r="AB252">
        <f t="shared" si="19"/>
        <v>20.083333333333332</v>
      </c>
    </row>
    <row r="253" spans="2:28" ht="11.7" customHeight="1" x14ac:dyDescent="0.25">
      <c r="B253">
        <f t="shared" si="17"/>
        <v>20.166666666666668</v>
      </c>
      <c r="C253">
        <v>242</v>
      </c>
      <c r="E253" t="str">
        <f t="shared" si="20"/>
        <v/>
      </c>
      <c r="F253" t="str">
        <f>VLOOKUP('Mortgage 2 Variables'!D$9,'Mortgage 2 Variables'!B$8:C$19,2)</f>
        <v>Dec</v>
      </c>
      <c r="G253">
        <f>IF(ISBLANK('Mortgage 2 Monthly Table'!G253),IF(OR(J253=Q253,ISTEXT(W252),ISTEXT('Mortgage 2 Info Calcs'!$K$4)),0,IF(('Mortgage 2 Info Calcs'!F$7*12)&gt;C252,G252,IF(C252='Mortgage 2 Info Calcs'!F$7*12,'Mortgage 2 Info Calcs'!F$8,G252))),'Mortgage 2 Monthly Table'!G253)</f>
        <v>0.06</v>
      </c>
      <c r="H253">
        <f>((PMT(G253/'Mortgage 2 Variables'!E$43,('Mortgage 2 Info Calcs'!F$9*'Mortgage 2 Variables'!E$43)-C252,-J253,0)))</f>
        <v>644.3014014855155</v>
      </c>
      <c r="I253">
        <f>IF(OR(ISERROR(((IPMT(G253/'Mortgage 2 Variables'!E$43,1,'Mortgage 2 Info Calcs'!F$9*'Mortgage 2 Variables'!E$43,-J253+Q253+'Mortgage 2 Info Calcs'!F$24,IF('Mortgage 2 Info Calcs'!F$5="Interest Only",-J253+Q253+'Mortgage 2 Info Calcs'!F$24,0))))),(((IPMT(G253/'Mortgage 2 Variables'!E$43,1,'Mortgage 2 Info Calcs'!F$9*'Mortgage 2 Variables'!E$43,-J$12,-J$12)))=0)),0,((IPMT(G253/'Mortgage 2 Variables'!E$43,1,'Mortgage 2 Info Calcs'!F$9*'Mortgage 2 Variables'!E$43,-J253+Q253+'Mortgage 2 Info Calcs'!F$24,IF('Mortgage 2 Info Calcs'!F$5="Interest Only",-J253+Q253+'Mortgage 2 Info Calcs'!F$24,0)))))</f>
        <v>164.24592069757932</v>
      </c>
      <c r="J253">
        <f>IF(W252&gt;0,IF(ISTEXT('Mortgage 2 Info Calcs'!K$4),"0",IF(ISTEXT(W252),W252,W252+(IF(ISTEXT(K253),0,K253)))),0)</f>
        <v>32849.184139515863</v>
      </c>
      <c r="K253">
        <f>IF(ISBLANK('Mortgage 2 Monthly Table'!L253),0,'Mortgage 2 Monthly Table'!L253)</f>
        <v>0</v>
      </c>
      <c r="L253">
        <f>IF(ISBLANK('Mortgage 2 Monthly Table'!N253),IF('Mortgage 2 Info Calcs'!F$13="Calculated",IF('Mortgage 2 Info Calcs'!F$22="Keep Same",IF('Mortgage 2 Info Calcs'!F$5="Interest Only",IF(OR(I253&gt;L252,J253=""),I253,IF(J253&lt;L252,IF(J253&lt;L252,J253+I253,IF(L252+M252&gt;J253,L252+I253,L252)),IF(L252+M252&gt;J253,L252+I253,L252))),IF(H253&gt;L252,H253,IF(J253&gt;L252,IF(L252+M252&gt;J253,L252+I253,L252),J253+S253))),IF('Mortgage 2 Info Calcs'!F$5="Interest Only",'Mortgage 2 Monthly calcs'!I253,'Mortgage 2 Monthly calcs'!H253)),'Mortgage 2 Monthly calcs'!L252),'Mortgage 2 Monthly Table'!N253)</f>
        <v>644.30140148551459</v>
      </c>
      <c r="M253">
        <f>IF(ISBLANK('Mortgage 2 Monthly Table'!P253),IF(N252&gt;J253,IF(J253&gt;L252,J253-L252,0),IF(OR(OR(W252&lt;0,ISTEXT(W252)),ISTEXT('Mortgage 2 Info Calcs'!$K$4)),"",'Mortgage 2 Info Calcs'!F$21)),'Mortgage 2 Monthly Table'!P253)</f>
        <v>0</v>
      </c>
      <c r="N253">
        <f t="shared" si="18"/>
        <v>644.30140148551459</v>
      </c>
      <c r="O253">
        <f>IF(OR(OR(W252&lt;0,ISTEXT(W252)),ISTEXT('Mortgage 2 Info Calcs'!$K$4)),"",(O252+M253))</f>
        <v>0</v>
      </c>
      <c r="P253">
        <f>IF(ISBLANK('Mortgage 2 Monthly Table'!T253),IF(ISTEXT(J253),0,IF(OR(W252&lt;Q252,AND(W252&lt;0,NOT(ISTEXT(W252))),ISTEXT('Mortgage 2 Info Calcs'!$K$4)),IF(-W252&gt;P252,-W252,W252-Q252),IF(J253="",0,'Mortgage 2 Info Calcs'!F$26))),'Mortgage 2 Monthly Table'!T253)</f>
        <v>0</v>
      </c>
      <c r="Q253">
        <f>IF(OR(OR(W252&lt;0,ISTEXT(W252)),ISTEXT('Mortgage 2 Info Calcs'!$K$4)),"",IF(O253&lt;0,Q252,(Q252+P253)))</f>
        <v>0</v>
      </c>
      <c r="R253">
        <f>IF(OR(ISERROR(L253-S253),ISTEXT('Mortgage 2 Info Calcs'!$K$4)),"",L253-S253+M253)</f>
        <v>480.05548078793527</v>
      </c>
      <c r="S253">
        <f>IF(OR(IF(ISERROR(ROUND((J253-Q253-'Mortgage 2 Info Calcs'!F$24)*(G253/12),2)),0,(J253-O253-Q253-'Mortgage 2 Info Calcs'!F$24)*(G253/12)),,,ISTEXT('Mortgage 2 Info Calcs'!K$4)),IF(((J253-Q253-'Mortgage 2 Info Calcs'!F$24)*(G253/12))&gt;0,((J253-Q253-'Mortgage 2 Info Calcs'!F$24)*(G253/12)),0),0)</f>
        <v>164.24592069757932</v>
      </c>
      <c r="T253">
        <f>IF(OR(ISERROR(SUM(R$12:R253)),(ISTEXT(T252)),(T252=(SUM(R$12:R253)))),"",SUM(R$12:R253))</f>
        <v>67630.871341272694</v>
      </c>
      <c r="U253">
        <f>SUM(S$12:S253)</f>
        <v>88290.06781822053</v>
      </c>
      <c r="V253">
        <f>IF(OR(J253=Q253,ISTEXT(W252),ISTEXT('Mortgage 2 Info Calcs'!$F$17)),"",IF(('Mortgage 2 Info Calcs'!F$18*12)&gt;C252+1,IF(C252='Mortgage 2 Info Calcs'!F$18*12,0,'Mortgage 2 Info Calcs'!F$19+W253*('Mortgage 2 Info Calcs'!F$17)),'Mortgage 2 Info Calcs'!F$189))</f>
        <v>0</v>
      </c>
      <c r="W253">
        <f>IF(OR(ISERROR(J253-R253-M253),IF(ISERROR((J253-R253-M253)=0),"True",(J253-R253-M253)=0),ISTEXT('Mortgage 2 Info Calcs'!$K$4)),"",IF((J253&gt;(L253+M253)),(FV((G253/'Mortgage 2 Variables'!E$43),1,(L253+M253),-J253+Q253+'Mortgage 2 Info Calcs'!F$24,0))+Q253+'Mortgage 2 Info Calcs'!F$24+IF(I253&gt;0,0,-I253),""))</f>
        <v>32369.128658727939</v>
      </c>
      <c r="X253">
        <f>IF((FV(IF(G253=0,'Mortgage 2 Info Calcs'!F$8,G253)/12,1,PMT(IF(G253=0,'Mortgage 2 Info Calcs'!F$8,G253)/12,('Mortgage 2 Info Calcs'!F$9*12)-C252,-X252,0),-X252,0))&gt;0,(FV(IF(G253=0,'Mortgage 2 Info Calcs'!F$8,G253)/12,1,PMT(IF(G253=0,'Mortgage 2 Info Calcs'!F$8,G253)/12,('Mortgage 2 Info Calcs'!F$9*12)-C252,-X252,0),-X252,0)),0)</f>
        <v>32369.128658727965</v>
      </c>
      <c r="Y253">
        <f>IF(X253&lt;=0,0,(IPMT(IF(G253=0,'Mortgage 2 Info Calcs'!F$8,G253)/12,1,('Mortgage 2 Info Calcs'!F$9*12)-C252,-X252,0)))</f>
        <v>164.24592069757946</v>
      </c>
      <c r="Z253">
        <f>IF(C253&lt;('Mortgage 2 Info Calcs'!F$9*12),SUM(Y$12:Y253),0)</f>
        <v>88290.067818220603</v>
      </c>
      <c r="AA253">
        <v>242</v>
      </c>
      <c r="AB253">
        <f t="shared" si="19"/>
        <v>20.166666666666668</v>
      </c>
    </row>
    <row r="254" spans="2:28" ht="11.25" customHeight="1" x14ac:dyDescent="0.25">
      <c r="B254">
        <f t="shared" si="17"/>
        <v>20.25</v>
      </c>
      <c r="C254">
        <v>243</v>
      </c>
      <c r="E254">
        <f t="shared" si="20"/>
        <v>2030</v>
      </c>
      <c r="F254" t="str">
        <f>VLOOKUP('Mortgage 2 Variables'!D$10,'Mortgage 2 Variables'!B$8:C$19,2)</f>
        <v>Jan</v>
      </c>
      <c r="G254">
        <f>IF(ISBLANK('Mortgage 2 Monthly Table'!G254),IF(OR(J254=Q254,ISTEXT(W253),ISTEXT('Mortgage 2 Info Calcs'!$K$4)),0,IF(('Mortgage 2 Info Calcs'!F$7*12)&gt;C253,G253,IF(C253='Mortgage 2 Info Calcs'!F$7*12,'Mortgage 2 Info Calcs'!F$8,G253))),'Mortgage 2 Monthly Table'!G254)</f>
        <v>0.06</v>
      </c>
      <c r="H254">
        <f>((PMT(G254/'Mortgage 2 Variables'!E$43,('Mortgage 2 Info Calcs'!F$9*'Mortgage 2 Variables'!E$43)-C253,-J254,0)))</f>
        <v>644.30140148551595</v>
      </c>
      <c r="I254">
        <f>IF(OR(ISERROR(((IPMT(G254/'Mortgage 2 Variables'!E$43,1,'Mortgage 2 Info Calcs'!F$9*'Mortgage 2 Variables'!E$43,-J254+Q254+'Mortgage 2 Info Calcs'!F$24,IF('Mortgage 2 Info Calcs'!F$5="Interest Only",-J254+Q254+'Mortgage 2 Info Calcs'!F$24,0))))),(((IPMT(G254/'Mortgage 2 Variables'!E$43,1,'Mortgage 2 Info Calcs'!F$9*'Mortgage 2 Variables'!E$43,-J$12,-J$12)))=0)),0,((IPMT(G254/'Mortgage 2 Variables'!E$43,1,'Mortgage 2 Info Calcs'!F$9*'Mortgage 2 Variables'!E$43,-J254+Q254+'Mortgage 2 Info Calcs'!F$24,IF('Mortgage 2 Info Calcs'!F$5="Interest Only",-J254+Q254+'Mortgage 2 Info Calcs'!F$24,0)))))</f>
        <v>161.84564329363968</v>
      </c>
      <c r="J254">
        <f>IF(W253&gt;0,IF(ISTEXT('Mortgage 2 Info Calcs'!K$4),"0",IF(ISTEXT(W253),W253,W253+(IF(ISTEXT(K254),0,K254)))),0)</f>
        <v>32369.128658727939</v>
      </c>
      <c r="K254">
        <f>IF(ISBLANK('Mortgage 2 Monthly Table'!L254),0,'Mortgage 2 Monthly Table'!L254)</f>
        <v>0</v>
      </c>
      <c r="L254">
        <f>IF(ISBLANK('Mortgage 2 Monthly Table'!N254),IF('Mortgage 2 Info Calcs'!F$13="Calculated",IF('Mortgage 2 Info Calcs'!F$22="Keep Same",IF('Mortgage 2 Info Calcs'!F$5="Interest Only",IF(OR(I254&gt;L253,J254=""),I254,IF(J254&lt;L253,IF(J254&lt;L253,J254+I254,IF(L253+M253&gt;J254,L253+I254,L253)),IF(L253+M253&gt;J254,L253+I254,L253))),IF(H254&gt;L253,H254,IF(J254&gt;L253,IF(L253+M253&gt;J254,L253+I254,L253),J254+S254))),IF('Mortgage 2 Info Calcs'!F$5="Interest Only",'Mortgage 2 Monthly calcs'!I254,'Mortgage 2 Monthly calcs'!H254)),'Mortgage 2 Monthly calcs'!L253),'Mortgage 2 Monthly Table'!N254)</f>
        <v>644.30140148551595</v>
      </c>
      <c r="M254">
        <f>IF(ISBLANK('Mortgage 2 Monthly Table'!P254),IF(N253&gt;J254,IF(J254&gt;L253,J254-L253,0),IF(OR(OR(W253&lt;0,ISTEXT(W253)),ISTEXT('Mortgage 2 Info Calcs'!$K$4)),"",'Mortgage 2 Info Calcs'!F$21)),'Mortgage 2 Monthly Table'!P254)</f>
        <v>0</v>
      </c>
      <c r="N254">
        <f t="shared" si="18"/>
        <v>644.30140148551595</v>
      </c>
      <c r="O254">
        <f>IF(OR(OR(W253&lt;0,ISTEXT(W253)),ISTEXT('Mortgage 2 Info Calcs'!$K$4)),"",(O253+M254))</f>
        <v>0</v>
      </c>
      <c r="P254">
        <f>IF(ISBLANK('Mortgage 2 Monthly Table'!T254),IF(ISTEXT(J254),0,IF(OR(W253&lt;Q253,AND(W253&lt;0,NOT(ISTEXT(W253))),ISTEXT('Mortgage 2 Info Calcs'!$K$4)),IF(-W253&gt;P253,-W253,W253-Q253),IF(J254="",0,'Mortgage 2 Info Calcs'!F$26))),'Mortgage 2 Monthly Table'!T254)</f>
        <v>0</v>
      </c>
      <c r="Q254">
        <f>IF(OR(OR(W253&lt;0,ISTEXT(W253)),ISTEXT('Mortgage 2 Info Calcs'!$K$4)),"",IF(O254&lt;0,Q253,(Q253+P254)))</f>
        <v>0</v>
      </c>
      <c r="R254">
        <f>IF(OR(ISERROR(L254-S254),ISTEXT('Mortgage 2 Info Calcs'!$K$4)),"",L254-S254+M254)</f>
        <v>482.45575819187627</v>
      </c>
      <c r="S254">
        <f>IF(OR(IF(ISERROR(ROUND((J254-Q254-'Mortgage 2 Info Calcs'!F$24)*(G254/12),2)),0,(J254-O254-Q254-'Mortgage 2 Info Calcs'!F$24)*(G254/12)),,,ISTEXT('Mortgage 2 Info Calcs'!K$4)),IF(((J254-Q254-'Mortgage 2 Info Calcs'!F$24)*(G254/12))&gt;0,((J254-Q254-'Mortgage 2 Info Calcs'!F$24)*(G254/12)),0),0)</f>
        <v>161.84564329363971</v>
      </c>
      <c r="T254">
        <f>IF(OR(ISERROR(SUM(R$12:R254)),(ISTEXT(T253)),(T253=(SUM(R$12:R254)))),"",SUM(R$12:R254))</f>
        <v>68113.327099464572</v>
      </c>
      <c r="U254">
        <f>SUM(S$12:S254)</f>
        <v>88451.913461514167</v>
      </c>
      <c r="V254">
        <f>IF(OR(J254=Q254,ISTEXT(W253),ISTEXT('Mortgage 2 Info Calcs'!$F$17)),"",IF(('Mortgage 2 Info Calcs'!F$18*12)&gt;C253+1,IF(C253='Mortgage 2 Info Calcs'!F$18*12,0,'Mortgage 2 Info Calcs'!F$19+W254*('Mortgage 2 Info Calcs'!F$17)),'Mortgage 2 Info Calcs'!F$189))</f>
        <v>0</v>
      </c>
      <c r="W254">
        <f>IF(OR(ISERROR(J254-R254-M254),IF(ISERROR((J254-R254-M254)=0),"True",(J254-R254-M254)=0),ISTEXT('Mortgage 2 Info Calcs'!$K$4)),"",IF((J254&gt;(L254+M254)),(FV((G254/'Mortgage 2 Variables'!E$43),1,(L254+M254),-J254+Q254+'Mortgage 2 Info Calcs'!F$24,0))+Q254+'Mortgage 2 Info Calcs'!F$24+IF(I254&gt;0,0,-I254),""))</f>
        <v>31886.672900536072</v>
      </c>
      <c r="X254">
        <f>IF((FV(IF(G254=0,'Mortgage 2 Info Calcs'!F$8,G254)/12,1,PMT(IF(G254=0,'Mortgage 2 Info Calcs'!F$8,G254)/12,('Mortgage 2 Info Calcs'!F$9*12)-C253,-X253,0),-X253,0))&gt;0,(FV(IF(G254=0,'Mortgage 2 Info Calcs'!F$8,G254)/12,1,PMT(IF(G254=0,'Mortgage 2 Info Calcs'!F$8,G254)/12,('Mortgage 2 Info Calcs'!F$9*12)-C253,-X253,0),-X253,0)),0)</f>
        <v>31886.672900536098</v>
      </c>
      <c r="Y254">
        <f>IF(X254&lt;=0,0,(IPMT(IF(G254=0,'Mortgage 2 Info Calcs'!F$8,G254)/12,1,('Mortgage 2 Info Calcs'!F$9*12)-C253,-X253,0)))</f>
        <v>161.84564329363982</v>
      </c>
      <c r="Z254">
        <f>IF(C254&lt;('Mortgage 2 Info Calcs'!F$9*12),SUM(Y$12:Y254),0)</f>
        <v>88451.913461514239</v>
      </c>
      <c r="AA254">
        <v>243</v>
      </c>
      <c r="AB254">
        <f t="shared" si="19"/>
        <v>20.25</v>
      </c>
    </row>
    <row r="255" spans="2:28" ht="11.7" customHeight="1" x14ac:dyDescent="0.25">
      <c r="B255">
        <f t="shared" si="17"/>
        <v>20.333333333333332</v>
      </c>
      <c r="C255">
        <v>244</v>
      </c>
      <c r="E255" t="str">
        <f t="shared" si="20"/>
        <v/>
      </c>
      <c r="F255" t="str">
        <f>VLOOKUP('Mortgage 2 Variables'!D$11,'Mortgage 2 Variables'!B$8:C$19,2)</f>
        <v>Feb</v>
      </c>
      <c r="G255">
        <f>IF(ISBLANK('Mortgage 2 Monthly Table'!G255),IF(OR(J255=Q255,ISTEXT(W254),ISTEXT('Mortgage 2 Info Calcs'!$K$4)),0,IF(('Mortgage 2 Info Calcs'!F$7*12)&gt;C254,G254,IF(C254='Mortgage 2 Info Calcs'!F$7*12,'Mortgage 2 Info Calcs'!F$8,G254))),'Mortgage 2 Monthly Table'!G255)</f>
        <v>0.06</v>
      </c>
      <c r="H255">
        <f>((PMT(G255/'Mortgage 2 Variables'!E$43,('Mortgage 2 Info Calcs'!F$9*'Mortgage 2 Variables'!E$43)-C254,-J255,0)))</f>
        <v>644.30140148551607</v>
      </c>
      <c r="I255">
        <f>IF(OR(ISERROR(((IPMT(G255/'Mortgage 2 Variables'!E$43,1,'Mortgage 2 Info Calcs'!F$9*'Mortgage 2 Variables'!E$43,-J255+Q255+'Mortgage 2 Info Calcs'!F$24,IF('Mortgage 2 Info Calcs'!F$5="Interest Only",-J255+Q255+'Mortgage 2 Info Calcs'!F$24,0))))),(((IPMT(G255/'Mortgage 2 Variables'!E$43,1,'Mortgage 2 Info Calcs'!F$9*'Mortgage 2 Variables'!E$43,-J$12,-J$12)))=0)),0,((IPMT(G255/'Mortgage 2 Variables'!E$43,1,'Mortgage 2 Info Calcs'!F$9*'Mortgage 2 Variables'!E$43,-J255+Q255+'Mortgage 2 Info Calcs'!F$24,IF('Mortgage 2 Info Calcs'!F$5="Interest Only",-J255+Q255+'Mortgage 2 Info Calcs'!F$24,0)))))</f>
        <v>159.43336450268038</v>
      </c>
      <c r="J255">
        <f>IF(W254&gt;0,IF(ISTEXT('Mortgage 2 Info Calcs'!K$4),"0",IF(ISTEXT(W254),W254,W254+(IF(ISTEXT(K255),0,K255)))),0)</f>
        <v>31886.672900536072</v>
      </c>
      <c r="K255">
        <f>IF(ISBLANK('Mortgage 2 Monthly Table'!L255),0,'Mortgage 2 Monthly Table'!L255)</f>
        <v>0</v>
      </c>
      <c r="L255">
        <f>IF(ISBLANK('Mortgage 2 Monthly Table'!N255),IF('Mortgage 2 Info Calcs'!F$13="Calculated",IF('Mortgage 2 Info Calcs'!F$22="Keep Same",IF('Mortgage 2 Info Calcs'!F$5="Interest Only",IF(OR(I255&gt;L254,J255=""),I255,IF(J255&lt;L254,IF(J255&lt;L254,J255+I255,IF(L254+M254&gt;J255,L254+I255,L254)),IF(L254+M254&gt;J255,L254+I255,L254))),IF(H255&gt;L254,H255,IF(J255&gt;L254,IF(L254+M254&gt;J255,L254+I255,L254),J255+S255))),IF('Mortgage 2 Info Calcs'!F$5="Interest Only",'Mortgage 2 Monthly calcs'!I255,'Mortgage 2 Monthly calcs'!H255)),'Mortgage 2 Monthly calcs'!L254),'Mortgage 2 Monthly Table'!N255)</f>
        <v>644.30140148551595</v>
      </c>
      <c r="M255">
        <f>IF(ISBLANK('Mortgage 2 Monthly Table'!P255),IF(N254&gt;J255,IF(J255&gt;L254,J255-L254,0),IF(OR(OR(W254&lt;0,ISTEXT(W254)),ISTEXT('Mortgage 2 Info Calcs'!$K$4)),"",'Mortgage 2 Info Calcs'!F$21)),'Mortgage 2 Monthly Table'!P255)</f>
        <v>0</v>
      </c>
      <c r="N255">
        <f t="shared" si="18"/>
        <v>644.30140148551595</v>
      </c>
      <c r="O255">
        <f>IF(OR(OR(W254&lt;0,ISTEXT(W254)),ISTEXT('Mortgage 2 Info Calcs'!$K$4)),"",(O254+M255))</f>
        <v>0</v>
      </c>
      <c r="P255">
        <f>IF(ISBLANK('Mortgage 2 Monthly Table'!T255),IF(ISTEXT(J255),0,IF(OR(W254&lt;Q254,AND(W254&lt;0,NOT(ISTEXT(W254))),ISTEXT('Mortgage 2 Info Calcs'!$K$4)),IF(-W254&gt;P254,-W254,W254-Q254),IF(J255="",0,'Mortgage 2 Info Calcs'!F$26))),'Mortgage 2 Monthly Table'!T255)</f>
        <v>0</v>
      </c>
      <c r="Q255">
        <f>IF(OR(OR(W254&lt;0,ISTEXT(W254)),ISTEXT('Mortgage 2 Info Calcs'!$K$4)),"",IF(O255&lt;0,Q254,(Q254+P255)))</f>
        <v>0</v>
      </c>
      <c r="R255">
        <f>IF(OR(ISERROR(L255-S255),ISTEXT('Mortgage 2 Info Calcs'!$K$4)),"",L255-S255+M255)</f>
        <v>484.86803698283558</v>
      </c>
      <c r="S255">
        <f>IF(OR(IF(ISERROR(ROUND((J255-Q255-'Mortgage 2 Info Calcs'!F$24)*(G255/12),2)),0,(J255-O255-Q255-'Mortgage 2 Info Calcs'!F$24)*(G255/12)),,,ISTEXT('Mortgage 2 Info Calcs'!K$4)),IF(((J255-Q255-'Mortgage 2 Info Calcs'!F$24)*(G255/12))&gt;0,((J255-Q255-'Mortgage 2 Info Calcs'!F$24)*(G255/12)),0),0)</f>
        <v>159.43336450268038</v>
      </c>
      <c r="T255">
        <f>IF(OR(ISERROR(SUM(R$12:R255)),(ISTEXT(T254)),(T254=(SUM(R$12:R255)))),"",SUM(R$12:R255))</f>
        <v>68598.195136447408</v>
      </c>
      <c r="U255">
        <f>SUM(S$12:S255)</f>
        <v>88611.346826016845</v>
      </c>
      <c r="V255">
        <f>IF(OR(J255=Q255,ISTEXT(W254),ISTEXT('Mortgage 2 Info Calcs'!$F$17)),"",IF(('Mortgage 2 Info Calcs'!F$18*12)&gt;C254+1,IF(C254='Mortgage 2 Info Calcs'!F$18*12,0,'Mortgage 2 Info Calcs'!F$19+W255*('Mortgage 2 Info Calcs'!F$17)),'Mortgage 2 Info Calcs'!F$189))</f>
        <v>0</v>
      </c>
      <c r="W255">
        <f>IF(OR(ISERROR(J255-R255-M255),IF(ISERROR((J255-R255-M255)=0),"True",(J255-R255-M255)=0),ISTEXT('Mortgage 2 Info Calcs'!$K$4)),"",IF((J255&gt;(L255+M255)),(FV((G255/'Mortgage 2 Variables'!E$43),1,(L255+M255),-J255+Q255+'Mortgage 2 Info Calcs'!F$24,0))+Q255+'Mortgage 2 Info Calcs'!F$24+IF(I255&gt;0,0,-I255),""))</f>
        <v>31401.804863553247</v>
      </c>
      <c r="X255">
        <f>IF((FV(IF(G255=0,'Mortgage 2 Info Calcs'!F$8,G255)/12,1,PMT(IF(G255=0,'Mortgage 2 Info Calcs'!F$8,G255)/12,('Mortgage 2 Info Calcs'!F$9*12)-C254,-X254,0),-X254,0))&gt;0,(FV(IF(G255=0,'Mortgage 2 Info Calcs'!F$8,G255)/12,1,PMT(IF(G255=0,'Mortgage 2 Info Calcs'!F$8,G255)/12,('Mortgage 2 Info Calcs'!F$9*12)-C254,-X254,0),-X254,0)),0)</f>
        <v>31401.804863553272</v>
      </c>
      <c r="Y255">
        <f>IF(X255&lt;=0,0,(IPMT(IF(G255=0,'Mortgage 2 Info Calcs'!F$8,G255)/12,1,('Mortgage 2 Info Calcs'!F$9*12)-C254,-X254,0)))</f>
        <v>159.43336450268049</v>
      </c>
      <c r="Z255">
        <f>IF(C255&lt;('Mortgage 2 Info Calcs'!F$9*12),SUM(Y$12:Y255),0)</f>
        <v>88611.346826016917</v>
      </c>
      <c r="AA255">
        <v>244</v>
      </c>
      <c r="AB255">
        <f t="shared" si="19"/>
        <v>20.333333333333332</v>
      </c>
    </row>
    <row r="256" spans="2:28" ht="11.7" customHeight="1" x14ac:dyDescent="0.25">
      <c r="B256">
        <f t="shared" si="17"/>
        <v>20.416666666666668</v>
      </c>
      <c r="C256">
        <v>245</v>
      </c>
      <c r="E256" t="str">
        <f t="shared" si="20"/>
        <v/>
      </c>
      <c r="F256" t="str">
        <f>VLOOKUP('Mortgage 2 Variables'!D$12,'Mortgage 2 Variables'!B$8:C$19,2)</f>
        <v>Mar</v>
      </c>
      <c r="G256">
        <f>IF(ISBLANK('Mortgage 2 Monthly Table'!G256),IF(OR(J256=Q256,ISTEXT(W255),ISTEXT('Mortgage 2 Info Calcs'!$K$4)),0,IF(('Mortgage 2 Info Calcs'!F$7*12)&gt;C255,G255,IF(C255='Mortgage 2 Info Calcs'!F$7*12,'Mortgage 2 Info Calcs'!F$8,G255))),'Mortgage 2 Monthly Table'!G256)</f>
        <v>0.06</v>
      </c>
      <c r="H256">
        <f>((PMT(G256/'Mortgage 2 Variables'!E$43,('Mortgage 2 Info Calcs'!F$9*'Mortgage 2 Variables'!E$43)-C255,-J256,0)))</f>
        <v>644.30140148551629</v>
      </c>
      <c r="I256">
        <f>IF(OR(ISERROR(((IPMT(G256/'Mortgage 2 Variables'!E$43,1,'Mortgage 2 Info Calcs'!F$9*'Mortgage 2 Variables'!E$43,-J256+Q256+'Mortgage 2 Info Calcs'!F$24,IF('Mortgage 2 Info Calcs'!F$5="Interest Only",-J256+Q256+'Mortgage 2 Info Calcs'!F$24,0))))),(((IPMT(G256/'Mortgage 2 Variables'!E$43,1,'Mortgage 2 Info Calcs'!F$9*'Mortgage 2 Variables'!E$43,-J$12,-J$12)))=0)),0,((IPMT(G256/'Mortgage 2 Variables'!E$43,1,'Mortgage 2 Info Calcs'!F$9*'Mortgage 2 Variables'!E$43,-J256+Q256+'Mortgage 2 Info Calcs'!F$24,IF('Mortgage 2 Info Calcs'!F$5="Interest Only",-J256+Q256+'Mortgage 2 Info Calcs'!F$24,0)))))</f>
        <v>157.00902431776626</v>
      </c>
      <c r="J256">
        <f>IF(W255&gt;0,IF(ISTEXT('Mortgage 2 Info Calcs'!K$4),"0",IF(ISTEXT(W255),W255,W255+(IF(ISTEXT(K256),0,K256)))),0)</f>
        <v>31401.804863553247</v>
      </c>
      <c r="K256">
        <f>IF(ISBLANK('Mortgage 2 Monthly Table'!L256),0,'Mortgage 2 Monthly Table'!L256)</f>
        <v>0</v>
      </c>
      <c r="L256">
        <f>IF(ISBLANK('Mortgage 2 Monthly Table'!N256),IF('Mortgage 2 Info Calcs'!F$13="Calculated",IF('Mortgage 2 Info Calcs'!F$22="Keep Same",IF('Mortgage 2 Info Calcs'!F$5="Interest Only",IF(OR(I256&gt;L255,J256=""),I256,IF(J256&lt;L255,IF(J256&lt;L255,J256+I256,IF(L255+M255&gt;J256,L255+I256,L255)),IF(L255+M255&gt;J256,L255+I256,L255))),IF(H256&gt;L255,H256,IF(J256&gt;L255,IF(L255+M255&gt;J256,L255+I256,L255),J256+S256))),IF('Mortgage 2 Info Calcs'!F$5="Interest Only",'Mortgage 2 Monthly calcs'!I256,'Mortgage 2 Monthly calcs'!H256)),'Mortgage 2 Monthly calcs'!L255),'Mortgage 2 Monthly Table'!N256)</f>
        <v>644.30140148551595</v>
      </c>
      <c r="M256">
        <f>IF(ISBLANK('Mortgage 2 Monthly Table'!P256),IF(N255&gt;J256,IF(J256&gt;L255,J256-L255,0),IF(OR(OR(W255&lt;0,ISTEXT(W255)),ISTEXT('Mortgage 2 Info Calcs'!$K$4)),"",'Mortgage 2 Info Calcs'!F$21)),'Mortgage 2 Monthly Table'!P256)</f>
        <v>0</v>
      </c>
      <c r="N256">
        <f t="shared" si="18"/>
        <v>644.30140148551595</v>
      </c>
      <c r="O256">
        <f>IF(OR(OR(W255&lt;0,ISTEXT(W255)),ISTEXT('Mortgage 2 Info Calcs'!$K$4)),"",(O255+M256))</f>
        <v>0</v>
      </c>
      <c r="P256">
        <f>IF(ISBLANK('Mortgage 2 Monthly Table'!T256),IF(ISTEXT(J256),0,IF(OR(W255&lt;Q255,AND(W255&lt;0,NOT(ISTEXT(W255))),ISTEXT('Mortgage 2 Info Calcs'!$K$4)),IF(-W255&gt;P255,-W255,W255-Q255),IF(J256="",0,'Mortgage 2 Info Calcs'!F$26))),'Mortgage 2 Monthly Table'!T256)</f>
        <v>0</v>
      </c>
      <c r="Q256">
        <f>IF(OR(OR(W255&lt;0,ISTEXT(W255)),ISTEXT('Mortgage 2 Info Calcs'!$K$4)),"",IF(O256&lt;0,Q255,(Q255+P256)))</f>
        <v>0</v>
      </c>
      <c r="R256">
        <f>IF(OR(ISERROR(L256-S256),ISTEXT('Mortgage 2 Info Calcs'!$K$4)),"",L256-S256+M256)</f>
        <v>487.29237716774969</v>
      </c>
      <c r="S256">
        <f>IF(OR(IF(ISERROR(ROUND((J256-Q256-'Mortgage 2 Info Calcs'!F$24)*(G256/12),2)),0,(J256-O256-Q256-'Mortgage 2 Info Calcs'!F$24)*(G256/12)),,,ISTEXT('Mortgage 2 Info Calcs'!K$4)),IF(((J256-Q256-'Mortgage 2 Info Calcs'!F$24)*(G256/12))&gt;0,((J256-Q256-'Mortgage 2 Info Calcs'!F$24)*(G256/12)),0),0)</f>
        <v>157.00902431776623</v>
      </c>
      <c r="T256">
        <f>IF(OR(ISERROR(SUM(R$12:R256)),(ISTEXT(T255)),(T255=(SUM(R$12:R256)))),"",SUM(R$12:R256))</f>
        <v>69085.487513615153</v>
      </c>
      <c r="U256">
        <f>SUM(S$12:S256)</f>
        <v>88768.355850334614</v>
      </c>
      <c r="V256">
        <f>IF(OR(J256=Q256,ISTEXT(W255),ISTEXT('Mortgage 2 Info Calcs'!$F$17)),"",IF(('Mortgage 2 Info Calcs'!F$18*12)&gt;C255+1,IF(C255='Mortgage 2 Info Calcs'!F$18*12,0,'Mortgage 2 Info Calcs'!F$19+W256*('Mortgage 2 Info Calcs'!F$17)),'Mortgage 2 Info Calcs'!F$189))</f>
        <v>0</v>
      </c>
      <c r="W256">
        <f>IF(OR(ISERROR(J256-R256-M256),IF(ISERROR((J256-R256-M256)=0),"True",(J256-R256-M256)=0),ISTEXT('Mortgage 2 Info Calcs'!$K$4)),"",IF((J256&gt;(L256+M256)),(FV((G256/'Mortgage 2 Variables'!E$43),1,(L256+M256),-J256+Q256+'Mortgage 2 Info Calcs'!F$24,0))+Q256+'Mortgage 2 Info Calcs'!F$24+IF(I256&gt;0,0,-I256),""))</f>
        <v>30914.512486385505</v>
      </c>
      <c r="X256">
        <f>IF((FV(IF(G256=0,'Mortgage 2 Info Calcs'!F$8,G256)/12,1,PMT(IF(G256=0,'Mortgage 2 Info Calcs'!F$8,G256)/12,('Mortgage 2 Info Calcs'!F$9*12)-C255,-X255,0),-X255,0))&gt;0,(FV(IF(G256=0,'Mortgage 2 Info Calcs'!F$8,G256)/12,1,PMT(IF(G256=0,'Mortgage 2 Info Calcs'!F$8,G256)/12,('Mortgage 2 Info Calcs'!F$9*12)-C255,-X255,0),-X255,0)),0)</f>
        <v>30914.512486385531</v>
      </c>
      <c r="Y256">
        <f>IF(X256&lt;=0,0,(IPMT(IF(G256=0,'Mortgage 2 Info Calcs'!F$8,G256)/12,1,('Mortgage 2 Info Calcs'!F$9*12)-C255,-X255,0)))</f>
        <v>157.00902431776638</v>
      </c>
      <c r="Z256">
        <f>IF(C256&lt;('Mortgage 2 Info Calcs'!F$9*12),SUM(Y$12:Y256),0)</f>
        <v>88768.355850334687</v>
      </c>
      <c r="AA256">
        <v>245</v>
      </c>
      <c r="AB256">
        <f t="shared" si="19"/>
        <v>20.416666666666668</v>
      </c>
    </row>
    <row r="257" spans="2:28" ht="11.7" customHeight="1" x14ac:dyDescent="0.25">
      <c r="B257">
        <f t="shared" si="17"/>
        <v>20.5</v>
      </c>
      <c r="C257">
        <v>246</v>
      </c>
      <c r="E257" t="str">
        <f t="shared" si="20"/>
        <v/>
      </c>
      <c r="F257" t="str">
        <f>VLOOKUP('Mortgage 2 Variables'!D$13,'Mortgage 2 Variables'!B$8:C$19,2)</f>
        <v>Apr</v>
      </c>
      <c r="G257">
        <f>IF(ISBLANK('Mortgage 2 Monthly Table'!G257),IF(OR(J257=Q257,ISTEXT(W256),ISTEXT('Mortgage 2 Info Calcs'!$K$4)),0,IF(('Mortgage 2 Info Calcs'!F$7*12)&gt;C256,G256,IF(C256='Mortgage 2 Info Calcs'!F$7*12,'Mortgage 2 Info Calcs'!F$8,G256))),'Mortgage 2 Monthly Table'!G257)</f>
        <v>0.06</v>
      </c>
      <c r="H257">
        <f>((PMT(G257/'Mortgage 2 Variables'!E$43,('Mortgage 2 Info Calcs'!F$9*'Mortgage 2 Variables'!E$43)-C256,-J257,0)))</f>
        <v>644.30140148551641</v>
      </c>
      <c r="I257">
        <f>IF(OR(ISERROR(((IPMT(G257/'Mortgage 2 Variables'!E$43,1,'Mortgage 2 Info Calcs'!F$9*'Mortgage 2 Variables'!E$43,-J257+Q257+'Mortgage 2 Info Calcs'!F$24,IF('Mortgage 2 Info Calcs'!F$5="Interest Only",-J257+Q257+'Mortgage 2 Info Calcs'!F$24,0))))),(((IPMT(G257/'Mortgage 2 Variables'!E$43,1,'Mortgage 2 Info Calcs'!F$9*'Mortgage 2 Variables'!E$43,-J$12,-J$12)))=0)),0,((IPMT(G257/'Mortgage 2 Variables'!E$43,1,'Mortgage 2 Info Calcs'!F$9*'Mortgage 2 Variables'!E$43,-J257+Q257+'Mortgage 2 Info Calcs'!F$24,IF('Mortgage 2 Info Calcs'!F$5="Interest Only",-J257+Q257+'Mortgage 2 Info Calcs'!F$24,0)))))</f>
        <v>154.57256243192754</v>
      </c>
      <c r="J257">
        <f>IF(W256&gt;0,IF(ISTEXT('Mortgage 2 Info Calcs'!K$4),"0",IF(ISTEXT(W256),W256,W256+(IF(ISTEXT(K257),0,K257)))),0)</f>
        <v>30914.512486385505</v>
      </c>
      <c r="K257">
        <f>IF(ISBLANK('Mortgage 2 Monthly Table'!L257),0,'Mortgage 2 Monthly Table'!L257)</f>
        <v>0</v>
      </c>
      <c r="L257">
        <f>IF(ISBLANK('Mortgage 2 Monthly Table'!N257),IF('Mortgage 2 Info Calcs'!F$13="Calculated",IF('Mortgage 2 Info Calcs'!F$22="Keep Same",IF('Mortgage 2 Info Calcs'!F$5="Interest Only",IF(OR(I257&gt;L256,J257=""),I257,IF(J257&lt;L256,IF(J257&lt;L256,J257+I257,IF(L256+M256&gt;J257,L256+I257,L256)),IF(L256+M256&gt;J257,L256+I257,L256))),IF(H257&gt;L256,H257,IF(J257&gt;L256,IF(L256+M256&gt;J257,L256+I257,L256),J257+S257))),IF('Mortgage 2 Info Calcs'!F$5="Interest Only",'Mortgage 2 Monthly calcs'!I257,'Mortgage 2 Monthly calcs'!H257)),'Mortgage 2 Monthly calcs'!L256),'Mortgage 2 Monthly Table'!N257)</f>
        <v>644.30140148551595</v>
      </c>
      <c r="M257">
        <f>IF(ISBLANK('Mortgage 2 Monthly Table'!P257),IF(N256&gt;J257,IF(J257&gt;L256,J257-L256,0),IF(OR(OR(W256&lt;0,ISTEXT(W256)),ISTEXT('Mortgage 2 Info Calcs'!$K$4)),"",'Mortgage 2 Info Calcs'!F$21)),'Mortgage 2 Monthly Table'!P257)</f>
        <v>0</v>
      </c>
      <c r="N257">
        <f t="shared" si="18"/>
        <v>644.30140148551595</v>
      </c>
      <c r="O257">
        <f>IF(OR(OR(W256&lt;0,ISTEXT(W256)),ISTEXT('Mortgage 2 Info Calcs'!$K$4)),"",(O256+M257))</f>
        <v>0</v>
      </c>
      <c r="P257">
        <f>IF(ISBLANK('Mortgage 2 Monthly Table'!T257),IF(ISTEXT(J257),0,IF(OR(W256&lt;Q256,AND(W256&lt;0,NOT(ISTEXT(W256))),ISTEXT('Mortgage 2 Info Calcs'!$K$4)),IF(-W256&gt;P256,-W256,W256-Q256),IF(J257="",0,'Mortgage 2 Info Calcs'!F$26))),'Mortgage 2 Monthly Table'!T257)</f>
        <v>0</v>
      </c>
      <c r="Q257">
        <f>IF(OR(OR(W256&lt;0,ISTEXT(W256)),ISTEXT('Mortgage 2 Info Calcs'!$K$4)),"",IF(O257&lt;0,Q256,(Q256+P257)))</f>
        <v>0</v>
      </c>
      <c r="R257">
        <f>IF(OR(ISERROR(L257-S257),ISTEXT('Mortgage 2 Info Calcs'!$K$4)),"",L257-S257+M257)</f>
        <v>489.72883905358844</v>
      </c>
      <c r="S257">
        <f>IF(OR(IF(ISERROR(ROUND((J257-Q257-'Mortgage 2 Info Calcs'!F$24)*(G257/12),2)),0,(J257-O257-Q257-'Mortgage 2 Info Calcs'!F$24)*(G257/12)),,,ISTEXT('Mortgage 2 Info Calcs'!K$4)),IF(((J257-Q257-'Mortgage 2 Info Calcs'!F$24)*(G257/12))&gt;0,((J257-Q257-'Mortgage 2 Info Calcs'!F$24)*(G257/12)),0),0)</f>
        <v>154.57256243192754</v>
      </c>
      <c r="T257">
        <f>IF(OR(ISERROR(SUM(R$12:R257)),(ISTEXT(T256)),(T256=(SUM(R$12:R257)))),"",SUM(R$12:R257))</f>
        <v>69575.216352668736</v>
      </c>
      <c r="U257">
        <f>SUM(S$12:S257)</f>
        <v>88922.928412766545</v>
      </c>
      <c r="V257">
        <f>IF(OR(J257=Q257,ISTEXT(W256),ISTEXT('Mortgage 2 Info Calcs'!$F$17)),"",IF(('Mortgage 2 Info Calcs'!F$18*12)&gt;C256+1,IF(C256='Mortgage 2 Info Calcs'!F$18*12,0,'Mortgage 2 Info Calcs'!F$19+W257*('Mortgage 2 Info Calcs'!F$17)),'Mortgage 2 Info Calcs'!F$189))</f>
        <v>0</v>
      </c>
      <c r="W257">
        <f>IF(OR(ISERROR(J257-R257-M257),IF(ISERROR((J257-R257-M257)=0),"True",(J257-R257-M257)=0),ISTEXT('Mortgage 2 Info Calcs'!$K$4)),"",IF((J257&gt;(L257+M257)),(FV((G257/'Mortgage 2 Variables'!E$43),1,(L257+M257),-J257+Q257+'Mortgage 2 Info Calcs'!F$24,0))+Q257+'Mortgage 2 Info Calcs'!F$24+IF(I257&gt;0,0,-I257),""))</f>
        <v>30424.783647331926</v>
      </c>
      <c r="X257">
        <f>IF((FV(IF(G257=0,'Mortgage 2 Info Calcs'!F$8,G257)/12,1,PMT(IF(G257=0,'Mortgage 2 Info Calcs'!F$8,G257)/12,('Mortgage 2 Info Calcs'!F$9*12)-C256,-X256,0),-X256,0))&gt;0,(FV(IF(G257=0,'Mortgage 2 Info Calcs'!F$8,G257)/12,1,PMT(IF(G257=0,'Mortgage 2 Info Calcs'!F$8,G257)/12,('Mortgage 2 Info Calcs'!F$9*12)-C256,-X256,0),-X256,0)),0)</f>
        <v>30424.783647331951</v>
      </c>
      <c r="Y257">
        <f>IF(X257&lt;=0,0,(IPMT(IF(G257=0,'Mortgage 2 Info Calcs'!F$8,G257)/12,1,('Mortgage 2 Info Calcs'!F$9*12)-C256,-X256,0)))</f>
        <v>154.57256243192765</v>
      </c>
      <c r="Z257">
        <f>IF(C257&lt;('Mortgage 2 Info Calcs'!F$9*12),SUM(Y$12:Y257),0)</f>
        <v>88922.928412766618</v>
      </c>
      <c r="AA257">
        <v>246</v>
      </c>
      <c r="AB257">
        <f t="shared" si="19"/>
        <v>20.5</v>
      </c>
    </row>
    <row r="258" spans="2:28" ht="11.25" customHeight="1" x14ac:dyDescent="0.25">
      <c r="B258">
        <f t="shared" si="17"/>
        <v>20.583333333333332</v>
      </c>
      <c r="C258">
        <v>247</v>
      </c>
      <c r="E258" t="str">
        <f t="shared" si="20"/>
        <v/>
      </c>
      <c r="F258" t="str">
        <f>VLOOKUP('Mortgage 2 Variables'!D$14,'Mortgage 2 Variables'!B$8:C$19,2)</f>
        <v>May</v>
      </c>
      <c r="G258">
        <f>IF(ISBLANK('Mortgage 2 Monthly Table'!G258),IF(OR(J258=Q258,ISTEXT(W257),ISTEXT('Mortgage 2 Info Calcs'!$K$4)),0,IF(('Mortgage 2 Info Calcs'!F$7*12)&gt;C257,G257,IF(C257='Mortgage 2 Info Calcs'!F$7*12,'Mortgage 2 Info Calcs'!F$8,G257))),'Mortgage 2 Monthly Table'!G258)</f>
        <v>0.06</v>
      </c>
      <c r="H258">
        <f>((PMT(G258/'Mortgage 2 Variables'!E$43,('Mortgage 2 Info Calcs'!F$9*'Mortgage 2 Variables'!E$43)-C257,-J258,0)))</f>
        <v>644.30140148551675</v>
      </c>
      <c r="I258">
        <f>IF(OR(ISERROR(((IPMT(G258/'Mortgage 2 Variables'!E$43,1,'Mortgage 2 Info Calcs'!F$9*'Mortgage 2 Variables'!E$43,-J258+Q258+'Mortgage 2 Info Calcs'!F$24,IF('Mortgage 2 Info Calcs'!F$5="Interest Only",-J258+Q258+'Mortgage 2 Info Calcs'!F$24,0))))),(((IPMT(G258/'Mortgage 2 Variables'!E$43,1,'Mortgage 2 Info Calcs'!F$9*'Mortgage 2 Variables'!E$43,-J$12,-J$12)))=0)),0,((IPMT(G258/'Mortgage 2 Variables'!E$43,1,'Mortgage 2 Info Calcs'!F$9*'Mortgage 2 Variables'!E$43,-J258+Q258+'Mortgage 2 Info Calcs'!F$24,IF('Mortgage 2 Info Calcs'!F$5="Interest Only",-J258+Q258+'Mortgage 2 Info Calcs'!F$24,0)))))</f>
        <v>152.12391823665962</v>
      </c>
      <c r="J258">
        <f>IF(W257&gt;0,IF(ISTEXT('Mortgage 2 Info Calcs'!K$4),"0",IF(ISTEXT(W257),W257,W257+(IF(ISTEXT(K258),0,K258)))),0)</f>
        <v>30424.783647331926</v>
      </c>
      <c r="K258">
        <f>IF(ISBLANK('Mortgage 2 Monthly Table'!L258),0,'Mortgage 2 Monthly Table'!L258)</f>
        <v>0</v>
      </c>
      <c r="L258">
        <f>IF(ISBLANK('Mortgage 2 Monthly Table'!N258),IF('Mortgage 2 Info Calcs'!F$13="Calculated",IF('Mortgage 2 Info Calcs'!F$22="Keep Same",IF('Mortgage 2 Info Calcs'!F$5="Interest Only",IF(OR(I258&gt;L257,J258=""),I258,IF(J258&lt;L257,IF(J258&lt;L257,J258+I258,IF(L257+M257&gt;J258,L257+I258,L257)),IF(L257+M257&gt;J258,L257+I258,L257))),IF(H258&gt;L257,H258,IF(J258&gt;L257,IF(L257+M257&gt;J258,L257+I258,L257),J258+S258))),IF('Mortgage 2 Info Calcs'!F$5="Interest Only",'Mortgage 2 Monthly calcs'!I258,'Mortgage 2 Monthly calcs'!H258)),'Mortgage 2 Monthly calcs'!L257),'Mortgage 2 Monthly Table'!N258)</f>
        <v>644.30140148551675</v>
      </c>
      <c r="M258">
        <f>IF(ISBLANK('Mortgage 2 Monthly Table'!P258),IF(N257&gt;J258,IF(J258&gt;L257,J258-L257,0),IF(OR(OR(W257&lt;0,ISTEXT(W257)),ISTEXT('Mortgage 2 Info Calcs'!$K$4)),"",'Mortgage 2 Info Calcs'!F$21)),'Mortgage 2 Monthly Table'!P258)</f>
        <v>0</v>
      </c>
      <c r="N258">
        <f t="shared" si="18"/>
        <v>644.30140148551675</v>
      </c>
      <c r="O258">
        <f>IF(OR(OR(W257&lt;0,ISTEXT(W257)),ISTEXT('Mortgage 2 Info Calcs'!$K$4)),"",(O257+M258))</f>
        <v>0</v>
      </c>
      <c r="P258">
        <f>IF(ISBLANK('Mortgage 2 Monthly Table'!T258),IF(ISTEXT(J258),0,IF(OR(W257&lt;Q257,AND(W257&lt;0,NOT(ISTEXT(W257))),ISTEXT('Mortgage 2 Info Calcs'!$K$4)),IF(-W257&gt;P257,-W257,W257-Q257),IF(J258="",0,'Mortgage 2 Info Calcs'!F$26))),'Mortgage 2 Monthly Table'!T258)</f>
        <v>0</v>
      </c>
      <c r="Q258">
        <f>IF(OR(OR(W257&lt;0,ISTEXT(W257)),ISTEXT('Mortgage 2 Info Calcs'!$K$4)),"",IF(O258&lt;0,Q257,(Q257+P258)))</f>
        <v>0</v>
      </c>
      <c r="R258">
        <f>IF(OR(ISERROR(L258-S258),ISTEXT('Mortgage 2 Info Calcs'!$K$4)),"",L258-S258+M258)</f>
        <v>492.17748324885713</v>
      </c>
      <c r="S258">
        <f>IF(OR(IF(ISERROR(ROUND((J258-Q258-'Mortgage 2 Info Calcs'!F$24)*(G258/12),2)),0,(J258-O258-Q258-'Mortgage 2 Info Calcs'!F$24)*(G258/12)),,,ISTEXT('Mortgage 2 Info Calcs'!K$4)),IF(((J258-Q258-'Mortgage 2 Info Calcs'!F$24)*(G258/12))&gt;0,((J258-Q258-'Mortgage 2 Info Calcs'!F$24)*(G258/12)),0),0)</f>
        <v>152.12391823665962</v>
      </c>
      <c r="T258">
        <f>IF(OR(ISERROR(SUM(R$12:R258)),(ISTEXT(T257)),(T257=(SUM(R$12:R258)))),"",SUM(R$12:R258))</f>
        <v>70067.393835917595</v>
      </c>
      <c r="U258">
        <f>SUM(S$12:S258)</f>
        <v>89075.0523310032</v>
      </c>
      <c r="V258">
        <f>IF(OR(J258=Q258,ISTEXT(W257),ISTEXT('Mortgage 2 Info Calcs'!$F$17)),"",IF(('Mortgage 2 Info Calcs'!F$18*12)&gt;C257+1,IF(C257='Mortgage 2 Info Calcs'!F$18*12,0,'Mortgage 2 Info Calcs'!F$19+W258*('Mortgage 2 Info Calcs'!F$17)),'Mortgage 2 Info Calcs'!F$189))</f>
        <v>0</v>
      </c>
      <c r="W258">
        <f>IF(OR(ISERROR(J258-R258-M258),IF(ISERROR((J258-R258-M258)=0),"True",(J258-R258-M258)=0),ISTEXT('Mortgage 2 Info Calcs'!$K$4)),"",IF((J258&gt;(L258+M258)),(FV((G258/'Mortgage 2 Variables'!E$43),1,(L258+M258),-J258+Q258+'Mortgage 2 Info Calcs'!F$24,0))+Q258+'Mortgage 2 Info Calcs'!F$24+IF(I258&gt;0,0,-I258),""))</f>
        <v>29932.606164083078</v>
      </c>
      <c r="X258">
        <f>IF((FV(IF(G258=0,'Mortgage 2 Info Calcs'!F$8,G258)/12,1,PMT(IF(G258=0,'Mortgage 2 Info Calcs'!F$8,G258)/12,('Mortgage 2 Info Calcs'!F$9*12)-C257,-X257,0),-X257,0))&gt;0,(FV(IF(G258=0,'Mortgage 2 Info Calcs'!F$8,G258)/12,1,PMT(IF(G258=0,'Mortgage 2 Info Calcs'!F$8,G258)/12,('Mortgage 2 Info Calcs'!F$9*12)-C257,-X257,0),-X257,0)),0)</f>
        <v>29932.606164083103</v>
      </c>
      <c r="Y258">
        <f>IF(X258&lt;=0,0,(IPMT(IF(G258=0,'Mortgage 2 Info Calcs'!F$8,G258)/12,1,('Mortgage 2 Info Calcs'!F$9*12)-C257,-X257,0)))</f>
        <v>152.12391823665976</v>
      </c>
      <c r="Z258">
        <f>IF(C258&lt;('Mortgage 2 Info Calcs'!F$9*12),SUM(Y$12:Y258),0)</f>
        <v>89075.052331003273</v>
      </c>
      <c r="AA258">
        <v>247</v>
      </c>
      <c r="AB258">
        <f t="shared" si="19"/>
        <v>20.583333333333332</v>
      </c>
    </row>
    <row r="259" spans="2:28" ht="11.7" customHeight="1" x14ac:dyDescent="0.25">
      <c r="B259">
        <f t="shared" si="17"/>
        <v>20.666666666666668</v>
      </c>
      <c r="C259">
        <v>248</v>
      </c>
      <c r="E259" t="str">
        <f t="shared" si="20"/>
        <v/>
      </c>
      <c r="F259" t="str">
        <f>VLOOKUP('Mortgage 2 Variables'!D$15,'Mortgage 2 Variables'!B$8:C$19,2)</f>
        <v>Jun</v>
      </c>
      <c r="G259">
        <f>IF(ISBLANK('Mortgage 2 Monthly Table'!G259),IF(OR(J259=Q259,ISTEXT(W258),ISTEXT('Mortgage 2 Info Calcs'!$K$4)),0,IF(('Mortgage 2 Info Calcs'!F$7*12)&gt;C258,G258,IF(C258='Mortgage 2 Info Calcs'!F$7*12,'Mortgage 2 Info Calcs'!F$8,G258))),'Mortgage 2 Monthly Table'!G259)</f>
        <v>0.06</v>
      </c>
      <c r="H259">
        <f>((PMT(G259/'Mortgage 2 Variables'!E$43,('Mortgage 2 Info Calcs'!F$9*'Mortgage 2 Variables'!E$43)-C258,-J259,0)))</f>
        <v>644.30140148551698</v>
      </c>
      <c r="I259">
        <f>IF(OR(ISERROR(((IPMT(G259/'Mortgage 2 Variables'!E$43,1,'Mortgage 2 Info Calcs'!F$9*'Mortgage 2 Variables'!E$43,-J259+Q259+'Mortgage 2 Info Calcs'!F$24,IF('Mortgage 2 Info Calcs'!F$5="Interest Only",-J259+Q259+'Mortgage 2 Info Calcs'!F$24,0))))),(((IPMT(G259/'Mortgage 2 Variables'!E$43,1,'Mortgage 2 Info Calcs'!F$9*'Mortgage 2 Variables'!E$43,-J$12,-J$12)))=0)),0,((IPMT(G259/'Mortgage 2 Variables'!E$43,1,'Mortgage 2 Info Calcs'!F$9*'Mortgage 2 Variables'!E$43,-J259+Q259+'Mortgage 2 Info Calcs'!F$24,IF('Mortgage 2 Info Calcs'!F$5="Interest Only",-J259+Q259+'Mortgage 2 Info Calcs'!F$24,0)))))</f>
        <v>149.6630308204154</v>
      </c>
      <c r="J259">
        <f>IF(W258&gt;0,IF(ISTEXT('Mortgage 2 Info Calcs'!K$4),"0",IF(ISTEXT(W258),W258,W258+(IF(ISTEXT(K259),0,K259)))),0)</f>
        <v>29932.606164083078</v>
      </c>
      <c r="K259">
        <f>IF(ISBLANK('Mortgage 2 Monthly Table'!L259),0,'Mortgage 2 Monthly Table'!L259)</f>
        <v>0</v>
      </c>
      <c r="L259">
        <f>IF(ISBLANK('Mortgage 2 Monthly Table'!N259),IF('Mortgage 2 Info Calcs'!F$13="Calculated",IF('Mortgage 2 Info Calcs'!F$22="Keep Same",IF('Mortgage 2 Info Calcs'!F$5="Interest Only",IF(OR(I259&gt;L258,J259=""),I259,IF(J259&lt;L258,IF(J259&lt;L258,J259+I259,IF(L258+M258&gt;J259,L258+I259,L258)),IF(L258+M258&gt;J259,L258+I259,L258))),IF(H259&gt;L258,H259,IF(J259&gt;L258,IF(L258+M258&gt;J259,L258+I259,L258),J259+S259))),IF('Mortgage 2 Info Calcs'!F$5="Interest Only",'Mortgage 2 Monthly calcs'!I259,'Mortgage 2 Monthly calcs'!H259)),'Mortgage 2 Monthly calcs'!L258),'Mortgage 2 Monthly Table'!N259)</f>
        <v>644.30140148551675</v>
      </c>
      <c r="M259">
        <f>IF(ISBLANK('Mortgage 2 Monthly Table'!P259),IF(N258&gt;J259,IF(J259&gt;L258,J259-L258,0),IF(OR(OR(W258&lt;0,ISTEXT(W258)),ISTEXT('Mortgage 2 Info Calcs'!$K$4)),"",'Mortgage 2 Info Calcs'!F$21)),'Mortgage 2 Monthly Table'!P259)</f>
        <v>0</v>
      </c>
      <c r="N259">
        <f t="shared" si="18"/>
        <v>644.30140148551675</v>
      </c>
      <c r="O259">
        <f>IF(OR(OR(W258&lt;0,ISTEXT(W258)),ISTEXT('Mortgage 2 Info Calcs'!$K$4)),"",(O258+M259))</f>
        <v>0</v>
      </c>
      <c r="P259">
        <f>IF(ISBLANK('Mortgage 2 Monthly Table'!T259),IF(ISTEXT(J259),0,IF(OR(W258&lt;Q258,AND(W258&lt;0,NOT(ISTEXT(W258))),ISTEXT('Mortgage 2 Info Calcs'!$K$4)),IF(-W258&gt;P258,-W258,W258-Q258),IF(J259="",0,'Mortgage 2 Info Calcs'!F$26))),'Mortgage 2 Monthly Table'!T259)</f>
        <v>0</v>
      </c>
      <c r="Q259">
        <f>IF(OR(OR(W258&lt;0,ISTEXT(W258)),ISTEXT('Mortgage 2 Info Calcs'!$K$4)),"",IF(O259&lt;0,Q258,(Q258+P259)))</f>
        <v>0</v>
      </c>
      <c r="R259">
        <f>IF(OR(ISERROR(L259-S259),ISTEXT('Mortgage 2 Info Calcs'!$K$4)),"",L259-S259+M259)</f>
        <v>494.63837066510132</v>
      </c>
      <c r="S259">
        <f>IF(OR(IF(ISERROR(ROUND((J259-Q259-'Mortgage 2 Info Calcs'!F$24)*(G259/12),2)),0,(J259-O259-Q259-'Mortgage 2 Info Calcs'!F$24)*(G259/12)),,,ISTEXT('Mortgage 2 Info Calcs'!K$4)),IF(((J259-Q259-'Mortgage 2 Info Calcs'!F$24)*(G259/12))&gt;0,((J259-Q259-'Mortgage 2 Info Calcs'!F$24)*(G259/12)),0),0)</f>
        <v>149.6630308204154</v>
      </c>
      <c r="T259">
        <f>IF(OR(ISERROR(SUM(R$12:R259)),(ISTEXT(T258)),(T258=(SUM(R$12:R259)))),"",SUM(R$12:R259))</f>
        <v>70562.032206582691</v>
      </c>
      <c r="U259">
        <f>SUM(S$12:S259)</f>
        <v>89224.715361823619</v>
      </c>
      <c r="V259">
        <f>IF(OR(J259=Q259,ISTEXT(W258),ISTEXT('Mortgage 2 Info Calcs'!$F$17)),"",IF(('Mortgage 2 Info Calcs'!F$18*12)&gt;C258+1,IF(C258='Mortgage 2 Info Calcs'!F$18*12,0,'Mortgage 2 Info Calcs'!F$19+W259*('Mortgage 2 Info Calcs'!F$17)),'Mortgage 2 Info Calcs'!F$189))</f>
        <v>0</v>
      </c>
      <c r="W259">
        <f>IF(OR(ISERROR(J259-R259-M259),IF(ISERROR((J259-R259-M259)=0),"True",(J259-R259-M259)=0),ISTEXT('Mortgage 2 Info Calcs'!$K$4)),"",IF((J259&gt;(L259+M259)),(FV((G259/'Mortgage 2 Variables'!E$43),1,(L259+M259),-J259+Q259+'Mortgage 2 Info Calcs'!F$24,0))+Q259+'Mortgage 2 Info Calcs'!F$24+IF(I259&gt;0,0,-I259),""))</f>
        <v>29437.967793417985</v>
      </c>
      <c r="X259">
        <f>IF((FV(IF(G259=0,'Mortgage 2 Info Calcs'!F$8,G259)/12,1,PMT(IF(G259=0,'Mortgage 2 Info Calcs'!F$8,G259)/12,('Mortgage 2 Info Calcs'!F$9*12)-C258,-X258,0),-X258,0))&gt;0,(FV(IF(G259=0,'Mortgage 2 Info Calcs'!F$8,G259)/12,1,PMT(IF(G259=0,'Mortgage 2 Info Calcs'!F$8,G259)/12,('Mortgage 2 Info Calcs'!F$9*12)-C258,-X258,0),-X258,0)),0)</f>
        <v>29437.967793418011</v>
      </c>
      <c r="Y259">
        <f>IF(X259&lt;=0,0,(IPMT(IF(G259=0,'Mortgage 2 Info Calcs'!F$8,G259)/12,1,('Mortgage 2 Info Calcs'!F$9*12)-C258,-X258,0)))</f>
        <v>149.66303082041551</v>
      </c>
      <c r="Z259">
        <f>IF(C259&lt;('Mortgage 2 Info Calcs'!F$9*12),SUM(Y$12:Y259),0)</f>
        <v>89224.715361823692</v>
      </c>
      <c r="AA259">
        <v>248</v>
      </c>
      <c r="AB259">
        <f t="shared" si="19"/>
        <v>20.666666666666668</v>
      </c>
    </row>
    <row r="260" spans="2:28" ht="11.7" customHeight="1" x14ac:dyDescent="0.25">
      <c r="B260">
        <f t="shared" si="17"/>
        <v>20.75</v>
      </c>
      <c r="C260">
        <v>249</v>
      </c>
      <c r="E260" t="str">
        <f t="shared" si="20"/>
        <v/>
      </c>
      <c r="F260" t="str">
        <f>VLOOKUP('Mortgage 2 Variables'!D$16,'Mortgage 2 Variables'!B$8:C$19,2)</f>
        <v>Jul</v>
      </c>
      <c r="G260">
        <f>IF(ISBLANK('Mortgage 2 Monthly Table'!G260),IF(OR(J260=Q260,ISTEXT(W259),ISTEXT('Mortgage 2 Info Calcs'!$K$4)),0,IF(('Mortgage 2 Info Calcs'!F$7*12)&gt;C259,G259,IF(C259='Mortgage 2 Info Calcs'!F$7*12,'Mortgage 2 Info Calcs'!F$8,G259))),'Mortgage 2 Monthly Table'!G260)</f>
        <v>0.06</v>
      </c>
      <c r="H260">
        <f>((PMT(G260/'Mortgage 2 Variables'!E$43,('Mortgage 2 Info Calcs'!F$9*'Mortgage 2 Variables'!E$43)-C259,-J260,0)))</f>
        <v>644.30140148551709</v>
      </c>
      <c r="I260">
        <f>IF(OR(ISERROR(((IPMT(G260/'Mortgage 2 Variables'!E$43,1,'Mortgage 2 Info Calcs'!F$9*'Mortgage 2 Variables'!E$43,-J260+Q260+'Mortgage 2 Info Calcs'!F$24,IF('Mortgage 2 Info Calcs'!F$5="Interest Only",-J260+Q260+'Mortgage 2 Info Calcs'!F$24,0))))),(((IPMT(G260/'Mortgage 2 Variables'!E$43,1,'Mortgage 2 Info Calcs'!F$9*'Mortgage 2 Variables'!E$43,-J$12,-J$12)))=0)),0,((IPMT(G260/'Mortgage 2 Variables'!E$43,1,'Mortgage 2 Info Calcs'!F$9*'Mortgage 2 Variables'!E$43,-J260+Q260+'Mortgage 2 Info Calcs'!F$24,IF('Mortgage 2 Info Calcs'!F$5="Interest Only",-J260+Q260+'Mortgage 2 Info Calcs'!F$24,0)))))</f>
        <v>147.18983896708994</v>
      </c>
      <c r="J260">
        <f>IF(W259&gt;0,IF(ISTEXT('Mortgage 2 Info Calcs'!K$4),"0",IF(ISTEXT(W259),W259,W259+(IF(ISTEXT(K260),0,K260)))),0)</f>
        <v>29437.967793417985</v>
      </c>
      <c r="K260">
        <f>IF(ISBLANK('Mortgage 2 Monthly Table'!L260),0,'Mortgage 2 Monthly Table'!L260)</f>
        <v>0</v>
      </c>
      <c r="L260">
        <f>IF(ISBLANK('Mortgage 2 Monthly Table'!N260),IF('Mortgage 2 Info Calcs'!F$13="Calculated",IF('Mortgage 2 Info Calcs'!F$22="Keep Same",IF('Mortgage 2 Info Calcs'!F$5="Interest Only",IF(OR(I260&gt;L259,J260=""),I260,IF(J260&lt;L259,IF(J260&lt;L259,J260+I260,IF(L259+M259&gt;J260,L259+I260,L259)),IF(L259+M259&gt;J260,L259+I260,L259))),IF(H260&gt;L259,H260,IF(J260&gt;L259,IF(L259+M259&gt;J260,L259+I260,L259),J260+S260))),IF('Mortgage 2 Info Calcs'!F$5="Interest Only",'Mortgage 2 Monthly calcs'!I260,'Mortgage 2 Monthly calcs'!H260)),'Mortgage 2 Monthly calcs'!L259),'Mortgage 2 Monthly Table'!N260)</f>
        <v>644.30140148551675</v>
      </c>
      <c r="M260">
        <f>IF(ISBLANK('Mortgage 2 Monthly Table'!P260),IF(N259&gt;J260,IF(J260&gt;L259,J260-L259,0),IF(OR(OR(W259&lt;0,ISTEXT(W259)),ISTEXT('Mortgage 2 Info Calcs'!$K$4)),"",'Mortgage 2 Info Calcs'!F$21)),'Mortgage 2 Monthly Table'!P260)</f>
        <v>0</v>
      </c>
      <c r="N260">
        <f t="shared" si="18"/>
        <v>644.30140148551675</v>
      </c>
      <c r="O260">
        <f>IF(OR(OR(W259&lt;0,ISTEXT(W259)),ISTEXT('Mortgage 2 Info Calcs'!$K$4)),"",(O259+M260))</f>
        <v>0</v>
      </c>
      <c r="P260">
        <f>IF(ISBLANK('Mortgage 2 Monthly Table'!T260),IF(ISTEXT(J260),0,IF(OR(W259&lt;Q259,AND(W259&lt;0,NOT(ISTEXT(W259))),ISTEXT('Mortgage 2 Info Calcs'!$K$4)),IF(-W259&gt;P259,-W259,W259-Q259),IF(J260="",0,'Mortgage 2 Info Calcs'!F$26))),'Mortgage 2 Monthly Table'!T260)</f>
        <v>0</v>
      </c>
      <c r="Q260">
        <f>IF(OR(OR(W259&lt;0,ISTEXT(W259)),ISTEXT('Mortgage 2 Info Calcs'!$K$4)),"",IF(O260&lt;0,Q259,(Q259+P260)))</f>
        <v>0</v>
      </c>
      <c r="R260">
        <f>IF(OR(ISERROR(L260-S260),ISTEXT('Mortgage 2 Info Calcs'!$K$4)),"",L260-S260+M260)</f>
        <v>497.11156251842681</v>
      </c>
      <c r="S260">
        <f>IF(OR(IF(ISERROR(ROUND((J260-Q260-'Mortgage 2 Info Calcs'!F$24)*(G260/12),2)),0,(J260-O260-Q260-'Mortgage 2 Info Calcs'!F$24)*(G260/12)),,,ISTEXT('Mortgage 2 Info Calcs'!K$4)),IF(((J260-Q260-'Mortgage 2 Info Calcs'!F$24)*(G260/12))&gt;0,((J260-Q260-'Mortgage 2 Info Calcs'!F$24)*(G260/12)),0),0)</f>
        <v>147.18983896708994</v>
      </c>
      <c r="T260">
        <f>IF(OR(ISERROR(SUM(R$12:R260)),(ISTEXT(T259)),(T259=(SUM(R$12:R260)))),"",SUM(R$12:R260))</f>
        <v>71059.143769101123</v>
      </c>
      <c r="U260">
        <f>SUM(S$12:S260)</f>
        <v>89371.905200790716</v>
      </c>
      <c r="V260">
        <f>IF(OR(J260=Q260,ISTEXT(W259),ISTEXT('Mortgage 2 Info Calcs'!$F$17)),"",IF(('Mortgage 2 Info Calcs'!F$18*12)&gt;C259+1,IF(C259='Mortgage 2 Info Calcs'!F$18*12,0,'Mortgage 2 Info Calcs'!F$19+W260*('Mortgage 2 Info Calcs'!F$17)),'Mortgage 2 Info Calcs'!F$189))</f>
        <v>0</v>
      </c>
      <c r="W260">
        <f>IF(OR(ISERROR(J260-R260-M260),IF(ISERROR((J260-R260-M260)=0),"True",(J260-R260-M260)=0),ISTEXT('Mortgage 2 Info Calcs'!$K$4)),"",IF((J260&gt;(L260+M260)),(FV((G260/'Mortgage 2 Variables'!E$43),1,(L260+M260),-J260+Q260+'Mortgage 2 Info Calcs'!F$24,0))+Q260+'Mortgage 2 Info Calcs'!F$24+IF(I260&gt;0,0,-I260),""))</f>
        <v>28940.856230899568</v>
      </c>
      <c r="X260">
        <f>IF((FV(IF(G260=0,'Mortgage 2 Info Calcs'!F$8,G260)/12,1,PMT(IF(G260=0,'Mortgage 2 Info Calcs'!F$8,G260)/12,('Mortgage 2 Info Calcs'!F$9*12)-C259,-X259,0),-X259,0))&gt;0,(FV(IF(G260=0,'Mortgage 2 Info Calcs'!F$8,G260)/12,1,PMT(IF(G260=0,'Mortgage 2 Info Calcs'!F$8,G260)/12,('Mortgage 2 Info Calcs'!F$9*12)-C259,-X259,0),-X259,0)),0)</f>
        <v>28940.856230899593</v>
      </c>
      <c r="Y260">
        <f>IF(X260&lt;=0,0,(IPMT(IF(G260=0,'Mortgage 2 Info Calcs'!F$8,G260)/12,1,('Mortgage 2 Info Calcs'!F$9*12)-C259,-X259,0)))</f>
        <v>147.18983896709005</v>
      </c>
      <c r="Z260">
        <f>IF(C260&lt;('Mortgage 2 Info Calcs'!F$9*12),SUM(Y$12:Y260),0)</f>
        <v>89371.905200790789</v>
      </c>
      <c r="AA260">
        <v>249</v>
      </c>
      <c r="AB260">
        <f t="shared" si="19"/>
        <v>20.75</v>
      </c>
    </row>
    <row r="261" spans="2:28" ht="11.7" customHeight="1" x14ac:dyDescent="0.25">
      <c r="B261">
        <f t="shared" si="17"/>
        <v>20.833333333333332</v>
      </c>
      <c r="C261">
        <v>250</v>
      </c>
      <c r="E261" t="str">
        <f t="shared" si="20"/>
        <v/>
      </c>
      <c r="F261" t="str">
        <f>VLOOKUP('Mortgage 2 Variables'!D$17,'Mortgage 2 Variables'!B$8:C$19,2)</f>
        <v>Aug</v>
      </c>
      <c r="G261">
        <f>IF(ISBLANK('Mortgage 2 Monthly Table'!G261),IF(OR(J261=Q261,ISTEXT(W260),ISTEXT('Mortgage 2 Info Calcs'!$K$4)),0,IF(('Mortgage 2 Info Calcs'!F$7*12)&gt;C260,G260,IF(C260='Mortgage 2 Info Calcs'!F$7*12,'Mortgage 2 Info Calcs'!F$8,G260))),'Mortgage 2 Monthly Table'!G261)</f>
        <v>0.06</v>
      </c>
      <c r="H261">
        <f>((PMT(G261/'Mortgage 2 Variables'!E$43,('Mortgage 2 Info Calcs'!F$9*'Mortgage 2 Variables'!E$43)-C260,-J261,0)))</f>
        <v>644.30140148551732</v>
      </c>
      <c r="I261">
        <f>IF(OR(ISERROR(((IPMT(G261/'Mortgage 2 Variables'!E$43,1,'Mortgage 2 Info Calcs'!F$9*'Mortgage 2 Variables'!E$43,-J261+Q261+'Mortgage 2 Info Calcs'!F$24,IF('Mortgage 2 Info Calcs'!F$5="Interest Only",-J261+Q261+'Mortgage 2 Info Calcs'!F$24,0))))),(((IPMT(G261/'Mortgage 2 Variables'!E$43,1,'Mortgage 2 Info Calcs'!F$9*'Mortgage 2 Variables'!E$43,-J$12,-J$12)))=0)),0,((IPMT(G261/'Mortgage 2 Variables'!E$43,1,'Mortgage 2 Info Calcs'!F$9*'Mortgage 2 Variables'!E$43,-J261+Q261+'Mortgage 2 Info Calcs'!F$24,IF('Mortgage 2 Info Calcs'!F$5="Interest Only",-J261+Q261+'Mortgage 2 Info Calcs'!F$24,0)))))</f>
        <v>144.70428115449783</v>
      </c>
      <c r="J261">
        <f>IF(W260&gt;0,IF(ISTEXT('Mortgage 2 Info Calcs'!K$4),"0",IF(ISTEXT(W260),W260,W260+(IF(ISTEXT(K261),0,K261)))),0)</f>
        <v>28940.856230899568</v>
      </c>
      <c r="K261">
        <f>IF(ISBLANK('Mortgage 2 Monthly Table'!L261),0,'Mortgage 2 Monthly Table'!L261)</f>
        <v>0</v>
      </c>
      <c r="L261">
        <f>IF(ISBLANK('Mortgage 2 Monthly Table'!N261),IF('Mortgage 2 Info Calcs'!F$13="Calculated",IF('Mortgage 2 Info Calcs'!F$22="Keep Same",IF('Mortgage 2 Info Calcs'!F$5="Interest Only",IF(OR(I261&gt;L260,J261=""),I261,IF(J261&lt;L260,IF(J261&lt;L260,J261+I261,IF(L260+M260&gt;J261,L260+I261,L260)),IF(L260+M260&gt;J261,L260+I261,L260))),IF(H261&gt;L260,H261,IF(J261&gt;L260,IF(L260+M260&gt;J261,L260+I261,L260),J261+S261))),IF('Mortgage 2 Info Calcs'!F$5="Interest Only",'Mortgage 2 Monthly calcs'!I261,'Mortgage 2 Monthly calcs'!H261)),'Mortgage 2 Monthly calcs'!L260),'Mortgage 2 Monthly Table'!N261)</f>
        <v>644.30140148551675</v>
      </c>
      <c r="M261">
        <f>IF(ISBLANK('Mortgage 2 Monthly Table'!P261),IF(N260&gt;J261,IF(J261&gt;L260,J261-L260,0),IF(OR(OR(W260&lt;0,ISTEXT(W260)),ISTEXT('Mortgage 2 Info Calcs'!$K$4)),"",'Mortgage 2 Info Calcs'!F$21)),'Mortgage 2 Monthly Table'!P261)</f>
        <v>0</v>
      </c>
      <c r="N261">
        <f t="shared" si="18"/>
        <v>644.30140148551675</v>
      </c>
      <c r="O261">
        <f>IF(OR(OR(W260&lt;0,ISTEXT(W260)),ISTEXT('Mortgage 2 Info Calcs'!$K$4)),"",(O260+M261))</f>
        <v>0</v>
      </c>
      <c r="P261">
        <f>IF(ISBLANK('Mortgage 2 Monthly Table'!T261),IF(ISTEXT(J261),0,IF(OR(W260&lt;Q260,AND(W260&lt;0,NOT(ISTEXT(W260))),ISTEXT('Mortgage 2 Info Calcs'!$K$4)),IF(-W260&gt;P260,-W260,W260-Q260),IF(J261="",0,'Mortgage 2 Info Calcs'!F$26))),'Mortgage 2 Monthly Table'!T261)</f>
        <v>0</v>
      </c>
      <c r="Q261">
        <f>IF(OR(OR(W260&lt;0,ISTEXT(W260)),ISTEXT('Mortgage 2 Info Calcs'!$K$4)),"",IF(O261&lt;0,Q260,(Q260+P261)))</f>
        <v>0</v>
      </c>
      <c r="R261">
        <f>IF(OR(ISERROR(L261-S261),ISTEXT('Mortgage 2 Info Calcs'!$K$4)),"",L261-S261+M261)</f>
        <v>499.59712033101891</v>
      </c>
      <c r="S261">
        <f>IF(OR(IF(ISERROR(ROUND((J261-Q261-'Mortgage 2 Info Calcs'!F$24)*(G261/12),2)),0,(J261-O261-Q261-'Mortgage 2 Info Calcs'!F$24)*(G261/12)),,,ISTEXT('Mortgage 2 Info Calcs'!K$4)),IF(((J261-Q261-'Mortgage 2 Info Calcs'!F$24)*(G261/12))&gt;0,((J261-Q261-'Mortgage 2 Info Calcs'!F$24)*(G261/12)),0),0)</f>
        <v>144.70428115449783</v>
      </c>
      <c r="T261">
        <f>IF(OR(ISERROR(SUM(R$12:R261)),(ISTEXT(T260)),(T260=(SUM(R$12:R261)))),"",SUM(R$12:R261))</f>
        <v>71558.740889432142</v>
      </c>
      <c r="U261">
        <f>SUM(S$12:S261)</f>
        <v>89516.609481945212</v>
      </c>
      <c r="V261">
        <f>IF(OR(J261=Q261,ISTEXT(W260),ISTEXT('Mortgage 2 Info Calcs'!$F$17)),"",IF(('Mortgage 2 Info Calcs'!F$18*12)&gt;C260+1,IF(C260='Mortgage 2 Info Calcs'!F$18*12,0,'Mortgage 2 Info Calcs'!F$19+W261*('Mortgage 2 Info Calcs'!F$17)),'Mortgage 2 Info Calcs'!F$189))</f>
        <v>0</v>
      </c>
      <c r="W261">
        <f>IF(OR(ISERROR(J261-R261-M261),IF(ISERROR((J261-R261-M261)=0),"True",(J261-R261-M261)=0),ISTEXT('Mortgage 2 Info Calcs'!$K$4)),"",IF((J261&gt;(L261+M261)),(FV((G261/'Mortgage 2 Variables'!E$43),1,(L261+M261),-J261+Q261+'Mortgage 2 Info Calcs'!F$24,0))+Q261+'Mortgage 2 Info Calcs'!F$24+IF(I261&gt;0,0,-I261),""))</f>
        <v>28441.259110568561</v>
      </c>
      <c r="X261">
        <f>IF((FV(IF(G261=0,'Mortgage 2 Info Calcs'!F$8,G261)/12,1,PMT(IF(G261=0,'Mortgage 2 Info Calcs'!F$8,G261)/12,('Mortgage 2 Info Calcs'!F$9*12)-C260,-X260,0),-X260,0))&gt;0,(FV(IF(G261=0,'Mortgage 2 Info Calcs'!F$8,G261)/12,1,PMT(IF(G261=0,'Mortgage 2 Info Calcs'!F$8,G261)/12,('Mortgage 2 Info Calcs'!F$9*12)-C260,-X260,0),-X260,0)),0)</f>
        <v>28441.259110568586</v>
      </c>
      <c r="Y261">
        <f>IF(X261&lt;=0,0,(IPMT(IF(G261=0,'Mortgage 2 Info Calcs'!F$8,G261)/12,1,('Mortgage 2 Info Calcs'!F$9*12)-C260,-X260,0)))</f>
        <v>144.70428115449798</v>
      </c>
      <c r="Z261">
        <f>IF(C261&lt;('Mortgage 2 Info Calcs'!F$9*12),SUM(Y$12:Y261),0)</f>
        <v>89516.609481945285</v>
      </c>
      <c r="AA261">
        <v>250</v>
      </c>
      <c r="AB261">
        <f t="shared" si="19"/>
        <v>20.833333333333332</v>
      </c>
    </row>
    <row r="262" spans="2:28" ht="11.25" customHeight="1" x14ac:dyDescent="0.25">
      <c r="B262">
        <f t="shared" si="17"/>
        <v>20.916666666666668</v>
      </c>
      <c r="C262">
        <v>251</v>
      </c>
      <c r="E262" t="str">
        <f t="shared" si="20"/>
        <v/>
      </c>
      <c r="F262" t="str">
        <f>VLOOKUP('Mortgage 2 Variables'!D$18,'Mortgage 2 Variables'!B$8:C$19,2)</f>
        <v>Sep</v>
      </c>
      <c r="G262">
        <f>IF(ISBLANK('Mortgage 2 Monthly Table'!G262),IF(OR(J262=Q262,ISTEXT(W261),ISTEXT('Mortgage 2 Info Calcs'!$K$4)),0,IF(('Mortgage 2 Info Calcs'!F$7*12)&gt;C261,G261,IF(C261='Mortgage 2 Info Calcs'!F$7*12,'Mortgage 2 Info Calcs'!F$8,G261))),'Mortgage 2 Monthly Table'!G262)</f>
        <v>0.06</v>
      </c>
      <c r="H262">
        <f>((PMT(G262/'Mortgage 2 Variables'!E$43,('Mortgage 2 Info Calcs'!F$9*'Mortgage 2 Variables'!E$43)-C261,-J262,0)))</f>
        <v>644.30140148551754</v>
      </c>
      <c r="I262">
        <f>IF(OR(ISERROR(((IPMT(G262/'Mortgage 2 Variables'!E$43,1,'Mortgage 2 Info Calcs'!F$9*'Mortgage 2 Variables'!E$43,-J262+Q262+'Mortgage 2 Info Calcs'!F$24,IF('Mortgage 2 Info Calcs'!F$5="Interest Only",-J262+Q262+'Mortgage 2 Info Calcs'!F$24,0))))),(((IPMT(G262/'Mortgage 2 Variables'!E$43,1,'Mortgage 2 Info Calcs'!F$9*'Mortgage 2 Variables'!E$43,-J$12,-J$12)))=0)),0,((IPMT(G262/'Mortgage 2 Variables'!E$43,1,'Mortgage 2 Info Calcs'!F$9*'Mortgage 2 Variables'!E$43,-J262+Q262+'Mortgage 2 Info Calcs'!F$24,IF('Mortgage 2 Info Calcs'!F$5="Interest Only",-J262+Q262+'Mortgage 2 Info Calcs'!F$24,0)))))</f>
        <v>142.20629555284282</v>
      </c>
      <c r="J262">
        <f>IF(W261&gt;0,IF(ISTEXT('Mortgage 2 Info Calcs'!K$4),"0",IF(ISTEXT(W261),W261,W261+(IF(ISTEXT(K262),0,K262)))),0)</f>
        <v>28441.259110568561</v>
      </c>
      <c r="K262">
        <f>IF(ISBLANK('Mortgage 2 Monthly Table'!L262),0,'Mortgage 2 Monthly Table'!L262)</f>
        <v>0</v>
      </c>
      <c r="L262">
        <f>IF(ISBLANK('Mortgage 2 Monthly Table'!N262),IF('Mortgage 2 Info Calcs'!F$13="Calculated",IF('Mortgage 2 Info Calcs'!F$22="Keep Same",IF('Mortgage 2 Info Calcs'!F$5="Interest Only",IF(OR(I262&gt;L261,J262=""),I262,IF(J262&lt;L261,IF(J262&lt;L261,J262+I262,IF(L261+M261&gt;J262,L261+I262,L261)),IF(L261+M261&gt;J262,L261+I262,L261))),IF(H262&gt;L261,H262,IF(J262&gt;L261,IF(L261+M261&gt;J262,L261+I262,L261),J262+S262))),IF('Mortgage 2 Info Calcs'!F$5="Interest Only",'Mortgage 2 Monthly calcs'!I262,'Mortgage 2 Monthly calcs'!H262)),'Mortgage 2 Monthly calcs'!L261),'Mortgage 2 Monthly Table'!N262)</f>
        <v>644.30140148551754</v>
      </c>
      <c r="M262">
        <f>IF(ISBLANK('Mortgage 2 Monthly Table'!P262),IF(N261&gt;J262,IF(J262&gt;L261,J262-L261,0),IF(OR(OR(W261&lt;0,ISTEXT(W261)),ISTEXT('Mortgage 2 Info Calcs'!$K$4)),"",'Mortgage 2 Info Calcs'!F$21)),'Mortgage 2 Monthly Table'!P262)</f>
        <v>0</v>
      </c>
      <c r="N262">
        <f t="shared" si="18"/>
        <v>644.30140148551754</v>
      </c>
      <c r="O262">
        <f>IF(OR(OR(W261&lt;0,ISTEXT(W261)),ISTEXT('Mortgage 2 Info Calcs'!$K$4)),"",(O261+M262))</f>
        <v>0</v>
      </c>
      <c r="P262">
        <f>IF(ISBLANK('Mortgage 2 Monthly Table'!T262),IF(ISTEXT(J262),0,IF(OR(W261&lt;Q261,AND(W261&lt;0,NOT(ISTEXT(W261))),ISTEXT('Mortgage 2 Info Calcs'!$K$4)),IF(-W261&gt;P261,-W261,W261-Q261),IF(J262="",0,'Mortgage 2 Info Calcs'!F$26))),'Mortgage 2 Monthly Table'!T262)</f>
        <v>0</v>
      </c>
      <c r="Q262">
        <f>IF(OR(OR(W261&lt;0,ISTEXT(W261)),ISTEXT('Mortgage 2 Info Calcs'!$K$4)),"",IF(O262&lt;0,Q261,(Q261+P262)))</f>
        <v>0</v>
      </c>
      <c r="R262">
        <f>IF(OR(ISERROR(L262-S262),ISTEXT('Mortgage 2 Info Calcs'!$K$4)),"",L262-S262+M262)</f>
        <v>502.09510593267476</v>
      </c>
      <c r="S262">
        <f>IF(OR(IF(ISERROR(ROUND((J262-Q262-'Mortgage 2 Info Calcs'!F$24)*(G262/12),2)),0,(J262-O262-Q262-'Mortgage 2 Info Calcs'!F$24)*(G262/12)),,,ISTEXT('Mortgage 2 Info Calcs'!K$4)),IF(((J262-Q262-'Mortgage 2 Info Calcs'!F$24)*(G262/12))&gt;0,((J262-Q262-'Mortgage 2 Info Calcs'!F$24)*(G262/12)),0),0)</f>
        <v>142.20629555284282</v>
      </c>
      <c r="T262">
        <f>IF(OR(ISERROR(SUM(R$12:R262)),(ISTEXT(T261)),(T261=(SUM(R$12:R262)))),"",SUM(R$12:R262))</f>
        <v>72060.835995364818</v>
      </c>
      <c r="U262">
        <f>SUM(S$12:S262)</f>
        <v>89658.81577749805</v>
      </c>
      <c r="V262">
        <f>IF(OR(J262=Q262,ISTEXT(W261),ISTEXT('Mortgage 2 Info Calcs'!$F$17)),"",IF(('Mortgage 2 Info Calcs'!F$18*12)&gt;C261+1,IF(C261='Mortgage 2 Info Calcs'!F$18*12,0,'Mortgage 2 Info Calcs'!F$19+W262*('Mortgage 2 Info Calcs'!F$17)),'Mortgage 2 Info Calcs'!F$189))</f>
        <v>0</v>
      </c>
      <c r="W262">
        <f>IF(OR(ISERROR(J262-R262-M262),IF(ISERROR((J262-R262-M262)=0),"True",(J262-R262-M262)=0),ISTEXT('Mortgage 2 Info Calcs'!$K$4)),"",IF((J262&gt;(L262+M262)),(FV((G262/'Mortgage 2 Variables'!E$43),1,(L262+M262),-J262+Q262+'Mortgage 2 Info Calcs'!F$24,0))+Q262+'Mortgage 2 Info Calcs'!F$24+IF(I262&gt;0,0,-I262),""))</f>
        <v>27939.164004635895</v>
      </c>
      <c r="X262">
        <f>IF((FV(IF(G262=0,'Mortgage 2 Info Calcs'!F$8,G262)/12,1,PMT(IF(G262=0,'Mortgage 2 Info Calcs'!F$8,G262)/12,('Mortgage 2 Info Calcs'!F$9*12)-C261,-X261,0),-X261,0))&gt;0,(FV(IF(G262=0,'Mortgage 2 Info Calcs'!F$8,G262)/12,1,PMT(IF(G262=0,'Mortgage 2 Info Calcs'!F$8,G262)/12,('Mortgage 2 Info Calcs'!F$9*12)-C261,-X261,0),-X261,0)),0)</f>
        <v>27939.164004635921</v>
      </c>
      <c r="Y262">
        <f>IF(X262&lt;=0,0,(IPMT(IF(G262=0,'Mortgage 2 Info Calcs'!F$8,G262)/12,1,('Mortgage 2 Info Calcs'!F$9*12)-C261,-X261,0)))</f>
        <v>142.20629555284293</v>
      </c>
      <c r="Z262">
        <f>IF(C262&lt;('Mortgage 2 Info Calcs'!F$9*12),SUM(Y$12:Y262),0)</f>
        <v>89658.815777498123</v>
      </c>
      <c r="AA262">
        <v>251</v>
      </c>
      <c r="AB262">
        <f t="shared" si="19"/>
        <v>20.916666666666668</v>
      </c>
    </row>
    <row r="263" spans="2:28" ht="11.7" customHeight="1" x14ac:dyDescent="0.25">
      <c r="B263">
        <f t="shared" si="17"/>
        <v>21</v>
      </c>
      <c r="C263">
        <v>252</v>
      </c>
      <c r="D263">
        <f>D251+1</f>
        <v>21</v>
      </c>
      <c r="E263" t="str">
        <f t="shared" si="20"/>
        <v/>
      </c>
      <c r="F263" t="str">
        <f>VLOOKUP('Mortgage 2 Variables'!D$19,'Mortgage 2 Variables'!B$8:C$19,2)</f>
        <v>Oct</v>
      </c>
      <c r="G263">
        <f>IF(ISBLANK('Mortgage 2 Monthly Table'!G263),IF(OR(J263=Q263,ISTEXT(W262),ISTEXT('Mortgage 2 Info Calcs'!$K$4)),0,IF(('Mortgage 2 Info Calcs'!F$7*12)&gt;C262,G262,IF(C262='Mortgage 2 Info Calcs'!F$7*12,'Mortgage 2 Info Calcs'!F$8,G262))),'Mortgage 2 Monthly Table'!G263)</f>
        <v>0.06</v>
      </c>
      <c r="H263">
        <f>((PMT(G263/'Mortgage 2 Variables'!E$43,('Mortgage 2 Info Calcs'!F$9*'Mortgage 2 Variables'!E$43)-C262,-J263,0)))</f>
        <v>644.30140148551777</v>
      </c>
      <c r="I263">
        <f>IF(OR(ISERROR(((IPMT(G263/'Mortgage 2 Variables'!E$43,1,'Mortgage 2 Info Calcs'!F$9*'Mortgage 2 Variables'!E$43,-J263+Q263+'Mortgage 2 Info Calcs'!F$24,IF('Mortgage 2 Info Calcs'!F$5="Interest Only",-J263+Q263+'Mortgage 2 Info Calcs'!F$24,0))))),(((IPMT(G263/'Mortgage 2 Variables'!E$43,1,'Mortgage 2 Info Calcs'!F$9*'Mortgage 2 Variables'!E$43,-J$12,-J$12)))=0)),0,((IPMT(G263/'Mortgage 2 Variables'!E$43,1,'Mortgage 2 Info Calcs'!F$9*'Mortgage 2 Variables'!E$43,-J263+Q263+'Mortgage 2 Info Calcs'!F$24,IF('Mortgage 2 Info Calcs'!F$5="Interest Only",-J263+Q263+'Mortgage 2 Info Calcs'!F$24,0)))))</f>
        <v>139.69582002317949</v>
      </c>
      <c r="J263">
        <f>IF(W262&gt;0,IF(ISTEXT('Mortgage 2 Info Calcs'!K$4),"0",IF(ISTEXT(W262),W262,W262+(IF(ISTEXT(K263),0,K263)))),0)</f>
        <v>27939.164004635895</v>
      </c>
      <c r="K263">
        <f>IF(ISBLANK('Mortgage 2 Monthly Table'!L263),0,'Mortgage 2 Monthly Table'!L263)</f>
        <v>0</v>
      </c>
      <c r="L263">
        <f>IF(ISBLANK('Mortgage 2 Monthly Table'!N263),IF('Mortgage 2 Info Calcs'!F$13="Calculated",IF('Mortgage 2 Info Calcs'!F$22="Keep Same",IF('Mortgage 2 Info Calcs'!F$5="Interest Only",IF(OR(I263&gt;L262,J263=""),I263,IF(J263&lt;L262,IF(J263&lt;L262,J263+I263,IF(L262+M262&gt;J263,L262+I263,L262)),IF(L262+M262&gt;J263,L262+I263,L262))),IF(H263&gt;L262,H263,IF(J263&gt;L262,IF(L262+M262&gt;J263,L262+I263,L262),J263+S263))),IF('Mortgage 2 Info Calcs'!F$5="Interest Only",'Mortgage 2 Monthly calcs'!I263,'Mortgage 2 Monthly calcs'!H263)),'Mortgage 2 Monthly calcs'!L262),'Mortgage 2 Monthly Table'!N263)</f>
        <v>644.30140148551754</v>
      </c>
      <c r="M263">
        <f>IF(ISBLANK('Mortgage 2 Monthly Table'!P263),IF(N262&gt;J263,IF(J263&gt;L262,J263-L262,0),IF(OR(OR(W262&lt;0,ISTEXT(W262)),ISTEXT('Mortgage 2 Info Calcs'!$K$4)),"",'Mortgage 2 Info Calcs'!F$21)),'Mortgage 2 Monthly Table'!P263)</f>
        <v>0</v>
      </c>
      <c r="N263">
        <f t="shared" si="18"/>
        <v>644.30140148551754</v>
      </c>
      <c r="O263">
        <f>IF(OR(OR(W262&lt;0,ISTEXT(W262)),ISTEXT('Mortgage 2 Info Calcs'!$K$4)),"",(O262+M263))</f>
        <v>0</v>
      </c>
      <c r="P263">
        <f>IF(ISBLANK('Mortgage 2 Monthly Table'!T263),IF(ISTEXT(J263),0,IF(OR(W262&lt;Q262,AND(W262&lt;0,NOT(ISTEXT(W262))),ISTEXT('Mortgage 2 Info Calcs'!$K$4)),IF(-W262&gt;P262,-W262,W262-Q262),IF(J263="",0,'Mortgage 2 Info Calcs'!F$26))),'Mortgage 2 Monthly Table'!T263)</f>
        <v>0</v>
      </c>
      <c r="Q263">
        <f>IF(OR(OR(W262&lt;0,ISTEXT(W262)),ISTEXT('Mortgage 2 Info Calcs'!$K$4)),"",IF(O263&lt;0,Q262,(Q262+P263)))</f>
        <v>0</v>
      </c>
      <c r="R263">
        <f>IF(OR(ISERROR(L263-S263),ISTEXT('Mortgage 2 Info Calcs'!$K$4)),"",L263-S263+M263)</f>
        <v>504.60558146233802</v>
      </c>
      <c r="S263">
        <f>IF(OR(IF(ISERROR(ROUND((J263-Q263-'Mortgage 2 Info Calcs'!F$24)*(G263/12),2)),0,(J263-O263-Q263-'Mortgage 2 Info Calcs'!F$24)*(G263/12)),,,ISTEXT('Mortgage 2 Info Calcs'!K$4)),IF(((J263-Q263-'Mortgage 2 Info Calcs'!F$24)*(G263/12))&gt;0,((J263-Q263-'Mortgage 2 Info Calcs'!F$24)*(G263/12)),0),0)</f>
        <v>139.69582002317949</v>
      </c>
      <c r="T263">
        <f>IF(OR(ISERROR(SUM(R$12:R263)),(ISTEXT(T262)),(T262=(SUM(R$12:R263)))),"",SUM(R$12:R263))</f>
        <v>72565.441576827157</v>
      </c>
      <c r="U263">
        <f>SUM(S$12:S263)</f>
        <v>89798.511597521225</v>
      </c>
      <c r="V263">
        <f>IF(OR(J263=Q263,ISTEXT(W262),ISTEXT('Mortgage 2 Info Calcs'!$F$17)),"",IF(('Mortgage 2 Info Calcs'!F$18*12)&gt;C262+1,IF(C262='Mortgage 2 Info Calcs'!F$18*12,0,'Mortgage 2 Info Calcs'!F$19+W263*('Mortgage 2 Info Calcs'!F$17)),'Mortgage 2 Info Calcs'!F$189))</f>
        <v>0</v>
      </c>
      <c r="W263">
        <f>IF(OR(ISERROR(J263-R263-M263),IF(ISERROR((J263-R263-M263)=0),"True",(J263-R263-M263)=0),ISTEXT('Mortgage 2 Info Calcs'!$K$4)),"",IF((J263&gt;(L263+M263)),(FV((G263/'Mortgage 2 Variables'!E$43),1,(L263+M263),-J263+Q263+'Mortgage 2 Info Calcs'!F$24,0))+Q263+'Mortgage 2 Info Calcs'!F$24+IF(I263&gt;0,0,-I263),""))</f>
        <v>27434.558423173567</v>
      </c>
      <c r="X263">
        <f>IF((FV(IF(G263=0,'Mortgage 2 Info Calcs'!F$8,G263)/12,1,PMT(IF(G263=0,'Mortgage 2 Info Calcs'!F$8,G263)/12,('Mortgage 2 Info Calcs'!F$9*12)-C262,-X262,0),-X262,0))&gt;0,(FV(IF(G263=0,'Mortgage 2 Info Calcs'!F$8,G263)/12,1,PMT(IF(G263=0,'Mortgage 2 Info Calcs'!F$8,G263)/12,('Mortgage 2 Info Calcs'!F$9*12)-C262,-X262,0),-X262,0)),0)</f>
        <v>27434.558423173596</v>
      </c>
      <c r="Y263">
        <f>IF(X263&lt;=0,0,(IPMT(IF(G263=0,'Mortgage 2 Info Calcs'!F$8,G263)/12,1,('Mortgage 2 Info Calcs'!F$9*12)-C262,-X262,0)))</f>
        <v>139.69582002317961</v>
      </c>
      <c r="Z263">
        <f>IF(C263&lt;('Mortgage 2 Info Calcs'!F$9*12),SUM(Y$12:Y263),0)</f>
        <v>89798.511597521298</v>
      </c>
      <c r="AA263">
        <v>252</v>
      </c>
      <c r="AB263">
        <f t="shared" si="19"/>
        <v>21</v>
      </c>
    </row>
    <row r="264" spans="2:28" ht="11.7" customHeight="1" x14ac:dyDescent="0.25">
      <c r="B264">
        <f t="shared" si="17"/>
        <v>21.083333333333332</v>
      </c>
      <c r="C264">
        <v>253</v>
      </c>
      <c r="E264" t="str">
        <f t="shared" si="20"/>
        <v/>
      </c>
      <c r="F264" t="str">
        <f>VLOOKUP('Mortgage 2 Variables'!D$8,'Mortgage 2 Variables'!B$8:C$19,2)</f>
        <v>Nov</v>
      </c>
      <c r="G264">
        <f>IF(ISBLANK('Mortgage 2 Monthly Table'!G264),IF(OR(J264=Q264,ISTEXT(W263),ISTEXT('Mortgage 2 Info Calcs'!$K$4)),0,IF(('Mortgage 2 Info Calcs'!F$7*12)&gt;C263,G263,IF(C263='Mortgage 2 Info Calcs'!F$7*12,'Mortgage 2 Info Calcs'!F$8,G263))),'Mortgage 2 Monthly Table'!G264)</f>
        <v>0.06</v>
      </c>
      <c r="H264">
        <f>((PMT(G264/'Mortgage 2 Variables'!E$43,('Mortgage 2 Info Calcs'!F$9*'Mortgage 2 Variables'!E$43)-C263,-J264,0)))</f>
        <v>644.30140148551789</v>
      </c>
      <c r="I264">
        <f>IF(OR(ISERROR(((IPMT(G264/'Mortgage 2 Variables'!E$43,1,'Mortgage 2 Info Calcs'!F$9*'Mortgage 2 Variables'!E$43,-J264+Q264+'Mortgage 2 Info Calcs'!F$24,IF('Mortgage 2 Info Calcs'!F$5="Interest Only",-J264+Q264+'Mortgage 2 Info Calcs'!F$24,0))))),(((IPMT(G264/'Mortgage 2 Variables'!E$43,1,'Mortgage 2 Info Calcs'!F$9*'Mortgage 2 Variables'!E$43,-J$12,-J$12)))=0)),0,((IPMT(G264/'Mortgage 2 Variables'!E$43,1,'Mortgage 2 Info Calcs'!F$9*'Mortgage 2 Variables'!E$43,-J264+Q264+'Mortgage 2 Info Calcs'!F$24,IF('Mortgage 2 Info Calcs'!F$5="Interest Only",-J264+Q264+'Mortgage 2 Info Calcs'!F$24,0)))))</f>
        <v>137.17279211586785</v>
      </c>
      <c r="J264">
        <f>IF(W263&gt;0,IF(ISTEXT('Mortgage 2 Info Calcs'!K$4),"0",IF(ISTEXT(W263),W263,W263+(IF(ISTEXT(K264),0,K264)))),0)</f>
        <v>27434.558423173567</v>
      </c>
      <c r="K264">
        <f>IF(ISBLANK('Mortgage 2 Monthly Table'!L264),0,'Mortgage 2 Monthly Table'!L264)</f>
        <v>0</v>
      </c>
      <c r="L264">
        <f>IF(ISBLANK('Mortgage 2 Monthly Table'!N264),IF('Mortgage 2 Info Calcs'!F$13="Calculated",IF('Mortgage 2 Info Calcs'!F$22="Keep Same",IF('Mortgage 2 Info Calcs'!F$5="Interest Only",IF(OR(I264&gt;L263,J264=""),I264,IF(J264&lt;L263,IF(J264&lt;L263,J264+I264,IF(L263+M263&gt;J264,L263+I264,L263)),IF(L263+M263&gt;J264,L263+I264,L263))),IF(H264&gt;L263,H264,IF(J264&gt;L263,IF(L263+M263&gt;J264,L263+I264,L263),J264+S264))),IF('Mortgage 2 Info Calcs'!F$5="Interest Only",'Mortgage 2 Monthly calcs'!I264,'Mortgage 2 Monthly calcs'!H264)),'Mortgage 2 Monthly calcs'!L263),'Mortgage 2 Monthly Table'!N264)</f>
        <v>644.30140148551754</v>
      </c>
      <c r="M264">
        <f>IF(ISBLANK('Mortgage 2 Monthly Table'!P264),IF(N263&gt;J264,IF(J264&gt;L263,J264-L263,0),IF(OR(OR(W263&lt;0,ISTEXT(W263)),ISTEXT('Mortgage 2 Info Calcs'!$K$4)),"",'Mortgage 2 Info Calcs'!F$21)),'Mortgage 2 Monthly Table'!P264)</f>
        <v>0</v>
      </c>
      <c r="N264">
        <f t="shared" si="18"/>
        <v>644.30140148551754</v>
      </c>
      <c r="O264">
        <f>IF(OR(OR(W263&lt;0,ISTEXT(W263)),ISTEXT('Mortgage 2 Info Calcs'!$K$4)),"",(O263+M264))</f>
        <v>0</v>
      </c>
      <c r="P264">
        <f>IF(ISBLANK('Mortgage 2 Monthly Table'!T264),IF(ISTEXT(J264),0,IF(OR(W263&lt;Q263,AND(W263&lt;0,NOT(ISTEXT(W263))),ISTEXT('Mortgage 2 Info Calcs'!$K$4)),IF(-W263&gt;P263,-W263,W263-Q263),IF(J264="",0,'Mortgage 2 Info Calcs'!F$26))),'Mortgage 2 Monthly Table'!T264)</f>
        <v>0</v>
      </c>
      <c r="Q264">
        <f>IF(OR(OR(W263&lt;0,ISTEXT(W263)),ISTEXT('Mortgage 2 Info Calcs'!$K$4)),"",IF(O264&lt;0,Q263,(Q263+P264)))</f>
        <v>0</v>
      </c>
      <c r="R264">
        <f>IF(OR(ISERROR(L264-S264),ISTEXT('Mortgage 2 Info Calcs'!$K$4)),"",L264-S264+M264)</f>
        <v>507.12860936964967</v>
      </c>
      <c r="S264">
        <f>IF(OR(IF(ISERROR(ROUND((J264-Q264-'Mortgage 2 Info Calcs'!F$24)*(G264/12),2)),0,(J264-O264-Q264-'Mortgage 2 Info Calcs'!F$24)*(G264/12)),,,ISTEXT('Mortgage 2 Info Calcs'!K$4)),IF(((J264-Q264-'Mortgage 2 Info Calcs'!F$24)*(G264/12))&gt;0,((J264-Q264-'Mortgage 2 Info Calcs'!F$24)*(G264/12)),0),0)</f>
        <v>137.17279211586785</v>
      </c>
      <c r="T264">
        <f>IF(OR(ISERROR(SUM(R$12:R264)),(ISTEXT(T263)),(T263=(SUM(R$12:R264)))),"",SUM(R$12:R264))</f>
        <v>73072.570186196812</v>
      </c>
      <c r="U264">
        <f>SUM(S$12:S264)</f>
        <v>89935.684389637099</v>
      </c>
      <c r="V264">
        <f>IF(OR(J264=Q264,ISTEXT(W263),ISTEXT('Mortgage 2 Info Calcs'!$F$17)),"",IF(('Mortgage 2 Info Calcs'!F$18*12)&gt;C263+1,IF(C263='Mortgage 2 Info Calcs'!F$18*12,0,'Mortgage 2 Info Calcs'!F$19+W264*('Mortgage 2 Info Calcs'!F$17)),'Mortgage 2 Info Calcs'!F$189))</f>
        <v>0</v>
      </c>
      <c r="W264">
        <f>IF(OR(ISERROR(J264-R264-M264),IF(ISERROR((J264-R264-M264)=0),"True",(J264-R264-M264)=0),ISTEXT('Mortgage 2 Info Calcs'!$K$4)),"",IF((J264&gt;(L264+M264)),(FV((G264/'Mortgage 2 Variables'!E$43),1,(L264+M264),-J264+Q264+'Mortgage 2 Info Calcs'!F$24,0))+Q264+'Mortgage 2 Info Calcs'!F$24+IF(I264&gt;0,0,-I264),""))</f>
        <v>26927.429813803927</v>
      </c>
      <c r="X264">
        <f>IF((FV(IF(G264=0,'Mortgage 2 Info Calcs'!F$8,G264)/12,1,PMT(IF(G264=0,'Mortgage 2 Info Calcs'!F$8,G264)/12,('Mortgage 2 Info Calcs'!F$9*12)-C263,-X263,0),-X263,0))&gt;0,(FV(IF(G264=0,'Mortgage 2 Info Calcs'!F$8,G264)/12,1,PMT(IF(G264=0,'Mortgage 2 Info Calcs'!F$8,G264)/12,('Mortgage 2 Info Calcs'!F$9*12)-C263,-X263,0),-X263,0)),0)</f>
        <v>26927.429813803956</v>
      </c>
      <c r="Y264">
        <f>IF(X264&lt;=0,0,(IPMT(IF(G264=0,'Mortgage 2 Info Calcs'!F$8,G264)/12,1,('Mortgage 2 Info Calcs'!F$9*12)-C263,-X263,0)))</f>
        <v>137.17279211586799</v>
      </c>
      <c r="Z264">
        <f>IF(C264&lt;('Mortgage 2 Info Calcs'!F$9*12),SUM(Y$12:Y264),0)</f>
        <v>89935.684389637172</v>
      </c>
      <c r="AA264">
        <v>253</v>
      </c>
      <c r="AB264">
        <f t="shared" si="19"/>
        <v>21.083333333333332</v>
      </c>
    </row>
    <row r="265" spans="2:28" ht="11.7" customHeight="1" x14ac:dyDescent="0.25">
      <c r="B265">
        <f t="shared" si="17"/>
        <v>21.166666666666668</v>
      </c>
      <c r="C265">
        <v>254</v>
      </c>
      <c r="E265" t="str">
        <f t="shared" si="20"/>
        <v/>
      </c>
      <c r="F265" t="str">
        <f>VLOOKUP('Mortgage 2 Variables'!D$9,'Mortgage 2 Variables'!B$8:C$19,2)</f>
        <v>Dec</v>
      </c>
      <c r="G265">
        <f>IF(ISBLANK('Mortgage 2 Monthly Table'!G265),IF(OR(J265=Q265,ISTEXT(W264),ISTEXT('Mortgage 2 Info Calcs'!$K$4)),0,IF(('Mortgage 2 Info Calcs'!F$7*12)&gt;C264,G264,IF(C264='Mortgage 2 Info Calcs'!F$7*12,'Mortgage 2 Info Calcs'!F$8,G264))),'Mortgage 2 Monthly Table'!G265)</f>
        <v>0.06</v>
      </c>
      <c r="H265">
        <f>((PMT(G265/'Mortgage 2 Variables'!E$43,('Mortgage 2 Info Calcs'!F$9*'Mortgage 2 Variables'!E$43)-C264,-J265,0)))</f>
        <v>644.30140148551823</v>
      </c>
      <c r="I265">
        <f>IF(OR(ISERROR(((IPMT(G265/'Mortgage 2 Variables'!E$43,1,'Mortgage 2 Info Calcs'!F$9*'Mortgage 2 Variables'!E$43,-J265+Q265+'Mortgage 2 Info Calcs'!F$24,IF('Mortgage 2 Info Calcs'!F$5="Interest Only",-J265+Q265+'Mortgage 2 Info Calcs'!F$24,0))))),(((IPMT(G265/'Mortgage 2 Variables'!E$43,1,'Mortgage 2 Info Calcs'!F$9*'Mortgage 2 Variables'!E$43,-J$12,-J$12)))=0)),0,((IPMT(G265/'Mortgage 2 Variables'!E$43,1,'Mortgage 2 Info Calcs'!F$9*'Mortgage 2 Variables'!E$43,-J265+Q265+'Mortgage 2 Info Calcs'!F$24,IF('Mortgage 2 Info Calcs'!F$5="Interest Only",-J265+Q265+'Mortgage 2 Info Calcs'!F$24,0)))))</f>
        <v>134.63714906901964</v>
      </c>
      <c r="J265">
        <f>IF(W264&gt;0,IF(ISTEXT('Mortgage 2 Info Calcs'!K$4),"0",IF(ISTEXT(W264),W264,W264+(IF(ISTEXT(K265),0,K265)))),0)</f>
        <v>26927.429813803927</v>
      </c>
      <c r="K265">
        <f>IF(ISBLANK('Mortgage 2 Monthly Table'!L265),0,'Mortgage 2 Monthly Table'!L265)</f>
        <v>0</v>
      </c>
      <c r="L265">
        <f>IF(ISBLANK('Mortgage 2 Monthly Table'!N265),IF('Mortgage 2 Info Calcs'!F$13="Calculated",IF('Mortgage 2 Info Calcs'!F$22="Keep Same",IF('Mortgage 2 Info Calcs'!F$5="Interest Only",IF(OR(I265&gt;L264,J265=""),I265,IF(J265&lt;L264,IF(J265&lt;L264,J265+I265,IF(L264+M264&gt;J265,L264+I265,L264)),IF(L264+M264&gt;J265,L264+I265,L264))),IF(H265&gt;L264,H265,IF(J265&gt;L264,IF(L264+M264&gt;J265,L264+I265,L264),J265+S265))),IF('Mortgage 2 Info Calcs'!F$5="Interest Only",'Mortgage 2 Monthly calcs'!I265,'Mortgage 2 Monthly calcs'!H265)),'Mortgage 2 Monthly calcs'!L264),'Mortgage 2 Monthly Table'!N265)</f>
        <v>644.30140148551754</v>
      </c>
      <c r="M265">
        <f>IF(ISBLANK('Mortgage 2 Monthly Table'!P265),IF(N264&gt;J265,IF(J265&gt;L264,J265-L264,0),IF(OR(OR(W264&lt;0,ISTEXT(W264)),ISTEXT('Mortgage 2 Info Calcs'!$K$4)),"",'Mortgage 2 Info Calcs'!F$21)),'Mortgage 2 Monthly Table'!P265)</f>
        <v>0</v>
      </c>
      <c r="N265">
        <f t="shared" si="18"/>
        <v>644.30140148551754</v>
      </c>
      <c r="O265">
        <f>IF(OR(OR(W264&lt;0,ISTEXT(W264)),ISTEXT('Mortgage 2 Info Calcs'!$K$4)),"",(O264+M265))</f>
        <v>0</v>
      </c>
      <c r="P265">
        <f>IF(ISBLANK('Mortgage 2 Monthly Table'!T265),IF(ISTEXT(J265),0,IF(OR(W264&lt;Q264,AND(W264&lt;0,NOT(ISTEXT(W264))),ISTEXT('Mortgage 2 Info Calcs'!$K$4)),IF(-W264&gt;P264,-W264,W264-Q264),IF(J265="",0,'Mortgage 2 Info Calcs'!F$26))),'Mortgage 2 Monthly Table'!T265)</f>
        <v>0</v>
      </c>
      <c r="Q265">
        <f>IF(OR(OR(W264&lt;0,ISTEXT(W264)),ISTEXT('Mortgage 2 Info Calcs'!$K$4)),"",IF(O265&lt;0,Q264,(Q264+P265)))</f>
        <v>0</v>
      </c>
      <c r="R265">
        <f>IF(OR(ISERROR(L265-S265),ISTEXT('Mortgage 2 Info Calcs'!$K$4)),"",L265-S265+M265)</f>
        <v>509.6642524164979</v>
      </c>
      <c r="S265">
        <f>IF(OR(IF(ISERROR(ROUND((J265-Q265-'Mortgage 2 Info Calcs'!F$24)*(G265/12),2)),0,(J265-O265-Q265-'Mortgage 2 Info Calcs'!F$24)*(G265/12)),,,ISTEXT('Mortgage 2 Info Calcs'!K$4)),IF(((J265-Q265-'Mortgage 2 Info Calcs'!F$24)*(G265/12))&gt;0,((J265-Q265-'Mortgage 2 Info Calcs'!F$24)*(G265/12)),0),0)</f>
        <v>134.63714906901964</v>
      </c>
      <c r="T265">
        <f>IF(OR(ISERROR(SUM(R$12:R265)),(ISTEXT(T264)),(T264=(SUM(R$12:R265)))),"",SUM(R$12:R265))</f>
        <v>73582.234438613305</v>
      </c>
      <c r="U265">
        <f>SUM(S$12:S265)</f>
        <v>90070.321538706121</v>
      </c>
      <c r="V265">
        <f>IF(OR(J265=Q265,ISTEXT(W264),ISTEXT('Mortgage 2 Info Calcs'!$F$17)),"",IF(('Mortgage 2 Info Calcs'!F$18*12)&gt;C264+1,IF(C264='Mortgage 2 Info Calcs'!F$18*12,0,'Mortgage 2 Info Calcs'!F$19+W265*('Mortgage 2 Info Calcs'!F$17)),'Mortgage 2 Info Calcs'!F$189))</f>
        <v>0</v>
      </c>
      <c r="W265">
        <f>IF(OR(ISERROR(J265-R265-M265),IF(ISERROR((J265-R265-M265)=0),"True",(J265-R265-M265)=0),ISTEXT('Mortgage 2 Info Calcs'!$K$4)),"",IF((J265&gt;(L265+M265)),(FV((G265/'Mortgage 2 Variables'!E$43),1,(L265+M265),-J265+Q265+'Mortgage 2 Info Calcs'!F$24,0))+Q265+'Mortgage 2 Info Calcs'!F$24+IF(I265&gt;0,0,-I265),""))</f>
        <v>26417.765561387441</v>
      </c>
      <c r="X265">
        <f>IF((FV(IF(G265=0,'Mortgage 2 Info Calcs'!F$8,G265)/12,1,PMT(IF(G265=0,'Mortgage 2 Info Calcs'!F$8,G265)/12,('Mortgage 2 Info Calcs'!F$9*12)-C264,-X264,0),-X264,0))&gt;0,(FV(IF(G265=0,'Mortgage 2 Info Calcs'!F$8,G265)/12,1,PMT(IF(G265=0,'Mortgage 2 Info Calcs'!F$8,G265)/12,('Mortgage 2 Info Calcs'!F$9*12)-C264,-X264,0),-X264,0)),0)</f>
        <v>26417.76556138747</v>
      </c>
      <c r="Y265">
        <f>IF(X265&lt;=0,0,(IPMT(IF(G265=0,'Mortgage 2 Info Calcs'!F$8,G265)/12,1,('Mortgage 2 Info Calcs'!F$9*12)-C264,-X264,0)))</f>
        <v>134.63714906901978</v>
      </c>
      <c r="Z265">
        <f>IF(C265&lt;('Mortgage 2 Info Calcs'!F$9*12),SUM(Y$12:Y265),0)</f>
        <v>90070.321538706194</v>
      </c>
      <c r="AA265">
        <v>254</v>
      </c>
      <c r="AB265">
        <f t="shared" si="19"/>
        <v>21.166666666666668</v>
      </c>
    </row>
    <row r="266" spans="2:28" ht="11.7" customHeight="1" x14ac:dyDescent="0.25">
      <c r="B266">
        <f t="shared" si="17"/>
        <v>21.25</v>
      </c>
      <c r="C266">
        <v>255</v>
      </c>
      <c r="E266">
        <f t="shared" si="20"/>
        <v>2031</v>
      </c>
      <c r="F266" t="str">
        <f>VLOOKUP('Mortgage 2 Variables'!D$10,'Mortgage 2 Variables'!B$8:C$19,2)</f>
        <v>Jan</v>
      </c>
      <c r="G266">
        <f>IF(ISBLANK('Mortgage 2 Monthly Table'!G266),IF(OR(J266=Q266,ISTEXT(W265),ISTEXT('Mortgage 2 Info Calcs'!$K$4)),0,IF(('Mortgage 2 Info Calcs'!F$7*12)&gt;C265,G265,IF(C265='Mortgage 2 Info Calcs'!F$7*12,'Mortgage 2 Info Calcs'!F$8,G265))),'Mortgage 2 Monthly Table'!G266)</f>
        <v>0.06</v>
      </c>
      <c r="H266">
        <f>((PMT(G266/'Mortgage 2 Variables'!E$43,('Mortgage 2 Info Calcs'!F$9*'Mortgage 2 Variables'!E$43)-C265,-J266,0)))</f>
        <v>644.30140148551868</v>
      </c>
      <c r="I266">
        <f>IF(OR(ISERROR(((IPMT(G266/'Mortgage 2 Variables'!E$43,1,'Mortgage 2 Info Calcs'!F$9*'Mortgage 2 Variables'!E$43,-J266+Q266+'Mortgage 2 Info Calcs'!F$24,IF('Mortgage 2 Info Calcs'!F$5="Interest Only",-J266+Q266+'Mortgage 2 Info Calcs'!F$24,0))))),(((IPMT(G266/'Mortgage 2 Variables'!E$43,1,'Mortgage 2 Info Calcs'!F$9*'Mortgage 2 Variables'!E$43,-J$12,-J$12)))=0)),0,((IPMT(G266/'Mortgage 2 Variables'!E$43,1,'Mortgage 2 Info Calcs'!F$9*'Mortgage 2 Variables'!E$43,-J266+Q266+'Mortgage 2 Info Calcs'!F$24,IF('Mortgage 2 Info Calcs'!F$5="Interest Only",-J266+Q266+'Mortgage 2 Info Calcs'!F$24,0)))))</f>
        <v>132.08882780693722</v>
      </c>
      <c r="J266">
        <f>IF(W265&gt;0,IF(ISTEXT('Mortgage 2 Info Calcs'!K$4),"0",IF(ISTEXT(W265),W265,W265+(IF(ISTEXT(K266),0,K266)))),0)</f>
        <v>26417.765561387441</v>
      </c>
      <c r="K266">
        <f>IF(ISBLANK('Mortgage 2 Monthly Table'!L266),0,'Mortgage 2 Monthly Table'!L266)</f>
        <v>0</v>
      </c>
      <c r="L266">
        <f>IF(ISBLANK('Mortgage 2 Monthly Table'!N266),IF('Mortgage 2 Info Calcs'!F$13="Calculated",IF('Mortgage 2 Info Calcs'!F$22="Keep Same",IF('Mortgage 2 Info Calcs'!F$5="Interest Only",IF(OR(I266&gt;L265,J266=""),I266,IF(J266&lt;L265,IF(J266&lt;L265,J266+I266,IF(L265+M265&gt;J266,L265+I266,L265)),IF(L265+M265&gt;J266,L265+I266,L265))),IF(H266&gt;L265,H266,IF(J266&gt;L265,IF(L265+M265&gt;J266,L265+I266,L265),J266+S266))),IF('Mortgage 2 Info Calcs'!F$5="Interest Only",'Mortgage 2 Monthly calcs'!I266,'Mortgage 2 Monthly calcs'!H266)),'Mortgage 2 Monthly calcs'!L265),'Mortgage 2 Monthly Table'!N266)</f>
        <v>644.30140148551868</v>
      </c>
      <c r="M266">
        <f>IF(ISBLANK('Mortgage 2 Monthly Table'!P266),IF(N265&gt;J266,IF(J266&gt;L265,J266-L265,0),IF(OR(OR(W265&lt;0,ISTEXT(W265)),ISTEXT('Mortgage 2 Info Calcs'!$K$4)),"",'Mortgage 2 Info Calcs'!F$21)),'Mortgage 2 Monthly Table'!P266)</f>
        <v>0</v>
      </c>
      <c r="N266">
        <f t="shared" si="18"/>
        <v>644.30140148551868</v>
      </c>
      <c r="O266">
        <f>IF(OR(OR(W265&lt;0,ISTEXT(W265)),ISTEXT('Mortgage 2 Info Calcs'!$K$4)),"",(O265+M266))</f>
        <v>0</v>
      </c>
      <c r="P266">
        <f>IF(ISBLANK('Mortgage 2 Monthly Table'!T266),IF(ISTEXT(J266),0,IF(OR(W265&lt;Q265,AND(W265&lt;0,NOT(ISTEXT(W265))),ISTEXT('Mortgage 2 Info Calcs'!$K$4)),IF(-W265&gt;P265,-W265,W265-Q265),IF(J266="",0,'Mortgage 2 Info Calcs'!F$26))),'Mortgage 2 Monthly Table'!T266)</f>
        <v>0</v>
      </c>
      <c r="Q266">
        <f>IF(OR(OR(W265&lt;0,ISTEXT(W265)),ISTEXT('Mortgage 2 Info Calcs'!$K$4)),"",IF(O266&lt;0,Q265,(Q265+P266)))</f>
        <v>0</v>
      </c>
      <c r="R266">
        <f>IF(OR(ISERROR(L266-S266),ISTEXT('Mortgage 2 Info Calcs'!$K$4)),"",L266-S266+M266)</f>
        <v>512.21257367858152</v>
      </c>
      <c r="S266">
        <f>IF(OR(IF(ISERROR(ROUND((J266-Q266-'Mortgage 2 Info Calcs'!F$24)*(G266/12),2)),0,(J266-O266-Q266-'Mortgage 2 Info Calcs'!F$24)*(G266/12)),,,ISTEXT('Mortgage 2 Info Calcs'!K$4)),IF(((J266-Q266-'Mortgage 2 Info Calcs'!F$24)*(G266/12))&gt;0,((J266-Q266-'Mortgage 2 Info Calcs'!F$24)*(G266/12)),0),0)</f>
        <v>132.08882780693722</v>
      </c>
      <c r="T266">
        <f>IF(OR(ISERROR(SUM(R$12:R266)),(ISTEXT(T265)),(T265=(SUM(R$12:R266)))),"",SUM(R$12:R266))</f>
        <v>74094.447012291886</v>
      </c>
      <c r="U266">
        <f>SUM(S$12:S266)</f>
        <v>90202.410366513053</v>
      </c>
      <c r="V266">
        <f>IF(OR(J266=Q266,ISTEXT(W265),ISTEXT('Mortgage 2 Info Calcs'!$F$17)),"",IF(('Mortgage 2 Info Calcs'!F$18*12)&gt;C265+1,IF(C265='Mortgage 2 Info Calcs'!F$18*12,0,'Mortgage 2 Info Calcs'!F$19+W266*('Mortgage 2 Info Calcs'!F$17)),'Mortgage 2 Info Calcs'!F$189))</f>
        <v>0</v>
      </c>
      <c r="W266">
        <f>IF(OR(ISERROR(J266-R266-M266),IF(ISERROR((J266-R266-M266)=0),"True",(J266-R266-M266)=0),ISTEXT('Mortgage 2 Info Calcs'!$K$4)),"",IF((J266&gt;(L266+M266)),(FV((G266/'Mortgage 2 Variables'!E$43),1,(L266+M266),-J266+Q266+'Mortgage 2 Info Calcs'!F$24,0))+Q266+'Mortgage 2 Info Calcs'!F$24+IF(I266&gt;0,0,-I266),""))</f>
        <v>25905.552987708874</v>
      </c>
      <c r="X266">
        <f>IF((FV(IF(G266=0,'Mortgage 2 Info Calcs'!F$8,G266)/12,1,PMT(IF(G266=0,'Mortgage 2 Info Calcs'!F$8,G266)/12,('Mortgage 2 Info Calcs'!F$9*12)-C265,-X265,0),-X265,0))&gt;0,(FV(IF(G266=0,'Mortgage 2 Info Calcs'!F$8,G266)/12,1,PMT(IF(G266=0,'Mortgage 2 Info Calcs'!F$8,G266)/12,('Mortgage 2 Info Calcs'!F$9*12)-C265,-X265,0),-X265,0)),0)</f>
        <v>25905.552987708899</v>
      </c>
      <c r="Y266">
        <f>IF(X266&lt;=0,0,(IPMT(IF(G266=0,'Mortgage 2 Info Calcs'!F$8,G266)/12,1,('Mortgage 2 Info Calcs'!F$9*12)-C265,-X265,0)))</f>
        <v>132.08882780693736</v>
      </c>
      <c r="Z266">
        <f>IF(C266&lt;('Mortgage 2 Info Calcs'!F$9*12),SUM(Y$12:Y266),0)</f>
        <v>90202.410366513126</v>
      </c>
      <c r="AA266">
        <v>255</v>
      </c>
      <c r="AB266">
        <f t="shared" si="19"/>
        <v>21.25</v>
      </c>
    </row>
    <row r="267" spans="2:28" ht="11.7" customHeight="1" x14ac:dyDescent="0.25">
      <c r="B267">
        <f t="shared" si="17"/>
        <v>21.333333333333332</v>
      </c>
      <c r="C267">
        <v>256</v>
      </c>
      <c r="D267" t="str">
        <f>IF(J1035=1,F259+1,"")</f>
        <v/>
      </c>
      <c r="E267" t="str">
        <f t="shared" si="20"/>
        <v/>
      </c>
      <c r="F267" t="str">
        <f>VLOOKUP('Mortgage 2 Variables'!D$11,'Mortgage 2 Variables'!B$8:C$19,2)</f>
        <v>Feb</v>
      </c>
      <c r="G267">
        <f>IF(ISBLANK('Mortgage 2 Monthly Table'!G267),IF(OR(J267=Q267,ISTEXT(W266),ISTEXT('Mortgage 2 Info Calcs'!$K$4)),0,IF(('Mortgage 2 Info Calcs'!F$7*12)&gt;C266,G266,IF(C266='Mortgage 2 Info Calcs'!F$7*12,'Mortgage 2 Info Calcs'!F$8,G266))),'Mortgage 2 Monthly Table'!G267)</f>
        <v>0.06</v>
      </c>
      <c r="H267">
        <f>((PMT(G267/'Mortgage 2 Variables'!E$43,('Mortgage 2 Info Calcs'!F$9*'Mortgage 2 Variables'!E$43)-C266,-J267,0)))</f>
        <v>644.30140148551891</v>
      </c>
      <c r="I267">
        <f>IF(OR(ISERROR(((IPMT(G267/'Mortgage 2 Variables'!E$43,1,'Mortgage 2 Info Calcs'!F$9*'Mortgage 2 Variables'!E$43,-J267+Q267+'Mortgage 2 Info Calcs'!F$24,IF('Mortgage 2 Info Calcs'!F$5="Interest Only",-J267+Q267+'Mortgage 2 Info Calcs'!F$24,0))))),(((IPMT(G267/'Mortgage 2 Variables'!E$43,1,'Mortgage 2 Info Calcs'!F$9*'Mortgage 2 Variables'!E$43,-J$12,-J$12)))=0)),0,((IPMT(G267/'Mortgage 2 Variables'!E$43,1,'Mortgage 2 Info Calcs'!F$9*'Mortgage 2 Variables'!E$43,-J267+Q267+'Mortgage 2 Info Calcs'!F$24,IF('Mortgage 2 Info Calcs'!F$5="Interest Only",-J267+Q267+'Mortgage 2 Info Calcs'!F$24,0)))))</f>
        <v>129.52776493854438</v>
      </c>
      <c r="J267">
        <f>IF(W266&gt;0,IF(ISTEXT('Mortgage 2 Info Calcs'!K$4),"0",IF(ISTEXT(W266),W266,W266+(IF(ISTEXT(K267),0,K267)))),0)</f>
        <v>25905.552987708874</v>
      </c>
      <c r="K267">
        <f>IF(ISBLANK('Mortgage 2 Monthly Table'!L267),0,'Mortgage 2 Monthly Table'!L267)</f>
        <v>0</v>
      </c>
      <c r="L267">
        <f>IF(ISBLANK('Mortgage 2 Monthly Table'!N267),IF('Mortgage 2 Info Calcs'!F$13="Calculated",IF('Mortgage 2 Info Calcs'!F$22="Keep Same",IF('Mortgage 2 Info Calcs'!F$5="Interest Only",IF(OR(I267&gt;L266,J267=""),I267,IF(J267&lt;L266,IF(J267&lt;L266,J267+I267,IF(L266+M266&gt;J267,L266+I267,L266)),IF(L266+M266&gt;J267,L266+I267,L266))),IF(H267&gt;L266,H267,IF(J267&gt;L266,IF(L266+M266&gt;J267,L266+I267,L266),J267+S267))),IF('Mortgage 2 Info Calcs'!F$5="Interest Only",'Mortgage 2 Monthly calcs'!I267,'Mortgage 2 Monthly calcs'!H267)),'Mortgage 2 Monthly calcs'!L266),'Mortgage 2 Monthly Table'!N267)</f>
        <v>644.30140148551868</v>
      </c>
      <c r="M267">
        <f>IF(ISBLANK('Mortgage 2 Monthly Table'!P267),IF(N266&gt;J267,IF(J267&gt;L266,J267-L266,0),IF(OR(OR(W266&lt;0,ISTEXT(W266)),ISTEXT('Mortgage 2 Info Calcs'!$K$4)),"",'Mortgage 2 Info Calcs'!F$21)),'Mortgage 2 Monthly Table'!P267)</f>
        <v>0</v>
      </c>
      <c r="N267">
        <f t="shared" si="18"/>
        <v>644.30140148551868</v>
      </c>
      <c r="O267">
        <f>IF(OR(OR(W266&lt;0,ISTEXT(W266)),ISTEXT('Mortgage 2 Info Calcs'!$K$4)),"",(O266+M267))</f>
        <v>0</v>
      </c>
      <c r="P267">
        <f>IF(ISBLANK('Mortgage 2 Monthly Table'!T267),IF(ISTEXT(J267),0,IF(OR(W266&lt;Q266,AND(W266&lt;0,NOT(ISTEXT(W266))),ISTEXT('Mortgage 2 Info Calcs'!$K$4)),IF(-W266&gt;P266,-W266,W266-Q266),IF(J267="",0,'Mortgage 2 Info Calcs'!F$26))),'Mortgage 2 Monthly Table'!T267)</f>
        <v>0</v>
      </c>
      <c r="Q267">
        <f>IF(OR(OR(W266&lt;0,ISTEXT(W266)),ISTEXT('Mortgage 2 Info Calcs'!$K$4)),"",IF(O267&lt;0,Q266,(Q266+P267)))</f>
        <v>0</v>
      </c>
      <c r="R267">
        <f>IF(OR(ISERROR(L267-S267),ISTEXT('Mortgage 2 Info Calcs'!$K$4)),"",L267-S267+M267)</f>
        <v>514.77363654697433</v>
      </c>
      <c r="S267">
        <f>IF(OR(IF(ISERROR(ROUND((J267-Q267-'Mortgage 2 Info Calcs'!F$24)*(G267/12),2)),0,(J267-O267-Q267-'Mortgage 2 Info Calcs'!F$24)*(G267/12)),,,ISTEXT('Mortgage 2 Info Calcs'!K$4)),IF(((J267-Q267-'Mortgage 2 Info Calcs'!F$24)*(G267/12))&gt;0,((J267-Q267-'Mortgage 2 Info Calcs'!F$24)*(G267/12)),0),0)</f>
        <v>129.52776493854438</v>
      </c>
      <c r="T267">
        <f>IF(OR(ISERROR(SUM(R$12:R267)),(ISTEXT(T266)),(T266=(SUM(R$12:R267)))),"",SUM(R$12:R267))</f>
        <v>74609.220648838862</v>
      </c>
      <c r="U267">
        <f>SUM(S$12:S267)</f>
        <v>90331.938131451592</v>
      </c>
      <c r="V267">
        <f>IF(OR(J267=Q267,ISTEXT(W266),ISTEXT('Mortgage 2 Info Calcs'!$F$17)),"",IF(('Mortgage 2 Info Calcs'!F$18*12)&gt;C266+1,IF(C266='Mortgage 2 Info Calcs'!F$18*12,0,'Mortgage 2 Info Calcs'!F$19+W267*('Mortgage 2 Info Calcs'!F$17)),'Mortgage 2 Info Calcs'!F$189))</f>
        <v>0</v>
      </c>
      <c r="W267">
        <f>IF(OR(ISERROR(J267-R267-M267),IF(ISERROR((J267-R267-M267)=0),"True",(J267-R267-M267)=0),ISTEXT('Mortgage 2 Info Calcs'!$K$4)),"",IF((J267&gt;(L267+M267)),(FV((G267/'Mortgage 2 Variables'!E$43),1,(L267+M267),-J267+Q267+'Mortgage 2 Info Calcs'!F$24,0))+Q267+'Mortgage 2 Info Calcs'!F$24+IF(I267&gt;0,0,-I267),""))</f>
        <v>25390.779351161913</v>
      </c>
      <c r="X267">
        <f>IF((FV(IF(G267=0,'Mortgage 2 Info Calcs'!F$8,G267)/12,1,PMT(IF(G267=0,'Mortgage 2 Info Calcs'!F$8,G267)/12,('Mortgage 2 Info Calcs'!F$9*12)-C266,-X266,0),-X266,0))&gt;0,(FV(IF(G267=0,'Mortgage 2 Info Calcs'!F$8,G267)/12,1,PMT(IF(G267=0,'Mortgage 2 Info Calcs'!F$8,G267)/12,('Mortgage 2 Info Calcs'!F$9*12)-C266,-X266,0),-X266,0)),0)</f>
        <v>25390.779351161935</v>
      </c>
      <c r="Y267">
        <f>IF(X267&lt;=0,0,(IPMT(IF(G267=0,'Mortgage 2 Info Calcs'!F$8,G267)/12,1,('Mortgage 2 Info Calcs'!F$9*12)-C266,-X266,0)))</f>
        <v>129.52776493854449</v>
      </c>
      <c r="Z267">
        <f>IF(C267&lt;('Mortgage 2 Info Calcs'!F$9*12),SUM(Y$12:Y267),0)</f>
        <v>90331.938131451665</v>
      </c>
      <c r="AA267">
        <v>256</v>
      </c>
      <c r="AB267">
        <f t="shared" si="19"/>
        <v>21.333333333333332</v>
      </c>
    </row>
    <row r="268" spans="2:28" ht="11.7" customHeight="1" x14ac:dyDescent="0.25">
      <c r="B268">
        <f t="shared" si="17"/>
        <v>21.416666666666668</v>
      </c>
      <c r="C268">
        <v>257</v>
      </c>
      <c r="D268" t="str">
        <f>IF(J1036=1,F259+1,"")</f>
        <v/>
      </c>
      <c r="E268" t="str">
        <f t="shared" si="20"/>
        <v/>
      </c>
      <c r="F268" t="str">
        <f>VLOOKUP('Mortgage 2 Variables'!D$12,'Mortgage 2 Variables'!B$8:C$19,2)</f>
        <v>Mar</v>
      </c>
      <c r="G268">
        <f>IF(ISBLANK('Mortgage 2 Monthly Table'!G268),IF(OR(J268=Q268,ISTEXT(W267),ISTEXT('Mortgage 2 Info Calcs'!$K$4)),0,IF(('Mortgage 2 Info Calcs'!F$7*12)&gt;C267,G267,IF(C267='Mortgage 2 Info Calcs'!F$7*12,'Mortgage 2 Info Calcs'!F$8,G267))),'Mortgage 2 Monthly Table'!G268)</f>
        <v>0.06</v>
      </c>
      <c r="H268">
        <f>((PMT(G268/'Mortgage 2 Variables'!E$43,('Mortgage 2 Info Calcs'!F$9*'Mortgage 2 Variables'!E$43)-C267,-J268,0)))</f>
        <v>644.30140148551925</v>
      </c>
      <c r="I268">
        <f>IF(OR(ISERROR(((IPMT(G268/'Mortgage 2 Variables'!E$43,1,'Mortgage 2 Info Calcs'!F$9*'Mortgage 2 Variables'!E$43,-J268+Q268+'Mortgage 2 Info Calcs'!F$24,IF('Mortgage 2 Info Calcs'!F$5="Interest Only",-J268+Q268+'Mortgage 2 Info Calcs'!F$24,0))))),(((IPMT(G268/'Mortgage 2 Variables'!E$43,1,'Mortgage 2 Info Calcs'!F$9*'Mortgage 2 Variables'!E$43,-J$12,-J$12)))=0)),0,((IPMT(G268/'Mortgage 2 Variables'!E$43,1,'Mortgage 2 Info Calcs'!F$9*'Mortgage 2 Variables'!E$43,-J268+Q268+'Mortgage 2 Info Calcs'!F$24,IF('Mortgage 2 Info Calcs'!F$5="Interest Only",-J268+Q268+'Mortgage 2 Info Calcs'!F$24,0)))))</f>
        <v>126.95389675580957</v>
      </c>
      <c r="J268">
        <f>IF(W267&gt;0,IF(ISTEXT('Mortgage 2 Info Calcs'!K$4),"0",IF(ISTEXT(W267),W267,W267+(IF(ISTEXT(K268),0,K268)))),0)</f>
        <v>25390.779351161913</v>
      </c>
      <c r="K268">
        <f>IF(ISBLANK('Mortgage 2 Monthly Table'!L268),0,'Mortgage 2 Monthly Table'!L268)</f>
        <v>0</v>
      </c>
      <c r="L268">
        <f>IF(ISBLANK('Mortgage 2 Monthly Table'!N268),IF('Mortgage 2 Info Calcs'!F$13="Calculated",IF('Mortgage 2 Info Calcs'!F$22="Keep Same",IF('Mortgage 2 Info Calcs'!F$5="Interest Only",IF(OR(I268&gt;L267,J268=""),I268,IF(J268&lt;L267,IF(J268&lt;L267,J268+I268,IF(L267+M267&gt;J268,L267+I268,L267)),IF(L267+M267&gt;J268,L267+I268,L267))),IF(H268&gt;L267,H268,IF(J268&gt;L267,IF(L267+M267&gt;J268,L267+I268,L267),J268+S268))),IF('Mortgage 2 Info Calcs'!F$5="Interest Only",'Mortgage 2 Monthly calcs'!I268,'Mortgage 2 Monthly calcs'!H268)),'Mortgage 2 Monthly calcs'!L267),'Mortgage 2 Monthly Table'!N268)</f>
        <v>644.30140148551868</v>
      </c>
      <c r="M268">
        <f>IF(ISBLANK('Mortgage 2 Monthly Table'!P268),IF(N267&gt;J268,IF(J268&gt;L267,J268-L267,0),IF(OR(OR(W267&lt;0,ISTEXT(W267)),ISTEXT('Mortgage 2 Info Calcs'!$K$4)),"",'Mortgage 2 Info Calcs'!F$21)),'Mortgage 2 Monthly Table'!P268)</f>
        <v>0</v>
      </c>
      <c r="N268">
        <f t="shared" si="18"/>
        <v>644.30140148551868</v>
      </c>
      <c r="O268">
        <f>IF(OR(OR(W267&lt;0,ISTEXT(W267)),ISTEXT('Mortgage 2 Info Calcs'!$K$4)),"",(O267+M268))</f>
        <v>0</v>
      </c>
      <c r="P268">
        <f>IF(ISBLANK('Mortgage 2 Monthly Table'!T268),IF(ISTEXT(J268),0,IF(OR(W267&lt;Q267,AND(W267&lt;0,NOT(ISTEXT(W267))),ISTEXT('Mortgage 2 Info Calcs'!$K$4)),IF(-W267&gt;P267,-W267,W267-Q267),IF(J268="",0,'Mortgage 2 Info Calcs'!F$26))),'Mortgage 2 Monthly Table'!T268)</f>
        <v>0</v>
      </c>
      <c r="Q268">
        <f>IF(OR(OR(W267&lt;0,ISTEXT(W267)),ISTEXT('Mortgage 2 Info Calcs'!$K$4)),"",IF(O268&lt;0,Q267,(Q267+P268)))</f>
        <v>0</v>
      </c>
      <c r="R268">
        <f>IF(OR(ISERROR(L268-S268),ISTEXT('Mortgage 2 Info Calcs'!$K$4)),"",L268-S268+M268)</f>
        <v>517.34750472970916</v>
      </c>
      <c r="S268">
        <f>IF(OR(IF(ISERROR(ROUND((J268-Q268-'Mortgage 2 Info Calcs'!F$24)*(G268/12),2)),0,(J268-O268-Q268-'Mortgage 2 Info Calcs'!F$24)*(G268/12)),,,ISTEXT('Mortgage 2 Info Calcs'!K$4)),IF(((J268-Q268-'Mortgage 2 Info Calcs'!F$24)*(G268/12))&gt;0,((J268-Q268-'Mortgage 2 Info Calcs'!F$24)*(G268/12)),0),0)</f>
        <v>126.95389675580957</v>
      </c>
      <c r="T268">
        <f>IF(OR(ISERROR(SUM(R$12:R268)),(ISTEXT(T267)),(T267=(SUM(R$12:R268)))),"",SUM(R$12:R268))</f>
        <v>75126.568153568573</v>
      </c>
      <c r="U268">
        <f>SUM(S$12:S268)</f>
        <v>90458.892028207396</v>
      </c>
      <c r="V268">
        <f>IF(OR(J268=Q268,ISTEXT(W267),ISTEXT('Mortgage 2 Info Calcs'!$F$17)),"",IF(('Mortgage 2 Info Calcs'!F$18*12)&gt;C267+1,IF(C267='Mortgage 2 Info Calcs'!F$18*12,0,'Mortgage 2 Info Calcs'!F$19+W268*('Mortgage 2 Info Calcs'!F$17)),'Mortgage 2 Info Calcs'!F$189))</f>
        <v>0</v>
      </c>
      <c r="W268">
        <f>IF(OR(ISERROR(J268-R268-M268),IF(ISERROR((J268-R268-M268)=0),"True",(J268-R268-M268)=0),ISTEXT('Mortgage 2 Info Calcs'!$K$4)),"",IF((J268&gt;(L268+M268)),(FV((G268/'Mortgage 2 Variables'!E$43),1,(L268+M268),-J268+Q268+'Mortgage 2 Info Calcs'!F$24,0))+Q268+'Mortgage 2 Info Calcs'!F$24+IF(I268&gt;0,0,-I268),""))</f>
        <v>24873.431846432217</v>
      </c>
      <c r="X268">
        <f>IF((FV(IF(G268=0,'Mortgage 2 Info Calcs'!F$8,G268)/12,1,PMT(IF(G268=0,'Mortgage 2 Info Calcs'!F$8,G268)/12,('Mortgage 2 Info Calcs'!F$9*12)-C267,-X267,0),-X267,0))&gt;0,(FV(IF(G268=0,'Mortgage 2 Info Calcs'!F$8,G268)/12,1,PMT(IF(G268=0,'Mortgage 2 Info Calcs'!F$8,G268)/12,('Mortgage 2 Info Calcs'!F$9*12)-C267,-X267,0),-X267,0)),0)</f>
        <v>24873.431846432235</v>
      </c>
      <c r="Y268">
        <f>IF(X268&lt;=0,0,(IPMT(IF(G268=0,'Mortgage 2 Info Calcs'!F$8,G268)/12,1,('Mortgage 2 Info Calcs'!F$9*12)-C267,-X267,0)))</f>
        <v>126.95389675580968</v>
      </c>
      <c r="Z268">
        <f>IF(C268&lt;('Mortgage 2 Info Calcs'!F$9*12),SUM(Y$12:Y268),0)</f>
        <v>90458.892028207469</v>
      </c>
      <c r="AA268">
        <v>257</v>
      </c>
      <c r="AB268">
        <f t="shared" si="19"/>
        <v>21.416666666666668</v>
      </c>
    </row>
    <row r="269" spans="2:28" ht="11.7" customHeight="1" x14ac:dyDescent="0.25">
      <c r="B269">
        <f t="shared" ref="B269:B332" si="21">C269/12</f>
        <v>21.5</v>
      </c>
      <c r="C269">
        <v>258</v>
      </c>
      <c r="D269" t="str">
        <f>IF(J1037=1,F259+1,"")</f>
        <v/>
      </c>
      <c r="E269" t="str">
        <f t="shared" si="20"/>
        <v/>
      </c>
      <c r="F269" t="str">
        <f>VLOOKUP('Mortgage 2 Variables'!D$13,'Mortgage 2 Variables'!B$8:C$19,2)</f>
        <v>Apr</v>
      </c>
      <c r="G269">
        <f>IF(ISBLANK('Mortgage 2 Monthly Table'!G269),IF(OR(J269=Q269,ISTEXT(W268),ISTEXT('Mortgage 2 Info Calcs'!$K$4)),0,IF(('Mortgage 2 Info Calcs'!F$7*12)&gt;C268,G268,IF(C268='Mortgage 2 Info Calcs'!F$7*12,'Mortgage 2 Info Calcs'!F$8,G268))),'Mortgage 2 Monthly Table'!G269)</f>
        <v>0.06</v>
      </c>
      <c r="H269">
        <f>((PMT(G269/'Mortgage 2 Variables'!E$43,('Mortgage 2 Info Calcs'!F$9*'Mortgage 2 Variables'!E$43)-C268,-J269,0)))</f>
        <v>644.30140148551959</v>
      </c>
      <c r="I269">
        <f>IF(OR(ISERROR(((IPMT(G269/'Mortgage 2 Variables'!E$43,1,'Mortgage 2 Info Calcs'!F$9*'Mortgage 2 Variables'!E$43,-J269+Q269+'Mortgage 2 Info Calcs'!F$24,IF('Mortgage 2 Info Calcs'!F$5="Interest Only",-J269+Q269+'Mortgage 2 Info Calcs'!F$24,0))))),(((IPMT(G269/'Mortgage 2 Variables'!E$43,1,'Mortgage 2 Info Calcs'!F$9*'Mortgage 2 Variables'!E$43,-J$12,-J$12)))=0)),0,((IPMT(G269/'Mortgage 2 Variables'!E$43,1,'Mortgage 2 Info Calcs'!F$9*'Mortgage 2 Variables'!E$43,-J269+Q269+'Mortgage 2 Info Calcs'!F$24,IF('Mortgage 2 Info Calcs'!F$5="Interest Only",-J269+Q269+'Mortgage 2 Info Calcs'!F$24,0)))))</f>
        <v>124.36715923216109</v>
      </c>
      <c r="J269">
        <f>IF(W268&gt;0,IF(ISTEXT('Mortgage 2 Info Calcs'!K$4),"0",IF(ISTEXT(W268),W268,W268+(IF(ISTEXT(K269),0,K269)))),0)</f>
        <v>24873.431846432217</v>
      </c>
      <c r="K269">
        <f>IF(ISBLANK('Mortgage 2 Monthly Table'!L269),0,'Mortgage 2 Monthly Table'!L269)</f>
        <v>0</v>
      </c>
      <c r="L269">
        <f>IF(ISBLANK('Mortgage 2 Monthly Table'!N269),IF('Mortgage 2 Info Calcs'!F$13="Calculated",IF('Mortgage 2 Info Calcs'!F$22="Keep Same",IF('Mortgage 2 Info Calcs'!F$5="Interest Only",IF(OR(I269&gt;L268,J269=""),I269,IF(J269&lt;L268,IF(J269&lt;L268,J269+I269,IF(L268+M268&gt;J269,L268+I269,L268)),IF(L268+M268&gt;J269,L268+I269,L268))),IF(H269&gt;L268,H269,IF(J269&gt;L268,IF(L268+M268&gt;J269,L268+I269,L268),J269+S269))),IF('Mortgage 2 Info Calcs'!F$5="Interest Only",'Mortgage 2 Monthly calcs'!I269,'Mortgage 2 Monthly calcs'!H269)),'Mortgage 2 Monthly calcs'!L268),'Mortgage 2 Monthly Table'!N269)</f>
        <v>644.30140148551959</v>
      </c>
      <c r="M269">
        <f>IF(ISBLANK('Mortgage 2 Monthly Table'!P269),IF(N268&gt;J269,IF(J269&gt;L268,J269-L268,0),IF(OR(OR(W268&lt;0,ISTEXT(W268)),ISTEXT('Mortgage 2 Info Calcs'!$K$4)),"",'Mortgage 2 Info Calcs'!F$21)),'Mortgage 2 Monthly Table'!P269)</f>
        <v>0</v>
      </c>
      <c r="N269">
        <f t="shared" ref="N269:N332" si="22">IF(ISTEXT(M269),"",L269+M269)</f>
        <v>644.30140148551959</v>
      </c>
      <c r="O269">
        <f>IF(OR(OR(W268&lt;0,ISTEXT(W268)),ISTEXT('Mortgage 2 Info Calcs'!$K$4)),"",(O268+M269))</f>
        <v>0</v>
      </c>
      <c r="P269">
        <f>IF(ISBLANK('Mortgage 2 Monthly Table'!T269),IF(ISTEXT(J269),0,IF(OR(W268&lt;Q268,AND(W268&lt;0,NOT(ISTEXT(W268))),ISTEXT('Mortgage 2 Info Calcs'!$K$4)),IF(-W268&gt;P268,-W268,W268-Q268),IF(J269="",0,'Mortgage 2 Info Calcs'!F$26))),'Mortgage 2 Monthly Table'!T269)</f>
        <v>0</v>
      </c>
      <c r="Q269">
        <f>IF(OR(OR(W268&lt;0,ISTEXT(W268)),ISTEXT('Mortgage 2 Info Calcs'!$K$4)),"",IF(O269&lt;0,Q268,(Q268+P269)))</f>
        <v>0</v>
      </c>
      <c r="R269">
        <f>IF(OR(ISERROR(L269-S269),ISTEXT('Mortgage 2 Info Calcs'!$K$4)),"",L269-S269+M269)</f>
        <v>519.93424225335855</v>
      </c>
      <c r="S269">
        <f>IF(OR(IF(ISERROR(ROUND((J269-Q269-'Mortgage 2 Info Calcs'!F$24)*(G269/12),2)),0,(J269-O269-Q269-'Mortgage 2 Info Calcs'!F$24)*(G269/12)),,,ISTEXT('Mortgage 2 Info Calcs'!K$4)),IF(((J269-Q269-'Mortgage 2 Info Calcs'!F$24)*(G269/12))&gt;0,((J269-Q269-'Mortgage 2 Info Calcs'!F$24)*(G269/12)),0),0)</f>
        <v>124.36715923216109</v>
      </c>
      <c r="T269">
        <f>IF(OR(ISERROR(SUM(R$12:R269)),(ISTEXT(T268)),(T268=(SUM(R$12:R269)))),"",SUM(R$12:R269))</f>
        <v>75646.502395821924</v>
      </c>
      <c r="U269">
        <f>SUM(S$12:S269)</f>
        <v>90583.259187439558</v>
      </c>
      <c r="V269">
        <f>IF(OR(J269=Q269,ISTEXT(W268),ISTEXT('Mortgage 2 Info Calcs'!$F$17)),"",IF(('Mortgage 2 Info Calcs'!F$18*12)&gt;C268+1,IF(C268='Mortgage 2 Info Calcs'!F$18*12,0,'Mortgage 2 Info Calcs'!F$19+W269*('Mortgage 2 Info Calcs'!F$17)),'Mortgage 2 Info Calcs'!F$189))</f>
        <v>0</v>
      </c>
      <c r="W269">
        <f>IF(OR(ISERROR(J269-R269-M269),IF(ISERROR((J269-R269-M269)=0),"True",(J269-R269-M269)=0),ISTEXT('Mortgage 2 Info Calcs'!$K$4)),"",IF((J269&gt;(L269+M269)),(FV((G269/'Mortgage 2 Variables'!E$43),1,(L269+M269),-J269+Q269+'Mortgage 2 Info Calcs'!F$24,0))+Q269+'Mortgage 2 Info Calcs'!F$24+IF(I269&gt;0,0,-I269),""))</f>
        <v>24353.497604178869</v>
      </c>
      <c r="X269">
        <f>IF((FV(IF(G269=0,'Mortgage 2 Info Calcs'!F$8,G269)/12,1,PMT(IF(G269=0,'Mortgage 2 Info Calcs'!F$8,G269)/12,('Mortgage 2 Info Calcs'!F$9*12)-C268,-X268,0),-X268,0))&gt;0,(FV(IF(G269=0,'Mortgage 2 Info Calcs'!F$8,G269)/12,1,PMT(IF(G269=0,'Mortgage 2 Info Calcs'!F$8,G269)/12,('Mortgage 2 Info Calcs'!F$9*12)-C268,-X268,0),-X268,0)),0)</f>
        <v>24353.497604178887</v>
      </c>
      <c r="Y269">
        <f>IF(X269&lt;=0,0,(IPMT(IF(G269=0,'Mortgage 2 Info Calcs'!F$8,G269)/12,1,('Mortgage 2 Info Calcs'!F$9*12)-C268,-X268,0)))</f>
        <v>124.36715923216117</v>
      </c>
      <c r="Z269">
        <f>IF(C269&lt;('Mortgage 2 Info Calcs'!F$9*12),SUM(Y$12:Y269),0)</f>
        <v>90583.259187439631</v>
      </c>
      <c r="AA269">
        <v>258</v>
      </c>
      <c r="AB269">
        <f t="shared" ref="AB269:AB332" si="23">AA269/12</f>
        <v>21.5</v>
      </c>
    </row>
    <row r="270" spans="2:28" ht="11.7" customHeight="1" x14ac:dyDescent="0.25">
      <c r="B270">
        <f t="shared" si="21"/>
        <v>21.583333333333332</v>
      </c>
      <c r="C270">
        <v>259</v>
      </c>
      <c r="D270" t="str">
        <f>IF(J1038=1,F259+1,"")</f>
        <v/>
      </c>
      <c r="E270" t="str">
        <f t="shared" si="20"/>
        <v/>
      </c>
      <c r="F270" t="str">
        <f>VLOOKUP('Mortgage 2 Variables'!D$14,'Mortgage 2 Variables'!B$8:C$19,2)</f>
        <v>May</v>
      </c>
      <c r="G270">
        <f>IF(ISBLANK('Mortgage 2 Monthly Table'!G270),IF(OR(J270=Q270,ISTEXT(W269),ISTEXT('Mortgage 2 Info Calcs'!$K$4)),0,IF(('Mortgage 2 Info Calcs'!F$7*12)&gt;C269,G269,IF(C269='Mortgage 2 Info Calcs'!F$7*12,'Mortgage 2 Info Calcs'!F$8,G269))),'Mortgage 2 Monthly Table'!G270)</f>
        <v>0.06</v>
      </c>
      <c r="H270">
        <f>((PMT(G270/'Mortgage 2 Variables'!E$43,('Mortgage 2 Info Calcs'!F$9*'Mortgage 2 Variables'!E$43)-C269,-J270,0)))</f>
        <v>644.30140148551982</v>
      </c>
      <c r="I270">
        <f>IF(OR(ISERROR(((IPMT(G270/'Mortgage 2 Variables'!E$43,1,'Mortgage 2 Info Calcs'!F$9*'Mortgage 2 Variables'!E$43,-J270+Q270+'Mortgage 2 Info Calcs'!F$24,IF('Mortgage 2 Info Calcs'!F$5="Interest Only",-J270+Q270+'Mortgage 2 Info Calcs'!F$24,0))))),(((IPMT(G270/'Mortgage 2 Variables'!E$43,1,'Mortgage 2 Info Calcs'!F$9*'Mortgage 2 Variables'!E$43,-J$12,-J$12)))=0)),0,((IPMT(G270/'Mortgage 2 Variables'!E$43,1,'Mortgage 2 Info Calcs'!F$9*'Mortgage 2 Variables'!E$43,-J270+Q270+'Mortgage 2 Info Calcs'!F$24,IF('Mortgage 2 Info Calcs'!F$5="Interest Only",-J270+Q270+'Mortgage 2 Info Calcs'!F$24,0)))))</f>
        <v>121.76748802089435</v>
      </c>
      <c r="J270">
        <f>IF(W269&gt;0,IF(ISTEXT('Mortgage 2 Info Calcs'!K$4),"0",IF(ISTEXT(W269),W269,W269+(IF(ISTEXT(K270),0,K270)))),0)</f>
        <v>24353.497604178869</v>
      </c>
      <c r="K270">
        <f>IF(ISBLANK('Mortgage 2 Monthly Table'!L270),0,'Mortgage 2 Monthly Table'!L270)</f>
        <v>0</v>
      </c>
      <c r="L270">
        <f>IF(ISBLANK('Mortgage 2 Monthly Table'!N270),IF('Mortgage 2 Info Calcs'!F$13="Calculated",IF('Mortgage 2 Info Calcs'!F$22="Keep Same",IF('Mortgage 2 Info Calcs'!F$5="Interest Only",IF(OR(I270&gt;L269,J270=""),I270,IF(J270&lt;L269,IF(J270&lt;L269,J270+I270,IF(L269+M269&gt;J270,L269+I270,L269)),IF(L269+M269&gt;J270,L269+I270,L269))),IF(H270&gt;L269,H270,IF(J270&gt;L269,IF(L269+M269&gt;J270,L269+I270,L269),J270+S270))),IF('Mortgage 2 Info Calcs'!F$5="Interest Only",'Mortgage 2 Monthly calcs'!I270,'Mortgage 2 Monthly calcs'!H270)),'Mortgage 2 Monthly calcs'!L269),'Mortgage 2 Monthly Table'!N270)</f>
        <v>644.30140148551959</v>
      </c>
      <c r="M270">
        <f>IF(ISBLANK('Mortgage 2 Monthly Table'!P270),IF(N269&gt;J270,IF(J270&gt;L269,J270-L269,0),IF(OR(OR(W269&lt;0,ISTEXT(W269)),ISTEXT('Mortgage 2 Info Calcs'!$K$4)),"",'Mortgage 2 Info Calcs'!F$21)),'Mortgage 2 Monthly Table'!P270)</f>
        <v>0</v>
      </c>
      <c r="N270">
        <f t="shared" si="22"/>
        <v>644.30140148551959</v>
      </c>
      <c r="O270">
        <f>IF(OR(OR(W269&lt;0,ISTEXT(W269)),ISTEXT('Mortgage 2 Info Calcs'!$K$4)),"",(O269+M270))</f>
        <v>0</v>
      </c>
      <c r="P270">
        <f>IF(ISBLANK('Mortgage 2 Monthly Table'!T270),IF(ISTEXT(J270),0,IF(OR(W269&lt;Q269,AND(W269&lt;0,NOT(ISTEXT(W269))),ISTEXT('Mortgage 2 Info Calcs'!$K$4)),IF(-W269&gt;P269,-W269,W269-Q269),IF(J270="",0,'Mortgage 2 Info Calcs'!F$26))),'Mortgage 2 Monthly Table'!T270)</f>
        <v>0</v>
      </c>
      <c r="Q270">
        <f>IF(OR(OR(W269&lt;0,ISTEXT(W269)),ISTEXT('Mortgage 2 Info Calcs'!$K$4)),"",IF(O270&lt;0,Q269,(Q269+P270)))</f>
        <v>0</v>
      </c>
      <c r="R270">
        <f>IF(OR(ISERROR(L270-S270),ISTEXT('Mortgage 2 Info Calcs'!$K$4)),"",L270-S270+M270)</f>
        <v>522.53391346462524</v>
      </c>
      <c r="S270">
        <f>IF(OR(IF(ISERROR(ROUND((J270-Q270-'Mortgage 2 Info Calcs'!F$24)*(G270/12),2)),0,(J270-O270-Q270-'Mortgage 2 Info Calcs'!F$24)*(G270/12)),,,ISTEXT('Mortgage 2 Info Calcs'!K$4)),IF(((J270-Q270-'Mortgage 2 Info Calcs'!F$24)*(G270/12))&gt;0,((J270-Q270-'Mortgage 2 Info Calcs'!F$24)*(G270/12)),0),0)</f>
        <v>121.76748802089435</v>
      </c>
      <c r="T270">
        <f>IF(OR(ISERROR(SUM(R$12:R270)),(ISTEXT(T269)),(T269=(SUM(R$12:R270)))),"",SUM(R$12:R270))</f>
        <v>76169.036309286545</v>
      </c>
      <c r="U270">
        <f>SUM(S$12:S270)</f>
        <v>90705.026675460453</v>
      </c>
      <c r="V270">
        <f>IF(OR(J270=Q270,ISTEXT(W269),ISTEXT('Mortgage 2 Info Calcs'!$F$17)),"",IF(('Mortgage 2 Info Calcs'!F$18*12)&gt;C269+1,IF(C269='Mortgage 2 Info Calcs'!F$18*12,0,'Mortgage 2 Info Calcs'!F$19+W270*('Mortgage 2 Info Calcs'!F$17)),'Mortgage 2 Info Calcs'!F$189))</f>
        <v>0</v>
      </c>
      <c r="W270">
        <f>IF(OR(ISERROR(J270-R270-M270),IF(ISERROR((J270-R270-M270)=0),"True",(J270-R270-M270)=0),ISTEXT('Mortgage 2 Info Calcs'!$K$4)),"",IF((J270&gt;(L270+M270)),(FV((G270/'Mortgage 2 Variables'!E$43),1,(L270+M270),-J270+Q270+'Mortgage 2 Info Calcs'!F$24,0))+Q270+'Mortgage 2 Info Calcs'!F$24+IF(I270&gt;0,0,-I270),""))</f>
        <v>23830.963690714252</v>
      </c>
      <c r="X270">
        <f>IF((FV(IF(G270=0,'Mortgage 2 Info Calcs'!F$8,G270)/12,1,PMT(IF(G270=0,'Mortgage 2 Info Calcs'!F$8,G270)/12,('Mortgage 2 Info Calcs'!F$9*12)-C269,-X269,0),-X269,0))&gt;0,(FV(IF(G270=0,'Mortgage 2 Info Calcs'!F$8,G270)/12,1,PMT(IF(G270=0,'Mortgage 2 Info Calcs'!F$8,G270)/12,('Mortgage 2 Info Calcs'!F$9*12)-C269,-X269,0),-X269,0)),0)</f>
        <v>23830.96369071427</v>
      </c>
      <c r="Y270">
        <f>IF(X270&lt;=0,0,(IPMT(IF(G270=0,'Mortgage 2 Info Calcs'!F$8,G270)/12,1,('Mortgage 2 Info Calcs'!F$9*12)-C269,-X269,0)))</f>
        <v>121.76748802089443</v>
      </c>
      <c r="Z270">
        <f>IF(C270&lt;('Mortgage 2 Info Calcs'!F$9*12),SUM(Y$12:Y270),0)</f>
        <v>90705.026675460525</v>
      </c>
      <c r="AA270">
        <v>259</v>
      </c>
      <c r="AB270">
        <f t="shared" si="23"/>
        <v>21.583333333333332</v>
      </c>
    </row>
    <row r="271" spans="2:28" ht="11.7" customHeight="1" x14ac:dyDescent="0.25">
      <c r="B271">
        <f t="shared" si="21"/>
        <v>21.666666666666668</v>
      </c>
      <c r="C271">
        <v>260</v>
      </c>
      <c r="D271" t="str">
        <f>IF(J1039=1,F259+1,"")</f>
        <v/>
      </c>
      <c r="E271" t="str">
        <f t="shared" si="20"/>
        <v/>
      </c>
      <c r="F271" t="str">
        <f>VLOOKUP('Mortgage 2 Variables'!D$15,'Mortgage 2 Variables'!B$8:C$19,2)</f>
        <v>Jun</v>
      </c>
      <c r="G271">
        <f>IF(ISBLANK('Mortgage 2 Monthly Table'!G271),IF(OR(J271=Q271,ISTEXT(W270),ISTEXT('Mortgage 2 Info Calcs'!$K$4)),0,IF(('Mortgage 2 Info Calcs'!F$7*12)&gt;C270,G270,IF(C270='Mortgage 2 Info Calcs'!F$7*12,'Mortgage 2 Info Calcs'!F$8,G270))),'Mortgage 2 Monthly Table'!G271)</f>
        <v>0.06</v>
      </c>
      <c r="H271">
        <f>((PMT(G271/'Mortgage 2 Variables'!E$43,('Mortgage 2 Info Calcs'!F$9*'Mortgage 2 Variables'!E$43)-C270,-J271,0)))</f>
        <v>644.30140148552016</v>
      </c>
      <c r="I271">
        <f>IF(OR(ISERROR(((IPMT(G271/'Mortgage 2 Variables'!E$43,1,'Mortgage 2 Info Calcs'!F$9*'Mortgage 2 Variables'!E$43,-J271+Q271+'Mortgage 2 Info Calcs'!F$24,IF('Mortgage 2 Info Calcs'!F$5="Interest Only",-J271+Q271+'Mortgage 2 Info Calcs'!F$24,0))))),(((IPMT(G271/'Mortgage 2 Variables'!E$43,1,'Mortgage 2 Info Calcs'!F$9*'Mortgage 2 Variables'!E$43,-J$12,-J$12)))=0)),0,((IPMT(G271/'Mortgage 2 Variables'!E$43,1,'Mortgage 2 Info Calcs'!F$9*'Mortgage 2 Variables'!E$43,-J271+Q271+'Mortgage 2 Info Calcs'!F$24,IF('Mortgage 2 Info Calcs'!F$5="Interest Only",-J271+Q271+'Mortgage 2 Info Calcs'!F$24,0)))))</f>
        <v>119.15481845357127</v>
      </c>
      <c r="J271">
        <f>IF(W270&gt;0,IF(ISTEXT('Mortgage 2 Info Calcs'!K$4),"0",IF(ISTEXT(W270),W270,W270+(IF(ISTEXT(K271),0,K271)))),0)</f>
        <v>23830.963690714252</v>
      </c>
      <c r="K271">
        <f>IF(ISBLANK('Mortgage 2 Monthly Table'!L271),0,'Mortgage 2 Monthly Table'!L271)</f>
        <v>0</v>
      </c>
      <c r="L271">
        <f>IF(ISBLANK('Mortgage 2 Monthly Table'!N271),IF('Mortgage 2 Info Calcs'!F$13="Calculated",IF('Mortgage 2 Info Calcs'!F$22="Keep Same",IF('Mortgage 2 Info Calcs'!F$5="Interest Only",IF(OR(I271&gt;L270,J271=""),I271,IF(J271&lt;L270,IF(J271&lt;L270,J271+I271,IF(L270+M270&gt;J271,L270+I271,L270)),IF(L270+M270&gt;J271,L270+I271,L270))),IF(H271&gt;L270,H271,IF(J271&gt;L270,IF(L270+M270&gt;J271,L270+I271,L270),J271+S271))),IF('Mortgage 2 Info Calcs'!F$5="Interest Only",'Mortgage 2 Monthly calcs'!I271,'Mortgage 2 Monthly calcs'!H271)),'Mortgage 2 Monthly calcs'!L270),'Mortgage 2 Monthly Table'!N271)</f>
        <v>644.30140148551959</v>
      </c>
      <c r="M271">
        <f>IF(ISBLANK('Mortgage 2 Monthly Table'!P271),IF(N270&gt;J271,IF(J271&gt;L270,J271-L270,0),IF(OR(OR(W270&lt;0,ISTEXT(W270)),ISTEXT('Mortgage 2 Info Calcs'!$K$4)),"",'Mortgage 2 Info Calcs'!F$21)),'Mortgage 2 Monthly Table'!P271)</f>
        <v>0</v>
      </c>
      <c r="N271">
        <f t="shared" si="22"/>
        <v>644.30140148551959</v>
      </c>
      <c r="O271">
        <f>IF(OR(OR(W270&lt;0,ISTEXT(W270)),ISTEXT('Mortgage 2 Info Calcs'!$K$4)),"",(O270+M271))</f>
        <v>0</v>
      </c>
      <c r="P271">
        <f>IF(ISBLANK('Mortgage 2 Monthly Table'!T271),IF(ISTEXT(J271),0,IF(OR(W270&lt;Q270,AND(W270&lt;0,NOT(ISTEXT(W270))),ISTEXT('Mortgage 2 Info Calcs'!$K$4)),IF(-W270&gt;P270,-W270,W270-Q270),IF(J271="",0,'Mortgage 2 Info Calcs'!F$26))),'Mortgage 2 Monthly Table'!T271)</f>
        <v>0</v>
      </c>
      <c r="Q271">
        <f>IF(OR(OR(W270&lt;0,ISTEXT(W270)),ISTEXT('Mortgage 2 Info Calcs'!$K$4)),"",IF(O271&lt;0,Q270,(Q270+P271)))</f>
        <v>0</v>
      </c>
      <c r="R271">
        <f>IF(OR(ISERROR(L271-S271),ISTEXT('Mortgage 2 Info Calcs'!$K$4)),"",L271-S271+M271)</f>
        <v>525.14658303194835</v>
      </c>
      <c r="S271">
        <f>IF(OR(IF(ISERROR(ROUND((J271-Q271-'Mortgage 2 Info Calcs'!F$24)*(G271/12),2)),0,(J271-O271-Q271-'Mortgage 2 Info Calcs'!F$24)*(G271/12)),,,ISTEXT('Mortgage 2 Info Calcs'!K$4)),IF(((J271-Q271-'Mortgage 2 Info Calcs'!F$24)*(G271/12))&gt;0,((J271-Q271-'Mortgage 2 Info Calcs'!F$24)*(G271/12)),0),0)</f>
        <v>119.15481845357127</v>
      </c>
      <c r="T271">
        <f>IF(OR(ISERROR(SUM(R$12:R271)),(ISTEXT(T270)),(T270=(SUM(R$12:R271)))),"",SUM(R$12:R271))</f>
        <v>76694.182892318495</v>
      </c>
      <c r="U271">
        <f>SUM(S$12:S271)</f>
        <v>90824.181493914017</v>
      </c>
      <c r="V271">
        <f>IF(OR(J271=Q271,ISTEXT(W270),ISTEXT('Mortgage 2 Info Calcs'!$F$17)),"",IF(('Mortgage 2 Info Calcs'!F$18*12)&gt;C270+1,IF(C270='Mortgage 2 Info Calcs'!F$18*12,0,'Mortgage 2 Info Calcs'!F$19+W271*('Mortgage 2 Info Calcs'!F$17)),'Mortgage 2 Info Calcs'!F$189))</f>
        <v>0</v>
      </c>
      <c r="W271">
        <f>IF(OR(ISERROR(J271-R271-M271),IF(ISERROR((J271-R271-M271)=0),"True",(J271-R271-M271)=0),ISTEXT('Mortgage 2 Info Calcs'!$K$4)),"",IF((J271&gt;(L271+M271)),(FV((G271/'Mortgage 2 Variables'!E$43),1,(L271+M271),-J271+Q271+'Mortgage 2 Info Calcs'!F$24,0))+Q271+'Mortgage 2 Info Calcs'!F$24+IF(I271&gt;0,0,-I271),""))</f>
        <v>23305.817107682313</v>
      </c>
      <c r="X271">
        <f>IF((FV(IF(G271=0,'Mortgage 2 Info Calcs'!F$8,G271)/12,1,PMT(IF(G271=0,'Mortgage 2 Info Calcs'!F$8,G271)/12,('Mortgage 2 Info Calcs'!F$9*12)-C270,-X270,0),-X270,0))&gt;0,(FV(IF(G271=0,'Mortgage 2 Info Calcs'!F$8,G271)/12,1,PMT(IF(G271=0,'Mortgage 2 Info Calcs'!F$8,G271)/12,('Mortgage 2 Info Calcs'!F$9*12)-C270,-X270,0),-X270,0)),0)</f>
        <v>23305.817107682331</v>
      </c>
      <c r="Y271">
        <f>IF(X271&lt;=0,0,(IPMT(IF(G271=0,'Mortgage 2 Info Calcs'!F$8,G271)/12,1,('Mortgage 2 Info Calcs'!F$9*12)-C270,-X270,0)))</f>
        <v>119.15481845357135</v>
      </c>
      <c r="Z271">
        <f>IF(C271&lt;('Mortgage 2 Info Calcs'!F$9*12),SUM(Y$12:Y271),0)</f>
        <v>90824.181493914104</v>
      </c>
      <c r="AA271">
        <v>260</v>
      </c>
      <c r="AB271">
        <f t="shared" si="23"/>
        <v>21.666666666666668</v>
      </c>
    </row>
    <row r="272" spans="2:28" ht="11.7" customHeight="1" x14ac:dyDescent="0.25">
      <c r="B272">
        <f t="shared" si="21"/>
        <v>21.75</v>
      </c>
      <c r="C272">
        <v>261</v>
      </c>
      <c r="D272" t="str">
        <f>IF(J1040=1,F259+1,"")</f>
        <v/>
      </c>
      <c r="E272" t="str">
        <f t="shared" si="20"/>
        <v/>
      </c>
      <c r="F272" t="str">
        <f>VLOOKUP('Mortgage 2 Variables'!D$16,'Mortgage 2 Variables'!B$8:C$19,2)</f>
        <v>Jul</v>
      </c>
      <c r="G272">
        <f>IF(ISBLANK('Mortgage 2 Monthly Table'!G272),IF(OR(J272=Q272,ISTEXT(W271),ISTEXT('Mortgage 2 Info Calcs'!$K$4)),0,IF(('Mortgage 2 Info Calcs'!F$7*12)&gt;C271,G271,IF(C271='Mortgage 2 Info Calcs'!F$7*12,'Mortgage 2 Info Calcs'!F$8,G271))),'Mortgage 2 Monthly Table'!G272)</f>
        <v>0.06</v>
      </c>
      <c r="H272">
        <f>((PMT(G272/'Mortgage 2 Variables'!E$43,('Mortgage 2 Info Calcs'!F$9*'Mortgage 2 Variables'!E$43)-C271,-J272,0)))</f>
        <v>644.3014014855205</v>
      </c>
      <c r="I272">
        <f>IF(OR(ISERROR(((IPMT(G272/'Mortgage 2 Variables'!E$43,1,'Mortgage 2 Info Calcs'!F$9*'Mortgage 2 Variables'!E$43,-J272+Q272+'Mortgage 2 Info Calcs'!F$24,IF('Mortgage 2 Info Calcs'!F$5="Interest Only",-J272+Q272+'Mortgage 2 Info Calcs'!F$24,0))))),(((IPMT(G272/'Mortgage 2 Variables'!E$43,1,'Mortgage 2 Info Calcs'!F$9*'Mortgage 2 Variables'!E$43,-J$12,-J$12)))=0)),0,((IPMT(G272/'Mortgage 2 Variables'!E$43,1,'Mortgage 2 Info Calcs'!F$9*'Mortgage 2 Variables'!E$43,-J272+Q272+'Mortgage 2 Info Calcs'!F$24,IF('Mortgage 2 Info Calcs'!F$5="Interest Only",-J272+Q272+'Mortgage 2 Info Calcs'!F$24,0)))))</f>
        <v>116.52908553841156</v>
      </c>
      <c r="J272">
        <f>IF(W271&gt;0,IF(ISTEXT('Mortgage 2 Info Calcs'!K$4),"0",IF(ISTEXT(W271),W271,W271+(IF(ISTEXT(K272),0,K272)))),0)</f>
        <v>23305.817107682313</v>
      </c>
      <c r="K272">
        <f>IF(ISBLANK('Mortgage 2 Monthly Table'!L272),0,'Mortgage 2 Monthly Table'!L272)</f>
        <v>0</v>
      </c>
      <c r="L272">
        <f>IF(ISBLANK('Mortgage 2 Monthly Table'!N272),IF('Mortgage 2 Info Calcs'!F$13="Calculated",IF('Mortgage 2 Info Calcs'!F$22="Keep Same",IF('Mortgage 2 Info Calcs'!F$5="Interest Only",IF(OR(I272&gt;L271,J272=""),I272,IF(J272&lt;L271,IF(J272&lt;L271,J272+I272,IF(L271+M271&gt;J272,L271+I272,L271)),IF(L271+M271&gt;J272,L271+I272,L271))),IF(H272&gt;L271,H272,IF(J272&gt;L271,IF(L271+M271&gt;J272,L271+I272,L271),J272+S272))),IF('Mortgage 2 Info Calcs'!F$5="Interest Only",'Mortgage 2 Monthly calcs'!I272,'Mortgage 2 Monthly calcs'!H272)),'Mortgage 2 Monthly calcs'!L271),'Mortgage 2 Monthly Table'!N272)</f>
        <v>644.3014014855205</v>
      </c>
      <c r="M272">
        <f>IF(ISBLANK('Mortgage 2 Monthly Table'!P272),IF(N271&gt;J272,IF(J272&gt;L271,J272-L271,0),IF(OR(OR(W271&lt;0,ISTEXT(W271)),ISTEXT('Mortgage 2 Info Calcs'!$K$4)),"",'Mortgage 2 Info Calcs'!F$21)),'Mortgage 2 Monthly Table'!P272)</f>
        <v>0</v>
      </c>
      <c r="N272">
        <f t="shared" si="22"/>
        <v>644.3014014855205</v>
      </c>
      <c r="O272">
        <f>IF(OR(OR(W271&lt;0,ISTEXT(W271)),ISTEXT('Mortgage 2 Info Calcs'!$K$4)),"",(O271+M272))</f>
        <v>0</v>
      </c>
      <c r="P272">
        <f>IF(ISBLANK('Mortgage 2 Monthly Table'!T272),IF(ISTEXT(J272),0,IF(OR(W271&lt;Q271,AND(W271&lt;0,NOT(ISTEXT(W271))),ISTEXT('Mortgage 2 Info Calcs'!$K$4)),IF(-W271&gt;P271,-W271,W271-Q271),IF(J272="",0,'Mortgage 2 Info Calcs'!F$26))),'Mortgage 2 Monthly Table'!T272)</f>
        <v>0</v>
      </c>
      <c r="Q272">
        <f>IF(OR(OR(W271&lt;0,ISTEXT(W271)),ISTEXT('Mortgage 2 Info Calcs'!$K$4)),"",IF(O272&lt;0,Q271,(Q271+P272)))</f>
        <v>0</v>
      </c>
      <c r="R272">
        <f>IF(OR(ISERROR(L272-S272),ISTEXT('Mortgage 2 Info Calcs'!$K$4)),"",L272-S272+M272)</f>
        <v>527.77231594710895</v>
      </c>
      <c r="S272">
        <f>IF(OR(IF(ISERROR(ROUND((J272-Q272-'Mortgage 2 Info Calcs'!F$24)*(G272/12),2)),0,(J272-O272-Q272-'Mortgage 2 Info Calcs'!F$24)*(G272/12)),,,ISTEXT('Mortgage 2 Info Calcs'!K$4)),IF(((J272-Q272-'Mortgage 2 Info Calcs'!F$24)*(G272/12))&gt;0,((J272-Q272-'Mortgage 2 Info Calcs'!F$24)*(G272/12)),0),0)</f>
        <v>116.52908553841156</v>
      </c>
      <c r="T272">
        <f>IF(OR(ISERROR(SUM(R$12:R272)),(ISTEXT(T271)),(T271=(SUM(R$12:R272)))),"",SUM(R$12:R272))</f>
        <v>77221.955208265601</v>
      </c>
      <c r="U272">
        <f>SUM(S$12:S272)</f>
        <v>90940.710579452425</v>
      </c>
      <c r="V272">
        <f>IF(OR(J272=Q272,ISTEXT(W271),ISTEXT('Mortgage 2 Info Calcs'!$F$17)),"",IF(('Mortgage 2 Info Calcs'!F$18*12)&gt;C271+1,IF(C271='Mortgage 2 Info Calcs'!F$18*12,0,'Mortgage 2 Info Calcs'!F$19+W272*('Mortgage 2 Info Calcs'!F$17)),'Mortgage 2 Info Calcs'!F$189))</f>
        <v>0</v>
      </c>
      <c r="W272">
        <f>IF(OR(ISERROR(J272-R272-M272),IF(ISERROR((J272-R272-M272)=0),"True",(J272-R272-M272)=0),ISTEXT('Mortgage 2 Info Calcs'!$K$4)),"",IF((J272&gt;(L272+M272)),(FV((G272/'Mortgage 2 Variables'!E$43),1,(L272+M272),-J272+Q272+'Mortgage 2 Info Calcs'!F$24,0))+Q272+'Mortgage 2 Info Calcs'!F$24+IF(I272&gt;0,0,-I272),""))</f>
        <v>22778.044791735214</v>
      </c>
      <c r="X272">
        <f>IF((FV(IF(G272=0,'Mortgage 2 Info Calcs'!F$8,G272)/12,1,PMT(IF(G272=0,'Mortgage 2 Info Calcs'!F$8,G272)/12,('Mortgage 2 Info Calcs'!F$9*12)-C271,-X271,0),-X271,0))&gt;0,(FV(IF(G272=0,'Mortgage 2 Info Calcs'!F$8,G272)/12,1,PMT(IF(G272=0,'Mortgage 2 Info Calcs'!F$8,G272)/12,('Mortgage 2 Info Calcs'!F$9*12)-C271,-X271,0),-X271,0)),0)</f>
        <v>22778.044791735232</v>
      </c>
      <c r="Y272">
        <f>IF(X272&lt;=0,0,(IPMT(IF(G272=0,'Mortgage 2 Info Calcs'!F$8,G272)/12,1,('Mortgage 2 Info Calcs'!F$9*12)-C271,-X271,0)))</f>
        <v>116.52908553841166</v>
      </c>
      <c r="Z272">
        <f>IF(C272&lt;('Mortgage 2 Info Calcs'!F$9*12),SUM(Y$12:Y272),0)</f>
        <v>90940.710579452512</v>
      </c>
      <c r="AA272">
        <v>261</v>
      </c>
      <c r="AB272">
        <f t="shared" si="23"/>
        <v>21.75</v>
      </c>
    </row>
    <row r="273" spans="2:28" ht="11.7" customHeight="1" x14ac:dyDescent="0.25">
      <c r="B273">
        <f t="shared" si="21"/>
        <v>21.833333333333332</v>
      </c>
      <c r="C273">
        <v>262</v>
      </c>
      <c r="D273" t="str">
        <f>IF(J1041=1,F259+1,"")</f>
        <v/>
      </c>
      <c r="E273" t="str">
        <f t="shared" si="20"/>
        <v/>
      </c>
      <c r="F273" t="str">
        <f>VLOOKUP('Mortgage 2 Variables'!D$17,'Mortgage 2 Variables'!B$8:C$19,2)</f>
        <v>Aug</v>
      </c>
      <c r="G273">
        <f>IF(ISBLANK('Mortgage 2 Monthly Table'!G273),IF(OR(J273=Q273,ISTEXT(W272),ISTEXT('Mortgage 2 Info Calcs'!$K$4)),0,IF(('Mortgage 2 Info Calcs'!F$7*12)&gt;C272,G272,IF(C272='Mortgage 2 Info Calcs'!F$7*12,'Mortgage 2 Info Calcs'!F$8,G272))),'Mortgage 2 Monthly Table'!G273)</f>
        <v>0.06</v>
      </c>
      <c r="H273">
        <f>((PMT(G273/'Mortgage 2 Variables'!E$43,('Mortgage 2 Info Calcs'!F$9*'Mortgage 2 Variables'!E$43)-C272,-J273,0)))</f>
        <v>644.30140148552073</v>
      </c>
      <c r="I273">
        <f>IF(OR(ISERROR(((IPMT(G273/'Mortgage 2 Variables'!E$43,1,'Mortgage 2 Info Calcs'!F$9*'Mortgage 2 Variables'!E$43,-J273+Q273+'Mortgage 2 Info Calcs'!F$24,IF('Mortgage 2 Info Calcs'!F$5="Interest Only",-J273+Q273+'Mortgage 2 Info Calcs'!F$24,0))))),(((IPMT(G273/'Mortgage 2 Variables'!E$43,1,'Mortgage 2 Info Calcs'!F$9*'Mortgage 2 Variables'!E$43,-J$12,-J$12)))=0)),0,((IPMT(G273/'Mortgage 2 Variables'!E$43,1,'Mortgage 2 Info Calcs'!F$9*'Mortgage 2 Variables'!E$43,-J273+Q273+'Mortgage 2 Info Calcs'!F$24,IF('Mortgage 2 Info Calcs'!F$5="Interest Only",-J273+Q273+'Mortgage 2 Info Calcs'!F$24,0)))))</f>
        <v>113.89022395867607</v>
      </c>
      <c r="J273">
        <f>IF(W272&gt;0,IF(ISTEXT('Mortgage 2 Info Calcs'!K$4),"0",IF(ISTEXT(W272),W272,W272+(IF(ISTEXT(K273),0,K273)))),0)</f>
        <v>22778.044791735214</v>
      </c>
      <c r="K273">
        <f>IF(ISBLANK('Mortgage 2 Monthly Table'!L273),0,'Mortgage 2 Monthly Table'!L273)</f>
        <v>0</v>
      </c>
      <c r="L273">
        <f>IF(ISBLANK('Mortgage 2 Monthly Table'!N273),IF('Mortgage 2 Info Calcs'!F$13="Calculated",IF('Mortgage 2 Info Calcs'!F$22="Keep Same",IF('Mortgage 2 Info Calcs'!F$5="Interest Only",IF(OR(I273&gt;L272,J273=""),I273,IF(J273&lt;L272,IF(J273&lt;L272,J273+I273,IF(L272+M272&gt;J273,L272+I273,L272)),IF(L272+M272&gt;J273,L272+I273,L272))),IF(H273&gt;L272,H273,IF(J273&gt;L272,IF(L272+M272&gt;J273,L272+I273,L272),J273+S273))),IF('Mortgage 2 Info Calcs'!F$5="Interest Only",'Mortgage 2 Monthly calcs'!I273,'Mortgage 2 Monthly calcs'!H273)),'Mortgage 2 Monthly calcs'!L272),'Mortgage 2 Monthly Table'!N273)</f>
        <v>644.3014014855205</v>
      </c>
      <c r="M273">
        <f>IF(ISBLANK('Mortgage 2 Monthly Table'!P273),IF(N272&gt;J273,IF(J273&gt;L272,J273-L272,0),IF(OR(OR(W272&lt;0,ISTEXT(W272)),ISTEXT('Mortgage 2 Info Calcs'!$K$4)),"",'Mortgage 2 Info Calcs'!F$21)),'Mortgage 2 Monthly Table'!P273)</f>
        <v>0</v>
      </c>
      <c r="N273">
        <f t="shared" si="22"/>
        <v>644.3014014855205</v>
      </c>
      <c r="O273">
        <f>IF(OR(OR(W272&lt;0,ISTEXT(W272)),ISTEXT('Mortgage 2 Info Calcs'!$K$4)),"",(O272+M273))</f>
        <v>0</v>
      </c>
      <c r="P273">
        <f>IF(ISBLANK('Mortgage 2 Monthly Table'!T273),IF(ISTEXT(J273),0,IF(OR(W272&lt;Q272,AND(W272&lt;0,NOT(ISTEXT(W272))),ISTEXT('Mortgage 2 Info Calcs'!$K$4)),IF(-W272&gt;P272,-W272,W272-Q272),IF(J273="",0,'Mortgage 2 Info Calcs'!F$26))),'Mortgage 2 Monthly Table'!T273)</f>
        <v>0</v>
      </c>
      <c r="Q273">
        <f>IF(OR(OR(W272&lt;0,ISTEXT(W272)),ISTEXT('Mortgage 2 Info Calcs'!$K$4)),"",IF(O273&lt;0,Q272,(Q272+P273)))</f>
        <v>0</v>
      </c>
      <c r="R273">
        <f>IF(OR(ISERROR(L273-S273),ISTEXT('Mortgage 2 Info Calcs'!$K$4)),"",L273-S273+M273)</f>
        <v>530.41117752684443</v>
      </c>
      <c r="S273">
        <f>IF(OR(IF(ISERROR(ROUND((J273-Q273-'Mortgage 2 Info Calcs'!F$24)*(G273/12),2)),0,(J273-O273-Q273-'Mortgage 2 Info Calcs'!F$24)*(G273/12)),,,ISTEXT('Mortgage 2 Info Calcs'!K$4)),IF(((J273-Q273-'Mortgage 2 Info Calcs'!F$24)*(G273/12))&gt;0,((J273-Q273-'Mortgage 2 Info Calcs'!F$24)*(G273/12)),0),0)</f>
        <v>113.89022395867607</v>
      </c>
      <c r="T273">
        <f>IF(OR(ISERROR(SUM(R$12:R273)),(ISTEXT(T272)),(T272=(SUM(R$12:R273)))),"",SUM(R$12:R273))</f>
        <v>77752.36638579244</v>
      </c>
      <c r="U273">
        <f>SUM(S$12:S273)</f>
        <v>91054.6008034111</v>
      </c>
      <c r="V273">
        <f>IF(OR(J273=Q273,ISTEXT(W272),ISTEXT('Mortgage 2 Info Calcs'!$F$17)),"",IF(('Mortgage 2 Info Calcs'!F$18*12)&gt;C272+1,IF(C272='Mortgage 2 Info Calcs'!F$18*12,0,'Mortgage 2 Info Calcs'!F$19+W273*('Mortgage 2 Info Calcs'!F$17)),'Mortgage 2 Info Calcs'!F$189))</f>
        <v>0</v>
      </c>
      <c r="W273">
        <f>IF(OR(ISERROR(J273-R273-M273),IF(ISERROR((J273-R273-M273)=0),"True",(J273-R273-M273)=0),ISTEXT('Mortgage 2 Info Calcs'!$K$4)),"",IF((J273&gt;(L273+M273)),(FV((G273/'Mortgage 2 Variables'!E$43),1,(L273+M273),-J273+Q273+'Mortgage 2 Info Calcs'!F$24,0))+Q273+'Mortgage 2 Info Calcs'!F$24+IF(I273&gt;0,0,-I273),""))</f>
        <v>22247.633614208382</v>
      </c>
      <c r="X273">
        <f>IF((FV(IF(G273=0,'Mortgage 2 Info Calcs'!F$8,G273)/12,1,PMT(IF(G273=0,'Mortgage 2 Info Calcs'!F$8,G273)/12,('Mortgage 2 Info Calcs'!F$9*12)-C272,-X272,0),-X272,0))&gt;0,(FV(IF(G273=0,'Mortgage 2 Info Calcs'!F$8,G273)/12,1,PMT(IF(G273=0,'Mortgage 2 Info Calcs'!F$8,G273)/12,('Mortgage 2 Info Calcs'!F$9*12)-C272,-X272,0),-X272,0)),0)</f>
        <v>22247.6336142084</v>
      </c>
      <c r="Y273">
        <f>IF(X273&lt;=0,0,(IPMT(IF(G273=0,'Mortgage 2 Info Calcs'!F$8,G273)/12,1,('Mortgage 2 Info Calcs'!F$9*12)-C272,-X272,0)))</f>
        <v>113.89022395867616</v>
      </c>
      <c r="Z273">
        <f>IF(C273&lt;('Mortgage 2 Info Calcs'!F$9*12),SUM(Y$12:Y273),0)</f>
        <v>91054.600803411187</v>
      </c>
      <c r="AA273">
        <v>262</v>
      </c>
      <c r="AB273">
        <f t="shared" si="23"/>
        <v>21.833333333333332</v>
      </c>
    </row>
    <row r="274" spans="2:28" ht="11.7" customHeight="1" x14ac:dyDescent="0.25">
      <c r="B274">
        <f t="shared" si="21"/>
        <v>21.916666666666668</v>
      </c>
      <c r="C274">
        <v>263</v>
      </c>
      <c r="D274" t="str">
        <f>IF(J1042=1,F259+1,"")</f>
        <v/>
      </c>
      <c r="E274" t="str">
        <f t="shared" si="20"/>
        <v/>
      </c>
      <c r="F274" t="str">
        <f>VLOOKUP('Mortgage 2 Variables'!D$18,'Mortgage 2 Variables'!B$8:C$19,2)</f>
        <v>Sep</v>
      </c>
      <c r="G274">
        <f>IF(ISBLANK('Mortgage 2 Monthly Table'!G274),IF(OR(J274=Q274,ISTEXT(W273),ISTEXT('Mortgage 2 Info Calcs'!$K$4)),0,IF(('Mortgage 2 Info Calcs'!F$7*12)&gt;C273,G273,IF(C273='Mortgage 2 Info Calcs'!F$7*12,'Mortgage 2 Info Calcs'!F$8,G273))),'Mortgage 2 Monthly Table'!G274)</f>
        <v>0.06</v>
      </c>
      <c r="H274">
        <f>((PMT(G274/'Mortgage 2 Variables'!E$43,('Mortgage 2 Info Calcs'!F$9*'Mortgage 2 Variables'!E$43)-C273,-J274,0)))</f>
        <v>644.30140148552107</v>
      </c>
      <c r="I274">
        <f>IF(OR(ISERROR(((IPMT(G274/'Mortgage 2 Variables'!E$43,1,'Mortgage 2 Info Calcs'!F$9*'Mortgage 2 Variables'!E$43,-J274+Q274+'Mortgage 2 Info Calcs'!F$24,IF('Mortgage 2 Info Calcs'!F$5="Interest Only",-J274+Q274+'Mortgage 2 Info Calcs'!F$24,0))))),(((IPMT(G274/'Mortgage 2 Variables'!E$43,1,'Mortgage 2 Info Calcs'!F$9*'Mortgage 2 Variables'!E$43,-J$12,-J$12)))=0)),0,((IPMT(G274/'Mortgage 2 Variables'!E$43,1,'Mortgage 2 Info Calcs'!F$9*'Mortgage 2 Variables'!E$43,-J274+Q274+'Mortgage 2 Info Calcs'!F$24,IF('Mortgage 2 Info Calcs'!F$5="Interest Only",-J274+Q274+'Mortgage 2 Info Calcs'!F$24,0)))))</f>
        <v>111.23816807104191</v>
      </c>
      <c r="J274">
        <f>IF(W273&gt;0,IF(ISTEXT('Mortgage 2 Info Calcs'!K$4),"0",IF(ISTEXT(W273),W273,W273+(IF(ISTEXT(K274),0,K274)))),0)</f>
        <v>22247.633614208382</v>
      </c>
      <c r="K274">
        <f>IF(ISBLANK('Mortgage 2 Monthly Table'!L274),0,'Mortgage 2 Monthly Table'!L274)</f>
        <v>0</v>
      </c>
      <c r="L274">
        <f>IF(ISBLANK('Mortgage 2 Monthly Table'!N274),IF('Mortgage 2 Info Calcs'!F$13="Calculated",IF('Mortgage 2 Info Calcs'!F$22="Keep Same",IF('Mortgage 2 Info Calcs'!F$5="Interest Only",IF(OR(I274&gt;L273,J274=""),I274,IF(J274&lt;L273,IF(J274&lt;L273,J274+I274,IF(L273+M273&gt;J274,L273+I274,L273)),IF(L273+M273&gt;J274,L273+I274,L273))),IF(H274&gt;L273,H274,IF(J274&gt;L273,IF(L273+M273&gt;J274,L273+I274,L273),J274+S274))),IF('Mortgage 2 Info Calcs'!F$5="Interest Only",'Mortgage 2 Monthly calcs'!I274,'Mortgage 2 Monthly calcs'!H274)),'Mortgage 2 Monthly calcs'!L273),'Mortgage 2 Monthly Table'!N274)</f>
        <v>644.3014014855205</v>
      </c>
      <c r="M274">
        <f>IF(ISBLANK('Mortgage 2 Monthly Table'!P274),IF(N273&gt;J274,IF(J274&gt;L273,J274-L273,0),IF(OR(OR(W273&lt;0,ISTEXT(W273)),ISTEXT('Mortgage 2 Info Calcs'!$K$4)),"",'Mortgage 2 Info Calcs'!F$21)),'Mortgage 2 Monthly Table'!P274)</f>
        <v>0</v>
      </c>
      <c r="N274">
        <f t="shared" si="22"/>
        <v>644.3014014855205</v>
      </c>
      <c r="O274">
        <f>IF(OR(OR(W273&lt;0,ISTEXT(W273)),ISTEXT('Mortgage 2 Info Calcs'!$K$4)),"",(O273+M274))</f>
        <v>0</v>
      </c>
      <c r="P274">
        <f>IF(ISBLANK('Mortgage 2 Monthly Table'!T274),IF(ISTEXT(J274),0,IF(OR(W273&lt;Q273,AND(W273&lt;0,NOT(ISTEXT(W273))),ISTEXT('Mortgage 2 Info Calcs'!$K$4)),IF(-W273&gt;P273,-W273,W273-Q273),IF(J274="",0,'Mortgage 2 Info Calcs'!F$26))),'Mortgage 2 Monthly Table'!T274)</f>
        <v>0</v>
      </c>
      <c r="Q274">
        <f>IF(OR(OR(W273&lt;0,ISTEXT(W273)),ISTEXT('Mortgage 2 Info Calcs'!$K$4)),"",IF(O274&lt;0,Q273,(Q273+P274)))</f>
        <v>0</v>
      </c>
      <c r="R274">
        <f>IF(OR(ISERROR(L274-S274),ISTEXT('Mortgage 2 Info Calcs'!$K$4)),"",L274-S274+M274)</f>
        <v>533.06323341447865</v>
      </c>
      <c r="S274">
        <f>IF(OR(IF(ISERROR(ROUND((J274-Q274-'Mortgage 2 Info Calcs'!F$24)*(G274/12),2)),0,(J274-O274-Q274-'Mortgage 2 Info Calcs'!F$24)*(G274/12)),,,ISTEXT('Mortgage 2 Info Calcs'!K$4)),IF(((J274-Q274-'Mortgage 2 Info Calcs'!F$24)*(G274/12))&gt;0,((J274-Q274-'Mortgage 2 Info Calcs'!F$24)*(G274/12)),0),0)</f>
        <v>111.23816807104191</v>
      </c>
      <c r="T274">
        <f>IF(OR(ISERROR(SUM(R$12:R274)),(ISTEXT(T273)),(T273=(SUM(R$12:R274)))),"",SUM(R$12:R274))</f>
        <v>78285.429619206916</v>
      </c>
      <c r="U274">
        <f>SUM(S$12:S274)</f>
        <v>91165.838971482139</v>
      </c>
      <c r="V274">
        <f>IF(OR(J274=Q274,ISTEXT(W273),ISTEXT('Mortgage 2 Info Calcs'!$F$17)),"",IF(('Mortgage 2 Info Calcs'!F$18*12)&gt;C273+1,IF(C273='Mortgage 2 Info Calcs'!F$18*12,0,'Mortgage 2 Info Calcs'!F$19+W274*('Mortgage 2 Info Calcs'!F$17)),'Mortgage 2 Info Calcs'!F$189))</f>
        <v>0</v>
      </c>
      <c r="W274">
        <f>IF(OR(ISERROR(J274-R274-M274),IF(ISERROR((J274-R274-M274)=0),"True",(J274-R274-M274)=0),ISTEXT('Mortgage 2 Info Calcs'!$K$4)),"",IF((J274&gt;(L274+M274)),(FV((G274/'Mortgage 2 Variables'!E$43),1,(L274+M274),-J274+Q274+'Mortgage 2 Info Calcs'!F$24,0))+Q274+'Mortgage 2 Info Calcs'!F$24+IF(I274&gt;0,0,-I274),""))</f>
        <v>21714.570380793914</v>
      </c>
      <c r="X274">
        <f>IF((FV(IF(G274=0,'Mortgage 2 Info Calcs'!F$8,G274)/12,1,PMT(IF(G274=0,'Mortgage 2 Info Calcs'!F$8,G274)/12,('Mortgage 2 Info Calcs'!F$9*12)-C273,-X273,0),-X273,0))&gt;0,(FV(IF(G274=0,'Mortgage 2 Info Calcs'!F$8,G274)/12,1,PMT(IF(G274=0,'Mortgage 2 Info Calcs'!F$8,G274)/12,('Mortgage 2 Info Calcs'!F$9*12)-C273,-X273,0),-X273,0)),0)</f>
        <v>21714.570380793932</v>
      </c>
      <c r="Y274">
        <f>IF(X274&lt;=0,0,(IPMT(IF(G274=0,'Mortgage 2 Info Calcs'!F$8,G274)/12,1,('Mortgage 2 Info Calcs'!F$9*12)-C273,-X273,0)))</f>
        <v>111.238168071042</v>
      </c>
      <c r="Z274">
        <f>IF(C274&lt;('Mortgage 2 Info Calcs'!F$9*12),SUM(Y$12:Y274),0)</f>
        <v>91165.838971482226</v>
      </c>
      <c r="AA274">
        <v>263</v>
      </c>
      <c r="AB274">
        <f t="shared" si="23"/>
        <v>21.916666666666668</v>
      </c>
    </row>
    <row r="275" spans="2:28" ht="11.7" customHeight="1" x14ac:dyDescent="0.25">
      <c r="B275">
        <f t="shared" si="21"/>
        <v>22</v>
      </c>
      <c r="C275">
        <v>264</v>
      </c>
      <c r="D275">
        <f>D263+1</f>
        <v>22</v>
      </c>
      <c r="E275" t="str">
        <f t="shared" si="20"/>
        <v/>
      </c>
      <c r="F275" t="str">
        <f>VLOOKUP('Mortgage 2 Variables'!D$19,'Mortgage 2 Variables'!B$8:C$19,2)</f>
        <v>Oct</v>
      </c>
      <c r="G275">
        <f>IF(ISBLANK('Mortgage 2 Monthly Table'!G275),IF(OR(J275=Q275,ISTEXT(W274),ISTEXT('Mortgage 2 Info Calcs'!$K$4)),0,IF(('Mortgage 2 Info Calcs'!F$7*12)&gt;C274,G274,IF(C274='Mortgage 2 Info Calcs'!F$7*12,'Mortgage 2 Info Calcs'!F$8,G274))),'Mortgage 2 Monthly Table'!G275)</f>
        <v>0.06</v>
      </c>
      <c r="H275">
        <f>((PMT(G275/'Mortgage 2 Variables'!E$43,('Mortgage 2 Info Calcs'!F$9*'Mortgage 2 Variables'!E$43)-C274,-J275,0)))</f>
        <v>644.30140148552141</v>
      </c>
      <c r="I275">
        <f>IF(OR(ISERROR(((IPMT(G275/'Mortgage 2 Variables'!E$43,1,'Mortgage 2 Info Calcs'!F$9*'Mortgage 2 Variables'!E$43,-J275+Q275+'Mortgage 2 Info Calcs'!F$24,IF('Mortgage 2 Info Calcs'!F$5="Interest Only",-J275+Q275+'Mortgage 2 Info Calcs'!F$24,0))))),(((IPMT(G275/'Mortgage 2 Variables'!E$43,1,'Mortgage 2 Info Calcs'!F$9*'Mortgage 2 Variables'!E$43,-J$12,-J$12)))=0)),0,((IPMT(G275/'Mortgage 2 Variables'!E$43,1,'Mortgage 2 Info Calcs'!F$9*'Mortgage 2 Variables'!E$43,-J275+Q275+'Mortgage 2 Info Calcs'!F$24,IF('Mortgage 2 Info Calcs'!F$5="Interest Only",-J275+Q275+'Mortgage 2 Info Calcs'!F$24,0)))))</f>
        <v>108.57285190396956</v>
      </c>
      <c r="J275">
        <f>IF(W274&gt;0,IF(ISTEXT('Mortgage 2 Info Calcs'!K$4),"0",IF(ISTEXT(W274),W274,W274+(IF(ISTEXT(K275),0,K275)))),0)</f>
        <v>21714.570380793914</v>
      </c>
      <c r="K275">
        <f>IF(ISBLANK('Mortgage 2 Monthly Table'!L275),0,'Mortgage 2 Monthly Table'!L275)</f>
        <v>0</v>
      </c>
      <c r="L275">
        <f>IF(ISBLANK('Mortgage 2 Monthly Table'!N275),IF('Mortgage 2 Info Calcs'!F$13="Calculated",IF('Mortgage 2 Info Calcs'!F$22="Keep Same",IF('Mortgage 2 Info Calcs'!F$5="Interest Only",IF(OR(I275&gt;L274,J275=""),I275,IF(J275&lt;L274,IF(J275&lt;L274,J275+I275,IF(L274+M274&gt;J275,L274+I275,L274)),IF(L274+M274&gt;J275,L274+I275,L274))),IF(H275&gt;L274,H275,IF(J275&gt;L274,IF(L274+M274&gt;J275,L274+I275,L274),J275+S275))),IF('Mortgage 2 Info Calcs'!F$5="Interest Only",'Mortgage 2 Monthly calcs'!I275,'Mortgage 2 Monthly calcs'!H275)),'Mortgage 2 Monthly calcs'!L274),'Mortgage 2 Monthly Table'!N275)</f>
        <v>644.3014014855205</v>
      </c>
      <c r="M275">
        <f>IF(ISBLANK('Mortgage 2 Monthly Table'!P275),IF(N274&gt;J275,IF(J275&gt;L274,J275-L274,0),IF(OR(OR(W274&lt;0,ISTEXT(W274)),ISTEXT('Mortgage 2 Info Calcs'!$K$4)),"",'Mortgage 2 Info Calcs'!F$21)),'Mortgage 2 Monthly Table'!P275)</f>
        <v>0</v>
      </c>
      <c r="N275">
        <f t="shared" si="22"/>
        <v>644.3014014855205</v>
      </c>
      <c r="O275">
        <f>IF(OR(OR(W274&lt;0,ISTEXT(W274)),ISTEXT('Mortgage 2 Info Calcs'!$K$4)),"",(O274+M275))</f>
        <v>0</v>
      </c>
      <c r="P275">
        <f>IF(ISBLANK('Mortgage 2 Monthly Table'!T275),IF(ISTEXT(J275),0,IF(OR(W274&lt;Q274,AND(W274&lt;0,NOT(ISTEXT(W274))),ISTEXT('Mortgage 2 Info Calcs'!$K$4)),IF(-W274&gt;P274,-W274,W274-Q274),IF(J275="",0,'Mortgage 2 Info Calcs'!F$26))),'Mortgage 2 Monthly Table'!T275)</f>
        <v>0</v>
      </c>
      <c r="Q275">
        <f>IF(OR(OR(W274&lt;0,ISTEXT(W274)),ISTEXT('Mortgage 2 Info Calcs'!$K$4)),"",IF(O275&lt;0,Q274,(Q274+P275)))</f>
        <v>0</v>
      </c>
      <c r="R275">
        <f>IF(OR(ISERROR(L275-S275),ISTEXT('Mortgage 2 Info Calcs'!$K$4)),"",L275-S275+M275)</f>
        <v>535.72854958155096</v>
      </c>
      <c r="S275">
        <f>IF(OR(IF(ISERROR(ROUND((J275-Q275-'Mortgage 2 Info Calcs'!F$24)*(G275/12),2)),0,(J275-O275-Q275-'Mortgage 2 Info Calcs'!F$24)*(G275/12)),,,ISTEXT('Mortgage 2 Info Calcs'!K$4)),IF(((J275-Q275-'Mortgage 2 Info Calcs'!F$24)*(G275/12))&gt;0,((J275-Q275-'Mortgage 2 Info Calcs'!F$24)*(G275/12)),0),0)</f>
        <v>108.57285190396956</v>
      </c>
      <c r="T275">
        <f>IF(OR(ISERROR(SUM(R$12:R275)),(ISTEXT(T274)),(T274=(SUM(R$12:R275)))),"",SUM(R$12:R275))</f>
        <v>78821.158168788461</v>
      </c>
      <c r="U275">
        <f>SUM(S$12:S275)</f>
        <v>91274.411823386108</v>
      </c>
      <c r="V275">
        <f>IF(OR(J275=Q275,ISTEXT(W274),ISTEXT('Mortgage 2 Info Calcs'!$F$17)),"",IF(('Mortgage 2 Info Calcs'!F$18*12)&gt;C274+1,IF(C274='Mortgage 2 Info Calcs'!F$18*12,0,'Mortgage 2 Info Calcs'!F$19+W275*('Mortgage 2 Info Calcs'!F$17)),'Mortgage 2 Info Calcs'!F$189))</f>
        <v>0</v>
      </c>
      <c r="W275">
        <f>IF(OR(ISERROR(J275-R275-M275),IF(ISERROR((J275-R275-M275)=0),"True",(J275-R275-M275)=0),ISTEXT('Mortgage 2 Info Calcs'!$K$4)),"",IF((J275&gt;(L275+M275)),(FV((G275/'Mortgage 2 Variables'!E$43),1,(L275+M275),-J275+Q275+'Mortgage 2 Info Calcs'!F$24,0))+Q275+'Mortgage 2 Info Calcs'!F$24+IF(I275&gt;0,0,-I275),""))</f>
        <v>21178.841831212372</v>
      </c>
      <c r="X275">
        <f>IF((FV(IF(G275=0,'Mortgage 2 Info Calcs'!F$8,G275)/12,1,PMT(IF(G275=0,'Mortgage 2 Info Calcs'!F$8,G275)/12,('Mortgage 2 Info Calcs'!F$9*12)-C274,-X274,0),-X274,0))&gt;0,(FV(IF(G275=0,'Mortgage 2 Info Calcs'!F$8,G275)/12,1,PMT(IF(G275=0,'Mortgage 2 Info Calcs'!F$8,G275)/12,('Mortgage 2 Info Calcs'!F$9*12)-C274,-X274,0),-X274,0)),0)</f>
        <v>21178.84183121239</v>
      </c>
      <c r="Y275">
        <f>IF(X275&lt;=0,0,(IPMT(IF(G275=0,'Mortgage 2 Info Calcs'!F$8,G275)/12,1,('Mortgage 2 Info Calcs'!F$9*12)-C274,-X274,0)))</f>
        <v>108.57285190396966</v>
      </c>
      <c r="Z275">
        <f>IF(C275&lt;('Mortgage 2 Info Calcs'!F$9*12),SUM(Y$12:Y275),0)</f>
        <v>91274.411823386195</v>
      </c>
      <c r="AA275">
        <v>264</v>
      </c>
      <c r="AB275">
        <f t="shared" si="23"/>
        <v>22</v>
      </c>
    </row>
    <row r="276" spans="2:28" ht="11.7" customHeight="1" x14ac:dyDescent="0.25">
      <c r="B276">
        <f t="shared" si="21"/>
        <v>22.083333333333332</v>
      </c>
      <c r="C276">
        <v>265</v>
      </c>
      <c r="E276" t="str">
        <f t="shared" si="20"/>
        <v/>
      </c>
      <c r="F276" t="str">
        <f>VLOOKUP('Mortgage 2 Variables'!D$8,'Mortgage 2 Variables'!B$8:C$19,2)</f>
        <v>Nov</v>
      </c>
      <c r="G276">
        <f>IF(ISBLANK('Mortgage 2 Monthly Table'!G276),IF(OR(J276=Q276,ISTEXT(W275),ISTEXT('Mortgage 2 Info Calcs'!$K$4)),0,IF(('Mortgage 2 Info Calcs'!F$7*12)&gt;C275,G275,IF(C275='Mortgage 2 Info Calcs'!F$7*12,'Mortgage 2 Info Calcs'!F$8,G275))),'Mortgage 2 Monthly Table'!G276)</f>
        <v>0.06</v>
      </c>
      <c r="H276">
        <f>((PMT(G276/'Mortgage 2 Variables'!E$43,('Mortgage 2 Info Calcs'!F$9*'Mortgage 2 Variables'!E$43)-C275,-J276,0)))</f>
        <v>644.30140148552175</v>
      </c>
      <c r="I276">
        <f>IF(OR(ISERROR(((IPMT(G276/'Mortgage 2 Variables'!E$43,1,'Mortgage 2 Info Calcs'!F$9*'Mortgage 2 Variables'!E$43,-J276+Q276+'Mortgage 2 Info Calcs'!F$24,IF('Mortgage 2 Info Calcs'!F$5="Interest Only",-J276+Q276+'Mortgage 2 Info Calcs'!F$24,0))))),(((IPMT(G276/'Mortgage 2 Variables'!E$43,1,'Mortgage 2 Info Calcs'!F$9*'Mortgage 2 Variables'!E$43,-J$12,-J$12)))=0)),0,((IPMT(G276/'Mortgage 2 Variables'!E$43,1,'Mortgage 2 Info Calcs'!F$9*'Mortgage 2 Variables'!E$43,-J276+Q276+'Mortgage 2 Info Calcs'!F$24,IF('Mortgage 2 Info Calcs'!F$5="Interest Only",-J276+Q276+'Mortgage 2 Info Calcs'!F$24,0)))))</f>
        <v>105.89420915606186</v>
      </c>
      <c r="J276">
        <f>IF(W275&gt;0,IF(ISTEXT('Mortgage 2 Info Calcs'!K$4),"0",IF(ISTEXT(W275),W275,W275+(IF(ISTEXT(K276),0,K276)))),0)</f>
        <v>21178.841831212372</v>
      </c>
      <c r="K276">
        <f>IF(ISBLANK('Mortgage 2 Monthly Table'!L276),0,'Mortgage 2 Monthly Table'!L276)</f>
        <v>0</v>
      </c>
      <c r="L276">
        <f>IF(ISBLANK('Mortgage 2 Monthly Table'!N276),IF('Mortgage 2 Info Calcs'!F$13="Calculated",IF('Mortgage 2 Info Calcs'!F$22="Keep Same",IF('Mortgage 2 Info Calcs'!F$5="Interest Only",IF(OR(I276&gt;L275,J276=""),I276,IF(J276&lt;L275,IF(J276&lt;L275,J276+I276,IF(L275+M275&gt;J276,L275+I276,L275)),IF(L275+M275&gt;J276,L275+I276,L275))),IF(H276&gt;L275,H276,IF(J276&gt;L275,IF(L275+M275&gt;J276,L275+I276,L275),J276+S276))),IF('Mortgage 2 Info Calcs'!F$5="Interest Only",'Mortgage 2 Monthly calcs'!I276,'Mortgage 2 Monthly calcs'!H276)),'Mortgage 2 Monthly calcs'!L275),'Mortgage 2 Monthly Table'!N276)</f>
        <v>644.30140148552175</v>
      </c>
      <c r="M276">
        <f>IF(ISBLANK('Mortgage 2 Monthly Table'!P276),IF(N275&gt;J276,IF(J276&gt;L275,J276-L275,0),IF(OR(OR(W275&lt;0,ISTEXT(W275)),ISTEXT('Mortgage 2 Info Calcs'!$K$4)),"",'Mortgage 2 Info Calcs'!F$21)),'Mortgage 2 Monthly Table'!P276)</f>
        <v>0</v>
      </c>
      <c r="N276">
        <f t="shared" si="22"/>
        <v>644.30140148552175</v>
      </c>
      <c r="O276">
        <f>IF(OR(OR(W275&lt;0,ISTEXT(W275)),ISTEXT('Mortgage 2 Info Calcs'!$K$4)),"",(O275+M276))</f>
        <v>0</v>
      </c>
      <c r="P276">
        <f>IF(ISBLANK('Mortgage 2 Monthly Table'!T276),IF(ISTEXT(J276),0,IF(OR(W275&lt;Q275,AND(W275&lt;0,NOT(ISTEXT(W275))),ISTEXT('Mortgage 2 Info Calcs'!$K$4)),IF(-W275&gt;P275,-W275,W275-Q275),IF(J276="",0,'Mortgage 2 Info Calcs'!F$26))),'Mortgage 2 Monthly Table'!T276)</f>
        <v>0</v>
      </c>
      <c r="Q276">
        <f>IF(OR(OR(W275&lt;0,ISTEXT(W275)),ISTEXT('Mortgage 2 Info Calcs'!$K$4)),"",IF(O276&lt;0,Q275,(Q275+P276)))</f>
        <v>0</v>
      </c>
      <c r="R276">
        <f>IF(OR(ISERROR(L276-S276),ISTEXT('Mortgage 2 Info Calcs'!$K$4)),"",L276-S276+M276)</f>
        <v>538.40719232945992</v>
      </c>
      <c r="S276">
        <f>IF(OR(IF(ISERROR(ROUND((J276-Q276-'Mortgage 2 Info Calcs'!F$24)*(G276/12),2)),0,(J276-O276-Q276-'Mortgage 2 Info Calcs'!F$24)*(G276/12)),,,ISTEXT('Mortgage 2 Info Calcs'!K$4)),IF(((J276-Q276-'Mortgage 2 Info Calcs'!F$24)*(G276/12))&gt;0,((J276-Q276-'Mortgage 2 Info Calcs'!F$24)*(G276/12)),0),0)</f>
        <v>105.89420915606186</v>
      </c>
      <c r="T276">
        <f>IF(OR(ISERROR(SUM(R$12:R276)),(ISTEXT(T275)),(T275=(SUM(R$12:R276)))),"",SUM(R$12:R276))</f>
        <v>79359.565361117915</v>
      </c>
      <c r="U276">
        <f>SUM(S$12:S276)</f>
        <v>91380.306032542168</v>
      </c>
      <c r="V276">
        <f>IF(OR(J276=Q276,ISTEXT(W275),ISTEXT('Mortgage 2 Info Calcs'!$F$17)),"",IF(('Mortgage 2 Info Calcs'!F$18*12)&gt;C275+1,IF(C275='Mortgage 2 Info Calcs'!F$18*12,0,'Mortgage 2 Info Calcs'!F$19+W276*('Mortgage 2 Info Calcs'!F$17)),'Mortgage 2 Info Calcs'!F$189))</f>
        <v>0</v>
      </c>
      <c r="W276">
        <f>IF(OR(ISERROR(J276-R276-M276),IF(ISERROR((J276-R276-M276)=0),"True",(J276-R276-M276)=0),ISTEXT('Mortgage 2 Info Calcs'!$K$4)),"",IF((J276&gt;(L276+M276)),(FV((G276/'Mortgage 2 Variables'!E$43),1,(L276+M276),-J276+Q276+'Mortgage 2 Info Calcs'!F$24,0))+Q276+'Mortgage 2 Info Calcs'!F$24+IF(I276&gt;0,0,-I276),""))</f>
        <v>20640.434638882925</v>
      </c>
      <c r="X276">
        <f>IF((FV(IF(G276=0,'Mortgage 2 Info Calcs'!F$8,G276)/12,1,PMT(IF(G276=0,'Mortgage 2 Info Calcs'!F$8,G276)/12,('Mortgage 2 Info Calcs'!F$9*12)-C275,-X275,0),-X275,0))&gt;0,(FV(IF(G276=0,'Mortgage 2 Info Calcs'!F$8,G276)/12,1,PMT(IF(G276=0,'Mortgage 2 Info Calcs'!F$8,G276)/12,('Mortgage 2 Info Calcs'!F$9*12)-C275,-X275,0),-X275,0)),0)</f>
        <v>20640.434638882944</v>
      </c>
      <c r="Y276">
        <f>IF(X276&lt;=0,0,(IPMT(IF(G276=0,'Mortgage 2 Info Calcs'!F$8,G276)/12,1,('Mortgage 2 Info Calcs'!F$9*12)-C275,-X275,0)))</f>
        <v>105.89420915606195</v>
      </c>
      <c r="Z276">
        <f>IF(C276&lt;('Mortgage 2 Info Calcs'!F$9*12),SUM(Y$12:Y276),0)</f>
        <v>91380.306032542256</v>
      </c>
      <c r="AA276">
        <v>265</v>
      </c>
      <c r="AB276">
        <f t="shared" si="23"/>
        <v>22.083333333333332</v>
      </c>
    </row>
    <row r="277" spans="2:28" ht="11.7" customHeight="1" x14ac:dyDescent="0.25">
      <c r="B277">
        <f t="shared" si="21"/>
        <v>22.166666666666668</v>
      </c>
      <c r="C277">
        <v>266</v>
      </c>
      <c r="E277" t="str">
        <f t="shared" si="20"/>
        <v/>
      </c>
      <c r="F277" t="str">
        <f>VLOOKUP('Mortgage 2 Variables'!D$9,'Mortgage 2 Variables'!B$8:C$19,2)</f>
        <v>Dec</v>
      </c>
      <c r="G277">
        <f>IF(ISBLANK('Mortgage 2 Monthly Table'!G277),IF(OR(J277=Q277,ISTEXT(W276),ISTEXT('Mortgage 2 Info Calcs'!$K$4)),0,IF(('Mortgage 2 Info Calcs'!F$7*12)&gt;C276,G276,IF(C276='Mortgage 2 Info Calcs'!F$7*12,'Mortgage 2 Info Calcs'!F$8,G276))),'Mortgage 2 Monthly Table'!G277)</f>
        <v>0.06</v>
      </c>
      <c r="H277">
        <f>((PMT(G277/'Mortgage 2 Variables'!E$43,('Mortgage 2 Info Calcs'!F$9*'Mortgage 2 Variables'!E$43)-C276,-J277,0)))</f>
        <v>644.30140148552209</v>
      </c>
      <c r="I277">
        <f>IF(OR(ISERROR(((IPMT(G277/'Mortgage 2 Variables'!E$43,1,'Mortgage 2 Info Calcs'!F$9*'Mortgage 2 Variables'!E$43,-J277+Q277+'Mortgage 2 Info Calcs'!F$24,IF('Mortgage 2 Info Calcs'!F$5="Interest Only",-J277+Q277+'Mortgage 2 Info Calcs'!F$24,0))))),(((IPMT(G277/'Mortgage 2 Variables'!E$43,1,'Mortgage 2 Info Calcs'!F$9*'Mortgage 2 Variables'!E$43,-J$12,-J$12)))=0)),0,((IPMT(G277/'Mortgage 2 Variables'!E$43,1,'Mortgage 2 Info Calcs'!F$9*'Mortgage 2 Variables'!E$43,-J277+Q277+'Mortgage 2 Info Calcs'!F$24,IF('Mortgage 2 Info Calcs'!F$5="Interest Only",-J277+Q277+'Mortgage 2 Info Calcs'!F$24,0)))))</f>
        <v>103.20217319441463</v>
      </c>
      <c r="J277">
        <f>IF(W276&gt;0,IF(ISTEXT('Mortgage 2 Info Calcs'!K$4),"0",IF(ISTEXT(W276),W276,W276+(IF(ISTEXT(K277),0,K277)))),0)</f>
        <v>20640.434638882925</v>
      </c>
      <c r="K277">
        <f>IF(ISBLANK('Mortgage 2 Monthly Table'!L277),0,'Mortgage 2 Monthly Table'!L277)</f>
        <v>0</v>
      </c>
      <c r="L277">
        <f>IF(ISBLANK('Mortgage 2 Monthly Table'!N277),IF('Mortgage 2 Info Calcs'!F$13="Calculated",IF('Mortgage 2 Info Calcs'!F$22="Keep Same",IF('Mortgage 2 Info Calcs'!F$5="Interest Only",IF(OR(I277&gt;L276,J277=""),I277,IF(J277&lt;L276,IF(J277&lt;L276,J277+I277,IF(L276+M276&gt;J277,L276+I277,L276)),IF(L276+M276&gt;J277,L276+I277,L276))),IF(H277&gt;L276,H277,IF(J277&gt;L276,IF(L276+M276&gt;J277,L276+I277,L276),J277+S277))),IF('Mortgage 2 Info Calcs'!F$5="Interest Only",'Mortgage 2 Monthly calcs'!I277,'Mortgage 2 Monthly calcs'!H277)),'Mortgage 2 Monthly calcs'!L276),'Mortgage 2 Monthly Table'!N277)</f>
        <v>644.30140148552175</v>
      </c>
      <c r="M277">
        <f>IF(ISBLANK('Mortgage 2 Monthly Table'!P277),IF(N276&gt;J277,IF(J277&gt;L276,J277-L276,0),IF(OR(OR(W276&lt;0,ISTEXT(W276)),ISTEXT('Mortgage 2 Info Calcs'!$K$4)),"",'Mortgage 2 Info Calcs'!F$21)),'Mortgage 2 Monthly Table'!P277)</f>
        <v>0</v>
      </c>
      <c r="N277">
        <f t="shared" si="22"/>
        <v>644.30140148552175</v>
      </c>
      <c r="O277">
        <f>IF(OR(OR(W276&lt;0,ISTEXT(W276)),ISTEXT('Mortgage 2 Info Calcs'!$K$4)),"",(O276+M277))</f>
        <v>0</v>
      </c>
      <c r="P277">
        <f>IF(ISBLANK('Mortgage 2 Monthly Table'!T277),IF(ISTEXT(J277),0,IF(OR(W276&lt;Q276,AND(W276&lt;0,NOT(ISTEXT(W276))),ISTEXT('Mortgage 2 Info Calcs'!$K$4)),IF(-W276&gt;P276,-W276,W276-Q276),IF(J277="",0,'Mortgage 2 Info Calcs'!F$26))),'Mortgage 2 Monthly Table'!T277)</f>
        <v>0</v>
      </c>
      <c r="Q277">
        <f>IF(OR(OR(W276&lt;0,ISTEXT(W276)),ISTEXT('Mortgage 2 Info Calcs'!$K$4)),"",IF(O277&lt;0,Q276,(Q276+P277)))</f>
        <v>0</v>
      </c>
      <c r="R277">
        <f>IF(OR(ISERROR(L277-S277),ISTEXT('Mortgage 2 Info Calcs'!$K$4)),"",L277-S277+M277)</f>
        <v>541.09922829110712</v>
      </c>
      <c r="S277">
        <f>IF(OR(IF(ISERROR(ROUND((J277-Q277-'Mortgage 2 Info Calcs'!F$24)*(G277/12),2)),0,(J277-O277-Q277-'Mortgage 2 Info Calcs'!F$24)*(G277/12)),,,ISTEXT('Mortgage 2 Info Calcs'!K$4)),IF(((J277-Q277-'Mortgage 2 Info Calcs'!F$24)*(G277/12))&gt;0,((J277-Q277-'Mortgage 2 Info Calcs'!F$24)*(G277/12)),0),0)</f>
        <v>103.20217319441463</v>
      </c>
      <c r="T277">
        <f>IF(OR(ISERROR(SUM(R$12:R277)),(ISTEXT(T276)),(T276=(SUM(R$12:R277)))),"",SUM(R$12:R277))</f>
        <v>79900.664589409018</v>
      </c>
      <c r="U277">
        <f>SUM(S$12:S277)</f>
        <v>91483.50820573658</v>
      </c>
      <c r="V277">
        <f>IF(OR(J277=Q277,ISTEXT(W276),ISTEXT('Mortgage 2 Info Calcs'!$F$17)),"",IF(('Mortgage 2 Info Calcs'!F$18*12)&gt;C276+1,IF(C276='Mortgage 2 Info Calcs'!F$18*12,0,'Mortgage 2 Info Calcs'!F$19+W277*('Mortgage 2 Info Calcs'!F$17)),'Mortgage 2 Info Calcs'!F$189))</f>
        <v>0</v>
      </c>
      <c r="W277">
        <f>IF(OR(ISERROR(J277-R277-M277),IF(ISERROR((J277-R277-M277)=0),"True",(J277-R277-M277)=0),ISTEXT('Mortgage 2 Info Calcs'!$K$4)),"",IF((J277&gt;(L277+M277)),(FV((G277/'Mortgage 2 Variables'!E$43),1,(L277+M277),-J277+Q277+'Mortgage 2 Info Calcs'!F$24,0))+Q277+'Mortgage 2 Info Calcs'!F$24+IF(I277&gt;0,0,-I277),""))</f>
        <v>20099.33541059183</v>
      </c>
      <c r="X277">
        <f>IF((FV(IF(G277=0,'Mortgage 2 Info Calcs'!F$8,G277)/12,1,PMT(IF(G277=0,'Mortgage 2 Info Calcs'!F$8,G277)/12,('Mortgage 2 Info Calcs'!F$9*12)-C276,-X276,0),-X276,0))&gt;0,(FV(IF(G277=0,'Mortgage 2 Info Calcs'!F$8,G277)/12,1,PMT(IF(G277=0,'Mortgage 2 Info Calcs'!F$8,G277)/12,('Mortgage 2 Info Calcs'!F$9*12)-C276,-X276,0),-X276,0)),0)</f>
        <v>20099.335410591848</v>
      </c>
      <c r="Y277">
        <f>IF(X277&lt;=0,0,(IPMT(IF(G277=0,'Mortgage 2 Info Calcs'!F$8,G277)/12,1,('Mortgage 2 Info Calcs'!F$9*12)-C276,-X276,0)))</f>
        <v>103.20217319441473</v>
      </c>
      <c r="Z277">
        <f>IF(C277&lt;('Mortgage 2 Info Calcs'!F$9*12),SUM(Y$12:Y277),0)</f>
        <v>91483.508205736667</v>
      </c>
      <c r="AA277">
        <v>266</v>
      </c>
      <c r="AB277">
        <f t="shared" si="23"/>
        <v>22.166666666666668</v>
      </c>
    </row>
    <row r="278" spans="2:28" ht="11.7" customHeight="1" x14ac:dyDescent="0.25">
      <c r="B278">
        <f t="shared" si="21"/>
        <v>22.25</v>
      </c>
      <c r="C278">
        <v>267</v>
      </c>
      <c r="E278">
        <f t="shared" si="20"/>
        <v>2032</v>
      </c>
      <c r="F278" t="str">
        <f>VLOOKUP('Mortgage 2 Variables'!D$10,'Mortgage 2 Variables'!B$8:C$19,2)</f>
        <v>Jan</v>
      </c>
      <c r="G278">
        <f>IF(ISBLANK('Mortgage 2 Monthly Table'!G278),IF(OR(J278=Q278,ISTEXT(W277),ISTEXT('Mortgage 2 Info Calcs'!$K$4)),0,IF(('Mortgage 2 Info Calcs'!F$7*12)&gt;C277,G277,IF(C277='Mortgage 2 Info Calcs'!F$7*12,'Mortgage 2 Info Calcs'!F$8,G277))),'Mortgage 2 Monthly Table'!G278)</f>
        <v>0.06</v>
      </c>
      <c r="H278">
        <f>((PMT(G278/'Mortgage 2 Variables'!E$43,('Mortgage 2 Info Calcs'!F$9*'Mortgage 2 Variables'!E$43)-C277,-J278,0)))</f>
        <v>644.30140148552255</v>
      </c>
      <c r="I278">
        <f>IF(OR(ISERROR(((IPMT(G278/'Mortgage 2 Variables'!E$43,1,'Mortgage 2 Info Calcs'!F$9*'Mortgage 2 Variables'!E$43,-J278+Q278+'Mortgage 2 Info Calcs'!F$24,IF('Mortgage 2 Info Calcs'!F$5="Interest Only",-J278+Q278+'Mortgage 2 Info Calcs'!F$24,0))))),(((IPMT(G278/'Mortgage 2 Variables'!E$43,1,'Mortgage 2 Info Calcs'!F$9*'Mortgage 2 Variables'!E$43,-J$12,-J$12)))=0)),0,((IPMT(G278/'Mortgage 2 Variables'!E$43,1,'Mortgage 2 Info Calcs'!F$9*'Mortgage 2 Variables'!E$43,-J278+Q278+'Mortgage 2 Info Calcs'!F$24,IF('Mortgage 2 Info Calcs'!F$5="Interest Only",-J278+Q278+'Mortgage 2 Info Calcs'!F$24,0)))))</f>
        <v>100.49667705295916</v>
      </c>
      <c r="J278">
        <f>IF(W277&gt;0,IF(ISTEXT('Mortgage 2 Info Calcs'!K$4),"0",IF(ISTEXT(W277),W277,W277+(IF(ISTEXT(K278),0,K278)))),0)</f>
        <v>20099.33541059183</v>
      </c>
      <c r="K278">
        <f>IF(ISBLANK('Mortgage 2 Monthly Table'!L278),0,'Mortgage 2 Monthly Table'!L278)</f>
        <v>0</v>
      </c>
      <c r="L278">
        <f>IF(ISBLANK('Mortgage 2 Monthly Table'!N278),IF('Mortgage 2 Info Calcs'!F$13="Calculated",IF('Mortgage 2 Info Calcs'!F$22="Keep Same",IF('Mortgage 2 Info Calcs'!F$5="Interest Only",IF(OR(I278&gt;L277,J278=""),I278,IF(J278&lt;L277,IF(J278&lt;L277,J278+I278,IF(L277+M277&gt;J278,L277+I278,L277)),IF(L277+M277&gt;J278,L277+I278,L277))),IF(H278&gt;L277,H278,IF(J278&gt;L277,IF(L277+M277&gt;J278,L277+I278,L277),J278+S278))),IF('Mortgage 2 Info Calcs'!F$5="Interest Only",'Mortgage 2 Monthly calcs'!I278,'Mortgage 2 Monthly calcs'!H278)),'Mortgage 2 Monthly calcs'!L277),'Mortgage 2 Monthly Table'!N278)</f>
        <v>644.30140148552255</v>
      </c>
      <c r="M278">
        <f>IF(ISBLANK('Mortgage 2 Monthly Table'!P278),IF(N277&gt;J278,IF(J278&gt;L277,J278-L277,0),IF(OR(OR(W277&lt;0,ISTEXT(W277)),ISTEXT('Mortgage 2 Info Calcs'!$K$4)),"",'Mortgage 2 Info Calcs'!F$21)),'Mortgage 2 Monthly Table'!P278)</f>
        <v>0</v>
      </c>
      <c r="N278">
        <f t="shared" si="22"/>
        <v>644.30140148552255</v>
      </c>
      <c r="O278">
        <f>IF(OR(OR(W277&lt;0,ISTEXT(W277)),ISTEXT('Mortgage 2 Info Calcs'!$K$4)),"",(O277+M278))</f>
        <v>0</v>
      </c>
      <c r="P278">
        <f>IF(ISBLANK('Mortgage 2 Monthly Table'!T278),IF(ISTEXT(J278),0,IF(OR(W277&lt;Q277,AND(W277&lt;0,NOT(ISTEXT(W277))),ISTEXT('Mortgage 2 Info Calcs'!$K$4)),IF(-W277&gt;P277,-W277,W277-Q277),IF(J278="",0,'Mortgage 2 Info Calcs'!F$26))),'Mortgage 2 Monthly Table'!T278)</f>
        <v>0</v>
      </c>
      <c r="Q278">
        <f>IF(OR(OR(W277&lt;0,ISTEXT(W277)),ISTEXT('Mortgage 2 Info Calcs'!$K$4)),"",IF(O278&lt;0,Q277,(Q277+P278)))</f>
        <v>0</v>
      </c>
      <c r="R278">
        <f>IF(OR(ISERROR(L278-S278),ISTEXT('Mortgage 2 Info Calcs'!$K$4)),"",L278-S278+M278)</f>
        <v>543.80472443256338</v>
      </c>
      <c r="S278">
        <f>IF(OR(IF(ISERROR(ROUND((J278-Q278-'Mortgage 2 Info Calcs'!F$24)*(G278/12),2)),0,(J278-O278-Q278-'Mortgage 2 Info Calcs'!F$24)*(G278/12)),,,ISTEXT('Mortgage 2 Info Calcs'!K$4)),IF(((J278-Q278-'Mortgage 2 Info Calcs'!F$24)*(G278/12))&gt;0,((J278-Q278-'Mortgage 2 Info Calcs'!F$24)*(G278/12)),0),0)</f>
        <v>100.49667705295916</v>
      </c>
      <c r="T278">
        <f>IF(OR(ISERROR(SUM(R$12:R278)),(ISTEXT(T277)),(T277=(SUM(R$12:R278)))),"",SUM(R$12:R278))</f>
        <v>80444.469313841575</v>
      </c>
      <c r="U278">
        <f>SUM(S$12:S278)</f>
        <v>91584.004882789537</v>
      </c>
      <c r="V278">
        <f>IF(OR(J278=Q278,ISTEXT(W277),ISTEXT('Mortgage 2 Info Calcs'!$F$17)),"",IF(('Mortgage 2 Info Calcs'!F$18*12)&gt;C277+1,IF(C277='Mortgage 2 Info Calcs'!F$18*12,0,'Mortgage 2 Info Calcs'!F$19+W278*('Mortgage 2 Info Calcs'!F$17)),'Mortgage 2 Info Calcs'!F$189))</f>
        <v>0</v>
      </c>
      <c r="W278">
        <f>IF(OR(ISERROR(J278-R278-M278),IF(ISERROR((J278-R278-M278)=0),"True",(J278-R278-M278)=0),ISTEXT('Mortgage 2 Info Calcs'!$K$4)),"",IF((J278&gt;(L278+M278)),(FV((G278/'Mortgage 2 Variables'!E$43),1,(L278+M278),-J278+Q278+'Mortgage 2 Info Calcs'!F$24,0))+Q278+'Mortgage 2 Info Calcs'!F$24+IF(I278&gt;0,0,-I278),""))</f>
        <v>19555.53068615928</v>
      </c>
      <c r="X278">
        <f>IF((FV(IF(G278=0,'Mortgage 2 Info Calcs'!F$8,G278)/12,1,PMT(IF(G278=0,'Mortgage 2 Info Calcs'!F$8,G278)/12,('Mortgage 2 Info Calcs'!F$9*12)-C277,-X277,0),-X277,0))&gt;0,(FV(IF(G278=0,'Mortgage 2 Info Calcs'!F$8,G278)/12,1,PMT(IF(G278=0,'Mortgage 2 Info Calcs'!F$8,G278)/12,('Mortgage 2 Info Calcs'!F$9*12)-C277,-X277,0),-X277,0)),0)</f>
        <v>19555.530686159294</v>
      </c>
      <c r="Y278">
        <f>IF(X278&lt;=0,0,(IPMT(IF(G278=0,'Mortgage 2 Info Calcs'!F$8,G278)/12,1,('Mortgage 2 Info Calcs'!F$9*12)-C277,-X277,0)))</f>
        <v>100.49667705295924</v>
      </c>
      <c r="Z278">
        <f>IF(C278&lt;('Mortgage 2 Info Calcs'!F$9*12),SUM(Y$12:Y278),0)</f>
        <v>91584.004882789624</v>
      </c>
      <c r="AA278">
        <v>267</v>
      </c>
      <c r="AB278">
        <f t="shared" si="23"/>
        <v>22.25</v>
      </c>
    </row>
    <row r="279" spans="2:28" ht="11.7" customHeight="1" x14ac:dyDescent="0.25">
      <c r="B279">
        <f t="shared" si="21"/>
        <v>22.333333333333332</v>
      </c>
      <c r="C279">
        <v>268</v>
      </c>
      <c r="E279" t="str">
        <f t="shared" si="20"/>
        <v/>
      </c>
      <c r="F279" t="str">
        <f>VLOOKUP('Mortgage 2 Variables'!D$11,'Mortgage 2 Variables'!B$8:C$19,2)</f>
        <v>Feb</v>
      </c>
      <c r="G279">
        <f>IF(ISBLANK('Mortgage 2 Monthly Table'!G279),IF(OR(J279=Q279,ISTEXT(W278),ISTEXT('Mortgage 2 Info Calcs'!$K$4)),0,IF(('Mortgage 2 Info Calcs'!F$7*12)&gt;C278,G278,IF(C278='Mortgage 2 Info Calcs'!F$7*12,'Mortgage 2 Info Calcs'!F$8,G278))),'Mortgage 2 Monthly Table'!G279)</f>
        <v>0.06</v>
      </c>
      <c r="H279">
        <f>((PMT(G279/'Mortgage 2 Variables'!E$43,('Mortgage 2 Info Calcs'!F$9*'Mortgage 2 Variables'!E$43)-C278,-J279,0)))</f>
        <v>644.301401485523</v>
      </c>
      <c r="I279">
        <f>IF(OR(ISERROR(((IPMT(G279/'Mortgage 2 Variables'!E$43,1,'Mortgage 2 Info Calcs'!F$9*'Mortgage 2 Variables'!E$43,-J279+Q279+'Mortgage 2 Info Calcs'!F$24,IF('Mortgage 2 Info Calcs'!F$5="Interest Only",-J279+Q279+'Mortgage 2 Info Calcs'!F$24,0))))),(((IPMT(G279/'Mortgage 2 Variables'!E$43,1,'Mortgage 2 Info Calcs'!F$9*'Mortgage 2 Variables'!E$43,-J$12,-J$12)))=0)),0,((IPMT(G279/'Mortgage 2 Variables'!E$43,1,'Mortgage 2 Info Calcs'!F$9*'Mortgage 2 Variables'!E$43,-J279+Q279+'Mortgage 2 Info Calcs'!F$24,IF('Mortgage 2 Info Calcs'!F$5="Interest Only",-J279+Q279+'Mortgage 2 Info Calcs'!F$24,0)))))</f>
        <v>97.777653430796406</v>
      </c>
      <c r="J279">
        <f>IF(W278&gt;0,IF(ISTEXT('Mortgage 2 Info Calcs'!K$4),"0",IF(ISTEXT(W278),W278,W278+(IF(ISTEXT(K279),0,K279)))),0)</f>
        <v>19555.53068615928</v>
      </c>
      <c r="K279">
        <f>IF(ISBLANK('Mortgage 2 Monthly Table'!L279),0,'Mortgage 2 Monthly Table'!L279)</f>
        <v>0</v>
      </c>
      <c r="L279">
        <f>IF(ISBLANK('Mortgage 2 Monthly Table'!N279),IF('Mortgage 2 Info Calcs'!F$13="Calculated",IF('Mortgage 2 Info Calcs'!F$22="Keep Same",IF('Mortgage 2 Info Calcs'!F$5="Interest Only",IF(OR(I279&gt;L278,J279=""),I279,IF(J279&lt;L278,IF(J279&lt;L278,J279+I279,IF(L278+M278&gt;J279,L278+I279,L278)),IF(L278+M278&gt;J279,L278+I279,L278))),IF(H279&gt;L278,H279,IF(J279&gt;L278,IF(L278+M278&gt;J279,L278+I279,L278),J279+S279))),IF('Mortgage 2 Info Calcs'!F$5="Interest Only",'Mortgage 2 Monthly calcs'!I279,'Mortgage 2 Monthly calcs'!H279)),'Mortgage 2 Monthly calcs'!L278),'Mortgage 2 Monthly Table'!N279)</f>
        <v>644.30140148552255</v>
      </c>
      <c r="M279">
        <f>IF(ISBLANK('Mortgage 2 Monthly Table'!P279),IF(N278&gt;J279,IF(J279&gt;L278,J279-L278,0),IF(OR(OR(W278&lt;0,ISTEXT(W278)),ISTEXT('Mortgage 2 Info Calcs'!$K$4)),"",'Mortgage 2 Info Calcs'!F$21)),'Mortgage 2 Monthly Table'!P279)</f>
        <v>0</v>
      </c>
      <c r="N279">
        <f t="shared" si="22"/>
        <v>644.30140148552255</v>
      </c>
      <c r="O279">
        <f>IF(OR(OR(W278&lt;0,ISTEXT(W278)),ISTEXT('Mortgage 2 Info Calcs'!$K$4)),"",(O278+M279))</f>
        <v>0</v>
      </c>
      <c r="P279">
        <f>IF(ISBLANK('Mortgage 2 Monthly Table'!T279),IF(ISTEXT(J279),0,IF(OR(W278&lt;Q278,AND(W278&lt;0,NOT(ISTEXT(W278))),ISTEXT('Mortgage 2 Info Calcs'!$K$4)),IF(-W278&gt;P278,-W278,W278-Q278),IF(J279="",0,'Mortgage 2 Info Calcs'!F$26))),'Mortgage 2 Monthly Table'!T279)</f>
        <v>0</v>
      </c>
      <c r="Q279">
        <f>IF(OR(OR(W278&lt;0,ISTEXT(W278)),ISTEXT('Mortgage 2 Info Calcs'!$K$4)),"",IF(O279&lt;0,Q278,(Q278+P279)))</f>
        <v>0</v>
      </c>
      <c r="R279">
        <f>IF(OR(ISERROR(L279-S279),ISTEXT('Mortgage 2 Info Calcs'!$K$4)),"",L279-S279+M279)</f>
        <v>546.52374805472618</v>
      </c>
      <c r="S279">
        <f>IF(OR(IF(ISERROR(ROUND((J279-Q279-'Mortgage 2 Info Calcs'!F$24)*(G279/12),2)),0,(J279-O279-Q279-'Mortgage 2 Info Calcs'!F$24)*(G279/12)),,,ISTEXT('Mortgage 2 Info Calcs'!K$4)),IF(((J279-Q279-'Mortgage 2 Info Calcs'!F$24)*(G279/12))&gt;0,((J279-Q279-'Mortgage 2 Info Calcs'!F$24)*(G279/12)),0),0)</f>
        <v>97.777653430796406</v>
      </c>
      <c r="T279">
        <f>IF(OR(ISERROR(SUM(R$12:R279)),(ISTEXT(T278)),(T278=(SUM(R$12:R279)))),"",SUM(R$12:R279))</f>
        <v>80990.993061896297</v>
      </c>
      <c r="U279">
        <f>SUM(S$12:S279)</f>
        <v>91681.782536220329</v>
      </c>
      <c r="V279">
        <f>IF(OR(J279=Q279,ISTEXT(W278),ISTEXT('Mortgage 2 Info Calcs'!$F$17)),"",IF(('Mortgage 2 Info Calcs'!F$18*12)&gt;C278+1,IF(C278='Mortgage 2 Info Calcs'!F$18*12,0,'Mortgage 2 Info Calcs'!F$19+W279*('Mortgage 2 Info Calcs'!F$17)),'Mortgage 2 Info Calcs'!F$189))</f>
        <v>0</v>
      </c>
      <c r="W279">
        <f>IF(OR(ISERROR(J279-R279-M279),IF(ISERROR((J279-R279-M279)=0),"True",(J279-R279-M279)=0),ISTEXT('Mortgage 2 Info Calcs'!$K$4)),"",IF((J279&gt;(L279+M279)),(FV((G279/'Mortgage 2 Variables'!E$43),1,(L279+M279),-J279+Q279+'Mortgage 2 Info Calcs'!F$24,0))+Q279+'Mortgage 2 Info Calcs'!F$24+IF(I279&gt;0,0,-I279),""))</f>
        <v>19009.006938104569</v>
      </c>
      <c r="X279">
        <f>IF((FV(IF(G279=0,'Mortgage 2 Info Calcs'!F$8,G279)/12,1,PMT(IF(G279=0,'Mortgage 2 Info Calcs'!F$8,G279)/12,('Mortgage 2 Info Calcs'!F$9*12)-C278,-X278,0),-X278,0))&gt;0,(FV(IF(G279=0,'Mortgage 2 Info Calcs'!F$8,G279)/12,1,PMT(IF(G279=0,'Mortgage 2 Info Calcs'!F$8,G279)/12,('Mortgage 2 Info Calcs'!F$9*12)-C278,-X278,0),-X278,0)),0)</f>
        <v>19009.00693810458</v>
      </c>
      <c r="Y279">
        <f>IF(X279&lt;=0,0,(IPMT(IF(G279=0,'Mortgage 2 Info Calcs'!F$8,G279)/12,1,('Mortgage 2 Info Calcs'!F$9*12)-C278,-X278,0)))</f>
        <v>97.777653430796477</v>
      </c>
      <c r="Z279">
        <f>IF(C279&lt;('Mortgage 2 Info Calcs'!F$9*12),SUM(Y$12:Y279),0)</f>
        <v>91681.782536220417</v>
      </c>
      <c r="AA279">
        <v>268</v>
      </c>
      <c r="AB279">
        <f t="shared" si="23"/>
        <v>22.333333333333332</v>
      </c>
    </row>
    <row r="280" spans="2:28" ht="11.7" customHeight="1" x14ac:dyDescent="0.25">
      <c r="B280">
        <f t="shared" si="21"/>
        <v>22.416666666666668</v>
      </c>
      <c r="C280">
        <v>269</v>
      </c>
      <c r="E280" t="str">
        <f t="shared" si="20"/>
        <v/>
      </c>
      <c r="F280" t="str">
        <f>VLOOKUP('Mortgage 2 Variables'!D$12,'Mortgage 2 Variables'!B$8:C$19,2)</f>
        <v>Mar</v>
      </c>
      <c r="G280">
        <f>IF(ISBLANK('Mortgage 2 Monthly Table'!G280),IF(OR(J280=Q280,ISTEXT(W279),ISTEXT('Mortgage 2 Info Calcs'!$K$4)),0,IF(('Mortgage 2 Info Calcs'!F$7*12)&gt;C279,G279,IF(C279='Mortgage 2 Info Calcs'!F$7*12,'Mortgage 2 Info Calcs'!F$8,G279))),'Mortgage 2 Monthly Table'!G280)</f>
        <v>0.06</v>
      </c>
      <c r="H280">
        <f>((PMT(G280/'Mortgage 2 Variables'!E$43,('Mortgage 2 Info Calcs'!F$9*'Mortgage 2 Variables'!E$43)-C279,-J280,0)))</f>
        <v>644.30140148552357</v>
      </c>
      <c r="I280">
        <f>IF(OR(ISERROR(((IPMT(G280/'Mortgage 2 Variables'!E$43,1,'Mortgage 2 Info Calcs'!F$9*'Mortgage 2 Variables'!E$43,-J280+Q280+'Mortgage 2 Info Calcs'!F$24,IF('Mortgage 2 Info Calcs'!F$5="Interest Only",-J280+Q280+'Mortgage 2 Info Calcs'!F$24,0))))),(((IPMT(G280/'Mortgage 2 Variables'!E$43,1,'Mortgage 2 Info Calcs'!F$9*'Mortgage 2 Variables'!E$43,-J$12,-J$12)))=0)),0,((IPMT(G280/'Mortgage 2 Variables'!E$43,1,'Mortgage 2 Info Calcs'!F$9*'Mortgage 2 Variables'!E$43,-J280+Q280+'Mortgage 2 Info Calcs'!F$24,IF('Mortgage 2 Info Calcs'!F$5="Interest Only",-J280+Q280+'Mortgage 2 Info Calcs'!F$24,0)))))</f>
        <v>95.04503469052284</v>
      </c>
      <c r="J280">
        <f>IF(W279&gt;0,IF(ISTEXT('Mortgage 2 Info Calcs'!K$4),"0",IF(ISTEXT(W279),W279,W279+(IF(ISTEXT(K280),0,K280)))),0)</f>
        <v>19009.006938104569</v>
      </c>
      <c r="K280">
        <f>IF(ISBLANK('Mortgage 2 Monthly Table'!L280),0,'Mortgage 2 Monthly Table'!L280)</f>
        <v>0</v>
      </c>
      <c r="L280">
        <f>IF(ISBLANK('Mortgage 2 Monthly Table'!N280),IF('Mortgage 2 Info Calcs'!F$13="Calculated",IF('Mortgage 2 Info Calcs'!F$22="Keep Same",IF('Mortgage 2 Info Calcs'!F$5="Interest Only",IF(OR(I280&gt;L279,J280=""),I280,IF(J280&lt;L279,IF(J280&lt;L279,J280+I280,IF(L279+M279&gt;J280,L279+I280,L279)),IF(L279+M279&gt;J280,L279+I280,L279))),IF(H280&gt;L279,H280,IF(J280&gt;L279,IF(L279+M279&gt;J280,L279+I280,L279),J280+S280))),IF('Mortgage 2 Info Calcs'!F$5="Interest Only",'Mortgage 2 Monthly calcs'!I280,'Mortgage 2 Monthly calcs'!H280)),'Mortgage 2 Monthly calcs'!L279),'Mortgage 2 Monthly Table'!N280)</f>
        <v>644.30140148552357</v>
      </c>
      <c r="M280">
        <f>IF(ISBLANK('Mortgage 2 Monthly Table'!P280),IF(N279&gt;J280,IF(J280&gt;L279,J280-L279,0),IF(OR(OR(W279&lt;0,ISTEXT(W279)),ISTEXT('Mortgage 2 Info Calcs'!$K$4)),"",'Mortgage 2 Info Calcs'!F$21)),'Mortgage 2 Monthly Table'!P280)</f>
        <v>0</v>
      </c>
      <c r="N280">
        <f t="shared" si="22"/>
        <v>644.30140148552357</v>
      </c>
      <c r="O280">
        <f>IF(OR(OR(W279&lt;0,ISTEXT(W279)),ISTEXT('Mortgage 2 Info Calcs'!$K$4)),"",(O279+M280))</f>
        <v>0</v>
      </c>
      <c r="P280">
        <f>IF(ISBLANK('Mortgage 2 Monthly Table'!T280),IF(ISTEXT(J280),0,IF(OR(W279&lt;Q279,AND(W279&lt;0,NOT(ISTEXT(W279))),ISTEXT('Mortgage 2 Info Calcs'!$K$4)),IF(-W279&gt;P279,-W279,W279-Q279),IF(J280="",0,'Mortgage 2 Info Calcs'!F$26))),'Mortgage 2 Monthly Table'!T280)</f>
        <v>0</v>
      </c>
      <c r="Q280">
        <f>IF(OR(OR(W279&lt;0,ISTEXT(W279)),ISTEXT('Mortgage 2 Info Calcs'!$K$4)),"",IF(O280&lt;0,Q279,(Q279+P280)))</f>
        <v>0</v>
      </c>
      <c r="R280">
        <f>IF(OR(ISERROR(L280-S280),ISTEXT('Mortgage 2 Info Calcs'!$K$4)),"",L280-S280+M280)</f>
        <v>549.25636679500076</v>
      </c>
      <c r="S280">
        <f>IF(OR(IF(ISERROR(ROUND((J280-Q280-'Mortgage 2 Info Calcs'!F$24)*(G280/12),2)),0,(J280-O280-Q280-'Mortgage 2 Info Calcs'!F$24)*(G280/12)),,,ISTEXT('Mortgage 2 Info Calcs'!K$4)),IF(((J280-Q280-'Mortgage 2 Info Calcs'!F$24)*(G280/12))&gt;0,((J280-Q280-'Mortgage 2 Info Calcs'!F$24)*(G280/12)),0),0)</f>
        <v>95.04503469052284</v>
      </c>
      <c r="T280">
        <f>IF(OR(ISERROR(SUM(R$12:R280)),(ISTEXT(T279)),(T279=(SUM(R$12:R280)))),"",SUM(R$12:R280))</f>
        <v>81540.249428691299</v>
      </c>
      <c r="U280">
        <f>SUM(S$12:S280)</f>
        <v>91776.827570910857</v>
      </c>
      <c r="V280">
        <f>IF(OR(J280=Q280,ISTEXT(W279),ISTEXT('Mortgage 2 Info Calcs'!$F$17)),"",IF(('Mortgage 2 Info Calcs'!F$18*12)&gt;C279+1,IF(C279='Mortgage 2 Info Calcs'!F$18*12,0,'Mortgage 2 Info Calcs'!F$19+W280*('Mortgage 2 Info Calcs'!F$17)),'Mortgage 2 Info Calcs'!F$189))</f>
        <v>0</v>
      </c>
      <c r="W280">
        <f>IF(OR(ISERROR(J280-R280-M280),IF(ISERROR((J280-R280-M280)=0),"True",(J280-R280-M280)=0),ISTEXT('Mortgage 2 Info Calcs'!$K$4)),"",IF((J280&gt;(L280+M280)),(FV((G280/'Mortgage 2 Variables'!E$43),1,(L280+M280),-J280+Q280+'Mortgage 2 Info Calcs'!F$24,0))+Q280+'Mortgage 2 Info Calcs'!F$24+IF(I280&gt;0,0,-I280),""))</f>
        <v>18459.750571309578</v>
      </c>
      <c r="X280">
        <f>IF((FV(IF(G280=0,'Mortgage 2 Info Calcs'!F$8,G280)/12,1,PMT(IF(G280=0,'Mortgage 2 Info Calcs'!F$8,G280)/12,('Mortgage 2 Info Calcs'!F$9*12)-C279,-X279,0),-X279,0))&gt;0,(FV(IF(G280=0,'Mortgage 2 Info Calcs'!F$8,G280)/12,1,PMT(IF(G280=0,'Mortgage 2 Info Calcs'!F$8,G280)/12,('Mortgage 2 Info Calcs'!F$9*12)-C279,-X279,0),-X279,0)),0)</f>
        <v>18459.750571309589</v>
      </c>
      <c r="Y280">
        <f>IF(X280&lt;=0,0,(IPMT(IF(G280=0,'Mortgage 2 Info Calcs'!F$8,G280)/12,1,('Mortgage 2 Info Calcs'!F$9*12)-C279,-X279,0)))</f>
        <v>95.045034690522897</v>
      </c>
      <c r="Z280">
        <f>IF(C280&lt;('Mortgage 2 Info Calcs'!F$9*12),SUM(Y$12:Y280),0)</f>
        <v>91776.827570910944</v>
      </c>
      <c r="AA280">
        <v>269</v>
      </c>
      <c r="AB280">
        <f t="shared" si="23"/>
        <v>22.416666666666668</v>
      </c>
    </row>
    <row r="281" spans="2:28" ht="11.7" customHeight="1" x14ac:dyDescent="0.25">
      <c r="B281">
        <f t="shared" si="21"/>
        <v>22.5</v>
      </c>
      <c r="C281">
        <v>270</v>
      </c>
      <c r="E281" t="str">
        <f t="shared" si="20"/>
        <v/>
      </c>
      <c r="F281" t="str">
        <f>VLOOKUP('Mortgage 2 Variables'!D$13,'Mortgage 2 Variables'!B$8:C$19,2)</f>
        <v>Apr</v>
      </c>
      <c r="G281">
        <f>IF(ISBLANK('Mortgage 2 Monthly Table'!G281),IF(OR(J281=Q281,ISTEXT(W280),ISTEXT('Mortgage 2 Info Calcs'!$K$4)),0,IF(('Mortgage 2 Info Calcs'!F$7*12)&gt;C280,G280,IF(C280='Mortgage 2 Info Calcs'!F$7*12,'Mortgage 2 Info Calcs'!F$8,G280))),'Mortgage 2 Monthly Table'!G281)</f>
        <v>0.06</v>
      </c>
      <c r="H281">
        <f>((PMT(G281/'Mortgage 2 Variables'!E$43,('Mortgage 2 Info Calcs'!F$9*'Mortgage 2 Variables'!E$43)-C280,-J281,0)))</f>
        <v>644.3014014855238</v>
      </c>
      <c r="I281">
        <f>IF(OR(ISERROR(((IPMT(G281/'Mortgage 2 Variables'!E$43,1,'Mortgage 2 Info Calcs'!F$9*'Mortgage 2 Variables'!E$43,-J281+Q281+'Mortgage 2 Info Calcs'!F$24,IF('Mortgage 2 Info Calcs'!F$5="Interest Only",-J281+Q281+'Mortgage 2 Info Calcs'!F$24,0))))),(((IPMT(G281/'Mortgage 2 Variables'!E$43,1,'Mortgage 2 Info Calcs'!F$9*'Mortgage 2 Variables'!E$43,-J$12,-J$12)))=0)),0,((IPMT(G281/'Mortgage 2 Variables'!E$43,1,'Mortgage 2 Info Calcs'!F$9*'Mortgage 2 Variables'!E$43,-J281+Q281+'Mortgage 2 Info Calcs'!F$24,IF('Mortgage 2 Info Calcs'!F$5="Interest Only",-J281+Q281+'Mortgage 2 Info Calcs'!F$24,0)))))</f>
        <v>92.298752856547893</v>
      </c>
      <c r="J281">
        <f>IF(W280&gt;0,IF(ISTEXT('Mortgage 2 Info Calcs'!K$4),"0",IF(ISTEXT(W280),W280,W280+(IF(ISTEXT(K281),0,K281)))),0)</f>
        <v>18459.750571309578</v>
      </c>
      <c r="K281">
        <f>IF(ISBLANK('Mortgage 2 Monthly Table'!L281),0,'Mortgage 2 Monthly Table'!L281)</f>
        <v>0</v>
      </c>
      <c r="L281">
        <f>IF(ISBLANK('Mortgage 2 Monthly Table'!N281),IF('Mortgage 2 Info Calcs'!F$13="Calculated",IF('Mortgage 2 Info Calcs'!F$22="Keep Same",IF('Mortgage 2 Info Calcs'!F$5="Interest Only",IF(OR(I281&gt;L280,J281=""),I281,IF(J281&lt;L280,IF(J281&lt;L280,J281+I281,IF(L280+M280&gt;J281,L280+I281,L280)),IF(L280+M280&gt;J281,L280+I281,L280))),IF(H281&gt;L280,H281,IF(J281&gt;L280,IF(L280+M280&gt;J281,L280+I281,L280),J281+S281))),IF('Mortgage 2 Info Calcs'!F$5="Interest Only",'Mortgage 2 Monthly calcs'!I281,'Mortgage 2 Monthly calcs'!H281)),'Mortgage 2 Monthly calcs'!L280),'Mortgage 2 Monthly Table'!N281)</f>
        <v>644.30140148552357</v>
      </c>
      <c r="M281">
        <f>IF(ISBLANK('Mortgage 2 Monthly Table'!P281),IF(N280&gt;J281,IF(J281&gt;L280,J281-L280,0),IF(OR(OR(W280&lt;0,ISTEXT(W280)),ISTEXT('Mortgage 2 Info Calcs'!$K$4)),"",'Mortgage 2 Info Calcs'!F$21)),'Mortgage 2 Monthly Table'!P281)</f>
        <v>0</v>
      </c>
      <c r="N281">
        <f t="shared" si="22"/>
        <v>644.30140148552357</v>
      </c>
      <c r="O281">
        <f>IF(OR(OR(W280&lt;0,ISTEXT(W280)),ISTEXT('Mortgage 2 Info Calcs'!$K$4)),"",(O280+M281))</f>
        <v>0</v>
      </c>
      <c r="P281">
        <f>IF(ISBLANK('Mortgage 2 Monthly Table'!T281),IF(ISTEXT(J281),0,IF(OR(W280&lt;Q280,AND(W280&lt;0,NOT(ISTEXT(W280))),ISTEXT('Mortgage 2 Info Calcs'!$K$4)),IF(-W280&gt;P280,-W280,W280-Q280),IF(J281="",0,'Mortgage 2 Info Calcs'!F$26))),'Mortgage 2 Monthly Table'!T281)</f>
        <v>0</v>
      </c>
      <c r="Q281">
        <f>IF(OR(OR(W280&lt;0,ISTEXT(W280)),ISTEXT('Mortgage 2 Info Calcs'!$K$4)),"",IF(O281&lt;0,Q280,(Q280+P281)))</f>
        <v>0</v>
      </c>
      <c r="R281">
        <f>IF(OR(ISERROR(L281-S281),ISTEXT('Mortgage 2 Info Calcs'!$K$4)),"",L281-S281+M281)</f>
        <v>552.00264862897563</v>
      </c>
      <c r="S281">
        <f>IF(OR(IF(ISERROR(ROUND((J281-Q281-'Mortgage 2 Info Calcs'!F$24)*(G281/12),2)),0,(J281-O281-Q281-'Mortgage 2 Info Calcs'!F$24)*(G281/12)),,,ISTEXT('Mortgage 2 Info Calcs'!K$4)),IF(((J281-Q281-'Mortgage 2 Info Calcs'!F$24)*(G281/12))&gt;0,((J281-Q281-'Mortgage 2 Info Calcs'!F$24)*(G281/12)),0),0)</f>
        <v>92.298752856547893</v>
      </c>
      <c r="T281">
        <f>IF(OR(ISERROR(SUM(R$12:R281)),(ISTEXT(T280)),(T280=(SUM(R$12:R281)))),"",SUM(R$12:R281))</f>
        <v>82092.25207732027</v>
      </c>
      <c r="U281">
        <f>SUM(S$12:S281)</f>
        <v>91869.126323767399</v>
      </c>
      <c r="V281">
        <f>IF(OR(J281=Q281,ISTEXT(W280),ISTEXT('Mortgage 2 Info Calcs'!$F$17)),"",IF(('Mortgage 2 Info Calcs'!F$18*12)&gt;C280+1,IF(C280='Mortgage 2 Info Calcs'!F$18*12,0,'Mortgage 2 Info Calcs'!F$19+W281*('Mortgage 2 Info Calcs'!F$17)),'Mortgage 2 Info Calcs'!F$189))</f>
        <v>0</v>
      </c>
      <c r="W281">
        <f>IF(OR(ISERROR(J281-R281-M281),IF(ISERROR((J281-R281-M281)=0),"True",(J281-R281-M281)=0),ISTEXT('Mortgage 2 Info Calcs'!$K$4)),"",IF((J281&gt;(L281+M281)),(FV((G281/'Mortgage 2 Variables'!E$43),1,(L281+M281),-J281+Q281+'Mortgage 2 Info Calcs'!F$24,0))+Q281+'Mortgage 2 Info Calcs'!F$24+IF(I281&gt;0,0,-I281),""))</f>
        <v>17907.747922680614</v>
      </c>
      <c r="X281">
        <f>IF((FV(IF(G281=0,'Mortgage 2 Info Calcs'!F$8,G281)/12,1,PMT(IF(G281=0,'Mortgage 2 Info Calcs'!F$8,G281)/12,('Mortgage 2 Info Calcs'!F$9*12)-C280,-X280,0),-X280,0))&gt;0,(FV(IF(G281=0,'Mortgage 2 Info Calcs'!F$8,G281)/12,1,PMT(IF(G281=0,'Mortgage 2 Info Calcs'!F$8,G281)/12,('Mortgage 2 Info Calcs'!F$9*12)-C280,-X280,0),-X280,0)),0)</f>
        <v>17907.747922680624</v>
      </c>
      <c r="Y281">
        <f>IF(X281&lt;=0,0,(IPMT(IF(G281=0,'Mortgage 2 Info Calcs'!F$8,G281)/12,1,('Mortgage 2 Info Calcs'!F$9*12)-C280,-X280,0)))</f>
        <v>92.298752856547949</v>
      </c>
      <c r="Z281">
        <f>IF(C281&lt;('Mortgage 2 Info Calcs'!F$9*12),SUM(Y$12:Y281),0)</f>
        <v>91869.126323767487</v>
      </c>
      <c r="AA281">
        <v>270</v>
      </c>
      <c r="AB281">
        <f t="shared" si="23"/>
        <v>22.5</v>
      </c>
    </row>
    <row r="282" spans="2:28" ht="11.7" customHeight="1" x14ac:dyDescent="0.25">
      <c r="B282">
        <f t="shared" si="21"/>
        <v>22.583333333333332</v>
      </c>
      <c r="C282">
        <v>271</v>
      </c>
      <c r="E282" t="str">
        <f t="shared" si="20"/>
        <v/>
      </c>
      <c r="F282" t="str">
        <f>VLOOKUP('Mortgage 2 Variables'!D$14,'Mortgage 2 Variables'!B$8:C$19,2)</f>
        <v>May</v>
      </c>
      <c r="G282">
        <f>IF(ISBLANK('Mortgage 2 Monthly Table'!G282),IF(OR(J282=Q282,ISTEXT(W281),ISTEXT('Mortgage 2 Info Calcs'!$K$4)),0,IF(('Mortgage 2 Info Calcs'!F$7*12)&gt;C281,G281,IF(C281='Mortgage 2 Info Calcs'!F$7*12,'Mortgage 2 Info Calcs'!F$8,G281))),'Mortgage 2 Monthly Table'!G282)</f>
        <v>0.06</v>
      </c>
      <c r="H282">
        <f>((PMT(G282/'Mortgage 2 Variables'!E$43,('Mortgage 2 Info Calcs'!F$9*'Mortgage 2 Variables'!E$43)-C281,-J282,0)))</f>
        <v>644.30140148552425</v>
      </c>
      <c r="I282">
        <f>IF(OR(ISERROR(((IPMT(G282/'Mortgage 2 Variables'!E$43,1,'Mortgage 2 Info Calcs'!F$9*'Mortgage 2 Variables'!E$43,-J282+Q282+'Mortgage 2 Info Calcs'!F$24,IF('Mortgage 2 Info Calcs'!F$5="Interest Only",-J282+Q282+'Mortgage 2 Info Calcs'!F$24,0))))),(((IPMT(G282/'Mortgage 2 Variables'!E$43,1,'Mortgage 2 Info Calcs'!F$9*'Mortgage 2 Variables'!E$43,-J$12,-J$12)))=0)),0,((IPMT(G282/'Mortgage 2 Variables'!E$43,1,'Mortgage 2 Info Calcs'!F$9*'Mortgage 2 Variables'!E$43,-J282+Q282+'Mortgage 2 Info Calcs'!F$24,IF('Mortgage 2 Info Calcs'!F$5="Interest Only",-J282+Q282+'Mortgage 2 Info Calcs'!F$24,0)))))</f>
        <v>89.538739613403067</v>
      </c>
      <c r="J282">
        <f>IF(W281&gt;0,IF(ISTEXT('Mortgage 2 Info Calcs'!K$4),"0",IF(ISTEXT(W281),W281,W281+(IF(ISTEXT(K282),0,K282)))),0)</f>
        <v>17907.747922680614</v>
      </c>
      <c r="K282">
        <f>IF(ISBLANK('Mortgage 2 Monthly Table'!L282),0,'Mortgage 2 Monthly Table'!L282)</f>
        <v>0</v>
      </c>
      <c r="L282">
        <f>IF(ISBLANK('Mortgage 2 Monthly Table'!N282),IF('Mortgage 2 Info Calcs'!F$13="Calculated",IF('Mortgage 2 Info Calcs'!F$22="Keep Same",IF('Mortgage 2 Info Calcs'!F$5="Interest Only",IF(OR(I282&gt;L281,J282=""),I282,IF(J282&lt;L281,IF(J282&lt;L281,J282+I282,IF(L281+M281&gt;J282,L281+I282,L281)),IF(L281+M281&gt;J282,L281+I282,L281))),IF(H282&gt;L281,H282,IF(J282&gt;L281,IF(L281+M281&gt;J282,L281+I282,L281),J282+S282))),IF('Mortgage 2 Info Calcs'!F$5="Interest Only",'Mortgage 2 Monthly calcs'!I282,'Mortgage 2 Monthly calcs'!H282)),'Mortgage 2 Monthly calcs'!L281),'Mortgage 2 Monthly Table'!N282)</f>
        <v>644.30140148552357</v>
      </c>
      <c r="M282">
        <f>IF(ISBLANK('Mortgage 2 Monthly Table'!P282),IF(N281&gt;J282,IF(J282&gt;L281,J282-L281,0),IF(OR(OR(W281&lt;0,ISTEXT(W281)),ISTEXT('Mortgage 2 Info Calcs'!$K$4)),"",'Mortgage 2 Info Calcs'!F$21)),'Mortgage 2 Monthly Table'!P282)</f>
        <v>0</v>
      </c>
      <c r="N282">
        <f t="shared" si="22"/>
        <v>644.30140148552357</v>
      </c>
      <c r="O282">
        <f>IF(OR(OR(W281&lt;0,ISTEXT(W281)),ISTEXT('Mortgage 2 Info Calcs'!$K$4)),"",(O281+M282))</f>
        <v>0</v>
      </c>
      <c r="P282">
        <f>IF(ISBLANK('Mortgage 2 Monthly Table'!T282),IF(ISTEXT(J282),0,IF(OR(W281&lt;Q281,AND(W281&lt;0,NOT(ISTEXT(W281))),ISTEXT('Mortgage 2 Info Calcs'!$K$4)),IF(-W281&gt;P281,-W281,W281-Q281),IF(J282="",0,'Mortgage 2 Info Calcs'!F$26))),'Mortgage 2 Monthly Table'!T282)</f>
        <v>0</v>
      </c>
      <c r="Q282">
        <f>IF(OR(OR(W281&lt;0,ISTEXT(W281)),ISTEXT('Mortgage 2 Info Calcs'!$K$4)),"",IF(O282&lt;0,Q281,(Q281+P282)))</f>
        <v>0</v>
      </c>
      <c r="R282">
        <f>IF(OR(ISERROR(L282-S282),ISTEXT('Mortgage 2 Info Calcs'!$K$4)),"",L282-S282+M282)</f>
        <v>554.76266187212047</v>
      </c>
      <c r="S282">
        <f>IF(OR(IF(ISERROR(ROUND((J282-Q282-'Mortgage 2 Info Calcs'!F$24)*(G282/12),2)),0,(J282-O282-Q282-'Mortgage 2 Info Calcs'!F$24)*(G282/12)),,,ISTEXT('Mortgage 2 Info Calcs'!K$4)),IF(((J282-Q282-'Mortgage 2 Info Calcs'!F$24)*(G282/12))&gt;0,((J282-Q282-'Mortgage 2 Info Calcs'!F$24)*(G282/12)),0),0)</f>
        <v>89.538739613403067</v>
      </c>
      <c r="T282">
        <f>IF(OR(ISERROR(SUM(R$12:R282)),(ISTEXT(T281)),(T281=(SUM(R$12:R282)))),"",SUM(R$12:R282))</f>
        <v>82647.014739192397</v>
      </c>
      <c r="U282">
        <f>SUM(S$12:S282)</f>
        <v>91958.665063380802</v>
      </c>
      <c r="V282">
        <f>IF(OR(J282=Q282,ISTEXT(W281),ISTEXT('Mortgage 2 Info Calcs'!$F$17)),"",IF(('Mortgage 2 Info Calcs'!F$18*12)&gt;C281+1,IF(C281='Mortgage 2 Info Calcs'!F$18*12,0,'Mortgage 2 Info Calcs'!F$19+W282*('Mortgage 2 Info Calcs'!F$17)),'Mortgage 2 Info Calcs'!F$189))</f>
        <v>0</v>
      </c>
      <c r="W282">
        <f>IF(OR(ISERROR(J282-R282-M282),IF(ISERROR((J282-R282-M282)=0),"True",(J282-R282-M282)=0),ISTEXT('Mortgage 2 Info Calcs'!$K$4)),"",IF((J282&gt;(L282+M282)),(FV((G282/'Mortgage 2 Variables'!E$43),1,(L282+M282),-J282+Q282+'Mortgage 2 Info Calcs'!F$24,0))+Q282+'Mortgage 2 Info Calcs'!F$24+IF(I282&gt;0,0,-I282),""))</f>
        <v>17352.985260808506</v>
      </c>
      <c r="X282">
        <f>IF((FV(IF(G282=0,'Mortgage 2 Info Calcs'!F$8,G282)/12,1,PMT(IF(G282=0,'Mortgage 2 Info Calcs'!F$8,G282)/12,('Mortgage 2 Info Calcs'!F$9*12)-C281,-X281,0),-X281,0))&gt;0,(FV(IF(G282=0,'Mortgage 2 Info Calcs'!F$8,G282)/12,1,PMT(IF(G282=0,'Mortgage 2 Info Calcs'!F$8,G282)/12,('Mortgage 2 Info Calcs'!F$9*12)-C281,-X281,0),-X281,0)),0)</f>
        <v>17352.985260808517</v>
      </c>
      <c r="Y282">
        <f>IF(X282&lt;=0,0,(IPMT(IF(G282=0,'Mortgage 2 Info Calcs'!F$8,G282)/12,1,('Mortgage 2 Info Calcs'!F$9*12)-C281,-X281,0)))</f>
        <v>89.538739613403123</v>
      </c>
      <c r="Z282">
        <f>IF(C282&lt;('Mortgage 2 Info Calcs'!F$9*12),SUM(Y$12:Y282),0)</f>
        <v>91958.665063380889</v>
      </c>
      <c r="AA282">
        <v>271</v>
      </c>
      <c r="AB282">
        <f t="shared" si="23"/>
        <v>22.583333333333332</v>
      </c>
    </row>
    <row r="283" spans="2:28" ht="11.7" customHeight="1" x14ac:dyDescent="0.25">
      <c r="B283">
        <f t="shared" si="21"/>
        <v>22.666666666666668</v>
      </c>
      <c r="C283">
        <v>272</v>
      </c>
      <c r="E283" t="str">
        <f t="shared" si="20"/>
        <v/>
      </c>
      <c r="F283" t="str">
        <f>VLOOKUP('Mortgage 2 Variables'!D$15,'Mortgage 2 Variables'!B$8:C$19,2)</f>
        <v>Jun</v>
      </c>
      <c r="G283">
        <f>IF(ISBLANK('Mortgage 2 Monthly Table'!G283),IF(OR(J283=Q283,ISTEXT(W282),ISTEXT('Mortgage 2 Info Calcs'!$K$4)),0,IF(('Mortgage 2 Info Calcs'!F$7*12)&gt;C282,G282,IF(C282='Mortgage 2 Info Calcs'!F$7*12,'Mortgage 2 Info Calcs'!F$8,G282))),'Mortgage 2 Monthly Table'!G283)</f>
        <v>0.06</v>
      </c>
      <c r="H283">
        <f>((PMT(G283/'Mortgage 2 Variables'!E$43,('Mortgage 2 Info Calcs'!F$9*'Mortgage 2 Variables'!E$43)-C282,-J283,0)))</f>
        <v>644.30140148552471</v>
      </c>
      <c r="I283">
        <f>IF(OR(ISERROR(((IPMT(G283/'Mortgage 2 Variables'!E$43,1,'Mortgage 2 Info Calcs'!F$9*'Mortgage 2 Variables'!E$43,-J283+Q283+'Mortgage 2 Info Calcs'!F$24,IF('Mortgage 2 Info Calcs'!F$5="Interest Only",-J283+Q283+'Mortgage 2 Info Calcs'!F$24,0))))),(((IPMT(G283/'Mortgage 2 Variables'!E$43,1,'Mortgage 2 Info Calcs'!F$9*'Mortgage 2 Variables'!E$43,-J$12,-J$12)))=0)),0,((IPMT(G283/'Mortgage 2 Variables'!E$43,1,'Mortgage 2 Info Calcs'!F$9*'Mortgage 2 Variables'!E$43,-J283+Q283+'Mortgage 2 Info Calcs'!F$24,IF('Mortgage 2 Info Calcs'!F$5="Interest Only",-J283+Q283+'Mortgage 2 Info Calcs'!F$24,0)))))</f>
        <v>86.764926304042532</v>
      </c>
      <c r="J283">
        <f>IF(W282&gt;0,IF(ISTEXT('Mortgage 2 Info Calcs'!K$4),"0",IF(ISTEXT(W282),W282,W282+(IF(ISTEXT(K283),0,K283)))),0)</f>
        <v>17352.985260808506</v>
      </c>
      <c r="K283">
        <f>IF(ISBLANK('Mortgage 2 Monthly Table'!L283),0,'Mortgage 2 Monthly Table'!L283)</f>
        <v>0</v>
      </c>
      <c r="L283">
        <f>IF(ISBLANK('Mortgage 2 Monthly Table'!N283),IF('Mortgage 2 Info Calcs'!F$13="Calculated",IF('Mortgage 2 Info Calcs'!F$22="Keep Same",IF('Mortgage 2 Info Calcs'!F$5="Interest Only",IF(OR(I283&gt;L282,J283=""),I283,IF(J283&lt;L282,IF(J283&lt;L282,J283+I283,IF(L282+M282&gt;J283,L282+I283,L282)),IF(L282+M282&gt;J283,L282+I283,L282))),IF(H283&gt;L282,H283,IF(J283&gt;L282,IF(L282+M282&gt;J283,L282+I283,L282),J283+S283))),IF('Mortgage 2 Info Calcs'!F$5="Interest Only",'Mortgage 2 Monthly calcs'!I283,'Mortgage 2 Monthly calcs'!H283)),'Mortgage 2 Monthly calcs'!L282),'Mortgage 2 Monthly Table'!N283)</f>
        <v>644.30140148552471</v>
      </c>
      <c r="M283">
        <f>IF(ISBLANK('Mortgage 2 Monthly Table'!P283),IF(N282&gt;J283,IF(J283&gt;L282,J283-L282,0),IF(OR(OR(W282&lt;0,ISTEXT(W282)),ISTEXT('Mortgage 2 Info Calcs'!$K$4)),"",'Mortgage 2 Info Calcs'!F$21)),'Mortgage 2 Monthly Table'!P283)</f>
        <v>0</v>
      </c>
      <c r="N283">
        <f t="shared" si="22"/>
        <v>644.30140148552471</v>
      </c>
      <c r="O283">
        <f>IF(OR(OR(W282&lt;0,ISTEXT(W282)),ISTEXT('Mortgage 2 Info Calcs'!$K$4)),"",(O282+M283))</f>
        <v>0</v>
      </c>
      <c r="P283">
        <f>IF(ISBLANK('Mortgage 2 Monthly Table'!T283),IF(ISTEXT(J283),0,IF(OR(W282&lt;Q282,AND(W282&lt;0,NOT(ISTEXT(W282))),ISTEXT('Mortgage 2 Info Calcs'!$K$4)),IF(-W282&gt;P282,-W282,W282-Q282),IF(J283="",0,'Mortgage 2 Info Calcs'!F$26))),'Mortgage 2 Monthly Table'!T283)</f>
        <v>0</v>
      </c>
      <c r="Q283">
        <f>IF(OR(OR(W282&lt;0,ISTEXT(W282)),ISTEXT('Mortgage 2 Info Calcs'!$K$4)),"",IF(O283&lt;0,Q282,(Q282+P283)))</f>
        <v>0</v>
      </c>
      <c r="R283">
        <f>IF(OR(ISERROR(L283-S283),ISTEXT('Mortgage 2 Info Calcs'!$K$4)),"",L283-S283+M283)</f>
        <v>557.53647518148216</v>
      </c>
      <c r="S283">
        <f>IF(OR(IF(ISERROR(ROUND((J283-Q283-'Mortgage 2 Info Calcs'!F$24)*(G283/12),2)),0,(J283-O283-Q283-'Mortgage 2 Info Calcs'!F$24)*(G283/12)),,,ISTEXT('Mortgage 2 Info Calcs'!K$4)),IF(((J283-Q283-'Mortgage 2 Info Calcs'!F$24)*(G283/12))&gt;0,((J283-Q283-'Mortgage 2 Info Calcs'!F$24)*(G283/12)),0),0)</f>
        <v>86.764926304042532</v>
      </c>
      <c r="T283">
        <f>IF(OR(ISERROR(SUM(R$12:R283)),(ISTEXT(T282)),(T282=(SUM(R$12:R283)))),"",SUM(R$12:R283))</f>
        <v>83204.551214373874</v>
      </c>
      <c r="U283">
        <f>SUM(S$12:S283)</f>
        <v>92045.429989684839</v>
      </c>
      <c r="V283">
        <f>IF(OR(J283=Q283,ISTEXT(W282),ISTEXT('Mortgage 2 Info Calcs'!$F$17)),"",IF(('Mortgage 2 Info Calcs'!F$18*12)&gt;C282+1,IF(C282='Mortgage 2 Info Calcs'!F$18*12,0,'Mortgage 2 Info Calcs'!F$19+W283*('Mortgage 2 Info Calcs'!F$17)),'Mortgage 2 Info Calcs'!F$189))</f>
        <v>0</v>
      </c>
      <c r="W283">
        <f>IF(OR(ISERROR(J283-R283-M283),IF(ISERROR((J283-R283-M283)=0),"True",(J283-R283-M283)=0),ISTEXT('Mortgage 2 Info Calcs'!$K$4)),"",IF((J283&gt;(L283+M283)),(FV((G283/'Mortgage 2 Variables'!E$43),1,(L283+M283),-J283+Q283+'Mortgage 2 Info Calcs'!F$24,0))+Q283+'Mortgage 2 Info Calcs'!F$24+IF(I283&gt;0,0,-I283),""))</f>
        <v>16795.448785627035</v>
      </c>
      <c r="X283">
        <f>IF((FV(IF(G283=0,'Mortgage 2 Info Calcs'!F$8,G283)/12,1,PMT(IF(G283=0,'Mortgage 2 Info Calcs'!F$8,G283)/12,('Mortgage 2 Info Calcs'!F$9*12)-C282,-X282,0),-X282,0))&gt;0,(FV(IF(G283=0,'Mortgage 2 Info Calcs'!F$8,G283)/12,1,PMT(IF(G283=0,'Mortgage 2 Info Calcs'!F$8,G283)/12,('Mortgage 2 Info Calcs'!F$9*12)-C282,-X282,0),-X282,0)),0)</f>
        <v>16795.448785627046</v>
      </c>
      <c r="Y283">
        <f>IF(X283&lt;=0,0,(IPMT(IF(G283=0,'Mortgage 2 Info Calcs'!F$8,G283)/12,1,('Mortgage 2 Info Calcs'!F$9*12)-C282,-X282,0)))</f>
        <v>86.764926304042589</v>
      </c>
      <c r="Z283">
        <f>IF(C283&lt;('Mortgage 2 Info Calcs'!F$9*12),SUM(Y$12:Y283),0)</f>
        <v>92045.429989684926</v>
      </c>
      <c r="AA283">
        <v>272</v>
      </c>
      <c r="AB283">
        <f t="shared" si="23"/>
        <v>22.666666666666668</v>
      </c>
    </row>
    <row r="284" spans="2:28" ht="11.7" customHeight="1" x14ac:dyDescent="0.25">
      <c r="B284">
        <f t="shared" si="21"/>
        <v>22.75</v>
      </c>
      <c r="C284">
        <v>273</v>
      </c>
      <c r="E284" t="str">
        <f t="shared" ref="E284:E347" si="24">IF(ISNUMBER(E272),E272+1,"")</f>
        <v/>
      </c>
      <c r="F284" t="str">
        <f>VLOOKUP('Mortgage 2 Variables'!D$16,'Mortgage 2 Variables'!B$8:C$19,2)</f>
        <v>Jul</v>
      </c>
      <c r="G284">
        <f>IF(ISBLANK('Mortgage 2 Monthly Table'!G284),IF(OR(J284=Q284,ISTEXT(W283),ISTEXT('Mortgage 2 Info Calcs'!$K$4)),0,IF(('Mortgage 2 Info Calcs'!F$7*12)&gt;C283,G283,IF(C283='Mortgage 2 Info Calcs'!F$7*12,'Mortgage 2 Info Calcs'!F$8,G283))),'Mortgage 2 Monthly Table'!G284)</f>
        <v>0.06</v>
      </c>
      <c r="H284">
        <f>((PMT(G284/'Mortgage 2 Variables'!E$43,('Mortgage 2 Info Calcs'!F$9*'Mortgage 2 Variables'!E$43)-C283,-J284,0)))</f>
        <v>644.30140148552528</v>
      </c>
      <c r="I284">
        <f>IF(OR(ISERROR(((IPMT(G284/'Mortgage 2 Variables'!E$43,1,'Mortgage 2 Info Calcs'!F$9*'Mortgage 2 Variables'!E$43,-J284+Q284+'Mortgage 2 Info Calcs'!F$24,IF('Mortgage 2 Info Calcs'!F$5="Interest Only",-J284+Q284+'Mortgage 2 Info Calcs'!F$24,0))))),(((IPMT(G284/'Mortgage 2 Variables'!E$43,1,'Mortgage 2 Info Calcs'!F$9*'Mortgage 2 Variables'!E$43,-J$12,-J$12)))=0)),0,((IPMT(G284/'Mortgage 2 Variables'!E$43,1,'Mortgage 2 Info Calcs'!F$9*'Mortgage 2 Variables'!E$43,-J284+Q284+'Mortgage 2 Info Calcs'!F$24,IF('Mortgage 2 Info Calcs'!F$5="Interest Only",-J284+Q284+'Mortgage 2 Info Calcs'!F$24,0)))))</f>
        <v>83.977243928135181</v>
      </c>
      <c r="J284">
        <f>IF(W283&gt;0,IF(ISTEXT('Mortgage 2 Info Calcs'!K$4),"0",IF(ISTEXT(W283),W283,W283+(IF(ISTEXT(K284),0,K284)))),0)</f>
        <v>16795.448785627035</v>
      </c>
      <c r="K284">
        <f>IF(ISBLANK('Mortgage 2 Monthly Table'!L284),0,'Mortgage 2 Monthly Table'!L284)</f>
        <v>0</v>
      </c>
      <c r="L284">
        <f>IF(ISBLANK('Mortgage 2 Monthly Table'!N284),IF('Mortgage 2 Info Calcs'!F$13="Calculated",IF('Mortgage 2 Info Calcs'!F$22="Keep Same",IF('Mortgage 2 Info Calcs'!F$5="Interest Only",IF(OR(I284&gt;L283,J284=""),I284,IF(J284&lt;L283,IF(J284&lt;L283,J284+I284,IF(L283+M283&gt;J284,L283+I284,L283)),IF(L283+M283&gt;J284,L283+I284,L283))),IF(H284&gt;L283,H284,IF(J284&gt;L283,IF(L283+M283&gt;J284,L283+I284,L283),J284+S284))),IF('Mortgage 2 Info Calcs'!F$5="Interest Only",'Mortgage 2 Monthly calcs'!I284,'Mortgage 2 Monthly calcs'!H284)),'Mortgage 2 Monthly calcs'!L283),'Mortgage 2 Monthly Table'!N284)</f>
        <v>644.30140148552471</v>
      </c>
      <c r="M284">
        <f>IF(ISBLANK('Mortgage 2 Monthly Table'!P284),IF(N283&gt;J284,IF(J284&gt;L283,J284-L283,0),IF(OR(OR(W283&lt;0,ISTEXT(W283)),ISTEXT('Mortgage 2 Info Calcs'!$K$4)),"",'Mortgage 2 Info Calcs'!F$21)),'Mortgage 2 Monthly Table'!P284)</f>
        <v>0</v>
      </c>
      <c r="N284">
        <f t="shared" si="22"/>
        <v>644.30140148552471</v>
      </c>
      <c r="O284">
        <f>IF(OR(OR(W283&lt;0,ISTEXT(W283)),ISTEXT('Mortgage 2 Info Calcs'!$K$4)),"",(O283+M284))</f>
        <v>0</v>
      </c>
      <c r="P284">
        <f>IF(ISBLANK('Mortgage 2 Monthly Table'!T284),IF(ISTEXT(J284),0,IF(OR(W283&lt;Q283,AND(W283&lt;0,NOT(ISTEXT(W283))),ISTEXT('Mortgage 2 Info Calcs'!$K$4)),IF(-W283&gt;P283,-W283,W283-Q283),IF(J284="",0,'Mortgage 2 Info Calcs'!F$26))),'Mortgage 2 Monthly Table'!T284)</f>
        <v>0</v>
      </c>
      <c r="Q284">
        <f>IF(OR(OR(W283&lt;0,ISTEXT(W283)),ISTEXT('Mortgage 2 Info Calcs'!$K$4)),"",IF(O284&lt;0,Q283,(Q283+P284)))</f>
        <v>0</v>
      </c>
      <c r="R284">
        <f>IF(OR(ISERROR(L284-S284),ISTEXT('Mortgage 2 Info Calcs'!$K$4)),"",L284-S284+M284)</f>
        <v>560.32415755738953</v>
      </c>
      <c r="S284">
        <f>IF(OR(IF(ISERROR(ROUND((J284-Q284-'Mortgage 2 Info Calcs'!F$24)*(G284/12),2)),0,(J284-O284-Q284-'Mortgage 2 Info Calcs'!F$24)*(G284/12)),,,ISTEXT('Mortgage 2 Info Calcs'!K$4)),IF(((J284-Q284-'Mortgage 2 Info Calcs'!F$24)*(G284/12))&gt;0,((J284-Q284-'Mortgage 2 Info Calcs'!F$24)*(G284/12)),0),0)</f>
        <v>83.977243928135181</v>
      </c>
      <c r="T284">
        <f>IF(OR(ISERROR(SUM(R$12:R284)),(ISTEXT(T283)),(T283=(SUM(R$12:R284)))),"",SUM(R$12:R284))</f>
        <v>83764.875371931266</v>
      </c>
      <c r="U284">
        <f>SUM(S$12:S284)</f>
        <v>92129.407233612976</v>
      </c>
      <c r="V284">
        <f>IF(OR(J284=Q284,ISTEXT(W283),ISTEXT('Mortgage 2 Info Calcs'!$F$17)),"",IF(('Mortgage 2 Info Calcs'!F$18*12)&gt;C283+1,IF(C283='Mortgage 2 Info Calcs'!F$18*12,0,'Mortgage 2 Info Calcs'!F$19+W284*('Mortgage 2 Info Calcs'!F$17)),'Mortgage 2 Info Calcs'!F$189))</f>
        <v>0</v>
      </c>
      <c r="W284">
        <f>IF(OR(ISERROR(J284-R284-M284),IF(ISERROR((J284-R284-M284)=0),"True",(J284-R284-M284)=0),ISTEXT('Mortgage 2 Info Calcs'!$K$4)),"",IF((J284&gt;(L284+M284)),(FV((G284/'Mortgage 2 Variables'!E$43),1,(L284+M284),-J284+Q284+'Mortgage 2 Info Calcs'!F$24,0))+Q284+'Mortgage 2 Info Calcs'!F$24+IF(I284&gt;0,0,-I284),""))</f>
        <v>16235.124628069658</v>
      </c>
      <c r="X284">
        <f>IF((FV(IF(G284=0,'Mortgage 2 Info Calcs'!F$8,G284)/12,1,PMT(IF(G284=0,'Mortgage 2 Info Calcs'!F$8,G284)/12,('Mortgage 2 Info Calcs'!F$9*12)-C283,-X283,0),-X283,0))&gt;0,(FV(IF(G284=0,'Mortgage 2 Info Calcs'!F$8,G284)/12,1,PMT(IF(G284=0,'Mortgage 2 Info Calcs'!F$8,G284)/12,('Mortgage 2 Info Calcs'!F$9*12)-C283,-X283,0),-X283,0)),0)</f>
        <v>16235.124628069667</v>
      </c>
      <c r="Y284">
        <f>IF(X284&lt;=0,0,(IPMT(IF(G284=0,'Mortgage 2 Info Calcs'!F$8,G284)/12,1,('Mortgage 2 Info Calcs'!F$9*12)-C283,-X283,0)))</f>
        <v>83.977243928135238</v>
      </c>
      <c r="Z284">
        <f>IF(C284&lt;('Mortgage 2 Info Calcs'!F$9*12),SUM(Y$12:Y284),0)</f>
        <v>92129.407233613063</v>
      </c>
      <c r="AA284">
        <v>273</v>
      </c>
      <c r="AB284">
        <f t="shared" si="23"/>
        <v>22.75</v>
      </c>
    </row>
    <row r="285" spans="2:28" ht="11.7" customHeight="1" x14ac:dyDescent="0.25">
      <c r="B285">
        <f t="shared" si="21"/>
        <v>22.833333333333332</v>
      </c>
      <c r="C285">
        <v>274</v>
      </c>
      <c r="E285" t="str">
        <f t="shared" si="24"/>
        <v/>
      </c>
      <c r="F285" t="str">
        <f>VLOOKUP('Mortgage 2 Variables'!D$17,'Mortgage 2 Variables'!B$8:C$19,2)</f>
        <v>Aug</v>
      </c>
      <c r="G285">
        <f>IF(ISBLANK('Mortgage 2 Monthly Table'!G285),IF(OR(J285=Q285,ISTEXT(W284),ISTEXT('Mortgage 2 Info Calcs'!$K$4)),0,IF(('Mortgage 2 Info Calcs'!F$7*12)&gt;C284,G284,IF(C284='Mortgage 2 Info Calcs'!F$7*12,'Mortgage 2 Info Calcs'!F$8,G284))),'Mortgage 2 Monthly Table'!G285)</f>
        <v>0.06</v>
      </c>
      <c r="H285">
        <f>((PMT(G285/'Mortgage 2 Variables'!E$43,('Mortgage 2 Info Calcs'!F$9*'Mortgage 2 Variables'!E$43)-C284,-J285,0)))</f>
        <v>644.30140148552584</v>
      </c>
      <c r="I285">
        <f>IF(OR(ISERROR(((IPMT(G285/'Mortgage 2 Variables'!E$43,1,'Mortgage 2 Info Calcs'!F$9*'Mortgage 2 Variables'!E$43,-J285+Q285+'Mortgage 2 Info Calcs'!F$24,IF('Mortgage 2 Info Calcs'!F$5="Interest Only",-J285+Q285+'Mortgage 2 Info Calcs'!F$24,0))))),(((IPMT(G285/'Mortgage 2 Variables'!E$43,1,'Mortgage 2 Info Calcs'!F$9*'Mortgage 2 Variables'!E$43,-J$12,-J$12)))=0)),0,((IPMT(G285/'Mortgage 2 Variables'!E$43,1,'Mortgage 2 Info Calcs'!F$9*'Mortgage 2 Variables'!E$43,-J285+Q285+'Mortgage 2 Info Calcs'!F$24,IF('Mortgage 2 Info Calcs'!F$5="Interest Only",-J285+Q285+'Mortgage 2 Info Calcs'!F$24,0)))))</f>
        <v>81.175623140348293</v>
      </c>
      <c r="J285">
        <f>IF(W284&gt;0,IF(ISTEXT('Mortgage 2 Info Calcs'!K$4),"0",IF(ISTEXT(W284),W284,W284+(IF(ISTEXT(K285),0,K285)))),0)</f>
        <v>16235.124628069658</v>
      </c>
      <c r="K285">
        <f>IF(ISBLANK('Mortgage 2 Monthly Table'!L285),0,'Mortgage 2 Monthly Table'!L285)</f>
        <v>0</v>
      </c>
      <c r="L285">
        <f>IF(ISBLANK('Mortgage 2 Monthly Table'!N285),IF('Mortgage 2 Info Calcs'!F$13="Calculated",IF('Mortgage 2 Info Calcs'!F$22="Keep Same",IF('Mortgage 2 Info Calcs'!F$5="Interest Only",IF(OR(I285&gt;L284,J285=""),I285,IF(J285&lt;L284,IF(J285&lt;L284,J285+I285,IF(L284+M284&gt;J285,L284+I285,L284)),IF(L284+M284&gt;J285,L284+I285,L284))),IF(H285&gt;L284,H285,IF(J285&gt;L284,IF(L284+M284&gt;J285,L284+I285,L284),J285+S285))),IF('Mortgage 2 Info Calcs'!F$5="Interest Only",'Mortgage 2 Monthly calcs'!I285,'Mortgage 2 Monthly calcs'!H285)),'Mortgage 2 Monthly calcs'!L284),'Mortgage 2 Monthly Table'!N285)</f>
        <v>644.30140148552584</v>
      </c>
      <c r="M285">
        <f>IF(ISBLANK('Mortgage 2 Monthly Table'!P285),IF(N284&gt;J285,IF(J285&gt;L284,J285-L284,0),IF(OR(OR(W284&lt;0,ISTEXT(W284)),ISTEXT('Mortgage 2 Info Calcs'!$K$4)),"",'Mortgage 2 Info Calcs'!F$21)),'Mortgage 2 Monthly Table'!P285)</f>
        <v>0</v>
      </c>
      <c r="N285">
        <f t="shared" si="22"/>
        <v>644.30140148552584</v>
      </c>
      <c r="O285">
        <f>IF(OR(OR(W284&lt;0,ISTEXT(W284)),ISTEXT('Mortgage 2 Info Calcs'!$K$4)),"",(O284+M285))</f>
        <v>0</v>
      </c>
      <c r="P285">
        <f>IF(ISBLANK('Mortgage 2 Monthly Table'!T285),IF(ISTEXT(J285),0,IF(OR(W284&lt;Q284,AND(W284&lt;0,NOT(ISTEXT(W284))),ISTEXT('Mortgage 2 Info Calcs'!$K$4)),IF(-W284&gt;P284,-W284,W284-Q284),IF(J285="",0,'Mortgage 2 Info Calcs'!F$26))),'Mortgage 2 Monthly Table'!T285)</f>
        <v>0</v>
      </c>
      <c r="Q285">
        <f>IF(OR(OR(W284&lt;0,ISTEXT(W284)),ISTEXT('Mortgage 2 Info Calcs'!$K$4)),"",IF(O285&lt;0,Q284,(Q284+P285)))</f>
        <v>0</v>
      </c>
      <c r="R285">
        <f>IF(OR(ISERROR(L285-S285),ISTEXT('Mortgage 2 Info Calcs'!$K$4)),"",L285-S285+M285)</f>
        <v>563.12577834517754</v>
      </c>
      <c r="S285">
        <f>IF(OR(IF(ISERROR(ROUND((J285-Q285-'Mortgage 2 Info Calcs'!F$24)*(G285/12),2)),0,(J285-O285-Q285-'Mortgage 2 Info Calcs'!F$24)*(G285/12)),,,ISTEXT('Mortgage 2 Info Calcs'!K$4)),IF(((J285-Q285-'Mortgage 2 Info Calcs'!F$24)*(G285/12))&gt;0,((J285-Q285-'Mortgage 2 Info Calcs'!F$24)*(G285/12)),0),0)</f>
        <v>81.175623140348293</v>
      </c>
      <c r="T285">
        <f>IF(OR(ISERROR(SUM(R$12:R285)),(ISTEXT(T284)),(T284=(SUM(R$12:R285)))),"",SUM(R$12:R285))</f>
        <v>84328.001150276439</v>
      </c>
      <c r="U285">
        <f>SUM(S$12:S285)</f>
        <v>92210.582856753317</v>
      </c>
      <c r="V285">
        <f>IF(OR(J285=Q285,ISTEXT(W284),ISTEXT('Mortgage 2 Info Calcs'!$F$17)),"",IF(('Mortgage 2 Info Calcs'!F$18*12)&gt;C284+1,IF(C284='Mortgage 2 Info Calcs'!F$18*12,0,'Mortgage 2 Info Calcs'!F$19+W285*('Mortgage 2 Info Calcs'!F$17)),'Mortgage 2 Info Calcs'!F$189))</f>
        <v>0</v>
      </c>
      <c r="W285">
        <f>IF(OR(ISERROR(J285-R285-M285),IF(ISERROR((J285-R285-M285)=0),"True",(J285-R285-M285)=0),ISTEXT('Mortgage 2 Info Calcs'!$K$4)),"",IF((J285&gt;(L285+M285)),(FV((G285/'Mortgage 2 Variables'!E$43),1,(L285+M285),-J285+Q285+'Mortgage 2 Info Calcs'!F$24,0))+Q285+'Mortgage 2 Info Calcs'!F$24+IF(I285&gt;0,0,-I285),""))</f>
        <v>15671.998849724492</v>
      </c>
      <c r="X285">
        <f>IF((FV(IF(G285=0,'Mortgage 2 Info Calcs'!F$8,G285)/12,1,PMT(IF(G285=0,'Mortgage 2 Info Calcs'!F$8,G285)/12,('Mortgage 2 Info Calcs'!F$9*12)-C284,-X284,0),-X284,0))&gt;0,(FV(IF(G285=0,'Mortgage 2 Info Calcs'!F$8,G285)/12,1,PMT(IF(G285=0,'Mortgage 2 Info Calcs'!F$8,G285)/12,('Mortgage 2 Info Calcs'!F$9*12)-C284,-X284,0),-X284,0)),0)</f>
        <v>15671.998849724501</v>
      </c>
      <c r="Y285">
        <f>IF(X285&lt;=0,0,(IPMT(IF(G285=0,'Mortgage 2 Info Calcs'!F$8,G285)/12,1,('Mortgage 2 Info Calcs'!F$9*12)-C284,-X284,0)))</f>
        <v>81.175623140348335</v>
      </c>
      <c r="Z285">
        <f>IF(C285&lt;('Mortgage 2 Info Calcs'!F$9*12),SUM(Y$12:Y285),0)</f>
        <v>92210.582856753404</v>
      </c>
      <c r="AA285">
        <v>274</v>
      </c>
      <c r="AB285">
        <f t="shared" si="23"/>
        <v>22.833333333333332</v>
      </c>
    </row>
    <row r="286" spans="2:28" ht="11.7" customHeight="1" x14ac:dyDescent="0.25">
      <c r="B286">
        <f t="shared" si="21"/>
        <v>22.916666666666668</v>
      </c>
      <c r="C286">
        <v>275</v>
      </c>
      <c r="E286" t="str">
        <f t="shared" si="24"/>
        <v/>
      </c>
      <c r="F286" t="str">
        <f>VLOOKUP('Mortgage 2 Variables'!D$18,'Mortgage 2 Variables'!B$8:C$19,2)</f>
        <v>Sep</v>
      </c>
      <c r="G286">
        <f>IF(ISBLANK('Mortgage 2 Monthly Table'!G286),IF(OR(J286=Q286,ISTEXT(W285),ISTEXT('Mortgage 2 Info Calcs'!$K$4)),0,IF(('Mortgage 2 Info Calcs'!F$7*12)&gt;C285,G285,IF(C285='Mortgage 2 Info Calcs'!F$7*12,'Mortgage 2 Info Calcs'!F$8,G285))),'Mortgage 2 Monthly Table'!G286)</f>
        <v>0.06</v>
      </c>
      <c r="H286">
        <f>((PMT(G286/'Mortgage 2 Variables'!E$43,('Mortgage 2 Info Calcs'!F$9*'Mortgage 2 Variables'!E$43)-C285,-J286,0)))</f>
        <v>644.3014014855263</v>
      </c>
      <c r="I286">
        <f>IF(OR(ISERROR(((IPMT(G286/'Mortgage 2 Variables'!E$43,1,'Mortgage 2 Info Calcs'!F$9*'Mortgage 2 Variables'!E$43,-J286+Q286+'Mortgage 2 Info Calcs'!F$24,IF('Mortgage 2 Info Calcs'!F$5="Interest Only",-J286+Q286+'Mortgage 2 Info Calcs'!F$24,0))))),(((IPMT(G286/'Mortgage 2 Variables'!E$43,1,'Mortgage 2 Info Calcs'!F$9*'Mortgage 2 Variables'!E$43,-J$12,-J$12)))=0)),0,((IPMT(G286/'Mortgage 2 Variables'!E$43,1,'Mortgage 2 Info Calcs'!F$9*'Mortgage 2 Variables'!E$43,-J286+Q286+'Mortgage 2 Info Calcs'!F$24,IF('Mortgage 2 Info Calcs'!F$5="Interest Only",-J286+Q286+'Mortgage 2 Info Calcs'!F$24,0)))))</f>
        <v>78.359994248622456</v>
      </c>
      <c r="J286">
        <f>IF(W285&gt;0,IF(ISTEXT('Mortgage 2 Info Calcs'!K$4),"0",IF(ISTEXT(W285),W285,W285+(IF(ISTEXT(K286),0,K286)))),0)</f>
        <v>15671.998849724492</v>
      </c>
      <c r="K286">
        <f>IF(ISBLANK('Mortgage 2 Monthly Table'!L286),0,'Mortgage 2 Monthly Table'!L286)</f>
        <v>0</v>
      </c>
      <c r="L286">
        <f>IF(ISBLANK('Mortgage 2 Monthly Table'!N286),IF('Mortgage 2 Info Calcs'!F$13="Calculated",IF('Mortgage 2 Info Calcs'!F$22="Keep Same",IF('Mortgage 2 Info Calcs'!F$5="Interest Only",IF(OR(I286&gt;L285,J286=""),I286,IF(J286&lt;L285,IF(J286&lt;L285,J286+I286,IF(L285+M285&gt;J286,L285+I286,L285)),IF(L285+M285&gt;J286,L285+I286,L285))),IF(H286&gt;L285,H286,IF(J286&gt;L285,IF(L285+M285&gt;J286,L285+I286,L285),J286+S286))),IF('Mortgage 2 Info Calcs'!F$5="Interest Only",'Mortgage 2 Monthly calcs'!I286,'Mortgage 2 Monthly calcs'!H286)),'Mortgage 2 Monthly calcs'!L285),'Mortgage 2 Monthly Table'!N286)</f>
        <v>644.30140148552584</v>
      </c>
      <c r="M286">
        <f>IF(ISBLANK('Mortgage 2 Monthly Table'!P286),IF(N285&gt;J286,IF(J286&gt;L285,J286-L285,0),IF(OR(OR(W285&lt;0,ISTEXT(W285)),ISTEXT('Mortgage 2 Info Calcs'!$K$4)),"",'Mortgage 2 Info Calcs'!F$21)),'Mortgage 2 Monthly Table'!P286)</f>
        <v>0</v>
      </c>
      <c r="N286">
        <f t="shared" si="22"/>
        <v>644.30140148552584</v>
      </c>
      <c r="O286">
        <f>IF(OR(OR(W285&lt;0,ISTEXT(W285)),ISTEXT('Mortgage 2 Info Calcs'!$K$4)),"",(O285+M286))</f>
        <v>0</v>
      </c>
      <c r="P286">
        <f>IF(ISBLANK('Mortgage 2 Monthly Table'!T286),IF(ISTEXT(J286),0,IF(OR(W285&lt;Q285,AND(W285&lt;0,NOT(ISTEXT(W285))),ISTEXT('Mortgage 2 Info Calcs'!$K$4)),IF(-W285&gt;P285,-W285,W285-Q285),IF(J286="",0,'Mortgage 2 Info Calcs'!F$26))),'Mortgage 2 Monthly Table'!T286)</f>
        <v>0</v>
      </c>
      <c r="Q286">
        <f>IF(OR(OR(W285&lt;0,ISTEXT(W285)),ISTEXT('Mortgage 2 Info Calcs'!$K$4)),"",IF(O286&lt;0,Q285,(Q285+P286)))</f>
        <v>0</v>
      </c>
      <c r="R286">
        <f>IF(OR(ISERROR(L286-S286),ISTEXT('Mortgage 2 Info Calcs'!$K$4)),"",L286-S286+M286)</f>
        <v>565.94140723690339</v>
      </c>
      <c r="S286">
        <f>IF(OR(IF(ISERROR(ROUND((J286-Q286-'Mortgage 2 Info Calcs'!F$24)*(G286/12),2)),0,(J286-O286-Q286-'Mortgage 2 Info Calcs'!F$24)*(G286/12)),,,ISTEXT('Mortgage 2 Info Calcs'!K$4)),IF(((J286-Q286-'Mortgage 2 Info Calcs'!F$24)*(G286/12))&gt;0,((J286-Q286-'Mortgage 2 Info Calcs'!F$24)*(G286/12)),0),0)</f>
        <v>78.359994248622456</v>
      </c>
      <c r="T286">
        <f>IF(OR(ISERROR(SUM(R$12:R286)),(ISTEXT(T285)),(T285=(SUM(R$12:R286)))),"",SUM(R$12:R286))</f>
        <v>84893.942557513335</v>
      </c>
      <c r="U286">
        <f>SUM(S$12:S286)</f>
        <v>92288.942851001935</v>
      </c>
      <c r="V286">
        <f>IF(OR(J286=Q286,ISTEXT(W285),ISTEXT('Mortgage 2 Info Calcs'!$F$17)),"",IF(('Mortgage 2 Info Calcs'!F$18*12)&gt;C285+1,IF(C285='Mortgage 2 Info Calcs'!F$18*12,0,'Mortgage 2 Info Calcs'!F$19+W286*('Mortgage 2 Info Calcs'!F$17)),'Mortgage 2 Info Calcs'!F$189))</f>
        <v>0</v>
      </c>
      <c r="W286">
        <f>IF(OR(ISERROR(J286-R286-M286),IF(ISERROR((J286-R286-M286)=0),"True",(J286-R286-M286)=0),ISTEXT('Mortgage 2 Info Calcs'!$K$4)),"",IF((J286&gt;(L286+M286)),(FV((G286/'Mortgage 2 Variables'!E$43),1,(L286+M286),-J286+Q286+'Mortgage 2 Info Calcs'!F$24,0))+Q286+'Mortgage 2 Info Calcs'!F$24+IF(I286&gt;0,0,-I286),""))</f>
        <v>15106.057442487601</v>
      </c>
      <c r="X286">
        <f>IF((FV(IF(G286=0,'Mortgage 2 Info Calcs'!F$8,G286)/12,1,PMT(IF(G286=0,'Mortgage 2 Info Calcs'!F$8,G286)/12,('Mortgage 2 Info Calcs'!F$9*12)-C285,-X285,0),-X285,0))&gt;0,(FV(IF(G286=0,'Mortgage 2 Info Calcs'!F$8,G286)/12,1,PMT(IF(G286=0,'Mortgage 2 Info Calcs'!F$8,G286)/12,('Mortgage 2 Info Calcs'!F$9*12)-C285,-X285,0),-X285,0)),0)</f>
        <v>15106.05744248761</v>
      </c>
      <c r="Y286">
        <f>IF(X286&lt;=0,0,(IPMT(IF(G286=0,'Mortgage 2 Info Calcs'!F$8,G286)/12,1,('Mortgage 2 Info Calcs'!F$9*12)-C285,-X285,0)))</f>
        <v>78.359994248622513</v>
      </c>
      <c r="Z286">
        <f>IF(C286&lt;('Mortgage 2 Info Calcs'!F$9*12),SUM(Y$12:Y286),0)</f>
        <v>92288.942851002023</v>
      </c>
      <c r="AA286">
        <v>275</v>
      </c>
      <c r="AB286">
        <f t="shared" si="23"/>
        <v>22.916666666666668</v>
      </c>
    </row>
    <row r="287" spans="2:28" ht="11.7" customHeight="1" x14ac:dyDescent="0.25">
      <c r="B287">
        <f t="shared" si="21"/>
        <v>23</v>
      </c>
      <c r="C287">
        <v>276</v>
      </c>
      <c r="D287">
        <f>D275+1</f>
        <v>23</v>
      </c>
      <c r="E287" t="str">
        <f t="shared" si="24"/>
        <v/>
      </c>
      <c r="F287" t="str">
        <f>VLOOKUP('Mortgage 2 Variables'!D$19,'Mortgage 2 Variables'!B$8:C$19,2)</f>
        <v>Oct</v>
      </c>
      <c r="G287">
        <f>IF(ISBLANK('Mortgage 2 Monthly Table'!G287),IF(OR(J287=Q287,ISTEXT(W286),ISTEXT('Mortgage 2 Info Calcs'!$K$4)),0,IF(('Mortgage 2 Info Calcs'!F$7*12)&gt;C286,G286,IF(C286='Mortgage 2 Info Calcs'!F$7*12,'Mortgage 2 Info Calcs'!F$8,G286))),'Mortgage 2 Monthly Table'!G287)</f>
        <v>0.06</v>
      </c>
      <c r="H287">
        <f>((PMT(G287/'Mortgage 2 Variables'!E$43,('Mortgage 2 Info Calcs'!F$9*'Mortgage 2 Variables'!E$43)-C286,-J287,0)))</f>
        <v>644.30140148552687</v>
      </c>
      <c r="I287">
        <f>IF(OR(ISERROR(((IPMT(G287/'Mortgage 2 Variables'!E$43,1,'Mortgage 2 Info Calcs'!F$9*'Mortgage 2 Variables'!E$43,-J287+Q287+'Mortgage 2 Info Calcs'!F$24,IF('Mortgage 2 Info Calcs'!F$5="Interest Only",-J287+Q287+'Mortgage 2 Info Calcs'!F$24,0))))),(((IPMT(G287/'Mortgage 2 Variables'!E$43,1,'Mortgage 2 Info Calcs'!F$9*'Mortgage 2 Variables'!E$43,-J$12,-J$12)))=0)),0,((IPMT(G287/'Mortgage 2 Variables'!E$43,1,'Mortgage 2 Info Calcs'!F$9*'Mortgage 2 Variables'!E$43,-J287+Q287+'Mortgage 2 Info Calcs'!F$24,IF('Mortgage 2 Info Calcs'!F$5="Interest Only",-J287+Q287+'Mortgage 2 Info Calcs'!F$24,0)))))</f>
        <v>75.530287212438012</v>
      </c>
      <c r="J287">
        <f>IF(W286&gt;0,IF(ISTEXT('Mortgage 2 Info Calcs'!K$4),"0",IF(ISTEXT(W286),W286,W286+(IF(ISTEXT(K287),0,K287)))),0)</f>
        <v>15106.057442487601</v>
      </c>
      <c r="K287">
        <f>IF(ISBLANK('Mortgage 2 Monthly Table'!L287),0,'Mortgage 2 Monthly Table'!L287)</f>
        <v>0</v>
      </c>
      <c r="L287">
        <f>IF(ISBLANK('Mortgage 2 Monthly Table'!N287),IF('Mortgage 2 Info Calcs'!F$13="Calculated",IF('Mortgage 2 Info Calcs'!F$22="Keep Same",IF('Mortgage 2 Info Calcs'!F$5="Interest Only",IF(OR(I287&gt;L286,J287=""),I287,IF(J287&lt;L286,IF(J287&lt;L286,J287+I287,IF(L286+M286&gt;J287,L286+I287,L286)),IF(L286+M286&gt;J287,L286+I287,L286))),IF(H287&gt;L286,H287,IF(J287&gt;L286,IF(L286+M286&gt;J287,L286+I287,L286),J287+S287))),IF('Mortgage 2 Info Calcs'!F$5="Interest Only",'Mortgage 2 Monthly calcs'!I287,'Mortgage 2 Monthly calcs'!H287)),'Mortgage 2 Monthly calcs'!L286),'Mortgage 2 Monthly Table'!N287)</f>
        <v>644.30140148552687</v>
      </c>
      <c r="M287">
        <f>IF(ISBLANK('Mortgage 2 Monthly Table'!P287),IF(N286&gt;J287,IF(J287&gt;L286,J287-L286,0),IF(OR(OR(W286&lt;0,ISTEXT(W286)),ISTEXT('Mortgage 2 Info Calcs'!$K$4)),"",'Mortgage 2 Info Calcs'!F$21)),'Mortgage 2 Monthly Table'!P287)</f>
        <v>0</v>
      </c>
      <c r="N287">
        <f t="shared" si="22"/>
        <v>644.30140148552687</v>
      </c>
      <c r="O287">
        <f>IF(OR(OR(W286&lt;0,ISTEXT(W286)),ISTEXT('Mortgage 2 Info Calcs'!$K$4)),"",(O286+M287))</f>
        <v>0</v>
      </c>
      <c r="P287">
        <f>IF(ISBLANK('Mortgage 2 Monthly Table'!T287),IF(ISTEXT(J287),0,IF(OR(W286&lt;Q286,AND(W286&lt;0,NOT(ISTEXT(W286))),ISTEXT('Mortgage 2 Info Calcs'!$K$4)),IF(-W286&gt;P286,-W286,W286-Q286),IF(J287="",0,'Mortgage 2 Info Calcs'!F$26))),'Mortgage 2 Monthly Table'!T287)</f>
        <v>0</v>
      </c>
      <c r="Q287">
        <f>IF(OR(OR(W286&lt;0,ISTEXT(W286)),ISTEXT('Mortgage 2 Info Calcs'!$K$4)),"",IF(O287&lt;0,Q286,(Q286+P287)))</f>
        <v>0</v>
      </c>
      <c r="R287">
        <f>IF(OR(ISERROR(L287-S287),ISTEXT('Mortgage 2 Info Calcs'!$K$4)),"",L287-S287+M287)</f>
        <v>568.77111427308887</v>
      </c>
      <c r="S287">
        <f>IF(OR(IF(ISERROR(ROUND((J287-Q287-'Mortgage 2 Info Calcs'!F$24)*(G287/12),2)),0,(J287-O287-Q287-'Mortgage 2 Info Calcs'!F$24)*(G287/12)),,,ISTEXT('Mortgage 2 Info Calcs'!K$4)),IF(((J287-Q287-'Mortgage 2 Info Calcs'!F$24)*(G287/12))&gt;0,((J287-Q287-'Mortgage 2 Info Calcs'!F$24)*(G287/12)),0),0)</f>
        <v>75.530287212438012</v>
      </c>
      <c r="T287">
        <f>IF(OR(ISERROR(SUM(R$12:R287)),(ISTEXT(T286)),(T286=(SUM(R$12:R287)))),"",SUM(R$12:R287))</f>
        <v>85462.71367178642</v>
      </c>
      <c r="U287">
        <f>SUM(S$12:S287)</f>
        <v>92364.47313821438</v>
      </c>
      <c r="V287">
        <f>IF(OR(J287=Q287,ISTEXT(W286),ISTEXT('Mortgage 2 Info Calcs'!$F$17)),"",IF(('Mortgage 2 Info Calcs'!F$18*12)&gt;C286+1,IF(C286='Mortgage 2 Info Calcs'!F$18*12,0,'Mortgage 2 Info Calcs'!F$19+W287*('Mortgage 2 Info Calcs'!F$17)),'Mortgage 2 Info Calcs'!F$189))</f>
        <v>0</v>
      </c>
      <c r="W287">
        <f>IF(OR(ISERROR(J287-R287-M287),IF(ISERROR((J287-R287-M287)=0),"True",(J287-R287-M287)=0),ISTEXT('Mortgage 2 Info Calcs'!$K$4)),"",IF((J287&gt;(L287+M287)),(FV((G287/'Mortgage 2 Variables'!E$43),1,(L287+M287),-J287+Q287+'Mortgage 2 Info Calcs'!F$24,0))+Q287+'Mortgage 2 Info Calcs'!F$24+IF(I287&gt;0,0,-I287),""))</f>
        <v>14537.286328214524</v>
      </c>
      <c r="X287">
        <f>IF((FV(IF(G287=0,'Mortgage 2 Info Calcs'!F$8,G287)/12,1,PMT(IF(G287=0,'Mortgage 2 Info Calcs'!F$8,G287)/12,('Mortgage 2 Info Calcs'!F$9*12)-C286,-X286,0),-X286,0))&gt;0,(FV(IF(G287=0,'Mortgage 2 Info Calcs'!F$8,G287)/12,1,PMT(IF(G287=0,'Mortgage 2 Info Calcs'!F$8,G287)/12,('Mortgage 2 Info Calcs'!F$9*12)-C286,-X286,0),-X286,0)),0)</f>
        <v>14537.286328214534</v>
      </c>
      <c r="Y287">
        <f>IF(X287&lt;=0,0,(IPMT(IF(G287=0,'Mortgage 2 Info Calcs'!F$8,G287)/12,1,('Mortgage 2 Info Calcs'!F$9*12)-C286,-X286,0)))</f>
        <v>75.530287212438054</v>
      </c>
      <c r="Z287">
        <f>IF(C287&lt;('Mortgage 2 Info Calcs'!F$9*12),SUM(Y$12:Y287),0)</f>
        <v>92364.473138214467</v>
      </c>
      <c r="AA287">
        <v>276</v>
      </c>
      <c r="AB287">
        <f t="shared" si="23"/>
        <v>23</v>
      </c>
    </row>
    <row r="288" spans="2:28" ht="11.7" customHeight="1" x14ac:dyDescent="0.25">
      <c r="B288">
        <f t="shared" si="21"/>
        <v>23.083333333333332</v>
      </c>
      <c r="C288">
        <v>277</v>
      </c>
      <c r="E288" t="str">
        <f t="shared" si="24"/>
        <v/>
      </c>
      <c r="F288" t="str">
        <f>VLOOKUP('Mortgage 2 Variables'!D$8,'Mortgage 2 Variables'!B$8:C$19,2)</f>
        <v>Nov</v>
      </c>
      <c r="G288">
        <f>IF(ISBLANK('Mortgage 2 Monthly Table'!G288),IF(OR(J288=Q288,ISTEXT(W287),ISTEXT('Mortgage 2 Info Calcs'!$K$4)),0,IF(('Mortgage 2 Info Calcs'!F$7*12)&gt;C287,G287,IF(C287='Mortgage 2 Info Calcs'!F$7*12,'Mortgage 2 Info Calcs'!F$8,G287))),'Mortgage 2 Monthly Table'!G288)</f>
        <v>0.06</v>
      </c>
      <c r="H288">
        <f>((PMT(G288/'Mortgage 2 Variables'!E$43,('Mortgage 2 Info Calcs'!F$9*'Mortgage 2 Variables'!E$43)-C287,-J288,0)))</f>
        <v>644.30140148552721</v>
      </c>
      <c r="I288">
        <f>IF(OR(ISERROR(((IPMT(G288/'Mortgage 2 Variables'!E$43,1,'Mortgage 2 Info Calcs'!F$9*'Mortgage 2 Variables'!E$43,-J288+Q288+'Mortgage 2 Info Calcs'!F$24,IF('Mortgage 2 Info Calcs'!F$5="Interest Only",-J288+Q288+'Mortgage 2 Info Calcs'!F$24,0))))),(((IPMT(G288/'Mortgage 2 Variables'!E$43,1,'Mortgage 2 Info Calcs'!F$9*'Mortgage 2 Variables'!E$43,-J$12,-J$12)))=0)),0,((IPMT(G288/'Mortgage 2 Variables'!E$43,1,'Mortgage 2 Info Calcs'!F$9*'Mortgage 2 Variables'!E$43,-J288+Q288+'Mortgage 2 Info Calcs'!F$24,IF('Mortgage 2 Info Calcs'!F$5="Interest Only",-J288+Q288+'Mortgage 2 Info Calcs'!F$24,0)))))</f>
        <v>72.68643164107263</v>
      </c>
      <c r="J288">
        <f>IF(W287&gt;0,IF(ISTEXT('Mortgage 2 Info Calcs'!K$4),"0",IF(ISTEXT(W287),W287,W287+(IF(ISTEXT(K288),0,K288)))),0)</f>
        <v>14537.286328214524</v>
      </c>
      <c r="K288">
        <f>IF(ISBLANK('Mortgage 2 Monthly Table'!L288),0,'Mortgage 2 Monthly Table'!L288)</f>
        <v>0</v>
      </c>
      <c r="L288">
        <f>IF(ISBLANK('Mortgage 2 Monthly Table'!N288),IF('Mortgage 2 Info Calcs'!F$13="Calculated",IF('Mortgage 2 Info Calcs'!F$22="Keep Same",IF('Mortgage 2 Info Calcs'!F$5="Interest Only",IF(OR(I288&gt;L287,J288=""),I288,IF(J288&lt;L287,IF(J288&lt;L287,J288+I288,IF(L287+M287&gt;J288,L287+I288,L287)),IF(L287+M287&gt;J288,L287+I288,L287))),IF(H288&gt;L287,H288,IF(J288&gt;L287,IF(L287+M287&gt;J288,L287+I288,L287),J288+S288))),IF('Mortgage 2 Info Calcs'!F$5="Interest Only",'Mortgage 2 Monthly calcs'!I288,'Mortgage 2 Monthly calcs'!H288)),'Mortgage 2 Monthly calcs'!L287),'Mortgage 2 Monthly Table'!N288)</f>
        <v>644.30140148552687</v>
      </c>
      <c r="M288">
        <f>IF(ISBLANK('Mortgage 2 Monthly Table'!P288),IF(N287&gt;J288,IF(J288&gt;L287,J288-L287,0),IF(OR(OR(W287&lt;0,ISTEXT(W287)),ISTEXT('Mortgage 2 Info Calcs'!$K$4)),"",'Mortgage 2 Info Calcs'!F$21)),'Mortgage 2 Monthly Table'!P288)</f>
        <v>0</v>
      </c>
      <c r="N288">
        <f t="shared" si="22"/>
        <v>644.30140148552687</v>
      </c>
      <c r="O288">
        <f>IF(OR(OR(W287&lt;0,ISTEXT(W287)),ISTEXT('Mortgage 2 Info Calcs'!$K$4)),"",(O287+M288))</f>
        <v>0</v>
      </c>
      <c r="P288">
        <f>IF(ISBLANK('Mortgage 2 Monthly Table'!T288),IF(ISTEXT(J288),0,IF(OR(W287&lt;Q287,AND(W287&lt;0,NOT(ISTEXT(W287))),ISTEXT('Mortgage 2 Info Calcs'!$K$4)),IF(-W287&gt;P287,-W287,W287-Q287),IF(J288="",0,'Mortgage 2 Info Calcs'!F$26))),'Mortgage 2 Monthly Table'!T288)</f>
        <v>0</v>
      </c>
      <c r="Q288">
        <f>IF(OR(OR(W287&lt;0,ISTEXT(W287)),ISTEXT('Mortgage 2 Info Calcs'!$K$4)),"",IF(O288&lt;0,Q287,(Q287+P288)))</f>
        <v>0</v>
      </c>
      <c r="R288">
        <f>IF(OR(ISERROR(L288-S288),ISTEXT('Mortgage 2 Info Calcs'!$K$4)),"",L288-S288+M288)</f>
        <v>571.61496984445421</v>
      </c>
      <c r="S288">
        <f>IF(OR(IF(ISERROR(ROUND((J288-Q288-'Mortgage 2 Info Calcs'!F$24)*(G288/12),2)),0,(J288-O288-Q288-'Mortgage 2 Info Calcs'!F$24)*(G288/12)),,,ISTEXT('Mortgage 2 Info Calcs'!K$4)),IF(((J288-Q288-'Mortgage 2 Info Calcs'!F$24)*(G288/12))&gt;0,((J288-Q288-'Mortgage 2 Info Calcs'!F$24)*(G288/12)),0),0)</f>
        <v>72.68643164107263</v>
      </c>
      <c r="T288">
        <f>IF(OR(ISERROR(SUM(R$12:R288)),(ISTEXT(T287)),(T287=(SUM(R$12:R288)))),"",SUM(R$12:R288))</f>
        <v>86034.328641630869</v>
      </c>
      <c r="U288">
        <f>SUM(S$12:S288)</f>
        <v>92437.159569855459</v>
      </c>
      <c r="V288">
        <f>IF(OR(J288=Q288,ISTEXT(W287),ISTEXT('Mortgage 2 Info Calcs'!$F$17)),"",IF(('Mortgage 2 Info Calcs'!F$18*12)&gt;C287+1,IF(C287='Mortgage 2 Info Calcs'!F$18*12,0,'Mortgage 2 Info Calcs'!F$19+W288*('Mortgage 2 Info Calcs'!F$17)),'Mortgage 2 Info Calcs'!F$189))</f>
        <v>0</v>
      </c>
      <c r="W288">
        <f>IF(OR(ISERROR(J288-R288-M288),IF(ISERROR((J288-R288-M288)=0),"True",(J288-R288-M288)=0),ISTEXT('Mortgage 2 Info Calcs'!$K$4)),"",IF((J288&gt;(L288+M288)),(FV((G288/'Mortgage 2 Variables'!E$43),1,(L288+M288),-J288+Q288+'Mortgage 2 Info Calcs'!F$24,0))+Q288+'Mortgage 2 Info Calcs'!F$24+IF(I288&gt;0,0,-I288),""))</f>
        <v>13965.671358370084</v>
      </c>
      <c r="X288">
        <f>IF((FV(IF(G288=0,'Mortgage 2 Info Calcs'!F$8,G288)/12,1,PMT(IF(G288=0,'Mortgage 2 Info Calcs'!F$8,G288)/12,('Mortgage 2 Info Calcs'!F$9*12)-C287,-X287,0),-X287,0))&gt;0,(FV(IF(G288=0,'Mortgage 2 Info Calcs'!F$8,G288)/12,1,PMT(IF(G288=0,'Mortgage 2 Info Calcs'!F$8,G288)/12,('Mortgage 2 Info Calcs'!F$9*12)-C287,-X287,0),-X287,0)),0)</f>
        <v>13965.671358370091</v>
      </c>
      <c r="Y288">
        <f>IF(X288&lt;=0,0,(IPMT(IF(G288=0,'Mortgage 2 Info Calcs'!F$8,G288)/12,1,('Mortgage 2 Info Calcs'!F$9*12)-C287,-X287,0)))</f>
        <v>72.686431641072673</v>
      </c>
      <c r="Z288">
        <f>IF(C288&lt;('Mortgage 2 Info Calcs'!F$9*12),SUM(Y$12:Y288),0)</f>
        <v>92437.159569855547</v>
      </c>
      <c r="AA288">
        <v>277</v>
      </c>
      <c r="AB288">
        <f t="shared" si="23"/>
        <v>23.083333333333332</v>
      </c>
    </row>
    <row r="289" spans="2:28" ht="11.7" customHeight="1" x14ac:dyDescent="0.25">
      <c r="B289">
        <f t="shared" si="21"/>
        <v>23.166666666666668</v>
      </c>
      <c r="C289">
        <v>278</v>
      </c>
      <c r="E289" t="str">
        <f t="shared" si="24"/>
        <v/>
      </c>
      <c r="F289" t="str">
        <f>VLOOKUP('Mortgage 2 Variables'!D$9,'Mortgage 2 Variables'!B$8:C$19,2)</f>
        <v>Dec</v>
      </c>
      <c r="G289">
        <f>IF(ISBLANK('Mortgage 2 Monthly Table'!G289),IF(OR(J289=Q289,ISTEXT(W288),ISTEXT('Mortgage 2 Info Calcs'!$K$4)),0,IF(('Mortgage 2 Info Calcs'!F$7*12)&gt;C288,G288,IF(C288='Mortgage 2 Info Calcs'!F$7*12,'Mortgage 2 Info Calcs'!F$8,G288))),'Mortgage 2 Monthly Table'!G289)</f>
        <v>0.06</v>
      </c>
      <c r="H289">
        <f>((PMT(G289/'Mortgage 2 Variables'!E$43,('Mortgage 2 Info Calcs'!F$9*'Mortgage 2 Variables'!E$43)-C288,-J289,0)))</f>
        <v>644.301401485528</v>
      </c>
      <c r="I289">
        <f>IF(OR(ISERROR(((IPMT(G289/'Mortgage 2 Variables'!E$43,1,'Mortgage 2 Info Calcs'!F$9*'Mortgage 2 Variables'!E$43,-J289+Q289+'Mortgage 2 Info Calcs'!F$24,IF('Mortgage 2 Info Calcs'!F$5="Interest Only",-J289+Q289+'Mortgage 2 Info Calcs'!F$24,0))))),(((IPMT(G289/'Mortgage 2 Variables'!E$43,1,'Mortgage 2 Info Calcs'!F$9*'Mortgage 2 Variables'!E$43,-J$12,-J$12)))=0)),0,((IPMT(G289/'Mortgage 2 Variables'!E$43,1,'Mortgage 2 Info Calcs'!F$9*'Mortgage 2 Variables'!E$43,-J289+Q289+'Mortgage 2 Info Calcs'!F$24,IF('Mortgage 2 Info Calcs'!F$5="Interest Only",-J289+Q289+'Mortgage 2 Info Calcs'!F$24,0)))))</f>
        <v>69.828356791850425</v>
      </c>
      <c r="J289">
        <f>IF(W288&gt;0,IF(ISTEXT('Mortgage 2 Info Calcs'!K$4),"0",IF(ISTEXT(W288),W288,W288+(IF(ISTEXT(K289),0,K289)))),0)</f>
        <v>13965.671358370084</v>
      </c>
      <c r="K289">
        <f>IF(ISBLANK('Mortgage 2 Monthly Table'!L289),0,'Mortgage 2 Monthly Table'!L289)</f>
        <v>0</v>
      </c>
      <c r="L289">
        <f>IF(ISBLANK('Mortgage 2 Monthly Table'!N289),IF('Mortgage 2 Info Calcs'!F$13="Calculated",IF('Mortgage 2 Info Calcs'!F$22="Keep Same",IF('Mortgage 2 Info Calcs'!F$5="Interest Only",IF(OR(I289&gt;L288,J289=""),I289,IF(J289&lt;L288,IF(J289&lt;L288,J289+I289,IF(L288+M288&gt;J289,L288+I289,L288)),IF(L288+M288&gt;J289,L288+I289,L288))),IF(H289&gt;L288,H289,IF(J289&gt;L288,IF(L288+M288&gt;J289,L288+I289,L288),J289+S289))),IF('Mortgage 2 Info Calcs'!F$5="Interest Only",'Mortgage 2 Monthly calcs'!I289,'Mortgage 2 Monthly calcs'!H289)),'Mortgage 2 Monthly calcs'!L288),'Mortgage 2 Monthly Table'!N289)</f>
        <v>644.301401485528</v>
      </c>
      <c r="M289">
        <f>IF(ISBLANK('Mortgage 2 Monthly Table'!P289),IF(N288&gt;J289,IF(J289&gt;L288,J289-L288,0),IF(OR(OR(W288&lt;0,ISTEXT(W288)),ISTEXT('Mortgage 2 Info Calcs'!$K$4)),"",'Mortgage 2 Info Calcs'!F$21)),'Mortgage 2 Monthly Table'!P289)</f>
        <v>0</v>
      </c>
      <c r="N289">
        <f t="shared" si="22"/>
        <v>644.301401485528</v>
      </c>
      <c r="O289">
        <f>IF(OR(OR(W288&lt;0,ISTEXT(W288)),ISTEXT('Mortgage 2 Info Calcs'!$K$4)),"",(O288+M289))</f>
        <v>0</v>
      </c>
      <c r="P289">
        <f>IF(ISBLANK('Mortgage 2 Monthly Table'!T289),IF(ISTEXT(J289),0,IF(OR(W288&lt;Q288,AND(W288&lt;0,NOT(ISTEXT(W288))),ISTEXT('Mortgage 2 Info Calcs'!$K$4)),IF(-W288&gt;P288,-W288,W288-Q288),IF(J289="",0,'Mortgage 2 Info Calcs'!F$26))),'Mortgage 2 Monthly Table'!T289)</f>
        <v>0</v>
      </c>
      <c r="Q289">
        <f>IF(OR(OR(W288&lt;0,ISTEXT(W288)),ISTEXT('Mortgage 2 Info Calcs'!$K$4)),"",IF(O289&lt;0,Q288,(Q288+P289)))</f>
        <v>0</v>
      </c>
      <c r="R289">
        <f>IF(OR(ISERROR(L289-S289),ISTEXT('Mortgage 2 Info Calcs'!$K$4)),"",L289-S289+M289)</f>
        <v>574.47304469367759</v>
      </c>
      <c r="S289">
        <f>IF(OR(IF(ISERROR(ROUND((J289-Q289-'Mortgage 2 Info Calcs'!F$24)*(G289/12),2)),0,(J289-O289-Q289-'Mortgage 2 Info Calcs'!F$24)*(G289/12)),,,ISTEXT('Mortgage 2 Info Calcs'!K$4)),IF(((J289-Q289-'Mortgage 2 Info Calcs'!F$24)*(G289/12))&gt;0,((J289-Q289-'Mortgage 2 Info Calcs'!F$24)*(G289/12)),0),0)</f>
        <v>69.828356791850425</v>
      </c>
      <c r="T289">
        <f>IF(OR(ISERROR(SUM(R$12:R289)),(ISTEXT(T288)),(T288=(SUM(R$12:R289)))),"",SUM(R$12:R289))</f>
        <v>86608.801686324543</v>
      </c>
      <c r="U289">
        <f>SUM(S$12:S289)</f>
        <v>92506.987926647314</v>
      </c>
      <c r="V289">
        <f>IF(OR(J289=Q289,ISTEXT(W288),ISTEXT('Mortgage 2 Info Calcs'!$F$17)),"",IF(('Mortgage 2 Info Calcs'!F$18*12)&gt;C288+1,IF(C288='Mortgage 2 Info Calcs'!F$18*12,0,'Mortgage 2 Info Calcs'!F$19+W289*('Mortgage 2 Info Calcs'!F$17)),'Mortgage 2 Info Calcs'!F$189))</f>
        <v>0</v>
      </c>
      <c r="W289">
        <f>IF(OR(ISERROR(J289-R289-M289),IF(ISERROR((J289-R289-M289)=0),"True",(J289-R289-M289)=0),ISTEXT('Mortgage 2 Info Calcs'!$K$4)),"",IF((J289&gt;(L289+M289)),(FV((G289/'Mortgage 2 Variables'!E$43),1,(L289+M289),-J289+Q289+'Mortgage 2 Info Calcs'!F$24,0))+Q289+'Mortgage 2 Info Calcs'!F$24+IF(I289&gt;0,0,-I289),""))</f>
        <v>13391.198313676419</v>
      </c>
      <c r="X289">
        <f>IF((FV(IF(G289=0,'Mortgage 2 Info Calcs'!F$8,G289)/12,1,PMT(IF(G289=0,'Mortgage 2 Info Calcs'!F$8,G289)/12,('Mortgage 2 Info Calcs'!F$9*12)-C288,-X288,0),-X288,0))&gt;0,(FV(IF(G289=0,'Mortgage 2 Info Calcs'!F$8,G289)/12,1,PMT(IF(G289=0,'Mortgage 2 Info Calcs'!F$8,G289)/12,('Mortgage 2 Info Calcs'!F$9*12)-C288,-X288,0),-X288,0)),0)</f>
        <v>13391.198313676427</v>
      </c>
      <c r="Y289">
        <f>IF(X289&lt;=0,0,(IPMT(IF(G289=0,'Mortgage 2 Info Calcs'!F$8,G289)/12,1,('Mortgage 2 Info Calcs'!F$9*12)-C288,-X288,0)))</f>
        <v>69.828356791850453</v>
      </c>
      <c r="Z289">
        <f>IF(C289&lt;('Mortgage 2 Info Calcs'!F$9*12),SUM(Y$12:Y289),0)</f>
        <v>92506.987926647402</v>
      </c>
      <c r="AA289">
        <v>278</v>
      </c>
      <c r="AB289">
        <f t="shared" si="23"/>
        <v>23.166666666666668</v>
      </c>
    </row>
    <row r="290" spans="2:28" ht="11.7" customHeight="1" x14ac:dyDescent="0.25">
      <c r="B290">
        <f t="shared" si="21"/>
        <v>23.25</v>
      </c>
      <c r="C290">
        <v>279</v>
      </c>
      <c r="E290">
        <f t="shared" si="24"/>
        <v>2033</v>
      </c>
      <c r="F290" t="str">
        <f>VLOOKUP('Mortgage 2 Variables'!D$10,'Mortgage 2 Variables'!B$8:C$19,2)</f>
        <v>Jan</v>
      </c>
      <c r="G290">
        <f>IF(ISBLANK('Mortgage 2 Monthly Table'!G290),IF(OR(J290=Q290,ISTEXT(W289),ISTEXT('Mortgage 2 Info Calcs'!$K$4)),0,IF(('Mortgage 2 Info Calcs'!F$7*12)&gt;C289,G289,IF(C289='Mortgage 2 Info Calcs'!F$7*12,'Mortgage 2 Info Calcs'!F$8,G289))),'Mortgage 2 Monthly Table'!G290)</f>
        <v>0.06</v>
      </c>
      <c r="H290">
        <f>((PMT(G290/'Mortgage 2 Variables'!E$43,('Mortgage 2 Info Calcs'!F$9*'Mortgage 2 Variables'!E$43)-C289,-J290,0)))</f>
        <v>644.30140148552857</v>
      </c>
      <c r="I290">
        <f>IF(OR(ISERROR(((IPMT(G290/'Mortgage 2 Variables'!E$43,1,'Mortgage 2 Info Calcs'!F$9*'Mortgage 2 Variables'!E$43,-J290+Q290+'Mortgage 2 Info Calcs'!F$24,IF('Mortgage 2 Info Calcs'!F$5="Interest Only",-J290+Q290+'Mortgage 2 Info Calcs'!F$24,0))))),(((IPMT(G290/'Mortgage 2 Variables'!E$43,1,'Mortgage 2 Info Calcs'!F$9*'Mortgage 2 Variables'!E$43,-J$12,-J$12)))=0)),0,((IPMT(G290/'Mortgage 2 Variables'!E$43,1,'Mortgage 2 Info Calcs'!F$9*'Mortgage 2 Variables'!E$43,-J290+Q290+'Mortgage 2 Info Calcs'!F$24,IF('Mortgage 2 Info Calcs'!F$5="Interest Only",-J290+Q290+'Mortgage 2 Info Calcs'!F$24,0)))))</f>
        <v>66.955991568382103</v>
      </c>
      <c r="J290">
        <f>IF(W289&gt;0,IF(ISTEXT('Mortgage 2 Info Calcs'!K$4),"0",IF(ISTEXT(W289),W289,W289+(IF(ISTEXT(K290),0,K290)))),0)</f>
        <v>13391.198313676419</v>
      </c>
      <c r="K290">
        <f>IF(ISBLANK('Mortgage 2 Monthly Table'!L290),0,'Mortgage 2 Monthly Table'!L290)</f>
        <v>0</v>
      </c>
      <c r="L290">
        <f>IF(ISBLANK('Mortgage 2 Monthly Table'!N290),IF('Mortgage 2 Info Calcs'!F$13="Calculated",IF('Mortgage 2 Info Calcs'!F$22="Keep Same",IF('Mortgage 2 Info Calcs'!F$5="Interest Only",IF(OR(I290&gt;L289,J290=""),I290,IF(J290&lt;L289,IF(J290&lt;L289,J290+I290,IF(L289+M289&gt;J290,L289+I290,L289)),IF(L289+M289&gt;J290,L289+I290,L289))),IF(H290&gt;L289,H290,IF(J290&gt;L289,IF(L289+M289&gt;J290,L289+I290,L289),J290+S290))),IF('Mortgage 2 Info Calcs'!F$5="Interest Only",'Mortgage 2 Monthly calcs'!I290,'Mortgage 2 Monthly calcs'!H290)),'Mortgage 2 Monthly calcs'!L289),'Mortgage 2 Monthly Table'!N290)</f>
        <v>644.30140148552857</v>
      </c>
      <c r="M290">
        <f>IF(ISBLANK('Mortgage 2 Monthly Table'!P290),IF(N289&gt;J290,IF(J290&gt;L289,J290-L289,0),IF(OR(OR(W289&lt;0,ISTEXT(W289)),ISTEXT('Mortgage 2 Info Calcs'!$K$4)),"",'Mortgage 2 Info Calcs'!F$21)),'Mortgage 2 Monthly Table'!P290)</f>
        <v>0</v>
      </c>
      <c r="N290">
        <f t="shared" si="22"/>
        <v>644.30140148552857</v>
      </c>
      <c r="O290">
        <f>IF(OR(OR(W289&lt;0,ISTEXT(W289)),ISTEXT('Mortgage 2 Info Calcs'!$K$4)),"",(O289+M290))</f>
        <v>0</v>
      </c>
      <c r="P290">
        <f>IF(ISBLANK('Mortgage 2 Monthly Table'!T290),IF(ISTEXT(J290),0,IF(OR(W289&lt;Q289,AND(W289&lt;0,NOT(ISTEXT(W289))),ISTEXT('Mortgage 2 Info Calcs'!$K$4)),IF(-W289&gt;P289,-W289,W289-Q289),IF(J290="",0,'Mortgage 2 Info Calcs'!F$26))),'Mortgage 2 Monthly Table'!T290)</f>
        <v>0</v>
      </c>
      <c r="Q290">
        <f>IF(OR(OR(W289&lt;0,ISTEXT(W289)),ISTEXT('Mortgage 2 Info Calcs'!$K$4)),"",IF(O290&lt;0,Q289,(Q289+P290)))</f>
        <v>0</v>
      </c>
      <c r="R290">
        <f>IF(OR(ISERROR(L290-S290),ISTEXT('Mortgage 2 Info Calcs'!$K$4)),"",L290-S290+M290)</f>
        <v>577.34540991714653</v>
      </c>
      <c r="S290">
        <f>IF(OR(IF(ISERROR(ROUND((J290-Q290-'Mortgage 2 Info Calcs'!F$24)*(G290/12),2)),0,(J290-O290-Q290-'Mortgage 2 Info Calcs'!F$24)*(G290/12)),,,ISTEXT('Mortgage 2 Info Calcs'!K$4)),IF(((J290-Q290-'Mortgage 2 Info Calcs'!F$24)*(G290/12))&gt;0,((J290-Q290-'Mortgage 2 Info Calcs'!F$24)*(G290/12)),0),0)</f>
        <v>66.955991568382103</v>
      </c>
      <c r="T290">
        <f>IF(OR(ISERROR(SUM(R$12:R290)),(ISTEXT(T289)),(T289=(SUM(R$12:R290)))),"",SUM(R$12:R290))</f>
        <v>87186.147096241693</v>
      </c>
      <c r="U290">
        <f>SUM(S$12:S290)</f>
        <v>92573.943918215693</v>
      </c>
      <c r="V290">
        <f>IF(OR(J290=Q290,ISTEXT(W289),ISTEXT('Mortgage 2 Info Calcs'!$F$17)),"",IF(('Mortgage 2 Info Calcs'!F$18*12)&gt;C289+1,IF(C289='Mortgage 2 Info Calcs'!F$18*12,0,'Mortgage 2 Info Calcs'!F$19+W290*('Mortgage 2 Info Calcs'!F$17)),'Mortgage 2 Info Calcs'!F$189))</f>
        <v>0</v>
      </c>
      <c r="W290">
        <f>IF(OR(ISERROR(J290-R290-M290),IF(ISERROR((J290-R290-M290)=0),"True",(J290-R290-M290)=0),ISTEXT('Mortgage 2 Info Calcs'!$K$4)),"",IF((J290&gt;(L290+M290)),(FV((G290/'Mortgage 2 Variables'!E$43),1,(L290+M290),-J290+Q290+'Mortgage 2 Info Calcs'!F$24,0))+Q290+'Mortgage 2 Info Calcs'!F$24+IF(I290&gt;0,0,-I290),""))</f>
        <v>12813.852903759285</v>
      </c>
      <c r="X290">
        <f>IF((FV(IF(G290=0,'Mortgage 2 Info Calcs'!F$8,G290)/12,1,PMT(IF(G290=0,'Mortgage 2 Info Calcs'!F$8,G290)/12,('Mortgage 2 Info Calcs'!F$9*12)-C289,-X289,0),-X289,0))&gt;0,(FV(IF(G290=0,'Mortgage 2 Info Calcs'!F$8,G290)/12,1,PMT(IF(G290=0,'Mortgage 2 Info Calcs'!F$8,G290)/12,('Mortgage 2 Info Calcs'!F$9*12)-C289,-X289,0),-X289,0)),0)</f>
        <v>12813.852903759293</v>
      </c>
      <c r="Y290">
        <f>IF(X290&lt;=0,0,(IPMT(IF(G290=0,'Mortgage 2 Info Calcs'!F$8,G290)/12,1,('Mortgage 2 Info Calcs'!F$9*12)-C289,-X289,0)))</f>
        <v>66.955991568382132</v>
      </c>
      <c r="Z290">
        <f>IF(C290&lt;('Mortgage 2 Info Calcs'!F$9*12),SUM(Y$12:Y290),0)</f>
        <v>92573.94391821578</v>
      </c>
      <c r="AA290">
        <v>279</v>
      </c>
      <c r="AB290">
        <f t="shared" si="23"/>
        <v>23.25</v>
      </c>
    </row>
    <row r="291" spans="2:28" ht="11.7" customHeight="1" x14ac:dyDescent="0.25">
      <c r="B291">
        <f t="shared" si="21"/>
        <v>23.333333333333332</v>
      </c>
      <c r="C291">
        <v>280</v>
      </c>
      <c r="D291" t="str">
        <f>IF(J1059=1,F283+1,"")</f>
        <v/>
      </c>
      <c r="E291" t="str">
        <f t="shared" si="24"/>
        <v/>
      </c>
      <c r="F291" t="str">
        <f>VLOOKUP('Mortgage 2 Variables'!D$11,'Mortgage 2 Variables'!B$8:C$19,2)</f>
        <v>Feb</v>
      </c>
      <c r="G291">
        <f>IF(ISBLANK('Mortgage 2 Monthly Table'!G291),IF(OR(J291=Q291,ISTEXT(W290),ISTEXT('Mortgage 2 Info Calcs'!$K$4)),0,IF(('Mortgage 2 Info Calcs'!F$7*12)&gt;C290,G290,IF(C290='Mortgage 2 Info Calcs'!F$7*12,'Mortgage 2 Info Calcs'!F$8,G290))),'Mortgage 2 Monthly Table'!G291)</f>
        <v>0.06</v>
      </c>
      <c r="H291">
        <f>((PMT(G291/'Mortgage 2 Variables'!E$43,('Mortgage 2 Info Calcs'!F$9*'Mortgage 2 Variables'!E$43)-C290,-J291,0)))</f>
        <v>644.30140148552914</v>
      </c>
      <c r="I291">
        <f>IF(OR(ISERROR(((IPMT(G291/'Mortgage 2 Variables'!E$43,1,'Mortgage 2 Info Calcs'!F$9*'Mortgage 2 Variables'!E$43,-J291+Q291+'Mortgage 2 Info Calcs'!F$24,IF('Mortgage 2 Info Calcs'!F$5="Interest Only",-J291+Q291+'Mortgage 2 Info Calcs'!F$24,0))))),(((IPMT(G291/'Mortgage 2 Variables'!E$43,1,'Mortgage 2 Info Calcs'!F$9*'Mortgage 2 Variables'!E$43,-J$12,-J$12)))=0)),0,((IPMT(G291/'Mortgage 2 Variables'!E$43,1,'Mortgage 2 Info Calcs'!F$9*'Mortgage 2 Variables'!E$43,-J291+Q291+'Mortgage 2 Info Calcs'!F$24,IF('Mortgage 2 Info Calcs'!F$5="Interest Only",-J291+Q291+'Mortgage 2 Info Calcs'!F$24,0)))))</f>
        <v>64.069264518796416</v>
      </c>
      <c r="J291">
        <f>IF(W290&gt;0,IF(ISTEXT('Mortgage 2 Info Calcs'!K$4),"0",IF(ISTEXT(W290),W290,W290+(IF(ISTEXT(K291),0,K291)))),0)</f>
        <v>12813.852903759285</v>
      </c>
      <c r="K291">
        <f>IF(ISBLANK('Mortgage 2 Monthly Table'!L291),0,'Mortgage 2 Monthly Table'!L291)</f>
        <v>0</v>
      </c>
      <c r="L291">
        <f>IF(ISBLANK('Mortgage 2 Monthly Table'!N291),IF('Mortgage 2 Info Calcs'!F$13="Calculated",IF('Mortgage 2 Info Calcs'!F$22="Keep Same",IF('Mortgage 2 Info Calcs'!F$5="Interest Only",IF(OR(I291&gt;L290,J291=""),I291,IF(J291&lt;L290,IF(J291&lt;L290,J291+I291,IF(L290+M290&gt;J291,L290+I291,L290)),IF(L290+M290&gt;J291,L290+I291,L290))),IF(H291&gt;L290,H291,IF(J291&gt;L290,IF(L290+M290&gt;J291,L290+I291,L290),J291+S291))),IF('Mortgage 2 Info Calcs'!F$5="Interest Only",'Mortgage 2 Monthly calcs'!I291,'Mortgage 2 Monthly calcs'!H291)),'Mortgage 2 Monthly calcs'!L290),'Mortgage 2 Monthly Table'!N291)</f>
        <v>644.30140148552857</v>
      </c>
      <c r="M291">
        <f>IF(ISBLANK('Mortgage 2 Monthly Table'!P291),IF(N290&gt;J291,IF(J291&gt;L290,J291-L290,0),IF(OR(OR(W290&lt;0,ISTEXT(W290)),ISTEXT('Mortgage 2 Info Calcs'!$K$4)),"",'Mortgage 2 Info Calcs'!F$21)),'Mortgage 2 Monthly Table'!P291)</f>
        <v>0</v>
      </c>
      <c r="N291">
        <f t="shared" si="22"/>
        <v>644.30140148552857</v>
      </c>
      <c r="O291">
        <f>IF(OR(OR(W290&lt;0,ISTEXT(W290)),ISTEXT('Mortgage 2 Info Calcs'!$K$4)),"",(O290+M291))</f>
        <v>0</v>
      </c>
      <c r="P291">
        <f>IF(ISBLANK('Mortgage 2 Monthly Table'!T291),IF(ISTEXT(J291),0,IF(OR(W290&lt;Q290,AND(W290&lt;0,NOT(ISTEXT(W290))),ISTEXT('Mortgage 2 Info Calcs'!$K$4)),IF(-W290&gt;P290,-W290,W290-Q290),IF(J291="",0,'Mortgage 2 Info Calcs'!F$26))),'Mortgage 2 Monthly Table'!T291)</f>
        <v>0</v>
      </c>
      <c r="Q291">
        <f>IF(OR(OR(W290&lt;0,ISTEXT(W290)),ISTEXT('Mortgage 2 Info Calcs'!$K$4)),"",IF(O291&lt;0,Q290,(Q290+P291)))</f>
        <v>0</v>
      </c>
      <c r="R291">
        <f>IF(OR(ISERROR(L291-S291),ISTEXT('Mortgage 2 Info Calcs'!$K$4)),"",L291-S291+M291)</f>
        <v>580.23213696673213</v>
      </c>
      <c r="S291">
        <f>IF(OR(IF(ISERROR(ROUND((J291-Q291-'Mortgage 2 Info Calcs'!F$24)*(G291/12),2)),0,(J291-O291-Q291-'Mortgage 2 Info Calcs'!F$24)*(G291/12)),,,ISTEXT('Mortgage 2 Info Calcs'!K$4)),IF(((J291-Q291-'Mortgage 2 Info Calcs'!F$24)*(G291/12))&gt;0,((J291-Q291-'Mortgage 2 Info Calcs'!F$24)*(G291/12)),0),0)</f>
        <v>64.06926451879643</v>
      </c>
      <c r="T291">
        <f>IF(OR(ISERROR(SUM(R$12:R291)),(ISTEXT(T290)),(T290=(SUM(R$12:R291)))),"",SUM(R$12:R291))</f>
        <v>87766.379233208427</v>
      </c>
      <c r="U291">
        <f>SUM(S$12:S291)</f>
        <v>92638.013182734489</v>
      </c>
      <c r="V291">
        <f>IF(OR(J291=Q291,ISTEXT(W290),ISTEXT('Mortgage 2 Info Calcs'!$F$17)),"",IF(('Mortgage 2 Info Calcs'!F$18*12)&gt;C290+1,IF(C290='Mortgage 2 Info Calcs'!F$18*12,0,'Mortgage 2 Info Calcs'!F$19+W291*('Mortgage 2 Info Calcs'!F$17)),'Mortgage 2 Info Calcs'!F$189))</f>
        <v>0</v>
      </c>
      <c r="W291">
        <f>IF(OR(ISERROR(J291-R291-M291),IF(ISERROR((J291-R291-M291)=0),"True",(J291-R291-M291)=0),ISTEXT('Mortgage 2 Info Calcs'!$K$4)),"",IF((J291&gt;(L291+M291)),(FV((G291/'Mortgage 2 Variables'!E$43),1,(L291+M291),-J291+Q291+'Mortgage 2 Info Calcs'!F$24,0))+Q291+'Mortgage 2 Info Calcs'!F$24+IF(I291&gt;0,0,-I291),""))</f>
        <v>12233.620766792566</v>
      </c>
      <c r="X291">
        <f>IF((FV(IF(G291=0,'Mortgage 2 Info Calcs'!F$8,G291)/12,1,PMT(IF(G291=0,'Mortgage 2 Info Calcs'!F$8,G291)/12,('Mortgage 2 Info Calcs'!F$9*12)-C290,-X290,0),-X290,0))&gt;0,(FV(IF(G291=0,'Mortgage 2 Info Calcs'!F$8,G291)/12,1,PMT(IF(G291=0,'Mortgage 2 Info Calcs'!F$8,G291)/12,('Mortgage 2 Info Calcs'!F$9*12)-C290,-X290,0),-X290,0)),0)</f>
        <v>12233.620766792572</v>
      </c>
      <c r="Y291">
        <f>IF(X291&lt;=0,0,(IPMT(IF(G291=0,'Mortgage 2 Info Calcs'!F$8,G291)/12,1,('Mortgage 2 Info Calcs'!F$9*12)-C290,-X290,0)))</f>
        <v>64.069264518796459</v>
      </c>
      <c r="Z291">
        <f>IF(C291&lt;('Mortgage 2 Info Calcs'!F$9*12),SUM(Y$12:Y291),0)</f>
        <v>92638.013182734576</v>
      </c>
      <c r="AA291">
        <v>280</v>
      </c>
      <c r="AB291">
        <f t="shared" si="23"/>
        <v>23.333333333333332</v>
      </c>
    </row>
    <row r="292" spans="2:28" ht="11.7" customHeight="1" x14ac:dyDescent="0.25">
      <c r="B292">
        <f t="shared" si="21"/>
        <v>23.416666666666668</v>
      </c>
      <c r="C292">
        <v>281</v>
      </c>
      <c r="D292" t="str">
        <f>IF(J1060=1,F283+1,"")</f>
        <v/>
      </c>
      <c r="E292" t="str">
        <f t="shared" si="24"/>
        <v/>
      </c>
      <c r="F292" t="str">
        <f>VLOOKUP('Mortgage 2 Variables'!D$12,'Mortgage 2 Variables'!B$8:C$19,2)</f>
        <v>Mar</v>
      </c>
      <c r="G292">
        <f>IF(ISBLANK('Mortgage 2 Monthly Table'!G292),IF(OR(J292=Q292,ISTEXT(W291),ISTEXT('Mortgage 2 Info Calcs'!$K$4)),0,IF(('Mortgage 2 Info Calcs'!F$7*12)&gt;C291,G291,IF(C291='Mortgage 2 Info Calcs'!F$7*12,'Mortgage 2 Info Calcs'!F$8,G291))),'Mortgage 2 Monthly Table'!G292)</f>
        <v>0.06</v>
      </c>
      <c r="H292">
        <f>((PMT(G292/'Mortgage 2 Variables'!E$43,('Mortgage 2 Info Calcs'!F$9*'Mortgage 2 Variables'!E$43)-C291,-J292,0)))</f>
        <v>644.30140148552994</v>
      </c>
      <c r="I292">
        <f>IF(OR(ISERROR(((IPMT(G292/'Mortgage 2 Variables'!E$43,1,'Mortgage 2 Info Calcs'!F$9*'Mortgage 2 Variables'!E$43,-J292+Q292+'Mortgage 2 Info Calcs'!F$24,IF('Mortgage 2 Info Calcs'!F$5="Interest Only",-J292+Q292+'Mortgage 2 Info Calcs'!F$24,0))))),(((IPMT(G292/'Mortgage 2 Variables'!E$43,1,'Mortgage 2 Info Calcs'!F$9*'Mortgage 2 Variables'!E$43,-J$12,-J$12)))=0)),0,((IPMT(G292/'Mortgage 2 Variables'!E$43,1,'Mortgage 2 Info Calcs'!F$9*'Mortgage 2 Variables'!E$43,-J292+Q292+'Mortgage 2 Info Calcs'!F$24,IF('Mortgage 2 Info Calcs'!F$5="Interest Only",-J292+Q292+'Mortgage 2 Info Calcs'!F$24,0)))))</f>
        <v>61.168103833962832</v>
      </c>
      <c r="J292">
        <f>IF(W291&gt;0,IF(ISTEXT('Mortgage 2 Info Calcs'!K$4),"0",IF(ISTEXT(W291),W291,W291+(IF(ISTEXT(K292),0,K292)))),0)</f>
        <v>12233.620766792566</v>
      </c>
      <c r="K292">
        <f>IF(ISBLANK('Mortgage 2 Monthly Table'!L292),0,'Mortgage 2 Monthly Table'!L292)</f>
        <v>0</v>
      </c>
      <c r="L292">
        <f>IF(ISBLANK('Mortgage 2 Monthly Table'!N292),IF('Mortgage 2 Info Calcs'!F$13="Calculated",IF('Mortgage 2 Info Calcs'!F$22="Keep Same",IF('Mortgage 2 Info Calcs'!F$5="Interest Only",IF(OR(I292&gt;L291,J292=""),I292,IF(J292&lt;L291,IF(J292&lt;L291,J292+I292,IF(L291+M291&gt;J292,L291+I292,L291)),IF(L291+M291&gt;J292,L291+I292,L291))),IF(H292&gt;L291,H292,IF(J292&gt;L291,IF(L291+M291&gt;J292,L291+I292,L291),J292+S292))),IF('Mortgage 2 Info Calcs'!F$5="Interest Only",'Mortgage 2 Monthly calcs'!I292,'Mortgage 2 Monthly calcs'!H292)),'Mortgage 2 Monthly calcs'!L291),'Mortgage 2 Monthly Table'!N292)</f>
        <v>644.30140148552994</v>
      </c>
      <c r="M292">
        <f>IF(ISBLANK('Mortgage 2 Monthly Table'!P292),IF(N291&gt;J292,IF(J292&gt;L291,J292-L291,0),IF(OR(OR(W291&lt;0,ISTEXT(W291)),ISTEXT('Mortgage 2 Info Calcs'!$K$4)),"",'Mortgage 2 Info Calcs'!F$21)),'Mortgage 2 Monthly Table'!P292)</f>
        <v>0</v>
      </c>
      <c r="N292">
        <f t="shared" si="22"/>
        <v>644.30140148552994</v>
      </c>
      <c r="O292">
        <f>IF(OR(OR(W291&lt;0,ISTEXT(W291)),ISTEXT('Mortgage 2 Info Calcs'!$K$4)),"",(O291+M292))</f>
        <v>0</v>
      </c>
      <c r="P292">
        <f>IF(ISBLANK('Mortgage 2 Monthly Table'!T292),IF(ISTEXT(J292),0,IF(OR(W291&lt;Q291,AND(W291&lt;0,NOT(ISTEXT(W291))),ISTEXT('Mortgage 2 Info Calcs'!$K$4)),IF(-W291&gt;P291,-W291,W291-Q291),IF(J292="",0,'Mortgage 2 Info Calcs'!F$26))),'Mortgage 2 Monthly Table'!T292)</f>
        <v>0</v>
      </c>
      <c r="Q292">
        <f>IF(OR(OR(W291&lt;0,ISTEXT(W291)),ISTEXT('Mortgage 2 Info Calcs'!$K$4)),"",IF(O292&lt;0,Q291,(Q291+P292)))</f>
        <v>0</v>
      </c>
      <c r="R292">
        <f>IF(OR(ISERROR(L292-S292),ISTEXT('Mortgage 2 Info Calcs'!$K$4)),"",L292-S292+M292)</f>
        <v>583.13329765156709</v>
      </c>
      <c r="S292">
        <f>IF(OR(IF(ISERROR(ROUND((J292-Q292-'Mortgage 2 Info Calcs'!F$24)*(G292/12),2)),0,(J292-O292-Q292-'Mortgage 2 Info Calcs'!F$24)*(G292/12)),,,ISTEXT('Mortgage 2 Info Calcs'!K$4)),IF(((J292-Q292-'Mortgage 2 Info Calcs'!F$24)*(G292/12))&gt;0,((J292-Q292-'Mortgage 2 Info Calcs'!F$24)*(G292/12)),0),0)</f>
        <v>61.168103833962832</v>
      </c>
      <c r="T292">
        <f>IF(OR(ISERROR(SUM(R$12:R292)),(ISTEXT(T291)),(T291=(SUM(R$12:R292)))),"",SUM(R$12:R292))</f>
        <v>88349.512530859996</v>
      </c>
      <c r="U292">
        <f>SUM(S$12:S292)</f>
        <v>92699.181286568448</v>
      </c>
      <c r="V292">
        <f>IF(OR(J292=Q292,ISTEXT(W291),ISTEXT('Mortgage 2 Info Calcs'!$F$17)),"",IF(('Mortgage 2 Info Calcs'!F$18*12)&gt;C291+1,IF(C291='Mortgage 2 Info Calcs'!F$18*12,0,'Mortgage 2 Info Calcs'!F$19+W292*('Mortgage 2 Info Calcs'!F$17)),'Mortgage 2 Info Calcs'!F$189))</f>
        <v>0</v>
      </c>
      <c r="W292">
        <f>IF(OR(ISERROR(J292-R292-M292),IF(ISERROR((J292-R292-M292)=0),"True",(J292-R292-M292)=0),ISTEXT('Mortgage 2 Info Calcs'!$K$4)),"",IF((J292&gt;(L292+M292)),(FV((G292/'Mortgage 2 Variables'!E$43),1,(L292+M292),-J292+Q292+'Mortgage 2 Info Calcs'!F$24,0))+Q292+'Mortgage 2 Info Calcs'!F$24+IF(I292&gt;0,0,-I292),""))</f>
        <v>11650.487469141011</v>
      </c>
      <c r="X292">
        <f>IF((FV(IF(G292=0,'Mortgage 2 Info Calcs'!F$8,G292)/12,1,PMT(IF(G292=0,'Mortgage 2 Info Calcs'!F$8,G292)/12,('Mortgage 2 Info Calcs'!F$9*12)-C291,-X291,0),-X291,0))&gt;0,(FV(IF(G292=0,'Mortgage 2 Info Calcs'!F$8,G292)/12,1,PMT(IF(G292=0,'Mortgage 2 Info Calcs'!F$8,G292)/12,('Mortgage 2 Info Calcs'!F$9*12)-C291,-X291,0),-X291,0)),0)</f>
        <v>11650.487469141017</v>
      </c>
      <c r="Y292">
        <f>IF(X292&lt;=0,0,(IPMT(IF(G292=0,'Mortgage 2 Info Calcs'!F$8,G292)/12,1,('Mortgage 2 Info Calcs'!F$9*12)-C291,-X291,0)))</f>
        <v>61.16810383396286</v>
      </c>
      <c r="Z292">
        <f>IF(C292&lt;('Mortgage 2 Info Calcs'!F$9*12),SUM(Y$12:Y292),0)</f>
        <v>92699.181286568535</v>
      </c>
      <c r="AA292">
        <v>281</v>
      </c>
      <c r="AB292">
        <f t="shared" si="23"/>
        <v>23.416666666666668</v>
      </c>
    </row>
    <row r="293" spans="2:28" ht="11.7" customHeight="1" x14ac:dyDescent="0.25">
      <c r="B293">
        <f t="shared" si="21"/>
        <v>23.5</v>
      </c>
      <c r="C293">
        <v>282</v>
      </c>
      <c r="D293" t="str">
        <f>IF(J1061=1,F283+1,"")</f>
        <v/>
      </c>
      <c r="E293" t="str">
        <f t="shared" si="24"/>
        <v/>
      </c>
      <c r="F293" t="str">
        <f>VLOOKUP('Mortgage 2 Variables'!D$13,'Mortgage 2 Variables'!B$8:C$19,2)</f>
        <v>Apr</v>
      </c>
      <c r="G293">
        <f>IF(ISBLANK('Mortgage 2 Monthly Table'!G293),IF(OR(J293=Q293,ISTEXT(W292),ISTEXT('Mortgage 2 Info Calcs'!$K$4)),0,IF(('Mortgage 2 Info Calcs'!F$7*12)&gt;C292,G292,IF(C292='Mortgage 2 Info Calcs'!F$7*12,'Mortgage 2 Info Calcs'!F$8,G292))),'Mortgage 2 Monthly Table'!G293)</f>
        <v>0.06</v>
      </c>
      <c r="H293">
        <f>((PMT(G293/'Mortgage 2 Variables'!E$43,('Mortgage 2 Info Calcs'!F$9*'Mortgage 2 Variables'!E$43)-C292,-J293,0)))</f>
        <v>644.30140148553062</v>
      </c>
      <c r="I293">
        <f>IF(OR(ISERROR(((IPMT(G293/'Mortgage 2 Variables'!E$43,1,'Mortgage 2 Info Calcs'!F$9*'Mortgage 2 Variables'!E$43,-J293+Q293+'Mortgage 2 Info Calcs'!F$24,IF('Mortgage 2 Info Calcs'!F$5="Interest Only",-J293+Q293+'Mortgage 2 Info Calcs'!F$24,0))))),(((IPMT(G293/'Mortgage 2 Variables'!E$43,1,'Mortgage 2 Info Calcs'!F$9*'Mortgage 2 Variables'!E$43,-J$12,-J$12)))=0)),0,((IPMT(G293/'Mortgage 2 Variables'!E$43,1,'Mortgage 2 Info Calcs'!F$9*'Mortgage 2 Variables'!E$43,-J293+Q293+'Mortgage 2 Info Calcs'!F$24,IF('Mortgage 2 Info Calcs'!F$5="Interest Only",-J293+Q293+'Mortgage 2 Info Calcs'!F$24,0)))))</f>
        <v>58.252437345705061</v>
      </c>
      <c r="J293">
        <f>IF(W292&gt;0,IF(ISTEXT('Mortgage 2 Info Calcs'!K$4),"0",IF(ISTEXT(W292),W292,W292+(IF(ISTEXT(K293),0,K293)))),0)</f>
        <v>11650.487469141011</v>
      </c>
      <c r="K293">
        <f>IF(ISBLANK('Mortgage 2 Monthly Table'!L293),0,'Mortgage 2 Monthly Table'!L293)</f>
        <v>0</v>
      </c>
      <c r="L293">
        <f>IF(ISBLANK('Mortgage 2 Monthly Table'!N293),IF('Mortgage 2 Info Calcs'!F$13="Calculated",IF('Mortgage 2 Info Calcs'!F$22="Keep Same",IF('Mortgage 2 Info Calcs'!F$5="Interest Only",IF(OR(I293&gt;L292,J293=""),I293,IF(J293&lt;L292,IF(J293&lt;L292,J293+I293,IF(L292+M292&gt;J293,L292+I293,L292)),IF(L292+M292&gt;J293,L292+I293,L292))),IF(H293&gt;L292,H293,IF(J293&gt;L292,IF(L292+M292&gt;J293,L292+I293,L292),J293+S293))),IF('Mortgage 2 Info Calcs'!F$5="Interest Only",'Mortgage 2 Monthly calcs'!I293,'Mortgage 2 Monthly calcs'!H293)),'Mortgage 2 Monthly calcs'!L292),'Mortgage 2 Monthly Table'!N293)</f>
        <v>644.30140148553062</v>
      </c>
      <c r="M293">
        <f>IF(ISBLANK('Mortgage 2 Monthly Table'!P293),IF(N292&gt;J293,IF(J293&gt;L292,J293-L292,0),IF(OR(OR(W292&lt;0,ISTEXT(W292)),ISTEXT('Mortgage 2 Info Calcs'!$K$4)),"",'Mortgage 2 Info Calcs'!F$21)),'Mortgage 2 Monthly Table'!P293)</f>
        <v>0</v>
      </c>
      <c r="N293">
        <f t="shared" si="22"/>
        <v>644.30140148553062</v>
      </c>
      <c r="O293">
        <f>IF(OR(OR(W292&lt;0,ISTEXT(W292)),ISTEXT('Mortgage 2 Info Calcs'!$K$4)),"",(O292+M293))</f>
        <v>0</v>
      </c>
      <c r="P293">
        <f>IF(ISBLANK('Mortgage 2 Monthly Table'!T293),IF(ISTEXT(J293),0,IF(OR(W292&lt;Q292,AND(W292&lt;0,NOT(ISTEXT(W292))),ISTEXT('Mortgage 2 Info Calcs'!$K$4)),IF(-W292&gt;P292,-W292,W292-Q292),IF(J293="",0,'Mortgage 2 Info Calcs'!F$26))),'Mortgage 2 Monthly Table'!T293)</f>
        <v>0</v>
      </c>
      <c r="Q293">
        <f>IF(OR(OR(W292&lt;0,ISTEXT(W292)),ISTEXT('Mortgage 2 Info Calcs'!$K$4)),"",IF(O293&lt;0,Q292,(Q292+P293)))</f>
        <v>0</v>
      </c>
      <c r="R293">
        <f>IF(OR(ISERROR(L293-S293),ISTEXT('Mortgage 2 Info Calcs'!$K$4)),"",L293-S293+M293)</f>
        <v>586.04896413982556</v>
      </c>
      <c r="S293">
        <f>IF(OR(IF(ISERROR(ROUND((J293-Q293-'Mortgage 2 Info Calcs'!F$24)*(G293/12),2)),0,(J293-O293-Q293-'Mortgage 2 Info Calcs'!F$24)*(G293/12)),,,ISTEXT('Mortgage 2 Info Calcs'!K$4)),IF(((J293-Q293-'Mortgage 2 Info Calcs'!F$24)*(G293/12))&gt;0,((J293-Q293-'Mortgage 2 Info Calcs'!F$24)*(G293/12)),0),0)</f>
        <v>58.252437345705061</v>
      </c>
      <c r="T293">
        <f>IF(OR(ISERROR(SUM(R$12:R293)),(ISTEXT(T292)),(T292=(SUM(R$12:R293)))),"",SUM(R$12:R293))</f>
        <v>88935.561494999827</v>
      </c>
      <c r="U293">
        <f>SUM(S$12:S293)</f>
        <v>92757.433723914146</v>
      </c>
      <c r="V293">
        <f>IF(OR(J293=Q293,ISTEXT(W292),ISTEXT('Mortgage 2 Info Calcs'!$F$17)),"",IF(('Mortgage 2 Info Calcs'!F$18*12)&gt;C292+1,IF(C292='Mortgage 2 Info Calcs'!F$18*12,0,'Mortgage 2 Info Calcs'!F$19+W293*('Mortgage 2 Info Calcs'!F$17)),'Mortgage 2 Info Calcs'!F$189))</f>
        <v>0</v>
      </c>
      <c r="W293">
        <f>IF(OR(ISERROR(J293-R293-M293),IF(ISERROR((J293-R293-M293)=0),"True",(J293-R293-M293)=0),ISTEXT('Mortgage 2 Info Calcs'!$K$4)),"",IF((J293&gt;(L293+M293)),(FV((G293/'Mortgage 2 Variables'!E$43),1,(L293+M293),-J293+Q293+'Mortgage 2 Info Calcs'!F$24,0))+Q293+'Mortgage 2 Info Calcs'!F$24+IF(I293&gt;0,0,-I293),""))</f>
        <v>11064.438505001199</v>
      </c>
      <c r="X293">
        <f>IF((FV(IF(G293=0,'Mortgage 2 Info Calcs'!F$8,G293)/12,1,PMT(IF(G293=0,'Mortgage 2 Info Calcs'!F$8,G293)/12,('Mortgage 2 Info Calcs'!F$9*12)-C292,-X292,0),-X292,0))&gt;0,(FV(IF(G293=0,'Mortgage 2 Info Calcs'!F$8,G293)/12,1,PMT(IF(G293=0,'Mortgage 2 Info Calcs'!F$8,G293)/12,('Mortgage 2 Info Calcs'!F$9*12)-C292,-X292,0),-X292,0)),0)</f>
        <v>11064.438505001202</v>
      </c>
      <c r="Y293">
        <f>IF(X293&lt;=0,0,(IPMT(IF(G293=0,'Mortgage 2 Info Calcs'!F$8,G293)/12,1,('Mortgage 2 Info Calcs'!F$9*12)-C292,-X292,0)))</f>
        <v>58.252437345705083</v>
      </c>
      <c r="Z293">
        <f>IF(C293&lt;('Mortgage 2 Info Calcs'!F$9*12),SUM(Y$12:Y293),0)</f>
        <v>92757.433723914233</v>
      </c>
      <c r="AA293">
        <v>282</v>
      </c>
      <c r="AB293">
        <f t="shared" si="23"/>
        <v>23.5</v>
      </c>
    </row>
    <row r="294" spans="2:28" ht="11.7" customHeight="1" x14ac:dyDescent="0.25">
      <c r="B294">
        <f t="shared" si="21"/>
        <v>23.583333333333332</v>
      </c>
      <c r="C294">
        <v>283</v>
      </c>
      <c r="D294" t="str">
        <f>IF(J1062=1,F283+1,"")</f>
        <v/>
      </c>
      <c r="E294" t="str">
        <f t="shared" si="24"/>
        <v/>
      </c>
      <c r="F294" t="str">
        <f>VLOOKUP('Mortgage 2 Variables'!D$14,'Mortgage 2 Variables'!B$8:C$19,2)</f>
        <v>May</v>
      </c>
      <c r="G294">
        <f>IF(ISBLANK('Mortgage 2 Monthly Table'!G294),IF(OR(J294=Q294,ISTEXT(W293),ISTEXT('Mortgage 2 Info Calcs'!$K$4)),0,IF(('Mortgage 2 Info Calcs'!F$7*12)&gt;C293,G293,IF(C293='Mortgage 2 Info Calcs'!F$7*12,'Mortgage 2 Info Calcs'!F$8,G293))),'Mortgage 2 Monthly Table'!G294)</f>
        <v>0.06</v>
      </c>
      <c r="H294">
        <f>((PMT(G294/'Mortgage 2 Variables'!E$43,('Mortgage 2 Info Calcs'!F$9*'Mortgage 2 Variables'!E$43)-C293,-J294,0)))</f>
        <v>644.3014014855313</v>
      </c>
      <c r="I294">
        <f>IF(OR(ISERROR(((IPMT(G294/'Mortgage 2 Variables'!E$43,1,'Mortgage 2 Info Calcs'!F$9*'Mortgage 2 Variables'!E$43,-J294+Q294+'Mortgage 2 Info Calcs'!F$24,IF('Mortgage 2 Info Calcs'!F$5="Interest Only",-J294+Q294+'Mortgage 2 Info Calcs'!F$24,0))))),(((IPMT(G294/'Mortgage 2 Variables'!E$43,1,'Mortgage 2 Info Calcs'!F$9*'Mortgage 2 Variables'!E$43,-J$12,-J$12)))=0)),0,((IPMT(G294/'Mortgage 2 Variables'!E$43,1,'Mortgage 2 Info Calcs'!F$9*'Mortgage 2 Variables'!E$43,-J294+Q294+'Mortgage 2 Info Calcs'!F$24,IF('Mortgage 2 Info Calcs'!F$5="Interest Only",-J294+Q294+'Mortgage 2 Info Calcs'!F$24,0)))))</f>
        <v>55.322192525005995</v>
      </c>
      <c r="J294">
        <f>IF(W293&gt;0,IF(ISTEXT('Mortgage 2 Info Calcs'!K$4),"0",IF(ISTEXT(W293),W293,W293+(IF(ISTEXT(K294),0,K294)))),0)</f>
        <v>11064.438505001199</v>
      </c>
      <c r="K294">
        <f>IF(ISBLANK('Mortgage 2 Monthly Table'!L294),0,'Mortgage 2 Monthly Table'!L294)</f>
        <v>0</v>
      </c>
      <c r="L294">
        <f>IF(ISBLANK('Mortgage 2 Monthly Table'!N294),IF('Mortgage 2 Info Calcs'!F$13="Calculated",IF('Mortgage 2 Info Calcs'!F$22="Keep Same",IF('Mortgage 2 Info Calcs'!F$5="Interest Only",IF(OR(I294&gt;L293,J294=""),I294,IF(J294&lt;L293,IF(J294&lt;L293,J294+I294,IF(L293+M293&gt;J294,L293+I294,L293)),IF(L293+M293&gt;J294,L293+I294,L293))),IF(H294&gt;L293,H294,IF(J294&gt;L293,IF(L293+M293&gt;J294,L293+I294,L293),J294+S294))),IF('Mortgage 2 Info Calcs'!F$5="Interest Only",'Mortgage 2 Monthly calcs'!I294,'Mortgage 2 Monthly calcs'!H294)),'Mortgage 2 Monthly calcs'!L293),'Mortgage 2 Monthly Table'!N294)</f>
        <v>644.30140148553062</v>
      </c>
      <c r="M294">
        <f>IF(ISBLANK('Mortgage 2 Monthly Table'!P294),IF(N293&gt;J294,IF(J294&gt;L293,J294-L293,0),IF(OR(OR(W293&lt;0,ISTEXT(W293)),ISTEXT('Mortgage 2 Info Calcs'!$K$4)),"",'Mortgage 2 Info Calcs'!F$21)),'Mortgage 2 Monthly Table'!P294)</f>
        <v>0</v>
      </c>
      <c r="N294">
        <f t="shared" si="22"/>
        <v>644.30140148553062</v>
      </c>
      <c r="O294">
        <f>IF(OR(OR(W293&lt;0,ISTEXT(W293)),ISTEXT('Mortgage 2 Info Calcs'!$K$4)),"",(O293+M294))</f>
        <v>0</v>
      </c>
      <c r="P294">
        <f>IF(ISBLANK('Mortgage 2 Monthly Table'!T294),IF(ISTEXT(J294),0,IF(OR(W293&lt;Q293,AND(W293&lt;0,NOT(ISTEXT(W293))),ISTEXT('Mortgage 2 Info Calcs'!$K$4)),IF(-W293&gt;P293,-W293,W293-Q293),IF(J294="",0,'Mortgage 2 Info Calcs'!F$26))),'Mortgage 2 Monthly Table'!T294)</f>
        <v>0</v>
      </c>
      <c r="Q294">
        <f>IF(OR(OR(W293&lt;0,ISTEXT(W293)),ISTEXT('Mortgage 2 Info Calcs'!$K$4)),"",IF(O294&lt;0,Q293,(Q293+P294)))</f>
        <v>0</v>
      </c>
      <c r="R294">
        <f>IF(OR(ISERROR(L294-S294),ISTEXT('Mortgage 2 Info Calcs'!$K$4)),"",L294-S294+M294)</f>
        <v>588.9792089605246</v>
      </c>
      <c r="S294">
        <f>IF(OR(IF(ISERROR(ROUND((J294-Q294-'Mortgage 2 Info Calcs'!F$24)*(G294/12),2)),0,(J294-O294-Q294-'Mortgage 2 Info Calcs'!F$24)*(G294/12)),,,ISTEXT('Mortgage 2 Info Calcs'!K$4)),IF(((J294-Q294-'Mortgage 2 Info Calcs'!F$24)*(G294/12))&gt;0,((J294-Q294-'Mortgage 2 Info Calcs'!F$24)*(G294/12)),0),0)</f>
        <v>55.322192525005995</v>
      </c>
      <c r="T294">
        <f>IF(OR(ISERROR(SUM(R$12:R294)),(ISTEXT(T293)),(T293=(SUM(R$12:R294)))),"",SUM(R$12:R294))</f>
        <v>89524.540703960345</v>
      </c>
      <c r="U294">
        <f>SUM(S$12:S294)</f>
        <v>92812.755916439157</v>
      </c>
      <c r="V294">
        <f>IF(OR(J294=Q294,ISTEXT(W293),ISTEXT('Mortgage 2 Info Calcs'!$F$17)),"",IF(('Mortgage 2 Info Calcs'!F$18*12)&gt;C293+1,IF(C293='Mortgage 2 Info Calcs'!F$18*12,0,'Mortgage 2 Info Calcs'!F$19+W294*('Mortgage 2 Info Calcs'!F$17)),'Mortgage 2 Info Calcs'!F$189))</f>
        <v>0</v>
      </c>
      <c r="W294">
        <f>IF(OR(ISERROR(J294-R294-M294),IF(ISERROR((J294-R294-M294)=0),"True",(J294-R294-M294)=0),ISTEXT('Mortgage 2 Info Calcs'!$K$4)),"",IF((J294&gt;(L294+M294)),(FV((G294/'Mortgage 2 Variables'!E$43),1,(L294+M294),-J294+Q294+'Mortgage 2 Info Calcs'!F$24,0))+Q294+'Mortgage 2 Info Calcs'!F$24+IF(I294&gt;0,0,-I294),""))</f>
        <v>10475.459296040688</v>
      </c>
      <c r="X294">
        <f>IF((FV(IF(G294=0,'Mortgage 2 Info Calcs'!F$8,G294)/12,1,PMT(IF(G294=0,'Mortgage 2 Info Calcs'!F$8,G294)/12,('Mortgage 2 Info Calcs'!F$9*12)-C293,-X293,0),-X293,0))&gt;0,(FV(IF(G294=0,'Mortgage 2 Info Calcs'!F$8,G294)/12,1,PMT(IF(G294=0,'Mortgage 2 Info Calcs'!F$8,G294)/12,('Mortgage 2 Info Calcs'!F$9*12)-C293,-X293,0),-X293,0)),0)</f>
        <v>10475.45929604069</v>
      </c>
      <c r="Y294">
        <f>IF(X294&lt;=0,0,(IPMT(IF(G294=0,'Mortgage 2 Info Calcs'!F$8,G294)/12,1,('Mortgage 2 Info Calcs'!F$9*12)-C293,-X293,0)))</f>
        <v>55.322192525006017</v>
      </c>
      <c r="Z294">
        <f>IF(C294&lt;('Mortgage 2 Info Calcs'!F$9*12),SUM(Y$12:Y294),0)</f>
        <v>92812.755916439244</v>
      </c>
      <c r="AA294">
        <v>283</v>
      </c>
      <c r="AB294">
        <f t="shared" si="23"/>
        <v>23.583333333333332</v>
      </c>
    </row>
    <row r="295" spans="2:28" ht="11.7" customHeight="1" x14ac:dyDescent="0.25">
      <c r="B295">
        <f t="shared" si="21"/>
        <v>23.666666666666668</v>
      </c>
      <c r="C295">
        <v>284</v>
      </c>
      <c r="D295" t="str">
        <f>IF(J1063=1,F283+1,"")</f>
        <v/>
      </c>
      <c r="E295" t="str">
        <f t="shared" si="24"/>
        <v/>
      </c>
      <c r="F295" t="str">
        <f>VLOOKUP('Mortgage 2 Variables'!D$15,'Mortgage 2 Variables'!B$8:C$19,2)</f>
        <v>Jun</v>
      </c>
      <c r="G295">
        <f>IF(ISBLANK('Mortgage 2 Monthly Table'!G295),IF(OR(J295=Q295,ISTEXT(W294),ISTEXT('Mortgage 2 Info Calcs'!$K$4)),0,IF(('Mortgage 2 Info Calcs'!F$7*12)&gt;C294,G294,IF(C294='Mortgage 2 Info Calcs'!F$7*12,'Mortgage 2 Info Calcs'!F$8,G294))),'Mortgage 2 Monthly Table'!G295)</f>
        <v>0.06</v>
      </c>
      <c r="H295">
        <f>((PMT(G295/'Mortgage 2 Variables'!E$43,('Mortgage 2 Info Calcs'!F$9*'Mortgage 2 Variables'!E$43)-C294,-J295,0)))</f>
        <v>644.30140148553244</v>
      </c>
      <c r="I295">
        <f>IF(OR(ISERROR(((IPMT(G295/'Mortgage 2 Variables'!E$43,1,'Mortgage 2 Info Calcs'!F$9*'Mortgage 2 Variables'!E$43,-J295+Q295+'Mortgage 2 Info Calcs'!F$24,IF('Mortgage 2 Info Calcs'!F$5="Interest Only",-J295+Q295+'Mortgage 2 Info Calcs'!F$24,0))))),(((IPMT(G295/'Mortgage 2 Variables'!E$43,1,'Mortgage 2 Info Calcs'!F$9*'Mortgage 2 Variables'!E$43,-J$12,-J$12)))=0)),0,((IPMT(G295/'Mortgage 2 Variables'!E$43,1,'Mortgage 2 Info Calcs'!F$9*'Mortgage 2 Variables'!E$43,-J295+Q295+'Mortgage 2 Info Calcs'!F$24,IF('Mortgage 2 Info Calcs'!F$5="Interest Only",-J295+Q295+'Mortgage 2 Info Calcs'!F$24,0)))))</f>
        <v>52.377296480203441</v>
      </c>
      <c r="J295">
        <f>IF(W294&gt;0,IF(ISTEXT('Mortgage 2 Info Calcs'!K$4),"0",IF(ISTEXT(W294),W294,W294+(IF(ISTEXT(K295),0,K295)))),0)</f>
        <v>10475.459296040688</v>
      </c>
      <c r="K295">
        <f>IF(ISBLANK('Mortgage 2 Monthly Table'!L295),0,'Mortgage 2 Monthly Table'!L295)</f>
        <v>0</v>
      </c>
      <c r="L295">
        <f>IF(ISBLANK('Mortgage 2 Monthly Table'!N295),IF('Mortgage 2 Info Calcs'!F$13="Calculated",IF('Mortgage 2 Info Calcs'!F$22="Keep Same",IF('Mortgage 2 Info Calcs'!F$5="Interest Only",IF(OR(I295&gt;L294,J295=""),I295,IF(J295&lt;L294,IF(J295&lt;L294,J295+I295,IF(L294+M294&gt;J295,L294+I295,L294)),IF(L294+M294&gt;J295,L294+I295,L294))),IF(H295&gt;L294,H295,IF(J295&gt;L294,IF(L294+M294&gt;J295,L294+I295,L294),J295+S295))),IF('Mortgage 2 Info Calcs'!F$5="Interest Only",'Mortgage 2 Monthly calcs'!I295,'Mortgage 2 Monthly calcs'!H295)),'Mortgage 2 Monthly calcs'!L294),'Mortgage 2 Monthly Table'!N295)</f>
        <v>644.30140148553244</v>
      </c>
      <c r="M295">
        <f>IF(ISBLANK('Mortgage 2 Monthly Table'!P295),IF(N294&gt;J295,IF(J295&gt;L294,J295-L294,0),IF(OR(OR(W294&lt;0,ISTEXT(W294)),ISTEXT('Mortgage 2 Info Calcs'!$K$4)),"",'Mortgage 2 Info Calcs'!F$21)),'Mortgage 2 Monthly Table'!P295)</f>
        <v>0</v>
      </c>
      <c r="N295">
        <f t="shared" si="22"/>
        <v>644.30140148553244</v>
      </c>
      <c r="O295">
        <f>IF(OR(OR(W294&lt;0,ISTEXT(W294)),ISTEXT('Mortgage 2 Info Calcs'!$K$4)),"",(O294+M295))</f>
        <v>0</v>
      </c>
      <c r="P295">
        <f>IF(ISBLANK('Mortgage 2 Monthly Table'!T295),IF(ISTEXT(J295),0,IF(OR(W294&lt;Q294,AND(W294&lt;0,NOT(ISTEXT(W294))),ISTEXT('Mortgage 2 Info Calcs'!$K$4)),IF(-W294&gt;P294,-W294,W294-Q294),IF(J295="",0,'Mortgage 2 Info Calcs'!F$26))),'Mortgage 2 Monthly Table'!T295)</f>
        <v>0</v>
      </c>
      <c r="Q295">
        <f>IF(OR(OR(W294&lt;0,ISTEXT(W294)),ISTEXT('Mortgage 2 Info Calcs'!$K$4)),"",IF(O295&lt;0,Q294,(Q294+P295)))</f>
        <v>0</v>
      </c>
      <c r="R295">
        <f>IF(OR(ISERROR(L295-S295),ISTEXT('Mortgage 2 Info Calcs'!$K$4)),"",L295-S295+M295)</f>
        <v>591.92410500532901</v>
      </c>
      <c r="S295">
        <f>IF(OR(IF(ISERROR(ROUND((J295-Q295-'Mortgage 2 Info Calcs'!F$24)*(G295/12),2)),0,(J295-O295-Q295-'Mortgage 2 Info Calcs'!F$24)*(G295/12)),,,ISTEXT('Mortgage 2 Info Calcs'!K$4)),IF(((J295-Q295-'Mortgage 2 Info Calcs'!F$24)*(G295/12))&gt;0,((J295-Q295-'Mortgage 2 Info Calcs'!F$24)*(G295/12)),0),0)</f>
        <v>52.377296480203441</v>
      </c>
      <c r="T295">
        <f>IF(OR(ISERROR(SUM(R$12:R295)),(ISTEXT(T294)),(T294=(SUM(R$12:R295)))),"",SUM(R$12:R295))</f>
        <v>90116.464808965669</v>
      </c>
      <c r="U295">
        <f>SUM(S$12:S295)</f>
        <v>92865.133212919362</v>
      </c>
      <c r="V295">
        <f>IF(OR(J295=Q295,ISTEXT(W294),ISTEXT('Mortgage 2 Info Calcs'!$F$17)),"",IF(('Mortgage 2 Info Calcs'!F$18*12)&gt;C294+1,IF(C294='Mortgage 2 Info Calcs'!F$18*12,0,'Mortgage 2 Info Calcs'!F$19+W295*('Mortgage 2 Info Calcs'!F$17)),'Mortgage 2 Info Calcs'!F$189))</f>
        <v>0</v>
      </c>
      <c r="W295">
        <f>IF(OR(ISERROR(J295-R295-M295),IF(ISERROR((J295-R295-M295)=0),"True",(J295-R295-M295)=0),ISTEXT('Mortgage 2 Info Calcs'!$K$4)),"",IF((J295&gt;(L295+M295)),(FV((G295/'Mortgage 2 Variables'!E$43),1,(L295+M295),-J295+Q295+'Mortgage 2 Info Calcs'!F$24,0))+Q295+'Mortgage 2 Info Calcs'!F$24+IF(I295&gt;0,0,-I295),""))</f>
        <v>9883.5351910353729</v>
      </c>
      <c r="X295">
        <f>IF((FV(IF(G295=0,'Mortgage 2 Info Calcs'!F$8,G295)/12,1,PMT(IF(G295=0,'Mortgage 2 Info Calcs'!F$8,G295)/12,('Mortgage 2 Info Calcs'!F$9*12)-C294,-X294,0),-X294,0))&gt;0,(FV(IF(G295=0,'Mortgage 2 Info Calcs'!F$8,G295)/12,1,PMT(IF(G295=0,'Mortgage 2 Info Calcs'!F$8,G295)/12,('Mortgage 2 Info Calcs'!F$9*12)-C294,-X294,0),-X294,0)),0)</f>
        <v>9883.5351910353747</v>
      </c>
      <c r="Y295">
        <f>IF(X295&lt;=0,0,(IPMT(IF(G295=0,'Mortgage 2 Info Calcs'!F$8,G295)/12,1,('Mortgage 2 Info Calcs'!F$9*12)-C294,-X294,0)))</f>
        <v>52.377296480203448</v>
      </c>
      <c r="Z295">
        <f>IF(C295&lt;('Mortgage 2 Info Calcs'!F$9*12),SUM(Y$12:Y295),0)</f>
        <v>92865.133212919449</v>
      </c>
      <c r="AA295">
        <v>284</v>
      </c>
      <c r="AB295">
        <f t="shared" si="23"/>
        <v>23.666666666666668</v>
      </c>
    </row>
    <row r="296" spans="2:28" ht="11.7" customHeight="1" x14ac:dyDescent="0.25">
      <c r="B296">
        <f t="shared" si="21"/>
        <v>23.75</v>
      </c>
      <c r="C296">
        <v>285</v>
      </c>
      <c r="D296" t="str">
        <f>IF(J1064=1,F283+1,"")</f>
        <v/>
      </c>
      <c r="E296" t="str">
        <f t="shared" si="24"/>
        <v/>
      </c>
      <c r="F296" t="str">
        <f>VLOOKUP('Mortgage 2 Variables'!D$16,'Mortgage 2 Variables'!B$8:C$19,2)</f>
        <v>Jul</v>
      </c>
      <c r="G296">
        <f>IF(ISBLANK('Mortgage 2 Monthly Table'!G296),IF(OR(J296=Q296,ISTEXT(W295),ISTEXT('Mortgage 2 Info Calcs'!$K$4)),0,IF(('Mortgage 2 Info Calcs'!F$7*12)&gt;C295,G295,IF(C295='Mortgage 2 Info Calcs'!F$7*12,'Mortgage 2 Info Calcs'!F$8,G295))),'Mortgage 2 Monthly Table'!G296)</f>
        <v>0.06</v>
      </c>
      <c r="H296">
        <f>((PMT(G296/'Mortgage 2 Variables'!E$43,('Mortgage 2 Info Calcs'!F$9*'Mortgage 2 Variables'!E$43)-C295,-J296,0)))</f>
        <v>644.30140148553335</v>
      </c>
      <c r="I296">
        <f>IF(OR(ISERROR(((IPMT(G296/'Mortgage 2 Variables'!E$43,1,'Mortgage 2 Info Calcs'!F$9*'Mortgage 2 Variables'!E$43,-J296+Q296+'Mortgage 2 Info Calcs'!F$24,IF('Mortgage 2 Info Calcs'!F$5="Interest Only",-J296+Q296+'Mortgage 2 Info Calcs'!F$24,0))))),(((IPMT(G296/'Mortgage 2 Variables'!E$43,1,'Mortgage 2 Info Calcs'!F$9*'Mortgage 2 Variables'!E$43,-J$12,-J$12)))=0)),0,((IPMT(G296/'Mortgage 2 Variables'!E$43,1,'Mortgage 2 Info Calcs'!F$9*'Mortgage 2 Variables'!E$43,-J296+Q296+'Mortgage 2 Info Calcs'!F$24,IF('Mortgage 2 Info Calcs'!F$5="Interest Only",-J296+Q296+'Mortgage 2 Info Calcs'!F$24,0)))))</f>
        <v>49.417675955176868</v>
      </c>
      <c r="J296">
        <f>IF(W295&gt;0,IF(ISTEXT('Mortgage 2 Info Calcs'!K$4),"0",IF(ISTEXT(W295),W295,W295+(IF(ISTEXT(K296),0,K296)))),0)</f>
        <v>9883.5351910353729</v>
      </c>
      <c r="K296">
        <f>IF(ISBLANK('Mortgage 2 Monthly Table'!L296),0,'Mortgage 2 Monthly Table'!L296)</f>
        <v>0</v>
      </c>
      <c r="L296">
        <f>IF(ISBLANK('Mortgage 2 Monthly Table'!N296),IF('Mortgage 2 Info Calcs'!F$13="Calculated",IF('Mortgage 2 Info Calcs'!F$22="Keep Same",IF('Mortgage 2 Info Calcs'!F$5="Interest Only",IF(OR(I296&gt;L295,J296=""),I296,IF(J296&lt;L295,IF(J296&lt;L295,J296+I296,IF(L295+M295&gt;J296,L295+I296,L295)),IF(L295+M295&gt;J296,L295+I296,L295))),IF(H296&gt;L295,H296,IF(J296&gt;L295,IF(L295+M295&gt;J296,L295+I296,L295),J296+S296))),IF('Mortgage 2 Info Calcs'!F$5="Interest Only",'Mortgage 2 Monthly calcs'!I296,'Mortgage 2 Monthly calcs'!H296)),'Mortgage 2 Monthly calcs'!L295),'Mortgage 2 Monthly Table'!N296)</f>
        <v>644.30140148553335</v>
      </c>
      <c r="M296">
        <f>IF(ISBLANK('Mortgage 2 Monthly Table'!P296),IF(N295&gt;J296,IF(J296&gt;L295,J296-L295,0),IF(OR(OR(W295&lt;0,ISTEXT(W295)),ISTEXT('Mortgage 2 Info Calcs'!$K$4)),"",'Mortgage 2 Info Calcs'!F$21)),'Mortgage 2 Monthly Table'!P296)</f>
        <v>0</v>
      </c>
      <c r="N296">
        <f t="shared" si="22"/>
        <v>644.30140148553335</v>
      </c>
      <c r="O296">
        <f>IF(OR(OR(W295&lt;0,ISTEXT(W295)),ISTEXT('Mortgage 2 Info Calcs'!$K$4)),"",(O295+M296))</f>
        <v>0</v>
      </c>
      <c r="P296">
        <f>IF(ISBLANK('Mortgage 2 Monthly Table'!T296),IF(ISTEXT(J296),0,IF(OR(W295&lt;Q295,AND(W295&lt;0,NOT(ISTEXT(W295))),ISTEXT('Mortgage 2 Info Calcs'!$K$4)),IF(-W295&gt;P295,-W295,W295-Q295),IF(J296="",0,'Mortgage 2 Info Calcs'!F$26))),'Mortgage 2 Monthly Table'!T296)</f>
        <v>0</v>
      </c>
      <c r="Q296">
        <f>IF(OR(OR(W295&lt;0,ISTEXT(W295)),ISTEXT('Mortgage 2 Info Calcs'!$K$4)),"",IF(O296&lt;0,Q295,(Q295+P296)))</f>
        <v>0</v>
      </c>
      <c r="R296">
        <f>IF(OR(ISERROR(L296-S296),ISTEXT('Mortgage 2 Info Calcs'!$K$4)),"",L296-S296+M296)</f>
        <v>594.88372553035651</v>
      </c>
      <c r="S296">
        <f>IF(OR(IF(ISERROR(ROUND((J296-Q296-'Mortgage 2 Info Calcs'!F$24)*(G296/12),2)),0,(J296-O296-Q296-'Mortgage 2 Info Calcs'!F$24)*(G296/12)),,,ISTEXT('Mortgage 2 Info Calcs'!K$4)),IF(((J296-Q296-'Mortgage 2 Info Calcs'!F$24)*(G296/12))&gt;0,((J296-Q296-'Mortgage 2 Info Calcs'!F$24)*(G296/12)),0),0)</f>
        <v>49.417675955176868</v>
      </c>
      <c r="T296">
        <f>IF(OR(ISERROR(SUM(R$12:R296)),(ISTEXT(T295)),(T295=(SUM(R$12:R296)))),"",SUM(R$12:R296))</f>
        <v>90711.348534496021</v>
      </c>
      <c r="U296">
        <f>SUM(S$12:S296)</f>
        <v>92914.550888874539</v>
      </c>
      <c r="V296">
        <f>IF(OR(J296=Q296,ISTEXT(W295),ISTEXT('Mortgage 2 Info Calcs'!$F$17)),"",IF(('Mortgage 2 Info Calcs'!F$18*12)&gt;C295+1,IF(C295='Mortgage 2 Info Calcs'!F$18*12,0,'Mortgage 2 Info Calcs'!F$19+W296*('Mortgage 2 Info Calcs'!F$17)),'Mortgage 2 Info Calcs'!F$189))</f>
        <v>0</v>
      </c>
      <c r="W296">
        <f>IF(OR(ISERROR(J296-R296-M296),IF(ISERROR((J296-R296-M296)=0),"True",(J296-R296-M296)=0),ISTEXT('Mortgage 2 Info Calcs'!$K$4)),"",IF((J296&gt;(L296+M296)),(FV((G296/'Mortgage 2 Variables'!E$43),1,(L296+M296),-J296+Q296+'Mortgage 2 Info Calcs'!F$24,0))+Q296+'Mortgage 2 Info Calcs'!F$24+IF(I296&gt;0,0,-I296),""))</f>
        <v>9288.6514655050287</v>
      </c>
      <c r="X296">
        <f>IF((FV(IF(G296=0,'Mortgage 2 Info Calcs'!F$8,G296)/12,1,PMT(IF(G296=0,'Mortgage 2 Info Calcs'!F$8,G296)/12,('Mortgage 2 Info Calcs'!F$9*12)-C295,-X295,0),-X295,0))&gt;0,(FV(IF(G296=0,'Mortgage 2 Info Calcs'!F$8,G296)/12,1,PMT(IF(G296=0,'Mortgage 2 Info Calcs'!F$8,G296)/12,('Mortgage 2 Info Calcs'!F$9*12)-C295,-X295,0),-X295,0)),0)</f>
        <v>9288.6514655050305</v>
      </c>
      <c r="Y296">
        <f>IF(X296&lt;=0,0,(IPMT(IF(G296=0,'Mortgage 2 Info Calcs'!F$8,G296)/12,1,('Mortgage 2 Info Calcs'!F$9*12)-C295,-X295,0)))</f>
        <v>49.417675955176875</v>
      </c>
      <c r="Z296">
        <f>IF(C296&lt;('Mortgage 2 Info Calcs'!F$9*12),SUM(Y$12:Y296),0)</f>
        <v>92914.550888874626</v>
      </c>
      <c r="AA296">
        <v>285</v>
      </c>
      <c r="AB296">
        <f t="shared" si="23"/>
        <v>23.75</v>
      </c>
    </row>
    <row r="297" spans="2:28" ht="11.7" customHeight="1" x14ac:dyDescent="0.25">
      <c r="B297">
        <f t="shared" si="21"/>
        <v>23.833333333333332</v>
      </c>
      <c r="C297">
        <v>286</v>
      </c>
      <c r="D297" t="str">
        <f>IF(J1065=1,F283+1,"")</f>
        <v/>
      </c>
      <c r="E297" t="str">
        <f t="shared" si="24"/>
        <v/>
      </c>
      <c r="F297" t="str">
        <f>VLOOKUP('Mortgage 2 Variables'!D$17,'Mortgage 2 Variables'!B$8:C$19,2)</f>
        <v>Aug</v>
      </c>
      <c r="G297">
        <f>IF(ISBLANK('Mortgage 2 Monthly Table'!G297),IF(OR(J297=Q297,ISTEXT(W296),ISTEXT('Mortgage 2 Info Calcs'!$K$4)),0,IF(('Mortgage 2 Info Calcs'!F$7*12)&gt;C296,G296,IF(C296='Mortgage 2 Info Calcs'!F$7*12,'Mortgage 2 Info Calcs'!F$8,G296))),'Mortgage 2 Monthly Table'!G297)</f>
        <v>0.06</v>
      </c>
      <c r="H297">
        <f>((PMT(G297/'Mortgage 2 Variables'!E$43,('Mortgage 2 Info Calcs'!F$9*'Mortgage 2 Variables'!E$43)-C296,-J297,0)))</f>
        <v>644.30140148553414</v>
      </c>
      <c r="I297">
        <f>IF(OR(ISERROR(((IPMT(G297/'Mortgage 2 Variables'!E$43,1,'Mortgage 2 Info Calcs'!F$9*'Mortgage 2 Variables'!E$43,-J297+Q297+'Mortgage 2 Info Calcs'!F$24,IF('Mortgage 2 Info Calcs'!F$5="Interest Only",-J297+Q297+'Mortgage 2 Info Calcs'!F$24,0))))),(((IPMT(G297/'Mortgage 2 Variables'!E$43,1,'Mortgage 2 Info Calcs'!F$9*'Mortgage 2 Variables'!E$43,-J$12,-J$12)))=0)),0,((IPMT(G297/'Mortgage 2 Variables'!E$43,1,'Mortgage 2 Info Calcs'!F$9*'Mortgage 2 Variables'!E$43,-J297+Q297+'Mortgage 2 Info Calcs'!F$24,IF('Mortgage 2 Info Calcs'!F$5="Interest Only",-J297+Q297+'Mortgage 2 Info Calcs'!F$24,0)))))</f>
        <v>46.443257327525146</v>
      </c>
      <c r="J297">
        <f>IF(W296&gt;0,IF(ISTEXT('Mortgage 2 Info Calcs'!K$4),"0",IF(ISTEXT(W296),W296,W296+(IF(ISTEXT(K297),0,K297)))),0)</f>
        <v>9288.6514655050287</v>
      </c>
      <c r="K297">
        <f>IF(ISBLANK('Mortgage 2 Monthly Table'!L297),0,'Mortgage 2 Monthly Table'!L297)</f>
        <v>0</v>
      </c>
      <c r="L297">
        <f>IF(ISBLANK('Mortgage 2 Monthly Table'!N297),IF('Mortgage 2 Info Calcs'!F$13="Calculated",IF('Mortgage 2 Info Calcs'!F$22="Keep Same",IF('Mortgage 2 Info Calcs'!F$5="Interest Only",IF(OR(I297&gt;L296,J297=""),I297,IF(J297&lt;L296,IF(J297&lt;L296,J297+I297,IF(L296+M296&gt;J297,L296+I297,L296)),IF(L296+M296&gt;J297,L296+I297,L296))),IF(H297&gt;L296,H297,IF(J297&gt;L296,IF(L296+M296&gt;J297,L296+I297,L296),J297+S297))),IF('Mortgage 2 Info Calcs'!F$5="Interest Only",'Mortgage 2 Monthly calcs'!I297,'Mortgage 2 Monthly calcs'!H297)),'Mortgage 2 Monthly calcs'!L296),'Mortgage 2 Monthly Table'!N297)</f>
        <v>644.30140148553414</v>
      </c>
      <c r="M297">
        <f>IF(ISBLANK('Mortgage 2 Monthly Table'!P297),IF(N296&gt;J297,IF(J297&gt;L296,J297-L296,0),IF(OR(OR(W296&lt;0,ISTEXT(W296)),ISTEXT('Mortgage 2 Info Calcs'!$K$4)),"",'Mortgage 2 Info Calcs'!F$21)),'Mortgage 2 Monthly Table'!P297)</f>
        <v>0</v>
      </c>
      <c r="N297">
        <f t="shared" si="22"/>
        <v>644.30140148553414</v>
      </c>
      <c r="O297">
        <f>IF(OR(OR(W296&lt;0,ISTEXT(W296)),ISTEXT('Mortgage 2 Info Calcs'!$K$4)),"",(O296+M297))</f>
        <v>0</v>
      </c>
      <c r="P297">
        <f>IF(ISBLANK('Mortgage 2 Monthly Table'!T297),IF(ISTEXT(J297),0,IF(OR(W296&lt;Q296,AND(W296&lt;0,NOT(ISTEXT(W296))),ISTEXT('Mortgage 2 Info Calcs'!$K$4)),IF(-W296&gt;P296,-W296,W296-Q296),IF(J297="",0,'Mortgage 2 Info Calcs'!F$26))),'Mortgage 2 Monthly Table'!T297)</f>
        <v>0</v>
      </c>
      <c r="Q297">
        <f>IF(OR(OR(W296&lt;0,ISTEXT(W296)),ISTEXT('Mortgage 2 Info Calcs'!$K$4)),"",IF(O297&lt;0,Q296,(Q296+P297)))</f>
        <v>0</v>
      </c>
      <c r="R297">
        <f>IF(OR(ISERROR(L297-S297),ISTEXT('Mortgage 2 Info Calcs'!$K$4)),"",L297-S297+M297)</f>
        <v>597.85814415800905</v>
      </c>
      <c r="S297">
        <f>IF(OR(IF(ISERROR(ROUND((J297-Q297-'Mortgage 2 Info Calcs'!F$24)*(G297/12),2)),0,(J297-O297-Q297-'Mortgage 2 Info Calcs'!F$24)*(G297/12)),,,ISTEXT('Mortgage 2 Info Calcs'!K$4)),IF(((J297-Q297-'Mortgage 2 Info Calcs'!F$24)*(G297/12))&gt;0,((J297-Q297-'Mortgage 2 Info Calcs'!F$24)*(G297/12)),0),0)</f>
        <v>46.443257327525146</v>
      </c>
      <c r="T297">
        <f>IF(OR(ISERROR(SUM(R$12:R297)),(ISTEXT(T296)),(T296=(SUM(R$12:R297)))),"",SUM(R$12:R297))</f>
        <v>91309.206678654024</v>
      </c>
      <c r="U297">
        <f>SUM(S$12:S297)</f>
        <v>92960.994146202065</v>
      </c>
      <c r="V297">
        <f>IF(OR(J297=Q297,ISTEXT(W296),ISTEXT('Mortgage 2 Info Calcs'!$F$17)),"",IF(('Mortgage 2 Info Calcs'!F$18*12)&gt;C296+1,IF(C296='Mortgage 2 Info Calcs'!F$18*12,0,'Mortgage 2 Info Calcs'!F$19+W297*('Mortgage 2 Info Calcs'!F$17)),'Mortgage 2 Info Calcs'!F$189))</f>
        <v>0</v>
      </c>
      <c r="W297">
        <f>IF(OR(ISERROR(J297-R297-M297),IF(ISERROR((J297-R297-M297)=0),"True",(J297-R297-M297)=0),ISTEXT('Mortgage 2 Info Calcs'!$K$4)),"",IF((J297&gt;(L297+M297)),(FV((G297/'Mortgage 2 Variables'!E$43),1,(L297+M297),-J297+Q297+'Mortgage 2 Info Calcs'!F$24,0))+Q297+'Mortgage 2 Info Calcs'!F$24+IF(I297&gt;0,0,-I297),""))</f>
        <v>8690.7933213470333</v>
      </c>
      <c r="X297">
        <f>IF((FV(IF(G297=0,'Mortgage 2 Info Calcs'!F$8,G297)/12,1,PMT(IF(G297=0,'Mortgage 2 Info Calcs'!F$8,G297)/12,('Mortgage 2 Info Calcs'!F$9*12)-C296,-X296,0),-X296,0))&gt;0,(FV(IF(G297=0,'Mortgage 2 Info Calcs'!F$8,G297)/12,1,PMT(IF(G297=0,'Mortgage 2 Info Calcs'!F$8,G297)/12,('Mortgage 2 Info Calcs'!F$9*12)-C296,-X296,0),-X296,0)),0)</f>
        <v>8690.7933213470351</v>
      </c>
      <c r="Y297">
        <f>IF(X297&lt;=0,0,(IPMT(IF(G297=0,'Mortgage 2 Info Calcs'!F$8,G297)/12,1,('Mortgage 2 Info Calcs'!F$9*12)-C296,-X296,0)))</f>
        <v>46.443257327525153</v>
      </c>
      <c r="Z297">
        <f>IF(C297&lt;('Mortgage 2 Info Calcs'!F$9*12),SUM(Y$12:Y297),0)</f>
        <v>92960.994146202152</v>
      </c>
      <c r="AA297">
        <v>286</v>
      </c>
      <c r="AB297">
        <f t="shared" si="23"/>
        <v>23.833333333333332</v>
      </c>
    </row>
    <row r="298" spans="2:28" ht="11.7" customHeight="1" x14ac:dyDescent="0.25">
      <c r="B298">
        <f t="shared" si="21"/>
        <v>23.916666666666668</v>
      </c>
      <c r="C298">
        <v>287</v>
      </c>
      <c r="D298" t="str">
        <f>IF(J1066=1,F283+1,"")</f>
        <v/>
      </c>
      <c r="E298" t="str">
        <f t="shared" si="24"/>
        <v/>
      </c>
      <c r="F298" t="str">
        <f>VLOOKUP('Mortgage 2 Variables'!D$18,'Mortgage 2 Variables'!B$8:C$19,2)</f>
        <v>Sep</v>
      </c>
      <c r="G298">
        <f>IF(ISBLANK('Mortgage 2 Monthly Table'!G298),IF(OR(J298=Q298,ISTEXT(W297),ISTEXT('Mortgage 2 Info Calcs'!$K$4)),0,IF(('Mortgage 2 Info Calcs'!F$7*12)&gt;C297,G297,IF(C297='Mortgage 2 Info Calcs'!F$7*12,'Mortgage 2 Info Calcs'!F$8,G297))),'Mortgage 2 Monthly Table'!G298)</f>
        <v>0.06</v>
      </c>
      <c r="H298">
        <f>((PMT(G298/'Mortgage 2 Variables'!E$43,('Mortgage 2 Info Calcs'!F$9*'Mortgage 2 Variables'!E$43)-C297,-J298,0)))</f>
        <v>644.30140148553517</v>
      </c>
      <c r="I298">
        <f>IF(OR(ISERROR(((IPMT(G298/'Mortgage 2 Variables'!E$43,1,'Mortgage 2 Info Calcs'!F$9*'Mortgage 2 Variables'!E$43,-J298+Q298+'Mortgage 2 Info Calcs'!F$24,IF('Mortgage 2 Info Calcs'!F$5="Interest Only",-J298+Q298+'Mortgage 2 Info Calcs'!F$24,0))))),(((IPMT(G298/'Mortgage 2 Variables'!E$43,1,'Mortgage 2 Info Calcs'!F$9*'Mortgage 2 Variables'!E$43,-J$12,-J$12)))=0)),0,((IPMT(G298/'Mortgage 2 Variables'!E$43,1,'Mortgage 2 Info Calcs'!F$9*'Mortgage 2 Variables'!E$43,-J298+Q298+'Mortgage 2 Info Calcs'!F$24,IF('Mortgage 2 Info Calcs'!F$5="Interest Only",-J298+Q298+'Mortgage 2 Info Calcs'!F$24,0)))))</f>
        <v>43.453966606735165</v>
      </c>
      <c r="J298">
        <f>IF(W297&gt;0,IF(ISTEXT('Mortgage 2 Info Calcs'!K$4),"0",IF(ISTEXT(W297),W297,W297+(IF(ISTEXT(K298),0,K298)))),0)</f>
        <v>8690.7933213470333</v>
      </c>
      <c r="K298">
        <f>IF(ISBLANK('Mortgage 2 Monthly Table'!L298),0,'Mortgage 2 Monthly Table'!L298)</f>
        <v>0</v>
      </c>
      <c r="L298">
        <f>IF(ISBLANK('Mortgage 2 Monthly Table'!N298),IF('Mortgage 2 Info Calcs'!F$13="Calculated",IF('Mortgage 2 Info Calcs'!F$22="Keep Same",IF('Mortgage 2 Info Calcs'!F$5="Interest Only",IF(OR(I298&gt;L297,J298=""),I298,IF(J298&lt;L297,IF(J298&lt;L297,J298+I298,IF(L297+M297&gt;J298,L297+I298,L297)),IF(L297+M297&gt;J298,L297+I298,L297))),IF(H298&gt;L297,H298,IF(J298&gt;L297,IF(L297+M297&gt;J298,L297+I298,L297),J298+S298))),IF('Mortgage 2 Info Calcs'!F$5="Interest Only",'Mortgage 2 Monthly calcs'!I298,'Mortgage 2 Monthly calcs'!H298)),'Mortgage 2 Monthly calcs'!L297),'Mortgage 2 Monthly Table'!N298)</f>
        <v>644.30140148553517</v>
      </c>
      <c r="M298">
        <f>IF(ISBLANK('Mortgage 2 Monthly Table'!P298),IF(N297&gt;J298,IF(J298&gt;L297,J298-L297,0),IF(OR(OR(W297&lt;0,ISTEXT(W297)),ISTEXT('Mortgage 2 Info Calcs'!$K$4)),"",'Mortgage 2 Info Calcs'!F$21)),'Mortgage 2 Monthly Table'!P298)</f>
        <v>0</v>
      </c>
      <c r="N298">
        <f t="shared" si="22"/>
        <v>644.30140148553517</v>
      </c>
      <c r="O298">
        <f>IF(OR(OR(W297&lt;0,ISTEXT(W297)),ISTEXT('Mortgage 2 Info Calcs'!$K$4)),"",(O297+M298))</f>
        <v>0</v>
      </c>
      <c r="P298">
        <f>IF(ISBLANK('Mortgage 2 Monthly Table'!T298),IF(ISTEXT(J298),0,IF(OR(W297&lt;Q297,AND(W297&lt;0,NOT(ISTEXT(W297))),ISTEXT('Mortgage 2 Info Calcs'!$K$4)),IF(-W297&gt;P297,-W297,W297-Q297),IF(J298="",0,'Mortgage 2 Info Calcs'!F$26))),'Mortgage 2 Monthly Table'!T298)</f>
        <v>0</v>
      </c>
      <c r="Q298">
        <f>IF(OR(OR(W297&lt;0,ISTEXT(W297)),ISTEXT('Mortgage 2 Info Calcs'!$K$4)),"",IF(O298&lt;0,Q297,(Q297+P298)))</f>
        <v>0</v>
      </c>
      <c r="R298">
        <f>IF(OR(ISERROR(L298-S298),ISTEXT('Mortgage 2 Info Calcs'!$K$4)),"",L298-S298+M298)</f>
        <v>600.84743487879996</v>
      </c>
      <c r="S298">
        <f>IF(OR(IF(ISERROR(ROUND((J298-Q298-'Mortgage 2 Info Calcs'!F$24)*(G298/12),2)),0,(J298-O298-Q298-'Mortgage 2 Info Calcs'!F$24)*(G298/12)),,,ISTEXT('Mortgage 2 Info Calcs'!K$4)),IF(((J298-Q298-'Mortgage 2 Info Calcs'!F$24)*(G298/12))&gt;0,((J298-Q298-'Mortgage 2 Info Calcs'!F$24)*(G298/12)),0),0)</f>
        <v>43.453966606735165</v>
      </c>
      <c r="T298">
        <f>IF(OR(ISERROR(SUM(R$12:R298)),(ISTEXT(T297)),(T297=(SUM(R$12:R298)))),"",SUM(R$12:R298))</f>
        <v>91910.054113532824</v>
      </c>
      <c r="U298">
        <f>SUM(S$12:S298)</f>
        <v>93004.448112808794</v>
      </c>
      <c r="V298">
        <f>IF(OR(J298=Q298,ISTEXT(W297),ISTEXT('Mortgage 2 Info Calcs'!$F$17)),"",IF(('Mortgage 2 Info Calcs'!F$18*12)&gt;C297+1,IF(C297='Mortgage 2 Info Calcs'!F$18*12,0,'Mortgage 2 Info Calcs'!F$19+W298*('Mortgage 2 Info Calcs'!F$17)),'Mortgage 2 Info Calcs'!F$189))</f>
        <v>0</v>
      </c>
      <c r="W298">
        <f>IF(OR(ISERROR(J298-R298-M298),IF(ISERROR((J298-R298-M298)=0),"True",(J298-R298-M298)=0),ISTEXT('Mortgage 2 Info Calcs'!$K$4)),"",IF((J298&gt;(L298+M298)),(FV((G298/'Mortgage 2 Variables'!E$43),1,(L298+M298),-J298+Q298+'Mortgage 2 Info Calcs'!F$24,0))+Q298+'Mortgage 2 Info Calcs'!F$24+IF(I298&gt;0,0,-I298),""))</f>
        <v>8089.9458864682456</v>
      </c>
      <c r="X298">
        <f>IF((FV(IF(G298=0,'Mortgage 2 Info Calcs'!F$8,G298)/12,1,PMT(IF(G298=0,'Mortgage 2 Info Calcs'!F$8,G298)/12,('Mortgage 2 Info Calcs'!F$9*12)-C297,-X297,0),-X297,0))&gt;0,(FV(IF(G298=0,'Mortgage 2 Info Calcs'!F$8,G298)/12,1,PMT(IF(G298=0,'Mortgage 2 Info Calcs'!F$8,G298)/12,('Mortgage 2 Info Calcs'!F$9*12)-C297,-X297,0),-X297,0)),0)</f>
        <v>8089.9458864682474</v>
      </c>
      <c r="Y298">
        <f>IF(X298&lt;=0,0,(IPMT(IF(G298=0,'Mortgage 2 Info Calcs'!F$8,G298)/12,1,('Mortgage 2 Info Calcs'!F$9*12)-C297,-X297,0)))</f>
        <v>43.453966606735179</v>
      </c>
      <c r="Z298">
        <f>IF(C298&lt;('Mortgage 2 Info Calcs'!F$9*12),SUM(Y$12:Y298),0)</f>
        <v>93004.448112808881</v>
      </c>
      <c r="AA298">
        <v>287</v>
      </c>
      <c r="AB298">
        <f t="shared" si="23"/>
        <v>23.916666666666668</v>
      </c>
    </row>
    <row r="299" spans="2:28" ht="11.7" customHeight="1" x14ac:dyDescent="0.25">
      <c r="B299">
        <f t="shared" si="21"/>
        <v>24</v>
      </c>
      <c r="C299">
        <v>288</v>
      </c>
      <c r="D299">
        <f>D287+1</f>
        <v>24</v>
      </c>
      <c r="E299" t="str">
        <f t="shared" si="24"/>
        <v/>
      </c>
      <c r="F299" t="str">
        <f>VLOOKUP('Mortgage 2 Variables'!D$19,'Mortgage 2 Variables'!B$8:C$19,2)</f>
        <v>Oct</v>
      </c>
      <c r="G299">
        <f>IF(ISBLANK('Mortgage 2 Monthly Table'!G299),IF(OR(J299=Q299,ISTEXT(W298),ISTEXT('Mortgage 2 Info Calcs'!$K$4)),0,IF(('Mortgage 2 Info Calcs'!F$7*12)&gt;C298,G298,IF(C298='Mortgage 2 Info Calcs'!F$7*12,'Mortgage 2 Info Calcs'!F$8,G298))),'Mortgage 2 Monthly Table'!G299)</f>
        <v>0.06</v>
      </c>
      <c r="H299">
        <f>((PMT(G299/'Mortgage 2 Variables'!E$43,('Mortgage 2 Info Calcs'!F$9*'Mortgage 2 Variables'!E$43)-C298,-J299,0)))</f>
        <v>644.30140148553608</v>
      </c>
      <c r="I299">
        <f>IF(OR(ISERROR(((IPMT(G299/'Mortgage 2 Variables'!E$43,1,'Mortgage 2 Info Calcs'!F$9*'Mortgage 2 Variables'!E$43,-J299+Q299+'Mortgage 2 Info Calcs'!F$24,IF('Mortgage 2 Info Calcs'!F$5="Interest Only",-J299+Q299+'Mortgage 2 Info Calcs'!F$24,0))))),(((IPMT(G299/'Mortgage 2 Variables'!E$43,1,'Mortgage 2 Info Calcs'!F$9*'Mortgage 2 Variables'!E$43,-J$12,-J$12)))=0)),0,((IPMT(G299/'Mortgage 2 Variables'!E$43,1,'Mortgage 2 Info Calcs'!F$9*'Mortgage 2 Variables'!E$43,-J299+Q299+'Mortgage 2 Info Calcs'!F$24,IF('Mortgage 2 Info Calcs'!F$5="Interest Only",-J299+Q299+'Mortgage 2 Info Calcs'!F$24,0)))))</f>
        <v>40.449729432341229</v>
      </c>
      <c r="J299">
        <f>IF(W298&gt;0,IF(ISTEXT('Mortgage 2 Info Calcs'!K$4),"0",IF(ISTEXT(W298),W298,W298+(IF(ISTEXT(K299),0,K299)))),0)</f>
        <v>8089.9458864682456</v>
      </c>
      <c r="K299">
        <f>IF(ISBLANK('Mortgage 2 Monthly Table'!L299),0,'Mortgage 2 Monthly Table'!L299)</f>
        <v>0</v>
      </c>
      <c r="L299">
        <f>IF(ISBLANK('Mortgage 2 Monthly Table'!N299),IF('Mortgage 2 Info Calcs'!F$13="Calculated",IF('Mortgage 2 Info Calcs'!F$22="Keep Same",IF('Mortgage 2 Info Calcs'!F$5="Interest Only",IF(OR(I299&gt;L298,J299=""),I299,IF(J299&lt;L298,IF(J299&lt;L298,J299+I299,IF(L298+M298&gt;J299,L298+I299,L298)),IF(L298+M298&gt;J299,L298+I299,L298))),IF(H299&gt;L298,H299,IF(J299&gt;L298,IF(L298+M298&gt;J299,L298+I299,L298),J299+S299))),IF('Mortgage 2 Info Calcs'!F$5="Interest Only",'Mortgage 2 Monthly calcs'!I299,'Mortgage 2 Monthly calcs'!H299)),'Mortgage 2 Monthly calcs'!L298),'Mortgage 2 Monthly Table'!N299)</f>
        <v>644.30140148553608</v>
      </c>
      <c r="M299">
        <f>IF(ISBLANK('Mortgage 2 Monthly Table'!P299),IF(N298&gt;J299,IF(J299&gt;L298,J299-L298,0),IF(OR(OR(W298&lt;0,ISTEXT(W298)),ISTEXT('Mortgage 2 Info Calcs'!$K$4)),"",'Mortgage 2 Info Calcs'!F$21)),'Mortgage 2 Monthly Table'!P299)</f>
        <v>0</v>
      </c>
      <c r="N299">
        <f t="shared" si="22"/>
        <v>644.30140148553608</v>
      </c>
      <c r="O299">
        <f>IF(OR(OR(W298&lt;0,ISTEXT(W298)),ISTEXT('Mortgage 2 Info Calcs'!$K$4)),"",(O298+M299))</f>
        <v>0</v>
      </c>
      <c r="P299">
        <f>IF(ISBLANK('Mortgage 2 Monthly Table'!T299),IF(ISTEXT(J299),0,IF(OR(W298&lt;Q298,AND(W298&lt;0,NOT(ISTEXT(W298))),ISTEXT('Mortgage 2 Info Calcs'!$K$4)),IF(-W298&gt;P298,-W298,W298-Q298),IF(J299="",0,'Mortgage 2 Info Calcs'!F$26))),'Mortgage 2 Monthly Table'!T299)</f>
        <v>0</v>
      </c>
      <c r="Q299">
        <f>IF(OR(OR(W298&lt;0,ISTEXT(W298)),ISTEXT('Mortgage 2 Info Calcs'!$K$4)),"",IF(O299&lt;0,Q298,(Q298+P299)))</f>
        <v>0</v>
      </c>
      <c r="R299">
        <f>IF(OR(ISERROR(L299-S299),ISTEXT('Mortgage 2 Info Calcs'!$K$4)),"",L299-S299+M299)</f>
        <v>603.85167205319487</v>
      </c>
      <c r="S299">
        <f>IF(OR(IF(ISERROR(ROUND((J299-Q299-'Mortgage 2 Info Calcs'!F$24)*(G299/12),2)),0,(J299-O299-Q299-'Mortgage 2 Info Calcs'!F$24)*(G299/12)),,,ISTEXT('Mortgage 2 Info Calcs'!K$4)),IF(((J299-Q299-'Mortgage 2 Info Calcs'!F$24)*(G299/12))&gt;0,((J299-Q299-'Mortgage 2 Info Calcs'!F$24)*(G299/12)),0),0)</f>
        <v>40.449729432341229</v>
      </c>
      <c r="T299">
        <f>IF(OR(ISERROR(SUM(R$12:R299)),(ISTEXT(T298)),(T298=(SUM(R$12:R299)))),"",SUM(R$12:R299))</f>
        <v>92513.905785586016</v>
      </c>
      <c r="U299">
        <f>SUM(S$12:S299)</f>
        <v>93044.897842241131</v>
      </c>
      <c r="V299">
        <f>IF(OR(J299=Q299,ISTEXT(W298),ISTEXT('Mortgage 2 Info Calcs'!$F$17)),"",IF(('Mortgage 2 Info Calcs'!F$18*12)&gt;C298+1,IF(C298='Mortgage 2 Info Calcs'!F$18*12,0,'Mortgage 2 Info Calcs'!F$19+W299*('Mortgage 2 Info Calcs'!F$17)),'Mortgage 2 Info Calcs'!F$189))</f>
        <v>0</v>
      </c>
      <c r="W299">
        <f>IF(OR(ISERROR(J299-R299-M299),IF(ISERROR((J299-R299-M299)=0),"True",(J299-R299-M299)=0),ISTEXT('Mortgage 2 Info Calcs'!$K$4)),"",IF((J299&gt;(L299+M299)),(FV((G299/'Mortgage 2 Variables'!E$43),1,(L299+M299),-J299+Q299+'Mortgage 2 Info Calcs'!F$24,0))+Q299+'Mortgage 2 Info Calcs'!F$24+IF(I299&gt;0,0,-I299),""))</f>
        <v>7486.0942144150631</v>
      </c>
      <c r="X299">
        <f>IF((FV(IF(G299=0,'Mortgage 2 Info Calcs'!F$8,G299)/12,1,PMT(IF(G299=0,'Mortgage 2 Info Calcs'!F$8,G299)/12,('Mortgage 2 Info Calcs'!F$9*12)-C298,-X298,0),-X298,0))&gt;0,(FV(IF(G299=0,'Mortgage 2 Info Calcs'!F$8,G299)/12,1,PMT(IF(G299=0,'Mortgage 2 Info Calcs'!F$8,G299)/12,('Mortgage 2 Info Calcs'!F$9*12)-C298,-X298,0),-X298,0)),0)</f>
        <v>7486.0942144150649</v>
      </c>
      <c r="Y299">
        <f>IF(X299&lt;=0,0,(IPMT(IF(G299=0,'Mortgage 2 Info Calcs'!F$8,G299)/12,1,('Mortgage 2 Info Calcs'!F$9*12)-C298,-X298,0)))</f>
        <v>40.449729432341236</v>
      </c>
      <c r="Z299">
        <f>IF(C299&lt;('Mortgage 2 Info Calcs'!F$9*12),SUM(Y$12:Y299),0)</f>
        <v>93044.897842241218</v>
      </c>
      <c r="AA299">
        <v>288</v>
      </c>
      <c r="AB299">
        <f t="shared" si="23"/>
        <v>24</v>
      </c>
    </row>
    <row r="300" spans="2:28" ht="11.25" customHeight="1" x14ac:dyDescent="0.25">
      <c r="B300">
        <f t="shared" si="21"/>
        <v>24.083333333333332</v>
      </c>
      <c r="C300">
        <v>289</v>
      </c>
      <c r="E300" t="str">
        <f t="shared" si="24"/>
        <v/>
      </c>
      <c r="F300" t="str">
        <f>VLOOKUP('Mortgage 2 Variables'!D$8,'Mortgage 2 Variables'!B$8:C$19,2)</f>
        <v>Nov</v>
      </c>
      <c r="G300">
        <f>IF(ISBLANK('Mortgage 2 Monthly Table'!G300),IF(OR(J300=Q300,ISTEXT(W299),ISTEXT('Mortgage 2 Info Calcs'!$K$4)),0,IF(('Mortgage 2 Info Calcs'!F$7*12)&gt;C299,G299,IF(C299='Mortgage 2 Info Calcs'!F$7*12,'Mortgage 2 Info Calcs'!F$8,G299))),'Mortgage 2 Monthly Table'!G300)</f>
        <v>0.06</v>
      </c>
      <c r="H300">
        <f>((PMT(G300/'Mortgage 2 Variables'!E$43,('Mortgage 2 Info Calcs'!F$9*'Mortgage 2 Variables'!E$43)-C299,-J300,0)))</f>
        <v>644.3014014855371</v>
      </c>
      <c r="I300">
        <f>IF(OR(ISERROR(((IPMT(G300/'Mortgage 2 Variables'!E$43,1,'Mortgage 2 Info Calcs'!F$9*'Mortgage 2 Variables'!E$43,-J300+Q300+'Mortgage 2 Info Calcs'!F$24,IF('Mortgage 2 Info Calcs'!F$5="Interest Only",-J300+Q300+'Mortgage 2 Info Calcs'!F$24,0))))),(((IPMT(G300/'Mortgage 2 Variables'!E$43,1,'Mortgage 2 Info Calcs'!F$9*'Mortgage 2 Variables'!E$43,-J$12,-J$12)))=0)),0,((IPMT(G300/'Mortgage 2 Variables'!E$43,1,'Mortgage 2 Info Calcs'!F$9*'Mortgage 2 Variables'!E$43,-J300+Q300+'Mortgage 2 Info Calcs'!F$24,IF('Mortgage 2 Info Calcs'!F$5="Interest Only",-J300+Q300+'Mortgage 2 Info Calcs'!F$24,0)))))</f>
        <v>37.430471072075314</v>
      </c>
      <c r="J300">
        <f>IF(W299&gt;0,IF(ISTEXT('Mortgage 2 Info Calcs'!K$4),"0",IF(ISTEXT(W299),W299,W299+(IF(ISTEXT(K300),0,K300)))),0)</f>
        <v>7486.0942144150631</v>
      </c>
      <c r="K300">
        <f>IF(ISBLANK('Mortgage 2 Monthly Table'!L300),0,'Mortgage 2 Monthly Table'!L300)</f>
        <v>0</v>
      </c>
      <c r="L300">
        <f>IF(ISBLANK('Mortgage 2 Monthly Table'!N300),IF('Mortgage 2 Info Calcs'!F$13="Calculated",IF('Mortgage 2 Info Calcs'!F$22="Keep Same",IF('Mortgage 2 Info Calcs'!F$5="Interest Only",IF(OR(I300&gt;L299,J300=""),I300,IF(J300&lt;L299,IF(J300&lt;L299,J300+I300,IF(L299+M299&gt;J300,L299+I300,L299)),IF(L299+M299&gt;J300,L299+I300,L299))),IF(H300&gt;L299,H300,IF(J300&gt;L299,IF(L299+M299&gt;J300,L299+I300,L299),J300+S300))),IF('Mortgage 2 Info Calcs'!F$5="Interest Only",'Mortgage 2 Monthly calcs'!I300,'Mortgage 2 Monthly calcs'!H300)),'Mortgage 2 Monthly calcs'!L299),'Mortgage 2 Monthly Table'!N300)</f>
        <v>644.3014014855371</v>
      </c>
      <c r="M300">
        <f>IF(ISBLANK('Mortgage 2 Monthly Table'!P300),IF(N299&gt;J300,IF(J300&gt;L299,J300-L299,0),IF(OR(OR(W299&lt;0,ISTEXT(W299)),ISTEXT('Mortgage 2 Info Calcs'!$K$4)),"",'Mortgage 2 Info Calcs'!F$21)),'Mortgage 2 Monthly Table'!P300)</f>
        <v>0</v>
      </c>
      <c r="N300">
        <f t="shared" si="22"/>
        <v>644.3014014855371</v>
      </c>
      <c r="O300">
        <f>IF(OR(OR(W299&lt;0,ISTEXT(W299)),ISTEXT('Mortgage 2 Info Calcs'!$K$4)),"",(O299+M300))</f>
        <v>0</v>
      </c>
      <c r="P300">
        <f>IF(ISBLANK('Mortgage 2 Monthly Table'!T300),IF(ISTEXT(J300),0,IF(OR(W299&lt;Q299,AND(W299&lt;0,NOT(ISTEXT(W299))),ISTEXT('Mortgage 2 Info Calcs'!$K$4)),IF(-W299&gt;P299,-W299,W299-Q299),IF(J300="",0,'Mortgage 2 Info Calcs'!F$26))),'Mortgage 2 Monthly Table'!T300)</f>
        <v>0</v>
      </c>
      <c r="Q300">
        <f>IF(OR(OR(W299&lt;0,ISTEXT(W299)),ISTEXT('Mortgage 2 Info Calcs'!$K$4)),"",IF(O300&lt;0,Q299,(Q299+P300)))</f>
        <v>0</v>
      </c>
      <c r="R300">
        <f>IF(OR(ISERROR(L300-S300),ISTEXT('Mortgage 2 Info Calcs'!$K$4)),"",L300-S300+M300)</f>
        <v>606.87093041346179</v>
      </c>
      <c r="S300">
        <f>IF(OR(IF(ISERROR(ROUND((J300-Q300-'Mortgage 2 Info Calcs'!F$24)*(G300/12),2)),0,(J300-O300-Q300-'Mortgage 2 Info Calcs'!F$24)*(G300/12)),,,ISTEXT('Mortgage 2 Info Calcs'!K$4)),IF(((J300-Q300-'Mortgage 2 Info Calcs'!F$24)*(G300/12))&gt;0,((J300-Q300-'Mortgage 2 Info Calcs'!F$24)*(G300/12)),0),0)</f>
        <v>37.430471072075314</v>
      </c>
      <c r="T300">
        <f>IF(OR(ISERROR(SUM(R$12:R300)),(ISTEXT(T299)),(T299=(SUM(R$12:R300)))),"",SUM(R$12:R300))</f>
        <v>93120.776715999484</v>
      </c>
      <c r="U300">
        <f>SUM(S$12:S300)</f>
        <v>93082.328313313206</v>
      </c>
      <c r="V300">
        <f>IF(OR(J300=Q300,ISTEXT(W299),ISTEXT('Mortgage 2 Info Calcs'!$F$17)),"",IF(('Mortgage 2 Info Calcs'!F$18*12)&gt;C299+1,IF(C299='Mortgage 2 Info Calcs'!F$18*12,0,'Mortgage 2 Info Calcs'!F$19+W300*('Mortgage 2 Info Calcs'!F$17)),'Mortgage 2 Info Calcs'!F$189))</f>
        <v>0</v>
      </c>
      <c r="W300">
        <f>IF(OR(ISERROR(J300-R300-M300),IF(ISERROR((J300-R300-M300)=0),"True",(J300-R300-M300)=0),ISTEXT('Mortgage 2 Info Calcs'!$K$4)),"",IF((J300&gt;(L300+M300)),(FV((G300/'Mortgage 2 Variables'!E$43),1,(L300+M300),-J300+Q300+'Mortgage 2 Info Calcs'!F$24,0))+Q300+'Mortgage 2 Info Calcs'!F$24+IF(I300&gt;0,0,-I300),""))</f>
        <v>6879.223284001614</v>
      </c>
      <c r="X300">
        <f>IF((FV(IF(G300=0,'Mortgage 2 Info Calcs'!F$8,G300)/12,1,PMT(IF(G300=0,'Mortgage 2 Info Calcs'!F$8,G300)/12,('Mortgage 2 Info Calcs'!F$9*12)-C299,-X299,0),-X299,0))&gt;0,(FV(IF(G300=0,'Mortgage 2 Info Calcs'!F$8,G300)/12,1,PMT(IF(G300=0,'Mortgage 2 Info Calcs'!F$8,G300)/12,('Mortgage 2 Info Calcs'!F$9*12)-C299,-X299,0),-X299,0)),0)</f>
        <v>6879.2232840016159</v>
      </c>
      <c r="Y300">
        <f>IF(X300&lt;=0,0,(IPMT(IF(G300=0,'Mortgage 2 Info Calcs'!F$8,G300)/12,1,('Mortgage 2 Info Calcs'!F$9*12)-C299,-X299,0)))</f>
        <v>37.430471072075328</v>
      </c>
      <c r="Z300">
        <f>IF(C300&lt;('Mortgage 2 Info Calcs'!F$9*12),SUM(Y$12:Y300),0)</f>
        <v>93082.328313313294</v>
      </c>
      <c r="AA300">
        <v>289</v>
      </c>
      <c r="AB300">
        <f t="shared" si="23"/>
        <v>24.083333333333332</v>
      </c>
    </row>
    <row r="301" spans="2:28" ht="11.25" customHeight="1" x14ac:dyDescent="0.25">
      <c r="B301">
        <f t="shared" si="21"/>
        <v>24.166666666666668</v>
      </c>
      <c r="C301">
        <v>290</v>
      </c>
      <c r="E301" t="str">
        <f t="shared" si="24"/>
        <v/>
      </c>
      <c r="F301" t="str">
        <f>VLOOKUP('Mortgage 2 Variables'!D$9,'Mortgage 2 Variables'!B$8:C$19,2)</f>
        <v>Dec</v>
      </c>
      <c r="G301">
        <f>IF(ISBLANK('Mortgage 2 Monthly Table'!G301),IF(OR(J301=Q301,ISTEXT(W300),ISTEXT('Mortgage 2 Info Calcs'!$K$4)),0,IF(('Mortgage 2 Info Calcs'!F$7*12)&gt;C300,G300,IF(C300='Mortgage 2 Info Calcs'!F$7*12,'Mortgage 2 Info Calcs'!F$8,G300))),'Mortgage 2 Monthly Table'!G301)</f>
        <v>0.06</v>
      </c>
      <c r="H301">
        <f>((PMT(G301/'Mortgage 2 Variables'!E$43,('Mortgage 2 Info Calcs'!F$9*'Mortgage 2 Variables'!E$43)-C300,-J301,0)))</f>
        <v>644.30140148553835</v>
      </c>
      <c r="I301">
        <f>IF(OR(ISERROR(((IPMT(G301/'Mortgage 2 Variables'!E$43,1,'Mortgage 2 Info Calcs'!F$9*'Mortgage 2 Variables'!E$43,-J301+Q301+'Mortgage 2 Info Calcs'!F$24,IF('Mortgage 2 Info Calcs'!F$5="Interest Only",-J301+Q301+'Mortgage 2 Info Calcs'!F$24,0))))),(((IPMT(G301/'Mortgage 2 Variables'!E$43,1,'Mortgage 2 Info Calcs'!F$9*'Mortgage 2 Variables'!E$43,-J$12,-J$12)))=0)),0,((IPMT(G301/'Mortgage 2 Variables'!E$43,1,'Mortgage 2 Info Calcs'!F$9*'Mortgage 2 Variables'!E$43,-J301+Q301+'Mortgage 2 Info Calcs'!F$24,IF('Mortgage 2 Info Calcs'!F$5="Interest Only",-J301+Q301+'Mortgage 2 Info Calcs'!F$24,0)))))</f>
        <v>34.39611642000807</v>
      </c>
      <c r="J301">
        <f>IF(W300&gt;0,IF(ISTEXT('Mortgage 2 Info Calcs'!K$4),"0",IF(ISTEXT(W300),W300,W300+(IF(ISTEXT(K301),0,K301)))),0)</f>
        <v>6879.223284001614</v>
      </c>
      <c r="K301">
        <f>IF(ISBLANK('Mortgage 2 Monthly Table'!L301),0,'Mortgage 2 Monthly Table'!L301)</f>
        <v>0</v>
      </c>
      <c r="L301">
        <f>IF(ISBLANK('Mortgage 2 Monthly Table'!N301),IF('Mortgage 2 Info Calcs'!F$13="Calculated",IF('Mortgage 2 Info Calcs'!F$22="Keep Same",IF('Mortgage 2 Info Calcs'!F$5="Interest Only",IF(OR(I301&gt;L300,J301=""),I301,IF(J301&lt;L300,IF(J301&lt;L300,J301+I301,IF(L300+M300&gt;J301,L300+I301,L300)),IF(L300+M300&gt;J301,L300+I301,L300))),IF(H301&gt;L300,H301,IF(J301&gt;L300,IF(L300+M300&gt;J301,L300+I301,L300),J301+S301))),IF('Mortgage 2 Info Calcs'!F$5="Interest Only",'Mortgage 2 Monthly calcs'!I301,'Mortgage 2 Monthly calcs'!H301)),'Mortgage 2 Monthly calcs'!L300),'Mortgage 2 Monthly Table'!N301)</f>
        <v>644.30140148553835</v>
      </c>
      <c r="M301">
        <f>IF(ISBLANK('Mortgage 2 Monthly Table'!P301),IF(N300&gt;J301,IF(J301&gt;L300,J301-L300,0),IF(OR(OR(W300&lt;0,ISTEXT(W300)),ISTEXT('Mortgage 2 Info Calcs'!$K$4)),"",'Mortgage 2 Info Calcs'!F$21)),'Mortgage 2 Monthly Table'!P301)</f>
        <v>0</v>
      </c>
      <c r="N301">
        <f t="shared" si="22"/>
        <v>644.30140148553835</v>
      </c>
      <c r="O301">
        <f>IF(OR(OR(W300&lt;0,ISTEXT(W300)),ISTEXT('Mortgage 2 Info Calcs'!$K$4)),"",(O300+M301))</f>
        <v>0</v>
      </c>
      <c r="P301">
        <f>IF(ISBLANK('Mortgage 2 Monthly Table'!T301),IF(ISTEXT(J301),0,IF(OR(W300&lt;Q300,AND(W300&lt;0,NOT(ISTEXT(W300))),ISTEXT('Mortgage 2 Info Calcs'!$K$4)),IF(-W300&gt;P300,-W300,W300-Q300),IF(J301="",0,'Mortgage 2 Info Calcs'!F$26))),'Mortgage 2 Monthly Table'!T301)</f>
        <v>0</v>
      </c>
      <c r="Q301">
        <f>IF(OR(OR(W300&lt;0,ISTEXT(W300)),ISTEXT('Mortgage 2 Info Calcs'!$K$4)),"",IF(O301&lt;0,Q300,(Q300+P301)))</f>
        <v>0</v>
      </c>
      <c r="R301">
        <f>IF(OR(ISERROR(L301-S301),ISTEXT('Mortgage 2 Info Calcs'!$K$4)),"",L301-S301+M301)</f>
        <v>609.90528506553028</v>
      </c>
      <c r="S301">
        <f>IF(OR(IF(ISERROR(ROUND((J301-Q301-'Mortgage 2 Info Calcs'!F$24)*(G301/12),2)),0,(J301-O301-Q301-'Mortgage 2 Info Calcs'!F$24)*(G301/12)),,,ISTEXT('Mortgage 2 Info Calcs'!K$4)),IF(((J301-Q301-'Mortgage 2 Info Calcs'!F$24)*(G301/12))&gt;0,((J301-Q301-'Mortgage 2 Info Calcs'!F$24)*(G301/12)),0),0)</f>
        <v>34.39611642000807</v>
      </c>
      <c r="T301">
        <f>IF(OR(ISERROR(SUM(R$12:R301)),(ISTEXT(T300)),(T300=(SUM(R$12:R301)))),"",SUM(R$12:R301))</f>
        <v>93730.682001065012</v>
      </c>
      <c r="U301">
        <f>SUM(S$12:S301)</f>
        <v>93116.724429733207</v>
      </c>
      <c r="V301">
        <f>IF(OR(J301=Q301,ISTEXT(W300),ISTEXT('Mortgage 2 Info Calcs'!$F$17)),"",IF(('Mortgage 2 Info Calcs'!F$18*12)&gt;C300+1,IF(C300='Mortgage 2 Info Calcs'!F$18*12,0,'Mortgage 2 Info Calcs'!F$19+W301*('Mortgage 2 Info Calcs'!F$17)),'Mortgage 2 Info Calcs'!F$189))</f>
        <v>0</v>
      </c>
      <c r="W301">
        <f>IF(OR(ISERROR(J301-R301-M301),IF(ISERROR((J301-R301-M301)=0),"True",(J301-R301-M301)=0),ISTEXT('Mortgage 2 Info Calcs'!$K$4)),"",IF((J301&gt;(L301+M301)),(FV((G301/'Mortgage 2 Variables'!E$43),1,(L301+M301),-J301+Q301+'Mortgage 2 Info Calcs'!F$24,0))+Q301+'Mortgage 2 Info Calcs'!F$24+IF(I301&gt;0,0,-I301),""))</f>
        <v>6269.317998936097</v>
      </c>
      <c r="X301">
        <f>IF((FV(IF(G301=0,'Mortgage 2 Info Calcs'!F$8,G301)/12,1,PMT(IF(G301=0,'Mortgage 2 Info Calcs'!F$8,G301)/12,('Mortgage 2 Info Calcs'!F$9*12)-C300,-X300,0),-X300,0))&gt;0,(FV(IF(G301=0,'Mortgage 2 Info Calcs'!F$8,G301)/12,1,PMT(IF(G301=0,'Mortgage 2 Info Calcs'!F$8,G301)/12,('Mortgage 2 Info Calcs'!F$9*12)-C300,-X300,0),-X300,0)),0)</f>
        <v>6269.3179989360979</v>
      </c>
      <c r="Y301">
        <f>IF(X301&lt;=0,0,(IPMT(IF(G301=0,'Mortgage 2 Info Calcs'!F$8,G301)/12,1,('Mortgage 2 Info Calcs'!F$9*12)-C300,-X300,0)))</f>
        <v>34.396116420008077</v>
      </c>
      <c r="Z301">
        <f>IF(C301&lt;('Mortgage 2 Info Calcs'!F$9*12),SUM(Y$12:Y301),0)</f>
        <v>93116.724429733295</v>
      </c>
      <c r="AA301">
        <v>290</v>
      </c>
      <c r="AB301">
        <f t="shared" si="23"/>
        <v>24.166666666666668</v>
      </c>
    </row>
    <row r="302" spans="2:28" ht="11.25" customHeight="1" x14ac:dyDescent="0.25">
      <c r="B302">
        <f t="shared" si="21"/>
        <v>24.25</v>
      </c>
      <c r="C302">
        <v>291</v>
      </c>
      <c r="E302">
        <f t="shared" si="24"/>
        <v>2034</v>
      </c>
      <c r="F302" t="str">
        <f>VLOOKUP('Mortgage 2 Variables'!D$10,'Mortgage 2 Variables'!B$8:C$19,2)</f>
        <v>Jan</v>
      </c>
      <c r="G302">
        <f>IF(ISBLANK('Mortgage 2 Monthly Table'!G302),IF(OR(J302=Q302,ISTEXT(W301),ISTEXT('Mortgage 2 Info Calcs'!$K$4)),0,IF(('Mortgage 2 Info Calcs'!F$7*12)&gt;C301,G301,IF(C301='Mortgage 2 Info Calcs'!F$7*12,'Mortgage 2 Info Calcs'!F$8,G301))),'Mortgage 2 Monthly Table'!G302)</f>
        <v>0.06</v>
      </c>
      <c r="H302">
        <f>((PMT(G302/'Mortgage 2 Variables'!E$43,('Mortgage 2 Info Calcs'!F$9*'Mortgage 2 Variables'!E$43)-C301,-J302,0)))</f>
        <v>644.3014014855396</v>
      </c>
      <c r="I302">
        <f>IF(OR(ISERROR(((IPMT(G302/'Mortgage 2 Variables'!E$43,1,'Mortgage 2 Info Calcs'!F$9*'Mortgage 2 Variables'!E$43,-J302+Q302+'Mortgage 2 Info Calcs'!F$24,IF('Mortgage 2 Info Calcs'!F$5="Interest Only",-J302+Q302+'Mortgage 2 Info Calcs'!F$24,0))))),(((IPMT(G302/'Mortgage 2 Variables'!E$43,1,'Mortgage 2 Info Calcs'!F$9*'Mortgage 2 Variables'!E$43,-J$12,-J$12)))=0)),0,((IPMT(G302/'Mortgage 2 Variables'!E$43,1,'Mortgage 2 Info Calcs'!F$9*'Mortgage 2 Variables'!E$43,-J302+Q302+'Mortgage 2 Info Calcs'!F$24,IF('Mortgage 2 Info Calcs'!F$5="Interest Only",-J302+Q302+'Mortgage 2 Info Calcs'!F$24,0)))))</f>
        <v>31.346589994680485</v>
      </c>
      <c r="J302">
        <f>IF(W301&gt;0,IF(ISTEXT('Mortgage 2 Info Calcs'!K$4),"0",IF(ISTEXT(W301),W301,W301+(IF(ISTEXT(K302),0,K302)))),0)</f>
        <v>6269.317998936097</v>
      </c>
      <c r="K302">
        <f>IF(ISBLANK('Mortgage 2 Monthly Table'!L302),0,'Mortgage 2 Monthly Table'!L302)</f>
        <v>0</v>
      </c>
      <c r="L302">
        <f>IF(ISBLANK('Mortgage 2 Monthly Table'!N302),IF('Mortgage 2 Info Calcs'!F$13="Calculated",IF('Mortgage 2 Info Calcs'!F$22="Keep Same",IF('Mortgage 2 Info Calcs'!F$5="Interest Only",IF(OR(I302&gt;L301,J302=""),I302,IF(J302&lt;L301,IF(J302&lt;L301,J302+I302,IF(L301+M301&gt;J302,L301+I302,L301)),IF(L301+M301&gt;J302,L301+I302,L301))),IF(H302&gt;L301,H302,IF(J302&gt;L301,IF(L301+M301&gt;J302,L301+I302,L301),J302+S302))),IF('Mortgage 2 Info Calcs'!F$5="Interest Only",'Mortgage 2 Monthly calcs'!I302,'Mortgage 2 Monthly calcs'!H302)),'Mortgage 2 Monthly calcs'!L301),'Mortgage 2 Monthly Table'!N302)</f>
        <v>644.3014014855396</v>
      </c>
      <c r="M302">
        <f>IF(ISBLANK('Mortgage 2 Monthly Table'!P302),IF(N301&gt;J302,IF(J302&gt;L301,J302-L301,0),IF(OR(OR(W301&lt;0,ISTEXT(W301)),ISTEXT('Mortgage 2 Info Calcs'!$K$4)),"",'Mortgage 2 Info Calcs'!F$21)),'Mortgage 2 Monthly Table'!P302)</f>
        <v>0</v>
      </c>
      <c r="N302">
        <f t="shared" si="22"/>
        <v>644.3014014855396</v>
      </c>
      <c r="O302">
        <f>IF(OR(OR(W301&lt;0,ISTEXT(W301)),ISTEXT('Mortgage 2 Info Calcs'!$K$4)),"",(O301+M302))</f>
        <v>0</v>
      </c>
      <c r="P302">
        <f>IF(ISBLANK('Mortgage 2 Monthly Table'!T302),IF(ISTEXT(J302),0,IF(OR(W301&lt;Q301,AND(W301&lt;0,NOT(ISTEXT(W301))),ISTEXT('Mortgage 2 Info Calcs'!$K$4)),IF(-W301&gt;P301,-W301,W301-Q301),IF(J302="",0,'Mortgage 2 Info Calcs'!F$26))),'Mortgage 2 Monthly Table'!T302)</f>
        <v>0</v>
      </c>
      <c r="Q302">
        <f>IF(OR(OR(W301&lt;0,ISTEXT(W301)),ISTEXT('Mortgage 2 Info Calcs'!$K$4)),"",IF(O302&lt;0,Q301,(Q301+P302)))</f>
        <v>0</v>
      </c>
      <c r="R302">
        <f>IF(OR(ISERROR(L302-S302),ISTEXT('Mortgage 2 Info Calcs'!$K$4)),"",L302-S302+M302)</f>
        <v>612.95481149085913</v>
      </c>
      <c r="S302">
        <f>IF(OR(IF(ISERROR(ROUND((J302-Q302-'Mortgage 2 Info Calcs'!F$24)*(G302/12),2)),0,(J302-O302-Q302-'Mortgage 2 Info Calcs'!F$24)*(G302/12)),,,ISTEXT('Mortgage 2 Info Calcs'!K$4)),IF(((J302-Q302-'Mortgage 2 Info Calcs'!F$24)*(G302/12))&gt;0,((J302-Q302-'Mortgage 2 Info Calcs'!F$24)*(G302/12)),0),0)</f>
        <v>31.346589994680485</v>
      </c>
      <c r="T302">
        <f>IF(OR(ISERROR(SUM(R$12:R302)),(ISTEXT(T301)),(T301=(SUM(R$12:R302)))),"",SUM(R$12:R302))</f>
        <v>94343.636812555866</v>
      </c>
      <c r="U302">
        <f>SUM(S$12:S302)</f>
        <v>93148.071019727882</v>
      </c>
      <c r="V302">
        <f>IF(OR(J302=Q302,ISTEXT(W301),ISTEXT('Mortgage 2 Info Calcs'!$F$17)),"",IF(('Mortgage 2 Info Calcs'!F$18*12)&gt;C301+1,IF(C301='Mortgage 2 Info Calcs'!F$18*12,0,'Mortgage 2 Info Calcs'!F$19+W302*('Mortgage 2 Info Calcs'!F$17)),'Mortgage 2 Info Calcs'!F$189))</f>
        <v>0</v>
      </c>
      <c r="W302">
        <f>IF(OR(ISERROR(J302-R302-M302),IF(ISERROR((J302-R302-M302)=0),"True",(J302-R302-M302)=0),ISTEXT('Mortgage 2 Info Calcs'!$K$4)),"",IF((J302&gt;(L302+M302)),(FV((G302/'Mortgage 2 Variables'!E$43),1,(L302+M302),-J302+Q302+'Mortgage 2 Info Calcs'!F$24,0))+Q302+'Mortgage 2 Info Calcs'!F$24+IF(I302&gt;0,0,-I302),""))</f>
        <v>5656.3631874452503</v>
      </c>
      <c r="X302">
        <f>IF((FV(IF(G302=0,'Mortgage 2 Info Calcs'!F$8,G302)/12,1,PMT(IF(G302=0,'Mortgage 2 Info Calcs'!F$8,G302)/12,('Mortgage 2 Info Calcs'!F$9*12)-C301,-X301,0),-X301,0))&gt;0,(FV(IF(G302=0,'Mortgage 2 Info Calcs'!F$8,G302)/12,1,PMT(IF(G302=0,'Mortgage 2 Info Calcs'!F$8,G302)/12,('Mortgage 2 Info Calcs'!F$9*12)-C301,-X301,0),-X301,0)),0)</f>
        <v>5656.3631874452512</v>
      </c>
      <c r="Y302">
        <f>IF(X302&lt;=0,0,(IPMT(IF(G302=0,'Mortgage 2 Info Calcs'!F$8,G302)/12,1,('Mortgage 2 Info Calcs'!F$9*12)-C301,-X301,0)))</f>
        <v>31.346589994680489</v>
      </c>
      <c r="Z302">
        <f>IF(C302&lt;('Mortgage 2 Info Calcs'!F$9*12),SUM(Y$12:Y302),0)</f>
        <v>93148.07101972797</v>
      </c>
      <c r="AA302">
        <v>291</v>
      </c>
      <c r="AB302">
        <f t="shared" si="23"/>
        <v>24.25</v>
      </c>
    </row>
    <row r="303" spans="2:28" ht="11.25" customHeight="1" x14ac:dyDescent="0.25">
      <c r="B303">
        <f t="shared" si="21"/>
        <v>24.333333333333332</v>
      </c>
      <c r="C303">
        <v>292</v>
      </c>
      <c r="E303" t="str">
        <f t="shared" si="24"/>
        <v/>
      </c>
      <c r="F303" t="str">
        <f>VLOOKUP('Mortgage 2 Variables'!D$11,'Mortgage 2 Variables'!B$8:C$19,2)</f>
        <v>Feb</v>
      </c>
      <c r="G303">
        <f>IF(ISBLANK('Mortgage 2 Monthly Table'!G303),IF(OR(J303=Q303,ISTEXT(W302),ISTEXT('Mortgage 2 Info Calcs'!$K$4)),0,IF(('Mortgage 2 Info Calcs'!F$7*12)&gt;C302,G302,IF(C302='Mortgage 2 Info Calcs'!F$7*12,'Mortgage 2 Info Calcs'!F$8,G302))),'Mortgage 2 Monthly Table'!G303)</f>
        <v>0.06</v>
      </c>
      <c r="H303">
        <f>((PMT(G303/'Mortgage 2 Variables'!E$43,('Mortgage 2 Info Calcs'!F$9*'Mortgage 2 Variables'!E$43)-C302,-J303,0)))</f>
        <v>644.30140148554108</v>
      </c>
      <c r="I303">
        <f>IF(OR(ISERROR(((IPMT(G303/'Mortgage 2 Variables'!E$43,1,'Mortgage 2 Info Calcs'!F$9*'Mortgage 2 Variables'!E$43,-J303+Q303+'Mortgage 2 Info Calcs'!F$24,IF('Mortgage 2 Info Calcs'!F$5="Interest Only",-J303+Q303+'Mortgage 2 Info Calcs'!F$24,0))))),(((IPMT(G303/'Mortgage 2 Variables'!E$43,1,'Mortgage 2 Info Calcs'!F$9*'Mortgage 2 Variables'!E$43,-J$12,-J$12)))=0)),0,((IPMT(G303/'Mortgage 2 Variables'!E$43,1,'Mortgage 2 Info Calcs'!F$9*'Mortgage 2 Variables'!E$43,-J303+Q303+'Mortgage 2 Info Calcs'!F$24,IF('Mortgage 2 Info Calcs'!F$5="Interest Only",-J303+Q303+'Mortgage 2 Info Calcs'!F$24,0)))))</f>
        <v>28.281815937226252</v>
      </c>
      <c r="J303">
        <f>IF(W302&gt;0,IF(ISTEXT('Mortgage 2 Info Calcs'!K$4),"0",IF(ISTEXT(W302),W302,W302+(IF(ISTEXT(K303),0,K303)))),0)</f>
        <v>5656.3631874452503</v>
      </c>
      <c r="K303">
        <f>IF(ISBLANK('Mortgage 2 Monthly Table'!L303),0,'Mortgage 2 Monthly Table'!L303)</f>
        <v>0</v>
      </c>
      <c r="L303">
        <f>IF(ISBLANK('Mortgage 2 Monthly Table'!N303),IF('Mortgage 2 Info Calcs'!F$13="Calculated",IF('Mortgage 2 Info Calcs'!F$22="Keep Same",IF('Mortgage 2 Info Calcs'!F$5="Interest Only",IF(OR(I303&gt;L302,J303=""),I303,IF(J303&lt;L302,IF(J303&lt;L302,J303+I303,IF(L302+M302&gt;J303,L302+I303,L302)),IF(L302+M302&gt;J303,L302+I303,L302))),IF(H303&gt;L302,H303,IF(J303&gt;L302,IF(L302+M302&gt;J303,L302+I303,L302),J303+S303))),IF('Mortgage 2 Info Calcs'!F$5="Interest Only",'Mortgage 2 Monthly calcs'!I303,'Mortgage 2 Monthly calcs'!H303)),'Mortgage 2 Monthly calcs'!L302),'Mortgage 2 Monthly Table'!N303)</f>
        <v>644.30140148554108</v>
      </c>
      <c r="M303">
        <f>IF(ISBLANK('Mortgage 2 Monthly Table'!P303),IF(N302&gt;J303,IF(J303&gt;L302,J303-L302,0),IF(OR(OR(W302&lt;0,ISTEXT(W302)),ISTEXT('Mortgage 2 Info Calcs'!$K$4)),"",'Mortgage 2 Info Calcs'!F$21)),'Mortgage 2 Monthly Table'!P303)</f>
        <v>0</v>
      </c>
      <c r="N303">
        <f t="shared" si="22"/>
        <v>644.30140148554108</v>
      </c>
      <c r="O303">
        <f>IF(OR(OR(W302&lt;0,ISTEXT(W302)),ISTEXT('Mortgage 2 Info Calcs'!$K$4)),"",(O302+M303))</f>
        <v>0</v>
      </c>
      <c r="P303">
        <f>IF(ISBLANK('Mortgage 2 Monthly Table'!T303),IF(ISTEXT(J303),0,IF(OR(W302&lt;Q302,AND(W302&lt;0,NOT(ISTEXT(W302))),ISTEXT('Mortgage 2 Info Calcs'!$K$4)),IF(-W302&gt;P302,-W302,W302-Q302),IF(J303="",0,'Mortgage 2 Info Calcs'!F$26))),'Mortgage 2 Monthly Table'!T303)</f>
        <v>0</v>
      </c>
      <c r="Q303">
        <f>IF(OR(OR(W302&lt;0,ISTEXT(W302)),ISTEXT('Mortgage 2 Info Calcs'!$K$4)),"",IF(O303&lt;0,Q302,(Q302+P303)))</f>
        <v>0</v>
      </c>
      <c r="R303">
        <f>IF(OR(ISERROR(L303-S303),ISTEXT('Mortgage 2 Info Calcs'!$K$4)),"",L303-S303+M303)</f>
        <v>616.01958554831481</v>
      </c>
      <c r="S303">
        <f>IF(OR(IF(ISERROR(ROUND((J303-Q303-'Mortgage 2 Info Calcs'!F$24)*(G303/12),2)),0,(J303-O303-Q303-'Mortgage 2 Info Calcs'!F$24)*(G303/12)),,,ISTEXT('Mortgage 2 Info Calcs'!K$4)),IF(((J303-Q303-'Mortgage 2 Info Calcs'!F$24)*(G303/12))&gt;0,((J303-Q303-'Mortgage 2 Info Calcs'!F$24)*(G303/12)),0),0)</f>
        <v>28.281815937226252</v>
      </c>
      <c r="T303">
        <f>IF(OR(ISERROR(SUM(R$12:R303)),(ISTEXT(T302)),(T302=(SUM(R$12:R303)))),"",SUM(R$12:R303))</f>
        <v>94959.656398104184</v>
      </c>
      <c r="U303">
        <f>SUM(S$12:S303)</f>
        <v>93176.352835665108</v>
      </c>
      <c r="V303">
        <f>IF(OR(J303=Q303,ISTEXT(W302),ISTEXT('Mortgage 2 Info Calcs'!$F$17)),"",IF(('Mortgage 2 Info Calcs'!F$18*12)&gt;C302+1,IF(C302='Mortgage 2 Info Calcs'!F$18*12,0,'Mortgage 2 Info Calcs'!F$19+W303*('Mortgage 2 Info Calcs'!F$17)),'Mortgage 2 Info Calcs'!F$189))</f>
        <v>0</v>
      </c>
      <c r="W303">
        <f>IF(OR(ISERROR(J303-R303-M303),IF(ISERROR((J303-R303-M303)=0),"True",(J303-R303-M303)=0),ISTEXT('Mortgage 2 Info Calcs'!$K$4)),"",IF((J303&gt;(L303+M303)),(FV((G303/'Mortgage 2 Variables'!E$43),1,(L303+M303),-J303+Q303+'Mortgage 2 Info Calcs'!F$24,0))+Q303+'Mortgage 2 Info Calcs'!F$24+IF(I303&gt;0,0,-I303),""))</f>
        <v>5040.3436018969487</v>
      </c>
      <c r="X303">
        <f>IF((FV(IF(G303=0,'Mortgage 2 Info Calcs'!F$8,G303)/12,1,PMT(IF(G303=0,'Mortgage 2 Info Calcs'!F$8,G303)/12,('Mortgage 2 Info Calcs'!F$9*12)-C302,-X302,0),-X302,0))&gt;0,(FV(IF(G303=0,'Mortgage 2 Info Calcs'!F$8,G303)/12,1,PMT(IF(G303=0,'Mortgage 2 Info Calcs'!F$8,G303)/12,('Mortgage 2 Info Calcs'!F$9*12)-C302,-X302,0),-X302,0)),0)</f>
        <v>5040.3436018969496</v>
      </c>
      <c r="Y303">
        <f>IF(X303&lt;=0,0,(IPMT(IF(G303=0,'Mortgage 2 Info Calcs'!F$8,G303)/12,1,('Mortgage 2 Info Calcs'!F$9*12)-C302,-X302,0)))</f>
        <v>28.281815937226256</v>
      </c>
      <c r="Z303">
        <f>IF(C303&lt;('Mortgage 2 Info Calcs'!F$9*12),SUM(Y$12:Y303),0)</f>
        <v>93176.352835665195</v>
      </c>
      <c r="AA303">
        <v>292</v>
      </c>
      <c r="AB303">
        <f t="shared" si="23"/>
        <v>24.333333333333332</v>
      </c>
    </row>
    <row r="304" spans="2:28" ht="11.25" customHeight="1" x14ac:dyDescent="0.25">
      <c r="B304">
        <f t="shared" si="21"/>
        <v>24.416666666666668</v>
      </c>
      <c r="C304">
        <v>293</v>
      </c>
      <c r="E304" t="str">
        <f t="shared" si="24"/>
        <v/>
      </c>
      <c r="F304" t="str">
        <f>VLOOKUP('Mortgage 2 Variables'!D$12,'Mortgage 2 Variables'!B$8:C$19,2)</f>
        <v>Mar</v>
      </c>
      <c r="G304">
        <f>IF(ISBLANK('Mortgage 2 Monthly Table'!G304),IF(OR(J304=Q304,ISTEXT(W303),ISTEXT('Mortgage 2 Info Calcs'!$K$4)),0,IF(('Mortgage 2 Info Calcs'!F$7*12)&gt;C303,G303,IF(C303='Mortgage 2 Info Calcs'!F$7*12,'Mortgage 2 Info Calcs'!F$8,G303))),'Mortgage 2 Monthly Table'!G304)</f>
        <v>0.06</v>
      </c>
      <c r="H304">
        <f>((PMT(G304/'Mortgage 2 Variables'!E$43,('Mortgage 2 Info Calcs'!F$9*'Mortgage 2 Variables'!E$43)-C303,-J304,0)))</f>
        <v>644.30140148554278</v>
      </c>
      <c r="I304">
        <f>IF(OR(ISERROR(((IPMT(G304/'Mortgage 2 Variables'!E$43,1,'Mortgage 2 Info Calcs'!F$9*'Mortgage 2 Variables'!E$43,-J304+Q304+'Mortgage 2 Info Calcs'!F$24,IF('Mortgage 2 Info Calcs'!F$5="Interest Only",-J304+Q304+'Mortgage 2 Info Calcs'!F$24,0))))),(((IPMT(G304/'Mortgage 2 Variables'!E$43,1,'Mortgage 2 Info Calcs'!F$9*'Mortgage 2 Variables'!E$43,-J$12,-J$12)))=0)),0,((IPMT(G304/'Mortgage 2 Variables'!E$43,1,'Mortgage 2 Info Calcs'!F$9*'Mortgage 2 Variables'!E$43,-J304+Q304+'Mortgage 2 Info Calcs'!F$24,IF('Mortgage 2 Info Calcs'!F$5="Interest Only",-J304+Q304+'Mortgage 2 Info Calcs'!F$24,0)))))</f>
        <v>25.201718009484743</v>
      </c>
      <c r="J304">
        <f>IF(W303&gt;0,IF(ISTEXT('Mortgage 2 Info Calcs'!K$4),"0",IF(ISTEXT(W303),W303,W303+(IF(ISTEXT(K304),0,K304)))),0)</f>
        <v>5040.3436018969487</v>
      </c>
      <c r="K304">
        <f>IF(ISBLANK('Mortgage 2 Monthly Table'!L304),0,'Mortgage 2 Monthly Table'!L304)</f>
        <v>0</v>
      </c>
      <c r="L304">
        <f>IF(ISBLANK('Mortgage 2 Monthly Table'!N304),IF('Mortgage 2 Info Calcs'!F$13="Calculated",IF('Mortgage 2 Info Calcs'!F$22="Keep Same",IF('Mortgage 2 Info Calcs'!F$5="Interest Only",IF(OR(I304&gt;L303,J304=""),I304,IF(J304&lt;L303,IF(J304&lt;L303,J304+I304,IF(L303+M303&gt;J304,L303+I304,L303)),IF(L303+M303&gt;J304,L303+I304,L303))),IF(H304&gt;L303,H304,IF(J304&gt;L303,IF(L303+M303&gt;J304,L303+I304,L303),J304+S304))),IF('Mortgage 2 Info Calcs'!F$5="Interest Only",'Mortgage 2 Monthly calcs'!I304,'Mortgage 2 Monthly calcs'!H304)),'Mortgage 2 Monthly calcs'!L303),'Mortgage 2 Monthly Table'!N304)</f>
        <v>644.30140148554278</v>
      </c>
      <c r="M304">
        <f>IF(ISBLANK('Mortgage 2 Monthly Table'!P304),IF(N303&gt;J304,IF(J304&gt;L303,J304-L303,0),IF(OR(OR(W303&lt;0,ISTEXT(W303)),ISTEXT('Mortgage 2 Info Calcs'!$K$4)),"",'Mortgage 2 Info Calcs'!F$21)),'Mortgage 2 Monthly Table'!P304)</f>
        <v>0</v>
      </c>
      <c r="N304">
        <f t="shared" si="22"/>
        <v>644.30140148554278</v>
      </c>
      <c r="O304">
        <f>IF(OR(OR(W303&lt;0,ISTEXT(W303)),ISTEXT('Mortgage 2 Info Calcs'!$K$4)),"",(O303+M304))</f>
        <v>0</v>
      </c>
      <c r="P304">
        <f>IF(ISBLANK('Mortgage 2 Monthly Table'!T304),IF(ISTEXT(J304),0,IF(OR(W303&lt;Q303,AND(W303&lt;0,NOT(ISTEXT(W303))),ISTEXT('Mortgage 2 Info Calcs'!$K$4)),IF(-W303&gt;P303,-W303,W303-Q303),IF(J304="",0,'Mortgage 2 Info Calcs'!F$26))),'Mortgage 2 Monthly Table'!T304)</f>
        <v>0</v>
      </c>
      <c r="Q304">
        <f>IF(OR(OR(W303&lt;0,ISTEXT(W303)),ISTEXT('Mortgage 2 Info Calcs'!$K$4)),"",IF(O304&lt;0,Q303,(Q303+P304)))</f>
        <v>0</v>
      </c>
      <c r="R304">
        <f>IF(OR(ISERROR(L304-S304),ISTEXT('Mortgage 2 Info Calcs'!$K$4)),"",L304-S304+M304)</f>
        <v>619.09968347605809</v>
      </c>
      <c r="S304">
        <f>IF(OR(IF(ISERROR(ROUND((J304-Q304-'Mortgage 2 Info Calcs'!F$24)*(G304/12),2)),0,(J304-O304-Q304-'Mortgage 2 Info Calcs'!F$24)*(G304/12)),,,ISTEXT('Mortgage 2 Info Calcs'!K$4)),IF(((J304-Q304-'Mortgage 2 Info Calcs'!F$24)*(G304/12))&gt;0,((J304-Q304-'Mortgage 2 Info Calcs'!F$24)*(G304/12)),0),0)</f>
        <v>25.201718009484743</v>
      </c>
      <c r="T304">
        <f>IF(OR(ISERROR(SUM(R$12:R304)),(ISTEXT(T303)),(T303=(SUM(R$12:R304)))),"",SUM(R$12:R304))</f>
        <v>95578.756081580243</v>
      </c>
      <c r="U304">
        <f>SUM(S$12:S304)</f>
        <v>93201.554553674592</v>
      </c>
      <c r="V304">
        <f>IF(OR(J304=Q304,ISTEXT(W303),ISTEXT('Mortgage 2 Info Calcs'!$F$17)),"",IF(('Mortgage 2 Info Calcs'!F$18*12)&gt;C303+1,IF(C303='Mortgage 2 Info Calcs'!F$18*12,0,'Mortgage 2 Info Calcs'!F$19+W304*('Mortgage 2 Info Calcs'!F$17)),'Mortgage 2 Info Calcs'!F$189))</f>
        <v>0</v>
      </c>
      <c r="W304">
        <f>IF(OR(ISERROR(J304-R304-M304),IF(ISERROR((J304-R304-M304)=0),"True",(J304-R304-M304)=0),ISTEXT('Mortgage 2 Info Calcs'!$K$4)),"",IF((J304&gt;(L304+M304)),(FV((G304/'Mortgage 2 Variables'!E$43),1,(L304+M304),-J304+Q304+'Mortgage 2 Info Calcs'!F$24,0))+Q304+'Mortgage 2 Info Calcs'!F$24+IF(I304&gt;0,0,-I304),""))</f>
        <v>4421.2439184209043</v>
      </c>
      <c r="X304">
        <f>IF((FV(IF(G304=0,'Mortgage 2 Info Calcs'!F$8,G304)/12,1,PMT(IF(G304=0,'Mortgage 2 Info Calcs'!F$8,G304)/12,('Mortgage 2 Info Calcs'!F$9*12)-C303,-X303,0),-X303,0))&gt;0,(FV(IF(G304=0,'Mortgage 2 Info Calcs'!F$8,G304)/12,1,PMT(IF(G304=0,'Mortgage 2 Info Calcs'!F$8,G304)/12,('Mortgage 2 Info Calcs'!F$9*12)-C303,-X303,0),-X303,0)),0)</f>
        <v>4421.2439184209052</v>
      </c>
      <c r="Y304">
        <f>IF(X304&lt;=0,0,(IPMT(IF(G304=0,'Mortgage 2 Info Calcs'!F$8,G304)/12,1,('Mortgage 2 Info Calcs'!F$9*12)-C303,-X303,0)))</f>
        <v>25.20171800948475</v>
      </c>
      <c r="Z304">
        <f>IF(C304&lt;('Mortgage 2 Info Calcs'!F$9*12),SUM(Y$12:Y304),0)</f>
        <v>93201.554553674679</v>
      </c>
      <c r="AA304">
        <v>293</v>
      </c>
      <c r="AB304">
        <f t="shared" si="23"/>
        <v>24.416666666666668</v>
      </c>
    </row>
    <row r="305" spans="2:28" ht="11.25" customHeight="1" x14ac:dyDescent="0.25">
      <c r="B305">
        <f t="shared" si="21"/>
        <v>24.5</v>
      </c>
      <c r="C305">
        <v>294</v>
      </c>
      <c r="E305" t="str">
        <f t="shared" si="24"/>
        <v/>
      </c>
      <c r="F305" t="str">
        <f>VLOOKUP('Mortgage 2 Variables'!D$13,'Mortgage 2 Variables'!B$8:C$19,2)</f>
        <v>Apr</v>
      </c>
      <c r="G305">
        <f>IF(ISBLANK('Mortgage 2 Monthly Table'!G305),IF(OR(J305=Q305,ISTEXT(W304),ISTEXT('Mortgage 2 Info Calcs'!$K$4)),0,IF(('Mortgage 2 Info Calcs'!F$7*12)&gt;C304,G304,IF(C304='Mortgage 2 Info Calcs'!F$7*12,'Mortgage 2 Info Calcs'!F$8,G304))),'Mortgage 2 Monthly Table'!G305)</f>
        <v>0.06</v>
      </c>
      <c r="H305">
        <f>((PMT(G305/'Mortgage 2 Variables'!E$43,('Mortgage 2 Info Calcs'!F$9*'Mortgage 2 Variables'!E$43)-C304,-J305,0)))</f>
        <v>644.30140148554494</v>
      </c>
      <c r="I305">
        <f>IF(OR(ISERROR(((IPMT(G305/'Mortgage 2 Variables'!E$43,1,'Mortgage 2 Info Calcs'!F$9*'Mortgage 2 Variables'!E$43,-J305+Q305+'Mortgage 2 Info Calcs'!F$24,IF('Mortgage 2 Info Calcs'!F$5="Interest Only",-J305+Q305+'Mortgage 2 Info Calcs'!F$24,0))))),(((IPMT(G305/'Mortgage 2 Variables'!E$43,1,'Mortgage 2 Info Calcs'!F$9*'Mortgage 2 Variables'!E$43,-J$12,-J$12)))=0)),0,((IPMT(G305/'Mortgage 2 Variables'!E$43,1,'Mortgage 2 Info Calcs'!F$9*'Mortgage 2 Variables'!E$43,-J305+Q305+'Mortgage 2 Info Calcs'!F$24,IF('Mortgage 2 Info Calcs'!F$5="Interest Only",-J305+Q305+'Mortgage 2 Info Calcs'!F$24,0)))))</f>
        <v>22.106219592104523</v>
      </c>
      <c r="J305">
        <f>IF(W304&gt;0,IF(ISTEXT('Mortgage 2 Info Calcs'!K$4),"0",IF(ISTEXT(W304),W304,W304+(IF(ISTEXT(K305),0,K305)))),0)</f>
        <v>4421.2439184209043</v>
      </c>
      <c r="K305">
        <f>IF(ISBLANK('Mortgage 2 Monthly Table'!L305),0,'Mortgage 2 Monthly Table'!L305)</f>
        <v>0</v>
      </c>
      <c r="L305">
        <f>IF(ISBLANK('Mortgage 2 Monthly Table'!N305),IF('Mortgage 2 Info Calcs'!F$13="Calculated",IF('Mortgage 2 Info Calcs'!F$22="Keep Same",IF('Mortgage 2 Info Calcs'!F$5="Interest Only",IF(OR(I305&gt;L304,J305=""),I305,IF(J305&lt;L304,IF(J305&lt;L304,J305+I305,IF(L304+M304&gt;J305,L304+I305,L304)),IF(L304+M304&gt;J305,L304+I305,L304))),IF(H305&gt;L304,H305,IF(J305&gt;L304,IF(L304+M304&gt;J305,L304+I305,L304),J305+S305))),IF('Mortgage 2 Info Calcs'!F$5="Interest Only",'Mortgage 2 Monthly calcs'!I305,'Mortgage 2 Monthly calcs'!H305)),'Mortgage 2 Monthly calcs'!L304),'Mortgage 2 Monthly Table'!N305)</f>
        <v>644.30140148554494</v>
      </c>
      <c r="M305">
        <f>IF(ISBLANK('Mortgage 2 Monthly Table'!P305),IF(N304&gt;J305,IF(J305&gt;L304,J305-L304,0),IF(OR(OR(W304&lt;0,ISTEXT(W304)),ISTEXT('Mortgage 2 Info Calcs'!$K$4)),"",'Mortgage 2 Info Calcs'!F$21)),'Mortgage 2 Monthly Table'!P305)</f>
        <v>0</v>
      </c>
      <c r="N305">
        <f t="shared" si="22"/>
        <v>644.30140148554494</v>
      </c>
      <c r="O305">
        <f>IF(OR(OR(W304&lt;0,ISTEXT(W304)),ISTEXT('Mortgage 2 Info Calcs'!$K$4)),"",(O304+M305))</f>
        <v>0</v>
      </c>
      <c r="P305">
        <f>IF(ISBLANK('Mortgage 2 Monthly Table'!T305),IF(ISTEXT(J305),0,IF(OR(W304&lt;Q304,AND(W304&lt;0,NOT(ISTEXT(W304))),ISTEXT('Mortgage 2 Info Calcs'!$K$4)),IF(-W304&gt;P304,-W304,W304-Q304),IF(J305="",0,'Mortgage 2 Info Calcs'!F$26))),'Mortgage 2 Monthly Table'!T305)</f>
        <v>0</v>
      </c>
      <c r="Q305">
        <f>IF(OR(OR(W304&lt;0,ISTEXT(W304)),ISTEXT('Mortgage 2 Info Calcs'!$K$4)),"",IF(O305&lt;0,Q304,(Q304+P305)))</f>
        <v>0</v>
      </c>
      <c r="R305">
        <f>IF(OR(ISERROR(L305-S305),ISTEXT('Mortgage 2 Info Calcs'!$K$4)),"",L305-S305+M305)</f>
        <v>622.19518189344046</v>
      </c>
      <c r="S305">
        <f>IF(OR(IF(ISERROR(ROUND((J305-Q305-'Mortgage 2 Info Calcs'!F$24)*(G305/12),2)),0,(J305-O305-Q305-'Mortgage 2 Info Calcs'!F$24)*(G305/12)),,,ISTEXT('Mortgage 2 Info Calcs'!K$4)),IF(((J305-Q305-'Mortgage 2 Info Calcs'!F$24)*(G305/12))&gt;0,((J305-Q305-'Mortgage 2 Info Calcs'!F$24)*(G305/12)),0),0)</f>
        <v>22.106219592104523</v>
      </c>
      <c r="T305">
        <f>IF(OR(ISERROR(SUM(R$12:R305)),(ISTEXT(T304)),(T304=(SUM(R$12:R305)))),"",SUM(R$12:R305))</f>
        <v>96200.951263473689</v>
      </c>
      <c r="U305">
        <f>SUM(S$12:S305)</f>
        <v>93223.660773266703</v>
      </c>
      <c r="V305">
        <f>IF(OR(J305=Q305,ISTEXT(W304),ISTEXT('Mortgage 2 Info Calcs'!$F$17)),"",IF(('Mortgage 2 Info Calcs'!F$18*12)&gt;C304+1,IF(C304='Mortgage 2 Info Calcs'!F$18*12,0,'Mortgage 2 Info Calcs'!F$19+W305*('Mortgage 2 Info Calcs'!F$17)),'Mortgage 2 Info Calcs'!F$189))</f>
        <v>0</v>
      </c>
      <c r="W305">
        <f>IF(OR(ISERROR(J305-R305-M305),IF(ISERROR((J305-R305-M305)=0),"True",(J305-R305-M305)=0),ISTEXT('Mortgage 2 Info Calcs'!$K$4)),"",IF((J305&gt;(L305+M305)),(FV((G305/'Mortgage 2 Variables'!E$43),1,(L305+M305),-J305+Q305+'Mortgage 2 Info Calcs'!F$24,0))+Q305+'Mortgage 2 Info Calcs'!F$24+IF(I305&gt;0,0,-I305),""))</f>
        <v>3799.0487365274771</v>
      </c>
      <c r="X305">
        <f>IF((FV(IF(G305=0,'Mortgage 2 Info Calcs'!F$8,G305)/12,1,PMT(IF(G305=0,'Mortgage 2 Info Calcs'!F$8,G305)/12,('Mortgage 2 Info Calcs'!F$9*12)-C304,-X304,0),-X304,0))&gt;0,(FV(IF(G305=0,'Mortgage 2 Info Calcs'!F$8,G305)/12,1,PMT(IF(G305=0,'Mortgage 2 Info Calcs'!F$8,G305)/12,('Mortgage 2 Info Calcs'!F$9*12)-C304,-X304,0),-X304,0)),0)</f>
        <v>3799.048736527478</v>
      </c>
      <c r="Y305">
        <f>IF(X305&lt;=0,0,(IPMT(IF(G305=0,'Mortgage 2 Info Calcs'!F$8,G305)/12,1,('Mortgage 2 Info Calcs'!F$9*12)-C304,-X304,0)))</f>
        <v>22.106219592104527</v>
      </c>
      <c r="Z305">
        <f>IF(C305&lt;('Mortgage 2 Info Calcs'!F$9*12),SUM(Y$12:Y305),0)</f>
        <v>93223.660773266791</v>
      </c>
      <c r="AA305">
        <v>294</v>
      </c>
      <c r="AB305">
        <f t="shared" si="23"/>
        <v>24.5</v>
      </c>
    </row>
    <row r="306" spans="2:28" ht="11.25" customHeight="1" x14ac:dyDescent="0.25">
      <c r="B306">
        <f t="shared" si="21"/>
        <v>24.583333333333332</v>
      </c>
      <c r="C306">
        <v>295</v>
      </c>
      <c r="E306" t="str">
        <f t="shared" si="24"/>
        <v/>
      </c>
      <c r="F306" t="str">
        <f>VLOOKUP('Mortgage 2 Variables'!D$14,'Mortgage 2 Variables'!B$8:C$19,2)</f>
        <v>May</v>
      </c>
      <c r="G306">
        <f>IF(ISBLANK('Mortgage 2 Monthly Table'!G306),IF(OR(J306=Q306,ISTEXT(W305),ISTEXT('Mortgage 2 Info Calcs'!$K$4)),0,IF(('Mortgage 2 Info Calcs'!F$7*12)&gt;C305,G305,IF(C305='Mortgage 2 Info Calcs'!F$7*12,'Mortgage 2 Info Calcs'!F$8,G305))),'Mortgage 2 Monthly Table'!G306)</f>
        <v>0.06</v>
      </c>
      <c r="H306">
        <f>((PMT(G306/'Mortgage 2 Variables'!E$43,('Mortgage 2 Info Calcs'!F$9*'Mortgage 2 Variables'!E$43)-C305,-J306,0)))</f>
        <v>644.3014014855471</v>
      </c>
      <c r="I306">
        <f>IF(OR(ISERROR(((IPMT(G306/'Mortgage 2 Variables'!E$43,1,'Mortgage 2 Info Calcs'!F$9*'Mortgage 2 Variables'!E$43,-J306+Q306+'Mortgage 2 Info Calcs'!F$24,IF('Mortgage 2 Info Calcs'!F$5="Interest Only",-J306+Q306+'Mortgage 2 Info Calcs'!F$24,0))))),(((IPMT(G306/'Mortgage 2 Variables'!E$43,1,'Mortgage 2 Info Calcs'!F$9*'Mortgage 2 Variables'!E$43,-J$12,-J$12)))=0)),0,((IPMT(G306/'Mortgage 2 Variables'!E$43,1,'Mortgage 2 Info Calcs'!F$9*'Mortgage 2 Variables'!E$43,-J306+Q306+'Mortgage 2 Info Calcs'!F$24,IF('Mortgage 2 Info Calcs'!F$5="Interest Only",-J306+Q306+'Mortgage 2 Info Calcs'!F$24,0)))))</f>
        <v>18.995243682637387</v>
      </c>
      <c r="J306">
        <f>IF(W305&gt;0,IF(ISTEXT('Mortgage 2 Info Calcs'!K$4),"0",IF(ISTEXT(W305),W305,W305+(IF(ISTEXT(K306),0,K306)))),0)</f>
        <v>3799.0487365274771</v>
      </c>
      <c r="K306">
        <f>IF(ISBLANK('Mortgage 2 Monthly Table'!L306),0,'Mortgage 2 Monthly Table'!L306)</f>
        <v>0</v>
      </c>
      <c r="L306">
        <f>IF(ISBLANK('Mortgage 2 Monthly Table'!N306),IF('Mortgage 2 Info Calcs'!F$13="Calculated",IF('Mortgage 2 Info Calcs'!F$22="Keep Same",IF('Mortgage 2 Info Calcs'!F$5="Interest Only",IF(OR(I306&gt;L305,J306=""),I306,IF(J306&lt;L305,IF(J306&lt;L305,J306+I306,IF(L305+M305&gt;J306,L305+I306,L305)),IF(L305+M305&gt;J306,L305+I306,L305))),IF(H306&gt;L305,H306,IF(J306&gt;L305,IF(L305+M305&gt;J306,L305+I306,L305),J306+S306))),IF('Mortgage 2 Info Calcs'!F$5="Interest Only",'Mortgage 2 Monthly calcs'!I306,'Mortgage 2 Monthly calcs'!H306)),'Mortgage 2 Monthly calcs'!L305),'Mortgage 2 Monthly Table'!N306)</f>
        <v>644.3014014855471</v>
      </c>
      <c r="M306">
        <f>IF(ISBLANK('Mortgage 2 Monthly Table'!P306),IF(N305&gt;J306,IF(J306&gt;L305,J306-L305,0),IF(OR(OR(W305&lt;0,ISTEXT(W305)),ISTEXT('Mortgage 2 Info Calcs'!$K$4)),"",'Mortgage 2 Info Calcs'!F$21)),'Mortgage 2 Monthly Table'!P306)</f>
        <v>0</v>
      </c>
      <c r="N306">
        <f t="shared" si="22"/>
        <v>644.3014014855471</v>
      </c>
      <c r="O306">
        <f>IF(OR(OR(W305&lt;0,ISTEXT(W305)),ISTEXT('Mortgage 2 Info Calcs'!$K$4)),"",(O305+M306))</f>
        <v>0</v>
      </c>
      <c r="P306">
        <f>IF(ISBLANK('Mortgage 2 Monthly Table'!T306),IF(ISTEXT(J306),0,IF(OR(W305&lt;Q305,AND(W305&lt;0,NOT(ISTEXT(W305))),ISTEXT('Mortgage 2 Info Calcs'!$K$4)),IF(-W305&gt;P305,-W305,W305-Q305),IF(J306="",0,'Mortgage 2 Info Calcs'!F$26))),'Mortgage 2 Monthly Table'!T306)</f>
        <v>0</v>
      </c>
      <c r="Q306">
        <f>IF(OR(OR(W305&lt;0,ISTEXT(W305)),ISTEXT('Mortgage 2 Info Calcs'!$K$4)),"",IF(O306&lt;0,Q305,(Q305+P306)))</f>
        <v>0</v>
      </c>
      <c r="R306">
        <f>IF(OR(ISERROR(L306-S306),ISTEXT('Mortgage 2 Info Calcs'!$K$4)),"",L306-S306+M306)</f>
        <v>625.30615780290975</v>
      </c>
      <c r="S306">
        <f>IF(OR(IF(ISERROR(ROUND((J306-Q306-'Mortgage 2 Info Calcs'!F$24)*(G306/12),2)),0,(J306-O306-Q306-'Mortgage 2 Info Calcs'!F$24)*(G306/12)),,,ISTEXT('Mortgage 2 Info Calcs'!K$4)),IF(((J306-Q306-'Mortgage 2 Info Calcs'!F$24)*(G306/12))&gt;0,((J306-Q306-'Mortgage 2 Info Calcs'!F$24)*(G306/12)),0),0)</f>
        <v>18.995243682637387</v>
      </c>
      <c r="T306">
        <f>IF(OR(ISERROR(SUM(R$12:R306)),(ISTEXT(T305)),(T305=(SUM(R$12:R306)))),"",SUM(R$12:R306))</f>
        <v>96826.257421276605</v>
      </c>
      <c r="U306">
        <f>SUM(S$12:S306)</f>
        <v>93242.656016949346</v>
      </c>
      <c r="V306">
        <f>IF(OR(J306=Q306,ISTEXT(W305),ISTEXT('Mortgage 2 Info Calcs'!$F$17)),"",IF(('Mortgage 2 Info Calcs'!F$18*12)&gt;C305+1,IF(C305='Mortgage 2 Info Calcs'!F$18*12,0,'Mortgage 2 Info Calcs'!F$19+W306*('Mortgage 2 Info Calcs'!F$17)),'Mortgage 2 Info Calcs'!F$189))</f>
        <v>0</v>
      </c>
      <c r="W306">
        <f>IF(OR(ISERROR(J306-R306-M306),IF(ISERROR((J306-R306-M306)=0),"True",(J306-R306-M306)=0),ISTEXT('Mortgage 2 Info Calcs'!$K$4)),"",IF((J306&gt;(L306+M306)),(FV((G306/'Mortgage 2 Variables'!E$43),1,(L306+M306),-J306+Q306+'Mortgage 2 Info Calcs'!F$24,0))+Q306+'Mortgage 2 Info Calcs'!F$24+IF(I306&gt;0,0,-I306),""))</f>
        <v>3173.7425787245807</v>
      </c>
      <c r="X306">
        <f>IF((FV(IF(G306=0,'Mortgage 2 Info Calcs'!F$8,G306)/12,1,PMT(IF(G306=0,'Mortgage 2 Info Calcs'!F$8,G306)/12,('Mortgage 2 Info Calcs'!F$9*12)-C305,-X305,0),-X305,0))&gt;0,(FV(IF(G306=0,'Mortgage 2 Info Calcs'!F$8,G306)/12,1,PMT(IF(G306=0,'Mortgage 2 Info Calcs'!F$8,G306)/12,('Mortgage 2 Info Calcs'!F$9*12)-C305,-X305,0),-X305,0)),0)</f>
        <v>3173.7425787245816</v>
      </c>
      <c r="Y306">
        <f>IF(X306&lt;=0,0,(IPMT(IF(G306=0,'Mortgage 2 Info Calcs'!F$8,G306)/12,1,('Mortgage 2 Info Calcs'!F$9*12)-C305,-X305,0)))</f>
        <v>18.99524368263739</v>
      </c>
      <c r="Z306">
        <f>IF(C306&lt;('Mortgage 2 Info Calcs'!F$9*12),SUM(Y$12:Y306),0)</f>
        <v>93242.656016949433</v>
      </c>
      <c r="AA306">
        <v>295</v>
      </c>
      <c r="AB306">
        <f t="shared" si="23"/>
        <v>24.583333333333332</v>
      </c>
    </row>
    <row r="307" spans="2:28" ht="11.25" customHeight="1" x14ac:dyDescent="0.25">
      <c r="B307">
        <f t="shared" si="21"/>
        <v>24.666666666666668</v>
      </c>
      <c r="C307">
        <v>296</v>
      </c>
      <c r="E307" t="str">
        <f t="shared" si="24"/>
        <v/>
      </c>
      <c r="F307" t="str">
        <f>VLOOKUP('Mortgage 2 Variables'!D$15,'Mortgage 2 Variables'!B$8:C$19,2)</f>
        <v>Jun</v>
      </c>
      <c r="G307">
        <f>IF(ISBLANK('Mortgage 2 Monthly Table'!G307),IF(OR(J307=Q307,ISTEXT(W306),ISTEXT('Mortgage 2 Info Calcs'!$K$4)),0,IF(('Mortgage 2 Info Calcs'!F$7*12)&gt;C306,G306,IF(C306='Mortgage 2 Info Calcs'!F$7*12,'Mortgage 2 Info Calcs'!F$8,G306))),'Mortgage 2 Monthly Table'!G307)</f>
        <v>0.06</v>
      </c>
      <c r="H307">
        <f>((PMT(G307/'Mortgage 2 Variables'!E$43,('Mortgage 2 Info Calcs'!F$9*'Mortgage 2 Variables'!E$43)-C306,-J307,0)))</f>
        <v>644.30140148554983</v>
      </c>
      <c r="I307">
        <f>IF(OR(ISERROR(((IPMT(G307/'Mortgage 2 Variables'!E$43,1,'Mortgage 2 Info Calcs'!F$9*'Mortgage 2 Variables'!E$43,-J307+Q307+'Mortgage 2 Info Calcs'!F$24,IF('Mortgage 2 Info Calcs'!F$5="Interest Only",-J307+Q307+'Mortgage 2 Info Calcs'!F$24,0))))),(((IPMT(G307/'Mortgage 2 Variables'!E$43,1,'Mortgage 2 Info Calcs'!F$9*'Mortgage 2 Variables'!E$43,-J$12,-J$12)))=0)),0,((IPMT(G307/'Mortgage 2 Variables'!E$43,1,'Mortgage 2 Info Calcs'!F$9*'Mortgage 2 Variables'!E$43,-J307+Q307+'Mortgage 2 Info Calcs'!F$24,IF('Mortgage 2 Info Calcs'!F$5="Interest Only",-J307+Q307+'Mortgage 2 Info Calcs'!F$24,0)))))</f>
        <v>15.868712893622904</v>
      </c>
      <c r="J307">
        <f>IF(W306&gt;0,IF(ISTEXT('Mortgage 2 Info Calcs'!K$4),"0",IF(ISTEXT(W306),W306,W306+(IF(ISTEXT(K307),0,K307)))),0)</f>
        <v>3173.7425787245807</v>
      </c>
      <c r="K307">
        <f>IF(ISBLANK('Mortgage 2 Monthly Table'!L307),0,'Mortgage 2 Monthly Table'!L307)</f>
        <v>0</v>
      </c>
      <c r="L307">
        <f>IF(ISBLANK('Mortgage 2 Monthly Table'!N307),IF('Mortgage 2 Info Calcs'!F$13="Calculated",IF('Mortgage 2 Info Calcs'!F$22="Keep Same",IF('Mortgage 2 Info Calcs'!F$5="Interest Only",IF(OR(I307&gt;L306,J307=""),I307,IF(J307&lt;L306,IF(J307&lt;L306,J307+I307,IF(L306+M306&gt;J307,L306+I307,L306)),IF(L306+M306&gt;J307,L306+I307,L306))),IF(H307&gt;L306,H307,IF(J307&gt;L306,IF(L306+M306&gt;J307,L306+I307,L306),J307+S307))),IF('Mortgage 2 Info Calcs'!F$5="Interest Only",'Mortgage 2 Monthly calcs'!I307,'Mortgage 2 Monthly calcs'!H307)),'Mortgage 2 Monthly calcs'!L306),'Mortgage 2 Monthly Table'!N307)</f>
        <v>644.30140148554983</v>
      </c>
      <c r="M307">
        <f>IF(ISBLANK('Mortgage 2 Monthly Table'!P307),IF(N306&gt;J307,IF(J307&gt;L306,J307-L306,0),IF(OR(OR(W306&lt;0,ISTEXT(W306)),ISTEXT('Mortgage 2 Info Calcs'!$K$4)),"",'Mortgage 2 Info Calcs'!F$21)),'Mortgage 2 Monthly Table'!P307)</f>
        <v>0</v>
      </c>
      <c r="N307">
        <f t="shared" si="22"/>
        <v>644.30140148554983</v>
      </c>
      <c r="O307">
        <f>IF(OR(OR(W306&lt;0,ISTEXT(W306)),ISTEXT('Mortgage 2 Info Calcs'!$K$4)),"",(O306+M307))</f>
        <v>0</v>
      </c>
      <c r="P307">
        <f>IF(ISBLANK('Mortgage 2 Monthly Table'!T307),IF(ISTEXT(J307),0,IF(OR(W306&lt;Q306,AND(W306&lt;0,NOT(ISTEXT(W306))),ISTEXT('Mortgage 2 Info Calcs'!$K$4)),IF(-W306&gt;P306,-W306,W306-Q306),IF(J307="",0,'Mortgage 2 Info Calcs'!F$26))),'Mortgage 2 Monthly Table'!T307)</f>
        <v>0</v>
      </c>
      <c r="Q307">
        <f>IF(OR(OR(W306&lt;0,ISTEXT(W306)),ISTEXT('Mortgage 2 Info Calcs'!$K$4)),"",IF(O307&lt;0,Q306,(Q306+P307)))</f>
        <v>0</v>
      </c>
      <c r="R307">
        <f>IF(OR(ISERROR(L307-S307),ISTEXT('Mortgage 2 Info Calcs'!$K$4)),"",L307-S307+M307)</f>
        <v>628.43268859192688</v>
      </c>
      <c r="S307">
        <f>IF(OR(IF(ISERROR(ROUND((J307-Q307-'Mortgage 2 Info Calcs'!F$24)*(G307/12),2)),0,(J307-O307-Q307-'Mortgage 2 Info Calcs'!F$24)*(G307/12)),,,ISTEXT('Mortgage 2 Info Calcs'!K$4)),IF(((J307-Q307-'Mortgage 2 Info Calcs'!F$24)*(G307/12))&gt;0,((J307-Q307-'Mortgage 2 Info Calcs'!F$24)*(G307/12)),0),0)</f>
        <v>15.868712893622904</v>
      </c>
      <c r="T307">
        <f>IF(OR(ISERROR(SUM(R$12:R307)),(ISTEXT(T306)),(T306=(SUM(R$12:R307)))),"",SUM(R$12:R307))</f>
        <v>97454.690109868534</v>
      </c>
      <c r="U307">
        <f>SUM(S$12:S307)</f>
        <v>93258.524729842975</v>
      </c>
      <c r="V307">
        <f>IF(OR(J307=Q307,ISTEXT(W306),ISTEXT('Mortgage 2 Info Calcs'!$F$17)),"",IF(('Mortgage 2 Info Calcs'!F$18*12)&gt;C306+1,IF(C306='Mortgage 2 Info Calcs'!F$18*12,0,'Mortgage 2 Info Calcs'!F$19+W307*('Mortgage 2 Info Calcs'!F$17)),'Mortgage 2 Info Calcs'!F$189))</f>
        <v>0</v>
      </c>
      <c r="W307">
        <f>IF(OR(ISERROR(J307-R307-M307),IF(ISERROR((J307-R307-M307)=0),"True",(J307-R307-M307)=0),ISTEXT('Mortgage 2 Info Calcs'!$K$4)),"",IF((J307&gt;(L307+M307)),(FV((G307/'Mortgage 2 Variables'!E$43),1,(L307+M307),-J307+Q307+'Mortgage 2 Info Calcs'!F$24,0))+Q307+'Mortgage 2 Info Calcs'!F$24+IF(I307&gt;0,0,-I307),""))</f>
        <v>2545.3098901326671</v>
      </c>
      <c r="X307">
        <f>IF((FV(IF(G307=0,'Mortgage 2 Info Calcs'!F$8,G307)/12,1,PMT(IF(G307=0,'Mortgage 2 Info Calcs'!F$8,G307)/12,('Mortgage 2 Info Calcs'!F$9*12)-C306,-X306,0),-X306,0))&gt;0,(FV(IF(G307=0,'Mortgage 2 Info Calcs'!F$8,G307)/12,1,PMT(IF(G307=0,'Mortgage 2 Info Calcs'!F$8,G307)/12,('Mortgage 2 Info Calcs'!F$9*12)-C306,-X306,0),-X306,0)),0)</f>
        <v>2545.309890132668</v>
      </c>
      <c r="Y307">
        <f>IF(X307&lt;=0,0,(IPMT(IF(G307=0,'Mortgage 2 Info Calcs'!F$8,G307)/12,1,('Mortgage 2 Info Calcs'!F$9*12)-C306,-X306,0)))</f>
        <v>15.868712893622908</v>
      </c>
      <c r="Z307">
        <f>IF(C307&lt;('Mortgage 2 Info Calcs'!F$9*12),SUM(Y$12:Y307),0)</f>
        <v>93258.524729843062</v>
      </c>
      <c r="AA307">
        <v>296</v>
      </c>
      <c r="AB307">
        <f t="shared" si="23"/>
        <v>24.666666666666668</v>
      </c>
    </row>
    <row r="308" spans="2:28" ht="11.25" customHeight="1" x14ac:dyDescent="0.25">
      <c r="B308">
        <f t="shared" si="21"/>
        <v>24.75</v>
      </c>
      <c r="C308">
        <v>297</v>
      </c>
      <c r="E308" t="str">
        <f t="shared" si="24"/>
        <v/>
      </c>
      <c r="F308" t="str">
        <f>VLOOKUP('Mortgage 2 Variables'!D$16,'Mortgage 2 Variables'!B$8:C$19,2)</f>
        <v>Jul</v>
      </c>
      <c r="G308">
        <f>IF(ISBLANK('Mortgage 2 Monthly Table'!G308),IF(OR(J308=Q308,ISTEXT(W307),ISTEXT('Mortgage 2 Info Calcs'!$K$4)),0,IF(('Mortgage 2 Info Calcs'!F$7*12)&gt;C307,G307,IF(C307='Mortgage 2 Info Calcs'!F$7*12,'Mortgage 2 Info Calcs'!F$8,G307))),'Mortgage 2 Monthly Table'!G308)</f>
        <v>0.06</v>
      </c>
      <c r="H308">
        <f>((PMT(G308/'Mortgage 2 Variables'!E$43,('Mortgage 2 Info Calcs'!F$9*'Mortgage 2 Variables'!E$43)-C307,-J308,0)))</f>
        <v>644.30140148555336</v>
      </c>
      <c r="I308">
        <f>IF(OR(ISERROR(((IPMT(G308/'Mortgage 2 Variables'!E$43,1,'Mortgage 2 Info Calcs'!F$9*'Mortgage 2 Variables'!E$43,-J308+Q308+'Mortgage 2 Info Calcs'!F$24,IF('Mortgage 2 Info Calcs'!F$5="Interest Only",-J308+Q308+'Mortgage 2 Info Calcs'!F$24,0))))),(((IPMT(G308/'Mortgage 2 Variables'!E$43,1,'Mortgage 2 Info Calcs'!F$9*'Mortgage 2 Variables'!E$43,-J$12,-J$12)))=0)),0,((IPMT(G308/'Mortgage 2 Variables'!E$43,1,'Mortgage 2 Info Calcs'!F$9*'Mortgage 2 Variables'!E$43,-J308+Q308+'Mortgage 2 Info Calcs'!F$24,IF('Mortgage 2 Info Calcs'!F$5="Interest Only",-J308+Q308+'Mortgage 2 Info Calcs'!F$24,0)))))</f>
        <v>12.726549450663336</v>
      </c>
      <c r="J308">
        <f>IF(W307&gt;0,IF(ISTEXT('Mortgage 2 Info Calcs'!K$4),"0",IF(ISTEXT(W307),W307,W307+(IF(ISTEXT(K308),0,K308)))),0)</f>
        <v>2545.3098901326671</v>
      </c>
      <c r="K308">
        <f>IF(ISBLANK('Mortgage 2 Monthly Table'!L308),0,'Mortgage 2 Monthly Table'!L308)</f>
        <v>0</v>
      </c>
      <c r="L308">
        <f>IF(ISBLANK('Mortgage 2 Monthly Table'!N308),IF('Mortgage 2 Info Calcs'!F$13="Calculated",IF('Mortgage 2 Info Calcs'!F$22="Keep Same",IF('Mortgage 2 Info Calcs'!F$5="Interest Only",IF(OR(I308&gt;L307,J308=""),I308,IF(J308&lt;L307,IF(J308&lt;L307,J308+I308,IF(L307+M307&gt;J308,L307+I308,L307)),IF(L307+M307&gt;J308,L307+I308,L307))),IF(H308&gt;L307,H308,IF(J308&gt;L307,IF(L307+M307&gt;J308,L307+I308,L307),J308+S308))),IF('Mortgage 2 Info Calcs'!F$5="Interest Only",'Mortgage 2 Monthly calcs'!I308,'Mortgage 2 Monthly calcs'!H308)),'Mortgage 2 Monthly calcs'!L307),'Mortgage 2 Monthly Table'!N308)</f>
        <v>644.30140148555336</v>
      </c>
      <c r="M308">
        <f>IF(ISBLANK('Mortgage 2 Monthly Table'!P308),IF(N307&gt;J308,IF(J308&gt;L307,J308-L307,0),IF(OR(OR(W307&lt;0,ISTEXT(W307)),ISTEXT('Mortgage 2 Info Calcs'!$K$4)),"",'Mortgage 2 Info Calcs'!F$21)),'Mortgage 2 Monthly Table'!P308)</f>
        <v>0</v>
      </c>
      <c r="N308">
        <f t="shared" si="22"/>
        <v>644.30140148555336</v>
      </c>
      <c r="O308">
        <f>IF(OR(OR(W307&lt;0,ISTEXT(W307)),ISTEXT('Mortgage 2 Info Calcs'!$K$4)),"",(O307+M308))</f>
        <v>0</v>
      </c>
      <c r="P308">
        <f>IF(ISBLANK('Mortgage 2 Monthly Table'!T308),IF(ISTEXT(J308),0,IF(OR(W307&lt;Q307,AND(W307&lt;0,NOT(ISTEXT(W307))),ISTEXT('Mortgage 2 Info Calcs'!$K$4)),IF(-W307&gt;P307,-W307,W307-Q307),IF(J308="",0,'Mortgage 2 Info Calcs'!F$26))),'Mortgage 2 Monthly Table'!T308)</f>
        <v>0</v>
      </c>
      <c r="Q308">
        <f>IF(OR(OR(W307&lt;0,ISTEXT(W307)),ISTEXT('Mortgage 2 Info Calcs'!$K$4)),"",IF(O308&lt;0,Q307,(Q307+P308)))</f>
        <v>0</v>
      </c>
      <c r="R308">
        <f>IF(OR(ISERROR(L308-S308),ISTEXT('Mortgage 2 Info Calcs'!$K$4)),"",L308-S308+M308)</f>
        <v>631.57485203489</v>
      </c>
      <c r="S308">
        <f>IF(OR(IF(ISERROR(ROUND((J308-Q308-'Mortgage 2 Info Calcs'!F$24)*(G308/12),2)),0,(J308-O308-Q308-'Mortgage 2 Info Calcs'!F$24)*(G308/12)),,,ISTEXT('Mortgage 2 Info Calcs'!K$4)),IF(((J308-Q308-'Mortgage 2 Info Calcs'!F$24)*(G308/12))&gt;0,((J308-Q308-'Mortgage 2 Info Calcs'!F$24)*(G308/12)),0),0)</f>
        <v>12.726549450663336</v>
      </c>
      <c r="T308">
        <f>IF(OR(ISERROR(SUM(R$12:R308)),(ISTEXT(T307)),(T307=(SUM(R$12:R308)))),"",SUM(R$12:R308))</f>
        <v>98086.26496190342</v>
      </c>
      <c r="U308">
        <f>SUM(S$12:S308)</f>
        <v>93271.251279293632</v>
      </c>
      <c r="V308">
        <f>IF(OR(J308=Q308,ISTEXT(W307),ISTEXT('Mortgage 2 Info Calcs'!$F$17)),"",IF(('Mortgage 2 Info Calcs'!F$18*12)&gt;C307+1,IF(C307='Mortgage 2 Info Calcs'!F$18*12,0,'Mortgage 2 Info Calcs'!F$19+W308*('Mortgage 2 Info Calcs'!F$17)),'Mortgage 2 Info Calcs'!F$189))</f>
        <v>0</v>
      </c>
      <c r="W308">
        <f>IF(OR(ISERROR(J308-R308-M308),IF(ISERROR((J308-R308-M308)=0),"True",(J308-R308-M308)=0),ISTEXT('Mortgage 2 Info Calcs'!$K$4)),"",IF((J308&gt;(L308+M308)),(FV((G308/'Mortgage 2 Variables'!E$43),1,(L308+M308),-J308+Q308+'Mortgage 2 Info Calcs'!F$24,0))+Q308+'Mortgage 2 Info Calcs'!F$24+IF(I308&gt;0,0,-I308),""))</f>
        <v>1913.7350380977907</v>
      </c>
      <c r="X308">
        <f>IF((FV(IF(G308=0,'Mortgage 2 Info Calcs'!F$8,G308)/12,1,PMT(IF(G308=0,'Mortgage 2 Info Calcs'!F$8,G308)/12,('Mortgage 2 Info Calcs'!F$9*12)-C307,-X307,0),-X307,0))&gt;0,(FV(IF(G308=0,'Mortgage 2 Info Calcs'!F$8,G308)/12,1,PMT(IF(G308=0,'Mortgage 2 Info Calcs'!F$8,G308)/12,('Mortgage 2 Info Calcs'!F$9*12)-C307,-X307,0),-X307,0)),0)</f>
        <v>1913.7350380977914</v>
      </c>
      <c r="Y308">
        <f>IF(X308&lt;=0,0,(IPMT(IF(G308=0,'Mortgage 2 Info Calcs'!F$8,G308)/12,1,('Mortgage 2 Info Calcs'!F$9*12)-C307,-X307,0)))</f>
        <v>12.72654945066334</v>
      </c>
      <c r="Z308">
        <f>IF(C308&lt;('Mortgage 2 Info Calcs'!F$9*12),SUM(Y$12:Y308),0)</f>
        <v>93271.25127929372</v>
      </c>
      <c r="AA308">
        <v>297</v>
      </c>
      <c r="AB308">
        <f t="shared" si="23"/>
        <v>24.75</v>
      </c>
    </row>
    <row r="309" spans="2:28" ht="11.25" customHeight="1" x14ac:dyDescent="0.25">
      <c r="B309">
        <f t="shared" si="21"/>
        <v>24.833333333333332</v>
      </c>
      <c r="C309">
        <v>298</v>
      </c>
      <c r="E309" t="str">
        <f t="shared" si="24"/>
        <v/>
      </c>
      <c r="F309" t="str">
        <f>VLOOKUP('Mortgage 2 Variables'!D$17,'Mortgage 2 Variables'!B$8:C$19,2)</f>
        <v>Aug</v>
      </c>
      <c r="G309">
        <f>IF(ISBLANK('Mortgage 2 Monthly Table'!G309),IF(OR(J309=Q309,ISTEXT(W308),ISTEXT('Mortgage 2 Info Calcs'!$K$4)),0,IF(('Mortgage 2 Info Calcs'!F$7*12)&gt;C308,G308,IF(C308='Mortgage 2 Info Calcs'!F$7*12,'Mortgage 2 Info Calcs'!F$8,G308))),'Mortgage 2 Monthly Table'!G309)</f>
        <v>0.06</v>
      </c>
      <c r="H309">
        <f>((PMT(G309/'Mortgage 2 Variables'!E$43,('Mortgage 2 Info Calcs'!F$9*'Mortgage 2 Variables'!E$43)-C308,-J309,0)))</f>
        <v>644.3014014855579</v>
      </c>
      <c r="I309">
        <f>IF(OR(ISERROR(((IPMT(G309/'Mortgage 2 Variables'!E$43,1,'Mortgage 2 Info Calcs'!F$9*'Mortgage 2 Variables'!E$43,-J309+Q309+'Mortgage 2 Info Calcs'!F$24,IF('Mortgage 2 Info Calcs'!F$5="Interest Only",-J309+Q309+'Mortgage 2 Info Calcs'!F$24,0))))),(((IPMT(G309/'Mortgage 2 Variables'!E$43,1,'Mortgage 2 Info Calcs'!F$9*'Mortgage 2 Variables'!E$43,-J$12,-J$12)))=0)),0,((IPMT(G309/'Mortgage 2 Variables'!E$43,1,'Mortgage 2 Info Calcs'!F$9*'Mortgage 2 Variables'!E$43,-J309+Q309+'Mortgage 2 Info Calcs'!F$24,IF('Mortgage 2 Info Calcs'!F$5="Interest Only",-J309+Q309+'Mortgage 2 Info Calcs'!F$24,0)))))</f>
        <v>9.5686751904889533</v>
      </c>
      <c r="J309">
        <f>IF(W308&gt;0,IF(ISTEXT('Mortgage 2 Info Calcs'!K$4),"0",IF(ISTEXT(W308),W308,W308+(IF(ISTEXT(K309),0,K309)))),0)</f>
        <v>1913.7350380977907</v>
      </c>
      <c r="K309">
        <f>IF(ISBLANK('Mortgage 2 Monthly Table'!L309),0,'Mortgage 2 Monthly Table'!L309)</f>
        <v>0</v>
      </c>
      <c r="L309">
        <f>IF(ISBLANK('Mortgage 2 Monthly Table'!N309),IF('Mortgage 2 Info Calcs'!F$13="Calculated",IF('Mortgage 2 Info Calcs'!F$22="Keep Same",IF('Mortgage 2 Info Calcs'!F$5="Interest Only",IF(OR(I309&gt;L308,J309=""),I309,IF(J309&lt;L308,IF(J309&lt;L308,J309+I309,IF(L308+M308&gt;J309,L308+I309,L308)),IF(L308+M308&gt;J309,L308+I309,L308))),IF(H309&gt;L308,H309,IF(J309&gt;L308,IF(L308+M308&gt;J309,L308+I309,L308),J309+S309))),IF('Mortgage 2 Info Calcs'!F$5="Interest Only",'Mortgage 2 Monthly calcs'!I309,'Mortgage 2 Monthly calcs'!H309)),'Mortgage 2 Monthly calcs'!L308),'Mortgage 2 Monthly Table'!N309)</f>
        <v>644.3014014855579</v>
      </c>
      <c r="M309">
        <f>IF(ISBLANK('Mortgage 2 Monthly Table'!P309),IF(N308&gt;J309,IF(J309&gt;L308,J309-L308,0),IF(OR(OR(W308&lt;0,ISTEXT(W308)),ISTEXT('Mortgage 2 Info Calcs'!$K$4)),"",'Mortgage 2 Info Calcs'!F$21)),'Mortgage 2 Monthly Table'!P309)</f>
        <v>0</v>
      </c>
      <c r="N309">
        <f t="shared" si="22"/>
        <v>644.3014014855579</v>
      </c>
      <c r="O309">
        <f>IF(OR(OR(W308&lt;0,ISTEXT(W308)),ISTEXT('Mortgage 2 Info Calcs'!$K$4)),"",(O308+M309))</f>
        <v>0</v>
      </c>
      <c r="P309">
        <f>IF(ISBLANK('Mortgage 2 Monthly Table'!T309),IF(ISTEXT(J309),0,IF(OR(W308&lt;Q308,AND(W308&lt;0,NOT(ISTEXT(W308))),ISTEXT('Mortgage 2 Info Calcs'!$K$4)),IF(-W308&gt;P308,-W308,W308-Q308),IF(J309="",0,'Mortgage 2 Info Calcs'!F$26))),'Mortgage 2 Monthly Table'!T309)</f>
        <v>0</v>
      </c>
      <c r="Q309">
        <f>IF(OR(OR(W308&lt;0,ISTEXT(W308)),ISTEXT('Mortgage 2 Info Calcs'!$K$4)),"",IF(O309&lt;0,Q308,(Q308+P309)))</f>
        <v>0</v>
      </c>
      <c r="R309">
        <f>IF(OR(ISERROR(L309-S309),ISTEXT('Mortgage 2 Info Calcs'!$K$4)),"",L309-S309+M309)</f>
        <v>634.73272629506891</v>
      </c>
      <c r="S309">
        <f>IF(OR(IF(ISERROR(ROUND((J309-Q309-'Mortgage 2 Info Calcs'!F$24)*(G309/12),2)),0,(J309-O309-Q309-'Mortgage 2 Info Calcs'!F$24)*(G309/12)),,,ISTEXT('Mortgage 2 Info Calcs'!K$4)),IF(((J309-Q309-'Mortgage 2 Info Calcs'!F$24)*(G309/12))&gt;0,((J309-Q309-'Mortgage 2 Info Calcs'!F$24)*(G309/12)),0),0)</f>
        <v>9.5686751904889533</v>
      </c>
      <c r="T309">
        <f>IF(OR(ISERROR(SUM(R$12:R309)),(ISTEXT(T308)),(T308=(SUM(R$12:R309)))),"",SUM(R$12:R309))</f>
        <v>98720.997688198491</v>
      </c>
      <c r="U309">
        <f>SUM(S$12:S309)</f>
        <v>93280.819954484119</v>
      </c>
      <c r="V309">
        <f>IF(OR(J309=Q309,ISTEXT(W308),ISTEXT('Mortgage 2 Info Calcs'!$F$17)),"",IF(('Mortgage 2 Info Calcs'!F$18*12)&gt;C308+1,IF(C308='Mortgage 2 Info Calcs'!F$18*12,0,'Mortgage 2 Info Calcs'!F$19+W309*('Mortgage 2 Info Calcs'!F$17)),'Mortgage 2 Info Calcs'!F$189))</f>
        <v>0</v>
      </c>
      <c r="W309">
        <f>IF(OR(ISERROR(J309-R309-M309),IF(ISERROR((J309-R309-M309)=0),"True",(J309-R309-M309)=0),ISTEXT('Mortgage 2 Info Calcs'!$K$4)),"",IF((J309&gt;(L309+M309)),(FV((G309/'Mortgage 2 Variables'!E$43),1,(L309+M309),-J309+Q309+'Mortgage 2 Info Calcs'!F$24,0))+Q309+'Mortgage 2 Info Calcs'!F$24+IF(I309&gt;0,0,-I309),""))</f>
        <v>1279.0023118027352</v>
      </c>
      <c r="X309">
        <f>IF((FV(IF(G309=0,'Mortgage 2 Info Calcs'!F$8,G309)/12,1,PMT(IF(G309=0,'Mortgage 2 Info Calcs'!F$8,G309)/12,('Mortgage 2 Info Calcs'!F$9*12)-C308,-X308,0),-X308,0))&gt;0,(FV(IF(G309=0,'Mortgage 2 Info Calcs'!F$8,G309)/12,1,PMT(IF(G309=0,'Mortgage 2 Info Calcs'!F$8,G309)/12,('Mortgage 2 Info Calcs'!F$9*12)-C308,-X308,0),-X308,0)),0)</f>
        <v>1279.0023118027357</v>
      </c>
      <c r="Y309">
        <f>IF(X309&lt;=0,0,(IPMT(IF(G309=0,'Mortgage 2 Info Calcs'!F$8,G309)/12,1,('Mortgage 2 Info Calcs'!F$9*12)-C308,-X308,0)))</f>
        <v>9.5686751904889569</v>
      </c>
      <c r="Z309">
        <f>IF(C309&lt;('Mortgage 2 Info Calcs'!F$9*12),SUM(Y$12:Y309),0)</f>
        <v>93280.819954484206</v>
      </c>
      <c r="AA309">
        <v>298</v>
      </c>
      <c r="AB309">
        <f t="shared" si="23"/>
        <v>24.833333333333332</v>
      </c>
    </row>
    <row r="310" spans="2:28" ht="11.25" customHeight="1" x14ac:dyDescent="0.25">
      <c r="B310">
        <f t="shared" si="21"/>
        <v>24.916666666666668</v>
      </c>
      <c r="C310">
        <v>299</v>
      </c>
      <c r="E310" t="str">
        <f t="shared" si="24"/>
        <v/>
      </c>
      <c r="F310" t="str">
        <f>VLOOKUP('Mortgage 2 Variables'!D$18,'Mortgage 2 Variables'!B$8:C$19,2)</f>
        <v>Sep</v>
      </c>
      <c r="G310">
        <f>IF(ISBLANK('Mortgage 2 Monthly Table'!G310),IF(OR(J310=Q310,ISTEXT(W309),ISTEXT('Mortgage 2 Info Calcs'!$K$4)),0,IF(('Mortgage 2 Info Calcs'!F$7*12)&gt;C309,G309,IF(C309='Mortgage 2 Info Calcs'!F$7*12,'Mortgage 2 Info Calcs'!F$8,G309))),'Mortgage 2 Monthly Table'!G310)</f>
        <v>0.06</v>
      </c>
      <c r="H310">
        <f>((PMT(G310/'Mortgage 2 Variables'!E$43,('Mortgage 2 Info Calcs'!F$9*'Mortgage 2 Variables'!E$43)-C309,-J310,0)))</f>
        <v>644.30140148556484</v>
      </c>
      <c r="I310">
        <f>IF(OR(ISERROR(((IPMT(G310/'Mortgage 2 Variables'!E$43,1,'Mortgage 2 Info Calcs'!F$9*'Mortgage 2 Variables'!E$43,-J310+Q310+'Mortgage 2 Info Calcs'!F$24,IF('Mortgage 2 Info Calcs'!F$5="Interest Only",-J310+Q310+'Mortgage 2 Info Calcs'!F$24,0))))),(((IPMT(G310/'Mortgage 2 Variables'!E$43,1,'Mortgage 2 Info Calcs'!F$9*'Mortgage 2 Variables'!E$43,-J$12,-J$12)))=0)),0,((IPMT(G310/'Mortgage 2 Variables'!E$43,1,'Mortgage 2 Info Calcs'!F$9*'Mortgage 2 Variables'!E$43,-J310+Q310+'Mortgage 2 Info Calcs'!F$24,IF('Mortgage 2 Info Calcs'!F$5="Interest Only",-J310+Q310+'Mortgage 2 Info Calcs'!F$24,0)))))</f>
        <v>6.3950115590136765</v>
      </c>
      <c r="J310">
        <f>IF(W309&gt;0,IF(ISTEXT('Mortgage 2 Info Calcs'!K$4),"0",IF(ISTEXT(W309),W309,W309+(IF(ISTEXT(K310),0,K310)))),0)</f>
        <v>1279.0023118027352</v>
      </c>
      <c r="K310">
        <f>IF(ISBLANK('Mortgage 2 Monthly Table'!L310),0,'Mortgage 2 Monthly Table'!L310)</f>
        <v>0</v>
      </c>
      <c r="L310">
        <f>IF(ISBLANK('Mortgage 2 Monthly Table'!N310),IF('Mortgage 2 Info Calcs'!F$13="Calculated",IF('Mortgage 2 Info Calcs'!F$22="Keep Same",IF('Mortgage 2 Info Calcs'!F$5="Interest Only",IF(OR(I310&gt;L309,J310=""),I310,IF(J310&lt;L309,IF(J310&lt;L309,J310+I310,IF(L309+M309&gt;J310,L309+I310,L309)),IF(L309+M309&gt;J310,L309+I310,L309))),IF(H310&gt;L309,H310,IF(J310&gt;L309,IF(L309+M309&gt;J310,L309+I310,L309),J310+S310))),IF('Mortgage 2 Info Calcs'!F$5="Interest Only",'Mortgage 2 Monthly calcs'!I310,'Mortgage 2 Monthly calcs'!H310)),'Mortgage 2 Monthly calcs'!L309),'Mortgage 2 Monthly Table'!N310)</f>
        <v>644.30140148556484</v>
      </c>
      <c r="M310">
        <f>IF(ISBLANK('Mortgage 2 Monthly Table'!P310),IF(N309&gt;J310,IF(J310&gt;L309,J310-L309,0),IF(OR(OR(W309&lt;0,ISTEXT(W309)),ISTEXT('Mortgage 2 Info Calcs'!$K$4)),"",'Mortgage 2 Info Calcs'!F$21)),'Mortgage 2 Monthly Table'!P310)</f>
        <v>0</v>
      </c>
      <c r="N310">
        <f t="shared" si="22"/>
        <v>644.30140148556484</v>
      </c>
      <c r="O310">
        <f>IF(OR(OR(W309&lt;0,ISTEXT(W309)),ISTEXT('Mortgage 2 Info Calcs'!$K$4)),"",(O309+M310))</f>
        <v>0</v>
      </c>
      <c r="P310">
        <f>IF(ISBLANK('Mortgage 2 Monthly Table'!T310),IF(ISTEXT(J310),0,IF(OR(W309&lt;Q309,AND(W309&lt;0,NOT(ISTEXT(W309))),ISTEXT('Mortgage 2 Info Calcs'!$K$4)),IF(-W309&gt;P309,-W309,W309-Q309),IF(J310="",0,'Mortgage 2 Info Calcs'!F$26))),'Mortgage 2 Monthly Table'!T310)</f>
        <v>0</v>
      </c>
      <c r="Q310">
        <f>IF(OR(OR(W309&lt;0,ISTEXT(W309)),ISTEXT('Mortgage 2 Info Calcs'!$K$4)),"",IF(O310&lt;0,Q309,(Q309+P310)))</f>
        <v>0</v>
      </c>
      <c r="R310">
        <f>IF(OR(ISERROR(L310-S310),ISTEXT('Mortgage 2 Info Calcs'!$K$4)),"",L310-S310+M310)</f>
        <v>637.90638992655113</v>
      </c>
      <c r="S310">
        <f>IF(OR(IF(ISERROR(ROUND((J310-Q310-'Mortgage 2 Info Calcs'!F$24)*(G310/12),2)),0,(J310-O310-Q310-'Mortgage 2 Info Calcs'!F$24)*(G310/12)),,,ISTEXT('Mortgage 2 Info Calcs'!K$4)),IF(((J310-Q310-'Mortgage 2 Info Calcs'!F$24)*(G310/12))&gt;0,((J310-Q310-'Mortgage 2 Info Calcs'!F$24)*(G310/12)),0),0)</f>
        <v>6.3950115590136765</v>
      </c>
      <c r="T310">
        <f>IF(OR(ISERROR(SUM(R$12:R310)),(ISTEXT(T309)),(T309=(SUM(R$12:R310)))),"",SUM(R$12:R310))</f>
        <v>99358.904078125037</v>
      </c>
      <c r="U310">
        <f>SUM(S$12:S310)</f>
        <v>93287.214966043131</v>
      </c>
      <c r="V310">
        <f>IF(OR(J310=Q310,ISTEXT(W309),ISTEXT('Mortgage 2 Info Calcs'!$F$17)),"",IF(('Mortgage 2 Info Calcs'!F$18*12)&gt;C309+1,IF(C309='Mortgage 2 Info Calcs'!F$18*12,0,'Mortgage 2 Info Calcs'!F$19+W310*('Mortgage 2 Info Calcs'!F$17)),'Mortgage 2 Info Calcs'!F$189))</f>
        <v>0</v>
      </c>
      <c r="W310">
        <f>IF(OR(ISERROR(J310-R310-M310),IF(ISERROR((J310-R310-M310)=0),"True",(J310-R310-M310)=0),ISTEXT('Mortgage 2 Info Calcs'!$K$4)),"",IF((J310&gt;(L310+M310)),(FV((G310/'Mortgage 2 Variables'!E$43),1,(L310+M310),-J310+Q310+'Mortgage 2 Info Calcs'!F$24,0))+Q310+'Mortgage 2 Info Calcs'!F$24+IF(I310&gt;0,0,-I310),""))</f>
        <v>641.09592187619762</v>
      </c>
      <c r="X310">
        <f>IF((FV(IF(G310=0,'Mortgage 2 Info Calcs'!F$8,G310)/12,1,PMT(IF(G310=0,'Mortgage 2 Info Calcs'!F$8,G310)/12,('Mortgage 2 Info Calcs'!F$9*12)-C309,-X309,0),-X309,0))&gt;0,(FV(IF(G310=0,'Mortgage 2 Info Calcs'!F$8,G310)/12,1,PMT(IF(G310=0,'Mortgage 2 Info Calcs'!F$8,G310)/12,('Mortgage 2 Info Calcs'!F$9*12)-C309,-X309,0),-X309,0)),0)</f>
        <v>641.09592187619785</v>
      </c>
      <c r="Y310">
        <f>IF(X310&lt;=0,0,(IPMT(IF(G310=0,'Mortgage 2 Info Calcs'!F$8,G310)/12,1,('Mortgage 2 Info Calcs'!F$9*12)-C309,-X309,0)))</f>
        <v>6.3950115590136782</v>
      </c>
      <c r="Z310">
        <f>IF(C310&lt;('Mortgage 2 Info Calcs'!F$9*12),SUM(Y$12:Y310),0)</f>
        <v>93287.214966043219</v>
      </c>
      <c r="AA310">
        <v>299</v>
      </c>
      <c r="AB310">
        <f t="shared" si="23"/>
        <v>24.916666666666668</v>
      </c>
    </row>
    <row r="311" spans="2:28" ht="11.25" customHeight="1" x14ac:dyDescent="0.25">
      <c r="B311">
        <f t="shared" si="21"/>
        <v>25</v>
      </c>
      <c r="C311">
        <v>300</v>
      </c>
      <c r="D311">
        <f>D299+1</f>
        <v>25</v>
      </c>
      <c r="E311" t="str">
        <f t="shared" si="24"/>
        <v/>
      </c>
      <c r="F311" t="str">
        <f>VLOOKUP('Mortgage 2 Variables'!D$19,'Mortgage 2 Variables'!B$8:C$19,2)</f>
        <v>Oct</v>
      </c>
      <c r="G311">
        <f>IF(ISBLANK('Mortgage 2 Monthly Table'!G311),IF(OR(J311=Q311,ISTEXT(W310),ISTEXT('Mortgage 2 Info Calcs'!$K$4)),0,IF(('Mortgage 2 Info Calcs'!F$7*12)&gt;C310,G310,IF(C310='Mortgage 2 Info Calcs'!F$7*12,'Mortgage 2 Info Calcs'!F$8,G310))),'Mortgage 2 Monthly Table'!G311)</f>
        <v>0.06</v>
      </c>
      <c r="H311">
        <f>((PMT(G311/'Mortgage 2 Variables'!E$43,('Mortgage 2 Info Calcs'!F$9*'Mortgage 2 Variables'!E$43)-C310,-J311,0)))</f>
        <v>644.30140148557859</v>
      </c>
      <c r="I311">
        <f>IF(OR(ISERROR(((IPMT(G311/'Mortgage 2 Variables'!E$43,1,'Mortgage 2 Info Calcs'!F$9*'Mortgage 2 Variables'!E$43,-J311+Q311+'Mortgage 2 Info Calcs'!F$24,IF('Mortgage 2 Info Calcs'!F$5="Interest Only",-J311+Q311+'Mortgage 2 Info Calcs'!F$24,0))))),(((IPMT(G311/'Mortgage 2 Variables'!E$43,1,'Mortgage 2 Info Calcs'!F$9*'Mortgage 2 Variables'!E$43,-J$12,-J$12)))=0)),0,((IPMT(G311/'Mortgage 2 Variables'!E$43,1,'Mortgage 2 Info Calcs'!F$9*'Mortgage 2 Variables'!E$43,-J311+Q311+'Mortgage 2 Info Calcs'!F$24,IF('Mortgage 2 Info Calcs'!F$5="Interest Only",-J311+Q311+'Mortgage 2 Info Calcs'!F$24,0)))))</f>
        <v>3.2054796093809883</v>
      </c>
      <c r="J311">
        <f>IF(W310&gt;0,IF(ISTEXT('Mortgage 2 Info Calcs'!K$4),"0",IF(ISTEXT(W310),W310,W310+(IF(ISTEXT(K311),0,K311)))),0)</f>
        <v>641.09592187619762</v>
      </c>
      <c r="K311">
        <f>IF(ISBLANK('Mortgage 2 Monthly Table'!L311),0,'Mortgage 2 Monthly Table'!L311)</f>
        <v>0</v>
      </c>
      <c r="L311">
        <f>IF(ISBLANK('Mortgage 2 Monthly Table'!N311),IF('Mortgage 2 Info Calcs'!F$13="Calculated",IF('Mortgage 2 Info Calcs'!F$22="Keep Same",IF('Mortgage 2 Info Calcs'!F$5="Interest Only",IF(OR(I311&gt;L310,J311=""),I311,IF(J311&lt;L310,IF(J311&lt;L310,J311+I311,IF(L310+M310&gt;J311,L310+I311,L310)),IF(L310+M310&gt;J311,L310+I311,L310))),IF(H311&gt;L310,H311,IF(J311&gt;L310,IF(L310+M310&gt;J311,L310+I311,L310),J311+S311))),IF('Mortgage 2 Info Calcs'!F$5="Interest Only",'Mortgage 2 Monthly calcs'!I311,'Mortgage 2 Monthly calcs'!H311)),'Mortgage 2 Monthly calcs'!L310),'Mortgage 2 Monthly Table'!N311)</f>
        <v>644.30140148557859</v>
      </c>
      <c r="M311">
        <f>IF(ISBLANK('Mortgage 2 Monthly Table'!P311),IF(N310&gt;J311,IF(J311&gt;L310,J311-L310,0),IF(OR(OR(W310&lt;0,ISTEXT(W310)),ISTEXT('Mortgage 2 Info Calcs'!$K$4)),"",'Mortgage 2 Info Calcs'!F$21)),'Mortgage 2 Monthly Table'!P311)</f>
        <v>0</v>
      </c>
      <c r="N311">
        <f t="shared" si="22"/>
        <v>644.30140148557859</v>
      </c>
      <c r="O311">
        <f>IF(OR(OR(W310&lt;0,ISTEXT(W310)),ISTEXT('Mortgage 2 Info Calcs'!$K$4)),"",(O310+M311))</f>
        <v>0</v>
      </c>
      <c r="P311">
        <f>IF(ISBLANK('Mortgage 2 Monthly Table'!T311),IF(ISTEXT(J311),0,IF(OR(W310&lt;Q310,AND(W310&lt;0,NOT(ISTEXT(W310))),ISTEXT('Mortgage 2 Info Calcs'!$K$4)),IF(-W310&gt;P310,-W310,W310-Q310),IF(J311="",0,'Mortgage 2 Info Calcs'!F$26))),'Mortgage 2 Monthly Table'!T311)</f>
        <v>0</v>
      </c>
      <c r="Q311">
        <f>IF(OR(OR(W310&lt;0,ISTEXT(W310)),ISTEXT('Mortgage 2 Info Calcs'!$K$4)),"",IF(O311&lt;0,Q310,(Q310+P311)))</f>
        <v>0</v>
      </c>
      <c r="R311">
        <f>IF(OR(ISERROR(L311-S311),ISTEXT('Mortgage 2 Info Calcs'!$K$4)),"",L311-S311+M311)</f>
        <v>641.09592187619762</v>
      </c>
      <c r="S311">
        <f>IF(OR(IF(ISERROR(ROUND((J311-Q311-'Mortgage 2 Info Calcs'!F$24)*(G311/12),2)),0,(J311-O311-Q311-'Mortgage 2 Info Calcs'!F$24)*(G311/12)),,,ISTEXT('Mortgage 2 Info Calcs'!K$4)),IF(((J311-Q311-'Mortgage 2 Info Calcs'!F$24)*(G311/12))&gt;0,((J311-Q311-'Mortgage 2 Info Calcs'!F$24)*(G311/12)),0),0)</f>
        <v>3.2054796093809883</v>
      </c>
      <c r="T311">
        <f>IF(OR(ISERROR(SUM(R$12:R311)),(ISTEXT(T310)),(T310=(SUM(R$12:R311)))),"",SUM(R$12:R311))</f>
        <v>100000.00000000124</v>
      </c>
      <c r="U311">
        <f>SUM(S$12:S311)</f>
        <v>93290.420445652519</v>
      </c>
      <c r="V311">
        <f>IF(OR(J311=Q311,ISTEXT(W310),ISTEXT('Mortgage 2 Info Calcs'!$F$17)),"",IF(('Mortgage 2 Info Calcs'!F$18*12)&gt;C310+1,IF(C310='Mortgage 2 Info Calcs'!F$18*12,0,'Mortgage 2 Info Calcs'!F$19+W311*('Mortgage 2 Info Calcs'!F$17)),'Mortgage 2 Info Calcs'!F$189))</f>
        <v>0</v>
      </c>
      <c r="W311" t="str">
        <f>IF(OR(ISERROR(J311-R311-M311),IF(ISERROR((J311-R311-M311)=0),"True",(J311-R311-M311)=0),ISTEXT('Mortgage 2 Info Calcs'!$K$4)),"",IF((J311&gt;(L311+M311)),(FV((G311/'Mortgage 2 Variables'!E$43),1,(L311+M311),-J311+Q311+'Mortgage 2 Info Calcs'!F$24,0))+Q311+'Mortgage 2 Info Calcs'!F$24+IF(I311&gt;0,0,-I311),""))</f>
        <v/>
      </c>
      <c r="X311">
        <f>IF((FV(IF(G311=0,'Mortgage 2 Info Calcs'!F$8,G311)/12,1,PMT(IF(G311=0,'Mortgage 2 Info Calcs'!F$8,G311)/12,('Mortgage 2 Info Calcs'!F$9*12)-C310,-X310,0),-X310,0))&gt;0,(FV(IF(G311=0,'Mortgage 2 Info Calcs'!F$8,G311)/12,1,PMT(IF(G311=0,'Mortgage 2 Info Calcs'!F$8,G311)/12,('Mortgage 2 Info Calcs'!F$9*12)-C310,-X310,0),-X310,0)),0)</f>
        <v>1.375610736431554E-11</v>
      </c>
      <c r="Y311">
        <f>IF(X311&lt;=0,0,(IPMT(IF(G311=0,'Mortgage 2 Info Calcs'!F$8,G311)/12,1,('Mortgage 2 Info Calcs'!F$9*12)-C310,-X310,0)))</f>
        <v>3.2054796093809892</v>
      </c>
      <c r="Z311">
        <f>IF(C311&lt;('Mortgage 2 Info Calcs'!F$9*12),SUM(Y$12:Y311),0)</f>
        <v>0</v>
      </c>
      <c r="AA311">
        <v>300</v>
      </c>
      <c r="AB311">
        <f t="shared" si="23"/>
        <v>25</v>
      </c>
    </row>
    <row r="312" spans="2:28" ht="11.25" customHeight="1" x14ac:dyDescent="0.25">
      <c r="B312">
        <f t="shared" si="21"/>
        <v>25.083333333333332</v>
      </c>
      <c r="C312">
        <v>301</v>
      </c>
      <c r="E312" t="str">
        <f t="shared" si="24"/>
        <v/>
      </c>
      <c r="F312" t="str">
        <f>VLOOKUP('Mortgage 2 Variables'!D$8,'Mortgage 2 Variables'!B$8:C$19,2)</f>
        <v>Nov</v>
      </c>
      <c r="G312">
        <f>IF(ISBLANK('Mortgage 2 Monthly Table'!G312),IF(OR(J312=Q312,ISTEXT(W311),ISTEXT('Mortgage 2 Info Calcs'!$K$4)),0,IF(('Mortgage 2 Info Calcs'!F$7*12)&gt;C311,G311,IF(C311='Mortgage 2 Info Calcs'!F$7*12,'Mortgage 2 Info Calcs'!F$8,G311))),'Mortgage 2 Monthly Table'!G312)</f>
        <v>0</v>
      </c>
      <c r="H312" t="e">
        <f>((PMT(G312/'Mortgage 2 Variables'!E$43,('Mortgage 2 Info Calcs'!F$9*'Mortgage 2 Variables'!E$43)-C311,-J312,0)))</f>
        <v>#VALUE!</v>
      </c>
      <c r="I312">
        <f>IF(OR(ISERROR(((IPMT(G312/'Mortgage 2 Variables'!E$43,1,'Mortgage 2 Info Calcs'!F$9*'Mortgage 2 Variables'!E$43,-J312+Q312+'Mortgage 2 Info Calcs'!F$24,IF('Mortgage 2 Info Calcs'!F$5="Interest Only",-J312+Q312+'Mortgage 2 Info Calcs'!F$24,0))))),(((IPMT(G312/'Mortgage 2 Variables'!E$43,1,'Mortgage 2 Info Calcs'!F$9*'Mortgage 2 Variables'!E$43,-J$12,-J$12)))=0)),0,((IPMT(G312/'Mortgage 2 Variables'!E$43,1,'Mortgage 2 Info Calcs'!F$9*'Mortgage 2 Variables'!E$43,-J312+Q312+'Mortgage 2 Info Calcs'!F$24,IF('Mortgage 2 Info Calcs'!F$5="Interest Only",-J312+Q312+'Mortgage 2 Info Calcs'!F$24,0)))))</f>
        <v>0</v>
      </c>
      <c r="J312" t="str">
        <f>IF(W311&gt;0,IF(ISTEXT('Mortgage 2 Info Calcs'!K$4),"0",IF(ISTEXT(W311),W311,W311+(IF(ISTEXT(K312),0,K312)))),0)</f>
        <v/>
      </c>
      <c r="K312">
        <f>IF(ISBLANK('Mortgage 2 Monthly Table'!L312),0,'Mortgage 2 Monthly Table'!L312)</f>
        <v>0</v>
      </c>
      <c r="L312" t="e">
        <f>IF(ISBLANK('Mortgage 2 Monthly Table'!N312),IF('Mortgage 2 Info Calcs'!F$13="Calculated",IF('Mortgage 2 Info Calcs'!F$22="Keep Same",IF('Mortgage 2 Info Calcs'!F$5="Interest Only",IF(OR(I312&gt;L311,J312=""),I312,IF(J312&lt;L311,IF(J312&lt;L311,J312+I312,IF(L311+M311&gt;J312,L311+I312,L311)),IF(L311+M311&gt;J312,L311+I312,L311))),IF(H312&gt;L311,H312,IF(J312&gt;L311,IF(L311+M311&gt;J312,L311+I312,L311),J312+S312))),IF('Mortgage 2 Info Calcs'!F$5="Interest Only",'Mortgage 2 Monthly calcs'!I312,'Mortgage 2 Monthly calcs'!H312)),'Mortgage 2 Monthly calcs'!L311),'Mortgage 2 Monthly Table'!N312)</f>
        <v>#VALUE!</v>
      </c>
      <c r="M312" t="str">
        <f>IF(ISBLANK('Mortgage 2 Monthly Table'!P312),IF(N311&gt;J312,IF(J312&gt;L311,J312-L311,0),IF(OR(OR(W311&lt;0,ISTEXT(W311)),ISTEXT('Mortgage 2 Info Calcs'!$K$4)),"",'Mortgage 2 Info Calcs'!F$21)),'Mortgage 2 Monthly Table'!P312)</f>
        <v/>
      </c>
      <c r="N312" t="str">
        <f t="shared" si="22"/>
        <v/>
      </c>
      <c r="O312" t="str">
        <f>IF(OR(OR(W311&lt;0,ISTEXT(W311)),ISTEXT('Mortgage 2 Info Calcs'!$K$4)),"",(O311+M312))</f>
        <v/>
      </c>
      <c r="P312">
        <f>IF(ISBLANK('Mortgage 2 Monthly Table'!T312),IF(ISTEXT(J312),0,IF(OR(W311&lt;Q311,AND(W311&lt;0,NOT(ISTEXT(W311))),ISTEXT('Mortgage 2 Info Calcs'!$K$4)),IF(-W311&gt;P311,-W311,W311-Q311),IF(J312="",0,'Mortgage 2 Info Calcs'!F$26))),'Mortgage 2 Monthly Table'!T312)</f>
        <v>0</v>
      </c>
      <c r="Q312" t="str">
        <f>IF(OR(OR(W311&lt;0,ISTEXT(W311)),ISTEXT('Mortgage 2 Info Calcs'!$K$4)),"",IF(O312&lt;0,Q311,(Q311+P312)))</f>
        <v/>
      </c>
      <c r="R312" t="str">
        <f>IF(OR(ISERROR(L312-S312),ISTEXT('Mortgage 2 Info Calcs'!$K$4)),"",L312-S312+M312)</f>
        <v/>
      </c>
      <c r="S312">
        <f>IF(OR(IF(ISERROR(ROUND((J312-Q312-'Mortgage 2 Info Calcs'!F$24)*(G312/12),2)),0,(J312-O312-Q312-'Mortgage 2 Info Calcs'!F$24)*(G312/12)),,,ISTEXT('Mortgage 2 Info Calcs'!K$4)),IF(((J312-Q312-'Mortgage 2 Info Calcs'!F$24)*(G312/12))&gt;0,((J312-Q312-'Mortgage 2 Info Calcs'!F$24)*(G312/12)),0),0)</f>
        <v>0</v>
      </c>
      <c r="T312" t="str">
        <f>IF(OR(ISERROR(SUM(R$12:R312)),(ISTEXT(T311)),(T311=(SUM(R$12:R312)))),"",SUM(R$12:R312))</f>
        <v/>
      </c>
      <c r="U312">
        <f>SUM(S$12:S312)</f>
        <v>93290.420445652519</v>
      </c>
      <c r="V312" t="str">
        <f>IF(OR(J312=Q312,ISTEXT(W311),ISTEXT('Mortgage 2 Info Calcs'!$F$17)),"",IF(('Mortgage 2 Info Calcs'!F$18*12)&gt;C311+1,IF(C311='Mortgage 2 Info Calcs'!F$18*12,0,'Mortgage 2 Info Calcs'!F$19+W312*('Mortgage 2 Info Calcs'!F$17)),'Mortgage 2 Info Calcs'!F$189))</f>
        <v/>
      </c>
      <c r="W312" t="str">
        <f>IF(OR(ISERROR(J312-R312-M312),IF(ISERROR((J312-R312-M312)=0),"True",(J312-R312-M312)=0),ISTEXT('Mortgage 2 Info Calcs'!$K$4)),"",IF((J312&gt;(L312+M312)),(FV((G312/'Mortgage 2 Variables'!E$43),1,(L312+M312),-J312+Q312+'Mortgage 2 Info Calcs'!F$24,0))+Q312+'Mortgage 2 Info Calcs'!F$24+IF(I312&gt;0,0,-I312),""))</f>
        <v/>
      </c>
      <c r="X312" t="e">
        <f>IF((FV(IF(G312=0,'Mortgage 2 Info Calcs'!F$8,G312)/12,1,PMT(IF(G312=0,'Mortgage 2 Info Calcs'!F$8,G312)/12,('Mortgage 2 Info Calcs'!F$9*12)-C311,-X311,0),-X311,0))&gt;0,(FV(IF(G312=0,'Mortgage 2 Info Calcs'!F$8,G312)/12,1,PMT(IF(G312=0,'Mortgage 2 Info Calcs'!F$8,G312)/12,('Mortgage 2 Info Calcs'!F$9*12)-C311,-X311,0),-X311,0)),0)</f>
        <v>#NUM!</v>
      </c>
      <c r="Y312" t="e">
        <f>IF(X312&lt;=0,0,(IPMT(IF(G312=0,'Mortgage 2 Info Calcs'!F$8,G312)/12,1,('Mortgage 2 Info Calcs'!F$9*12)-C311,-X311,0)))</f>
        <v>#NUM!</v>
      </c>
      <c r="Z312">
        <f>IF(C312&lt;('Mortgage 2 Info Calcs'!F$9*12),SUM(Y$12:Y312),0)</f>
        <v>0</v>
      </c>
      <c r="AA312">
        <v>301</v>
      </c>
      <c r="AB312">
        <f t="shared" si="23"/>
        <v>25.083333333333332</v>
      </c>
    </row>
    <row r="313" spans="2:28" ht="11.25" customHeight="1" x14ac:dyDescent="0.25">
      <c r="B313">
        <f t="shared" si="21"/>
        <v>25.166666666666668</v>
      </c>
      <c r="C313">
        <v>302</v>
      </c>
      <c r="E313" t="str">
        <f t="shared" si="24"/>
        <v/>
      </c>
      <c r="F313" t="str">
        <f>VLOOKUP('Mortgage 2 Variables'!D$9,'Mortgage 2 Variables'!B$8:C$19,2)</f>
        <v>Dec</v>
      </c>
      <c r="G313">
        <f>IF(ISBLANK('Mortgage 2 Monthly Table'!G313),IF(OR(J313=Q313,ISTEXT(W312),ISTEXT('Mortgage 2 Info Calcs'!$K$4)),0,IF(('Mortgage 2 Info Calcs'!F$7*12)&gt;C312,G312,IF(C312='Mortgage 2 Info Calcs'!F$7*12,'Mortgage 2 Info Calcs'!F$8,G312))),'Mortgage 2 Monthly Table'!G313)</f>
        <v>0</v>
      </c>
      <c r="H313" t="e">
        <f>((PMT(G313/'Mortgage 2 Variables'!E$43,('Mortgage 2 Info Calcs'!F$9*'Mortgage 2 Variables'!E$43)-C312,-J313,0)))</f>
        <v>#VALUE!</v>
      </c>
      <c r="I313">
        <f>IF(OR(ISERROR(((IPMT(G313/'Mortgage 2 Variables'!E$43,1,'Mortgage 2 Info Calcs'!F$9*'Mortgage 2 Variables'!E$43,-J313+Q313+'Mortgage 2 Info Calcs'!F$24,IF('Mortgage 2 Info Calcs'!F$5="Interest Only",-J313+Q313+'Mortgage 2 Info Calcs'!F$24,0))))),(((IPMT(G313/'Mortgage 2 Variables'!E$43,1,'Mortgage 2 Info Calcs'!F$9*'Mortgage 2 Variables'!E$43,-J$12,-J$12)))=0)),0,((IPMT(G313/'Mortgage 2 Variables'!E$43,1,'Mortgage 2 Info Calcs'!F$9*'Mortgage 2 Variables'!E$43,-J313+Q313+'Mortgage 2 Info Calcs'!F$24,IF('Mortgage 2 Info Calcs'!F$5="Interest Only",-J313+Q313+'Mortgage 2 Info Calcs'!F$24,0)))))</f>
        <v>0</v>
      </c>
      <c r="J313" t="str">
        <f>IF(W312&gt;0,IF(ISTEXT('Mortgage 2 Info Calcs'!K$4),"0",IF(ISTEXT(W312),W312,W312+(IF(ISTEXT(K313),0,K313)))),0)</f>
        <v/>
      </c>
      <c r="K313">
        <f>IF(ISBLANK('Mortgage 2 Monthly Table'!L313),0,'Mortgage 2 Monthly Table'!L313)</f>
        <v>0</v>
      </c>
      <c r="L313" t="e">
        <f>IF(ISBLANK('Mortgage 2 Monthly Table'!N313),IF('Mortgage 2 Info Calcs'!F$13="Calculated",IF('Mortgage 2 Info Calcs'!F$22="Keep Same",IF('Mortgage 2 Info Calcs'!F$5="Interest Only",IF(OR(I313&gt;L312,J313=""),I313,IF(J313&lt;L312,IF(J313&lt;L312,J313+I313,IF(L312+M312&gt;J313,L312+I313,L312)),IF(L312+M312&gt;J313,L312+I313,L312))),IF(H313&gt;L312,H313,IF(J313&gt;L312,IF(L312+M312&gt;J313,L312+I313,L312),J313+S313))),IF('Mortgage 2 Info Calcs'!F$5="Interest Only",'Mortgage 2 Monthly calcs'!I313,'Mortgage 2 Monthly calcs'!H313)),'Mortgage 2 Monthly calcs'!L312),'Mortgage 2 Monthly Table'!N313)</f>
        <v>#VALUE!</v>
      </c>
      <c r="M313" t="str">
        <f>IF(ISBLANK('Mortgage 2 Monthly Table'!P313),IF(N312&gt;J313,IF(J313&gt;L312,J313-L312,0),IF(OR(OR(W312&lt;0,ISTEXT(W312)),ISTEXT('Mortgage 2 Info Calcs'!$K$4)),"",'Mortgage 2 Info Calcs'!F$21)),'Mortgage 2 Monthly Table'!P313)</f>
        <v/>
      </c>
      <c r="N313" t="str">
        <f t="shared" si="22"/>
        <v/>
      </c>
      <c r="O313" t="str">
        <f>IF(OR(OR(W312&lt;0,ISTEXT(W312)),ISTEXT('Mortgage 2 Info Calcs'!$K$4)),"",(O312+M313))</f>
        <v/>
      </c>
      <c r="P313">
        <f>IF(ISBLANK('Mortgage 2 Monthly Table'!T313),IF(ISTEXT(J313),0,IF(OR(W312&lt;Q312,AND(W312&lt;0,NOT(ISTEXT(W312))),ISTEXT('Mortgage 2 Info Calcs'!$K$4)),IF(-W312&gt;P312,-W312,W312-Q312),IF(J313="",0,'Mortgage 2 Info Calcs'!F$26))),'Mortgage 2 Monthly Table'!T313)</f>
        <v>0</v>
      </c>
      <c r="Q313" t="str">
        <f>IF(OR(OR(W312&lt;0,ISTEXT(W312)),ISTEXT('Mortgage 2 Info Calcs'!$K$4)),"",IF(O313&lt;0,Q312,(Q312+P313)))</f>
        <v/>
      </c>
      <c r="R313" t="str">
        <f>IF(OR(ISERROR(L313-S313),ISTEXT('Mortgage 2 Info Calcs'!$K$4)),"",L313-S313+M313)</f>
        <v/>
      </c>
      <c r="S313">
        <f>IF(OR(IF(ISERROR(ROUND((J313-Q313-'Mortgage 2 Info Calcs'!F$24)*(G313/12),2)),0,(J313-O313-Q313-'Mortgage 2 Info Calcs'!F$24)*(G313/12)),,,ISTEXT('Mortgage 2 Info Calcs'!K$4)),IF(((J313-Q313-'Mortgage 2 Info Calcs'!F$24)*(G313/12))&gt;0,((J313-Q313-'Mortgage 2 Info Calcs'!F$24)*(G313/12)),0),0)</f>
        <v>0</v>
      </c>
      <c r="T313" t="str">
        <f>IF(OR(ISERROR(SUM(R$12:R313)),(ISTEXT(T312)),(T312=(SUM(R$12:R313)))),"",SUM(R$12:R313))</f>
        <v/>
      </c>
      <c r="U313">
        <f>SUM(S$12:S313)</f>
        <v>93290.420445652519</v>
      </c>
      <c r="V313" t="str">
        <f>IF(OR(J313=Q313,ISTEXT(W312),ISTEXT('Mortgage 2 Info Calcs'!$F$17)),"",IF(('Mortgage 2 Info Calcs'!F$18*12)&gt;C312+1,IF(C312='Mortgage 2 Info Calcs'!F$18*12,0,'Mortgage 2 Info Calcs'!F$19+W313*('Mortgage 2 Info Calcs'!F$17)),'Mortgage 2 Info Calcs'!F$189))</f>
        <v/>
      </c>
      <c r="W313" t="str">
        <f>IF(OR(ISERROR(J313-R313-M313),IF(ISERROR((J313-R313-M313)=0),"True",(J313-R313-M313)=0),ISTEXT('Mortgage 2 Info Calcs'!$K$4)),"",IF((J313&gt;(L313+M313)),(FV((G313/'Mortgage 2 Variables'!E$43),1,(L313+M313),-J313+Q313+'Mortgage 2 Info Calcs'!F$24,0))+Q313+'Mortgage 2 Info Calcs'!F$24+IF(I313&gt;0,0,-I313),""))</f>
        <v/>
      </c>
      <c r="X313" t="e">
        <f>IF((FV(IF(G313=0,'Mortgage 2 Info Calcs'!F$8,G313)/12,1,PMT(IF(G313=0,'Mortgage 2 Info Calcs'!F$8,G313)/12,('Mortgage 2 Info Calcs'!F$9*12)-C312,-X312,0),-X312,0))&gt;0,(FV(IF(G313=0,'Mortgage 2 Info Calcs'!F$8,G313)/12,1,PMT(IF(G313=0,'Mortgage 2 Info Calcs'!F$8,G313)/12,('Mortgage 2 Info Calcs'!F$9*12)-C312,-X312,0),-X312,0)),0)</f>
        <v>#NUM!</v>
      </c>
      <c r="Y313" t="e">
        <f>IF(X313&lt;=0,0,(IPMT(IF(G313=0,'Mortgage 2 Info Calcs'!F$8,G313)/12,1,('Mortgage 2 Info Calcs'!F$9*12)-C312,-X312,0)))</f>
        <v>#NUM!</v>
      </c>
      <c r="Z313">
        <f>IF(C313&lt;('Mortgage 2 Info Calcs'!F$9*12),SUM(Y$12:Y313),0)</f>
        <v>0</v>
      </c>
      <c r="AA313">
        <v>302</v>
      </c>
      <c r="AB313">
        <f t="shared" si="23"/>
        <v>25.166666666666668</v>
      </c>
    </row>
    <row r="314" spans="2:28" ht="11.25" customHeight="1" x14ac:dyDescent="0.25">
      <c r="B314">
        <f t="shared" si="21"/>
        <v>25.25</v>
      </c>
      <c r="C314">
        <v>303</v>
      </c>
      <c r="E314">
        <f t="shared" si="24"/>
        <v>2035</v>
      </c>
      <c r="F314" t="str">
        <f>VLOOKUP('Mortgage 2 Variables'!D$10,'Mortgage 2 Variables'!B$8:C$19,2)</f>
        <v>Jan</v>
      </c>
      <c r="G314">
        <f>IF(ISBLANK('Mortgage 2 Monthly Table'!G314),IF(OR(J314=Q314,ISTEXT(W313),ISTEXT('Mortgage 2 Info Calcs'!$K$4)),0,IF(('Mortgage 2 Info Calcs'!F$7*12)&gt;C313,G313,IF(C313='Mortgage 2 Info Calcs'!F$7*12,'Mortgage 2 Info Calcs'!F$8,G313))),'Mortgage 2 Monthly Table'!G314)</f>
        <v>0</v>
      </c>
      <c r="H314" t="e">
        <f>((PMT(G314/'Mortgage 2 Variables'!E$43,('Mortgage 2 Info Calcs'!F$9*'Mortgage 2 Variables'!E$43)-C313,-J314,0)))</f>
        <v>#VALUE!</v>
      </c>
      <c r="I314">
        <f>IF(OR(ISERROR(((IPMT(G314/'Mortgage 2 Variables'!E$43,1,'Mortgage 2 Info Calcs'!F$9*'Mortgage 2 Variables'!E$43,-J314+Q314+'Mortgage 2 Info Calcs'!F$24,IF('Mortgage 2 Info Calcs'!F$5="Interest Only",-J314+Q314+'Mortgage 2 Info Calcs'!F$24,0))))),(((IPMT(G314/'Mortgage 2 Variables'!E$43,1,'Mortgage 2 Info Calcs'!F$9*'Mortgage 2 Variables'!E$43,-J$12,-J$12)))=0)),0,((IPMT(G314/'Mortgage 2 Variables'!E$43,1,'Mortgage 2 Info Calcs'!F$9*'Mortgage 2 Variables'!E$43,-J314+Q314+'Mortgage 2 Info Calcs'!F$24,IF('Mortgage 2 Info Calcs'!F$5="Interest Only",-J314+Q314+'Mortgage 2 Info Calcs'!F$24,0)))))</f>
        <v>0</v>
      </c>
      <c r="J314" t="str">
        <f>IF(W313&gt;0,IF(ISTEXT('Mortgage 2 Info Calcs'!K$4),"0",IF(ISTEXT(W313),W313,W313+(IF(ISTEXT(K314),0,K314)))),0)</f>
        <v/>
      </c>
      <c r="K314">
        <f>IF(ISBLANK('Mortgage 2 Monthly Table'!L314),0,'Mortgage 2 Monthly Table'!L314)</f>
        <v>0</v>
      </c>
      <c r="L314" t="e">
        <f>IF(ISBLANK('Mortgage 2 Monthly Table'!N314),IF('Mortgage 2 Info Calcs'!F$13="Calculated",IF('Mortgage 2 Info Calcs'!F$22="Keep Same",IF('Mortgage 2 Info Calcs'!F$5="Interest Only",IF(OR(I314&gt;L313,J314=""),I314,IF(J314&lt;L313,IF(J314&lt;L313,J314+I314,IF(L313+M313&gt;J314,L313+I314,L313)),IF(L313+M313&gt;J314,L313+I314,L313))),IF(H314&gt;L313,H314,IF(J314&gt;L313,IF(L313+M313&gt;J314,L313+I314,L313),J314+S314))),IF('Mortgage 2 Info Calcs'!F$5="Interest Only",'Mortgage 2 Monthly calcs'!I314,'Mortgage 2 Monthly calcs'!H314)),'Mortgage 2 Monthly calcs'!L313),'Mortgage 2 Monthly Table'!N314)</f>
        <v>#VALUE!</v>
      </c>
      <c r="M314" t="str">
        <f>IF(ISBLANK('Mortgage 2 Monthly Table'!P314),IF(N313&gt;J314,IF(J314&gt;L313,J314-L313,0),IF(OR(OR(W313&lt;0,ISTEXT(W313)),ISTEXT('Mortgage 2 Info Calcs'!$K$4)),"",'Mortgage 2 Info Calcs'!F$21)),'Mortgage 2 Monthly Table'!P314)</f>
        <v/>
      </c>
      <c r="N314" t="str">
        <f t="shared" si="22"/>
        <v/>
      </c>
      <c r="O314" t="str">
        <f>IF(OR(OR(W313&lt;0,ISTEXT(W313)),ISTEXT('Mortgage 2 Info Calcs'!$K$4)),"",(O313+M314))</f>
        <v/>
      </c>
      <c r="P314">
        <f>IF(ISBLANK('Mortgage 2 Monthly Table'!T314),IF(ISTEXT(J314),0,IF(OR(W313&lt;Q313,AND(W313&lt;0,NOT(ISTEXT(W313))),ISTEXT('Mortgage 2 Info Calcs'!$K$4)),IF(-W313&gt;P313,-W313,W313-Q313),IF(J314="",0,'Mortgage 2 Info Calcs'!F$26))),'Mortgage 2 Monthly Table'!T314)</f>
        <v>0</v>
      </c>
      <c r="Q314" t="str">
        <f>IF(OR(OR(W313&lt;0,ISTEXT(W313)),ISTEXT('Mortgage 2 Info Calcs'!$K$4)),"",IF(O314&lt;0,Q313,(Q313+P314)))</f>
        <v/>
      </c>
      <c r="R314" t="str">
        <f>IF(OR(ISERROR(L314-S314),ISTEXT('Mortgage 2 Info Calcs'!$K$4)),"",L314-S314+M314)</f>
        <v/>
      </c>
      <c r="S314">
        <f>IF(OR(IF(ISERROR(ROUND((J314-Q314-'Mortgage 2 Info Calcs'!F$24)*(G314/12),2)),0,(J314-O314-Q314-'Mortgage 2 Info Calcs'!F$24)*(G314/12)),,,ISTEXT('Mortgage 2 Info Calcs'!K$4)),IF(((J314-Q314-'Mortgage 2 Info Calcs'!F$24)*(G314/12))&gt;0,((J314-Q314-'Mortgage 2 Info Calcs'!F$24)*(G314/12)),0),0)</f>
        <v>0</v>
      </c>
      <c r="T314" t="str">
        <f>IF(OR(ISERROR(SUM(R$12:R314)),(ISTEXT(T313)),(T313=(SUM(R$12:R314)))),"",SUM(R$12:R314))</f>
        <v/>
      </c>
      <c r="U314">
        <f>SUM(S$12:S314)</f>
        <v>93290.420445652519</v>
      </c>
      <c r="V314" t="str">
        <f>IF(OR(J314=Q314,ISTEXT(W313),ISTEXT('Mortgage 2 Info Calcs'!$F$17)),"",IF(('Mortgage 2 Info Calcs'!F$18*12)&gt;C313+1,IF(C313='Mortgage 2 Info Calcs'!F$18*12,0,'Mortgage 2 Info Calcs'!F$19+W314*('Mortgage 2 Info Calcs'!F$17)),'Mortgage 2 Info Calcs'!F$189))</f>
        <v/>
      </c>
      <c r="W314" t="str">
        <f>IF(OR(ISERROR(J314-R314-M314),IF(ISERROR((J314-R314-M314)=0),"True",(J314-R314-M314)=0),ISTEXT('Mortgage 2 Info Calcs'!$K$4)),"",IF((J314&gt;(L314+M314)),(FV((G314/'Mortgage 2 Variables'!E$43),1,(L314+M314),-J314+Q314+'Mortgage 2 Info Calcs'!F$24,0))+Q314+'Mortgage 2 Info Calcs'!F$24+IF(I314&gt;0,0,-I314),""))</f>
        <v/>
      </c>
      <c r="X314" t="e">
        <f>IF((FV(IF(G314=0,'Mortgage 2 Info Calcs'!F$8,G314)/12,1,PMT(IF(G314=0,'Mortgage 2 Info Calcs'!F$8,G314)/12,('Mortgage 2 Info Calcs'!F$9*12)-C313,-X313,0),-X313,0))&gt;0,(FV(IF(G314=0,'Mortgage 2 Info Calcs'!F$8,G314)/12,1,PMT(IF(G314=0,'Mortgage 2 Info Calcs'!F$8,G314)/12,('Mortgage 2 Info Calcs'!F$9*12)-C313,-X313,0),-X313,0)),0)</f>
        <v>#NUM!</v>
      </c>
      <c r="Y314" t="e">
        <f>IF(X314&lt;=0,0,(IPMT(IF(G314=0,'Mortgage 2 Info Calcs'!F$8,G314)/12,1,('Mortgage 2 Info Calcs'!F$9*12)-C313,-X313,0)))</f>
        <v>#NUM!</v>
      </c>
      <c r="Z314">
        <f>IF(C314&lt;('Mortgage 2 Info Calcs'!F$9*12),SUM(Y$12:Y314),0)</f>
        <v>0</v>
      </c>
      <c r="AA314">
        <v>303</v>
      </c>
      <c r="AB314">
        <f t="shared" si="23"/>
        <v>25.25</v>
      </c>
    </row>
    <row r="315" spans="2:28" ht="11.25" customHeight="1" x14ac:dyDescent="0.25">
      <c r="B315">
        <f t="shared" si="21"/>
        <v>25.333333333333332</v>
      </c>
      <c r="C315">
        <v>304</v>
      </c>
      <c r="D315" t="str">
        <f>IF(J1083=1,F307+1,"")</f>
        <v/>
      </c>
      <c r="E315" t="str">
        <f t="shared" si="24"/>
        <v/>
      </c>
      <c r="F315" t="str">
        <f>VLOOKUP('Mortgage 2 Variables'!D$11,'Mortgage 2 Variables'!B$8:C$19,2)</f>
        <v>Feb</v>
      </c>
      <c r="G315">
        <f>IF(ISBLANK('Mortgage 2 Monthly Table'!G315),IF(OR(J315=Q315,ISTEXT(W314),ISTEXT('Mortgage 2 Info Calcs'!$K$4)),0,IF(('Mortgage 2 Info Calcs'!F$7*12)&gt;C314,G314,IF(C314='Mortgage 2 Info Calcs'!F$7*12,'Mortgage 2 Info Calcs'!F$8,G314))),'Mortgage 2 Monthly Table'!G315)</f>
        <v>0</v>
      </c>
      <c r="H315" t="e">
        <f>((PMT(G315/'Mortgage 2 Variables'!E$43,('Mortgage 2 Info Calcs'!F$9*'Mortgage 2 Variables'!E$43)-C314,-J315,0)))</f>
        <v>#VALUE!</v>
      </c>
      <c r="I315">
        <f>IF(OR(ISERROR(((IPMT(G315/'Mortgage 2 Variables'!E$43,1,'Mortgage 2 Info Calcs'!F$9*'Mortgage 2 Variables'!E$43,-J315+Q315+'Mortgage 2 Info Calcs'!F$24,IF('Mortgage 2 Info Calcs'!F$5="Interest Only",-J315+Q315+'Mortgage 2 Info Calcs'!F$24,0))))),(((IPMT(G315/'Mortgage 2 Variables'!E$43,1,'Mortgage 2 Info Calcs'!F$9*'Mortgage 2 Variables'!E$43,-J$12,-J$12)))=0)),0,((IPMT(G315/'Mortgage 2 Variables'!E$43,1,'Mortgage 2 Info Calcs'!F$9*'Mortgage 2 Variables'!E$43,-J315+Q315+'Mortgage 2 Info Calcs'!F$24,IF('Mortgage 2 Info Calcs'!F$5="Interest Only",-J315+Q315+'Mortgage 2 Info Calcs'!F$24,0)))))</f>
        <v>0</v>
      </c>
      <c r="J315" t="str">
        <f>IF(W314&gt;0,IF(ISTEXT('Mortgage 2 Info Calcs'!K$4),"0",IF(ISTEXT(W314),W314,W314+(IF(ISTEXT(K315),0,K315)))),0)</f>
        <v/>
      </c>
      <c r="K315">
        <f>IF(ISBLANK('Mortgage 2 Monthly Table'!L315),0,'Mortgage 2 Monthly Table'!L315)</f>
        <v>0</v>
      </c>
      <c r="L315" t="e">
        <f>IF(ISBLANK('Mortgage 2 Monthly Table'!N315),IF('Mortgage 2 Info Calcs'!F$13="Calculated",IF('Mortgage 2 Info Calcs'!F$22="Keep Same",IF('Mortgage 2 Info Calcs'!F$5="Interest Only",IF(OR(I315&gt;L314,J315=""),I315,IF(J315&lt;L314,IF(J315&lt;L314,J315+I315,IF(L314+M314&gt;J315,L314+I315,L314)),IF(L314+M314&gt;J315,L314+I315,L314))),IF(H315&gt;L314,H315,IF(J315&gt;L314,IF(L314+M314&gt;J315,L314+I315,L314),J315+S315))),IF('Mortgage 2 Info Calcs'!F$5="Interest Only",'Mortgage 2 Monthly calcs'!I315,'Mortgage 2 Monthly calcs'!H315)),'Mortgage 2 Monthly calcs'!L314),'Mortgage 2 Monthly Table'!N315)</f>
        <v>#VALUE!</v>
      </c>
      <c r="M315" t="str">
        <f>IF(ISBLANK('Mortgage 2 Monthly Table'!P315),IF(N314&gt;J315,IF(J315&gt;L314,J315-L314,0),IF(OR(OR(W314&lt;0,ISTEXT(W314)),ISTEXT('Mortgage 2 Info Calcs'!$K$4)),"",'Mortgage 2 Info Calcs'!F$21)),'Mortgage 2 Monthly Table'!P315)</f>
        <v/>
      </c>
      <c r="N315" t="str">
        <f t="shared" si="22"/>
        <v/>
      </c>
      <c r="O315" t="str">
        <f>IF(OR(OR(W314&lt;0,ISTEXT(W314)),ISTEXT('Mortgage 2 Info Calcs'!$K$4)),"",(O314+M315))</f>
        <v/>
      </c>
      <c r="P315">
        <f>IF(ISBLANK('Mortgage 2 Monthly Table'!T315),IF(ISTEXT(J315),0,IF(OR(W314&lt;Q314,AND(W314&lt;0,NOT(ISTEXT(W314))),ISTEXT('Mortgage 2 Info Calcs'!$K$4)),IF(-W314&gt;P314,-W314,W314-Q314),IF(J315="",0,'Mortgage 2 Info Calcs'!F$26))),'Mortgage 2 Monthly Table'!T315)</f>
        <v>0</v>
      </c>
      <c r="Q315" t="str">
        <f>IF(OR(OR(W314&lt;0,ISTEXT(W314)),ISTEXT('Mortgage 2 Info Calcs'!$K$4)),"",IF(O315&lt;0,Q314,(Q314+P315)))</f>
        <v/>
      </c>
      <c r="R315" t="str">
        <f>IF(OR(ISERROR(L315-S315),ISTEXT('Mortgage 2 Info Calcs'!$K$4)),"",L315-S315+M315)</f>
        <v/>
      </c>
      <c r="S315">
        <f>IF(OR(IF(ISERROR(ROUND((J315-Q315-'Mortgage 2 Info Calcs'!F$24)*(G315/12),2)),0,(J315-O315-Q315-'Mortgage 2 Info Calcs'!F$24)*(G315/12)),,,ISTEXT('Mortgage 2 Info Calcs'!K$4)),IF(((J315-Q315-'Mortgage 2 Info Calcs'!F$24)*(G315/12))&gt;0,((J315-Q315-'Mortgage 2 Info Calcs'!F$24)*(G315/12)),0),0)</f>
        <v>0</v>
      </c>
      <c r="T315" t="str">
        <f>IF(OR(ISERROR(SUM(R$12:R315)),(ISTEXT(T314)),(T314=(SUM(R$12:R315)))),"",SUM(R$12:R315))</f>
        <v/>
      </c>
      <c r="U315">
        <f>SUM(S$12:S315)</f>
        <v>93290.420445652519</v>
      </c>
      <c r="V315" t="str">
        <f>IF(OR(J315=Q315,ISTEXT(W314),ISTEXT('Mortgage 2 Info Calcs'!$F$17)),"",IF(('Mortgage 2 Info Calcs'!F$18*12)&gt;C314+1,IF(C314='Mortgage 2 Info Calcs'!F$18*12,0,'Mortgage 2 Info Calcs'!F$19+W315*('Mortgage 2 Info Calcs'!F$17)),'Mortgage 2 Info Calcs'!F$189))</f>
        <v/>
      </c>
      <c r="W315" t="str">
        <f>IF(OR(ISERROR(J315-R315-M315),IF(ISERROR((J315-R315-M315)=0),"True",(J315-R315-M315)=0),ISTEXT('Mortgage 2 Info Calcs'!$K$4)),"",IF((J315&gt;(L315+M315)),(FV((G315/'Mortgage 2 Variables'!E$43),1,(L315+M315),-J315+Q315+'Mortgage 2 Info Calcs'!F$24,0))+Q315+'Mortgage 2 Info Calcs'!F$24+IF(I315&gt;0,0,-I315),""))</f>
        <v/>
      </c>
      <c r="X315" t="e">
        <f>IF((FV(IF(G315=0,'Mortgage 2 Info Calcs'!F$8,G315)/12,1,PMT(IF(G315=0,'Mortgage 2 Info Calcs'!F$8,G315)/12,('Mortgage 2 Info Calcs'!F$9*12)-C314,-X314,0),-X314,0))&gt;0,(FV(IF(G315=0,'Mortgage 2 Info Calcs'!F$8,G315)/12,1,PMT(IF(G315=0,'Mortgage 2 Info Calcs'!F$8,G315)/12,('Mortgage 2 Info Calcs'!F$9*12)-C314,-X314,0),-X314,0)),0)</f>
        <v>#NUM!</v>
      </c>
      <c r="Y315" t="e">
        <f>IF(X315&lt;=0,0,(IPMT(IF(G315=0,'Mortgage 2 Info Calcs'!F$8,G315)/12,1,('Mortgage 2 Info Calcs'!F$9*12)-C314,-X314,0)))</f>
        <v>#NUM!</v>
      </c>
      <c r="Z315">
        <f>IF(C315&lt;('Mortgage 2 Info Calcs'!F$9*12),SUM(Y$12:Y315),0)</f>
        <v>0</v>
      </c>
      <c r="AA315">
        <v>304</v>
      </c>
      <c r="AB315">
        <f t="shared" si="23"/>
        <v>25.333333333333332</v>
      </c>
    </row>
    <row r="316" spans="2:28" ht="11.25" customHeight="1" x14ac:dyDescent="0.25">
      <c r="B316">
        <f t="shared" si="21"/>
        <v>25.416666666666668</v>
      </c>
      <c r="C316">
        <v>305</v>
      </c>
      <c r="D316" t="str">
        <f>IF(J1084=1,F307+1,"")</f>
        <v/>
      </c>
      <c r="E316" t="str">
        <f t="shared" si="24"/>
        <v/>
      </c>
      <c r="F316" t="str">
        <f>VLOOKUP('Mortgage 2 Variables'!D$12,'Mortgage 2 Variables'!B$8:C$19,2)</f>
        <v>Mar</v>
      </c>
      <c r="G316">
        <f>IF(ISBLANK('Mortgage 2 Monthly Table'!G316),IF(OR(J316=Q316,ISTEXT(W315),ISTEXT('Mortgage 2 Info Calcs'!$K$4)),0,IF(('Mortgage 2 Info Calcs'!F$7*12)&gt;C315,G315,IF(C315='Mortgage 2 Info Calcs'!F$7*12,'Mortgage 2 Info Calcs'!F$8,G315))),'Mortgage 2 Monthly Table'!G316)</f>
        <v>0</v>
      </c>
      <c r="H316" t="e">
        <f>((PMT(G316/'Mortgage 2 Variables'!E$43,('Mortgage 2 Info Calcs'!F$9*'Mortgage 2 Variables'!E$43)-C315,-J316,0)))</f>
        <v>#VALUE!</v>
      </c>
      <c r="I316">
        <f>IF(OR(ISERROR(((IPMT(G316/'Mortgage 2 Variables'!E$43,1,'Mortgage 2 Info Calcs'!F$9*'Mortgage 2 Variables'!E$43,-J316+Q316+'Mortgage 2 Info Calcs'!F$24,IF('Mortgage 2 Info Calcs'!F$5="Interest Only",-J316+Q316+'Mortgage 2 Info Calcs'!F$24,0))))),(((IPMT(G316/'Mortgage 2 Variables'!E$43,1,'Mortgage 2 Info Calcs'!F$9*'Mortgage 2 Variables'!E$43,-J$12,-J$12)))=0)),0,((IPMT(G316/'Mortgage 2 Variables'!E$43,1,'Mortgage 2 Info Calcs'!F$9*'Mortgage 2 Variables'!E$43,-J316+Q316+'Mortgage 2 Info Calcs'!F$24,IF('Mortgage 2 Info Calcs'!F$5="Interest Only",-J316+Q316+'Mortgage 2 Info Calcs'!F$24,0)))))</f>
        <v>0</v>
      </c>
      <c r="J316" t="str">
        <f>IF(W315&gt;0,IF(ISTEXT('Mortgage 2 Info Calcs'!K$4),"0",IF(ISTEXT(W315),W315,W315+(IF(ISTEXT(K316),0,K316)))),0)</f>
        <v/>
      </c>
      <c r="K316">
        <f>IF(ISBLANK('Mortgage 2 Monthly Table'!L316),0,'Mortgage 2 Monthly Table'!L316)</f>
        <v>0</v>
      </c>
      <c r="L316" t="e">
        <f>IF(ISBLANK('Mortgage 2 Monthly Table'!N316),IF('Mortgage 2 Info Calcs'!F$13="Calculated",IF('Mortgage 2 Info Calcs'!F$22="Keep Same",IF('Mortgage 2 Info Calcs'!F$5="Interest Only",IF(OR(I316&gt;L315,J316=""),I316,IF(J316&lt;L315,IF(J316&lt;L315,J316+I316,IF(L315+M315&gt;J316,L315+I316,L315)),IF(L315+M315&gt;J316,L315+I316,L315))),IF(H316&gt;L315,H316,IF(J316&gt;L315,IF(L315+M315&gt;J316,L315+I316,L315),J316+S316))),IF('Mortgage 2 Info Calcs'!F$5="Interest Only",'Mortgage 2 Monthly calcs'!I316,'Mortgage 2 Monthly calcs'!H316)),'Mortgage 2 Monthly calcs'!L315),'Mortgage 2 Monthly Table'!N316)</f>
        <v>#VALUE!</v>
      </c>
      <c r="M316" t="str">
        <f>IF(ISBLANK('Mortgage 2 Monthly Table'!P316),IF(N315&gt;J316,IF(J316&gt;L315,J316-L315,0),IF(OR(OR(W315&lt;0,ISTEXT(W315)),ISTEXT('Mortgage 2 Info Calcs'!$K$4)),"",'Mortgage 2 Info Calcs'!F$21)),'Mortgage 2 Monthly Table'!P316)</f>
        <v/>
      </c>
      <c r="N316" t="str">
        <f t="shared" si="22"/>
        <v/>
      </c>
      <c r="O316" t="str">
        <f>IF(OR(OR(W315&lt;0,ISTEXT(W315)),ISTEXT('Mortgage 2 Info Calcs'!$K$4)),"",(O315+M316))</f>
        <v/>
      </c>
      <c r="P316">
        <f>IF(ISBLANK('Mortgage 2 Monthly Table'!T316),IF(ISTEXT(J316),0,IF(OR(W315&lt;Q315,AND(W315&lt;0,NOT(ISTEXT(W315))),ISTEXT('Mortgage 2 Info Calcs'!$K$4)),IF(-W315&gt;P315,-W315,W315-Q315),IF(J316="",0,'Mortgage 2 Info Calcs'!F$26))),'Mortgage 2 Monthly Table'!T316)</f>
        <v>0</v>
      </c>
      <c r="Q316" t="str">
        <f>IF(OR(OR(W315&lt;0,ISTEXT(W315)),ISTEXT('Mortgage 2 Info Calcs'!$K$4)),"",IF(O316&lt;0,Q315,(Q315+P316)))</f>
        <v/>
      </c>
      <c r="R316" t="str">
        <f>IF(OR(ISERROR(L316-S316),ISTEXT('Mortgage 2 Info Calcs'!$K$4)),"",L316-S316+M316)</f>
        <v/>
      </c>
      <c r="S316">
        <f>IF(OR(IF(ISERROR(ROUND((J316-Q316-'Mortgage 2 Info Calcs'!F$24)*(G316/12),2)),0,(J316-O316-Q316-'Mortgage 2 Info Calcs'!F$24)*(G316/12)),,,ISTEXT('Mortgage 2 Info Calcs'!K$4)),IF(((J316-Q316-'Mortgage 2 Info Calcs'!F$24)*(G316/12))&gt;0,((J316-Q316-'Mortgage 2 Info Calcs'!F$24)*(G316/12)),0),0)</f>
        <v>0</v>
      </c>
      <c r="T316" t="str">
        <f>IF(OR(ISERROR(SUM(R$12:R316)),(ISTEXT(T315)),(T315=(SUM(R$12:R316)))),"",SUM(R$12:R316))</f>
        <v/>
      </c>
      <c r="U316">
        <f>SUM(S$12:S316)</f>
        <v>93290.420445652519</v>
      </c>
      <c r="V316" t="str">
        <f>IF(OR(J316=Q316,ISTEXT(W315),ISTEXT('Mortgage 2 Info Calcs'!$F$17)),"",IF(('Mortgage 2 Info Calcs'!F$18*12)&gt;C315+1,IF(C315='Mortgage 2 Info Calcs'!F$18*12,0,'Mortgage 2 Info Calcs'!F$19+W316*('Mortgage 2 Info Calcs'!F$17)),'Mortgage 2 Info Calcs'!F$189))</f>
        <v/>
      </c>
      <c r="W316" t="str">
        <f>IF(OR(ISERROR(J316-R316-M316),IF(ISERROR((J316-R316-M316)=0),"True",(J316-R316-M316)=0),ISTEXT('Mortgage 2 Info Calcs'!$K$4)),"",IF((J316&gt;(L316+M316)),(FV((G316/'Mortgage 2 Variables'!E$43),1,(L316+M316),-J316+Q316+'Mortgage 2 Info Calcs'!F$24,0))+Q316+'Mortgage 2 Info Calcs'!F$24+IF(I316&gt;0,0,-I316),""))</f>
        <v/>
      </c>
      <c r="X316" t="e">
        <f>IF((FV(IF(G316=0,'Mortgage 2 Info Calcs'!F$8,G316)/12,1,PMT(IF(G316=0,'Mortgage 2 Info Calcs'!F$8,G316)/12,('Mortgage 2 Info Calcs'!F$9*12)-C315,-X315,0),-X315,0))&gt;0,(FV(IF(G316=0,'Mortgage 2 Info Calcs'!F$8,G316)/12,1,PMT(IF(G316=0,'Mortgage 2 Info Calcs'!F$8,G316)/12,('Mortgage 2 Info Calcs'!F$9*12)-C315,-X315,0),-X315,0)),0)</f>
        <v>#NUM!</v>
      </c>
      <c r="Y316" t="e">
        <f>IF(X316&lt;=0,0,(IPMT(IF(G316=0,'Mortgage 2 Info Calcs'!F$8,G316)/12,1,('Mortgage 2 Info Calcs'!F$9*12)-C315,-X315,0)))</f>
        <v>#NUM!</v>
      </c>
      <c r="Z316">
        <f>IF(C316&lt;('Mortgage 2 Info Calcs'!F$9*12),SUM(Y$12:Y316),0)</f>
        <v>0</v>
      </c>
      <c r="AA316">
        <v>305</v>
      </c>
      <c r="AB316">
        <f t="shared" si="23"/>
        <v>25.416666666666668</v>
      </c>
    </row>
    <row r="317" spans="2:28" ht="11.25" customHeight="1" x14ac:dyDescent="0.25">
      <c r="B317">
        <f t="shared" si="21"/>
        <v>25.5</v>
      </c>
      <c r="C317">
        <v>306</v>
      </c>
      <c r="D317" t="str">
        <f>IF(J1085=1,F307+1,"")</f>
        <v/>
      </c>
      <c r="E317" t="str">
        <f t="shared" si="24"/>
        <v/>
      </c>
      <c r="F317" t="str">
        <f>VLOOKUP('Mortgage 2 Variables'!D$13,'Mortgage 2 Variables'!B$8:C$19,2)</f>
        <v>Apr</v>
      </c>
      <c r="G317">
        <f>IF(ISBLANK('Mortgage 2 Monthly Table'!G317),IF(OR(J317=Q317,ISTEXT(W316),ISTEXT('Mortgage 2 Info Calcs'!$K$4)),0,IF(('Mortgage 2 Info Calcs'!F$7*12)&gt;C316,G316,IF(C316='Mortgage 2 Info Calcs'!F$7*12,'Mortgage 2 Info Calcs'!F$8,G316))),'Mortgage 2 Monthly Table'!G317)</f>
        <v>0</v>
      </c>
      <c r="H317" t="e">
        <f>((PMT(G317/'Mortgage 2 Variables'!E$43,('Mortgage 2 Info Calcs'!F$9*'Mortgage 2 Variables'!E$43)-C316,-J317,0)))</f>
        <v>#VALUE!</v>
      </c>
      <c r="I317">
        <f>IF(OR(ISERROR(((IPMT(G317/'Mortgage 2 Variables'!E$43,1,'Mortgage 2 Info Calcs'!F$9*'Mortgage 2 Variables'!E$43,-J317+Q317+'Mortgage 2 Info Calcs'!F$24,IF('Mortgage 2 Info Calcs'!F$5="Interest Only",-J317+Q317+'Mortgage 2 Info Calcs'!F$24,0))))),(((IPMT(G317/'Mortgage 2 Variables'!E$43,1,'Mortgage 2 Info Calcs'!F$9*'Mortgage 2 Variables'!E$43,-J$12,-J$12)))=0)),0,((IPMT(G317/'Mortgage 2 Variables'!E$43,1,'Mortgage 2 Info Calcs'!F$9*'Mortgage 2 Variables'!E$43,-J317+Q317+'Mortgage 2 Info Calcs'!F$24,IF('Mortgage 2 Info Calcs'!F$5="Interest Only",-J317+Q317+'Mortgage 2 Info Calcs'!F$24,0)))))</f>
        <v>0</v>
      </c>
      <c r="J317" t="str">
        <f>IF(W316&gt;0,IF(ISTEXT('Mortgage 2 Info Calcs'!K$4),"0",IF(ISTEXT(W316),W316,W316+(IF(ISTEXT(K317),0,K317)))),0)</f>
        <v/>
      </c>
      <c r="K317">
        <f>IF(ISBLANK('Mortgage 2 Monthly Table'!L317),0,'Mortgage 2 Monthly Table'!L317)</f>
        <v>0</v>
      </c>
      <c r="L317" t="e">
        <f>IF(ISBLANK('Mortgage 2 Monthly Table'!N317),IF('Mortgage 2 Info Calcs'!F$13="Calculated",IF('Mortgage 2 Info Calcs'!F$22="Keep Same",IF('Mortgage 2 Info Calcs'!F$5="Interest Only",IF(OR(I317&gt;L316,J317=""),I317,IF(J317&lt;L316,IF(J317&lt;L316,J317+I317,IF(L316+M316&gt;J317,L316+I317,L316)),IF(L316+M316&gt;J317,L316+I317,L316))),IF(H317&gt;L316,H317,IF(J317&gt;L316,IF(L316+M316&gt;J317,L316+I317,L316),J317+S317))),IF('Mortgage 2 Info Calcs'!F$5="Interest Only",'Mortgage 2 Monthly calcs'!I317,'Mortgage 2 Monthly calcs'!H317)),'Mortgage 2 Monthly calcs'!L316),'Mortgage 2 Monthly Table'!N317)</f>
        <v>#VALUE!</v>
      </c>
      <c r="M317" t="str">
        <f>IF(ISBLANK('Mortgage 2 Monthly Table'!P317),IF(N316&gt;J317,IF(J317&gt;L316,J317-L316,0),IF(OR(OR(W316&lt;0,ISTEXT(W316)),ISTEXT('Mortgage 2 Info Calcs'!$K$4)),"",'Mortgage 2 Info Calcs'!F$21)),'Mortgage 2 Monthly Table'!P317)</f>
        <v/>
      </c>
      <c r="N317" t="str">
        <f t="shared" si="22"/>
        <v/>
      </c>
      <c r="O317" t="str">
        <f>IF(OR(OR(W316&lt;0,ISTEXT(W316)),ISTEXT('Mortgage 2 Info Calcs'!$K$4)),"",(O316+M317))</f>
        <v/>
      </c>
      <c r="P317">
        <f>IF(ISBLANK('Mortgage 2 Monthly Table'!T317),IF(ISTEXT(J317),0,IF(OR(W316&lt;Q316,AND(W316&lt;0,NOT(ISTEXT(W316))),ISTEXT('Mortgage 2 Info Calcs'!$K$4)),IF(-W316&gt;P316,-W316,W316-Q316),IF(J317="",0,'Mortgage 2 Info Calcs'!F$26))),'Mortgage 2 Monthly Table'!T317)</f>
        <v>0</v>
      </c>
      <c r="Q317" t="str">
        <f>IF(OR(OR(W316&lt;0,ISTEXT(W316)),ISTEXT('Mortgage 2 Info Calcs'!$K$4)),"",IF(O317&lt;0,Q316,(Q316+P317)))</f>
        <v/>
      </c>
      <c r="R317" t="str">
        <f>IF(OR(ISERROR(L317-S317),ISTEXT('Mortgage 2 Info Calcs'!$K$4)),"",L317-S317+M317)</f>
        <v/>
      </c>
      <c r="S317">
        <f>IF(OR(IF(ISERROR(ROUND((J317-Q317-'Mortgage 2 Info Calcs'!F$24)*(G317/12),2)),0,(J317-O317-Q317-'Mortgage 2 Info Calcs'!F$24)*(G317/12)),,,ISTEXT('Mortgage 2 Info Calcs'!K$4)),IF(((J317-Q317-'Mortgage 2 Info Calcs'!F$24)*(G317/12))&gt;0,((J317-Q317-'Mortgage 2 Info Calcs'!F$24)*(G317/12)),0),0)</f>
        <v>0</v>
      </c>
      <c r="T317" t="str">
        <f>IF(OR(ISERROR(SUM(R$12:R317)),(ISTEXT(T316)),(T316=(SUM(R$12:R317)))),"",SUM(R$12:R317))</f>
        <v/>
      </c>
      <c r="U317">
        <f>SUM(S$12:S317)</f>
        <v>93290.420445652519</v>
      </c>
      <c r="V317" t="str">
        <f>IF(OR(J317=Q317,ISTEXT(W316),ISTEXT('Mortgage 2 Info Calcs'!$F$17)),"",IF(('Mortgage 2 Info Calcs'!F$18*12)&gt;C316+1,IF(C316='Mortgage 2 Info Calcs'!F$18*12,0,'Mortgage 2 Info Calcs'!F$19+W317*('Mortgage 2 Info Calcs'!F$17)),'Mortgage 2 Info Calcs'!F$189))</f>
        <v/>
      </c>
      <c r="W317" t="str">
        <f>IF(OR(ISERROR(J317-R317-M317),IF(ISERROR((J317-R317-M317)=0),"True",(J317-R317-M317)=0),ISTEXT('Mortgage 2 Info Calcs'!$K$4)),"",IF((J317&gt;(L317+M317)),(FV((G317/'Mortgage 2 Variables'!E$43),1,(L317+M317),-J317+Q317+'Mortgage 2 Info Calcs'!F$24,0))+Q317+'Mortgage 2 Info Calcs'!F$24+IF(I317&gt;0,0,-I317),""))</f>
        <v/>
      </c>
      <c r="X317" t="e">
        <f>IF((FV(IF(G317=0,'Mortgage 2 Info Calcs'!F$8,G317)/12,1,PMT(IF(G317=0,'Mortgage 2 Info Calcs'!F$8,G317)/12,('Mortgage 2 Info Calcs'!F$9*12)-C316,-X316,0),-X316,0))&gt;0,(FV(IF(G317=0,'Mortgage 2 Info Calcs'!F$8,G317)/12,1,PMT(IF(G317=0,'Mortgage 2 Info Calcs'!F$8,G317)/12,('Mortgage 2 Info Calcs'!F$9*12)-C316,-X316,0),-X316,0)),0)</f>
        <v>#NUM!</v>
      </c>
      <c r="Y317" t="e">
        <f>IF(X317&lt;=0,0,(IPMT(IF(G317=0,'Mortgage 2 Info Calcs'!F$8,G317)/12,1,('Mortgage 2 Info Calcs'!F$9*12)-C316,-X316,0)))</f>
        <v>#NUM!</v>
      </c>
      <c r="Z317">
        <f>IF(C317&lt;('Mortgage 2 Info Calcs'!F$9*12),SUM(Y$12:Y317),0)</f>
        <v>0</v>
      </c>
      <c r="AA317">
        <v>306</v>
      </c>
      <c r="AB317">
        <f t="shared" si="23"/>
        <v>25.5</v>
      </c>
    </row>
    <row r="318" spans="2:28" ht="11.25" customHeight="1" x14ac:dyDescent="0.25">
      <c r="B318">
        <f t="shared" si="21"/>
        <v>25.583333333333332</v>
      </c>
      <c r="C318">
        <v>307</v>
      </c>
      <c r="D318" t="str">
        <f>IF(J1086=1,F307+1,"")</f>
        <v/>
      </c>
      <c r="E318" t="str">
        <f t="shared" si="24"/>
        <v/>
      </c>
      <c r="F318" t="str">
        <f>VLOOKUP('Mortgage 2 Variables'!D$14,'Mortgage 2 Variables'!B$8:C$19,2)</f>
        <v>May</v>
      </c>
      <c r="G318">
        <f>IF(ISBLANK('Mortgage 2 Monthly Table'!G318),IF(OR(J318=Q318,ISTEXT(W317),ISTEXT('Mortgage 2 Info Calcs'!$K$4)),0,IF(('Mortgage 2 Info Calcs'!F$7*12)&gt;C317,G317,IF(C317='Mortgage 2 Info Calcs'!F$7*12,'Mortgage 2 Info Calcs'!F$8,G317))),'Mortgage 2 Monthly Table'!G318)</f>
        <v>0</v>
      </c>
      <c r="H318" t="e">
        <f>((PMT(G318/'Mortgage 2 Variables'!E$43,('Mortgage 2 Info Calcs'!F$9*'Mortgage 2 Variables'!E$43)-C317,-J318,0)))</f>
        <v>#VALUE!</v>
      </c>
      <c r="I318">
        <f>IF(OR(ISERROR(((IPMT(G318/'Mortgage 2 Variables'!E$43,1,'Mortgage 2 Info Calcs'!F$9*'Mortgage 2 Variables'!E$43,-J318+Q318+'Mortgage 2 Info Calcs'!F$24,IF('Mortgage 2 Info Calcs'!F$5="Interest Only",-J318+Q318+'Mortgage 2 Info Calcs'!F$24,0))))),(((IPMT(G318/'Mortgage 2 Variables'!E$43,1,'Mortgage 2 Info Calcs'!F$9*'Mortgage 2 Variables'!E$43,-J$12,-J$12)))=0)),0,((IPMT(G318/'Mortgage 2 Variables'!E$43,1,'Mortgage 2 Info Calcs'!F$9*'Mortgage 2 Variables'!E$43,-J318+Q318+'Mortgage 2 Info Calcs'!F$24,IF('Mortgage 2 Info Calcs'!F$5="Interest Only",-J318+Q318+'Mortgage 2 Info Calcs'!F$24,0)))))</f>
        <v>0</v>
      </c>
      <c r="J318" t="str">
        <f>IF(W317&gt;0,IF(ISTEXT('Mortgage 2 Info Calcs'!K$4),"0",IF(ISTEXT(W317),W317,W317+(IF(ISTEXT(K318),0,K318)))),0)</f>
        <v/>
      </c>
      <c r="K318">
        <f>IF(ISBLANK('Mortgage 2 Monthly Table'!L318),0,'Mortgage 2 Monthly Table'!L318)</f>
        <v>0</v>
      </c>
      <c r="L318" t="e">
        <f>IF(ISBLANK('Mortgage 2 Monthly Table'!N318),IF('Mortgage 2 Info Calcs'!F$13="Calculated",IF('Mortgage 2 Info Calcs'!F$22="Keep Same",IF('Mortgage 2 Info Calcs'!F$5="Interest Only",IF(OR(I318&gt;L317,J318=""),I318,IF(J318&lt;L317,IF(J318&lt;L317,J318+I318,IF(L317+M317&gt;J318,L317+I318,L317)),IF(L317+M317&gt;J318,L317+I318,L317))),IF(H318&gt;L317,H318,IF(J318&gt;L317,IF(L317+M317&gt;J318,L317+I318,L317),J318+S318))),IF('Mortgage 2 Info Calcs'!F$5="Interest Only",'Mortgage 2 Monthly calcs'!I318,'Mortgage 2 Monthly calcs'!H318)),'Mortgage 2 Monthly calcs'!L317),'Mortgage 2 Monthly Table'!N318)</f>
        <v>#VALUE!</v>
      </c>
      <c r="M318" t="str">
        <f>IF(ISBLANK('Mortgage 2 Monthly Table'!P318),IF(N317&gt;J318,IF(J318&gt;L317,J318-L317,0),IF(OR(OR(W317&lt;0,ISTEXT(W317)),ISTEXT('Mortgage 2 Info Calcs'!$K$4)),"",'Mortgage 2 Info Calcs'!F$21)),'Mortgage 2 Monthly Table'!P318)</f>
        <v/>
      </c>
      <c r="N318" t="str">
        <f t="shared" si="22"/>
        <v/>
      </c>
      <c r="O318" t="str">
        <f>IF(OR(OR(W317&lt;0,ISTEXT(W317)),ISTEXT('Mortgage 2 Info Calcs'!$K$4)),"",(O317+M318))</f>
        <v/>
      </c>
      <c r="P318">
        <f>IF(ISBLANK('Mortgage 2 Monthly Table'!T318),IF(ISTEXT(J318),0,IF(OR(W317&lt;Q317,AND(W317&lt;0,NOT(ISTEXT(W317))),ISTEXT('Mortgage 2 Info Calcs'!$K$4)),IF(-W317&gt;P317,-W317,W317-Q317),IF(J318="",0,'Mortgage 2 Info Calcs'!F$26))),'Mortgage 2 Monthly Table'!T318)</f>
        <v>0</v>
      </c>
      <c r="Q318" t="str">
        <f>IF(OR(OR(W317&lt;0,ISTEXT(W317)),ISTEXT('Mortgage 2 Info Calcs'!$K$4)),"",IF(O318&lt;0,Q317,(Q317+P318)))</f>
        <v/>
      </c>
      <c r="R318" t="str">
        <f>IF(OR(ISERROR(L318-S318),ISTEXT('Mortgage 2 Info Calcs'!$K$4)),"",L318-S318+M318)</f>
        <v/>
      </c>
      <c r="S318">
        <f>IF(OR(IF(ISERROR(ROUND((J318-Q318-'Mortgage 2 Info Calcs'!F$24)*(G318/12),2)),0,(J318-O318-Q318-'Mortgage 2 Info Calcs'!F$24)*(G318/12)),,,ISTEXT('Mortgage 2 Info Calcs'!K$4)),IF(((J318-Q318-'Mortgage 2 Info Calcs'!F$24)*(G318/12))&gt;0,((J318-Q318-'Mortgage 2 Info Calcs'!F$24)*(G318/12)),0),0)</f>
        <v>0</v>
      </c>
      <c r="T318" t="str">
        <f>IF(OR(ISERROR(SUM(R$12:R318)),(ISTEXT(T317)),(T317=(SUM(R$12:R318)))),"",SUM(R$12:R318))</f>
        <v/>
      </c>
      <c r="U318">
        <f>SUM(S$12:S318)</f>
        <v>93290.420445652519</v>
      </c>
      <c r="V318" t="str">
        <f>IF(OR(J318=Q318,ISTEXT(W317),ISTEXT('Mortgage 2 Info Calcs'!$F$17)),"",IF(('Mortgage 2 Info Calcs'!F$18*12)&gt;C317+1,IF(C317='Mortgage 2 Info Calcs'!F$18*12,0,'Mortgage 2 Info Calcs'!F$19+W318*('Mortgage 2 Info Calcs'!F$17)),'Mortgage 2 Info Calcs'!F$189))</f>
        <v/>
      </c>
      <c r="W318" t="str">
        <f>IF(OR(ISERROR(J318-R318-M318),IF(ISERROR((J318-R318-M318)=0),"True",(J318-R318-M318)=0),ISTEXT('Mortgage 2 Info Calcs'!$K$4)),"",IF((J318&gt;(L318+M318)),(FV((G318/'Mortgage 2 Variables'!E$43),1,(L318+M318),-J318+Q318+'Mortgage 2 Info Calcs'!F$24,0))+Q318+'Mortgage 2 Info Calcs'!F$24+IF(I318&gt;0,0,-I318),""))</f>
        <v/>
      </c>
      <c r="X318" t="e">
        <f>IF((FV(IF(G318=0,'Mortgage 2 Info Calcs'!F$8,G318)/12,1,PMT(IF(G318=0,'Mortgage 2 Info Calcs'!F$8,G318)/12,('Mortgage 2 Info Calcs'!F$9*12)-C317,-X317,0),-X317,0))&gt;0,(FV(IF(G318=0,'Mortgage 2 Info Calcs'!F$8,G318)/12,1,PMT(IF(G318=0,'Mortgage 2 Info Calcs'!F$8,G318)/12,('Mortgage 2 Info Calcs'!F$9*12)-C317,-X317,0),-X317,0)),0)</f>
        <v>#NUM!</v>
      </c>
      <c r="Y318" t="e">
        <f>IF(X318&lt;=0,0,(IPMT(IF(G318=0,'Mortgage 2 Info Calcs'!F$8,G318)/12,1,('Mortgage 2 Info Calcs'!F$9*12)-C317,-X317,0)))</f>
        <v>#NUM!</v>
      </c>
      <c r="Z318">
        <f>IF(C318&lt;('Mortgage 2 Info Calcs'!F$9*12),SUM(Y$12:Y318),0)</f>
        <v>0</v>
      </c>
      <c r="AA318">
        <v>307</v>
      </c>
      <c r="AB318">
        <f t="shared" si="23"/>
        <v>25.583333333333332</v>
      </c>
    </row>
    <row r="319" spans="2:28" ht="11.25" customHeight="1" x14ac:dyDescent="0.25">
      <c r="B319">
        <f t="shared" si="21"/>
        <v>25.666666666666668</v>
      </c>
      <c r="C319">
        <v>308</v>
      </c>
      <c r="D319" t="str">
        <f>IF(J1087=1,F307+1,"")</f>
        <v/>
      </c>
      <c r="E319" t="str">
        <f t="shared" si="24"/>
        <v/>
      </c>
      <c r="F319" t="str">
        <f>VLOOKUP('Mortgage 2 Variables'!D$15,'Mortgage 2 Variables'!B$8:C$19,2)</f>
        <v>Jun</v>
      </c>
      <c r="G319">
        <f>IF(ISBLANK('Mortgage 2 Monthly Table'!G319),IF(OR(J319=Q319,ISTEXT(W318),ISTEXT('Mortgage 2 Info Calcs'!$K$4)),0,IF(('Mortgage 2 Info Calcs'!F$7*12)&gt;C318,G318,IF(C318='Mortgage 2 Info Calcs'!F$7*12,'Mortgage 2 Info Calcs'!F$8,G318))),'Mortgage 2 Monthly Table'!G319)</f>
        <v>0</v>
      </c>
      <c r="H319" t="e">
        <f>((PMT(G319/'Mortgage 2 Variables'!E$43,('Mortgage 2 Info Calcs'!F$9*'Mortgage 2 Variables'!E$43)-C318,-J319,0)))</f>
        <v>#VALUE!</v>
      </c>
      <c r="I319">
        <f>IF(OR(ISERROR(((IPMT(G319/'Mortgage 2 Variables'!E$43,1,'Mortgage 2 Info Calcs'!F$9*'Mortgage 2 Variables'!E$43,-J319+Q319+'Mortgage 2 Info Calcs'!F$24,IF('Mortgage 2 Info Calcs'!F$5="Interest Only",-J319+Q319+'Mortgage 2 Info Calcs'!F$24,0))))),(((IPMT(G319/'Mortgage 2 Variables'!E$43,1,'Mortgage 2 Info Calcs'!F$9*'Mortgage 2 Variables'!E$43,-J$12,-J$12)))=0)),0,((IPMT(G319/'Mortgage 2 Variables'!E$43,1,'Mortgage 2 Info Calcs'!F$9*'Mortgage 2 Variables'!E$43,-J319+Q319+'Mortgage 2 Info Calcs'!F$24,IF('Mortgage 2 Info Calcs'!F$5="Interest Only",-J319+Q319+'Mortgage 2 Info Calcs'!F$24,0)))))</f>
        <v>0</v>
      </c>
      <c r="J319" t="str">
        <f>IF(W318&gt;0,IF(ISTEXT('Mortgage 2 Info Calcs'!K$4),"0",IF(ISTEXT(W318),W318,W318+(IF(ISTEXT(K319),0,K319)))),0)</f>
        <v/>
      </c>
      <c r="K319">
        <f>IF(ISBLANK('Mortgage 2 Monthly Table'!L319),0,'Mortgage 2 Monthly Table'!L319)</f>
        <v>0</v>
      </c>
      <c r="L319" t="e">
        <f>IF(ISBLANK('Mortgage 2 Monthly Table'!N319),IF('Mortgage 2 Info Calcs'!F$13="Calculated",IF('Mortgage 2 Info Calcs'!F$22="Keep Same",IF('Mortgage 2 Info Calcs'!F$5="Interest Only",IF(OR(I319&gt;L318,J319=""),I319,IF(J319&lt;L318,IF(J319&lt;L318,J319+I319,IF(L318+M318&gt;J319,L318+I319,L318)),IF(L318+M318&gt;J319,L318+I319,L318))),IF(H319&gt;L318,H319,IF(J319&gt;L318,IF(L318+M318&gt;J319,L318+I319,L318),J319+S319))),IF('Mortgage 2 Info Calcs'!F$5="Interest Only",'Mortgage 2 Monthly calcs'!I319,'Mortgage 2 Monthly calcs'!H319)),'Mortgage 2 Monthly calcs'!L318),'Mortgage 2 Monthly Table'!N319)</f>
        <v>#VALUE!</v>
      </c>
      <c r="M319" t="str">
        <f>IF(ISBLANK('Mortgage 2 Monthly Table'!P319),IF(N318&gt;J319,IF(J319&gt;L318,J319-L318,0),IF(OR(OR(W318&lt;0,ISTEXT(W318)),ISTEXT('Mortgage 2 Info Calcs'!$K$4)),"",'Mortgage 2 Info Calcs'!F$21)),'Mortgage 2 Monthly Table'!P319)</f>
        <v/>
      </c>
      <c r="N319" t="str">
        <f t="shared" si="22"/>
        <v/>
      </c>
      <c r="O319" t="str">
        <f>IF(OR(OR(W318&lt;0,ISTEXT(W318)),ISTEXT('Mortgage 2 Info Calcs'!$K$4)),"",(O318+M319))</f>
        <v/>
      </c>
      <c r="P319">
        <f>IF(ISBLANK('Mortgage 2 Monthly Table'!T319),IF(ISTEXT(J319),0,IF(OR(W318&lt;Q318,AND(W318&lt;0,NOT(ISTEXT(W318))),ISTEXT('Mortgage 2 Info Calcs'!$K$4)),IF(-W318&gt;P318,-W318,W318-Q318),IF(J319="",0,'Mortgage 2 Info Calcs'!F$26))),'Mortgage 2 Monthly Table'!T319)</f>
        <v>0</v>
      </c>
      <c r="Q319" t="str">
        <f>IF(OR(OR(W318&lt;0,ISTEXT(W318)),ISTEXT('Mortgage 2 Info Calcs'!$K$4)),"",IF(O319&lt;0,Q318,(Q318+P319)))</f>
        <v/>
      </c>
      <c r="R319" t="str">
        <f>IF(OR(ISERROR(L319-S319),ISTEXT('Mortgage 2 Info Calcs'!$K$4)),"",L319-S319+M319)</f>
        <v/>
      </c>
      <c r="S319">
        <f>IF(OR(IF(ISERROR(ROUND((J319-Q319-'Mortgage 2 Info Calcs'!F$24)*(G319/12),2)),0,(J319-O319-Q319-'Mortgage 2 Info Calcs'!F$24)*(G319/12)),,,ISTEXT('Mortgage 2 Info Calcs'!K$4)),IF(((J319-Q319-'Mortgage 2 Info Calcs'!F$24)*(G319/12))&gt;0,((J319-Q319-'Mortgage 2 Info Calcs'!F$24)*(G319/12)),0),0)</f>
        <v>0</v>
      </c>
      <c r="T319" t="str">
        <f>IF(OR(ISERROR(SUM(R$12:R319)),(ISTEXT(T318)),(T318=(SUM(R$12:R319)))),"",SUM(R$12:R319))</f>
        <v/>
      </c>
      <c r="U319">
        <f>SUM(S$12:S319)</f>
        <v>93290.420445652519</v>
      </c>
      <c r="V319" t="str">
        <f>IF(OR(J319=Q319,ISTEXT(W318),ISTEXT('Mortgage 2 Info Calcs'!$F$17)),"",IF(('Mortgage 2 Info Calcs'!F$18*12)&gt;C318+1,IF(C318='Mortgage 2 Info Calcs'!F$18*12,0,'Mortgage 2 Info Calcs'!F$19+W319*('Mortgage 2 Info Calcs'!F$17)),'Mortgage 2 Info Calcs'!F$189))</f>
        <v/>
      </c>
      <c r="W319" t="str">
        <f>IF(OR(ISERROR(J319-R319-M319),IF(ISERROR((J319-R319-M319)=0),"True",(J319-R319-M319)=0),ISTEXT('Mortgage 2 Info Calcs'!$K$4)),"",IF((J319&gt;(L319+M319)),(FV((G319/'Mortgage 2 Variables'!E$43),1,(L319+M319),-J319+Q319+'Mortgage 2 Info Calcs'!F$24,0))+Q319+'Mortgage 2 Info Calcs'!F$24+IF(I319&gt;0,0,-I319),""))</f>
        <v/>
      </c>
      <c r="X319" t="e">
        <f>IF((FV(IF(G319=0,'Mortgage 2 Info Calcs'!F$8,G319)/12,1,PMT(IF(G319=0,'Mortgage 2 Info Calcs'!F$8,G319)/12,('Mortgage 2 Info Calcs'!F$9*12)-C318,-X318,0),-X318,0))&gt;0,(FV(IF(G319=0,'Mortgage 2 Info Calcs'!F$8,G319)/12,1,PMT(IF(G319=0,'Mortgage 2 Info Calcs'!F$8,G319)/12,('Mortgage 2 Info Calcs'!F$9*12)-C318,-X318,0),-X318,0)),0)</f>
        <v>#NUM!</v>
      </c>
      <c r="Y319" t="e">
        <f>IF(X319&lt;=0,0,(IPMT(IF(G319=0,'Mortgage 2 Info Calcs'!F$8,G319)/12,1,('Mortgage 2 Info Calcs'!F$9*12)-C318,-X318,0)))</f>
        <v>#NUM!</v>
      </c>
      <c r="Z319">
        <f>IF(C319&lt;('Mortgage 2 Info Calcs'!F$9*12),SUM(Y$12:Y319),0)</f>
        <v>0</v>
      </c>
      <c r="AA319">
        <v>308</v>
      </c>
      <c r="AB319">
        <f t="shared" si="23"/>
        <v>25.666666666666668</v>
      </c>
    </row>
    <row r="320" spans="2:28" ht="11.25" customHeight="1" x14ac:dyDescent="0.25">
      <c r="B320">
        <f t="shared" si="21"/>
        <v>25.75</v>
      </c>
      <c r="C320">
        <v>309</v>
      </c>
      <c r="D320" t="str">
        <f>IF(J1088=1,F307+1,"")</f>
        <v/>
      </c>
      <c r="E320" t="str">
        <f t="shared" si="24"/>
        <v/>
      </c>
      <c r="F320" t="str">
        <f>VLOOKUP('Mortgage 2 Variables'!D$16,'Mortgage 2 Variables'!B$8:C$19,2)</f>
        <v>Jul</v>
      </c>
      <c r="G320">
        <f>IF(ISBLANK('Mortgage 2 Monthly Table'!G320),IF(OR(J320=Q320,ISTEXT(W319),ISTEXT('Mortgage 2 Info Calcs'!$K$4)),0,IF(('Mortgage 2 Info Calcs'!F$7*12)&gt;C319,G319,IF(C319='Mortgage 2 Info Calcs'!F$7*12,'Mortgage 2 Info Calcs'!F$8,G319))),'Mortgage 2 Monthly Table'!G320)</f>
        <v>0</v>
      </c>
      <c r="H320" t="e">
        <f>((PMT(G320/'Mortgage 2 Variables'!E$43,('Mortgage 2 Info Calcs'!F$9*'Mortgage 2 Variables'!E$43)-C319,-J320,0)))</f>
        <v>#VALUE!</v>
      </c>
      <c r="I320">
        <f>IF(OR(ISERROR(((IPMT(G320/'Mortgage 2 Variables'!E$43,1,'Mortgage 2 Info Calcs'!F$9*'Mortgage 2 Variables'!E$43,-J320+Q320+'Mortgage 2 Info Calcs'!F$24,IF('Mortgage 2 Info Calcs'!F$5="Interest Only",-J320+Q320+'Mortgage 2 Info Calcs'!F$24,0))))),(((IPMT(G320/'Mortgage 2 Variables'!E$43,1,'Mortgage 2 Info Calcs'!F$9*'Mortgage 2 Variables'!E$43,-J$12,-J$12)))=0)),0,((IPMT(G320/'Mortgage 2 Variables'!E$43,1,'Mortgage 2 Info Calcs'!F$9*'Mortgage 2 Variables'!E$43,-J320+Q320+'Mortgage 2 Info Calcs'!F$24,IF('Mortgage 2 Info Calcs'!F$5="Interest Only",-J320+Q320+'Mortgage 2 Info Calcs'!F$24,0)))))</f>
        <v>0</v>
      </c>
      <c r="J320" t="str">
        <f>IF(W319&gt;0,IF(ISTEXT('Mortgage 2 Info Calcs'!K$4),"0",IF(ISTEXT(W319),W319,W319+(IF(ISTEXT(K320),0,K320)))),0)</f>
        <v/>
      </c>
      <c r="K320">
        <f>IF(ISBLANK('Mortgage 2 Monthly Table'!L320),0,'Mortgage 2 Monthly Table'!L320)</f>
        <v>0</v>
      </c>
      <c r="L320" t="e">
        <f>IF(ISBLANK('Mortgage 2 Monthly Table'!N320),IF('Mortgage 2 Info Calcs'!F$13="Calculated",IF('Mortgage 2 Info Calcs'!F$22="Keep Same",IF('Mortgage 2 Info Calcs'!F$5="Interest Only",IF(OR(I320&gt;L319,J320=""),I320,IF(J320&lt;L319,IF(J320&lt;L319,J320+I320,IF(L319+M319&gt;J320,L319+I320,L319)),IF(L319+M319&gt;J320,L319+I320,L319))),IF(H320&gt;L319,H320,IF(J320&gt;L319,IF(L319+M319&gt;J320,L319+I320,L319),J320+S320))),IF('Mortgage 2 Info Calcs'!F$5="Interest Only",'Mortgage 2 Monthly calcs'!I320,'Mortgage 2 Monthly calcs'!H320)),'Mortgage 2 Monthly calcs'!L319),'Mortgage 2 Monthly Table'!N320)</f>
        <v>#VALUE!</v>
      </c>
      <c r="M320" t="str">
        <f>IF(ISBLANK('Mortgage 2 Monthly Table'!P320),IF(N319&gt;J320,IF(J320&gt;L319,J320-L319,0),IF(OR(OR(W319&lt;0,ISTEXT(W319)),ISTEXT('Mortgage 2 Info Calcs'!$K$4)),"",'Mortgage 2 Info Calcs'!F$21)),'Mortgage 2 Monthly Table'!P320)</f>
        <v/>
      </c>
      <c r="N320" t="str">
        <f t="shared" si="22"/>
        <v/>
      </c>
      <c r="O320" t="str">
        <f>IF(OR(OR(W319&lt;0,ISTEXT(W319)),ISTEXT('Mortgage 2 Info Calcs'!$K$4)),"",(O319+M320))</f>
        <v/>
      </c>
      <c r="P320">
        <f>IF(ISBLANK('Mortgage 2 Monthly Table'!T320),IF(ISTEXT(J320),0,IF(OR(W319&lt;Q319,AND(W319&lt;0,NOT(ISTEXT(W319))),ISTEXT('Mortgage 2 Info Calcs'!$K$4)),IF(-W319&gt;P319,-W319,W319-Q319),IF(J320="",0,'Mortgage 2 Info Calcs'!F$26))),'Mortgage 2 Monthly Table'!T320)</f>
        <v>0</v>
      </c>
      <c r="Q320" t="str">
        <f>IF(OR(OR(W319&lt;0,ISTEXT(W319)),ISTEXT('Mortgage 2 Info Calcs'!$K$4)),"",IF(O320&lt;0,Q319,(Q319+P320)))</f>
        <v/>
      </c>
      <c r="R320" t="str">
        <f>IF(OR(ISERROR(L320-S320),ISTEXT('Mortgage 2 Info Calcs'!$K$4)),"",L320-S320+M320)</f>
        <v/>
      </c>
      <c r="S320">
        <f>IF(OR(IF(ISERROR(ROUND((J320-Q320-'Mortgage 2 Info Calcs'!F$24)*(G320/12),2)),0,(J320-O320-Q320-'Mortgage 2 Info Calcs'!F$24)*(G320/12)),,,ISTEXT('Mortgage 2 Info Calcs'!K$4)),IF(((J320-Q320-'Mortgage 2 Info Calcs'!F$24)*(G320/12))&gt;0,((J320-Q320-'Mortgage 2 Info Calcs'!F$24)*(G320/12)),0),0)</f>
        <v>0</v>
      </c>
      <c r="T320" t="str">
        <f>IF(OR(ISERROR(SUM(R$12:R320)),(ISTEXT(T319)),(T319=(SUM(R$12:R320)))),"",SUM(R$12:R320))</f>
        <v/>
      </c>
      <c r="U320">
        <f>SUM(S$12:S320)</f>
        <v>93290.420445652519</v>
      </c>
      <c r="V320" t="str">
        <f>IF(OR(J320=Q320,ISTEXT(W319),ISTEXT('Mortgage 2 Info Calcs'!$F$17)),"",IF(('Mortgage 2 Info Calcs'!F$18*12)&gt;C319+1,IF(C319='Mortgage 2 Info Calcs'!F$18*12,0,'Mortgage 2 Info Calcs'!F$19+W320*('Mortgage 2 Info Calcs'!F$17)),'Mortgage 2 Info Calcs'!F$189))</f>
        <v/>
      </c>
      <c r="W320" t="str">
        <f>IF(OR(ISERROR(J320-R320-M320),IF(ISERROR((J320-R320-M320)=0),"True",(J320-R320-M320)=0),ISTEXT('Mortgage 2 Info Calcs'!$K$4)),"",IF((J320&gt;(L320+M320)),(FV((G320/'Mortgage 2 Variables'!E$43),1,(L320+M320),-J320+Q320+'Mortgage 2 Info Calcs'!F$24,0))+Q320+'Mortgage 2 Info Calcs'!F$24+IF(I320&gt;0,0,-I320),""))</f>
        <v/>
      </c>
      <c r="X320" t="e">
        <f>IF((FV(IF(G320=0,'Mortgage 2 Info Calcs'!F$8,G320)/12,1,PMT(IF(G320=0,'Mortgage 2 Info Calcs'!F$8,G320)/12,('Mortgage 2 Info Calcs'!F$9*12)-C319,-X319,0),-X319,0))&gt;0,(FV(IF(G320=0,'Mortgage 2 Info Calcs'!F$8,G320)/12,1,PMT(IF(G320=0,'Mortgage 2 Info Calcs'!F$8,G320)/12,('Mortgage 2 Info Calcs'!F$9*12)-C319,-X319,0),-X319,0)),0)</f>
        <v>#NUM!</v>
      </c>
      <c r="Y320" t="e">
        <f>IF(X320&lt;=0,0,(IPMT(IF(G320=0,'Mortgage 2 Info Calcs'!F$8,G320)/12,1,('Mortgage 2 Info Calcs'!F$9*12)-C319,-X319,0)))</f>
        <v>#NUM!</v>
      </c>
      <c r="Z320">
        <f>IF(C320&lt;('Mortgage 2 Info Calcs'!F$9*12),SUM(Y$12:Y320),0)</f>
        <v>0</v>
      </c>
      <c r="AA320">
        <v>309</v>
      </c>
      <c r="AB320">
        <f t="shared" si="23"/>
        <v>25.75</v>
      </c>
    </row>
    <row r="321" spans="2:28" ht="11.25" customHeight="1" x14ac:dyDescent="0.25">
      <c r="B321">
        <f t="shared" si="21"/>
        <v>25.833333333333332</v>
      </c>
      <c r="C321">
        <v>310</v>
      </c>
      <c r="D321" t="str">
        <f>IF(J1089=1,F307+1,"")</f>
        <v/>
      </c>
      <c r="E321" t="str">
        <f t="shared" si="24"/>
        <v/>
      </c>
      <c r="F321" t="str">
        <f>VLOOKUP('Mortgage 2 Variables'!D$17,'Mortgage 2 Variables'!B$8:C$19,2)</f>
        <v>Aug</v>
      </c>
      <c r="G321">
        <f>IF(ISBLANK('Mortgage 2 Monthly Table'!G321),IF(OR(J321=Q321,ISTEXT(W320),ISTEXT('Mortgage 2 Info Calcs'!$K$4)),0,IF(('Mortgage 2 Info Calcs'!F$7*12)&gt;C320,G320,IF(C320='Mortgage 2 Info Calcs'!F$7*12,'Mortgage 2 Info Calcs'!F$8,G320))),'Mortgage 2 Monthly Table'!G321)</f>
        <v>0</v>
      </c>
      <c r="H321" t="e">
        <f>((PMT(G321/'Mortgage 2 Variables'!E$43,('Mortgage 2 Info Calcs'!F$9*'Mortgage 2 Variables'!E$43)-C320,-J321,0)))</f>
        <v>#VALUE!</v>
      </c>
      <c r="I321">
        <f>IF(OR(ISERROR(((IPMT(G321/'Mortgage 2 Variables'!E$43,1,'Mortgage 2 Info Calcs'!F$9*'Mortgage 2 Variables'!E$43,-J321+Q321+'Mortgage 2 Info Calcs'!F$24,IF('Mortgage 2 Info Calcs'!F$5="Interest Only",-J321+Q321+'Mortgage 2 Info Calcs'!F$24,0))))),(((IPMT(G321/'Mortgage 2 Variables'!E$43,1,'Mortgage 2 Info Calcs'!F$9*'Mortgage 2 Variables'!E$43,-J$12,-J$12)))=0)),0,((IPMT(G321/'Mortgage 2 Variables'!E$43,1,'Mortgage 2 Info Calcs'!F$9*'Mortgage 2 Variables'!E$43,-J321+Q321+'Mortgage 2 Info Calcs'!F$24,IF('Mortgage 2 Info Calcs'!F$5="Interest Only",-J321+Q321+'Mortgage 2 Info Calcs'!F$24,0)))))</f>
        <v>0</v>
      </c>
      <c r="J321" t="str">
        <f>IF(W320&gt;0,IF(ISTEXT('Mortgage 2 Info Calcs'!K$4),"0",IF(ISTEXT(W320),W320,W320+(IF(ISTEXT(K321),0,K321)))),0)</f>
        <v/>
      </c>
      <c r="K321">
        <f>IF(ISBLANK('Mortgage 2 Monthly Table'!L321),0,'Mortgage 2 Monthly Table'!L321)</f>
        <v>0</v>
      </c>
      <c r="L321" t="e">
        <f>IF(ISBLANK('Mortgage 2 Monthly Table'!N321),IF('Mortgage 2 Info Calcs'!F$13="Calculated",IF('Mortgage 2 Info Calcs'!F$22="Keep Same",IF('Mortgage 2 Info Calcs'!F$5="Interest Only",IF(OR(I321&gt;L320,J321=""),I321,IF(J321&lt;L320,IF(J321&lt;L320,J321+I321,IF(L320+M320&gt;J321,L320+I321,L320)),IF(L320+M320&gt;J321,L320+I321,L320))),IF(H321&gt;L320,H321,IF(J321&gt;L320,IF(L320+M320&gt;J321,L320+I321,L320),J321+S321))),IF('Mortgage 2 Info Calcs'!F$5="Interest Only",'Mortgage 2 Monthly calcs'!I321,'Mortgage 2 Monthly calcs'!H321)),'Mortgage 2 Monthly calcs'!L320),'Mortgage 2 Monthly Table'!N321)</f>
        <v>#VALUE!</v>
      </c>
      <c r="M321" t="str">
        <f>IF(ISBLANK('Mortgage 2 Monthly Table'!P321),IF(N320&gt;J321,IF(J321&gt;L320,J321-L320,0),IF(OR(OR(W320&lt;0,ISTEXT(W320)),ISTEXT('Mortgage 2 Info Calcs'!$K$4)),"",'Mortgage 2 Info Calcs'!F$21)),'Mortgage 2 Monthly Table'!P321)</f>
        <v/>
      </c>
      <c r="N321" t="str">
        <f t="shared" si="22"/>
        <v/>
      </c>
      <c r="O321" t="str">
        <f>IF(OR(OR(W320&lt;0,ISTEXT(W320)),ISTEXT('Mortgage 2 Info Calcs'!$K$4)),"",(O320+M321))</f>
        <v/>
      </c>
      <c r="P321">
        <f>IF(ISBLANK('Mortgage 2 Monthly Table'!T321),IF(ISTEXT(J321),0,IF(OR(W320&lt;Q320,AND(W320&lt;0,NOT(ISTEXT(W320))),ISTEXT('Mortgage 2 Info Calcs'!$K$4)),IF(-W320&gt;P320,-W320,W320-Q320),IF(J321="",0,'Mortgage 2 Info Calcs'!F$26))),'Mortgage 2 Monthly Table'!T321)</f>
        <v>0</v>
      </c>
      <c r="Q321" t="str">
        <f>IF(OR(OR(W320&lt;0,ISTEXT(W320)),ISTEXT('Mortgage 2 Info Calcs'!$K$4)),"",IF(O321&lt;0,Q320,(Q320+P321)))</f>
        <v/>
      </c>
      <c r="R321" t="str">
        <f>IF(OR(ISERROR(L321-S321),ISTEXT('Mortgage 2 Info Calcs'!$K$4)),"",L321-S321+M321)</f>
        <v/>
      </c>
      <c r="S321">
        <f>IF(OR(IF(ISERROR(ROUND((J321-Q321-'Mortgage 2 Info Calcs'!F$24)*(G321/12),2)),0,(J321-O321-Q321-'Mortgage 2 Info Calcs'!F$24)*(G321/12)),,,ISTEXT('Mortgage 2 Info Calcs'!K$4)),IF(((J321-Q321-'Mortgage 2 Info Calcs'!F$24)*(G321/12))&gt;0,((J321-Q321-'Mortgage 2 Info Calcs'!F$24)*(G321/12)),0),0)</f>
        <v>0</v>
      </c>
      <c r="T321" t="str">
        <f>IF(OR(ISERROR(SUM(R$12:R321)),(ISTEXT(T320)),(T320=(SUM(R$12:R321)))),"",SUM(R$12:R321))</f>
        <v/>
      </c>
      <c r="U321">
        <f>SUM(S$12:S321)</f>
        <v>93290.420445652519</v>
      </c>
      <c r="V321" t="str">
        <f>IF(OR(J321=Q321,ISTEXT(W320),ISTEXT('Mortgage 2 Info Calcs'!$F$17)),"",IF(('Mortgage 2 Info Calcs'!F$18*12)&gt;C320+1,IF(C320='Mortgage 2 Info Calcs'!F$18*12,0,'Mortgage 2 Info Calcs'!F$19+W321*('Mortgage 2 Info Calcs'!F$17)),'Mortgage 2 Info Calcs'!F$189))</f>
        <v/>
      </c>
      <c r="W321" t="str">
        <f>IF(OR(ISERROR(J321-R321-M321),IF(ISERROR((J321-R321-M321)=0),"True",(J321-R321-M321)=0),ISTEXT('Mortgage 2 Info Calcs'!$K$4)),"",IF((J321&gt;(L321+M321)),(FV((G321/'Mortgage 2 Variables'!E$43),1,(L321+M321),-J321+Q321+'Mortgage 2 Info Calcs'!F$24,0))+Q321+'Mortgage 2 Info Calcs'!F$24+IF(I321&gt;0,0,-I321),""))</f>
        <v/>
      </c>
      <c r="X321" t="e">
        <f>IF((FV(IF(G321=0,'Mortgage 2 Info Calcs'!F$8,G321)/12,1,PMT(IF(G321=0,'Mortgage 2 Info Calcs'!F$8,G321)/12,('Mortgage 2 Info Calcs'!F$9*12)-C320,-X320,0),-X320,0))&gt;0,(FV(IF(G321=0,'Mortgage 2 Info Calcs'!F$8,G321)/12,1,PMT(IF(G321=0,'Mortgage 2 Info Calcs'!F$8,G321)/12,('Mortgage 2 Info Calcs'!F$9*12)-C320,-X320,0),-X320,0)),0)</f>
        <v>#NUM!</v>
      </c>
      <c r="Y321" t="e">
        <f>IF(X321&lt;=0,0,(IPMT(IF(G321=0,'Mortgage 2 Info Calcs'!F$8,G321)/12,1,('Mortgage 2 Info Calcs'!F$9*12)-C320,-X320,0)))</f>
        <v>#NUM!</v>
      </c>
      <c r="Z321">
        <f>IF(C321&lt;('Mortgage 2 Info Calcs'!F$9*12),SUM(Y$12:Y321),0)</f>
        <v>0</v>
      </c>
      <c r="AA321">
        <v>310</v>
      </c>
      <c r="AB321">
        <f t="shared" si="23"/>
        <v>25.833333333333332</v>
      </c>
    </row>
    <row r="322" spans="2:28" ht="11.25" customHeight="1" x14ac:dyDescent="0.25">
      <c r="B322">
        <f t="shared" si="21"/>
        <v>25.916666666666668</v>
      </c>
      <c r="C322">
        <v>311</v>
      </c>
      <c r="D322" t="str">
        <f>IF(J1090=1,F307+1,"")</f>
        <v/>
      </c>
      <c r="E322" t="str">
        <f t="shared" si="24"/>
        <v/>
      </c>
      <c r="F322" t="str">
        <f>VLOOKUP('Mortgage 2 Variables'!D$18,'Mortgage 2 Variables'!B$8:C$19,2)</f>
        <v>Sep</v>
      </c>
      <c r="G322">
        <f>IF(ISBLANK('Mortgage 2 Monthly Table'!G322),IF(OR(J322=Q322,ISTEXT(W321),ISTEXT('Mortgage 2 Info Calcs'!$K$4)),0,IF(('Mortgage 2 Info Calcs'!F$7*12)&gt;C321,G321,IF(C321='Mortgage 2 Info Calcs'!F$7*12,'Mortgage 2 Info Calcs'!F$8,G321))),'Mortgage 2 Monthly Table'!G322)</f>
        <v>0</v>
      </c>
      <c r="H322" t="e">
        <f>((PMT(G322/'Mortgage 2 Variables'!E$43,('Mortgage 2 Info Calcs'!F$9*'Mortgage 2 Variables'!E$43)-C321,-J322,0)))</f>
        <v>#VALUE!</v>
      </c>
      <c r="I322">
        <f>IF(OR(ISERROR(((IPMT(G322/'Mortgage 2 Variables'!E$43,1,'Mortgage 2 Info Calcs'!F$9*'Mortgage 2 Variables'!E$43,-J322+Q322+'Mortgage 2 Info Calcs'!F$24,IF('Mortgage 2 Info Calcs'!F$5="Interest Only",-J322+Q322+'Mortgage 2 Info Calcs'!F$24,0))))),(((IPMT(G322/'Mortgage 2 Variables'!E$43,1,'Mortgage 2 Info Calcs'!F$9*'Mortgage 2 Variables'!E$43,-J$12,-J$12)))=0)),0,((IPMT(G322/'Mortgage 2 Variables'!E$43,1,'Mortgage 2 Info Calcs'!F$9*'Mortgage 2 Variables'!E$43,-J322+Q322+'Mortgage 2 Info Calcs'!F$24,IF('Mortgage 2 Info Calcs'!F$5="Interest Only",-J322+Q322+'Mortgage 2 Info Calcs'!F$24,0)))))</f>
        <v>0</v>
      </c>
      <c r="J322" t="str">
        <f>IF(W321&gt;0,IF(ISTEXT('Mortgage 2 Info Calcs'!K$4),"0",IF(ISTEXT(W321),W321,W321+(IF(ISTEXT(K322),0,K322)))),0)</f>
        <v/>
      </c>
      <c r="K322">
        <f>IF(ISBLANK('Mortgage 2 Monthly Table'!L322),0,'Mortgage 2 Monthly Table'!L322)</f>
        <v>0</v>
      </c>
      <c r="L322" t="e">
        <f>IF(ISBLANK('Mortgage 2 Monthly Table'!N322),IF('Mortgage 2 Info Calcs'!F$13="Calculated",IF('Mortgage 2 Info Calcs'!F$22="Keep Same",IF('Mortgage 2 Info Calcs'!F$5="Interest Only",IF(OR(I322&gt;L321,J322=""),I322,IF(J322&lt;L321,IF(J322&lt;L321,J322+I322,IF(L321+M321&gt;J322,L321+I322,L321)),IF(L321+M321&gt;J322,L321+I322,L321))),IF(H322&gt;L321,H322,IF(J322&gt;L321,IF(L321+M321&gt;J322,L321+I322,L321),J322+S322))),IF('Mortgage 2 Info Calcs'!F$5="Interest Only",'Mortgage 2 Monthly calcs'!I322,'Mortgage 2 Monthly calcs'!H322)),'Mortgage 2 Monthly calcs'!L321),'Mortgage 2 Monthly Table'!N322)</f>
        <v>#VALUE!</v>
      </c>
      <c r="M322" t="str">
        <f>IF(ISBLANK('Mortgage 2 Monthly Table'!P322),IF(N321&gt;J322,IF(J322&gt;L321,J322-L321,0),IF(OR(OR(W321&lt;0,ISTEXT(W321)),ISTEXT('Mortgage 2 Info Calcs'!$K$4)),"",'Mortgage 2 Info Calcs'!F$21)),'Mortgage 2 Monthly Table'!P322)</f>
        <v/>
      </c>
      <c r="N322" t="str">
        <f t="shared" si="22"/>
        <v/>
      </c>
      <c r="O322" t="str">
        <f>IF(OR(OR(W321&lt;0,ISTEXT(W321)),ISTEXT('Mortgage 2 Info Calcs'!$K$4)),"",(O321+M322))</f>
        <v/>
      </c>
      <c r="P322">
        <f>IF(ISBLANK('Mortgage 2 Monthly Table'!T322),IF(ISTEXT(J322),0,IF(OR(W321&lt;Q321,AND(W321&lt;0,NOT(ISTEXT(W321))),ISTEXT('Mortgage 2 Info Calcs'!$K$4)),IF(-W321&gt;P321,-W321,W321-Q321),IF(J322="",0,'Mortgage 2 Info Calcs'!F$26))),'Mortgage 2 Monthly Table'!T322)</f>
        <v>0</v>
      </c>
      <c r="Q322" t="str">
        <f>IF(OR(OR(W321&lt;0,ISTEXT(W321)),ISTEXT('Mortgage 2 Info Calcs'!$K$4)),"",IF(O322&lt;0,Q321,(Q321+P322)))</f>
        <v/>
      </c>
      <c r="R322" t="str">
        <f>IF(OR(ISERROR(L322-S322),ISTEXT('Mortgage 2 Info Calcs'!$K$4)),"",L322-S322+M322)</f>
        <v/>
      </c>
      <c r="S322">
        <f>IF(OR(IF(ISERROR(ROUND((J322-Q322-'Mortgage 2 Info Calcs'!F$24)*(G322/12),2)),0,(J322-O322-Q322-'Mortgage 2 Info Calcs'!F$24)*(G322/12)),,,ISTEXT('Mortgage 2 Info Calcs'!K$4)),IF(((J322-Q322-'Mortgage 2 Info Calcs'!F$24)*(G322/12))&gt;0,((J322-Q322-'Mortgage 2 Info Calcs'!F$24)*(G322/12)),0),0)</f>
        <v>0</v>
      </c>
      <c r="T322" t="str">
        <f>IF(OR(ISERROR(SUM(R$12:R322)),(ISTEXT(T321)),(T321=(SUM(R$12:R322)))),"",SUM(R$12:R322))</f>
        <v/>
      </c>
      <c r="U322">
        <f>SUM(S$12:S322)</f>
        <v>93290.420445652519</v>
      </c>
      <c r="V322" t="str">
        <f>IF(OR(J322=Q322,ISTEXT(W321),ISTEXT('Mortgage 2 Info Calcs'!$F$17)),"",IF(('Mortgage 2 Info Calcs'!F$18*12)&gt;C321+1,IF(C321='Mortgage 2 Info Calcs'!F$18*12,0,'Mortgage 2 Info Calcs'!F$19+W322*('Mortgage 2 Info Calcs'!F$17)),'Mortgage 2 Info Calcs'!F$189))</f>
        <v/>
      </c>
      <c r="W322" t="str">
        <f>IF(OR(ISERROR(J322-R322-M322),IF(ISERROR((J322-R322-M322)=0),"True",(J322-R322-M322)=0),ISTEXT('Mortgage 2 Info Calcs'!$K$4)),"",IF((J322&gt;(L322+M322)),(FV((G322/'Mortgage 2 Variables'!E$43),1,(L322+M322),-J322+Q322+'Mortgage 2 Info Calcs'!F$24,0))+Q322+'Mortgage 2 Info Calcs'!F$24+IF(I322&gt;0,0,-I322),""))</f>
        <v/>
      </c>
      <c r="X322" t="e">
        <f>IF((FV(IF(G322=0,'Mortgage 2 Info Calcs'!F$8,G322)/12,1,PMT(IF(G322=0,'Mortgage 2 Info Calcs'!F$8,G322)/12,('Mortgage 2 Info Calcs'!F$9*12)-C321,-X321,0),-X321,0))&gt;0,(FV(IF(G322=0,'Mortgage 2 Info Calcs'!F$8,G322)/12,1,PMT(IF(G322=0,'Mortgage 2 Info Calcs'!F$8,G322)/12,('Mortgage 2 Info Calcs'!F$9*12)-C321,-X321,0),-X321,0)),0)</f>
        <v>#NUM!</v>
      </c>
      <c r="Y322" t="e">
        <f>IF(X322&lt;=0,0,(IPMT(IF(G322=0,'Mortgage 2 Info Calcs'!F$8,G322)/12,1,('Mortgage 2 Info Calcs'!F$9*12)-C321,-X321,0)))</f>
        <v>#NUM!</v>
      </c>
      <c r="Z322">
        <f>IF(C322&lt;('Mortgage 2 Info Calcs'!F$9*12),SUM(Y$12:Y322),0)</f>
        <v>0</v>
      </c>
      <c r="AA322">
        <v>311</v>
      </c>
      <c r="AB322">
        <f t="shared" si="23"/>
        <v>25.916666666666668</v>
      </c>
    </row>
    <row r="323" spans="2:28" ht="11.25" customHeight="1" x14ac:dyDescent="0.25">
      <c r="B323">
        <f t="shared" si="21"/>
        <v>26</v>
      </c>
      <c r="C323">
        <v>312</v>
      </c>
      <c r="D323">
        <f>D311+1</f>
        <v>26</v>
      </c>
      <c r="E323" t="str">
        <f t="shared" si="24"/>
        <v/>
      </c>
      <c r="F323" t="str">
        <f>VLOOKUP('Mortgage 2 Variables'!D$19,'Mortgage 2 Variables'!B$8:C$19,2)</f>
        <v>Oct</v>
      </c>
      <c r="G323">
        <f>IF(ISBLANK('Mortgage 2 Monthly Table'!G323),IF(OR(J323=Q323,ISTEXT(W322),ISTEXT('Mortgage 2 Info Calcs'!$K$4)),0,IF(('Mortgage 2 Info Calcs'!F$7*12)&gt;C322,G322,IF(C322='Mortgage 2 Info Calcs'!F$7*12,'Mortgage 2 Info Calcs'!F$8,G322))),'Mortgage 2 Monthly Table'!G323)</f>
        <v>0</v>
      </c>
      <c r="H323" t="e">
        <f>((PMT(G323/'Mortgage 2 Variables'!E$43,('Mortgage 2 Info Calcs'!F$9*'Mortgage 2 Variables'!E$43)-C322,-J323,0)))</f>
        <v>#VALUE!</v>
      </c>
      <c r="I323">
        <f>IF(OR(ISERROR(((IPMT(G323/'Mortgage 2 Variables'!E$43,1,'Mortgage 2 Info Calcs'!F$9*'Mortgage 2 Variables'!E$43,-J323+Q323+'Mortgage 2 Info Calcs'!F$24,IF('Mortgage 2 Info Calcs'!F$5="Interest Only",-J323+Q323+'Mortgage 2 Info Calcs'!F$24,0))))),(((IPMT(G323/'Mortgage 2 Variables'!E$43,1,'Mortgage 2 Info Calcs'!F$9*'Mortgage 2 Variables'!E$43,-J$12,-J$12)))=0)),0,((IPMT(G323/'Mortgage 2 Variables'!E$43,1,'Mortgage 2 Info Calcs'!F$9*'Mortgage 2 Variables'!E$43,-J323+Q323+'Mortgage 2 Info Calcs'!F$24,IF('Mortgage 2 Info Calcs'!F$5="Interest Only",-J323+Q323+'Mortgage 2 Info Calcs'!F$24,0)))))</f>
        <v>0</v>
      </c>
      <c r="J323" t="str">
        <f>IF(W322&gt;0,IF(ISTEXT('Mortgage 2 Info Calcs'!K$4),"0",IF(ISTEXT(W322),W322,W322+(IF(ISTEXT(K323),0,K323)))),0)</f>
        <v/>
      </c>
      <c r="K323">
        <f>IF(ISBLANK('Mortgage 2 Monthly Table'!L323),0,'Mortgage 2 Monthly Table'!L323)</f>
        <v>0</v>
      </c>
      <c r="L323" t="e">
        <f>IF(ISBLANK('Mortgage 2 Monthly Table'!N323),IF('Mortgage 2 Info Calcs'!F$13="Calculated",IF('Mortgage 2 Info Calcs'!F$22="Keep Same",IF('Mortgage 2 Info Calcs'!F$5="Interest Only",IF(OR(I323&gt;L322,J323=""),I323,IF(J323&lt;L322,IF(J323&lt;L322,J323+I323,IF(L322+M322&gt;J323,L322+I323,L322)),IF(L322+M322&gt;J323,L322+I323,L322))),IF(H323&gt;L322,H323,IF(J323&gt;L322,IF(L322+M322&gt;J323,L322+I323,L322),J323+S323))),IF('Mortgage 2 Info Calcs'!F$5="Interest Only",'Mortgage 2 Monthly calcs'!I323,'Mortgage 2 Monthly calcs'!H323)),'Mortgage 2 Monthly calcs'!L322),'Mortgage 2 Monthly Table'!N323)</f>
        <v>#VALUE!</v>
      </c>
      <c r="M323" t="str">
        <f>IF(ISBLANK('Mortgage 2 Monthly Table'!P323),IF(N322&gt;J323,IF(J323&gt;L322,J323-L322,0),IF(OR(OR(W322&lt;0,ISTEXT(W322)),ISTEXT('Mortgage 2 Info Calcs'!$K$4)),"",'Mortgage 2 Info Calcs'!F$21)),'Mortgage 2 Monthly Table'!P323)</f>
        <v/>
      </c>
      <c r="N323" t="str">
        <f t="shared" si="22"/>
        <v/>
      </c>
      <c r="O323" t="str">
        <f>IF(OR(OR(W322&lt;0,ISTEXT(W322)),ISTEXT('Mortgage 2 Info Calcs'!$K$4)),"",(O322+M323))</f>
        <v/>
      </c>
      <c r="P323">
        <f>IF(ISBLANK('Mortgage 2 Monthly Table'!T323),IF(ISTEXT(J323),0,IF(OR(W322&lt;Q322,AND(W322&lt;0,NOT(ISTEXT(W322))),ISTEXT('Mortgage 2 Info Calcs'!$K$4)),IF(-W322&gt;P322,-W322,W322-Q322),IF(J323="",0,'Mortgage 2 Info Calcs'!F$26))),'Mortgage 2 Monthly Table'!T323)</f>
        <v>0</v>
      </c>
      <c r="Q323" t="str">
        <f>IF(OR(OR(W322&lt;0,ISTEXT(W322)),ISTEXT('Mortgage 2 Info Calcs'!$K$4)),"",IF(O323&lt;0,Q322,(Q322+P323)))</f>
        <v/>
      </c>
      <c r="R323" t="str">
        <f>IF(OR(ISERROR(L323-S323),ISTEXT('Mortgage 2 Info Calcs'!$K$4)),"",L323-S323+M323)</f>
        <v/>
      </c>
      <c r="S323">
        <f>IF(OR(IF(ISERROR(ROUND((J323-Q323-'Mortgage 2 Info Calcs'!F$24)*(G323/12),2)),0,(J323-O323-Q323-'Mortgage 2 Info Calcs'!F$24)*(G323/12)),,,ISTEXT('Mortgage 2 Info Calcs'!K$4)),IF(((J323-Q323-'Mortgage 2 Info Calcs'!F$24)*(G323/12))&gt;0,((J323-Q323-'Mortgage 2 Info Calcs'!F$24)*(G323/12)),0),0)</f>
        <v>0</v>
      </c>
      <c r="T323" t="str">
        <f>IF(OR(ISERROR(SUM(R$12:R323)),(ISTEXT(T322)),(T322=(SUM(R$12:R323)))),"",SUM(R$12:R323))</f>
        <v/>
      </c>
      <c r="U323">
        <f>SUM(S$12:S323)</f>
        <v>93290.420445652519</v>
      </c>
      <c r="V323" t="str">
        <f>IF(OR(J323=Q323,ISTEXT(W322),ISTEXT('Mortgage 2 Info Calcs'!$F$17)),"",IF(('Mortgage 2 Info Calcs'!F$18*12)&gt;C322+1,IF(C322='Mortgage 2 Info Calcs'!F$18*12,0,'Mortgage 2 Info Calcs'!F$19+W323*('Mortgage 2 Info Calcs'!F$17)),'Mortgage 2 Info Calcs'!F$189))</f>
        <v/>
      </c>
      <c r="W323" t="str">
        <f>IF(OR(ISERROR(J323-R323-M323),IF(ISERROR((J323-R323-M323)=0),"True",(J323-R323-M323)=0),ISTEXT('Mortgage 2 Info Calcs'!$K$4)),"",IF((J323&gt;(L323+M323)),(FV((G323/'Mortgage 2 Variables'!E$43),1,(L323+M323),-J323+Q323+'Mortgage 2 Info Calcs'!F$24,0))+Q323+'Mortgage 2 Info Calcs'!F$24+IF(I323&gt;0,0,-I323),""))</f>
        <v/>
      </c>
      <c r="X323" t="e">
        <f>IF((FV(IF(G323=0,'Mortgage 2 Info Calcs'!F$8,G323)/12,1,PMT(IF(G323=0,'Mortgage 2 Info Calcs'!F$8,G323)/12,('Mortgage 2 Info Calcs'!F$9*12)-C322,-X322,0),-X322,0))&gt;0,(FV(IF(G323=0,'Mortgage 2 Info Calcs'!F$8,G323)/12,1,PMT(IF(G323=0,'Mortgage 2 Info Calcs'!F$8,G323)/12,('Mortgage 2 Info Calcs'!F$9*12)-C322,-X322,0),-X322,0)),0)</f>
        <v>#NUM!</v>
      </c>
      <c r="Y323" t="e">
        <f>IF(X323&lt;=0,0,(IPMT(IF(G323=0,'Mortgage 2 Info Calcs'!F$8,G323)/12,1,('Mortgage 2 Info Calcs'!F$9*12)-C322,-X322,0)))</f>
        <v>#NUM!</v>
      </c>
      <c r="Z323">
        <f>IF(C323&lt;('Mortgage 2 Info Calcs'!F$9*12),SUM(Y$12:Y323),0)</f>
        <v>0</v>
      </c>
      <c r="AA323">
        <v>312</v>
      </c>
      <c r="AB323">
        <f t="shared" si="23"/>
        <v>26</v>
      </c>
    </row>
    <row r="324" spans="2:28" ht="11.25" customHeight="1" x14ac:dyDescent="0.25">
      <c r="B324">
        <f t="shared" si="21"/>
        <v>26.083333333333332</v>
      </c>
      <c r="C324">
        <v>313</v>
      </c>
      <c r="E324" t="str">
        <f t="shared" si="24"/>
        <v/>
      </c>
      <c r="F324" t="str">
        <f>VLOOKUP('Mortgage 2 Variables'!D$8,'Mortgage 2 Variables'!B$8:C$19,2)</f>
        <v>Nov</v>
      </c>
      <c r="G324">
        <f>IF(ISBLANK('Mortgage 2 Monthly Table'!G324),IF(OR(J324=Q324,ISTEXT(W323),ISTEXT('Mortgage 2 Info Calcs'!$K$4)),0,IF(('Mortgage 2 Info Calcs'!F$7*12)&gt;C323,G323,IF(C323='Mortgage 2 Info Calcs'!F$7*12,'Mortgage 2 Info Calcs'!F$8,G323))),'Mortgage 2 Monthly Table'!G324)</f>
        <v>0</v>
      </c>
      <c r="H324" t="e">
        <f>((PMT(G324/'Mortgage 2 Variables'!E$43,('Mortgage 2 Info Calcs'!F$9*'Mortgage 2 Variables'!E$43)-C323,-J324,0)))</f>
        <v>#VALUE!</v>
      </c>
      <c r="I324">
        <f>IF(OR(ISERROR(((IPMT(G324/'Mortgage 2 Variables'!E$43,1,'Mortgage 2 Info Calcs'!F$9*'Mortgage 2 Variables'!E$43,-J324+Q324+'Mortgage 2 Info Calcs'!F$24,IF('Mortgage 2 Info Calcs'!F$5="Interest Only",-J324+Q324+'Mortgage 2 Info Calcs'!F$24,0))))),(((IPMT(G324/'Mortgage 2 Variables'!E$43,1,'Mortgage 2 Info Calcs'!F$9*'Mortgage 2 Variables'!E$43,-J$12,-J$12)))=0)),0,((IPMT(G324/'Mortgage 2 Variables'!E$43,1,'Mortgage 2 Info Calcs'!F$9*'Mortgage 2 Variables'!E$43,-J324+Q324+'Mortgage 2 Info Calcs'!F$24,IF('Mortgage 2 Info Calcs'!F$5="Interest Only",-J324+Q324+'Mortgage 2 Info Calcs'!F$24,0)))))</f>
        <v>0</v>
      </c>
      <c r="J324" t="str">
        <f>IF(W323&gt;0,IF(ISTEXT('Mortgage 2 Info Calcs'!K$4),"0",IF(ISTEXT(W323),W323,W323+(IF(ISTEXT(K324),0,K324)))),0)</f>
        <v/>
      </c>
      <c r="K324">
        <f>IF(ISBLANK('Mortgage 2 Monthly Table'!L324),0,'Mortgage 2 Monthly Table'!L324)</f>
        <v>0</v>
      </c>
      <c r="L324" t="e">
        <f>IF(ISBLANK('Mortgage 2 Monthly Table'!N324),IF('Mortgage 2 Info Calcs'!F$13="Calculated",IF('Mortgage 2 Info Calcs'!F$22="Keep Same",IF('Mortgage 2 Info Calcs'!F$5="Interest Only",IF(OR(I324&gt;L323,J324=""),I324,IF(J324&lt;L323,IF(J324&lt;L323,J324+I324,IF(L323+M323&gt;J324,L323+I324,L323)),IF(L323+M323&gt;J324,L323+I324,L323))),IF(H324&gt;L323,H324,IF(J324&gt;L323,IF(L323+M323&gt;J324,L323+I324,L323),J324+S324))),IF('Mortgage 2 Info Calcs'!F$5="Interest Only",'Mortgage 2 Monthly calcs'!I324,'Mortgage 2 Monthly calcs'!H324)),'Mortgage 2 Monthly calcs'!L323),'Mortgage 2 Monthly Table'!N324)</f>
        <v>#VALUE!</v>
      </c>
      <c r="M324" t="str">
        <f>IF(ISBLANK('Mortgage 2 Monthly Table'!P324),IF(N323&gt;J324,IF(J324&gt;L323,J324-L323,0),IF(OR(OR(W323&lt;0,ISTEXT(W323)),ISTEXT('Mortgage 2 Info Calcs'!$K$4)),"",'Mortgage 2 Info Calcs'!F$21)),'Mortgage 2 Monthly Table'!P324)</f>
        <v/>
      </c>
      <c r="N324" t="str">
        <f t="shared" si="22"/>
        <v/>
      </c>
      <c r="O324" t="str">
        <f>IF(OR(OR(W323&lt;0,ISTEXT(W323)),ISTEXT('Mortgage 2 Info Calcs'!$K$4)),"",(O323+M324))</f>
        <v/>
      </c>
      <c r="P324">
        <f>IF(ISBLANK('Mortgage 2 Monthly Table'!T324),IF(ISTEXT(J324),0,IF(OR(W323&lt;Q323,AND(W323&lt;0,NOT(ISTEXT(W323))),ISTEXT('Mortgage 2 Info Calcs'!$K$4)),IF(-W323&gt;P323,-W323,W323-Q323),IF(J324="",0,'Mortgage 2 Info Calcs'!F$26))),'Mortgage 2 Monthly Table'!T324)</f>
        <v>0</v>
      </c>
      <c r="Q324" t="str">
        <f>IF(OR(OR(W323&lt;0,ISTEXT(W323)),ISTEXT('Mortgage 2 Info Calcs'!$K$4)),"",IF(O324&lt;0,Q323,(Q323+P324)))</f>
        <v/>
      </c>
      <c r="R324" t="str">
        <f>IF(OR(ISERROR(L324-S324),ISTEXT('Mortgage 2 Info Calcs'!$K$4)),"",L324-S324+M324)</f>
        <v/>
      </c>
      <c r="S324">
        <f>IF(OR(IF(ISERROR(ROUND((J324-Q324-'Mortgage 2 Info Calcs'!F$24)*(G324/12),2)),0,(J324-O324-Q324-'Mortgage 2 Info Calcs'!F$24)*(G324/12)),,,ISTEXT('Mortgage 2 Info Calcs'!K$4)),IF(((J324-Q324-'Mortgage 2 Info Calcs'!F$24)*(G324/12))&gt;0,((J324-Q324-'Mortgage 2 Info Calcs'!F$24)*(G324/12)),0),0)</f>
        <v>0</v>
      </c>
      <c r="T324" t="str">
        <f>IF(OR(ISERROR(SUM(R$12:R324)),(ISTEXT(T323)),(T323=(SUM(R$12:R324)))),"",SUM(R$12:R324))</f>
        <v/>
      </c>
      <c r="U324">
        <f>SUM(S$12:S324)</f>
        <v>93290.420445652519</v>
      </c>
      <c r="V324" t="str">
        <f>IF(OR(J324=Q324,ISTEXT(W323),ISTEXT('Mortgage 2 Info Calcs'!$F$17)),"",IF(('Mortgage 2 Info Calcs'!F$18*12)&gt;C323+1,IF(C323='Mortgage 2 Info Calcs'!F$18*12,0,'Mortgage 2 Info Calcs'!F$19+W324*('Mortgage 2 Info Calcs'!F$17)),'Mortgage 2 Info Calcs'!F$189))</f>
        <v/>
      </c>
      <c r="W324" t="str">
        <f>IF(OR(ISERROR(J324-R324-M324),IF(ISERROR((J324-R324-M324)=0),"True",(J324-R324-M324)=0),ISTEXT('Mortgage 2 Info Calcs'!$K$4)),"",IF((J324&gt;(L324+M324)),(FV((G324/'Mortgage 2 Variables'!E$43),1,(L324+M324),-J324+Q324+'Mortgage 2 Info Calcs'!F$24,0))+Q324+'Mortgage 2 Info Calcs'!F$24+IF(I324&gt;0,0,-I324),""))</f>
        <v/>
      </c>
      <c r="X324" t="e">
        <f>IF((FV(IF(G324=0,'Mortgage 2 Info Calcs'!F$8,G324)/12,1,PMT(IF(G324=0,'Mortgage 2 Info Calcs'!F$8,G324)/12,('Mortgage 2 Info Calcs'!F$9*12)-C323,-X323,0),-X323,0))&gt;0,(FV(IF(G324=0,'Mortgage 2 Info Calcs'!F$8,G324)/12,1,PMT(IF(G324=0,'Mortgage 2 Info Calcs'!F$8,G324)/12,('Mortgage 2 Info Calcs'!F$9*12)-C323,-X323,0),-X323,0)),0)</f>
        <v>#NUM!</v>
      </c>
      <c r="Y324" t="e">
        <f>IF(X324&lt;=0,0,(IPMT(IF(G324=0,'Mortgage 2 Info Calcs'!F$8,G324)/12,1,('Mortgage 2 Info Calcs'!F$9*12)-C323,-X323,0)))</f>
        <v>#NUM!</v>
      </c>
      <c r="Z324">
        <f>IF(C324&lt;('Mortgage 2 Info Calcs'!F$9*12),SUM(Y$12:Y324),0)</f>
        <v>0</v>
      </c>
      <c r="AA324">
        <v>313</v>
      </c>
      <c r="AB324">
        <f t="shared" si="23"/>
        <v>26.083333333333332</v>
      </c>
    </row>
    <row r="325" spans="2:28" ht="11.25" customHeight="1" x14ac:dyDescent="0.25">
      <c r="B325">
        <f t="shared" si="21"/>
        <v>26.166666666666668</v>
      </c>
      <c r="C325">
        <v>314</v>
      </c>
      <c r="E325" t="str">
        <f t="shared" si="24"/>
        <v/>
      </c>
      <c r="F325" t="str">
        <f>VLOOKUP('Mortgage 2 Variables'!D$9,'Mortgage 2 Variables'!B$8:C$19,2)</f>
        <v>Dec</v>
      </c>
      <c r="G325">
        <f>IF(ISBLANK('Mortgage 2 Monthly Table'!G325),IF(OR(J325=Q325,ISTEXT(W324),ISTEXT('Mortgage 2 Info Calcs'!$K$4)),0,IF(('Mortgage 2 Info Calcs'!F$7*12)&gt;C324,G324,IF(C324='Mortgage 2 Info Calcs'!F$7*12,'Mortgage 2 Info Calcs'!F$8,G324))),'Mortgage 2 Monthly Table'!G325)</f>
        <v>0</v>
      </c>
      <c r="H325" t="e">
        <f>((PMT(G325/'Mortgage 2 Variables'!E$43,('Mortgage 2 Info Calcs'!F$9*'Mortgage 2 Variables'!E$43)-C324,-J325,0)))</f>
        <v>#VALUE!</v>
      </c>
      <c r="I325">
        <f>IF(OR(ISERROR(((IPMT(G325/'Mortgage 2 Variables'!E$43,1,'Mortgage 2 Info Calcs'!F$9*'Mortgage 2 Variables'!E$43,-J325+Q325+'Mortgage 2 Info Calcs'!F$24,IF('Mortgage 2 Info Calcs'!F$5="Interest Only",-J325+Q325+'Mortgage 2 Info Calcs'!F$24,0))))),(((IPMT(G325/'Mortgage 2 Variables'!E$43,1,'Mortgage 2 Info Calcs'!F$9*'Mortgage 2 Variables'!E$43,-J$12,-J$12)))=0)),0,((IPMT(G325/'Mortgage 2 Variables'!E$43,1,'Mortgage 2 Info Calcs'!F$9*'Mortgage 2 Variables'!E$43,-J325+Q325+'Mortgage 2 Info Calcs'!F$24,IF('Mortgage 2 Info Calcs'!F$5="Interest Only",-J325+Q325+'Mortgage 2 Info Calcs'!F$24,0)))))</f>
        <v>0</v>
      </c>
      <c r="J325" t="str">
        <f>IF(W324&gt;0,IF(ISTEXT('Mortgage 2 Info Calcs'!K$4),"0",IF(ISTEXT(W324),W324,W324+(IF(ISTEXT(K325),0,K325)))),0)</f>
        <v/>
      </c>
      <c r="K325">
        <f>IF(ISBLANK('Mortgage 2 Monthly Table'!L325),0,'Mortgage 2 Monthly Table'!L325)</f>
        <v>0</v>
      </c>
      <c r="L325" t="e">
        <f>IF(ISBLANK('Mortgage 2 Monthly Table'!N325),IF('Mortgage 2 Info Calcs'!F$13="Calculated",IF('Mortgage 2 Info Calcs'!F$22="Keep Same",IF('Mortgage 2 Info Calcs'!F$5="Interest Only",IF(OR(I325&gt;L324,J325=""),I325,IF(J325&lt;L324,IF(J325&lt;L324,J325+I325,IF(L324+M324&gt;J325,L324+I325,L324)),IF(L324+M324&gt;J325,L324+I325,L324))),IF(H325&gt;L324,H325,IF(J325&gt;L324,IF(L324+M324&gt;J325,L324+I325,L324),J325+S325))),IF('Mortgage 2 Info Calcs'!F$5="Interest Only",'Mortgage 2 Monthly calcs'!I325,'Mortgage 2 Monthly calcs'!H325)),'Mortgage 2 Monthly calcs'!L324),'Mortgage 2 Monthly Table'!N325)</f>
        <v>#VALUE!</v>
      </c>
      <c r="M325" t="str">
        <f>IF(ISBLANK('Mortgage 2 Monthly Table'!P325),IF(N324&gt;J325,IF(J325&gt;L324,J325-L324,0),IF(OR(OR(W324&lt;0,ISTEXT(W324)),ISTEXT('Mortgage 2 Info Calcs'!$K$4)),"",'Mortgage 2 Info Calcs'!F$21)),'Mortgage 2 Monthly Table'!P325)</f>
        <v/>
      </c>
      <c r="N325" t="str">
        <f t="shared" si="22"/>
        <v/>
      </c>
      <c r="O325" t="str">
        <f>IF(OR(OR(W324&lt;0,ISTEXT(W324)),ISTEXT('Mortgage 2 Info Calcs'!$K$4)),"",(O324+M325))</f>
        <v/>
      </c>
      <c r="P325">
        <f>IF(ISBLANK('Mortgage 2 Monthly Table'!T325),IF(ISTEXT(J325),0,IF(OR(W324&lt;Q324,AND(W324&lt;0,NOT(ISTEXT(W324))),ISTEXT('Mortgage 2 Info Calcs'!$K$4)),IF(-W324&gt;P324,-W324,W324-Q324),IF(J325="",0,'Mortgage 2 Info Calcs'!F$26))),'Mortgage 2 Monthly Table'!T325)</f>
        <v>0</v>
      </c>
      <c r="Q325" t="str">
        <f>IF(OR(OR(W324&lt;0,ISTEXT(W324)),ISTEXT('Mortgage 2 Info Calcs'!$K$4)),"",IF(O325&lt;0,Q324,(Q324+P325)))</f>
        <v/>
      </c>
      <c r="R325" t="str">
        <f>IF(OR(ISERROR(L325-S325),ISTEXT('Mortgage 2 Info Calcs'!$K$4)),"",L325-S325+M325)</f>
        <v/>
      </c>
      <c r="S325">
        <f>IF(OR(IF(ISERROR(ROUND((J325-Q325-'Mortgage 2 Info Calcs'!F$24)*(G325/12),2)),0,(J325-O325-Q325-'Mortgage 2 Info Calcs'!F$24)*(G325/12)),,,ISTEXT('Mortgage 2 Info Calcs'!K$4)),IF(((J325-Q325-'Mortgage 2 Info Calcs'!F$24)*(G325/12))&gt;0,((J325-Q325-'Mortgage 2 Info Calcs'!F$24)*(G325/12)),0),0)</f>
        <v>0</v>
      </c>
      <c r="T325" t="str">
        <f>IF(OR(ISERROR(SUM(R$12:R325)),(ISTEXT(T324)),(T324=(SUM(R$12:R325)))),"",SUM(R$12:R325))</f>
        <v/>
      </c>
      <c r="U325">
        <f>SUM(S$12:S325)</f>
        <v>93290.420445652519</v>
      </c>
      <c r="V325" t="str">
        <f>IF(OR(J325=Q325,ISTEXT(W324),ISTEXT('Mortgage 2 Info Calcs'!$F$17)),"",IF(('Mortgage 2 Info Calcs'!F$18*12)&gt;C324+1,IF(C324='Mortgage 2 Info Calcs'!F$18*12,0,'Mortgage 2 Info Calcs'!F$19+W325*('Mortgage 2 Info Calcs'!F$17)),'Mortgage 2 Info Calcs'!F$189))</f>
        <v/>
      </c>
      <c r="W325" t="str">
        <f>IF(OR(ISERROR(J325-R325-M325),IF(ISERROR((J325-R325-M325)=0),"True",(J325-R325-M325)=0),ISTEXT('Mortgage 2 Info Calcs'!$K$4)),"",IF((J325&gt;(L325+M325)),(FV((G325/'Mortgage 2 Variables'!E$43),1,(L325+M325),-J325+Q325+'Mortgage 2 Info Calcs'!F$24,0))+Q325+'Mortgage 2 Info Calcs'!F$24+IF(I325&gt;0,0,-I325),""))</f>
        <v/>
      </c>
      <c r="X325" t="e">
        <f>IF((FV(IF(G325=0,'Mortgage 2 Info Calcs'!F$8,G325)/12,1,PMT(IF(G325=0,'Mortgage 2 Info Calcs'!F$8,G325)/12,('Mortgage 2 Info Calcs'!F$9*12)-C324,-X324,0),-X324,0))&gt;0,(FV(IF(G325=0,'Mortgage 2 Info Calcs'!F$8,G325)/12,1,PMT(IF(G325=0,'Mortgage 2 Info Calcs'!F$8,G325)/12,('Mortgage 2 Info Calcs'!F$9*12)-C324,-X324,0),-X324,0)),0)</f>
        <v>#NUM!</v>
      </c>
      <c r="Y325" t="e">
        <f>IF(X325&lt;=0,0,(IPMT(IF(G325=0,'Mortgage 2 Info Calcs'!F$8,G325)/12,1,('Mortgage 2 Info Calcs'!F$9*12)-C324,-X324,0)))</f>
        <v>#NUM!</v>
      </c>
      <c r="Z325">
        <f>IF(C325&lt;('Mortgage 2 Info Calcs'!F$9*12),SUM(Y$12:Y325),0)</f>
        <v>0</v>
      </c>
      <c r="AA325">
        <v>314</v>
      </c>
      <c r="AB325">
        <f t="shared" si="23"/>
        <v>26.166666666666668</v>
      </c>
    </row>
    <row r="326" spans="2:28" ht="11.25" customHeight="1" x14ac:dyDescent="0.25">
      <c r="B326">
        <f t="shared" si="21"/>
        <v>26.25</v>
      </c>
      <c r="C326">
        <v>315</v>
      </c>
      <c r="E326">
        <f t="shared" si="24"/>
        <v>2036</v>
      </c>
      <c r="F326" t="str">
        <f>VLOOKUP('Mortgage 2 Variables'!D$10,'Mortgage 2 Variables'!B$8:C$19,2)</f>
        <v>Jan</v>
      </c>
      <c r="G326">
        <f>IF(ISBLANK('Mortgage 2 Monthly Table'!G326),IF(OR(J326=Q326,ISTEXT(W325),ISTEXT('Mortgage 2 Info Calcs'!$K$4)),0,IF(('Mortgage 2 Info Calcs'!F$7*12)&gt;C325,G325,IF(C325='Mortgage 2 Info Calcs'!F$7*12,'Mortgage 2 Info Calcs'!F$8,G325))),'Mortgage 2 Monthly Table'!G326)</f>
        <v>0</v>
      </c>
      <c r="H326" t="e">
        <f>((PMT(G326/'Mortgage 2 Variables'!E$43,('Mortgage 2 Info Calcs'!F$9*'Mortgage 2 Variables'!E$43)-C325,-J326,0)))</f>
        <v>#VALUE!</v>
      </c>
      <c r="I326">
        <f>IF(OR(ISERROR(((IPMT(G326/'Mortgage 2 Variables'!E$43,1,'Mortgage 2 Info Calcs'!F$9*'Mortgage 2 Variables'!E$43,-J326+Q326+'Mortgage 2 Info Calcs'!F$24,IF('Mortgage 2 Info Calcs'!F$5="Interest Only",-J326+Q326+'Mortgage 2 Info Calcs'!F$24,0))))),(((IPMT(G326/'Mortgage 2 Variables'!E$43,1,'Mortgage 2 Info Calcs'!F$9*'Mortgage 2 Variables'!E$43,-J$12,-J$12)))=0)),0,((IPMT(G326/'Mortgage 2 Variables'!E$43,1,'Mortgage 2 Info Calcs'!F$9*'Mortgage 2 Variables'!E$43,-J326+Q326+'Mortgage 2 Info Calcs'!F$24,IF('Mortgage 2 Info Calcs'!F$5="Interest Only",-J326+Q326+'Mortgage 2 Info Calcs'!F$24,0)))))</f>
        <v>0</v>
      </c>
      <c r="J326" t="str">
        <f>IF(W325&gt;0,IF(ISTEXT('Mortgage 2 Info Calcs'!K$4),"0",IF(ISTEXT(W325),W325,W325+(IF(ISTEXT(K326),0,K326)))),0)</f>
        <v/>
      </c>
      <c r="K326">
        <f>IF(ISBLANK('Mortgage 2 Monthly Table'!L326),0,'Mortgage 2 Monthly Table'!L326)</f>
        <v>0</v>
      </c>
      <c r="L326" t="e">
        <f>IF(ISBLANK('Mortgage 2 Monthly Table'!N326),IF('Mortgage 2 Info Calcs'!F$13="Calculated",IF('Mortgage 2 Info Calcs'!F$22="Keep Same",IF('Mortgage 2 Info Calcs'!F$5="Interest Only",IF(OR(I326&gt;L325,J326=""),I326,IF(J326&lt;L325,IF(J326&lt;L325,J326+I326,IF(L325+M325&gt;J326,L325+I326,L325)),IF(L325+M325&gt;J326,L325+I326,L325))),IF(H326&gt;L325,H326,IF(J326&gt;L325,IF(L325+M325&gt;J326,L325+I326,L325),J326+S326))),IF('Mortgage 2 Info Calcs'!F$5="Interest Only",'Mortgage 2 Monthly calcs'!I326,'Mortgage 2 Monthly calcs'!H326)),'Mortgage 2 Monthly calcs'!L325),'Mortgage 2 Monthly Table'!N326)</f>
        <v>#VALUE!</v>
      </c>
      <c r="M326" t="str">
        <f>IF(ISBLANK('Mortgage 2 Monthly Table'!P326),IF(N325&gt;J326,IF(J326&gt;L325,J326-L325,0),IF(OR(OR(W325&lt;0,ISTEXT(W325)),ISTEXT('Mortgage 2 Info Calcs'!$K$4)),"",'Mortgage 2 Info Calcs'!F$21)),'Mortgage 2 Monthly Table'!P326)</f>
        <v/>
      </c>
      <c r="N326" t="str">
        <f t="shared" si="22"/>
        <v/>
      </c>
      <c r="O326" t="str">
        <f>IF(OR(OR(W325&lt;0,ISTEXT(W325)),ISTEXT('Mortgage 2 Info Calcs'!$K$4)),"",(O325+M326))</f>
        <v/>
      </c>
      <c r="P326">
        <f>IF(ISBLANK('Mortgage 2 Monthly Table'!T326),IF(ISTEXT(J326),0,IF(OR(W325&lt;Q325,AND(W325&lt;0,NOT(ISTEXT(W325))),ISTEXT('Mortgage 2 Info Calcs'!$K$4)),IF(-W325&gt;P325,-W325,W325-Q325),IF(J326="",0,'Mortgage 2 Info Calcs'!F$26))),'Mortgage 2 Monthly Table'!T326)</f>
        <v>0</v>
      </c>
      <c r="Q326" t="str">
        <f>IF(OR(OR(W325&lt;0,ISTEXT(W325)),ISTEXT('Mortgage 2 Info Calcs'!$K$4)),"",IF(O326&lt;0,Q325,(Q325+P326)))</f>
        <v/>
      </c>
      <c r="R326" t="str">
        <f>IF(OR(ISERROR(L326-S326),ISTEXT('Mortgage 2 Info Calcs'!$K$4)),"",L326-S326+M326)</f>
        <v/>
      </c>
      <c r="S326">
        <f>IF(OR(IF(ISERROR(ROUND((J326-Q326-'Mortgage 2 Info Calcs'!F$24)*(G326/12),2)),0,(J326-O326-Q326-'Mortgage 2 Info Calcs'!F$24)*(G326/12)),,,ISTEXT('Mortgage 2 Info Calcs'!K$4)),IF(((J326-Q326-'Mortgage 2 Info Calcs'!F$24)*(G326/12))&gt;0,((J326-Q326-'Mortgage 2 Info Calcs'!F$24)*(G326/12)),0),0)</f>
        <v>0</v>
      </c>
      <c r="T326" t="str">
        <f>IF(OR(ISERROR(SUM(R$12:R326)),(ISTEXT(T325)),(T325=(SUM(R$12:R326)))),"",SUM(R$12:R326))</f>
        <v/>
      </c>
      <c r="U326">
        <f>SUM(S$12:S326)</f>
        <v>93290.420445652519</v>
      </c>
      <c r="V326" t="str">
        <f>IF(OR(J326=Q326,ISTEXT(W325),ISTEXT('Mortgage 2 Info Calcs'!$F$17)),"",IF(('Mortgage 2 Info Calcs'!F$18*12)&gt;C325+1,IF(C325='Mortgage 2 Info Calcs'!F$18*12,0,'Mortgage 2 Info Calcs'!F$19+W326*('Mortgage 2 Info Calcs'!F$17)),'Mortgage 2 Info Calcs'!F$189))</f>
        <v/>
      </c>
      <c r="W326" t="str">
        <f>IF(OR(ISERROR(J326-R326-M326),IF(ISERROR((J326-R326-M326)=0),"True",(J326-R326-M326)=0),ISTEXT('Mortgage 2 Info Calcs'!$K$4)),"",IF((J326&gt;(L326+M326)),(FV((G326/'Mortgage 2 Variables'!E$43),1,(L326+M326),-J326+Q326+'Mortgage 2 Info Calcs'!F$24,0))+Q326+'Mortgage 2 Info Calcs'!F$24+IF(I326&gt;0,0,-I326),""))</f>
        <v/>
      </c>
      <c r="X326" t="e">
        <f>IF((FV(IF(G326=0,'Mortgage 2 Info Calcs'!F$8,G326)/12,1,PMT(IF(G326=0,'Mortgage 2 Info Calcs'!F$8,G326)/12,('Mortgage 2 Info Calcs'!F$9*12)-C325,-X325,0),-X325,0))&gt;0,(FV(IF(G326=0,'Mortgage 2 Info Calcs'!F$8,G326)/12,1,PMT(IF(G326=0,'Mortgage 2 Info Calcs'!F$8,G326)/12,('Mortgage 2 Info Calcs'!F$9*12)-C325,-X325,0),-X325,0)),0)</f>
        <v>#NUM!</v>
      </c>
      <c r="Y326" t="e">
        <f>IF(X326&lt;=0,0,(IPMT(IF(G326=0,'Mortgage 2 Info Calcs'!F$8,G326)/12,1,('Mortgage 2 Info Calcs'!F$9*12)-C325,-X325,0)))</f>
        <v>#NUM!</v>
      </c>
      <c r="Z326">
        <f>IF(C326&lt;('Mortgage 2 Info Calcs'!F$9*12),SUM(Y$12:Y326),0)</f>
        <v>0</v>
      </c>
      <c r="AA326">
        <v>315</v>
      </c>
      <c r="AB326">
        <f t="shared" si="23"/>
        <v>26.25</v>
      </c>
    </row>
    <row r="327" spans="2:28" ht="11.25" customHeight="1" x14ac:dyDescent="0.25">
      <c r="B327">
        <f t="shared" si="21"/>
        <v>26.333333333333332</v>
      </c>
      <c r="C327">
        <v>316</v>
      </c>
      <c r="E327" t="str">
        <f t="shared" si="24"/>
        <v/>
      </c>
      <c r="F327" t="str">
        <f>VLOOKUP('Mortgage 2 Variables'!D$11,'Mortgage 2 Variables'!B$8:C$19,2)</f>
        <v>Feb</v>
      </c>
      <c r="G327">
        <f>IF(ISBLANK('Mortgage 2 Monthly Table'!G327),IF(OR(J327=Q327,ISTEXT(W326),ISTEXT('Mortgage 2 Info Calcs'!$K$4)),0,IF(('Mortgage 2 Info Calcs'!F$7*12)&gt;C326,G326,IF(C326='Mortgage 2 Info Calcs'!F$7*12,'Mortgage 2 Info Calcs'!F$8,G326))),'Mortgage 2 Monthly Table'!G327)</f>
        <v>0</v>
      </c>
      <c r="H327" t="e">
        <f>((PMT(G327/'Mortgage 2 Variables'!E$43,('Mortgage 2 Info Calcs'!F$9*'Mortgage 2 Variables'!E$43)-C326,-J327,0)))</f>
        <v>#VALUE!</v>
      </c>
      <c r="I327">
        <f>IF(OR(ISERROR(((IPMT(G327/'Mortgage 2 Variables'!E$43,1,'Mortgage 2 Info Calcs'!F$9*'Mortgage 2 Variables'!E$43,-J327+Q327+'Mortgage 2 Info Calcs'!F$24,IF('Mortgage 2 Info Calcs'!F$5="Interest Only",-J327+Q327+'Mortgage 2 Info Calcs'!F$24,0))))),(((IPMT(G327/'Mortgage 2 Variables'!E$43,1,'Mortgage 2 Info Calcs'!F$9*'Mortgage 2 Variables'!E$43,-J$12,-J$12)))=0)),0,((IPMT(G327/'Mortgage 2 Variables'!E$43,1,'Mortgage 2 Info Calcs'!F$9*'Mortgage 2 Variables'!E$43,-J327+Q327+'Mortgage 2 Info Calcs'!F$24,IF('Mortgage 2 Info Calcs'!F$5="Interest Only",-J327+Q327+'Mortgage 2 Info Calcs'!F$24,0)))))</f>
        <v>0</v>
      </c>
      <c r="J327" t="str">
        <f>IF(W326&gt;0,IF(ISTEXT('Mortgage 2 Info Calcs'!K$4),"0",IF(ISTEXT(W326),W326,W326+(IF(ISTEXT(K327),0,K327)))),0)</f>
        <v/>
      </c>
      <c r="K327">
        <f>IF(ISBLANK('Mortgage 2 Monthly Table'!L327),0,'Mortgage 2 Monthly Table'!L327)</f>
        <v>0</v>
      </c>
      <c r="L327" t="e">
        <f>IF(ISBLANK('Mortgage 2 Monthly Table'!N327),IF('Mortgage 2 Info Calcs'!F$13="Calculated",IF('Mortgage 2 Info Calcs'!F$22="Keep Same",IF('Mortgage 2 Info Calcs'!F$5="Interest Only",IF(OR(I327&gt;L326,J327=""),I327,IF(J327&lt;L326,IF(J327&lt;L326,J327+I327,IF(L326+M326&gt;J327,L326+I327,L326)),IF(L326+M326&gt;J327,L326+I327,L326))),IF(H327&gt;L326,H327,IF(J327&gt;L326,IF(L326+M326&gt;J327,L326+I327,L326),J327+S327))),IF('Mortgage 2 Info Calcs'!F$5="Interest Only",'Mortgage 2 Monthly calcs'!I327,'Mortgage 2 Monthly calcs'!H327)),'Mortgage 2 Monthly calcs'!L326),'Mortgage 2 Monthly Table'!N327)</f>
        <v>#VALUE!</v>
      </c>
      <c r="M327" t="str">
        <f>IF(ISBLANK('Mortgage 2 Monthly Table'!P327),IF(N326&gt;J327,IF(J327&gt;L326,J327-L326,0),IF(OR(OR(W326&lt;0,ISTEXT(W326)),ISTEXT('Mortgage 2 Info Calcs'!$K$4)),"",'Mortgage 2 Info Calcs'!F$21)),'Mortgage 2 Monthly Table'!P327)</f>
        <v/>
      </c>
      <c r="N327" t="str">
        <f t="shared" si="22"/>
        <v/>
      </c>
      <c r="O327" t="str">
        <f>IF(OR(OR(W326&lt;0,ISTEXT(W326)),ISTEXT('Mortgage 2 Info Calcs'!$K$4)),"",(O326+M327))</f>
        <v/>
      </c>
      <c r="P327">
        <f>IF(ISBLANK('Mortgage 2 Monthly Table'!T327),IF(ISTEXT(J327),0,IF(OR(W326&lt;Q326,AND(W326&lt;0,NOT(ISTEXT(W326))),ISTEXT('Mortgage 2 Info Calcs'!$K$4)),IF(-W326&gt;P326,-W326,W326-Q326),IF(J327="",0,'Mortgage 2 Info Calcs'!F$26))),'Mortgage 2 Monthly Table'!T327)</f>
        <v>0</v>
      </c>
      <c r="Q327" t="str">
        <f>IF(OR(OR(W326&lt;0,ISTEXT(W326)),ISTEXT('Mortgage 2 Info Calcs'!$K$4)),"",IF(O327&lt;0,Q326,(Q326+P327)))</f>
        <v/>
      </c>
      <c r="R327" t="str">
        <f>IF(OR(ISERROR(L327-S327),ISTEXT('Mortgage 2 Info Calcs'!$K$4)),"",L327-S327+M327)</f>
        <v/>
      </c>
      <c r="S327">
        <f>IF(OR(IF(ISERROR(ROUND((J327-Q327-'Mortgage 2 Info Calcs'!F$24)*(G327/12),2)),0,(J327-O327-Q327-'Mortgage 2 Info Calcs'!F$24)*(G327/12)),,,ISTEXT('Mortgage 2 Info Calcs'!K$4)),IF(((J327-Q327-'Mortgage 2 Info Calcs'!F$24)*(G327/12))&gt;0,((J327-Q327-'Mortgage 2 Info Calcs'!F$24)*(G327/12)),0),0)</f>
        <v>0</v>
      </c>
      <c r="T327" t="str">
        <f>IF(OR(ISERROR(SUM(R$12:R327)),(ISTEXT(T326)),(T326=(SUM(R$12:R327)))),"",SUM(R$12:R327))</f>
        <v/>
      </c>
      <c r="U327">
        <f>SUM(S$12:S327)</f>
        <v>93290.420445652519</v>
      </c>
      <c r="V327" t="str">
        <f>IF(OR(J327=Q327,ISTEXT(W326),ISTEXT('Mortgage 2 Info Calcs'!$F$17)),"",IF(('Mortgage 2 Info Calcs'!F$18*12)&gt;C326+1,IF(C326='Mortgage 2 Info Calcs'!F$18*12,0,'Mortgage 2 Info Calcs'!F$19+W327*('Mortgage 2 Info Calcs'!F$17)),'Mortgage 2 Info Calcs'!F$189))</f>
        <v/>
      </c>
      <c r="W327" t="str">
        <f>IF(OR(ISERROR(J327-R327-M327),IF(ISERROR((J327-R327-M327)=0),"True",(J327-R327-M327)=0),ISTEXT('Mortgage 2 Info Calcs'!$K$4)),"",IF((J327&gt;(L327+M327)),(FV((G327/'Mortgage 2 Variables'!E$43),1,(L327+M327),-J327+Q327+'Mortgage 2 Info Calcs'!F$24,0))+Q327+'Mortgage 2 Info Calcs'!F$24+IF(I327&gt;0,0,-I327),""))</f>
        <v/>
      </c>
      <c r="X327" t="e">
        <f>IF((FV(IF(G327=0,'Mortgage 2 Info Calcs'!F$8,G327)/12,1,PMT(IF(G327=0,'Mortgage 2 Info Calcs'!F$8,G327)/12,('Mortgage 2 Info Calcs'!F$9*12)-C326,-X326,0),-X326,0))&gt;0,(FV(IF(G327=0,'Mortgage 2 Info Calcs'!F$8,G327)/12,1,PMT(IF(G327=0,'Mortgage 2 Info Calcs'!F$8,G327)/12,('Mortgage 2 Info Calcs'!F$9*12)-C326,-X326,0),-X326,0)),0)</f>
        <v>#NUM!</v>
      </c>
      <c r="Y327" t="e">
        <f>IF(X327&lt;=0,0,(IPMT(IF(G327=0,'Mortgage 2 Info Calcs'!F$8,G327)/12,1,('Mortgage 2 Info Calcs'!F$9*12)-C326,-X326,0)))</f>
        <v>#NUM!</v>
      </c>
      <c r="Z327">
        <f>IF(C327&lt;('Mortgage 2 Info Calcs'!F$9*12),SUM(Y$12:Y327),0)</f>
        <v>0</v>
      </c>
      <c r="AA327">
        <v>316</v>
      </c>
      <c r="AB327">
        <f t="shared" si="23"/>
        <v>26.333333333333332</v>
      </c>
    </row>
    <row r="328" spans="2:28" ht="11.25" customHeight="1" x14ac:dyDescent="0.25">
      <c r="B328">
        <f t="shared" si="21"/>
        <v>26.416666666666668</v>
      </c>
      <c r="C328">
        <v>317</v>
      </c>
      <c r="E328" t="str">
        <f t="shared" si="24"/>
        <v/>
      </c>
      <c r="F328" t="str">
        <f>VLOOKUP('Mortgage 2 Variables'!D$12,'Mortgage 2 Variables'!B$8:C$19,2)</f>
        <v>Mar</v>
      </c>
      <c r="G328">
        <f>IF(ISBLANK('Mortgage 2 Monthly Table'!G328),IF(OR(J328=Q328,ISTEXT(W327),ISTEXT('Mortgage 2 Info Calcs'!$K$4)),0,IF(('Mortgage 2 Info Calcs'!F$7*12)&gt;C327,G327,IF(C327='Mortgage 2 Info Calcs'!F$7*12,'Mortgage 2 Info Calcs'!F$8,G327))),'Mortgage 2 Monthly Table'!G328)</f>
        <v>0</v>
      </c>
      <c r="H328" t="e">
        <f>((PMT(G328/'Mortgage 2 Variables'!E$43,('Mortgage 2 Info Calcs'!F$9*'Mortgage 2 Variables'!E$43)-C327,-J328,0)))</f>
        <v>#VALUE!</v>
      </c>
      <c r="I328">
        <f>IF(OR(ISERROR(((IPMT(G328/'Mortgage 2 Variables'!E$43,1,'Mortgage 2 Info Calcs'!F$9*'Mortgage 2 Variables'!E$43,-J328+Q328+'Mortgage 2 Info Calcs'!F$24,IF('Mortgage 2 Info Calcs'!F$5="Interest Only",-J328+Q328+'Mortgage 2 Info Calcs'!F$24,0))))),(((IPMT(G328/'Mortgage 2 Variables'!E$43,1,'Mortgage 2 Info Calcs'!F$9*'Mortgage 2 Variables'!E$43,-J$12,-J$12)))=0)),0,((IPMT(G328/'Mortgage 2 Variables'!E$43,1,'Mortgage 2 Info Calcs'!F$9*'Mortgage 2 Variables'!E$43,-J328+Q328+'Mortgage 2 Info Calcs'!F$24,IF('Mortgage 2 Info Calcs'!F$5="Interest Only",-J328+Q328+'Mortgage 2 Info Calcs'!F$24,0)))))</f>
        <v>0</v>
      </c>
      <c r="J328" t="str">
        <f>IF(W327&gt;0,IF(ISTEXT('Mortgage 2 Info Calcs'!K$4),"0",IF(ISTEXT(W327),W327,W327+(IF(ISTEXT(K328),0,K328)))),0)</f>
        <v/>
      </c>
      <c r="K328">
        <f>IF(ISBLANK('Mortgage 2 Monthly Table'!L328),0,'Mortgage 2 Monthly Table'!L328)</f>
        <v>0</v>
      </c>
      <c r="L328" t="e">
        <f>IF(ISBLANK('Mortgage 2 Monthly Table'!N328),IF('Mortgage 2 Info Calcs'!F$13="Calculated",IF('Mortgage 2 Info Calcs'!F$22="Keep Same",IF('Mortgage 2 Info Calcs'!F$5="Interest Only",IF(OR(I328&gt;L327,J328=""),I328,IF(J328&lt;L327,IF(J328&lt;L327,J328+I328,IF(L327+M327&gt;J328,L327+I328,L327)),IF(L327+M327&gt;J328,L327+I328,L327))),IF(H328&gt;L327,H328,IF(J328&gt;L327,IF(L327+M327&gt;J328,L327+I328,L327),J328+S328))),IF('Mortgage 2 Info Calcs'!F$5="Interest Only",'Mortgage 2 Monthly calcs'!I328,'Mortgage 2 Monthly calcs'!H328)),'Mortgage 2 Monthly calcs'!L327),'Mortgage 2 Monthly Table'!N328)</f>
        <v>#VALUE!</v>
      </c>
      <c r="M328" t="str">
        <f>IF(ISBLANK('Mortgage 2 Monthly Table'!P328),IF(N327&gt;J328,IF(J328&gt;L327,J328-L327,0),IF(OR(OR(W327&lt;0,ISTEXT(W327)),ISTEXT('Mortgage 2 Info Calcs'!$K$4)),"",'Mortgage 2 Info Calcs'!F$21)),'Mortgage 2 Monthly Table'!P328)</f>
        <v/>
      </c>
      <c r="N328" t="str">
        <f t="shared" si="22"/>
        <v/>
      </c>
      <c r="O328" t="str">
        <f>IF(OR(OR(W327&lt;0,ISTEXT(W327)),ISTEXT('Mortgage 2 Info Calcs'!$K$4)),"",(O327+M328))</f>
        <v/>
      </c>
      <c r="P328">
        <f>IF(ISBLANK('Mortgage 2 Monthly Table'!T328),IF(ISTEXT(J328),0,IF(OR(W327&lt;Q327,AND(W327&lt;0,NOT(ISTEXT(W327))),ISTEXT('Mortgage 2 Info Calcs'!$K$4)),IF(-W327&gt;P327,-W327,W327-Q327),IF(J328="",0,'Mortgage 2 Info Calcs'!F$26))),'Mortgage 2 Monthly Table'!T328)</f>
        <v>0</v>
      </c>
      <c r="Q328" t="str">
        <f>IF(OR(OR(W327&lt;0,ISTEXT(W327)),ISTEXT('Mortgage 2 Info Calcs'!$K$4)),"",IF(O328&lt;0,Q327,(Q327+P328)))</f>
        <v/>
      </c>
      <c r="R328" t="str">
        <f>IF(OR(ISERROR(L328-S328),ISTEXT('Mortgage 2 Info Calcs'!$K$4)),"",L328-S328+M328)</f>
        <v/>
      </c>
      <c r="S328">
        <f>IF(OR(IF(ISERROR(ROUND((J328-Q328-'Mortgage 2 Info Calcs'!F$24)*(G328/12),2)),0,(J328-O328-Q328-'Mortgage 2 Info Calcs'!F$24)*(G328/12)),,,ISTEXT('Mortgage 2 Info Calcs'!K$4)),IF(((J328-Q328-'Mortgage 2 Info Calcs'!F$24)*(G328/12))&gt;0,((J328-Q328-'Mortgage 2 Info Calcs'!F$24)*(G328/12)),0),0)</f>
        <v>0</v>
      </c>
      <c r="T328" t="str">
        <f>IF(OR(ISERROR(SUM(R$12:R328)),(ISTEXT(T327)),(T327=(SUM(R$12:R328)))),"",SUM(R$12:R328))</f>
        <v/>
      </c>
      <c r="U328">
        <f>SUM(S$12:S328)</f>
        <v>93290.420445652519</v>
      </c>
      <c r="V328" t="str">
        <f>IF(OR(J328=Q328,ISTEXT(W327),ISTEXT('Mortgage 2 Info Calcs'!$F$17)),"",IF(('Mortgage 2 Info Calcs'!F$18*12)&gt;C327+1,IF(C327='Mortgage 2 Info Calcs'!F$18*12,0,'Mortgage 2 Info Calcs'!F$19+W328*('Mortgage 2 Info Calcs'!F$17)),'Mortgage 2 Info Calcs'!F$189))</f>
        <v/>
      </c>
      <c r="W328" t="str">
        <f>IF(OR(ISERROR(J328-R328-M328),IF(ISERROR((J328-R328-M328)=0),"True",(J328-R328-M328)=0),ISTEXT('Mortgage 2 Info Calcs'!$K$4)),"",IF((J328&gt;(L328+M328)),(FV((G328/'Mortgage 2 Variables'!E$43),1,(L328+M328),-J328+Q328+'Mortgage 2 Info Calcs'!F$24,0))+Q328+'Mortgage 2 Info Calcs'!F$24+IF(I328&gt;0,0,-I328),""))</f>
        <v/>
      </c>
      <c r="X328" t="e">
        <f>IF((FV(IF(G328=0,'Mortgage 2 Info Calcs'!F$8,G328)/12,1,PMT(IF(G328=0,'Mortgage 2 Info Calcs'!F$8,G328)/12,('Mortgage 2 Info Calcs'!F$9*12)-C327,-X327,0),-X327,0))&gt;0,(FV(IF(G328=0,'Mortgage 2 Info Calcs'!F$8,G328)/12,1,PMT(IF(G328=0,'Mortgage 2 Info Calcs'!F$8,G328)/12,('Mortgage 2 Info Calcs'!F$9*12)-C327,-X327,0),-X327,0)),0)</f>
        <v>#NUM!</v>
      </c>
      <c r="Y328" t="e">
        <f>IF(X328&lt;=0,0,(IPMT(IF(G328=0,'Mortgage 2 Info Calcs'!F$8,G328)/12,1,('Mortgage 2 Info Calcs'!F$9*12)-C327,-X327,0)))</f>
        <v>#NUM!</v>
      </c>
      <c r="Z328">
        <f>IF(C328&lt;('Mortgage 2 Info Calcs'!F$9*12),SUM(Y$12:Y328),0)</f>
        <v>0</v>
      </c>
      <c r="AA328">
        <v>317</v>
      </c>
      <c r="AB328">
        <f t="shared" si="23"/>
        <v>26.416666666666668</v>
      </c>
    </row>
    <row r="329" spans="2:28" ht="11.25" customHeight="1" x14ac:dyDescent="0.25">
      <c r="B329">
        <f t="shared" si="21"/>
        <v>26.5</v>
      </c>
      <c r="C329">
        <v>318</v>
      </c>
      <c r="E329" t="str">
        <f t="shared" si="24"/>
        <v/>
      </c>
      <c r="F329" t="str">
        <f>VLOOKUP('Mortgage 2 Variables'!D$13,'Mortgage 2 Variables'!B$8:C$19,2)</f>
        <v>Apr</v>
      </c>
      <c r="G329">
        <f>IF(ISBLANK('Mortgage 2 Monthly Table'!G329),IF(OR(J329=Q329,ISTEXT(W328),ISTEXT('Mortgage 2 Info Calcs'!$K$4)),0,IF(('Mortgage 2 Info Calcs'!F$7*12)&gt;C328,G328,IF(C328='Mortgage 2 Info Calcs'!F$7*12,'Mortgage 2 Info Calcs'!F$8,G328))),'Mortgage 2 Monthly Table'!G329)</f>
        <v>0</v>
      </c>
      <c r="H329" t="e">
        <f>((PMT(G329/'Mortgage 2 Variables'!E$43,('Mortgage 2 Info Calcs'!F$9*'Mortgage 2 Variables'!E$43)-C328,-J329,0)))</f>
        <v>#VALUE!</v>
      </c>
      <c r="I329">
        <f>IF(OR(ISERROR(((IPMT(G329/'Mortgage 2 Variables'!E$43,1,'Mortgage 2 Info Calcs'!F$9*'Mortgage 2 Variables'!E$43,-J329+Q329+'Mortgage 2 Info Calcs'!F$24,IF('Mortgage 2 Info Calcs'!F$5="Interest Only",-J329+Q329+'Mortgage 2 Info Calcs'!F$24,0))))),(((IPMT(G329/'Mortgage 2 Variables'!E$43,1,'Mortgage 2 Info Calcs'!F$9*'Mortgage 2 Variables'!E$43,-J$12,-J$12)))=0)),0,((IPMT(G329/'Mortgage 2 Variables'!E$43,1,'Mortgage 2 Info Calcs'!F$9*'Mortgage 2 Variables'!E$43,-J329+Q329+'Mortgage 2 Info Calcs'!F$24,IF('Mortgage 2 Info Calcs'!F$5="Interest Only",-J329+Q329+'Mortgage 2 Info Calcs'!F$24,0)))))</f>
        <v>0</v>
      </c>
      <c r="J329" t="str">
        <f>IF(W328&gt;0,IF(ISTEXT('Mortgage 2 Info Calcs'!K$4),"0",IF(ISTEXT(W328),W328,W328+(IF(ISTEXT(K329),0,K329)))),0)</f>
        <v/>
      </c>
      <c r="K329">
        <f>IF(ISBLANK('Mortgage 2 Monthly Table'!L329),0,'Mortgage 2 Monthly Table'!L329)</f>
        <v>0</v>
      </c>
      <c r="L329" t="e">
        <f>IF(ISBLANK('Mortgage 2 Monthly Table'!N329),IF('Mortgage 2 Info Calcs'!F$13="Calculated",IF('Mortgage 2 Info Calcs'!F$22="Keep Same",IF('Mortgage 2 Info Calcs'!F$5="Interest Only",IF(OR(I329&gt;L328,J329=""),I329,IF(J329&lt;L328,IF(J329&lt;L328,J329+I329,IF(L328+M328&gt;J329,L328+I329,L328)),IF(L328+M328&gt;J329,L328+I329,L328))),IF(H329&gt;L328,H329,IF(J329&gt;L328,IF(L328+M328&gt;J329,L328+I329,L328),J329+S329))),IF('Mortgage 2 Info Calcs'!F$5="Interest Only",'Mortgage 2 Monthly calcs'!I329,'Mortgage 2 Monthly calcs'!H329)),'Mortgage 2 Monthly calcs'!L328),'Mortgage 2 Monthly Table'!N329)</f>
        <v>#VALUE!</v>
      </c>
      <c r="M329" t="str">
        <f>IF(ISBLANK('Mortgage 2 Monthly Table'!P329),IF(N328&gt;J329,IF(J329&gt;L328,J329-L328,0),IF(OR(OR(W328&lt;0,ISTEXT(W328)),ISTEXT('Mortgage 2 Info Calcs'!$K$4)),"",'Mortgage 2 Info Calcs'!F$21)),'Mortgage 2 Monthly Table'!P329)</f>
        <v/>
      </c>
      <c r="N329" t="str">
        <f t="shared" si="22"/>
        <v/>
      </c>
      <c r="O329" t="str">
        <f>IF(OR(OR(W328&lt;0,ISTEXT(W328)),ISTEXT('Mortgage 2 Info Calcs'!$K$4)),"",(O328+M329))</f>
        <v/>
      </c>
      <c r="P329">
        <f>IF(ISBLANK('Mortgage 2 Monthly Table'!T329),IF(ISTEXT(J329),0,IF(OR(W328&lt;Q328,AND(W328&lt;0,NOT(ISTEXT(W328))),ISTEXT('Mortgage 2 Info Calcs'!$K$4)),IF(-W328&gt;P328,-W328,W328-Q328),IF(J329="",0,'Mortgage 2 Info Calcs'!F$26))),'Mortgage 2 Monthly Table'!T329)</f>
        <v>0</v>
      </c>
      <c r="Q329" t="str">
        <f>IF(OR(OR(W328&lt;0,ISTEXT(W328)),ISTEXT('Mortgage 2 Info Calcs'!$K$4)),"",IF(O329&lt;0,Q328,(Q328+P329)))</f>
        <v/>
      </c>
      <c r="R329" t="str">
        <f>IF(OR(ISERROR(L329-S329),ISTEXT('Mortgage 2 Info Calcs'!$K$4)),"",L329-S329+M329)</f>
        <v/>
      </c>
      <c r="S329">
        <f>IF(OR(IF(ISERROR(ROUND((J329-Q329-'Mortgage 2 Info Calcs'!F$24)*(G329/12),2)),0,(J329-O329-Q329-'Mortgage 2 Info Calcs'!F$24)*(G329/12)),,,ISTEXT('Mortgage 2 Info Calcs'!K$4)),IF(((J329-Q329-'Mortgage 2 Info Calcs'!F$24)*(G329/12))&gt;0,((J329-Q329-'Mortgage 2 Info Calcs'!F$24)*(G329/12)),0),0)</f>
        <v>0</v>
      </c>
      <c r="T329" t="str">
        <f>IF(OR(ISERROR(SUM(R$12:R329)),(ISTEXT(T328)),(T328=(SUM(R$12:R329)))),"",SUM(R$12:R329))</f>
        <v/>
      </c>
      <c r="U329">
        <f>SUM(S$12:S329)</f>
        <v>93290.420445652519</v>
      </c>
      <c r="V329" t="str">
        <f>IF(OR(J329=Q329,ISTEXT(W328),ISTEXT('Mortgage 2 Info Calcs'!$F$17)),"",IF(('Mortgage 2 Info Calcs'!F$18*12)&gt;C328+1,IF(C328='Mortgage 2 Info Calcs'!F$18*12,0,'Mortgage 2 Info Calcs'!F$19+W329*('Mortgage 2 Info Calcs'!F$17)),'Mortgage 2 Info Calcs'!F$189))</f>
        <v/>
      </c>
      <c r="W329" t="str">
        <f>IF(OR(ISERROR(J329-R329-M329),IF(ISERROR((J329-R329-M329)=0),"True",(J329-R329-M329)=0),ISTEXT('Mortgage 2 Info Calcs'!$K$4)),"",IF((J329&gt;(L329+M329)),(FV((G329/'Mortgage 2 Variables'!E$43),1,(L329+M329),-J329+Q329+'Mortgage 2 Info Calcs'!F$24,0))+Q329+'Mortgage 2 Info Calcs'!F$24+IF(I329&gt;0,0,-I329),""))</f>
        <v/>
      </c>
      <c r="X329" t="e">
        <f>IF((FV(IF(G329=0,'Mortgage 2 Info Calcs'!F$8,G329)/12,1,PMT(IF(G329=0,'Mortgage 2 Info Calcs'!F$8,G329)/12,('Mortgage 2 Info Calcs'!F$9*12)-C328,-X328,0),-X328,0))&gt;0,(FV(IF(G329=0,'Mortgage 2 Info Calcs'!F$8,G329)/12,1,PMT(IF(G329=0,'Mortgage 2 Info Calcs'!F$8,G329)/12,('Mortgage 2 Info Calcs'!F$9*12)-C328,-X328,0),-X328,0)),0)</f>
        <v>#NUM!</v>
      </c>
      <c r="Y329" t="e">
        <f>IF(X329&lt;=0,0,(IPMT(IF(G329=0,'Mortgage 2 Info Calcs'!F$8,G329)/12,1,('Mortgage 2 Info Calcs'!F$9*12)-C328,-X328,0)))</f>
        <v>#NUM!</v>
      </c>
      <c r="Z329">
        <f>IF(C329&lt;('Mortgage 2 Info Calcs'!F$9*12),SUM(Y$12:Y329),0)</f>
        <v>0</v>
      </c>
      <c r="AA329">
        <v>318</v>
      </c>
      <c r="AB329">
        <f t="shared" si="23"/>
        <v>26.5</v>
      </c>
    </row>
    <row r="330" spans="2:28" ht="11.25" customHeight="1" x14ac:dyDescent="0.25">
      <c r="B330">
        <f t="shared" si="21"/>
        <v>26.583333333333332</v>
      </c>
      <c r="C330">
        <v>319</v>
      </c>
      <c r="E330" t="str">
        <f t="shared" si="24"/>
        <v/>
      </c>
      <c r="F330" t="str">
        <f>VLOOKUP('Mortgage 2 Variables'!D$14,'Mortgage 2 Variables'!B$8:C$19,2)</f>
        <v>May</v>
      </c>
      <c r="G330">
        <f>IF(ISBLANK('Mortgage 2 Monthly Table'!G330),IF(OR(J330=Q330,ISTEXT(W329),ISTEXT('Mortgage 2 Info Calcs'!$K$4)),0,IF(('Mortgage 2 Info Calcs'!F$7*12)&gt;C329,G329,IF(C329='Mortgage 2 Info Calcs'!F$7*12,'Mortgage 2 Info Calcs'!F$8,G329))),'Mortgage 2 Monthly Table'!G330)</f>
        <v>0</v>
      </c>
      <c r="H330" t="e">
        <f>((PMT(G330/'Mortgage 2 Variables'!E$43,('Mortgage 2 Info Calcs'!F$9*'Mortgage 2 Variables'!E$43)-C329,-J330,0)))</f>
        <v>#VALUE!</v>
      </c>
      <c r="I330">
        <f>IF(OR(ISERROR(((IPMT(G330/'Mortgage 2 Variables'!E$43,1,'Mortgage 2 Info Calcs'!F$9*'Mortgage 2 Variables'!E$43,-J330+Q330+'Mortgage 2 Info Calcs'!F$24,IF('Mortgage 2 Info Calcs'!F$5="Interest Only",-J330+Q330+'Mortgage 2 Info Calcs'!F$24,0))))),(((IPMT(G330/'Mortgage 2 Variables'!E$43,1,'Mortgage 2 Info Calcs'!F$9*'Mortgage 2 Variables'!E$43,-J$12,-J$12)))=0)),0,((IPMT(G330/'Mortgage 2 Variables'!E$43,1,'Mortgage 2 Info Calcs'!F$9*'Mortgage 2 Variables'!E$43,-J330+Q330+'Mortgage 2 Info Calcs'!F$24,IF('Mortgage 2 Info Calcs'!F$5="Interest Only",-J330+Q330+'Mortgage 2 Info Calcs'!F$24,0)))))</f>
        <v>0</v>
      </c>
      <c r="J330" t="str">
        <f>IF(W329&gt;0,IF(ISTEXT('Mortgage 2 Info Calcs'!K$4),"0",IF(ISTEXT(W329),W329,W329+(IF(ISTEXT(K330),0,K330)))),0)</f>
        <v/>
      </c>
      <c r="K330">
        <f>IF(ISBLANK('Mortgage 2 Monthly Table'!L330),0,'Mortgage 2 Monthly Table'!L330)</f>
        <v>0</v>
      </c>
      <c r="L330" t="e">
        <f>IF(ISBLANK('Mortgage 2 Monthly Table'!N330),IF('Mortgage 2 Info Calcs'!F$13="Calculated",IF('Mortgage 2 Info Calcs'!F$22="Keep Same",IF('Mortgage 2 Info Calcs'!F$5="Interest Only",IF(OR(I330&gt;L329,J330=""),I330,IF(J330&lt;L329,IF(J330&lt;L329,J330+I330,IF(L329+M329&gt;J330,L329+I330,L329)),IF(L329+M329&gt;J330,L329+I330,L329))),IF(H330&gt;L329,H330,IF(J330&gt;L329,IF(L329+M329&gt;J330,L329+I330,L329),J330+S330))),IF('Mortgage 2 Info Calcs'!F$5="Interest Only",'Mortgage 2 Monthly calcs'!I330,'Mortgage 2 Monthly calcs'!H330)),'Mortgage 2 Monthly calcs'!L329),'Mortgage 2 Monthly Table'!N330)</f>
        <v>#VALUE!</v>
      </c>
      <c r="M330" t="str">
        <f>IF(ISBLANK('Mortgage 2 Monthly Table'!P330),IF(N329&gt;J330,IF(J330&gt;L329,J330-L329,0),IF(OR(OR(W329&lt;0,ISTEXT(W329)),ISTEXT('Mortgage 2 Info Calcs'!$K$4)),"",'Mortgage 2 Info Calcs'!F$21)),'Mortgage 2 Monthly Table'!P330)</f>
        <v/>
      </c>
      <c r="N330" t="str">
        <f t="shared" si="22"/>
        <v/>
      </c>
      <c r="O330" t="str">
        <f>IF(OR(OR(W329&lt;0,ISTEXT(W329)),ISTEXT('Mortgage 2 Info Calcs'!$K$4)),"",(O329+M330))</f>
        <v/>
      </c>
      <c r="P330">
        <f>IF(ISBLANK('Mortgage 2 Monthly Table'!T330),IF(ISTEXT(J330),0,IF(OR(W329&lt;Q329,AND(W329&lt;0,NOT(ISTEXT(W329))),ISTEXT('Mortgage 2 Info Calcs'!$K$4)),IF(-W329&gt;P329,-W329,W329-Q329),IF(J330="",0,'Mortgage 2 Info Calcs'!F$26))),'Mortgage 2 Monthly Table'!T330)</f>
        <v>0</v>
      </c>
      <c r="Q330" t="str">
        <f>IF(OR(OR(W329&lt;0,ISTEXT(W329)),ISTEXT('Mortgage 2 Info Calcs'!$K$4)),"",IF(O330&lt;0,Q329,(Q329+P330)))</f>
        <v/>
      </c>
      <c r="R330" t="str">
        <f>IF(OR(ISERROR(L330-S330),ISTEXT('Mortgage 2 Info Calcs'!$K$4)),"",L330-S330+M330)</f>
        <v/>
      </c>
      <c r="S330">
        <f>IF(OR(IF(ISERROR(ROUND((J330-Q330-'Mortgage 2 Info Calcs'!F$24)*(G330/12),2)),0,(J330-O330-Q330-'Mortgage 2 Info Calcs'!F$24)*(G330/12)),,,ISTEXT('Mortgage 2 Info Calcs'!K$4)),IF(((J330-Q330-'Mortgage 2 Info Calcs'!F$24)*(G330/12))&gt;0,((J330-Q330-'Mortgage 2 Info Calcs'!F$24)*(G330/12)),0),0)</f>
        <v>0</v>
      </c>
      <c r="T330" t="str">
        <f>IF(OR(ISERROR(SUM(R$12:R330)),(ISTEXT(T329)),(T329=(SUM(R$12:R330)))),"",SUM(R$12:R330))</f>
        <v/>
      </c>
      <c r="U330">
        <f>SUM(S$12:S330)</f>
        <v>93290.420445652519</v>
      </c>
      <c r="V330" t="str">
        <f>IF(OR(J330=Q330,ISTEXT(W329),ISTEXT('Mortgage 2 Info Calcs'!$F$17)),"",IF(('Mortgage 2 Info Calcs'!F$18*12)&gt;C329+1,IF(C329='Mortgage 2 Info Calcs'!F$18*12,0,'Mortgage 2 Info Calcs'!F$19+W330*('Mortgage 2 Info Calcs'!F$17)),'Mortgage 2 Info Calcs'!F$189))</f>
        <v/>
      </c>
      <c r="W330" t="str">
        <f>IF(OR(ISERROR(J330-R330-M330),IF(ISERROR((J330-R330-M330)=0),"True",(J330-R330-M330)=0),ISTEXT('Mortgage 2 Info Calcs'!$K$4)),"",IF((J330&gt;(L330+M330)),(FV((G330/'Mortgage 2 Variables'!E$43),1,(L330+M330),-J330+Q330+'Mortgage 2 Info Calcs'!F$24,0))+Q330+'Mortgage 2 Info Calcs'!F$24+IF(I330&gt;0,0,-I330),""))</f>
        <v/>
      </c>
      <c r="X330" t="e">
        <f>IF((FV(IF(G330=0,'Mortgage 2 Info Calcs'!F$8,G330)/12,1,PMT(IF(G330=0,'Mortgage 2 Info Calcs'!F$8,G330)/12,('Mortgage 2 Info Calcs'!F$9*12)-C329,-X329,0),-X329,0))&gt;0,(FV(IF(G330=0,'Mortgage 2 Info Calcs'!F$8,G330)/12,1,PMT(IF(G330=0,'Mortgage 2 Info Calcs'!F$8,G330)/12,('Mortgage 2 Info Calcs'!F$9*12)-C329,-X329,0),-X329,0)),0)</f>
        <v>#NUM!</v>
      </c>
      <c r="Y330" t="e">
        <f>IF(X330&lt;=0,0,(IPMT(IF(G330=0,'Mortgage 2 Info Calcs'!F$8,G330)/12,1,('Mortgage 2 Info Calcs'!F$9*12)-C329,-X329,0)))</f>
        <v>#NUM!</v>
      </c>
      <c r="Z330">
        <f>IF(C330&lt;('Mortgage 2 Info Calcs'!F$9*12),SUM(Y$12:Y330),0)</f>
        <v>0</v>
      </c>
      <c r="AA330">
        <v>319</v>
      </c>
      <c r="AB330">
        <f t="shared" si="23"/>
        <v>26.583333333333332</v>
      </c>
    </row>
    <row r="331" spans="2:28" ht="11.25" customHeight="1" x14ac:dyDescent="0.25">
      <c r="B331">
        <f t="shared" si="21"/>
        <v>26.666666666666668</v>
      </c>
      <c r="C331">
        <v>320</v>
      </c>
      <c r="E331" t="str">
        <f t="shared" si="24"/>
        <v/>
      </c>
      <c r="F331" t="str">
        <f>VLOOKUP('Mortgage 2 Variables'!D$15,'Mortgage 2 Variables'!B$8:C$19,2)</f>
        <v>Jun</v>
      </c>
      <c r="G331">
        <f>IF(ISBLANK('Mortgage 2 Monthly Table'!G331),IF(OR(J331=Q331,ISTEXT(W330),ISTEXT('Mortgage 2 Info Calcs'!$K$4)),0,IF(('Mortgage 2 Info Calcs'!F$7*12)&gt;C330,G330,IF(C330='Mortgage 2 Info Calcs'!F$7*12,'Mortgage 2 Info Calcs'!F$8,G330))),'Mortgage 2 Monthly Table'!G331)</f>
        <v>0</v>
      </c>
      <c r="H331" t="e">
        <f>((PMT(G331/'Mortgage 2 Variables'!E$43,('Mortgage 2 Info Calcs'!F$9*'Mortgage 2 Variables'!E$43)-C330,-J331,0)))</f>
        <v>#VALUE!</v>
      </c>
      <c r="I331">
        <f>IF(OR(ISERROR(((IPMT(G331/'Mortgage 2 Variables'!E$43,1,'Mortgage 2 Info Calcs'!F$9*'Mortgage 2 Variables'!E$43,-J331+Q331+'Mortgage 2 Info Calcs'!F$24,IF('Mortgage 2 Info Calcs'!F$5="Interest Only",-J331+Q331+'Mortgage 2 Info Calcs'!F$24,0))))),(((IPMT(G331/'Mortgage 2 Variables'!E$43,1,'Mortgage 2 Info Calcs'!F$9*'Mortgage 2 Variables'!E$43,-J$12,-J$12)))=0)),0,((IPMT(G331/'Mortgage 2 Variables'!E$43,1,'Mortgage 2 Info Calcs'!F$9*'Mortgage 2 Variables'!E$43,-J331+Q331+'Mortgage 2 Info Calcs'!F$24,IF('Mortgage 2 Info Calcs'!F$5="Interest Only",-J331+Q331+'Mortgage 2 Info Calcs'!F$24,0)))))</f>
        <v>0</v>
      </c>
      <c r="J331" t="str">
        <f>IF(W330&gt;0,IF(ISTEXT('Mortgage 2 Info Calcs'!K$4),"0",IF(ISTEXT(W330),W330,W330+(IF(ISTEXT(K331),0,K331)))),0)</f>
        <v/>
      </c>
      <c r="K331">
        <f>IF(ISBLANK('Mortgage 2 Monthly Table'!L331),0,'Mortgage 2 Monthly Table'!L331)</f>
        <v>0</v>
      </c>
      <c r="L331" t="e">
        <f>IF(ISBLANK('Mortgage 2 Monthly Table'!N331),IF('Mortgage 2 Info Calcs'!F$13="Calculated",IF('Mortgage 2 Info Calcs'!F$22="Keep Same",IF('Mortgage 2 Info Calcs'!F$5="Interest Only",IF(OR(I331&gt;L330,J331=""),I331,IF(J331&lt;L330,IF(J331&lt;L330,J331+I331,IF(L330+M330&gt;J331,L330+I331,L330)),IF(L330+M330&gt;J331,L330+I331,L330))),IF(H331&gt;L330,H331,IF(J331&gt;L330,IF(L330+M330&gt;J331,L330+I331,L330),J331+S331))),IF('Mortgage 2 Info Calcs'!F$5="Interest Only",'Mortgage 2 Monthly calcs'!I331,'Mortgage 2 Monthly calcs'!H331)),'Mortgage 2 Monthly calcs'!L330),'Mortgage 2 Monthly Table'!N331)</f>
        <v>#VALUE!</v>
      </c>
      <c r="M331" t="str">
        <f>IF(ISBLANK('Mortgage 2 Monthly Table'!P331),IF(N330&gt;J331,IF(J331&gt;L330,J331-L330,0),IF(OR(OR(W330&lt;0,ISTEXT(W330)),ISTEXT('Mortgage 2 Info Calcs'!$K$4)),"",'Mortgage 2 Info Calcs'!F$21)),'Mortgage 2 Monthly Table'!P331)</f>
        <v/>
      </c>
      <c r="N331" t="str">
        <f t="shared" si="22"/>
        <v/>
      </c>
      <c r="O331" t="str">
        <f>IF(OR(OR(W330&lt;0,ISTEXT(W330)),ISTEXT('Mortgage 2 Info Calcs'!$K$4)),"",(O330+M331))</f>
        <v/>
      </c>
      <c r="P331">
        <f>IF(ISBLANK('Mortgage 2 Monthly Table'!T331),IF(ISTEXT(J331),0,IF(OR(W330&lt;Q330,AND(W330&lt;0,NOT(ISTEXT(W330))),ISTEXT('Mortgage 2 Info Calcs'!$K$4)),IF(-W330&gt;P330,-W330,W330-Q330),IF(J331="",0,'Mortgage 2 Info Calcs'!F$26))),'Mortgage 2 Monthly Table'!T331)</f>
        <v>0</v>
      </c>
      <c r="Q331" t="str">
        <f>IF(OR(OR(W330&lt;0,ISTEXT(W330)),ISTEXT('Mortgage 2 Info Calcs'!$K$4)),"",IF(O331&lt;0,Q330,(Q330+P331)))</f>
        <v/>
      </c>
      <c r="R331" t="str">
        <f>IF(OR(ISERROR(L331-S331),ISTEXT('Mortgage 2 Info Calcs'!$K$4)),"",L331-S331+M331)</f>
        <v/>
      </c>
      <c r="S331">
        <f>IF(OR(IF(ISERROR(ROUND((J331-Q331-'Mortgage 2 Info Calcs'!F$24)*(G331/12),2)),0,(J331-O331-Q331-'Mortgage 2 Info Calcs'!F$24)*(G331/12)),,,ISTEXT('Mortgage 2 Info Calcs'!K$4)),IF(((J331-Q331-'Mortgage 2 Info Calcs'!F$24)*(G331/12))&gt;0,((J331-Q331-'Mortgage 2 Info Calcs'!F$24)*(G331/12)),0),0)</f>
        <v>0</v>
      </c>
      <c r="T331" t="str">
        <f>IF(OR(ISERROR(SUM(R$12:R331)),(ISTEXT(T330)),(T330=(SUM(R$12:R331)))),"",SUM(R$12:R331))</f>
        <v/>
      </c>
      <c r="U331">
        <f>SUM(S$12:S331)</f>
        <v>93290.420445652519</v>
      </c>
      <c r="V331" t="str">
        <f>IF(OR(J331=Q331,ISTEXT(W330),ISTEXT('Mortgage 2 Info Calcs'!$F$17)),"",IF(('Mortgage 2 Info Calcs'!F$18*12)&gt;C330+1,IF(C330='Mortgage 2 Info Calcs'!F$18*12,0,'Mortgage 2 Info Calcs'!F$19+W331*('Mortgage 2 Info Calcs'!F$17)),'Mortgage 2 Info Calcs'!F$189))</f>
        <v/>
      </c>
      <c r="W331" t="str">
        <f>IF(OR(ISERROR(J331-R331-M331),IF(ISERROR((J331-R331-M331)=0),"True",(J331-R331-M331)=0),ISTEXT('Mortgage 2 Info Calcs'!$K$4)),"",IF((J331&gt;(L331+M331)),(FV((G331/'Mortgage 2 Variables'!E$43),1,(L331+M331),-J331+Q331+'Mortgage 2 Info Calcs'!F$24,0))+Q331+'Mortgage 2 Info Calcs'!F$24+IF(I331&gt;0,0,-I331),""))</f>
        <v/>
      </c>
      <c r="X331" t="e">
        <f>IF((FV(IF(G331=0,'Mortgage 2 Info Calcs'!F$8,G331)/12,1,PMT(IF(G331=0,'Mortgage 2 Info Calcs'!F$8,G331)/12,('Mortgage 2 Info Calcs'!F$9*12)-C330,-X330,0),-X330,0))&gt;0,(FV(IF(G331=0,'Mortgage 2 Info Calcs'!F$8,G331)/12,1,PMT(IF(G331=0,'Mortgage 2 Info Calcs'!F$8,G331)/12,('Mortgage 2 Info Calcs'!F$9*12)-C330,-X330,0),-X330,0)),0)</f>
        <v>#NUM!</v>
      </c>
      <c r="Y331" t="e">
        <f>IF(X331&lt;=0,0,(IPMT(IF(G331=0,'Mortgage 2 Info Calcs'!F$8,G331)/12,1,('Mortgage 2 Info Calcs'!F$9*12)-C330,-X330,0)))</f>
        <v>#NUM!</v>
      </c>
      <c r="Z331">
        <f>IF(C331&lt;('Mortgage 2 Info Calcs'!F$9*12),SUM(Y$12:Y331),0)</f>
        <v>0</v>
      </c>
      <c r="AA331">
        <v>320</v>
      </c>
      <c r="AB331">
        <f t="shared" si="23"/>
        <v>26.666666666666668</v>
      </c>
    </row>
    <row r="332" spans="2:28" ht="11.25" customHeight="1" x14ac:dyDescent="0.25">
      <c r="B332">
        <f t="shared" si="21"/>
        <v>26.75</v>
      </c>
      <c r="C332">
        <v>321</v>
      </c>
      <c r="E332" t="str">
        <f t="shared" si="24"/>
        <v/>
      </c>
      <c r="F332" t="str">
        <f>VLOOKUP('Mortgage 2 Variables'!D$16,'Mortgage 2 Variables'!B$8:C$19,2)</f>
        <v>Jul</v>
      </c>
      <c r="G332">
        <f>IF(ISBLANK('Mortgage 2 Monthly Table'!G332),IF(OR(J332=Q332,ISTEXT(W331),ISTEXT('Mortgage 2 Info Calcs'!$K$4)),0,IF(('Mortgage 2 Info Calcs'!F$7*12)&gt;C331,G331,IF(C331='Mortgage 2 Info Calcs'!F$7*12,'Mortgage 2 Info Calcs'!F$8,G331))),'Mortgage 2 Monthly Table'!G332)</f>
        <v>0</v>
      </c>
      <c r="H332" t="e">
        <f>((PMT(G332/'Mortgage 2 Variables'!E$43,('Mortgage 2 Info Calcs'!F$9*'Mortgage 2 Variables'!E$43)-C331,-J332,0)))</f>
        <v>#VALUE!</v>
      </c>
      <c r="I332">
        <f>IF(OR(ISERROR(((IPMT(G332/'Mortgage 2 Variables'!E$43,1,'Mortgage 2 Info Calcs'!F$9*'Mortgage 2 Variables'!E$43,-J332+Q332+'Mortgage 2 Info Calcs'!F$24,IF('Mortgage 2 Info Calcs'!F$5="Interest Only",-J332+Q332+'Mortgage 2 Info Calcs'!F$24,0))))),(((IPMT(G332/'Mortgage 2 Variables'!E$43,1,'Mortgage 2 Info Calcs'!F$9*'Mortgage 2 Variables'!E$43,-J$12,-J$12)))=0)),0,((IPMT(G332/'Mortgage 2 Variables'!E$43,1,'Mortgage 2 Info Calcs'!F$9*'Mortgage 2 Variables'!E$43,-J332+Q332+'Mortgage 2 Info Calcs'!F$24,IF('Mortgage 2 Info Calcs'!F$5="Interest Only",-J332+Q332+'Mortgage 2 Info Calcs'!F$24,0)))))</f>
        <v>0</v>
      </c>
      <c r="J332" t="str">
        <f>IF(W331&gt;0,IF(ISTEXT('Mortgage 2 Info Calcs'!K$4),"0",IF(ISTEXT(W331),W331,W331+(IF(ISTEXT(K332),0,K332)))),0)</f>
        <v/>
      </c>
      <c r="K332">
        <f>IF(ISBLANK('Mortgage 2 Monthly Table'!L332),0,'Mortgage 2 Monthly Table'!L332)</f>
        <v>0</v>
      </c>
      <c r="L332" t="e">
        <f>IF(ISBLANK('Mortgage 2 Monthly Table'!N332),IF('Mortgage 2 Info Calcs'!F$13="Calculated",IF('Mortgage 2 Info Calcs'!F$22="Keep Same",IF('Mortgage 2 Info Calcs'!F$5="Interest Only",IF(OR(I332&gt;L331,J332=""),I332,IF(J332&lt;L331,IF(J332&lt;L331,J332+I332,IF(L331+M331&gt;J332,L331+I332,L331)),IF(L331+M331&gt;J332,L331+I332,L331))),IF(H332&gt;L331,H332,IF(J332&gt;L331,IF(L331+M331&gt;J332,L331+I332,L331),J332+S332))),IF('Mortgage 2 Info Calcs'!F$5="Interest Only",'Mortgage 2 Monthly calcs'!I332,'Mortgage 2 Monthly calcs'!H332)),'Mortgage 2 Monthly calcs'!L331),'Mortgage 2 Monthly Table'!N332)</f>
        <v>#VALUE!</v>
      </c>
      <c r="M332" t="str">
        <f>IF(ISBLANK('Mortgage 2 Monthly Table'!P332),IF(N331&gt;J332,IF(J332&gt;L331,J332-L331,0),IF(OR(OR(W331&lt;0,ISTEXT(W331)),ISTEXT('Mortgage 2 Info Calcs'!$K$4)),"",'Mortgage 2 Info Calcs'!F$21)),'Mortgage 2 Monthly Table'!P332)</f>
        <v/>
      </c>
      <c r="N332" t="str">
        <f t="shared" si="22"/>
        <v/>
      </c>
      <c r="O332" t="str">
        <f>IF(OR(OR(W331&lt;0,ISTEXT(W331)),ISTEXT('Mortgage 2 Info Calcs'!$K$4)),"",(O331+M332))</f>
        <v/>
      </c>
      <c r="P332">
        <f>IF(ISBLANK('Mortgage 2 Monthly Table'!T332),IF(ISTEXT(J332),0,IF(OR(W331&lt;Q331,AND(W331&lt;0,NOT(ISTEXT(W331))),ISTEXT('Mortgage 2 Info Calcs'!$K$4)),IF(-W331&gt;P331,-W331,W331-Q331),IF(J332="",0,'Mortgage 2 Info Calcs'!F$26))),'Mortgage 2 Monthly Table'!T332)</f>
        <v>0</v>
      </c>
      <c r="Q332" t="str">
        <f>IF(OR(OR(W331&lt;0,ISTEXT(W331)),ISTEXT('Mortgage 2 Info Calcs'!$K$4)),"",IF(O332&lt;0,Q331,(Q331+P332)))</f>
        <v/>
      </c>
      <c r="R332" t="str">
        <f>IF(OR(ISERROR(L332-S332),ISTEXT('Mortgage 2 Info Calcs'!$K$4)),"",L332-S332+M332)</f>
        <v/>
      </c>
      <c r="S332">
        <f>IF(OR(IF(ISERROR(ROUND((J332-Q332-'Mortgage 2 Info Calcs'!F$24)*(G332/12),2)),0,(J332-O332-Q332-'Mortgage 2 Info Calcs'!F$24)*(G332/12)),,,ISTEXT('Mortgage 2 Info Calcs'!K$4)),IF(((J332-Q332-'Mortgage 2 Info Calcs'!F$24)*(G332/12))&gt;0,((J332-Q332-'Mortgage 2 Info Calcs'!F$24)*(G332/12)),0),0)</f>
        <v>0</v>
      </c>
      <c r="T332" t="str">
        <f>IF(OR(ISERROR(SUM(R$12:R332)),(ISTEXT(T331)),(T331=(SUM(R$12:R332)))),"",SUM(R$12:R332))</f>
        <v/>
      </c>
      <c r="U332">
        <f>SUM(S$12:S332)</f>
        <v>93290.420445652519</v>
      </c>
      <c r="V332" t="str">
        <f>IF(OR(J332=Q332,ISTEXT(W331),ISTEXT('Mortgage 2 Info Calcs'!$F$17)),"",IF(('Mortgage 2 Info Calcs'!F$18*12)&gt;C331+1,IF(C331='Mortgage 2 Info Calcs'!F$18*12,0,'Mortgage 2 Info Calcs'!F$19+W332*('Mortgage 2 Info Calcs'!F$17)),'Mortgage 2 Info Calcs'!F$189))</f>
        <v/>
      </c>
      <c r="W332" t="str">
        <f>IF(OR(ISERROR(J332-R332-M332),IF(ISERROR((J332-R332-M332)=0),"True",(J332-R332-M332)=0),ISTEXT('Mortgage 2 Info Calcs'!$K$4)),"",IF((J332&gt;(L332+M332)),(FV((G332/'Mortgage 2 Variables'!E$43),1,(L332+M332),-J332+Q332+'Mortgage 2 Info Calcs'!F$24,0))+Q332+'Mortgage 2 Info Calcs'!F$24+IF(I332&gt;0,0,-I332),""))</f>
        <v/>
      </c>
      <c r="X332" t="e">
        <f>IF((FV(IF(G332=0,'Mortgage 2 Info Calcs'!F$8,G332)/12,1,PMT(IF(G332=0,'Mortgage 2 Info Calcs'!F$8,G332)/12,('Mortgage 2 Info Calcs'!F$9*12)-C331,-X331,0),-X331,0))&gt;0,(FV(IF(G332=0,'Mortgage 2 Info Calcs'!F$8,G332)/12,1,PMT(IF(G332=0,'Mortgage 2 Info Calcs'!F$8,G332)/12,('Mortgage 2 Info Calcs'!F$9*12)-C331,-X331,0),-X331,0)),0)</f>
        <v>#NUM!</v>
      </c>
      <c r="Y332" t="e">
        <f>IF(X332&lt;=0,0,(IPMT(IF(G332=0,'Mortgage 2 Info Calcs'!F$8,G332)/12,1,('Mortgage 2 Info Calcs'!F$9*12)-C331,-X331,0)))</f>
        <v>#NUM!</v>
      </c>
      <c r="Z332">
        <f>IF(C332&lt;('Mortgage 2 Info Calcs'!F$9*12),SUM(Y$12:Y332),0)</f>
        <v>0</v>
      </c>
      <c r="AA332">
        <v>321</v>
      </c>
      <c r="AB332">
        <f t="shared" si="23"/>
        <v>26.75</v>
      </c>
    </row>
    <row r="333" spans="2:28" ht="11.25" customHeight="1" x14ac:dyDescent="0.25">
      <c r="B333">
        <f t="shared" ref="B333:B396" si="25">C333/12</f>
        <v>26.833333333333332</v>
      </c>
      <c r="C333">
        <v>322</v>
      </c>
      <c r="E333" t="str">
        <f t="shared" si="24"/>
        <v/>
      </c>
      <c r="F333" t="str">
        <f>VLOOKUP('Mortgage 2 Variables'!D$17,'Mortgage 2 Variables'!B$8:C$19,2)</f>
        <v>Aug</v>
      </c>
      <c r="G333">
        <f>IF(ISBLANK('Mortgage 2 Monthly Table'!G333),IF(OR(J333=Q333,ISTEXT(W332),ISTEXT('Mortgage 2 Info Calcs'!$K$4)),0,IF(('Mortgage 2 Info Calcs'!F$7*12)&gt;C332,G332,IF(C332='Mortgage 2 Info Calcs'!F$7*12,'Mortgage 2 Info Calcs'!F$8,G332))),'Mortgage 2 Monthly Table'!G333)</f>
        <v>0</v>
      </c>
      <c r="H333" t="e">
        <f>((PMT(G333/'Mortgage 2 Variables'!E$43,('Mortgage 2 Info Calcs'!F$9*'Mortgage 2 Variables'!E$43)-C332,-J333,0)))</f>
        <v>#VALUE!</v>
      </c>
      <c r="I333">
        <f>IF(OR(ISERROR(((IPMT(G333/'Mortgage 2 Variables'!E$43,1,'Mortgage 2 Info Calcs'!F$9*'Mortgage 2 Variables'!E$43,-J333+Q333+'Mortgage 2 Info Calcs'!F$24,IF('Mortgage 2 Info Calcs'!F$5="Interest Only",-J333+Q333+'Mortgage 2 Info Calcs'!F$24,0))))),(((IPMT(G333/'Mortgage 2 Variables'!E$43,1,'Mortgage 2 Info Calcs'!F$9*'Mortgage 2 Variables'!E$43,-J$12,-J$12)))=0)),0,((IPMT(G333/'Mortgage 2 Variables'!E$43,1,'Mortgage 2 Info Calcs'!F$9*'Mortgage 2 Variables'!E$43,-J333+Q333+'Mortgage 2 Info Calcs'!F$24,IF('Mortgage 2 Info Calcs'!F$5="Interest Only",-J333+Q333+'Mortgage 2 Info Calcs'!F$24,0)))))</f>
        <v>0</v>
      </c>
      <c r="J333" t="str">
        <f>IF(W332&gt;0,IF(ISTEXT('Mortgage 2 Info Calcs'!K$4),"0",IF(ISTEXT(W332),W332,W332+(IF(ISTEXT(K333),0,K333)))),0)</f>
        <v/>
      </c>
      <c r="K333">
        <f>IF(ISBLANK('Mortgage 2 Monthly Table'!L333),0,'Mortgage 2 Monthly Table'!L333)</f>
        <v>0</v>
      </c>
      <c r="L333" t="e">
        <f>IF(ISBLANK('Mortgage 2 Monthly Table'!N333),IF('Mortgage 2 Info Calcs'!F$13="Calculated",IF('Mortgage 2 Info Calcs'!F$22="Keep Same",IF('Mortgage 2 Info Calcs'!F$5="Interest Only",IF(OR(I333&gt;L332,J333=""),I333,IF(J333&lt;L332,IF(J333&lt;L332,J333+I333,IF(L332+M332&gt;J333,L332+I333,L332)),IF(L332+M332&gt;J333,L332+I333,L332))),IF(H333&gt;L332,H333,IF(J333&gt;L332,IF(L332+M332&gt;J333,L332+I333,L332),J333+S333))),IF('Mortgage 2 Info Calcs'!F$5="Interest Only",'Mortgage 2 Monthly calcs'!I333,'Mortgage 2 Monthly calcs'!H333)),'Mortgage 2 Monthly calcs'!L332),'Mortgage 2 Monthly Table'!N333)</f>
        <v>#VALUE!</v>
      </c>
      <c r="M333" t="str">
        <f>IF(ISBLANK('Mortgage 2 Monthly Table'!P333),IF(N332&gt;J333,IF(J333&gt;L332,J333-L332,0),IF(OR(OR(W332&lt;0,ISTEXT(W332)),ISTEXT('Mortgage 2 Info Calcs'!$K$4)),"",'Mortgage 2 Info Calcs'!F$21)),'Mortgage 2 Monthly Table'!P333)</f>
        <v/>
      </c>
      <c r="N333" t="str">
        <f t="shared" ref="N333:N396" si="26">IF(ISTEXT(M333),"",L333+M333)</f>
        <v/>
      </c>
      <c r="O333" t="str">
        <f>IF(OR(OR(W332&lt;0,ISTEXT(W332)),ISTEXT('Mortgage 2 Info Calcs'!$K$4)),"",(O332+M333))</f>
        <v/>
      </c>
      <c r="P333">
        <f>IF(ISBLANK('Mortgage 2 Monthly Table'!T333),IF(ISTEXT(J333),0,IF(OR(W332&lt;Q332,AND(W332&lt;0,NOT(ISTEXT(W332))),ISTEXT('Mortgage 2 Info Calcs'!$K$4)),IF(-W332&gt;P332,-W332,W332-Q332),IF(J333="",0,'Mortgage 2 Info Calcs'!F$26))),'Mortgage 2 Monthly Table'!T333)</f>
        <v>0</v>
      </c>
      <c r="Q333" t="str">
        <f>IF(OR(OR(W332&lt;0,ISTEXT(W332)),ISTEXT('Mortgage 2 Info Calcs'!$K$4)),"",IF(O333&lt;0,Q332,(Q332+P333)))</f>
        <v/>
      </c>
      <c r="R333" t="str">
        <f>IF(OR(ISERROR(L333-S333),ISTEXT('Mortgage 2 Info Calcs'!$K$4)),"",L333-S333+M333)</f>
        <v/>
      </c>
      <c r="S333">
        <f>IF(OR(IF(ISERROR(ROUND((J333-Q333-'Mortgage 2 Info Calcs'!F$24)*(G333/12),2)),0,(J333-O333-Q333-'Mortgage 2 Info Calcs'!F$24)*(G333/12)),,,ISTEXT('Mortgage 2 Info Calcs'!K$4)),IF(((J333-Q333-'Mortgage 2 Info Calcs'!F$24)*(G333/12))&gt;0,((J333-Q333-'Mortgage 2 Info Calcs'!F$24)*(G333/12)),0),0)</f>
        <v>0</v>
      </c>
      <c r="T333" t="str">
        <f>IF(OR(ISERROR(SUM(R$12:R333)),(ISTEXT(T332)),(T332=(SUM(R$12:R333)))),"",SUM(R$12:R333))</f>
        <v/>
      </c>
      <c r="U333">
        <f>SUM(S$12:S333)</f>
        <v>93290.420445652519</v>
      </c>
      <c r="V333" t="str">
        <f>IF(OR(J333=Q333,ISTEXT(W332),ISTEXT('Mortgage 2 Info Calcs'!$F$17)),"",IF(('Mortgage 2 Info Calcs'!F$18*12)&gt;C332+1,IF(C332='Mortgage 2 Info Calcs'!F$18*12,0,'Mortgage 2 Info Calcs'!F$19+W333*('Mortgage 2 Info Calcs'!F$17)),'Mortgage 2 Info Calcs'!F$189))</f>
        <v/>
      </c>
      <c r="W333" t="str">
        <f>IF(OR(ISERROR(J333-R333-M333),IF(ISERROR((J333-R333-M333)=0),"True",(J333-R333-M333)=0),ISTEXT('Mortgage 2 Info Calcs'!$K$4)),"",IF((J333&gt;(L333+M333)),(FV((G333/'Mortgage 2 Variables'!E$43),1,(L333+M333),-J333+Q333+'Mortgage 2 Info Calcs'!F$24,0))+Q333+'Mortgage 2 Info Calcs'!F$24+IF(I333&gt;0,0,-I333),""))</f>
        <v/>
      </c>
      <c r="X333" t="e">
        <f>IF((FV(IF(G333=0,'Mortgage 2 Info Calcs'!F$8,G333)/12,1,PMT(IF(G333=0,'Mortgage 2 Info Calcs'!F$8,G333)/12,('Mortgage 2 Info Calcs'!F$9*12)-C332,-X332,0),-X332,0))&gt;0,(FV(IF(G333=0,'Mortgage 2 Info Calcs'!F$8,G333)/12,1,PMT(IF(G333=0,'Mortgage 2 Info Calcs'!F$8,G333)/12,('Mortgage 2 Info Calcs'!F$9*12)-C332,-X332,0),-X332,0)),0)</f>
        <v>#NUM!</v>
      </c>
      <c r="Y333" t="e">
        <f>IF(X333&lt;=0,0,(IPMT(IF(G333=0,'Mortgage 2 Info Calcs'!F$8,G333)/12,1,('Mortgage 2 Info Calcs'!F$9*12)-C332,-X332,0)))</f>
        <v>#NUM!</v>
      </c>
      <c r="Z333">
        <f>IF(C333&lt;('Mortgage 2 Info Calcs'!F$9*12),SUM(Y$12:Y333),0)</f>
        <v>0</v>
      </c>
      <c r="AA333">
        <v>322</v>
      </c>
      <c r="AB333">
        <f t="shared" ref="AB333:AB396" si="27">AA333/12</f>
        <v>26.833333333333332</v>
      </c>
    </row>
    <row r="334" spans="2:28" ht="11.25" customHeight="1" x14ac:dyDescent="0.25">
      <c r="B334">
        <f t="shared" si="25"/>
        <v>26.916666666666668</v>
      </c>
      <c r="C334">
        <v>323</v>
      </c>
      <c r="E334" t="str">
        <f t="shared" si="24"/>
        <v/>
      </c>
      <c r="F334" t="str">
        <f>VLOOKUP('Mortgage 2 Variables'!D$18,'Mortgage 2 Variables'!B$8:C$19,2)</f>
        <v>Sep</v>
      </c>
      <c r="G334">
        <f>IF(ISBLANK('Mortgage 2 Monthly Table'!G334),IF(OR(J334=Q334,ISTEXT(W333),ISTEXT('Mortgage 2 Info Calcs'!$K$4)),0,IF(('Mortgage 2 Info Calcs'!F$7*12)&gt;C333,G333,IF(C333='Mortgage 2 Info Calcs'!F$7*12,'Mortgage 2 Info Calcs'!F$8,G333))),'Mortgage 2 Monthly Table'!G334)</f>
        <v>0</v>
      </c>
      <c r="H334" t="e">
        <f>((PMT(G334/'Mortgage 2 Variables'!E$43,('Mortgage 2 Info Calcs'!F$9*'Mortgage 2 Variables'!E$43)-C333,-J334,0)))</f>
        <v>#VALUE!</v>
      </c>
      <c r="I334">
        <f>IF(OR(ISERROR(((IPMT(G334/'Mortgage 2 Variables'!E$43,1,'Mortgage 2 Info Calcs'!F$9*'Mortgage 2 Variables'!E$43,-J334+Q334+'Mortgage 2 Info Calcs'!F$24,IF('Mortgage 2 Info Calcs'!F$5="Interest Only",-J334+Q334+'Mortgage 2 Info Calcs'!F$24,0))))),(((IPMT(G334/'Mortgage 2 Variables'!E$43,1,'Mortgage 2 Info Calcs'!F$9*'Mortgage 2 Variables'!E$43,-J$12,-J$12)))=0)),0,((IPMT(G334/'Mortgage 2 Variables'!E$43,1,'Mortgage 2 Info Calcs'!F$9*'Mortgage 2 Variables'!E$43,-J334+Q334+'Mortgage 2 Info Calcs'!F$24,IF('Mortgage 2 Info Calcs'!F$5="Interest Only",-J334+Q334+'Mortgage 2 Info Calcs'!F$24,0)))))</f>
        <v>0</v>
      </c>
      <c r="J334" t="str">
        <f>IF(W333&gt;0,IF(ISTEXT('Mortgage 2 Info Calcs'!K$4),"0",IF(ISTEXT(W333),W333,W333+(IF(ISTEXT(K334),0,K334)))),0)</f>
        <v/>
      </c>
      <c r="K334">
        <f>IF(ISBLANK('Mortgage 2 Monthly Table'!L334),0,'Mortgage 2 Monthly Table'!L334)</f>
        <v>0</v>
      </c>
      <c r="L334" t="e">
        <f>IF(ISBLANK('Mortgage 2 Monthly Table'!N334),IF('Mortgage 2 Info Calcs'!F$13="Calculated",IF('Mortgage 2 Info Calcs'!F$22="Keep Same",IF('Mortgage 2 Info Calcs'!F$5="Interest Only",IF(OR(I334&gt;L333,J334=""),I334,IF(J334&lt;L333,IF(J334&lt;L333,J334+I334,IF(L333+M333&gt;J334,L333+I334,L333)),IF(L333+M333&gt;J334,L333+I334,L333))),IF(H334&gt;L333,H334,IF(J334&gt;L333,IF(L333+M333&gt;J334,L333+I334,L333),J334+S334))),IF('Mortgage 2 Info Calcs'!F$5="Interest Only",'Mortgage 2 Monthly calcs'!I334,'Mortgage 2 Monthly calcs'!H334)),'Mortgage 2 Monthly calcs'!L333),'Mortgage 2 Monthly Table'!N334)</f>
        <v>#VALUE!</v>
      </c>
      <c r="M334" t="str">
        <f>IF(ISBLANK('Mortgage 2 Monthly Table'!P334),IF(N333&gt;J334,IF(J334&gt;L333,J334-L333,0),IF(OR(OR(W333&lt;0,ISTEXT(W333)),ISTEXT('Mortgage 2 Info Calcs'!$K$4)),"",'Mortgage 2 Info Calcs'!F$21)),'Mortgage 2 Monthly Table'!P334)</f>
        <v/>
      </c>
      <c r="N334" t="str">
        <f t="shared" si="26"/>
        <v/>
      </c>
      <c r="O334" t="str">
        <f>IF(OR(OR(W333&lt;0,ISTEXT(W333)),ISTEXT('Mortgage 2 Info Calcs'!$K$4)),"",(O333+M334))</f>
        <v/>
      </c>
      <c r="P334">
        <f>IF(ISBLANK('Mortgage 2 Monthly Table'!T334),IF(ISTEXT(J334),0,IF(OR(W333&lt;Q333,AND(W333&lt;0,NOT(ISTEXT(W333))),ISTEXT('Mortgage 2 Info Calcs'!$K$4)),IF(-W333&gt;P333,-W333,W333-Q333),IF(J334="",0,'Mortgage 2 Info Calcs'!F$26))),'Mortgage 2 Monthly Table'!T334)</f>
        <v>0</v>
      </c>
      <c r="Q334" t="str">
        <f>IF(OR(OR(W333&lt;0,ISTEXT(W333)),ISTEXT('Mortgage 2 Info Calcs'!$K$4)),"",IF(O334&lt;0,Q333,(Q333+P334)))</f>
        <v/>
      </c>
      <c r="R334" t="str">
        <f>IF(OR(ISERROR(L334-S334),ISTEXT('Mortgage 2 Info Calcs'!$K$4)),"",L334-S334+M334)</f>
        <v/>
      </c>
      <c r="S334">
        <f>IF(OR(IF(ISERROR(ROUND((J334-Q334-'Mortgage 2 Info Calcs'!F$24)*(G334/12),2)),0,(J334-O334-Q334-'Mortgage 2 Info Calcs'!F$24)*(G334/12)),,,ISTEXT('Mortgage 2 Info Calcs'!K$4)),IF(((J334-Q334-'Mortgage 2 Info Calcs'!F$24)*(G334/12))&gt;0,((J334-Q334-'Mortgage 2 Info Calcs'!F$24)*(G334/12)),0),0)</f>
        <v>0</v>
      </c>
      <c r="T334" t="str">
        <f>IF(OR(ISERROR(SUM(R$12:R334)),(ISTEXT(T333)),(T333=(SUM(R$12:R334)))),"",SUM(R$12:R334))</f>
        <v/>
      </c>
      <c r="U334">
        <f>SUM(S$12:S334)</f>
        <v>93290.420445652519</v>
      </c>
      <c r="V334" t="str">
        <f>IF(OR(J334=Q334,ISTEXT(W333),ISTEXT('Mortgage 2 Info Calcs'!$F$17)),"",IF(('Mortgage 2 Info Calcs'!F$18*12)&gt;C333+1,IF(C333='Mortgage 2 Info Calcs'!F$18*12,0,'Mortgage 2 Info Calcs'!F$19+W334*('Mortgage 2 Info Calcs'!F$17)),'Mortgage 2 Info Calcs'!F$189))</f>
        <v/>
      </c>
      <c r="W334" t="str">
        <f>IF(OR(ISERROR(J334-R334-M334),IF(ISERROR((J334-R334-M334)=0),"True",(J334-R334-M334)=0),ISTEXT('Mortgage 2 Info Calcs'!$K$4)),"",IF((J334&gt;(L334+M334)),(FV((G334/'Mortgage 2 Variables'!E$43),1,(L334+M334),-J334+Q334+'Mortgage 2 Info Calcs'!F$24,0))+Q334+'Mortgage 2 Info Calcs'!F$24+IF(I334&gt;0,0,-I334),""))</f>
        <v/>
      </c>
      <c r="X334" t="e">
        <f>IF((FV(IF(G334=0,'Mortgage 2 Info Calcs'!F$8,G334)/12,1,PMT(IF(G334=0,'Mortgage 2 Info Calcs'!F$8,G334)/12,('Mortgage 2 Info Calcs'!F$9*12)-C333,-X333,0),-X333,0))&gt;0,(FV(IF(G334=0,'Mortgage 2 Info Calcs'!F$8,G334)/12,1,PMT(IF(G334=0,'Mortgage 2 Info Calcs'!F$8,G334)/12,('Mortgage 2 Info Calcs'!F$9*12)-C333,-X333,0),-X333,0)),0)</f>
        <v>#NUM!</v>
      </c>
      <c r="Y334" t="e">
        <f>IF(X334&lt;=0,0,(IPMT(IF(G334=0,'Mortgage 2 Info Calcs'!F$8,G334)/12,1,('Mortgage 2 Info Calcs'!F$9*12)-C333,-X333,0)))</f>
        <v>#NUM!</v>
      </c>
      <c r="Z334">
        <f>IF(C334&lt;('Mortgage 2 Info Calcs'!F$9*12),SUM(Y$12:Y334),0)</f>
        <v>0</v>
      </c>
      <c r="AA334">
        <v>323</v>
      </c>
      <c r="AB334">
        <f t="shared" si="27"/>
        <v>26.916666666666668</v>
      </c>
    </row>
    <row r="335" spans="2:28" ht="11.25" customHeight="1" x14ac:dyDescent="0.25">
      <c r="B335">
        <f t="shared" si="25"/>
        <v>27</v>
      </c>
      <c r="C335">
        <v>324</v>
      </c>
      <c r="D335">
        <f>D323+1</f>
        <v>27</v>
      </c>
      <c r="E335" t="str">
        <f t="shared" si="24"/>
        <v/>
      </c>
      <c r="F335" t="str">
        <f>VLOOKUP('Mortgage 2 Variables'!D$19,'Mortgage 2 Variables'!B$8:C$19,2)</f>
        <v>Oct</v>
      </c>
      <c r="G335">
        <f>IF(ISBLANK('Mortgage 2 Monthly Table'!G335),IF(OR(J335=Q335,ISTEXT(W334),ISTEXT('Mortgage 2 Info Calcs'!$K$4)),0,IF(('Mortgage 2 Info Calcs'!F$7*12)&gt;C334,G334,IF(C334='Mortgage 2 Info Calcs'!F$7*12,'Mortgage 2 Info Calcs'!F$8,G334))),'Mortgage 2 Monthly Table'!G335)</f>
        <v>0</v>
      </c>
      <c r="H335" t="e">
        <f>((PMT(G335/'Mortgage 2 Variables'!E$43,('Mortgage 2 Info Calcs'!F$9*'Mortgage 2 Variables'!E$43)-C334,-J335,0)))</f>
        <v>#VALUE!</v>
      </c>
      <c r="I335">
        <f>IF(OR(ISERROR(((IPMT(G335/'Mortgage 2 Variables'!E$43,1,'Mortgage 2 Info Calcs'!F$9*'Mortgage 2 Variables'!E$43,-J335+Q335+'Mortgage 2 Info Calcs'!F$24,IF('Mortgage 2 Info Calcs'!F$5="Interest Only",-J335+Q335+'Mortgage 2 Info Calcs'!F$24,0))))),(((IPMT(G335/'Mortgage 2 Variables'!E$43,1,'Mortgage 2 Info Calcs'!F$9*'Mortgage 2 Variables'!E$43,-J$12,-J$12)))=0)),0,((IPMT(G335/'Mortgage 2 Variables'!E$43,1,'Mortgage 2 Info Calcs'!F$9*'Mortgage 2 Variables'!E$43,-J335+Q335+'Mortgage 2 Info Calcs'!F$24,IF('Mortgage 2 Info Calcs'!F$5="Interest Only",-J335+Q335+'Mortgage 2 Info Calcs'!F$24,0)))))</f>
        <v>0</v>
      </c>
      <c r="J335" t="str">
        <f>IF(W334&gt;0,IF(ISTEXT('Mortgage 2 Info Calcs'!K$4),"0",IF(ISTEXT(W334),W334,W334+(IF(ISTEXT(K335),0,K335)))),0)</f>
        <v/>
      </c>
      <c r="K335">
        <f>IF(ISBLANK('Mortgage 2 Monthly Table'!L335),0,'Mortgage 2 Monthly Table'!L335)</f>
        <v>0</v>
      </c>
      <c r="L335" t="e">
        <f>IF(ISBLANK('Mortgage 2 Monthly Table'!N335),IF('Mortgage 2 Info Calcs'!F$13="Calculated",IF('Mortgage 2 Info Calcs'!F$22="Keep Same",IF('Mortgage 2 Info Calcs'!F$5="Interest Only",IF(OR(I335&gt;L334,J335=""),I335,IF(J335&lt;L334,IF(J335&lt;L334,J335+I335,IF(L334+M334&gt;J335,L334+I335,L334)),IF(L334+M334&gt;J335,L334+I335,L334))),IF(H335&gt;L334,H335,IF(J335&gt;L334,IF(L334+M334&gt;J335,L334+I335,L334),J335+S335))),IF('Mortgage 2 Info Calcs'!F$5="Interest Only",'Mortgage 2 Monthly calcs'!I335,'Mortgage 2 Monthly calcs'!H335)),'Mortgage 2 Monthly calcs'!L334),'Mortgage 2 Monthly Table'!N335)</f>
        <v>#VALUE!</v>
      </c>
      <c r="M335" t="str">
        <f>IF(ISBLANK('Mortgage 2 Monthly Table'!P335),IF(N334&gt;J335,IF(J335&gt;L334,J335-L334,0),IF(OR(OR(W334&lt;0,ISTEXT(W334)),ISTEXT('Mortgage 2 Info Calcs'!$K$4)),"",'Mortgage 2 Info Calcs'!F$21)),'Mortgage 2 Monthly Table'!P335)</f>
        <v/>
      </c>
      <c r="N335" t="str">
        <f t="shared" si="26"/>
        <v/>
      </c>
      <c r="O335" t="str">
        <f>IF(OR(OR(W334&lt;0,ISTEXT(W334)),ISTEXT('Mortgage 2 Info Calcs'!$K$4)),"",(O334+M335))</f>
        <v/>
      </c>
      <c r="P335">
        <f>IF(ISBLANK('Mortgage 2 Monthly Table'!T335),IF(ISTEXT(J335),0,IF(OR(W334&lt;Q334,AND(W334&lt;0,NOT(ISTEXT(W334))),ISTEXT('Mortgage 2 Info Calcs'!$K$4)),IF(-W334&gt;P334,-W334,W334-Q334),IF(J335="",0,'Mortgage 2 Info Calcs'!F$26))),'Mortgage 2 Monthly Table'!T335)</f>
        <v>0</v>
      </c>
      <c r="Q335" t="str">
        <f>IF(OR(OR(W334&lt;0,ISTEXT(W334)),ISTEXT('Mortgage 2 Info Calcs'!$K$4)),"",IF(O335&lt;0,Q334,(Q334+P335)))</f>
        <v/>
      </c>
      <c r="R335" t="str">
        <f>IF(OR(ISERROR(L335-S335),ISTEXT('Mortgage 2 Info Calcs'!$K$4)),"",L335-S335+M335)</f>
        <v/>
      </c>
      <c r="S335">
        <f>IF(OR(IF(ISERROR(ROUND((J335-Q335-'Mortgage 2 Info Calcs'!F$24)*(G335/12),2)),0,(J335-O335-Q335-'Mortgage 2 Info Calcs'!F$24)*(G335/12)),,,ISTEXT('Mortgage 2 Info Calcs'!K$4)),IF(((J335-Q335-'Mortgage 2 Info Calcs'!F$24)*(G335/12))&gt;0,((J335-Q335-'Mortgage 2 Info Calcs'!F$24)*(G335/12)),0),0)</f>
        <v>0</v>
      </c>
      <c r="T335" t="str">
        <f>IF(OR(ISERROR(SUM(R$12:R335)),(ISTEXT(T334)),(T334=(SUM(R$12:R335)))),"",SUM(R$12:R335))</f>
        <v/>
      </c>
      <c r="U335">
        <f>SUM(S$12:S335)</f>
        <v>93290.420445652519</v>
      </c>
      <c r="V335" t="str">
        <f>IF(OR(J335=Q335,ISTEXT(W334),ISTEXT('Mortgage 2 Info Calcs'!$F$17)),"",IF(('Mortgage 2 Info Calcs'!F$18*12)&gt;C334+1,IF(C334='Mortgage 2 Info Calcs'!F$18*12,0,'Mortgage 2 Info Calcs'!F$19+W335*('Mortgage 2 Info Calcs'!F$17)),'Mortgage 2 Info Calcs'!F$189))</f>
        <v/>
      </c>
      <c r="W335" t="str">
        <f>IF(OR(ISERROR(J335-R335-M335),IF(ISERROR((J335-R335-M335)=0),"True",(J335-R335-M335)=0),ISTEXT('Mortgage 2 Info Calcs'!$K$4)),"",IF((J335&gt;(L335+M335)),(FV((G335/'Mortgage 2 Variables'!E$43),1,(L335+M335),-J335+Q335+'Mortgage 2 Info Calcs'!F$24,0))+Q335+'Mortgage 2 Info Calcs'!F$24+IF(I335&gt;0,0,-I335),""))</f>
        <v/>
      </c>
      <c r="X335" t="e">
        <f>IF((FV(IF(G335=0,'Mortgage 2 Info Calcs'!F$8,G335)/12,1,PMT(IF(G335=0,'Mortgage 2 Info Calcs'!F$8,G335)/12,('Mortgage 2 Info Calcs'!F$9*12)-C334,-X334,0),-X334,0))&gt;0,(FV(IF(G335=0,'Mortgage 2 Info Calcs'!F$8,G335)/12,1,PMT(IF(G335=0,'Mortgage 2 Info Calcs'!F$8,G335)/12,('Mortgage 2 Info Calcs'!F$9*12)-C334,-X334,0),-X334,0)),0)</f>
        <v>#NUM!</v>
      </c>
      <c r="Y335" t="e">
        <f>IF(X335&lt;=0,0,(IPMT(IF(G335=0,'Mortgage 2 Info Calcs'!F$8,G335)/12,1,('Mortgage 2 Info Calcs'!F$9*12)-C334,-X334,0)))</f>
        <v>#NUM!</v>
      </c>
      <c r="Z335">
        <f>IF(C335&lt;('Mortgage 2 Info Calcs'!F$9*12),SUM(Y$12:Y335),0)</f>
        <v>0</v>
      </c>
      <c r="AA335">
        <v>324</v>
      </c>
      <c r="AB335">
        <f t="shared" si="27"/>
        <v>27</v>
      </c>
    </row>
    <row r="336" spans="2:28" ht="11.25" customHeight="1" x14ac:dyDescent="0.25">
      <c r="B336">
        <f t="shared" si="25"/>
        <v>27.083333333333332</v>
      </c>
      <c r="C336">
        <v>325</v>
      </c>
      <c r="E336" t="str">
        <f t="shared" si="24"/>
        <v/>
      </c>
      <c r="F336" t="str">
        <f>VLOOKUP('Mortgage 2 Variables'!D$8,'Mortgage 2 Variables'!B$8:C$19,2)</f>
        <v>Nov</v>
      </c>
      <c r="G336">
        <f>IF(ISBLANK('Mortgage 2 Monthly Table'!G336),IF(OR(J336=Q336,ISTEXT(W335),ISTEXT('Mortgage 2 Info Calcs'!$K$4)),0,IF(('Mortgage 2 Info Calcs'!F$7*12)&gt;C335,G335,IF(C335='Mortgage 2 Info Calcs'!F$7*12,'Mortgage 2 Info Calcs'!F$8,G335))),'Mortgage 2 Monthly Table'!G336)</f>
        <v>0</v>
      </c>
      <c r="H336" t="e">
        <f>((PMT(G336/'Mortgage 2 Variables'!E$43,('Mortgage 2 Info Calcs'!F$9*'Mortgage 2 Variables'!E$43)-C335,-J336,0)))</f>
        <v>#VALUE!</v>
      </c>
      <c r="I336">
        <f>IF(OR(ISERROR(((IPMT(G336/'Mortgage 2 Variables'!E$43,1,'Mortgage 2 Info Calcs'!F$9*'Mortgage 2 Variables'!E$43,-J336+Q336+'Mortgage 2 Info Calcs'!F$24,IF('Mortgage 2 Info Calcs'!F$5="Interest Only",-J336+Q336+'Mortgage 2 Info Calcs'!F$24,0))))),(((IPMT(G336/'Mortgage 2 Variables'!E$43,1,'Mortgage 2 Info Calcs'!F$9*'Mortgage 2 Variables'!E$43,-J$12,-J$12)))=0)),0,((IPMT(G336/'Mortgage 2 Variables'!E$43,1,'Mortgage 2 Info Calcs'!F$9*'Mortgage 2 Variables'!E$43,-J336+Q336+'Mortgage 2 Info Calcs'!F$24,IF('Mortgage 2 Info Calcs'!F$5="Interest Only",-J336+Q336+'Mortgage 2 Info Calcs'!F$24,0)))))</f>
        <v>0</v>
      </c>
      <c r="J336" t="str">
        <f>IF(W335&gt;0,IF(ISTEXT('Mortgage 2 Info Calcs'!K$4),"0",IF(ISTEXT(W335),W335,W335+(IF(ISTEXT(K336),0,K336)))),0)</f>
        <v/>
      </c>
      <c r="K336">
        <f>IF(ISBLANK('Mortgage 2 Monthly Table'!L336),0,'Mortgage 2 Monthly Table'!L336)</f>
        <v>0</v>
      </c>
      <c r="L336" t="e">
        <f>IF(ISBLANK('Mortgage 2 Monthly Table'!N336),IF('Mortgage 2 Info Calcs'!F$13="Calculated",IF('Mortgage 2 Info Calcs'!F$22="Keep Same",IF('Mortgage 2 Info Calcs'!F$5="Interest Only",IF(OR(I336&gt;L335,J336=""),I336,IF(J336&lt;L335,IF(J336&lt;L335,J336+I336,IF(L335+M335&gt;J336,L335+I336,L335)),IF(L335+M335&gt;J336,L335+I336,L335))),IF(H336&gt;L335,H336,IF(J336&gt;L335,IF(L335+M335&gt;J336,L335+I336,L335),J336+S336))),IF('Mortgage 2 Info Calcs'!F$5="Interest Only",'Mortgage 2 Monthly calcs'!I336,'Mortgage 2 Monthly calcs'!H336)),'Mortgage 2 Monthly calcs'!L335),'Mortgage 2 Monthly Table'!N336)</f>
        <v>#VALUE!</v>
      </c>
      <c r="M336" t="str">
        <f>IF(ISBLANK('Mortgage 2 Monthly Table'!P336),IF(N335&gt;J336,IF(J336&gt;L335,J336-L335,0),IF(OR(OR(W335&lt;0,ISTEXT(W335)),ISTEXT('Mortgage 2 Info Calcs'!$K$4)),"",'Mortgage 2 Info Calcs'!F$21)),'Mortgage 2 Monthly Table'!P336)</f>
        <v/>
      </c>
      <c r="N336" t="str">
        <f t="shared" si="26"/>
        <v/>
      </c>
      <c r="O336" t="str">
        <f>IF(OR(OR(W335&lt;0,ISTEXT(W335)),ISTEXT('Mortgage 2 Info Calcs'!$K$4)),"",(O335+M336))</f>
        <v/>
      </c>
      <c r="P336">
        <f>IF(ISBLANK('Mortgage 2 Monthly Table'!T336),IF(ISTEXT(J336),0,IF(OR(W335&lt;Q335,AND(W335&lt;0,NOT(ISTEXT(W335))),ISTEXT('Mortgage 2 Info Calcs'!$K$4)),IF(-W335&gt;P335,-W335,W335-Q335),IF(J336="",0,'Mortgage 2 Info Calcs'!F$26))),'Mortgage 2 Monthly Table'!T336)</f>
        <v>0</v>
      </c>
      <c r="Q336" t="str">
        <f>IF(OR(OR(W335&lt;0,ISTEXT(W335)),ISTEXT('Mortgage 2 Info Calcs'!$K$4)),"",IF(O336&lt;0,Q335,(Q335+P336)))</f>
        <v/>
      </c>
      <c r="R336" t="str">
        <f>IF(OR(ISERROR(L336-S336),ISTEXT('Mortgage 2 Info Calcs'!$K$4)),"",L336-S336+M336)</f>
        <v/>
      </c>
      <c r="S336">
        <f>IF(OR(IF(ISERROR(ROUND((J336-Q336-'Mortgage 2 Info Calcs'!F$24)*(G336/12),2)),0,(J336-O336-Q336-'Mortgage 2 Info Calcs'!F$24)*(G336/12)),,,ISTEXT('Mortgage 2 Info Calcs'!K$4)),IF(((J336-Q336-'Mortgage 2 Info Calcs'!F$24)*(G336/12))&gt;0,((J336-Q336-'Mortgage 2 Info Calcs'!F$24)*(G336/12)),0),0)</f>
        <v>0</v>
      </c>
      <c r="T336" t="str">
        <f>IF(OR(ISERROR(SUM(R$12:R336)),(ISTEXT(T335)),(T335=(SUM(R$12:R336)))),"",SUM(R$12:R336))</f>
        <v/>
      </c>
      <c r="U336">
        <f>SUM(S$12:S336)</f>
        <v>93290.420445652519</v>
      </c>
      <c r="V336" t="str">
        <f>IF(OR(J336=Q336,ISTEXT(W335),ISTEXT('Mortgage 2 Info Calcs'!$F$17)),"",IF(('Mortgage 2 Info Calcs'!F$18*12)&gt;C335+1,IF(C335='Mortgage 2 Info Calcs'!F$18*12,0,'Mortgage 2 Info Calcs'!F$19+W336*('Mortgage 2 Info Calcs'!F$17)),'Mortgage 2 Info Calcs'!F$189))</f>
        <v/>
      </c>
      <c r="W336" t="str">
        <f>IF(OR(ISERROR(J336-R336-M336),IF(ISERROR((J336-R336-M336)=0),"True",(J336-R336-M336)=0),ISTEXT('Mortgage 2 Info Calcs'!$K$4)),"",IF((J336&gt;(L336+M336)),(FV((G336/'Mortgage 2 Variables'!E$43),1,(L336+M336),-J336+Q336+'Mortgage 2 Info Calcs'!F$24,0))+Q336+'Mortgage 2 Info Calcs'!F$24+IF(I336&gt;0,0,-I336),""))</f>
        <v/>
      </c>
      <c r="X336" t="e">
        <f>IF((FV(IF(G336=0,'Mortgage 2 Info Calcs'!F$8,G336)/12,1,PMT(IF(G336=0,'Mortgage 2 Info Calcs'!F$8,G336)/12,('Mortgage 2 Info Calcs'!F$9*12)-C335,-X335,0),-X335,0))&gt;0,(FV(IF(G336=0,'Mortgage 2 Info Calcs'!F$8,G336)/12,1,PMT(IF(G336=0,'Mortgage 2 Info Calcs'!F$8,G336)/12,('Mortgage 2 Info Calcs'!F$9*12)-C335,-X335,0),-X335,0)),0)</f>
        <v>#NUM!</v>
      </c>
      <c r="Y336" t="e">
        <f>IF(X336&lt;=0,0,(IPMT(IF(G336=0,'Mortgage 2 Info Calcs'!F$8,G336)/12,1,('Mortgage 2 Info Calcs'!F$9*12)-C335,-X335,0)))</f>
        <v>#NUM!</v>
      </c>
      <c r="Z336">
        <f>IF(C336&lt;('Mortgage 2 Info Calcs'!F$9*12),SUM(Y$12:Y336),0)</f>
        <v>0</v>
      </c>
      <c r="AA336">
        <v>325</v>
      </c>
      <c r="AB336">
        <f t="shared" si="27"/>
        <v>27.083333333333332</v>
      </c>
    </row>
    <row r="337" spans="2:28" ht="11.25" customHeight="1" x14ac:dyDescent="0.25">
      <c r="B337">
        <f t="shared" si="25"/>
        <v>27.166666666666668</v>
      </c>
      <c r="C337">
        <v>326</v>
      </c>
      <c r="E337" t="str">
        <f t="shared" si="24"/>
        <v/>
      </c>
      <c r="F337" t="str">
        <f>VLOOKUP('Mortgage 2 Variables'!D$9,'Mortgage 2 Variables'!B$8:C$19,2)</f>
        <v>Dec</v>
      </c>
      <c r="G337">
        <f>IF(ISBLANK('Mortgage 2 Monthly Table'!G337),IF(OR(J337=Q337,ISTEXT(W336),ISTEXT('Mortgage 2 Info Calcs'!$K$4)),0,IF(('Mortgage 2 Info Calcs'!F$7*12)&gt;C336,G336,IF(C336='Mortgage 2 Info Calcs'!F$7*12,'Mortgage 2 Info Calcs'!F$8,G336))),'Mortgage 2 Monthly Table'!G337)</f>
        <v>0</v>
      </c>
      <c r="H337" t="e">
        <f>((PMT(G337/'Mortgage 2 Variables'!E$43,('Mortgage 2 Info Calcs'!F$9*'Mortgage 2 Variables'!E$43)-C336,-J337,0)))</f>
        <v>#VALUE!</v>
      </c>
      <c r="I337">
        <f>IF(OR(ISERROR(((IPMT(G337/'Mortgage 2 Variables'!E$43,1,'Mortgage 2 Info Calcs'!F$9*'Mortgage 2 Variables'!E$43,-J337+Q337+'Mortgage 2 Info Calcs'!F$24,IF('Mortgage 2 Info Calcs'!F$5="Interest Only",-J337+Q337+'Mortgage 2 Info Calcs'!F$24,0))))),(((IPMT(G337/'Mortgage 2 Variables'!E$43,1,'Mortgage 2 Info Calcs'!F$9*'Mortgage 2 Variables'!E$43,-J$12,-J$12)))=0)),0,((IPMT(G337/'Mortgage 2 Variables'!E$43,1,'Mortgage 2 Info Calcs'!F$9*'Mortgage 2 Variables'!E$43,-J337+Q337+'Mortgage 2 Info Calcs'!F$24,IF('Mortgage 2 Info Calcs'!F$5="Interest Only",-J337+Q337+'Mortgage 2 Info Calcs'!F$24,0)))))</f>
        <v>0</v>
      </c>
      <c r="J337" t="str">
        <f>IF(W336&gt;0,IF(ISTEXT('Mortgage 2 Info Calcs'!K$4),"0",IF(ISTEXT(W336),W336,W336+(IF(ISTEXT(K337),0,K337)))),0)</f>
        <v/>
      </c>
      <c r="K337">
        <f>IF(ISBLANK('Mortgage 2 Monthly Table'!L337),0,'Mortgage 2 Monthly Table'!L337)</f>
        <v>0</v>
      </c>
      <c r="L337" t="e">
        <f>IF(ISBLANK('Mortgage 2 Monthly Table'!N337),IF('Mortgage 2 Info Calcs'!F$13="Calculated",IF('Mortgage 2 Info Calcs'!F$22="Keep Same",IF('Mortgage 2 Info Calcs'!F$5="Interest Only",IF(OR(I337&gt;L336,J337=""),I337,IF(J337&lt;L336,IF(J337&lt;L336,J337+I337,IF(L336+M336&gt;J337,L336+I337,L336)),IF(L336+M336&gt;J337,L336+I337,L336))),IF(H337&gt;L336,H337,IF(J337&gt;L336,IF(L336+M336&gt;J337,L336+I337,L336),J337+S337))),IF('Mortgage 2 Info Calcs'!F$5="Interest Only",'Mortgage 2 Monthly calcs'!I337,'Mortgage 2 Monthly calcs'!H337)),'Mortgage 2 Monthly calcs'!L336),'Mortgage 2 Monthly Table'!N337)</f>
        <v>#VALUE!</v>
      </c>
      <c r="M337" t="str">
        <f>IF(ISBLANK('Mortgage 2 Monthly Table'!P337),IF(N336&gt;J337,IF(J337&gt;L336,J337-L336,0),IF(OR(OR(W336&lt;0,ISTEXT(W336)),ISTEXT('Mortgage 2 Info Calcs'!$K$4)),"",'Mortgage 2 Info Calcs'!F$21)),'Mortgage 2 Monthly Table'!P337)</f>
        <v/>
      </c>
      <c r="N337" t="str">
        <f t="shared" si="26"/>
        <v/>
      </c>
      <c r="O337" t="str">
        <f>IF(OR(OR(W336&lt;0,ISTEXT(W336)),ISTEXT('Mortgage 2 Info Calcs'!$K$4)),"",(O336+M337))</f>
        <v/>
      </c>
      <c r="P337">
        <f>IF(ISBLANK('Mortgage 2 Monthly Table'!T337),IF(ISTEXT(J337),0,IF(OR(W336&lt;Q336,AND(W336&lt;0,NOT(ISTEXT(W336))),ISTEXT('Mortgage 2 Info Calcs'!$K$4)),IF(-W336&gt;P336,-W336,W336-Q336),IF(J337="",0,'Mortgage 2 Info Calcs'!F$26))),'Mortgage 2 Monthly Table'!T337)</f>
        <v>0</v>
      </c>
      <c r="Q337" t="str">
        <f>IF(OR(OR(W336&lt;0,ISTEXT(W336)),ISTEXT('Mortgage 2 Info Calcs'!$K$4)),"",IF(O337&lt;0,Q336,(Q336+P337)))</f>
        <v/>
      </c>
      <c r="R337" t="str">
        <f>IF(OR(ISERROR(L337-S337),ISTEXT('Mortgage 2 Info Calcs'!$K$4)),"",L337-S337+M337)</f>
        <v/>
      </c>
      <c r="S337">
        <f>IF(OR(IF(ISERROR(ROUND((J337-Q337-'Mortgage 2 Info Calcs'!F$24)*(G337/12),2)),0,(J337-O337-Q337-'Mortgage 2 Info Calcs'!F$24)*(G337/12)),,,ISTEXT('Mortgage 2 Info Calcs'!K$4)),IF(((J337-Q337-'Mortgage 2 Info Calcs'!F$24)*(G337/12))&gt;0,((J337-Q337-'Mortgage 2 Info Calcs'!F$24)*(G337/12)),0),0)</f>
        <v>0</v>
      </c>
      <c r="T337" t="str">
        <f>IF(OR(ISERROR(SUM(R$12:R337)),(ISTEXT(T336)),(T336=(SUM(R$12:R337)))),"",SUM(R$12:R337))</f>
        <v/>
      </c>
      <c r="U337">
        <f>SUM(S$12:S337)</f>
        <v>93290.420445652519</v>
      </c>
      <c r="V337" t="str">
        <f>IF(OR(J337=Q337,ISTEXT(W336),ISTEXT('Mortgage 2 Info Calcs'!$F$17)),"",IF(('Mortgage 2 Info Calcs'!F$18*12)&gt;C336+1,IF(C336='Mortgage 2 Info Calcs'!F$18*12,0,'Mortgage 2 Info Calcs'!F$19+W337*('Mortgage 2 Info Calcs'!F$17)),'Mortgage 2 Info Calcs'!F$189))</f>
        <v/>
      </c>
      <c r="W337" t="str">
        <f>IF(OR(ISERROR(J337-R337-M337),IF(ISERROR((J337-R337-M337)=0),"True",(J337-R337-M337)=0),ISTEXT('Mortgage 2 Info Calcs'!$K$4)),"",IF((J337&gt;(L337+M337)),(FV((G337/'Mortgage 2 Variables'!E$43),1,(L337+M337),-J337+Q337+'Mortgage 2 Info Calcs'!F$24,0))+Q337+'Mortgage 2 Info Calcs'!F$24+IF(I337&gt;0,0,-I337),""))</f>
        <v/>
      </c>
      <c r="X337" t="e">
        <f>IF((FV(IF(G337=0,'Mortgage 2 Info Calcs'!F$8,G337)/12,1,PMT(IF(G337=0,'Mortgage 2 Info Calcs'!F$8,G337)/12,('Mortgage 2 Info Calcs'!F$9*12)-C336,-X336,0),-X336,0))&gt;0,(FV(IF(G337=0,'Mortgage 2 Info Calcs'!F$8,G337)/12,1,PMT(IF(G337=0,'Mortgage 2 Info Calcs'!F$8,G337)/12,('Mortgage 2 Info Calcs'!F$9*12)-C336,-X336,0),-X336,0)),0)</f>
        <v>#NUM!</v>
      </c>
      <c r="Y337" t="e">
        <f>IF(X337&lt;=0,0,(IPMT(IF(G337=0,'Mortgage 2 Info Calcs'!F$8,G337)/12,1,('Mortgage 2 Info Calcs'!F$9*12)-C336,-X336,0)))</f>
        <v>#NUM!</v>
      </c>
      <c r="Z337">
        <f>IF(C337&lt;('Mortgage 2 Info Calcs'!F$9*12),SUM(Y$12:Y337),0)</f>
        <v>0</v>
      </c>
      <c r="AA337">
        <v>326</v>
      </c>
      <c r="AB337">
        <f t="shared" si="27"/>
        <v>27.166666666666668</v>
      </c>
    </row>
    <row r="338" spans="2:28" ht="11.25" customHeight="1" x14ac:dyDescent="0.25">
      <c r="B338">
        <f t="shared" si="25"/>
        <v>27.25</v>
      </c>
      <c r="C338">
        <v>327</v>
      </c>
      <c r="E338">
        <f t="shared" si="24"/>
        <v>2037</v>
      </c>
      <c r="F338" t="str">
        <f>VLOOKUP('Mortgage 2 Variables'!D$10,'Mortgage 2 Variables'!B$8:C$19,2)</f>
        <v>Jan</v>
      </c>
      <c r="G338">
        <f>IF(ISBLANK('Mortgage 2 Monthly Table'!G338),IF(OR(J338=Q338,ISTEXT(W337),ISTEXT('Mortgage 2 Info Calcs'!$K$4)),0,IF(('Mortgage 2 Info Calcs'!F$7*12)&gt;C337,G337,IF(C337='Mortgage 2 Info Calcs'!F$7*12,'Mortgage 2 Info Calcs'!F$8,G337))),'Mortgage 2 Monthly Table'!G338)</f>
        <v>0</v>
      </c>
      <c r="H338" t="e">
        <f>((PMT(G338/'Mortgage 2 Variables'!E$43,('Mortgage 2 Info Calcs'!F$9*'Mortgage 2 Variables'!E$43)-C337,-J338,0)))</f>
        <v>#VALUE!</v>
      </c>
      <c r="I338">
        <f>IF(OR(ISERROR(((IPMT(G338/'Mortgage 2 Variables'!E$43,1,'Mortgage 2 Info Calcs'!F$9*'Mortgage 2 Variables'!E$43,-J338+Q338+'Mortgage 2 Info Calcs'!F$24,IF('Mortgage 2 Info Calcs'!F$5="Interest Only",-J338+Q338+'Mortgage 2 Info Calcs'!F$24,0))))),(((IPMT(G338/'Mortgage 2 Variables'!E$43,1,'Mortgage 2 Info Calcs'!F$9*'Mortgage 2 Variables'!E$43,-J$12,-J$12)))=0)),0,((IPMT(G338/'Mortgage 2 Variables'!E$43,1,'Mortgage 2 Info Calcs'!F$9*'Mortgage 2 Variables'!E$43,-J338+Q338+'Mortgage 2 Info Calcs'!F$24,IF('Mortgage 2 Info Calcs'!F$5="Interest Only",-J338+Q338+'Mortgage 2 Info Calcs'!F$24,0)))))</f>
        <v>0</v>
      </c>
      <c r="J338" t="str">
        <f>IF(W337&gt;0,IF(ISTEXT('Mortgage 2 Info Calcs'!K$4),"0",IF(ISTEXT(W337),W337,W337+(IF(ISTEXT(K338),0,K338)))),0)</f>
        <v/>
      </c>
      <c r="K338">
        <f>IF(ISBLANK('Mortgage 2 Monthly Table'!L338),0,'Mortgage 2 Monthly Table'!L338)</f>
        <v>0</v>
      </c>
      <c r="L338" t="e">
        <f>IF(ISBLANK('Mortgage 2 Monthly Table'!N338),IF('Mortgage 2 Info Calcs'!F$13="Calculated",IF('Mortgage 2 Info Calcs'!F$22="Keep Same",IF('Mortgage 2 Info Calcs'!F$5="Interest Only",IF(OR(I338&gt;L337,J338=""),I338,IF(J338&lt;L337,IF(J338&lt;L337,J338+I338,IF(L337+M337&gt;J338,L337+I338,L337)),IF(L337+M337&gt;J338,L337+I338,L337))),IF(H338&gt;L337,H338,IF(J338&gt;L337,IF(L337+M337&gt;J338,L337+I338,L337),J338+S338))),IF('Mortgage 2 Info Calcs'!F$5="Interest Only",'Mortgage 2 Monthly calcs'!I338,'Mortgage 2 Monthly calcs'!H338)),'Mortgage 2 Monthly calcs'!L337),'Mortgage 2 Monthly Table'!N338)</f>
        <v>#VALUE!</v>
      </c>
      <c r="M338" t="str">
        <f>IF(ISBLANK('Mortgage 2 Monthly Table'!P338),IF(N337&gt;J338,IF(J338&gt;L337,J338-L337,0),IF(OR(OR(W337&lt;0,ISTEXT(W337)),ISTEXT('Mortgage 2 Info Calcs'!$K$4)),"",'Mortgage 2 Info Calcs'!F$21)),'Mortgage 2 Monthly Table'!P338)</f>
        <v/>
      </c>
      <c r="N338" t="str">
        <f t="shared" si="26"/>
        <v/>
      </c>
      <c r="O338" t="str">
        <f>IF(OR(OR(W337&lt;0,ISTEXT(W337)),ISTEXT('Mortgage 2 Info Calcs'!$K$4)),"",(O337+M338))</f>
        <v/>
      </c>
      <c r="P338">
        <f>IF(ISBLANK('Mortgage 2 Monthly Table'!T338),IF(ISTEXT(J338),0,IF(OR(W337&lt;Q337,AND(W337&lt;0,NOT(ISTEXT(W337))),ISTEXT('Mortgage 2 Info Calcs'!$K$4)),IF(-W337&gt;P337,-W337,W337-Q337),IF(J338="",0,'Mortgage 2 Info Calcs'!F$26))),'Mortgage 2 Monthly Table'!T338)</f>
        <v>0</v>
      </c>
      <c r="Q338" t="str">
        <f>IF(OR(OR(W337&lt;0,ISTEXT(W337)),ISTEXT('Mortgage 2 Info Calcs'!$K$4)),"",IF(O338&lt;0,Q337,(Q337+P338)))</f>
        <v/>
      </c>
      <c r="R338" t="str">
        <f>IF(OR(ISERROR(L338-S338),ISTEXT('Mortgage 2 Info Calcs'!$K$4)),"",L338-S338+M338)</f>
        <v/>
      </c>
      <c r="S338">
        <f>IF(OR(IF(ISERROR(ROUND((J338-Q338-'Mortgage 2 Info Calcs'!F$24)*(G338/12),2)),0,(J338-O338-Q338-'Mortgage 2 Info Calcs'!F$24)*(G338/12)),,,ISTEXT('Mortgage 2 Info Calcs'!K$4)),IF(((J338-Q338-'Mortgage 2 Info Calcs'!F$24)*(G338/12))&gt;0,((J338-Q338-'Mortgage 2 Info Calcs'!F$24)*(G338/12)),0),0)</f>
        <v>0</v>
      </c>
      <c r="T338" t="str">
        <f>IF(OR(ISERROR(SUM(R$12:R338)),(ISTEXT(T337)),(T337=(SUM(R$12:R338)))),"",SUM(R$12:R338))</f>
        <v/>
      </c>
      <c r="U338">
        <f>SUM(S$12:S338)</f>
        <v>93290.420445652519</v>
      </c>
      <c r="V338" t="str">
        <f>IF(OR(J338=Q338,ISTEXT(W337),ISTEXT('Mortgage 2 Info Calcs'!$F$17)),"",IF(('Mortgage 2 Info Calcs'!F$18*12)&gt;C337+1,IF(C337='Mortgage 2 Info Calcs'!F$18*12,0,'Mortgage 2 Info Calcs'!F$19+W338*('Mortgage 2 Info Calcs'!F$17)),'Mortgage 2 Info Calcs'!F$189))</f>
        <v/>
      </c>
      <c r="W338" t="str">
        <f>IF(OR(ISERROR(J338-R338-M338),IF(ISERROR((J338-R338-M338)=0),"True",(J338-R338-M338)=0),ISTEXT('Mortgage 2 Info Calcs'!$K$4)),"",IF((J338&gt;(L338+M338)),(FV((G338/'Mortgage 2 Variables'!E$43),1,(L338+M338),-J338+Q338+'Mortgage 2 Info Calcs'!F$24,0))+Q338+'Mortgage 2 Info Calcs'!F$24+IF(I338&gt;0,0,-I338),""))</f>
        <v/>
      </c>
      <c r="X338" t="e">
        <f>IF((FV(IF(G338=0,'Mortgage 2 Info Calcs'!F$8,G338)/12,1,PMT(IF(G338=0,'Mortgage 2 Info Calcs'!F$8,G338)/12,('Mortgage 2 Info Calcs'!F$9*12)-C337,-X337,0),-X337,0))&gt;0,(FV(IF(G338=0,'Mortgage 2 Info Calcs'!F$8,G338)/12,1,PMT(IF(G338=0,'Mortgage 2 Info Calcs'!F$8,G338)/12,('Mortgage 2 Info Calcs'!F$9*12)-C337,-X337,0),-X337,0)),0)</f>
        <v>#NUM!</v>
      </c>
      <c r="Y338" t="e">
        <f>IF(X338&lt;=0,0,(IPMT(IF(G338=0,'Mortgage 2 Info Calcs'!F$8,G338)/12,1,('Mortgage 2 Info Calcs'!F$9*12)-C337,-X337,0)))</f>
        <v>#NUM!</v>
      </c>
      <c r="Z338">
        <f>IF(C338&lt;('Mortgage 2 Info Calcs'!F$9*12),SUM(Y$12:Y338),0)</f>
        <v>0</v>
      </c>
      <c r="AA338">
        <v>327</v>
      </c>
      <c r="AB338">
        <f t="shared" si="27"/>
        <v>27.25</v>
      </c>
    </row>
    <row r="339" spans="2:28" ht="11.25" customHeight="1" x14ac:dyDescent="0.25">
      <c r="B339">
        <f t="shared" si="25"/>
        <v>27.333333333333332</v>
      </c>
      <c r="C339">
        <v>328</v>
      </c>
      <c r="D339" t="str">
        <f>IF(J1107=1,F331+1,"")</f>
        <v/>
      </c>
      <c r="E339" t="str">
        <f t="shared" si="24"/>
        <v/>
      </c>
      <c r="F339" t="str">
        <f>VLOOKUP('Mortgage 2 Variables'!D$11,'Mortgage 2 Variables'!B$8:C$19,2)</f>
        <v>Feb</v>
      </c>
      <c r="G339">
        <f>IF(ISBLANK('Mortgage 2 Monthly Table'!G339),IF(OR(J339=Q339,ISTEXT(W338),ISTEXT('Mortgage 2 Info Calcs'!$K$4)),0,IF(('Mortgage 2 Info Calcs'!F$7*12)&gt;C338,G338,IF(C338='Mortgage 2 Info Calcs'!F$7*12,'Mortgage 2 Info Calcs'!F$8,G338))),'Mortgage 2 Monthly Table'!G339)</f>
        <v>0</v>
      </c>
      <c r="H339" t="e">
        <f>((PMT(G339/'Mortgage 2 Variables'!E$43,('Mortgage 2 Info Calcs'!F$9*'Mortgage 2 Variables'!E$43)-C338,-J339,0)))</f>
        <v>#VALUE!</v>
      </c>
      <c r="I339">
        <f>IF(OR(ISERROR(((IPMT(G339/'Mortgage 2 Variables'!E$43,1,'Mortgage 2 Info Calcs'!F$9*'Mortgage 2 Variables'!E$43,-J339+Q339+'Mortgage 2 Info Calcs'!F$24,IF('Mortgage 2 Info Calcs'!F$5="Interest Only",-J339+Q339+'Mortgage 2 Info Calcs'!F$24,0))))),(((IPMT(G339/'Mortgage 2 Variables'!E$43,1,'Mortgage 2 Info Calcs'!F$9*'Mortgage 2 Variables'!E$43,-J$12,-J$12)))=0)),0,((IPMT(G339/'Mortgage 2 Variables'!E$43,1,'Mortgage 2 Info Calcs'!F$9*'Mortgage 2 Variables'!E$43,-J339+Q339+'Mortgage 2 Info Calcs'!F$24,IF('Mortgage 2 Info Calcs'!F$5="Interest Only",-J339+Q339+'Mortgage 2 Info Calcs'!F$24,0)))))</f>
        <v>0</v>
      </c>
      <c r="J339" t="str">
        <f>IF(W338&gt;0,IF(ISTEXT('Mortgage 2 Info Calcs'!K$4),"0",IF(ISTEXT(W338),W338,W338+(IF(ISTEXT(K339),0,K339)))),0)</f>
        <v/>
      </c>
      <c r="K339">
        <f>IF(ISBLANK('Mortgage 2 Monthly Table'!L339),0,'Mortgage 2 Monthly Table'!L339)</f>
        <v>0</v>
      </c>
      <c r="L339" t="e">
        <f>IF(ISBLANK('Mortgage 2 Monthly Table'!N339),IF('Mortgage 2 Info Calcs'!F$13="Calculated",IF('Mortgage 2 Info Calcs'!F$22="Keep Same",IF('Mortgage 2 Info Calcs'!F$5="Interest Only",IF(OR(I339&gt;L338,J339=""),I339,IF(J339&lt;L338,IF(J339&lt;L338,J339+I339,IF(L338+M338&gt;J339,L338+I339,L338)),IF(L338+M338&gt;J339,L338+I339,L338))),IF(H339&gt;L338,H339,IF(J339&gt;L338,IF(L338+M338&gt;J339,L338+I339,L338),J339+S339))),IF('Mortgage 2 Info Calcs'!F$5="Interest Only",'Mortgage 2 Monthly calcs'!I339,'Mortgage 2 Monthly calcs'!H339)),'Mortgage 2 Monthly calcs'!L338),'Mortgage 2 Monthly Table'!N339)</f>
        <v>#VALUE!</v>
      </c>
      <c r="M339" t="str">
        <f>IF(ISBLANK('Mortgage 2 Monthly Table'!P339),IF(N338&gt;J339,IF(J339&gt;L338,J339-L338,0),IF(OR(OR(W338&lt;0,ISTEXT(W338)),ISTEXT('Mortgage 2 Info Calcs'!$K$4)),"",'Mortgage 2 Info Calcs'!F$21)),'Mortgage 2 Monthly Table'!P339)</f>
        <v/>
      </c>
      <c r="N339" t="str">
        <f t="shared" si="26"/>
        <v/>
      </c>
      <c r="O339" t="str">
        <f>IF(OR(OR(W338&lt;0,ISTEXT(W338)),ISTEXT('Mortgage 2 Info Calcs'!$K$4)),"",(O338+M339))</f>
        <v/>
      </c>
      <c r="P339">
        <f>IF(ISBLANK('Mortgage 2 Monthly Table'!T339),IF(ISTEXT(J339),0,IF(OR(W338&lt;Q338,AND(W338&lt;0,NOT(ISTEXT(W338))),ISTEXT('Mortgage 2 Info Calcs'!$K$4)),IF(-W338&gt;P338,-W338,W338-Q338),IF(J339="",0,'Mortgage 2 Info Calcs'!F$26))),'Mortgage 2 Monthly Table'!T339)</f>
        <v>0</v>
      </c>
      <c r="Q339" t="str">
        <f>IF(OR(OR(W338&lt;0,ISTEXT(W338)),ISTEXT('Mortgage 2 Info Calcs'!$K$4)),"",IF(O339&lt;0,Q338,(Q338+P339)))</f>
        <v/>
      </c>
      <c r="R339" t="str">
        <f>IF(OR(ISERROR(L339-S339),ISTEXT('Mortgage 2 Info Calcs'!$K$4)),"",L339-S339+M339)</f>
        <v/>
      </c>
      <c r="S339">
        <f>IF(OR(IF(ISERROR(ROUND((J339-Q339-'Mortgage 2 Info Calcs'!F$24)*(G339/12),2)),0,(J339-O339-Q339-'Mortgage 2 Info Calcs'!F$24)*(G339/12)),,,ISTEXT('Mortgage 2 Info Calcs'!K$4)),IF(((J339-Q339-'Mortgage 2 Info Calcs'!F$24)*(G339/12))&gt;0,((J339-Q339-'Mortgage 2 Info Calcs'!F$24)*(G339/12)),0),0)</f>
        <v>0</v>
      </c>
      <c r="T339" t="str">
        <f>IF(OR(ISERROR(SUM(R$12:R339)),(ISTEXT(T338)),(T338=(SUM(R$12:R339)))),"",SUM(R$12:R339))</f>
        <v/>
      </c>
      <c r="U339">
        <f>SUM(S$12:S339)</f>
        <v>93290.420445652519</v>
      </c>
      <c r="V339" t="str">
        <f>IF(OR(J339=Q339,ISTEXT(W338),ISTEXT('Mortgage 2 Info Calcs'!$F$17)),"",IF(('Mortgage 2 Info Calcs'!F$18*12)&gt;C338+1,IF(C338='Mortgage 2 Info Calcs'!F$18*12,0,'Mortgage 2 Info Calcs'!F$19+W339*('Mortgage 2 Info Calcs'!F$17)),'Mortgage 2 Info Calcs'!F$189))</f>
        <v/>
      </c>
      <c r="W339" t="str">
        <f>IF(OR(ISERROR(J339-R339-M339),IF(ISERROR((J339-R339-M339)=0),"True",(J339-R339-M339)=0),ISTEXT('Mortgage 2 Info Calcs'!$K$4)),"",IF((J339&gt;(L339+M339)),(FV((G339/'Mortgage 2 Variables'!E$43),1,(L339+M339),-J339+Q339+'Mortgage 2 Info Calcs'!F$24,0))+Q339+'Mortgage 2 Info Calcs'!F$24+IF(I339&gt;0,0,-I339),""))</f>
        <v/>
      </c>
      <c r="X339" t="e">
        <f>IF((FV(IF(G339=0,'Mortgage 2 Info Calcs'!F$8,G339)/12,1,PMT(IF(G339=0,'Mortgage 2 Info Calcs'!F$8,G339)/12,('Mortgage 2 Info Calcs'!F$9*12)-C338,-X338,0),-X338,0))&gt;0,(FV(IF(G339=0,'Mortgage 2 Info Calcs'!F$8,G339)/12,1,PMT(IF(G339=0,'Mortgage 2 Info Calcs'!F$8,G339)/12,('Mortgage 2 Info Calcs'!F$9*12)-C338,-X338,0),-X338,0)),0)</f>
        <v>#NUM!</v>
      </c>
      <c r="Y339" t="e">
        <f>IF(X339&lt;=0,0,(IPMT(IF(G339=0,'Mortgage 2 Info Calcs'!F$8,G339)/12,1,('Mortgage 2 Info Calcs'!F$9*12)-C338,-X338,0)))</f>
        <v>#NUM!</v>
      </c>
      <c r="Z339">
        <f>IF(C339&lt;('Mortgage 2 Info Calcs'!F$9*12),SUM(Y$12:Y339),0)</f>
        <v>0</v>
      </c>
      <c r="AA339">
        <v>328</v>
      </c>
      <c r="AB339">
        <f t="shared" si="27"/>
        <v>27.333333333333332</v>
      </c>
    </row>
    <row r="340" spans="2:28" ht="11.25" customHeight="1" x14ac:dyDescent="0.25">
      <c r="B340">
        <f t="shared" si="25"/>
        <v>27.416666666666668</v>
      </c>
      <c r="C340">
        <v>329</v>
      </c>
      <c r="D340" t="str">
        <f>IF(J1108=1,F331+1,"")</f>
        <v/>
      </c>
      <c r="E340" t="str">
        <f t="shared" si="24"/>
        <v/>
      </c>
      <c r="F340" t="str">
        <f>VLOOKUP('Mortgage 2 Variables'!D$12,'Mortgage 2 Variables'!B$8:C$19,2)</f>
        <v>Mar</v>
      </c>
      <c r="G340">
        <f>IF(ISBLANK('Mortgage 2 Monthly Table'!G340),IF(OR(J340=Q340,ISTEXT(W339),ISTEXT('Mortgage 2 Info Calcs'!$K$4)),0,IF(('Mortgage 2 Info Calcs'!F$7*12)&gt;C339,G339,IF(C339='Mortgage 2 Info Calcs'!F$7*12,'Mortgage 2 Info Calcs'!F$8,G339))),'Mortgage 2 Monthly Table'!G340)</f>
        <v>0</v>
      </c>
      <c r="H340" t="e">
        <f>((PMT(G340/'Mortgage 2 Variables'!E$43,('Mortgage 2 Info Calcs'!F$9*'Mortgage 2 Variables'!E$43)-C339,-J340,0)))</f>
        <v>#VALUE!</v>
      </c>
      <c r="I340">
        <f>IF(OR(ISERROR(((IPMT(G340/'Mortgage 2 Variables'!E$43,1,'Mortgage 2 Info Calcs'!F$9*'Mortgage 2 Variables'!E$43,-J340+Q340+'Mortgage 2 Info Calcs'!F$24,IF('Mortgage 2 Info Calcs'!F$5="Interest Only",-J340+Q340+'Mortgage 2 Info Calcs'!F$24,0))))),(((IPMT(G340/'Mortgage 2 Variables'!E$43,1,'Mortgage 2 Info Calcs'!F$9*'Mortgage 2 Variables'!E$43,-J$12,-J$12)))=0)),0,((IPMT(G340/'Mortgage 2 Variables'!E$43,1,'Mortgage 2 Info Calcs'!F$9*'Mortgage 2 Variables'!E$43,-J340+Q340+'Mortgage 2 Info Calcs'!F$24,IF('Mortgage 2 Info Calcs'!F$5="Interest Only",-J340+Q340+'Mortgage 2 Info Calcs'!F$24,0)))))</f>
        <v>0</v>
      </c>
      <c r="J340" t="str">
        <f>IF(W339&gt;0,IF(ISTEXT('Mortgage 2 Info Calcs'!K$4),"0",IF(ISTEXT(W339),W339,W339+(IF(ISTEXT(K340),0,K340)))),0)</f>
        <v/>
      </c>
      <c r="K340">
        <f>IF(ISBLANK('Mortgage 2 Monthly Table'!L340),0,'Mortgage 2 Monthly Table'!L340)</f>
        <v>0</v>
      </c>
      <c r="L340" t="e">
        <f>IF(ISBLANK('Mortgage 2 Monthly Table'!N340),IF('Mortgage 2 Info Calcs'!F$13="Calculated",IF('Mortgage 2 Info Calcs'!F$22="Keep Same",IF('Mortgage 2 Info Calcs'!F$5="Interest Only",IF(OR(I340&gt;L339,J340=""),I340,IF(J340&lt;L339,IF(J340&lt;L339,J340+I340,IF(L339+M339&gt;J340,L339+I340,L339)),IF(L339+M339&gt;J340,L339+I340,L339))),IF(H340&gt;L339,H340,IF(J340&gt;L339,IF(L339+M339&gt;J340,L339+I340,L339),J340+S340))),IF('Mortgage 2 Info Calcs'!F$5="Interest Only",'Mortgage 2 Monthly calcs'!I340,'Mortgage 2 Monthly calcs'!H340)),'Mortgage 2 Monthly calcs'!L339),'Mortgage 2 Monthly Table'!N340)</f>
        <v>#VALUE!</v>
      </c>
      <c r="M340" t="str">
        <f>IF(ISBLANK('Mortgage 2 Monthly Table'!P340),IF(N339&gt;J340,IF(J340&gt;L339,J340-L339,0),IF(OR(OR(W339&lt;0,ISTEXT(W339)),ISTEXT('Mortgage 2 Info Calcs'!$K$4)),"",'Mortgage 2 Info Calcs'!F$21)),'Mortgage 2 Monthly Table'!P340)</f>
        <v/>
      </c>
      <c r="N340" t="str">
        <f t="shared" si="26"/>
        <v/>
      </c>
      <c r="O340" t="str">
        <f>IF(OR(OR(W339&lt;0,ISTEXT(W339)),ISTEXT('Mortgage 2 Info Calcs'!$K$4)),"",(O339+M340))</f>
        <v/>
      </c>
      <c r="P340">
        <f>IF(ISBLANK('Mortgage 2 Monthly Table'!T340),IF(ISTEXT(J340),0,IF(OR(W339&lt;Q339,AND(W339&lt;0,NOT(ISTEXT(W339))),ISTEXT('Mortgage 2 Info Calcs'!$K$4)),IF(-W339&gt;P339,-W339,W339-Q339),IF(J340="",0,'Mortgage 2 Info Calcs'!F$26))),'Mortgage 2 Monthly Table'!T340)</f>
        <v>0</v>
      </c>
      <c r="Q340" t="str">
        <f>IF(OR(OR(W339&lt;0,ISTEXT(W339)),ISTEXT('Mortgage 2 Info Calcs'!$K$4)),"",IF(O340&lt;0,Q339,(Q339+P340)))</f>
        <v/>
      </c>
      <c r="R340" t="str">
        <f>IF(OR(ISERROR(L340-S340),ISTEXT('Mortgage 2 Info Calcs'!$K$4)),"",L340-S340+M340)</f>
        <v/>
      </c>
      <c r="S340">
        <f>IF(OR(IF(ISERROR(ROUND((J340-Q340-'Mortgage 2 Info Calcs'!F$24)*(G340/12),2)),0,(J340-O340-Q340-'Mortgage 2 Info Calcs'!F$24)*(G340/12)),,,ISTEXT('Mortgage 2 Info Calcs'!K$4)),IF(((J340-Q340-'Mortgage 2 Info Calcs'!F$24)*(G340/12))&gt;0,((J340-Q340-'Mortgage 2 Info Calcs'!F$24)*(G340/12)),0),0)</f>
        <v>0</v>
      </c>
      <c r="T340" t="str">
        <f>IF(OR(ISERROR(SUM(R$12:R340)),(ISTEXT(T339)),(T339=(SUM(R$12:R340)))),"",SUM(R$12:R340))</f>
        <v/>
      </c>
      <c r="U340">
        <f>SUM(S$12:S340)</f>
        <v>93290.420445652519</v>
      </c>
      <c r="V340" t="str">
        <f>IF(OR(J340=Q340,ISTEXT(W339),ISTEXT('Mortgage 2 Info Calcs'!$F$17)),"",IF(('Mortgage 2 Info Calcs'!F$18*12)&gt;C339+1,IF(C339='Mortgage 2 Info Calcs'!F$18*12,0,'Mortgage 2 Info Calcs'!F$19+W340*('Mortgage 2 Info Calcs'!F$17)),'Mortgage 2 Info Calcs'!F$189))</f>
        <v/>
      </c>
      <c r="W340" t="str">
        <f>IF(OR(ISERROR(J340-R340-M340),IF(ISERROR((J340-R340-M340)=0),"True",(J340-R340-M340)=0),ISTEXT('Mortgage 2 Info Calcs'!$K$4)),"",IF((J340&gt;(L340+M340)),(FV((G340/'Mortgage 2 Variables'!E$43),1,(L340+M340),-J340+Q340+'Mortgage 2 Info Calcs'!F$24,0))+Q340+'Mortgage 2 Info Calcs'!F$24+IF(I340&gt;0,0,-I340),""))</f>
        <v/>
      </c>
      <c r="X340" t="e">
        <f>IF((FV(IF(G340=0,'Mortgage 2 Info Calcs'!F$8,G340)/12,1,PMT(IF(G340=0,'Mortgage 2 Info Calcs'!F$8,G340)/12,('Mortgage 2 Info Calcs'!F$9*12)-C339,-X339,0),-X339,0))&gt;0,(FV(IF(G340=0,'Mortgage 2 Info Calcs'!F$8,G340)/12,1,PMT(IF(G340=0,'Mortgage 2 Info Calcs'!F$8,G340)/12,('Mortgage 2 Info Calcs'!F$9*12)-C339,-X339,0),-X339,0)),0)</f>
        <v>#NUM!</v>
      </c>
      <c r="Y340" t="e">
        <f>IF(X340&lt;=0,0,(IPMT(IF(G340=0,'Mortgage 2 Info Calcs'!F$8,G340)/12,1,('Mortgage 2 Info Calcs'!F$9*12)-C339,-X339,0)))</f>
        <v>#NUM!</v>
      </c>
      <c r="Z340">
        <f>IF(C340&lt;('Mortgage 2 Info Calcs'!F$9*12),SUM(Y$12:Y340),0)</f>
        <v>0</v>
      </c>
      <c r="AA340">
        <v>329</v>
      </c>
      <c r="AB340">
        <f t="shared" si="27"/>
        <v>27.416666666666668</v>
      </c>
    </row>
    <row r="341" spans="2:28" ht="11.25" customHeight="1" x14ac:dyDescent="0.25">
      <c r="B341">
        <f t="shared" si="25"/>
        <v>27.5</v>
      </c>
      <c r="C341">
        <v>330</v>
      </c>
      <c r="D341" t="str">
        <f>IF(J1109=1,F331+1,"")</f>
        <v/>
      </c>
      <c r="E341" t="str">
        <f t="shared" si="24"/>
        <v/>
      </c>
      <c r="F341" t="str">
        <f>VLOOKUP('Mortgage 2 Variables'!D$13,'Mortgage 2 Variables'!B$8:C$19,2)</f>
        <v>Apr</v>
      </c>
      <c r="G341">
        <f>IF(ISBLANK('Mortgage 2 Monthly Table'!G341),IF(OR(J341=Q341,ISTEXT(W340),ISTEXT('Mortgage 2 Info Calcs'!$K$4)),0,IF(('Mortgage 2 Info Calcs'!F$7*12)&gt;C340,G340,IF(C340='Mortgage 2 Info Calcs'!F$7*12,'Mortgage 2 Info Calcs'!F$8,G340))),'Mortgage 2 Monthly Table'!G341)</f>
        <v>0</v>
      </c>
      <c r="H341" t="e">
        <f>((PMT(G341/'Mortgage 2 Variables'!E$43,('Mortgage 2 Info Calcs'!F$9*'Mortgage 2 Variables'!E$43)-C340,-J341,0)))</f>
        <v>#VALUE!</v>
      </c>
      <c r="I341">
        <f>IF(OR(ISERROR(((IPMT(G341/'Mortgage 2 Variables'!E$43,1,'Mortgage 2 Info Calcs'!F$9*'Mortgage 2 Variables'!E$43,-J341+Q341+'Mortgage 2 Info Calcs'!F$24,IF('Mortgage 2 Info Calcs'!F$5="Interest Only",-J341+Q341+'Mortgage 2 Info Calcs'!F$24,0))))),(((IPMT(G341/'Mortgage 2 Variables'!E$43,1,'Mortgage 2 Info Calcs'!F$9*'Mortgage 2 Variables'!E$43,-J$12,-J$12)))=0)),0,((IPMT(G341/'Mortgage 2 Variables'!E$43,1,'Mortgage 2 Info Calcs'!F$9*'Mortgage 2 Variables'!E$43,-J341+Q341+'Mortgage 2 Info Calcs'!F$24,IF('Mortgage 2 Info Calcs'!F$5="Interest Only",-J341+Q341+'Mortgage 2 Info Calcs'!F$24,0)))))</f>
        <v>0</v>
      </c>
      <c r="J341" t="str">
        <f>IF(W340&gt;0,IF(ISTEXT('Mortgage 2 Info Calcs'!K$4),"0",IF(ISTEXT(W340),W340,W340+(IF(ISTEXT(K341),0,K341)))),0)</f>
        <v/>
      </c>
      <c r="K341">
        <f>IF(ISBLANK('Mortgage 2 Monthly Table'!L341),0,'Mortgage 2 Monthly Table'!L341)</f>
        <v>0</v>
      </c>
      <c r="L341" t="e">
        <f>IF(ISBLANK('Mortgage 2 Monthly Table'!N341),IF('Mortgage 2 Info Calcs'!F$13="Calculated",IF('Mortgage 2 Info Calcs'!F$22="Keep Same",IF('Mortgage 2 Info Calcs'!F$5="Interest Only",IF(OR(I341&gt;L340,J341=""),I341,IF(J341&lt;L340,IF(J341&lt;L340,J341+I341,IF(L340+M340&gt;J341,L340+I341,L340)),IF(L340+M340&gt;J341,L340+I341,L340))),IF(H341&gt;L340,H341,IF(J341&gt;L340,IF(L340+M340&gt;J341,L340+I341,L340),J341+S341))),IF('Mortgage 2 Info Calcs'!F$5="Interest Only",'Mortgage 2 Monthly calcs'!I341,'Mortgage 2 Monthly calcs'!H341)),'Mortgage 2 Monthly calcs'!L340),'Mortgage 2 Monthly Table'!N341)</f>
        <v>#VALUE!</v>
      </c>
      <c r="M341" t="str">
        <f>IF(ISBLANK('Mortgage 2 Monthly Table'!P341),IF(N340&gt;J341,IF(J341&gt;L340,J341-L340,0),IF(OR(OR(W340&lt;0,ISTEXT(W340)),ISTEXT('Mortgage 2 Info Calcs'!$K$4)),"",'Mortgage 2 Info Calcs'!F$21)),'Mortgage 2 Monthly Table'!P341)</f>
        <v/>
      </c>
      <c r="N341" t="str">
        <f t="shared" si="26"/>
        <v/>
      </c>
      <c r="O341" t="str">
        <f>IF(OR(OR(W340&lt;0,ISTEXT(W340)),ISTEXT('Mortgage 2 Info Calcs'!$K$4)),"",(O340+M341))</f>
        <v/>
      </c>
      <c r="P341">
        <f>IF(ISBLANK('Mortgage 2 Monthly Table'!T341),IF(ISTEXT(J341),0,IF(OR(W340&lt;Q340,AND(W340&lt;0,NOT(ISTEXT(W340))),ISTEXT('Mortgage 2 Info Calcs'!$K$4)),IF(-W340&gt;P340,-W340,W340-Q340),IF(J341="",0,'Mortgage 2 Info Calcs'!F$26))),'Mortgage 2 Monthly Table'!T341)</f>
        <v>0</v>
      </c>
      <c r="Q341" t="str">
        <f>IF(OR(OR(W340&lt;0,ISTEXT(W340)),ISTEXT('Mortgage 2 Info Calcs'!$K$4)),"",IF(O341&lt;0,Q340,(Q340+P341)))</f>
        <v/>
      </c>
      <c r="R341" t="str">
        <f>IF(OR(ISERROR(L341-S341),ISTEXT('Mortgage 2 Info Calcs'!$K$4)),"",L341-S341+M341)</f>
        <v/>
      </c>
      <c r="S341">
        <f>IF(OR(IF(ISERROR(ROUND((J341-Q341-'Mortgage 2 Info Calcs'!F$24)*(G341/12),2)),0,(J341-O341-Q341-'Mortgage 2 Info Calcs'!F$24)*(G341/12)),,,ISTEXT('Mortgage 2 Info Calcs'!K$4)),IF(((J341-Q341-'Mortgage 2 Info Calcs'!F$24)*(G341/12))&gt;0,((J341-Q341-'Mortgage 2 Info Calcs'!F$24)*(G341/12)),0),0)</f>
        <v>0</v>
      </c>
      <c r="T341" t="str">
        <f>IF(OR(ISERROR(SUM(R$12:R341)),(ISTEXT(T340)),(T340=(SUM(R$12:R341)))),"",SUM(R$12:R341))</f>
        <v/>
      </c>
      <c r="U341">
        <f>SUM(S$12:S341)</f>
        <v>93290.420445652519</v>
      </c>
      <c r="V341" t="str">
        <f>IF(OR(J341=Q341,ISTEXT(W340),ISTEXT('Mortgage 2 Info Calcs'!$F$17)),"",IF(('Mortgage 2 Info Calcs'!F$18*12)&gt;C340+1,IF(C340='Mortgage 2 Info Calcs'!F$18*12,0,'Mortgage 2 Info Calcs'!F$19+W341*('Mortgage 2 Info Calcs'!F$17)),'Mortgage 2 Info Calcs'!F$189))</f>
        <v/>
      </c>
      <c r="W341" t="str">
        <f>IF(OR(ISERROR(J341-R341-M341),IF(ISERROR((J341-R341-M341)=0),"True",(J341-R341-M341)=0),ISTEXT('Mortgage 2 Info Calcs'!$K$4)),"",IF((J341&gt;(L341+M341)),(FV((G341/'Mortgage 2 Variables'!E$43),1,(L341+M341),-J341+Q341+'Mortgage 2 Info Calcs'!F$24,0))+Q341+'Mortgage 2 Info Calcs'!F$24+IF(I341&gt;0,0,-I341),""))</f>
        <v/>
      </c>
      <c r="X341" t="e">
        <f>IF((FV(IF(G341=0,'Mortgage 2 Info Calcs'!F$8,G341)/12,1,PMT(IF(G341=0,'Mortgage 2 Info Calcs'!F$8,G341)/12,('Mortgage 2 Info Calcs'!F$9*12)-C340,-X340,0),-X340,0))&gt;0,(FV(IF(G341=0,'Mortgage 2 Info Calcs'!F$8,G341)/12,1,PMT(IF(G341=0,'Mortgage 2 Info Calcs'!F$8,G341)/12,('Mortgage 2 Info Calcs'!F$9*12)-C340,-X340,0),-X340,0)),0)</f>
        <v>#NUM!</v>
      </c>
      <c r="Y341" t="e">
        <f>IF(X341&lt;=0,0,(IPMT(IF(G341=0,'Mortgage 2 Info Calcs'!F$8,G341)/12,1,('Mortgage 2 Info Calcs'!F$9*12)-C340,-X340,0)))</f>
        <v>#NUM!</v>
      </c>
      <c r="Z341">
        <f>IF(C341&lt;('Mortgage 2 Info Calcs'!F$9*12),SUM(Y$12:Y341),0)</f>
        <v>0</v>
      </c>
      <c r="AA341">
        <v>330</v>
      </c>
      <c r="AB341">
        <f t="shared" si="27"/>
        <v>27.5</v>
      </c>
    </row>
    <row r="342" spans="2:28" ht="11.25" customHeight="1" x14ac:dyDescent="0.25">
      <c r="B342">
        <f t="shared" si="25"/>
        <v>27.583333333333332</v>
      </c>
      <c r="C342">
        <v>331</v>
      </c>
      <c r="D342" t="str">
        <f>IF(J1110=1,F331+1,"")</f>
        <v/>
      </c>
      <c r="E342" t="str">
        <f t="shared" si="24"/>
        <v/>
      </c>
      <c r="F342" t="str">
        <f>VLOOKUP('Mortgage 2 Variables'!D$14,'Mortgage 2 Variables'!B$8:C$19,2)</f>
        <v>May</v>
      </c>
      <c r="G342">
        <f>IF(ISBLANK('Mortgage 2 Monthly Table'!G342),IF(OR(J342=Q342,ISTEXT(W341),ISTEXT('Mortgage 2 Info Calcs'!$K$4)),0,IF(('Mortgage 2 Info Calcs'!F$7*12)&gt;C341,G341,IF(C341='Mortgage 2 Info Calcs'!F$7*12,'Mortgage 2 Info Calcs'!F$8,G341))),'Mortgage 2 Monthly Table'!G342)</f>
        <v>0</v>
      </c>
      <c r="H342" t="e">
        <f>((PMT(G342/'Mortgage 2 Variables'!E$43,('Mortgage 2 Info Calcs'!F$9*'Mortgage 2 Variables'!E$43)-C341,-J342,0)))</f>
        <v>#VALUE!</v>
      </c>
      <c r="I342">
        <f>IF(OR(ISERROR(((IPMT(G342/'Mortgage 2 Variables'!E$43,1,'Mortgage 2 Info Calcs'!F$9*'Mortgage 2 Variables'!E$43,-J342+Q342+'Mortgage 2 Info Calcs'!F$24,IF('Mortgage 2 Info Calcs'!F$5="Interest Only",-J342+Q342+'Mortgage 2 Info Calcs'!F$24,0))))),(((IPMT(G342/'Mortgage 2 Variables'!E$43,1,'Mortgage 2 Info Calcs'!F$9*'Mortgage 2 Variables'!E$43,-J$12,-J$12)))=0)),0,((IPMT(G342/'Mortgage 2 Variables'!E$43,1,'Mortgage 2 Info Calcs'!F$9*'Mortgage 2 Variables'!E$43,-J342+Q342+'Mortgage 2 Info Calcs'!F$24,IF('Mortgage 2 Info Calcs'!F$5="Interest Only",-J342+Q342+'Mortgage 2 Info Calcs'!F$24,0)))))</f>
        <v>0</v>
      </c>
      <c r="J342" t="str">
        <f>IF(W341&gt;0,IF(ISTEXT('Mortgage 2 Info Calcs'!K$4),"0",IF(ISTEXT(W341),W341,W341+(IF(ISTEXT(K342),0,K342)))),0)</f>
        <v/>
      </c>
      <c r="K342">
        <f>IF(ISBLANK('Mortgage 2 Monthly Table'!L342),0,'Mortgage 2 Monthly Table'!L342)</f>
        <v>0</v>
      </c>
      <c r="L342" t="e">
        <f>IF(ISBLANK('Mortgage 2 Monthly Table'!N342),IF('Mortgage 2 Info Calcs'!F$13="Calculated",IF('Mortgage 2 Info Calcs'!F$22="Keep Same",IF('Mortgage 2 Info Calcs'!F$5="Interest Only",IF(OR(I342&gt;L341,J342=""),I342,IF(J342&lt;L341,IF(J342&lt;L341,J342+I342,IF(L341+M341&gt;J342,L341+I342,L341)),IF(L341+M341&gt;J342,L341+I342,L341))),IF(H342&gt;L341,H342,IF(J342&gt;L341,IF(L341+M341&gt;J342,L341+I342,L341),J342+S342))),IF('Mortgage 2 Info Calcs'!F$5="Interest Only",'Mortgage 2 Monthly calcs'!I342,'Mortgage 2 Monthly calcs'!H342)),'Mortgage 2 Monthly calcs'!L341),'Mortgage 2 Monthly Table'!N342)</f>
        <v>#VALUE!</v>
      </c>
      <c r="M342" t="str">
        <f>IF(ISBLANK('Mortgage 2 Monthly Table'!P342),IF(N341&gt;J342,IF(J342&gt;L341,J342-L341,0),IF(OR(OR(W341&lt;0,ISTEXT(W341)),ISTEXT('Mortgage 2 Info Calcs'!$K$4)),"",'Mortgage 2 Info Calcs'!F$21)),'Mortgage 2 Monthly Table'!P342)</f>
        <v/>
      </c>
      <c r="N342" t="str">
        <f t="shared" si="26"/>
        <v/>
      </c>
      <c r="O342" t="str">
        <f>IF(OR(OR(W341&lt;0,ISTEXT(W341)),ISTEXT('Mortgage 2 Info Calcs'!$K$4)),"",(O341+M342))</f>
        <v/>
      </c>
      <c r="P342">
        <f>IF(ISBLANK('Mortgage 2 Monthly Table'!T342),IF(ISTEXT(J342),0,IF(OR(W341&lt;Q341,AND(W341&lt;0,NOT(ISTEXT(W341))),ISTEXT('Mortgage 2 Info Calcs'!$K$4)),IF(-W341&gt;P341,-W341,W341-Q341),IF(J342="",0,'Mortgage 2 Info Calcs'!F$26))),'Mortgage 2 Monthly Table'!T342)</f>
        <v>0</v>
      </c>
      <c r="Q342" t="str">
        <f>IF(OR(OR(W341&lt;0,ISTEXT(W341)),ISTEXT('Mortgage 2 Info Calcs'!$K$4)),"",IF(O342&lt;0,Q341,(Q341+P342)))</f>
        <v/>
      </c>
      <c r="R342" t="str">
        <f>IF(OR(ISERROR(L342-S342),ISTEXT('Mortgage 2 Info Calcs'!$K$4)),"",L342-S342+M342)</f>
        <v/>
      </c>
      <c r="S342">
        <f>IF(OR(IF(ISERROR(ROUND((J342-Q342-'Mortgage 2 Info Calcs'!F$24)*(G342/12),2)),0,(J342-O342-Q342-'Mortgage 2 Info Calcs'!F$24)*(G342/12)),,,ISTEXT('Mortgage 2 Info Calcs'!K$4)),IF(((J342-Q342-'Mortgage 2 Info Calcs'!F$24)*(G342/12))&gt;0,((J342-Q342-'Mortgage 2 Info Calcs'!F$24)*(G342/12)),0),0)</f>
        <v>0</v>
      </c>
      <c r="T342" t="str">
        <f>IF(OR(ISERROR(SUM(R$12:R342)),(ISTEXT(T341)),(T341=(SUM(R$12:R342)))),"",SUM(R$12:R342))</f>
        <v/>
      </c>
      <c r="U342">
        <f>SUM(S$12:S342)</f>
        <v>93290.420445652519</v>
      </c>
      <c r="V342" t="str">
        <f>IF(OR(J342=Q342,ISTEXT(W341),ISTEXT('Mortgage 2 Info Calcs'!$F$17)),"",IF(('Mortgage 2 Info Calcs'!F$18*12)&gt;C341+1,IF(C341='Mortgage 2 Info Calcs'!F$18*12,0,'Mortgage 2 Info Calcs'!F$19+W342*('Mortgage 2 Info Calcs'!F$17)),'Mortgage 2 Info Calcs'!F$189))</f>
        <v/>
      </c>
      <c r="W342" t="str">
        <f>IF(OR(ISERROR(J342-R342-M342),IF(ISERROR((J342-R342-M342)=0),"True",(J342-R342-M342)=0),ISTEXT('Mortgage 2 Info Calcs'!$K$4)),"",IF((J342&gt;(L342+M342)),(FV((G342/'Mortgage 2 Variables'!E$43),1,(L342+M342),-J342+Q342+'Mortgage 2 Info Calcs'!F$24,0))+Q342+'Mortgage 2 Info Calcs'!F$24+IF(I342&gt;0,0,-I342),""))</f>
        <v/>
      </c>
      <c r="X342" t="e">
        <f>IF((FV(IF(G342=0,'Mortgage 2 Info Calcs'!F$8,G342)/12,1,PMT(IF(G342=0,'Mortgage 2 Info Calcs'!F$8,G342)/12,('Mortgage 2 Info Calcs'!F$9*12)-C341,-X341,0),-X341,0))&gt;0,(FV(IF(G342=0,'Mortgage 2 Info Calcs'!F$8,G342)/12,1,PMT(IF(G342=0,'Mortgage 2 Info Calcs'!F$8,G342)/12,('Mortgage 2 Info Calcs'!F$9*12)-C341,-X341,0),-X341,0)),0)</f>
        <v>#NUM!</v>
      </c>
      <c r="Y342" t="e">
        <f>IF(X342&lt;=0,0,(IPMT(IF(G342=0,'Mortgage 2 Info Calcs'!F$8,G342)/12,1,('Mortgage 2 Info Calcs'!F$9*12)-C341,-X341,0)))</f>
        <v>#NUM!</v>
      </c>
      <c r="Z342">
        <f>IF(C342&lt;('Mortgage 2 Info Calcs'!F$9*12),SUM(Y$12:Y342),0)</f>
        <v>0</v>
      </c>
      <c r="AA342">
        <v>331</v>
      </c>
      <c r="AB342">
        <f t="shared" si="27"/>
        <v>27.583333333333332</v>
      </c>
    </row>
    <row r="343" spans="2:28" ht="11.25" customHeight="1" x14ac:dyDescent="0.25">
      <c r="B343">
        <f t="shared" si="25"/>
        <v>27.666666666666668</v>
      </c>
      <c r="C343">
        <v>332</v>
      </c>
      <c r="D343" t="str">
        <f>IF(J1111=1,F331+1,"")</f>
        <v/>
      </c>
      <c r="E343" t="str">
        <f t="shared" si="24"/>
        <v/>
      </c>
      <c r="F343" t="str">
        <f>VLOOKUP('Mortgage 2 Variables'!D$15,'Mortgage 2 Variables'!B$8:C$19,2)</f>
        <v>Jun</v>
      </c>
      <c r="G343">
        <f>IF(ISBLANK('Mortgage 2 Monthly Table'!G343),IF(OR(J343=Q343,ISTEXT(W342),ISTEXT('Mortgage 2 Info Calcs'!$K$4)),0,IF(('Mortgage 2 Info Calcs'!F$7*12)&gt;C342,G342,IF(C342='Mortgage 2 Info Calcs'!F$7*12,'Mortgage 2 Info Calcs'!F$8,G342))),'Mortgage 2 Monthly Table'!G343)</f>
        <v>0</v>
      </c>
      <c r="H343" t="e">
        <f>((PMT(G343/'Mortgage 2 Variables'!E$43,('Mortgage 2 Info Calcs'!F$9*'Mortgage 2 Variables'!E$43)-C342,-J343,0)))</f>
        <v>#VALUE!</v>
      </c>
      <c r="I343">
        <f>IF(OR(ISERROR(((IPMT(G343/'Mortgage 2 Variables'!E$43,1,'Mortgage 2 Info Calcs'!F$9*'Mortgage 2 Variables'!E$43,-J343+Q343+'Mortgage 2 Info Calcs'!F$24,IF('Mortgage 2 Info Calcs'!F$5="Interest Only",-J343+Q343+'Mortgage 2 Info Calcs'!F$24,0))))),(((IPMT(G343/'Mortgage 2 Variables'!E$43,1,'Mortgage 2 Info Calcs'!F$9*'Mortgage 2 Variables'!E$43,-J$12,-J$12)))=0)),0,((IPMT(G343/'Mortgage 2 Variables'!E$43,1,'Mortgage 2 Info Calcs'!F$9*'Mortgage 2 Variables'!E$43,-J343+Q343+'Mortgage 2 Info Calcs'!F$24,IF('Mortgage 2 Info Calcs'!F$5="Interest Only",-J343+Q343+'Mortgage 2 Info Calcs'!F$24,0)))))</f>
        <v>0</v>
      </c>
      <c r="J343" t="str">
        <f>IF(W342&gt;0,IF(ISTEXT('Mortgage 2 Info Calcs'!K$4),"0",IF(ISTEXT(W342),W342,W342+(IF(ISTEXT(K343),0,K343)))),0)</f>
        <v/>
      </c>
      <c r="K343">
        <f>IF(ISBLANK('Mortgage 2 Monthly Table'!L343),0,'Mortgage 2 Monthly Table'!L343)</f>
        <v>0</v>
      </c>
      <c r="L343" t="e">
        <f>IF(ISBLANK('Mortgage 2 Monthly Table'!N343),IF('Mortgage 2 Info Calcs'!F$13="Calculated",IF('Mortgage 2 Info Calcs'!F$22="Keep Same",IF('Mortgage 2 Info Calcs'!F$5="Interest Only",IF(OR(I343&gt;L342,J343=""),I343,IF(J343&lt;L342,IF(J343&lt;L342,J343+I343,IF(L342+M342&gt;J343,L342+I343,L342)),IF(L342+M342&gt;J343,L342+I343,L342))),IF(H343&gt;L342,H343,IF(J343&gt;L342,IF(L342+M342&gt;J343,L342+I343,L342),J343+S343))),IF('Mortgage 2 Info Calcs'!F$5="Interest Only",'Mortgage 2 Monthly calcs'!I343,'Mortgage 2 Monthly calcs'!H343)),'Mortgage 2 Monthly calcs'!L342),'Mortgage 2 Monthly Table'!N343)</f>
        <v>#VALUE!</v>
      </c>
      <c r="M343" t="str">
        <f>IF(ISBLANK('Mortgage 2 Monthly Table'!P343),IF(N342&gt;J343,IF(J343&gt;L342,J343-L342,0),IF(OR(OR(W342&lt;0,ISTEXT(W342)),ISTEXT('Mortgage 2 Info Calcs'!$K$4)),"",'Mortgage 2 Info Calcs'!F$21)),'Mortgage 2 Monthly Table'!P343)</f>
        <v/>
      </c>
      <c r="N343" t="str">
        <f t="shared" si="26"/>
        <v/>
      </c>
      <c r="O343" t="str">
        <f>IF(OR(OR(W342&lt;0,ISTEXT(W342)),ISTEXT('Mortgage 2 Info Calcs'!$K$4)),"",(O342+M343))</f>
        <v/>
      </c>
      <c r="P343">
        <f>IF(ISBLANK('Mortgage 2 Monthly Table'!T343),IF(ISTEXT(J343),0,IF(OR(W342&lt;Q342,AND(W342&lt;0,NOT(ISTEXT(W342))),ISTEXT('Mortgage 2 Info Calcs'!$K$4)),IF(-W342&gt;P342,-W342,W342-Q342),IF(J343="",0,'Mortgage 2 Info Calcs'!F$26))),'Mortgage 2 Monthly Table'!T343)</f>
        <v>0</v>
      </c>
      <c r="Q343" t="str">
        <f>IF(OR(OR(W342&lt;0,ISTEXT(W342)),ISTEXT('Mortgage 2 Info Calcs'!$K$4)),"",IF(O343&lt;0,Q342,(Q342+P343)))</f>
        <v/>
      </c>
      <c r="R343" t="str">
        <f>IF(OR(ISERROR(L343-S343),ISTEXT('Mortgage 2 Info Calcs'!$K$4)),"",L343-S343+M343)</f>
        <v/>
      </c>
      <c r="S343">
        <f>IF(OR(IF(ISERROR(ROUND((J343-Q343-'Mortgage 2 Info Calcs'!F$24)*(G343/12),2)),0,(J343-O343-Q343-'Mortgage 2 Info Calcs'!F$24)*(G343/12)),,,ISTEXT('Mortgage 2 Info Calcs'!K$4)),IF(((J343-Q343-'Mortgage 2 Info Calcs'!F$24)*(G343/12))&gt;0,((J343-Q343-'Mortgage 2 Info Calcs'!F$24)*(G343/12)),0),0)</f>
        <v>0</v>
      </c>
      <c r="T343" t="str">
        <f>IF(OR(ISERROR(SUM(R$12:R343)),(ISTEXT(T342)),(T342=(SUM(R$12:R343)))),"",SUM(R$12:R343))</f>
        <v/>
      </c>
      <c r="U343">
        <f>SUM(S$12:S343)</f>
        <v>93290.420445652519</v>
      </c>
      <c r="V343" t="str">
        <f>IF(OR(J343=Q343,ISTEXT(W342),ISTEXT('Mortgage 2 Info Calcs'!$F$17)),"",IF(('Mortgage 2 Info Calcs'!F$18*12)&gt;C342+1,IF(C342='Mortgage 2 Info Calcs'!F$18*12,0,'Mortgage 2 Info Calcs'!F$19+W343*('Mortgage 2 Info Calcs'!F$17)),'Mortgage 2 Info Calcs'!F$189))</f>
        <v/>
      </c>
      <c r="W343" t="str">
        <f>IF(OR(ISERROR(J343-R343-M343),IF(ISERROR((J343-R343-M343)=0),"True",(J343-R343-M343)=0),ISTEXT('Mortgage 2 Info Calcs'!$K$4)),"",IF((J343&gt;(L343+M343)),(FV((G343/'Mortgage 2 Variables'!E$43),1,(L343+M343),-J343+Q343+'Mortgage 2 Info Calcs'!F$24,0))+Q343+'Mortgage 2 Info Calcs'!F$24+IF(I343&gt;0,0,-I343),""))</f>
        <v/>
      </c>
      <c r="X343" t="e">
        <f>IF((FV(IF(G343=0,'Mortgage 2 Info Calcs'!F$8,G343)/12,1,PMT(IF(G343=0,'Mortgage 2 Info Calcs'!F$8,G343)/12,('Mortgage 2 Info Calcs'!F$9*12)-C342,-X342,0),-X342,0))&gt;0,(FV(IF(G343=0,'Mortgage 2 Info Calcs'!F$8,G343)/12,1,PMT(IF(G343=0,'Mortgage 2 Info Calcs'!F$8,G343)/12,('Mortgage 2 Info Calcs'!F$9*12)-C342,-X342,0),-X342,0)),0)</f>
        <v>#NUM!</v>
      </c>
      <c r="Y343" t="e">
        <f>IF(X343&lt;=0,0,(IPMT(IF(G343=0,'Mortgage 2 Info Calcs'!F$8,G343)/12,1,('Mortgage 2 Info Calcs'!F$9*12)-C342,-X342,0)))</f>
        <v>#NUM!</v>
      </c>
      <c r="Z343">
        <f>IF(C343&lt;('Mortgage 2 Info Calcs'!F$9*12),SUM(Y$12:Y343),0)</f>
        <v>0</v>
      </c>
      <c r="AA343">
        <v>332</v>
      </c>
      <c r="AB343">
        <f t="shared" si="27"/>
        <v>27.666666666666668</v>
      </c>
    </row>
    <row r="344" spans="2:28" ht="11.25" customHeight="1" x14ac:dyDescent="0.25">
      <c r="B344">
        <f t="shared" si="25"/>
        <v>27.75</v>
      </c>
      <c r="C344">
        <v>333</v>
      </c>
      <c r="D344" t="str">
        <f>IF(J1112=1,F331+1,"")</f>
        <v/>
      </c>
      <c r="E344" t="str">
        <f t="shared" si="24"/>
        <v/>
      </c>
      <c r="F344" t="str">
        <f>VLOOKUP('Mortgage 2 Variables'!D$16,'Mortgage 2 Variables'!B$8:C$19,2)</f>
        <v>Jul</v>
      </c>
      <c r="G344">
        <f>IF(ISBLANK('Mortgage 2 Monthly Table'!G344),IF(OR(J344=Q344,ISTEXT(W343),ISTEXT('Mortgage 2 Info Calcs'!$K$4)),0,IF(('Mortgage 2 Info Calcs'!F$7*12)&gt;C343,G343,IF(C343='Mortgage 2 Info Calcs'!F$7*12,'Mortgage 2 Info Calcs'!F$8,G343))),'Mortgage 2 Monthly Table'!G344)</f>
        <v>0</v>
      </c>
      <c r="H344" t="e">
        <f>((PMT(G344/'Mortgage 2 Variables'!E$43,('Mortgage 2 Info Calcs'!F$9*'Mortgage 2 Variables'!E$43)-C343,-J344,0)))</f>
        <v>#VALUE!</v>
      </c>
      <c r="I344">
        <f>IF(OR(ISERROR(((IPMT(G344/'Mortgage 2 Variables'!E$43,1,'Mortgage 2 Info Calcs'!F$9*'Mortgage 2 Variables'!E$43,-J344+Q344+'Mortgage 2 Info Calcs'!F$24,IF('Mortgage 2 Info Calcs'!F$5="Interest Only",-J344+Q344+'Mortgage 2 Info Calcs'!F$24,0))))),(((IPMT(G344/'Mortgage 2 Variables'!E$43,1,'Mortgage 2 Info Calcs'!F$9*'Mortgage 2 Variables'!E$43,-J$12,-J$12)))=0)),0,((IPMT(G344/'Mortgage 2 Variables'!E$43,1,'Mortgage 2 Info Calcs'!F$9*'Mortgage 2 Variables'!E$43,-J344+Q344+'Mortgage 2 Info Calcs'!F$24,IF('Mortgage 2 Info Calcs'!F$5="Interest Only",-J344+Q344+'Mortgage 2 Info Calcs'!F$24,0)))))</f>
        <v>0</v>
      </c>
      <c r="J344" t="str">
        <f>IF(W343&gt;0,IF(ISTEXT('Mortgage 2 Info Calcs'!K$4),"0",IF(ISTEXT(W343),W343,W343+(IF(ISTEXT(K344),0,K344)))),0)</f>
        <v/>
      </c>
      <c r="K344">
        <f>IF(ISBLANK('Mortgage 2 Monthly Table'!L344),0,'Mortgage 2 Monthly Table'!L344)</f>
        <v>0</v>
      </c>
      <c r="L344" t="e">
        <f>IF(ISBLANK('Mortgage 2 Monthly Table'!N344),IF('Mortgage 2 Info Calcs'!F$13="Calculated",IF('Mortgage 2 Info Calcs'!F$22="Keep Same",IF('Mortgage 2 Info Calcs'!F$5="Interest Only",IF(OR(I344&gt;L343,J344=""),I344,IF(J344&lt;L343,IF(J344&lt;L343,J344+I344,IF(L343+M343&gt;J344,L343+I344,L343)),IF(L343+M343&gt;J344,L343+I344,L343))),IF(H344&gt;L343,H344,IF(J344&gt;L343,IF(L343+M343&gt;J344,L343+I344,L343),J344+S344))),IF('Mortgage 2 Info Calcs'!F$5="Interest Only",'Mortgage 2 Monthly calcs'!I344,'Mortgage 2 Monthly calcs'!H344)),'Mortgage 2 Monthly calcs'!L343),'Mortgage 2 Monthly Table'!N344)</f>
        <v>#VALUE!</v>
      </c>
      <c r="M344" t="str">
        <f>IF(ISBLANK('Mortgage 2 Monthly Table'!P344),IF(N343&gt;J344,IF(J344&gt;L343,J344-L343,0),IF(OR(OR(W343&lt;0,ISTEXT(W343)),ISTEXT('Mortgage 2 Info Calcs'!$K$4)),"",'Mortgage 2 Info Calcs'!F$21)),'Mortgage 2 Monthly Table'!P344)</f>
        <v/>
      </c>
      <c r="N344" t="str">
        <f t="shared" si="26"/>
        <v/>
      </c>
      <c r="O344" t="str">
        <f>IF(OR(OR(W343&lt;0,ISTEXT(W343)),ISTEXT('Mortgage 2 Info Calcs'!$K$4)),"",(O343+M344))</f>
        <v/>
      </c>
      <c r="P344">
        <f>IF(ISBLANK('Mortgage 2 Monthly Table'!T344),IF(ISTEXT(J344),0,IF(OR(W343&lt;Q343,AND(W343&lt;0,NOT(ISTEXT(W343))),ISTEXT('Mortgage 2 Info Calcs'!$K$4)),IF(-W343&gt;P343,-W343,W343-Q343),IF(J344="",0,'Mortgage 2 Info Calcs'!F$26))),'Mortgage 2 Monthly Table'!T344)</f>
        <v>0</v>
      </c>
      <c r="Q344" t="str">
        <f>IF(OR(OR(W343&lt;0,ISTEXT(W343)),ISTEXT('Mortgage 2 Info Calcs'!$K$4)),"",IF(O344&lt;0,Q343,(Q343+P344)))</f>
        <v/>
      </c>
      <c r="R344" t="str">
        <f>IF(OR(ISERROR(L344-S344),ISTEXT('Mortgage 2 Info Calcs'!$K$4)),"",L344-S344+M344)</f>
        <v/>
      </c>
      <c r="S344">
        <f>IF(OR(IF(ISERROR(ROUND((J344-Q344-'Mortgage 2 Info Calcs'!F$24)*(G344/12),2)),0,(J344-O344-Q344-'Mortgage 2 Info Calcs'!F$24)*(G344/12)),,,ISTEXT('Mortgage 2 Info Calcs'!K$4)),IF(((J344-Q344-'Mortgage 2 Info Calcs'!F$24)*(G344/12))&gt;0,((J344-Q344-'Mortgage 2 Info Calcs'!F$24)*(G344/12)),0),0)</f>
        <v>0</v>
      </c>
      <c r="T344" t="str">
        <f>IF(OR(ISERROR(SUM(R$12:R344)),(ISTEXT(T343)),(T343=(SUM(R$12:R344)))),"",SUM(R$12:R344))</f>
        <v/>
      </c>
      <c r="U344">
        <f>SUM(S$12:S344)</f>
        <v>93290.420445652519</v>
      </c>
      <c r="V344" t="str">
        <f>IF(OR(J344=Q344,ISTEXT(W343),ISTEXT('Mortgage 2 Info Calcs'!$F$17)),"",IF(('Mortgage 2 Info Calcs'!F$18*12)&gt;C343+1,IF(C343='Mortgage 2 Info Calcs'!F$18*12,0,'Mortgage 2 Info Calcs'!F$19+W344*('Mortgage 2 Info Calcs'!F$17)),'Mortgage 2 Info Calcs'!F$189))</f>
        <v/>
      </c>
      <c r="W344" t="str">
        <f>IF(OR(ISERROR(J344-R344-M344),IF(ISERROR((J344-R344-M344)=0),"True",(J344-R344-M344)=0),ISTEXT('Mortgage 2 Info Calcs'!$K$4)),"",IF((J344&gt;(L344+M344)),(FV((G344/'Mortgage 2 Variables'!E$43),1,(L344+M344),-J344+Q344+'Mortgage 2 Info Calcs'!F$24,0))+Q344+'Mortgage 2 Info Calcs'!F$24+IF(I344&gt;0,0,-I344),""))</f>
        <v/>
      </c>
      <c r="X344" t="e">
        <f>IF((FV(IF(G344=0,'Mortgage 2 Info Calcs'!F$8,G344)/12,1,PMT(IF(G344=0,'Mortgage 2 Info Calcs'!F$8,G344)/12,('Mortgage 2 Info Calcs'!F$9*12)-C343,-X343,0),-X343,0))&gt;0,(FV(IF(G344=0,'Mortgage 2 Info Calcs'!F$8,G344)/12,1,PMT(IF(G344=0,'Mortgage 2 Info Calcs'!F$8,G344)/12,('Mortgage 2 Info Calcs'!F$9*12)-C343,-X343,0),-X343,0)),0)</f>
        <v>#NUM!</v>
      </c>
      <c r="Y344" t="e">
        <f>IF(X344&lt;=0,0,(IPMT(IF(G344=0,'Mortgage 2 Info Calcs'!F$8,G344)/12,1,('Mortgage 2 Info Calcs'!F$9*12)-C343,-X343,0)))</f>
        <v>#NUM!</v>
      </c>
      <c r="Z344">
        <f>IF(C344&lt;('Mortgage 2 Info Calcs'!F$9*12),SUM(Y$12:Y344),0)</f>
        <v>0</v>
      </c>
      <c r="AA344">
        <v>333</v>
      </c>
      <c r="AB344">
        <f t="shared" si="27"/>
        <v>27.75</v>
      </c>
    </row>
    <row r="345" spans="2:28" ht="11.25" customHeight="1" x14ac:dyDescent="0.25">
      <c r="B345">
        <f t="shared" si="25"/>
        <v>27.833333333333332</v>
      </c>
      <c r="C345">
        <v>334</v>
      </c>
      <c r="D345" t="str">
        <f>IF(J1113=1,F331+1,"")</f>
        <v/>
      </c>
      <c r="E345" t="str">
        <f t="shared" si="24"/>
        <v/>
      </c>
      <c r="F345" t="str">
        <f>VLOOKUP('Mortgage 2 Variables'!D$17,'Mortgage 2 Variables'!B$8:C$19,2)</f>
        <v>Aug</v>
      </c>
      <c r="G345">
        <f>IF(ISBLANK('Mortgage 2 Monthly Table'!G345),IF(OR(J345=Q345,ISTEXT(W344),ISTEXT('Mortgage 2 Info Calcs'!$K$4)),0,IF(('Mortgage 2 Info Calcs'!F$7*12)&gt;C344,G344,IF(C344='Mortgage 2 Info Calcs'!F$7*12,'Mortgage 2 Info Calcs'!F$8,G344))),'Mortgage 2 Monthly Table'!G345)</f>
        <v>0</v>
      </c>
      <c r="H345" t="e">
        <f>((PMT(G345/'Mortgage 2 Variables'!E$43,('Mortgage 2 Info Calcs'!F$9*'Mortgage 2 Variables'!E$43)-C344,-J345,0)))</f>
        <v>#VALUE!</v>
      </c>
      <c r="I345">
        <f>IF(OR(ISERROR(((IPMT(G345/'Mortgage 2 Variables'!E$43,1,'Mortgage 2 Info Calcs'!F$9*'Mortgage 2 Variables'!E$43,-J345+Q345+'Mortgage 2 Info Calcs'!F$24,IF('Mortgage 2 Info Calcs'!F$5="Interest Only",-J345+Q345+'Mortgage 2 Info Calcs'!F$24,0))))),(((IPMT(G345/'Mortgage 2 Variables'!E$43,1,'Mortgage 2 Info Calcs'!F$9*'Mortgage 2 Variables'!E$43,-J$12,-J$12)))=0)),0,((IPMT(G345/'Mortgage 2 Variables'!E$43,1,'Mortgage 2 Info Calcs'!F$9*'Mortgage 2 Variables'!E$43,-J345+Q345+'Mortgage 2 Info Calcs'!F$24,IF('Mortgage 2 Info Calcs'!F$5="Interest Only",-J345+Q345+'Mortgage 2 Info Calcs'!F$24,0)))))</f>
        <v>0</v>
      </c>
      <c r="J345" t="str">
        <f>IF(W344&gt;0,IF(ISTEXT('Mortgage 2 Info Calcs'!K$4),"0",IF(ISTEXT(W344),W344,W344+(IF(ISTEXT(K345),0,K345)))),0)</f>
        <v/>
      </c>
      <c r="K345">
        <f>IF(ISBLANK('Mortgage 2 Monthly Table'!L345),0,'Mortgage 2 Monthly Table'!L345)</f>
        <v>0</v>
      </c>
      <c r="L345" t="e">
        <f>IF(ISBLANK('Mortgage 2 Monthly Table'!N345),IF('Mortgage 2 Info Calcs'!F$13="Calculated",IF('Mortgage 2 Info Calcs'!F$22="Keep Same",IF('Mortgage 2 Info Calcs'!F$5="Interest Only",IF(OR(I345&gt;L344,J345=""),I345,IF(J345&lt;L344,IF(J345&lt;L344,J345+I345,IF(L344+M344&gt;J345,L344+I345,L344)),IF(L344+M344&gt;J345,L344+I345,L344))),IF(H345&gt;L344,H345,IF(J345&gt;L344,IF(L344+M344&gt;J345,L344+I345,L344),J345+S345))),IF('Mortgage 2 Info Calcs'!F$5="Interest Only",'Mortgage 2 Monthly calcs'!I345,'Mortgage 2 Monthly calcs'!H345)),'Mortgage 2 Monthly calcs'!L344),'Mortgage 2 Monthly Table'!N345)</f>
        <v>#VALUE!</v>
      </c>
      <c r="M345" t="str">
        <f>IF(ISBLANK('Mortgage 2 Monthly Table'!P345),IF(N344&gt;J345,IF(J345&gt;L344,J345-L344,0),IF(OR(OR(W344&lt;0,ISTEXT(W344)),ISTEXT('Mortgage 2 Info Calcs'!$K$4)),"",'Mortgage 2 Info Calcs'!F$21)),'Mortgage 2 Monthly Table'!P345)</f>
        <v/>
      </c>
      <c r="N345" t="str">
        <f t="shared" si="26"/>
        <v/>
      </c>
      <c r="O345" t="str">
        <f>IF(OR(OR(W344&lt;0,ISTEXT(W344)),ISTEXT('Mortgage 2 Info Calcs'!$K$4)),"",(O344+M345))</f>
        <v/>
      </c>
      <c r="P345">
        <f>IF(ISBLANK('Mortgage 2 Monthly Table'!T345),IF(ISTEXT(J345),0,IF(OR(W344&lt;Q344,AND(W344&lt;0,NOT(ISTEXT(W344))),ISTEXT('Mortgage 2 Info Calcs'!$K$4)),IF(-W344&gt;P344,-W344,W344-Q344),IF(J345="",0,'Mortgage 2 Info Calcs'!F$26))),'Mortgage 2 Monthly Table'!T345)</f>
        <v>0</v>
      </c>
      <c r="Q345" t="str">
        <f>IF(OR(OR(W344&lt;0,ISTEXT(W344)),ISTEXT('Mortgage 2 Info Calcs'!$K$4)),"",IF(O345&lt;0,Q344,(Q344+P345)))</f>
        <v/>
      </c>
      <c r="R345" t="str">
        <f>IF(OR(ISERROR(L345-S345),ISTEXT('Mortgage 2 Info Calcs'!$K$4)),"",L345-S345+M345)</f>
        <v/>
      </c>
      <c r="S345">
        <f>IF(OR(IF(ISERROR(ROUND((J345-Q345-'Mortgage 2 Info Calcs'!F$24)*(G345/12),2)),0,(J345-O345-Q345-'Mortgage 2 Info Calcs'!F$24)*(G345/12)),,,ISTEXT('Mortgage 2 Info Calcs'!K$4)),IF(((J345-Q345-'Mortgage 2 Info Calcs'!F$24)*(G345/12))&gt;0,((J345-Q345-'Mortgage 2 Info Calcs'!F$24)*(G345/12)),0),0)</f>
        <v>0</v>
      </c>
      <c r="T345" t="str">
        <f>IF(OR(ISERROR(SUM(R$12:R345)),(ISTEXT(T344)),(T344=(SUM(R$12:R345)))),"",SUM(R$12:R345))</f>
        <v/>
      </c>
      <c r="U345">
        <f>SUM(S$12:S345)</f>
        <v>93290.420445652519</v>
      </c>
      <c r="V345" t="str">
        <f>IF(OR(J345=Q345,ISTEXT(W344),ISTEXT('Mortgage 2 Info Calcs'!$F$17)),"",IF(('Mortgage 2 Info Calcs'!F$18*12)&gt;C344+1,IF(C344='Mortgage 2 Info Calcs'!F$18*12,0,'Mortgage 2 Info Calcs'!F$19+W345*('Mortgage 2 Info Calcs'!F$17)),'Mortgage 2 Info Calcs'!F$189))</f>
        <v/>
      </c>
      <c r="W345" t="str">
        <f>IF(OR(ISERROR(J345-R345-M345),IF(ISERROR((J345-R345-M345)=0),"True",(J345-R345-M345)=0),ISTEXT('Mortgage 2 Info Calcs'!$K$4)),"",IF((J345&gt;(L345+M345)),(FV((G345/'Mortgage 2 Variables'!E$43),1,(L345+M345),-J345+Q345+'Mortgage 2 Info Calcs'!F$24,0))+Q345+'Mortgage 2 Info Calcs'!F$24+IF(I345&gt;0,0,-I345),""))</f>
        <v/>
      </c>
      <c r="X345" t="e">
        <f>IF((FV(IF(G345=0,'Mortgage 2 Info Calcs'!F$8,G345)/12,1,PMT(IF(G345=0,'Mortgage 2 Info Calcs'!F$8,G345)/12,('Mortgage 2 Info Calcs'!F$9*12)-C344,-X344,0),-X344,0))&gt;0,(FV(IF(G345=0,'Mortgage 2 Info Calcs'!F$8,G345)/12,1,PMT(IF(G345=0,'Mortgage 2 Info Calcs'!F$8,G345)/12,('Mortgage 2 Info Calcs'!F$9*12)-C344,-X344,0),-X344,0)),0)</f>
        <v>#NUM!</v>
      </c>
      <c r="Y345" t="e">
        <f>IF(X345&lt;=0,0,(IPMT(IF(G345=0,'Mortgage 2 Info Calcs'!F$8,G345)/12,1,('Mortgage 2 Info Calcs'!F$9*12)-C344,-X344,0)))</f>
        <v>#NUM!</v>
      </c>
      <c r="Z345">
        <f>IF(C345&lt;('Mortgage 2 Info Calcs'!F$9*12),SUM(Y$12:Y345),0)</f>
        <v>0</v>
      </c>
      <c r="AA345">
        <v>334</v>
      </c>
      <c r="AB345">
        <f t="shared" si="27"/>
        <v>27.833333333333332</v>
      </c>
    </row>
    <row r="346" spans="2:28" ht="11.25" customHeight="1" x14ac:dyDescent="0.25">
      <c r="B346">
        <f t="shared" si="25"/>
        <v>27.916666666666668</v>
      </c>
      <c r="C346">
        <v>335</v>
      </c>
      <c r="D346" t="str">
        <f>IF(J1114=1,F331+1,"")</f>
        <v/>
      </c>
      <c r="E346" t="str">
        <f t="shared" si="24"/>
        <v/>
      </c>
      <c r="F346" t="str">
        <f>VLOOKUP('Mortgage 2 Variables'!D$18,'Mortgage 2 Variables'!B$8:C$19,2)</f>
        <v>Sep</v>
      </c>
      <c r="G346">
        <f>IF(ISBLANK('Mortgage 2 Monthly Table'!G346),IF(OR(J346=Q346,ISTEXT(W345),ISTEXT('Mortgage 2 Info Calcs'!$K$4)),0,IF(('Mortgage 2 Info Calcs'!F$7*12)&gt;C345,G345,IF(C345='Mortgage 2 Info Calcs'!F$7*12,'Mortgage 2 Info Calcs'!F$8,G345))),'Mortgage 2 Monthly Table'!G346)</f>
        <v>0</v>
      </c>
      <c r="H346" t="e">
        <f>((PMT(G346/'Mortgage 2 Variables'!E$43,('Mortgage 2 Info Calcs'!F$9*'Mortgage 2 Variables'!E$43)-C345,-J346,0)))</f>
        <v>#VALUE!</v>
      </c>
      <c r="I346">
        <f>IF(OR(ISERROR(((IPMT(G346/'Mortgage 2 Variables'!E$43,1,'Mortgage 2 Info Calcs'!F$9*'Mortgage 2 Variables'!E$43,-J346+Q346+'Mortgage 2 Info Calcs'!F$24,IF('Mortgage 2 Info Calcs'!F$5="Interest Only",-J346+Q346+'Mortgage 2 Info Calcs'!F$24,0))))),(((IPMT(G346/'Mortgage 2 Variables'!E$43,1,'Mortgage 2 Info Calcs'!F$9*'Mortgage 2 Variables'!E$43,-J$12,-J$12)))=0)),0,((IPMT(G346/'Mortgage 2 Variables'!E$43,1,'Mortgage 2 Info Calcs'!F$9*'Mortgage 2 Variables'!E$43,-J346+Q346+'Mortgage 2 Info Calcs'!F$24,IF('Mortgage 2 Info Calcs'!F$5="Interest Only",-J346+Q346+'Mortgage 2 Info Calcs'!F$24,0)))))</f>
        <v>0</v>
      </c>
      <c r="J346" t="str">
        <f>IF(W345&gt;0,IF(ISTEXT('Mortgage 2 Info Calcs'!K$4),"0",IF(ISTEXT(W345),W345,W345+(IF(ISTEXT(K346),0,K346)))),0)</f>
        <v/>
      </c>
      <c r="K346">
        <f>IF(ISBLANK('Mortgage 2 Monthly Table'!L346),0,'Mortgage 2 Monthly Table'!L346)</f>
        <v>0</v>
      </c>
      <c r="L346" t="e">
        <f>IF(ISBLANK('Mortgage 2 Monthly Table'!N346),IF('Mortgage 2 Info Calcs'!F$13="Calculated",IF('Mortgage 2 Info Calcs'!F$22="Keep Same",IF('Mortgage 2 Info Calcs'!F$5="Interest Only",IF(OR(I346&gt;L345,J346=""),I346,IF(J346&lt;L345,IF(J346&lt;L345,J346+I346,IF(L345+M345&gt;J346,L345+I346,L345)),IF(L345+M345&gt;J346,L345+I346,L345))),IF(H346&gt;L345,H346,IF(J346&gt;L345,IF(L345+M345&gt;J346,L345+I346,L345),J346+S346))),IF('Mortgage 2 Info Calcs'!F$5="Interest Only",'Mortgage 2 Monthly calcs'!I346,'Mortgage 2 Monthly calcs'!H346)),'Mortgage 2 Monthly calcs'!L345),'Mortgage 2 Monthly Table'!N346)</f>
        <v>#VALUE!</v>
      </c>
      <c r="M346" t="str">
        <f>IF(ISBLANK('Mortgage 2 Monthly Table'!P346),IF(N345&gt;J346,IF(J346&gt;L345,J346-L345,0),IF(OR(OR(W345&lt;0,ISTEXT(W345)),ISTEXT('Mortgage 2 Info Calcs'!$K$4)),"",'Mortgage 2 Info Calcs'!F$21)),'Mortgage 2 Monthly Table'!P346)</f>
        <v/>
      </c>
      <c r="N346" t="str">
        <f t="shared" si="26"/>
        <v/>
      </c>
      <c r="O346" t="str">
        <f>IF(OR(OR(W345&lt;0,ISTEXT(W345)),ISTEXT('Mortgage 2 Info Calcs'!$K$4)),"",(O345+M346))</f>
        <v/>
      </c>
      <c r="P346">
        <f>IF(ISBLANK('Mortgage 2 Monthly Table'!T346),IF(ISTEXT(J346),0,IF(OR(W345&lt;Q345,AND(W345&lt;0,NOT(ISTEXT(W345))),ISTEXT('Mortgage 2 Info Calcs'!$K$4)),IF(-W345&gt;P345,-W345,W345-Q345),IF(J346="",0,'Mortgage 2 Info Calcs'!F$26))),'Mortgage 2 Monthly Table'!T346)</f>
        <v>0</v>
      </c>
      <c r="Q346" t="str">
        <f>IF(OR(OR(W345&lt;0,ISTEXT(W345)),ISTEXT('Mortgage 2 Info Calcs'!$K$4)),"",IF(O346&lt;0,Q345,(Q345+P346)))</f>
        <v/>
      </c>
      <c r="R346" t="str">
        <f>IF(OR(ISERROR(L346-S346),ISTEXT('Mortgage 2 Info Calcs'!$K$4)),"",L346-S346+M346)</f>
        <v/>
      </c>
      <c r="S346">
        <f>IF(OR(IF(ISERROR(ROUND((J346-Q346-'Mortgage 2 Info Calcs'!F$24)*(G346/12),2)),0,(J346-O346-Q346-'Mortgage 2 Info Calcs'!F$24)*(G346/12)),,,ISTEXT('Mortgage 2 Info Calcs'!K$4)),IF(((J346-Q346-'Mortgage 2 Info Calcs'!F$24)*(G346/12))&gt;0,((J346-Q346-'Mortgage 2 Info Calcs'!F$24)*(G346/12)),0),0)</f>
        <v>0</v>
      </c>
      <c r="T346" t="str">
        <f>IF(OR(ISERROR(SUM(R$12:R346)),(ISTEXT(T345)),(T345=(SUM(R$12:R346)))),"",SUM(R$12:R346))</f>
        <v/>
      </c>
      <c r="U346">
        <f>SUM(S$12:S346)</f>
        <v>93290.420445652519</v>
      </c>
      <c r="V346" t="str">
        <f>IF(OR(J346=Q346,ISTEXT(W345),ISTEXT('Mortgage 2 Info Calcs'!$F$17)),"",IF(('Mortgage 2 Info Calcs'!F$18*12)&gt;C345+1,IF(C345='Mortgage 2 Info Calcs'!F$18*12,0,'Mortgage 2 Info Calcs'!F$19+W346*('Mortgage 2 Info Calcs'!F$17)),'Mortgage 2 Info Calcs'!F$189))</f>
        <v/>
      </c>
      <c r="W346" t="str">
        <f>IF(OR(ISERROR(J346-R346-M346),IF(ISERROR((J346-R346-M346)=0),"True",(J346-R346-M346)=0),ISTEXT('Mortgage 2 Info Calcs'!$K$4)),"",IF((J346&gt;(L346+M346)),(FV((G346/'Mortgage 2 Variables'!E$43),1,(L346+M346),-J346+Q346+'Mortgage 2 Info Calcs'!F$24,0))+Q346+'Mortgage 2 Info Calcs'!F$24+IF(I346&gt;0,0,-I346),""))</f>
        <v/>
      </c>
      <c r="X346" t="e">
        <f>IF((FV(IF(G346=0,'Mortgage 2 Info Calcs'!F$8,G346)/12,1,PMT(IF(G346=0,'Mortgage 2 Info Calcs'!F$8,G346)/12,('Mortgage 2 Info Calcs'!F$9*12)-C345,-X345,0),-X345,0))&gt;0,(FV(IF(G346=0,'Mortgage 2 Info Calcs'!F$8,G346)/12,1,PMT(IF(G346=0,'Mortgage 2 Info Calcs'!F$8,G346)/12,('Mortgage 2 Info Calcs'!F$9*12)-C345,-X345,0),-X345,0)),0)</f>
        <v>#NUM!</v>
      </c>
      <c r="Y346" t="e">
        <f>IF(X346&lt;=0,0,(IPMT(IF(G346=0,'Mortgage 2 Info Calcs'!F$8,G346)/12,1,('Mortgage 2 Info Calcs'!F$9*12)-C345,-X345,0)))</f>
        <v>#NUM!</v>
      </c>
      <c r="Z346">
        <f>IF(C346&lt;('Mortgage 2 Info Calcs'!F$9*12),SUM(Y$12:Y346),0)</f>
        <v>0</v>
      </c>
      <c r="AA346">
        <v>335</v>
      </c>
      <c r="AB346">
        <f t="shared" si="27"/>
        <v>27.916666666666668</v>
      </c>
    </row>
    <row r="347" spans="2:28" ht="11.25" customHeight="1" x14ac:dyDescent="0.25">
      <c r="B347">
        <f t="shared" si="25"/>
        <v>28</v>
      </c>
      <c r="C347">
        <v>336</v>
      </c>
      <c r="D347">
        <f>D335+1</f>
        <v>28</v>
      </c>
      <c r="E347" t="str">
        <f t="shared" si="24"/>
        <v/>
      </c>
      <c r="F347" t="str">
        <f>VLOOKUP('Mortgage 2 Variables'!D$19,'Mortgage 2 Variables'!B$8:C$19,2)</f>
        <v>Oct</v>
      </c>
      <c r="G347">
        <f>IF(ISBLANK('Mortgage 2 Monthly Table'!G347),IF(OR(J347=Q347,ISTEXT(W346),ISTEXT('Mortgage 2 Info Calcs'!$K$4)),0,IF(('Mortgage 2 Info Calcs'!F$7*12)&gt;C346,G346,IF(C346='Mortgage 2 Info Calcs'!F$7*12,'Mortgage 2 Info Calcs'!F$8,G346))),'Mortgage 2 Monthly Table'!G347)</f>
        <v>0</v>
      </c>
      <c r="H347" t="e">
        <f>((PMT(G347/'Mortgage 2 Variables'!E$43,('Mortgage 2 Info Calcs'!F$9*'Mortgage 2 Variables'!E$43)-C346,-J347,0)))</f>
        <v>#VALUE!</v>
      </c>
      <c r="I347">
        <f>IF(OR(ISERROR(((IPMT(G347/'Mortgage 2 Variables'!E$43,1,'Mortgage 2 Info Calcs'!F$9*'Mortgage 2 Variables'!E$43,-J347+Q347+'Mortgage 2 Info Calcs'!F$24,IF('Mortgage 2 Info Calcs'!F$5="Interest Only",-J347+Q347+'Mortgage 2 Info Calcs'!F$24,0))))),(((IPMT(G347/'Mortgage 2 Variables'!E$43,1,'Mortgage 2 Info Calcs'!F$9*'Mortgage 2 Variables'!E$43,-J$12,-J$12)))=0)),0,((IPMT(G347/'Mortgage 2 Variables'!E$43,1,'Mortgage 2 Info Calcs'!F$9*'Mortgage 2 Variables'!E$43,-J347+Q347+'Mortgage 2 Info Calcs'!F$24,IF('Mortgage 2 Info Calcs'!F$5="Interest Only",-J347+Q347+'Mortgage 2 Info Calcs'!F$24,0)))))</f>
        <v>0</v>
      </c>
      <c r="J347" t="str">
        <f>IF(W346&gt;0,IF(ISTEXT('Mortgage 2 Info Calcs'!K$4),"0",IF(ISTEXT(W346),W346,W346+(IF(ISTEXT(K347),0,K347)))),0)</f>
        <v/>
      </c>
      <c r="K347">
        <f>IF(ISBLANK('Mortgage 2 Monthly Table'!L347),0,'Mortgage 2 Monthly Table'!L347)</f>
        <v>0</v>
      </c>
      <c r="L347" t="e">
        <f>IF(ISBLANK('Mortgage 2 Monthly Table'!N347),IF('Mortgage 2 Info Calcs'!F$13="Calculated",IF('Mortgage 2 Info Calcs'!F$22="Keep Same",IF('Mortgage 2 Info Calcs'!F$5="Interest Only",IF(OR(I347&gt;L346,J347=""),I347,IF(J347&lt;L346,IF(J347&lt;L346,J347+I347,IF(L346+M346&gt;J347,L346+I347,L346)),IF(L346+M346&gt;J347,L346+I347,L346))),IF(H347&gt;L346,H347,IF(J347&gt;L346,IF(L346+M346&gt;J347,L346+I347,L346),J347+S347))),IF('Mortgage 2 Info Calcs'!F$5="Interest Only",'Mortgage 2 Monthly calcs'!I347,'Mortgage 2 Monthly calcs'!H347)),'Mortgage 2 Monthly calcs'!L346),'Mortgage 2 Monthly Table'!N347)</f>
        <v>#VALUE!</v>
      </c>
      <c r="M347" t="str">
        <f>IF(ISBLANK('Mortgage 2 Monthly Table'!P347),IF(N346&gt;J347,IF(J347&gt;L346,J347-L346,0),IF(OR(OR(W346&lt;0,ISTEXT(W346)),ISTEXT('Mortgage 2 Info Calcs'!$K$4)),"",'Mortgage 2 Info Calcs'!F$21)),'Mortgage 2 Monthly Table'!P347)</f>
        <v/>
      </c>
      <c r="N347" t="str">
        <f t="shared" si="26"/>
        <v/>
      </c>
      <c r="O347" t="str">
        <f>IF(OR(OR(W346&lt;0,ISTEXT(W346)),ISTEXT('Mortgage 2 Info Calcs'!$K$4)),"",(O346+M347))</f>
        <v/>
      </c>
      <c r="P347">
        <f>IF(ISBLANK('Mortgage 2 Monthly Table'!T347),IF(ISTEXT(J347),0,IF(OR(W346&lt;Q346,AND(W346&lt;0,NOT(ISTEXT(W346))),ISTEXT('Mortgage 2 Info Calcs'!$K$4)),IF(-W346&gt;P346,-W346,W346-Q346),IF(J347="",0,'Mortgage 2 Info Calcs'!F$26))),'Mortgage 2 Monthly Table'!T347)</f>
        <v>0</v>
      </c>
      <c r="Q347" t="str">
        <f>IF(OR(OR(W346&lt;0,ISTEXT(W346)),ISTEXT('Mortgage 2 Info Calcs'!$K$4)),"",IF(O347&lt;0,Q346,(Q346+P347)))</f>
        <v/>
      </c>
      <c r="R347" t="str">
        <f>IF(OR(ISERROR(L347-S347),ISTEXT('Mortgage 2 Info Calcs'!$K$4)),"",L347-S347+M347)</f>
        <v/>
      </c>
      <c r="S347">
        <f>IF(OR(IF(ISERROR(ROUND((J347-Q347-'Mortgage 2 Info Calcs'!F$24)*(G347/12),2)),0,(J347-O347-Q347-'Mortgage 2 Info Calcs'!F$24)*(G347/12)),,,ISTEXT('Mortgage 2 Info Calcs'!K$4)),IF(((J347-Q347-'Mortgage 2 Info Calcs'!F$24)*(G347/12))&gt;0,((J347-Q347-'Mortgage 2 Info Calcs'!F$24)*(G347/12)),0),0)</f>
        <v>0</v>
      </c>
      <c r="T347" t="str">
        <f>IF(OR(ISERROR(SUM(R$12:R347)),(ISTEXT(T346)),(T346=(SUM(R$12:R347)))),"",SUM(R$12:R347))</f>
        <v/>
      </c>
      <c r="U347">
        <f>SUM(S$12:S347)</f>
        <v>93290.420445652519</v>
      </c>
      <c r="V347" t="str">
        <f>IF(OR(J347=Q347,ISTEXT(W346),ISTEXT('Mortgage 2 Info Calcs'!$F$17)),"",IF(('Mortgage 2 Info Calcs'!F$18*12)&gt;C346+1,IF(C346='Mortgage 2 Info Calcs'!F$18*12,0,'Mortgage 2 Info Calcs'!F$19+W347*('Mortgage 2 Info Calcs'!F$17)),'Mortgage 2 Info Calcs'!F$189))</f>
        <v/>
      </c>
      <c r="W347" t="str">
        <f>IF(OR(ISERROR(J347-R347-M347),IF(ISERROR((J347-R347-M347)=0),"True",(J347-R347-M347)=0),ISTEXT('Mortgage 2 Info Calcs'!$K$4)),"",IF((J347&gt;(L347+M347)),(FV((G347/'Mortgage 2 Variables'!E$43),1,(L347+M347),-J347+Q347+'Mortgage 2 Info Calcs'!F$24,0))+Q347+'Mortgage 2 Info Calcs'!F$24+IF(I347&gt;0,0,-I347),""))</f>
        <v/>
      </c>
      <c r="X347" t="e">
        <f>IF((FV(IF(G347=0,'Mortgage 2 Info Calcs'!F$8,G347)/12,1,PMT(IF(G347=0,'Mortgage 2 Info Calcs'!F$8,G347)/12,('Mortgage 2 Info Calcs'!F$9*12)-C346,-X346,0),-X346,0))&gt;0,(FV(IF(G347=0,'Mortgage 2 Info Calcs'!F$8,G347)/12,1,PMT(IF(G347=0,'Mortgage 2 Info Calcs'!F$8,G347)/12,('Mortgage 2 Info Calcs'!F$9*12)-C346,-X346,0),-X346,0)),0)</f>
        <v>#NUM!</v>
      </c>
      <c r="Y347" t="e">
        <f>IF(X347&lt;=0,0,(IPMT(IF(G347=0,'Mortgage 2 Info Calcs'!F$8,G347)/12,1,('Mortgage 2 Info Calcs'!F$9*12)-C346,-X346,0)))</f>
        <v>#NUM!</v>
      </c>
      <c r="Z347">
        <f>IF(C347&lt;('Mortgage 2 Info Calcs'!F$9*12),SUM(Y$12:Y347),0)</f>
        <v>0</v>
      </c>
      <c r="AA347">
        <v>336</v>
      </c>
      <c r="AB347">
        <f t="shared" si="27"/>
        <v>28</v>
      </c>
    </row>
    <row r="348" spans="2:28" ht="11.25" customHeight="1" x14ac:dyDescent="0.25">
      <c r="B348">
        <f t="shared" si="25"/>
        <v>28.083333333333332</v>
      </c>
      <c r="C348">
        <v>337</v>
      </c>
      <c r="E348" t="str">
        <f t="shared" ref="E348:E411" si="28">IF(ISNUMBER(E336),E336+1,"")</f>
        <v/>
      </c>
      <c r="F348" t="str">
        <f>VLOOKUP('Mortgage 2 Variables'!D$8,'Mortgage 2 Variables'!B$8:C$19,2)</f>
        <v>Nov</v>
      </c>
      <c r="G348">
        <f>IF(ISBLANK('Mortgage 2 Monthly Table'!G348),IF(OR(J348=Q348,ISTEXT(W347),ISTEXT('Mortgage 2 Info Calcs'!$K$4)),0,IF(('Mortgage 2 Info Calcs'!F$7*12)&gt;C347,G347,IF(C347='Mortgage 2 Info Calcs'!F$7*12,'Mortgage 2 Info Calcs'!F$8,G347))),'Mortgage 2 Monthly Table'!G348)</f>
        <v>0</v>
      </c>
      <c r="H348" t="e">
        <f>((PMT(G348/'Mortgage 2 Variables'!E$43,('Mortgage 2 Info Calcs'!F$9*'Mortgage 2 Variables'!E$43)-C347,-J348,0)))</f>
        <v>#VALUE!</v>
      </c>
      <c r="I348">
        <f>IF(OR(ISERROR(((IPMT(G348/'Mortgage 2 Variables'!E$43,1,'Mortgage 2 Info Calcs'!F$9*'Mortgage 2 Variables'!E$43,-J348+Q348+'Mortgage 2 Info Calcs'!F$24,IF('Mortgage 2 Info Calcs'!F$5="Interest Only",-J348+Q348+'Mortgage 2 Info Calcs'!F$24,0))))),(((IPMT(G348/'Mortgage 2 Variables'!E$43,1,'Mortgage 2 Info Calcs'!F$9*'Mortgage 2 Variables'!E$43,-J$12,-J$12)))=0)),0,((IPMT(G348/'Mortgage 2 Variables'!E$43,1,'Mortgage 2 Info Calcs'!F$9*'Mortgage 2 Variables'!E$43,-J348+Q348+'Mortgage 2 Info Calcs'!F$24,IF('Mortgage 2 Info Calcs'!F$5="Interest Only",-J348+Q348+'Mortgage 2 Info Calcs'!F$24,0)))))</f>
        <v>0</v>
      </c>
      <c r="J348" t="str">
        <f>IF(W347&gt;0,IF(ISTEXT('Mortgage 2 Info Calcs'!K$4),"0",IF(ISTEXT(W347),W347,W347+(IF(ISTEXT(K348),0,K348)))),0)</f>
        <v/>
      </c>
      <c r="K348">
        <f>IF(ISBLANK('Mortgage 2 Monthly Table'!L348),0,'Mortgage 2 Monthly Table'!L348)</f>
        <v>0</v>
      </c>
      <c r="L348" t="e">
        <f>IF(ISBLANK('Mortgage 2 Monthly Table'!N348),IF('Mortgage 2 Info Calcs'!F$13="Calculated",IF('Mortgage 2 Info Calcs'!F$22="Keep Same",IF('Mortgage 2 Info Calcs'!F$5="Interest Only",IF(OR(I348&gt;L347,J348=""),I348,IF(J348&lt;L347,IF(J348&lt;L347,J348+I348,IF(L347+M347&gt;J348,L347+I348,L347)),IF(L347+M347&gt;J348,L347+I348,L347))),IF(H348&gt;L347,H348,IF(J348&gt;L347,IF(L347+M347&gt;J348,L347+I348,L347),J348+S348))),IF('Mortgage 2 Info Calcs'!F$5="Interest Only",'Mortgage 2 Monthly calcs'!I348,'Mortgage 2 Monthly calcs'!H348)),'Mortgage 2 Monthly calcs'!L347),'Mortgage 2 Monthly Table'!N348)</f>
        <v>#VALUE!</v>
      </c>
      <c r="M348" t="str">
        <f>IF(ISBLANK('Mortgage 2 Monthly Table'!P348),IF(N347&gt;J348,IF(J348&gt;L347,J348-L347,0),IF(OR(OR(W347&lt;0,ISTEXT(W347)),ISTEXT('Mortgage 2 Info Calcs'!$K$4)),"",'Mortgage 2 Info Calcs'!F$21)),'Mortgage 2 Monthly Table'!P348)</f>
        <v/>
      </c>
      <c r="N348" t="str">
        <f t="shared" si="26"/>
        <v/>
      </c>
      <c r="O348" t="str">
        <f>IF(OR(OR(W347&lt;0,ISTEXT(W347)),ISTEXT('Mortgage 2 Info Calcs'!$K$4)),"",(O347+M348))</f>
        <v/>
      </c>
      <c r="P348">
        <f>IF(ISBLANK('Mortgage 2 Monthly Table'!T348),IF(ISTEXT(J348),0,IF(OR(W347&lt;Q347,AND(W347&lt;0,NOT(ISTEXT(W347))),ISTEXT('Mortgage 2 Info Calcs'!$K$4)),IF(-W347&gt;P347,-W347,W347-Q347),IF(J348="",0,'Mortgage 2 Info Calcs'!F$26))),'Mortgage 2 Monthly Table'!T348)</f>
        <v>0</v>
      </c>
      <c r="Q348" t="str">
        <f>IF(OR(OR(W347&lt;0,ISTEXT(W347)),ISTEXT('Mortgage 2 Info Calcs'!$K$4)),"",IF(O348&lt;0,Q347,(Q347+P348)))</f>
        <v/>
      </c>
      <c r="R348" t="str">
        <f>IF(OR(ISERROR(L348-S348),ISTEXT('Mortgage 2 Info Calcs'!$K$4)),"",L348-S348+M348)</f>
        <v/>
      </c>
      <c r="S348">
        <f>IF(OR(IF(ISERROR(ROUND((J348-Q348-'Mortgage 2 Info Calcs'!F$24)*(G348/12),2)),0,(J348-O348-Q348-'Mortgage 2 Info Calcs'!F$24)*(G348/12)),,,ISTEXT('Mortgage 2 Info Calcs'!K$4)),IF(((J348-Q348-'Mortgage 2 Info Calcs'!F$24)*(G348/12))&gt;0,((J348-Q348-'Mortgage 2 Info Calcs'!F$24)*(G348/12)),0),0)</f>
        <v>0</v>
      </c>
      <c r="T348" t="str">
        <f>IF(OR(ISERROR(SUM(R$12:R348)),(ISTEXT(T347)),(T347=(SUM(R$12:R348)))),"",SUM(R$12:R348))</f>
        <v/>
      </c>
      <c r="U348">
        <f>SUM(S$12:S348)</f>
        <v>93290.420445652519</v>
      </c>
      <c r="V348" t="str">
        <f>IF(OR(J348=Q348,ISTEXT(W347),ISTEXT('Mortgage 2 Info Calcs'!$F$17)),"",IF(('Mortgage 2 Info Calcs'!F$18*12)&gt;C347+1,IF(C347='Mortgage 2 Info Calcs'!F$18*12,0,'Mortgage 2 Info Calcs'!F$19+W348*('Mortgage 2 Info Calcs'!F$17)),'Mortgage 2 Info Calcs'!F$189))</f>
        <v/>
      </c>
      <c r="W348" t="str">
        <f>IF(OR(ISERROR(J348-R348-M348),IF(ISERROR((J348-R348-M348)=0),"True",(J348-R348-M348)=0),ISTEXT('Mortgage 2 Info Calcs'!$K$4)),"",IF((J348&gt;(L348+M348)),(FV((G348/'Mortgage 2 Variables'!E$43),1,(L348+M348),-J348+Q348+'Mortgage 2 Info Calcs'!F$24,0))+Q348+'Mortgage 2 Info Calcs'!F$24+IF(I348&gt;0,0,-I348),""))</f>
        <v/>
      </c>
      <c r="X348" t="e">
        <f>IF((FV(IF(G348=0,'Mortgage 2 Info Calcs'!F$8,G348)/12,1,PMT(IF(G348=0,'Mortgage 2 Info Calcs'!F$8,G348)/12,('Mortgage 2 Info Calcs'!F$9*12)-C347,-X347,0),-X347,0))&gt;0,(FV(IF(G348=0,'Mortgage 2 Info Calcs'!F$8,G348)/12,1,PMT(IF(G348=0,'Mortgage 2 Info Calcs'!F$8,G348)/12,('Mortgage 2 Info Calcs'!F$9*12)-C347,-X347,0),-X347,0)),0)</f>
        <v>#NUM!</v>
      </c>
      <c r="Y348" t="e">
        <f>IF(X348&lt;=0,0,(IPMT(IF(G348=0,'Mortgage 2 Info Calcs'!F$8,G348)/12,1,('Mortgage 2 Info Calcs'!F$9*12)-C347,-X347,0)))</f>
        <v>#NUM!</v>
      </c>
      <c r="Z348">
        <f>IF(C348&lt;('Mortgage 2 Info Calcs'!F$9*12),SUM(Y$12:Y348),0)</f>
        <v>0</v>
      </c>
      <c r="AA348">
        <v>337</v>
      </c>
      <c r="AB348">
        <f t="shared" si="27"/>
        <v>28.083333333333332</v>
      </c>
    </row>
    <row r="349" spans="2:28" ht="11.25" customHeight="1" x14ac:dyDescent="0.25">
      <c r="B349">
        <f t="shared" si="25"/>
        <v>28.166666666666668</v>
      </c>
      <c r="C349">
        <v>338</v>
      </c>
      <c r="E349" t="str">
        <f t="shared" si="28"/>
        <v/>
      </c>
      <c r="F349" t="str">
        <f>VLOOKUP('Mortgage 2 Variables'!D$9,'Mortgage 2 Variables'!B$8:C$19,2)</f>
        <v>Dec</v>
      </c>
      <c r="G349">
        <f>IF(ISBLANK('Mortgage 2 Monthly Table'!G349),IF(OR(J349=Q349,ISTEXT(W348),ISTEXT('Mortgage 2 Info Calcs'!$K$4)),0,IF(('Mortgage 2 Info Calcs'!F$7*12)&gt;C348,G348,IF(C348='Mortgage 2 Info Calcs'!F$7*12,'Mortgage 2 Info Calcs'!F$8,G348))),'Mortgage 2 Monthly Table'!G349)</f>
        <v>0</v>
      </c>
      <c r="H349" t="e">
        <f>((PMT(G349/'Mortgage 2 Variables'!E$43,('Mortgage 2 Info Calcs'!F$9*'Mortgage 2 Variables'!E$43)-C348,-J349,0)))</f>
        <v>#VALUE!</v>
      </c>
      <c r="I349">
        <f>IF(OR(ISERROR(((IPMT(G349/'Mortgage 2 Variables'!E$43,1,'Mortgage 2 Info Calcs'!F$9*'Mortgage 2 Variables'!E$43,-J349+Q349+'Mortgage 2 Info Calcs'!F$24,IF('Mortgage 2 Info Calcs'!F$5="Interest Only",-J349+Q349+'Mortgage 2 Info Calcs'!F$24,0))))),(((IPMT(G349/'Mortgage 2 Variables'!E$43,1,'Mortgage 2 Info Calcs'!F$9*'Mortgage 2 Variables'!E$43,-J$12,-J$12)))=0)),0,((IPMT(G349/'Mortgage 2 Variables'!E$43,1,'Mortgage 2 Info Calcs'!F$9*'Mortgage 2 Variables'!E$43,-J349+Q349+'Mortgage 2 Info Calcs'!F$24,IF('Mortgage 2 Info Calcs'!F$5="Interest Only",-J349+Q349+'Mortgage 2 Info Calcs'!F$24,0)))))</f>
        <v>0</v>
      </c>
      <c r="J349" t="str">
        <f>IF(W348&gt;0,IF(ISTEXT('Mortgage 2 Info Calcs'!K$4),"0",IF(ISTEXT(W348),W348,W348+(IF(ISTEXT(K349),0,K349)))),0)</f>
        <v/>
      </c>
      <c r="K349">
        <f>IF(ISBLANK('Mortgage 2 Monthly Table'!L349),0,'Mortgage 2 Monthly Table'!L349)</f>
        <v>0</v>
      </c>
      <c r="L349" t="e">
        <f>IF(ISBLANK('Mortgage 2 Monthly Table'!N349),IF('Mortgage 2 Info Calcs'!F$13="Calculated",IF('Mortgage 2 Info Calcs'!F$22="Keep Same",IF('Mortgage 2 Info Calcs'!F$5="Interest Only",IF(OR(I349&gt;L348,J349=""),I349,IF(J349&lt;L348,IF(J349&lt;L348,J349+I349,IF(L348+M348&gt;J349,L348+I349,L348)),IF(L348+M348&gt;J349,L348+I349,L348))),IF(H349&gt;L348,H349,IF(J349&gt;L348,IF(L348+M348&gt;J349,L348+I349,L348),J349+S349))),IF('Mortgage 2 Info Calcs'!F$5="Interest Only",'Mortgage 2 Monthly calcs'!I349,'Mortgage 2 Monthly calcs'!H349)),'Mortgage 2 Monthly calcs'!L348),'Mortgage 2 Monthly Table'!N349)</f>
        <v>#VALUE!</v>
      </c>
      <c r="M349" t="str">
        <f>IF(ISBLANK('Mortgage 2 Monthly Table'!P349),IF(N348&gt;J349,IF(J349&gt;L348,J349-L348,0),IF(OR(OR(W348&lt;0,ISTEXT(W348)),ISTEXT('Mortgage 2 Info Calcs'!$K$4)),"",'Mortgage 2 Info Calcs'!F$21)),'Mortgage 2 Monthly Table'!P349)</f>
        <v/>
      </c>
      <c r="N349" t="str">
        <f t="shared" si="26"/>
        <v/>
      </c>
      <c r="O349" t="str">
        <f>IF(OR(OR(W348&lt;0,ISTEXT(W348)),ISTEXT('Mortgage 2 Info Calcs'!$K$4)),"",(O348+M349))</f>
        <v/>
      </c>
      <c r="P349">
        <f>IF(ISBLANK('Mortgage 2 Monthly Table'!T349),IF(ISTEXT(J349),0,IF(OR(W348&lt;Q348,AND(W348&lt;0,NOT(ISTEXT(W348))),ISTEXT('Mortgage 2 Info Calcs'!$K$4)),IF(-W348&gt;P348,-W348,W348-Q348),IF(J349="",0,'Mortgage 2 Info Calcs'!F$26))),'Mortgage 2 Monthly Table'!T349)</f>
        <v>0</v>
      </c>
      <c r="Q349" t="str">
        <f>IF(OR(OR(W348&lt;0,ISTEXT(W348)),ISTEXT('Mortgage 2 Info Calcs'!$K$4)),"",IF(O349&lt;0,Q348,(Q348+P349)))</f>
        <v/>
      </c>
      <c r="R349" t="str">
        <f>IF(OR(ISERROR(L349-S349),ISTEXT('Mortgage 2 Info Calcs'!$K$4)),"",L349-S349+M349)</f>
        <v/>
      </c>
      <c r="S349">
        <f>IF(OR(IF(ISERROR(ROUND((J349-Q349-'Mortgage 2 Info Calcs'!F$24)*(G349/12),2)),0,(J349-O349-Q349-'Mortgage 2 Info Calcs'!F$24)*(G349/12)),,,ISTEXT('Mortgage 2 Info Calcs'!K$4)),IF(((J349-Q349-'Mortgage 2 Info Calcs'!F$24)*(G349/12))&gt;0,((J349-Q349-'Mortgage 2 Info Calcs'!F$24)*(G349/12)),0),0)</f>
        <v>0</v>
      </c>
      <c r="T349" t="str">
        <f>IF(OR(ISERROR(SUM(R$12:R349)),(ISTEXT(T348)),(T348=(SUM(R$12:R349)))),"",SUM(R$12:R349))</f>
        <v/>
      </c>
      <c r="U349">
        <f>SUM(S$12:S349)</f>
        <v>93290.420445652519</v>
      </c>
      <c r="V349" t="str">
        <f>IF(OR(J349=Q349,ISTEXT(W348),ISTEXT('Mortgage 2 Info Calcs'!$F$17)),"",IF(('Mortgage 2 Info Calcs'!F$18*12)&gt;C348+1,IF(C348='Mortgage 2 Info Calcs'!F$18*12,0,'Mortgage 2 Info Calcs'!F$19+W349*('Mortgage 2 Info Calcs'!F$17)),'Mortgage 2 Info Calcs'!F$189))</f>
        <v/>
      </c>
      <c r="W349" t="str">
        <f>IF(OR(ISERROR(J349-R349-M349),IF(ISERROR((J349-R349-M349)=0),"True",(J349-R349-M349)=0),ISTEXT('Mortgage 2 Info Calcs'!$K$4)),"",IF((J349&gt;(L349+M349)),(FV((G349/'Mortgage 2 Variables'!E$43),1,(L349+M349),-J349+Q349+'Mortgage 2 Info Calcs'!F$24,0))+Q349+'Mortgage 2 Info Calcs'!F$24+IF(I349&gt;0,0,-I349),""))</f>
        <v/>
      </c>
      <c r="X349" t="e">
        <f>IF((FV(IF(G349=0,'Mortgage 2 Info Calcs'!F$8,G349)/12,1,PMT(IF(G349=0,'Mortgage 2 Info Calcs'!F$8,G349)/12,('Mortgage 2 Info Calcs'!F$9*12)-C348,-X348,0),-X348,0))&gt;0,(FV(IF(G349=0,'Mortgage 2 Info Calcs'!F$8,G349)/12,1,PMT(IF(G349=0,'Mortgage 2 Info Calcs'!F$8,G349)/12,('Mortgage 2 Info Calcs'!F$9*12)-C348,-X348,0),-X348,0)),0)</f>
        <v>#NUM!</v>
      </c>
      <c r="Y349" t="e">
        <f>IF(X349&lt;=0,0,(IPMT(IF(G349=0,'Mortgage 2 Info Calcs'!F$8,G349)/12,1,('Mortgage 2 Info Calcs'!F$9*12)-C348,-X348,0)))</f>
        <v>#NUM!</v>
      </c>
      <c r="Z349">
        <f>IF(C349&lt;('Mortgage 2 Info Calcs'!F$9*12),SUM(Y$12:Y349),0)</f>
        <v>0</v>
      </c>
      <c r="AA349">
        <v>338</v>
      </c>
      <c r="AB349">
        <f t="shared" si="27"/>
        <v>28.166666666666668</v>
      </c>
    </row>
    <row r="350" spans="2:28" ht="11.25" customHeight="1" x14ac:dyDescent="0.25">
      <c r="B350">
        <f t="shared" si="25"/>
        <v>28.25</v>
      </c>
      <c r="C350">
        <v>339</v>
      </c>
      <c r="E350">
        <f t="shared" si="28"/>
        <v>2038</v>
      </c>
      <c r="F350" t="str">
        <f>VLOOKUP('Mortgage 2 Variables'!D$10,'Mortgage 2 Variables'!B$8:C$19,2)</f>
        <v>Jan</v>
      </c>
      <c r="G350">
        <f>IF(ISBLANK('Mortgage 2 Monthly Table'!G350),IF(OR(J350=Q350,ISTEXT(W349),ISTEXT('Mortgage 2 Info Calcs'!$K$4)),0,IF(('Mortgage 2 Info Calcs'!F$7*12)&gt;C349,G349,IF(C349='Mortgage 2 Info Calcs'!F$7*12,'Mortgage 2 Info Calcs'!F$8,G349))),'Mortgage 2 Monthly Table'!G350)</f>
        <v>0</v>
      </c>
      <c r="H350" t="e">
        <f>((PMT(G350/'Mortgage 2 Variables'!E$43,('Mortgage 2 Info Calcs'!F$9*'Mortgage 2 Variables'!E$43)-C349,-J350,0)))</f>
        <v>#VALUE!</v>
      </c>
      <c r="I350">
        <f>IF(OR(ISERROR(((IPMT(G350/'Mortgage 2 Variables'!E$43,1,'Mortgage 2 Info Calcs'!F$9*'Mortgage 2 Variables'!E$43,-J350+Q350+'Mortgage 2 Info Calcs'!F$24,IF('Mortgage 2 Info Calcs'!F$5="Interest Only",-J350+Q350+'Mortgage 2 Info Calcs'!F$24,0))))),(((IPMT(G350/'Mortgage 2 Variables'!E$43,1,'Mortgage 2 Info Calcs'!F$9*'Mortgage 2 Variables'!E$43,-J$12,-J$12)))=0)),0,((IPMT(G350/'Mortgage 2 Variables'!E$43,1,'Mortgage 2 Info Calcs'!F$9*'Mortgage 2 Variables'!E$43,-J350+Q350+'Mortgage 2 Info Calcs'!F$24,IF('Mortgage 2 Info Calcs'!F$5="Interest Only",-J350+Q350+'Mortgage 2 Info Calcs'!F$24,0)))))</f>
        <v>0</v>
      </c>
      <c r="J350" t="str">
        <f>IF(W349&gt;0,IF(ISTEXT('Mortgage 2 Info Calcs'!K$4),"0",IF(ISTEXT(W349),W349,W349+(IF(ISTEXT(K350),0,K350)))),0)</f>
        <v/>
      </c>
      <c r="K350">
        <f>IF(ISBLANK('Mortgage 2 Monthly Table'!L350),0,'Mortgage 2 Monthly Table'!L350)</f>
        <v>0</v>
      </c>
      <c r="L350" t="e">
        <f>IF(ISBLANK('Mortgage 2 Monthly Table'!N350),IF('Mortgage 2 Info Calcs'!F$13="Calculated",IF('Mortgage 2 Info Calcs'!F$22="Keep Same",IF('Mortgage 2 Info Calcs'!F$5="Interest Only",IF(OR(I350&gt;L349,J350=""),I350,IF(J350&lt;L349,IF(J350&lt;L349,J350+I350,IF(L349+M349&gt;J350,L349+I350,L349)),IF(L349+M349&gt;J350,L349+I350,L349))),IF(H350&gt;L349,H350,IF(J350&gt;L349,IF(L349+M349&gt;J350,L349+I350,L349),J350+S350))),IF('Mortgage 2 Info Calcs'!F$5="Interest Only",'Mortgage 2 Monthly calcs'!I350,'Mortgage 2 Monthly calcs'!H350)),'Mortgage 2 Monthly calcs'!L349),'Mortgage 2 Monthly Table'!N350)</f>
        <v>#VALUE!</v>
      </c>
      <c r="M350" t="str">
        <f>IF(ISBLANK('Mortgage 2 Monthly Table'!P350),IF(N349&gt;J350,IF(J350&gt;L349,J350-L349,0),IF(OR(OR(W349&lt;0,ISTEXT(W349)),ISTEXT('Mortgage 2 Info Calcs'!$K$4)),"",'Mortgage 2 Info Calcs'!F$21)),'Mortgage 2 Monthly Table'!P350)</f>
        <v/>
      </c>
      <c r="N350" t="str">
        <f t="shared" si="26"/>
        <v/>
      </c>
      <c r="O350" t="str">
        <f>IF(OR(OR(W349&lt;0,ISTEXT(W349)),ISTEXT('Mortgage 2 Info Calcs'!$K$4)),"",(O349+M350))</f>
        <v/>
      </c>
      <c r="P350">
        <f>IF(ISBLANK('Mortgage 2 Monthly Table'!T350),IF(ISTEXT(J350),0,IF(OR(W349&lt;Q349,AND(W349&lt;0,NOT(ISTEXT(W349))),ISTEXT('Mortgage 2 Info Calcs'!$K$4)),IF(-W349&gt;P349,-W349,W349-Q349),IF(J350="",0,'Mortgage 2 Info Calcs'!F$26))),'Mortgage 2 Monthly Table'!T350)</f>
        <v>0</v>
      </c>
      <c r="Q350" t="str">
        <f>IF(OR(OR(W349&lt;0,ISTEXT(W349)),ISTEXT('Mortgage 2 Info Calcs'!$K$4)),"",IF(O350&lt;0,Q349,(Q349+P350)))</f>
        <v/>
      </c>
      <c r="R350" t="str">
        <f>IF(OR(ISERROR(L350-S350),ISTEXT('Mortgage 2 Info Calcs'!$K$4)),"",L350-S350+M350)</f>
        <v/>
      </c>
      <c r="S350">
        <f>IF(OR(IF(ISERROR(ROUND((J350-Q350-'Mortgage 2 Info Calcs'!F$24)*(G350/12),2)),0,(J350-O350-Q350-'Mortgage 2 Info Calcs'!F$24)*(G350/12)),,,ISTEXT('Mortgage 2 Info Calcs'!K$4)),IF(((J350-Q350-'Mortgage 2 Info Calcs'!F$24)*(G350/12))&gt;0,((J350-Q350-'Mortgage 2 Info Calcs'!F$24)*(G350/12)),0),0)</f>
        <v>0</v>
      </c>
      <c r="T350" t="str">
        <f>IF(OR(ISERROR(SUM(R$12:R350)),(ISTEXT(T349)),(T349=(SUM(R$12:R350)))),"",SUM(R$12:R350))</f>
        <v/>
      </c>
      <c r="U350">
        <f>SUM(S$12:S350)</f>
        <v>93290.420445652519</v>
      </c>
      <c r="V350" t="str">
        <f>IF(OR(J350=Q350,ISTEXT(W349),ISTEXT('Mortgage 2 Info Calcs'!$F$17)),"",IF(('Mortgage 2 Info Calcs'!F$18*12)&gt;C349+1,IF(C349='Mortgage 2 Info Calcs'!F$18*12,0,'Mortgage 2 Info Calcs'!F$19+W350*('Mortgage 2 Info Calcs'!F$17)),'Mortgage 2 Info Calcs'!F$189))</f>
        <v/>
      </c>
      <c r="W350" t="str">
        <f>IF(OR(ISERROR(J350-R350-M350),IF(ISERROR((J350-R350-M350)=0),"True",(J350-R350-M350)=0),ISTEXT('Mortgage 2 Info Calcs'!$K$4)),"",IF((J350&gt;(L350+M350)),(FV((G350/'Mortgage 2 Variables'!E$43),1,(L350+M350),-J350+Q350+'Mortgage 2 Info Calcs'!F$24,0))+Q350+'Mortgage 2 Info Calcs'!F$24+IF(I350&gt;0,0,-I350),""))</f>
        <v/>
      </c>
      <c r="X350" t="e">
        <f>IF((FV(IF(G350=0,'Mortgage 2 Info Calcs'!F$8,G350)/12,1,PMT(IF(G350=0,'Mortgage 2 Info Calcs'!F$8,G350)/12,('Mortgage 2 Info Calcs'!F$9*12)-C349,-X349,0),-X349,0))&gt;0,(FV(IF(G350=0,'Mortgage 2 Info Calcs'!F$8,G350)/12,1,PMT(IF(G350=0,'Mortgage 2 Info Calcs'!F$8,G350)/12,('Mortgage 2 Info Calcs'!F$9*12)-C349,-X349,0),-X349,0)),0)</f>
        <v>#NUM!</v>
      </c>
      <c r="Y350" t="e">
        <f>IF(X350&lt;=0,0,(IPMT(IF(G350=0,'Mortgage 2 Info Calcs'!F$8,G350)/12,1,('Mortgage 2 Info Calcs'!F$9*12)-C349,-X349,0)))</f>
        <v>#NUM!</v>
      </c>
      <c r="Z350">
        <f>IF(C350&lt;('Mortgage 2 Info Calcs'!F$9*12),SUM(Y$12:Y350),0)</f>
        <v>0</v>
      </c>
      <c r="AA350">
        <v>339</v>
      </c>
      <c r="AB350">
        <f t="shared" si="27"/>
        <v>28.25</v>
      </c>
    </row>
    <row r="351" spans="2:28" ht="11.25" customHeight="1" x14ac:dyDescent="0.25">
      <c r="B351">
        <f t="shared" si="25"/>
        <v>28.333333333333332</v>
      </c>
      <c r="C351">
        <v>340</v>
      </c>
      <c r="E351" t="str">
        <f t="shared" si="28"/>
        <v/>
      </c>
      <c r="F351" t="str">
        <f>VLOOKUP('Mortgage 2 Variables'!D$11,'Mortgage 2 Variables'!B$8:C$19,2)</f>
        <v>Feb</v>
      </c>
      <c r="G351">
        <f>IF(ISBLANK('Mortgage 2 Monthly Table'!G351),IF(OR(J351=Q351,ISTEXT(W350),ISTEXT('Mortgage 2 Info Calcs'!$K$4)),0,IF(('Mortgage 2 Info Calcs'!F$7*12)&gt;C350,G350,IF(C350='Mortgage 2 Info Calcs'!F$7*12,'Mortgage 2 Info Calcs'!F$8,G350))),'Mortgage 2 Monthly Table'!G351)</f>
        <v>0</v>
      </c>
      <c r="H351" t="e">
        <f>((PMT(G351/'Mortgage 2 Variables'!E$43,('Mortgage 2 Info Calcs'!F$9*'Mortgage 2 Variables'!E$43)-C350,-J351,0)))</f>
        <v>#VALUE!</v>
      </c>
      <c r="I351">
        <f>IF(OR(ISERROR(((IPMT(G351/'Mortgage 2 Variables'!E$43,1,'Mortgage 2 Info Calcs'!F$9*'Mortgage 2 Variables'!E$43,-J351+Q351+'Mortgage 2 Info Calcs'!F$24,IF('Mortgage 2 Info Calcs'!F$5="Interest Only",-J351+Q351+'Mortgage 2 Info Calcs'!F$24,0))))),(((IPMT(G351/'Mortgage 2 Variables'!E$43,1,'Mortgage 2 Info Calcs'!F$9*'Mortgage 2 Variables'!E$43,-J$12,-J$12)))=0)),0,((IPMT(G351/'Mortgage 2 Variables'!E$43,1,'Mortgage 2 Info Calcs'!F$9*'Mortgage 2 Variables'!E$43,-J351+Q351+'Mortgage 2 Info Calcs'!F$24,IF('Mortgage 2 Info Calcs'!F$5="Interest Only",-J351+Q351+'Mortgage 2 Info Calcs'!F$24,0)))))</f>
        <v>0</v>
      </c>
      <c r="J351" t="str">
        <f>IF(W350&gt;0,IF(ISTEXT('Mortgage 2 Info Calcs'!K$4),"0",IF(ISTEXT(W350),W350,W350+(IF(ISTEXT(K351),0,K351)))),0)</f>
        <v/>
      </c>
      <c r="K351">
        <f>IF(ISBLANK('Mortgage 2 Monthly Table'!L351),0,'Mortgage 2 Monthly Table'!L351)</f>
        <v>0</v>
      </c>
      <c r="L351" t="e">
        <f>IF(ISBLANK('Mortgage 2 Monthly Table'!N351),IF('Mortgage 2 Info Calcs'!F$13="Calculated",IF('Mortgage 2 Info Calcs'!F$22="Keep Same",IF('Mortgage 2 Info Calcs'!F$5="Interest Only",IF(OR(I351&gt;L350,J351=""),I351,IF(J351&lt;L350,IF(J351&lt;L350,J351+I351,IF(L350+M350&gt;J351,L350+I351,L350)),IF(L350+M350&gt;J351,L350+I351,L350))),IF(H351&gt;L350,H351,IF(J351&gt;L350,IF(L350+M350&gt;J351,L350+I351,L350),J351+S351))),IF('Mortgage 2 Info Calcs'!F$5="Interest Only",'Mortgage 2 Monthly calcs'!I351,'Mortgage 2 Monthly calcs'!H351)),'Mortgage 2 Monthly calcs'!L350),'Mortgage 2 Monthly Table'!N351)</f>
        <v>#VALUE!</v>
      </c>
      <c r="M351" t="str">
        <f>IF(ISBLANK('Mortgage 2 Monthly Table'!P351),IF(N350&gt;J351,IF(J351&gt;L350,J351-L350,0),IF(OR(OR(W350&lt;0,ISTEXT(W350)),ISTEXT('Mortgage 2 Info Calcs'!$K$4)),"",'Mortgage 2 Info Calcs'!F$21)),'Mortgage 2 Monthly Table'!P351)</f>
        <v/>
      </c>
      <c r="N351" t="str">
        <f t="shared" si="26"/>
        <v/>
      </c>
      <c r="O351" t="str">
        <f>IF(OR(OR(W350&lt;0,ISTEXT(W350)),ISTEXT('Mortgage 2 Info Calcs'!$K$4)),"",(O350+M351))</f>
        <v/>
      </c>
      <c r="P351">
        <f>IF(ISBLANK('Mortgage 2 Monthly Table'!T351),IF(ISTEXT(J351),0,IF(OR(W350&lt;Q350,AND(W350&lt;0,NOT(ISTEXT(W350))),ISTEXT('Mortgage 2 Info Calcs'!$K$4)),IF(-W350&gt;P350,-W350,W350-Q350),IF(J351="",0,'Mortgage 2 Info Calcs'!F$26))),'Mortgage 2 Monthly Table'!T351)</f>
        <v>0</v>
      </c>
      <c r="Q351" t="str">
        <f>IF(OR(OR(W350&lt;0,ISTEXT(W350)),ISTEXT('Mortgage 2 Info Calcs'!$K$4)),"",IF(O351&lt;0,Q350,(Q350+P351)))</f>
        <v/>
      </c>
      <c r="R351" t="str">
        <f>IF(OR(ISERROR(L351-S351),ISTEXT('Mortgage 2 Info Calcs'!$K$4)),"",L351-S351+M351)</f>
        <v/>
      </c>
      <c r="S351">
        <f>IF(OR(IF(ISERROR(ROUND((J351-Q351-'Mortgage 2 Info Calcs'!F$24)*(G351/12),2)),0,(J351-O351-Q351-'Mortgage 2 Info Calcs'!F$24)*(G351/12)),,,ISTEXT('Mortgage 2 Info Calcs'!K$4)),IF(((J351-Q351-'Mortgage 2 Info Calcs'!F$24)*(G351/12))&gt;0,((J351-Q351-'Mortgage 2 Info Calcs'!F$24)*(G351/12)),0),0)</f>
        <v>0</v>
      </c>
      <c r="T351" t="str">
        <f>IF(OR(ISERROR(SUM(R$12:R351)),(ISTEXT(T350)),(T350=(SUM(R$12:R351)))),"",SUM(R$12:R351))</f>
        <v/>
      </c>
      <c r="U351">
        <f>SUM(S$12:S351)</f>
        <v>93290.420445652519</v>
      </c>
      <c r="V351" t="str">
        <f>IF(OR(J351=Q351,ISTEXT(W350),ISTEXT('Mortgage 2 Info Calcs'!$F$17)),"",IF(('Mortgage 2 Info Calcs'!F$18*12)&gt;C350+1,IF(C350='Mortgage 2 Info Calcs'!F$18*12,0,'Mortgage 2 Info Calcs'!F$19+W351*('Mortgage 2 Info Calcs'!F$17)),'Mortgage 2 Info Calcs'!F$189))</f>
        <v/>
      </c>
      <c r="W351" t="str">
        <f>IF(OR(ISERROR(J351-R351-M351),IF(ISERROR((J351-R351-M351)=0),"True",(J351-R351-M351)=0),ISTEXT('Mortgage 2 Info Calcs'!$K$4)),"",IF((J351&gt;(L351+M351)),(FV((G351/'Mortgage 2 Variables'!E$43),1,(L351+M351),-J351+Q351+'Mortgage 2 Info Calcs'!F$24,0))+Q351+'Mortgage 2 Info Calcs'!F$24+IF(I351&gt;0,0,-I351),""))</f>
        <v/>
      </c>
      <c r="X351" t="e">
        <f>IF((FV(IF(G351=0,'Mortgage 2 Info Calcs'!F$8,G351)/12,1,PMT(IF(G351=0,'Mortgage 2 Info Calcs'!F$8,G351)/12,('Mortgage 2 Info Calcs'!F$9*12)-C350,-X350,0),-X350,0))&gt;0,(FV(IF(G351=0,'Mortgage 2 Info Calcs'!F$8,G351)/12,1,PMT(IF(G351=0,'Mortgage 2 Info Calcs'!F$8,G351)/12,('Mortgage 2 Info Calcs'!F$9*12)-C350,-X350,0),-X350,0)),0)</f>
        <v>#NUM!</v>
      </c>
      <c r="Y351" t="e">
        <f>IF(X351&lt;=0,0,(IPMT(IF(G351=0,'Mortgage 2 Info Calcs'!F$8,G351)/12,1,('Mortgage 2 Info Calcs'!F$9*12)-C350,-X350,0)))</f>
        <v>#NUM!</v>
      </c>
      <c r="Z351">
        <f>IF(C351&lt;('Mortgage 2 Info Calcs'!F$9*12),SUM(Y$12:Y351),0)</f>
        <v>0</v>
      </c>
      <c r="AA351">
        <v>340</v>
      </c>
      <c r="AB351">
        <f t="shared" si="27"/>
        <v>28.333333333333332</v>
      </c>
    </row>
    <row r="352" spans="2:28" ht="11.25" customHeight="1" x14ac:dyDescent="0.25">
      <c r="B352">
        <f t="shared" si="25"/>
        <v>28.416666666666668</v>
      </c>
      <c r="C352">
        <v>341</v>
      </c>
      <c r="E352" t="str">
        <f t="shared" si="28"/>
        <v/>
      </c>
      <c r="F352" t="str">
        <f>VLOOKUP('Mortgage 2 Variables'!D$12,'Mortgage 2 Variables'!B$8:C$19,2)</f>
        <v>Mar</v>
      </c>
      <c r="G352">
        <f>IF(ISBLANK('Mortgage 2 Monthly Table'!G352),IF(OR(J352=Q352,ISTEXT(W351),ISTEXT('Mortgage 2 Info Calcs'!$K$4)),0,IF(('Mortgage 2 Info Calcs'!F$7*12)&gt;C351,G351,IF(C351='Mortgage 2 Info Calcs'!F$7*12,'Mortgage 2 Info Calcs'!F$8,G351))),'Mortgage 2 Monthly Table'!G352)</f>
        <v>0</v>
      </c>
      <c r="H352" t="e">
        <f>((PMT(G352/'Mortgage 2 Variables'!E$43,('Mortgage 2 Info Calcs'!F$9*'Mortgage 2 Variables'!E$43)-C351,-J352,0)))</f>
        <v>#VALUE!</v>
      </c>
      <c r="I352">
        <f>IF(OR(ISERROR(((IPMT(G352/'Mortgage 2 Variables'!E$43,1,'Mortgage 2 Info Calcs'!F$9*'Mortgage 2 Variables'!E$43,-J352+Q352+'Mortgage 2 Info Calcs'!F$24,IF('Mortgage 2 Info Calcs'!F$5="Interest Only",-J352+Q352+'Mortgage 2 Info Calcs'!F$24,0))))),(((IPMT(G352/'Mortgage 2 Variables'!E$43,1,'Mortgage 2 Info Calcs'!F$9*'Mortgage 2 Variables'!E$43,-J$12,-J$12)))=0)),0,((IPMT(G352/'Mortgage 2 Variables'!E$43,1,'Mortgage 2 Info Calcs'!F$9*'Mortgage 2 Variables'!E$43,-J352+Q352+'Mortgage 2 Info Calcs'!F$24,IF('Mortgage 2 Info Calcs'!F$5="Interest Only",-J352+Q352+'Mortgage 2 Info Calcs'!F$24,0)))))</f>
        <v>0</v>
      </c>
      <c r="J352" t="str">
        <f>IF(W351&gt;0,IF(ISTEXT('Mortgage 2 Info Calcs'!K$4),"0",IF(ISTEXT(W351),W351,W351+(IF(ISTEXT(K352),0,K352)))),0)</f>
        <v/>
      </c>
      <c r="K352">
        <f>IF(ISBLANK('Mortgage 2 Monthly Table'!L352),0,'Mortgage 2 Monthly Table'!L352)</f>
        <v>0</v>
      </c>
      <c r="L352" t="e">
        <f>IF(ISBLANK('Mortgage 2 Monthly Table'!N352),IF('Mortgage 2 Info Calcs'!F$13="Calculated",IF('Mortgage 2 Info Calcs'!F$22="Keep Same",IF('Mortgage 2 Info Calcs'!F$5="Interest Only",IF(OR(I352&gt;L351,J352=""),I352,IF(J352&lt;L351,IF(J352&lt;L351,J352+I352,IF(L351+M351&gt;J352,L351+I352,L351)),IF(L351+M351&gt;J352,L351+I352,L351))),IF(H352&gt;L351,H352,IF(J352&gt;L351,IF(L351+M351&gt;J352,L351+I352,L351),J352+S352))),IF('Mortgage 2 Info Calcs'!F$5="Interest Only",'Mortgage 2 Monthly calcs'!I352,'Mortgage 2 Monthly calcs'!H352)),'Mortgage 2 Monthly calcs'!L351),'Mortgage 2 Monthly Table'!N352)</f>
        <v>#VALUE!</v>
      </c>
      <c r="M352" t="str">
        <f>IF(ISBLANK('Mortgage 2 Monthly Table'!P352),IF(N351&gt;J352,IF(J352&gt;L351,J352-L351,0),IF(OR(OR(W351&lt;0,ISTEXT(W351)),ISTEXT('Mortgage 2 Info Calcs'!$K$4)),"",'Mortgage 2 Info Calcs'!F$21)),'Mortgage 2 Monthly Table'!P352)</f>
        <v/>
      </c>
      <c r="N352" t="str">
        <f t="shared" si="26"/>
        <v/>
      </c>
      <c r="O352" t="str">
        <f>IF(OR(OR(W351&lt;0,ISTEXT(W351)),ISTEXT('Mortgage 2 Info Calcs'!$K$4)),"",(O351+M352))</f>
        <v/>
      </c>
      <c r="P352">
        <f>IF(ISBLANK('Mortgage 2 Monthly Table'!T352),IF(ISTEXT(J352),0,IF(OR(W351&lt;Q351,AND(W351&lt;0,NOT(ISTEXT(W351))),ISTEXT('Mortgage 2 Info Calcs'!$K$4)),IF(-W351&gt;P351,-W351,W351-Q351),IF(J352="",0,'Mortgage 2 Info Calcs'!F$26))),'Mortgage 2 Monthly Table'!T352)</f>
        <v>0</v>
      </c>
      <c r="Q352" t="str">
        <f>IF(OR(OR(W351&lt;0,ISTEXT(W351)),ISTEXT('Mortgage 2 Info Calcs'!$K$4)),"",IF(O352&lt;0,Q351,(Q351+P352)))</f>
        <v/>
      </c>
      <c r="R352" t="str">
        <f>IF(OR(ISERROR(L352-S352),ISTEXT('Mortgage 2 Info Calcs'!$K$4)),"",L352-S352+M352)</f>
        <v/>
      </c>
      <c r="S352">
        <f>IF(OR(IF(ISERROR(ROUND((J352-Q352-'Mortgage 2 Info Calcs'!F$24)*(G352/12),2)),0,(J352-O352-Q352-'Mortgage 2 Info Calcs'!F$24)*(G352/12)),,,ISTEXT('Mortgage 2 Info Calcs'!K$4)),IF(((J352-Q352-'Mortgage 2 Info Calcs'!F$24)*(G352/12))&gt;0,((J352-Q352-'Mortgage 2 Info Calcs'!F$24)*(G352/12)),0),0)</f>
        <v>0</v>
      </c>
      <c r="T352" t="str">
        <f>IF(OR(ISERROR(SUM(R$12:R352)),(ISTEXT(T351)),(T351=(SUM(R$12:R352)))),"",SUM(R$12:R352))</f>
        <v/>
      </c>
      <c r="U352">
        <f>SUM(S$12:S352)</f>
        <v>93290.420445652519</v>
      </c>
      <c r="V352" t="str">
        <f>IF(OR(J352=Q352,ISTEXT(W351),ISTEXT('Mortgage 2 Info Calcs'!$F$17)),"",IF(('Mortgage 2 Info Calcs'!F$18*12)&gt;C351+1,IF(C351='Mortgage 2 Info Calcs'!F$18*12,0,'Mortgage 2 Info Calcs'!F$19+W352*('Mortgage 2 Info Calcs'!F$17)),'Mortgage 2 Info Calcs'!F$189))</f>
        <v/>
      </c>
      <c r="W352" t="str">
        <f>IF(OR(ISERROR(J352-R352-M352),IF(ISERROR((J352-R352-M352)=0),"True",(J352-R352-M352)=0),ISTEXT('Mortgage 2 Info Calcs'!$K$4)),"",IF((J352&gt;(L352+M352)),(FV((G352/'Mortgage 2 Variables'!E$43),1,(L352+M352),-J352+Q352+'Mortgage 2 Info Calcs'!F$24,0))+Q352+'Mortgage 2 Info Calcs'!F$24+IF(I352&gt;0,0,-I352),""))</f>
        <v/>
      </c>
      <c r="X352" t="e">
        <f>IF((FV(IF(G352=0,'Mortgage 2 Info Calcs'!F$8,G352)/12,1,PMT(IF(G352=0,'Mortgage 2 Info Calcs'!F$8,G352)/12,('Mortgage 2 Info Calcs'!F$9*12)-C351,-X351,0),-X351,0))&gt;0,(FV(IF(G352=0,'Mortgage 2 Info Calcs'!F$8,G352)/12,1,PMT(IF(G352=0,'Mortgage 2 Info Calcs'!F$8,G352)/12,('Mortgage 2 Info Calcs'!F$9*12)-C351,-X351,0),-X351,0)),0)</f>
        <v>#NUM!</v>
      </c>
      <c r="Y352" t="e">
        <f>IF(X352&lt;=0,0,(IPMT(IF(G352=0,'Mortgage 2 Info Calcs'!F$8,G352)/12,1,('Mortgage 2 Info Calcs'!F$9*12)-C351,-X351,0)))</f>
        <v>#NUM!</v>
      </c>
      <c r="Z352">
        <f>IF(C352&lt;('Mortgage 2 Info Calcs'!F$9*12),SUM(Y$12:Y352),0)</f>
        <v>0</v>
      </c>
      <c r="AA352">
        <v>341</v>
      </c>
      <c r="AB352">
        <f t="shared" si="27"/>
        <v>28.416666666666668</v>
      </c>
    </row>
    <row r="353" spans="2:28" ht="11.25" customHeight="1" x14ac:dyDescent="0.25">
      <c r="B353">
        <f t="shared" si="25"/>
        <v>28.5</v>
      </c>
      <c r="C353">
        <v>342</v>
      </c>
      <c r="E353" t="str">
        <f t="shared" si="28"/>
        <v/>
      </c>
      <c r="F353" t="str">
        <f>VLOOKUP('Mortgage 2 Variables'!D$13,'Mortgage 2 Variables'!B$8:C$19,2)</f>
        <v>Apr</v>
      </c>
      <c r="G353">
        <f>IF(ISBLANK('Mortgage 2 Monthly Table'!G353),IF(OR(J353=Q353,ISTEXT(W352),ISTEXT('Mortgage 2 Info Calcs'!$K$4)),0,IF(('Mortgage 2 Info Calcs'!F$7*12)&gt;C352,G352,IF(C352='Mortgage 2 Info Calcs'!F$7*12,'Mortgage 2 Info Calcs'!F$8,G352))),'Mortgage 2 Monthly Table'!G353)</f>
        <v>0</v>
      </c>
      <c r="H353" t="e">
        <f>((PMT(G353/'Mortgage 2 Variables'!E$43,('Mortgage 2 Info Calcs'!F$9*'Mortgage 2 Variables'!E$43)-C352,-J353,0)))</f>
        <v>#VALUE!</v>
      </c>
      <c r="I353">
        <f>IF(OR(ISERROR(((IPMT(G353/'Mortgage 2 Variables'!E$43,1,'Mortgage 2 Info Calcs'!F$9*'Mortgage 2 Variables'!E$43,-J353+Q353+'Mortgage 2 Info Calcs'!F$24,IF('Mortgage 2 Info Calcs'!F$5="Interest Only",-J353+Q353+'Mortgage 2 Info Calcs'!F$24,0))))),(((IPMT(G353/'Mortgage 2 Variables'!E$43,1,'Mortgage 2 Info Calcs'!F$9*'Mortgage 2 Variables'!E$43,-J$12,-J$12)))=0)),0,((IPMT(G353/'Mortgage 2 Variables'!E$43,1,'Mortgage 2 Info Calcs'!F$9*'Mortgage 2 Variables'!E$43,-J353+Q353+'Mortgage 2 Info Calcs'!F$24,IF('Mortgage 2 Info Calcs'!F$5="Interest Only",-J353+Q353+'Mortgage 2 Info Calcs'!F$24,0)))))</f>
        <v>0</v>
      </c>
      <c r="J353" t="str">
        <f>IF(W352&gt;0,IF(ISTEXT('Mortgage 2 Info Calcs'!K$4),"0",IF(ISTEXT(W352),W352,W352+(IF(ISTEXT(K353),0,K353)))),0)</f>
        <v/>
      </c>
      <c r="K353">
        <f>IF(ISBLANK('Mortgage 2 Monthly Table'!L353),0,'Mortgage 2 Monthly Table'!L353)</f>
        <v>0</v>
      </c>
      <c r="L353" t="e">
        <f>IF(ISBLANK('Mortgage 2 Monthly Table'!N353),IF('Mortgage 2 Info Calcs'!F$13="Calculated",IF('Mortgage 2 Info Calcs'!F$22="Keep Same",IF('Mortgage 2 Info Calcs'!F$5="Interest Only",IF(OR(I353&gt;L352,J353=""),I353,IF(J353&lt;L352,IF(J353&lt;L352,J353+I353,IF(L352+M352&gt;J353,L352+I353,L352)),IF(L352+M352&gt;J353,L352+I353,L352))),IF(H353&gt;L352,H353,IF(J353&gt;L352,IF(L352+M352&gt;J353,L352+I353,L352),J353+S353))),IF('Mortgage 2 Info Calcs'!F$5="Interest Only",'Mortgage 2 Monthly calcs'!I353,'Mortgage 2 Monthly calcs'!H353)),'Mortgage 2 Monthly calcs'!L352),'Mortgage 2 Monthly Table'!N353)</f>
        <v>#VALUE!</v>
      </c>
      <c r="M353" t="str">
        <f>IF(ISBLANK('Mortgage 2 Monthly Table'!P353),IF(N352&gt;J353,IF(J353&gt;L352,J353-L352,0),IF(OR(OR(W352&lt;0,ISTEXT(W352)),ISTEXT('Mortgage 2 Info Calcs'!$K$4)),"",'Mortgage 2 Info Calcs'!F$21)),'Mortgage 2 Monthly Table'!P353)</f>
        <v/>
      </c>
      <c r="N353" t="str">
        <f t="shared" si="26"/>
        <v/>
      </c>
      <c r="O353" t="str">
        <f>IF(OR(OR(W352&lt;0,ISTEXT(W352)),ISTEXT('Mortgage 2 Info Calcs'!$K$4)),"",(O352+M353))</f>
        <v/>
      </c>
      <c r="P353">
        <f>IF(ISBLANK('Mortgage 2 Monthly Table'!T353),IF(ISTEXT(J353),0,IF(OR(W352&lt;Q352,AND(W352&lt;0,NOT(ISTEXT(W352))),ISTEXT('Mortgage 2 Info Calcs'!$K$4)),IF(-W352&gt;P352,-W352,W352-Q352),IF(J353="",0,'Mortgage 2 Info Calcs'!F$26))),'Mortgage 2 Monthly Table'!T353)</f>
        <v>0</v>
      </c>
      <c r="Q353" t="str">
        <f>IF(OR(OR(W352&lt;0,ISTEXT(W352)),ISTEXT('Mortgage 2 Info Calcs'!$K$4)),"",IF(O353&lt;0,Q352,(Q352+P353)))</f>
        <v/>
      </c>
      <c r="R353" t="str">
        <f>IF(OR(ISERROR(L353-S353),ISTEXT('Mortgage 2 Info Calcs'!$K$4)),"",L353-S353+M353)</f>
        <v/>
      </c>
      <c r="S353">
        <f>IF(OR(IF(ISERROR(ROUND((J353-Q353-'Mortgage 2 Info Calcs'!F$24)*(G353/12),2)),0,(J353-O353-Q353-'Mortgage 2 Info Calcs'!F$24)*(G353/12)),,,ISTEXT('Mortgage 2 Info Calcs'!K$4)),IF(((J353-Q353-'Mortgage 2 Info Calcs'!F$24)*(G353/12))&gt;0,((J353-Q353-'Mortgage 2 Info Calcs'!F$24)*(G353/12)),0),0)</f>
        <v>0</v>
      </c>
      <c r="T353" t="str">
        <f>IF(OR(ISERROR(SUM(R$12:R353)),(ISTEXT(T352)),(T352=(SUM(R$12:R353)))),"",SUM(R$12:R353))</f>
        <v/>
      </c>
      <c r="U353">
        <f>SUM(S$12:S353)</f>
        <v>93290.420445652519</v>
      </c>
      <c r="V353" t="str">
        <f>IF(OR(J353=Q353,ISTEXT(W352),ISTEXT('Mortgage 2 Info Calcs'!$F$17)),"",IF(('Mortgage 2 Info Calcs'!F$18*12)&gt;C352+1,IF(C352='Mortgage 2 Info Calcs'!F$18*12,0,'Mortgage 2 Info Calcs'!F$19+W353*('Mortgage 2 Info Calcs'!F$17)),'Mortgage 2 Info Calcs'!F$189))</f>
        <v/>
      </c>
      <c r="W353" t="str">
        <f>IF(OR(ISERROR(J353-R353-M353),IF(ISERROR((J353-R353-M353)=0),"True",(J353-R353-M353)=0),ISTEXT('Mortgage 2 Info Calcs'!$K$4)),"",IF((J353&gt;(L353+M353)),(FV((G353/'Mortgage 2 Variables'!E$43),1,(L353+M353),-J353+Q353+'Mortgage 2 Info Calcs'!F$24,0))+Q353+'Mortgage 2 Info Calcs'!F$24+IF(I353&gt;0,0,-I353),""))</f>
        <v/>
      </c>
      <c r="X353" t="e">
        <f>IF((FV(IF(G353=0,'Mortgage 2 Info Calcs'!F$8,G353)/12,1,PMT(IF(G353=0,'Mortgage 2 Info Calcs'!F$8,G353)/12,('Mortgage 2 Info Calcs'!F$9*12)-C352,-X352,0),-X352,0))&gt;0,(FV(IF(G353=0,'Mortgage 2 Info Calcs'!F$8,G353)/12,1,PMT(IF(G353=0,'Mortgage 2 Info Calcs'!F$8,G353)/12,('Mortgage 2 Info Calcs'!F$9*12)-C352,-X352,0),-X352,0)),0)</f>
        <v>#NUM!</v>
      </c>
      <c r="Y353" t="e">
        <f>IF(X353&lt;=0,0,(IPMT(IF(G353=0,'Mortgage 2 Info Calcs'!F$8,G353)/12,1,('Mortgage 2 Info Calcs'!F$9*12)-C352,-X352,0)))</f>
        <v>#NUM!</v>
      </c>
      <c r="Z353">
        <f>IF(C353&lt;('Mortgage 2 Info Calcs'!F$9*12),SUM(Y$12:Y353),0)</f>
        <v>0</v>
      </c>
      <c r="AA353">
        <v>342</v>
      </c>
      <c r="AB353">
        <f t="shared" si="27"/>
        <v>28.5</v>
      </c>
    </row>
    <row r="354" spans="2:28" ht="11.25" customHeight="1" x14ac:dyDescent="0.25">
      <c r="B354">
        <f t="shared" si="25"/>
        <v>28.583333333333332</v>
      </c>
      <c r="C354">
        <v>343</v>
      </c>
      <c r="E354" t="str">
        <f t="shared" si="28"/>
        <v/>
      </c>
      <c r="F354" t="str">
        <f>VLOOKUP('Mortgage 2 Variables'!D$14,'Mortgage 2 Variables'!B$8:C$19,2)</f>
        <v>May</v>
      </c>
      <c r="G354">
        <f>IF(ISBLANK('Mortgage 2 Monthly Table'!G354),IF(OR(J354=Q354,ISTEXT(W353),ISTEXT('Mortgage 2 Info Calcs'!$K$4)),0,IF(('Mortgage 2 Info Calcs'!F$7*12)&gt;C353,G353,IF(C353='Mortgage 2 Info Calcs'!F$7*12,'Mortgage 2 Info Calcs'!F$8,G353))),'Mortgage 2 Monthly Table'!G354)</f>
        <v>0</v>
      </c>
      <c r="H354" t="e">
        <f>((PMT(G354/'Mortgage 2 Variables'!E$43,('Mortgage 2 Info Calcs'!F$9*'Mortgage 2 Variables'!E$43)-C353,-J354,0)))</f>
        <v>#VALUE!</v>
      </c>
      <c r="I354">
        <f>IF(OR(ISERROR(((IPMT(G354/'Mortgage 2 Variables'!E$43,1,'Mortgage 2 Info Calcs'!F$9*'Mortgage 2 Variables'!E$43,-J354+Q354+'Mortgage 2 Info Calcs'!F$24,IF('Mortgage 2 Info Calcs'!F$5="Interest Only",-J354+Q354+'Mortgage 2 Info Calcs'!F$24,0))))),(((IPMT(G354/'Mortgage 2 Variables'!E$43,1,'Mortgage 2 Info Calcs'!F$9*'Mortgage 2 Variables'!E$43,-J$12,-J$12)))=0)),0,((IPMT(G354/'Mortgage 2 Variables'!E$43,1,'Mortgage 2 Info Calcs'!F$9*'Mortgage 2 Variables'!E$43,-J354+Q354+'Mortgage 2 Info Calcs'!F$24,IF('Mortgage 2 Info Calcs'!F$5="Interest Only",-J354+Q354+'Mortgage 2 Info Calcs'!F$24,0)))))</f>
        <v>0</v>
      </c>
      <c r="J354" t="str">
        <f>IF(W353&gt;0,IF(ISTEXT('Mortgage 2 Info Calcs'!K$4),"0",IF(ISTEXT(W353),W353,W353+(IF(ISTEXT(K354),0,K354)))),0)</f>
        <v/>
      </c>
      <c r="K354">
        <f>IF(ISBLANK('Mortgage 2 Monthly Table'!L354),0,'Mortgage 2 Monthly Table'!L354)</f>
        <v>0</v>
      </c>
      <c r="L354" t="e">
        <f>IF(ISBLANK('Mortgage 2 Monthly Table'!N354),IF('Mortgage 2 Info Calcs'!F$13="Calculated",IF('Mortgage 2 Info Calcs'!F$22="Keep Same",IF('Mortgage 2 Info Calcs'!F$5="Interest Only",IF(OR(I354&gt;L353,J354=""),I354,IF(J354&lt;L353,IF(J354&lt;L353,J354+I354,IF(L353+M353&gt;J354,L353+I354,L353)),IF(L353+M353&gt;J354,L353+I354,L353))),IF(H354&gt;L353,H354,IF(J354&gt;L353,IF(L353+M353&gt;J354,L353+I354,L353),J354+S354))),IF('Mortgage 2 Info Calcs'!F$5="Interest Only",'Mortgage 2 Monthly calcs'!I354,'Mortgage 2 Monthly calcs'!H354)),'Mortgage 2 Monthly calcs'!L353),'Mortgage 2 Monthly Table'!N354)</f>
        <v>#VALUE!</v>
      </c>
      <c r="M354" t="str">
        <f>IF(ISBLANK('Mortgage 2 Monthly Table'!P354),IF(N353&gt;J354,IF(J354&gt;L353,J354-L353,0),IF(OR(OR(W353&lt;0,ISTEXT(W353)),ISTEXT('Mortgage 2 Info Calcs'!$K$4)),"",'Mortgage 2 Info Calcs'!F$21)),'Mortgage 2 Monthly Table'!P354)</f>
        <v/>
      </c>
      <c r="N354" t="str">
        <f t="shared" si="26"/>
        <v/>
      </c>
      <c r="O354" t="str">
        <f>IF(OR(OR(W353&lt;0,ISTEXT(W353)),ISTEXT('Mortgage 2 Info Calcs'!$K$4)),"",(O353+M354))</f>
        <v/>
      </c>
      <c r="P354">
        <f>IF(ISBLANK('Mortgage 2 Monthly Table'!T354),IF(ISTEXT(J354),0,IF(OR(W353&lt;Q353,AND(W353&lt;0,NOT(ISTEXT(W353))),ISTEXT('Mortgage 2 Info Calcs'!$K$4)),IF(-W353&gt;P353,-W353,W353-Q353),IF(J354="",0,'Mortgage 2 Info Calcs'!F$26))),'Mortgage 2 Monthly Table'!T354)</f>
        <v>0</v>
      </c>
      <c r="Q354" t="str">
        <f>IF(OR(OR(W353&lt;0,ISTEXT(W353)),ISTEXT('Mortgage 2 Info Calcs'!$K$4)),"",IF(O354&lt;0,Q353,(Q353+P354)))</f>
        <v/>
      </c>
      <c r="R354" t="str">
        <f>IF(OR(ISERROR(L354-S354),ISTEXT('Mortgage 2 Info Calcs'!$K$4)),"",L354-S354+M354)</f>
        <v/>
      </c>
      <c r="S354">
        <f>IF(OR(IF(ISERROR(ROUND((J354-Q354-'Mortgage 2 Info Calcs'!F$24)*(G354/12),2)),0,(J354-O354-Q354-'Mortgage 2 Info Calcs'!F$24)*(G354/12)),,,ISTEXT('Mortgage 2 Info Calcs'!K$4)),IF(((J354-Q354-'Mortgage 2 Info Calcs'!F$24)*(G354/12))&gt;0,((J354-Q354-'Mortgage 2 Info Calcs'!F$24)*(G354/12)),0),0)</f>
        <v>0</v>
      </c>
      <c r="T354" t="str">
        <f>IF(OR(ISERROR(SUM(R$12:R354)),(ISTEXT(T353)),(T353=(SUM(R$12:R354)))),"",SUM(R$12:R354))</f>
        <v/>
      </c>
      <c r="U354">
        <f>SUM(S$12:S354)</f>
        <v>93290.420445652519</v>
      </c>
      <c r="V354" t="str">
        <f>IF(OR(J354=Q354,ISTEXT(W353),ISTEXT('Mortgage 2 Info Calcs'!$F$17)),"",IF(('Mortgage 2 Info Calcs'!F$18*12)&gt;C353+1,IF(C353='Mortgage 2 Info Calcs'!F$18*12,0,'Mortgage 2 Info Calcs'!F$19+W354*('Mortgage 2 Info Calcs'!F$17)),'Mortgage 2 Info Calcs'!F$189))</f>
        <v/>
      </c>
      <c r="W354" t="str">
        <f>IF(OR(ISERROR(J354-R354-M354),IF(ISERROR((J354-R354-M354)=0),"True",(J354-R354-M354)=0),ISTEXT('Mortgage 2 Info Calcs'!$K$4)),"",IF((J354&gt;(L354+M354)),(FV((G354/'Mortgage 2 Variables'!E$43),1,(L354+M354),-J354+Q354+'Mortgage 2 Info Calcs'!F$24,0))+Q354+'Mortgage 2 Info Calcs'!F$24+IF(I354&gt;0,0,-I354),""))</f>
        <v/>
      </c>
      <c r="X354" t="e">
        <f>IF((FV(IF(G354=0,'Mortgage 2 Info Calcs'!F$8,G354)/12,1,PMT(IF(G354=0,'Mortgage 2 Info Calcs'!F$8,G354)/12,('Mortgage 2 Info Calcs'!F$9*12)-C353,-X353,0),-X353,0))&gt;0,(FV(IF(G354=0,'Mortgage 2 Info Calcs'!F$8,G354)/12,1,PMT(IF(G354=0,'Mortgage 2 Info Calcs'!F$8,G354)/12,('Mortgage 2 Info Calcs'!F$9*12)-C353,-X353,0),-X353,0)),0)</f>
        <v>#NUM!</v>
      </c>
      <c r="Y354" t="e">
        <f>IF(X354&lt;=0,0,(IPMT(IF(G354=0,'Mortgage 2 Info Calcs'!F$8,G354)/12,1,('Mortgage 2 Info Calcs'!F$9*12)-C353,-X353,0)))</f>
        <v>#NUM!</v>
      </c>
      <c r="Z354">
        <f>IF(C354&lt;('Mortgage 2 Info Calcs'!F$9*12),SUM(Y$12:Y354),0)</f>
        <v>0</v>
      </c>
      <c r="AA354">
        <v>343</v>
      </c>
      <c r="AB354">
        <f t="shared" si="27"/>
        <v>28.583333333333332</v>
      </c>
    </row>
    <row r="355" spans="2:28" ht="11.25" customHeight="1" x14ac:dyDescent="0.25">
      <c r="B355">
        <f t="shared" si="25"/>
        <v>28.666666666666668</v>
      </c>
      <c r="C355">
        <v>344</v>
      </c>
      <c r="E355" t="str">
        <f t="shared" si="28"/>
        <v/>
      </c>
      <c r="F355" t="str">
        <f>VLOOKUP('Mortgage 2 Variables'!D$15,'Mortgage 2 Variables'!B$8:C$19,2)</f>
        <v>Jun</v>
      </c>
      <c r="G355">
        <f>IF(ISBLANK('Mortgage 2 Monthly Table'!G355),IF(OR(J355=Q355,ISTEXT(W354),ISTEXT('Mortgage 2 Info Calcs'!$K$4)),0,IF(('Mortgage 2 Info Calcs'!F$7*12)&gt;C354,G354,IF(C354='Mortgage 2 Info Calcs'!F$7*12,'Mortgage 2 Info Calcs'!F$8,G354))),'Mortgage 2 Monthly Table'!G355)</f>
        <v>0</v>
      </c>
      <c r="H355" t="e">
        <f>((PMT(G355/'Mortgage 2 Variables'!E$43,('Mortgage 2 Info Calcs'!F$9*'Mortgage 2 Variables'!E$43)-C354,-J355,0)))</f>
        <v>#VALUE!</v>
      </c>
      <c r="I355">
        <f>IF(OR(ISERROR(((IPMT(G355/'Mortgage 2 Variables'!E$43,1,'Mortgage 2 Info Calcs'!F$9*'Mortgage 2 Variables'!E$43,-J355+Q355+'Mortgage 2 Info Calcs'!F$24,IF('Mortgage 2 Info Calcs'!F$5="Interest Only",-J355+Q355+'Mortgage 2 Info Calcs'!F$24,0))))),(((IPMT(G355/'Mortgage 2 Variables'!E$43,1,'Mortgage 2 Info Calcs'!F$9*'Mortgage 2 Variables'!E$43,-J$12,-J$12)))=0)),0,((IPMT(G355/'Mortgage 2 Variables'!E$43,1,'Mortgage 2 Info Calcs'!F$9*'Mortgage 2 Variables'!E$43,-J355+Q355+'Mortgage 2 Info Calcs'!F$24,IF('Mortgage 2 Info Calcs'!F$5="Interest Only",-J355+Q355+'Mortgage 2 Info Calcs'!F$24,0)))))</f>
        <v>0</v>
      </c>
      <c r="J355" t="str">
        <f>IF(W354&gt;0,IF(ISTEXT('Mortgage 2 Info Calcs'!K$4),"0",IF(ISTEXT(W354),W354,W354+(IF(ISTEXT(K355),0,K355)))),0)</f>
        <v/>
      </c>
      <c r="K355">
        <f>IF(ISBLANK('Mortgage 2 Monthly Table'!L355),0,'Mortgage 2 Monthly Table'!L355)</f>
        <v>0</v>
      </c>
      <c r="L355" t="e">
        <f>IF(ISBLANK('Mortgage 2 Monthly Table'!N355),IF('Mortgage 2 Info Calcs'!F$13="Calculated",IF('Mortgage 2 Info Calcs'!F$22="Keep Same",IF('Mortgage 2 Info Calcs'!F$5="Interest Only",IF(OR(I355&gt;L354,J355=""),I355,IF(J355&lt;L354,IF(J355&lt;L354,J355+I355,IF(L354+M354&gt;J355,L354+I355,L354)),IF(L354+M354&gt;J355,L354+I355,L354))),IF(H355&gt;L354,H355,IF(J355&gt;L354,IF(L354+M354&gt;J355,L354+I355,L354),J355+S355))),IF('Mortgage 2 Info Calcs'!F$5="Interest Only",'Mortgage 2 Monthly calcs'!I355,'Mortgage 2 Monthly calcs'!H355)),'Mortgage 2 Monthly calcs'!L354),'Mortgage 2 Monthly Table'!N355)</f>
        <v>#VALUE!</v>
      </c>
      <c r="M355" t="str">
        <f>IF(ISBLANK('Mortgage 2 Monthly Table'!P355),IF(N354&gt;J355,IF(J355&gt;L354,J355-L354,0),IF(OR(OR(W354&lt;0,ISTEXT(W354)),ISTEXT('Mortgage 2 Info Calcs'!$K$4)),"",'Mortgage 2 Info Calcs'!F$21)),'Mortgage 2 Monthly Table'!P355)</f>
        <v/>
      </c>
      <c r="N355" t="str">
        <f t="shared" si="26"/>
        <v/>
      </c>
      <c r="O355" t="str">
        <f>IF(OR(OR(W354&lt;0,ISTEXT(W354)),ISTEXT('Mortgage 2 Info Calcs'!$K$4)),"",(O354+M355))</f>
        <v/>
      </c>
      <c r="P355">
        <f>IF(ISBLANK('Mortgage 2 Monthly Table'!T355),IF(ISTEXT(J355),0,IF(OR(W354&lt;Q354,AND(W354&lt;0,NOT(ISTEXT(W354))),ISTEXT('Mortgage 2 Info Calcs'!$K$4)),IF(-W354&gt;P354,-W354,W354-Q354),IF(J355="",0,'Mortgage 2 Info Calcs'!F$26))),'Mortgage 2 Monthly Table'!T355)</f>
        <v>0</v>
      </c>
      <c r="Q355" t="str">
        <f>IF(OR(OR(W354&lt;0,ISTEXT(W354)),ISTEXT('Mortgage 2 Info Calcs'!$K$4)),"",IF(O355&lt;0,Q354,(Q354+P355)))</f>
        <v/>
      </c>
      <c r="R355" t="str">
        <f>IF(OR(ISERROR(L355-S355),ISTEXT('Mortgage 2 Info Calcs'!$K$4)),"",L355-S355+M355)</f>
        <v/>
      </c>
      <c r="S355">
        <f>IF(OR(IF(ISERROR(ROUND((J355-Q355-'Mortgage 2 Info Calcs'!F$24)*(G355/12),2)),0,(J355-O355-Q355-'Mortgage 2 Info Calcs'!F$24)*(G355/12)),,,ISTEXT('Mortgage 2 Info Calcs'!K$4)),IF(((J355-Q355-'Mortgage 2 Info Calcs'!F$24)*(G355/12))&gt;0,((J355-Q355-'Mortgage 2 Info Calcs'!F$24)*(G355/12)),0),0)</f>
        <v>0</v>
      </c>
      <c r="T355" t="str">
        <f>IF(OR(ISERROR(SUM(R$12:R355)),(ISTEXT(T354)),(T354=(SUM(R$12:R355)))),"",SUM(R$12:R355))</f>
        <v/>
      </c>
      <c r="U355">
        <f>SUM(S$12:S355)</f>
        <v>93290.420445652519</v>
      </c>
      <c r="V355" t="str">
        <f>IF(OR(J355=Q355,ISTEXT(W354),ISTEXT('Mortgage 2 Info Calcs'!$F$17)),"",IF(('Mortgage 2 Info Calcs'!F$18*12)&gt;C354+1,IF(C354='Mortgage 2 Info Calcs'!F$18*12,0,'Mortgage 2 Info Calcs'!F$19+W355*('Mortgage 2 Info Calcs'!F$17)),'Mortgage 2 Info Calcs'!F$189))</f>
        <v/>
      </c>
      <c r="W355" t="str">
        <f>IF(OR(ISERROR(J355-R355-M355),IF(ISERROR((J355-R355-M355)=0),"True",(J355-R355-M355)=0),ISTEXT('Mortgage 2 Info Calcs'!$K$4)),"",IF((J355&gt;(L355+M355)),(FV((G355/'Mortgage 2 Variables'!E$43),1,(L355+M355),-J355+Q355+'Mortgage 2 Info Calcs'!F$24,0))+Q355+'Mortgage 2 Info Calcs'!F$24+IF(I355&gt;0,0,-I355),""))</f>
        <v/>
      </c>
      <c r="X355" t="e">
        <f>IF((FV(IF(G355=0,'Mortgage 2 Info Calcs'!F$8,G355)/12,1,PMT(IF(G355=0,'Mortgage 2 Info Calcs'!F$8,G355)/12,('Mortgage 2 Info Calcs'!F$9*12)-C354,-X354,0),-X354,0))&gt;0,(FV(IF(G355=0,'Mortgage 2 Info Calcs'!F$8,G355)/12,1,PMT(IF(G355=0,'Mortgage 2 Info Calcs'!F$8,G355)/12,('Mortgage 2 Info Calcs'!F$9*12)-C354,-X354,0),-X354,0)),0)</f>
        <v>#NUM!</v>
      </c>
      <c r="Y355" t="e">
        <f>IF(X355&lt;=0,0,(IPMT(IF(G355=0,'Mortgage 2 Info Calcs'!F$8,G355)/12,1,('Mortgage 2 Info Calcs'!F$9*12)-C354,-X354,0)))</f>
        <v>#NUM!</v>
      </c>
      <c r="Z355">
        <f>IF(C355&lt;('Mortgage 2 Info Calcs'!F$9*12),SUM(Y$12:Y355),0)</f>
        <v>0</v>
      </c>
      <c r="AA355">
        <v>344</v>
      </c>
      <c r="AB355">
        <f t="shared" si="27"/>
        <v>28.666666666666668</v>
      </c>
    </row>
    <row r="356" spans="2:28" ht="11.25" customHeight="1" x14ac:dyDescent="0.25">
      <c r="B356">
        <f t="shared" si="25"/>
        <v>28.75</v>
      </c>
      <c r="C356">
        <v>345</v>
      </c>
      <c r="E356" t="str">
        <f t="shared" si="28"/>
        <v/>
      </c>
      <c r="F356" t="str">
        <f>VLOOKUP('Mortgage 2 Variables'!D$16,'Mortgage 2 Variables'!B$8:C$19,2)</f>
        <v>Jul</v>
      </c>
      <c r="G356">
        <f>IF(ISBLANK('Mortgage 2 Monthly Table'!G356),IF(OR(J356=Q356,ISTEXT(W355),ISTEXT('Mortgage 2 Info Calcs'!$K$4)),0,IF(('Mortgage 2 Info Calcs'!F$7*12)&gt;C355,G355,IF(C355='Mortgage 2 Info Calcs'!F$7*12,'Mortgage 2 Info Calcs'!F$8,G355))),'Mortgage 2 Monthly Table'!G356)</f>
        <v>0</v>
      </c>
      <c r="H356" t="e">
        <f>((PMT(G356/'Mortgage 2 Variables'!E$43,('Mortgage 2 Info Calcs'!F$9*'Mortgage 2 Variables'!E$43)-C355,-J356,0)))</f>
        <v>#VALUE!</v>
      </c>
      <c r="I356">
        <f>IF(OR(ISERROR(((IPMT(G356/'Mortgage 2 Variables'!E$43,1,'Mortgage 2 Info Calcs'!F$9*'Mortgage 2 Variables'!E$43,-J356+Q356+'Mortgage 2 Info Calcs'!F$24,IF('Mortgage 2 Info Calcs'!F$5="Interest Only",-J356+Q356+'Mortgage 2 Info Calcs'!F$24,0))))),(((IPMT(G356/'Mortgage 2 Variables'!E$43,1,'Mortgage 2 Info Calcs'!F$9*'Mortgage 2 Variables'!E$43,-J$12,-J$12)))=0)),0,((IPMT(G356/'Mortgage 2 Variables'!E$43,1,'Mortgage 2 Info Calcs'!F$9*'Mortgage 2 Variables'!E$43,-J356+Q356+'Mortgage 2 Info Calcs'!F$24,IF('Mortgage 2 Info Calcs'!F$5="Interest Only",-J356+Q356+'Mortgage 2 Info Calcs'!F$24,0)))))</f>
        <v>0</v>
      </c>
      <c r="J356" t="str">
        <f>IF(W355&gt;0,IF(ISTEXT('Mortgage 2 Info Calcs'!K$4),"0",IF(ISTEXT(W355),W355,W355+(IF(ISTEXT(K356),0,K356)))),0)</f>
        <v/>
      </c>
      <c r="K356">
        <f>IF(ISBLANK('Mortgage 2 Monthly Table'!L356),0,'Mortgage 2 Monthly Table'!L356)</f>
        <v>0</v>
      </c>
      <c r="L356" t="e">
        <f>IF(ISBLANK('Mortgage 2 Monthly Table'!N356),IF('Mortgage 2 Info Calcs'!F$13="Calculated",IF('Mortgage 2 Info Calcs'!F$22="Keep Same",IF('Mortgage 2 Info Calcs'!F$5="Interest Only",IF(OR(I356&gt;L355,J356=""),I356,IF(J356&lt;L355,IF(J356&lt;L355,J356+I356,IF(L355+M355&gt;J356,L355+I356,L355)),IF(L355+M355&gt;J356,L355+I356,L355))),IF(H356&gt;L355,H356,IF(J356&gt;L355,IF(L355+M355&gt;J356,L355+I356,L355),J356+S356))),IF('Mortgage 2 Info Calcs'!F$5="Interest Only",'Mortgage 2 Monthly calcs'!I356,'Mortgage 2 Monthly calcs'!H356)),'Mortgage 2 Monthly calcs'!L355),'Mortgage 2 Monthly Table'!N356)</f>
        <v>#VALUE!</v>
      </c>
      <c r="M356" t="str">
        <f>IF(ISBLANK('Mortgage 2 Monthly Table'!P356),IF(N355&gt;J356,IF(J356&gt;L355,J356-L355,0),IF(OR(OR(W355&lt;0,ISTEXT(W355)),ISTEXT('Mortgage 2 Info Calcs'!$K$4)),"",'Mortgage 2 Info Calcs'!F$21)),'Mortgage 2 Monthly Table'!P356)</f>
        <v/>
      </c>
      <c r="N356" t="str">
        <f t="shared" si="26"/>
        <v/>
      </c>
      <c r="O356" t="str">
        <f>IF(OR(OR(W355&lt;0,ISTEXT(W355)),ISTEXT('Mortgage 2 Info Calcs'!$K$4)),"",(O355+M356))</f>
        <v/>
      </c>
      <c r="P356">
        <f>IF(ISBLANK('Mortgage 2 Monthly Table'!T356),IF(ISTEXT(J356),0,IF(OR(W355&lt;Q355,AND(W355&lt;0,NOT(ISTEXT(W355))),ISTEXT('Mortgage 2 Info Calcs'!$K$4)),IF(-W355&gt;P355,-W355,W355-Q355),IF(J356="",0,'Mortgage 2 Info Calcs'!F$26))),'Mortgage 2 Monthly Table'!T356)</f>
        <v>0</v>
      </c>
      <c r="Q356" t="str">
        <f>IF(OR(OR(W355&lt;0,ISTEXT(W355)),ISTEXT('Mortgage 2 Info Calcs'!$K$4)),"",IF(O356&lt;0,Q355,(Q355+P356)))</f>
        <v/>
      </c>
      <c r="R356" t="str">
        <f>IF(OR(ISERROR(L356-S356),ISTEXT('Mortgage 2 Info Calcs'!$K$4)),"",L356-S356+M356)</f>
        <v/>
      </c>
      <c r="S356">
        <f>IF(OR(IF(ISERROR(ROUND((J356-Q356-'Mortgage 2 Info Calcs'!F$24)*(G356/12),2)),0,(J356-O356-Q356-'Mortgage 2 Info Calcs'!F$24)*(G356/12)),,,ISTEXT('Mortgage 2 Info Calcs'!K$4)),IF(((J356-Q356-'Mortgage 2 Info Calcs'!F$24)*(G356/12))&gt;0,((J356-Q356-'Mortgage 2 Info Calcs'!F$24)*(G356/12)),0),0)</f>
        <v>0</v>
      </c>
      <c r="T356" t="str">
        <f>IF(OR(ISERROR(SUM(R$12:R356)),(ISTEXT(T355)),(T355=(SUM(R$12:R356)))),"",SUM(R$12:R356))</f>
        <v/>
      </c>
      <c r="U356">
        <f>SUM(S$12:S356)</f>
        <v>93290.420445652519</v>
      </c>
      <c r="V356" t="str">
        <f>IF(OR(J356=Q356,ISTEXT(W355),ISTEXT('Mortgage 2 Info Calcs'!$F$17)),"",IF(('Mortgage 2 Info Calcs'!F$18*12)&gt;C355+1,IF(C355='Mortgage 2 Info Calcs'!F$18*12,0,'Mortgage 2 Info Calcs'!F$19+W356*('Mortgage 2 Info Calcs'!F$17)),'Mortgage 2 Info Calcs'!F$189))</f>
        <v/>
      </c>
      <c r="W356" t="str">
        <f>IF(OR(ISERROR(J356-R356-M356),IF(ISERROR((J356-R356-M356)=0),"True",(J356-R356-M356)=0),ISTEXT('Mortgage 2 Info Calcs'!$K$4)),"",IF((J356&gt;(L356+M356)),(FV((G356/'Mortgage 2 Variables'!E$43),1,(L356+M356),-J356+Q356+'Mortgage 2 Info Calcs'!F$24,0))+Q356+'Mortgage 2 Info Calcs'!F$24+IF(I356&gt;0,0,-I356),""))</f>
        <v/>
      </c>
      <c r="X356" t="e">
        <f>IF((FV(IF(G356=0,'Mortgage 2 Info Calcs'!F$8,G356)/12,1,PMT(IF(G356=0,'Mortgage 2 Info Calcs'!F$8,G356)/12,('Mortgage 2 Info Calcs'!F$9*12)-C355,-X355,0),-X355,0))&gt;0,(FV(IF(G356=0,'Mortgage 2 Info Calcs'!F$8,G356)/12,1,PMT(IF(G356=0,'Mortgage 2 Info Calcs'!F$8,G356)/12,('Mortgage 2 Info Calcs'!F$9*12)-C355,-X355,0),-X355,0)),0)</f>
        <v>#NUM!</v>
      </c>
      <c r="Y356" t="e">
        <f>IF(X356&lt;=0,0,(IPMT(IF(G356=0,'Mortgage 2 Info Calcs'!F$8,G356)/12,1,('Mortgage 2 Info Calcs'!F$9*12)-C355,-X355,0)))</f>
        <v>#NUM!</v>
      </c>
      <c r="Z356">
        <f>IF(C356&lt;('Mortgage 2 Info Calcs'!F$9*12),SUM(Y$12:Y356),0)</f>
        <v>0</v>
      </c>
      <c r="AA356">
        <v>345</v>
      </c>
      <c r="AB356">
        <f t="shared" si="27"/>
        <v>28.75</v>
      </c>
    </row>
    <row r="357" spans="2:28" ht="11.25" customHeight="1" x14ac:dyDescent="0.25">
      <c r="B357">
        <f t="shared" si="25"/>
        <v>28.833333333333332</v>
      </c>
      <c r="C357">
        <v>346</v>
      </c>
      <c r="E357" t="str">
        <f t="shared" si="28"/>
        <v/>
      </c>
      <c r="F357" t="str">
        <f>VLOOKUP('Mortgage 2 Variables'!D$17,'Mortgage 2 Variables'!B$8:C$19,2)</f>
        <v>Aug</v>
      </c>
      <c r="G357">
        <f>IF(ISBLANK('Mortgage 2 Monthly Table'!G357),IF(OR(J357=Q357,ISTEXT(W356),ISTEXT('Mortgage 2 Info Calcs'!$K$4)),0,IF(('Mortgage 2 Info Calcs'!F$7*12)&gt;C356,G356,IF(C356='Mortgage 2 Info Calcs'!F$7*12,'Mortgage 2 Info Calcs'!F$8,G356))),'Mortgage 2 Monthly Table'!G357)</f>
        <v>0</v>
      </c>
      <c r="H357" t="e">
        <f>((PMT(G357/'Mortgage 2 Variables'!E$43,('Mortgage 2 Info Calcs'!F$9*'Mortgage 2 Variables'!E$43)-C356,-J357,0)))</f>
        <v>#VALUE!</v>
      </c>
      <c r="I357">
        <f>IF(OR(ISERROR(((IPMT(G357/'Mortgage 2 Variables'!E$43,1,'Mortgage 2 Info Calcs'!F$9*'Mortgage 2 Variables'!E$43,-J357+Q357+'Mortgage 2 Info Calcs'!F$24,IF('Mortgage 2 Info Calcs'!F$5="Interest Only",-J357+Q357+'Mortgage 2 Info Calcs'!F$24,0))))),(((IPMT(G357/'Mortgage 2 Variables'!E$43,1,'Mortgage 2 Info Calcs'!F$9*'Mortgage 2 Variables'!E$43,-J$12,-J$12)))=0)),0,((IPMT(G357/'Mortgage 2 Variables'!E$43,1,'Mortgage 2 Info Calcs'!F$9*'Mortgage 2 Variables'!E$43,-J357+Q357+'Mortgage 2 Info Calcs'!F$24,IF('Mortgage 2 Info Calcs'!F$5="Interest Only",-J357+Q357+'Mortgage 2 Info Calcs'!F$24,0)))))</f>
        <v>0</v>
      </c>
      <c r="J357" t="str">
        <f>IF(W356&gt;0,IF(ISTEXT('Mortgage 2 Info Calcs'!K$4),"0",IF(ISTEXT(W356),W356,W356+(IF(ISTEXT(K357),0,K357)))),0)</f>
        <v/>
      </c>
      <c r="K357">
        <f>IF(ISBLANK('Mortgage 2 Monthly Table'!L357),0,'Mortgage 2 Monthly Table'!L357)</f>
        <v>0</v>
      </c>
      <c r="L357" t="e">
        <f>IF(ISBLANK('Mortgage 2 Monthly Table'!N357),IF('Mortgage 2 Info Calcs'!F$13="Calculated",IF('Mortgage 2 Info Calcs'!F$22="Keep Same",IF('Mortgage 2 Info Calcs'!F$5="Interest Only",IF(OR(I357&gt;L356,J357=""),I357,IF(J357&lt;L356,IF(J357&lt;L356,J357+I357,IF(L356+M356&gt;J357,L356+I357,L356)),IF(L356+M356&gt;J357,L356+I357,L356))),IF(H357&gt;L356,H357,IF(J357&gt;L356,IF(L356+M356&gt;J357,L356+I357,L356),J357+S357))),IF('Mortgage 2 Info Calcs'!F$5="Interest Only",'Mortgage 2 Monthly calcs'!I357,'Mortgage 2 Monthly calcs'!H357)),'Mortgage 2 Monthly calcs'!L356),'Mortgage 2 Monthly Table'!N357)</f>
        <v>#VALUE!</v>
      </c>
      <c r="M357" t="str">
        <f>IF(ISBLANK('Mortgage 2 Monthly Table'!P357),IF(N356&gt;J357,IF(J357&gt;L356,J357-L356,0),IF(OR(OR(W356&lt;0,ISTEXT(W356)),ISTEXT('Mortgage 2 Info Calcs'!$K$4)),"",'Mortgage 2 Info Calcs'!F$21)),'Mortgage 2 Monthly Table'!P357)</f>
        <v/>
      </c>
      <c r="N357" t="str">
        <f t="shared" si="26"/>
        <v/>
      </c>
      <c r="O357" t="str">
        <f>IF(OR(OR(W356&lt;0,ISTEXT(W356)),ISTEXT('Mortgage 2 Info Calcs'!$K$4)),"",(O356+M357))</f>
        <v/>
      </c>
      <c r="P357">
        <f>IF(ISBLANK('Mortgage 2 Monthly Table'!T357),IF(ISTEXT(J357),0,IF(OR(W356&lt;Q356,AND(W356&lt;0,NOT(ISTEXT(W356))),ISTEXT('Mortgage 2 Info Calcs'!$K$4)),IF(-W356&gt;P356,-W356,W356-Q356),IF(J357="",0,'Mortgage 2 Info Calcs'!F$26))),'Mortgage 2 Monthly Table'!T357)</f>
        <v>0</v>
      </c>
      <c r="Q357" t="str">
        <f>IF(OR(OR(W356&lt;0,ISTEXT(W356)),ISTEXT('Mortgage 2 Info Calcs'!$K$4)),"",IF(O357&lt;0,Q356,(Q356+P357)))</f>
        <v/>
      </c>
      <c r="R357" t="str">
        <f>IF(OR(ISERROR(L357-S357),ISTEXT('Mortgage 2 Info Calcs'!$K$4)),"",L357-S357+M357)</f>
        <v/>
      </c>
      <c r="S357">
        <f>IF(OR(IF(ISERROR(ROUND((J357-Q357-'Mortgage 2 Info Calcs'!F$24)*(G357/12),2)),0,(J357-O357-Q357-'Mortgage 2 Info Calcs'!F$24)*(G357/12)),,,ISTEXT('Mortgage 2 Info Calcs'!K$4)),IF(((J357-Q357-'Mortgage 2 Info Calcs'!F$24)*(G357/12))&gt;0,((J357-Q357-'Mortgage 2 Info Calcs'!F$24)*(G357/12)),0),0)</f>
        <v>0</v>
      </c>
      <c r="T357" t="str">
        <f>IF(OR(ISERROR(SUM(R$12:R357)),(ISTEXT(T356)),(T356=(SUM(R$12:R357)))),"",SUM(R$12:R357))</f>
        <v/>
      </c>
      <c r="U357">
        <f>SUM(S$12:S357)</f>
        <v>93290.420445652519</v>
      </c>
      <c r="V357" t="str">
        <f>IF(OR(J357=Q357,ISTEXT(W356),ISTEXT('Mortgage 2 Info Calcs'!$F$17)),"",IF(('Mortgage 2 Info Calcs'!F$18*12)&gt;C356+1,IF(C356='Mortgage 2 Info Calcs'!F$18*12,0,'Mortgage 2 Info Calcs'!F$19+W357*('Mortgage 2 Info Calcs'!F$17)),'Mortgage 2 Info Calcs'!F$189))</f>
        <v/>
      </c>
      <c r="W357" t="str">
        <f>IF(OR(ISERROR(J357-R357-M357),IF(ISERROR((J357-R357-M357)=0),"True",(J357-R357-M357)=0),ISTEXT('Mortgage 2 Info Calcs'!$K$4)),"",IF((J357&gt;(L357+M357)),(FV((G357/'Mortgage 2 Variables'!E$43),1,(L357+M357),-J357+Q357+'Mortgage 2 Info Calcs'!F$24,0))+Q357+'Mortgage 2 Info Calcs'!F$24+IF(I357&gt;0,0,-I357),""))</f>
        <v/>
      </c>
      <c r="X357" t="e">
        <f>IF((FV(IF(G357=0,'Mortgage 2 Info Calcs'!F$8,G357)/12,1,PMT(IF(G357=0,'Mortgage 2 Info Calcs'!F$8,G357)/12,('Mortgage 2 Info Calcs'!F$9*12)-C356,-X356,0),-X356,0))&gt;0,(FV(IF(G357=0,'Mortgage 2 Info Calcs'!F$8,G357)/12,1,PMT(IF(G357=0,'Mortgage 2 Info Calcs'!F$8,G357)/12,('Mortgage 2 Info Calcs'!F$9*12)-C356,-X356,0),-X356,0)),0)</f>
        <v>#NUM!</v>
      </c>
      <c r="Y357" t="e">
        <f>IF(X357&lt;=0,0,(IPMT(IF(G357=0,'Mortgage 2 Info Calcs'!F$8,G357)/12,1,('Mortgage 2 Info Calcs'!F$9*12)-C356,-X356,0)))</f>
        <v>#NUM!</v>
      </c>
      <c r="Z357">
        <f>IF(C357&lt;('Mortgage 2 Info Calcs'!F$9*12),SUM(Y$12:Y357),0)</f>
        <v>0</v>
      </c>
      <c r="AA357">
        <v>346</v>
      </c>
      <c r="AB357">
        <f t="shared" si="27"/>
        <v>28.833333333333332</v>
      </c>
    </row>
    <row r="358" spans="2:28" ht="11.25" customHeight="1" x14ac:dyDescent="0.25">
      <c r="B358">
        <f t="shared" si="25"/>
        <v>28.916666666666668</v>
      </c>
      <c r="C358">
        <v>347</v>
      </c>
      <c r="E358" t="str">
        <f t="shared" si="28"/>
        <v/>
      </c>
      <c r="F358" t="str">
        <f>VLOOKUP('Mortgage 2 Variables'!D$18,'Mortgage 2 Variables'!B$8:C$19,2)</f>
        <v>Sep</v>
      </c>
      <c r="G358">
        <f>IF(ISBLANK('Mortgage 2 Monthly Table'!G358),IF(OR(J358=Q358,ISTEXT(W357),ISTEXT('Mortgage 2 Info Calcs'!$K$4)),0,IF(('Mortgage 2 Info Calcs'!F$7*12)&gt;C357,G357,IF(C357='Mortgage 2 Info Calcs'!F$7*12,'Mortgage 2 Info Calcs'!F$8,G357))),'Mortgage 2 Monthly Table'!G358)</f>
        <v>0</v>
      </c>
      <c r="H358" t="e">
        <f>((PMT(G358/'Mortgage 2 Variables'!E$43,('Mortgage 2 Info Calcs'!F$9*'Mortgage 2 Variables'!E$43)-C357,-J358,0)))</f>
        <v>#VALUE!</v>
      </c>
      <c r="I358">
        <f>IF(OR(ISERROR(((IPMT(G358/'Mortgage 2 Variables'!E$43,1,'Mortgage 2 Info Calcs'!F$9*'Mortgage 2 Variables'!E$43,-J358+Q358+'Mortgage 2 Info Calcs'!F$24,IF('Mortgage 2 Info Calcs'!F$5="Interest Only",-J358+Q358+'Mortgage 2 Info Calcs'!F$24,0))))),(((IPMT(G358/'Mortgage 2 Variables'!E$43,1,'Mortgage 2 Info Calcs'!F$9*'Mortgage 2 Variables'!E$43,-J$12,-J$12)))=0)),0,((IPMT(G358/'Mortgage 2 Variables'!E$43,1,'Mortgage 2 Info Calcs'!F$9*'Mortgage 2 Variables'!E$43,-J358+Q358+'Mortgage 2 Info Calcs'!F$24,IF('Mortgage 2 Info Calcs'!F$5="Interest Only",-J358+Q358+'Mortgage 2 Info Calcs'!F$24,0)))))</f>
        <v>0</v>
      </c>
      <c r="J358" t="str">
        <f>IF(W357&gt;0,IF(ISTEXT('Mortgage 2 Info Calcs'!K$4),"0",IF(ISTEXT(W357),W357,W357+(IF(ISTEXT(K358),0,K358)))),0)</f>
        <v/>
      </c>
      <c r="K358">
        <f>IF(ISBLANK('Mortgage 2 Monthly Table'!L358),0,'Mortgage 2 Monthly Table'!L358)</f>
        <v>0</v>
      </c>
      <c r="L358" t="e">
        <f>IF(ISBLANK('Mortgage 2 Monthly Table'!N358),IF('Mortgage 2 Info Calcs'!F$13="Calculated",IF('Mortgage 2 Info Calcs'!F$22="Keep Same",IF('Mortgage 2 Info Calcs'!F$5="Interest Only",IF(OR(I358&gt;L357,J358=""),I358,IF(J358&lt;L357,IF(J358&lt;L357,J358+I358,IF(L357+M357&gt;J358,L357+I358,L357)),IF(L357+M357&gt;J358,L357+I358,L357))),IF(H358&gt;L357,H358,IF(J358&gt;L357,IF(L357+M357&gt;J358,L357+I358,L357),J358+S358))),IF('Mortgage 2 Info Calcs'!F$5="Interest Only",'Mortgage 2 Monthly calcs'!I358,'Mortgage 2 Monthly calcs'!H358)),'Mortgage 2 Monthly calcs'!L357),'Mortgage 2 Monthly Table'!N358)</f>
        <v>#VALUE!</v>
      </c>
      <c r="M358" t="str">
        <f>IF(ISBLANK('Mortgage 2 Monthly Table'!P358),IF(N357&gt;J358,IF(J358&gt;L357,J358-L357,0),IF(OR(OR(W357&lt;0,ISTEXT(W357)),ISTEXT('Mortgage 2 Info Calcs'!$K$4)),"",'Mortgage 2 Info Calcs'!F$21)),'Mortgage 2 Monthly Table'!P358)</f>
        <v/>
      </c>
      <c r="N358" t="str">
        <f t="shared" si="26"/>
        <v/>
      </c>
      <c r="O358" t="str">
        <f>IF(OR(OR(W357&lt;0,ISTEXT(W357)),ISTEXT('Mortgage 2 Info Calcs'!$K$4)),"",(O357+M358))</f>
        <v/>
      </c>
      <c r="P358">
        <f>IF(ISBLANK('Mortgage 2 Monthly Table'!T358),IF(ISTEXT(J358),0,IF(OR(W357&lt;Q357,AND(W357&lt;0,NOT(ISTEXT(W357))),ISTEXT('Mortgage 2 Info Calcs'!$K$4)),IF(-W357&gt;P357,-W357,W357-Q357),IF(J358="",0,'Mortgage 2 Info Calcs'!F$26))),'Mortgage 2 Monthly Table'!T358)</f>
        <v>0</v>
      </c>
      <c r="Q358" t="str">
        <f>IF(OR(OR(W357&lt;0,ISTEXT(W357)),ISTEXT('Mortgage 2 Info Calcs'!$K$4)),"",IF(O358&lt;0,Q357,(Q357+P358)))</f>
        <v/>
      </c>
      <c r="R358" t="str">
        <f>IF(OR(ISERROR(L358-S358),ISTEXT('Mortgage 2 Info Calcs'!$K$4)),"",L358-S358+M358)</f>
        <v/>
      </c>
      <c r="S358">
        <f>IF(OR(IF(ISERROR(ROUND((J358-Q358-'Mortgage 2 Info Calcs'!F$24)*(G358/12),2)),0,(J358-O358-Q358-'Mortgage 2 Info Calcs'!F$24)*(G358/12)),,,ISTEXT('Mortgage 2 Info Calcs'!K$4)),IF(((J358-Q358-'Mortgage 2 Info Calcs'!F$24)*(G358/12))&gt;0,((J358-Q358-'Mortgage 2 Info Calcs'!F$24)*(G358/12)),0),0)</f>
        <v>0</v>
      </c>
      <c r="T358" t="str">
        <f>IF(OR(ISERROR(SUM(R$12:R358)),(ISTEXT(T357)),(T357=(SUM(R$12:R358)))),"",SUM(R$12:R358))</f>
        <v/>
      </c>
      <c r="U358">
        <f>SUM(S$12:S358)</f>
        <v>93290.420445652519</v>
      </c>
      <c r="V358" t="str">
        <f>IF(OR(J358=Q358,ISTEXT(W357),ISTEXT('Mortgage 2 Info Calcs'!$F$17)),"",IF(('Mortgage 2 Info Calcs'!F$18*12)&gt;C357+1,IF(C357='Mortgage 2 Info Calcs'!F$18*12,0,'Mortgage 2 Info Calcs'!F$19+W358*('Mortgage 2 Info Calcs'!F$17)),'Mortgage 2 Info Calcs'!F$189))</f>
        <v/>
      </c>
      <c r="W358" t="str">
        <f>IF(OR(ISERROR(J358-R358-M358),IF(ISERROR((J358-R358-M358)=0),"True",(J358-R358-M358)=0),ISTEXT('Mortgage 2 Info Calcs'!$K$4)),"",IF((J358&gt;(L358+M358)),(FV((G358/'Mortgage 2 Variables'!E$43),1,(L358+M358),-J358+Q358+'Mortgage 2 Info Calcs'!F$24,0))+Q358+'Mortgage 2 Info Calcs'!F$24+IF(I358&gt;0,0,-I358),""))</f>
        <v/>
      </c>
      <c r="X358" t="e">
        <f>IF((FV(IF(G358=0,'Mortgage 2 Info Calcs'!F$8,G358)/12,1,PMT(IF(G358=0,'Mortgage 2 Info Calcs'!F$8,G358)/12,('Mortgage 2 Info Calcs'!F$9*12)-C357,-X357,0),-X357,0))&gt;0,(FV(IF(G358=0,'Mortgage 2 Info Calcs'!F$8,G358)/12,1,PMT(IF(G358=0,'Mortgage 2 Info Calcs'!F$8,G358)/12,('Mortgage 2 Info Calcs'!F$9*12)-C357,-X357,0),-X357,0)),0)</f>
        <v>#NUM!</v>
      </c>
      <c r="Y358" t="e">
        <f>IF(X358&lt;=0,0,(IPMT(IF(G358=0,'Mortgage 2 Info Calcs'!F$8,G358)/12,1,('Mortgage 2 Info Calcs'!F$9*12)-C357,-X357,0)))</f>
        <v>#NUM!</v>
      </c>
      <c r="Z358">
        <f>IF(C358&lt;('Mortgage 2 Info Calcs'!F$9*12),SUM(Y$12:Y358),0)</f>
        <v>0</v>
      </c>
      <c r="AA358">
        <v>347</v>
      </c>
      <c r="AB358">
        <f t="shared" si="27"/>
        <v>28.916666666666668</v>
      </c>
    </row>
    <row r="359" spans="2:28" ht="11.25" customHeight="1" x14ac:dyDescent="0.25">
      <c r="B359">
        <f t="shared" si="25"/>
        <v>29</v>
      </c>
      <c r="C359">
        <v>348</v>
      </c>
      <c r="D359">
        <f>D347+1</f>
        <v>29</v>
      </c>
      <c r="E359" t="str">
        <f t="shared" si="28"/>
        <v/>
      </c>
      <c r="F359" t="str">
        <f>VLOOKUP('Mortgage 2 Variables'!D$19,'Mortgage 2 Variables'!B$8:C$19,2)</f>
        <v>Oct</v>
      </c>
      <c r="G359">
        <f>IF(ISBLANK('Mortgage 2 Monthly Table'!G359),IF(OR(J359=Q359,ISTEXT(W358),ISTEXT('Mortgage 2 Info Calcs'!$K$4)),0,IF(('Mortgage 2 Info Calcs'!F$7*12)&gt;C358,G358,IF(C358='Mortgage 2 Info Calcs'!F$7*12,'Mortgage 2 Info Calcs'!F$8,G358))),'Mortgage 2 Monthly Table'!G359)</f>
        <v>0</v>
      </c>
      <c r="H359" t="e">
        <f>((PMT(G359/'Mortgage 2 Variables'!E$43,('Mortgage 2 Info Calcs'!F$9*'Mortgage 2 Variables'!E$43)-C358,-J359,0)))</f>
        <v>#VALUE!</v>
      </c>
      <c r="I359">
        <f>IF(OR(ISERROR(((IPMT(G359/'Mortgage 2 Variables'!E$43,1,'Mortgage 2 Info Calcs'!F$9*'Mortgage 2 Variables'!E$43,-J359+Q359+'Mortgage 2 Info Calcs'!F$24,IF('Mortgage 2 Info Calcs'!F$5="Interest Only",-J359+Q359+'Mortgage 2 Info Calcs'!F$24,0))))),(((IPMT(G359/'Mortgage 2 Variables'!E$43,1,'Mortgage 2 Info Calcs'!F$9*'Mortgage 2 Variables'!E$43,-J$12,-J$12)))=0)),0,((IPMT(G359/'Mortgage 2 Variables'!E$43,1,'Mortgage 2 Info Calcs'!F$9*'Mortgage 2 Variables'!E$43,-J359+Q359+'Mortgage 2 Info Calcs'!F$24,IF('Mortgage 2 Info Calcs'!F$5="Interest Only",-J359+Q359+'Mortgage 2 Info Calcs'!F$24,0)))))</f>
        <v>0</v>
      </c>
      <c r="J359" t="str">
        <f>IF(W358&gt;0,IF(ISTEXT('Mortgage 2 Info Calcs'!K$4),"0",IF(ISTEXT(W358),W358,W358+(IF(ISTEXT(K359),0,K359)))),0)</f>
        <v/>
      </c>
      <c r="K359">
        <f>IF(ISBLANK('Mortgage 2 Monthly Table'!L359),0,'Mortgage 2 Monthly Table'!L359)</f>
        <v>0</v>
      </c>
      <c r="L359" t="e">
        <f>IF(ISBLANK('Mortgage 2 Monthly Table'!N359),IF('Mortgage 2 Info Calcs'!F$13="Calculated",IF('Mortgage 2 Info Calcs'!F$22="Keep Same",IF('Mortgage 2 Info Calcs'!F$5="Interest Only",IF(OR(I359&gt;L358,J359=""),I359,IF(J359&lt;L358,IF(J359&lt;L358,J359+I359,IF(L358+M358&gt;J359,L358+I359,L358)),IF(L358+M358&gt;J359,L358+I359,L358))),IF(H359&gt;L358,H359,IF(J359&gt;L358,IF(L358+M358&gt;J359,L358+I359,L358),J359+S359))),IF('Mortgage 2 Info Calcs'!F$5="Interest Only",'Mortgage 2 Monthly calcs'!I359,'Mortgage 2 Monthly calcs'!H359)),'Mortgage 2 Monthly calcs'!L358),'Mortgage 2 Monthly Table'!N359)</f>
        <v>#VALUE!</v>
      </c>
      <c r="M359" t="str">
        <f>IF(ISBLANK('Mortgage 2 Monthly Table'!P359),IF(N358&gt;J359,IF(J359&gt;L358,J359-L358,0),IF(OR(OR(W358&lt;0,ISTEXT(W358)),ISTEXT('Mortgage 2 Info Calcs'!$K$4)),"",'Mortgage 2 Info Calcs'!F$21)),'Mortgage 2 Monthly Table'!P359)</f>
        <v/>
      </c>
      <c r="N359" t="str">
        <f t="shared" si="26"/>
        <v/>
      </c>
      <c r="O359" t="str">
        <f>IF(OR(OR(W358&lt;0,ISTEXT(W358)),ISTEXT('Mortgage 2 Info Calcs'!$K$4)),"",(O358+M359))</f>
        <v/>
      </c>
      <c r="P359">
        <f>IF(ISBLANK('Mortgage 2 Monthly Table'!T359),IF(ISTEXT(J359),0,IF(OR(W358&lt;Q358,AND(W358&lt;0,NOT(ISTEXT(W358))),ISTEXT('Mortgage 2 Info Calcs'!$K$4)),IF(-W358&gt;P358,-W358,W358-Q358),IF(J359="",0,'Mortgage 2 Info Calcs'!F$26))),'Mortgage 2 Monthly Table'!T359)</f>
        <v>0</v>
      </c>
      <c r="Q359" t="str">
        <f>IF(OR(OR(W358&lt;0,ISTEXT(W358)),ISTEXT('Mortgage 2 Info Calcs'!$K$4)),"",IF(O359&lt;0,Q358,(Q358+P359)))</f>
        <v/>
      </c>
      <c r="R359" t="str">
        <f>IF(OR(ISERROR(L359-S359),ISTEXT('Mortgage 2 Info Calcs'!$K$4)),"",L359-S359+M359)</f>
        <v/>
      </c>
      <c r="S359">
        <f>IF(OR(IF(ISERROR(ROUND((J359-Q359-'Mortgage 2 Info Calcs'!F$24)*(G359/12),2)),0,(J359-O359-Q359-'Mortgage 2 Info Calcs'!F$24)*(G359/12)),,,ISTEXT('Mortgage 2 Info Calcs'!K$4)),IF(((J359-Q359-'Mortgage 2 Info Calcs'!F$24)*(G359/12))&gt;0,((J359-Q359-'Mortgage 2 Info Calcs'!F$24)*(G359/12)),0),0)</f>
        <v>0</v>
      </c>
      <c r="T359" t="str">
        <f>IF(OR(ISERROR(SUM(R$12:R359)),(ISTEXT(T358)),(T358=(SUM(R$12:R359)))),"",SUM(R$12:R359))</f>
        <v/>
      </c>
      <c r="U359">
        <f>SUM(S$12:S359)</f>
        <v>93290.420445652519</v>
      </c>
      <c r="V359" t="str">
        <f>IF(OR(J359=Q359,ISTEXT(W358),ISTEXT('Mortgage 2 Info Calcs'!$F$17)),"",IF(('Mortgage 2 Info Calcs'!F$18*12)&gt;C358+1,IF(C358='Mortgage 2 Info Calcs'!F$18*12,0,'Mortgage 2 Info Calcs'!F$19+W359*('Mortgage 2 Info Calcs'!F$17)),'Mortgage 2 Info Calcs'!F$189))</f>
        <v/>
      </c>
      <c r="W359" t="str">
        <f>IF(OR(ISERROR(J359-R359-M359),IF(ISERROR((J359-R359-M359)=0),"True",(J359-R359-M359)=0),ISTEXT('Mortgage 2 Info Calcs'!$K$4)),"",IF((J359&gt;(L359+M359)),(FV((G359/'Mortgage 2 Variables'!E$43),1,(L359+M359),-J359+Q359+'Mortgage 2 Info Calcs'!F$24,0))+Q359+'Mortgage 2 Info Calcs'!F$24+IF(I359&gt;0,0,-I359),""))</f>
        <v/>
      </c>
      <c r="X359" t="e">
        <f>IF((FV(IF(G359=0,'Mortgage 2 Info Calcs'!F$8,G359)/12,1,PMT(IF(G359=0,'Mortgage 2 Info Calcs'!F$8,G359)/12,('Mortgage 2 Info Calcs'!F$9*12)-C358,-X358,0),-X358,0))&gt;0,(FV(IF(G359=0,'Mortgage 2 Info Calcs'!F$8,G359)/12,1,PMT(IF(G359=0,'Mortgage 2 Info Calcs'!F$8,G359)/12,('Mortgage 2 Info Calcs'!F$9*12)-C358,-X358,0),-X358,0)),0)</f>
        <v>#NUM!</v>
      </c>
      <c r="Y359" t="e">
        <f>IF(X359&lt;=0,0,(IPMT(IF(G359=0,'Mortgage 2 Info Calcs'!F$8,G359)/12,1,('Mortgage 2 Info Calcs'!F$9*12)-C358,-X358,0)))</f>
        <v>#NUM!</v>
      </c>
      <c r="Z359">
        <f>IF(C359&lt;('Mortgage 2 Info Calcs'!F$9*12),SUM(Y$12:Y359),0)</f>
        <v>0</v>
      </c>
      <c r="AA359">
        <v>348</v>
      </c>
      <c r="AB359">
        <f t="shared" si="27"/>
        <v>29</v>
      </c>
    </row>
    <row r="360" spans="2:28" ht="11.25" customHeight="1" x14ac:dyDescent="0.25">
      <c r="B360">
        <f t="shared" si="25"/>
        <v>29.083333333333332</v>
      </c>
      <c r="C360">
        <v>349</v>
      </c>
      <c r="E360" t="str">
        <f t="shared" si="28"/>
        <v/>
      </c>
      <c r="F360" t="str">
        <f>VLOOKUP('Mortgage 2 Variables'!D$8,'Mortgage 2 Variables'!B$8:C$19,2)</f>
        <v>Nov</v>
      </c>
      <c r="G360">
        <f>IF(ISBLANK('Mortgage 2 Monthly Table'!G360),IF(OR(J360=Q360,ISTEXT(W359),ISTEXT('Mortgage 2 Info Calcs'!$K$4)),0,IF(('Mortgage 2 Info Calcs'!F$7*12)&gt;C359,G359,IF(C359='Mortgage 2 Info Calcs'!F$7*12,'Mortgage 2 Info Calcs'!F$8,G359))),'Mortgage 2 Monthly Table'!G360)</f>
        <v>0</v>
      </c>
      <c r="H360" t="e">
        <f>((PMT(G360/'Mortgage 2 Variables'!E$43,('Mortgage 2 Info Calcs'!F$9*'Mortgage 2 Variables'!E$43)-C359,-J360,0)))</f>
        <v>#VALUE!</v>
      </c>
      <c r="I360">
        <f>IF(OR(ISERROR(((IPMT(G360/'Mortgage 2 Variables'!E$43,1,'Mortgage 2 Info Calcs'!F$9*'Mortgage 2 Variables'!E$43,-J360+Q360+'Mortgage 2 Info Calcs'!F$24,IF('Mortgage 2 Info Calcs'!F$5="Interest Only",-J360+Q360+'Mortgage 2 Info Calcs'!F$24,0))))),(((IPMT(G360/'Mortgage 2 Variables'!E$43,1,'Mortgage 2 Info Calcs'!F$9*'Mortgage 2 Variables'!E$43,-J$12,-J$12)))=0)),0,((IPMT(G360/'Mortgage 2 Variables'!E$43,1,'Mortgage 2 Info Calcs'!F$9*'Mortgage 2 Variables'!E$43,-J360+Q360+'Mortgage 2 Info Calcs'!F$24,IF('Mortgage 2 Info Calcs'!F$5="Interest Only",-J360+Q360+'Mortgage 2 Info Calcs'!F$24,0)))))</f>
        <v>0</v>
      </c>
      <c r="J360" t="str">
        <f>IF(W359&gt;0,IF(ISTEXT('Mortgage 2 Info Calcs'!K$4),"0",IF(ISTEXT(W359),W359,W359+(IF(ISTEXT(K360),0,K360)))),0)</f>
        <v/>
      </c>
      <c r="K360">
        <f>IF(ISBLANK('Mortgage 2 Monthly Table'!L360),0,'Mortgage 2 Monthly Table'!L360)</f>
        <v>0</v>
      </c>
      <c r="L360" t="e">
        <f>IF(ISBLANK('Mortgage 2 Monthly Table'!N360),IF('Mortgage 2 Info Calcs'!F$13="Calculated",IF('Mortgage 2 Info Calcs'!F$22="Keep Same",IF('Mortgage 2 Info Calcs'!F$5="Interest Only",IF(OR(I360&gt;L359,J360=""),I360,IF(J360&lt;L359,IF(J360&lt;L359,J360+I360,IF(L359+M359&gt;J360,L359+I360,L359)),IF(L359+M359&gt;J360,L359+I360,L359))),IF(H360&gt;L359,H360,IF(J360&gt;L359,IF(L359+M359&gt;J360,L359+I360,L359),J360+S360))),IF('Mortgage 2 Info Calcs'!F$5="Interest Only",'Mortgage 2 Monthly calcs'!I360,'Mortgage 2 Monthly calcs'!H360)),'Mortgage 2 Monthly calcs'!L359),'Mortgage 2 Monthly Table'!N360)</f>
        <v>#VALUE!</v>
      </c>
      <c r="M360" t="str">
        <f>IF(ISBLANK('Mortgage 2 Monthly Table'!P360),IF(N359&gt;J360,IF(J360&gt;L359,J360-L359,0),IF(OR(OR(W359&lt;0,ISTEXT(W359)),ISTEXT('Mortgage 2 Info Calcs'!$K$4)),"",'Mortgage 2 Info Calcs'!F$21)),'Mortgage 2 Monthly Table'!P360)</f>
        <v/>
      </c>
      <c r="N360" t="str">
        <f t="shared" si="26"/>
        <v/>
      </c>
      <c r="O360" t="str">
        <f>IF(OR(OR(W359&lt;0,ISTEXT(W359)),ISTEXT('Mortgage 2 Info Calcs'!$K$4)),"",(O359+M360))</f>
        <v/>
      </c>
      <c r="P360">
        <f>IF(ISBLANK('Mortgage 2 Monthly Table'!T360),IF(ISTEXT(J360),0,IF(OR(W359&lt;Q359,AND(W359&lt;0,NOT(ISTEXT(W359))),ISTEXT('Mortgage 2 Info Calcs'!$K$4)),IF(-W359&gt;P359,-W359,W359-Q359),IF(J360="",0,'Mortgage 2 Info Calcs'!F$26))),'Mortgage 2 Monthly Table'!T360)</f>
        <v>0</v>
      </c>
      <c r="Q360" t="str">
        <f>IF(OR(OR(W359&lt;0,ISTEXT(W359)),ISTEXT('Mortgage 2 Info Calcs'!$K$4)),"",IF(O360&lt;0,Q359,(Q359+P360)))</f>
        <v/>
      </c>
      <c r="R360" t="str">
        <f>IF(OR(ISERROR(L360-S360),ISTEXT('Mortgage 2 Info Calcs'!$K$4)),"",L360-S360+M360)</f>
        <v/>
      </c>
      <c r="S360">
        <f>IF(OR(IF(ISERROR(ROUND((J360-Q360-'Mortgage 2 Info Calcs'!F$24)*(G360/12),2)),0,(J360-O360-Q360-'Mortgage 2 Info Calcs'!F$24)*(G360/12)),,,ISTEXT('Mortgage 2 Info Calcs'!K$4)),IF(((J360-Q360-'Mortgage 2 Info Calcs'!F$24)*(G360/12))&gt;0,((J360-Q360-'Mortgage 2 Info Calcs'!F$24)*(G360/12)),0),0)</f>
        <v>0</v>
      </c>
      <c r="T360" t="str">
        <f>IF(OR(ISERROR(SUM(R$12:R360)),(ISTEXT(T359)),(T359=(SUM(R$12:R360)))),"",SUM(R$12:R360))</f>
        <v/>
      </c>
      <c r="U360">
        <f>SUM(S$12:S360)</f>
        <v>93290.420445652519</v>
      </c>
      <c r="V360" t="str">
        <f>IF(OR(J360=Q360,ISTEXT(W359),ISTEXT('Mortgage 2 Info Calcs'!$F$17)),"",IF(('Mortgage 2 Info Calcs'!F$18*12)&gt;C359+1,IF(C359='Mortgage 2 Info Calcs'!F$18*12,0,'Mortgage 2 Info Calcs'!F$19+W360*('Mortgage 2 Info Calcs'!F$17)),'Mortgage 2 Info Calcs'!F$189))</f>
        <v/>
      </c>
      <c r="W360" t="str">
        <f>IF(OR(ISERROR(J360-R360-M360),IF(ISERROR((J360-R360-M360)=0),"True",(J360-R360-M360)=0),ISTEXT('Mortgage 2 Info Calcs'!$K$4)),"",IF((J360&gt;(L360+M360)),(FV((G360/'Mortgage 2 Variables'!E$43),1,(L360+M360),-J360+Q360+'Mortgage 2 Info Calcs'!F$24,0))+Q360+'Mortgage 2 Info Calcs'!F$24+IF(I360&gt;0,0,-I360),""))</f>
        <v/>
      </c>
      <c r="X360" t="e">
        <f>IF((FV(IF(G360=0,'Mortgage 2 Info Calcs'!F$8,G360)/12,1,PMT(IF(G360=0,'Mortgage 2 Info Calcs'!F$8,G360)/12,('Mortgage 2 Info Calcs'!F$9*12)-C359,-X359,0),-X359,0))&gt;0,(FV(IF(G360=0,'Mortgage 2 Info Calcs'!F$8,G360)/12,1,PMT(IF(G360=0,'Mortgage 2 Info Calcs'!F$8,G360)/12,('Mortgage 2 Info Calcs'!F$9*12)-C359,-X359,0),-X359,0)),0)</f>
        <v>#NUM!</v>
      </c>
      <c r="Y360" t="e">
        <f>IF(X360&lt;=0,0,(IPMT(IF(G360=0,'Mortgage 2 Info Calcs'!F$8,G360)/12,1,('Mortgage 2 Info Calcs'!F$9*12)-C359,-X359,0)))</f>
        <v>#NUM!</v>
      </c>
      <c r="Z360">
        <f>IF(C360&lt;('Mortgage 2 Info Calcs'!F$9*12),SUM(Y$12:Y360),0)</f>
        <v>0</v>
      </c>
      <c r="AA360">
        <v>349</v>
      </c>
      <c r="AB360">
        <f t="shared" si="27"/>
        <v>29.083333333333332</v>
      </c>
    </row>
    <row r="361" spans="2:28" ht="11.25" customHeight="1" x14ac:dyDescent="0.25">
      <c r="B361">
        <f t="shared" si="25"/>
        <v>29.166666666666668</v>
      </c>
      <c r="C361">
        <v>350</v>
      </c>
      <c r="E361" t="str">
        <f t="shared" si="28"/>
        <v/>
      </c>
      <c r="F361" t="str">
        <f>VLOOKUP('Mortgage 2 Variables'!D$9,'Mortgage 2 Variables'!B$8:C$19,2)</f>
        <v>Dec</v>
      </c>
      <c r="G361">
        <f>IF(ISBLANK('Mortgage 2 Monthly Table'!G361),IF(OR(J361=Q361,ISTEXT(W360),ISTEXT('Mortgage 2 Info Calcs'!$K$4)),0,IF(('Mortgage 2 Info Calcs'!F$7*12)&gt;C360,G360,IF(C360='Mortgage 2 Info Calcs'!F$7*12,'Mortgage 2 Info Calcs'!F$8,G360))),'Mortgage 2 Monthly Table'!G361)</f>
        <v>0</v>
      </c>
      <c r="H361" t="e">
        <f>((PMT(G361/'Mortgage 2 Variables'!E$43,('Mortgage 2 Info Calcs'!F$9*'Mortgage 2 Variables'!E$43)-C360,-J361,0)))</f>
        <v>#VALUE!</v>
      </c>
      <c r="I361">
        <f>IF(OR(ISERROR(((IPMT(G361/'Mortgage 2 Variables'!E$43,1,'Mortgage 2 Info Calcs'!F$9*'Mortgage 2 Variables'!E$43,-J361+Q361+'Mortgage 2 Info Calcs'!F$24,IF('Mortgage 2 Info Calcs'!F$5="Interest Only",-J361+Q361+'Mortgage 2 Info Calcs'!F$24,0))))),(((IPMT(G361/'Mortgage 2 Variables'!E$43,1,'Mortgage 2 Info Calcs'!F$9*'Mortgage 2 Variables'!E$43,-J$12,-J$12)))=0)),0,((IPMT(G361/'Mortgage 2 Variables'!E$43,1,'Mortgage 2 Info Calcs'!F$9*'Mortgage 2 Variables'!E$43,-J361+Q361+'Mortgage 2 Info Calcs'!F$24,IF('Mortgage 2 Info Calcs'!F$5="Interest Only",-J361+Q361+'Mortgage 2 Info Calcs'!F$24,0)))))</f>
        <v>0</v>
      </c>
      <c r="J361" t="str">
        <f>IF(W360&gt;0,IF(ISTEXT('Mortgage 2 Info Calcs'!K$4),"0",IF(ISTEXT(W360),W360,W360+(IF(ISTEXT(K361),0,K361)))),0)</f>
        <v/>
      </c>
      <c r="K361">
        <f>IF(ISBLANK('Mortgage 2 Monthly Table'!L361),0,'Mortgage 2 Monthly Table'!L361)</f>
        <v>0</v>
      </c>
      <c r="L361" t="e">
        <f>IF(ISBLANK('Mortgage 2 Monthly Table'!N361),IF('Mortgage 2 Info Calcs'!F$13="Calculated",IF('Mortgage 2 Info Calcs'!F$22="Keep Same",IF('Mortgage 2 Info Calcs'!F$5="Interest Only",IF(OR(I361&gt;L360,J361=""),I361,IF(J361&lt;L360,IF(J361&lt;L360,J361+I361,IF(L360+M360&gt;J361,L360+I361,L360)),IF(L360+M360&gt;J361,L360+I361,L360))),IF(H361&gt;L360,H361,IF(J361&gt;L360,IF(L360+M360&gt;J361,L360+I361,L360),J361+S361))),IF('Mortgage 2 Info Calcs'!F$5="Interest Only",'Mortgage 2 Monthly calcs'!I361,'Mortgage 2 Monthly calcs'!H361)),'Mortgage 2 Monthly calcs'!L360),'Mortgage 2 Monthly Table'!N361)</f>
        <v>#VALUE!</v>
      </c>
      <c r="M361" t="str">
        <f>IF(ISBLANK('Mortgage 2 Monthly Table'!P361),IF(N360&gt;J361,IF(J361&gt;L360,J361-L360,0),IF(OR(OR(W360&lt;0,ISTEXT(W360)),ISTEXT('Mortgage 2 Info Calcs'!$K$4)),"",'Mortgage 2 Info Calcs'!F$21)),'Mortgage 2 Monthly Table'!P361)</f>
        <v/>
      </c>
      <c r="N361" t="str">
        <f t="shared" si="26"/>
        <v/>
      </c>
      <c r="O361" t="str">
        <f>IF(OR(OR(W360&lt;0,ISTEXT(W360)),ISTEXT('Mortgage 2 Info Calcs'!$K$4)),"",(O360+M361))</f>
        <v/>
      </c>
      <c r="P361">
        <f>IF(ISBLANK('Mortgage 2 Monthly Table'!T361),IF(ISTEXT(J361),0,IF(OR(W360&lt;Q360,AND(W360&lt;0,NOT(ISTEXT(W360))),ISTEXT('Mortgage 2 Info Calcs'!$K$4)),IF(-W360&gt;P360,-W360,W360-Q360),IF(J361="",0,'Mortgage 2 Info Calcs'!F$26))),'Mortgage 2 Monthly Table'!T361)</f>
        <v>0</v>
      </c>
      <c r="Q361" t="str">
        <f>IF(OR(OR(W360&lt;0,ISTEXT(W360)),ISTEXT('Mortgage 2 Info Calcs'!$K$4)),"",IF(O361&lt;0,Q360,(Q360+P361)))</f>
        <v/>
      </c>
      <c r="R361" t="str">
        <f>IF(OR(ISERROR(L361-S361),ISTEXT('Mortgage 2 Info Calcs'!$K$4)),"",L361-S361+M361)</f>
        <v/>
      </c>
      <c r="S361">
        <f>IF(OR(IF(ISERROR(ROUND((J361-Q361-'Mortgage 2 Info Calcs'!F$24)*(G361/12),2)),0,(J361-O361-Q361-'Mortgage 2 Info Calcs'!F$24)*(G361/12)),,,ISTEXT('Mortgage 2 Info Calcs'!K$4)),IF(((J361-Q361-'Mortgage 2 Info Calcs'!F$24)*(G361/12))&gt;0,((J361-Q361-'Mortgage 2 Info Calcs'!F$24)*(G361/12)),0),0)</f>
        <v>0</v>
      </c>
      <c r="T361" t="str">
        <f>IF(OR(ISERROR(SUM(R$12:R361)),(ISTEXT(T360)),(T360=(SUM(R$12:R361)))),"",SUM(R$12:R361))</f>
        <v/>
      </c>
      <c r="U361">
        <f>SUM(S$12:S361)</f>
        <v>93290.420445652519</v>
      </c>
      <c r="V361" t="str">
        <f>IF(OR(J361=Q361,ISTEXT(W360),ISTEXT('Mortgage 2 Info Calcs'!$F$17)),"",IF(('Mortgage 2 Info Calcs'!F$18*12)&gt;C360+1,IF(C360='Mortgage 2 Info Calcs'!F$18*12,0,'Mortgage 2 Info Calcs'!F$19+W361*('Mortgage 2 Info Calcs'!F$17)),'Mortgage 2 Info Calcs'!F$189))</f>
        <v/>
      </c>
      <c r="W361" t="str">
        <f>IF(OR(ISERROR(J361-R361-M361),IF(ISERROR((J361-R361-M361)=0),"True",(J361-R361-M361)=0),ISTEXT('Mortgage 2 Info Calcs'!$K$4)),"",IF((J361&gt;(L361+M361)),(FV((G361/'Mortgage 2 Variables'!E$43),1,(L361+M361),-J361+Q361+'Mortgage 2 Info Calcs'!F$24,0))+Q361+'Mortgage 2 Info Calcs'!F$24+IF(I361&gt;0,0,-I361),""))</f>
        <v/>
      </c>
      <c r="X361" t="e">
        <f>IF((FV(IF(G361=0,'Mortgage 2 Info Calcs'!F$8,G361)/12,1,PMT(IF(G361=0,'Mortgage 2 Info Calcs'!F$8,G361)/12,('Mortgage 2 Info Calcs'!F$9*12)-C360,-X360,0),-X360,0))&gt;0,(FV(IF(G361=0,'Mortgage 2 Info Calcs'!F$8,G361)/12,1,PMT(IF(G361=0,'Mortgage 2 Info Calcs'!F$8,G361)/12,('Mortgage 2 Info Calcs'!F$9*12)-C360,-X360,0),-X360,0)),0)</f>
        <v>#NUM!</v>
      </c>
      <c r="Y361" t="e">
        <f>IF(X361&lt;=0,0,(IPMT(IF(G361=0,'Mortgage 2 Info Calcs'!F$8,G361)/12,1,('Mortgage 2 Info Calcs'!F$9*12)-C360,-X360,0)))</f>
        <v>#NUM!</v>
      </c>
      <c r="Z361">
        <f>IF(C361&lt;('Mortgage 2 Info Calcs'!F$9*12),SUM(Y$12:Y361),0)</f>
        <v>0</v>
      </c>
      <c r="AA361">
        <v>350</v>
      </c>
      <c r="AB361">
        <f t="shared" si="27"/>
        <v>29.166666666666668</v>
      </c>
    </row>
    <row r="362" spans="2:28" ht="11.25" customHeight="1" x14ac:dyDescent="0.25">
      <c r="B362">
        <f t="shared" si="25"/>
        <v>29.25</v>
      </c>
      <c r="C362">
        <v>351</v>
      </c>
      <c r="E362">
        <f t="shared" si="28"/>
        <v>2039</v>
      </c>
      <c r="F362" t="str">
        <f>VLOOKUP('Mortgage 2 Variables'!D$10,'Mortgage 2 Variables'!B$8:C$19,2)</f>
        <v>Jan</v>
      </c>
      <c r="G362">
        <f>IF(ISBLANK('Mortgage 2 Monthly Table'!G362),IF(OR(J362=Q362,ISTEXT(W361),ISTEXT('Mortgage 2 Info Calcs'!$K$4)),0,IF(('Mortgage 2 Info Calcs'!F$7*12)&gt;C361,G361,IF(C361='Mortgage 2 Info Calcs'!F$7*12,'Mortgage 2 Info Calcs'!F$8,G361))),'Mortgage 2 Monthly Table'!G362)</f>
        <v>0</v>
      </c>
      <c r="H362" t="e">
        <f>((PMT(G362/'Mortgage 2 Variables'!E$43,('Mortgage 2 Info Calcs'!F$9*'Mortgage 2 Variables'!E$43)-C361,-J362,0)))</f>
        <v>#VALUE!</v>
      </c>
      <c r="I362">
        <f>IF(OR(ISERROR(((IPMT(G362/'Mortgage 2 Variables'!E$43,1,'Mortgage 2 Info Calcs'!F$9*'Mortgage 2 Variables'!E$43,-J362+Q362+'Mortgage 2 Info Calcs'!F$24,IF('Mortgage 2 Info Calcs'!F$5="Interest Only",-J362+Q362+'Mortgage 2 Info Calcs'!F$24,0))))),(((IPMT(G362/'Mortgage 2 Variables'!E$43,1,'Mortgage 2 Info Calcs'!F$9*'Mortgage 2 Variables'!E$43,-J$12,-J$12)))=0)),0,((IPMT(G362/'Mortgage 2 Variables'!E$43,1,'Mortgage 2 Info Calcs'!F$9*'Mortgage 2 Variables'!E$43,-J362+Q362+'Mortgage 2 Info Calcs'!F$24,IF('Mortgage 2 Info Calcs'!F$5="Interest Only",-J362+Q362+'Mortgage 2 Info Calcs'!F$24,0)))))</f>
        <v>0</v>
      </c>
      <c r="J362" t="str">
        <f>IF(W361&gt;0,IF(ISTEXT('Mortgage 2 Info Calcs'!K$4),"0",IF(ISTEXT(W361),W361,W361+(IF(ISTEXT(K362),0,K362)))),0)</f>
        <v/>
      </c>
      <c r="K362">
        <f>IF(ISBLANK('Mortgage 2 Monthly Table'!L362),0,'Mortgage 2 Monthly Table'!L362)</f>
        <v>0</v>
      </c>
      <c r="L362" t="e">
        <f>IF(ISBLANK('Mortgage 2 Monthly Table'!N362),IF('Mortgage 2 Info Calcs'!F$13="Calculated",IF('Mortgage 2 Info Calcs'!F$22="Keep Same",IF('Mortgage 2 Info Calcs'!F$5="Interest Only",IF(OR(I362&gt;L361,J362=""),I362,IF(J362&lt;L361,IF(J362&lt;L361,J362+I362,IF(L361+M361&gt;J362,L361+I362,L361)),IF(L361+M361&gt;J362,L361+I362,L361))),IF(H362&gt;L361,H362,IF(J362&gt;L361,IF(L361+M361&gt;J362,L361+I362,L361),J362+S362))),IF('Mortgage 2 Info Calcs'!F$5="Interest Only",'Mortgage 2 Monthly calcs'!I362,'Mortgage 2 Monthly calcs'!H362)),'Mortgage 2 Monthly calcs'!L361),'Mortgage 2 Monthly Table'!N362)</f>
        <v>#VALUE!</v>
      </c>
      <c r="M362" t="str">
        <f>IF(ISBLANK('Mortgage 2 Monthly Table'!P362),IF(N361&gt;J362,IF(J362&gt;L361,J362-L361,0),IF(OR(OR(W361&lt;0,ISTEXT(W361)),ISTEXT('Mortgage 2 Info Calcs'!$K$4)),"",'Mortgage 2 Info Calcs'!F$21)),'Mortgage 2 Monthly Table'!P362)</f>
        <v/>
      </c>
      <c r="N362" t="str">
        <f t="shared" si="26"/>
        <v/>
      </c>
      <c r="O362" t="str">
        <f>IF(OR(OR(W361&lt;0,ISTEXT(W361)),ISTEXT('Mortgage 2 Info Calcs'!$K$4)),"",(O361+M362))</f>
        <v/>
      </c>
      <c r="P362">
        <f>IF(ISBLANK('Mortgage 2 Monthly Table'!T362),IF(ISTEXT(J362),0,IF(OR(W361&lt;Q361,AND(W361&lt;0,NOT(ISTEXT(W361))),ISTEXT('Mortgage 2 Info Calcs'!$K$4)),IF(-W361&gt;P361,-W361,W361-Q361),IF(J362="",0,'Mortgage 2 Info Calcs'!F$26))),'Mortgage 2 Monthly Table'!T362)</f>
        <v>0</v>
      </c>
      <c r="Q362" t="str">
        <f>IF(OR(OR(W361&lt;0,ISTEXT(W361)),ISTEXT('Mortgage 2 Info Calcs'!$K$4)),"",IF(O362&lt;0,Q361,(Q361+P362)))</f>
        <v/>
      </c>
      <c r="R362" t="str">
        <f>IF(OR(ISERROR(L362-S362),ISTEXT('Mortgage 2 Info Calcs'!$K$4)),"",L362-S362+M362)</f>
        <v/>
      </c>
      <c r="S362">
        <f>IF(OR(IF(ISERROR(ROUND((J362-Q362-'Mortgage 2 Info Calcs'!F$24)*(G362/12),2)),0,(J362-O362-Q362-'Mortgage 2 Info Calcs'!F$24)*(G362/12)),,,ISTEXT('Mortgage 2 Info Calcs'!K$4)),IF(((J362-Q362-'Mortgage 2 Info Calcs'!F$24)*(G362/12))&gt;0,((J362-Q362-'Mortgage 2 Info Calcs'!F$24)*(G362/12)),0),0)</f>
        <v>0</v>
      </c>
      <c r="T362" t="str">
        <f>IF(OR(ISERROR(SUM(R$12:R362)),(ISTEXT(T361)),(T361=(SUM(R$12:R362)))),"",SUM(R$12:R362))</f>
        <v/>
      </c>
      <c r="U362">
        <f>SUM(S$12:S362)</f>
        <v>93290.420445652519</v>
      </c>
      <c r="V362" t="str">
        <f>IF(OR(J362=Q362,ISTEXT(W361),ISTEXT('Mortgage 2 Info Calcs'!$F$17)),"",IF(('Mortgage 2 Info Calcs'!F$18*12)&gt;C361+1,IF(C361='Mortgage 2 Info Calcs'!F$18*12,0,'Mortgage 2 Info Calcs'!F$19+W362*('Mortgage 2 Info Calcs'!F$17)),'Mortgage 2 Info Calcs'!F$189))</f>
        <v/>
      </c>
      <c r="W362" t="str">
        <f>IF(OR(ISERROR(J362-R362-M362),IF(ISERROR((J362-R362-M362)=0),"True",(J362-R362-M362)=0),ISTEXT('Mortgage 2 Info Calcs'!$K$4)),"",IF((J362&gt;(L362+M362)),(FV((G362/'Mortgage 2 Variables'!E$43),1,(L362+M362),-J362+Q362+'Mortgage 2 Info Calcs'!F$24,0))+Q362+'Mortgage 2 Info Calcs'!F$24+IF(I362&gt;0,0,-I362),""))</f>
        <v/>
      </c>
      <c r="X362" t="e">
        <f>IF((FV(IF(G362=0,'Mortgage 2 Info Calcs'!F$8,G362)/12,1,PMT(IF(G362=0,'Mortgage 2 Info Calcs'!F$8,G362)/12,('Mortgage 2 Info Calcs'!F$9*12)-C361,-X361,0),-X361,0))&gt;0,(FV(IF(G362=0,'Mortgage 2 Info Calcs'!F$8,G362)/12,1,PMT(IF(G362=0,'Mortgage 2 Info Calcs'!F$8,G362)/12,('Mortgage 2 Info Calcs'!F$9*12)-C361,-X361,0),-X361,0)),0)</f>
        <v>#NUM!</v>
      </c>
      <c r="Y362" t="e">
        <f>IF(X362&lt;=0,0,(IPMT(IF(G362=0,'Mortgage 2 Info Calcs'!F$8,G362)/12,1,('Mortgage 2 Info Calcs'!F$9*12)-C361,-X361,0)))</f>
        <v>#NUM!</v>
      </c>
      <c r="Z362">
        <f>IF(C362&lt;('Mortgage 2 Info Calcs'!F$9*12),SUM(Y$12:Y362),0)</f>
        <v>0</v>
      </c>
      <c r="AA362">
        <v>351</v>
      </c>
      <c r="AB362">
        <f t="shared" si="27"/>
        <v>29.25</v>
      </c>
    </row>
    <row r="363" spans="2:28" ht="11.25" customHeight="1" x14ac:dyDescent="0.25">
      <c r="B363">
        <f t="shared" si="25"/>
        <v>29.333333333333332</v>
      </c>
      <c r="C363">
        <v>352</v>
      </c>
      <c r="D363" t="str">
        <f>IF(J1131=1,F355+1,"")</f>
        <v/>
      </c>
      <c r="E363" t="str">
        <f t="shared" si="28"/>
        <v/>
      </c>
      <c r="F363" t="str">
        <f>VLOOKUP('Mortgage 2 Variables'!D$11,'Mortgage 2 Variables'!B$8:C$19,2)</f>
        <v>Feb</v>
      </c>
      <c r="G363">
        <f>IF(ISBLANK('Mortgage 2 Monthly Table'!G363),IF(OR(J363=Q363,ISTEXT(W362),ISTEXT('Mortgage 2 Info Calcs'!$K$4)),0,IF(('Mortgage 2 Info Calcs'!F$7*12)&gt;C362,G362,IF(C362='Mortgage 2 Info Calcs'!F$7*12,'Mortgage 2 Info Calcs'!F$8,G362))),'Mortgage 2 Monthly Table'!G363)</f>
        <v>0</v>
      </c>
      <c r="H363" t="e">
        <f>((PMT(G363/'Mortgage 2 Variables'!E$43,('Mortgage 2 Info Calcs'!F$9*'Mortgage 2 Variables'!E$43)-C362,-J363,0)))</f>
        <v>#VALUE!</v>
      </c>
      <c r="I363">
        <f>IF(OR(ISERROR(((IPMT(G363/'Mortgage 2 Variables'!E$43,1,'Mortgage 2 Info Calcs'!F$9*'Mortgage 2 Variables'!E$43,-J363+Q363+'Mortgage 2 Info Calcs'!F$24,IF('Mortgage 2 Info Calcs'!F$5="Interest Only",-J363+Q363+'Mortgage 2 Info Calcs'!F$24,0))))),(((IPMT(G363/'Mortgage 2 Variables'!E$43,1,'Mortgage 2 Info Calcs'!F$9*'Mortgage 2 Variables'!E$43,-J$12,-J$12)))=0)),0,((IPMT(G363/'Mortgage 2 Variables'!E$43,1,'Mortgage 2 Info Calcs'!F$9*'Mortgage 2 Variables'!E$43,-J363+Q363+'Mortgage 2 Info Calcs'!F$24,IF('Mortgage 2 Info Calcs'!F$5="Interest Only",-J363+Q363+'Mortgage 2 Info Calcs'!F$24,0)))))</f>
        <v>0</v>
      </c>
      <c r="J363" t="str">
        <f>IF(W362&gt;0,IF(ISTEXT('Mortgage 2 Info Calcs'!K$4),"0",IF(ISTEXT(W362),W362,W362+(IF(ISTEXT(K363),0,K363)))),0)</f>
        <v/>
      </c>
      <c r="K363">
        <f>IF(ISBLANK('Mortgage 2 Monthly Table'!L363),0,'Mortgage 2 Monthly Table'!L363)</f>
        <v>0</v>
      </c>
      <c r="L363" t="e">
        <f>IF(ISBLANK('Mortgage 2 Monthly Table'!N363),IF('Mortgage 2 Info Calcs'!F$13="Calculated",IF('Mortgage 2 Info Calcs'!F$22="Keep Same",IF('Mortgage 2 Info Calcs'!F$5="Interest Only",IF(OR(I363&gt;L362,J363=""),I363,IF(J363&lt;L362,IF(J363&lt;L362,J363+I363,IF(L362+M362&gt;J363,L362+I363,L362)),IF(L362+M362&gt;J363,L362+I363,L362))),IF(H363&gt;L362,H363,IF(J363&gt;L362,IF(L362+M362&gt;J363,L362+I363,L362),J363+S363))),IF('Mortgage 2 Info Calcs'!F$5="Interest Only",'Mortgage 2 Monthly calcs'!I363,'Mortgage 2 Monthly calcs'!H363)),'Mortgage 2 Monthly calcs'!L362),'Mortgage 2 Monthly Table'!N363)</f>
        <v>#VALUE!</v>
      </c>
      <c r="M363" t="str">
        <f>IF(ISBLANK('Mortgage 2 Monthly Table'!P363),IF(N362&gt;J363,IF(J363&gt;L362,J363-L362,0),IF(OR(OR(W362&lt;0,ISTEXT(W362)),ISTEXT('Mortgage 2 Info Calcs'!$K$4)),"",'Mortgage 2 Info Calcs'!F$21)),'Mortgage 2 Monthly Table'!P363)</f>
        <v/>
      </c>
      <c r="N363" t="str">
        <f t="shared" si="26"/>
        <v/>
      </c>
      <c r="O363" t="str">
        <f>IF(OR(OR(W362&lt;0,ISTEXT(W362)),ISTEXT('Mortgage 2 Info Calcs'!$K$4)),"",(O362+M363))</f>
        <v/>
      </c>
      <c r="P363">
        <f>IF(ISBLANK('Mortgage 2 Monthly Table'!T363),IF(ISTEXT(J363),0,IF(OR(W362&lt;Q362,AND(W362&lt;0,NOT(ISTEXT(W362))),ISTEXT('Mortgage 2 Info Calcs'!$K$4)),IF(-W362&gt;P362,-W362,W362-Q362),IF(J363="",0,'Mortgage 2 Info Calcs'!F$26))),'Mortgage 2 Monthly Table'!T363)</f>
        <v>0</v>
      </c>
      <c r="Q363" t="str">
        <f>IF(OR(OR(W362&lt;0,ISTEXT(W362)),ISTEXT('Mortgage 2 Info Calcs'!$K$4)),"",IF(O363&lt;0,Q362,(Q362+P363)))</f>
        <v/>
      </c>
      <c r="R363" t="str">
        <f>IF(OR(ISERROR(L363-S363),ISTEXT('Mortgage 2 Info Calcs'!$K$4)),"",L363-S363+M363)</f>
        <v/>
      </c>
      <c r="S363">
        <f>IF(OR(IF(ISERROR(ROUND((J363-Q363-'Mortgage 2 Info Calcs'!F$24)*(G363/12),2)),0,(J363-O363-Q363-'Mortgage 2 Info Calcs'!F$24)*(G363/12)),,,ISTEXT('Mortgage 2 Info Calcs'!K$4)),IF(((J363-Q363-'Mortgage 2 Info Calcs'!F$24)*(G363/12))&gt;0,((J363-Q363-'Mortgage 2 Info Calcs'!F$24)*(G363/12)),0),0)</f>
        <v>0</v>
      </c>
      <c r="T363" t="str">
        <f>IF(OR(ISERROR(SUM(R$12:R363)),(ISTEXT(T362)),(T362=(SUM(R$12:R363)))),"",SUM(R$12:R363))</f>
        <v/>
      </c>
      <c r="U363">
        <f>SUM(S$12:S363)</f>
        <v>93290.420445652519</v>
      </c>
      <c r="V363" t="str">
        <f>IF(OR(J363=Q363,ISTEXT(W362),ISTEXT('Mortgage 2 Info Calcs'!$F$17)),"",IF(('Mortgage 2 Info Calcs'!F$18*12)&gt;C362+1,IF(C362='Mortgage 2 Info Calcs'!F$18*12,0,'Mortgage 2 Info Calcs'!F$19+W363*('Mortgage 2 Info Calcs'!F$17)),'Mortgage 2 Info Calcs'!F$189))</f>
        <v/>
      </c>
      <c r="W363" t="str">
        <f>IF(OR(ISERROR(J363-R363-M363),IF(ISERROR((J363-R363-M363)=0),"True",(J363-R363-M363)=0),ISTEXT('Mortgage 2 Info Calcs'!$K$4)),"",IF((J363&gt;(L363+M363)),(FV((G363/'Mortgage 2 Variables'!E$43),1,(L363+M363),-J363+Q363+'Mortgage 2 Info Calcs'!F$24,0))+Q363+'Mortgage 2 Info Calcs'!F$24+IF(I363&gt;0,0,-I363),""))</f>
        <v/>
      </c>
      <c r="X363" t="e">
        <f>IF((FV(IF(G363=0,'Mortgage 2 Info Calcs'!F$8,G363)/12,1,PMT(IF(G363=0,'Mortgage 2 Info Calcs'!F$8,G363)/12,('Mortgage 2 Info Calcs'!F$9*12)-C362,-X362,0),-X362,0))&gt;0,(FV(IF(G363=0,'Mortgage 2 Info Calcs'!F$8,G363)/12,1,PMT(IF(G363=0,'Mortgage 2 Info Calcs'!F$8,G363)/12,('Mortgage 2 Info Calcs'!F$9*12)-C362,-X362,0),-X362,0)),0)</f>
        <v>#NUM!</v>
      </c>
      <c r="Y363" t="e">
        <f>IF(X363&lt;=0,0,(IPMT(IF(G363=0,'Mortgage 2 Info Calcs'!F$8,G363)/12,1,('Mortgage 2 Info Calcs'!F$9*12)-C362,-X362,0)))</f>
        <v>#NUM!</v>
      </c>
      <c r="Z363">
        <f>IF(C363&lt;('Mortgage 2 Info Calcs'!F$9*12),SUM(Y$12:Y363),0)</f>
        <v>0</v>
      </c>
      <c r="AA363">
        <v>352</v>
      </c>
      <c r="AB363">
        <f t="shared" si="27"/>
        <v>29.333333333333332</v>
      </c>
    </row>
    <row r="364" spans="2:28" ht="11.25" customHeight="1" x14ac:dyDescent="0.25">
      <c r="B364">
        <f t="shared" si="25"/>
        <v>29.416666666666668</v>
      </c>
      <c r="C364">
        <v>353</v>
      </c>
      <c r="D364" t="str">
        <f>IF(J1132=1,F355+1,"")</f>
        <v/>
      </c>
      <c r="E364" t="str">
        <f t="shared" si="28"/>
        <v/>
      </c>
      <c r="F364" t="str">
        <f>VLOOKUP('Mortgage 2 Variables'!D$12,'Mortgage 2 Variables'!B$8:C$19,2)</f>
        <v>Mar</v>
      </c>
      <c r="G364">
        <f>IF(ISBLANK('Mortgage 2 Monthly Table'!G364),IF(OR(J364=Q364,ISTEXT(W363),ISTEXT('Mortgage 2 Info Calcs'!$K$4)),0,IF(('Mortgage 2 Info Calcs'!F$7*12)&gt;C363,G363,IF(C363='Mortgage 2 Info Calcs'!F$7*12,'Mortgage 2 Info Calcs'!F$8,G363))),'Mortgage 2 Monthly Table'!G364)</f>
        <v>0</v>
      </c>
      <c r="H364" t="e">
        <f>((PMT(G364/'Mortgage 2 Variables'!E$43,('Mortgage 2 Info Calcs'!F$9*'Mortgage 2 Variables'!E$43)-C363,-J364,0)))</f>
        <v>#VALUE!</v>
      </c>
      <c r="I364">
        <f>IF(OR(ISERROR(((IPMT(G364/'Mortgage 2 Variables'!E$43,1,'Mortgage 2 Info Calcs'!F$9*'Mortgage 2 Variables'!E$43,-J364+Q364+'Mortgage 2 Info Calcs'!F$24,IF('Mortgage 2 Info Calcs'!F$5="Interest Only",-J364+Q364+'Mortgage 2 Info Calcs'!F$24,0))))),(((IPMT(G364/'Mortgage 2 Variables'!E$43,1,'Mortgage 2 Info Calcs'!F$9*'Mortgage 2 Variables'!E$43,-J$12,-J$12)))=0)),0,((IPMT(G364/'Mortgage 2 Variables'!E$43,1,'Mortgage 2 Info Calcs'!F$9*'Mortgage 2 Variables'!E$43,-J364+Q364+'Mortgage 2 Info Calcs'!F$24,IF('Mortgage 2 Info Calcs'!F$5="Interest Only",-J364+Q364+'Mortgage 2 Info Calcs'!F$24,0)))))</f>
        <v>0</v>
      </c>
      <c r="J364" t="str">
        <f>IF(W363&gt;0,IF(ISTEXT('Mortgage 2 Info Calcs'!K$4),"0",IF(ISTEXT(W363),W363,W363+(IF(ISTEXT(K364),0,K364)))),0)</f>
        <v/>
      </c>
      <c r="K364">
        <f>IF(ISBLANK('Mortgage 2 Monthly Table'!L364),0,'Mortgage 2 Monthly Table'!L364)</f>
        <v>0</v>
      </c>
      <c r="L364" t="e">
        <f>IF(ISBLANK('Mortgage 2 Monthly Table'!N364),IF('Mortgage 2 Info Calcs'!F$13="Calculated",IF('Mortgage 2 Info Calcs'!F$22="Keep Same",IF('Mortgage 2 Info Calcs'!F$5="Interest Only",IF(OR(I364&gt;L363,J364=""),I364,IF(J364&lt;L363,IF(J364&lt;L363,J364+I364,IF(L363+M363&gt;J364,L363+I364,L363)),IF(L363+M363&gt;J364,L363+I364,L363))),IF(H364&gt;L363,H364,IF(J364&gt;L363,IF(L363+M363&gt;J364,L363+I364,L363),J364+S364))),IF('Mortgage 2 Info Calcs'!F$5="Interest Only",'Mortgage 2 Monthly calcs'!I364,'Mortgage 2 Monthly calcs'!H364)),'Mortgage 2 Monthly calcs'!L363),'Mortgage 2 Monthly Table'!N364)</f>
        <v>#VALUE!</v>
      </c>
      <c r="M364" t="str">
        <f>IF(ISBLANK('Mortgage 2 Monthly Table'!P364),IF(N363&gt;J364,IF(J364&gt;L363,J364-L363,0),IF(OR(OR(W363&lt;0,ISTEXT(W363)),ISTEXT('Mortgage 2 Info Calcs'!$K$4)),"",'Mortgage 2 Info Calcs'!F$21)),'Mortgage 2 Monthly Table'!P364)</f>
        <v/>
      </c>
      <c r="N364" t="str">
        <f t="shared" si="26"/>
        <v/>
      </c>
      <c r="O364" t="str">
        <f>IF(OR(OR(W363&lt;0,ISTEXT(W363)),ISTEXT('Mortgage 2 Info Calcs'!$K$4)),"",(O363+M364))</f>
        <v/>
      </c>
      <c r="P364">
        <f>IF(ISBLANK('Mortgage 2 Monthly Table'!T364),IF(ISTEXT(J364),0,IF(OR(W363&lt;Q363,AND(W363&lt;0,NOT(ISTEXT(W363))),ISTEXT('Mortgage 2 Info Calcs'!$K$4)),IF(-W363&gt;P363,-W363,W363-Q363),IF(J364="",0,'Mortgage 2 Info Calcs'!F$26))),'Mortgage 2 Monthly Table'!T364)</f>
        <v>0</v>
      </c>
      <c r="Q364" t="str">
        <f>IF(OR(OR(W363&lt;0,ISTEXT(W363)),ISTEXT('Mortgage 2 Info Calcs'!$K$4)),"",IF(O364&lt;0,Q363,(Q363+P364)))</f>
        <v/>
      </c>
      <c r="R364" t="str">
        <f>IF(OR(ISERROR(L364-S364),ISTEXT('Mortgage 2 Info Calcs'!$K$4)),"",L364-S364+M364)</f>
        <v/>
      </c>
      <c r="S364">
        <f>IF(OR(IF(ISERROR(ROUND((J364-Q364-'Mortgage 2 Info Calcs'!F$24)*(G364/12),2)),0,(J364-O364-Q364-'Mortgage 2 Info Calcs'!F$24)*(G364/12)),,,ISTEXT('Mortgage 2 Info Calcs'!K$4)),IF(((J364-Q364-'Mortgage 2 Info Calcs'!F$24)*(G364/12))&gt;0,((J364-Q364-'Mortgage 2 Info Calcs'!F$24)*(G364/12)),0),0)</f>
        <v>0</v>
      </c>
      <c r="T364" t="str">
        <f>IF(OR(ISERROR(SUM(R$12:R364)),(ISTEXT(T363)),(T363=(SUM(R$12:R364)))),"",SUM(R$12:R364))</f>
        <v/>
      </c>
      <c r="U364">
        <f>SUM(S$12:S364)</f>
        <v>93290.420445652519</v>
      </c>
      <c r="V364" t="str">
        <f>IF(OR(J364=Q364,ISTEXT(W363),ISTEXT('Mortgage 2 Info Calcs'!$F$17)),"",IF(('Mortgage 2 Info Calcs'!F$18*12)&gt;C363+1,IF(C363='Mortgage 2 Info Calcs'!F$18*12,0,'Mortgage 2 Info Calcs'!F$19+W364*('Mortgage 2 Info Calcs'!F$17)),'Mortgage 2 Info Calcs'!F$189))</f>
        <v/>
      </c>
      <c r="W364" t="str">
        <f>IF(OR(ISERROR(J364-R364-M364),IF(ISERROR((J364-R364-M364)=0),"True",(J364-R364-M364)=0),ISTEXT('Mortgage 2 Info Calcs'!$K$4)),"",IF((J364&gt;(L364+M364)),(FV((G364/'Mortgage 2 Variables'!E$43),1,(L364+M364),-J364+Q364+'Mortgage 2 Info Calcs'!F$24,0))+Q364+'Mortgage 2 Info Calcs'!F$24+IF(I364&gt;0,0,-I364),""))</f>
        <v/>
      </c>
      <c r="X364" t="e">
        <f>IF((FV(IF(G364=0,'Mortgage 2 Info Calcs'!F$8,G364)/12,1,PMT(IF(G364=0,'Mortgage 2 Info Calcs'!F$8,G364)/12,('Mortgage 2 Info Calcs'!F$9*12)-C363,-X363,0),-X363,0))&gt;0,(FV(IF(G364=0,'Mortgage 2 Info Calcs'!F$8,G364)/12,1,PMT(IF(G364=0,'Mortgage 2 Info Calcs'!F$8,G364)/12,('Mortgage 2 Info Calcs'!F$9*12)-C363,-X363,0),-X363,0)),0)</f>
        <v>#NUM!</v>
      </c>
      <c r="Y364" t="e">
        <f>IF(X364&lt;=0,0,(IPMT(IF(G364=0,'Mortgage 2 Info Calcs'!F$8,G364)/12,1,('Mortgage 2 Info Calcs'!F$9*12)-C363,-X363,0)))</f>
        <v>#NUM!</v>
      </c>
      <c r="Z364">
        <f>IF(C364&lt;('Mortgage 2 Info Calcs'!F$9*12),SUM(Y$12:Y364),0)</f>
        <v>0</v>
      </c>
      <c r="AA364">
        <v>353</v>
      </c>
      <c r="AB364">
        <f t="shared" si="27"/>
        <v>29.416666666666668</v>
      </c>
    </row>
    <row r="365" spans="2:28" ht="11.25" customHeight="1" x14ac:dyDescent="0.25">
      <c r="B365">
        <f t="shared" si="25"/>
        <v>29.5</v>
      </c>
      <c r="C365">
        <v>354</v>
      </c>
      <c r="D365" t="str">
        <f>IF(J1133=1,F355+1,"")</f>
        <v/>
      </c>
      <c r="E365" t="str">
        <f t="shared" si="28"/>
        <v/>
      </c>
      <c r="F365" t="str">
        <f>VLOOKUP('Mortgage 2 Variables'!D$13,'Mortgage 2 Variables'!B$8:C$19,2)</f>
        <v>Apr</v>
      </c>
      <c r="G365">
        <f>IF(ISBLANK('Mortgage 2 Monthly Table'!G365),IF(OR(J365=Q365,ISTEXT(W364),ISTEXT('Mortgage 2 Info Calcs'!$K$4)),0,IF(('Mortgage 2 Info Calcs'!F$7*12)&gt;C364,G364,IF(C364='Mortgage 2 Info Calcs'!F$7*12,'Mortgage 2 Info Calcs'!F$8,G364))),'Mortgage 2 Monthly Table'!G365)</f>
        <v>0</v>
      </c>
      <c r="H365" t="e">
        <f>((PMT(G365/'Mortgage 2 Variables'!E$43,('Mortgage 2 Info Calcs'!F$9*'Mortgage 2 Variables'!E$43)-C364,-J365,0)))</f>
        <v>#VALUE!</v>
      </c>
      <c r="I365">
        <f>IF(OR(ISERROR(((IPMT(G365/'Mortgage 2 Variables'!E$43,1,'Mortgage 2 Info Calcs'!F$9*'Mortgage 2 Variables'!E$43,-J365+Q365+'Mortgage 2 Info Calcs'!F$24,IF('Mortgage 2 Info Calcs'!F$5="Interest Only",-J365+Q365+'Mortgage 2 Info Calcs'!F$24,0))))),(((IPMT(G365/'Mortgage 2 Variables'!E$43,1,'Mortgage 2 Info Calcs'!F$9*'Mortgage 2 Variables'!E$43,-J$12,-J$12)))=0)),0,((IPMT(G365/'Mortgage 2 Variables'!E$43,1,'Mortgage 2 Info Calcs'!F$9*'Mortgage 2 Variables'!E$43,-J365+Q365+'Mortgage 2 Info Calcs'!F$24,IF('Mortgage 2 Info Calcs'!F$5="Interest Only",-J365+Q365+'Mortgage 2 Info Calcs'!F$24,0)))))</f>
        <v>0</v>
      </c>
      <c r="J365" t="str">
        <f>IF(W364&gt;0,IF(ISTEXT('Mortgage 2 Info Calcs'!K$4),"0",IF(ISTEXT(W364),W364,W364+(IF(ISTEXT(K365),0,K365)))),0)</f>
        <v/>
      </c>
      <c r="K365">
        <f>IF(ISBLANK('Mortgage 2 Monthly Table'!L365),0,'Mortgage 2 Monthly Table'!L365)</f>
        <v>0</v>
      </c>
      <c r="L365" t="e">
        <f>IF(ISBLANK('Mortgage 2 Monthly Table'!N365),IF('Mortgage 2 Info Calcs'!F$13="Calculated",IF('Mortgage 2 Info Calcs'!F$22="Keep Same",IF('Mortgage 2 Info Calcs'!F$5="Interest Only",IF(OR(I365&gt;L364,J365=""),I365,IF(J365&lt;L364,IF(J365&lt;L364,J365+I365,IF(L364+M364&gt;J365,L364+I365,L364)),IF(L364+M364&gt;J365,L364+I365,L364))),IF(H365&gt;L364,H365,IF(J365&gt;L364,IF(L364+M364&gt;J365,L364+I365,L364),J365+S365))),IF('Mortgage 2 Info Calcs'!F$5="Interest Only",'Mortgage 2 Monthly calcs'!I365,'Mortgage 2 Monthly calcs'!H365)),'Mortgage 2 Monthly calcs'!L364),'Mortgage 2 Monthly Table'!N365)</f>
        <v>#VALUE!</v>
      </c>
      <c r="M365" t="str">
        <f>IF(ISBLANK('Mortgage 2 Monthly Table'!P365),IF(N364&gt;J365,IF(J365&gt;L364,J365-L364,0),IF(OR(OR(W364&lt;0,ISTEXT(W364)),ISTEXT('Mortgage 2 Info Calcs'!$K$4)),"",'Mortgage 2 Info Calcs'!F$21)),'Mortgage 2 Monthly Table'!P365)</f>
        <v/>
      </c>
      <c r="N365" t="str">
        <f t="shared" si="26"/>
        <v/>
      </c>
      <c r="O365" t="str">
        <f>IF(OR(OR(W364&lt;0,ISTEXT(W364)),ISTEXT('Mortgage 2 Info Calcs'!$K$4)),"",(O364+M365))</f>
        <v/>
      </c>
      <c r="P365">
        <f>IF(ISBLANK('Mortgage 2 Monthly Table'!T365),IF(ISTEXT(J365),0,IF(OR(W364&lt;Q364,AND(W364&lt;0,NOT(ISTEXT(W364))),ISTEXT('Mortgage 2 Info Calcs'!$K$4)),IF(-W364&gt;P364,-W364,W364-Q364),IF(J365="",0,'Mortgage 2 Info Calcs'!F$26))),'Mortgage 2 Monthly Table'!T365)</f>
        <v>0</v>
      </c>
      <c r="Q365" t="str">
        <f>IF(OR(OR(W364&lt;0,ISTEXT(W364)),ISTEXT('Mortgage 2 Info Calcs'!$K$4)),"",IF(O365&lt;0,Q364,(Q364+P365)))</f>
        <v/>
      </c>
      <c r="R365" t="str">
        <f>IF(OR(ISERROR(L365-S365),ISTEXT('Mortgage 2 Info Calcs'!$K$4)),"",L365-S365+M365)</f>
        <v/>
      </c>
      <c r="S365">
        <f>IF(OR(IF(ISERROR(ROUND((J365-Q365-'Mortgage 2 Info Calcs'!F$24)*(G365/12),2)),0,(J365-O365-Q365-'Mortgage 2 Info Calcs'!F$24)*(G365/12)),,,ISTEXT('Mortgage 2 Info Calcs'!K$4)),IF(((J365-Q365-'Mortgage 2 Info Calcs'!F$24)*(G365/12))&gt;0,((J365-Q365-'Mortgage 2 Info Calcs'!F$24)*(G365/12)),0),0)</f>
        <v>0</v>
      </c>
      <c r="T365" t="str">
        <f>IF(OR(ISERROR(SUM(R$12:R365)),(ISTEXT(T364)),(T364=(SUM(R$12:R365)))),"",SUM(R$12:R365))</f>
        <v/>
      </c>
      <c r="U365">
        <f>SUM(S$12:S365)</f>
        <v>93290.420445652519</v>
      </c>
      <c r="V365" t="str">
        <f>IF(OR(J365=Q365,ISTEXT(W364),ISTEXT('Mortgage 2 Info Calcs'!$F$17)),"",IF(('Mortgage 2 Info Calcs'!F$18*12)&gt;C364+1,IF(C364='Mortgage 2 Info Calcs'!F$18*12,0,'Mortgage 2 Info Calcs'!F$19+W365*('Mortgage 2 Info Calcs'!F$17)),'Mortgage 2 Info Calcs'!F$189))</f>
        <v/>
      </c>
      <c r="W365" t="str">
        <f>IF(OR(ISERROR(J365-R365-M365),IF(ISERROR((J365-R365-M365)=0),"True",(J365-R365-M365)=0),ISTEXT('Mortgage 2 Info Calcs'!$K$4)),"",IF((J365&gt;(L365+M365)),(FV((G365/'Mortgage 2 Variables'!E$43),1,(L365+M365),-J365+Q365+'Mortgage 2 Info Calcs'!F$24,0))+Q365+'Mortgage 2 Info Calcs'!F$24+IF(I365&gt;0,0,-I365),""))</f>
        <v/>
      </c>
      <c r="X365" t="e">
        <f>IF((FV(IF(G365=0,'Mortgage 2 Info Calcs'!F$8,G365)/12,1,PMT(IF(G365=0,'Mortgage 2 Info Calcs'!F$8,G365)/12,('Mortgage 2 Info Calcs'!F$9*12)-C364,-X364,0),-X364,0))&gt;0,(FV(IF(G365=0,'Mortgage 2 Info Calcs'!F$8,G365)/12,1,PMT(IF(G365=0,'Mortgage 2 Info Calcs'!F$8,G365)/12,('Mortgage 2 Info Calcs'!F$9*12)-C364,-X364,0),-X364,0)),0)</f>
        <v>#NUM!</v>
      </c>
      <c r="Y365" t="e">
        <f>IF(X365&lt;=0,0,(IPMT(IF(G365=0,'Mortgage 2 Info Calcs'!F$8,G365)/12,1,('Mortgage 2 Info Calcs'!F$9*12)-C364,-X364,0)))</f>
        <v>#NUM!</v>
      </c>
      <c r="Z365">
        <f>IF(C365&lt;('Mortgage 2 Info Calcs'!F$9*12),SUM(Y$12:Y365),0)</f>
        <v>0</v>
      </c>
      <c r="AA365">
        <v>354</v>
      </c>
      <c r="AB365">
        <f t="shared" si="27"/>
        <v>29.5</v>
      </c>
    </row>
    <row r="366" spans="2:28" ht="11.25" customHeight="1" x14ac:dyDescent="0.25">
      <c r="B366">
        <f t="shared" si="25"/>
        <v>29.583333333333332</v>
      </c>
      <c r="C366">
        <v>355</v>
      </c>
      <c r="D366" t="str">
        <f>IF(J1134=1,F355+1,"")</f>
        <v/>
      </c>
      <c r="E366" t="str">
        <f t="shared" si="28"/>
        <v/>
      </c>
      <c r="F366" t="str">
        <f>VLOOKUP('Mortgage 2 Variables'!D$14,'Mortgage 2 Variables'!B$8:C$19,2)</f>
        <v>May</v>
      </c>
      <c r="G366">
        <f>IF(ISBLANK('Mortgage 2 Monthly Table'!G366),IF(OR(J366=Q366,ISTEXT(W365),ISTEXT('Mortgage 2 Info Calcs'!$K$4)),0,IF(('Mortgage 2 Info Calcs'!F$7*12)&gt;C365,G365,IF(C365='Mortgage 2 Info Calcs'!F$7*12,'Mortgage 2 Info Calcs'!F$8,G365))),'Mortgage 2 Monthly Table'!G366)</f>
        <v>0</v>
      </c>
      <c r="H366" t="e">
        <f>((PMT(G366/'Mortgage 2 Variables'!E$43,('Mortgage 2 Info Calcs'!F$9*'Mortgage 2 Variables'!E$43)-C365,-J366,0)))</f>
        <v>#VALUE!</v>
      </c>
      <c r="I366">
        <f>IF(OR(ISERROR(((IPMT(G366/'Mortgage 2 Variables'!E$43,1,'Mortgage 2 Info Calcs'!F$9*'Mortgage 2 Variables'!E$43,-J366+Q366+'Mortgage 2 Info Calcs'!F$24,IF('Mortgage 2 Info Calcs'!F$5="Interest Only",-J366+Q366+'Mortgage 2 Info Calcs'!F$24,0))))),(((IPMT(G366/'Mortgage 2 Variables'!E$43,1,'Mortgage 2 Info Calcs'!F$9*'Mortgage 2 Variables'!E$43,-J$12,-J$12)))=0)),0,((IPMT(G366/'Mortgage 2 Variables'!E$43,1,'Mortgage 2 Info Calcs'!F$9*'Mortgage 2 Variables'!E$43,-J366+Q366+'Mortgage 2 Info Calcs'!F$24,IF('Mortgage 2 Info Calcs'!F$5="Interest Only",-J366+Q366+'Mortgage 2 Info Calcs'!F$24,0)))))</f>
        <v>0</v>
      </c>
      <c r="J366" t="str">
        <f>IF(W365&gt;0,IF(ISTEXT('Mortgage 2 Info Calcs'!K$4),"0",IF(ISTEXT(W365),W365,W365+(IF(ISTEXT(K366),0,K366)))),0)</f>
        <v/>
      </c>
      <c r="K366">
        <f>IF(ISBLANK('Mortgage 2 Monthly Table'!L366),0,'Mortgage 2 Monthly Table'!L366)</f>
        <v>0</v>
      </c>
      <c r="L366" t="e">
        <f>IF(ISBLANK('Mortgage 2 Monthly Table'!N366),IF('Mortgage 2 Info Calcs'!F$13="Calculated",IF('Mortgage 2 Info Calcs'!F$22="Keep Same",IF('Mortgage 2 Info Calcs'!F$5="Interest Only",IF(OR(I366&gt;L365,J366=""),I366,IF(J366&lt;L365,IF(J366&lt;L365,J366+I366,IF(L365+M365&gt;J366,L365+I366,L365)),IF(L365+M365&gt;J366,L365+I366,L365))),IF(H366&gt;L365,H366,IF(J366&gt;L365,IF(L365+M365&gt;J366,L365+I366,L365),J366+S366))),IF('Mortgage 2 Info Calcs'!F$5="Interest Only",'Mortgage 2 Monthly calcs'!I366,'Mortgage 2 Monthly calcs'!H366)),'Mortgage 2 Monthly calcs'!L365),'Mortgage 2 Monthly Table'!N366)</f>
        <v>#VALUE!</v>
      </c>
      <c r="M366" t="str">
        <f>IF(ISBLANK('Mortgage 2 Monthly Table'!P366),IF(N365&gt;J366,IF(J366&gt;L365,J366-L365,0),IF(OR(OR(W365&lt;0,ISTEXT(W365)),ISTEXT('Mortgage 2 Info Calcs'!$K$4)),"",'Mortgage 2 Info Calcs'!F$21)),'Mortgage 2 Monthly Table'!P366)</f>
        <v/>
      </c>
      <c r="N366" t="str">
        <f t="shared" si="26"/>
        <v/>
      </c>
      <c r="O366" t="str">
        <f>IF(OR(OR(W365&lt;0,ISTEXT(W365)),ISTEXT('Mortgage 2 Info Calcs'!$K$4)),"",(O365+M366))</f>
        <v/>
      </c>
      <c r="P366">
        <f>IF(ISBLANK('Mortgage 2 Monthly Table'!T366),IF(ISTEXT(J366),0,IF(OR(W365&lt;Q365,AND(W365&lt;0,NOT(ISTEXT(W365))),ISTEXT('Mortgage 2 Info Calcs'!$K$4)),IF(-W365&gt;P365,-W365,W365-Q365),IF(J366="",0,'Mortgage 2 Info Calcs'!F$26))),'Mortgage 2 Monthly Table'!T366)</f>
        <v>0</v>
      </c>
      <c r="Q366" t="str">
        <f>IF(OR(OR(W365&lt;0,ISTEXT(W365)),ISTEXT('Mortgage 2 Info Calcs'!$K$4)),"",IF(O366&lt;0,Q365,(Q365+P366)))</f>
        <v/>
      </c>
      <c r="R366" t="str">
        <f>IF(OR(ISERROR(L366-S366),ISTEXT('Mortgage 2 Info Calcs'!$K$4)),"",L366-S366+M366)</f>
        <v/>
      </c>
      <c r="S366">
        <f>IF(OR(IF(ISERROR(ROUND((J366-Q366-'Mortgage 2 Info Calcs'!F$24)*(G366/12),2)),0,(J366-O366-Q366-'Mortgage 2 Info Calcs'!F$24)*(G366/12)),,,ISTEXT('Mortgage 2 Info Calcs'!K$4)),IF(((J366-Q366-'Mortgage 2 Info Calcs'!F$24)*(G366/12))&gt;0,((J366-Q366-'Mortgage 2 Info Calcs'!F$24)*(G366/12)),0),0)</f>
        <v>0</v>
      </c>
      <c r="T366" t="str">
        <f>IF(OR(ISERROR(SUM(R$12:R366)),(ISTEXT(T365)),(T365=(SUM(R$12:R366)))),"",SUM(R$12:R366))</f>
        <v/>
      </c>
      <c r="U366">
        <f>SUM(S$12:S366)</f>
        <v>93290.420445652519</v>
      </c>
      <c r="V366" t="str">
        <f>IF(OR(J366=Q366,ISTEXT(W365),ISTEXT('Mortgage 2 Info Calcs'!$F$17)),"",IF(('Mortgage 2 Info Calcs'!F$18*12)&gt;C365+1,IF(C365='Mortgage 2 Info Calcs'!F$18*12,0,'Mortgage 2 Info Calcs'!F$19+W366*('Mortgage 2 Info Calcs'!F$17)),'Mortgage 2 Info Calcs'!F$189))</f>
        <v/>
      </c>
      <c r="W366" t="str">
        <f>IF(OR(ISERROR(J366-R366-M366),IF(ISERROR((J366-R366-M366)=0),"True",(J366-R366-M366)=0),ISTEXT('Mortgage 2 Info Calcs'!$K$4)),"",IF((J366&gt;(L366+M366)),(FV((G366/'Mortgage 2 Variables'!E$43),1,(L366+M366),-J366+Q366+'Mortgage 2 Info Calcs'!F$24,0))+Q366+'Mortgage 2 Info Calcs'!F$24+IF(I366&gt;0,0,-I366),""))</f>
        <v/>
      </c>
      <c r="X366" t="e">
        <f>IF((FV(IF(G366=0,'Mortgage 2 Info Calcs'!F$8,G366)/12,1,PMT(IF(G366=0,'Mortgage 2 Info Calcs'!F$8,G366)/12,('Mortgage 2 Info Calcs'!F$9*12)-C365,-X365,0),-X365,0))&gt;0,(FV(IF(G366=0,'Mortgage 2 Info Calcs'!F$8,G366)/12,1,PMT(IF(G366=0,'Mortgage 2 Info Calcs'!F$8,G366)/12,('Mortgage 2 Info Calcs'!F$9*12)-C365,-X365,0),-X365,0)),0)</f>
        <v>#NUM!</v>
      </c>
      <c r="Y366" t="e">
        <f>IF(X366&lt;=0,0,(IPMT(IF(G366=0,'Mortgage 2 Info Calcs'!F$8,G366)/12,1,('Mortgage 2 Info Calcs'!F$9*12)-C365,-X365,0)))</f>
        <v>#NUM!</v>
      </c>
      <c r="Z366">
        <f>IF(C366&lt;('Mortgage 2 Info Calcs'!F$9*12),SUM(Y$12:Y366),0)</f>
        <v>0</v>
      </c>
      <c r="AA366">
        <v>355</v>
      </c>
      <c r="AB366">
        <f t="shared" si="27"/>
        <v>29.583333333333332</v>
      </c>
    </row>
    <row r="367" spans="2:28" ht="11.25" customHeight="1" x14ac:dyDescent="0.25">
      <c r="B367">
        <f t="shared" si="25"/>
        <v>29.666666666666668</v>
      </c>
      <c r="C367">
        <v>356</v>
      </c>
      <c r="D367" t="str">
        <f>IF(J1135=1,F355+1,"")</f>
        <v/>
      </c>
      <c r="E367" t="str">
        <f t="shared" si="28"/>
        <v/>
      </c>
      <c r="F367" t="str">
        <f>VLOOKUP('Mortgage 2 Variables'!D$15,'Mortgage 2 Variables'!B$8:C$19,2)</f>
        <v>Jun</v>
      </c>
      <c r="G367">
        <f>IF(ISBLANK('Mortgage 2 Monthly Table'!G367),IF(OR(J367=Q367,ISTEXT(W366),ISTEXT('Mortgage 2 Info Calcs'!$K$4)),0,IF(('Mortgage 2 Info Calcs'!F$7*12)&gt;C366,G366,IF(C366='Mortgage 2 Info Calcs'!F$7*12,'Mortgage 2 Info Calcs'!F$8,G366))),'Mortgage 2 Monthly Table'!G367)</f>
        <v>0</v>
      </c>
      <c r="H367" t="e">
        <f>((PMT(G367/'Mortgage 2 Variables'!E$43,('Mortgage 2 Info Calcs'!F$9*'Mortgage 2 Variables'!E$43)-C366,-J367,0)))</f>
        <v>#VALUE!</v>
      </c>
      <c r="I367">
        <f>IF(OR(ISERROR(((IPMT(G367/'Mortgage 2 Variables'!E$43,1,'Mortgage 2 Info Calcs'!F$9*'Mortgage 2 Variables'!E$43,-J367+Q367+'Mortgage 2 Info Calcs'!F$24,IF('Mortgage 2 Info Calcs'!F$5="Interest Only",-J367+Q367+'Mortgage 2 Info Calcs'!F$24,0))))),(((IPMT(G367/'Mortgage 2 Variables'!E$43,1,'Mortgage 2 Info Calcs'!F$9*'Mortgage 2 Variables'!E$43,-J$12,-J$12)))=0)),0,((IPMT(G367/'Mortgage 2 Variables'!E$43,1,'Mortgage 2 Info Calcs'!F$9*'Mortgage 2 Variables'!E$43,-J367+Q367+'Mortgage 2 Info Calcs'!F$24,IF('Mortgage 2 Info Calcs'!F$5="Interest Only",-J367+Q367+'Mortgage 2 Info Calcs'!F$24,0)))))</f>
        <v>0</v>
      </c>
      <c r="J367" t="str">
        <f>IF(W366&gt;0,IF(ISTEXT('Mortgage 2 Info Calcs'!K$4),"0",IF(ISTEXT(W366),W366,W366+(IF(ISTEXT(K367),0,K367)))),0)</f>
        <v/>
      </c>
      <c r="K367">
        <f>IF(ISBLANK('Mortgage 2 Monthly Table'!L367),0,'Mortgage 2 Monthly Table'!L367)</f>
        <v>0</v>
      </c>
      <c r="L367" t="e">
        <f>IF(ISBLANK('Mortgage 2 Monthly Table'!N367),IF('Mortgage 2 Info Calcs'!F$13="Calculated",IF('Mortgage 2 Info Calcs'!F$22="Keep Same",IF('Mortgage 2 Info Calcs'!F$5="Interest Only",IF(OR(I367&gt;L366,J367=""),I367,IF(J367&lt;L366,IF(J367&lt;L366,J367+I367,IF(L366+M366&gt;J367,L366+I367,L366)),IF(L366+M366&gt;J367,L366+I367,L366))),IF(H367&gt;L366,H367,IF(J367&gt;L366,IF(L366+M366&gt;J367,L366+I367,L366),J367+S367))),IF('Mortgage 2 Info Calcs'!F$5="Interest Only",'Mortgage 2 Monthly calcs'!I367,'Mortgage 2 Monthly calcs'!H367)),'Mortgage 2 Monthly calcs'!L366),'Mortgage 2 Monthly Table'!N367)</f>
        <v>#VALUE!</v>
      </c>
      <c r="M367" t="str">
        <f>IF(ISBLANK('Mortgage 2 Monthly Table'!P367),IF(N366&gt;J367,IF(J367&gt;L366,J367-L366,0),IF(OR(OR(W366&lt;0,ISTEXT(W366)),ISTEXT('Mortgage 2 Info Calcs'!$K$4)),"",'Mortgage 2 Info Calcs'!F$21)),'Mortgage 2 Monthly Table'!P367)</f>
        <v/>
      </c>
      <c r="N367" t="str">
        <f t="shared" si="26"/>
        <v/>
      </c>
      <c r="O367" t="str">
        <f>IF(OR(OR(W366&lt;0,ISTEXT(W366)),ISTEXT('Mortgage 2 Info Calcs'!$K$4)),"",(O366+M367))</f>
        <v/>
      </c>
      <c r="P367">
        <f>IF(ISBLANK('Mortgage 2 Monthly Table'!T367),IF(ISTEXT(J367),0,IF(OR(W366&lt;Q366,AND(W366&lt;0,NOT(ISTEXT(W366))),ISTEXT('Mortgage 2 Info Calcs'!$K$4)),IF(-W366&gt;P366,-W366,W366-Q366),IF(J367="",0,'Mortgage 2 Info Calcs'!F$26))),'Mortgage 2 Monthly Table'!T367)</f>
        <v>0</v>
      </c>
      <c r="Q367" t="str">
        <f>IF(OR(OR(W366&lt;0,ISTEXT(W366)),ISTEXT('Mortgage 2 Info Calcs'!$K$4)),"",IF(O367&lt;0,Q366,(Q366+P367)))</f>
        <v/>
      </c>
      <c r="R367" t="str">
        <f>IF(OR(ISERROR(L367-S367),ISTEXT('Mortgage 2 Info Calcs'!$K$4)),"",L367-S367+M367)</f>
        <v/>
      </c>
      <c r="S367">
        <f>IF(OR(IF(ISERROR(ROUND((J367-Q367-'Mortgage 2 Info Calcs'!F$24)*(G367/12),2)),0,(J367-O367-Q367-'Mortgage 2 Info Calcs'!F$24)*(G367/12)),,,ISTEXT('Mortgage 2 Info Calcs'!K$4)),IF(((J367-Q367-'Mortgage 2 Info Calcs'!F$24)*(G367/12))&gt;0,((J367-Q367-'Mortgage 2 Info Calcs'!F$24)*(G367/12)),0),0)</f>
        <v>0</v>
      </c>
      <c r="T367" t="str">
        <f>IF(OR(ISERROR(SUM(R$12:R367)),(ISTEXT(T366)),(T366=(SUM(R$12:R367)))),"",SUM(R$12:R367))</f>
        <v/>
      </c>
      <c r="U367">
        <f>SUM(S$12:S367)</f>
        <v>93290.420445652519</v>
      </c>
      <c r="V367" t="str">
        <f>IF(OR(J367=Q367,ISTEXT(W366),ISTEXT('Mortgage 2 Info Calcs'!$F$17)),"",IF(('Mortgage 2 Info Calcs'!F$18*12)&gt;C366+1,IF(C366='Mortgage 2 Info Calcs'!F$18*12,0,'Mortgage 2 Info Calcs'!F$19+W367*('Mortgage 2 Info Calcs'!F$17)),'Mortgage 2 Info Calcs'!F$189))</f>
        <v/>
      </c>
      <c r="W367" t="str">
        <f>IF(OR(ISERROR(J367-R367-M367),IF(ISERROR((J367-R367-M367)=0),"True",(J367-R367-M367)=0),ISTEXT('Mortgage 2 Info Calcs'!$K$4)),"",IF((J367&gt;(L367+M367)),(FV((G367/'Mortgage 2 Variables'!E$43),1,(L367+M367),-J367+Q367+'Mortgage 2 Info Calcs'!F$24,0))+Q367+'Mortgage 2 Info Calcs'!F$24+IF(I367&gt;0,0,-I367),""))</f>
        <v/>
      </c>
      <c r="X367" t="e">
        <f>IF((FV(IF(G367=0,'Mortgage 2 Info Calcs'!F$8,G367)/12,1,PMT(IF(G367=0,'Mortgage 2 Info Calcs'!F$8,G367)/12,('Mortgage 2 Info Calcs'!F$9*12)-C366,-X366,0),-X366,0))&gt;0,(FV(IF(G367=0,'Mortgage 2 Info Calcs'!F$8,G367)/12,1,PMT(IF(G367=0,'Mortgage 2 Info Calcs'!F$8,G367)/12,('Mortgage 2 Info Calcs'!F$9*12)-C366,-X366,0),-X366,0)),0)</f>
        <v>#NUM!</v>
      </c>
      <c r="Y367" t="e">
        <f>IF(X367&lt;=0,0,(IPMT(IF(G367=0,'Mortgage 2 Info Calcs'!F$8,G367)/12,1,('Mortgage 2 Info Calcs'!F$9*12)-C366,-X366,0)))</f>
        <v>#NUM!</v>
      </c>
      <c r="Z367">
        <f>IF(C367&lt;('Mortgage 2 Info Calcs'!F$9*12),SUM(Y$12:Y367),0)</f>
        <v>0</v>
      </c>
      <c r="AA367">
        <v>356</v>
      </c>
      <c r="AB367">
        <f t="shared" si="27"/>
        <v>29.666666666666668</v>
      </c>
    </row>
    <row r="368" spans="2:28" ht="11.25" customHeight="1" x14ac:dyDescent="0.25">
      <c r="B368">
        <f t="shared" si="25"/>
        <v>29.75</v>
      </c>
      <c r="C368">
        <v>357</v>
      </c>
      <c r="D368" t="str">
        <f>IF(J1136=1,F355+1,"")</f>
        <v/>
      </c>
      <c r="E368" t="str">
        <f t="shared" si="28"/>
        <v/>
      </c>
      <c r="F368" t="str">
        <f>VLOOKUP('Mortgage 2 Variables'!D$16,'Mortgage 2 Variables'!B$8:C$19,2)</f>
        <v>Jul</v>
      </c>
      <c r="G368">
        <f>IF(ISBLANK('Mortgage 2 Monthly Table'!G368),IF(OR(J368=Q368,ISTEXT(W367),ISTEXT('Mortgage 2 Info Calcs'!$K$4)),0,IF(('Mortgage 2 Info Calcs'!F$7*12)&gt;C367,G367,IF(C367='Mortgage 2 Info Calcs'!F$7*12,'Mortgage 2 Info Calcs'!F$8,G367))),'Mortgage 2 Monthly Table'!G368)</f>
        <v>0</v>
      </c>
      <c r="H368" t="e">
        <f>((PMT(G368/'Mortgage 2 Variables'!E$43,('Mortgage 2 Info Calcs'!F$9*'Mortgage 2 Variables'!E$43)-C367,-J368,0)))</f>
        <v>#VALUE!</v>
      </c>
      <c r="I368">
        <f>IF(OR(ISERROR(((IPMT(G368/'Mortgage 2 Variables'!E$43,1,'Mortgage 2 Info Calcs'!F$9*'Mortgage 2 Variables'!E$43,-J368+Q368+'Mortgage 2 Info Calcs'!F$24,IF('Mortgage 2 Info Calcs'!F$5="Interest Only",-J368+Q368+'Mortgage 2 Info Calcs'!F$24,0))))),(((IPMT(G368/'Mortgage 2 Variables'!E$43,1,'Mortgage 2 Info Calcs'!F$9*'Mortgage 2 Variables'!E$43,-J$12,-J$12)))=0)),0,((IPMT(G368/'Mortgage 2 Variables'!E$43,1,'Mortgage 2 Info Calcs'!F$9*'Mortgage 2 Variables'!E$43,-J368+Q368+'Mortgage 2 Info Calcs'!F$24,IF('Mortgage 2 Info Calcs'!F$5="Interest Only",-J368+Q368+'Mortgage 2 Info Calcs'!F$24,0)))))</f>
        <v>0</v>
      </c>
      <c r="J368" t="str">
        <f>IF(W367&gt;0,IF(ISTEXT('Mortgage 2 Info Calcs'!K$4),"0",IF(ISTEXT(W367),W367,W367+(IF(ISTEXT(K368),0,K368)))),0)</f>
        <v/>
      </c>
      <c r="K368">
        <f>IF(ISBLANK('Mortgage 2 Monthly Table'!L368),0,'Mortgage 2 Monthly Table'!L368)</f>
        <v>0</v>
      </c>
      <c r="L368" t="e">
        <f>IF(ISBLANK('Mortgage 2 Monthly Table'!N368),IF('Mortgage 2 Info Calcs'!F$13="Calculated",IF('Mortgage 2 Info Calcs'!F$22="Keep Same",IF('Mortgage 2 Info Calcs'!F$5="Interest Only",IF(OR(I368&gt;L367,J368=""),I368,IF(J368&lt;L367,IF(J368&lt;L367,J368+I368,IF(L367+M367&gt;J368,L367+I368,L367)),IF(L367+M367&gt;J368,L367+I368,L367))),IF(H368&gt;L367,H368,IF(J368&gt;L367,IF(L367+M367&gt;J368,L367+I368,L367),J368+S368))),IF('Mortgage 2 Info Calcs'!F$5="Interest Only",'Mortgage 2 Monthly calcs'!I368,'Mortgage 2 Monthly calcs'!H368)),'Mortgage 2 Monthly calcs'!L367),'Mortgage 2 Monthly Table'!N368)</f>
        <v>#VALUE!</v>
      </c>
      <c r="M368" t="str">
        <f>IF(ISBLANK('Mortgage 2 Monthly Table'!P368),IF(N367&gt;J368,IF(J368&gt;L367,J368-L367,0),IF(OR(OR(W367&lt;0,ISTEXT(W367)),ISTEXT('Mortgage 2 Info Calcs'!$K$4)),"",'Mortgage 2 Info Calcs'!F$21)),'Mortgage 2 Monthly Table'!P368)</f>
        <v/>
      </c>
      <c r="N368" t="str">
        <f t="shared" si="26"/>
        <v/>
      </c>
      <c r="O368" t="str">
        <f>IF(OR(OR(W367&lt;0,ISTEXT(W367)),ISTEXT('Mortgage 2 Info Calcs'!$K$4)),"",(O367+M368))</f>
        <v/>
      </c>
      <c r="P368">
        <f>IF(ISBLANK('Mortgage 2 Monthly Table'!T368),IF(ISTEXT(J368),0,IF(OR(W367&lt;Q367,AND(W367&lt;0,NOT(ISTEXT(W367))),ISTEXT('Mortgage 2 Info Calcs'!$K$4)),IF(-W367&gt;P367,-W367,W367-Q367),IF(J368="",0,'Mortgage 2 Info Calcs'!F$26))),'Mortgage 2 Monthly Table'!T368)</f>
        <v>0</v>
      </c>
      <c r="Q368" t="str">
        <f>IF(OR(OR(W367&lt;0,ISTEXT(W367)),ISTEXT('Mortgage 2 Info Calcs'!$K$4)),"",IF(O368&lt;0,Q367,(Q367+P368)))</f>
        <v/>
      </c>
      <c r="R368" t="str">
        <f>IF(OR(ISERROR(L368-S368),ISTEXT('Mortgage 2 Info Calcs'!$K$4)),"",L368-S368+M368)</f>
        <v/>
      </c>
      <c r="S368">
        <f>IF(OR(IF(ISERROR(ROUND((J368-Q368-'Mortgage 2 Info Calcs'!F$24)*(G368/12),2)),0,(J368-O368-Q368-'Mortgage 2 Info Calcs'!F$24)*(G368/12)),,,ISTEXT('Mortgage 2 Info Calcs'!K$4)),IF(((J368-Q368-'Mortgage 2 Info Calcs'!F$24)*(G368/12))&gt;0,((J368-Q368-'Mortgage 2 Info Calcs'!F$24)*(G368/12)),0),0)</f>
        <v>0</v>
      </c>
      <c r="T368" t="str">
        <f>IF(OR(ISERROR(SUM(R$12:R368)),(ISTEXT(T367)),(T367=(SUM(R$12:R368)))),"",SUM(R$12:R368))</f>
        <v/>
      </c>
      <c r="U368">
        <f>SUM(S$12:S368)</f>
        <v>93290.420445652519</v>
      </c>
      <c r="V368" t="str">
        <f>IF(OR(J368=Q368,ISTEXT(W367),ISTEXT('Mortgage 2 Info Calcs'!$F$17)),"",IF(('Mortgage 2 Info Calcs'!F$18*12)&gt;C367+1,IF(C367='Mortgage 2 Info Calcs'!F$18*12,0,'Mortgage 2 Info Calcs'!F$19+W368*('Mortgage 2 Info Calcs'!F$17)),'Mortgage 2 Info Calcs'!F$189))</f>
        <v/>
      </c>
      <c r="W368" t="str">
        <f>IF(OR(ISERROR(J368-R368-M368),IF(ISERROR((J368-R368-M368)=0),"True",(J368-R368-M368)=0),ISTEXT('Mortgage 2 Info Calcs'!$K$4)),"",IF((J368&gt;(L368+M368)),(FV((G368/'Mortgage 2 Variables'!E$43),1,(L368+M368),-J368+Q368+'Mortgage 2 Info Calcs'!F$24,0))+Q368+'Mortgage 2 Info Calcs'!F$24+IF(I368&gt;0,0,-I368),""))</f>
        <v/>
      </c>
      <c r="X368" t="e">
        <f>IF((FV(IF(G368=0,'Mortgage 2 Info Calcs'!F$8,G368)/12,1,PMT(IF(G368=0,'Mortgage 2 Info Calcs'!F$8,G368)/12,('Mortgage 2 Info Calcs'!F$9*12)-C367,-X367,0),-X367,0))&gt;0,(FV(IF(G368=0,'Mortgage 2 Info Calcs'!F$8,G368)/12,1,PMT(IF(G368=0,'Mortgage 2 Info Calcs'!F$8,G368)/12,('Mortgage 2 Info Calcs'!F$9*12)-C367,-X367,0),-X367,0)),0)</f>
        <v>#NUM!</v>
      </c>
      <c r="Y368" t="e">
        <f>IF(X368&lt;=0,0,(IPMT(IF(G368=0,'Mortgage 2 Info Calcs'!F$8,G368)/12,1,('Mortgage 2 Info Calcs'!F$9*12)-C367,-X367,0)))</f>
        <v>#NUM!</v>
      </c>
      <c r="Z368">
        <f>IF(C368&lt;('Mortgage 2 Info Calcs'!F$9*12),SUM(Y$12:Y368),0)</f>
        <v>0</v>
      </c>
      <c r="AA368">
        <v>357</v>
      </c>
      <c r="AB368">
        <f t="shared" si="27"/>
        <v>29.75</v>
      </c>
    </row>
    <row r="369" spans="2:28" ht="11.25" customHeight="1" x14ac:dyDescent="0.25">
      <c r="B369">
        <f t="shared" si="25"/>
        <v>29.833333333333332</v>
      </c>
      <c r="C369">
        <v>358</v>
      </c>
      <c r="D369" t="str">
        <f>IF(J1137=1,F355+1,"")</f>
        <v/>
      </c>
      <c r="E369" t="str">
        <f t="shared" si="28"/>
        <v/>
      </c>
      <c r="F369" t="str">
        <f>VLOOKUP('Mortgage 2 Variables'!D$17,'Mortgage 2 Variables'!B$8:C$19,2)</f>
        <v>Aug</v>
      </c>
      <c r="G369">
        <f>IF(ISBLANK('Mortgage 2 Monthly Table'!G369),IF(OR(J369=Q369,ISTEXT(W368),ISTEXT('Mortgage 2 Info Calcs'!$K$4)),0,IF(('Mortgage 2 Info Calcs'!F$7*12)&gt;C368,G368,IF(C368='Mortgage 2 Info Calcs'!F$7*12,'Mortgage 2 Info Calcs'!F$8,G368))),'Mortgage 2 Monthly Table'!G369)</f>
        <v>0</v>
      </c>
      <c r="H369" t="e">
        <f>((PMT(G369/'Mortgage 2 Variables'!E$43,('Mortgage 2 Info Calcs'!F$9*'Mortgage 2 Variables'!E$43)-C368,-J369,0)))</f>
        <v>#VALUE!</v>
      </c>
      <c r="I369">
        <f>IF(OR(ISERROR(((IPMT(G369/'Mortgage 2 Variables'!E$43,1,'Mortgage 2 Info Calcs'!F$9*'Mortgage 2 Variables'!E$43,-J369+Q369+'Mortgage 2 Info Calcs'!F$24,IF('Mortgage 2 Info Calcs'!F$5="Interest Only",-J369+Q369+'Mortgage 2 Info Calcs'!F$24,0))))),(((IPMT(G369/'Mortgage 2 Variables'!E$43,1,'Mortgage 2 Info Calcs'!F$9*'Mortgage 2 Variables'!E$43,-J$12,-J$12)))=0)),0,((IPMT(G369/'Mortgage 2 Variables'!E$43,1,'Mortgage 2 Info Calcs'!F$9*'Mortgage 2 Variables'!E$43,-J369+Q369+'Mortgage 2 Info Calcs'!F$24,IF('Mortgage 2 Info Calcs'!F$5="Interest Only",-J369+Q369+'Mortgage 2 Info Calcs'!F$24,0)))))</f>
        <v>0</v>
      </c>
      <c r="J369" t="str">
        <f>IF(W368&gt;0,IF(ISTEXT('Mortgage 2 Info Calcs'!K$4),"0",IF(ISTEXT(W368),W368,W368+(IF(ISTEXT(K369),0,K369)))),0)</f>
        <v/>
      </c>
      <c r="K369">
        <f>IF(ISBLANK('Mortgage 2 Monthly Table'!L369),0,'Mortgage 2 Monthly Table'!L369)</f>
        <v>0</v>
      </c>
      <c r="L369" t="e">
        <f>IF(ISBLANK('Mortgage 2 Monthly Table'!N369),IF('Mortgage 2 Info Calcs'!F$13="Calculated",IF('Mortgage 2 Info Calcs'!F$22="Keep Same",IF('Mortgage 2 Info Calcs'!F$5="Interest Only",IF(OR(I369&gt;L368,J369=""),I369,IF(J369&lt;L368,IF(J369&lt;L368,J369+I369,IF(L368+M368&gt;J369,L368+I369,L368)),IF(L368+M368&gt;J369,L368+I369,L368))),IF(H369&gt;L368,H369,IF(J369&gt;L368,IF(L368+M368&gt;J369,L368+I369,L368),J369+S369))),IF('Mortgage 2 Info Calcs'!F$5="Interest Only",'Mortgage 2 Monthly calcs'!I369,'Mortgage 2 Monthly calcs'!H369)),'Mortgage 2 Monthly calcs'!L368),'Mortgage 2 Monthly Table'!N369)</f>
        <v>#VALUE!</v>
      </c>
      <c r="M369" t="str">
        <f>IF(ISBLANK('Mortgage 2 Monthly Table'!P369),IF(N368&gt;J369,IF(J369&gt;L368,J369-L368,0),IF(OR(OR(W368&lt;0,ISTEXT(W368)),ISTEXT('Mortgage 2 Info Calcs'!$K$4)),"",'Mortgage 2 Info Calcs'!F$21)),'Mortgage 2 Monthly Table'!P369)</f>
        <v/>
      </c>
      <c r="N369" t="str">
        <f t="shared" si="26"/>
        <v/>
      </c>
      <c r="O369" t="str">
        <f>IF(OR(OR(W368&lt;0,ISTEXT(W368)),ISTEXT('Mortgage 2 Info Calcs'!$K$4)),"",(O368+M369))</f>
        <v/>
      </c>
      <c r="P369">
        <f>IF(ISBLANK('Mortgage 2 Monthly Table'!T369),IF(ISTEXT(J369),0,IF(OR(W368&lt;Q368,AND(W368&lt;0,NOT(ISTEXT(W368))),ISTEXT('Mortgage 2 Info Calcs'!$K$4)),IF(-W368&gt;P368,-W368,W368-Q368),IF(J369="",0,'Mortgage 2 Info Calcs'!F$26))),'Mortgage 2 Monthly Table'!T369)</f>
        <v>0</v>
      </c>
      <c r="Q369" t="str">
        <f>IF(OR(OR(W368&lt;0,ISTEXT(W368)),ISTEXT('Mortgage 2 Info Calcs'!$K$4)),"",IF(O369&lt;0,Q368,(Q368+P369)))</f>
        <v/>
      </c>
      <c r="R369" t="str">
        <f>IF(OR(ISERROR(L369-S369),ISTEXT('Mortgage 2 Info Calcs'!$K$4)),"",L369-S369+M369)</f>
        <v/>
      </c>
      <c r="S369">
        <f>IF(OR(IF(ISERROR(ROUND((J369-Q369-'Mortgage 2 Info Calcs'!F$24)*(G369/12),2)),0,(J369-O369-Q369-'Mortgage 2 Info Calcs'!F$24)*(G369/12)),,,ISTEXT('Mortgage 2 Info Calcs'!K$4)),IF(((J369-Q369-'Mortgage 2 Info Calcs'!F$24)*(G369/12))&gt;0,((J369-Q369-'Mortgage 2 Info Calcs'!F$24)*(G369/12)),0),0)</f>
        <v>0</v>
      </c>
      <c r="T369" t="str">
        <f>IF(OR(ISERROR(SUM(R$12:R369)),(ISTEXT(T368)),(T368=(SUM(R$12:R369)))),"",SUM(R$12:R369))</f>
        <v/>
      </c>
      <c r="U369">
        <f>SUM(S$12:S369)</f>
        <v>93290.420445652519</v>
      </c>
      <c r="V369" t="str">
        <f>IF(OR(J369=Q369,ISTEXT(W368),ISTEXT('Mortgage 2 Info Calcs'!$F$17)),"",IF(('Mortgage 2 Info Calcs'!F$18*12)&gt;C368+1,IF(C368='Mortgage 2 Info Calcs'!F$18*12,0,'Mortgage 2 Info Calcs'!F$19+W369*('Mortgage 2 Info Calcs'!F$17)),'Mortgage 2 Info Calcs'!F$189))</f>
        <v/>
      </c>
      <c r="W369" t="str">
        <f>IF(OR(ISERROR(J369-R369-M369),IF(ISERROR((J369-R369-M369)=0),"True",(J369-R369-M369)=0),ISTEXT('Mortgage 2 Info Calcs'!$K$4)),"",IF((J369&gt;(L369+M369)),(FV((G369/'Mortgage 2 Variables'!E$43),1,(L369+M369),-J369+Q369+'Mortgage 2 Info Calcs'!F$24,0))+Q369+'Mortgage 2 Info Calcs'!F$24+IF(I369&gt;0,0,-I369),""))</f>
        <v/>
      </c>
      <c r="X369" t="e">
        <f>IF((FV(IF(G369=0,'Mortgage 2 Info Calcs'!F$8,G369)/12,1,PMT(IF(G369=0,'Mortgage 2 Info Calcs'!F$8,G369)/12,('Mortgage 2 Info Calcs'!F$9*12)-C368,-X368,0),-X368,0))&gt;0,(FV(IF(G369=0,'Mortgage 2 Info Calcs'!F$8,G369)/12,1,PMT(IF(G369=0,'Mortgage 2 Info Calcs'!F$8,G369)/12,('Mortgage 2 Info Calcs'!F$9*12)-C368,-X368,0),-X368,0)),0)</f>
        <v>#NUM!</v>
      </c>
      <c r="Y369" t="e">
        <f>IF(X369&lt;=0,0,(IPMT(IF(G369=0,'Mortgage 2 Info Calcs'!F$8,G369)/12,1,('Mortgage 2 Info Calcs'!F$9*12)-C368,-X368,0)))</f>
        <v>#NUM!</v>
      </c>
      <c r="Z369">
        <f>IF(C369&lt;('Mortgage 2 Info Calcs'!F$9*12),SUM(Y$12:Y369),0)</f>
        <v>0</v>
      </c>
      <c r="AA369">
        <v>358</v>
      </c>
      <c r="AB369">
        <f t="shared" si="27"/>
        <v>29.833333333333332</v>
      </c>
    </row>
    <row r="370" spans="2:28" ht="11.25" customHeight="1" x14ac:dyDescent="0.25">
      <c r="B370">
        <f t="shared" si="25"/>
        <v>29.916666666666668</v>
      </c>
      <c r="C370">
        <v>359</v>
      </c>
      <c r="D370" t="str">
        <f>IF(J1138=1,F355+1,"")</f>
        <v/>
      </c>
      <c r="E370" t="str">
        <f t="shared" si="28"/>
        <v/>
      </c>
      <c r="F370" t="str">
        <f>VLOOKUP('Mortgage 2 Variables'!D$18,'Mortgage 2 Variables'!B$8:C$19,2)</f>
        <v>Sep</v>
      </c>
      <c r="G370">
        <f>IF(ISBLANK('Mortgage 2 Monthly Table'!G370),IF(OR(J370=Q370,ISTEXT(W369),ISTEXT('Mortgage 2 Info Calcs'!$K$4)),0,IF(('Mortgage 2 Info Calcs'!F$7*12)&gt;C369,G369,IF(C369='Mortgage 2 Info Calcs'!F$7*12,'Mortgage 2 Info Calcs'!F$8,G369))),'Mortgage 2 Monthly Table'!G370)</f>
        <v>0</v>
      </c>
      <c r="H370" t="e">
        <f>((PMT(G370/'Mortgage 2 Variables'!E$43,('Mortgage 2 Info Calcs'!F$9*'Mortgage 2 Variables'!E$43)-C369,-J370,0)))</f>
        <v>#VALUE!</v>
      </c>
      <c r="I370">
        <f>IF(OR(ISERROR(((IPMT(G370/'Mortgage 2 Variables'!E$43,1,'Mortgage 2 Info Calcs'!F$9*'Mortgage 2 Variables'!E$43,-J370+Q370+'Mortgage 2 Info Calcs'!F$24,IF('Mortgage 2 Info Calcs'!F$5="Interest Only",-J370+Q370+'Mortgage 2 Info Calcs'!F$24,0))))),(((IPMT(G370/'Mortgage 2 Variables'!E$43,1,'Mortgage 2 Info Calcs'!F$9*'Mortgage 2 Variables'!E$43,-J$12,-J$12)))=0)),0,((IPMT(G370/'Mortgage 2 Variables'!E$43,1,'Mortgage 2 Info Calcs'!F$9*'Mortgage 2 Variables'!E$43,-J370+Q370+'Mortgage 2 Info Calcs'!F$24,IF('Mortgage 2 Info Calcs'!F$5="Interest Only",-J370+Q370+'Mortgage 2 Info Calcs'!F$24,0)))))</f>
        <v>0</v>
      </c>
      <c r="J370" t="str">
        <f>IF(W369&gt;0,IF(ISTEXT('Mortgage 2 Info Calcs'!K$4),"0",IF(ISTEXT(W369),W369,W369+(IF(ISTEXT(K370),0,K370)))),0)</f>
        <v/>
      </c>
      <c r="K370">
        <f>IF(ISBLANK('Mortgage 2 Monthly Table'!L370),0,'Mortgage 2 Monthly Table'!L370)</f>
        <v>0</v>
      </c>
      <c r="L370" t="e">
        <f>IF(ISBLANK('Mortgage 2 Monthly Table'!N370),IF('Mortgage 2 Info Calcs'!F$13="Calculated",IF('Mortgage 2 Info Calcs'!F$22="Keep Same",IF('Mortgage 2 Info Calcs'!F$5="Interest Only",IF(OR(I370&gt;L369,J370=""),I370,IF(J370&lt;L369,IF(J370&lt;L369,J370+I370,IF(L369+M369&gt;J370,L369+I370,L369)),IF(L369+M369&gt;J370,L369+I370,L369))),IF(H370&gt;L369,H370,IF(J370&gt;L369,IF(L369+M369&gt;J370,L369+I370,L369),J370+S370))),IF('Mortgage 2 Info Calcs'!F$5="Interest Only",'Mortgage 2 Monthly calcs'!I370,'Mortgage 2 Monthly calcs'!H370)),'Mortgage 2 Monthly calcs'!L369),'Mortgage 2 Monthly Table'!N370)</f>
        <v>#VALUE!</v>
      </c>
      <c r="M370" t="str">
        <f>IF(ISBLANK('Mortgage 2 Monthly Table'!P370),IF(N369&gt;J370,IF(J370&gt;L369,J370-L369,0),IF(OR(OR(W369&lt;0,ISTEXT(W369)),ISTEXT('Mortgage 2 Info Calcs'!$K$4)),"",'Mortgage 2 Info Calcs'!F$21)),'Mortgage 2 Monthly Table'!P370)</f>
        <v/>
      </c>
      <c r="N370" t="str">
        <f t="shared" si="26"/>
        <v/>
      </c>
      <c r="O370" t="str">
        <f>IF(OR(OR(W369&lt;0,ISTEXT(W369)),ISTEXT('Mortgage 2 Info Calcs'!$K$4)),"",(O369+M370))</f>
        <v/>
      </c>
      <c r="P370">
        <f>IF(ISBLANK('Mortgage 2 Monthly Table'!T370),IF(ISTEXT(J370),0,IF(OR(W369&lt;Q369,AND(W369&lt;0,NOT(ISTEXT(W369))),ISTEXT('Mortgage 2 Info Calcs'!$K$4)),IF(-W369&gt;P369,-W369,W369-Q369),IF(J370="",0,'Mortgage 2 Info Calcs'!F$26))),'Mortgage 2 Monthly Table'!T370)</f>
        <v>0</v>
      </c>
      <c r="Q370" t="str">
        <f>IF(OR(OR(W369&lt;0,ISTEXT(W369)),ISTEXT('Mortgage 2 Info Calcs'!$K$4)),"",IF(O370&lt;0,Q369,(Q369+P370)))</f>
        <v/>
      </c>
      <c r="R370" t="str">
        <f>IF(OR(ISERROR(L370-S370),ISTEXT('Mortgage 2 Info Calcs'!$K$4)),"",L370-S370+M370)</f>
        <v/>
      </c>
      <c r="S370">
        <f>IF(OR(IF(ISERROR(ROUND((J370-Q370-'Mortgage 2 Info Calcs'!F$24)*(G370/12),2)),0,(J370-O370-Q370-'Mortgage 2 Info Calcs'!F$24)*(G370/12)),,,ISTEXT('Mortgage 2 Info Calcs'!K$4)),IF(((J370-Q370-'Mortgage 2 Info Calcs'!F$24)*(G370/12))&gt;0,((J370-Q370-'Mortgage 2 Info Calcs'!F$24)*(G370/12)),0),0)</f>
        <v>0</v>
      </c>
      <c r="T370" t="str">
        <f>IF(OR(ISERROR(SUM(R$12:R370)),(ISTEXT(T369)),(T369=(SUM(R$12:R370)))),"",SUM(R$12:R370))</f>
        <v/>
      </c>
      <c r="U370">
        <f>SUM(S$12:S370)</f>
        <v>93290.420445652519</v>
      </c>
      <c r="V370" t="str">
        <f>IF(OR(J370=Q370,ISTEXT(W369),ISTEXT('Mortgage 2 Info Calcs'!$F$17)),"",IF(('Mortgage 2 Info Calcs'!F$18*12)&gt;C369+1,IF(C369='Mortgage 2 Info Calcs'!F$18*12,0,'Mortgage 2 Info Calcs'!F$19+W370*('Mortgage 2 Info Calcs'!F$17)),'Mortgage 2 Info Calcs'!F$189))</f>
        <v/>
      </c>
      <c r="W370" t="str">
        <f>IF(OR(ISERROR(J370-R370-M370),IF(ISERROR((J370-R370-M370)=0),"True",(J370-R370-M370)=0),ISTEXT('Mortgage 2 Info Calcs'!$K$4)),"",IF((J370&gt;(L370+M370)),(FV((G370/'Mortgage 2 Variables'!E$43),1,(L370+M370),-J370+Q370+'Mortgage 2 Info Calcs'!F$24,0))+Q370+'Mortgage 2 Info Calcs'!F$24+IF(I370&gt;0,0,-I370),""))</f>
        <v/>
      </c>
      <c r="X370" t="e">
        <f>IF((FV(IF(G370=0,'Mortgage 2 Info Calcs'!F$8,G370)/12,1,PMT(IF(G370=0,'Mortgage 2 Info Calcs'!F$8,G370)/12,('Mortgage 2 Info Calcs'!F$9*12)-C369,-X369,0),-X369,0))&gt;0,(FV(IF(G370=0,'Mortgage 2 Info Calcs'!F$8,G370)/12,1,PMT(IF(G370=0,'Mortgage 2 Info Calcs'!F$8,G370)/12,('Mortgage 2 Info Calcs'!F$9*12)-C369,-X369,0),-X369,0)),0)</f>
        <v>#NUM!</v>
      </c>
      <c r="Y370" t="e">
        <f>IF(X370&lt;=0,0,(IPMT(IF(G370=0,'Mortgage 2 Info Calcs'!F$8,G370)/12,1,('Mortgage 2 Info Calcs'!F$9*12)-C369,-X369,0)))</f>
        <v>#NUM!</v>
      </c>
      <c r="Z370">
        <f>IF(C370&lt;('Mortgage 2 Info Calcs'!F$9*12),SUM(Y$12:Y370),0)</f>
        <v>0</v>
      </c>
      <c r="AA370">
        <v>359</v>
      </c>
      <c r="AB370">
        <f t="shared" si="27"/>
        <v>29.916666666666668</v>
      </c>
    </row>
    <row r="371" spans="2:28" ht="11.25" customHeight="1" x14ac:dyDescent="0.25">
      <c r="B371">
        <f t="shared" si="25"/>
        <v>30</v>
      </c>
      <c r="C371">
        <v>360</v>
      </c>
      <c r="D371">
        <f>D359+1</f>
        <v>30</v>
      </c>
      <c r="E371" t="str">
        <f t="shared" si="28"/>
        <v/>
      </c>
      <c r="F371" t="str">
        <f>VLOOKUP('Mortgage 2 Variables'!D$19,'Mortgage 2 Variables'!B$8:C$19,2)</f>
        <v>Oct</v>
      </c>
      <c r="G371">
        <f>IF(ISBLANK('Mortgage 2 Monthly Table'!G371),IF(OR(J371=Q371,ISTEXT(W370),ISTEXT('Mortgage 2 Info Calcs'!$K$4)),0,IF(('Mortgage 2 Info Calcs'!F$7*12)&gt;C370,G370,IF(C370='Mortgage 2 Info Calcs'!F$7*12,'Mortgage 2 Info Calcs'!F$8,G370))),'Mortgage 2 Monthly Table'!G371)</f>
        <v>0</v>
      </c>
      <c r="H371" t="e">
        <f>((PMT(G371/'Mortgage 2 Variables'!E$43,('Mortgage 2 Info Calcs'!F$9*'Mortgage 2 Variables'!E$43)-C370,-J371,0)))</f>
        <v>#VALUE!</v>
      </c>
      <c r="I371">
        <f>IF(OR(ISERROR(((IPMT(G371/'Mortgage 2 Variables'!E$43,1,'Mortgage 2 Info Calcs'!F$9*'Mortgage 2 Variables'!E$43,-J371+Q371+'Mortgage 2 Info Calcs'!F$24,IF('Mortgage 2 Info Calcs'!F$5="Interest Only",-J371+Q371+'Mortgage 2 Info Calcs'!F$24,0))))),(((IPMT(G371/'Mortgage 2 Variables'!E$43,1,'Mortgage 2 Info Calcs'!F$9*'Mortgage 2 Variables'!E$43,-J$12,-J$12)))=0)),0,((IPMT(G371/'Mortgage 2 Variables'!E$43,1,'Mortgage 2 Info Calcs'!F$9*'Mortgage 2 Variables'!E$43,-J371+Q371+'Mortgage 2 Info Calcs'!F$24,IF('Mortgage 2 Info Calcs'!F$5="Interest Only",-J371+Q371+'Mortgage 2 Info Calcs'!F$24,0)))))</f>
        <v>0</v>
      </c>
      <c r="J371" t="str">
        <f>IF(W370&gt;0,IF(ISTEXT('Mortgage 2 Info Calcs'!K$4),"0",IF(ISTEXT(W370),W370,W370+(IF(ISTEXT(K371),0,K371)))),0)</f>
        <v/>
      </c>
      <c r="K371">
        <f>IF(ISBLANK('Mortgage 2 Monthly Table'!L371),0,'Mortgage 2 Monthly Table'!L371)</f>
        <v>0</v>
      </c>
      <c r="L371" t="e">
        <f>IF(ISBLANK('Mortgage 2 Monthly Table'!N371),IF('Mortgage 2 Info Calcs'!F$13="Calculated",IF('Mortgage 2 Info Calcs'!F$22="Keep Same",IF('Mortgage 2 Info Calcs'!F$5="Interest Only",IF(OR(I371&gt;L370,J371=""),I371,IF(J371&lt;L370,IF(J371&lt;L370,J371+I371,IF(L370+M370&gt;J371,L370+I371,L370)),IF(L370+M370&gt;J371,L370+I371,L370))),IF(H371&gt;L370,H371,IF(J371&gt;L370,IF(L370+M370&gt;J371,L370+I371,L370),J371+S371))),IF('Mortgage 2 Info Calcs'!F$5="Interest Only",'Mortgage 2 Monthly calcs'!I371,'Mortgage 2 Monthly calcs'!H371)),'Mortgage 2 Monthly calcs'!L370),'Mortgage 2 Monthly Table'!N371)</f>
        <v>#VALUE!</v>
      </c>
      <c r="M371" t="str">
        <f>IF(ISBLANK('Mortgage 2 Monthly Table'!P371),IF(N370&gt;J371,IF(J371&gt;L370,J371-L370,0),IF(OR(OR(W370&lt;0,ISTEXT(W370)),ISTEXT('Mortgage 2 Info Calcs'!$K$4)),"",'Mortgage 2 Info Calcs'!F$21)),'Mortgage 2 Monthly Table'!P371)</f>
        <v/>
      </c>
      <c r="N371" t="str">
        <f t="shared" si="26"/>
        <v/>
      </c>
      <c r="O371" t="str">
        <f>IF(OR(OR(W370&lt;0,ISTEXT(W370)),ISTEXT('Mortgage 2 Info Calcs'!$K$4)),"",(O370+M371))</f>
        <v/>
      </c>
      <c r="P371">
        <f>IF(ISBLANK('Mortgage 2 Monthly Table'!T371),IF(ISTEXT(J371),0,IF(OR(W370&lt;Q370,AND(W370&lt;0,NOT(ISTEXT(W370))),ISTEXT('Mortgage 2 Info Calcs'!$K$4)),IF(-W370&gt;P370,-W370,W370-Q370),IF(J371="",0,'Mortgage 2 Info Calcs'!F$26))),'Mortgage 2 Monthly Table'!T371)</f>
        <v>0</v>
      </c>
      <c r="Q371" t="str">
        <f>IF(OR(OR(W370&lt;0,ISTEXT(W370)),ISTEXT('Mortgage 2 Info Calcs'!$K$4)),"",IF(O371&lt;0,Q370,(Q370+P371)))</f>
        <v/>
      </c>
      <c r="R371" t="str">
        <f>IF(OR(ISERROR(L371-S371),ISTEXT('Mortgage 2 Info Calcs'!$K$4)),"",L371-S371+M371)</f>
        <v/>
      </c>
      <c r="S371">
        <f>IF(OR(IF(ISERROR(ROUND((J371-Q371-'Mortgage 2 Info Calcs'!F$24)*(G371/12),2)),0,(J371-O371-Q371-'Mortgage 2 Info Calcs'!F$24)*(G371/12)),,,ISTEXT('Mortgage 2 Info Calcs'!K$4)),IF(((J371-Q371-'Mortgage 2 Info Calcs'!F$24)*(G371/12))&gt;0,((J371-Q371-'Mortgage 2 Info Calcs'!F$24)*(G371/12)),0),0)</f>
        <v>0</v>
      </c>
      <c r="T371" t="str">
        <f>IF(OR(ISERROR(SUM(R$12:R371)),(ISTEXT(T370)),(T370=(SUM(R$12:R371)))),"",SUM(R$12:R371))</f>
        <v/>
      </c>
      <c r="U371">
        <f>SUM(S$12:S371)</f>
        <v>93290.420445652519</v>
      </c>
      <c r="V371" t="str">
        <f>IF(OR(J371=Q371,ISTEXT(W370),ISTEXT('Mortgage 2 Info Calcs'!$F$17)),"",IF(('Mortgage 2 Info Calcs'!F$18*12)&gt;C370+1,IF(C370='Mortgage 2 Info Calcs'!F$18*12,0,'Mortgage 2 Info Calcs'!F$19+W371*('Mortgage 2 Info Calcs'!F$17)),'Mortgage 2 Info Calcs'!F$189))</f>
        <v/>
      </c>
      <c r="W371" t="str">
        <f>IF(OR(ISERROR(J371-R371-M371),IF(ISERROR((J371-R371-M371)=0),"True",(J371-R371-M371)=0),ISTEXT('Mortgage 2 Info Calcs'!$K$4)),"",IF((J371&gt;(L371+M371)),(FV((G371/'Mortgage 2 Variables'!E$43),1,(L371+M371),-J371+Q371+'Mortgage 2 Info Calcs'!F$24,0))+Q371+'Mortgage 2 Info Calcs'!F$24+IF(I371&gt;0,0,-I371),""))</f>
        <v/>
      </c>
      <c r="X371" t="e">
        <f>IF((FV(IF(G371=0,'Mortgage 2 Info Calcs'!F$8,G371)/12,1,PMT(IF(G371=0,'Mortgage 2 Info Calcs'!F$8,G371)/12,('Mortgage 2 Info Calcs'!F$9*12)-C370,-X370,0),-X370,0))&gt;0,(FV(IF(G371=0,'Mortgage 2 Info Calcs'!F$8,G371)/12,1,PMT(IF(G371=0,'Mortgage 2 Info Calcs'!F$8,G371)/12,('Mortgage 2 Info Calcs'!F$9*12)-C370,-X370,0),-X370,0)),0)</f>
        <v>#NUM!</v>
      </c>
      <c r="Y371" t="e">
        <f>IF(X371&lt;=0,0,(IPMT(IF(G371=0,'Mortgage 2 Info Calcs'!F$8,G371)/12,1,('Mortgage 2 Info Calcs'!F$9*12)-C370,-X370,0)))</f>
        <v>#NUM!</v>
      </c>
      <c r="Z371">
        <f>IF(C371&lt;('Mortgage 2 Info Calcs'!F$9*12),SUM(Y$12:Y371),0)</f>
        <v>0</v>
      </c>
      <c r="AA371">
        <v>360</v>
      </c>
      <c r="AB371">
        <f t="shared" si="27"/>
        <v>30</v>
      </c>
    </row>
    <row r="372" spans="2:28" ht="11.25" customHeight="1" x14ac:dyDescent="0.25">
      <c r="B372">
        <f t="shared" si="25"/>
        <v>30.083333333333332</v>
      </c>
      <c r="C372">
        <v>361</v>
      </c>
      <c r="E372" t="str">
        <f t="shared" si="28"/>
        <v/>
      </c>
      <c r="F372" t="str">
        <f>VLOOKUP('Mortgage 2 Variables'!D$8,'Mortgage 2 Variables'!B$8:C$19,2)</f>
        <v>Nov</v>
      </c>
      <c r="G372">
        <f>IF(ISBLANK('Mortgage 2 Monthly Table'!G372),IF(OR(J372=Q372,ISTEXT(W371),ISTEXT('Mortgage 2 Info Calcs'!$K$4)),0,IF(('Mortgage 2 Info Calcs'!F$7*12)&gt;C371,G371,IF(C371='Mortgage 2 Info Calcs'!F$7*12,'Mortgage 2 Info Calcs'!F$8,G371))),'Mortgage 2 Monthly Table'!G372)</f>
        <v>0</v>
      </c>
      <c r="H372" t="e">
        <f>((PMT(G372/'Mortgage 2 Variables'!E$43,('Mortgage 2 Info Calcs'!F$9*'Mortgage 2 Variables'!E$43)-C371,-J372,0)))</f>
        <v>#VALUE!</v>
      </c>
      <c r="I372">
        <f>IF(OR(ISERROR(((IPMT(G372/'Mortgage 2 Variables'!E$43,1,'Mortgage 2 Info Calcs'!F$9*'Mortgage 2 Variables'!E$43,-J372+Q372+'Mortgage 2 Info Calcs'!F$24,IF('Mortgage 2 Info Calcs'!F$5="Interest Only",-J372+Q372+'Mortgage 2 Info Calcs'!F$24,0))))),(((IPMT(G372/'Mortgage 2 Variables'!E$43,1,'Mortgage 2 Info Calcs'!F$9*'Mortgage 2 Variables'!E$43,-J$12,-J$12)))=0)),0,((IPMT(G372/'Mortgage 2 Variables'!E$43,1,'Mortgage 2 Info Calcs'!F$9*'Mortgage 2 Variables'!E$43,-J372+Q372+'Mortgage 2 Info Calcs'!F$24,IF('Mortgage 2 Info Calcs'!F$5="Interest Only",-J372+Q372+'Mortgage 2 Info Calcs'!F$24,0)))))</f>
        <v>0</v>
      </c>
      <c r="J372" t="str">
        <f>IF(W371&gt;0,IF(ISTEXT('Mortgage 2 Info Calcs'!K$4),"0",IF(ISTEXT(W371),W371,W371+(IF(ISTEXT(K372),0,K372)))),0)</f>
        <v/>
      </c>
      <c r="K372">
        <f>IF(ISBLANK('Mortgage 2 Monthly Table'!L372),0,'Mortgage 2 Monthly Table'!L372)</f>
        <v>0</v>
      </c>
      <c r="L372" t="e">
        <f>IF(ISBLANK('Mortgage 2 Monthly Table'!N372),IF('Mortgage 2 Info Calcs'!F$13="Calculated",IF('Mortgage 2 Info Calcs'!F$22="Keep Same",IF('Mortgage 2 Info Calcs'!F$5="Interest Only",IF(OR(I372&gt;L371,J372=""),I372,IF(J372&lt;L371,IF(J372&lt;L371,J372+I372,IF(L371+M371&gt;J372,L371+I372,L371)),IF(L371+M371&gt;J372,L371+I372,L371))),IF(H372&gt;L371,H372,IF(J372&gt;L371,IF(L371+M371&gt;J372,L371+I372,L371),J372+S372))),IF('Mortgage 2 Info Calcs'!F$5="Interest Only",'Mortgage 2 Monthly calcs'!I372,'Mortgage 2 Monthly calcs'!H372)),'Mortgage 2 Monthly calcs'!L371),'Mortgage 2 Monthly Table'!N372)</f>
        <v>#VALUE!</v>
      </c>
      <c r="M372" t="str">
        <f>IF(ISBLANK('Mortgage 2 Monthly Table'!P372),IF(N371&gt;J372,IF(J372&gt;L371,J372-L371,0),IF(OR(OR(W371&lt;0,ISTEXT(W371)),ISTEXT('Mortgage 2 Info Calcs'!$K$4)),"",'Mortgage 2 Info Calcs'!F$21)),'Mortgage 2 Monthly Table'!P372)</f>
        <v/>
      </c>
      <c r="N372" t="str">
        <f t="shared" si="26"/>
        <v/>
      </c>
      <c r="O372" t="str">
        <f>IF(OR(OR(W371&lt;0,ISTEXT(W371)),ISTEXT('Mortgage 2 Info Calcs'!$K$4)),"",(O371+M372))</f>
        <v/>
      </c>
      <c r="P372">
        <f>IF(ISBLANK('Mortgage 2 Monthly Table'!T372),IF(ISTEXT(J372),0,IF(OR(W371&lt;Q371,AND(W371&lt;0,NOT(ISTEXT(W371))),ISTEXT('Mortgage 2 Info Calcs'!$K$4)),IF(-W371&gt;P371,-W371,W371-Q371),IF(J372="",0,'Mortgage 2 Info Calcs'!F$26))),'Mortgage 2 Monthly Table'!T372)</f>
        <v>0</v>
      </c>
      <c r="Q372" t="str">
        <f>IF(OR(OR(W371&lt;0,ISTEXT(W371)),ISTEXT('Mortgage 2 Info Calcs'!$K$4)),"",IF(O372&lt;0,Q371,(Q371+P372)))</f>
        <v/>
      </c>
      <c r="R372" t="str">
        <f>IF(OR(ISERROR(L372-S372),ISTEXT('Mortgage 2 Info Calcs'!$K$4)),"",L372-S372+M372)</f>
        <v/>
      </c>
      <c r="S372">
        <f>IF(OR(IF(ISERROR(ROUND((J372-Q372-'Mortgage 2 Info Calcs'!F$24)*(G372/12),2)),0,(J372-O372-Q372-'Mortgage 2 Info Calcs'!F$24)*(G372/12)),,,ISTEXT('Mortgage 2 Info Calcs'!K$4)),IF(((J372-Q372-'Mortgage 2 Info Calcs'!F$24)*(G372/12))&gt;0,((J372-Q372-'Mortgage 2 Info Calcs'!F$24)*(G372/12)),0),0)</f>
        <v>0</v>
      </c>
      <c r="T372" t="str">
        <f>IF(OR(ISERROR(SUM(R$12:R372)),(ISTEXT(T371)),(T371=(SUM(R$12:R372)))),"",SUM(R$12:R372))</f>
        <v/>
      </c>
      <c r="U372">
        <f>SUM(S$12:S372)</f>
        <v>93290.420445652519</v>
      </c>
      <c r="V372" t="str">
        <f>IF(OR(J372=Q372,ISTEXT(W371),ISTEXT('Mortgage 2 Info Calcs'!$F$17)),"",IF(('Mortgage 2 Info Calcs'!F$18*12)&gt;C371+1,IF(C371='Mortgage 2 Info Calcs'!F$18*12,0,'Mortgage 2 Info Calcs'!F$19+W372*('Mortgage 2 Info Calcs'!F$17)),'Mortgage 2 Info Calcs'!F$189))</f>
        <v/>
      </c>
      <c r="W372" t="str">
        <f>IF(OR(ISERROR(J372-R372-M372),IF(ISERROR((J372-R372-M372)=0),"True",(J372-R372-M372)=0),ISTEXT('Mortgage 2 Info Calcs'!$K$4)),"",IF((J372&gt;(L372+M372)),(FV((G372/'Mortgage 2 Variables'!E$43),1,(L372+M372),-J372+Q372+'Mortgage 2 Info Calcs'!F$24,0))+Q372+'Mortgage 2 Info Calcs'!F$24+IF(I372&gt;0,0,-I372),""))</f>
        <v/>
      </c>
      <c r="X372" t="e">
        <f>IF((FV(IF(G372=0,'Mortgage 2 Info Calcs'!F$8,G372)/12,1,PMT(IF(G372=0,'Mortgage 2 Info Calcs'!F$8,G372)/12,('Mortgage 2 Info Calcs'!F$9*12)-C371,-X371,0),-X371,0))&gt;0,(FV(IF(G372=0,'Mortgage 2 Info Calcs'!F$8,G372)/12,1,PMT(IF(G372=0,'Mortgage 2 Info Calcs'!F$8,G372)/12,('Mortgage 2 Info Calcs'!F$9*12)-C371,-X371,0),-X371,0)),0)</f>
        <v>#NUM!</v>
      </c>
      <c r="Y372" t="e">
        <f>IF(X372&lt;=0,0,(IPMT(IF(G372=0,'Mortgage 2 Info Calcs'!F$8,G372)/12,1,('Mortgage 2 Info Calcs'!F$9*12)-C371,-X371,0)))</f>
        <v>#NUM!</v>
      </c>
      <c r="Z372">
        <f>IF(C372&lt;('Mortgage 2 Info Calcs'!F$9*12),SUM(Y$12:Y372),0)</f>
        <v>0</v>
      </c>
      <c r="AA372">
        <v>361</v>
      </c>
      <c r="AB372">
        <f t="shared" si="27"/>
        <v>30.083333333333332</v>
      </c>
    </row>
    <row r="373" spans="2:28" ht="11.25" customHeight="1" x14ac:dyDescent="0.25">
      <c r="B373">
        <f t="shared" si="25"/>
        <v>30.166666666666668</v>
      </c>
      <c r="C373">
        <v>362</v>
      </c>
      <c r="E373" t="str">
        <f t="shared" si="28"/>
        <v/>
      </c>
      <c r="F373" t="str">
        <f>VLOOKUP('Mortgage 2 Variables'!D$9,'Mortgage 2 Variables'!B$8:C$19,2)</f>
        <v>Dec</v>
      </c>
      <c r="G373">
        <f>IF(ISBLANK('Mortgage 2 Monthly Table'!G373),IF(OR(J373=Q373,ISTEXT(W372),ISTEXT('Mortgage 2 Info Calcs'!$K$4)),0,IF(('Mortgage 2 Info Calcs'!F$7*12)&gt;C372,G372,IF(C372='Mortgage 2 Info Calcs'!F$7*12,'Mortgage 2 Info Calcs'!F$8,G372))),'Mortgage 2 Monthly Table'!G373)</f>
        <v>0</v>
      </c>
      <c r="H373" t="e">
        <f>((PMT(G373/'Mortgage 2 Variables'!E$43,('Mortgage 2 Info Calcs'!F$9*'Mortgage 2 Variables'!E$43)-C372,-J373,0)))</f>
        <v>#VALUE!</v>
      </c>
      <c r="I373">
        <f>IF(OR(ISERROR(((IPMT(G373/'Mortgage 2 Variables'!E$43,1,'Mortgage 2 Info Calcs'!F$9*'Mortgage 2 Variables'!E$43,-J373+Q373+'Mortgage 2 Info Calcs'!F$24,IF('Mortgage 2 Info Calcs'!F$5="Interest Only",-J373+Q373+'Mortgage 2 Info Calcs'!F$24,0))))),(((IPMT(G373/'Mortgage 2 Variables'!E$43,1,'Mortgage 2 Info Calcs'!F$9*'Mortgage 2 Variables'!E$43,-J$12,-J$12)))=0)),0,((IPMT(G373/'Mortgage 2 Variables'!E$43,1,'Mortgage 2 Info Calcs'!F$9*'Mortgage 2 Variables'!E$43,-J373+Q373+'Mortgage 2 Info Calcs'!F$24,IF('Mortgage 2 Info Calcs'!F$5="Interest Only",-J373+Q373+'Mortgage 2 Info Calcs'!F$24,0)))))</f>
        <v>0</v>
      </c>
      <c r="J373" t="str">
        <f>IF(W372&gt;0,IF(ISTEXT('Mortgage 2 Info Calcs'!K$4),"0",IF(ISTEXT(W372),W372,W372+(IF(ISTEXT(K373),0,K373)))),0)</f>
        <v/>
      </c>
      <c r="K373">
        <f>IF(ISBLANK('Mortgage 2 Monthly Table'!L373),0,'Mortgage 2 Monthly Table'!L373)</f>
        <v>0</v>
      </c>
      <c r="L373" t="e">
        <f>IF(ISBLANK('Mortgage 2 Monthly Table'!N373),IF('Mortgage 2 Info Calcs'!F$13="Calculated",IF('Mortgage 2 Info Calcs'!F$22="Keep Same",IF('Mortgage 2 Info Calcs'!F$5="Interest Only",IF(OR(I373&gt;L372,J373=""),I373,IF(J373&lt;L372,IF(J373&lt;L372,J373+I373,IF(L372+M372&gt;J373,L372+I373,L372)),IF(L372+M372&gt;J373,L372+I373,L372))),IF(H373&gt;L372,H373,IF(J373&gt;L372,IF(L372+M372&gt;J373,L372+I373,L372),J373+S373))),IF('Mortgage 2 Info Calcs'!F$5="Interest Only",'Mortgage 2 Monthly calcs'!I373,'Mortgage 2 Monthly calcs'!H373)),'Mortgage 2 Monthly calcs'!L372),'Mortgage 2 Monthly Table'!N373)</f>
        <v>#VALUE!</v>
      </c>
      <c r="M373" t="str">
        <f>IF(ISBLANK('Mortgage 2 Monthly Table'!P373),IF(N372&gt;J373,IF(J373&gt;L372,J373-L372,0),IF(OR(OR(W372&lt;0,ISTEXT(W372)),ISTEXT('Mortgage 2 Info Calcs'!$K$4)),"",'Mortgage 2 Info Calcs'!F$21)),'Mortgage 2 Monthly Table'!P373)</f>
        <v/>
      </c>
      <c r="N373" t="str">
        <f t="shared" si="26"/>
        <v/>
      </c>
      <c r="O373" t="str">
        <f>IF(OR(OR(W372&lt;0,ISTEXT(W372)),ISTEXT('Mortgage 2 Info Calcs'!$K$4)),"",(O372+M373))</f>
        <v/>
      </c>
      <c r="P373">
        <f>IF(ISBLANK('Mortgage 2 Monthly Table'!T373),IF(ISTEXT(J373),0,IF(OR(W372&lt;Q372,AND(W372&lt;0,NOT(ISTEXT(W372))),ISTEXT('Mortgage 2 Info Calcs'!$K$4)),IF(-W372&gt;P372,-W372,W372-Q372),IF(J373="",0,'Mortgage 2 Info Calcs'!F$26))),'Mortgage 2 Monthly Table'!T373)</f>
        <v>0</v>
      </c>
      <c r="Q373" t="str">
        <f>IF(OR(OR(W372&lt;0,ISTEXT(W372)),ISTEXT('Mortgage 2 Info Calcs'!$K$4)),"",IF(O373&lt;0,Q372,(Q372+P373)))</f>
        <v/>
      </c>
      <c r="R373" t="str">
        <f>IF(OR(ISERROR(L373-S373),ISTEXT('Mortgage 2 Info Calcs'!$K$4)),"",L373-S373+M373)</f>
        <v/>
      </c>
      <c r="S373">
        <f>IF(OR(IF(ISERROR(ROUND((J373-Q373-'Mortgage 2 Info Calcs'!F$24)*(G373/12),2)),0,(J373-O373-Q373-'Mortgage 2 Info Calcs'!F$24)*(G373/12)),,,ISTEXT('Mortgage 2 Info Calcs'!K$4)),IF(((J373-Q373-'Mortgage 2 Info Calcs'!F$24)*(G373/12))&gt;0,((J373-Q373-'Mortgage 2 Info Calcs'!F$24)*(G373/12)),0),0)</f>
        <v>0</v>
      </c>
      <c r="T373" t="str">
        <f>IF(OR(ISERROR(SUM(R$12:R373)),(ISTEXT(T372)),(T372=(SUM(R$12:R373)))),"",SUM(R$12:R373))</f>
        <v/>
      </c>
      <c r="U373">
        <f>SUM(S$12:S373)</f>
        <v>93290.420445652519</v>
      </c>
      <c r="V373" t="str">
        <f>IF(OR(J373=Q373,ISTEXT(W372),ISTEXT('Mortgage 2 Info Calcs'!$F$17)),"",IF(('Mortgage 2 Info Calcs'!F$18*12)&gt;C372+1,IF(C372='Mortgage 2 Info Calcs'!F$18*12,0,'Mortgage 2 Info Calcs'!F$19+W373*('Mortgage 2 Info Calcs'!F$17)),'Mortgage 2 Info Calcs'!F$189))</f>
        <v/>
      </c>
      <c r="W373" t="str">
        <f>IF(OR(ISERROR(J373-R373-M373),IF(ISERROR((J373-R373-M373)=0),"True",(J373-R373-M373)=0),ISTEXT('Mortgage 2 Info Calcs'!$K$4)),"",IF((J373&gt;(L373+M373)),(FV((G373/'Mortgage 2 Variables'!E$43),1,(L373+M373),-J373+Q373+'Mortgage 2 Info Calcs'!F$24,0))+Q373+'Mortgage 2 Info Calcs'!F$24+IF(I373&gt;0,0,-I373),""))</f>
        <v/>
      </c>
      <c r="X373" t="e">
        <f>IF((FV(IF(G373=0,'Mortgage 2 Info Calcs'!F$8,G373)/12,1,PMT(IF(G373=0,'Mortgage 2 Info Calcs'!F$8,G373)/12,('Mortgage 2 Info Calcs'!F$9*12)-C372,-X372,0),-X372,0))&gt;0,(FV(IF(G373=0,'Mortgage 2 Info Calcs'!F$8,G373)/12,1,PMT(IF(G373=0,'Mortgage 2 Info Calcs'!F$8,G373)/12,('Mortgage 2 Info Calcs'!F$9*12)-C372,-X372,0),-X372,0)),0)</f>
        <v>#NUM!</v>
      </c>
      <c r="Y373" t="e">
        <f>IF(X373&lt;=0,0,(IPMT(IF(G373=0,'Mortgage 2 Info Calcs'!F$8,G373)/12,1,('Mortgage 2 Info Calcs'!F$9*12)-C372,-X372,0)))</f>
        <v>#NUM!</v>
      </c>
      <c r="Z373">
        <f>IF(C373&lt;('Mortgage 2 Info Calcs'!F$9*12),SUM(Y$12:Y373),0)</f>
        <v>0</v>
      </c>
      <c r="AA373">
        <v>362</v>
      </c>
      <c r="AB373">
        <f t="shared" si="27"/>
        <v>30.166666666666668</v>
      </c>
    </row>
    <row r="374" spans="2:28" ht="11.25" customHeight="1" x14ac:dyDescent="0.25">
      <c r="B374">
        <f t="shared" si="25"/>
        <v>30.25</v>
      </c>
      <c r="C374">
        <v>363</v>
      </c>
      <c r="E374">
        <f t="shared" si="28"/>
        <v>2040</v>
      </c>
      <c r="F374" t="str">
        <f>VLOOKUP('Mortgage 2 Variables'!D$10,'Mortgage 2 Variables'!B$8:C$19,2)</f>
        <v>Jan</v>
      </c>
      <c r="G374">
        <f>IF(ISBLANK('Mortgage 2 Monthly Table'!G374),IF(OR(J374=Q374,ISTEXT(W373),ISTEXT('Mortgage 2 Info Calcs'!$K$4)),0,IF(('Mortgage 2 Info Calcs'!F$7*12)&gt;C373,G373,IF(C373='Mortgage 2 Info Calcs'!F$7*12,'Mortgage 2 Info Calcs'!F$8,G373))),'Mortgage 2 Monthly Table'!G374)</f>
        <v>0</v>
      </c>
      <c r="H374" t="e">
        <f>((PMT(G374/'Mortgage 2 Variables'!E$43,('Mortgage 2 Info Calcs'!F$9*'Mortgage 2 Variables'!E$43)-C373,-J374,0)))</f>
        <v>#VALUE!</v>
      </c>
      <c r="I374">
        <f>IF(OR(ISERROR(((IPMT(G374/'Mortgage 2 Variables'!E$43,1,'Mortgage 2 Info Calcs'!F$9*'Mortgage 2 Variables'!E$43,-J374+Q374+'Mortgage 2 Info Calcs'!F$24,IF('Mortgage 2 Info Calcs'!F$5="Interest Only",-J374+Q374+'Mortgage 2 Info Calcs'!F$24,0))))),(((IPMT(G374/'Mortgage 2 Variables'!E$43,1,'Mortgage 2 Info Calcs'!F$9*'Mortgage 2 Variables'!E$43,-J$12,-J$12)))=0)),0,((IPMT(G374/'Mortgage 2 Variables'!E$43,1,'Mortgage 2 Info Calcs'!F$9*'Mortgage 2 Variables'!E$43,-J374+Q374+'Mortgage 2 Info Calcs'!F$24,IF('Mortgage 2 Info Calcs'!F$5="Interest Only",-J374+Q374+'Mortgage 2 Info Calcs'!F$24,0)))))</f>
        <v>0</v>
      </c>
      <c r="J374" t="str">
        <f>IF(W373&gt;0,IF(ISTEXT('Mortgage 2 Info Calcs'!K$4),"0",IF(ISTEXT(W373),W373,W373+(IF(ISTEXT(K374),0,K374)))),0)</f>
        <v/>
      </c>
      <c r="K374">
        <f>IF(ISBLANK('Mortgage 2 Monthly Table'!L374),0,'Mortgage 2 Monthly Table'!L374)</f>
        <v>0</v>
      </c>
      <c r="L374" t="e">
        <f>IF(ISBLANK('Mortgage 2 Monthly Table'!N374),IF('Mortgage 2 Info Calcs'!F$13="Calculated",IF('Mortgage 2 Info Calcs'!F$22="Keep Same",IF('Mortgage 2 Info Calcs'!F$5="Interest Only",IF(OR(I374&gt;L373,J374=""),I374,IF(J374&lt;L373,IF(J374&lt;L373,J374+I374,IF(L373+M373&gt;J374,L373+I374,L373)),IF(L373+M373&gt;J374,L373+I374,L373))),IF(H374&gt;L373,H374,IF(J374&gt;L373,IF(L373+M373&gt;J374,L373+I374,L373),J374+S374))),IF('Mortgage 2 Info Calcs'!F$5="Interest Only",'Mortgage 2 Monthly calcs'!I374,'Mortgage 2 Monthly calcs'!H374)),'Mortgage 2 Monthly calcs'!L373),'Mortgage 2 Monthly Table'!N374)</f>
        <v>#VALUE!</v>
      </c>
      <c r="M374" t="str">
        <f>IF(ISBLANK('Mortgage 2 Monthly Table'!P374),IF(N373&gt;J374,IF(J374&gt;L373,J374-L373,0),IF(OR(OR(W373&lt;0,ISTEXT(W373)),ISTEXT('Mortgage 2 Info Calcs'!$K$4)),"",'Mortgage 2 Info Calcs'!F$21)),'Mortgage 2 Monthly Table'!P374)</f>
        <v/>
      </c>
      <c r="N374" t="str">
        <f t="shared" si="26"/>
        <v/>
      </c>
      <c r="O374" t="str">
        <f>IF(OR(OR(W373&lt;0,ISTEXT(W373)),ISTEXT('Mortgage 2 Info Calcs'!$K$4)),"",(O373+M374))</f>
        <v/>
      </c>
      <c r="P374">
        <f>IF(ISBLANK('Mortgage 2 Monthly Table'!T374),IF(ISTEXT(J374),0,IF(OR(W373&lt;Q373,AND(W373&lt;0,NOT(ISTEXT(W373))),ISTEXT('Mortgage 2 Info Calcs'!$K$4)),IF(-W373&gt;P373,-W373,W373-Q373),IF(J374="",0,'Mortgage 2 Info Calcs'!F$26))),'Mortgage 2 Monthly Table'!T374)</f>
        <v>0</v>
      </c>
      <c r="Q374" t="str">
        <f>IF(OR(OR(W373&lt;0,ISTEXT(W373)),ISTEXT('Mortgage 2 Info Calcs'!$K$4)),"",IF(O374&lt;0,Q373,(Q373+P374)))</f>
        <v/>
      </c>
      <c r="R374" t="str">
        <f>IF(OR(ISERROR(L374-S374),ISTEXT('Mortgage 2 Info Calcs'!$K$4)),"",L374-S374+M374)</f>
        <v/>
      </c>
      <c r="S374">
        <f>IF(OR(IF(ISERROR(ROUND((J374-Q374-'Mortgage 2 Info Calcs'!F$24)*(G374/12),2)),0,(J374-O374-Q374-'Mortgage 2 Info Calcs'!F$24)*(G374/12)),,,ISTEXT('Mortgage 2 Info Calcs'!K$4)),IF(((J374-Q374-'Mortgage 2 Info Calcs'!F$24)*(G374/12))&gt;0,((J374-Q374-'Mortgage 2 Info Calcs'!F$24)*(G374/12)),0),0)</f>
        <v>0</v>
      </c>
      <c r="T374" t="str">
        <f>IF(OR(ISERROR(SUM(R$12:R374)),(ISTEXT(T373)),(T373=(SUM(R$12:R374)))),"",SUM(R$12:R374))</f>
        <v/>
      </c>
      <c r="U374">
        <f>SUM(S$12:S374)</f>
        <v>93290.420445652519</v>
      </c>
      <c r="V374" t="str">
        <f>IF(OR(J374=Q374,ISTEXT(W373),ISTEXT('Mortgage 2 Info Calcs'!$F$17)),"",IF(('Mortgage 2 Info Calcs'!F$18*12)&gt;C373+1,IF(C373='Mortgage 2 Info Calcs'!F$18*12,0,'Mortgage 2 Info Calcs'!F$19+W374*('Mortgage 2 Info Calcs'!F$17)),'Mortgage 2 Info Calcs'!F$189))</f>
        <v/>
      </c>
      <c r="W374" t="str">
        <f>IF(OR(ISERROR(J374-R374-M374),IF(ISERROR((J374-R374-M374)=0),"True",(J374-R374-M374)=0),ISTEXT('Mortgage 2 Info Calcs'!$K$4)),"",IF((J374&gt;(L374+M374)),(FV((G374/'Mortgage 2 Variables'!E$43),1,(L374+M374),-J374+Q374+'Mortgage 2 Info Calcs'!F$24,0))+Q374+'Mortgage 2 Info Calcs'!F$24+IF(I374&gt;0,0,-I374),""))</f>
        <v/>
      </c>
      <c r="X374" t="e">
        <f>IF((FV(IF(G374=0,'Mortgage 2 Info Calcs'!F$8,G374)/12,1,PMT(IF(G374=0,'Mortgage 2 Info Calcs'!F$8,G374)/12,('Mortgage 2 Info Calcs'!F$9*12)-C373,-X373,0),-X373,0))&gt;0,(FV(IF(G374=0,'Mortgage 2 Info Calcs'!F$8,G374)/12,1,PMT(IF(G374=0,'Mortgage 2 Info Calcs'!F$8,G374)/12,('Mortgage 2 Info Calcs'!F$9*12)-C373,-X373,0),-X373,0)),0)</f>
        <v>#NUM!</v>
      </c>
      <c r="Y374" t="e">
        <f>IF(X374&lt;=0,0,(IPMT(IF(G374=0,'Mortgage 2 Info Calcs'!F$8,G374)/12,1,('Mortgage 2 Info Calcs'!F$9*12)-C373,-X373,0)))</f>
        <v>#NUM!</v>
      </c>
      <c r="Z374">
        <f>IF(C374&lt;('Mortgage 2 Info Calcs'!F$9*12),SUM(Y$12:Y374),0)</f>
        <v>0</v>
      </c>
      <c r="AA374">
        <v>363</v>
      </c>
      <c r="AB374">
        <f t="shared" si="27"/>
        <v>30.25</v>
      </c>
    </row>
    <row r="375" spans="2:28" ht="11.25" customHeight="1" x14ac:dyDescent="0.25">
      <c r="B375">
        <f t="shared" si="25"/>
        <v>30.333333333333332</v>
      </c>
      <c r="C375">
        <v>364</v>
      </c>
      <c r="E375" t="str">
        <f t="shared" si="28"/>
        <v/>
      </c>
      <c r="F375" t="str">
        <f>VLOOKUP('Mortgage 2 Variables'!D$11,'Mortgage 2 Variables'!B$8:C$19,2)</f>
        <v>Feb</v>
      </c>
      <c r="G375">
        <f>IF(ISBLANK('Mortgage 2 Monthly Table'!G375),IF(OR(J375=Q375,ISTEXT(W374),ISTEXT('Mortgage 2 Info Calcs'!$K$4)),0,IF(('Mortgage 2 Info Calcs'!F$7*12)&gt;C374,G374,IF(C374='Mortgage 2 Info Calcs'!F$7*12,'Mortgage 2 Info Calcs'!F$8,G374))),'Mortgage 2 Monthly Table'!G375)</f>
        <v>0</v>
      </c>
      <c r="H375" t="e">
        <f>((PMT(G375/'Mortgage 2 Variables'!E$43,('Mortgage 2 Info Calcs'!F$9*'Mortgage 2 Variables'!E$43)-C374,-J375,0)))</f>
        <v>#VALUE!</v>
      </c>
      <c r="I375">
        <f>IF(OR(ISERROR(((IPMT(G375/'Mortgage 2 Variables'!E$43,1,'Mortgage 2 Info Calcs'!F$9*'Mortgage 2 Variables'!E$43,-J375+Q375+'Mortgage 2 Info Calcs'!F$24,IF('Mortgage 2 Info Calcs'!F$5="Interest Only",-J375+Q375+'Mortgage 2 Info Calcs'!F$24,0))))),(((IPMT(G375/'Mortgage 2 Variables'!E$43,1,'Mortgage 2 Info Calcs'!F$9*'Mortgage 2 Variables'!E$43,-J$12,-J$12)))=0)),0,((IPMT(G375/'Mortgage 2 Variables'!E$43,1,'Mortgage 2 Info Calcs'!F$9*'Mortgage 2 Variables'!E$43,-J375+Q375+'Mortgage 2 Info Calcs'!F$24,IF('Mortgage 2 Info Calcs'!F$5="Interest Only",-J375+Q375+'Mortgage 2 Info Calcs'!F$24,0)))))</f>
        <v>0</v>
      </c>
      <c r="J375" t="str">
        <f>IF(W374&gt;0,IF(ISTEXT('Mortgage 2 Info Calcs'!K$4),"0",IF(ISTEXT(W374),W374,W374+(IF(ISTEXT(K375),0,K375)))),0)</f>
        <v/>
      </c>
      <c r="K375">
        <f>IF(ISBLANK('Mortgage 2 Monthly Table'!L375),0,'Mortgage 2 Monthly Table'!L375)</f>
        <v>0</v>
      </c>
      <c r="L375" t="e">
        <f>IF(ISBLANK('Mortgage 2 Monthly Table'!N375),IF('Mortgage 2 Info Calcs'!F$13="Calculated",IF('Mortgage 2 Info Calcs'!F$22="Keep Same",IF('Mortgage 2 Info Calcs'!F$5="Interest Only",IF(OR(I375&gt;L374,J375=""),I375,IF(J375&lt;L374,IF(J375&lt;L374,J375+I375,IF(L374+M374&gt;J375,L374+I375,L374)),IF(L374+M374&gt;J375,L374+I375,L374))),IF(H375&gt;L374,H375,IF(J375&gt;L374,IF(L374+M374&gt;J375,L374+I375,L374),J375+S375))),IF('Mortgage 2 Info Calcs'!F$5="Interest Only",'Mortgage 2 Monthly calcs'!I375,'Mortgage 2 Monthly calcs'!H375)),'Mortgage 2 Monthly calcs'!L374),'Mortgage 2 Monthly Table'!N375)</f>
        <v>#VALUE!</v>
      </c>
      <c r="M375" t="str">
        <f>IF(ISBLANK('Mortgage 2 Monthly Table'!P375),IF(N374&gt;J375,IF(J375&gt;L374,J375-L374,0),IF(OR(OR(W374&lt;0,ISTEXT(W374)),ISTEXT('Mortgage 2 Info Calcs'!$K$4)),"",'Mortgage 2 Info Calcs'!F$21)),'Mortgage 2 Monthly Table'!P375)</f>
        <v/>
      </c>
      <c r="N375" t="str">
        <f t="shared" si="26"/>
        <v/>
      </c>
      <c r="O375" t="str">
        <f>IF(OR(OR(W374&lt;0,ISTEXT(W374)),ISTEXT('Mortgage 2 Info Calcs'!$K$4)),"",(O374+M375))</f>
        <v/>
      </c>
      <c r="P375">
        <f>IF(ISBLANK('Mortgage 2 Monthly Table'!T375),IF(ISTEXT(J375),0,IF(OR(W374&lt;Q374,AND(W374&lt;0,NOT(ISTEXT(W374))),ISTEXT('Mortgage 2 Info Calcs'!$K$4)),IF(-W374&gt;P374,-W374,W374-Q374),IF(J375="",0,'Mortgage 2 Info Calcs'!F$26))),'Mortgage 2 Monthly Table'!T375)</f>
        <v>0</v>
      </c>
      <c r="Q375" t="str">
        <f>IF(OR(OR(W374&lt;0,ISTEXT(W374)),ISTEXT('Mortgage 2 Info Calcs'!$K$4)),"",IF(O375&lt;0,Q374,(Q374+P375)))</f>
        <v/>
      </c>
      <c r="R375" t="str">
        <f>IF(OR(ISERROR(L375-S375),ISTEXT('Mortgage 2 Info Calcs'!$K$4)),"",L375-S375+M375)</f>
        <v/>
      </c>
      <c r="S375">
        <f>IF(OR(IF(ISERROR(ROUND((J375-Q375-'Mortgage 2 Info Calcs'!F$24)*(G375/12),2)),0,(J375-O375-Q375-'Mortgage 2 Info Calcs'!F$24)*(G375/12)),,,ISTEXT('Mortgage 2 Info Calcs'!K$4)),IF(((J375-Q375-'Mortgage 2 Info Calcs'!F$24)*(G375/12))&gt;0,((J375-Q375-'Mortgage 2 Info Calcs'!F$24)*(G375/12)),0),0)</f>
        <v>0</v>
      </c>
      <c r="T375" t="str">
        <f>IF(OR(ISERROR(SUM(R$12:R375)),(ISTEXT(T374)),(T374=(SUM(R$12:R375)))),"",SUM(R$12:R375))</f>
        <v/>
      </c>
      <c r="U375">
        <f>SUM(S$12:S375)</f>
        <v>93290.420445652519</v>
      </c>
      <c r="V375" t="str">
        <f>IF(OR(J375=Q375,ISTEXT(W374),ISTEXT('Mortgage 2 Info Calcs'!$F$17)),"",IF(('Mortgage 2 Info Calcs'!F$18*12)&gt;C374+1,IF(C374='Mortgage 2 Info Calcs'!F$18*12,0,'Mortgage 2 Info Calcs'!F$19+W375*('Mortgage 2 Info Calcs'!F$17)),'Mortgage 2 Info Calcs'!F$189))</f>
        <v/>
      </c>
      <c r="W375" t="str">
        <f>IF(OR(ISERROR(J375-R375-M375),IF(ISERROR((J375-R375-M375)=0),"True",(J375-R375-M375)=0),ISTEXT('Mortgage 2 Info Calcs'!$K$4)),"",IF((J375&gt;(L375+M375)),(FV((G375/'Mortgage 2 Variables'!E$43),1,(L375+M375),-J375+Q375+'Mortgage 2 Info Calcs'!F$24,0))+Q375+'Mortgage 2 Info Calcs'!F$24+IF(I375&gt;0,0,-I375),""))</f>
        <v/>
      </c>
      <c r="X375" t="e">
        <f>IF((FV(IF(G375=0,'Mortgage 2 Info Calcs'!F$8,G375)/12,1,PMT(IF(G375=0,'Mortgage 2 Info Calcs'!F$8,G375)/12,('Mortgage 2 Info Calcs'!F$9*12)-C374,-X374,0),-X374,0))&gt;0,(FV(IF(G375=0,'Mortgage 2 Info Calcs'!F$8,G375)/12,1,PMT(IF(G375=0,'Mortgage 2 Info Calcs'!F$8,G375)/12,('Mortgage 2 Info Calcs'!F$9*12)-C374,-X374,0),-X374,0)),0)</f>
        <v>#NUM!</v>
      </c>
      <c r="Y375" t="e">
        <f>IF(X375&lt;=0,0,(IPMT(IF(G375=0,'Mortgage 2 Info Calcs'!F$8,G375)/12,1,('Mortgage 2 Info Calcs'!F$9*12)-C374,-X374,0)))</f>
        <v>#NUM!</v>
      </c>
      <c r="Z375">
        <f>IF(C375&lt;('Mortgage 2 Info Calcs'!F$9*12),SUM(Y$12:Y375),0)</f>
        <v>0</v>
      </c>
      <c r="AA375">
        <v>364</v>
      </c>
      <c r="AB375">
        <f t="shared" si="27"/>
        <v>30.333333333333332</v>
      </c>
    </row>
    <row r="376" spans="2:28" ht="11.25" customHeight="1" x14ac:dyDescent="0.25">
      <c r="B376">
        <f t="shared" si="25"/>
        <v>30.416666666666668</v>
      </c>
      <c r="C376">
        <v>365</v>
      </c>
      <c r="E376" t="str">
        <f t="shared" si="28"/>
        <v/>
      </c>
      <c r="F376" t="str">
        <f>VLOOKUP('Mortgage 2 Variables'!D$12,'Mortgage 2 Variables'!B$8:C$19,2)</f>
        <v>Mar</v>
      </c>
      <c r="G376">
        <f>IF(ISBLANK('Mortgage 2 Monthly Table'!G376),IF(OR(J376=Q376,ISTEXT(W375),ISTEXT('Mortgage 2 Info Calcs'!$K$4)),0,IF(('Mortgage 2 Info Calcs'!F$7*12)&gt;C375,G375,IF(C375='Mortgage 2 Info Calcs'!F$7*12,'Mortgage 2 Info Calcs'!F$8,G375))),'Mortgage 2 Monthly Table'!G376)</f>
        <v>0</v>
      </c>
      <c r="H376" t="e">
        <f>((PMT(G376/'Mortgage 2 Variables'!E$43,('Mortgage 2 Info Calcs'!F$9*'Mortgage 2 Variables'!E$43)-C375,-J376,0)))</f>
        <v>#VALUE!</v>
      </c>
      <c r="I376">
        <f>IF(OR(ISERROR(((IPMT(G376/'Mortgage 2 Variables'!E$43,1,'Mortgage 2 Info Calcs'!F$9*'Mortgage 2 Variables'!E$43,-J376+Q376+'Mortgage 2 Info Calcs'!F$24,IF('Mortgage 2 Info Calcs'!F$5="Interest Only",-J376+Q376+'Mortgage 2 Info Calcs'!F$24,0))))),(((IPMT(G376/'Mortgage 2 Variables'!E$43,1,'Mortgage 2 Info Calcs'!F$9*'Mortgage 2 Variables'!E$43,-J$12,-J$12)))=0)),0,((IPMT(G376/'Mortgage 2 Variables'!E$43,1,'Mortgage 2 Info Calcs'!F$9*'Mortgage 2 Variables'!E$43,-J376+Q376+'Mortgage 2 Info Calcs'!F$24,IF('Mortgage 2 Info Calcs'!F$5="Interest Only",-J376+Q376+'Mortgage 2 Info Calcs'!F$24,0)))))</f>
        <v>0</v>
      </c>
      <c r="J376" t="str">
        <f>IF(W375&gt;0,IF(ISTEXT('Mortgage 2 Info Calcs'!K$4),"0",IF(ISTEXT(W375),W375,W375+(IF(ISTEXT(K376),0,K376)))),0)</f>
        <v/>
      </c>
      <c r="K376">
        <f>IF(ISBLANK('Mortgage 2 Monthly Table'!L376),0,'Mortgage 2 Monthly Table'!L376)</f>
        <v>0</v>
      </c>
      <c r="L376" t="e">
        <f>IF(ISBLANK('Mortgage 2 Monthly Table'!N376),IF('Mortgage 2 Info Calcs'!F$13="Calculated",IF('Mortgage 2 Info Calcs'!F$22="Keep Same",IF('Mortgage 2 Info Calcs'!F$5="Interest Only",IF(OR(I376&gt;L375,J376=""),I376,IF(J376&lt;L375,IF(J376&lt;L375,J376+I376,IF(L375+M375&gt;J376,L375+I376,L375)),IF(L375+M375&gt;J376,L375+I376,L375))),IF(H376&gt;L375,H376,IF(J376&gt;L375,IF(L375+M375&gt;J376,L375+I376,L375),J376+S376))),IF('Mortgage 2 Info Calcs'!F$5="Interest Only",'Mortgage 2 Monthly calcs'!I376,'Mortgage 2 Monthly calcs'!H376)),'Mortgage 2 Monthly calcs'!L375),'Mortgage 2 Monthly Table'!N376)</f>
        <v>#VALUE!</v>
      </c>
      <c r="M376" t="str">
        <f>IF(ISBLANK('Mortgage 2 Monthly Table'!P376),IF(N375&gt;J376,IF(J376&gt;L375,J376-L375,0),IF(OR(OR(W375&lt;0,ISTEXT(W375)),ISTEXT('Mortgage 2 Info Calcs'!$K$4)),"",'Mortgage 2 Info Calcs'!F$21)),'Mortgage 2 Monthly Table'!P376)</f>
        <v/>
      </c>
      <c r="N376" t="str">
        <f t="shared" si="26"/>
        <v/>
      </c>
      <c r="O376" t="str">
        <f>IF(OR(OR(W375&lt;0,ISTEXT(W375)),ISTEXT('Mortgage 2 Info Calcs'!$K$4)),"",(O375+M376))</f>
        <v/>
      </c>
      <c r="P376">
        <f>IF(ISBLANK('Mortgage 2 Monthly Table'!T376),IF(ISTEXT(J376),0,IF(OR(W375&lt;Q375,AND(W375&lt;0,NOT(ISTEXT(W375))),ISTEXT('Mortgage 2 Info Calcs'!$K$4)),IF(-W375&gt;P375,-W375,W375-Q375),IF(J376="",0,'Mortgage 2 Info Calcs'!F$26))),'Mortgage 2 Monthly Table'!T376)</f>
        <v>0</v>
      </c>
      <c r="Q376" t="str">
        <f>IF(OR(OR(W375&lt;0,ISTEXT(W375)),ISTEXT('Mortgage 2 Info Calcs'!$K$4)),"",IF(O376&lt;0,Q375,(Q375+P376)))</f>
        <v/>
      </c>
      <c r="R376" t="str">
        <f>IF(OR(ISERROR(L376-S376),ISTEXT('Mortgage 2 Info Calcs'!$K$4)),"",L376-S376+M376)</f>
        <v/>
      </c>
      <c r="S376">
        <f>IF(OR(IF(ISERROR(ROUND((J376-Q376-'Mortgage 2 Info Calcs'!F$24)*(G376/12),2)),0,(J376-O376-Q376-'Mortgage 2 Info Calcs'!F$24)*(G376/12)),,,ISTEXT('Mortgage 2 Info Calcs'!K$4)),IF(((J376-Q376-'Mortgage 2 Info Calcs'!F$24)*(G376/12))&gt;0,((J376-Q376-'Mortgage 2 Info Calcs'!F$24)*(G376/12)),0),0)</f>
        <v>0</v>
      </c>
      <c r="T376" t="str">
        <f>IF(OR(ISERROR(SUM(R$12:R376)),(ISTEXT(T375)),(T375=(SUM(R$12:R376)))),"",SUM(R$12:R376))</f>
        <v/>
      </c>
      <c r="U376">
        <f>SUM(S$12:S376)</f>
        <v>93290.420445652519</v>
      </c>
      <c r="V376" t="str">
        <f>IF(OR(J376=Q376,ISTEXT(W375),ISTEXT('Mortgage 2 Info Calcs'!$F$17)),"",IF(('Mortgage 2 Info Calcs'!F$18*12)&gt;C375+1,IF(C375='Mortgage 2 Info Calcs'!F$18*12,0,'Mortgage 2 Info Calcs'!F$19+W376*('Mortgage 2 Info Calcs'!F$17)),'Mortgage 2 Info Calcs'!F$189))</f>
        <v/>
      </c>
      <c r="W376" t="str">
        <f>IF(OR(ISERROR(J376-R376-M376),IF(ISERROR((J376-R376-M376)=0),"True",(J376-R376-M376)=0),ISTEXT('Mortgage 2 Info Calcs'!$K$4)),"",IF((J376&gt;(L376+M376)),(FV((G376/'Mortgage 2 Variables'!E$43),1,(L376+M376),-J376+Q376+'Mortgage 2 Info Calcs'!F$24,0))+Q376+'Mortgage 2 Info Calcs'!F$24+IF(I376&gt;0,0,-I376),""))</f>
        <v/>
      </c>
      <c r="X376" t="e">
        <f>IF((FV(IF(G376=0,'Mortgage 2 Info Calcs'!F$8,G376)/12,1,PMT(IF(G376=0,'Mortgage 2 Info Calcs'!F$8,G376)/12,('Mortgage 2 Info Calcs'!F$9*12)-C375,-X375,0),-X375,0))&gt;0,(FV(IF(G376=0,'Mortgage 2 Info Calcs'!F$8,G376)/12,1,PMT(IF(G376=0,'Mortgage 2 Info Calcs'!F$8,G376)/12,('Mortgage 2 Info Calcs'!F$9*12)-C375,-X375,0),-X375,0)),0)</f>
        <v>#NUM!</v>
      </c>
      <c r="Y376" t="e">
        <f>IF(X376&lt;=0,0,(IPMT(IF(G376=0,'Mortgage 2 Info Calcs'!F$8,G376)/12,1,('Mortgage 2 Info Calcs'!F$9*12)-C375,-X375,0)))</f>
        <v>#NUM!</v>
      </c>
      <c r="Z376">
        <f>IF(C376&lt;('Mortgage 2 Info Calcs'!F$9*12),SUM(Y$12:Y376),0)</f>
        <v>0</v>
      </c>
      <c r="AA376">
        <v>365</v>
      </c>
      <c r="AB376">
        <f t="shared" si="27"/>
        <v>30.416666666666668</v>
      </c>
    </row>
    <row r="377" spans="2:28" ht="11.25" customHeight="1" x14ac:dyDescent="0.25">
      <c r="B377">
        <f t="shared" si="25"/>
        <v>30.5</v>
      </c>
      <c r="C377">
        <v>366</v>
      </c>
      <c r="E377" t="str">
        <f t="shared" si="28"/>
        <v/>
      </c>
      <c r="F377" t="str">
        <f>VLOOKUP('Mortgage 2 Variables'!D$13,'Mortgage 2 Variables'!B$8:C$19,2)</f>
        <v>Apr</v>
      </c>
      <c r="G377">
        <f>IF(ISBLANK('Mortgage 2 Monthly Table'!G377),IF(OR(J377=Q377,ISTEXT(W376),ISTEXT('Mortgage 2 Info Calcs'!$K$4)),0,IF(('Mortgage 2 Info Calcs'!F$7*12)&gt;C376,G376,IF(C376='Mortgage 2 Info Calcs'!F$7*12,'Mortgage 2 Info Calcs'!F$8,G376))),'Mortgage 2 Monthly Table'!G377)</f>
        <v>0</v>
      </c>
      <c r="H377" t="e">
        <f>((PMT(G377/'Mortgage 2 Variables'!E$43,('Mortgage 2 Info Calcs'!F$9*'Mortgage 2 Variables'!E$43)-C376,-J377,0)))</f>
        <v>#VALUE!</v>
      </c>
      <c r="I377">
        <f>IF(OR(ISERROR(((IPMT(G377/'Mortgage 2 Variables'!E$43,1,'Mortgage 2 Info Calcs'!F$9*'Mortgage 2 Variables'!E$43,-J377+Q377+'Mortgage 2 Info Calcs'!F$24,IF('Mortgage 2 Info Calcs'!F$5="Interest Only",-J377+Q377+'Mortgage 2 Info Calcs'!F$24,0))))),(((IPMT(G377/'Mortgage 2 Variables'!E$43,1,'Mortgage 2 Info Calcs'!F$9*'Mortgage 2 Variables'!E$43,-J$12,-J$12)))=0)),0,((IPMT(G377/'Mortgage 2 Variables'!E$43,1,'Mortgage 2 Info Calcs'!F$9*'Mortgage 2 Variables'!E$43,-J377+Q377+'Mortgage 2 Info Calcs'!F$24,IF('Mortgage 2 Info Calcs'!F$5="Interest Only",-J377+Q377+'Mortgage 2 Info Calcs'!F$24,0)))))</f>
        <v>0</v>
      </c>
      <c r="J377" t="str">
        <f>IF(W376&gt;0,IF(ISTEXT('Mortgage 2 Info Calcs'!K$4),"0",IF(ISTEXT(W376),W376,W376+(IF(ISTEXT(K377),0,K377)))),0)</f>
        <v/>
      </c>
      <c r="K377">
        <f>IF(ISBLANK('Mortgage 2 Monthly Table'!L377),0,'Mortgage 2 Monthly Table'!L377)</f>
        <v>0</v>
      </c>
      <c r="L377" t="e">
        <f>IF(ISBLANK('Mortgage 2 Monthly Table'!N377),IF('Mortgage 2 Info Calcs'!F$13="Calculated",IF('Mortgage 2 Info Calcs'!F$22="Keep Same",IF('Mortgage 2 Info Calcs'!F$5="Interest Only",IF(OR(I377&gt;L376,J377=""),I377,IF(J377&lt;L376,IF(J377&lt;L376,J377+I377,IF(L376+M376&gt;J377,L376+I377,L376)),IF(L376+M376&gt;J377,L376+I377,L376))),IF(H377&gt;L376,H377,IF(J377&gt;L376,IF(L376+M376&gt;J377,L376+I377,L376),J377+S377))),IF('Mortgage 2 Info Calcs'!F$5="Interest Only",'Mortgage 2 Monthly calcs'!I377,'Mortgage 2 Monthly calcs'!H377)),'Mortgage 2 Monthly calcs'!L376),'Mortgage 2 Monthly Table'!N377)</f>
        <v>#VALUE!</v>
      </c>
      <c r="M377" t="str">
        <f>IF(ISBLANK('Mortgage 2 Monthly Table'!P377),IF(N376&gt;J377,IF(J377&gt;L376,J377-L376,0),IF(OR(OR(W376&lt;0,ISTEXT(W376)),ISTEXT('Mortgage 2 Info Calcs'!$K$4)),"",'Mortgage 2 Info Calcs'!F$21)),'Mortgage 2 Monthly Table'!P377)</f>
        <v/>
      </c>
      <c r="N377" t="str">
        <f t="shared" si="26"/>
        <v/>
      </c>
      <c r="O377" t="str">
        <f>IF(OR(OR(W376&lt;0,ISTEXT(W376)),ISTEXT('Mortgage 2 Info Calcs'!$K$4)),"",(O376+M377))</f>
        <v/>
      </c>
      <c r="P377">
        <f>IF(ISBLANK('Mortgage 2 Monthly Table'!T377),IF(ISTEXT(J377),0,IF(OR(W376&lt;Q376,AND(W376&lt;0,NOT(ISTEXT(W376))),ISTEXT('Mortgage 2 Info Calcs'!$K$4)),IF(-W376&gt;P376,-W376,W376-Q376),IF(J377="",0,'Mortgage 2 Info Calcs'!F$26))),'Mortgage 2 Monthly Table'!T377)</f>
        <v>0</v>
      </c>
      <c r="Q377" t="str">
        <f>IF(OR(OR(W376&lt;0,ISTEXT(W376)),ISTEXT('Mortgage 2 Info Calcs'!$K$4)),"",IF(O377&lt;0,Q376,(Q376+P377)))</f>
        <v/>
      </c>
      <c r="R377" t="str">
        <f>IF(OR(ISERROR(L377-S377),ISTEXT('Mortgage 2 Info Calcs'!$K$4)),"",L377-S377+M377)</f>
        <v/>
      </c>
      <c r="S377">
        <f>IF(OR(IF(ISERROR(ROUND((J377-Q377-'Mortgage 2 Info Calcs'!F$24)*(G377/12),2)),0,(J377-O377-Q377-'Mortgage 2 Info Calcs'!F$24)*(G377/12)),,,ISTEXT('Mortgage 2 Info Calcs'!K$4)),IF(((J377-Q377-'Mortgage 2 Info Calcs'!F$24)*(G377/12))&gt;0,((J377-Q377-'Mortgage 2 Info Calcs'!F$24)*(G377/12)),0),0)</f>
        <v>0</v>
      </c>
      <c r="T377" t="str">
        <f>IF(OR(ISERROR(SUM(R$12:R377)),(ISTEXT(T376)),(T376=(SUM(R$12:R377)))),"",SUM(R$12:R377))</f>
        <v/>
      </c>
      <c r="U377">
        <f>SUM(S$12:S377)</f>
        <v>93290.420445652519</v>
      </c>
      <c r="V377" t="str">
        <f>IF(OR(J377=Q377,ISTEXT(W376),ISTEXT('Mortgage 2 Info Calcs'!$F$17)),"",IF(('Mortgage 2 Info Calcs'!F$18*12)&gt;C376+1,IF(C376='Mortgage 2 Info Calcs'!F$18*12,0,'Mortgage 2 Info Calcs'!F$19+W377*('Mortgage 2 Info Calcs'!F$17)),'Mortgage 2 Info Calcs'!F$189))</f>
        <v/>
      </c>
      <c r="W377" t="str">
        <f>IF(OR(ISERROR(J377-R377-M377),IF(ISERROR((J377-R377-M377)=0),"True",(J377-R377-M377)=0),ISTEXT('Mortgage 2 Info Calcs'!$K$4)),"",IF((J377&gt;(L377+M377)),(FV((G377/'Mortgage 2 Variables'!E$43),1,(L377+M377),-J377+Q377+'Mortgage 2 Info Calcs'!F$24,0))+Q377+'Mortgage 2 Info Calcs'!F$24+IF(I377&gt;0,0,-I377),""))</f>
        <v/>
      </c>
      <c r="X377" t="e">
        <f>IF((FV(IF(G377=0,'Mortgage 2 Info Calcs'!F$8,G377)/12,1,PMT(IF(G377=0,'Mortgage 2 Info Calcs'!F$8,G377)/12,('Mortgage 2 Info Calcs'!F$9*12)-C376,-X376,0),-X376,0))&gt;0,(FV(IF(G377=0,'Mortgage 2 Info Calcs'!F$8,G377)/12,1,PMT(IF(G377=0,'Mortgage 2 Info Calcs'!F$8,G377)/12,('Mortgage 2 Info Calcs'!F$9*12)-C376,-X376,0),-X376,0)),0)</f>
        <v>#NUM!</v>
      </c>
      <c r="Y377" t="e">
        <f>IF(X377&lt;=0,0,(IPMT(IF(G377=0,'Mortgage 2 Info Calcs'!F$8,G377)/12,1,('Mortgage 2 Info Calcs'!F$9*12)-C376,-X376,0)))</f>
        <v>#NUM!</v>
      </c>
      <c r="Z377">
        <f>IF(C377&lt;('Mortgage 2 Info Calcs'!F$9*12),SUM(Y$12:Y377),0)</f>
        <v>0</v>
      </c>
      <c r="AA377">
        <v>366</v>
      </c>
      <c r="AB377">
        <f t="shared" si="27"/>
        <v>30.5</v>
      </c>
    </row>
    <row r="378" spans="2:28" ht="11.25" customHeight="1" x14ac:dyDescent="0.25">
      <c r="B378">
        <f t="shared" si="25"/>
        <v>30.583333333333332</v>
      </c>
      <c r="C378">
        <v>367</v>
      </c>
      <c r="E378" t="str">
        <f t="shared" si="28"/>
        <v/>
      </c>
      <c r="F378" t="str">
        <f>VLOOKUP('Mortgage 2 Variables'!D$14,'Mortgage 2 Variables'!B$8:C$19,2)</f>
        <v>May</v>
      </c>
      <c r="G378">
        <f>IF(ISBLANK('Mortgage 2 Monthly Table'!G378),IF(OR(J378=Q378,ISTEXT(W377),ISTEXT('Mortgage 2 Info Calcs'!$K$4)),0,IF(('Mortgage 2 Info Calcs'!F$7*12)&gt;C377,G377,IF(C377='Mortgage 2 Info Calcs'!F$7*12,'Mortgage 2 Info Calcs'!F$8,G377))),'Mortgage 2 Monthly Table'!G378)</f>
        <v>0</v>
      </c>
      <c r="H378" t="e">
        <f>((PMT(G378/'Mortgage 2 Variables'!E$43,('Mortgage 2 Info Calcs'!F$9*'Mortgage 2 Variables'!E$43)-C377,-J378,0)))</f>
        <v>#VALUE!</v>
      </c>
      <c r="I378">
        <f>IF(OR(ISERROR(((IPMT(G378/'Mortgage 2 Variables'!E$43,1,'Mortgage 2 Info Calcs'!F$9*'Mortgage 2 Variables'!E$43,-J378+Q378+'Mortgage 2 Info Calcs'!F$24,IF('Mortgage 2 Info Calcs'!F$5="Interest Only",-J378+Q378+'Mortgage 2 Info Calcs'!F$24,0))))),(((IPMT(G378/'Mortgage 2 Variables'!E$43,1,'Mortgage 2 Info Calcs'!F$9*'Mortgage 2 Variables'!E$43,-J$12,-J$12)))=0)),0,((IPMT(G378/'Mortgage 2 Variables'!E$43,1,'Mortgage 2 Info Calcs'!F$9*'Mortgage 2 Variables'!E$43,-J378+Q378+'Mortgage 2 Info Calcs'!F$24,IF('Mortgage 2 Info Calcs'!F$5="Interest Only",-J378+Q378+'Mortgage 2 Info Calcs'!F$24,0)))))</f>
        <v>0</v>
      </c>
      <c r="J378" t="str">
        <f>IF(W377&gt;0,IF(ISTEXT('Mortgage 2 Info Calcs'!K$4),"0",IF(ISTEXT(W377),W377,W377+(IF(ISTEXT(K378),0,K378)))),0)</f>
        <v/>
      </c>
      <c r="K378">
        <f>IF(ISBLANK('Mortgage 2 Monthly Table'!L378),0,'Mortgage 2 Monthly Table'!L378)</f>
        <v>0</v>
      </c>
      <c r="L378" t="e">
        <f>IF(ISBLANK('Mortgage 2 Monthly Table'!N378),IF('Mortgage 2 Info Calcs'!F$13="Calculated",IF('Mortgage 2 Info Calcs'!F$22="Keep Same",IF('Mortgage 2 Info Calcs'!F$5="Interest Only",IF(OR(I378&gt;L377,J378=""),I378,IF(J378&lt;L377,IF(J378&lt;L377,J378+I378,IF(L377+M377&gt;J378,L377+I378,L377)),IF(L377+M377&gt;J378,L377+I378,L377))),IF(H378&gt;L377,H378,IF(J378&gt;L377,IF(L377+M377&gt;J378,L377+I378,L377),J378+S378))),IF('Mortgage 2 Info Calcs'!F$5="Interest Only",'Mortgage 2 Monthly calcs'!I378,'Mortgage 2 Monthly calcs'!H378)),'Mortgage 2 Monthly calcs'!L377),'Mortgage 2 Monthly Table'!N378)</f>
        <v>#VALUE!</v>
      </c>
      <c r="M378" t="str">
        <f>IF(ISBLANK('Mortgage 2 Monthly Table'!P378),IF(N377&gt;J378,IF(J378&gt;L377,J378-L377,0),IF(OR(OR(W377&lt;0,ISTEXT(W377)),ISTEXT('Mortgage 2 Info Calcs'!$K$4)),"",'Mortgage 2 Info Calcs'!F$21)),'Mortgage 2 Monthly Table'!P378)</f>
        <v/>
      </c>
      <c r="N378" t="str">
        <f t="shared" si="26"/>
        <v/>
      </c>
      <c r="O378" t="str">
        <f>IF(OR(OR(W377&lt;0,ISTEXT(W377)),ISTEXT('Mortgage 2 Info Calcs'!$K$4)),"",(O377+M378))</f>
        <v/>
      </c>
      <c r="P378">
        <f>IF(ISBLANK('Mortgage 2 Monthly Table'!T378),IF(ISTEXT(J378),0,IF(OR(W377&lt;Q377,AND(W377&lt;0,NOT(ISTEXT(W377))),ISTEXT('Mortgage 2 Info Calcs'!$K$4)),IF(-W377&gt;P377,-W377,W377-Q377),IF(J378="",0,'Mortgage 2 Info Calcs'!F$26))),'Mortgage 2 Monthly Table'!T378)</f>
        <v>0</v>
      </c>
      <c r="Q378" t="str">
        <f>IF(OR(OR(W377&lt;0,ISTEXT(W377)),ISTEXT('Mortgage 2 Info Calcs'!$K$4)),"",IF(O378&lt;0,Q377,(Q377+P378)))</f>
        <v/>
      </c>
      <c r="R378" t="str">
        <f>IF(OR(ISERROR(L378-S378),ISTEXT('Mortgage 2 Info Calcs'!$K$4)),"",L378-S378+M378)</f>
        <v/>
      </c>
      <c r="S378">
        <f>IF(OR(IF(ISERROR(ROUND((J378-Q378-'Mortgage 2 Info Calcs'!F$24)*(G378/12),2)),0,(J378-O378-Q378-'Mortgage 2 Info Calcs'!F$24)*(G378/12)),,,ISTEXT('Mortgage 2 Info Calcs'!K$4)),IF(((J378-Q378-'Mortgage 2 Info Calcs'!F$24)*(G378/12))&gt;0,((J378-Q378-'Mortgage 2 Info Calcs'!F$24)*(G378/12)),0),0)</f>
        <v>0</v>
      </c>
      <c r="T378" t="str">
        <f>IF(OR(ISERROR(SUM(R$12:R378)),(ISTEXT(T377)),(T377=(SUM(R$12:R378)))),"",SUM(R$12:R378))</f>
        <v/>
      </c>
      <c r="U378">
        <f>SUM(S$12:S378)</f>
        <v>93290.420445652519</v>
      </c>
      <c r="V378" t="str">
        <f>IF(OR(J378=Q378,ISTEXT(W377),ISTEXT('Mortgage 2 Info Calcs'!$F$17)),"",IF(('Mortgage 2 Info Calcs'!F$18*12)&gt;C377+1,IF(C377='Mortgage 2 Info Calcs'!F$18*12,0,'Mortgage 2 Info Calcs'!F$19+W378*('Mortgage 2 Info Calcs'!F$17)),'Mortgage 2 Info Calcs'!F$189))</f>
        <v/>
      </c>
      <c r="W378" t="str">
        <f>IF(OR(ISERROR(J378-R378-M378),IF(ISERROR((J378-R378-M378)=0),"True",(J378-R378-M378)=0),ISTEXT('Mortgage 2 Info Calcs'!$K$4)),"",IF((J378&gt;(L378+M378)),(FV((G378/'Mortgage 2 Variables'!E$43),1,(L378+M378),-J378+Q378+'Mortgage 2 Info Calcs'!F$24,0))+Q378+'Mortgage 2 Info Calcs'!F$24+IF(I378&gt;0,0,-I378),""))</f>
        <v/>
      </c>
      <c r="X378" t="e">
        <f>IF((FV(IF(G378=0,'Mortgage 2 Info Calcs'!F$8,G378)/12,1,PMT(IF(G378=0,'Mortgage 2 Info Calcs'!F$8,G378)/12,('Mortgage 2 Info Calcs'!F$9*12)-C377,-X377,0),-X377,0))&gt;0,(FV(IF(G378=0,'Mortgage 2 Info Calcs'!F$8,G378)/12,1,PMT(IF(G378=0,'Mortgage 2 Info Calcs'!F$8,G378)/12,('Mortgage 2 Info Calcs'!F$9*12)-C377,-X377,0),-X377,0)),0)</f>
        <v>#NUM!</v>
      </c>
      <c r="Y378" t="e">
        <f>IF(X378&lt;=0,0,(IPMT(IF(G378=0,'Mortgage 2 Info Calcs'!F$8,G378)/12,1,('Mortgage 2 Info Calcs'!F$9*12)-C377,-X377,0)))</f>
        <v>#NUM!</v>
      </c>
      <c r="Z378">
        <f>IF(C378&lt;('Mortgage 2 Info Calcs'!F$9*12),SUM(Y$12:Y378),0)</f>
        <v>0</v>
      </c>
      <c r="AA378">
        <v>367</v>
      </c>
      <c r="AB378">
        <f t="shared" si="27"/>
        <v>30.583333333333332</v>
      </c>
    </row>
    <row r="379" spans="2:28" ht="11.25" customHeight="1" x14ac:dyDescent="0.25">
      <c r="B379">
        <f t="shared" si="25"/>
        <v>30.666666666666668</v>
      </c>
      <c r="C379">
        <v>368</v>
      </c>
      <c r="E379" t="str">
        <f t="shared" si="28"/>
        <v/>
      </c>
      <c r="F379" t="str">
        <f>VLOOKUP('Mortgage 2 Variables'!D$15,'Mortgage 2 Variables'!B$8:C$19,2)</f>
        <v>Jun</v>
      </c>
      <c r="G379">
        <f>IF(ISBLANK('Mortgage 2 Monthly Table'!G379),IF(OR(J379=Q379,ISTEXT(W378),ISTEXT('Mortgage 2 Info Calcs'!$K$4)),0,IF(('Mortgage 2 Info Calcs'!F$7*12)&gt;C378,G378,IF(C378='Mortgage 2 Info Calcs'!F$7*12,'Mortgage 2 Info Calcs'!F$8,G378))),'Mortgage 2 Monthly Table'!G379)</f>
        <v>0</v>
      </c>
      <c r="H379" t="e">
        <f>((PMT(G379/'Mortgage 2 Variables'!E$43,('Mortgage 2 Info Calcs'!F$9*'Mortgage 2 Variables'!E$43)-C378,-J379,0)))</f>
        <v>#VALUE!</v>
      </c>
      <c r="I379">
        <f>IF(OR(ISERROR(((IPMT(G379/'Mortgage 2 Variables'!E$43,1,'Mortgage 2 Info Calcs'!F$9*'Mortgage 2 Variables'!E$43,-J379+Q379+'Mortgage 2 Info Calcs'!F$24,IF('Mortgage 2 Info Calcs'!F$5="Interest Only",-J379+Q379+'Mortgage 2 Info Calcs'!F$24,0))))),(((IPMT(G379/'Mortgage 2 Variables'!E$43,1,'Mortgage 2 Info Calcs'!F$9*'Mortgage 2 Variables'!E$43,-J$12,-J$12)))=0)),0,((IPMT(G379/'Mortgage 2 Variables'!E$43,1,'Mortgage 2 Info Calcs'!F$9*'Mortgage 2 Variables'!E$43,-J379+Q379+'Mortgage 2 Info Calcs'!F$24,IF('Mortgage 2 Info Calcs'!F$5="Interest Only",-J379+Q379+'Mortgage 2 Info Calcs'!F$24,0)))))</f>
        <v>0</v>
      </c>
      <c r="J379" t="str">
        <f>IF(W378&gt;0,IF(ISTEXT('Mortgage 2 Info Calcs'!K$4),"0",IF(ISTEXT(W378),W378,W378+(IF(ISTEXT(K379),0,K379)))),0)</f>
        <v/>
      </c>
      <c r="K379">
        <f>IF(ISBLANK('Mortgage 2 Monthly Table'!L379),0,'Mortgage 2 Monthly Table'!L379)</f>
        <v>0</v>
      </c>
      <c r="L379" t="e">
        <f>IF(ISBLANK('Mortgage 2 Monthly Table'!N379),IF('Mortgage 2 Info Calcs'!F$13="Calculated",IF('Mortgage 2 Info Calcs'!F$22="Keep Same",IF('Mortgage 2 Info Calcs'!F$5="Interest Only",IF(OR(I379&gt;L378,J379=""),I379,IF(J379&lt;L378,IF(J379&lt;L378,J379+I379,IF(L378+M378&gt;J379,L378+I379,L378)),IF(L378+M378&gt;J379,L378+I379,L378))),IF(H379&gt;L378,H379,IF(J379&gt;L378,IF(L378+M378&gt;J379,L378+I379,L378),J379+S379))),IF('Mortgage 2 Info Calcs'!F$5="Interest Only",'Mortgage 2 Monthly calcs'!I379,'Mortgage 2 Monthly calcs'!H379)),'Mortgage 2 Monthly calcs'!L378),'Mortgage 2 Monthly Table'!N379)</f>
        <v>#VALUE!</v>
      </c>
      <c r="M379" t="str">
        <f>IF(ISBLANK('Mortgage 2 Monthly Table'!P379),IF(N378&gt;J379,IF(J379&gt;L378,J379-L378,0),IF(OR(OR(W378&lt;0,ISTEXT(W378)),ISTEXT('Mortgage 2 Info Calcs'!$K$4)),"",'Mortgage 2 Info Calcs'!F$21)),'Mortgage 2 Monthly Table'!P379)</f>
        <v/>
      </c>
      <c r="N379" t="str">
        <f t="shared" si="26"/>
        <v/>
      </c>
      <c r="O379" t="str">
        <f>IF(OR(OR(W378&lt;0,ISTEXT(W378)),ISTEXT('Mortgage 2 Info Calcs'!$K$4)),"",(O378+M379))</f>
        <v/>
      </c>
      <c r="P379">
        <f>IF(ISBLANK('Mortgage 2 Monthly Table'!T379),IF(ISTEXT(J379),0,IF(OR(W378&lt;Q378,AND(W378&lt;0,NOT(ISTEXT(W378))),ISTEXT('Mortgage 2 Info Calcs'!$K$4)),IF(-W378&gt;P378,-W378,W378-Q378),IF(J379="",0,'Mortgage 2 Info Calcs'!F$26))),'Mortgage 2 Monthly Table'!T379)</f>
        <v>0</v>
      </c>
      <c r="Q379" t="str">
        <f>IF(OR(OR(W378&lt;0,ISTEXT(W378)),ISTEXT('Mortgage 2 Info Calcs'!$K$4)),"",IF(O379&lt;0,Q378,(Q378+P379)))</f>
        <v/>
      </c>
      <c r="R379" t="str">
        <f>IF(OR(ISERROR(L379-S379),ISTEXT('Mortgage 2 Info Calcs'!$K$4)),"",L379-S379+M379)</f>
        <v/>
      </c>
      <c r="S379">
        <f>IF(OR(IF(ISERROR(ROUND((J379-Q379-'Mortgage 2 Info Calcs'!F$24)*(G379/12),2)),0,(J379-O379-Q379-'Mortgage 2 Info Calcs'!F$24)*(G379/12)),,,ISTEXT('Mortgage 2 Info Calcs'!K$4)),IF(((J379-Q379-'Mortgage 2 Info Calcs'!F$24)*(G379/12))&gt;0,((J379-Q379-'Mortgage 2 Info Calcs'!F$24)*(G379/12)),0),0)</f>
        <v>0</v>
      </c>
      <c r="T379" t="str">
        <f>IF(OR(ISERROR(SUM(R$12:R379)),(ISTEXT(T378)),(T378=(SUM(R$12:R379)))),"",SUM(R$12:R379))</f>
        <v/>
      </c>
      <c r="U379">
        <f>SUM(S$12:S379)</f>
        <v>93290.420445652519</v>
      </c>
      <c r="V379" t="str">
        <f>IF(OR(J379=Q379,ISTEXT(W378),ISTEXT('Mortgage 2 Info Calcs'!$F$17)),"",IF(('Mortgage 2 Info Calcs'!F$18*12)&gt;C378+1,IF(C378='Mortgage 2 Info Calcs'!F$18*12,0,'Mortgage 2 Info Calcs'!F$19+W379*('Mortgage 2 Info Calcs'!F$17)),'Mortgage 2 Info Calcs'!F$189))</f>
        <v/>
      </c>
      <c r="W379" t="str">
        <f>IF(OR(ISERROR(J379-R379-M379),IF(ISERROR((J379-R379-M379)=0),"True",(J379-R379-M379)=0),ISTEXT('Mortgage 2 Info Calcs'!$K$4)),"",IF((J379&gt;(L379+M379)),(FV((G379/'Mortgage 2 Variables'!E$43),1,(L379+M379),-J379+Q379+'Mortgage 2 Info Calcs'!F$24,0))+Q379+'Mortgage 2 Info Calcs'!F$24+IF(I379&gt;0,0,-I379),""))</f>
        <v/>
      </c>
      <c r="X379" t="e">
        <f>IF((FV(IF(G379=0,'Mortgage 2 Info Calcs'!F$8,G379)/12,1,PMT(IF(G379=0,'Mortgage 2 Info Calcs'!F$8,G379)/12,('Mortgage 2 Info Calcs'!F$9*12)-C378,-X378,0),-X378,0))&gt;0,(FV(IF(G379=0,'Mortgage 2 Info Calcs'!F$8,G379)/12,1,PMT(IF(G379=0,'Mortgage 2 Info Calcs'!F$8,G379)/12,('Mortgage 2 Info Calcs'!F$9*12)-C378,-X378,0),-X378,0)),0)</f>
        <v>#NUM!</v>
      </c>
      <c r="Y379" t="e">
        <f>IF(X379&lt;=0,0,(IPMT(IF(G379=0,'Mortgage 2 Info Calcs'!F$8,G379)/12,1,('Mortgage 2 Info Calcs'!F$9*12)-C378,-X378,0)))</f>
        <v>#NUM!</v>
      </c>
      <c r="Z379">
        <f>IF(C379&lt;('Mortgage 2 Info Calcs'!F$9*12),SUM(Y$12:Y379),0)</f>
        <v>0</v>
      </c>
      <c r="AA379">
        <v>368</v>
      </c>
      <c r="AB379">
        <f t="shared" si="27"/>
        <v>30.666666666666668</v>
      </c>
    </row>
    <row r="380" spans="2:28" ht="11.25" customHeight="1" x14ac:dyDescent="0.25">
      <c r="B380">
        <f t="shared" si="25"/>
        <v>30.75</v>
      </c>
      <c r="C380">
        <v>369</v>
      </c>
      <c r="E380" t="str">
        <f t="shared" si="28"/>
        <v/>
      </c>
      <c r="F380" t="str">
        <f>VLOOKUP('Mortgage 2 Variables'!D$16,'Mortgage 2 Variables'!B$8:C$19,2)</f>
        <v>Jul</v>
      </c>
      <c r="G380">
        <f>IF(ISBLANK('Mortgage 2 Monthly Table'!G380),IF(OR(J380=Q380,ISTEXT(W379),ISTEXT('Mortgage 2 Info Calcs'!$K$4)),0,IF(('Mortgage 2 Info Calcs'!F$7*12)&gt;C379,G379,IF(C379='Mortgage 2 Info Calcs'!F$7*12,'Mortgage 2 Info Calcs'!F$8,G379))),'Mortgage 2 Monthly Table'!G380)</f>
        <v>0</v>
      </c>
      <c r="H380" t="e">
        <f>((PMT(G380/'Mortgage 2 Variables'!E$43,('Mortgage 2 Info Calcs'!F$9*'Mortgage 2 Variables'!E$43)-C379,-J380,0)))</f>
        <v>#VALUE!</v>
      </c>
      <c r="I380">
        <f>IF(OR(ISERROR(((IPMT(G380/'Mortgage 2 Variables'!E$43,1,'Mortgage 2 Info Calcs'!F$9*'Mortgage 2 Variables'!E$43,-J380+Q380+'Mortgage 2 Info Calcs'!F$24,IF('Mortgage 2 Info Calcs'!F$5="Interest Only",-J380+Q380+'Mortgage 2 Info Calcs'!F$24,0))))),(((IPMT(G380/'Mortgage 2 Variables'!E$43,1,'Mortgage 2 Info Calcs'!F$9*'Mortgage 2 Variables'!E$43,-J$12,-J$12)))=0)),0,((IPMT(G380/'Mortgage 2 Variables'!E$43,1,'Mortgage 2 Info Calcs'!F$9*'Mortgage 2 Variables'!E$43,-J380+Q380+'Mortgage 2 Info Calcs'!F$24,IF('Mortgage 2 Info Calcs'!F$5="Interest Only",-J380+Q380+'Mortgage 2 Info Calcs'!F$24,0)))))</f>
        <v>0</v>
      </c>
      <c r="J380" t="str">
        <f>IF(W379&gt;0,IF(ISTEXT('Mortgage 2 Info Calcs'!K$4),"0",IF(ISTEXT(W379),W379,W379+(IF(ISTEXT(K380),0,K380)))),0)</f>
        <v/>
      </c>
      <c r="K380">
        <f>IF(ISBLANK('Mortgage 2 Monthly Table'!L380),0,'Mortgage 2 Monthly Table'!L380)</f>
        <v>0</v>
      </c>
      <c r="L380" t="e">
        <f>IF(ISBLANK('Mortgage 2 Monthly Table'!N380),IF('Mortgage 2 Info Calcs'!F$13="Calculated",IF('Mortgage 2 Info Calcs'!F$22="Keep Same",IF('Mortgage 2 Info Calcs'!F$5="Interest Only",IF(OR(I380&gt;L379,J380=""),I380,IF(J380&lt;L379,IF(J380&lt;L379,J380+I380,IF(L379+M379&gt;J380,L379+I380,L379)),IF(L379+M379&gt;J380,L379+I380,L379))),IF(H380&gt;L379,H380,IF(J380&gt;L379,IF(L379+M379&gt;J380,L379+I380,L379),J380+S380))),IF('Mortgage 2 Info Calcs'!F$5="Interest Only",'Mortgage 2 Monthly calcs'!I380,'Mortgage 2 Monthly calcs'!H380)),'Mortgage 2 Monthly calcs'!L379),'Mortgage 2 Monthly Table'!N380)</f>
        <v>#VALUE!</v>
      </c>
      <c r="M380" t="str">
        <f>IF(ISBLANK('Mortgage 2 Monthly Table'!P380),IF(N379&gt;J380,IF(J380&gt;L379,J380-L379,0),IF(OR(OR(W379&lt;0,ISTEXT(W379)),ISTEXT('Mortgage 2 Info Calcs'!$K$4)),"",'Mortgage 2 Info Calcs'!F$21)),'Mortgage 2 Monthly Table'!P380)</f>
        <v/>
      </c>
      <c r="N380" t="str">
        <f t="shared" si="26"/>
        <v/>
      </c>
      <c r="O380" t="str">
        <f>IF(OR(OR(W379&lt;0,ISTEXT(W379)),ISTEXT('Mortgage 2 Info Calcs'!$K$4)),"",(O379+M380))</f>
        <v/>
      </c>
      <c r="P380">
        <f>IF(ISBLANK('Mortgage 2 Monthly Table'!T380),IF(ISTEXT(J380),0,IF(OR(W379&lt;Q379,AND(W379&lt;0,NOT(ISTEXT(W379))),ISTEXT('Mortgage 2 Info Calcs'!$K$4)),IF(-W379&gt;P379,-W379,W379-Q379),IF(J380="",0,'Mortgage 2 Info Calcs'!F$26))),'Mortgage 2 Monthly Table'!T380)</f>
        <v>0</v>
      </c>
      <c r="Q380" t="str">
        <f>IF(OR(OR(W379&lt;0,ISTEXT(W379)),ISTEXT('Mortgage 2 Info Calcs'!$K$4)),"",IF(O380&lt;0,Q379,(Q379+P380)))</f>
        <v/>
      </c>
      <c r="R380" t="str">
        <f>IF(OR(ISERROR(L380-S380),ISTEXT('Mortgage 2 Info Calcs'!$K$4)),"",L380-S380+M380)</f>
        <v/>
      </c>
      <c r="S380">
        <f>IF(OR(IF(ISERROR(ROUND((J380-Q380-'Mortgage 2 Info Calcs'!F$24)*(G380/12),2)),0,(J380-O380-Q380-'Mortgage 2 Info Calcs'!F$24)*(G380/12)),,,ISTEXT('Mortgage 2 Info Calcs'!K$4)),IF(((J380-Q380-'Mortgage 2 Info Calcs'!F$24)*(G380/12))&gt;0,((J380-Q380-'Mortgage 2 Info Calcs'!F$24)*(G380/12)),0),0)</f>
        <v>0</v>
      </c>
      <c r="T380" t="str">
        <f>IF(OR(ISERROR(SUM(R$12:R380)),(ISTEXT(T379)),(T379=(SUM(R$12:R380)))),"",SUM(R$12:R380))</f>
        <v/>
      </c>
      <c r="U380">
        <f>SUM(S$12:S380)</f>
        <v>93290.420445652519</v>
      </c>
      <c r="V380" t="str">
        <f>IF(OR(J380=Q380,ISTEXT(W379),ISTEXT('Mortgage 2 Info Calcs'!$F$17)),"",IF(('Mortgage 2 Info Calcs'!F$18*12)&gt;C379+1,IF(C379='Mortgage 2 Info Calcs'!F$18*12,0,'Mortgage 2 Info Calcs'!F$19+W380*('Mortgage 2 Info Calcs'!F$17)),'Mortgage 2 Info Calcs'!F$189))</f>
        <v/>
      </c>
      <c r="W380" t="str">
        <f>IF(OR(ISERROR(J380-R380-M380),IF(ISERROR((J380-R380-M380)=0),"True",(J380-R380-M380)=0),ISTEXT('Mortgage 2 Info Calcs'!$K$4)),"",IF((J380&gt;(L380+M380)),(FV((G380/'Mortgage 2 Variables'!E$43),1,(L380+M380),-J380+Q380+'Mortgage 2 Info Calcs'!F$24,0))+Q380+'Mortgage 2 Info Calcs'!F$24+IF(I380&gt;0,0,-I380),""))</f>
        <v/>
      </c>
      <c r="X380" t="e">
        <f>IF((FV(IF(G380=0,'Mortgage 2 Info Calcs'!F$8,G380)/12,1,PMT(IF(G380=0,'Mortgage 2 Info Calcs'!F$8,G380)/12,('Mortgage 2 Info Calcs'!F$9*12)-C379,-X379,0),-X379,0))&gt;0,(FV(IF(G380=0,'Mortgage 2 Info Calcs'!F$8,G380)/12,1,PMT(IF(G380=0,'Mortgage 2 Info Calcs'!F$8,G380)/12,('Mortgage 2 Info Calcs'!F$9*12)-C379,-X379,0),-X379,0)),0)</f>
        <v>#NUM!</v>
      </c>
      <c r="Y380" t="e">
        <f>IF(X380&lt;=0,0,(IPMT(IF(G380=0,'Mortgage 2 Info Calcs'!F$8,G380)/12,1,('Mortgage 2 Info Calcs'!F$9*12)-C379,-X379,0)))</f>
        <v>#NUM!</v>
      </c>
      <c r="Z380">
        <f>IF(C380&lt;('Mortgage 2 Info Calcs'!F$9*12),SUM(Y$12:Y380),0)</f>
        <v>0</v>
      </c>
      <c r="AA380">
        <v>369</v>
      </c>
      <c r="AB380">
        <f t="shared" si="27"/>
        <v>30.75</v>
      </c>
    </row>
    <row r="381" spans="2:28" ht="11.25" customHeight="1" x14ac:dyDescent="0.25">
      <c r="B381">
        <f t="shared" si="25"/>
        <v>30.833333333333332</v>
      </c>
      <c r="C381">
        <v>370</v>
      </c>
      <c r="E381" t="str">
        <f t="shared" si="28"/>
        <v/>
      </c>
      <c r="F381" t="str">
        <f>VLOOKUP('Mortgage 2 Variables'!D$17,'Mortgage 2 Variables'!B$8:C$19,2)</f>
        <v>Aug</v>
      </c>
      <c r="G381">
        <f>IF(ISBLANK('Mortgage 2 Monthly Table'!G381),IF(OR(J381=Q381,ISTEXT(W380),ISTEXT('Mortgage 2 Info Calcs'!$K$4)),0,IF(('Mortgage 2 Info Calcs'!F$7*12)&gt;C380,G380,IF(C380='Mortgage 2 Info Calcs'!F$7*12,'Mortgage 2 Info Calcs'!F$8,G380))),'Mortgage 2 Monthly Table'!G381)</f>
        <v>0</v>
      </c>
      <c r="H381" t="e">
        <f>((PMT(G381/'Mortgage 2 Variables'!E$43,('Mortgage 2 Info Calcs'!F$9*'Mortgage 2 Variables'!E$43)-C380,-J381,0)))</f>
        <v>#VALUE!</v>
      </c>
      <c r="I381">
        <f>IF(OR(ISERROR(((IPMT(G381/'Mortgage 2 Variables'!E$43,1,'Mortgage 2 Info Calcs'!F$9*'Mortgage 2 Variables'!E$43,-J381+Q381+'Mortgage 2 Info Calcs'!F$24,IF('Mortgage 2 Info Calcs'!F$5="Interest Only",-J381+Q381+'Mortgage 2 Info Calcs'!F$24,0))))),(((IPMT(G381/'Mortgage 2 Variables'!E$43,1,'Mortgage 2 Info Calcs'!F$9*'Mortgage 2 Variables'!E$43,-J$12,-J$12)))=0)),0,((IPMT(G381/'Mortgage 2 Variables'!E$43,1,'Mortgage 2 Info Calcs'!F$9*'Mortgage 2 Variables'!E$43,-J381+Q381+'Mortgage 2 Info Calcs'!F$24,IF('Mortgage 2 Info Calcs'!F$5="Interest Only",-J381+Q381+'Mortgage 2 Info Calcs'!F$24,0)))))</f>
        <v>0</v>
      </c>
      <c r="J381" t="str">
        <f>IF(W380&gt;0,IF(ISTEXT('Mortgage 2 Info Calcs'!K$4),"0",IF(ISTEXT(W380),W380,W380+(IF(ISTEXT(K381),0,K381)))),0)</f>
        <v/>
      </c>
      <c r="K381">
        <f>IF(ISBLANK('Mortgage 2 Monthly Table'!L381),0,'Mortgage 2 Monthly Table'!L381)</f>
        <v>0</v>
      </c>
      <c r="L381" t="e">
        <f>IF(ISBLANK('Mortgage 2 Monthly Table'!N381),IF('Mortgage 2 Info Calcs'!F$13="Calculated",IF('Mortgage 2 Info Calcs'!F$22="Keep Same",IF('Mortgage 2 Info Calcs'!F$5="Interest Only",IF(OR(I381&gt;L380,J381=""),I381,IF(J381&lt;L380,IF(J381&lt;L380,J381+I381,IF(L380+M380&gt;J381,L380+I381,L380)),IF(L380+M380&gt;J381,L380+I381,L380))),IF(H381&gt;L380,H381,IF(J381&gt;L380,IF(L380+M380&gt;J381,L380+I381,L380),J381+S381))),IF('Mortgage 2 Info Calcs'!F$5="Interest Only",'Mortgage 2 Monthly calcs'!I381,'Mortgage 2 Monthly calcs'!H381)),'Mortgage 2 Monthly calcs'!L380),'Mortgage 2 Monthly Table'!N381)</f>
        <v>#VALUE!</v>
      </c>
      <c r="M381" t="str">
        <f>IF(ISBLANK('Mortgage 2 Monthly Table'!P381),IF(N380&gt;J381,IF(J381&gt;L380,J381-L380,0),IF(OR(OR(W380&lt;0,ISTEXT(W380)),ISTEXT('Mortgage 2 Info Calcs'!$K$4)),"",'Mortgage 2 Info Calcs'!F$21)),'Mortgage 2 Monthly Table'!P381)</f>
        <v/>
      </c>
      <c r="N381" t="str">
        <f t="shared" si="26"/>
        <v/>
      </c>
      <c r="O381" t="str">
        <f>IF(OR(OR(W380&lt;0,ISTEXT(W380)),ISTEXT('Mortgage 2 Info Calcs'!$K$4)),"",(O380+M381))</f>
        <v/>
      </c>
      <c r="P381">
        <f>IF(ISBLANK('Mortgage 2 Monthly Table'!T381),IF(ISTEXT(J381),0,IF(OR(W380&lt;Q380,AND(W380&lt;0,NOT(ISTEXT(W380))),ISTEXT('Mortgage 2 Info Calcs'!$K$4)),IF(-W380&gt;P380,-W380,W380-Q380),IF(J381="",0,'Mortgage 2 Info Calcs'!F$26))),'Mortgage 2 Monthly Table'!T381)</f>
        <v>0</v>
      </c>
      <c r="Q381" t="str">
        <f>IF(OR(OR(W380&lt;0,ISTEXT(W380)),ISTEXT('Mortgage 2 Info Calcs'!$K$4)),"",IF(O381&lt;0,Q380,(Q380+P381)))</f>
        <v/>
      </c>
      <c r="R381" t="str">
        <f>IF(OR(ISERROR(L381-S381),ISTEXT('Mortgage 2 Info Calcs'!$K$4)),"",L381-S381+M381)</f>
        <v/>
      </c>
      <c r="S381">
        <f>IF(OR(IF(ISERROR(ROUND((J381-Q381-'Mortgage 2 Info Calcs'!F$24)*(G381/12),2)),0,(J381-O381-Q381-'Mortgage 2 Info Calcs'!F$24)*(G381/12)),,,ISTEXT('Mortgage 2 Info Calcs'!K$4)),IF(((J381-Q381-'Mortgage 2 Info Calcs'!F$24)*(G381/12))&gt;0,((J381-Q381-'Mortgage 2 Info Calcs'!F$24)*(G381/12)),0),0)</f>
        <v>0</v>
      </c>
      <c r="T381" t="str">
        <f>IF(OR(ISERROR(SUM(R$12:R381)),(ISTEXT(T380)),(T380=(SUM(R$12:R381)))),"",SUM(R$12:R381))</f>
        <v/>
      </c>
      <c r="U381">
        <f>SUM(S$12:S381)</f>
        <v>93290.420445652519</v>
      </c>
      <c r="V381" t="str">
        <f>IF(OR(J381=Q381,ISTEXT(W380),ISTEXT('Mortgage 2 Info Calcs'!$F$17)),"",IF(('Mortgage 2 Info Calcs'!F$18*12)&gt;C380+1,IF(C380='Mortgage 2 Info Calcs'!F$18*12,0,'Mortgage 2 Info Calcs'!F$19+W381*('Mortgage 2 Info Calcs'!F$17)),'Mortgage 2 Info Calcs'!F$189))</f>
        <v/>
      </c>
      <c r="W381" t="str">
        <f>IF(OR(ISERROR(J381-R381-M381),IF(ISERROR((J381-R381-M381)=0),"True",(J381-R381-M381)=0),ISTEXT('Mortgage 2 Info Calcs'!$K$4)),"",IF((J381&gt;(L381+M381)),(FV((G381/'Mortgage 2 Variables'!E$43),1,(L381+M381),-J381+Q381+'Mortgage 2 Info Calcs'!F$24,0))+Q381+'Mortgage 2 Info Calcs'!F$24+IF(I381&gt;0,0,-I381),""))</f>
        <v/>
      </c>
      <c r="X381" t="e">
        <f>IF((FV(IF(G381=0,'Mortgage 2 Info Calcs'!F$8,G381)/12,1,PMT(IF(G381=0,'Mortgage 2 Info Calcs'!F$8,G381)/12,('Mortgage 2 Info Calcs'!F$9*12)-C380,-X380,0),-X380,0))&gt;0,(FV(IF(G381=0,'Mortgage 2 Info Calcs'!F$8,G381)/12,1,PMT(IF(G381=0,'Mortgage 2 Info Calcs'!F$8,G381)/12,('Mortgage 2 Info Calcs'!F$9*12)-C380,-X380,0),-X380,0)),0)</f>
        <v>#NUM!</v>
      </c>
      <c r="Y381" t="e">
        <f>IF(X381&lt;=0,0,(IPMT(IF(G381=0,'Mortgage 2 Info Calcs'!F$8,G381)/12,1,('Mortgage 2 Info Calcs'!F$9*12)-C380,-X380,0)))</f>
        <v>#NUM!</v>
      </c>
      <c r="Z381">
        <f>IF(C381&lt;('Mortgage 2 Info Calcs'!F$9*12),SUM(Y$12:Y381),0)</f>
        <v>0</v>
      </c>
      <c r="AA381">
        <v>370</v>
      </c>
      <c r="AB381">
        <f t="shared" si="27"/>
        <v>30.833333333333332</v>
      </c>
    </row>
    <row r="382" spans="2:28" ht="11.25" customHeight="1" x14ac:dyDescent="0.25">
      <c r="B382">
        <f t="shared" si="25"/>
        <v>30.916666666666668</v>
      </c>
      <c r="C382">
        <v>371</v>
      </c>
      <c r="E382" t="str">
        <f t="shared" si="28"/>
        <v/>
      </c>
      <c r="F382" t="str">
        <f>VLOOKUP('Mortgage 2 Variables'!D$18,'Mortgage 2 Variables'!B$8:C$19,2)</f>
        <v>Sep</v>
      </c>
      <c r="G382">
        <f>IF(ISBLANK('Mortgage 2 Monthly Table'!G382),IF(OR(J382=Q382,ISTEXT(W381),ISTEXT('Mortgage 2 Info Calcs'!$K$4)),0,IF(('Mortgage 2 Info Calcs'!F$7*12)&gt;C381,G381,IF(C381='Mortgage 2 Info Calcs'!F$7*12,'Mortgage 2 Info Calcs'!F$8,G381))),'Mortgage 2 Monthly Table'!G382)</f>
        <v>0</v>
      </c>
      <c r="H382" t="e">
        <f>((PMT(G382/'Mortgage 2 Variables'!E$43,('Mortgage 2 Info Calcs'!F$9*'Mortgage 2 Variables'!E$43)-C381,-J382,0)))</f>
        <v>#VALUE!</v>
      </c>
      <c r="I382">
        <f>IF(OR(ISERROR(((IPMT(G382/'Mortgage 2 Variables'!E$43,1,'Mortgage 2 Info Calcs'!F$9*'Mortgage 2 Variables'!E$43,-J382+Q382+'Mortgage 2 Info Calcs'!F$24,IF('Mortgage 2 Info Calcs'!F$5="Interest Only",-J382+Q382+'Mortgage 2 Info Calcs'!F$24,0))))),(((IPMT(G382/'Mortgage 2 Variables'!E$43,1,'Mortgage 2 Info Calcs'!F$9*'Mortgage 2 Variables'!E$43,-J$12,-J$12)))=0)),0,((IPMT(G382/'Mortgage 2 Variables'!E$43,1,'Mortgage 2 Info Calcs'!F$9*'Mortgage 2 Variables'!E$43,-J382+Q382+'Mortgage 2 Info Calcs'!F$24,IF('Mortgage 2 Info Calcs'!F$5="Interest Only",-J382+Q382+'Mortgage 2 Info Calcs'!F$24,0)))))</f>
        <v>0</v>
      </c>
      <c r="J382" t="str">
        <f>IF(W381&gt;0,IF(ISTEXT('Mortgage 2 Info Calcs'!K$4),"0",IF(ISTEXT(W381),W381,W381+(IF(ISTEXT(K382),0,K382)))),0)</f>
        <v/>
      </c>
      <c r="K382">
        <f>IF(ISBLANK('Mortgage 2 Monthly Table'!L382),0,'Mortgage 2 Monthly Table'!L382)</f>
        <v>0</v>
      </c>
      <c r="L382" t="e">
        <f>IF(ISBLANK('Mortgage 2 Monthly Table'!N382),IF('Mortgage 2 Info Calcs'!F$13="Calculated",IF('Mortgage 2 Info Calcs'!F$22="Keep Same",IF('Mortgage 2 Info Calcs'!F$5="Interest Only",IF(OR(I382&gt;L381,J382=""),I382,IF(J382&lt;L381,IF(J382&lt;L381,J382+I382,IF(L381+M381&gt;J382,L381+I382,L381)),IF(L381+M381&gt;J382,L381+I382,L381))),IF(H382&gt;L381,H382,IF(J382&gt;L381,IF(L381+M381&gt;J382,L381+I382,L381),J382+S382))),IF('Mortgage 2 Info Calcs'!F$5="Interest Only",'Mortgage 2 Monthly calcs'!I382,'Mortgage 2 Monthly calcs'!H382)),'Mortgage 2 Monthly calcs'!L381),'Mortgage 2 Monthly Table'!N382)</f>
        <v>#VALUE!</v>
      </c>
      <c r="M382" t="str">
        <f>IF(ISBLANK('Mortgage 2 Monthly Table'!P382),IF(N381&gt;J382,IF(J382&gt;L381,J382-L381,0),IF(OR(OR(W381&lt;0,ISTEXT(W381)),ISTEXT('Mortgage 2 Info Calcs'!$K$4)),"",'Mortgage 2 Info Calcs'!F$21)),'Mortgage 2 Monthly Table'!P382)</f>
        <v/>
      </c>
      <c r="N382" t="str">
        <f t="shared" si="26"/>
        <v/>
      </c>
      <c r="O382" t="str">
        <f>IF(OR(OR(W381&lt;0,ISTEXT(W381)),ISTEXT('Mortgage 2 Info Calcs'!$K$4)),"",(O381+M382))</f>
        <v/>
      </c>
      <c r="P382">
        <f>IF(ISBLANK('Mortgage 2 Monthly Table'!T382),IF(ISTEXT(J382),0,IF(OR(W381&lt;Q381,AND(W381&lt;0,NOT(ISTEXT(W381))),ISTEXT('Mortgage 2 Info Calcs'!$K$4)),IF(-W381&gt;P381,-W381,W381-Q381),IF(J382="",0,'Mortgage 2 Info Calcs'!F$26))),'Mortgage 2 Monthly Table'!T382)</f>
        <v>0</v>
      </c>
      <c r="Q382" t="str">
        <f>IF(OR(OR(W381&lt;0,ISTEXT(W381)),ISTEXT('Mortgage 2 Info Calcs'!$K$4)),"",IF(O382&lt;0,Q381,(Q381+P382)))</f>
        <v/>
      </c>
      <c r="R382" t="str">
        <f>IF(OR(ISERROR(L382-S382),ISTEXT('Mortgage 2 Info Calcs'!$K$4)),"",L382-S382+M382)</f>
        <v/>
      </c>
      <c r="S382">
        <f>IF(OR(IF(ISERROR(ROUND((J382-Q382-'Mortgage 2 Info Calcs'!F$24)*(G382/12),2)),0,(J382-O382-Q382-'Mortgage 2 Info Calcs'!F$24)*(G382/12)),,,ISTEXT('Mortgage 2 Info Calcs'!K$4)),IF(((J382-Q382-'Mortgage 2 Info Calcs'!F$24)*(G382/12))&gt;0,((J382-Q382-'Mortgage 2 Info Calcs'!F$24)*(G382/12)),0),0)</f>
        <v>0</v>
      </c>
      <c r="T382" t="str">
        <f>IF(OR(ISERROR(SUM(R$12:R382)),(ISTEXT(T381)),(T381=(SUM(R$12:R382)))),"",SUM(R$12:R382))</f>
        <v/>
      </c>
      <c r="U382">
        <f>SUM(S$12:S382)</f>
        <v>93290.420445652519</v>
      </c>
      <c r="V382" t="str">
        <f>IF(OR(J382=Q382,ISTEXT(W381),ISTEXT('Mortgage 2 Info Calcs'!$F$17)),"",IF(('Mortgage 2 Info Calcs'!F$18*12)&gt;C381+1,IF(C381='Mortgage 2 Info Calcs'!F$18*12,0,'Mortgage 2 Info Calcs'!F$19+W382*('Mortgage 2 Info Calcs'!F$17)),'Mortgage 2 Info Calcs'!F$189))</f>
        <v/>
      </c>
      <c r="W382" t="str">
        <f>IF(OR(ISERROR(J382-R382-M382),IF(ISERROR((J382-R382-M382)=0),"True",(J382-R382-M382)=0),ISTEXT('Mortgage 2 Info Calcs'!$K$4)),"",IF((J382&gt;(L382+M382)),(FV((G382/'Mortgage 2 Variables'!E$43),1,(L382+M382),-J382+Q382+'Mortgage 2 Info Calcs'!F$24,0))+Q382+'Mortgage 2 Info Calcs'!F$24+IF(I382&gt;0,0,-I382),""))</f>
        <v/>
      </c>
      <c r="X382" t="e">
        <f>IF((FV(IF(G382=0,'Mortgage 2 Info Calcs'!F$8,G382)/12,1,PMT(IF(G382=0,'Mortgage 2 Info Calcs'!F$8,G382)/12,('Mortgage 2 Info Calcs'!F$9*12)-C381,-X381,0),-X381,0))&gt;0,(FV(IF(G382=0,'Mortgage 2 Info Calcs'!F$8,G382)/12,1,PMT(IF(G382=0,'Mortgage 2 Info Calcs'!F$8,G382)/12,('Mortgage 2 Info Calcs'!F$9*12)-C381,-X381,0),-X381,0)),0)</f>
        <v>#NUM!</v>
      </c>
      <c r="Y382" t="e">
        <f>IF(X382&lt;=0,0,(IPMT(IF(G382=0,'Mortgage 2 Info Calcs'!F$8,G382)/12,1,('Mortgage 2 Info Calcs'!F$9*12)-C381,-X381,0)))</f>
        <v>#NUM!</v>
      </c>
      <c r="Z382">
        <f>IF(C382&lt;('Mortgage 2 Info Calcs'!F$9*12),SUM(Y$12:Y382),0)</f>
        <v>0</v>
      </c>
      <c r="AA382">
        <v>371</v>
      </c>
      <c r="AB382">
        <f t="shared" si="27"/>
        <v>30.916666666666668</v>
      </c>
    </row>
    <row r="383" spans="2:28" ht="11.25" customHeight="1" x14ac:dyDescent="0.25">
      <c r="B383">
        <f t="shared" si="25"/>
        <v>31</v>
      </c>
      <c r="C383">
        <v>372</v>
      </c>
      <c r="D383">
        <f>D371+1</f>
        <v>31</v>
      </c>
      <c r="E383" t="str">
        <f t="shared" si="28"/>
        <v/>
      </c>
      <c r="F383" t="str">
        <f>VLOOKUP('Mortgage 2 Variables'!D$19,'Mortgage 2 Variables'!B$8:C$19,2)</f>
        <v>Oct</v>
      </c>
      <c r="G383">
        <f>IF(ISBLANK('Mortgage 2 Monthly Table'!G383),IF(OR(J383=Q383,ISTEXT(W382),ISTEXT('Mortgage 2 Info Calcs'!$K$4)),0,IF(('Mortgage 2 Info Calcs'!F$7*12)&gt;C382,G382,IF(C382='Mortgage 2 Info Calcs'!F$7*12,'Mortgage 2 Info Calcs'!F$8,G382))),'Mortgage 2 Monthly Table'!G383)</f>
        <v>0</v>
      </c>
      <c r="H383" t="e">
        <f>((PMT(G383/'Mortgage 2 Variables'!E$43,('Mortgage 2 Info Calcs'!F$9*'Mortgage 2 Variables'!E$43)-C382,-J383,0)))</f>
        <v>#VALUE!</v>
      </c>
      <c r="I383">
        <f>IF(OR(ISERROR(((IPMT(G383/'Mortgage 2 Variables'!E$43,1,'Mortgage 2 Info Calcs'!F$9*'Mortgage 2 Variables'!E$43,-J383+Q383+'Mortgage 2 Info Calcs'!F$24,IF('Mortgage 2 Info Calcs'!F$5="Interest Only",-J383+Q383+'Mortgage 2 Info Calcs'!F$24,0))))),(((IPMT(G383/'Mortgage 2 Variables'!E$43,1,'Mortgage 2 Info Calcs'!F$9*'Mortgage 2 Variables'!E$43,-J$12,-J$12)))=0)),0,((IPMT(G383/'Mortgage 2 Variables'!E$43,1,'Mortgage 2 Info Calcs'!F$9*'Mortgage 2 Variables'!E$43,-J383+Q383+'Mortgage 2 Info Calcs'!F$24,IF('Mortgage 2 Info Calcs'!F$5="Interest Only",-J383+Q383+'Mortgage 2 Info Calcs'!F$24,0)))))</f>
        <v>0</v>
      </c>
      <c r="J383" t="str">
        <f>IF(W382&gt;0,IF(ISTEXT('Mortgage 2 Info Calcs'!K$4),"0",IF(ISTEXT(W382),W382,W382+(IF(ISTEXT(K383),0,K383)))),0)</f>
        <v/>
      </c>
      <c r="K383">
        <f>IF(ISBLANK('Mortgage 2 Monthly Table'!L383),0,'Mortgage 2 Monthly Table'!L383)</f>
        <v>0</v>
      </c>
      <c r="L383" t="e">
        <f>IF(ISBLANK('Mortgage 2 Monthly Table'!N383),IF('Mortgage 2 Info Calcs'!F$13="Calculated",IF('Mortgage 2 Info Calcs'!F$22="Keep Same",IF('Mortgage 2 Info Calcs'!F$5="Interest Only",IF(OR(I383&gt;L382,J383=""),I383,IF(J383&lt;L382,IF(J383&lt;L382,J383+I383,IF(L382+M382&gt;J383,L382+I383,L382)),IF(L382+M382&gt;J383,L382+I383,L382))),IF(H383&gt;L382,H383,IF(J383&gt;L382,IF(L382+M382&gt;J383,L382+I383,L382),J383+S383))),IF('Mortgage 2 Info Calcs'!F$5="Interest Only",'Mortgage 2 Monthly calcs'!I383,'Mortgage 2 Monthly calcs'!H383)),'Mortgage 2 Monthly calcs'!L382),'Mortgage 2 Monthly Table'!N383)</f>
        <v>#VALUE!</v>
      </c>
      <c r="M383" t="str">
        <f>IF(ISBLANK('Mortgage 2 Monthly Table'!P383),IF(N382&gt;J383,IF(J383&gt;L382,J383-L382,0),IF(OR(OR(W382&lt;0,ISTEXT(W382)),ISTEXT('Mortgage 2 Info Calcs'!$K$4)),"",'Mortgage 2 Info Calcs'!F$21)),'Mortgage 2 Monthly Table'!P383)</f>
        <v/>
      </c>
      <c r="N383" t="str">
        <f t="shared" si="26"/>
        <v/>
      </c>
      <c r="O383" t="str">
        <f>IF(OR(OR(W382&lt;0,ISTEXT(W382)),ISTEXT('Mortgage 2 Info Calcs'!$K$4)),"",(O382+M383))</f>
        <v/>
      </c>
      <c r="P383">
        <f>IF(ISBLANK('Mortgage 2 Monthly Table'!T383),IF(ISTEXT(J383),0,IF(OR(W382&lt;Q382,AND(W382&lt;0,NOT(ISTEXT(W382))),ISTEXT('Mortgage 2 Info Calcs'!$K$4)),IF(-W382&gt;P382,-W382,W382-Q382),IF(J383="",0,'Mortgage 2 Info Calcs'!F$26))),'Mortgage 2 Monthly Table'!T383)</f>
        <v>0</v>
      </c>
      <c r="Q383" t="str">
        <f>IF(OR(OR(W382&lt;0,ISTEXT(W382)),ISTEXT('Mortgage 2 Info Calcs'!$K$4)),"",IF(O383&lt;0,Q382,(Q382+P383)))</f>
        <v/>
      </c>
      <c r="R383" t="str">
        <f>IF(OR(ISERROR(L383-S383),ISTEXT('Mortgage 2 Info Calcs'!$K$4)),"",L383-S383+M383)</f>
        <v/>
      </c>
      <c r="S383">
        <f>IF(OR(IF(ISERROR(ROUND((J383-Q383-'Mortgage 2 Info Calcs'!F$24)*(G383/12),2)),0,(J383-O383-Q383-'Mortgage 2 Info Calcs'!F$24)*(G383/12)),,,ISTEXT('Mortgage 2 Info Calcs'!K$4)),IF(((J383-Q383-'Mortgage 2 Info Calcs'!F$24)*(G383/12))&gt;0,((J383-Q383-'Mortgage 2 Info Calcs'!F$24)*(G383/12)),0),0)</f>
        <v>0</v>
      </c>
      <c r="T383" t="str">
        <f>IF(OR(ISERROR(SUM(R$12:R383)),(ISTEXT(T382)),(T382=(SUM(R$12:R383)))),"",SUM(R$12:R383))</f>
        <v/>
      </c>
      <c r="U383">
        <f>SUM(S$12:S383)</f>
        <v>93290.420445652519</v>
      </c>
      <c r="V383" t="str">
        <f>IF(OR(J383=Q383,ISTEXT(W382),ISTEXT('Mortgage 2 Info Calcs'!$F$17)),"",IF(('Mortgage 2 Info Calcs'!F$18*12)&gt;C382+1,IF(C382='Mortgage 2 Info Calcs'!F$18*12,0,'Mortgage 2 Info Calcs'!F$19+W383*('Mortgage 2 Info Calcs'!F$17)),'Mortgage 2 Info Calcs'!F$189))</f>
        <v/>
      </c>
      <c r="W383" t="str">
        <f>IF(OR(ISERROR(J383-R383-M383),IF(ISERROR((J383-R383-M383)=0),"True",(J383-R383-M383)=0),ISTEXT('Mortgage 2 Info Calcs'!$K$4)),"",IF((J383&gt;(L383+M383)),(FV((G383/'Mortgage 2 Variables'!E$43),1,(L383+M383),-J383+Q383+'Mortgage 2 Info Calcs'!F$24,0))+Q383+'Mortgage 2 Info Calcs'!F$24+IF(I383&gt;0,0,-I383),""))</f>
        <v/>
      </c>
      <c r="X383" t="e">
        <f>IF((FV(IF(G383=0,'Mortgage 2 Info Calcs'!F$8,G383)/12,1,PMT(IF(G383=0,'Mortgage 2 Info Calcs'!F$8,G383)/12,('Mortgage 2 Info Calcs'!F$9*12)-C382,-X382,0),-X382,0))&gt;0,(FV(IF(G383=0,'Mortgage 2 Info Calcs'!F$8,G383)/12,1,PMT(IF(G383=0,'Mortgage 2 Info Calcs'!F$8,G383)/12,('Mortgage 2 Info Calcs'!F$9*12)-C382,-X382,0),-X382,0)),0)</f>
        <v>#NUM!</v>
      </c>
      <c r="Y383" t="e">
        <f>IF(X383&lt;=0,0,(IPMT(IF(G383=0,'Mortgage 2 Info Calcs'!F$8,G383)/12,1,('Mortgage 2 Info Calcs'!F$9*12)-C382,-X382,0)))</f>
        <v>#NUM!</v>
      </c>
      <c r="Z383">
        <f>IF(C383&lt;('Mortgage 2 Info Calcs'!F$9*12),SUM(Y$12:Y383),0)</f>
        <v>0</v>
      </c>
      <c r="AA383">
        <v>372</v>
      </c>
      <c r="AB383">
        <f t="shared" si="27"/>
        <v>31</v>
      </c>
    </row>
    <row r="384" spans="2:28" ht="11.25" customHeight="1" x14ac:dyDescent="0.25">
      <c r="B384">
        <f t="shared" si="25"/>
        <v>31.083333333333332</v>
      </c>
      <c r="C384">
        <v>373</v>
      </c>
      <c r="E384" t="str">
        <f t="shared" si="28"/>
        <v/>
      </c>
      <c r="F384" t="str">
        <f>VLOOKUP('Mortgage 2 Variables'!D$8,'Mortgage 2 Variables'!B$8:C$19,2)</f>
        <v>Nov</v>
      </c>
      <c r="G384">
        <f>IF(ISBLANK('Mortgage 2 Monthly Table'!G384),IF(OR(J384=Q384,ISTEXT(W383),ISTEXT('Mortgage 2 Info Calcs'!$K$4)),0,IF(('Mortgage 2 Info Calcs'!F$7*12)&gt;C383,G383,IF(C383='Mortgage 2 Info Calcs'!F$7*12,'Mortgage 2 Info Calcs'!F$8,G383))),'Mortgage 2 Monthly Table'!G384)</f>
        <v>0</v>
      </c>
      <c r="H384" t="e">
        <f>((PMT(G384/'Mortgage 2 Variables'!E$43,('Mortgage 2 Info Calcs'!F$9*'Mortgage 2 Variables'!E$43)-C383,-J384,0)))</f>
        <v>#VALUE!</v>
      </c>
      <c r="I384">
        <f>IF(OR(ISERROR(((IPMT(G384/'Mortgage 2 Variables'!E$43,1,'Mortgage 2 Info Calcs'!F$9*'Mortgage 2 Variables'!E$43,-J384+Q384+'Mortgage 2 Info Calcs'!F$24,IF('Mortgage 2 Info Calcs'!F$5="Interest Only",-J384+Q384+'Mortgage 2 Info Calcs'!F$24,0))))),(((IPMT(G384/'Mortgage 2 Variables'!E$43,1,'Mortgage 2 Info Calcs'!F$9*'Mortgage 2 Variables'!E$43,-J$12,-J$12)))=0)),0,((IPMT(G384/'Mortgage 2 Variables'!E$43,1,'Mortgage 2 Info Calcs'!F$9*'Mortgage 2 Variables'!E$43,-J384+Q384+'Mortgage 2 Info Calcs'!F$24,IF('Mortgage 2 Info Calcs'!F$5="Interest Only",-J384+Q384+'Mortgage 2 Info Calcs'!F$24,0)))))</f>
        <v>0</v>
      </c>
      <c r="J384" t="str">
        <f>IF(W383&gt;0,IF(ISTEXT('Mortgage 2 Info Calcs'!K$4),"0",IF(ISTEXT(W383),W383,W383+(IF(ISTEXT(K384),0,K384)))),0)</f>
        <v/>
      </c>
      <c r="K384">
        <f>IF(ISBLANK('Mortgage 2 Monthly Table'!L384),0,'Mortgage 2 Monthly Table'!L384)</f>
        <v>0</v>
      </c>
      <c r="L384" t="e">
        <f>IF(ISBLANK('Mortgage 2 Monthly Table'!N384),IF('Mortgage 2 Info Calcs'!F$13="Calculated",IF('Mortgage 2 Info Calcs'!F$22="Keep Same",IF('Mortgage 2 Info Calcs'!F$5="Interest Only",IF(OR(I384&gt;L383,J384=""),I384,IF(J384&lt;L383,IF(J384&lt;L383,J384+I384,IF(L383+M383&gt;J384,L383+I384,L383)),IF(L383+M383&gt;J384,L383+I384,L383))),IF(H384&gt;L383,H384,IF(J384&gt;L383,IF(L383+M383&gt;J384,L383+I384,L383),J384+S384))),IF('Mortgage 2 Info Calcs'!F$5="Interest Only",'Mortgage 2 Monthly calcs'!I384,'Mortgage 2 Monthly calcs'!H384)),'Mortgage 2 Monthly calcs'!L383),'Mortgage 2 Monthly Table'!N384)</f>
        <v>#VALUE!</v>
      </c>
      <c r="M384" t="str">
        <f>IF(ISBLANK('Mortgage 2 Monthly Table'!P384),IF(N383&gt;J384,IF(J384&gt;L383,J384-L383,0),IF(OR(OR(W383&lt;0,ISTEXT(W383)),ISTEXT('Mortgage 2 Info Calcs'!$K$4)),"",'Mortgage 2 Info Calcs'!F$21)),'Mortgage 2 Monthly Table'!P384)</f>
        <v/>
      </c>
      <c r="N384" t="str">
        <f t="shared" si="26"/>
        <v/>
      </c>
      <c r="O384" t="str">
        <f>IF(OR(OR(W383&lt;0,ISTEXT(W383)),ISTEXT('Mortgage 2 Info Calcs'!$K$4)),"",(O383+M384))</f>
        <v/>
      </c>
      <c r="P384">
        <f>IF(ISBLANK('Mortgage 2 Monthly Table'!T384),IF(ISTEXT(J384),0,IF(OR(W383&lt;Q383,AND(W383&lt;0,NOT(ISTEXT(W383))),ISTEXT('Mortgage 2 Info Calcs'!$K$4)),IF(-W383&gt;P383,-W383,W383-Q383),IF(J384="",0,'Mortgage 2 Info Calcs'!F$26))),'Mortgage 2 Monthly Table'!T384)</f>
        <v>0</v>
      </c>
      <c r="Q384" t="str">
        <f>IF(OR(OR(W383&lt;0,ISTEXT(W383)),ISTEXT('Mortgage 2 Info Calcs'!$K$4)),"",IF(O384&lt;0,Q383,(Q383+P384)))</f>
        <v/>
      </c>
      <c r="R384" t="str">
        <f>IF(OR(ISERROR(L384-S384),ISTEXT('Mortgage 2 Info Calcs'!$K$4)),"",L384-S384+M384)</f>
        <v/>
      </c>
      <c r="S384">
        <f>IF(OR(IF(ISERROR(ROUND((J384-Q384-'Mortgage 2 Info Calcs'!F$24)*(G384/12),2)),0,(J384-O384-Q384-'Mortgage 2 Info Calcs'!F$24)*(G384/12)),,,ISTEXT('Mortgage 2 Info Calcs'!K$4)),IF(((J384-Q384-'Mortgage 2 Info Calcs'!F$24)*(G384/12))&gt;0,((J384-Q384-'Mortgage 2 Info Calcs'!F$24)*(G384/12)),0),0)</f>
        <v>0</v>
      </c>
      <c r="T384" t="str">
        <f>IF(OR(ISERROR(SUM(R$12:R384)),(ISTEXT(T383)),(T383=(SUM(R$12:R384)))),"",SUM(R$12:R384))</f>
        <v/>
      </c>
      <c r="U384">
        <f>SUM(S$12:S384)</f>
        <v>93290.420445652519</v>
      </c>
      <c r="V384" t="str">
        <f>IF(OR(J384=Q384,ISTEXT(W383),ISTEXT('Mortgage 2 Info Calcs'!$F$17)),"",IF(('Mortgage 2 Info Calcs'!F$18*12)&gt;C383+1,IF(C383='Mortgage 2 Info Calcs'!F$18*12,0,'Mortgage 2 Info Calcs'!F$19+W384*('Mortgage 2 Info Calcs'!F$17)),'Mortgage 2 Info Calcs'!F$189))</f>
        <v/>
      </c>
      <c r="W384" t="str">
        <f>IF(OR(ISERROR(J384-R384-M384),IF(ISERROR((J384-R384-M384)=0),"True",(J384-R384-M384)=0),ISTEXT('Mortgage 2 Info Calcs'!$K$4)),"",IF((J384&gt;(L384+M384)),(FV((G384/'Mortgage 2 Variables'!E$43),1,(L384+M384),-J384+Q384+'Mortgage 2 Info Calcs'!F$24,0))+Q384+'Mortgage 2 Info Calcs'!F$24+IF(I384&gt;0,0,-I384),""))</f>
        <v/>
      </c>
      <c r="X384" t="e">
        <f>IF((FV(IF(G384=0,'Mortgage 2 Info Calcs'!F$8,G384)/12,1,PMT(IF(G384=0,'Mortgage 2 Info Calcs'!F$8,G384)/12,('Mortgage 2 Info Calcs'!F$9*12)-C383,-X383,0),-X383,0))&gt;0,(FV(IF(G384=0,'Mortgage 2 Info Calcs'!F$8,G384)/12,1,PMT(IF(G384=0,'Mortgage 2 Info Calcs'!F$8,G384)/12,('Mortgage 2 Info Calcs'!F$9*12)-C383,-X383,0),-X383,0)),0)</f>
        <v>#NUM!</v>
      </c>
      <c r="Y384" t="e">
        <f>IF(X384&lt;=0,0,(IPMT(IF(G384=0,'Mortgage 2 Info Calcs'!F$8,G384)/12,1,('Mortgage 2 Info Calcs'!F$9*12)-C383,-X383,0)))</f>
        <v>#NUM!</v>
      </c>
      <c r="Z384">
        <f>IF(C384&lt;('Mortgage 2 Info Calcs'!F$9*12),SUM(Y$12:Y384),0)</f>
        <v>0</v>
      </c>
      <c r="AA384">
        <v>373</v>
      </c>
      <c r="AB384">
        <f t="shared" si="27"/>
        <v>31.083333333333332</v>
      </c>
    </row>
    <row r="385" spans="2:28" ht="11.25" customHeight="1" x14ac:dyDescent="0.25">
      <c r="B385">
        <f t="shared" si="25"/>
        <v>31.166666666666668</v>
      </c>
      <c r="C385">
        <v>374</v>
      </c>
      <c r="E385" t="str">
        <f t="shared" si="28"/>
        <v/>
      </c>
      <c r="F385" t="str">
        <f>VLOOKUP('Mortgage 2 Variables'!D$9,'Mortgage 2 Variables'!B$8:C$19,2)</f>
        <v>Dec</v>
      </c>
      <c r="G385">
        <f>IF(ISBLANK('Mortgage 2 Monthly Table'!G385),IF(OR(J385=Q385,ISTEXT(W384),ISTEXT('Mortgage 2 Info Calcs'!$K$4)),0,IF(('Mortgage 2 Info Calcs'!F$7*12)&gt;C384,G384,IF(C384='Mortgage 2 Info Calcs'!F$7*12,'Mortgage 2 Info Calcs'!F$8,G384))),'Mortgage 2 Monthly Table'!G385)</f>
        <v>0</v>
      </c>
      <c r="H385" t="e">
        <f>((PMT(G385/'Mortgage 2 Variables'!E$43,('Mortgage 2 Info Calcs'!F$9*'Mortgage 2 Variables'!E$43)-C384,-J385,0)))</f>
        <v>#VALUE!</v>
      </c>
      <c r="I385">
        <f>IF(OR(ISERROR(((IPMT(G385/'Mortgage 2 Variables'!E$43,1,'Mortgage 2 Info Calcs'!F$9*'Mortgage 2 Variables'!E$43,-J385+Q385+'Mortgage 2 Info Calcs'!F$24,IF('Mortgage 2 Info Calcs'!F$5="Interest Only",-J385+Q385+'Mortgage 2 Info Calcs'!F$24,0))))),(((IPMT(G385/'Mortgage 2 Variables'!E$43,1,'Mortgage 2 Info Calcs'!F$9*'Mortgage 2 Variables'!E$43,-J$12,-J$12)))=0)),0,((IPMT(G385/'Mortgage 2 Variables'!E$43,1,'Mortgage 2 Info Calcs'!F$9*'Mortgage 2 Variables'!E$43,-J385+Q385+'Mortgage 2 Info Calcs'!F$24,IF('Mortgage 2 Info Calcs'!F$5="Interest Only",-J385+Q385+'Mortgage 2 Info Calcs'!F$24,0)))))</f>
        <v>0</v>
      </c>
      <c r="J385" t="str">
        <f>IF(W384&gt;0,IF(ISTEXT('Mortgage 2 Info Calcs'!K$4),"0",IF(ISTEXT(W384),W384,W384+(IF(ISTEXT(K385),0,K385)))),0)</f>
        <v/>
      </c>
      <c r="K385">
        <f>IF(ISBLANK('Mortgage 2 Monthly Table'!L385),0,'Mortgage 2 Monthly Table'!L385)</f>
        <v>0</v>
      </c>
      <c r="L385" t="e">
        <f>IF(ISBLANK('Mortgage 2 Monthly Table'!N385),IF('Mortgage 2 Info Calcs'!F$13="Calculated",IF('Mortgage 2 Info Calcs'!F$22="Keep Same",IF('Mortgage 2 Info Calcs'!F$5="Interest Only",IF(OR(I385&gt;L384,J385=""),I385,IF(J385&lt;L384,IF(J385&lt;L384,J385+I385,IF(L384+M384&gt;J385,L384+I385,L384)),IF(L384+M384&gt;J385,L384+I385,L384))),IF(H385&gt;L384,H385,IF(J385&gt;L384,IF(L384+M384&gt;J385,L384+I385,L384),J385+S385))),IF('Mortgage 2 Info Calcs'!F$5="Interest Only",'Mortgage 2 Monthly calcs'!I385,'Mortgage 2 Monthly calcs'!H385)),'Mortgage 2 Monthly calcs'!L384),'Mortgage 2 Monthly Table'!N385)</f>
        <v>#VALUE!</v>
      </c>
      <c r="M385" t="str">
        <f>IF(ISBLANK('Mortgage 2 Monthly Table'!P385),IF(N384&gt;J385,IF(J385&gt;L384,J385-L384,0),IF(OR(OR(W384&lt;0,ISTEXT(W384)),ISTEXT('Mortgage 2 Info Calcs'!$K$4)),"",'Mortgage 2 Info Calcs'!F$21)),'Mortgage 2 Monthly Table'!P385)</f>
        <v/>
      </c>
      <c r="N385" t="str">
        <f t="shared" si="26"/>
        <v/>
      </c>
      <c r="O385" t="str">
        <f>IF(OR(OR(W384&lt;0,ISTEXT(W384)),ISTEXT('Mortgage 2 Info Calcs'!$K$4)),"",(O384+M385))</f>
        <v/>
      </c>
      <c r="P385">
        <f>IF(ISBLANK('Mortgage 2 Monthly Table'!T385),IF(ISTEXT(J385),0,IF(OR(W384&lt;Q384,AND(W384&lt;0,NOT(ISTEXT(W384))),ISTEXT('Mortgage 2 Info Calcs'!$K$4)),IF(-W384&gt;P384,-W384,W384-Q384),IF(J385="",0,'Mortgage 2 Info Calcs'!F$26))),'Mortgage 2 Monthly Table'!T385)</f>
        <v>0</v>
      </c>
      <c r="Q385" t="str">
        <f>IF(OR(OR(W384&lt;0,ISTEXT(W384)),ISTEXT('Mortgage 2 Info Calcs'!$K$4)),"",IF(O385&lt;0,Q384,(Q384+P385)))</f>
        <v/>
      </c>
      <c r="R385" t="str">
        <f>IF(OR(ISERROR(L385-S385),ISTEXT('Mortgage 2 Info Calcs'!$K$4)),"",L385-S385+M385)</f>
        <v/>
      </c>
      <c r="S385">
        <f>IF(OR(IF(ISERROR(ROUND((J385-Q385-'Mortgage 2 Info Calcs'!F$24)*(G385/12),2)),0,(J385-O385-Q385-'Mortgage 2 Info Calcs'!F$24)*(G385/12)),,,ISTEXT('Mortgage 2 Info Calcs'!K$4)),IF(((J385-Q385-'Mortgage 2 Info Calcs'!F$24)*(G385/12))&gt;0,((J385-Q385-'Mortgage 2 Info Calcs'!F$24)*(G385/12)),0),0)</f>
        <v>0</v>
      </c>
      <c r="T385" t="str">
        <f>IF(OR(ISERROR(SUM(R$12:R385)),(ISTEXT(T384)),(T384=(SUM(R$12:R385)))),"",SUM(R$12:R385))</f>
        <v/>
      </c>
      <c r="U385">
        <f>SUM(S$12:S385)</f>
        <v>93290.420445652519</v>
      </c>
      <c r="V385" t="str">
        <f>IF(OR(J385=Q385,ISTEXT(W384),ISTEXT('Mortgage 2 Info Calcs'!$F$17)),"",IF(('Mortgage 2 Info Calcs'!F$18*12)&gt;C384+1,IF(C384='Mortgage 2 Info Calcs'!F$18*12,0,'Mortgage 2 Info Calcs'!F$19+W385*('Mortgage 2 Info Calcs'!F$17)),'Mortgage 2 Info Calcs'!F$189))</f>
        <v/>
      </c>
      <c r="W385" t="str">
        <f>IF(OR(ISERROR(J385-R385-M385),IF(ISERROR((J385-R385-M385)=0),"True",(J385-R385-M385)=0),ISTEXT('Mortgage 2 Info Calcs'!$K$4)),"",IF((J385&gt;(L385+M385)),(FV((G385/'Mortgage 2 Variables'!E$43),1,(L385+M385),-J385+Q385+'Mortgage 2 Info Calcs'!F$24,0))+Q385+'Mortgage 2 Info Calcs'!F$24+IF(I385&gt;0,0,-I385),""))</f>
        <v/>
      </c>
      <c r="X385" t="e">
        <f>IF((FV(IF(G385=0,'Mortgage 2 Info Calcs'!F$8,G385)/12,1,PMT(IF(G385=0,'Mortgage 2 Info Calcs'!F$8,G385)/12,('Mortgage 2 Info Calcs'!F$9*12)-C384,-X384,0),-X384,0))&gt;0,(FV(IF(G385=0,'Mortgage 2 Info Calcs'!F$8,G385)/12,1,PMT(IF(G385=0,'Mortgage 2 Info Calcs'!F$8,G385)/12,('Mortgage 2 Info Calcs'!F$9*12)-C384,-X384,0),-X384,0)),0)</f>
        <v>#NUM!</v>
      </c>
      <c r="Y385" t="e">
        <f>IF(X385&lt;=0,0,(IPMT(IF(G385=0,'Mortgage 2 Info Calcs'!F$8,G385)/12,1,('Mortgage 2 Info Calcs'!F$9*12)-C384,-X384,0)))</f>
        <v>#NUM!</v>
      </c>
      <c r="Z385">
        <f>IF(C385&lt;('Mortgage 2 Info Calcs'!F$9*12),SUM(Y$12:Y385),0)</f>
        <v>0</v>
      </c>
      <c r="AA385">
        <v>374</v>
      </c>
      <c r="AB385">
        <f t="shared" si="27"/>
        <v>31.166666666666668</v>
      </c>
    </row>
    <row r="386" spans="2:28" ht="11.25" customHeight="1" x14ac:dyDescent="0.25">
      <c r="B386">
        <f t="shared" si="25"/>
        <v>31.25</v>
      </c>
      <c r="C386">
        <v>375</v>
      </c>
      <c r="E386">
        <f t="shared" si="28"/>
        <v>2041</v>
      </c>
      <c r="F386" t="str">
        <f>VLOOKUP('Mortgage 2 Variables'!D$10,'Mortgage 2 Variables'!B$8:C$19,2)</f>
        <v>Jan</v>
      </c>
      <c r="G386">
        <f>IF(ISBLANK('Mortgage 2 Monthly Table'!G386),IF(OR(J386=Q386,ISTEXT(W385),ISTEXT('Mortgage 2 Info Calcs'!$K$4)),0,IF(('Mortgage 2 Info Calcs'!F$7*12)&gt;C385,G385,IF(C385='Mortgage 2 Info Calcs'!F$7*12,'Mortgage 2 Info Calcs'!F$8,G385))),'Mortgage 2 Monthly Table'!G386)</f>
        <v>0</v>
      </c>
      <c r="H386" t="e">
        <f>((PMT(G386/'Mortgage 2 Variables'!E$43,('Mortgage 2 Info Calcs'!F$9*'Mortgage 2 Variables'!E$43)-C385,-J386,0)))</f>
        <v>#VALUE!</v>
      </c>
      <c r="I386">
        <f>IF(OR(ISERROR(((IPMT(G386/'Mortgage 2 Variables'!E$43,1,'Mortgage 2 Info Calcs'!F$9*'Mortgage 2 Variables'!E$43,-J386+Q386+'Mortgage 2 Info Calcs'!F$24,IF('Mortgage 2 Info Calcs'!F$5="Interest Only",-J386+Q386+'Mortgage 2 Info Calcs'!F$24,0))))),(((IPMT(G386/'Mortgage 2 Variables'!E$43,1,'Mortgage 2 Info Calcs'!F$9*'Mortgage 2 Variables'!E$43,-J$12,-J$12)))=0)),0,((IPMT(G386/'Mortgage 2 Variables'!E$43,1,'Mortgage 2 Info Calcs'!F$9*'Mortgage 2 Variables'!E$43,-J386+Q386+'Mortgage 2 Info Calcs'!F$24,IF('Mortgage 2 Info Calcs'!F$5="Interest Only",-J386+Q386+'Mortgage 2 Info Calcs'!F$24,0)))))</f>
        <v>0</v>
      </c>
      <c r="J386" t="str">
        <f>IF(W385&gt;0,IF(ISTEXT('Mortgage 2 Info Calcs'!K$4),"0",IF(ISTEXT(W385),W385,W385+(IF(ISTEXT(K386),0,K386)))),0)</f>
        <v/>
      </c>
      <c r="K386">
        <f>IF(ISBLANK('Mortgage 2 Monthly Table'!L386),0,'Mortgage 2 Monthly Table'!L386)</f>
        <v>0</v>
      </c>
      <c r="L386" t="e">
        <f>IF(ISBLANK('Mortgage 2 Monthly Table'!N386),IF('Mortgage 2 Info Calcs'!F$13="Calculated",IF('Mortgage 2 Info Calcs'!F$22="Keep Same",IF('Mortgage 2 Info Calcs'!F$5="Interest Only",IF(OR(I386&gt;L385,J386=""),I386,IF(J386&lt;L385,IF(J386&lt;L385,J386+I386,IF(L385+M385&gt;J386,L385+I386,L385)),IF(L385+M385&gt;J386,L385+I386,L385))),IF(H386&gt;L385,H386,IF(J386&gt;L385,IF(L385+M385&gt;J386,L385+I386,L385),J386+S386))),IF('Mortgage 2 Info Calcs'!F$5="Interest Only",'Mortgage 2 Monthly calcs'!I386,'Mortgage 2 Monthly calcs'!H386)),'Mortgage 2 Monthly calcs'!L385),'Mortgage 2 Monthly Table'!N386)</f>
        <v>#VALUE!</v>
      </c>
      <c r="M386" t="str">
        <f>IF(ISBLANK('Mortgage 2 Monthly Table'!P386),IF(N385&gt;J386,IF(J386&gt;L385,J386-L385,0),IF(OR(OR(W385&lt;0,ISTEXT(W385)),ISTEXT('Mortgage 2 Info Calcs'!$K$4)),"",'Mortgage 2 Info Calcs'!F$21)),'Mortgage 2 Monthly Table'!P386)</f>
        <v/>
      </c>
      <c r="N386" t="str">
        <f t="shared" si="26"/>
        <v/>
      </c>
      <c r="O386" t="str">
        <f>IF(OR(OR(W385&lt;0,ISTEXT(W385)),ISTEXT('Mortgage 2 Info Calcs'!$K$4)),"",(O385+M386))</f>
        <v/>
      </c>
      <c r="P386">
        <f>IF(ISBLANK('Mortgage 2 Monthly Table'!T386),IF(ISTEXT(J386),0,IF(OR(W385&lt;Q385,AND(W385&lt;0,NOT(ISTEXT(W385))),ISTEXT('Mortgage 2 Info Calcs'!$K$4)),IF(-W385&gt;P385,-W385,W385-Q385),IF(J386="",0,'Mortgage 2 Info Calcs'!F$26))),'Mortgage 2 Monthly Table'!T386)</f>
        <v>0</v>
      </c>
      <c r="Q386" t="str">
        <f>IF(OR(OR(W385&lt;0,ISTEXT(W385)),ISTEXT('Mortgage 2 Info Calcs'!$K$4)),"",IF(O386&lt;0,Q385,(Q385+P386)))</f>
        <v/>
      </c>
      <c r="R386" t="str">
        <f>IF(OR(ISERROR(L386-S386),ISTEXT('Mortgage 2 Info Calcs'!$K$4)),"",L386-S386+M386)</f>
        <v/>
      </c>
      <c r="S386">
        <f>IF(OR(IF(ISERROR(ROUND((J386-Q386-'Mortgage 2 Info Calcs'!F$24)*(G386/12),2)),0,(J386-O386-Q386-'Mortgage 2 Info Calcs'!F$24)*(G386/12)),,,ISTEXT('Mortgage 2 Info Calcs'!K$4)),IF(((J386-Q386-'Mortgage 2 Info Calcs'!F$24)*(G386/12))&gt;0,((J386-Q386-'Mortgage 2 Info Calcs'!F$24)*(G386/12)),0),0)</f>
        <v>0</v>
      </c>
      <c r="T386" t="str">
        <f>IF(OR(ISERROR(SUM(R$12:R386)),(ISTEXT(T385)),(T385=(SUM(R$12:R386)))),"",SUM(R$12:R386))</f>
        <v/>
      </c>
      <c r="U386">
        <f>SUM(S$12:S386)</f>
        <v>93290.420445652519</v>
      </c>
      <c r="V386" t="str">
        <f>IF(OR(J386=Q386,ISTEXT(W385),ISTEXT('Mortgage 2 Info Calcs'!$F$17)),"",IF(('Mortgage 2 Info Calcs'!F$18*12)&gt;C385+1,IF(C385='Mortgage 2 Info Calcs'!F$18*12,0,'Mortgage 2 Info Calcs'!F$19+W386*('Mortgage 2 Info Calcs'!F$17)),'Mortgage 2 Info Calcs'!F$189))</f>
        <v/>
      </c>
      <c r="W386" t="str">
        <f>IF(OR(ISERROR(J386-R386-M386),IF(ISERROR((J386-R386-M386)=0),"True",(J386-R386-M386)=0),ISTEXT('Mortgage 2 Info Calcs'!$K$4)),"",IF((J386&gt;(L386+M386)),(FV((G386/'Mortgage 2 Variables'!E$43),1,(L386+M386),-J386+Q386+'Mortgage 2 Info Calcs'!F$24,0))+Q386+'Mortgage 2 Info Calcs'!F$24+IF(I386&gt;0,0,-I386),""))</f>
        <v/>
      </c>
      <c r="X386" t="e">
        <f>IF((FV(IF(G386=0,'Mortgage 2 Info Calcs'!F$8,G386)/12,1,PMT(IF(G386=0,'Mortgage 2 Info Calcs'!F$8,G386)/12,('Mortgage 2 Info Calcs'!F$9*12)-C385,-X385,0),-X385,0))&gt;0,(FV(IF(G386=0,'Mortgage 2 Info Calcs'!F$8,G386)/12,1,PMT(IF(G386=0,'Mortgage 2 Info Calcs'!F$8,G386)/12,('Mortgage 2 Info Calcs'!F$9*12)-C385,-X385,0),-X385,0)),0)</f>
        <v>#NUM!</v>
      </c>
      <c r="Y386" t="e">
        <f>IF(X386&lt;=0,0,(IPMT(IF(G386=0,'Mortgage 2 Info Calcs'!F$8,G386)/12,1,('Mortgage 2 Info Calcs'!F$9*12)-C385,-X385,0)))</f>
        <v>#NUM!</v>
      </c>
      <c r="Z386">
        <f>IF(C386&lt;('Mortgage 2 Info Calcs'!F$9*12),SUM(Y$12:Y386),0)</f>
        <v>0</v>
      </c>
      <c r="AA386">
        <v>375</v>
      </c>
      <c r="AB386">
        <f t="shared" si="27"/>
        <v>31.25</v>
      </c>
    </row>
    <row r="387" spans="2:28" ht="11.25" customHeight="1" x14ac:dyDescent="0.25">
      <c r="B387">
        <f t="shared" si="25"/>
        <v>31.333333333333332</v>
      </c>
      <c r="C387">
        <v>376</v>
      </c>
      <c r="D387" t="str">
        <f>IF(J1155=1,F379+1,"")</f>
        <v/>
      </c>
      <c r="E387" t="str">
        <f t="shared" si="28"/>
        <v/>
      </c>
      <c r="F387" t="str">
        <f>VLOOKUP('Mortgage 2 Variables'!D$11,'Mortgage 2 Variables'!B$8:C$19,2)</f>
        <v>Feb</v>
      </c>
      <c r="G387">
        <f>IF(ISBLANK('Mortgage 2 Monthly Table'!G387),IF(OR(J387=Q387,ISTEXT(W386),ISTEXT('Mortgage 2 Info Calcs'!$K$4)),0,IF(('Mortgage 2 Info Calcs'!F$7*12)&gt;C386,G386,IF(C386='Mortgage 2 Info Calcs'!F$7*12,'Mortgage 2 Info Calcs'!F$8,G386))),'Mortgage 2 Monthly Table'!G387)</f>
        <v>0</v>
      </c>
      <c r="H387" t="e">
        <f>((PMT(G387/'Mortgage 2 Variables'!E$43,('Mortgage 2 Info Calcs'!F$9*'Mortgage 2 Variables'!E$43)-C386,-J387,0)))</f>
        <v>#VALUE!</v>
      </c>
      <c r="I387">
        <f>IF(OR(ISERROR(((IPMT(G387/'Mortgage 2 Variables'!E$43,1,'Mortgage 2 Info Calcs'!F$9*'Mortgage 2 Variables'!E$43,-J387+Q387+'Mortgage 2 Info Calcs'!F$24,IF('Mortgage 2 Info Calcs'!F$5="Interest Only",-J387+Q387+'Mortgage 2 Info Calcs'!F$24,0))))),(((IPMT(G387/'Mortgage 2 Variables'!E$43,1,'Mortgage 2 Info Calcs'!F$9*'Mortgage 2 Variables'!E$43,-J$12,-J$12)))=0)),0,((IPMT(G387/'Mortgage 2 Variables'!E$43,1,'Mortgage 2 Info Calcs'!F$9*'Mortgage 2 Variables'!E$43,-J387+Q387+'Mortgage 2 Info Calcs'!F$24,IF('Mortgage 2 Info Calcs'!F$5="Interest Only",-J387+Q387+'Mortgage 2 Info Calcs'!F$24,0)))))</f>
        <v>0</v>
      </c>
      <c r="J387" t="str">
        <f>IF(W386&gt;0,IF(ISTEXT('Mortgage 2 Info Calcs'!K$4),"0",IF(ISTEXT(W386),W386,W386+(IF(ISTEXT(K387),0,K387)))),0)</f>
        <v/>
      </c>
      <c r="K387">
        <f>IF(ISBLANK('Mortgage 2 Monthly Table'!L387),0,'Mortgage 2 Monthly Table'!L387)</f>
        <v>0</v>
      </c>
      <c r="L387" t="e">
        <f>IF(ISBLANK('Mortgage 2 Monthly Table'!N387),IF('Mortgage 2 Info Calcs'!F$13="Calculated",IF('Mortgage 2 Info Calcs'!F$22="Keep Same",IF('Mortgage 2 Info Calcs'!F$5="Interest Only",IF(OR(I387&gt;L386,J387=""),I387,IF(J387&lt;L386,IF(J387&lt;L386,J387+I387,IF(L386+M386&gt;J387,L386+I387,L386)),IF(L386+M386&gt;J387,L386+I387,L386))),IF(H387&gt;L386,H387,IF(J387&gt;L386,IF(L386+M386&gt;J387,L386+I387,L386),J387+S387))),IF('Mortgage 2 Info Calcs'!F$5="Interest Only",'Mortgage 2 Monthly calcs'!I387,'Mortgage 2 Monthly calcs'!H387)),'Mortgage 2 Monthly calcs'!L386),'Mortgage 2 Monthly Table'!N387)</f>
        <v>#VALUE!</v>
      </c>
      <c r="M387" t="str">
        <f>IF(ISBLANK('Mortgage 2 Monthly Table'!P387),IF(N386&gt;J387,IF(J387&gt;L386,J387-L386,0),IF(OR(OR(W386&lt;0,ISTEXT(W386)),ISTEXT('Mortgage 2 Info Calcs'!$K$4)),"",'Mortgage 2 Info Calcs'!F$21)),'Mortgage 2 Monthly Table'!P387)</f>
        <v/>
      </c>
      <c r="N387" t="str">
        <f t="shared" si="26"/>
        <v/>
      </c>
      <c r="O387" t="str">
        <f>IF(OR(OR(W386&lt;0,ISTEXT(W386)),ISTEXT('Mortgage 2 Info Calcs'!$K$4)),"",(O386+M387))</f>
        <v/>
      </c>
      <c r="P387">
        <f>IF(ISBLANK('Mortgage 2 Monthly Table'!T387),IF(ISTEXT(J387),0,IF(OR(W386&lt;Q386,AND(W386&lt;0,NOT(ISTEXT(W386))),ISTEXT('Mortgage 2 Info Calcs'!$K$4)),IF(-W386&gt;P386,-W386,W386-Q386),IF(J387="",0,'Mortgage 2 Info Calcs'!F$26))),'Mortgage 2 Monthly Table'!T387)</f>
        <v>0</v>
      </c>
      <c r="Q387" t="str">
        <f>IF(OR(OR(W386&lt;0,ISTEXT(W386)),ISTEXT('Mortgage 2 Info Calcs'!$K$4)),"",IF(O387&lt;0,Q386,(Q386+P387)))</f>
        <v/>
      </c>
      <c r="R387" t="str">
        <f>IF(OR(ISERROR(L387-S387),ISTEXT('Mortgage 2 Info Calcs'!$K$4)),"",L387-S387+M387)</f>
        <v/>
      </c>
      <c r="S387">
        <f>IF(OR(IF(ISERROR(ROUND((J387-Q387-'Mortgage 2 Info Calcs'!F$24)*(G387/12),2)),0,(J387-O387-Q387-'Mortgage 2 Info Calcs'!F$24)*(G387/12)),,,ISTEXT('Mortgage 2 Info Calcs'!K$4)),IF(((J387-Q387-'Mortgage 2 Info Calcs'!F$24)*(G387/12))&gt;0,((J387-Q387-'Mortgage 2 Info Calcs'!F$24)*(G387/12)),0),0)</f>
        <v>0</v>
      </c>
      <c r="T387" t="str">
        <f>IF(OR(ISERROR(SUM(R$12:R387)),(ISTEXT(T386)),(T386=(SUM(R$12:R387)))),"",SUM(R$12:R387))</f>
        <v/>
      </c>
      <c r="U387">
        <f>SUM(S$12:S387)</f>
        <v>93290.420445652519</v>
      </c>
      <c r="V387" t="str">
        <f>IF(OR(J387=Q387,ISTEXT(W386),ISTEXT('Mortgage 2 Info Calcs'!$F$17)),"",IF(('Mortgage 2 Info Calcs'!F$18*12)&gt;C386+1,IF(C386='Mortgage 2 Info Calcs'!F$18*12,0,'Mortgage 2 Info Calcs'!F$19+W387*('Mortgage 2 Info Calcs'!F$17)),'Mortgage 2 Info Calcs'!F$189))</f>
        <v/>
      </c>
      <c r="W387" t="str">
        <f>IF(OR(ISERROR(J387-R387-M387),IF(ISERROR((J387-R387-M387)=0),"True",(J387-R387-M387)=0),ISTEXT('Mortgage 2 Info Calcs'!$K$4)),"",IF((J387&gt;(L387+M387)),(FV((G387/'Mortgage 2 Variables'!E$43),1,(L387+M387),-J387+Q387+'Mortgage 2 Info Calcs'!F$24,0))+Q387+'Mortgage 2 Info Calcs'!F$24+IF(I387&gt;0,0,-I387),""))</f>
        <v/>
      </c>
      <c r="X387" t="e">
        <f>IF((FV(IF(G387=0,'Mortgage 2 Info Calcs'!F$8,G387)/12,1,PMT(IF(G387=0,'Mortgage 2 Info Calcs'!F$8,G387)/12,('Mortgage 2 Info Calcs'!F$9*12)-C386,-X386,0),-X386,0))&gt;0,(FV(IF(G387=0,'Mortgage 2 Info Calcs'!F$8,G387)/12,1,PMT(IF(G387=0,'Mortgage 2 Info Calcs'!F$8,G387)/12,('Mortgage 2 Info Calcs'!F$9*12)-C386,-X386,0),-X386,0)),0)</f>
        <v>#NUM!</v>
      </c>
      <c r="Y387" t="e">
        <f>IF(X387&lt;=0,0,(IPMT(IF(G387=0,'Mortgage 2 Info Calcs'!F$8,G387)/12,1,('Mortgage 2 Info Calcs'!F$9*12)-C386,-X386,0)))</f>
        <v>#NUM!</v>
      </c>
      <c r="Z387">
        <f>IF(C387&lt;('Mortgage 2 Info Calcs'!F$9*12),SUM(Y$12:Y387),0)</f>
        <v>0</v>
      </c>
      <c r="AA387">
        <v>376</v>
      </c>
      <c r="AB387">
        <f t="shared" si="27"/>
        <v>31.333333333333332</v>
      </c>
    </row>
    <row r="388" spans="2:28" ht="11.25" customHeight="1" x14ac:dyDescent="0.25">
      <c r="B388">
        <f t="shared" si="25"/>
        <v>31.416666666666668</v>
      </c>
      <c r="C388">
        <v>377</v>
      </c>
      <c r="D388" t="str">
        <f>IF(J1156=1,F379+1,"")</f>
        <v/>
      </c>
      <c r="E388" t="str">
        <f t="shared" si="28"/>
        <v/>
      </c>
      <c r="F388" t="str">
        <f>VLOOKUP('Mortgage 2 Variables'!D$12,'Mortgage 2 Variables'!B$8:C$19,2)</f>
        <v>Mar</v>
      </c>
      <c r="G388">
        <f>IF(ISBLANK('Mortgage 2 Monthly Table'!G388),IF(OR(J388=Q388,ISTEXT(W387),ISTEXT('Mortgage 2 Info Calcs'!$K$4)),0,IF(('Mortgage 2 Info Calcs'!F$7*12)&gt;C387,G387,IF(C387='Mortgage 2 Info Calcs'!F$7*12,'Mortgage 2 Info Calcs'!F$8,G387))),'Mortgage 2 Monthly Table'!G388)</f>
        <v>0</v>
      </c>
      <c r="H388" t="e">
        <f>((PMT(G388/'Mortgage 2 Variables'!E$43,('Mortgage 2 Info Calcs'!F$9*'Mortgage 2 Variables'!E$43)-C387,-J388,0)))</f>
        <v>#VALUE!</v>
      </c>
      <c r="I388">
        <f>IF(OR(ISERROR(((IPMT(G388/'Mortgage 2 Variables'!E$43,1,'Mortgage 2 Info Calcs'!F$9*'Mortgage 2 Variables'!E$43,-J388+Q388+'Mortgage 2 Info Calcs'!F$24,IF('Mortgage 2 Info Calcs'!F$5="Interest Only",-J388+Q388+'Mortgage 2 Info Calcs'!F$24,0))))),(((IPMT(G388/'Mortgage 2 Variables'!E$43,1,'Mortgage 2 Info Calcs'!F$9*'Mortgage 2 Variables'!E$43,-J$12,-J$12)))=0)),0,((IPMT(G388/'Mortgage 2 Variables'!E$43,1,'Mortgage 2 Info Calcs'!F$9*'Mortgage 2 Variables'!E$43,-J388+Q388+'Mortgage 2 Info Calcs'!F$24,IF('Mortgage 2 Info Calcs'!F$5="Interest Only",-J388+Q388+'Mortgage 2 Info Calcs'!F$24,0)))))</f>
        <v>0</v>
      </c>
      <c r="J388" t="str">
        <f>IF(W387&gt;0,IF(ISTEXT('Mortgage 2 Info Calcs'!K$4),"0",IF(ISTEXT(W387),W387,W387+(IF(ISTEXT(K388),0,K388)))),0)</f>
        <v/>
      </c>
      <c r="K388">
        <f>IF(ISBLANK('Mortgage 2 Monthly Table'!L388),0,'Mortgage 2 Monthly Table'!L388)</f>
        <v>0</v>
      </c>
      <c r="L388" t="e">
        <f>IF(ISBLANK('Mortgage 2 Monthly Table'!N388),IF('Mortgage 2 Info Calcs'!F$13="Calculated",IF('Mortgage 2 Info Calcs'!F$22="Keep Same",IF('Mortgage 2 Info Calcs'!F$5="Interest Only",IF(OR(I388&gt;L387,J388=""),I388,IF(J388&lt;L387,IF(J388&lt;L387,J388+I388,IF(L387+M387&gt;J388,L387+I388,L387)),IF(L387+M387&gt;J388,L387+I388,L387))),IF(H388&gt;L387,H388,IF(J388&gt;L387,IF(L387+M387&gt;J388,L387+I388,L387),J388+S388))),IF('Mortgage 2 Info Calcs'!F$5="Interest Only",'Mortgage 2 Monthly calcs'!I388,'Mortgage 2 Monthly calcs'!H388)),'Mortgage 2 Monthly calcs'!L387),'Mortgage 2 Monthly Table'!N388)</f>
        <v>#VALUE!</v>
      </c>
      <c r="M388" t="str">
        <f>IF(ISBLANK('Mortgage 2 Monthly Table'!P388),IF(N387&gt;J388,IF(J388&gt;L387,J388-L387,0),IF(OR(OR(W387&lt;0,ISTEXT(W387)),ISTEXT('Mortgage 2 Info Calcs'!$K$4)),"",'Mortgage 2 Info Calcs'!F$21)),'Mortgage 2 Monthly Table'!P388)</f>
        <v/>
      </c>
      <c r="N388" t="str">
        <f t="shared" si="26"/>
        <v/>
      </c>
      <c r="O388" t="str">
        <f>IF(OR(OR(W387&lt;0,ISTEXT(W387)),ISTEXT('Mortgage 2 Info Calcs'!$K$4)),"",(O387+M388))</f>
        <v/>
      </c>
      <c r="P388">
        <f>IF(ISBLANK('Mortgage 2 Monthly Table'!T388),IF(ISTEXT(J388),0,IF(OR(W387&lt;Q387,AND(W387&lt;0,NOT(ISTEXT(W387))),ISTEXT('Mortgage 2 Info Calcs'!$K$4)),IF(-W387&gt;P387,-W387,W387-Q387),IF(J388="",0,'Mortgage 2 Info Calcs'!F$26))),'Mortgage 2 Monthly Table'!T388)</f>
        <v>0</v>
      </c>
      <c r="Q388" t="str">
        <f>IF(OR(OR(W387&lt;0,ISTEXT(W387)),ISTEXT('Mortgage 2 Info Calcs'!$K$4)),"",IF(O388&lt;0,Q387,(Q387+P388)))</f>
        <v/>
      </c>
      <c r="R388" t="str">
        <f>IF(OR(ISERROR(L388-S388),ISTEXT('Mortgage 2 Info Calcs'!$K$4)),"",L388-S388+M388)</f>
        <v/>
      </c>
      <c r="S388">
        <f>IF(OR(IF(ISERROR(ROUND((J388-Q388-'Mortgage 2 Info Calcs'!F$24)*(G388/12),2)),0,(J388-O388-Q388-'Mortgage 2 Info Calcs'!F$24)*(G388/12)),,,ISTEXT('Mortgage 2 Info Calcs'!K$4)),IF(((J388-Q388-'Mortgage 2 Info Calcs'!F$24)*(G388/12))&gt;0,((J388-Q388-'Mortgage 2 Info Calcs'!F$24)*(G388/12)),0),0)</f>
        <v>0</v>
      </c>
      <c r="T388" t="str">
        <f>IF(OR(ISERROR(SUM(R$12:R388)),(ISTEXT(T387)),(T387=(SUM(R$12:R388)))),"",SUM(R$12:R388))</f>
        <v/>
      </c>
      <c r="U388">
        <f>SUM(S$12:S388)</f>
        <v>93290.420445652519</v>
      </c>
      <c r="V388" t="str">
        <f>IF(OR(J388=Q388,ISTEXT(W387),ISTEXT('Mortgage 2 Info Calcs'!$F$17)),"",IF(('Mortgage 2 Info Calcs'!F$18*12)&gt;C387+1,IF(C387='Mortgage 2 Info Calcs'!F$18*12,0,'Mortgage 2 Info Calcs'!F$19+W388*('Mortgage 2 Info Calcs'!F$17)),'Mortgage 2 Info Calcs'!F$189))</f>
        <v/>
      </c>
      <c r="W388" t="str">
        <f>IF(OR(ISERROR(J388-R388-M388),IF(ISERROR((J388-R388-M388)=0),"True",(J388-R388-M388)=0),ISTEXT('Mortgage 2 Info Calcs'!$K$4)),"",IF((J388&gt;(L388+M388)),(FV((G388/'Mortgage 2 Variables'!E$43),1,(L388+M388),-J388+Q388+'Mortgage 2 Info Calcs'!F$24,0))+Q388+'Mortgage 2 Info Calcs'!F$24+IF(I388&gt;0,0,-I388),""))</f>
        <v/>
      </c>
      <c r="X388" t="e">
        <f>IF((FV(IF(G388=0,'Mortgage 2 Info Calcs'!F$8,G388)/12,1,PMT(IF(G388=0,'Mortgage 2 Info Calcs'!F$8,G388)/12,('Mortgage 2 Info Calcs'!F$9*12)-C387,-X387,0),-X387,0))&gt;0,(FV(IF(G388=0,'Mortgage 2 Info Calcs'!F$8,G388)/12,1,PMT(IF(G388=0,'Mortgage 2 Info Calcs'!F$8,G388)/12,('Mortgage 2 Info Calcs'!F$9*12)-C387,-X387,0),-X387,0)),0)</f>
        <v>#NUM!</v>
      </c>
      <c r="Y388" t="e">
        <f>IF(X388&lt;=0,0,(IPMT(IF(G388=0,'Mortgage 2 Info Calcs'!F$8,G388)/12,1,('Mortgage 2 Info Calcs'!F$9*12)-C387,-X387,0)))</f>
        <v>#NUM!</v>
      </c>
      <c r="Z388">
        <f>IF(C388&lt;('Mortgage 2 Info Calcs'!F$9*12),SUM(Y$12:Y388),0)</f>
        <v>0</v>
      </c>
      <c r="AA388">
        <v>377</v>
      </c>
      <c r="AB388">
        <f t="shared" si="27"/>
        <v>31.416666666666668</v>
      </c>
    </row>
    <row r="389" spans="2:28" ht="11.25" customHeight="1" x14ac:dyDescent="0.25">
      <c r="B389">
        <f t="shared" si="25"/>
        <v>31.5</v>
      </c>
      <c r="C389">
        <v>378</v>
      </c>
      <c r="D389" t="str">
        <f>IF(J1157=1,F379+1,"")</f>
        <v/>
      </c>
      <c r="E389" t="str">
        <f t="shared" si="28"/>
        <v/>
      </c>
      <c r="F389" t="str">
        <f>VLOOKUP('Mortgage 2 Variables'!D$13,'Mortgage 2 Variables'!B$8:C$19,2)</f>
        <v>Apr</v>
      </c>
      <c r="G389">
        <f>IF(ISBLANK('Mortgage 2 Monthly Table'!G389),IF(OR(J389=Q389,ISTEXT(W388),ISTEXT('Mortgage 2 Info Calcs'!$K$4)),0,IF(('Mortgage 2 Info Calcs'!F$7*12)&gt;C388,G388,IF(C388='Mortgage 2 Info Calcs'!F$7*12,'Mortgage 2 Info Calcs'!F$8,G388))),'Mortgage 2 Monthly Table'!G389)</f>
        <v>0</v>
      </c>
      <c r="H389" t="e">
        <f>((PMT(G389/'Mortgage 2 Variables'!E$43,('Mortgage 2 Info Calcs'!F$9*'Mortgage 2 Variables'!E$43)-C388,-J389,0)))</f>
        <v>#VALUE!</v>
      </c>
      <c r="I389">
        <f>IF(OR(ISERROR(((IPMT(G389/'Mortgage 2 Variables'!E$43,1,'Mortgage 2 Info Calcs'!F$9*'Mortgage 2 Variables'!E$43,-J389+Q389+'Mortgage 2 Info Calcs'!F$24,IF('Mortgage 2 Info Calcs'!F$5="Interest Only",-J389+Q389+'Mortgage 2 Info Calcs'!F$24,0))))),(((IPMT(G389/'Mortgage 2 Variables'!E$43,1,'Mortgage 2 Info Calcs'!F$9*'Mortgage 2 Variables'!E$43,-J$12,-J$12)))=0)),0,((IPMT(G389/'Mortgage 2 Variables'!E$43,1,'Mortgage 2 Info Calcs'!F$9*'Mortgage 2 Variables'!E$43,-J389+Q389+'Mortgage 2 Info Calcs'!F$24,IF('Mortgage 2 Info Calcs'!F$5="Interest Only",-J389+Q389+'Mortgage 2 Info Calcs'!F$24,0)))))</f>
        <v>0</v>
      </c>
      <c r="J389" t="str">
        <f>IF(W388&gt;0,IF(ISTEXT('Mortgage 2 Info Calcs'!K$4),"0",IF(ISTEXT(W388),W388,W388+(IF(ISTEXT(K389),0,K389)))),0)</f>
        <v/>
      </c>
      <c r="K389">
        <f>IF(ISBLANK('Mortgage 2 Monthly Table'!L389),0,'Mortgage 2 Monthly Table'!L389)</f>
        <v>0</v>
      </c>
      <c r="L389" t="e">
        <f>IF(ISBLANK('Mortgage 2 Monthly Table'!N389),IF('Mortgage 2 Info Calcs'!F$13="Calculated",IF('Mortgage 2 Info Calcs'!F$22="Keep Same",IF('Mortgage 2 Info Calcs'!F$5="Interest Only",IF(OR(I389&gt;L388,J389=""),I389,IF(J389&lt;L388,IF(J389&lt;L388,J389+I389,IF(L388+M388&gt;J389,L388+I389,L388)),IF(L388+M388&gt;J389,L388+I389,L388))),IF(H389&gt;L388,H389,IF(J389&gt;L388,IF(L388+M388&gt;J389,L388+I389,L388),J389+S389))),IF('Mortgage 2 Info Calcs'!F$5="Interest Only",'Mortgage 2 Monthly calcs'!I389,'Mortgage 2 Monthly calcs'!H389)),'Mortgage 2 Monthly calcs'!L388),'Mortgage 2 Monthly Table'!N389)</f>
        <v>#VALUE!</v>
      </c>
      <c r="M389" t="str">
        <f>IF(ISBLANK('Mortgage 2 Monthly Table'!P389),IF(N388&gt;J389,IF(J389&gt;L388,J389-L388,0),IF(OR(OR(W388&lt;0,ISTEXT(W388)),ISTEXT('Mortgage 2 Info Calcs'!$K$4)),"",'Mortgage 2 Info Calcs'!F$21)),'Mortgage 2 Monthly Table'!P389)</f>
        <v/>
      </c>
      <c r="N389" t="str">
        <f t="shared" si="26"/>
        <v/>
      </c>
      <c r="O389" t="str">
        <f>IF(OR(OR(W388&lt;0,ISTEXT(W388)),ISTEXT('Mortgage 2 Info Calcs'!$K$4)),"",(O388+M389))</f>
        <v/>
      </c>
      <c r="P389">
        <f>IF(ISBLANK('Mortgage 2 Monthly Table'!T389),IF(ISTEXT(J389),0,IF(OR(W388&lt;Q388,AND(W388&lt;0,NOT(ISTEXT(W388))),ISTEXT('Mortgage 2 Info Calcs'!$K$4)),IF(-W388&gt;P388,-W388,W388-Q388),IF(J389="",0,'Mortgage 2 Info Calcs'!F$26))),'Mortgage 2 Monthly Table'!T389)</f>
        <v>0</v>
      </c>
      <c r="Q389" t="str">
        <f>IF(OR(OR(W388&lt;0,ISTEXT(W388)),ISTEXT('Mortgage 2 Info Calcs'!$K$4)),"",IF(O389&lt;0,Q388,(Q388+P389)))</f>
        <v/>
      </c>
      <c r="R389" t="str">
        <f>IF(OR(ISERROR(L389-S389),ISTEXT('Mortgage 2 Info Calcs'!$K$4)),"",L389-S389+M389)</f>
        <v/>
      </c>
      <c r="S389">
        <f>IF(OR(IF(ISERROR(ROUND((J389-Q389-'Mortgage 2 Info Calcs'!F$24)*(G389/12),2)),0,(J389-O389-Q389-'Mortgage 2 Info Calcs'!F$24)*(G389/12)),,,ISTEXT('Mortgage 2 Info Calcs'!K$4)),IF(((J389-Q389-'Mortgage 2 Info Calcs'!F$24)*(G389/12))&gt;0,((J389-Q389-'Mortgage 2 Info Calcs'!F$24)*(G389/12)),0),0)</f>
        <v>0</v>
      </c>
      <c r="T389" t="str">
        <f>IF(OR(ISERROR(SUM(R$12:R389)),(ISTEXT(T388)),(T388=(SUM(R$12:R389)))),"",SUM(R$12:R389))</f>
        <v/>
      </c>
      <c r="U389">
        <f>SUM(S$12:S389)</f>
        <v>93290.420445652519</v>
      </c>
      <c r="V389" t="str">
        <f>IF(OR(J389=Q389,ISTEXT(W388),ISTEXT('Mortgage 2 Info Calcs'!$F$17)),"",IF(('Mortgage 2 Info Calcs'!F$18*12)&gt;C388+1,IF(C388='Mortgage 2 Info Calcs'!F$18*12,0,'Mortgage 2 Info Calcs'!F$19+W389*('Mortgage 2 Info Calcs'!F$17)),'Mortgage 2 Info Calcs'!F$189))</f>
        <v/>
      </c>
      <c r="W389" t="str">
        <f>IF(OR(ISERROR(J389-R389-M389),IF(ISERROR((J389-R389-M389)=0),"True",(J389-R389-M389)=0),ISTEXT('Mortgage 2 Info Calcs'!$K$4)),"",IF((J389&gt;(L389+M389)),(FV((G389/'Mortgage 2 Variables'!E$43),1,(L389+M389),-J389+Q389+'Mortgage 2 Info Calcs'!F$24,0))+Q389+'Mortgage 2 Info Calcs'!F$24+IF(I389&gt;0,0,-I389),""))</f>
        <v/>
      </c>
      <c r="X389" t="e">
        <f>IF((FV(IF(G389=0,'Mortgage 2 Info Calcs'!F$8,G389)/12,1,PMT(IF(G389=0,'Mortgage 2 Info Calcs'!F$8,G389)/12,('Mortgage 2 Info Calcs'!F$9*12)-C388,-X388,0),-X388,0))&gt;0,(FV(IF(G389=0,'Mortgage 2 Info Calcs'!F$8,G389)/12,1,PMT(IF(G389=0,'Mortgage 2 Info Calcs'!F$8,G389)/12,('Mortgage 2 Info Calcs'!F$9*12)-C388,-X388,0),-X388,0)),0)</f>
        <v>#NUM!</v>
      </c>
      <c r="Y389" t="e">
        <f>IF(X389&lt;=0,0,(IPMT(IF(G389=0,'Mortgage 2 Info Calcs'!F$8,G389)/12,1,('Mortgage 2 Info Calcs'!F$9*12)-C388,-X388,0)))</f>
        <v>#NUM!</v>
      </c>
      <c r="Z389">
        <f>IF(C389&lt;('Mortgage 2 Info Calcs'!F$9*12),SUM(Y$12:Y389),0)</f>
        <v>0</v>
      </c>
      <c r="AA389">
        <v>378</v>
      </c>
      <c r="AB389">
        <f t="shared" si="27"/>
        <v>31.5</v>
      </c>
    </row>
    <row r="390" spans="2:28" ht="11.25" customHeight="1" x14ac:dyDescent="0.25">
      <c r="B390">
        <f t="shared" si="25"/>
        <v>31.583333333333332</v>
      </c>
      <c r="C390">
        <v>379</v>
      </c>
      <c r="D390" t="str">
        <f>IF(J1158=1,F379+1,"")</f>
        <v/>
      </c>
      <c r="E390" t="str">
        <f t="shared" si="28"/>
        <v/>
      </c>
      <c r="F390" t="str">
        <f>VLOOKUP('Mortgage 2 Variables'!D$14,'Mortgage 2 Variables'!B$8:C$19,2)</f>
        <v>May</v>
      </c>
      <c r="G390">
        <f>IF(ISBLANK('Mortgage 2 Monthly Table'!G390),IF(OR(J390=Q390,ISTEXT(W389),ISTEXT('Mortgage 2 Info Calcs'!$K$4)),0,IF(('Mortgage 2 Info Calcs'!F$7*12)&gt;C389,G389,IF(C389='Mortgage 2 Info Calcs'!F$7*12,'Mortgage 2 Info Calcs'!F$8,G389))),'Mortgage 2 Monthly Table'!G390)</f>
        <v>0</v>
      </c>
      <c r="H390" t="e">
        <f>((PMT(G390/'Mortgage 2 Variables'!E$43,('Mortgage 2 Info Calcs'!F$9*'Mortgage 2 Variables'!E$43)-C389,-J390,0)))</f>
        <v>#VALUE!</v>
      </c>
      <c r="I390">
        <f>IF(OR(ISERROR(((IPMT(G390/'Mortgage 2 Variables'!E$43,1,'Mortgage 2 Info Calcs'!F$9*'Mortgage 2 Variables'!E$43,-J390+Q390+'Mortgage 2 Info Calcs'!F$24,IF('Mortgage 2 Info Calcs'!F$5="Interest Only",-J390+Q390+'Mortgage 2 Info Calcs'!F$24,0))))),(((IPMT(G390/'Mortgage 2 Variables'!E$43,1,'Mortgage 2 Info Calcs'!F$9*'Mortgage 2 Variables'!E$43,-J$12,-J$12)))=0)),0,((IPMT(G390/'Mortgage 2 Variables'!E$43,1,'Mortgage 2 Info Calcs'!F$9*'Mortgage 2 Variables'!E$43,-J390+Q390+'Mortgage 2 Info Calcs'!F$24,IF('Mortgage 2 Info Calcs'!F$5="Interest Only",-J390+Q390+'Mortgage 2 Info Calcs'!F$24,0)))))</f>
        <v>0</v>
      </c>
      <c r="J390" t="str">
        <f>IF(W389&gt;0,IF(ISTEXT('Mortgage 2 Info Calcs'!K$4),"0",IF(ISTEXT(W389),W389,W389+(IF(ISTEXT(K390),0,K390)))),0)</f>
        <v/>
      </c>
      <c r="K390">
        <f>IF(ISBLANK('Mortgage 2 Monthly Table'!L390),0,'Mortgage 2 Monthly Table'!L390)</f>
        <v>0</v>
      </c>
      <c r="L390" t="e">
        <f>IF(ISBLANK('Mortgage 2 Monthly Table'!N390),IF('Mortgage 2 Info Calcs'!F$13="Calculated",IF('Mortgage 2 Info Calcs'!F$22="Keep Same",IF('Mortgage 2 Info Calcs'!F$5="Interest Only",IF(OR(I390&gt;L389,J390=""),I390,IF(J390&lt;L389,IF(J390&lt;L389,J390+I390,IF(L389+M389&gt;J390,L389+I390,L389)),IF(L389+M389&gt;J390,L389+I390,L389))),IF(H390&gt;L389,H390,IF(J390&gt;L389,IF(L389+M389&gt;J390,L389+I390,L389),J390+S390))),IF('Mortgage 2 Info Calcs'!F$5="Interest Only",'Mortgage 2 Monthly calcs'!I390,'Mortgage 2 Monthly calcs'!H390)),'Mortgage 2 Monthly calcs'!L389),'Mortgage 2 Monthly Table'!N390)</f>
        <v>#VALUE!</v>
      </c>
      <c r="M390" t="str">
        <f>IF(ISBLANK('Mortgage 2 Monthly Table'!P390),IF(N389&gt;J390,IF(J390&gt;L389,J390-L389,0),IF(OR(OR(W389&lt;0,ISTEXT(W389)),ISTEXT('Mortgage 2 Info Calcs'!$K$4)),"",'Mortgage 2 Info Calcs'!F$21)),'Mortgage 2 Monthly Table'!P390)</f>
        <v/>
      </c>
      <c r="N390" t="str">
        <f t="shared" si="26"/>
        <v/>
      </c>
      <c r="O390" t="str">
        <f>IF(OR(OR(W389&lt;0,ISTEXT(W389)),ISTEXT('Mortgage 2 Info Calcs'!$K$4)),"",(O389+M390))</f>
        <v/>
      </c>
      <c r="P390">
        <f>IF(ISBLANK('Mortgage 2 Monthly Table'!T390),IF(ISTEXT(J390),0,IF(OR(W389&lt;Q389,AND(W389&lt;0,NOT(ISTEXT(W389))),ISTEXT('Mortgage 2 Info Calcs'!$K$4)),IF(-W389&gt;P389,-W389,W389-Q389),IF(J390="",0,'Mortgage 2 Info Calcs'!F$26))),'Mortgage 2 Monthly Table'!T390)</f>
        <v>0</v>
      </c>
      <c r="Q390" t="str">
        <f>IF(OR(OR(W389&lt;0,ISTEXT(W389)),ISTEXT('Mortgage 2 Info Calcs'!$K$4)),"",IF(O390&lt;0,Q389,(Q389+P390)))</f>
        <v/>
      </c>
      <c r="R390" t="str">
        <f>IF(OR(ISERROR(L390-S390),ISTEXT('Mortgage 2 Info Calcs'!$K$4)),"",L390-S390+M390)</f>
        <v/>
      </c>
      <c r="S390">
        <f>IF(OR(IF(ISERROR(ROUND((J390-Q390-'Mortgage 2 Info Calcs'!F$24)*(G390/12),2)),0,(J390-O390-Q390-'Mortgage 2 Info Calcs'!F$24)*(G390/12)),,,ISTEXT('Mortgage 2 Info Calcs'!K$4)),IF(((J390-Q390-'Mortgage 2 Info Calcs'!F$24)*(G390/12))&gt;0,((J390-Q390-'Mortgage 2 Info Calcs'!F$24)*(G390/12)),0),0)</f>
        <v>0</v>
      </c>
      <c r="T390" t="str">
        <f>IF(OR(ISERROR(SUM(R$12:R390)),(ISTEXT(T389)),(T389=(SUM(R$12:R390)))),"",SUM(R$12:R390))</f>
        <v/>
      </c>
      <c r="U390">
        <f>SUM(S$12:S390)</f>
        <v>93290.420445652519</v>
      </c>
      <c r="V390" t="str">
        <f>IF(OR(J390=Q390,ISTEXT(W389),ISTEXT('Mortgage 2 Info Calcs'!$F$17)),"",IF(('Mortgage 2 Info Calcs'!F$18*12)&gt;C389+1,IF(C389='Mortgage 2 Info Calcs'!F$18*12,0,'Mortgage 2 Info Calcs'!F$19+W390*('Mortgage 2 Info Calcs'!F$17)),'Mortgage 2 Info Calcs'!F$189))</f>
        <v/>
      </c>
      <c r="W390" t="str">
        <f>IF(OR(ISERROR(J390-R390-M390),IF(ISERROR((J390-R390-M390)=0),"True",(J390-R390-M390)=0),ISTEXT('Mortgage 2 Info Calcs'!$K$4)),"",IF((J390&gt;(L390+M390)),(FV((G390/'Mortgage 2 Variables'!E$43),1,(L390+M390),-J390+Q390+'Mortgage 2 Info Calcs'!F$24,0))+Q390+'Mortgage 2 Info Calcs'!F$24+IF(I390&gt;0,0,-I390),""))</f>
        <v/>
      </c>
      <c r="X390" t="e">
        <f>IF((FV(IF(G390=0,'Mortgage 2 Info Calcs'!F$8,G390)/12,1,PMT(IF(G390=0,'Mortgage 2 Info Calcs'!F$8,G390)/12,('Mortgage 2 Info Calcs'!F$9*12)-C389,-X389,0),-X389,0))&gt;0,(FV(IF(G390=0,'Mortgage 2 Info Calcs'!F$8,G390)/12,1,PMT(IF(G390=0,'Mortgage 2 Info Calcs'!F$8,G390)/12,('Mortgage 2 Info Calcs'!F$9*12)-C389,-X389,0),-X389,0)),0)</f>
        <v>#NUM!</v>
      </c>
      <c r="Y390" t="e">
        <f>IF(X390&lt;=0,0,(IPMT(IF(G390=0,'Mortgage 2 Info Calcs'!F$8,G390)/12,1,('Mortgage 2 Info Calcs'!F$9*12)-C389,-X389,0)))</f>
        <v>#NUM!</v>
      </c>
      <c r="Z390">
        <f>IF(C390&lt;('Mortgage 2 Info Calcs'!F$9*12),SUM(Y$12:Y390),0)</f>
        <v>0</v>
      </c>
      <c r="AA390">
        <v>379</v>
      </c>
      <c r="AB390">
        <f t="shared" si="27"/>
        <v>31.583333333333332</v>
      </c>
    </row>
    <row r="391" spans="2:28" ht="11.25" customHeight="1" x14ac:dyDescent="0.25">
      <c r="B391">
        <f t="shared" si="25"/>
        <v>31.666666666666668</v>
      </c>
      <c r="C391">
        <v>380</v>
      </c>
      <c r="D391" t="str">
        <f>IF(J1159=1,F379+1,"")</f>
        <v/>
      </c>
      <c r="E391" t="str">
        <f t="shared" si="28"/>
        <v/>
      </c>
      <c r="F391" t="str">
        <f>VLOOKUP('Mortgage 2 Variables'!D$15,'Mortgage 2 Variables'!B$8:C$19,2)</f>
        <v>Jun</v>
      </c>
      <c r="G391">
        <f>IF(ISBLANK('Mortgage 2 Monthly Table'!G391),IF(OR(J391=Q391,ISTEXT(W390),ISTEXT('Mortgage 2 Info Calcs'!$K$4)),0,IF(('Mortgage 2 Info Calcs'!F$7*12)&gt;C390,G390,IF(C390='Mortgage 2 Info Calcs'!F$7*12,'Mortgage 2 Info Calcs'!F$8,G390))),'Mortgage 2 Monthly Table'!G391)</f>
        <v>0</v>
      </c>
      <c r="H391" t="e">
        <f>((PMT(G391/'Mortgage 2 Variables'!E$43,('Mortgage 2 Info Calcs'!F$9*'Mortgage 2 Variables'!E$43)-C390,-J391,0)))</f>
        <v>#VALUE!</v>
      </c>
      <c r="I391">
        <f>IF(OR(ISERROR(((IPMT(G391/'Mortgage 2 Variables'!E$43,1,'Mortgage 2 Info Calcs'!F$9*'Mortgage 2 Variables'!E$43,-J391+Q391+'Mortgage 2 Info Calcs'!F$24,IF('Mortgage 2 Info Calcs'!F$5="Interest Only",-J391+Q391+'Mortgage 2 Info Calcs'!F$24,0))))),(((IPMT(G391/'Mortgage 2 Variables'!E$43,1,'Mortgage 2 Info Calcs'!F$9*'Mortgage 2 Variables'!E$43,-J$12,-J$12)))=0)),0,((IPMT(G391/'Mortgage 2 Variables'!E$43,1,'Mortgage 2 Info Calcs'!F$9*'Mortgage 2 Variables'!E$43,-J391+Q391+'Mortgage 2 Info Calcs'!F$24,IF('Mortgage 2 Info Calcs'!F$5="Interest Only",-J391+Q391+'Mortgage 2 Info Calcs'!F$24,0)))))</f>
        <v>0</v>
      </c>
      <c r="J391" t="str">
        <f>IF(W390&gt;0,IF(ISTEXT('Mortgage 2 Info Calcs'!K$4),"0",IF(ISTEXT(W390),W390,W390+(IF(ISTEXT(K391),0,K391)))),0)</f>
        <v/>
      </c>
      <c r="K391">
        <f>IF(ISBLANK('Mortgage 2 Monthly Table'!L391),0,'Mortgage 2 Monthly Table'!L391)</f>
        <v>0</v>
      </c>
      <c r="L391" t="e">
        <f>IF(ISBLANK('Mortgage 2 Monthly Table'!N391),IF('Mortgage 2 Info Calcs'!F$13="Calculated",IF('Mortgage 2 Info Calcs'!F$22="Keep Same",IF('Mortgage 2 Info Calcs'!F$5="Interest Only",IF(OR(I391&gt;L390,J391=""),I391,IF(J391&lt;L390,IF(J391&lt;L390,J391+I391,IF(L390+M390&gt;J391,L390+I391,L390)),IF(L390+M390&gt;J391,L390+I391,L390))),IF(H391&gt;L390,H391,IF(J391&gt;L390,IF(L390+M390&gt;J391,L390+I391,L390),J391+S391))),IF('Mortgage 2 Info Calcs'!F$5="Interest Only",'Mortgage 2 Monthly calcs'!I391,'Mortgage 2 Monthly calcs'!H391)),'Mortgage 2 Monthly calcs'!L390),'Mortgage 2 Monthly Table'!N391)</f>
        <v>#VALUE!</v>
      </c>
      <c r="M391" t="str">
        <f>IF(ISBLANK('Mortgage 2 Monthly Table'!P391),IF(N390&gt;J391,IF(J391&gt;L390,J391-L390,0),IF(OR(OR(W390&lt;0,ISTEXT(W390)),ISTEXT('Mortgage 2 Info Calcs'!$K$4)),"",'Mortgage 2 Info Calcs'!F$21)),'Mortgage 2 Monthly Table'!P391)</f>
        <v/>
      </c>
      <c r="N391" t="str">
        <f t="shared" si="26"/>
        <v/>
      </c>
      <c r="O391" t="str">
        <f>IF(OR(OR(W390&lt;0,ISTEXT(W390)),ISTEXT('Mortgage 2 Info Calcs'!$K$4)),"",(O390+M391))</f>
        <v/>
      </c>
      <c r="P391">
        <f>IF(ISBLANK('Mortgage 2 Monthly Table'!T391),IF(ISTEXT(J391),0,IF(OR(W390&lt;Q390,AND(W390&lt;0,NOT(ISTEXT(W390))),ISTEXT('Mortgage 2 Info Calcs'!$K$4)),IF(-W390&gt;P390,-W390,W390-Q390),IF(J391="",0,'Mortgage 2 Info Calcs'!F$26))),'Mortgage 2 Monthly Table'!T391)</f>
        <v>0</v>
      </c>
      <c r="Q391" t="str">
        <f>IF(OR(OR(W390&lt;0,ISTEXT(W390)),ISTEXT('Mortgage 2 Info Calcs'!$K$4)),"",IF(O391&lt;0,Q390,(Q390+P391)))</f>
        <v/>
      </c>
      <c r="R391" t="str">
        <f>IF(OR(ISERROR(L391-S391),ISTEXT('Mortgage 2 Info Calcs'!$K$4)),"",L391-S391+M391)</f>
        <v/>
      </c>
      <c r="S391">
        <f>IF(OR(IF(ISERROR(ROUND((J391-Q391-'Mortgage 2 Info Calcs'!F$24)*(G391/12),2)),0,(J391-O391-Q391-'Mortgage 2 Info Calcs'!F$24)*(G391/12)),,,ISTEXT('Mortgage 2 Info Calcs'!K$4)),IF(((J391-Q391-'Mortgage 2 Info Calcs'!F$24)*(G391/12))&gt;0,((J391-Q391-'Mortgage 2 Info Calcs'!F$24)*(G391/12)),0),0)</f>
        <v>0</v>
      </c>
      <c r="T391" t="str">
        <f>IF(OR(ISERROR(SUM(R$12:R391)),(ISTEXT(T390)),(T390=(SUM(R$12:R391)))),"",SUM(R$12:R391))</f>
        <v/>
      </c>
      <c r="U391">
        <f>SUM(S$12:S391)</f>
        <v>93290.420445652519</v>
      </c>
      <c r="V391" t="str">
        <f>IF(OR(J391=Q391,ISTEXT(W390),ISTEXT('Mortgage 2 Info Calcs'!$F$17)),"",IF(('Mortgage 2 Info Calcs'!F$18*12)&gt;C390+1,IF(C390='Mortgage 2 Info Calcs'!F$18*12,0,'Mortgage 2 Info Calcs'!F$19+W391*('Mortgage 2 Info Calcs'!F$17)),'Mortgage 2 Info Calcs'!F$189))</f>
        <v/>
      </c>
      <c r="W391" t="str">
        <f>IF(OR(ISERROR(J391-R391-M391),IF(ISERROR((J391-R391-M391)=0),"True",(J391-R391-M391)=0),ISTEXT('Mortgage 2 Info Calcs'!$K$4)),"",IF((J391&gt;(L391+M391)),(FV((G391/'Mortgage 2 Variables'!E$43),1,(L391+M391),-J391+Q391+'Mortgage 2 Info Calcs'!F$24,0))+Q391+'Mortgage 2 Info Calcs'!F$24+IF(I391&gt;0,0,-I391),""))</f>
        <v/>
      </c>
      <c r="X391" t="e">
        <f>IF((FV(IF(G391=0,'Mortgage 2 Info Calcs'!F$8,G391)/12,1,PMT(IF(G391=0,'Mortgage 2 Info Calcs'!F$8,G391)/12,('Mortgage 2 Info Calcs'!F$9*12)-C390,-X390,0),-X390,0))&gt;0,(FV(IF(G391=0,'Mortgage 2 Info Calcs'!F$8,G391)/12,1,PMT(IF(G391=0,'Mortgage 2 Info Calcs'!F$8,G391)/12,('Mortgage 2 Info Calcs'!F$9*12)-C390,-X390,0),-X390,0)),0)</f>
        <v>#NUM!</v>
      </c>
      <c r="Y391" t="e">
        <f>IF(X391&lt;=0,0,(IPMT(IF(G391=0,'Mortgage 2 Info Calcs'!F$8,G391)/12,1,('Mortgage 2 Info Calcs'!F$9*12)-C390,-X390,0)))</f>
        <v>#NUM!</v>
      </c>
      <c r="Z391">
        <f>IF(C391&lt;('Mortgage 2 Info Calcs'!F$9*12),SUM(Y$12:Y391),0)</f>
        <v>0</v>
      </c>
      <c r="AA391">
        <v>380</v>
      </c>
      <c r="AB391">
        <f t="shared" si="27"/>
        <v>31.666666666666668</v>
      </c>
    </row>
    <row r="392" spans="2:28" ht="11.25" customHeight="1" x14ac:dyDescent="0.25">
      <c r="B392">
        <f t="shared" si="25"/>
        <v>31.75</v>
      </c>
      <c r="C392">
        <v>381</v>
      </c>
      <c r="D392" t="str">
        <f>IF(J1160=1,F379+1,"")</f>
        <v/>
      </c>
      <c r="E392" t="str">
        <f t="shared" si="28"/>
        <v/>
      </c>
      <c r="F392" t="str">
        <f>VLOOKUP('Mortgage 2 Variables'!D$16,'Mortgage 2 Variables'!B$8:C$19,2)</f>
        <v>Jul</v>
      </c>
      <c r="G392">
        <f>IF(ISBLANK('Mortgage 2 Monthly Table'!G392),IF(OR(J392=Q392,ISTEXT(W391),ISTEXT('Mortgage 2 Info Calcs'!$K$4)),0,IF(('Mortgage 2 Info Calcs'!F$7*12)&gt;C391,G391,IF(C391='Mortgage 2 Info Calcs'!F$7*12,'Mortgage 2 Info Calcs'!F$8,G391))),'Mortgage 2 Monthly Table'!G392)</f>
        <v>0</v>
      </c>
      <c r="H392" t="e">
        <f>((PMT(G392/'Mortgage 2 Variables'!E$43,('Mortgage 2 Info Calcs'!F$9*'Mortgage 2 Variables'!E$43)-C391,-J392,0)))</f>
        <v>#VALUE!</v>
      </c>
      <c r="I392">
        <f>IF(OR(ISERROR(((IPMT(G392/'Mortgage 2 Variables'!E$43,1,'Mortgage 2 Info Calcs'!F$9*'Mortgage 2 Variables'!E$43,-J392+Q392+'Mortgage 2 Info Calcs'!F$24,IF('Mortgage 2 Info Calcs'!F$5="Interest Only",-J392+Q392+'Mortgage 2 Info Calcs'!F$24,0))))),(((IPMT(G392/'Mortgage 2 Variables'!E$43,1,'Mortgage 2 Info Calcs'!F$9*'Mortgage 2 Variables'!E$43,-J$12,-J$12)))=0)),0,((IPMT(G392/'Mortgage 2 Variables'!E$43,1,'Mortgage 2 Info Calcs'!F$9*'Mortgage 2 Variables'!E$43,-J392+Q392+'Mortgage 2 Info Calcs'!F$24,IF('Mortgage 2 Info Calcs'!F$5="Interest Only",-J392+Q392+'Mortgage 2 Info Calcs'!F$24,0)))))</f>
        <v>0</v>
      </c>
      <c r="J392" t="str">
        <f>IF(W391&gt;0,IF(ISTEXT('Mortgage 2 Info Calcs'!K$4),"0",IF(ISTEXT(W391),W391,W391+(IF(ISTEXT(K392),0,K392)))),0)</f>
        <v/>
      </c>
      <c r="K392">
        <f>IF(ISBLANK('Mortgage 2 Monthly Table'!L392),0,'Mortgage 2 Monthly Table'!L392)</f>
        <v>0</v>
      </c>
      <c r="L392" t="e">
        <f>IF(ISBLANK('Mortgage 2 Monthly Table'!N392),IF('Mortgage 2 Info Calcs'!F$13="Calculated",IF('Mortgage 2 Info Calcs'!F$22="Keep Same",IF('Mortgage 2 Info Calcs'!F$5="Interest Only",IF(OR(I392&gt;L391,J392=""),I392,IF(J392&lt;L391,IF(J392&lt;L391,J392+I392,IF(L391+M391&gt;J392,L391+I392,L391)),IF(L391+M391&gt;J392,L391+I392,L391))),IF(H392&gt;L391,H392,IF(J392&gt;L391,IF(L391+M391&gt;J392,L391+I392,L391),J392+S392))),IF('Mortgage 2 Info Calcs'!F$5="Interest Only",'Mortgage 2 Monthly calcs'!I392,'Mortgage 2 Monthly calcs'!H392)),'Mortgage 2 Monthly calcs'!L391),'Mortgage 2 Monthly Table'!N392)</f>
        <v>#VALUE!</v>
      </c>
      <c r="M392" t="str">
        <f>IF(ISBLANK('Mortgage 2 Monthly Table'!P392),IF(N391&gt;J392,IF(J392&gt;L391,J392-L391,0),IF(OR(OR(W391&lt;0,ISTEXT(W391)),ISTEXT('Mortgage 2 Info Calcs'!$K$4)),"",'Mortgage 2 Info Calcs'!F$21)),'Mortgage 2 Monthly Table'!P392)</f>
        <v/>
      </c>
      <c r="N392" t="str">
        <f t="shared" si="26"/>
        <v/>
      </c>
      <c r="O392" t="str">
        <f>IF(OR(OR(W391&lt;0,ISTEXT(W391)),ISTEXT('Mortgage 2 Info Calcs'!$K$4)),"",(O391+M392))</f>
        <v/>
      </c>
      <c r="P392">
        <f>IF(ISBLANK('Mortgage 2 Monthly Table'!T392),IF(ISTEXT(J392),0,IF(OR(W391&lt;Q391,AND(W391&lt;0,NOT(ISTEXT(W391))),ISTEXT('Mortgage 2 Info Calcs'!$K$4)),IF(-W391&gt;P391,-W391,W391-Q391),IF(J392="",0,'Mortgage 2 Info Calcs'!F$26))),'Mortgage 2 Monthly Table'!T392)</f>
        <v>0</v>
      </c>
      <c r="Q392" t="str">
        <f>IF(OR(OR(W391&lt;0,ISTEXT(W391)),ISTEXT('Mortgage 2 Info Calcs'!$K$4)),"",IF(O392&lt;0,Q391,(Q391+P392)))</f>
        <v/>
      </c>
      <c r="R392" t="str">
        <f>IF(OR(ISERROR(L392-S392),ISTEXT('Mortgage 2 Info Calcs'!$K$4)),"",L392-S392+M392)</f>
        <v/>
      </c>
      <c r="S392">
        <f>IF(OR(IF(ISERROR(ROUND((J392-Q392-'Mortgage 2 Info Calcs'!F$24)*(G392/12),2)),0,(J392-O392-Q392-'Mortgage 2 Info Calcs'!F$24)*(G392/12)),,,ISTEXT('Mortgage 2 Info Calcs'!K$4)),IF(((J392-Q392-'Mortgage 2 Info Calcs'!F$24)*(G392/12))&gt;0,((J392-Q392-'Mortgage 2 Info Calcs'!F$24)*(G392/12)),0),0)</f>
        <v>0</v>
      </c>
      <c r="T392" t="str">
        <f>IF(OR(ISERROR(SUM(R$12:R392)),(ISTEXT(T391)),(T391=(SUM(R$12:R392)))),"",SUM(R$12:R392))</f>
        <v/>
      </c>
      <c r="U392">
        <f>SUM(S$12:S392)</f>
        <v>93290.420445652519</v>
      </c>
      <c r="V392" t="str">
        <f>IF(OR(J392=Q392,ISTEXT(W391),ISTEXT('Mortgage 2 Info Calcs'!$F$17)),"",IF(('Mortgage 2 Info Calcs'!F$18*12)&gt;C391+1,IF(C391='Mortgage 2 Info Calcs'!F$18*12,0,'Mortgage 2 Info Calcs'!F$19+W392*('Mortgage 2 Info Calcs'!F$17)),'Mortgage 2 Info Calcs'!F$189))</f>
        <v/>
      </c>
      <c r="W392" t="str">
        <f>IF(OR(ISERROR(J392-R392-M392),IF(ISERROR((J392-R392-M392)=0),"True",(J392-R392-M392)=0),ISTEXT('Mortgage 2 Info Calcs'!$K$4)),"",IF((J392&gt;(L392+M392)),(FV((G392/'Mortgage 2 Variables'!E$43),1,(L392+M392),-J392+Q392+'Mortgage 2 Info Calcs'!F$24,0))+Q392+'Mortgage 2 Info Calcs'!F$24+IF(I392&gt;0,0,-I392),""))</f>
        <v/>
      </c>
      <c r="X392" t="e">
        <f>IF((FV(IF(G392=0,'Mortgage 2 Info Calcs'!F$8,G392)/12,1,PMT(IF(G392=0,'Mortgage 2 Info Calcs'!F$8,G392)/12,('Mortgage 2 Info Calcs'!F$9*12)-C391,-X391,0),-X391,0))&gt;0,(FV(IF(G392=0,'Mortgage 2 Info Calcs'!F$8,G392)/12,1,PMT(IF(G392=0,'Mortgage 2 Info Calcs'!F$8,G392)/12,('Mortgage 2 Info Calcs'!F$9*12)-C391,-X391,0),-X391,0)),0)</f>
        <v>#NUM!</v>
      </c>
      <c r="Y392" t="e">
        <f>IF(X392&lt;=0,0,(IPMT(IF(G392=0,'Mortgage 2 Info Calcs'!F$8,G392)/12,1,('Mortgage 2 Info Calcs'!F$9*12)-C391,-X391,0)))</f>
        <v>#NUM!</v>
      </c>
      <c r="Z392">
        <f>IF(C392&lt;('Mortgage 2 Info Calcs'!F$9*12),SUM(Y$12:Y392),0)</f>
        <v>0</v>
      </c>
      <c r="AA392">
        <v>381</v>
      </c>
      <c r="AB392">
        <f t="shared" si="27"/>
        <v>31.75</v>
      </c>
    </row>
    <row r="393" spans="2:28" ht="11.25" customHeight="1" x14ac:dyDescent="0.25">
      <c r="B393">
        <f t="shared" si="25"/>
        <v>31.833333333333332</v>
      </c>
      <c r="C393">
        <v>382</v>
      </c>
      <c r="D393" t="str">
        <f>IF(J1161=1,F379+1,"")</f>
        <v/>
      </c>
      <c r="E393" t="str">
        <f t="shared" si="28"/>
        <v/>
      </c>
      <c r="F393" t="str">
        <f>VLOOKUP('Mortgage 2 Variables'!D$17,'Mortgage 2 Variables'!B$8:C$19,2)</f>
        <v>Aug</v>
      </c>
      <c r="G393">
        <f>IF(ISBLANK('Mortgage 2 Monthly Table'!G393),IF(OR(J393=Q393,ISTEXT(W392),ISTEXT('Mortgage 2 Info Calcs'!$K$4)),0,IF(('Mortgage 2 Info Calcs'!F$7*12)&gt;C392,G392,IF(C392='Mortgage 2 Info Calcs'!F$7*12,'Mortgage 2 Info Calcs'!F$8,G392))),'Mortgage 2 Monthly Table'!G393)</f>
        <v>0</v>
      </c>
      <c r="H393" t="e">
        <f>((PMT(G393/'Mortgage 2 Variables'!E$43,('Mortgage 2 Info Calcs'!F$9*'Mortgage 2 Variables'!E$43)-C392,-J393,0)))</f>
        <v>#VALUE!</v>
      </c>
      <c r="I393">
        <f>IF(OR(ISERROR(((IPMT(G393/'Mortgage 2 Variables'!E$43,1,'Mortgage 2 Info Calcs'!F$9*'Mortgage 2 Variables'!E$43,-J393+Q393+'Mortgage 2 Info Calcs'!F$24,IF('Mortgage 2 Info Calcs'!F$5="Interest Only",-J393+Q393+'Mortgage 2 Info Calcs'!F$24,0))))),(((IPMT(G393/'Mortgage 2 Variables'!E$43,1,'Mortgage 2 Info Calcs'!F$9*'Mortgage 2 Variables'!E$43,-J$12,-J$12)))=0)),0,((IPMT(G393/'Mortgage 2 Variables'!E$43,1,'Mortgage 2 Info Calcs'!F$9*'Mortgage 2 Variables'!E$43,-J393+Q393+'Mortgage 2 Info Calcs'!F$24,IF('Mortgage 2 Info Calcs'!F$5="Interest Only",-J393+Q393+'Mortgage 2 Info Calcs'!F$24,0)))))</f>
        <v>0</v>
      </c>
      <c r="J393" t="str">
        <f>IF(W392&gt;0,IF(ISTEXT('Mortgage 2 Info Calcs'!K$4),"0",IF(ISTEXT(W392),W392,W392+(IF(ISTEXT(K393),0,K393)))),0)</f>
        <v/>
      </c>
      <c r="K393">
        <f>IF(ISBLANK('Mortgage 2 Monthly Table'!L393),0,'Mortgage 2 Monthly Table'!L393)</f>
        <v>0</v>
      </c>
      <c r="L393" t="e">
        <f>IF(ISBLANK('Mortgage 2 Monthly Table'!N393),IF('Mortgage 2 Info Calcs'!F$13="Calculated",IF('Mortgage 2 Info Calcs'!F$22="Keep Same",IF('Mortgage 2 Info Calcs'!F$5="Interest Only",IF(OR(I393&gt;L392,J393=""),I393,IF(J393&lt;L392,IF(J393&lt;L392,J393+I393,IF(L392+M392&gt;J393,L392+I393,L392)),IF(L392+M392&gt;J393,L392+I393,L392))),IF(H393&gt;L392,H393,IF(J393&gt;L392,IF(L392+M392&gt;J393,L392+I393,L392),J393+S393))),IF('Mortgage 2 Info Calcs'!F$5="Interest Only",'Mortgage 2 Monthly calcs'!I393,'Mortgage 2 Monthly calcs'!H393)),'Mortgage 2 Monthly calcs'!L392),'Mortgage 2 Monthly Table'!N393)</f>
        <v>#VALUE!</v>
      </c>
      <c r="M393" t="str">
        <f>IF(ISBLANK('Mortgage 2 Monthly Table'!P393),IF(N392&gt;J393,IF(J393&gt;L392,J393-L392,0),IF(OR(OR(W392&lt;0,ISTEXT(W392)),ISTEXT('Mortgage 2 Info Calcs'!$K$4)),"",'Mortgage 2 Info Calcs'!F$21)),'Mortgage 2 Monthly Table'!P393)</f>
        <v/>
      </c>
      <c r="N393" t="str">
        <f t="shared" si="26"/>
        <v/>
      </c>
      <c r="O393" t="str">
        <f>IF(OR(OR(W392&lt;0,ISTEXT(W392)),ISTEXT('Mortgage 2 Info Calcs'!$K$4)),"",(O392+M393))</f>
        <v/>
      </c>
      <c r="P393">
        <f>IF(ISBLANK('Mortgage 2 Monthly Table'!T393),IF(ISTEXT(J393),0,IF(OR(W392&lt;Q392,AND(W392&lt;0,NOT(ISTEXT(W392))),ISTEXT('Mortgage 2 Info Calcs'!$K$4)),IF(-W392&gt;P392,-W392,W392-Q392),IF(J393="",0,'Mortgage 2 Info Calcs'!F$26))),'Mortgage 2 Monthly Table'!T393)</f>
        <v>0</v>
      </c>
      <c r="Q393" t="str">
        <f>IF(OR(OR(W392&lt;0,ISTEXT(W392)),ISTEXT('Mortgage 2 Info Calcs'!$K$4)),"",IF(O393&lt;0,Q392,(Q392+P393)))</f>
        <v/>
      </c>
      <c r="R393" t="str">
        <f>IF(OR(ISERROR(L393-S393),ISTEXT('Mortgage 2 Info Calcs'!$K$4)),"",L393-S393+M393)</f>
        <v/>
      </c>
      <c r="S393">
        <f>IF(OR(IF(ISERROR(ROUND((J393-Q393-'Mortgage 2 Info Calcs'!F$24)*(G393/12),2)),0,(J393-O393-Q393-'Mortgage 2 Info Calcs'!F$24)*(G393/12)),,,ISTEXT('Mortgage 2 Info Calcs'!K$4)),IF(((J393-Q393-'Mortgage 2 Info Calcs'!F$24)*(G393/12))&gt;0,((J393-Q393-'Mortgage 2 Info Calcs'!F$24)*(G393/12)),0),0)</f>
        <v>0</v>
      </c>
      <c r="T393" t="str">
        <f>IF(OR(ISERROR(SUM(R$12:R393)),(ISTEXT(T392)),(T392=(SUM(R$12:R393)))),"",SUM(R$12:R393))</f>
        <v/>
      </c>
      <c r="U393">
        <f>SUM(S$12:S393)</f>
        <v>93290.420445652519</v>
      </c>
      <c r="V393" t="str">
        <f>IF(OR(J393=Q393,ISTEXT(W392),ISTEXT('Mortgage 2 Info Calcs'!$F$17)),"",IF(('Mortgage 2 Info Calcs'!F$18*12)&gt;C392+1,IF(C392='Mortgage 2 Info Calcs'!F$18*12,0,'Mortgage 2 Info Calcs'!F$19+W393*('Mortgage 2 Info Calcs'!F$17)),'Mortgage 2 Info Calcs'!F$189))</f>
        <v/>
      </c>
      <c r="W393" t="str">
        <f>IF(OR(ISERROR(J393-R393-M393),IF(ISERROR((J393-R393-M393)=0),"True",(J393-R393-M393)=0),ISTEXT('Mortgage 2 Info Calcs'!$K$4)),"",IF((J393&gt;(L393+M393)),(FV((G393/'Mortgage 2 Variables'!E$43),1,(L393+M393),-J393+Q393+'Mortgage 2 Info Calcs'!F$24,0))+Q393+'Mortgage 2 Info Calcs'!F$24+IF(I393&gt;0,0,-I393),""))</f>
        <v/>
      </c>
      <c r="X393" t="e">
        <f>IF((FV(IF(G393=0,'Mortgage 2 Info Calcs'!F$8,G393)/12,1,PMT(IF(G393=0,'Mortgage 2 Info Calcs'!F$8,G393)/12,('Mortgage 2 Info Calcs'!F$9*12)-C392,-X392,0),-X392,0))&gt;0,(FV(IF(G393=0,'Mortgage 2 Info Calcs'!F$8,G393)/12,1,PMT(IF(G393=0,'Mortgage 2 Info Calcs'!F$8,G393)/12,('Mortgage 2 Info Calcs'!F$9*12)-C392,-X392,0),-X392,0)),0)</f>
        <v>#NUM!</v>
      </c>
      <c r="Y393" t="e">
        <f>IF(X393&lt;=0,0,(IPMT(IF(G393=0,'Mortgage 2 Info Calcs'!F$8,G393)/12,1,('Mortgage 2 Info Calcs'!F$9*12)-C392,-X392,0)))</f>
        <v>#NUM!</v>
      </c>
      <c r="Z393">
        <f>IF(C393&lt;('Mortgage 2 Info Calcs'!F$9*12),SUM(Y$12:Y393),0)</f>
        <v>0</v>
      </c>
      <c r="AA393">
        <v>382</v>
      </c>
      <c r="AB393">
        <f t="shared" si="27"/>
        <v>31.833333333333332</v>
      </c>
    </row>
    <row r="394" spans="2:28" ht="11.25" customHeight="1" x14ac:dyDescent="0.25">
      <c r="B394">
        <f t="shared" si="25"/>
        <v>31.916666666666668</v>
      </c>
      <c r="C394">
        <v>383</v>
      </c>
      <c r="D394" t="str">
        <f>IF(J1162=1,F379+1,"")</f>
        <v/>
      </c>
      <c r="E394" t="str">
        <f t="shared" si="28"/>
        <v/>
      </c>
      <c r="F394" t="str">
        <f>VLOOKUP('Mortgage 2 Variables'!D$18,'Mortgage 2 Variables'!B$8:C$19,2)</f>
        <v>Sep</v>
      </c>
      <c r="G394">
        <f>IF(ISBLANK('Mortgage 2 Monthly Table'!G394),IF(OR(J394=Q394,ISTEXT(W393),ISTEXT('Mortgage 2 Info Calcs'!$K$4)),0,IF(('Mortgage 2 Info Calcs'!F$7*12)&gt;C393,G393,IF(C393='Mortgage 2 Info Calcs'!F$7*12,'Mortgage 2 Info Calcs'!F$8,G393))),'Mortgage 2 Monthly Table'!G394)</f>
        <v>0</v>
      </c>
      <c r="H394" t="e">
        <f>((PMT(G394/'Mortgage 2 Variables'!E$43,('Mortgage 2 Info Calcs'!F$9*'Mortgage 2 Variables'!E$43)-C393,-J394,0)))</f>
        <v>#VALUE!</v>
      </c>
      <c r="I394">
        <f>IF(OR(ISERROR(((IPMT(G394/'Mortgage 2 Variables'!E$43,1,'Mortgage 2 Info Calcs'!F$9*'Mortgage 2 Variables'!E$43,-J394+Q394+'Mortgage 2 Info Calcs'!F$24,IF('Mortgage 2 Info Calcs'!F$5="Interest Only",-J394+Q394+'Mortgage 2 Info Calcs'!F$24,0))))),(((IPMT(G394/'Mortgage 2 Variables'!E$43,1,'Mortgage 2 Info Calcs'!F$9*'Mortgage 2 Variables'!E$43,-J$12,-J$12)))=0)),0,((IPMT(G394/'Mortgage 2 Variables'!E$43,1,'Mortgage 2 Info Calcs'!F$9*'Mortgage 2 Variables'!E$43,-J394+Q394+'Mortgage 2 Info Calcs'!F$24,IF('Mortgage 2 Info Calcs'!F$5="Interest Only",-J394+Q394+'Mortgage 2 Info Calcs'!F$24,0)))))</f>
        <v>0</v>
      </c>
      <c r="J394" t="str">
        <f>IF(W393&gt;0,IF(ISTEXT('Mortgage 2 Info Calcs'!K$4),"0",IF(ISTEXT(W393),W393,W393+(IF(ISTEXT(K394),0,K394)))),0)</f>
        <v/>
      </c>
      <c r="K394">
        <f>IF(ISBLANK('Mortgage 2 Monthly Table'!L394),0,'Mortgage 2 Monthly Table'!L394)</f>
        <v>0</v>
      </c>
      <c r="L394" t="e">
        <f>IF(ISBLANK('Mortgage 2 Monthly Table'!N394),IF('Mortgage 2 Info Calcs'!F$13="Calculated",IF('Mortgage 2 Info Calcs'!F$22="Keep Same",IF('Mortgage 2 Info Calcs'!F$5="Interest Only",IF(OR(I394&gt;L393,J394=""),I394,IF(J394&lt;L393,IF(J394&lt;L393,J394+I394,IF(L393+M393&gt;J394,L393+I394,L393)),IF(L393+M393&gt;J394,L393+I394,L393))),IF(H394&gt;L393,H394,IF(J394&gt;L393,IF(L393+M393&gt;J394,L393+I394,L393),J394+S394))),IF('Mortgage 2 Info Calcs'!F$5="Interest Only",'Mortgage 2 Monthly calcs'!I394,'Mortgage 2 Monthly calcs'!H394)),'Mortgage 2 Monthly calcs'!L393),'Mortgage 2 Monthly Table'!N394)</f>
        <v>#VALUE!</v>
      </c>
      <c r="M394" t="str">
        <f>IF(ISBLANK('Mortgage 2 Monthly Table'!P394),IF(N393&gt;J394,IF(J394&gt;L393,J394-L393,0),IF(OR(OR(W393&lt;0,ISTEXT(W393)),ISTEXT('Mortgage 2 Info Calcs'!$K$4)),"",'Mortgage 2 Info Calcs'!F$21)),'Mortgage 2 Monthly Table'!P394)</f>
        <v/>
      </c>
      <c r="N394" t="str">
        <f t="shared" si="26"/>
        <v/>
      </c>
      <c r="O394" t="str">
        <f>IF(OR(OR(W393&lt;0,ISTEXT(W393)),ISTEXT('Mortgage 2 Info Calcs'!$K$4)),"",(O393+M394))</f>
        <v/>
      </c>
      <c r="P394">
        <f>IF(ISBLANK('Mortgage 2 Monthly Table'!T394),IF(ISTEXT(J394),0,IF(OR(W393&lt;Q393,AND(W393&lt;0,NOT(ISTEXT(W393))),ISTEXT('Mortgage 2 Info Calcs'!$K$4)),IF(-W393&gt;P393,-W393,W393-Q393),IF(J394="",0,'Mortgage 2 Info Calcs'!F$26))),'Mortgage 2 Monthly Table'!T394)</f>
        <v>0</v>
      </c>
      <c r="Q394" t="str">
        <f>IF(OR(OR(W393&lt;0,ISTEXT(W393)),ISTEXT('Mortgage 2 Info Calcs'!$K$4)),"",IF(O394&lt;0,Q393,(Q393+P394)))</f>
        <v/>
      </c>
      <c r="R394" t="str">
        <f>IF(OR(ISERROR(L394-S394),ISTEXT('Mortgage 2 Info Calcs'!$K$4)),"",L394-S394+M394)</f>
        <v/>
      </c>
      <c r="S394">
        <f>IF(OR(IF(ISERROR(ROUND((J394-Q394-'Mortgage 2 Info Calcs'!F$24)*(G394/12),2)),0,(J394-O394-Q394-'Mortgage 2 Info Calcs'!F$24)*(G394/12)),,,ISTEXT('Mortgage 2 Info Calcs'!K$4)),IF(((J394-Q394-'Mortgage 2 Info Calcs'!F$24)*(G394/12))&gt;0,((J394-Q394-'Mortgage 2 Info Calcs'!F$24)*(G394/12)),0),0)</f>
        <v>0</v>
      </c>
      <c r="T394" t="str">
        <f>IF(OR(ISERROR(SUM(R$12:R394)),(ISTEXT(T393)),(T393=(SUM(R$12:R394)))),"",SUM(R$12:R394))</f>
        <v/>
      </c>
      <c r="U394">
        <f>SUM(S$12:S394)</f>
        <v>93290.420445652519</v>
      </c>
      <c r="V394" t="str">
        <f>IF(OR(J394=Q394,ISTEXT(W393),ISTEXT('Mortgage 2 Info Calcs'!$F$17)),"",IF(('Mortgage 2 Info Calcs'!F$18*12)&gt;C393+1,IF(C393='Mortgage 2 Info Calcs'!F$18*12,0,'Mortgage 2 Info Calcs'!F$19+W394*('Mortgage 2 Info Calcs'!F$17)),'Mortgage 2 Info Calcs'!F$189))</f>
        <v/>
      </c>
      <c r="W394" t="str">
        <f>IF(OR(ISERROR(J394-R394-M394),IF(ISERROR((J394-R394-M394)=0),"True",(J394-R394-M394)=0),ISTEXT('Mortgage 2 Info Calcs'!$K$4)),"",IF((J394&gt;(L394+M394)),(FV((G394/'Mortgage 2 Variables'!E$43),1,(L394+M394),-J394+Q394+'Mortgage 2 Info Calcs'!F$24,0))+Q394+'Mortgage 2 Info Calcs'!F$24+IF(I394&gt;0,0,-I394),""))</f>
        <v/>
      </c>
      <c r="X394" t="e">
        <f>IF((FV(IF(G394=0,'Mortgage 2 Info Calcs'!F$8,G394)/12,1,PMT(IF(G394=0,'Mortgage 2 Info Calcs'!F$8,G394)/12,('Mortgage 2 Info Calcs'!F$9*12)-C393,-X393,0),-X393,0))&gt;0,(FV(IF(G394=0,'Mortgage 2 Info Calcs'!F$8,G394)/12,1,PMT(IF(G394=0,'Mortgage 2 Info Calcs'!F$8,G394)/12,('Mortgage 2 Info Calcs'!F$9*12)-C393,-X393,0),-X393,0)),0)</f>
        <v>#NUM!</v>
      </c>
      <c r="Y394" t="e">
        <f>IF(X394&lt;=0,0,(IPMT(IF(G394=0,'Mortgage 2 Info Calcs'!F$8,G394)/12,1,('Mortgage 2 Info Calcs'!F$9*12)-C393,-X393,0)))</f>
        <v>#NUM!</v>
      </c>
      <c r="Z394">
        <f>IF(C394&lt;('Mortgage 2 Info Calcs'!F$9*12),SUM(Y$12:Y394),0)</f>
        <v>0</v>
      </c>
      <c r="AA394">
        <v>383</v>
      </c>
      <c r="AB394">
        <f t="shared" si="27"/>
        <v>31.916666666666668</v>
      </c>
    </row>
    <row r="395" spans="2:28" ht="11.25" customHeight="1" x14ac:dyDescent="0.25">
      <c r="B395">
        <f t="shared" si="25"/>
        <v>32</v>
      </c>
      <c r="C395">
        <v>384</v>
      </c>
      <c r="D395">
        <f>D383+1</f>
        <v>32</v>
      </c>
      <c r="E395" t="str">
        <f t="shared" si="28"/>
        <v/>
      </c>
      <c r="F395" t="str">
        <f>VLOOKUP('Mortgage 2 Variables'!D$19,'Mortgage 2 Variables'!B$8:C$19,2)</f>
        <v>Oct</v>
      </c>
      <c r="G395">
        <f>IF(ISBLANK('Mortgage 2 Monthly Table'!G395),IF(OR(J395=Q395,ISTEXT(W394),ISTEXT('Mortgage 2 Info Calcs'!$K$4)),0,IF(('Mortgage 2 Info Calcs'!F$7*12)&gt;C394,G394,IF(C394='Mortgage 2 Info Calcs'!F$7*12,'Mortgage 2 Info Calcs'!F$8,G394))),'Mortgage 2 Monthly Table'!G395)</f>
        <v>0</v>
      </c>
      <c r="H395" t="e">
        <f>((PMT(G395/'Mortgage 2 Variables'!E$43,('Mortgage 2 Info Calcs'!F$9*'Mortgage 2 Variables'!E$43)-C394,-J395,0)))</f>
        <v>#VALUE!</v>
      </c>
      <c r="I395">
        <f>IF(OR(ISERROR(((IPMT(G395/'Mortgage 2 Variables'!E$43,1,'Mortgage 2 Info Calcs'!F$9*'Mortgage 2 Variables'!E$43,-J395+Q395+'Mortgage 2 Info Calcs'!F$24,IF('Mortgage 2 Info Calcs'!F$5="Interest Only",-J395+Q395+'Mortgage 2 Info Calcs'!F$24,0))))),(((IPMT(G395/'Mortgage 2 Variables'!E$43,1,'Mortgage 2 Info Calcs'!F$9*'Mortgage 2 Variables'!E$43,-J$12,-J$12)))=0)),0,((IPMT(G395/'Mortgage 2 Variables'!E$43,1,'Mortgage 2 Info Calcs'!F$9*'Mortgage 2 Variables'!E$43,-J395+Q395+'Mortgage 2 Info Calcs'!F$24,IF('Mortgage 2 Info Calcs'!F$5="Interest Only",-J395+Q395+'Mortgage 2 Info Calcs'!F$24,0)))))</f>
        <v>0</v>
      </c>
      <c r="J395" t="str">
        <f>IF(W394&gt;0,IF(ISTEXT('Mortgage 2 Info Calcs'!K$4),"0",IF(ISTEXT(W394),W394,W394+(IF(ISTEXT(K395),0,K395)))),0)</f>
        <v/>
      </c>
      <c r="K395">
        <f>IF(ISBLANK('Mortgage 2 Monthly Table'!L395),0,'Mortgage 2 Monthly Table'!L395)</f>
        <v>0</v>
      </c>
      <c r="L395" t="e">
        <f>IF(ISBLANK('Mortgage 2 Monthly Table'!N395),IF('Mortgage 2 Info Calcs'!F$13="Calculated",IF('Mortgage 2 Info Calcs'!F$22="Keep Same",IF('Mortgage 2 Info Calcs'!F$5="Interest Only",IF(OR(I395&gt;L394,J395=""),I395,IF(J395&lt;L394,IF(J395&lt;L394,J395+I395,IF(L394+M394&gt;J395,L394+I395,L394)),IF(L394+M394&gt;J395,L394+I395,L394))),IF(H395&gt;L394,H395,IF(J395&gt;L394,IF(L394+M394&gt;J395,L394+I395,L394),J395+S395))),IF('Mortgage 2 Info Calcs'!F$5="Interest Only",'Mortgage 2 Monthly calcs'!I395,'Mortgage 2 Monthly calcs'!H395)),'Mortgage 2 Monthly calcs'!L394),'Mortgage 2 Monthly Table'!N395)</f>
        <v>#VALUE!</v>
      </c>
      <c r="M395" t="str">
        <f>IF(ISBLANK('Mortgage 2 Monthly Table'!P395),IF(N394&gt;J395,IF(J395&gt;L394,J395-L394,0),IF(OR(OR(W394&lt;0,ISTEXT(W394)),ISTEXT('Mortgage 2 Info Calcs'!$K$4)),"",'Mortgage 2 Info Calcs'!F$21)),'Mortgage 2 Monthly Table'!P395)</f>
        <v/>
      </c>
      <c r="N395" t="str">
        <f t="shared" si="26"/>
        <v/>
      </c>
      <c r="O395" t="str">
        <f>IF(OR(OR(W394&lt;0,ISTEXT(W394)),ISTEXT('Mortgage 2 Info Calcs'!$K$4)),"",(O394+M395))</f>
        <v/>
      </c>
      <c r="P395">
        <f>IF(ISBLANK('Mortgage 2 Monthly Table'!T395),IF(ISTEXT(J395),0,IF(OR(W394&lt;Q394,AND(W394&lt;0,NOT(ISTEXT(W394))),ISTEXT('Mortgage 2 Info Calcs'!$K$4)),IF(-W394&gt;P394,-W394,W394-Q394),IF(J395="",0,'Mortgage 2 Info Calcs'!F$26))),'Mortgage 2 Monthly Table'!T395)</f>
        <v>0</v>
      </c>
      <c r="Q395" t="str">
        <f>IF(OR(OR(W394&lt;0,ISTEXT(W394)),ISTEXT('Mortgage 2 Info Calcs'!$K$4)),"",IF(O395&lt;0,Q394,(Q394+P395)))</f>
        <v/>
      </c>
      <c r="R395" t="str">
        <f>IF(OR(ISERROR(L395-S395),ISTEXT('Mortgage 2 Info Calcs'!$K$4)),"",L395-S395+M395)</f>
        <v/>
      </c>
      <c r="S395">
        <f>IF(OR(IF(ISERROR(ROUND((J395-Q395-'Mortgage 2 Info Calcs'!F$24)*(G395/12),2)),0,(J395-O395-Q395-'Mortgage 2 Info Calcs'!F$24)*(G395/12)),,,ISTEXT('Mortgage 2 Info Calcs'!K$4)),IF(((J395-Q395-'Mortgage 2 Info Calcs'!F$24)*(G395/12))&gt;0,((J395-Q395-'Mortgage 2 Info Calcs'!F$24)*(G395/12)),0),0)</f>
        <v>0</v>
      </c>
      <c r="T395" t="str">
        <f>IF(OR(ISERROR(SUM(R$12:R395)),(ISTEXT(T394)),(T394=(SUM(R$12:R395)))),"",SUM(R$12:R395))</f>
        <v/>
      </c>
      <c r="U395">
        <f>SUM(S$12:S395)</f>
        <v>93290.420445652519</v>
      </c>
      <c r="V395" t="str">
        <f>IF(OR(J395=Q395,ISTEXT(W394),ISTEXT('Mortgage 2 Info Calcs'!$F$17)),"",IF(('Mortgage 2 Info Calcs'!F$18*12)&gt;C394+1,IF(C394='Mortgage 2 Info Calcs'!F$18*12,0,'Mortgage 2 Info Calcs'!F$19+W395*('Mortgage 2 Info Calcs'!F$17)),'Mortgage 2 Info Calcs'!F$189))</f>
        <v/>
      </c>
      <c r="W395" t="str">
        <f>IF(OR(ISERROR(J395-R395-M395),IF(ISERROR((J395-R395-M395)=0),"True",(J395-R395-M395)=0),ISTEXT('Mortgage 2 Info Calcs'!$K$4)),"",IF((J395&gt;(L395+M395)),(FV((G395/'Mortgage 2 Variables'!E$43),1,(L395+M395),-J395+Q395+'Mortgage 2 Info Calcs'!F$24,0))+Q395+'Mortgage 2 Info Calcs'!F$24+IF(I395&gt;0,0,-I395),""))</f>
        <v/>
      </c>
      <c r="X395" t="e">
        <f>IF((FV(IF(G395=0,'Mortgage 2 Info Calcs'!F$8,G395)/12,1,PMT(IF(G395=0,'Mortgage 2 Info Calcs'!F$8,G395)/12,('Mortgage 2 Info Calcs'!F$9*12)-C394,-X394,0),-X394,0))&gt;0,(FV(IF(G395=0,'Mortgage 2 Info Calcs'!F$8,G395)/12,1,PMT(IF(G395=0,'Mortgage 2 Info Calcs'!F$8,G395)/12,('Mortgage 2 Info Calcs'!F$9*12)-C394,-X394,0),-X394,0)),0)</f>
        <v>#NUM!</v>
      </c>
      <c r="Y395" t="e">
        <f>IF(X395&lt;=0,0,(IPMT(IF(G395=0,'Mortgage 2 Info Calcs'!F$8,G395)/12,1,('Mortgage 2 Info Calcs'!F$9*12)-C394,-X394,0)))</f>
        <v>#NUM!</v>
      </c>
      <c r="Z395">
        <f>IF(C395&lt;('Mortgage 2 Info Calcs'!F$9*12),SUM(Y$12:Y395),0)</f>
        <v>0</v>
      </c>
      <c r="AA395">
        <v>384</v>
      </c>
      <c r="AB395">
        <f t="shared" si="27"/>
        <v>32</v>
      </c>
    </row>
    <row r="396" spans="2:28" ht="11.25" customHeight="1" x14ac:dyDescent="0.25">
      <c r="B396">
        <f t="shared" si="25"/>
        <v>32.083333333333336</v>
      </c>
      <c r="C396">
        <v>385</v>
      </c>
      <c r="E396" t="str">
        <f t="shared" si="28"/>
        <v/>
      </c>
      <c r="F396" t="str">
        <f>VLOOKUP('Mortgage 2 Variables'!D$8,'Mortgage 2 Variables'!B$8:C$19,2)</f>
        <v>Nov</v>
      </c>
      <c r="G396">
        <f>IF(ISBLANK('Mortgage 2 Monthly Table'!G396),IF(OR(J396=Q396,ISTEXT(W395),ISTEXT('Mortgage 2 Info Calcs'!$K$4)),0,IF(('Mortgage 2 Info Calcs'!F$7*12)&gt;C395,G395,IF(C395='Mortgage 2 Info Calcs'!F$7*12,'Mortgage 2 Info Calcs'!F$8,G395))),'Mortgage 2 Monthly Table'!G396)</f>
        <v>0</v>
      </c>
      <c r="H396" t="e">
        <f>((PMT(G396/'Mortgage 2 Variables'!E$43,('Mortgage 2 Info Calcs'!F$9*'Mortgage 2 Variables'!E$43)-C395,-J396,0)))</f>
        <v>#VALUE!</v>
      </c>
      <c r="I396">
        <f>IF(OR(ISERROR(((IPMT(G396/'Mortgage 2 Variables'!E$43,1,'Mortgage 2 Info Calcs'!F$9*'Mortgage 2 Variables'!E$43,-J396+Q396+'Mortgage 2 Info Calcs'!F$24,IF('Mortgage 2 Info Calcs'!F$5="Interest Only",-J396+Q396+'Mortgage 2 Info Calcs'!F$24,0))))),(((IPMT(G396/'Mortgage 2 Variables'!E$43,1,'Mortgage 2 Info Calcs'!F$9*'Mortgage 2 Variables'!E$43,-J$12,-J$12)))=0)),0,((IPMT(G396/'Mortgage 2 Variables'!E$43,1,'Mortgage 2 Info Calcs'!F$9*'Mortgage 2 Variables'!E$43,-J396+Q396+'Mortgage 2 Info Calcs'!F$24,IF('Mortgage 2 Info Calcs'!F$5="Interest Only",-J396+Q396+'Mortgage 2 Info Calcs'!F$24,0)))))</f>
        <v>0</v>
      </c>
      <c r="J396" t="str">
        <f>IF(W395&gt;0,IF(ISTEXT('Mortgage 2 Info Calcs'!K$4),"0",IF(ISTEXT(W395),W395,W395+(IF(ISTEXT(K396),0,K396)))),0)</f>
        <v/>
      </c>
      <c r="K396">
        <f>IF(ISBLANK('Mortgage 2 Monthly Table'!L396),0,'Mortgage 2 Monthly Table'!L396)</f>
        <v>0</v>
      </c>
      <c r="L396" t="e">
        <f>IF(ISBLANK('Mortgage 2 Monthly Table'!N396),IF('Mortgage 2 Info Calcs'!F$13="Calculated",IF('Mortgage 2 Info Calcs'!F$22="Keep Same",IF('Mortgage 2 Info Calcs'!F$5="Interest Only",IF(OR(I396&gt;L395,J396=""),I396,IF(J396&lt;L395,IF(J396&lt;L395,J396+I396,IF(L395+M395&gt;J396,L395+I396,L395)),IF(L395+M395&gt;J396,L395+I396,L395))),IF(H396&gt;L395,H396,IF(J396&gt;L395,IF(L395+M395&gt;J396,L395+I396,L395),J396+S396))),IF('Mortgage 2 Info Calcs'!F$5="Interest Only",'Mortgage 2 Monthly calcs'!I396,'Mortgage 2 Monthly calcs'!H396)),'Mortgage 2 Monthly calcs'!L395),'Mortgage 2 Monthly Table'!N396)</f>
        <v>#VALUE!</v>
      </c>
      <c r="M396" t="str">
        <f>IF(ISBLANK('Mortgage 2 Monthly Table'!P396),IF(N395&gt;J396,IF(J396&gt;L395,J396-L395,0),IF(OR(OR(W395&lt;0,ISTEXT(W395)),ISTEXT('Mortgage 2 Info Calcs'!$K$4)),"",'Mortgage 2 Info Calcs'!F$21)),'Mortgage 2 Monthly Table'!P396)</f>
        <v/>
      </c>
      <c r="N396" t="str">
        <f t="shared" si="26"/>
        <v/>
      </c>
      <c r="O396" t="str">
        <f>IF(OR(OR(W395&lt;0,ISTEXT(W395)),ISTEXT('Mortgage 2 Info Calcs'!$K$4)),"",(O395+M396))</f>
        <v/>
      </c>
      <c r="P396">
        <f>IF(ISBLANK('Mortgage 2 Monthly Table'!T396),IF(ISTEXT(J396),0,IF(OR(W395&lt;Q395,AND(W395&lt;0,NOT(ISTEXT(W395))),ISTEXT('Mortgage 2 Info Calcs'!$K$4)),IF(-W395&gt;P395,-W395,W395-Q395),IF(J396="",0,'Mortgage 2 Info Calcs'!F$26))),'Mortgage 2 Monthly Table'!T396)</f>
        <v>0</v>
      </c>
      <c r="Q396" t="str">
        <f>IF(OR(OR(W395&lt;0,ISTEXT(W395)),ISTEXT('Mortgage 2 Info Calcs'!$K$4)),"",IF(O396&lt;0,Q395,(Q395+P396)))</f>
        <v/>
      </c>
      <c r="R396" t="str">
        <f>IF(OR(ISERROR(L396-S396),ISTEXT('Mortgage 2 Info Calcs'!$K$4)),"",L396-S396+M396)</f>
        <v/>
      </c>
      <c r="S396">
        <f>IF(OR(IF(ISERROR(ROUND((J396-Q396-'Mortgage 2 Info Calcs'!F$24)*(G396/12),2)),0,(J396-O396-Q396-'Mortgage 2 Info Calcs'!F$24)*(G396/12)),,,ISTEXT('Mortgage 2 Info Calcs'!K$4)),IF(((J396-Q396-'Mortgage 2 Info Calcs'!F$24)*(G396/12))&gt;0,((J396-Q396-'Mortgage 2 Info Calcs'!F$24)*(G396/12)),0),0)</f>
        <v>0</v>
      </c>
      <c r="T396" t="str">
        <f>IF(OR(ISERROR(SUM(R$12:R396)),(ISTEXT(T395)),(T395=(SUM(R$12:R396)))),"",SUM(R$12:R396))</f>
        <v/>
      </c>
      <c r="U396">
        <f>SUM(S$12:S396)</f>
        <v>93290.420445652519</v>
      </c>
      <c r="V396" t="str">
        <f>IF(OR(J396=Q396,ISTEXT(W395),ISTEXT('Mortgage 2 Info Calcs'!$F$17)),"",IF(('Mortgage 2 Info Calcs'!F$18*12)&gt;C395+1,IF(C395='Mortgage 2 Info Calcs'!F$18*12,0,'Mortgage 2 Info Calcs'!F$19+W396*('Mortgage 2 Info Calcs'!F$17)),'Mortgage 2 Info Calcs'!F$189))</f>
        <v/>
      </c>
      <c r="W396" t="str">
        <f>IF(OR(ISERROR(J396-R396-M396),IF(ISERROR((J396-R396-M396)=0),"True",(J396-R396-M396)=0),ISTEXT('Mortgage 2 Info Calcs'!$K$4)),"",IF((J396&gt;(L396+M396)),(FV((G396/'Mortgage 2 Variables'!E$43),1,(L396+M396),-J396+Q396+'Mortgage 2 Info Calcs'!F$24,0))+Q396+'Mortgage 2 Info Calcs'!F$24+IF(I396&gt;0,0,-I396),""))</f>
        <v/>
      </c>
      <c r="X396" t="e">
        <f>IF((FV(IF(G396=0,'Mortgage 2 Info Calcs'!F$8,G396)/12,1,PMT(IF(G396=0,'Mortgage 2 Info Calcs'!F$8,G396)/12,('Mortgage 2 Info Calcs'!F$9*12)-C395,-X395,0),-X395,0))&gt;0,(FV(IF(G396=0,'Mortgage 2 Info Calcs'!F$8,G396)/12,1,PMT(IF(G396=0,'Mortgage 2 Info Calcs'!F$8,G396)/12,('Mortgage 2 Info Calcs'!F$9*12)-C395,-X395,0),-X395,0)),0)</f>
        <v>#NUM!</v>
      </c>
      <c r="Y396" t="e">
        <f>IF(X396&lt;=0,0,(IPMT(IF(G396=0,'Mortgage 2 Info Calcs'!F$8,G396)/12,1,('Mortgage 2 Info Calcs'!F$9*12)-C395,-X395,0)))</f>
        <v>#NUM!</v>
      </c>
      <c r="Z396">
        <f>IF(C396&lt;('Mortgage 2 Info Calcs'!F$9*12),SUM(Y$12:Y396),0)</f>
        <v>0</v>
      </c>
      <c r="AA396">
        <v>385</v>
      </c>
      <c r="AB396">
        <f t="shared" si="27"/>
        <v>32.083333333333336</v>
      </c>
    </row>
    <row r="397" spans="2:28" ht="11.25" customHeight="1" x14ac:dyDescent="0.25">
      <c r="B397">
        <f t="shared" ref="B397:B460" si="29">C397/12</f>
        <v>32.166666666666664</v>
      </c>
      <c r="C397">
        <v>386</v>
      </c>
      <c r="E397" t="str">
        <f t="shared" si="28"/>
        <v/>
      </c>
      <c r="F397" t="str">
        <f>VLOOKUP('Mortgage 2 Variables'!D$9,'Mortgage 2 Variables'!B$8:C$19,2)</f>
        <v>Dec</v>
      </c>
      <c r="G397">
        <f>IF(ISBLANK('Mortgage 2 Monthly Table'!G397),IF(OR(J397=Q397,ISTEXT(W396),ISTEXT('Mortgage 2 Info Calcs'!$K$4)),0,IF(('Mortgage 2 Info Calcs'!F$7*12)&gt;C396,G396,IF(C396='Mortgage 2 Info Calcs'!F$7*12,'Mortgage 2 Info Calcs'!F$8,G396))),'Mortgage 2 Monthly Table'!G397)</f>
        <v>0</v>
      </c>
      <c r="H397" t="e">
        <f>((PMT(G397/'Mortgage 2 Variables'!E$43,('Mortgage 2 Info Calcs'!F$9*'Mortgage 2 Variables'!E$43)-C396,-J397,0)))</f>
        <v>#VALUE!</v>
      </c>
      <c r="I397">
        <f>IF(OR(ISERROR(((IPMT(G397/'Mortgage 2 Variables'!E$43,1,'Mortgage 2 Info Calcs'!F$9*'Mortgage 2 Variables'!E$43,-J397+Q397+'Mortgage 2 Info Calcs'!F$24,IF('Mortgage 2 Info Calcs'!F$5="Interest Only",-J397+Q397+'Mortgage 2 Info Calcs'!F$24,0))))),(((IPMT(G397/'Mortgage 2 Variables'!E$43,1,'Mortgage 2 Info Calcs'!F$9*'Mortgage 2 Variables'!E$43,-J$12,-J$12)))=0)),0,((IPMT(G397/'Mortgage 2 Variables'!E$43,1,'Mortgage 2 Info Calcs'!F$9*'Mortgage 2 Variables'!E$43,-J397+Q397+'Mortgage 2 Info Calcs'!F$24,IF('Mortgage 2 Info Calcs'!F$5="Interest Only",-J397+Q397+'Mortgage 2 Info Calcs'!F$24,0)))))</f>
        <v>0</v>
      </c>
      <c r="J397" t="str">
        <f>IF(W396&gt;0,IF(ISTEXT('Mortgage 2 Info Calcs'!K$4),"0",IF(ISTEXT(W396),W396,W396+(IF(ISTEXT(K397),0,K397)))),0)</f>
        <v/>
      </c>
      <c r="K397">
        <f>IF(ISBLANK('Mortgage 2 Monthly Table'!L397),0,'Mortgage 2 Monthly Table'!L397)</f>
        <v>0</v>
      </c>
      <c r="L397" t="e">
        <f>IF(ISBLANK('Mortgage 2 Monthly Table'!N397),IF('Mortgage 2 Info Calcs'!F$13="Calculated",IF('Mortgage 2 Info Calcs'!F$22="Keep Same",IF('Mortgage 2 Info Calcs'!F$5="Interest Only",IF(OR(I397&gt;L396,J397=""),I397,IF(J397&lt;L396,IF(J397&lt;L396,J397+I397,IF(L396+M396&gt;J397,L396+I397,L396)),IF(L396+M396&gt;J397,L396+I397,L396))),IF(H397&gt;L396,H397,IF(J397&gt;L396,IF(L396+M396&gt;J397,L396+I397,L396),J397+S397))),IF('Mortgage 2 Info Calcs'!F$5="Interest Only",'Mortgage 2 Monthly calcs'!I397,'Mortgage 2 Monthly calcs'!H397)),'Mortgage 2 Monthly calcs'!L396),'Mortgage 2 Monthly Table'!N397)</f>
        <v>#VALUE!</v>
      </c>
      <c r="M397" t="str">
        <f>IF(ISBLANK('Mortgage 2 Monthly Table'!P397),IF(N396&gt;J397,IF(J397&gt;L396,J397-L396,0),IF(OR(OR(W396&lt;0,ISTEXT(W396)),ISTEXT('Mortgage 2 Info Calcs'!$K$4)),"",'Mortgage 2 Info Calcs'!F$21)),'Mortgage 2 Monthly Table'!P397)</f>
        <v/>
      </c>
      <c r="N397" t="str">
        <f t="shared" ref="N397:N460" si="30">IF(ISTEXT(M397),"",L397+M397)</f>
        <v/>
      </c>
      <c r="O397" t="str">
        <f>IF(OR(OR(W396&lt;0,ISTEXT(W396)),ISTEXT('Mortgage 2 Info Calcs'!$K$4)),"",(O396+M397))</f>
        <v/>
      </c>
      <c r="P397">
        <f>IF(ISBLANK('Mortgage 2 Monthly Table'!T397),IF(ISTEXT(J397),0,IF(OR(W396&lt;Q396,AND(W396&lt;0,NOT(ISTEXT(W396))),ISTEXT('Mortgage 2 Info Calcs'!$K$4)),IF(-W396&gt;P396,-W396,W396-Q396),IF(J397="",0,'Mortgage 2 Info Calcs'!F$26))),'Mortgage 2 Monthly Table'!T397)</f>
        <v>0</v>
      </c>
      <c r="Q397" t="str">
        <f>IF(OR(OR(W396&lt;0,ISTEXT(W396)),ISTEXT('Mortgage 2 Info Calcs'!$K$4)),"",IF(O397&lt;0,Q396,(Q396+P397)))</f>
        <v/>
      </c>
      <c r="R397" t="str">
        <f>IF(OR(ISERROR(L397-S397),ISTEXT('Mortgage 2 Info Calcs'!$K$4)),"",L397-S397+M397)</f>
        <v/>
      </c>
      <c r="S397">
        <f>IF(OR(IF(ISERROR(ROUND((J397-Q397-'Mortgage 2 Info Calcs'!F$24)*(G397/12),2)),0,(J397-O397-Q397-'Mortgage 2 Info Calcs'!F$24)*(G397/12)),,,ISTEXT('Mortgage 2 Info Calcs'!K$4)),IF(((J397-Q397-'Mortgage 2 Info Calcs'!F$24)*(G397/12))&gt;0,((J397-Q397-'Mortgage 2 Info Calcs'!F$24)*(G397/12)),0),0)</f>
        <v>0</v>
      </c>
      <c r="T397" t="str">
        <f>IF(OR(ISERROR(SUM(R$12:R397)),(ISTEXT(T396)),(T396=(SUM(R$12:R397)))),"",SUM(R$12:R397))</f>
        <v/>
      </c>
      <c r="U397">
        <f>SUM(S$12:S397)</f>
        <v>93290.420445652519</v>
      </c>
      <c r="V397" t="str">
        <f>IF(OR(J397=Q397,ISTEXT(W396),ISTEXT('Mortgage 2 Info Calcs'!$F$17)),"",IF(('Mortgage 2 Info Calcs'!F$18*12)&gt;C396+1,IF(C396='Mortgage 2 Info Calcs'!F$18*12,0,'Mortgage 2 Info Calcs'!F$19+W397*('Mortgage 2 Info Calcs'!F$17)),'Mortgage 2 Info Calcs'!F$189))</f>
        <v/>
      </c>
      <c r="W397" t="str">
        <f>IF(OR(ISERROR(J397-R397-M397),IF(ISERROR((J397-R397-M397)=0),"True",(J397-R397-M397)=0),ISTEXT('Mortgage 2 Info Calcs'!$K$4)),"",IF((J397&gt;(L397+M397)),(FV((G397/'Mortgage 2 Variables'!E$43),1,(L397+M397),-J397+Q397+'Mortgage 2 Info Calcs'!F$24,0))+Q397+'Mortgage 2 Info Calcs'!F$24+IF(I397&gt;0,0,-I397),""))</f>
        <v/>
      </c>
      <c r="X397" t="e">
        <f>IF((FV(IF(G397=0,'Mortgage 2 Info Calcs'!F$8,G397)/12,1,PMT(IF(G397=0,'Mortgage 2 Info Calcs'!F$8,G397)/12,('Mortgage 2 Info Calcs'!F$9*12)-C396,-X396,0),-X396,0))&gt;0,(FV(IF(G397=0,'Mortgage 2 Info Calcs'!F$8,G397)/12,1,PMT(IF(G397=0,'Mortgage 2 Info Calcs'!F$8,G397)/12,('Mortgage 2 Info Calcs'!F$9*12)-C396,-X396,0),-X396,0)),0)</f>
        <v>#NUM!</v>
      </c>
      <c r="Y397" t="e">
        <f>IF(X397&lt;=0,0,(IPMT(IF(G397=0,'Mortgage 2 Info Calcs'!F$8,G397)/12,1,('Mortgage 2 Info Calcs'!F$9*12)-C396,-X396,0)))</f>
        <v>#NUM!</v>
      </c>
      <c r="Z397">
        <f>IF(C397&lt;('Mortgage 2 Info Calcs'!F$9*12),SUM(Y$12:Y397),0)</f>
        <v>0</v>
      </c>
      <c r="AA397">
        <v>386</v>
      </c>
      <c r="AB397">
        <f t="shared" ref="AB397:AB460" si="31">AA397/12</f>
        <v>32.166666666666664</v>
      </c>
    </row>
    <row r="398" spans="2:28" ht="11.25" customHeight="1" x14ac:dyDescent="0.25">
      <c r="B398">
        <f t="shared" si="29"/>
        <v>32.25</v>
      </c>
      <c r="C398">
        <v>387</v>
      </c>
      <c r="E398">
        <f t="shared" si="28"/>
        <v>2042</v>
      </c>
      <c r="F398" t="str">
        <f>VLOOKUP('Mortgage 2 Variables'!D$10,'Mortgage 2 Variables'!B$8:C$19,2)</f>
        <v>Jan</v>
      </c>
      <c r="G398">
        <f>IF(ISBLANK('Mortgage 2 Monthly Table'!G398),IF(OR(J398=Q398,ISTEXT(W397),ISTEXT('Mortgage 2 Info Calcs'!$K$4)),0,IF(('Mortgage 2 Info Calcs'!F$7*12)&gt;C397,G397,IF(C397='Mortgage 2 Info Calcs'!F$7*12,'Mortgage 2 Info Calcs'!F$8,G397))),'Mortgage 2 Monthly Table'!G398)</f>
        <v>0</v>
      </c>
      <c r="H398" t="e">
        <f>((PMT(G398/'Mortgage 2 Variables'!E$43,('Mortgage 2 Info Calcs'!F$9*'Mortgage 2 Variables'!E$43)-C397,-J398,0)))</f>
        <v>#VALUE!</v>
      </c>
      <c r="I398">
        <f>IF(OR(ISERROR(((IPMT(G398/'Mortgage 2 Variables'!E$43,1,'Mortgage 2 Info Calcs'!F$9*'Mortgage 2 Variables'!E$43,-J398+Q398+'Mortgage 2 Info Calcs'!F$24,IF('Mortgage 2 Info Calcs'!F$5="Interest Only",-J398+Q398+'Mortgage 2 Info Calcs'!F$24,0))))),(((IPMT(G398/'Mortgage 2 Variables'!E$43,1,'Mortgage 2 Info Calcs'!F$9*'Mortgage 2 Variables'!E$43,-J$12,-J$12)))=0)),0,((IPMT(G398/'Mortgage 2 Variables'!E$43,1,'Mortgage 2 Info Calcs'!F$9*'Mortgage 2 Variables'!E$43,-J398+Q398+'Mortgage 2 Info Calcs'!F$24,IF('Mortgage 2 Info Calcs'!F$5="Interest Only",-J398+Q398+'Mortgage 2 Info Calcs'!F$24,0)))))</f>
        <v>0</v>
      </c>
      <c r="J398" t="str">
        <f>IF(W397&gt;0,IF(ISTEXT('Mortgage 2 Info Calcs'!K$4),"0",IF(ISTEXT(W397),W397,W397+(IF(ISTEXT(K398),0,K398)))),0)</f>
        <v/>
      </c>
      <c r="K398">
        <f>IF(ISBLANK('Mortgage 2 Monthly Table'!L398),0,'Mortgage 2 Monthly Table'!L398)</f>
        <v>0</v>
      </c>
      <c r="L398" t="e">
        <f>IF(ISBLANK('Mortgage 2 Monthly Table'!N398),IF('Mortgage 2 Info Calcs'!F$13="Calculated",IF('Mortgage 2 Info Calcs'!F$22="Keep Same",IF('Mortgage 2 Info Calcs'!F$5="Interest Only",IF(OR(I398&gt;L397,J398=""),I398,IF(J398&lt;L397,IF(J398&lt;L397,J398+I398,IF(L397+M397&gt;J398,L397+I398,L397)),IF(L397+M397&gt;J398,L397+I398,L397))),IF(H398&gt;L397,H398,IF(J398&gt;L397,IF(L397+M397&gt;J398,L397+I398,L397),J398+S398))),IF('Mortgage 2 Info Calcs'!F$5="Interest Only",'Mortgage 2 Monthly calcs'!I398,'Mortgage 2 Monthly calcs'!H398)),'Mortgage 2 Monthly calcs'!L397),'Mortgage 2 Monthly Table'!N398)</f>
        <v>#VALUE!</v>
      </c>
      <c r="M398" t="str">
        <f>IF(ISBLANK('Mortgage 2 Monthly Table'!P398),IF(N397&gt;J398,IF(J398&gt;L397,J398-L397,0),IF(OR(OR(W397&lt;0,ISTEXT(W397)),ISTEXT('Mortgage 2 Info Calcs'!$K$4)),"",'Mortgage 2 Info Calcs'!F$21)),'Mortgage 2 Monthly Table'!P398)</f>
        <v/>
      </c>
      <c r="N398" t="str">
        <f t="shared" si="30"/>
        <v/>
      </c>
      <c r="O398" t="str">
        <f>IF(OR(OR(W397&lt;0,ISTEXT(W397)),ISTEXT('Mortgage 2 Info Calcs'!$K$4)),"",(O397+M398))</f>
        <v/>
      </c>
      <c r="P398">
        <f>IF(ISBLANK('Mortgage 2 Monthly Table'!T398),IF(ISTEXT(J398),0,IF(OR(W397&lt;Q397,AND(W397&lt;0,NOT(ISTEXT(W397))),ISTEXT('Mortgage 2 Info Calcs'!$K$4)),IF(-W397&gt;P397,-W397,W397-Q397),IF(J398="",0,'Mortgage 2 Info Calcs'!F$26))),'Mortgage 2 Monthly Table'!T398)</f>
        <v>0</v>
      </c>
      <c r="Q398" t="str">
        <f>IF(OR(OR(W397&lt;0,ISTEXT(W397)),ISTEXT('Mortgage 2 Info Calcs'!$K$4)),"",IF(O398&lt;0,Q397,(Q397+P398)))</f>
        <v/>
      </c>
      <c r="R398" t="str">
        <f>IF(OR(ISERROR(L398-S398),ISTEXT('Mortgage 2 Info Calcs'!$K$4)),"",L398-S398+M398)</f>
        <v/>
      </c>
      <c r="S398">
        <f>IF(OR(IF(ISERROR(ROUND((J398-Q398-'Mortgage 2 Info Calcs'!F$24)*(G398/12),2)),0,(J398-O398-Q398-'Mortgage 2 Info Calcs'!F$24)*(G398/12)),,,ISTEXT('Mortgage 2 Info Calcs'!K$4)),IF(((J398-Q398-'Mortgage 2 Info Calcs'!F$24)*(G398/12))&gt;0,((J398-Q398-'Mortgage 2 Info Calcs'!F$24)*(G398/12)),0),0)</f>
        <v>0</v>
      </c>
      <c r="T398" t="str">
        <f>IF(OR(ISERROR(SUM(R$12:R398)),(ISTEXT(T397)),(T397=(SUM(R$12:R398)))),"",SUM(R$12:R398))</f>
        <v/>
      </c>
      <c r="U398">
        <f>SUM(S$12:S398)</f>
        <v>93290.420445652519</v>
      </c>
      <c r="V398" t="str">
        <f>IF(OR(J398=Q398,ISTEXT(W397),ISTEXT('Mortgage 2 Info Calcs'!$F$17)),"",IF(('Mortgage 2 Info Calcs'!F$18*12)&gt;C397+1,IF(C397='Mortgage 2 Info Calcs'!F$18*12,0,'Mortgage 2 Info Calcs'!F$19+W398*('Mortgage 2 Info Calcs'!F$17)),'Mortgage 2 Info Calcs'!F$189))</f>
        <v/>
      </c>
      <c r="W398" t="str">
        <f>IF(OR(ISERROR(J398-R398-M398),IF(ISERROR((J398-R398-M398)=0),"True",(J398-R398-M398)=0),ISTEXT('Mortgage 2 Info Calcs'!$K$4)),"",IF((J398&gt;(L398+M398)),(FV((G398/'Mortgage 2 Variables'!E$43),1,(L398+M398),-J398+Q398+'Mortgage 2 Info Calcs'!F$24,0))+Q398+'Mortgage 2 Info Calcs'!F$24+IF(I398&gt;0,0,-I398),""))</f>
        <v/>
      </c>
      <c r="X398" t="e">
        <f>IF((FV(IF(G398=0,'Mortgage 2 Info Calcs'!F$8,G398)/12,1,PMT(IF(G398=0,'Mortgage 2 Info Calcs'!F$8,G398)/12,('Mortgage 2 Info Calcs'!F$9*12)-C397,-X397,0),-X397,0))&gt;0,(FV(IF(G398=0,'Mortgage 2 Info Calcs'!F$8,G398)/12,1,PMT(IF(G398=0,'Mortgage 2 Info Calcs'!F$8,G398)/12,('Mortgage 2 Info Calcs'!F$9*12)-C397,-X397,0),-X397,0)),0)</f>
        <v>#NUM!</v>
      </c>
      <c r="Y398" t="e">
        <f>IF(X398&lt;=0,0,(IPMT(IF(G398=0,'Mortgage 2 Info Calcs'!F$8,G398)/12,1,('Mortgage 2 Info Calcs'!F$9*12)-C397,-X397,0)))</f>
        <v>#NUM!</v>
      </c>
      <c r="Z398">
        <f>IF(C398&lt;('Mortgage 2 Info Calcs'!F$9*12),SUM(Y$12:Y398),0)</f>
        <v>0</v>
      </c>
      <c r="AA398">
        <v>387</v>
      </c>
      <c r="AB398">
        <f t="shared" si="31"/>
        <v>32.25</v>
      </c>
    </row>
    <row r="399" spans="2:28" ht="11.25" customHeight="1" x14ac:dyDescent="0.25">
      <c r="B399">
        <f t="shared" si="29"/>
        <v>32.333333333333336</v>
      </c>
      <c r="C399">
        <v>388</v>
      </c>
      <c r="E399" t="str">
        <f t="shared" si="28"/>
        <v/>
      </c>
      <c r="F399" t="str">
        <f>VLOOKUP('Mortgage 2 Variables'!D$11,'Mortgage 2 Variables'!B$8:C$19,2)</f>
        <v>Feb</v>
      </c>
      <c r="G399">
        <f>IF(ISBLANK('Mortgage 2 Monthly Table'!G399),IF(OR(J399=Q399,ISTEXT(W398),ISTEXT('Mortgage 2 Info Calcs'!$K$4)),0,IF(('Mortgage 2 Info Calcs'!F$7*12)&gt;C398,G398,IF(C398='Mortgage 2 Info Calcs'!F$7*12,'Mortgage 2 Info Calcs'!F$8,G398))),'Mortgage 2 Monthly Table'!G399)</f>
        <v>0</v>
      </c>
      <c r="H399" t="e">
        <f>((PMT(G399/'Mortgage 2 Variables'!E$43,('Mortgage 2 Info Calcs'!F$9*'Mortgage 2 Variables'!E$43)-C398,-J399,0)))</f>
        <v>#VALUE!</v>
      </c>
      <c r="I399">
        <f>IF(OR(ISERROR(((IPMT(G399/'Mortgage 2 Variables'!E$43,1,'Mortgage 2 Info Calcs'!F$9*'Mortgage 2 Variables'!E$43,-J399+Q399+'Mortgage 2 Info Calcs'!F$24,IF('Mortgage 2 Info Calcs'!F$5="Interest Only",-J399+Q399+'Mortgage 2 Info Calcs'!F$24,0))))),(((IPMT(G399/'Mortgage 2 Variables'!E$43,1,'Mortgage 2 Info Calcs'!F$9*'Mortgage 2 Variables'!E$43,-J$12,-J$12)))=0)),0,((IPMT(G399/'Mortgage 2 Variables'!E$43,1,'Mortgage 2 Info Calcs'!F$9*'Mortgage 2 Variables'!E$43,-J399+Q399+'Mortgage 2 Info Calcs'!F$24,IF('Mortgage 2 Info Calcs'!F$5="Interest Only",-J399+Q399+'Mortgage 2 Info Calcs'!F$24,0)))))</f>
        <v>0</v>
      </c>
      <c r="J399" t="str">
        <f>IF(W398&gt;0,IF(ISTEXT('Mortgage 2 Info Calcs'!K$4),"0",IF(ISTEXT(W398),W398,W398+(IF(ISTEXT(K399),0,K399)))),0)</f>
        <v/>
      </c>
      <c r="K399">
        <f>IF(ISBLANK('Mortgage 2 Monthly Table'!L399),0,'Mortgage 2 Monthly Table'!L399)</f>
        <v>0</v>
      </c>
      <c r="L399" t="e">
        <f>IF(ISBLANK('Mortgage 2 Monthly Table'!N399),IF('Mortgage 2 Info Calcs'!F$13="Calculated",IF('Mortgage 2 Info Calcs'!F$22="Keep Same",IF('Mortgage 2 Info Calcs'!F$5="Interest Only",IF(OR(I399&gt;L398,J399=""),I399,IF(J399&lt;L398,IF(J399&lt;L398,J399+I399,IF(L398+M398&gt;J399,L398+I399,L398)),IF(L398+M398&gt;J399,L398+I399,L398))),IF(H399&gt;L398,H399,IF(J399&gt;L398,IF(L398+M398&gt;J399,L398+I399,L398),J399+S399))),IF('Mortgage 2 Info Calcs'!F$5="Interest Only",'Mortgage 2 Monthly calcs'!I399,'Mortgage 2 Monthly calcs'!H399)),'Mortgage 2 Monthly calcs'!L398),'Mortgage 2 Monthly Table'!N399)</f>
        <v>#VALUE!</v>
      </c>
      <c r="M399" t="str">
        <f>IF(ISBLANK('Mortgage 2 Monthly Table'!P399),IF(N398&gt;J399,IF(J399&gt;L398,J399-L398,0),IF(OR(OR(W398&lt;0,ISTEXT(W398)),ISTEXT('Mortgage 2 Info Calcs'!$K$4)),"",'Mortgage 2 Info Calcs'!F$21)),'Mortgage 2 Monthly Table'!P399)</f>
        <v/>
      </c>
      <c r="N399" t="str">
        <f t="shared" si="30"/>
        <v/>
      </c>
      <c r="O399" t="str">
        <f>IF(OR(OR(W398&lt;0,ISTEXT(W398)),ISTEXT('Mortgage 2 Info Calcs'!$K$4)),"",(O398+M399))</f>
        <v/>
      </c>
      <c r="P399">
        <f>IF(ISBLANK('Mortgage 2 Monthly Table'!T399),IF(ISTEXT(J399),0,IF(OR(W398&lt;Q398,AND(W398&lt;0,NOT(ISTEXT(W398))),ISTEXT('Mortgage 2 Info Calcs'!$K$4)),IF(-W398&gt;P398,-W398,W398-Q398),IF(J399="",0,'Mortgage 2 Info Calcs'!F$26))),'Mortgage 2 Monthly Table'!T399)</f>
        <v>0</v>
      </c>
      <c r="Q399" t="str">
        <f>IF(OR(OR(W398&lt;0,ISTEXT(W398)),ISTEXT('Mortgage 2 Info Calcs'!$K$4)),"",IF(O399&lt;0,Q398,(Q398+P399)))</f>
        <v/>
      </c>
      <c r="R399" t="str">
        <f>IF(OR(ISERROR(L399-S399),ISTEXT('Mortgage 2 Info Calcs'!$K$4)),"",L399-S399+M399)</f>
        <v/>
      </c>
      <c r="S399">
        <f>IF(OR(IF(ISERROR(ROUND((J399-Q399-'Mortgage 2 Info Calcs'!F$24)*(G399/12),2)),0,(J399-O399-Q399-'Mortgage 2 Info Calcs'!F$24)*(G399/12)),,,ISTEXT('Mortgage 2 Info Calcs'!K$4)),IF(((J399-Q399-'Mortgage 2 Info Calcs'!F$24)*(G399/12))&gt;0,((J399-Q399-'Mortgage 2 Info Calcs'!F$24)*(G399/12)),0),0)</f>
        <v>0</v>
      </c>
      <c r="T399" t="str">
        <f>IF(OR(ISERROR(SUM(R$12:R399)),(ISTEXT(T398)),(T398=(SUM(R$12:R399)))),"",SUM(R$12:R399))</f>
        <v/>
      </c>
      <c r="U399">
        <f>SUM(S$12:S399)</f>
        <v>93290.420445652519</v>
      </c>
      <c r="V399" t="str">
        <f>IF(OR(J399=Q399,ISTEXT(W398),ISTEXT('Mortgage 2 Info Calcs'!$F$17)),"",IF(('Mortgage 2 Info Calcs'!F$18*12)&gt;C398+1,IF(C398='Mortgage 2 Info Calcs'!F$18*12,0,'Mortgage 2 Info Calcs'!F$19+W399*('Mortgage 2 Info Calcs'!F$17)),'Mortgage 2 Info Calcs'!F$189))</f>
        <v/>
      </c>
      <c r="W399" t="str">
        <f>IF(OR(ISERROR(J399-R399-M399),IF(ISERROR((J399-R399-M399)=0),"True",(J399-R399-M399)=0),ISTEXT('Mortgage 2 Info Calcs'!$K$4)),"",IF((J399&gt;(L399+M399)),(FV((G399/'Mortgage 2 Variables'!E$43),1,(L399+M399),-J399+Q399+'Mortgage 2 Info Calcs'!F$24,0))+Q399+'Mortgage 2 Info Calcs'!F$24+IF(I399&gt;0,0,-I399),""))</f>
        <v/>
      </c>
      <c r="X399" t="e">
        <f>IF((FV(IF(G399=0,'Mortgage 2 Info Calcs'!F$8,G399)/12,1,PMT(IF(G399=0,'Mortgage 2 Info Calcs'!F$8,G399)/12,('Mortgage 2 Info Calcs'!F$9*12)-C398,-X398,0),-X398,0))&gt;0,(FV(IF(G399=0,'Mortgage 2 Info Calcs'!F$8,G399)/12,1,PMT(IF(G399=0,'Mortgage 2 Info Calcs'!F$8,G399)/12,('Mortgage 2 Info Calcs'!F$9*12)-C398,-X398,0),-X398,0)),0)</f>
        <v>#NUM!</v>
      </c>
      <c r="Y399" t="e">
        <f>IF(X399&lt;=0,0,(IPMT(IF(G399=0,'Mortgage 2 Info Calcs'!F$8,G399)/12,1,('Mortgage 2 Info Calcs'!F$9*12)-C398,-X398,0)))</f>
        <v>#NUM!</v>
      </c>
      <c r="Z399">
        <f>IF(C399&lt;('Mortgage 2 Info Calcs'!F$9*12),SUM(Y$12:Y399),0)</f>
        <v>0</v>
      </c>
      <c r="AA399">
        <v>388</v>
      </c>
      <c r="AB399">
        <f t="shared" si="31"/>
        <v>32.333333333333336</v>
      </c>
    </row>
    <row r="400" spans="2:28" ht="11.25" customHeight="1" x14ac:dyDescent="0.25">
      <c r="B400">
        <f t="shared" si="29"/>
        <v>32.416666666666664</v>
      </c>
      <c r="C400">
        <v>389</v>
      </c>
      <c r="E400" t="str">
        <f t="shared" si="28"/>
        <v/>
      </c>
      <c r="F400" t="str">
        <f>VLOOKUP('Mortgage 2 Variables'!D$12,'Mortgage 2 Variables'!B$8:C$19,2)</f>
        <v>Mar</v>
      </c>
      <c r="G400">
        <f>IF(ISBLANK('Mortgage 2 Monthly Table'!G400),IF(OR(J400=Q400,ISTEXT(W399),ISTEXT('Mortgage 2 Info Calcs'!$K$4)),0,IF(('Mortgage 2 Info Calcs'!F$7*12)&gt;C399,G399,IF(C399='Mortgage 2 Info Calcs'!F$7*12,'Mortgage 2 Info Calcs'!F$8,G399))),'Mortgage 2 Monthly Table'!G400)</f>
        <v>0</v>
      </c>
      <c r="H400" t="e">
        <f>((PMT(G400/'Mortgage 2 Variables'!E$43,('Mortgage 2 Info Calcs'!F$9*'Mortgage 2 Variables'!E$43)-C399,-J400,0)))</f>
        <v>#VALUE!</v>
      </c>
      <c r="I400">
        <f>IF(OR(ISERROR(((IPMT(G400/'Mortgage 2 Variables'!E$43,1,'Mortgage 2 Info Calcs'!F$9*'Mortgage 2 Variables'!E$43,-J400+Q400+'Mortgage 2 Info Calcs'!F$24,IF('Mortgage 2 Info Calcs'!F$5="Interest Only",-J400+Q400+'Mortgage 2 Info Calcs'!F$24,0))))),(((IPMT(G400/'Mortgage 2 Variables'!E$43,1,'Mortgage 2 Info Calcs'!F$9*'Mortgage 2 Variables'!E$43,-J$12,-J$12)))=0)),0,((IPMT(G400/'Mortgage 2 Variables'!E$43,1,'Mortgage 2 Info Calcs'!F$9*'Mortgage 2 Variables'!E$43,-J400+Q400+'Mortgage 2 Info Calcs'!F$24,IF('Mortgage 2 Info Calcs'!F$5="Interest Only",-J400+Q400+'Mortgage 2 Info Calcs'!F$24,0)))))</f>
        <v>0</v>
      </c>
      <c r="J400" t="str">
        <f>IF(W399&gt;0,IF(ISTEXT('Mortgage 2 Info Calcs'!K$4),"0",IF(ISTEXT(W399),W399,W399+(IF(ISTEXT(K400),0,K400)))),0)</f>
        <v/>
      </c>
      <c r="K400">
        <f>IF(ISBLANK('Mortgage 2 Monthly Table'!L400),0,'Mortgage 2 Monthly Table'!L400)</f>
        <v>0</v>
      </c>
      <c r="L400" t="e">
        <f>IF(ISBLANK('Mortgage 2 Monthly Table'!N400),IF('Mortgage 2 Info Calcs'!F$13="Calculated",IF('Mortgage 2 Info Calcs'!F$22="Keep Same",IF('Mortgage 2 Info Calcs'!F$5="Interest Only",IF(OR(I400&gt;L399,J400=""),I400,IF(J400&lt;L399,IF(J400&lt;L399,J400+I400,IF(L399+M399&gt;J400,L399+I400,L399)),IF(L399+M399&gt;J400,L399+I400,L399))),IF(H400&gt;L399,H400,IF(J400&gt;L399,IF(L399+M399&gt;J400,L399+I400,L399),J400+S400))),IF('Mortgage 2 Info Calcs'!F$5="Interest Only",'Mortgage 2 Monthly calcs'!I400,'Mortgage 2 Monthly calcs'!H400)),'Mortgage 2 Monthly calcs'!L399),'Mortgage 2 Monthly Table'!N400)</f>
        <v>#VALUE!</v>
      </c>
      <c r="M400" t="str">
        <f>IF(ISBLANK('Mortgage 2 Monthly Table'!P400),IF(N399&gt;J400,IF(J400&gt;L399,J400-L399,0),IF(OR(OR(W399&lt;0,ISTEXT(W399)),ISTEXT('Mortgage 2 Info Calcs'!$K$4)),"",'Mortgage 2 Info Calcs'!F$21)),'Mortgage 2 Monthly Table'!P400)</f>
        <v/>
      </c>
      <c r="N400" t="str">
        <f t="shared" si="30"/>
        <v/>
      </c>
      <c r="O400" t="str">
        <f>IF(OR(OR(W399&lt;0,ISTEXT(W399)),ISTEXT('Mortgage 2 Info Calcs'!$K$4)),"",(O399+M400))</f>
        <v/>
      </c>
      <c r="P400">
        <f>IF(ISBLANK('Mortgage 2 Monthly Table'!T400),IF(ISTEXT(J400),0,IF(OR(W399&lt;Q399,AND(W399&lt;0,NOT(ISTEXT(W399))),ISTEXT('Mortgage 2 Info Calcs'!$K$4)),IF(-W399&gt;P399,-W399,W399-Q399),IF(J400="",0,'Mortgage 2 Info Calcs'!F$26))),'Mortgage 2 Monthly Table'!T400)</f>
        <v>0</v>
      </c>
      <c r="Q400" t="str">
        <f>IF(OR(OR(W399&lt;0,ISTEXT(W399)),ISTEXT('Mortgage 2 Info Calcs'!$K$4)),"",IF(O400&lt;0,Q399,(Q399+P400)))</f>
        <v/>
      </c>
      <c r="R400" t="str">
        <f>IF(OR(ISERROR(L400-S400),ISTEXT('Mortgage 2 Info Calcs'!$K$4)),"",L400-S400+M400)</f>
        <v/>
      </c>
      <c r="S400">
        <f>IF(OR(IF(ISERROR(ROUND((J400-Q400-'Mortgage 2 Info Calcs'!F$24)*(G400/12),2)),0,(J400-O400-Q400-'Mortgage 2 Info Calcs'!F$24)*(G400/12)),,,ISTEXT('Mortgage 2 Info Calcs'!K$4)),IF(((J400-Q400-'Mortgage 2 Info Calcs'!F$24)*(G400/12))&gt;0,((J400-Q400-'Mortgage 2 Info Calcs'!F$24)*(G400/12)),0),0)</f>
        <v>0</v>
      </c>
      <c r="T400" t="str">
        <f>IF(OR(ISERROR(SUM(R$12:R400)),(ISTEXT(T399)),(T399=(SUM(R$12:R400)))),"",SUM(R$12:R400))</f>
        <v/>
      </c>
      <c r="U400">
        <f>SUM(S$12:S400)</f>
        <v>93290.420445652519</v>
      </c>
      <c r="V400" t="str">
        <f>IF(OR(J400=Q400,ISTEXT(W399),ISTEXT('Mortgage 2 Info Calcs'!$F$17)),"",IF(('Mortgage 2 Info Calcs'!F$18*12)&gt;C399+1,IF(C399='Mortgage 2 Info Calcs'!F$18*12,0,'Mortgage 2 Info Calcs'!F$19+W400*('Mortgage 2 Info Calcs'!F$17)),'Mortgage 2 Info Calcs'!F$189))</f>
        <v/>
      </c>
      <c r="W400" t="str">
        <f>IF(OR(ISERROR(J400-R400-M400),IF(ISERROR((J400-R400-M400)=0),"True",(J400-R400-M400)=0),ISTEXT('Mortgage 2 Info Calcs'!$K$4)),"",IF((J400&gt;(L400+M400)),(FV((G400/'Mortgage 2 Variables'!E$43),1,(L400+M400),-J400+Q400+'Mortgage 2 Info Calcs'!F$24,0))+Q400+'Mortgage 2 Info Calcs'!F$24+IF(I400&gt;0,0,-I400),""))</f>
        <v/>
      </c>
      <c r="X400" t="e">
        <f>IF((FV(IF(G400=0,'Mortgage 2 Info Calcs'!F$8,G400)/12,1,PMT(IF(G400=0,'Mortgage 2 Info Calcs'!F$8,G400)/12,('Mortgage 2 Info Calcs'!F$9*12)-C399,-X399,0),-X399,0))&gt;0,(FV(IF(G400=0,'Mortgage 2 Info Calcs'!F$8,G400)/12,1,PMT(IF(G400=0,'Mortgage 2 Info Calcs'!F$8,G400)/12,('Mortgage 2 Info Calcs'!F$9*12)-C399,-X399,0),-X399,0)),0)</f>
        <v>#NUM!</v>
      </c>
      <c r="Y400" t="e">
        <f>IF(X400&lt;=0,0,(IPMT(IF(G400=0,'Mortgage 2 Info Calcs'!F$8,G400)/12,1,('Mortgage 2 Info Calcs'!F$9*12)-C399,-X399,0)))</f>
        <v>#NUM!</v>
      </c>
      <c r="Z400">
        <f>IF(C400&lt;('Mortgage 2 Info Calcs'!F$9*12),SUM(Y$12:Y400),0)</f>
        <v>0</v>
      </c>
      <c r="AA400">
        <v>389</v>
      </c>
      <c r="AB400">
        <f t="shared" si="31"/>
        <v>32.416666666666664</v>
      </c>
    </row>
    <row r="401" spans="2:28" ht="11.25" customHeight="1" x14ac:dyDescent="0.25">
      <c r="B401">
        <f t="shared" si="29"/>
        <v>32.5</v>
      </c>
      <c r="C401">
        <v>390</v>
      </c>
      <c r="E401" t="str">
        <f t="shared" si="28"/>
        <v/>
      </c>
      <c r="F401" t="str">
        <f>VLOOKUP('Mortgage 2 Variables'!D$13,'Mortgage 2 Variables'!B$8:C$19,2)</f>
        <v>Apr</v>
      </c>
      <c r="G401">
        <f>IF(ISBLANK('Mortgage 2 Monthly Table'!G401),IF(OR(J401=Q401,ISTEXT(W400),ISTEXT('Mortgage 2 Info Calcs'!$K$4)),0,IF(('Mortgage 2 Info Calcs'!F$7*12)&gt;C400,G400,IF(C400='Mortgage 2 Info Calcs'!F$7*12,'Mortgage 2 Info Calcs'!F$8,G400))),'Mortgage 2 Monthly Table'!G401)</f>
        <v>0</v>
      </c>
      <c r="H401" t="e">
        <f>((PMT(G401/'Mortgage 2 Variables'!E$43,('Mortgage 2 Info Calcs'!F$9*'Mortgage 2 Variables'!E$43)-C400,-J401,0)))</f>
        <v>#VALUE!</v>
      </c>
      <c r="I401">
        <f>IF(OR(ISERROR(((IPMT(G401/'Mortgage 2 Variables'!E$43,1,'Mortgage 2 Info Calcs'!F$9*'Mortgage 2 Variables'!E$43,-J401+Q401+'Mortgage 2 Info Calcs'!F$24,IF('Mortgage 2 Info Calcs'!F$5="Interest Only",-J401+Q401+'Mortgage 2 Info Calcs'!F$24,0))))),(((IPMT(G401/'Mortgage 2 Variables'!E$43,1,'Mortgage 2 Info Calcs'!F$9*'Mortgage 2 Variables'!E$43,-J$12,-J$12)))=0)),0,((IPMT(G401/'Mortgage 2 Variables'!E$43,1,'Mortgage 2 Info Calcs'!F$9*'Mortgage 2 Variables'!E$43,-J401+Q401+'Mortgage 2 Info Calcs'!F$24,IF('Mortgage 2 Info Calcs'!F$5="Interest Only",-J401+Q401+'Mortgage 2 Info Calcs'!F$24,0)))))</f>
        <v>0</v>
      </c>
      <c r="J401" t="str">
        <f>IF(W400&gt;0,IF(ISTEXT('Mortgage 2 Info Calcs'!K$4),"0",IF(ISTEXT(W400),W400,W400+(IF(ISTEXT(K401),0,K401)))),0)</f>
        <v/>
      </c>
      <c r="K401">
        <f>IF(ISBLANK('Mortgage 2 Monthly Table'!L401),0,'Mortgage 2 Monthly Table'!L401)</f>
        <v>0</v>
      </c>
      <c r="L401" t="e">
        <f>IF(ISBLANK('Mortgage 2 Monthly Table'!N401),IF('Mortgage 2 Info Calcs'!F$13="Calculated",IF('Mortgage 2 Info Calcs'!F$22="Keep Same",IF('Mortgage 2 Info Calcs'!F$5="Interest Only",IF(OR(I401&gt;L400,J401=""),I401,IF(J401&lt;L400,IF(J401&lt;L400,J401+I401,IF(L400+M400&gt;J401,L400+I401,L400)),IF(L400+M400&gt;J401,L400+I401,L400))),IF(H401&gt;L400,H401,IF(J401&gt;L400,IF(L400+M400&gt;J401,L400+I401,L400),J401+S401))),IF('Mortgage 2 Info Calcs'!F$5="Interest Only",'Mortgage 2 Monthly calcs'!I401,'Mortgage 2 Monthly calcs'!H401)),'Mortgage 2 Monthly calcs'!L400),'Mortgage 2 Monthly Table'!N401)</f>
        <v>#VALUE!</v>
      </c>
      <c r="M401" t="str">
        <f>IF(ISBLANK('Mortgage 2 Monthly Table'!P401),IF(N400&gt;J401,IF(J401&gt;L400,J401-L400,0),IF(OR(OR(W400&lt;0,ISTEXT(W400)),ISTEXT('Mortgage 2 Info Calcs'!$K$4)),"",'Mortgage 2 Info Calcs'!F$21)),'Mortgage 2 Monthly Table'!P401)</f>
        <v/>
      </c>
      <c r="N401" t="str">
        <f t="shared" si="30"/>
        <v/>
      </c>
      <c r="O401" t="str">
        <f>IF(OR(OR(W400&lt;0,ISTEXT(W400)),ISTEXT('Mortgage 2 Info Calcs'!$K$4)),"",(O400+M401))</f>
        <v/>
      </c>
      <c r="P401">
        <f>IF(ISBLANK('Mortgage 2 Monthly Table'!T401),IF(ISTEXT(J401),0,IF(OR(W400&lt;Q400,AND(W400&lt;0,NOT(ISTEXT(W400))),ISTEXT('Mortgage 2 Info Calcs'!$K$4)),IF(-W400&gt;P400,-W400,W400-Q400),IF(J401="",0,'Mortgage 2 Info Calcs'!F$26))),'Mortgage 2 Monthly Table'!T401)</f>
        <v>0</v>
      </c>
      <c r="Q401" t="str">
        <f>IF(OR(OR(W400&lt;0,ISTEXT(W400)),ISTEXT('Mortgage 2 Info Calcs'!$K$4)),"",IF(O401&lt;0,Q400,(Q400+P401)))</f>
        <v/>
      </c>
      <c r="R401" t="str">
        <f>IF(OR(ISERROR(L401-S401),ISTEXT('Mortgage 2 Info Calcs'!$K$4)),"",L401-S401+M401)</f>
        <v/>
      </c>
      <c r="S401">
        <f>IF(OR(IF(ISERROR(ROUND((J401-Q401-'Mortgage 2 Info Calcs'!F$24)*(G401/12),2)),0,(J401-O401-Q401-'Mortgage 2 Info Calcs'!F$24)*(G401/12)),,,ISTEXT('Mortgage 2 Info Calcs'!K$4)),IF(((J401-Q401-'Mortgage 2 Info Calcs'!F$24)*(G401/12))&gt;0,((J401-Q401-'Mortgage 2 Info Calcs'!F$24)*(G401/12)),0),0)</f>
        <v>0</v>
      </c>
      <c r="T401" t="str">
        <f>IF(OR(ISERROR(SUM(R$12:R401)),(ISTEXT(T400)),(T400=(SUM(R$12:R401)))),"",SUM(R$12:R401))</f>
        <v/>
      </c>
      <c r="U401">
        <f>SUM(S$12:S401)</f>
        <v>93290.420445652519</v>
      </c>
      <c r="V401" t="str">
        <f>IF(OR(J401=Q401,ISTEXT(W400),ISTEXT('Mortgage 2 Info Calcs'!$F$17)),"",IF(('Mortgage 2 Info Calcs'!F$18*12)&gt;C400+1,IF(C400='Mortgage 2 Info Calcs'!F$18*12,0,'Mortgage 2 Info Calcs'!F$19+W401*('Mortgage 2 Info Calcs'!F$17)),'Mortgage 2 Info Calcs'!F$189))</f>
        <v/>
      </c>
      <c r="W401" t="str">
        <f>IF(OR(ISERROR(J401-R401-M401),IF(ISERROR((J401-R401-M401)=0),"True",(J401-R401-M401)=0),ISTEXT('Mortgage 2 Info Calcs'!$K$4)),"",IF((J401&gt;(L401+M401)),(FV((G401/'Mortgage 2 Variables'!E$43),1,(L401+M401),-J401+Q401+'Mortgage 2 Info Calcs'!F$24,0))+Q401+'Mortgage 2 Info Calcs'!F$24+IF(I401&gt;0,0,-I401),""))</f>
        <v/>
      </c>
      <c r="X401" t="e">
        <f>IF((FV(IF(G401=0,'Mortgage 2 Info Calcs'!F$8,G401)/12,1,PMT(IF(G401=0,'Mortgage 2 Info Calcs'!F$8,G401)/12,('Mortgage 2 Info Calcs'!F$9*12)-C400,-X400,0),-X400,0))&gt;0,(FV(IF(G401=0,'Mortgage 2 Info Calcs'!F$8,G401)/12,1,PMT(IF(G401=0,'Mortgage 2 Info Calcs'!F$8,G401)/12,('Mortgage 2 Info Calcs'!F$9*12)-C400,-X400,0),-X400,0)),0)</f>
        <v>#NUM!</v>
      </c>
      <c r="Y401" t="e">
        <f>IF(X401&lt;=0,0,(IPMT(IF(G401=0,'Mortgage 2 Info Calcs'!F$8,G401)/12,1,('Mortgage 2 Info Calcs'!F$9*12)-C400,-X400,0)))</f>
        <v>#NUM!</v>
      </c>
      <c r="Z401">
        <f>IF(C401&lt;('Mortgage 2 Info Calcs'!F$9*12),SUM(Y$12:Y401),0)</f>
        <v>0</v>
      </c>
      <c r="AA401">
        <v>390</v>
      </c>
      <c r="AB401">
        <f t="shared" si="31"/>
        <v>32.5</v>
      </c>
    </row>
    <row r="402" spans="2:28" ht="11.25" customHeight="1" x14ac:dyDescent="0.25">
      <c r="B402">
        <f t="shared" si="29"/>
        <v>32.583333333333336</v>
      </c>
      <c r="C402">
        <v>391</v>
      </c>
      <c r="E402" t="str">
        <f t="shared" si="28"/>
        <v/>
      </c>
      <c r="F402" t="str">
        <f>VLOOKUP('Mortgage 2 Variables'!D$14,'Mortgage 2 Variables'!B$8:C$19,2)</f>
        <v>May</v>
      </c>
      <c r="G402">
        <f>IF(ISBLANK('Mortgage 2 Monthly Table'!G402),IF(OR(J402=Q402,ISTEXT(W401),ISTEXT('Mortgage 2 Info Calcs'!$K$4)),0,IF(('Mortgage 2 Info Calcs'!F$7*12)&gt;C401,G401,IF(C401='Mortgage 2 Info Calcs'!F$7*12,'Mortgage 2 Info Calcs'!F$8,G401))),'Mortgage 2 Monthly Table'!G402)</f>
        <v>0</v>
      </c>
      <c r="H402" t="e">
        <f>((PMT(G402/'Mortgage 2 Variables'!E$43,('Mortgage 2 Info Calcs'!F$9*'Mortgage 2 Variables'!E$43)-C401,-J402,0)))</f>
        <v>#VALUE!</v>
      </c>
      <c r="I402">
        <f>IF(OR(ISERROR(((IPMT(G402/'Mortgage 2 Variables'!E$43,1,'Mortgage 2 Info Calcs'!F$9*'Mortgage 2 Variables'!E$43,-J402+Q402+'Mortgage 2 Info Calcs'!F$24,IF('Mortgage 2 Info Calcs'!F$5="Interest Only",-J402+Q402+'Mortgage 2 Info Calcs'!F$24,0))))),(((IPMT(G402/'Mortgage 2 Variables'!E$43,1,'Mortgage 2 Info Calcs'!F$9*'Mortgage 2 Variables'!E$43,-J$12,-J$12)))=0)),0,((IPMT(G402/'Mortgage 2 Variables'!E$43,1,'Mortgage 2 Info Calcs'!F$9*'Mortgage 2 Variables'!E$43,-J402+Q402+'Mortgage 2 Info Calcs'!F$24,IF('Mortgage 2 Info Calcs'!F$5="Interest Only",-J402+Q402+'Mortgage 2 Info Calcs'!F$24,0)))))</f>
        <v>0</v>
      </c>
      <c r="J402" t="str">
        <f>IF(W401&gt;0,IF(ISTEXT('Mortgage 2 Info Calcs'!K$4),"0",IF(ISTEXT(W401),W401,W401+(IF(ISTEXT(K402),0,K402)))),0)</f>
        <v/>
      </c>
      <c r="K402">
        <f>IF(ISBLANK('Mortgage 2 Monthly Table'!L402),0,'Mortgage 2 Monthly Table'!L402)</f>
        <v>0</v>
      </c>
      <c r="L402" t="e">
        <f>IF(ISBLANK('Mortgage 2 Monthly Table'!N402),IF('Mortgage 2 Info Calcs'!F$13="Calculated",IF('Mortgage 2 Info Calcs'!F$22="Keep Same",IF('Mortgage 2 Info Calcs'!F$5="Interest Only",IF(OR(I402&gt;L401,J402=""),I402,IF(J402&lt;L401,IF(J402&lt;L401,J402+I402,IF(L401+M401&gt;J402,L401+I402,L401)),IF(L401+M401&gt;J402,L401+I402,L401))),IF(H402&gt;L401,H402,IF(J402&gt;L401,IF(L401+M401&gt;J402,L401+I402,L401),J402+S402))),IF('Mortgage 2 Info Calcs'!F$5="Interest Only",'Mortgage 2 Monthly calcs'!I402,'Mortgage 2 Monthly calcs'!H402)),'Mortgage 2 Monthly calcs'!L401),'Mortgage 2 Monthly Table'!N402)</f>
        <v>#VALUE!</v>
      </c>
      <c r="M402" t="str">
        <f>IF(ISBLANK('Mortgage 2 Monthly Table'!P402),IF(N401&gt;J402,IF(J402&gt;L401,J402-L401,0),IF(OR(OR(W401&lt;0,ISTEXT(W401)),ISTEXT('Mortgage 2 Info Calcs'!$K$4)),"",'Mortgage 2 Info Calcs'!F$21)),'Mortgage 2 Monthly Table'!P402)</f>
        <v/>
      </c>
      <c r="N402" t="str">
        <f t="shared" si="30"/>
        <v/>
      </c>
      <c r="O402" t="str">
        <f>IF(OR(OR(W401&lt;0,ISTEXT(W401)),ISTEXT('Mortgage 2 Info Calcs'!$K$4)),"",(O401+M402))</f>
        <v/>
      </c>
      <c r="P402">
        <f>IF(ISBLANK('Mortgage 2 Monthly Table'!T402),IF(ISTEXT(J402),0,IF(OR(W401&lt;Q401,AND(W401&lt;0,NOT(ISTEXT(W401))),ISTEXT('Mortgage 2 Info Calcs'!$K$4)),IF(-W401&gt;P401,-W401,W401-Q401),IF(J402="",0,'Mortgage 2 Info Calcs'!F$26))),'Mortgage 2 Monthly Table'!T402)</f>
        <v>0</v>
      </c>
      <c r="Q402" t="str">
        <f>IF(OR(OR(W401&lt;0,ISTEXT(W401)),ISTEXT('Mortgage 2 Info Calcs'!$K$4)),"",IF(O402&lt;0,Q401,(Q401+P402)))</f>
        <v/>
      </c>
      <c r="R402" t="str">
        <f>IF(OR(ISERROR(L402-S402),ISTEXT('Mortgage 2 Info Calcs'!$K$4)),"",L402-S402+M402)</f>
        <v/>
      </c>
      <c r="S402">
        <f>IF(OR(IF(ISERROR(ROUND((J402-Q402-'Mortgage 2 Info Calcs'!F$24)*(G402/12),2)),0,(J402-O402-Q402-'Mortgage 2 Info Calcs'!F$24)*(G402/12)),,,ISTEXT('Mortgage 2 Info Calcs'!K$4)),IF(((J402-Q402-'Mortgage 2 Info Calcs'!F$24)*(G402/12))&gt;0,((J402-Q402-'Mortgage 2 Info Calcs'!F$24)*(G402/12)),0),0)</f>
        <v>0</v>
      </c>
      <c r="T402" t="str">
        <f>IF(OR(ISERROR(SUM(R$12:R402)),(ISTEXT(T401)),(T401=(SUM(R$12:R402)))),"",SUM(R$12:R402))</f>
        <v/>
      </c>
      <c r="U402">
        <f>SUM(S$12:S402)</f>
        <v>93290.420445652519</v>
      </c>
      <c r="V402" t="str">
        <f>IF(OR(J402=Q402,ISTEXT(W401),ISTEXT('Mortgage 2 Info Calcs'!$F$17)),"",IF(('Mortgage 2 Info Calcs'!F$18*12)&gt;C401+1,IF(C401='Mortgage 2 Info Calcs'!F$18*12,0,'Mortgage 2 Info Calcs'!F$19+W402*('Mortgage 2 Info Calcs'!F$17)),'Mortgage 2 Info Calcs'!F$189))</f>
        <v/>
      </c>
      <c r="W402" t="str">
        <f>IF(OR(ISERROR(J402-R402-M402),IF(ISERROR((J402-R402-M402)=0),"True",(J402-R402-M402)=0),ISTEXT('Mortgage 2 Info Calcs'!$K$4)),"",IF((J402&gt;(L402+M402)),(FV((G402/'Mortgage 2 Variables'!E$43),1,(L402+M402),-J402+Q402+'Mortgage 2 Info Calcs'!F$24,0))+Q402+'Mortgage 2 Info Calcs'!F$24+IF(I402&gt;0,0,-I402),""))</f>
        <v/>
      </c>
      <c r="X402" t="e">
        <f>IF((FV(IF(G402=0,'Mortgage 2 Info Calcs'!F$8,G402)/12,1,PMT(IF(G402=0,'Mortgage 2 Info Calcs'!F$8,G402)/12,('Mortgage 2 Info Calcs'!F$9*12)-C401,-X401,0),-X401,0))&gt;0,(FV(IF(G402=0,'Mortgage 2 Info Calcs'!F$8,G402)/12,1,PMT(IF(G402=0,'Mortgage 2 Info Calcs'!F$8,G402)/12,('Mortgage 2 Info Calcs'!F$9*12)-C401,-X401,0),-X401,0)),0)</f>
        <v>#NUM!</v>
      </c>
      <c r="Y402" t="e">
        <f>IF(X402&lt;=0,0,(IPMT(IF(G402=0,'Mortgage 2 Info Calcs'!F$8,G402)/12,1,('Mortgage 2 Info Calcs'!F$9*12)-C401,-X401,0)))</f>
        <v>#NUM!</v>
      </c>
      <c r="Z402">
        <f>IF(C402&lt;('Mortgage 2 Info Calcs'!F$9*12),SUM(Y$12:Y402),0)</f>
        <v>0</v>
      </c>
      <c r="AA402">
        <v>391</v>
      </c>
      <c r="AB402">
        <f t="shared" si="31"/>
        <v>32.583333333333336</v>
      </c>
    </row>
    <row r="403" spans="2:28" ht="11.25" customHeight="1" x14ac:dyDescent="0.25">
      <c r="B403">
        <f t="shared" si="29"/>
        <v>32.666666666666664</v>
      </c>
      <c r="C403">
        <v>392</v>
      </c>
      <c r="E403" t="str">
        <f t="shared" si="28"/>
        <v/>
      </c>
      <c r="F403" t="str">
        <f>VLOOKUP('Mortgage 2 Variables'!D$15,'Mortgage 2 Variables'!B$8:C$19,2)</f>
        <v>Jun</v>
      </c>
      <c r="G403">
        <f>IF(ISBLANK('Mortgage 2 Monthly Table'!G403),IF(OR(J403=Q403,ISTEXT(W402),ISTEXT('Mortgage 2 Info Calcs'!$K$4)),0,IF(('Mortgage 2 Info Calcs'!F$7*12)&gt;C402,G402,IF(C402='Mortgage 2 Info Calcs'!F$7*12,'Mortgage 2 Info Calcs'!F$8,G402))),'Mortgage 2 Monthly Table'!G403)</f>
        <v>0</v>
      </c>
      <c r="H403" t="e">
        <f>((PMT(G403/'Mortgage 2 Variables'!E$43,('Mortgage 2 Info Calcs'!F$9*'Mortgage 2 Variables'!E$43)-C402,-J403,0)))</f>
        <v>#VALUE!</v>
      </c>
      <c r="I403">
        <f>IF(OR(ISERROR(((IPMT(G403/'Mortgage 2 Variables'!E$43,1,'Mortgage 2 Info Calcs'!F$9*'Mortgage 2 Variables'!E$43,-J403+Q403+'Mortgage 2 Info Calcs'!F$24,IF('Mortgage 2 Info Calcs'!F$5="Interest Only",-J403+Q403+'Mortgage 2 Info Calcs'!F$24,0))))),(((IPMT(G403/'Mortgage 2 Variables'!E$43,1,'Mortgage 2 Info Calcs'!F$9*'Mortgage 2 Variables'!E$43,-J$12,-J$12)))=0)),0,((IPMT(G403/'Mortgage 2 Variables'!E$43,1,'Mortgage 2 Info Calcs'!F$9*'Mortgage 2 Variables'!E$43,-J403+Q403+'Mortgage 2 Info Calcs'!F$24,IF('Mortgage 2 Info Calcs'!F$5="Interest Only",-J403+Q403+'Mortgage 2 Info Calcs'!F$24,0)))))</f>
        <v>0</v>
      </c>
      <c r="J403" t="str">
        <f>IF(W402&gt;0,IF(ISTEXT('Mortgage 2 Info Calcs'!K$4),"0",IF(ISTEXT(W402),W402,W402+(IF(ISTEXT(K403),0,K403)))),0)</f>
        <v/>
      </c>
      <c r="K403">
        <f>IF(ISBLANK('Mortgage 2 Monthly Table'!L403),0,'Mortgage 2 Monthly Table'!L403)</f>
        <v>0</v>
      </c>
      <c r="L403" t="e">
        <f>IF(ISBLANK('Mortgage 2 Monthly Table'!N403),IF('Mortgage 2 Info Calcs'!F$13="Calculated",IF('Mortgage 2 Info Calcs'!F$22="Keep Same",IF('Mortgage 2 Info Calcs'!F$5="Interest Only",IF(OR(I403&gt;L402,J403=""),I403,IF(J403&lt;L402,IF(J403&lt;L402,J403+I403,IF(L402+M402&gt;J403,L402+I403,L402)),IF(L402+M402&gt;J403,L402+I403,L402))),IF(H403&gt;L402,H403,IF(J403&gt;L402,IF(L402+M402&gt;J403,L402+I403,L402),J403+S403))),IF('Mortgage 2 Info Calcs'!F$5="Interest Only",'Mortgage 2 Monthly calcs'!I403,'Mortgage 2 Monthly calcs'!H403)),'Mortgage 2 Monthly calcs'!L402),'Mortgage 2 Monthly Table'!N403)</f>
        <v>#VALUE!</v>
      </c>
      <c r="M403" t="str">
        <f>IF(ISBLANK('Mortgage 2 Monthly Table'!P403),IF(N402&gt;J403,IF(J403&gt;L402,J403-L402,0),IF(OR(OR(W402&lt;0,ISTEXT(W402)),ISTEXT('Mortgage 2 Info Calcs'!$K$4)),"",'Mortgage 2 Info Calcs'!F$21)),'Mortgage 2 Monthly Table'!P403)</f>
        <v/>
      </c>
      <c r="N403" t="str">
        <f t="shared" si="30"/>
        <v/>
      </c>
      <c r="O403" t="str">
        <f>IF(OR(OR(W402&lt;0,ISTEXT(W402)),ISTEXT('Mortgage 2 Info Calcs'!$K$4)),"",(O402+M403))</f>
        <v/>
      </c>
      <c r="P403">
        <f>IF(ISBLANK('Mortgage 2 Monthly Table'!T403),IF(ISTEXT(J403),0,IF(OR(W402&lt;Q402,AND(W402&lt;0,NOT(ISTEXT(W402))),ISTEXT('Mortgage 2 Info Calcs'!$K$4)),IF(-W402&gt;P402,-W402,W402-Q402),IF(J403="",0,'Mortgage 2 Info Calcs'!F$26))),'Mortgage 2 Monthly Table'!T403)</f>
        <v>0</v>
      </c>
      <c r="Q403" t="str">
        <f>IF(OR(OR(W402&lt;0,ISTEXT(W402)),ISTEXT('Mortgage 2 Info Calcs'!$K$4)),"",IF(O403&lt;0,Q402,(Q402+P403)))</f>
        <v/>
      </c>
      <c r="R403" t="str">
        <f>IF(OR(ISERROR(L403-S403),ISTEXT('Mortgage 2 Info Calcs'!$K$4)),"",L403-S403+M403)</f>
        <v/>
      </c>
      <c r="S403">
        <f>IF(OR(IF(ISERROR(ROUND((J403-Q403-'Mortgage 2 Info Calcs'!F$24)*(G403/12),2)),0,(J403-O403-Q403-'Mortgage 2 Info Calcs'!F$24)*(G403/12)),,,ISTEXT('Mortgage 2 Info Calcs'!K$4)),IF(((J403-Q403-'Mortgage 2 Info Calcs'!F$24)*(G403/12))&gt;0,((J403-Q403-'Mortgage 2 Info Calcs'!F$24)*(G403/12)),0),0)</f>
        <v>0</v>
      </c>
      <c r="T403" t="str">
        <f>IF(OR(ISERROR(SUM(R$12:R403)),(ISTEXT(T402)),(T402=(SUM(R$12:R403)))),"",SUM(R$12:R403))</f>
        <v/>
      </c>
      <c r="U403">
        <f>SUM(S$12:S403)</f>
        <v>93290.420445652519</v>
      </c>
      <c r="V403" t="str">
        <f>IF(OR(J403=Q403,ISTEXT(W402),ISTEXT('Mortgage 2 Info Calcs'!$F$17)),"",IF(('Mortgage 2 Info Calcs'!F$18*12)&gt;C402+1,IF(C402='Mortgage 2 Info Calcs'!F$18*12,0,'Mortgage 2 Info Calcs'!F$19+W403*('Mortgage 2 Info Calcs'!F$17)),'Mortgage 2 Info Calcs'!F$189))</f>
        <v/>
      </c>
      <c r="W403" t="str">
        <f>IF(OR(ISERROR(J403-R403-M403),IF(ISERROR((J403-R403-M403)=0),"True",(J403-R403-M403)=0),ISTEXT('Mortgage 2 Info Calcs'!$K$4)),"",IF((J403&gt;(L403+M403)),(FV((G403/'Mortgage 2 Variables'!E$43),1,(L403+M403),-J403+Q403+'Mortgage 2 Info Calcs'!F$24,0))+Q403+'Mortgage 2 Info Calcs'!F$24+IF(I403&gt;0,0,-I403),""))</f>
        <v/>
      </c>
      <c r="X403" t="e">
        <f>IF((FV(IF(G403=0,'Mortgage 2 Info Calcs'!F$8,G403)/12,1,PMT(IF(G403=0,'Mortgage 2 Info Calcs'!F$8,G403)/12,('Mortgage 2 Info Calcs'!F$9*12)-C402,-X402,0),-X402,0))&gt;0,(FV(IF(G403=0,'Mortgage 2 Info Calcs'!F$8,G403)/12,1,PMT(IF(G403=0,'Mortgage 2 Info Calcs'!F$8,G403)/12,('Mortgage 2 Info Calcs'!F$9*12)-C402,-X402,0),-X402,0)),0)</f>
        <v>#NUM!</v>
      </c>
      <c r="Y403" t="e">
        <f>IF(X403&lt;=0,0,(IPMT(IF(G403=0,'Mortgage 2 Info Calcs'!F$8,G403)/12,1,('Mortgage 2 Info Calcs'!F$9*12)-C402,-X402,0)))</f>
        <v>#NUM!</v>
      </c>
      <c r="Z403">
        <f>IF(C403&lt;('Mortgage 2 Info Calcs'!F$9*12),SUM(Y$12:Y403),0)</f>
        <v>0</v>
      </c>
      <c r="AA403">
        <v>392</v>
      </c>
      <c r="AB403">
        <f t="shared" si="31"/>
        <v>32.666666666666664</v>
      </c>
    </row>
    <row r="404" spans="2:28" ht="11.25" customHeight="1" x14ac:dyDescent="0.25">
      <c r="B404">
        <f t="shared" si="29"/>
        <v>32.75</v>
      </c>
      <c r="C404">
        <v>393</v>
      </c>
      <c r="E404" t="str">
        <f t="shared" si="28"/>
        <v/>
      </c>
      <c r="F404" t="str">
        <f>VLOOKUP('Mortgage 2 Variables'!D$16,'Mortgage 2 Variables'!B$8:C$19,2)</f>
        <v>Jul</v>
      </c>
      <c r="G404">
        <f>IF(ISBLANK('Mortgage 2 Monthly Table'!G404),IF(OR(J404=Q404,ISTEXT(W403),ISTEXT('Mortgage 2 Info Calcs'!$K$4)),0,IF(('Mortgage 2 Info Calcs'!F$7*12)&gt;C403,G403,IF(C403='Mortgage 2 Info Calcs'!F$7*12,'Mortgage 2 Info Calcs'!F$8,G403))),'Mortgage 2 Monthly Table'!G404)</f>
        <v>0</v>
      </c>
      <c r="H404" t="e">
        <f>((PMT(G404/'Mortgage 2 Variables'!E$43,('Mortgage 2 Info Calcs'!F$9*'Mortgage 2 Variables'!E$43)-C403,-J404,0)))</f>
        <v>#VALUE!</v>
      </c>
      <c r="I404">
        <f>IF(OR(ISERROR(((IPMT(G404/'Mortgage 2 Variables'!E$43,1,'Mortgage 2 Info Calcs'!F$9*'Mortgage 2 Variables'!E$43,-J404+Q404+'Mortgage 2 Info Calcs'!F$24,IF('Mortgage 2 Info Calcs'!F$5="Interest Only",-J404+Q404+'Mortgage 2 Info Calcs'!F$24,0))))),(((IPMT(G404/'Mortgage 2 Variables'!E$43,1,'Mortgage 2 Info Calcs'!F$9*'Mortgage 2 Variables'!E$43,-J$12,-J$12)))=0)),0,((IPMT(G404/'Mortgage 2 Variables'!E$43,1,'Mortgage 2 Info Calcs'!F$9*'Mortgage 2 Variables'!E$43,-J404+Q404+'Mortgage 2 Info Calcs'!F$24,IF('Mortgage 2 Info Calcs'!F$5="Interest Only",-J404+Q404+'Mortgage 2 Info Calcs'!F$24,0)))))</f>
        <v>0</v>
      </c>
      <c r="J404" t="str">
        <f>IF(W403&gt;0,IF(ISTEXT('Mortgage 2 Info Calcs'!K$4),"0",IF(ISTEXT(W403),W403,W403+(IF(ISTEXT(K404),0,K404)))),0)</f>
        <v/>
      </c>
      <c r="K404">
        <f>IF(ISBLANK('Mortgage 2 Monthly Table'!L404),0,'Mortgage 2 Monthly Table'!L404)</f>
        <v>0</v>
      </c>
      <c r="L404" t="e">
        <f>IF(ISBLANK('Mortgage 2 Monthly Table'!N404),IF('Mortgage 2 Info Calcs'!F$13="Calculated",IF('Mortgage 2 Info Calcs'!F$22="Keep Same",IF('Mortgage 2 Info Calcs'!F$5="Interest Only",IF(OR(I404&gt;L403,J404=""),I404,IF(J404&lt;L403,IF(J404&lt;L403,J404+I404,IF(L403+M403&gt;J404,L403+I404,L403)),IF(L403+M403&gt;J404,L403+I404,L403))),IF(H404&gt;L403,H404,IF(J404&gt;L403,IF(L403+M403&gt;J404,L403+I404,L403),J404+S404))),IF('Mortgage 2 Info Calcs'!F$5="Interest Only",'Mortgage 2 Monthly calcs'!I404,'Mortgage 2 Monthly calcs'!H404)),'Mortgage 2 Monthly calcs'!L403),'Mortgage 2 Monthly Table'!N404)</f>
        <v>#VALUE!</v>
      </c>
      <c r="M404" t="str">
        <f>IF(ISBLANK('Mortgage 2 Monthly Table'!P404),IF(N403&gt;J404,IF(J404&gt;L403,J404-L403,0),IF(OR(OR(W403&lt;0,ISTEXT(W403)),ISTEXT('Mortgage 2 Info Calcs'!$K$4)),"",'Mortgage 2 Info Calcs'!F$21)),'Mortgage 2 Monthly Table'!P404)</f>
        <v/>
      </c>
      <c r="N404" t="str">
        <f t="shared" si="30"/>
        <v/>
      </c>
      <c r="O404" t="str">
        <f>IF(OR(OR(W403&lt;0,ISTEXT(W403)),ISTEXT('Mortgage 2 Info Calcs'!$K$4)),"",(O403+M404))</f>
        <v/>
      </c>
      <c r="P404">
        <f>IF(ISBLANK('Mortgage 2 Monthly Table'!T404),IF(ISTEXT(J404),0,IF(OR(W403&lt;Q403,AND(W403&lt;0,NOT(ISTEXT(W403))),ISTEXT('Mortgage 2 Info Calcs'!$K$4)),IF(-W403&gt;P403,-W403,W403-Q403),IF(J404="",0,'Mortgage 2 Info Calcs'!F$26))),'Mortgage 2 Monthly Table'!T404)</f>
        <v>0</v>
      </c>
      <c r="Q404" t="str">
        <f>IF(OR(OR(W403&lt;0,ISTEXT(W403)),ISTEXT('Mortgage 2 Info Calcs'!$K$4)),"",IF(O404&lt;0,Q403,(Q403+P404)))</f>
        <v/>
      </c>
      <c r="R404" t="str">
        <f>IF(OR(ISERROR(L404-S404),ISTEXT('Mortgage 2 Info Calcs'!$K$4)),"",L404-S404+M404)</f>
        <v/>
      </c>
      <c r="S404">
        <f>IF(OR(IF(ISERROR(ROUND((J404-Q404-'Mortgage 2 Info Calcs'!F$24)*(G404/12),2)),0,(J404-O404-Q404-'Mortgage 2 Info Calcs'!F$24)*(G404/12)),,,ISTEXT('Mortgage 2 Info Calcs'!K$4)),IF(((J404-Q404-'Mortgage 2 Info Calcs'!F$24)*(G404/12))&gt;0,((J404-Q404-'Mortgage 2 Info Calcs'!F$24)*(G404/12)),0),0)</f>
        <v>0</v>
      </c>
      <c r="T404" t="str">
        <f>IF(OR(ISERROR(SUM(R$12:R404)),(ISTEXT(T403)),(T403=(SUM(R$12:R404)))),"",SUM(R$12:R404))</f>
        <v/>
      </c>
      <c r="U404">
        <f>SUM(S$12:S404)</f>
        <v>93290.420445652519</v>
      </c>
      <c r="V404" t="str">
        <f>IF(OR(J404=Q404,ISTEXT(W403),ISTEXT('Mortgage 2 Info Calcs'!$F$17)),"",IF(('Mortgage 2 Info Calcs'!F$18*12)&gt;C403+1,IF(C403='Mortgage 2 Info Calcs'!F$18*12,0,'Mortgage 2 Info Calcs'!F$19+W404*('Mortgage 2 Info Calcs'!F$17)),'Mortgage 2 Info Calcs'!F$189))</f>
        <v/>
      </c>
      <c r="W404" t="str">
        <f>IF(OR(ISERROR(J404-R404-M404),IF(ISERROR((J404-R404-M404)=0),"True",(J404-R404-M404)=0),ISTEXT('Mortgage 2 Info Calcs'!$K$4)),"",IF((J404&gt;(L404+M404)),(FV((G404/'Mortgage 2 Variables'!E$43),1,(L404+M404),-J404+Q404+'Mortgage 2 Info Calcs'!F$24,0))+Q404+'Mortgage 2 Info Calcs'!F$24+IF(I404&gt;0,0,-I404),""))</f>
        <v/>
      </c>
      <c r="X404" t="e">
        <f>IF((FV(IF(G404=0,'Mortgage 2 Info Calcs'!F$8,G404)/12,1,PMT(IF(G404=0,'Mortgage 2 Info Calcs'!F$8,G404)/12,('Mortgage 2 Info Calcs'!F$9*12)-C403,-X403,0),-X403,0))&gt;0,(FV(IF(G404=0,'Mortgage 2 Info Calcs'!F$8,G404)/12,1,PMT(IF(G404=0,'Mortgage 2 Info Calcs'!F$8,G404)/12,('Mortgage 2 Info Calcs'!F$9*12)-C403,-X403,0),-X403,0)),0)</f>
        <v>#NUM!</v>
      </c>
      <c r="Y404" t="e">
        <f>IF(X404&lt;=0,0,(IPMT(IF(G404=0,'Mortgage 2 Info Calcs'!F$8,G404)/12,1,('Mortgage 2 Info Calcs'!F$9*12)-C403,-X403,0)))</f>
        <v>#NUM!</v>
      </c>
      <c r="Z404">
        <f>IF(C404&lt;('Mortgage 2 Info Calcs'!F$9*12),SUM(Y$12:Y404),0)</f>
        <v>0</v>
      </c>
      <c r="AA404">
        <v>393</v>
      </c>
      <c r="AB404">
        <f t="shared" si="31"/>
        <v>32.75</v>
      </c>
    </row>
    <row r="405" spans="2:28" ht="11.25" customHeight="1" x14ac:dyDescent="0.25">
      <c r="B405">
        <f t="shared" si="29"/>
        <v>32.833333333333336</v>
      </c>
      <c r="C405">
        <v>394</v>
      </c>
      <c r="E405" t="str">
        <f t="shared" si="28"/>
        <v/>
      </c>
      <c r="F405" t="str">
        <f>VLOOKUP('Mortgage 2 Variables'!D$17,'Mortgage 2 Variables'!B$8:C$19,2)</f>
        <v>Aug</v>
      </c>
      <c r="G405">
        <f>IF(ISBLANK('Mortgage 2 Monthly Table'!G405),IF(OR(J405=Q405,ISTEXT(W404),ISTEXT('Mortgage 2 Info Calcs'!$K$4)),0,IF(('Mortgage 2 Info Calcs'!F$7*12)&gt;C404,G404,IF(C404='Mortgage 2 Info Calcs'!F$7*12,'Mortgage 2 Info Calcs'!F$8,G404))),'Mortgage 2 Monthly Table'!G405)</f>
        <v>0</v>
      </c>
      <c r="H405" t="e">
        <f>((PMT(G405/'Mortgage 2 Variables'!E$43,('Mortgage 2 Info Calcs'!F$9*'Mortgage 2 Variables'!E$43)-C404,-J405,0)))</f>
        <v>#VALUE!</v>
      </c>
      <c r="I405">
        <f>IF(OR(ISERROR(((IPMT(G405/'Mortgage 2 Variables'!E$43,1,'Mortgage 2 Info Calcs'!F$9*'Mortgage 2 Variables'!E$43,-J405+Q405+'Mortgage 2 Info Calcs'!F$24,IF('Mortgage 2 Info Calcs'!F$5="Interest Only",-J405+Q405+'Mortgage 2 Info Calcs'!F$24,0))))),(((IPMT(G405/'Mortgage 2 Variables'!E$43,1,'Mortgage 2 Info Calcs'!F$9*'Mortgage 2 Variables'!E$43,-J$12,-J$12)))=0)),0,((IPMT(G405/'Mortgage 2 Variables'!E$43,1,'Mortgage 2 Info Calcs'!F$9*'Mortgage 2 Variables'!E$43,-J405+Q405+'Mortgage 2 Info Calcs'!F$24,IF('Mortgage 2 Info Calcs'!F$5="Interest Only",-J405+Q405+'Mortgage 2 Info Calcs'!F$24,0)))))</f>
        <v>0</v>
      </c>
      <c r="J405" t="str">
        <f>IF(W404&gt;0,IF(ISTEXT('Mortgage 2 Info Calcs'!K$4),"0",IF(ISTEXT(W404),W404,W404+(IF(ISTEXT(K405),0,K405)))),0)</f>
        <v/>
      </c>
      <c r="K405">
        <f>IF(ISBLANK('Mortgage 2 Monthly Table'!L405),0,'Mortgage 2 Monthly Table'!L405)</f>
        <v>0</v>
      </c>
      <c r="L405" t="e">
        <f>IF(ISBLANK('Mortgage 2 Monthly Table'!N405),IF('Mortgage 2 Info Calcs'!F$13="Calculated",IF('Mortgage 2 Info Calcs'!F$22="Keep Same",IF('Mortgage 2 Info Calcs'!F$5="Interest Only",IF(OR(I405&gt;L404,J405=""),I405,IF(J405&lt;L404,IF(J405&lt;L404,J405+I405,IF(L404+M404&gt;J405,L404+I405,L404)),IF(L404+M404&gt;J405,L404+I405,L404))),IF(H405&gt;L404,H405,IF(J405&gt;L404,IF(L404+M404&gt;J405,L404+I405,L404),J405+S405))),IF('Mortgage 2 Info Calcs'!F$5="Interest Only",'Mortgage 2 Monthly calcs'!I405,'Mortgage 2 Monthly calcs'!H405)),'Mortgage 2 Monthly calcs'!L404),'Mortgage 2 Monthly Table'!N405)</f>
        <v>#VALUE!</v>
      </c>
      <c r="M405" t="str">
        <f>IF(ISBLANK('Mortgage 2 Monthly Table'!P405),IF(N404&gt;J405,IF(J405&gt;L404,J405-L404,0),IF(OR(OR(W404&lt;0,ISTEXT(W404)),ISTEXT('Mortgage 2 Info Calcs'!$K$4)),"",'Mortgage 2 Info Calcs'!F$21)),'Mortgage 2 Monthly Table'!P405)</f>
        <v/>
      </c>
      <c r="N405" t="str">
        <f t="shared" si="30"/>
        <v/>
      </c>
      <c r="O405" t="str">
        <f>IF(OR(OR(W404&lt;0,ISTEXT(W404)),ISTEXT('Mortgage 2 Info Calcs'!$K$4)),"",(O404+M405))</f>
        <v/>
      </c>
      <c r="P405">
        <f>IF(ISBLANK('Mortgage 2 Monthly Table'!T405),IF(ISTEXT(J405),0,IF(OR(W404&lt;Q404,AND(W404&lt;0,NOT(ISTEXT(W404))),ISTEXT('Mortgage 2 Info Calcs'!$K$4)),IF(-W404&gt;P404,-W404,W404-Q404),IF(J405="",0,'Mortgage 2 Info Calcs'!F$26))),'Mortgage 2 Monthly Table'!T405)</f>
        <v>0</v>
      </c>
      <c r="Q405" t="str">
        <f>IF(OR(OR(W404&lt;0,ISTEXT(W404)),ISTEXT('Mortgage 2 Info Calcs'!$K$4)),"",IF(O405&lt;0,Q404,(Q404+P405)))</f>
        <v/>
      </c>
      <c r="R405" t="str">
        <f>IF(OR(ISERROR(L405-S405),ISTEXT('Mortgage 2 Info Calcs'!$K$4)),"",L405-S405+M405)</f>
        <v/>
      </c>
      <c r="S405">
        <f>IF(OR(IF(ISERROR(ROUND((J405-Q405-'Mortgage 2 Info Calcs'!F$24)*(G405/12),2)),0,(J405-O405-Q405-'Mortgage 2 Info Calcs'!F$24)*(G405/12)),,,ISTEXT('Mortgage 2 Info Calcs'!K$4)),IF(((J405-Q405-'Mortgage 2 Info Calcs'!F$24)*(G405/12))&gt;0,((J405-Q405-'Mortgage 2 Info Calcs'!F$24)*(G405/12)),0),0)</f>
        <v>0</v>
      </c>
      <c r="T405" t="str">
        <f>IF(OR(ISERROR(SUM(R$12:R405)),(ISTEXT(T404)),(T404=(SUM(R$12:R405)))),"",SUM(R$12:R405))</f>
        <v/>
      </c>
      <c r="U405">
        <f>SUM(S$12:S405)</f>
        <v>93290.420445652519</v>
      </c>
      <c r="V405" t="str">
        <f>IF(OR(J405=Q405,ISTEXT(W404),ISTEXT('Mortgage 2 Info Calcs'!$F$17)),"",IF(('Mortgage 2 Info Calcs'!F$18*12)&gt;C404+1,IF(C404='Mortgage 2 Info Calcs'!F$18*12,0,'Mortgage 2 Info Calcs'!F$19+W405*('Mortgage 2 Info Calcs'!F$17)),'Mortgage 2 Info Calcs'!F$189))</f>
        <v/>
      </c>
      <c r="W405" t="str">
        <f>IF(OR(ISERROR(J405-R405-M405),IF(ISERROR((J405-R405-M405)=0),"True",(J405-R405-M405)=0),ISTEXT('Mortgage 2 Info Calcs'!$K$4)),"",IF((J405&gt;(L405+M405)),(FV((G405/'Mortgage 2 Variables'!E$43),1,(L405+M405),-J405+Q405+'Mortgage 2 Info Calcs'!F$24,0))+Q405+'Mortgage 2 Info Calcs'!F$24+IF(I405&gt;0,0,-I405),""))</f>
        <v/>
      </c>
      <c r="X405" t="e">
        <f>IF((FV(IF(G405=0,'Mortgage 2 Info Calcs'!F$8,G405)/12,1,PMT(IF(G405=0,'Mortgage 2 Info Calcs'!F$8,G405)/12,('Mortgage 2 Info Calcs'!F$9*12)-C404,-X404,0),-X404,0))&gt;0,(FV(IF(G405=0,'Mortgage 2 Info Calcs'!F$8,G405)/12,1,PMT(IF(G405=0,'Mortgage 2 Info Calcs'!F$8,G405)/12,('Mortgage 2 Info Calcs'!F$9*12)-C404,-X404,0),-X404,0)),0)</f>
        <v>#NUM!</v>
      </c>
      <c r="Y405" t="e">
        <f>IF(X405&lt;=0,0,(IPMT(IF(G405=0,'Mortgage 2 Info Calcs'!F$8,G405)/12,1,('Mortgage 2 Info Calcs'!F$9*12)-C404,-X404,0)))</f>
        <v>#NUM!</v>
      </c>
      <c r="Z405">
        <f>IF(C405&lt;('Mortgage 2 Info Calcs'!F$9*12),SUM(Y$12:Y405),0)</f>
        <v>0</v>
      </c>
      <c r="AA405">
        <v>394</v>
      </c>
      <c r="AB405">
        <f t="shared" si="31"/>
        <v>32.833333333333336</v>
      </c>
    </row>
    <row r="406" spans="2:28" ht="11.25" customHeight="1" x14ac:dyDescent="0.25">
      <c r="B406">
        <f t="shared" si="29"/>
        <v>32.916666666666664</v>
      </c>
      <c r="C406">
        <v>395</v>
      </c>
      <c r="E406" t="str">
        <f t="shared" si="28"/>
        <v/>
      </c>
      <c r="F406" t="str">
        <f>VLOOKUP('Mortgage 2 Variables'!D$18,'Mortgage 2 Variables'!B$8:C$19,2)</f>
        <v>Sep</v>
      </c>
      <c r="G406">
        <f>IF(ISBLANK('Mortgage 2 Monthly Table'!G406),IF(OR(J406=Q406,ISTEXT(W405),ISTEXT('Mortgage 2 Info Calcs'!$K$4)),0,IF(('Mortgage 2 Info Calcs'!F$7*12)&gt;C405,G405,IF(C405='Mortgage 2 Info Calcs'!F$7*12,'Mortgage 2 Info Calcs'!F$8,G405))),'Mortgage 2 Monthly Table'!G406)</f>
        <v>0</v>
      </c>
      <c r="H406" t="e">
        <f>((PMT(G406/'Mortgage 2 Variables'!E$43,('Mortgage 2 Info Calcs'!F$9*'Mortgage 2 Variables'!E$43)-C405,-J406,0)))</f>
        <v>#VALUE!</v>
      </c>
      <c r="I406">
        <f>IF(OR(ISERROR(((IPMT(G406/'Mortgage 2 Variables'!E$43,1,'Mortgage 2 Info Calcs'!F$9*'Mortgage 2 Variables'!E$43,-J406+Q406+'Mortgage 2 Info Calcs'!F$24,IF('Mortgage 2 Info Calcs'!F$5="Interest Only",-J406+Q406+'Mortgage 2 Info Calcs'!F$24,0))))),(((IPMT(G406/'Mortgage 2 Variables'!E$43,1,'Mortgage 2 Info Calcs'!F$9*'Mortgage 2 Variables'!E$43,-J$12,-J$12)))=0)),0,((IPMT(G406/'Mortgage 2 Variables'!E$43,1,'Mortgage 2 Info Calcs'!F$9*'Mortgage 2 Variables'!E$43,-J406+Q406+'Mortgage 2 Info Calcs'!F$24,IF('Mortgage 2 Info Calcs'!F$5="Interest Only",-J406+Q406+'Mortgage 2 Info Calcs'!F$24,0)))))</f>
        <v>0</v>
      </c>
      <c r="J406" t="str">
        <f>IF(W405&gt;0,IF(ISTEXT('Mortgage 2 Info Calcs'!K$4),"0",IF(ISTEXT(W405),W405,W405+(IF(ISTEXT(K406),0,K406)))),0)</f>
        <v/>
      </c>
      <c r="K406">
        <f>IF(ISBLANK('Mortgage 2 Monthly Table'!L406),0,'Mortgage 2 Monthly Table'!L406)</f>
        <v>0</v>
      </c>
      <c r="L406" t="e">
        <f>IF(ISBLANK('Mortgage 2 Monthly Table'!N406),IF('Mortgage 2 Info Calcs'!F$13="Calculated",IF('Mortgage 2 Info Calcs'!F$22="Keep Same",IF('Mortgage 2 Info Calcs'!F$5="Interest Only",IF(OR(I406&gt;L405,J406=""),I406,IF(J406&lt;L405,IF(J406&lt;L405,J406+I406,IF(L405+M405&gt;J406,L405+I406,L405)),IF(L405+M405&gt;J406,L405+I406,L405))),IF(H406&gt;L405,H406,IF(J406&gt;L405,IF(L405+M405&gt;J406,L405+I406,L405),J406+S406))),IF('Mortgage 2 Info Calcs'!F$5="Interest Only",'Mortgage 2 Monthly calcs'!I406,'Mortgage 2 Monthly calcs'!H406)),'Mortgage 2 Monthly calcs'!L405),'Mortgage 2 Monthly Table'!N406)</f>
        <v>#VALUE!</v>
      </c>
      <c r="M406" t="str">
        <f>IF(ISBLANK('Mortgage 2 Monthly Table'!P406),IF(N405&gt;J406,IF(J406&gt;L405,J406-L405,0),IF(OR(OR(W405&lt;0,ISTEXT(W405)),ISTEXT('Mortgage 2 Info Calcs'!$K$4)),"",'Mortgage 2 Info Calcs'!F$21)),'Mortgage 2 Monthly Table'!P406)</f>
        <v/>
      </c>
      <c r="N406" t="str">
        <f t="shared" si="30"/>
        <v/>
      </c>
      <c r="O406" t="str">
        <f>IF(OR(OR(W405&lt;0,ISTEXT(W405)),ISTEXT('Mortgage 2 Info Calcs'!$K$4)),"",(O405+M406))</f>
        <v/>
      </c>
      <c r="P406">
        <f>IF(ISBLANK('Mortgage 2 Monthly Table'!T406),IF(ISTEXT(J406),0,IF(OR(W405&lt;Q405,AND(W405&lt;0,NOT(ISTEXT(W405))),ISTEXT('Mortgage 2 Info Calcs'!$K$4)),IF(-W405&gt;P405,-W405,W405-Q405),IF(J406="",0,'Mortgage 2 Info Calcs'!F$26))),'Mortgage 2 Monthly Table'!T406)</f>
        <v>0</v>
      </c>
      <c r="Q406" t="str">
        <f>IF(OR(OR(W405&lt;0,ISTEXT(W405)),ISTEXT('Mortgage 2 Info Calcs'!$K$4)),"",IF(O406&lt;0,Q405,(Q405+P406)))</f>
        <v/>
      </c>
      <c r="R406" t="str">
        <f>IF(OR(ISERROR(L406-S406),ISTEXT('Mortgage 2 Info Calcs'!$K$4)),"",L406-S406+M406)</f>
        <v/>
      </c>
      <c r="S406">
        <f>IF(OR(IF(ISERROR(ROUND((J406-Q406-'Mortgage 2 Info Calcs'!F$24)*(G406/12),2)),0,(J406-O406-Q406-'Mortgage 2 Info Calcs'!F$24)*(G406/12)),,,ISTEXT('Mortgage 2 Info Calcs'!K$4)),IF(((J406-Q406-'Mortgage 2 Info Calcs'!F$24)*(G406/12))&gt;0,((J406-Q406-'Mortgage 2 Info Calcs'!F$24)*(G406/12)),0),0)</f>
        <v>0</v>
      </c>
      <c r="T406" t="str">
        <f>IF(OR(ISERROR(SUM(R$12:R406)),(ISTEXT(T405)),(T405=(SUM(R$12:R406)))),"",SUM(R$12:R406))</f>
        <v/>
      </c>
      <c r="U406">
        <f>SUM(S$12:S406)</f>
        <v>93290.420445652519</v>
      </c>
      <c r="V406" t="str">
        <f>IF(OR(J406=Q406,ISTEXT(W405),ISTEXT('Mortgage 2 Info Calcs'!$F$17)),"",IF(('Mortgage 2 Info Calcs'!F$18*12)&gt;C405+1,IF(C405='Mortgage 2 Info Calcs'!F$18*12,0,'Mortgage 2 Info Calcs'!F$19+W406*('Mortgage 2 Info Calcs'!F$17)),'Mortgage 2 Info Calcs'!F$189))</f>
        <v/>
      </c>
      <c r="W406" t="str">
        <f>IF(OR(ISERROR(J406-R406-M406),IF(ISERROR((J406-R406-M406)=0),"True",(J406-R406-M406)=0),ISTEXT('Mortgage 2 Info Calcs'!$K$4)),"",IF((J406&gt;(L406+M406)),(FV((G406/'Mortgage 2 Variables'!E$43),1,(L406+M406),-J406+Q406+'Mortgage 2 Info Calcs'!F$24,0))+Q406+'Mortgage 2 Info Calcs'!F$24+IF(I406&gt;0,0,-I406),""))</f>
        <v/>
      </c>
      <c r="X406" t="e">
        <f>IF((FV(IF(G406=0,'Mortgage 2 Info Calcs'!F$8,G406)/12,1,PMT(IF(G406=0,'Mortgage 2 Info Calcs'!F$8,G406)/12,('Mortgage 2 Info Calcs'!F$9*12)-C405,-X405,0),-X405,0))&gt;0,(FV(IF(G406=0,'Mortgage 2 Info Calcs'!F$8,G406)/12,1,PMT(IF(G406=0,'Mortgage 2 Info Calcs'!F$8,G406)/12,('Mortgage 2 Info Calcs'!F$9*12)-C405,-X405,0),-X405,0)),0)</f>
        <v>#NUM!</v>
      </c>
      <c r="Y406" t="e">
        <f>IF(X406&lt;=0,0,(IPMT(IF(G406=0,'Mortgage 2 Info Calcs'!F$8,G406)/12,1,('Mortgage 2 Info Calcs'!F$9*12)-C405,-X405,0)))</f>
        <v>#NUM!</v>
      </c>
      <c r="Z406">
        <f>IF(C406&lt;('Mortgage 2 Info Calcs'!F$9*12),SUM(Y$12:Y406),0)</f>
        <v>0</v>
      </c>
      <c r="AA406">
        <v>395</v>
      </c>
      <c r="AB406">
        <f t="shared" si="31"/>
        <v>32.916666666666664</v>
      </c>
    </row>
    <row r="407" spans="2:28" ht="11.25" customHeight="1" x14ac:dyDescent="0.25">
      <c r="B407">
        <f t="shared" si="29"/>
        <v>33</v>
      </c>
      <c r="C407">
        <v>396</v>
      </c>
      <c r="D407">
        <f>D395+1</f>
        <v>33</v>
      </c>
      <c r="E407" t="str">
        <f t="shared" si="28"/>
        <v/>
      </c>
      <c r="F407" t="str">
        <f>VLOOKUP('Mortgage 2 Variables'!D$19,'Mortgage 2 Variables'!B$8:C$19,2)</f>
        <v>Oct</v>
      </c>
      <c r="G407">
        <f>IF(ISBLANK('Mortgage 2 Monthly Table'!G407),IF(OR(J407=Q407,ISTEXT(W406),ISTEXT('Mortgage 2 Info Calcs'!$K$4)),0,IF(('Mortgage 2 Info Calcs'!F$7*12)&gt;C406,G406,IF(C406='Mortgage 2 Info Calcs'!F$7*12,'Mortgage 2 Info Calcs'!F$8,G406))),'Mortgage 2 Monthly Table'!G407)</f>
        <v>0</v>
      </c>
      <c r="H407" t="e">
        <f>((PMT(G407/'Mortgage 2 Variables'!E$43,('Mortgage 2 Info Calcs'!F$9*'Mortgage 2 Variables'!E$43)-C406,-J407,0)))</f>
        <v>#VALUE!</v>
      </c>
      <c r="I407">
        <f>IF(OR(ISERROR(((IPMT(G407/'Mortgage 2 Variables'!E$43,1,'Mortgage 2 Info Calcs'!F$9*'Mortgage 2 Variables'!E$43,-J407+Q407+'Mortgage 2 Info Calcs'!F$24,IF('Mortgage 2 Info Calcs'!F$5="Interest Only",-J407+Q407+'Mortgage 2 Info Calcs'!F$24,0))))),(((IPMT(G407/'Mortgage 2 Variables'!E$43,1,'Mortgage 2 Info Calcs'!F$9*'Mortgage 2 Variables'!E$43,-J$12,-J$12)))=0)),0,((IPMT(G407/'Mortgage 2 Variables'!E$43,1,'Mortgage 2 Info Calcs'!F$9*'Mortgage 2 Variables'!E$43,-J407+Q407+'Mortgage 2 Info Calcs'!F$24,IF('Mortgage 2 Info Calcs'!F$5="Interest Only",-J407+Q407+'Mortgage 2 Info Calcs'!F$24,0)))))</f>
        <v>0</v>
      </c>
      <c r="J407" t="str">
        <f>IF(W406&gt;0,IF(ISTEXT('Mortgage 2 Info Calcs'!K$4),"0",IF(ISTEXT(W406),W406,W406+(IF(ISTEXT(K407),0,K407)))),0)</f>
        <v/>
      </c>
      <c r="K407">
        <f>IF(ISBLANK('Mortgage 2 Monthly Table'!L407),0,'Mortgage 2 Monthly Table'!L407)</f>
        <v>0</v>
      </c>
      <c r="L407" t="e">
        <f>IF(ISBLANK('Mortgage 2 Monthly Table'!N407),IF('Mortgage 2 Info Calcs'!F$13="Calculated",IF('Mortgage 2 Info Calcs'!F$22="Keep Same",IF('Mortgage 2 Info Calcs'!F$5="Interest Only",IF(OR(I407&gt;L406,J407=""),I407,IF(J407&lt;L406,IF(J407&lt;L406,J407+I407,IF(L406+M406&gt;J407,L406+I407,L406)),IF(L406+M406&gt;J407,L406+I407,L406))),IF(H407&gt;L406,H407,IF(J407&gt;L406,IF(L406+M406&gt;J407,L406+I407,L406),J407+S407))),IF('Mortgage 2 Info Calcs'!F$5="Interest Only",'Mortgage 2 Monthly calcs'!I407,'Mortgage 2 Monthly calcs'!H407)),'Mortgage 2 Monthly calcs'!L406),'Mortgage 2 Monthly Table'!N407)</f>
        <v>#VALUE!</v>
      </c>
      <c r="M407" t="str">
        <f>IF(ISBLANK('Mortgage 2 Monthly Table'!P407),IF(N406&gt;J407,IF(J407&gt;L406,J407-L406,0),IF(OR(OR(W406&lt;0,ISTEXT(W406)),ISTEXT('Mortgage 2 Info Calcs'!$K$4)),"",'Mortgage 2 Info Calcs'!F$21)),'Mortgage 2 Monthly Table'!P407)</f>
        <v/>
      </c>
      <c r="N407" t="str">
        <f t="shared" si="30"/>
        <v/>
      </c>
      <c r="O407" t="str">
        <f>IF(OR(OR(W406&lt;0,ISTEXT(W406)),ISTEXT('Mortgage 2 Info Calcs'!$K$4)),"",(O406+M407))</f>
        <v/>
      </c>
      <c r="P407">
        <f>IF(ISBLANK('Mortgage 2 Monthly Table'!T407),IF(ISTEXT(J407),0,IF(OR(W406&lt;Q406,AND(W406&lt;0,NOT(ISTEXT(W406))),ISTEXT('Mortgage 2 Info Calcs'!$K$4)),IF(-W406&gt;P406,-W406,W406-Q406),IF(J407="",0,'Mortgage 2 Info Calcs'!F$26))),'Mortgage 2 Monthly Table'!T407)</f>
        <v>0</v>
      </c>
      <c r="Q407" t="str">
        <f>IF(OR(OR(W406&lt;0,ISTEXT(W406)),ISTEXT('Mortgage 2 Info Calcs'!$K$4)),"",IF(O407&lt;0,Q406,(Q406+P407)))</f>
        <v/>
      </c>
      <c r="R407" t="str">
        <f>IF(OR(ISERROR(L407-S407),ISTEXT('Mortgage 2 Info Calcs'!$K$4)),"",L407-S407+M407)</f>
        <v/>
      </c>
      <c r="S407">
        <f>IF(OR(IF(ISERROR(ROUND((J407-Q407-'Mortgage 2 Info Calcs'!F$24)*(G407/12),2)),0,(J407-O407-Q407-'Mortgage 2 Info Calcs'!F$24)*(G407/12)),,,ISTEXT('Mortgage 2 Info Calcs'!K$4)),IF(((J407-Q407-'Mortgage 2 Info Calcs'!F$24)*(G407/12))&gt;0,((J407-Q407-'Mortgage 2 Info Calcs'!F$24)*(G407/12)),0),0)</f>
        <v>0</v>
      </c>
      <c r="T407" t="str">
        <f>IF(OR(ISERROR(SUM(R$12:R407)),(ISTEXT(T406)),(T406=(SUM(R$12:R407)))),"",SUM(R$12:R407))</f>
        <v/>
      </c>
      <c r="U407">
        <f>SUM(S$12:S407)</f>
        <v>93290.420445652519</v>
      </c>
      <c r="V407" t="str">
        <f>IF(OR(J407=Q407,ISTEXT(W406),ISTEXT('Mortgage 2 Info Calcs'!$F$17)),"",IF(('Mortgage 2 Info Calcs'!F$18*12)&gt;C406+1,IF(C406='Mortgage 2 Info Calcs'!F$18*12,0,'Mortgage 2 Info Calcs'!F$19+W407*('Mortgage 2 Info Calcs'!F$17)),'Mortgage 2 Info Calcs'!F$189))</f>
        <v/>
      </c>
      <c r="W407" t="str">
        <f>IF(OR(ISERROR(J407-R407-M407),IF(ISERROR((J407-R407-M407)=0),"True",(J407-R407-M407)=0),ISTEXT('Mortgage 2 Info Calcs'!$K$4)),"",IF((J407&gt;(L407+M407)),(FV((G407/'Mortgage 2 Variables'!E$43),1,(L407+M407),-J407+Q407+'Mortgage 2 Info Calcs'!F$24,0))+Q407+'Mortgage 2 Info Calcs'!F$24+IF(I407&gt;0,0,-I407),""))</f>
        <v/>
      </c>
      <c r="X407" t="e">
        <f>IF((FV(IF(G407=0,'Mortgage 2 Info Calcs'!F$8,G407)/12,1,PMT(IF(G407=0,'Mortgage 2 Info Calcs'!F$8,G407)/12,('Mortgage 2 Info Calcs'!F$9*12)-C406,-X406,0),-X406,0))&gt;0,(FV(IF(G407=0,'Mortgage 2 Info Calcs'!F$8,G407)/12,1,PMT(IF(G407=0,'Mortgage 2 Info Calcs'!F$8,G407)/12,('Mortgage 2 Info Calcs'!F$9*12)-C406,-X406,0),-X406,0)),0)</f>
        <v>#NUM!</v>
      </c>
      <c r="Y407" t="e">
        <f>IF(X407&lt;=0,0,(IPMT(IF(G407=0,'Mortgage 2 Info Calcs'!F$8,G407)/12,1,('Mortgage 2 Info Calcs'!F$9*12)-C406,-X406,0)))</f>
        <v>#NUM!</v>
      </c>
      <c r="Z407">
        <f>IF(C407&lt;('Mortgage 2 Info Calcs'!F$9*12),SUM(Y$12:Y407),0)</f>
        <v>0</v>
      </c>
      <c r="AA407">
        <v>396</v>
      </c>
      <c r="AB407">
        <f t="shared" si="31"/>
        <v>33</v>
      </c>
    </row>
    <row r="408" spans="2:28" ht="11.25" customHeight="1" x14ac:dyDescent="0.25">
      <c r="B408">
        <f t="shared" si="29"/>
        <v>33.083333333333336</v>
      </c>
      <c r="C408">
        <v>397</v>
      </c>
      <c r="E408" t="str">
        <f t="shared" si="28"/>
        <v/>
      </c>
      <c r="F408" t="str">
        <f>VLOOKUP('Mortgage 2 Variables'!D$8,'Mortgage 2 Variables'!B$8:C$19,2)</f>
        <v>Nov</v>
      </c>
      <c r="G408">
        <f>IF(ISBLANK('Mortgage 2 Monthly Table'!G408),IF(OR(J408=Q408,ISTEXT(W407),ISTEXT('Mortgage 2 Info Calcs'!$K$4)),0,IF(('Mortgage 2 Info Calcs'!F$7*12)&gt;C407,G407,IF(C407='Mortgage 2 Info Calcs'!F$7*12,'Mortgage 2 Info Calcs'!F$8,G407))),'Mortgage 2 Monthly Table'!G408)</f>
        <v>0</v>
      </c>
      <c r="H408" t="e">
        <f>((PMT(G408/'Mortgage 2 Variables'!E$43,('Mortgage 2 Info Calcs'!F$9*'Mortgage 2 Variables'!E$43)-C407,-J408,0)))</f>
        <v>#VALUE!</v>
      </c>
      <c r="I408">
        <f>IF(OR(ISERROR(((IPMT(G408/'Mortgage 2 Variables'!E$43,1,'Mortgage 2 Info Calcs'!F$9*'Mortgage 2 Variables'!E$43,-J408+Q408+'Mortgage 2 Info Calcs'!F$24,IF('Mortgage 2 Info Calcs'!F$5="Interest Only",-J408+Q408+'Mortgage 2 Info Calcs'!F$24,0))))),(((IPMT(G408/'Mortgage 2 Variables'!E$43,1,'Mortgage 2 Info Calcs'!F$9*'Mortgage 2 Variables'!E$43,-J$12,-J$12)))=0)),0,((IPMT(G408/'Mortgage 2 Variables'!E$43,1,'Mortgage 2 Info Calcs'!F$9*'Mortgage 2 Variables'!E$43,-J408+Q408+'Mortgage 2 Info Calcs'!F$24,IF('Mortgage 2 Info Calcs'!F$5="Interest Only",-J408+Q408+'Mortgage 2 Info Calcs'!F$24,0)))))</f>
        <v>0</v>
      </c>
      <c r="J408" t="str">
        <f>IF(W407&gt;0,IF(ISTEXT('Mortgage 2 Info Calcs'!K$4),"0",IF(ISTEXT(W407),W407,W407+(IF(ISTEXT(K408),0,K408)))),0)</f>
        <v/>
      </c>
      <c r="K408">
        <f>IF(ISBLANK('Mortgage 2 Monthly Table'!L408),0,'Mortgage 2 Monthly Table'!L408)</f>
        <v>0</v>
      </c>
      <c r="L408" t="e">
        <f>IF(ISBLANK('Mortgage 2 Monthly Table'!N408),IF('Mortgage 2 Info Calcs'!F$13="Calculated",IF('Mortgage 2 Info Calcs'!F$22="Keep Same",IF('Mortgage 2 Info Calcs'!F$5="Interest Only",IF(OR(I408&gt;L407,J408=""),I408,IF(J408&lt;L407,IF(J408&lt;L407,J408+I408,IF(L407+M407&gt;J408,L407+I408,L407)),IF(L407+M407&gt;J408,L407+I408,L407))),IF(H408&gt;L407,H408,IF(J408&gt;L407,IF(L407+M407&gt;J408,L407+I408,L407),J408+S408))),IF('Mortgage 2 Info Calcs'!F$5="Interest Only",'Mortgage 2 Monthly calcs'!I408,'Mortgage 2 Monthly calcs'!H408)),'Mortgage 2 Monthly calcs'!L407),'Mortgage 2 Monthly Table'!N408)</f>
        <v>#VALUE!</v>
      </c>
      <c r="M408" t="str">
        <f>IF(ISBLANK('Mortgage 2 Monthly Table'!P408),IF(N407&gt;J408,IF(J408&gt;L407,J408-L407,0),IF(OR(OR(W407&lt;0,ISTEXT(W407)),ISTEXT('Mortgage 2 Info Calcs'!$K$4)),"",'Mortgage 2 Info Calcs'!F$21)),'Mortgage 2 Monthly Table'!P408)</f>
        <v/>
      </c>
      <c r="N408" t="str">
        <f t="shared" si="30"/>
        <v/>
      </c>
      <c r="O408" t="str">
        <f>IF(OR(OR(W407&lt;0,ISTEXT(W407)),ISTEXT('Mortgage 2 Info Calcs'!$K$4)),"",(O407+M408))</f>
        <v/>
      </c>
      <c r="P408">
        <f>IF(ISBLANK('Mortgage 2 Monthly Table'!T408),IF(ISTEXT(J408),0,IF(OR(W407&lt;Q407,AND(W407&lt;0,NOT(ISTEXT(W407))),ISTEXT('Mortgage 2 Info Calcs'!$K$4)),IF(-W407&gt;P407,-W407,W407-Q407),IF(J408="",0,'Mortgage 2 Info Calcs'!F$26))),'Mortgage 2 Monthly Table'!T408)</f>
        <v>0</v>
      </c>
      <c r="Q408" t="str">
        <f>IF(OR(OR(W407&lt;0,ISTEXT(W407)),ISTEXT('Mortgage 2 Info Calcs'!$K$4)),"",IF(O408&lt;0,Q407,(Q407+P408)))</f>
        <v/>
      </c>
      <c r="R408" t="str">
        <f>IF(OR(ISERROR(L408-S408),ISTEXT('Mortgage 2 Info Calcs'!$K$4)),"",L408-S408+M408)</f>
        <v/>
      </c>
      <c r="S408">
        <f>IF(OR(IF(ISERROR(ROUND((J408-Q408-'Mortgage 2 Info Calcs'!F$24)*(G408/12),2)),0,(J408-O408-Q408-'Mortgage 2 Info Calcs'!F$24)*(G408/12)),,,ISTEXT('Mortgage 2 Info Calcs'!K$4)),IF(((J408-Q408-'Mortgage 2 Info Calcs'!F$24)*(G408/12))&gt;0,((J408-Q408-'Mortgage 2 Info Calcs'!F$24)*(G408/12)),0),0)</f>
        <v>0</v>
      </c>
      <c r="T408" t="str">
        <f>IF(OR(ISERROR(SUM(R$12:R408)),(ISTEXT(T407)),(T407=(SUM(R$12:R408)))),"",SUM(R$12:R408))</f>
        <v/>
      </c>
      <c r="U408">
        <f>SUM(S$12:S408)</f>
        <v>93290.420445652519</v>
      </c>
      <c r="V408" t="str">
        <f>IF(OR(J408=Q408,ISTEXT(W407),ISTEXT('Mortgage 2 Info Calcs'!$F$17)),"",IF(('Mortgage 2 Info Calcs'!F$18*12)&gt;C407+1,IF(C407='Mortgage 2 Info Calcs'!F$18*12,0,'Mortgage 2 Info Calcs'!F$19+W408*('Mortgage 2 Info Calcs'!F$17)),'Mortgage 2 Info Calcs'!F$189))</f>
        <v/>
      </c>
      <c r="W408" t="str">
        <f>IF(OR(ISERROR(J408-R408-M408),IF(ISERROR((J408-R408-M408)=0),"True",(J408-R408-M408)=0),ISTEXT('Mortgage 2 Info Calcs'!$K$4)),"",IF((J408&gt;(L408+M408)),(FV((G408/'Mortgage 2 Variables'!E$43),1,(L408+M408),-J408+Q408+'Mortgage 2 Info Calcs'!F$24,0))+Q408+'Mortgage 2 Info Calcs'!F$24+IF(I408&gt;0,0,-I408),""))</f>
        <v/>
      </c>
      <c r="X408" t="e">
        <f>IF((FV(IF(G408=0,'Mortgage 2 Info Calcs'!F$8,G408)/12,1,PMT(IF(G408=0,'Mortgage 2 Info Calcs'!F$8,G408)/12,('Mortgage 2 Info Calcs'!F$9*12)-C407,-X407,0),-X407,0))&gt;0,(FV(IF(G408=0,'Mortgage 2 Info Calcs'!F$8,G408)/12,1,PMT(IF(G408=0,'Mortgage 2 Info Calcs'!F$8,G408)/12,('Mortgage 2 Info Calcs'!F$9*12)-C407,-X407,0),-X407,0)),0)</f>
        <v>#NUM!</v>
      </c>
      <c r="Y408" t="e">
        <f>IF(X408&lt;=0,0,(IPMT(IF(G408=0,'Mortgage 2 Info Calcs'!F$8,G408)/12,1,('Mortgage 2 Info Calcs'!F$9*12)-C407,-X407,0)))</f>
        <v>#NUM!</v>
      </c>
      <c r="Z408">
        <f>IF(C408&lt;('Mortgage 2 Info Calcs'!F$9*12),SUM(Y$12:Y408),0)</f>
        <v>0</v>
      </c>
      <c r="AA408">
        <v>397</v>
      </c>
      <c r="AB408">
        <f t="shared" si="31"/>
        <v>33.083333333333336</v>
      </c>
    </row>
    <row r="409" spans="2:28" ht="11.25" customHeight="1" x14ac:dyDescent="0.25">
      <c r="B409">
        <f t="shared" si="29"/>
        <v>33.166666666666664</v>
      </c>
      <c r="C409">
        <v>398</v>
      </c>
      <c r="E409" t="str">
        <f t="shared" si="28"/>
        <v/>
      </c>
      <c r="F409" t="str">
        <f>VLOOKUP('Mortgage 2 Variables'!D$9,'Mortgage 2 Variables'!B$8:C$19,2)</f>
        <v>Dec</v>
      </c>
      <c r="G409">
        <f>IF(ISBLANK('Mortgage 2 Monthly Table'!G409),IF(OR(J409=Q409,ISTEXT(W408),ISTEXT('Mortgage 2 Info Calcs'!$K$4)),0,IF(('Mortgage 2 Info Calcs'!F$7*12)&gt;C408,G408,IF(C408='Mortgage 2 Info Calcs'!F$7*12,'Mortgage 2 Info Calcs'!F$8,G408))),'Mortgage 2 Monthly Table'!G409)</f>
        <v>0</v>
      </c>
      <c r="H409" t="e">
        <f>((PMT(G409/'Mortgage 2 Variables'!E$43,('Mortgage 2 Info Calcs'!F$9*'Mortgage 2 Variables'!E$43)-C408,-J409,0)))</f>
        <v>#VALUE!</v>
      </c>
      <c r="I409">
        <f>IF(OR(ISERROR(((IPMT(G409/'Mortgage 2 Variables'!E$43,1,'Mortgage 2 Info Calcs'!F$9*'Mortgage 2 Variables'!E$43,-J409+Q409+'Mortgage 2 Info Calcs'!F$24,IF('Mortgage 2 Info Calcs'!F$5="Interest Only",-J409+Q409+'Mortgage 2 Info Calcs'!F$24,0))))),(((IPMT(G409/'Mortgage 2 Variables'!E$43,1,'Mortgage 2 Info Calcs'!F$9*'Mortgage 2 Variables'!E$43,-J$12,-J$12)))=0)),0,((IPMT(G409/'Mortgage 2 Variables'!E$43,1,'Mortgage 2 Info Calcs'!F$9*'Mortgage 2 Variables'!E$43,-J409+Q409+'Mortgage 2 Info Calcs'!F$24,IF('Mortgage 2 Info Calcs'!F$5="Interest Only",-J409+Q409+'Mortgage 2 Info Calcs'!F$24,0)))))</f>
        <v>0</v>
      </c>
      <c r="J409" t="str">
        <f>IF(W408&gt;0,IF(ISTEXT('Mortgage 2 Info Calcs'!K$4),"0",IF(ISTEXT(W408),W408,W408+(IF(ISTEXT(K409),0,K409)))),0)</f>
        <v/>
      </c>
      <c r="K409">
        <f>IF(ISBLANK('Mortgage 2 Monthly Table'!L409),0,'Mortgage 2 Monthly Table'!L409)</f>
        <v>0</v>
      </c>
      <c r="L409" t="e">
        <f>IF(ISBLANK('Mortgage 2 Monthly Table'!N409),IF('Mortgage 2 Info Calcs'!F$13="Calculated",IF('Mortgage 2 Info Calcs'!F$22="Keep Same",IF('Mortgage 2 Info Calcs'!F$5="Interest Only",IF(OR(I409&gt;L408,J409=""),I409,IF(J409&lt;L408,IF(J409&lt;L408,J409+I409,IF(L408+M408&gt;J409,L408+I409,L408)),IF(L408+M408&gt;J409,L408+I409,L408))),IF(H409&gt;L408,H409,IF(J409&gt;L408,IF(L408+M408&gt;J409,L408+I409,L408),J409+S409))),IF('Mortgage 2 Info Calcs'!F$5="Interest Only",'Mortgage 2 Monthly calcs'!I409,'Mortgage 2 Monthly calcs'!H409)),'Mortgage 2 Monthly calcs'!L408),'Mortgage 2 Monthly Table'!N409)</f>
        <v>#VALUE!</v>
      </c>
      <c r="M409" t="str">
        <f>IF(ISBLANK('Mortgage 2 Monthly Table'!P409),IF(N408&gt;J409,IF(J409&gt;L408,J409-L408,0),IF(OR(OR(W408&lt;0,ISTEXT(W408)),ISTEXT('Mortgage 2 Info Calcs'!$K$4)),"",'Mortgage 2 Info Calcs'!F$21)),'Mortgage 2 Monthly Table'!P409)</f>
        <v/>
      </c>
      <c r="N409" t="str">
        <f t="shared" si="30"/>
        <v/>
      </c>
      <c r="O409" t="str">
        <f>IF(OR(OR(W408&lt;0,ISTEXT(W408)),ISTEXT('Mortgage 2 Info Calcs'!$K$4)),"",(O408+M409))</f>
        <v/>
      </c>
      <c r="P409">
        <f>IF(ISBLANK('Mortgage 2 Monthly Table'!T409),IF(ISTEXT(J409),0,IF(OR(W408&lt;Q408,AND(W408&lt;0,NOT(ISTEXT(W408))),ISTEXT('Mortgage 2 Info Calcs'!$K$4)),IF(-W408&gt;P408,-W408,W408-Q408),IF(J409="",0,'Mortgage 2 Info Calcs'!F$26))),'Mortgage 2 Monthly Table'!T409)</f>
        <v>0</v>
      </c>
      <c r="Q409" t="str">
        <f>IF(OR(OR(W408&lt;0,ISTEXT(W408)),ISTEXT('Mortgage 2 Info Calcs'!$K$4)),"",IF(O409&lt;0,Q408,(Q408+P409)))</f>
        <v/>
      </c>
      <c r="R409" t="str">
        <f>IF(OR(ISERROR(L409-S409),ISTEXT('Mortgage 2 Info Calcs'!$K$4)),"",L409-S409+M409)</f>
        <v/>
      </c>
      <c r="S409">
        <f>IF(OR(IF(ISERROR(ROUND((J409-Q409-'Mortgage 2 Info Calcs'!F$24)*(G409/12),2)),0,(J409-O409-Q409-'Mortgage 2 Info Calcs'!F$24)*(G409/12)),,,ISTEXT('Mortgage 2 Info Calcs'!K$4)),IF(((J409-Q409-'Mortgage 2 Info Calcs'!F$24)*(G409/12))&gt;0,((J409-Q409-'Mortgage 2 Info Calcs'!F$24)*(G409/12)),0),0)</f>
        <v>0</v>
      </c>
      <c r="T409" t="str">
        <f>IF(OR(ISERROR(SUM(R$12:R409)),(ISTEXT(T408)),(T408=(SUM(R$12:R409)))),"",SUM(R$12:R409))</f>
        <v/>
      </c>
      <c r="U409">
        <f>SUM(S$12:S409)</f>
        <v>93290.420445652519</v>
      </c>
      <c r="V409" t="str">
        <f>IF(OR(J409=Q409,ISTEXT(W408),ISTEXT('Mortgage 2 Info Calcs'!$F$17)),"",IF(('Mortgage 2 Info Calcs'!F$18*12)&gt;C408+1,IF(C408='Mortgage 2 Info Calcs'!F$18*12,0,'Mortgage 2 Info Calcs'!F$19+W409*('Mortgage 2 Info Calcs'!F$17)),'Mortgage 2 Info Calcs'!F$189))</f>
        <v/>
      </c>
      <c r="W409" t="str">
        <f>IF(OR(ISERROR(J409-R409-M409),IF(ISERROR((J409-R409-M409)=0),"True",(J409-R409-M409)=0),ISTEXT('Mortgage 2 Info Calcs'!$K$4)),"",IF((J409&gt;(L409+M409)),(FV((G409/'Mortgage 2 Variables'!E$43),1,(L409+M409),-J409+Q409+'Mortgage 2 Info Calcs'!F$24,0))+Q409+'Mortgage 2 Info Calcs'!F$24+IF(I409&gt;0,0,-I409),""))</f>
        <v/>
      </c>
      <c r="X409" t="e">
        <f>IF((FV(IF(G409=0,'Mortgage 2 Info Calcs'!F$8,G409)/12,1,PMT(IF(G409=0,'Mortgage 2 Info Calcs'!F$8,G409)/12,('Mortgage 2 Info Calcs'!F$9*12)-C408,-X408,0),-X408,0))&gt;0,(FV(IF(G409=0,'Mortgage 2 Info Calcs'!F$8,G409)/12,1,PMT(IF(G409=0,'Mortgage 2 Info Calcs'!F$8,G409)/12,('Mortgage 2 Info Calcs'!F$9*12)-C408,-X408,0),-X408,0)),0)</f>
        <v>#NUM!</v>
      </c>
      <c r="Y409" t="e">
        <f>IF(X409&lt;=0,0,(IPMT(IF(G409=0,'Mortgage 2 Info Calcs'!F$8,G409)/12,1,('Mortgage 2 Info Calcs'!F$9*12)-C408,-X408,0)))</f>
        <v>#NUM!</v>
      </c>
      <c r="Z409">
        <f>IF(C409&lt;('Mortgage 2 Info Calcs'!F$9*12),SUM(Y$12:Y409),0)</f>
        <v>0</v>
      </c>
      <c r="AA409">
        <v>398</v>
      </c>
      <c r="AB409">
        <f t="shared" si="31"/>
        <v>33.166666666666664</v>
      </c>
    </row>
    <row r="410" spans="2:28" ht="11.25" customHeight="1" x14ac:dyDescent="0.25">
      <c r="B410">
        <f t="shared" si="29"/>
        <v>33.25</v>
      </c>
      <c r="C410">
        <v>399</v>
      </c>
      <c r="E410">
        <f t="shared" si="28"/>
        <v>2043</v>
      </c>
      <c r="F410" t="str">
        <f>VLOOKUP('Mortgage 2 Variables'!D$10,'Mortgage 2 Variables'!B$8:C$19,2)</f>
        <v>Jan</v>
      </c>
      <c r="G410">
        <f>IF(ISBLANK('Mortgage 2 Monthly Table'!G410),IF(OR(J410=Q410,ISTEXT(W409),ISTEXT('Mortgage 2 Info Calcs'!$K$4)),0,IF(('Mortgage 2 Info Calcs'!F$7*12)&gt;C409,G409,IF(C409='Mortgage 2 Info Calcs'!F$7*12,'Mortgage 2 Info Calcs'!F$8,G409))),'Mortgage 2 Monthly Table'!G410)</f>
        <v>0</v>
      </c>
      <c r="H410" t="e">
        <f>((PMT(G410/'Mortgage 2 Variables'!E$43,('Mortgage 2 Info Calcs'!F$9*'Mortgage 2 Variables'!E$43)-C409,-J410,0)))</f>
        <v>#VALUE!</v>
      </c>
      <c r="I410">
        <f>IF(OR(ISERROR(((IPMT(G410/'Mortgage 2 Variables'!E$43,1,'Mortgage 2 Info Calcs'!F$9*'Mortgage 2 Variables'!E$43,-J410+Q410+'Mortgage 2 Info Calcs'!F$24,IF('Mortgage 2 Info Calcs'!F$5="Interest Only",-J410+Q410+'Mortgage 2 Info Calcs'!F$24,0))))),(((IPMT(G410/'Mortgage 2 Variables'!E$43,1,'Mortgage 2 Info Calcs'!F$9*'Mortgage 2 Variables'!E$43,-J$12,-J$12)))=0)),0,((IPMT(G410/'Mortgage 2 Variables'!E$43,1,'Mortgage 2 Info Calcs'!F$9*'Mortgage 2 Variables'!E$43,-J410+Q410+'Mortgage 2 Info Calcs'!F$24,IF('Mortgage 2 Info Calcs'!F$5="Interest Only",-J410+Q410+'Mortgage 2 Info Calcs'!F$24,0)))))</f>
        <v>0</v>
      </c>
      <c r="J410" t="str">
        <f>IF(W409&gt;0,IF(ISTEXT('Mortgage 2 Info Calcs'!K$4),"0",IF(ISTEXT(W409),W409,W409+(IF(ISTEXT(K410),0,K410)))),0)</f>
        <v/>
      </c>
      <c r="K410">
        <f>IF(ISBLANK('Mortgage 2 Monthly Table'!L410),0,'Mortgage 2 Monthly Table'!L410)</f>
        <v>0</v>
      </c>
      <c r="L410" t="e">
        <f>IF(ISBLANK('Mortgage 2 Monthly Table'!N410),IF('Mortgage 2 Info Calcs'!F$13="Calculated",IF('Mortgage 2 Info Calcs'!F$22="Keep Same",IF('Mortgage 2 Info Calcs'!F$5="Interest Only",IF(OR(I410&gt;L409,J410=""),I410,IF(J410&lt;L409,IF(J410&lt;L409,J410+I410,IF(L409+M409&gt;J410,L409+I410,L409)),IF(L409+M409&gt;J410,L409+I410,L409))),IF(H410&gt;L409,H410,IF(J410&gt;L409,IF(L409+M409&gt;J410,L409+I410,L409),J410+S410))),IF('Mortgage 2 Info Calcs'!F$5="Interest Only",'Mortgage 2 Monthly calcs'!I410,'Mortgage 2 Monthly calcs'!H410)),'Mortgage 2 Monthly calcs'!L409),'Mortgage 2 Monthly Table'!N410)</f>
        <v>#VALUE!</v>
      </c>
      <c r="M410" t="str">
        <f>IF(ISBLANK('Mortgage 2 Monthly Table'!P410),IF(N409&gt;J410,IF(J410&gt;L409,J410-L409,0),IF(OR(OR(W409&lt;0,ISTEXT(W409)),ISTEXT('Mortgage 2 Info Calcs'!$K$4)),"",'Mortgage 2 Info Calcs'!F$21)),'Mortgage 2 Monthly Table'!P410)</f>
        <v/>
      </c>
      <c r="N410" t="str">
        <f t="shared" si="30"/>
        <v/>
      </c>
      <c r="O410" t="str">
        <f>IF(OR(OR(W409&lt;0,ISTEXT(W409)),ISTEXT('Mortgage 2 Info Calcs'!$K$4)),"",(O409+M410))</f>
        <v/>
      </c>
      <c r="P410">
        <f>IF(ISBLANK('Mortgage 2 Monthly Table'!T410),IF(ISTEXT(J410),0,IF(OR(W409&lt;Q409,AND(W409&lt;0,NOT(ISTEXT(W409))),ISTEXT('Mortgage 2 Info Calcs'!$K$4)),IF(-W409&gt;P409,-W409,W409-Q409),IF(J410="",0,'Mortgage 2 Info Calcs'!F$26))),'Mortgage 2 Monthly Table'!T410)</f>
        <v>0</v>
      </c>
      <c r="Q410" t="str">
        <f>IF(OR(OR(W409&lt;0,ISTEXT(W409)),ISTEXT('Mortgage 2 Info Calcs'!$K$4)),"",IF(O410&lt;0,Q409,(Q409+P410)))</f>
        <v/>
      </c>
      <c r="R410" t="str">
        <f>IF(OR(ISERROR(L410-S410),ISTEXT('Mortgage 2 Info Calcs'!$K$4)),"",L410-S410+M410)</f>
        <v/>
      </c>
      <c r="S410">
        <f>IF(OR(IF(ISERROR(ROUND((J410-Q410-'Mortgage 2 Info Calcs'!F$24)*(G410/12),2)),0,(J410-O410-Q410-'Mortgage 2 Info Calcs'!F$24)*(G410/12)),,,ISTEXT('Mortgage 2 Info Calcs'!K$4)),IF(((J410-Q410-'Mortgage 2 Info Calcs'!F$24)*(G410/12))&gt;0,((J410-Q410-'Mortgage 2 Info Calcs'!F$24)*(G410/12)),0),0)</f>
        <v>0</v>
      </c>
      <c r="T410" t="str">
        <f>IF(OR(ISERROR(SUM(R$12:R410)),(ISTEXT(T409)),(T409=(SUM(R$12:R410)))),"",SUM(R$12:R410))</f>
        <v/>
      </c>
      <c r="U410">
        <f>SUM(S$12:S410)</f>
        <v>93290.420445652519</v>
      </c>
      <c r="V410" t="str">
        <f>IF(OR(J410=Q410,ISTEXT(W409),ISTEXT('Mortgage 2 Info Calcs'!$F$17)),"",IF(('Mortgage 2 Info Calcs'!F$18*12)&gt;C409+1,IF(C409='Mortgage 2 Info Calcs'!F$18*12,0,'Mortgage 2 Info Calcs'!F$19+W410*('Mortgage 2 Info Calcs'!F$17)),'Mortgage 2 Info Calcs'!F$189))</f>
        <v/>
      </c>
      <c r="W410" t="str">
        <f>IF(OR(ISERROR(J410-R410-M410),IF(ISERROR((J410-R410-M410)=0),"True",(J410-R410-M410)=0),ISTEXT('Mortgage 2 Info Calcs'!$K$4)),"",IF((J410&gt;(L410+M410)),(FV((G410/'Mortgage 2 Variables'!E$43),1,(L410+M410),-J410+Q410+'Mortgage 2 Info Calcs'!F$24,0))+Q410+'Mortgage 2 Info Calcs'!F$24+IF(I410&gt;0,0,-I410),""))</f>
        <v/>
      </c>
      <c r="X410" t="e">
        <f>IF((FV(IF(G410=0,'Mortgage 2 Info Calcs'!F$8,G410)/12,1,PMT(IF(G410=0,'Mortgage 2 Info Calcs'!F$8,G410)/12,('Mortgage 2 Info Calcs'!F$9*12)-C409,-X409,0),-X409,0))&gt;0,(FV(IF(G410=0,'Mortgage 2 Info Calcs'!F$8,G410)/12,1,PMT(IF(G410=0,'Mortgage 2 Info Calcs'!F$8,G410)/12,('Mortgage 2 Info Calcs'!F$9*12)-C409,-X409,0),-X409,0)),0)</f>
        <v>#NUM!</v>
      </c>
      <c r="Y410" t="e">
        <f>IF(X410&lt;=0,0,(IPMT(IF(G410=0,'Mortgage 2 Info Calcs'!F$8,G410)/12,1,('Mortgage 2 Info Calcs'!F$9*12)-C409,-X409,0)))</f>
        <v>#NUM!</v>
      </c>
      <c r="Z410">
        <f>IF(C410&lt;('Mortgage 2 Info Calcs'!F$9*12),SUM(Y$12:Y410),0)</f>
        <v>0</v>
      </c>
      <c r="AA410">
        <v>399</v>
      </c>
      <c r="AB410">
        <f t="shared" si="31"/>
        <v>33.25</v>
      </c>
    </row>
    <row r="411" spans="2:28" ht="11.25" customHeight="1" x14ac:dyDescent="0.25">
      <c r="B411">
        <f t="shared" si="29"/>
        <v>33.333333333333336</v>
      </c>
      <c r="C411">
        <v>400</v>
      </c>
      <c r="D411" t="str">
        <f>IF(J1179=1,F403+1,"")</f>
        <v/>
      </c>
      <c r="E411" t="str">
        <f t="shared" si="28"/>
        <v/>
      </c>
      <c r="F411" t="str">
        <f>VLOOKUP('Mortgage 2 Variables'!D$11,'Mortgage 2 Variables'!B$8:C$19,2)</f>
        <v>Feb</v>
      </c>
      <c r="G411">
        <f>IF(ISBLANK('Mortgage 2 Monthly Table'!G411),IF(OR(J411=Q411,ISTEXT(W410),ISTEXT('Mortgage 2 Info Calcs'!$K$4)),0,IF(('Mortgage 2 Info Calcs'!F$7*12)&gt;C410,G410,IF(C410='Mortgage 2 Info Calcs'!F$7*12,'Mortgage 2 Info Calcs'!F$8,G410))),'Mortgage 2 Monthly Table'!G411)</f>
        <v>0</v>
      </c>
      <c r="H411" t="e">
        <f>((PMT(G411/'Mortgage 2 Variables'!E$43,('Mortgage 2 Info Calcs'!F$9*'Mortgage 2 Variables'!E$43)-C410,-J411,0)))</f>
        <v>#VALUE!</v>
      </c>
      <c r="I411">
        <f>IF(OR(ISERROR(((IPMT(G411/'Mortgage 2 Variables'!E$43,1,'Mortgage 2 Info Calcs'!F$9*'Mortgage 2 Variables'!E$43,-J411+Q411+'Mortgage 2 Info Calcs'!F$24,IF('Mortgage 2 Info Calcs'!F$5="Interest Only",-J411+Q411+'Mortgage 2 Info Calcs'!F$24,0))))),(((IPMT(G411/'Mortgage 2 Variables'!E$43,1,'Mortgage 2 Info Calcs'!F$9*'Mortgage 2 Variables'!E$43,-J$12,-J$12)))=0)),0,((IPMT(G411/'Mortgage 2 Variables'!E$43,1,'Mortgage 2 Info Calcs'!F$9*'Mortgage 2 Variables'!E$43,-J411+Q411+'Mortgage 2 Info Calcs'!F$24,IF('Mortgage 2 Info Calcs'!F$5="Interest Only",-J411+Q411+'Mortgage 2 Info Calcs'!F$24,0)))))</f>
        <v>0</v>
      </c>
      <c r="J411" t="str">
        <f>IF(W410&gt;0,IF(ISTEXT('Mortgage 2 Info Calcs'!K$4),"0",IF(ISTEXT(W410),W410,W410+(IF(ISTEXT(K411),0,K411)))),0)</f>
        <v/>
      </c>
      <c r="K411">
        <f>IF(ISBLANK('Mortgage 2 Monthly Table'!L411),0,'Mortgage 2 Monthly Table'!L411)</f>
        <v>0</v>
      </c>
      <c r="L411" t="e">
        <f>IF(ISBLANK('Mortgage 2 Monthly Table'!N411),IF('Mortgage 2 Info Calcs'!F$13="Calculated",IF('Mortgage 2 Info Calcs'!F$22="Keep Same",IF('Mortgage 2 Info Calcs'!F$5="Interest Only",IF(OR(I411&gt;L410,J411=""),I411,IF(J411&lt;L410,IF(J411&lt;L410,J411+I411,IF(L410+M410&gt;J411,L410+I411,L410)),IF(L410+M410&gt;J411,L410+I411,L410))),IF(H411&gt;L410,H411,IF(J411&gt;L410,IF(L410+M410&gt;J411,L410+I411,L410),J411+S411))),IF('Mortgage 2 Info Calcs'!F$5="Interest Only",'Mortgage 2 Monthly calcs'!I411,'Mortgage 2 Monthly calcs'!H411)),'Mortgage 2 Monthly calcs'!L410),'Mortgage 2 Monthly Table'!N411)</f>
        <v>#VALUE!</v>
      </c>
      <c r="M411" t="str">
        <f>IF(ISBLANK('Mortgage 2 Monthly Table'!P411),IF(N410&gt;J411,IF(J411&gt;L410,J411-L410,0),IF(OR(OR(W410&lt;0,ISTEXT(W410)),ISTEXT('Mortgage 2 Info Calcs'!$K$4)),"",'Mortgage 2 Info Calcs'!F$21)),'Mortgage 2 Monthly Table'!P411)</f>
        <v/>
      </c>
      <c r="N411" t="str">
        <f t="shared" si="30"/>
        <v/>
      </c>
      <c r="O411" t="str">
        <f>IF(OR(OR(W410&lt;0,ISTEXT(W410)),ISTEXT('Mortgage 2 Info Calcs'!$K$4)),"",(O410+M411))</f>
        <v/>
      </c>
      <c r="P411">
        <f>IF(ISBLANK('Mortgage 2 Monthly Table'!T411),IF(ISTEXT(J411),0,IF(OR(W410&lt;Q410,AND(W410&lt;0,NOT(ISTEXT(W410))),ISTEXT('Mortgage 2 Info Calcs'!$K$4)),IF(-W410&gt;P410,-W410,W410-Q410),IF(J411="",0,'Mortgage 2 Info Calcs'!F$26))),'Mortgage 2 Monthly Table'!T411)</f>
        <v>0</v>
      </c>
      <c r="Q411" t="str">
        <f>IF(OR(OR(W410&lt;0,ISTEXT(W410)),ISTEXT('Mortgage 2 Info Calcs'!$K$4)),"",IF(O411&lt;0,Q410,(Q410+P411)))</f>
        <v/>
      </c>
      <c r="R411" t="str">
        <f>IF(OR(ISERROR(L411-S411),ISTEXT('Mortgage 2 Info Calcs'!$K$4)),"",L411-S411+M411)</f>
        <v/>
      </c>
      <c r="S411">
        <f>IF(OR(IF(ISERROR(ROUND((J411-Q411-'Mortgage 2 Info Calcs'!F$24)*(G411/12),2)),0,(J411-O411-Q411-'Mortgage 2 Info Calcs'!F$24)*(G411/12)),,,ISTEXT('Mortgage 2 Info Calcs'!K$4)),IF(((J411-Q411-'Mortgage 2 Info Calcs'!F$24)*(G411/12))&gt;0,((J411-Q411-'Mortgage 2 Info Calcs'!F$24)*(G411/12)),0),0)</f>
        <v>0</v>
      </c>
      <c r="T411" t="str">
        <f>IF(OR(ISERROR(SUM(R$12:R411)),(ISTEXT(T410)),(T410=(SUM(R$12:R411)))),"",SUM(R$12:R411))</f>
        <v/>
      </c>
      <c r="U411">
        <f>SUM(S$12:S411)</f>
        <v>93290.420445652519</v>
      </c>
      <c r="V411" t="str">
        <f>IF(OR(J411=Q411,ISTEXT(W410),ISTEXT('Mortgage 2 Info Calcs'!$F$17)),"",IF(('Mortgage 2 Info Calcs'!F$18*12)&gt;C410+1,IF(C410='Mortgage 2 Info Calcs'!F$18*12,0,'Mortgage 2 Info Calcs'!F$19+W411*('Mortgage 2 Info Calcs'!F$17)),'Mortgage 2 Info Calcs'!F$189))</f>
        <v/>
      </c>
      <c r="W411" t="str">
        <f>IF(OR(ISERROR(J411-R411-M411),IF(ISERROR((J411-R411-M411)=0),"True",(J411-R411-M411)=0),ISTEXT('Mortgage 2 Info Calcs'!$K$4)),"",IF((J411&gt;(L411+M411)),(FV((G411/'Mortgage 2 Variables'!E$43),1,(L411+M411),-J411+Q411+'Mortgage 2 Info Calcs'!F$24,0))+Q411+'Mortgage 2 Info Calcs'!F$24+IF(I411&gt;0,0,-I411),""))</f>
        <v/>
      </c>
      <c r="X411" t="e">
        <f>IF((FV(IF(G411=0,'Mortgage 2 Info Calcs'!F$8,G411)/12,1,PMT(IF(G411=0,'Mortgage 2 Info Calcs'!F$8,G411)/12,('Mortgage 2 Info Calcs'!F$9*12)-C410,-X410,0),-X410,0))&gt;0,(FV(IF(G411=0,'Mortgage 2 Info Calcs'!F$8,G411)/12,1,PMT(IF(G411=0,'Mortgage 2 Info Calcs'!F$8,G411)/12,('Mortgage 2 Info Calcs'!F$9*12)-C410,-X410,0),-X410,0)),0)</f>
        <v>#NUM!</v>
      </c>
      <c r="Y411" t="e">
        <f>IF(X411&lt;=0,0,(IPMT(IF(G411=0,'Mortgage 2 Info Calcs'!F$8,G411)/12,1,('Mortgage 2 Info Calcs'!F$9*12)-C410,-X410,0)))</f>
        <v>#NUM!</v>
      </c>
      <c r="Z411">
        <f>IF(C411&lt;('Mortgage 2 Info Calcs'!F$9*12),SUM(Y$12:Y411),0)</f>
        <v>0</v>
      </c>
      <c r="AA411">
        <v>400</v>
      </c>
      <c r="AB411">
        <f t="shared" si="31"/>
        <v>33.333333333333336</v>
      </c>
    </row>
    <row r="412" spans="2:28" ht="11.25" customHeight="1" x14ac:dyDescent="0.25">
      <c r="B412">
        <f t="shared" si="29"/>
        <v>33.416666666666664</v>
      </c>
      <c r="C412">
        <v>401</v>
      </c>
      <c r="D412" t="str">
        <f>IF(J1180=1,F403+1,"")</f>
        <v/>
      </c>
      <c r="E412" t="str">
        <f t="shared" ref="E412:E475" si="32">IF(ISNUMBER(E400),E400+1,"")</f>
        <v/>
      </c>
      <c r="F412" t="str">
        <f>VLOOKUP('Mortgage 2 Variables'!D$12,'Mortgage 2 Variables'!B$8:C$19,2)</f>
        <v>Mar</v>
      </c>
      <c r="G412">
        <f>IF(ISBLANK('Mortgage 2 Monthly Table'!G412),IF(OR(J412=Q412,ISTEXT(W411),ISTEXT('Mortgage 2 Info Calcs'!$K$4)),0,IF(('Mortgage 2 Info Calcs'!F$7*12)&gt;C411,G411,IF(C411='Mortgage 2 Info Calcs'!F$7*12,'Mortgage 2 Info Calcs'!F$8,G411))),'Mortgage 2 Monthly Table'!G412)</f>
        <v>0</v>
      </c>
      <c r="H412" t="e">
        <f>((PMT(G412/'Mortgage 2 Variables'!E$43,('Mortgage 2 Info Calcs'!F$9*'Mortgage 2 Variables'!E$43)-C411,-J412,0)))</f>
        <v>#VALUE!</v>
      </c>
      <c r="I412">
        <f>IF(OR(ISERROR(((IPMT(G412/'Mortgage 2 Variables'!E$43,1,'Mortgage 2 Info Calcs'!F$9*'Mortgage 2 Variables'!E$43,-J412+Q412+'Mortgage 2 Info Calcs'!F$24,IF('Mortgage 2 Info Calcs'!F$5="Interest Only",-J412+Q412+'Mortgage 2 Info Calcs'!F$24,0))))),(((IPMT(G412/'Mortgage 2 Variables'!E$43,1,'Mortgage 2 Info Calcs'!F$9*'Mortgage 2 Variables'!E$43,-J$12,-J$12)))=0)),0,((IPMT(G412/'Mortgage 2 Variables'!E$43,1,'Mortgage 2 Info Calcs'!F$9*'Mortgage 2 Variables'!E$43,-J412+Q412+'Mortgage 2 Info Calcs'!F$24,IF('Mortgage 2 Info Calcs'!F$5="Interest Only",-J412+Q412+'Mortgage 2 Info Calcs'!F$24,0)))))</f>
        <v>0</v>
      </c>
      <c r="J412" t="str">
        <f>IF(W411&gt;0,IF(ISTEXT('Mortgage 2 Info Calcs'!K$4),"0",IF(ISTEXT(W411),W411,W411+(IF(ISTEXT(K412),0,K412)))),0)</f>
        <v/>
      </c>
      <c r="K412">
        <f>IF(ISBLANK('Mortgage 2 Monthly Table'!L412),0,'Mortgage 2 Monthly Table'!L412)</f>
        <v>0</v>
      </c>
      <c r="L412" t="e">
        <f>IF(ISBLANK('Mortgage 2 Monthly Table'!N412),IF('Mortgage 2 Info Calcs'!F$13="Calculated",IF('Mortgage 2 Info Calcs'!F$22="Keep Same",IF('Mortgage 2 Info Calcs'!F$5="Interest Only",IF(OR(I412&gt;L411,J412=""),I412,IF(J412&lt;L411,IF(J412&lt;L411,J412+I412,IF(L411+M411&gt;J412,L411+I412,L411)),IF(L411+M411&gt;J412,L411+I412,L411))),IF(H412&gt;L411,H412,IF(J412&gt;L411,IF(L411+M411&gt;J412,L411+I412,L411),J412+S412))),IF('Mortgage 2 Info Calcs'!F$5="Interest Only",'Mortgage 2 Monthly calcs'!I412,'Mortgage 2 Monthly calcs'!H412)),'Mortgage 2 Monthly calcs'!L411),'Mortgage 2 Monthly Table'!N412)</f>
        <v>#VALUE!</v>
      </c>
      <c r="M412" t="str">
        <f>IF(ISBLANK('Mortgage 2 Monthly Table'!P412),IF(N411&gt;J412,IF(J412&gt;L411,J412-L411,0),IF(OR(OR(W411&lt;0,ISTEXT(W411)),ISTEXT('Mortgage 2 Info Calcs'!$K$4)),"",'Mortgage 2 Info Calcs'!F$21)),'Mortgage 2 Monthly Table'!P412)</f>
        <v/>
      </c>
      <c r="N412" t="str">
        <f t="shared" si="30"/>
        <v/>
      </c>
      <c r="O412" t="str">
        <f>IF(OR(OR(W411&lt;0,ISTEXT(W411)),ISTEXT('Mortgage 2 Info Calcs'!$K$4)),"",(O411+M412))</f>
        <v/>
      </c>
      <c r="P412">
        <f>IF(ISBLANK('Mortgage 2 Monthly Table'!T412),IF(ISTEXT(J412),0,IF(OR(W411&lt;Q411,AND(W411&lt;0,NOT(ISTEXT(W411))),ISTEXT('Mortgage 2 Info Calcs'!$K$4)),IF(-W411&gt;P411,-W411,W411-Q411),IF(J412="",0,'Mortgage 2 Info Calcs'!F$26))),'Mortgage 2 Monthly Table'!T412)</f>
        <v>0</v>
      </c>
      <c r="Q412" t="str">
        <f>IF(OR(OR(W411&lt;0,ISTEXT(W411)),ISTEXT('Mortgage 2 Info Calcs'!$K$4)),"",IF(O412&lt;0,Q411,(Q411+P412)))</f>
        <v/>
      </c>
      <c r="R412" t="str">
        <f>IF(OR(ISERROR(L412-S412),ISTEXT('Mortgage 2 Info Calcs'!$K$4)),"",L412-S412+M412)</f>
        <v/>
      </c>
      <c r="S412">
        <f>IF(OR(IF(ISERROR(ROUND((J412-Q412-'Mortgage 2 Info Calcs'!F$24)*(G412/12),2)),0,(J412-O412-Q412-'Mortgage 2 Info Calcs'!F$24)*(G412/12)),,,ISTEXT('Mortgage 2 Info Calcs'!K$4)),IF(((J412-Q412-'Mortgage 2 Info Calcs'!F$24)*(G412/12))&gt;0,((J412-Q412-'Mortgage 2 Info Calcs'!F$24)*(G412/12)),0),0)</f>
        <v>0</v>
      </c>
      <c r="T412" t="str">
        <f>IF(OR(ISERROR(SUM(R$12:R412)),(ISTEXT(T411)),(T411=(SUM(R$12:R412)))),"",SUM(R$12:R412))</f>
        <v/>
      </c>
      <c r="U412">
        <f>SUM(S$12:S412)</f>
        <v>93290.420445652519</v>
      </c>
      <c r="V412" t="str">
        <f>IF(OR(J412=Q412,ISTEXT(W411),ISTEXT('Mortgage 2 Info Calcs'!$F$17)),"",IF(('Mortgage 2 Info Calcs'!F$18*12)&gt;C411+1,IF(C411='Mortgage 2 Info Calcs'!F$18*12,0,'Mortgage 2 Info Calcs'!F$19+W412*('Mortgage 2 Info Calcs'!F$17)),'Mortgage 2 Info Calcs'!F$189))</f>
        <v/>
      </c>
      <c r="W412" t="str">
        <f>IF(OR(ISERROR(J412-R412-M412),IF(ISERROR((J412-R412-M412)=0),"True",(J412-R412-M412)=0),ISTEXT('Mortgage 2 Info Calcs'!$K$4)),"",IF((J412&gt;(L412+M412)),(FV((G412/'Mortgage 2 Variables'!E$43),1,(L412+M412),-J412+Q412+'Mortgage 2 Info Calcs'!F$24,0))+Q412+'Mortgage 2 Info Calcs'!F$24+IF(I412&gt;0,0,-I412),""))</f>
        <v/>
      </c>
      <c r="X412" t="e">
        <f>IF((FV(IF(G412=0,'Mortgage 2 Info Calcs'!F$8,G412)/12,1,PMT(IF(G412=0,'Mortgage 2 Info Calcs'!F$8,G412)/12,('Mortgage 2 Info Calcs'!F$9*12)-C411,-X411,0),-X411,0))&gt;0,(FV(IF(G412=0,'Mortgage 2 Info Calcs'!F$8,G412)/12,1,PMT(IF(G412=0,'Mortgage 2 Info Calcs'!F$8,G412)/12,('Mortgage 2 Info Calcs'!F$9*12)-C411,-X411,0),-X411,0)),0)</f>
        <v>#NUM!</v>
      </c>
      <c r="Y412" t="e">
        <f>IF(X412&lt;=0,0,(IPMT(IF(G412=0,'Mortgage 2 Info Calcs'!F$8,G412)/12,1,('Mortgage 2 Info Calcs'!F$9*12)-C411,-X411,0)))</f>
        <v>#NUM!</v>
      </c>
      <c r="Z412">
        <f>IF(C412&lt;('Mortgage 2 Info Calcs'!F$9*12),SUM(Y$12:Y412),0)</f>
        <v>0</v>
      </c>
      <c r="AA412">
        <v>401</v>
      </c>
      <c r="AB412">
        <f t="shared" si="31"/>
        <v>33.416666666666664</v>
      </c>
    </row>
    <row r="413" spans="2:28" ht="11.25" customHeight="1" x14ac:dyDescent="0.25">
      <c r="B413">
        <f t="shared" si="29"/>
        <v>33.5</v>
      </c>
      <c r="C413">
        <v>402</v>
      </c>
      <c r="D413" t="str">
        <f>IF(J1181=1,F403+1,"")</f>
        <v/>
      </c>
      <c r="E413" t="str">
        <f t="shared" si="32"/>
        <v/>
      </c>
      <c r="F413" t="str">
        <f>VLOOKUP('Mortgage 2 Variables'!D$13,'Mortgage 2 Variables'!B$8:C$19,2)</f>
        <v>Apr</v>
      </c>
      <c r="G413">
        <f>IF(ISBLANK('Mortgage 2 Monthly Table'!G413),IF(OR(J413=Q413,ISTEXT(W412),ISTEXT('Mortgage 2 Info Calcs'!$K$4)),0,IF(('Mortgage 2 Info Calcs'!F$7*12)&gt;C412,G412,IF(C412='Mortgage 2 Info Calcs'!F$7*12,'Mortgage 2 Info Calcs'!F$8,G412))),'Mortgage 2 Monthly Table'!G413)</f>
        <v>0</v>
      </c>
      <c r="H413" t="e">
        <f>((PMT(G413/'Mortgage 2 Variables'!E$43,('Mortgage 2 Info Calcs'!F$9*'Mortgage 2 Variables'!E$43)-C412,-J413,0)))</f>
        <v>#VALUE!</v>
      </c>
      <c r="I413">
        <f>IF(OR(ISERROR(((IPMT(G413/'Mortgage 2 Variables'!E$43,1,'Mortgage 2 Info Calcs'!F$9*'Mortgage 2 Variables'!E$43,-J413+Q413+'Mortgage 2 Info Calcs'!F$24,IF('Mortgage 2 Info Calcs'!F$5="Interest Only",-J413+Q413+'Mortgage 2 Info Calcs'!F$24,0))))),(((IPMT(G413/'Mortgage 2 Variables'!E$43,1,'Mortgage 2 Info Calcs'!F$9*'Mortgage 2 Variables'!E$43,-J$12,-J$12)))=0)),0,((IPMT(G413/'Mortgage 2 Variables'!E$43,1,'Mortgage 2 Info Calcs'!F$9*'Mortgage 2 Variables'!E$43,-J413+Q413+'Mortgage 2 Info Calcs'!F$24,IF('Mortgage 2 Info Calcs'!F$5="Interest Only",-J413+Q413+'Mortgage 2 Info Calcs'!F$24,0)))))</f>
        <v>0</v>
      </c>
      <c r="J413" t="str">
        <f>IF(W412&gt;0,IF(ISTEXT('Mortgage 2 Info Calcs'!K$4),"0",IF(ISTEXT(W412),W412,W412+(IF(ISTEXT(K413),0,K413)))),0)</f>
        <v/>
      </c>
      <c r="K413">
        <f>IF(ISBLANK('Mortgage 2 Monthly Table'!L413),0,'Mortgage 2 Monthly Table'!L413)</f>
        <v>0</v>
      </c>
      <c r="L413" t="e">
        <f>IF(ISBLANK('Mortgage 2 Monthly Table'!N413),IF('Mortgage 2 Info Calcs'!F$13="Calculated",IF('Mortgage 2 Info Calcs'!F$22="Keep Same",IF('Mortgage 2 Info Calcs'!F$5="Interest Only",IF(OR(I413&gt;L412,J413=""),I413,IF(J413&lt;L412,IF(J413&lt;L412,J413+I413,IF(L412+M412&gt;J413,L412+I413,L412)),IF(L412+M412&gt;J413,L412+I413,L412))),IF(H413&gt;L412,H413,IF(J413&gt;L412,IF(L412+M412&gt;J413,L412+I413,L412),J413+S413))),IF('Mortgage 2 Info Calcs'!F$5="Interest Only",'Mortgage 2 Monthly calcs'!I413,'Mortgage 2 Monthly calcs'!H413)),'Mortgage 2 Monthly calcs'!L412),'Mortgage 2 Monthly Table'!N413)</f>
        <v>#VALUE!</v>
      </c>
      <c r="M413" t="str">
        <f>IF(ISBLANK('Mortgage 2 Monthly Table'!P413),IF(N412&gt;J413,IF(J413&gt;L412,J413-L412,0),IF(OR(OR(W412&lt;0,ISTEXT(W412)),ISTEXT('Mortgage 2 Info Calcs'!$K$4)),"",'Mortgage 2 Info Calcs'!F$21)),'Mortgage 2 Monthly Table'!P413)</f>
        <v/>
      </c>
      <c r="N413" t="str">
        <f t="shared" si="30"/>
        <v/>
      </c>
      <c r="O413" t="str">
        <f>IF(OR(OR(W412&lt;0,ISTEXT(W412)),ISTEXT('Mortgage 2 Info Calcs'!$K$4)),"",(O412+M413))</f>
        <v/>
      </c>
      <c r="P413">
        <f>IF(ISBLANK('Mortgage 2 Monthly Table'!T413),IF(ISTEXT(J413),0,IF(OR(W412&lt;Q412,AND(W412&lt;0,NOT(ISTEXT(W412))),ISTEXT('Mortgage 2 Info Calcs'!$K$4)),IF(-W412&gt;P412,-W412,W412-Q412),IF(J413="",0,'Mortgage 2 Info Calcs'!F$26))),'Mortgage 2 Monthly Table'!T413)</f>
        <v>0</v>
      </c>
      <c r="Q413" t="str">
        <f>IF(OR(OR(W412&lt;0,ISTEXT(W412)),ISTEXT('Mortgage 2 Info Calcs'!$K$4)),"",IF(O413&lt;0,Q412,(Q412+P413)))</f>
        <v/>
      </c>
      <c r="R413" t="str">
        <f>IF(OR(ISERROR(L413-S413),ISTEXT('Mortgage 2 Info Calcs'!$K$4)),"",L413-S413+M413)</f>
        <v/>
      </c>
      <c r="S413">
        <f>IF(OR(IF(ISERROR(ROUND((J413-Q413-'Mortgage 2 Info Calcs'!F$24)*(G413/12),2)),0,(J413-O413-Q413-'Mortgage 2 Info Calcs'!F$24)*(G413/12)),,,ISTEXT('Mortgage 2 Info Calcs'!K$4)),IF(((J413-Q413-'Mortgage 2 Info Calcs'!F$24)*(G413/12))&gt;0,((J413-Q413-'Mortgage 2 Info Calcs'!F$24)*(G413/12)),0),0)</f>
        <v>0</v>
      </c>
      <c r="T413" t="str">
        <f>IF(OR(ISERROR(SUM(R$12:R413)),(ISTEXT(T412)),(T412=(SUM(R$12:R413)))),"",SUM(R$12:R413))</f>
        <v/>
      </c>
      <c r="U413">
        <f>SUM(S$12:S413)</f>
        <v>93290.420445652519</v>
      </c>
      <c r="V413" t="str">
        <f>IF(OR(J413=Q413,ISTEXT(W412),ISTEXT('Mortgage 2 Info Calcs'!$F$17)),"",IF(('Mortgage 2 Info Calcs'!F$18*12)&gt;C412+1,IF(C412='Mortgage 2 Info Calcs'!F$18*12,0,'Mortgage 2 Info Calcs'!F$19+W413*('Mortgage 2 Info Calcs'!F$17)),'Mortgage 2 Info Calcs'!F$189))</f>
        <v/>
      </c>
      <c r="W413" t="str">
        <f>IF(OR(ISERROR(J413-R413-M413),IF(ISERROR((J413-R413-M413)=0),"True",(J413-R413-M413)=0),ISTEXT('Mortgage 2 Info Calcs'!$K$4)),"",IF((J413&gt;(L413+M413)),(FV((G413/'Mortgage 2 Variables'!E$43),1,(L413+M413),-J413+Q413+'Mortgage 2 Info Calcs'!F$24,0))+Q413+'Mortgage 2 Info Calcs'!F$24+IF(I413&gt;0,0,-I413),""))</f>
        <v/>
      </c>
      <c r="X413" t="e">
        <f>IF((FV(IF(G413=0,'Mortgage 2 Info Calcs'!F$8,G413)/12,1,PMT(IF(G413=0,'Mortgage 2 Info Calcs'!F$8,G413)/12,('Mortgage 2 Info Calcs'!F$9*12)-C412,-X412,0),-X412,0))&gt;0,(FV(IF(G413=0,'Mortgage 2 Info Calcs'!F$8,G413)/12,1,PMT(IF(G413=0,'Mortgage 2 Info Calcs'!F$8,G413)/12,('Mortgage 2 Info Calcs'!F$9*12)-C412,-X412,0),-X412,0)),0)</f>
        <v>#NUM!</v>
      </c>
      <c r="Y413" t="e">
        <f>IF(X413&lt;=0,0,(IPMT(IF(G413=0,'Mortgage 2 Info Calcs'!F$8,G413)/12,1,('Mortgage 2 Info Calcs'!F$9*12)-C412,-X412,0)))</f>
        <v>#NUM!</v>
      </c>
      <c r="Z413">
        <f>IF(C413&lt;('Mortgage 2 Info Calcs'!F$9*12),SUM(Y$12:Y413),0)</f>
        <v>0</v>
      </c>
      <c r="AA413">
        <v>402</v>
      </c>
      <c r="AB413">
        <f t="shared" si="31"/>
        <v>33.5</v>
      </c>
    </row>
    <row r="414" spans="2:28" ht="11.25" customHeight="1" x14ac:dyDescent="0.25">
      <c r="B414">
        <f t="shared" si="29"/>
        <v>33.583333333333336</v>
      </c>
      <c r="C414">
        <v>403</v>
      </c>
      <c r="D414" t="str">
        <f>IF(J1182=1,F403+1,"")</f>
        <v/>
      </c>
      <c r="E414" t="str">
        <f t="shared" si="32"/>
        <v/>
      </c>
      <c r="F414" t="str">
        <f>VLOOKUP('Mortgage 2 Variables'!D$14,'Mortgage 2 Variables'!B$8:C$19,2)</f>
        <v>May</v>
      </c>
      <c r="G414">
        <f>IF(ISBLANK('Mortgage 2 Monthly Table'!G414),IF(OR(J414=Q414,ISTEXT(W413),ISTEXT('Mortgage 2 Info Calcs'!$K$4)),0,IF(('Mortgage 2 Info Calcs'!F$7*12)&gt;C413,G413,IF(C413='Mortgage 2 Info Calcs'!F$7*12,'Mortgage 2 Info Calcs'!F$8,G413))),'Mortgage 2 Monthly Table'!G414)</f>
        <v>0</v>
      </c>
      <c r="H414" t="e">
        <f>((PMT(G414/'Mortgage 2 Variables'!E$43,('Mortgage 2 Info Calcs'!F$9*'Mortgage 2 Variables'!E$43)-C413,-J414,0)))</f>
        <v>#VALUE!</v>
      </c>
      <c r="I414">
        <f>IF(OR(ISERROR(((IPMT(G414/'Mortgage 2 Variables'!E$43,1,'Mortgage 2 Info Calcs'!F$9*'Mortgage 2 Variables'!E$43,-J414+Q414+'Mortgage 2 Info Calcs'!F$24,IF('Mortgage 2 Info Calcs'!F$5="Interest Only",-J414+Q414+'Mortgage 2 Info Calcs'!F$24,0))))),(((IPMT(G414/'Mortgage 2 Variables'!E$43,1,'Mortgage 2 Info Calcs'!F$9*'Mortgage 2 Variables'!E$43,-J$12,-J$12)))=0)),0,((IPMT(G414/'Mortgage 2 Variables'!E$43,1,'Mortgage 2 Info Calcs'!F$9*'Mortgage 2 Variables'!E$43,-J414+Q414+'Mortgage 2 Info Calcs'!F$24,IF('Mortgage 2 Info Calcs'!F$5="Interest Only",-J414+Q414+'Mortgage 2 Info Calcs'!F$24,0)))))</f>
        <v>0</v>
      </c>
      <c r="J414" t="str">
        <f>IF(W413&gt;0,IF(ISTEXT('Mortgage 2 Info Calcs'!K$4),"0",IF(ISTEXT(W413),W413,W413+(IF(ISTEXT(K414),0,K414)))),0)</f>
        <v/>
      </c>
      <c r="K414">
        <f>IF(ISBLANK('Mortgage 2 Monthly Table'!L414),0,'Mortgage 2 Monthly Table'!L414)</f>
        <v>0</v>
      </c>
      <c r="L414" t="e">
        <f>IF(ISBLANK('Mortgage 2 Monthly Table'!N414),IF('Mortgage 2 Info Calcs'!F$13="Calculated",IF('Mortgage 2 Info Calcs'!F$22="Keep Same",IF('Mortgage 2 Info Calcs'!F$5="Interest Only",IF(OR(I414&gt;L413,J414=""),I414,IF(J414&lt;L413,IF(J414&lt;L413,J414+I414,IF(L413+M413&gt;J414,L413+I414,L413)),IF(L413+M413&gt;J414,L413+I414,L413))),IF(H414&gt;L413,H414,IF(J414&gt;L413,IF(L413+M413&gt;J414,L413+I414,L413),J414+S414))),IF('Mortgage 2 Info Calcs'!F$5="Interest Only",'Mortgage 2 Monthly calcs'!I414,'Mortgage 2 Monthly calcs'!H414)),'Mortgage 2 Monthly calcs'!L413),'Mortgage 2 Monthly Table'!N414)</f>
        <v>#VALUE!</v>
      </c>
      <c r="M414" t="str">
        <f>IF(ISBLANK('Mortgage 2 Monthly Table'!P414),IF(N413&gt;J414,IF(J414&gt;L413,J414-L413,0),IF(OR(OR(W413&lt;0,ISTEXT(W413)),ISTEXT('Mortgage 2 Info Calcs'!$K$4)),"",'Mortgage 2 Info Calcs'!F$21)),'Mortgage 2 Monthly Table'!P414)</f>
        <v/>
      </c>
      <c r="N414" t="str">
        <f t="shared" si="30"/>
        <v/>
      </c>
      <c r="O414" t="str">
        <f>IF(OR(OR(W413&lt;0,ISTEXT(W413)),ISTEXT('Mortgage 2 Info Calcs'!$K$4)),"",(O413+M414))</f>
        <v/>
      </c>
      <c r="P414">
        <f>IF(ISBLANK('Mortgage 2 Monthly Table'!T414),IF(ISTEXT(J414),0,IF(OR(W413&lt;Q413,AND(W413&lt;0,NOT(ISTEXT(W413))),ISTEXT('Mortgage 2 Info Calcs'!$K$4)),IF(-W413&gt;P413,-W413,W413-Q413),IF(J414="",0,'Mortgage 2 Info Calcs'!F$26))),'Mortgage 2 Monthly Table'!T414)</f>
        <v>0</v>
      </c>
      <c r="Q414" t="str">
        <f>IF(OR(OR(W413&lt;0,ISTEXT(W413)),ISTEXT('Mortgage 2 Info Calcs'!$K$4)),"",IF(O414&lt;0,Q413,(Q413+P414)))</f>
        <v/>
      </c>
      <c r="R414" t="str">
        <f>IF(OR(ISERROR(L414-S414),ISTEXT('Mortgage 2 Info Calcs'!$K$4)),"",L414-S414+M414)</f>
        <v/>
      </c>
      <c r="S414">
        <f>IF(OR(IF(ISERROR(ROUND((J414-Q414-'Mortgage 2 Info Calcs'!F$24)*(G414/12),2)),0,(J414-O414-Q414-'Mortgage 2 Info Calcs'!F$24)*(G414/12)),,,ISTEXT('Mortgage 2 Info Calcs'!K$4)),IF(((J414-Q414-'Mortgage 2 Info Calcs'!F$24)*(G414/12))&gt;0,((J414-Q414-'Mortgage 2 Info Calcs'!F$24)*(G414/12)),0),0)</f>
        <v>0</v>
      </c>
      <c r="T414" t="str">
        <f>IF(OR(ISERROR(SUM(R$12:R414)),(ISTEXT(T413)),(T413=(SUM(R$12:R414)))),"",SUM(R$12:R414))</f>
        <v/>
      </c>
      <c r="U414">
        <f>SUM(S$12:S414)</f>
        <v>93290.420445652519</v>
      </c>
      <c r="V414" t="str">
        <f>IF(OR(J414=Q414,ISTEXT(W413),ISTEXT('Mortgage 2 Info Calcs'!$F$17)),"",IF(('Mortgage 2 Info Calcs'!F$18*12)&gt;C413+1,IF(C413='Mortgage 2 Info Calcs'!F$18*12,0,'Mortgage 2 Info Calcs'!F$19+W414*('Mortgage 2 Info Calcs'!F$17)),'Mortgage 2 Info Calcs'!F$189))</f>
        <v/>
      </c>
      <c r="W414" t="str">
        <f>IF(OR(ISERROR(J414-R414-M414),IF(ISERROR((J414-R414-M414)=0),"True",(J414-R414-M414)=0),ISTEXT('Mortgage 2 Info Calcs'!$K$4)),"",IF((J414&gt;(L414+M414)),(FV((G414/'Mortgage 2 Variables'!E$43),1,(L414+M414),-J414+Q414+'Mortgage 2 Info Calcs'!F$24,0))+Q414+'Mortgage 2 Info Calcs'!F$24+IF(I414&gt;0,0,-I414),""))</f>
        <v/>
      </c>
      <c r="X414" t="e">
        <f>IF((FV(IF(G414=0,'Mortgage 2 Info Calcs'!F$8,G414)/12,1,PMT(IF(G414=0,'Mortgage 2 Info Calcs'!F$8,G414)/12,('Mortgage 2 Info Calcs'!F$9*12)-C413,-X413,0),-X413,0))&gt;0,(FV(IF(G414=0,'Mortgage 2 Info Calcs'!F$8,G414)/12,1,PMT(IF(G414=0,'Mortgage 2 Info Calcs'!F$8,G414)/12,('Mortgage 2 Info Calcs'!F$9*12)-C413,-X413,0),-X413,0)),0)</f>
        <v>#NUM!</v>
      </c>
      <c r="Y414" t="e">
        <f>IF(X414&lt;=0,0,(IPMT(IF(G414=0,'Mortgage 2 Info Calcs'!F$8,G414)/12,1,('Mortgage 2 Info Calcs'!F$9*12)-C413,-X413,0)))</f>
        <v>#NUM!</v>
      </c>
      <c r="Z414">
        <f>IF(C414&lt;('Mortgage 2 Info Calcs'!F$9*12),SUM(Y$12:Y414),0)</f>
        <v>0</v>
      </c>
      <c r="AA414">
        <v>403</v>
      </c>
      <c r="AB414">
        <f t="shared" si="31"/>
        <v>33.583333333333336</v>
      </c>
    </row>
    <row r="415" spans="2:28" ht="11.25" customHeight="1" x14ac:dyDescent="0.25">
      <c r="B415">
        <f t="shared" si="29"/>
        <v>33.666666666666664</v>
      </c>
      <c r="C415">
        <v>404</v>
      </c>
      <c r="D415" t="str">
        <f>IF(J1183=1,F403+1,"")</f>
        <v/>
      </c>
      <c r="E415" t="str">
        <f t="shared" si="32"/>
        <v/>
      </c>
      <c r="F415" t="str">
        <f>VLOOKUP('Mortgage 2 Variables'!D$15,'Mortgage 2 Variables'!B$8:C$19,2)</f>
        <v>Jun</v>
      </c>
      <c r="G415">
        <f>IF(ISBLANK('Mortgage 2 Monthly Table'!G415),IF(OR(J415=Q415,ISTEXT(W414),ISTEXT('Mortgage 2 Info Calcs'!$K$4)),0,IF(('Mortgage 2 Info Calcs'!F$7*12)&gt;C414,G414,IF(C414='Mortgage 2 Info Calcs'!F$7*12,'Mortgage 2 Info Calcs'!F$8,G414))),'Mortgage 2 Monthly Table'!G415)</f>
        <v>0</v>
      </c>
      <c r="H415" t="e">
        <f>((PMT(G415/'Mortgage 2 Variables'!E$43,('Mortgage 2 Info Calcs'!F$9*'Mortgage 2 Variables'!E$43)-C414,-J415,0)))</f>
        <v>#VALUE!</v>
      </c>
      <c r="I415">
        <f>IF(OR(ISERROR(((IPMT(G415/'Mortgage 2 Variables'!E$43,1,'Mortgage 2 Info Calcs'!F$9*'Mortgage 2 Variables'!E$43,-J415+Q415+'Mortgage 2 Info Calcs'!F$24,IF('Mortgage 2 Info Calcs'!F$5="Interest Only",-J415+Q415+'Mortgage 2 Info Calcs'!F$24,0))))),(((IPMT(G415/'Mortgage 2 Variables'!E$43,1,'Mortgage 2 Info Calcs'!F$9*'Mortgage 2 Variables'!E$43,-J$12,-J$12)))=0)),0,((IPMT(G415/'Mortgage 2 Variables'!E$43,1,'Mortgage 2 Info Calcs'!F$9*'Mortgage 2 Variables'!E$43,-J415+Q415+'Mortgage 2 Info Calcs'!F$24,IF('Mortgage 2 Info Calcs'!F$5="Interest Only",-J415+Q415+'Mortgage 2 Info Calcs'!F$24,0)))))</f>
        <v>0</v>
      </c>
      <c r="J415" t="str">
        <f>IF(W414&gt;0,IF(ISTEXT('Mortgage 2 Info Calcs'!K$4),"0",IF(ISTEXT(W414),W414,W414+(IF(ISTEXT(K415),0,K415)))),0)</f>
        <v/>
      </c>
      <c r="K415">
        <f>IF(ISBLANK('Mortgage 2 Monthly Table'!L415),0,'Mortgage 2 Monthly Table'!L415)</f>
        <v>0</v>
      </c>
      <c r="L415" t="e">
        <f>IF(ISBLANK('Mortgage 2 Monthly Table'!N415),IF('Mortgage 2 Info Calcs'!F$13="Calculated",IF('Mortgage 2 Info Calcs'!F$22="Keep Same",IF('Mortgage 2 Info Calcs'!F$5="Interest Only",IF(OR(I415&gt;L414,J415=""),I415,IF(J415&lt;L414,IF(J415&lt;L414,J415+I415,IF(L414+M414&gt;J415,L414+I415,L414)),IF(L414+M414&gt;J415,L414+I415,L414))),IF(H415&gt;L414,H415,IF(J415&gt;L414,IF(L414+M414&gt;J415,L414+I415,L414),J415+S415))),IF('Mortgage 2 Info Calcs'!F$5="Interest Only",'Mortgage 2 Monthly calcs'!I415,'Mortgage 2 Monthly calcs'!H415)),'Mortgage 2 Monthly calcs'!L414),'Mortgage 2 Monthly Table'!N415)</f>
        <v>#VALUE!</v>
      </c>
      <c r="M415" t="str">
        <f>IF(ISBLANK('Mortgage 2 Monthly Table'!P415),IF(N414&gt;J415,IF(J415&gt;L414,J415-L414,0),IF(OR(OR(W414&lt;0,ISTEXT(W414)),ISTEXT('Mortgage 2 Info Calcs'!$K$4)),"",'Mortgage 2 Info Calcs'!F$21)),'Mortgage 2 Monthly Table'!P415)</f>
        <v/>
      </c>
      <c r="N415" t="str">
        <f t="shared" si="30"/>
        <v/>
      </c>
      <c r="O415" t="str">
        <f>IF(OR(OR(W414&lt;0,ISTEXT(W414)),ISTEXT('Mortgage 2 Info Calcs'!$K$4)),"",(O414+M415))</f>
        <v/>
      </c>
      <c r="P415">
        <f>IF(ISBLANK('Mortgage 2 Monthly Table'!T415),IF(ISTEXT(J415),0,IF(OR(W414&lt;Q414,AND(W414&lt;0,NOT(ISTEXT(W414))),ISTEXT('Mortgage 2 Info Calcs'!$K$4)),IF(-W414&gt;P414,-W414,W414-Q414),IF(J415="",0,'Mortgage 2 Info Calcs'!F$26))),'Mortgage 2 Monthly Table'!T415)</f>
        <v>0</v>
      </c>
      <c r="Q415" t="str">
        <f>IF(OR(OR(W414&lt;0,ISTEXT(W414)),ISTEXT('Mortgage 2 Info Calcs'!$K$4)),"",IF(O415&lt;0,Q414,(Q414+P415)))</f>
        <v/>
      </c>
      <c r="R415" t="str">
        <f>IF(OR(ISERROR(L415-S415),ISTEXT('Mortgage 2 Info Calcs'!$K$4)),"",L415-S415+M415)</f>
        <v/>
      </c>
      <c r="S415">
        <f>IF(OR(IF(ISERROR(ROUND((J415-Q415-'Mortgage 2 Info Calcs'!F$24)*(G415/12),2)),0,(J415-O415-Q415-'Mortgage 2 Info Calcs'!F$24)*(G415/12)),,,ISTEXT('Mortgage 2 Info Calcs'!K$4)),IF(((J415-Q415-'Mortgage 2 Info Calcs'!F$24)*(G415/12))&gt;0,((J415-Q415-'Mortgage 2 Info Calcs'!F$24)*(G415/12)),0),0)</f>
        <v>0</v>
      </c>
      <c r="T415" t="str">
        <f>IF(OR(ISERROR(SUM(R$12:R415)),(ISTEXT(T414)),(T414=(SUM(R$12:R415)))),"",SUM(R$12:R415))</f>
        <v/>
      </c>
      <c r="U415">
        <f>SUM(S$12:S415)</f>
        <v>93290.420445652519</v>
      </c>
      <c r="V415" t="str">
        <f>IF(OR(J415=Q415,ISTEXT(W414),ISTEXT('Mortgage 2 Info Calcs'!$F$17)),"",IF(('Mortgage 2 Info Calcs'!F$18*12)&gt;C414+1,IF(C414='Mortgage 2 Info Calcs'!F$18*12,0,'Mortgage 2 Info Calcs'!F$19+W415*('Mortgage 2 Info Calcs'!F$17)),'Mortgage 2 Info Calcs'!F$189))</f>
        <v/>
      </c>
      <c r="W415" t="str">
        <f>IF(OR(ISERROR(J415-R415-M415),IF(ISERROR((J415-R415-M415)=0),"True",(J415-R415-M415)=0),ISTEXT('Mortgage 2 Info Calcs'!$K$4)),"",IF((J415&gt;(L415+M415)),(FV((G415/'Mortgage 2 Variables'!E$43),1,(L415+M415),-J415+Q415+'Mortgage 2 Info Calcs'!F$24,0))+Q415+'Mortgage 2 Info Calcs'!F$24+IF(I415&gt;0,0,-I415),""))</f>
        <v/>
      </c>
      <c r="X415" t="e">
        <f>IF((FV(IF(G415=0,'Mortgage 2 Info Calcs'!F$8,G415)/12,1,PMT(IF(G415=0,'Mortgage 2 Info Calcs'!F$8,G415)/12,('Mortgage 2 Info Calcs'!F$9*12)-C414,-X414,0),-X414,0))&gt;0,(FV(IF(G415=0,'Mortgage 2 Info Calcs'!F$8,G415)/12,1,PMT(IF(G415=0,'Mortgage 2 Info Calcs'!F$8,G415)/12,('Mortgage 2 Info Calcs'!F$9*12)-C414,-X414,0),-X414,0)),0)</f>
        <v>#NUM!</v>
      </c>
      <c r="Y415" t="e">
        <f>IF(X415&lt;=0,0,(IPMT(IF(G415=0,'Mortgage 2 Info Calcs'!F$8,G415)/12,1,('Mortgage 2 Info Calcs'!F$9*12)-C414,-X414,0)))</f>
        <v>#NUM!</v>
      </c>
      <c r="Z415">
        <f>IF(C415&lt;('Mortgage 2 Info Calcs'!F$9*12),SUM(Y$12:Y415),0)</f>
        <v>0</v>
      </c>
      <c r="AA415">
        <v>404</v>
      </c>
      <c r="AB415">
        <f t="shared" si="31"/>
        <v>33.666666666666664</v>
      </c>
    </row>
    <row r="416" spans="2:28" ht="11.25" customHeight="1" x14ac:dyDescent="0.25">
      <c r="B416">
        <f t="shared" si="29"/>
        <v>33.75</v>
      </c>
      <c r="C416">
        <v>405</v>
      </c>
      <c r="D416" t="str">
        <f>IF(J1184=1,F403+1,"")</f>
        <v/>
      </c>
      <c r="E416" t="str">
        <f t="shared" si="32"/>
        <v/>
      </c>
      <c r="F416" t="str">
        <f>VLOOKUP('Mortgage 2 Variables'!D$16,'Mortgage 2 Variables'!B$8:C$19,2)</f>
        <v>Jul</v>
      </c>
      <c r="G416">
        <f>IF(ISBLANK('Mortgage 2 Monthly Table'!G416),IF(OR(J416=Q416,ISTEXT(W415),ISTEXT('Mortgage 2 Info Calcs'!$K$4)),0,IF(('Mortgage 2 Info Calcs'!F$7*12)&gt;C415,G415,IF(C415='Mortgage 2 Info Calcs'!F$7*12,'Mortgage 2 Info Calcs'!F$8,G415))),'Mortgage 2 Monthly Table'!G416)</f>
        <v>0</v>
      </c>
      <c r="H416" t="e">
        <f>((PMT(G416/'Mortgage 2 Variables'!E$43,('Mortgage 2 Info Calcs'!F$9*'Mortgage 2 Variables'!E$43)-C415,-J416,0)))</f>
        <v>#VALUE!</v>
      </c>
      <c r="I416">
        <f>IF(OR(ISERROR(((IPMT(G416/'Mortgage 2 Variables'!E$43,1,'Mortgage 2 Info Calcs'!F$9*'Mortgage 2 Variables'!E$43,-J416+Q416+'Mortgage 2 Info Calcs'!F$24,IF('Mortgage 2 Info Calcs'!F$5="Interest Only",-J416+Q416+'Mortgage 2 Info Calcs'!F$24,0))))),(((IPMT(G416/'Mortgage 2 Variables'!E$43,1,'Mortgage 2 Info Calcs'!F$9*'Mortgage 2 Variables'!E$43,-J$12,-J$12)))=0)),0,((IPMT(G416/'Mortgage 2 Variables'!E$43,1,'Mortgage 2 Info Calcs'!F$9*'Mortgage 2 Variables'!E$43,-J416+Q416+'Mortgage 2 Info Calcs'!F$24,IF('Mortgage 2 Info Calcs'!F$5="Interest Only",-J416+Q416+'Mortgage 2 Info Calcs'!F$24,0)))))</f>
        <v>0</v>
      </c>
      <c r="J416" t="str">
        <f>IF(W415&gt;0,IF(ISTEXT('Mortgage 2 Info Calcs'!K$4),"0",IF(ISTEXT(W415),W415,W415+(IF(ISTEXT(K416),0,K416)))),0)</f>
        <v/>
      </c>
      <c r="K416">
        <f>IF(ISBLANK('Mortgage 2 Monthly Table'!L416),0,'Mortgage 2 Monthly Table'!L416)</f>
        <v>0</v>
      </c>
      <c r="L416" t="e">
        <f>IF(ISBLANK('Mortgage 2 Monthly Table'!N416),IF('Mortgage 2 Info Calcs'!F$13="Calculated",IF('Mortgage 2 Info Calcs'!F$22="Keep Same",IF('Mortgage 2 Info Calcs'!F$5="Interest Only",IF(OR(I416&gt;L415,J416=""),I416,IF(J416&lt;L415,IF(J416&lt;L415,J416+I416,IF(L415+M415&gt;J416,L415+I416,L415)),IF(L415+M415&gt;J416,L415+I416,L415))),IF(H416&gt;L415,H416,IF(J416&gt;L415,IF(L415+M415&gt;J416,L415+I416,L415),J416+S416))),IF('Mortgage 2 Info Calcs'!F$5="Interest Only",'Mortgage 2 Monthly calcs'!I416,'Mortgage 2 Monthly calcs'!H416)),'Mortgage 2 Monthly calcs'!L415),'Mortgage 2 Monthly Table'!N416)</f>
        <v>#VALUE!</v>
      </c>
      <c r="M416" t="str">
        <f>IF(ISBLANK('Mortgage 2 Monthly Table'!P416),IF(N415&gt;J416,IF(J416&gt;L415,J416-L415,0),IF(OR(OR(W415&lt;0,ISTEXT(W415)),ISTEXT('Mortgage 2 Info Calcs'!$K$4)),"",'Mortgage 2 Info Calcs'!F$21)),'Mortgage 2 Monthly Table'!P416)</f>
        <v/>
      </c>
      <c r="N416" t="str">
        <f t="shared" si="30"/>
        <v/>
      </c>
      <c r="O416" t="str">
        <f>IF(OR(OR(W415&lt;0,ISTEXT(W415)),ISTEXT('Mortgage 2 Info Calcs'!$K$4)),"",(O415+M416))</f>
        <v/>
      </c>
      <c r="P416">
        <f>IF(ISBLANK('Mortgage 2 Monthly Table'!T416),IF(ISTEXT(J416),0,IF(OR(W415&lt;Q415,AND(W415&lt;0,NOT(ISTEXT(W415))),ISTEXT('Mortgage 2 Info Calcs'!$K$4)),IF(-W415&gt;P415,-W415,W415-Q415),IF(J416="",0,'Mortgage 2 Info Calcs'!F$26))),'Mortgage 2 Monthly Table'!T416)</f>
        <v>0</v>
      </c>
      <c r="Q416" t="str">
        <f>IF(OR(OR(W415&lt;0,ISTEXT(W415)),ISTEXT('Mortgage 2 Info Calcs'!$K$4)),"",IF(O416&lt;0,Q415,(Q415+P416)))</f>
        <v/>
      </c>
      <c r="R416" t="str">
        <f>IF(OR(ISERROR(L416-S416),ISTEXT('Mortgage 2 Info Calcs'!$K$4)),"",L416-S416+M416)</f>
        <v/>
      </c>
      <c r="S416">
        <f>IF(OR(IF(ISERROR(ROUND((J416-Q416-'Mortgage 2 Info Calcs'!F$24)*(G416/12),2)),0,(J416-O416-Q416-'Mortgage 2 Info Calcs'!F$24)*(G416/12)),,,ISTEXT('Mortgage 2 Info Calcs'!K$4)),IF(((J416-Q416-'Mortgage 2 Info Calcs'!F$24)*(G416/12))&gt;0,((J416-Q416-'Mortgage 2 Info Calcs'!F$24)*(G416/12)),0),0)</f>
        <v>0</v>
      </c>
      <c r="T416" t="str">
        <f>IF(OR(ISERROR(SUM(R$12:R416)),(ISTEXT(T415)),(T415=(SUM(R$12:R416)))),"",SUM(R$12:R416))</f>
        <v/>
      </c>
      <c r="U416">
        <f>SUM(S$12:S416)</f>
        <v>93290.420445652519</v>
      </c>
      <c r="V416" t="str">
        <f>IF(OR(J416=Q416,ISTEXT(W415),ISTEXT('Mortgage 2 Info Calcs'!$F$17)),"",IF(('Mortgage 2 Info Calcs'!F$18*12)&gt;C415+1,IF(C415='Mortgage 2 Info Calcs'!F$18*12,0,'Mortgage 2 Info Calcs'!F$19+W416*('Mortgage 2 Info Calcs'!F$17)),'Mortgage 2 Info Calcs'!F$189))</f>
        <v/>
      </c>
      <c r="W416" t="str">
        <f>IF(OR(ISERROR(J416-R416-M416),IF(ISERROR((J416-R416-M416)=0),"True",(J416-R416-M416)=0),ISTEXT('Mortgage 2 Info Calcs'!$K$4)),"",IF((J416&gt;(L416+M416)),(FV((G416/'Mortgage 2 Variables'!E$43),1,(L416+M416),-J416+Q416+'Mortgage 2 Info Calcs'!F$24,0))+Q416+'Mortgage 2 Info Calcs'!F$24+IF(I416&gt;0,0,-I416),""))</f>
        <v/>
      </c>
      <c r="X416" t="e">
        <f>IF((FV(IF(G416=0,'Mortgage 2 Info Calcs'!F$8,G416)/12,1,PMT(IF(G416=0,'Mortgage 2 Info Calcs'!F$8,G416)/12,('Mortgage 2 Info Calcs'!F$9*12)-C415,-X415,0),-X415,0))&gt;0,(FV(IF(G416=0,'Mortgage 2 Info Calcs'!F$8,G416)/12,1,PMT(IF(G416=0,'Mortgage 2 Info Calcs'!F$8,G416)/12,('Mortgage 2 Info Calcs'!F$9*12)-C415,-X415,0),-X415,0)),0)</f>
        <v>#NUM!</v>
      </c>
      <c r="Y416" t="e">
        <f>IF(X416&lt;=0,0,(IPMT(IF(G416=0,'Mortgage 2 Info Calcs'!F$8,G416)/12,1,('Mortgage 2 Info Calcs'!F$9*12)-C415,-X415,0)))</f>
        <v>#NUM!</v>
      </c>
      <c r="Z416">
        <f>IF(C416&lt;('Mortgage 2 Info Calcs'!F$9*12),SUM(Y$12:Y416),0)</f>
        <v>0</v>
      </c>
      <c r="AA416">
        <v>405</v>
      </c>
      <c r="AB416">
        <f t="shared" si="31"/>
        <v>33.75</v>
      </c>
    </row>
    <row r="417" spans="2:28" ht="11.25" customHeight="1" x14ac:dyDescent="0.25">
      <c r="B417">
        <f t="shared" si="29"/>
        <v>33.833333333333336</v>
      </c>
      <c r="C417">
        <v>406</v>
      </c>
      <c r="D417" t="str">
        <f>IF(J1185=1,F403+1,"")</f>
        <v/>
      </c>
      <c r="E417" t="str">
        <f t="shared" si="32"/>
        <v/>
      </c>
      <c r="F417" t="str">
        <f>VLOOKUP('Mortgage 2 Variables'!D$17,'Mortgage 2 Variables'!B$8:C$19,2)</f>
        <v>Aug</v>
      </c>
      <c r="G417">
        <f>IF(ISBLANK('Mortgage 2 Monthly Table'!G417),IF(OR(J417=Q417,ISTEXT(W416),ISTEXT('Mortgage 2 Info Calcs'!$K$4)),0,IF(('Mortgage 2 Info Calcs'!F$7*12)&gt;C416,G416,IF(C416='Mortgage 2 Info Calcs'!F$7*12,'Mortgage 2 Info Calcs'!F$8,G416))),'Mortgage 2 Monthly Table'!G417)</f>
        <v>0</v>
      </c>
      <c r="H417" t="e">
        <f>((PMT(G417/'Mortgage 2 Variables'!E$43,('Mortgage 2 Info Calcs'!F$9*'Mortgage 2 Variables'!E$43)-C416,-J417,0)))</f>
        <v>#VALUE!</v>
      </c>
      <c r="I417">
        <f>IF(OR(ISERROR(((IPMT(G417/'Mortgage 2 Variables'!E$43,1,'Mortgage 2 Info Calcs'!F$9*'Mortgage 2 Variables'!E$43,-J417+Q417+'Mortgage 2 Info Calcs'!F$24,IF('Mortgage 2 Info Calcs'!F$5="Interest Only",-J417+Q417+'Mortgage 2 Info Calcs'!F$24,0))))),(((IPMT(G417/'Mortgage 2 Variables'!E$43,1,'Mortgage 2 Info Calcs'!F$9*'Mortgage 2 Variables'!E$43,-J$12,-J$12)))=0)),0,((IPMT(G417/'Mortgage 2 Variables'!E$43,1,'Mortgage 2 Info Calcs'!F$9*'Mortgage 2 Variables'!E$43,-J417+Q417+'Mortgage 2 Info Calcs'!F$24,IF('Mortgage 2 Info Calcs'!F$5="Interest Only",-J417+Q417+'Mortgage 2 Info Calcs'!F$24,0)))))</f>
        <v>0</v>
      </c>
      <c r="J417" t="str">
        <f>IF(W416&gt;0,IF(ISTEXT('Mortgage 2 Info Calcs'!K$4),"0",IF(ISTEXT(W416),W416,W416+(IF(ISTEXT(K417),0,K417)))),0)</f>
        <v/>
      </c>
      <c r="K417">
        <f>IF(ISBLANK('Mortgage 2 Monthly Table'!L417),0,'Mortgage 2 Monthly Table'!L417)</f>
        <v>0</v>
      </c>
      <c r="L417" t="e">
        <f>IF(ISBLANK('Mortgage 2 Monthly Table'!N417),IF('Mortgage 2 Info Calcs'!F$13="Calculated",IF('Mortgage 2 Info Calcs'!F$22="Keep Same",IF('Mortgage 2 Info Calcs'!F$5="Interest Only",IF(OR(I417&gt;L416,J417=""),I417,IF(J417&lt;L416,IF(J417&lt;L416,J417+I417,IF(L416+M416&gt;J417,L416+I417,L416)),IF(L416+M416&gt;J417,L416+I417,L416))),IF(H417&gt;L416,H417,IF(J417&gt;L416,IF(L416+M416&gt;J417,L416+I417,L416),J417+S417))),IF('Mortgage 2 Info Calcs'!F$5="Interest Only",'Mortgage 2 Monthly calcs'!I417,'Mortgage 2 Monthly calcs'!H417)),'Mortgage 2 Monthly calcs'!L416),'Mortgage 2 Monthly Table'!N417)</f>
        <v>#VALUE!</v>
      </c>
      <c r="M417" t="str">
        <f>IF(ISBLANK('Mortgage 2 Monthly Table'!P417),IF(N416&gt;J417,IF(J417&gt;L416,J417-L416,0),IF(OR(OR(W416&lt;0,ISTEXT(W416)),ISTEXT('Mortgage 2 Info Calcs'!$K$4)),"",'Mortgage 2 Info Calcs'!F$21)),'Mortgage 2 Monthly Table'!P417)</f>
        <v/>
      </c>
      <c r="N417" t="str">
        <f t="shared" si="30"/>
        <v/>
      </c>
      <c r="O417" t="str">
        <f>IF(OR(OR(W416&lt;0,ISTEXT(W416)),ISTEXT('Mortgage 2 Info Calcs'!$K$4)),"",(O416+M417))</f>
        <v/>
      </c>
      <c r="P417">
        <f>IF(ISBLANK('Mortgage 2 Monthly Table'!T417),IF(ISTEXT(J417),0,IF(OR(W416&lt;Q416,AND(W416&lt;0,NOT(ISTEXT(W416))),ISTEXT('Mortgage 2 Info Calcs'!$K$4)),IF(-W416&gt;P416,-W416,W416-Q416),IF(J417="",0,'Mortgage 2 Info Calcs'!F$26))),'Mortgage 2 Monthly Table'!T417)</f>
        <v>0</v>
      </c>
      <c r="Q417" t="str">
        <f>IF(OR(OR(W416&lt;0,ISTEXT(W416)),ISTEXT('Mortgage 2 Info Calcs'!$K$4)),"",IF(O417&lt;0,Q416,(Q416+P417)))</f>
        <v/>
      </c>
      <c r="R417" t="str">
        <f>IF(OR(ISERROR(L417-S417),ISTEXT('Mortgage 2 Info Calcs'!$K$4)),"",L417-S417+M417)</f>
        <v/>
      </c>
      <c r="S417">
        <f>IF(OR(IF(ISERROR(ROUND((J417-Q417-'Mortgage 2 Info Calcs'!F$24)*(G417/12),2)),0,(J417-O417-Q417-'Mortgage 2 Info Calcs'!F$24)*(G417/12)),,,ISTEXT('Mortgage 2 Info Calcs'!K$4)),IF(((J417-Q417-'Mortgage 2 Info Calcs'!F$24)*(G417/12))&gt;0,((J417-Q417-'Mortgage 2 Info Calcs'!F$24)*(G417/12)),0),0)</f>
        <v>0</v>
      </c>
      <c r="T417" t="str">
        <f>IF(OR(ISERROR(SUM(R$12:R417)),(ISTEXT(T416)),(T416=(SUM(R$12:R417)))),"",SUM(R$12:R417))</f>
        <v/>
      </c>
      <c r="U417">
        <f>SUM(S$12:S417)</f>
        <v>93290.420445652519</v>
      </c>
      <c r="V417" t="str">
        <f>IF(OR(J417=Q417,ISTEXT(W416),ISTEXT('Mortgage 2 Info Calcs'!$F$17)),"",IF(('Mortgage 2 Info Calcs'!F$18*12)&gt;C416+1,IF(C416='Mortgage 2 Info Calcs'!F$18*12,0,'Mortgage 2 Info Calcs'!F$19+W417*('Mortgage 2 Info Calcs'!F$17)),'Mortgage 2 Info Calcs'!F$189))</f>
        <v/>
      </c>
      <c r="W417" t="str">
        <f>IF(OR(ISERROR(J417-R417-M417),IF(ISERROR((J417-R417-M417)=0),"True",(J417-R417-M417)=0),ISTEXT('Mortgage 2 Info Calcs'!$K$4)),"",IF((J417&gt;(L417+M417)),(FV((G417/'Mortgage 2 Variables'!E$43),1,(L417+M417),-J417+Q417+'Mortgage 2 Info Calcs'!F$24,0))+Q417+'Mortgage 2 Info Calcs'!F$24+IF(I417&gt;0,0,-I417),""))</f>
        <v/>
      </c>
      <c r="X417" t="e">
        <f>IF((FV(IF(G417=0,'Mortgage 2 Info Calcs'!F$8,G417)/12,1,PMT(IF(G417=0,'Mortgage 2 Info Calcs'!F$8,G417)/12,('Mortgage 2 Info Calcs'!F$9*12)-C416,-X416,0),-X416,0))&gt;0,(FV(IF(G417=0,'Mortgage 2 Info Calcs'!F$8,G417)/12,1,PMT(IF(G417=0,'Mortgage 2 Info Calcs'!F$8,G417)/12,('Mortgage 2 Info Calcs'!F$9*12)-C416,-X416,0),-X416,0)),0)</f>
        <v>#NUM!</v>
      </c>
      <c r="Y417" t="e">
        <f>IF(X417&lt;=0,0,(IPMT(IF(G417=0,'Mortgage 2 Info Calcs'!F$8,G417)/12,1,('Mortgage 2 Info Calcs'!F$9*12)-C416,-X416,0)))</f>
        <v>#NUM!</v>
      </c>
      <c r="Z417">
        <f>IF(C417&lt;('Mortgage 2 Info Calcs'!F$9*12),SUM(Y$12:Y417),0)</f>
        <v>0</v>
      </c>
      <c r="AA417">
        <v>406</v>
      </c>
      <c r="AB417">
        <f t="shared" si="31"/>
        <v>33.833333333333336</v>
      </c>
    </row>
    <row r="418" spans="2:28" ht="11.25" customHeight="1" x14ac:dyDescent="0.25">
      <c r="B418">
        <f t="shared" si="29"/>
        <v>33.916666666666664</v>
      </c>
      <c r="C418">
        <v>407</v>
      </c>
      <c r="D418" t="str">
        <f>IF(J1186=1,F403+1,"")</f>
        <v/>
      </c>
      <c r="E418" t="str">
        <f t="shared" si="32"/>
        <v/>
      </c>
      <c r="F418" t="str">
        <f>VLOOKUP('Mortgage 2 Variables'!D$18,'Mortgage 2 Variables'!B$8:C$19,2)</f>
        <v>Sep</v>
      </c>
      <c r="G418">
        <f>IF(ISBLANK('Mortgage 2 Monthly Table'!G418),IF(OR(J418=Q418,ISTEXT(W417),ISTEXT('Mortgage 2 Info Calcs'!$K$4)),0,IF(('Mortgage 2 Info Calcs'!F$7*12)&gt;C417,G417,IF(C417='Mortgage 2 Info Calcs'!F$7*12,'Mortgage 2 Info Calcs'!F$8,G417))),'Mortgage 2 Monthly Table'!G418)</f>
        <v>0</v>
      </c>
      <c r="H418" t="e">
        <f>((PMT(G418/'Mortgage 2 Variables'!E$43,('Mortgage 2 Info Calcs'!F$9*'Mortgage 2 Variables'!E$43)-C417,-J418,0)))</f>
        <v>#VALUE!</v>
      </c>
      <c r="I418">
        <f>IF(OR(ISERROR(((IPMT(G418/'Mortgage 2 Variables'!E$43,1,'Mortgage 2 Info Calcs'!F$9*'Mortgage 2 Variables'!E$43,-J418+Q418+'Mortgage 2 Info Calcs'!F$24,IF('Mortgage 2 Info Calcs'!F$5="Interest Only",-J418+Q418+'Mortgage 2 Info Calcs'!F$24,0))))),(((IPMT(G418/'Mortgage 2 Variables'!E$43,1,'Mortgage 2 Info Calcs'!F$9*'Mortgage 2 Variables'!E$43,-J$12,-J$12)))=0)),0,((IPMT(G418/'Mortgage 2 Variables'!E$43,1,'Mortgage 2 Info Calcs'!F$9*'Mortgage 2 Variables'!E$43,-J418+Q418+'Mortgage 2 Info Calcs'!F$24,IF('Mortgage 2 Info Calcs'!F$5="Interest Only",-J418+Q418+'Mortgage 2 Info Calcs'!F$24,0)))))</f>
        <v>0</v>
      </c>
      <c r="J418" t="str">
        <f>IF(W417&gt;0,IF(ISTEXT('Mortgage 2 Info Calcs'!K$4),"0",IF(ISTEXT(W417),W417,W417+(IF(ISTEXT(K418),0,K418)))),0)</f>
        <v/>
      </c>
      <c r="K418">
        <f>IF(ISBLANK('Mortgage 2 Monthly Table'!L418),0,'Mortgage 2 Monthly Table'!L418)</f>
        <v>0</v>
      </c>
      <c r="L418" t="e">
        <f>IF(ISBLANK('Mortgage 2 Monthly Table'!N418),IF('Mortgage 2 Info Calcs'!F$13="Calculated",IF('Mortgage 2 Info Calcs'!F$22="Keep Same",IF('Mortgage 2 Info Calcs'!F$5="Interest Only",IF(OR(I418&gt;L417,J418=""),I418,IF(J418&lt;L417,IF(J418&lt;L417,J418+I418,IF(L417+M417&gt;J418,L417+I418,L417)),IF(L417+M417&gt;J418,L417+I418,L417))),IF(H418&gt;L417,H418,IF(J418&gt;L417,IF(L417+M417&gt;J418,L417+I418,L417),J418+S418))),IF('Mortgage 2 Info Calcs'!F$5="Interest Only",'Mortgage 2 Monthly calcs'!I418,'Mortgage 2 Monthly calcs'!H418)),'Mortgage 2 Monthly calcs'!L417),'Mortgage 2 Monthly Table'!N418)</f>
        <v>#VALUE!</v>
      </c>
      <c r="M418" t="str">
        <f>IF(ISBLANK('Mortgage 2 Monthly Table'!P418),IF(N417&gt;J418,IF(J418&gt;L417,J418-L417,0),IF(OR(OR(W417&lt;0,ISTEXT(W417)),ISTEXT('Mortgage 2 Info Calcs'!$K$4)),"",'Mortgage 2 Info Calcs'!F$21)),'Mortgage 2 Monthly Table'!P418)</f>
        <v/>
      </c>
      <c r="N418" t="str">
        <f t="shared" si="30"/>
        <v/>
      </c>
      <c r="O418" t="str">
        <f>IF(OR(OR(W417&lt;0,ISTEXT(W417)),ISTEXT('Mortgage 2 Info Calcs'!$K$4)),"",(O417+M418))</f>
        <v/>
      </c>
      <c r="P418">
        <f>IF(ISBLANK('Mortgage 2 Monthly Table'!T418),IF(ISTEXT(J418),0,IF(OR(W417&lt;Q417,AND(W417&lt;0,NOT(ISTEXT(W417))),ISTEXT('Mortgage 2 Info Calcs'!$K$4)),IF(-W417&gt;P417,-W417,W417-Q417),IF(J418="",0,'Mortgage 2 Info Calcs'!F$26))),'Mortgage 2 Monthly Table'!T418)</f>
        <v>0</v>
      </c>
      <c r="Q418" t="str">
        <f>IF(OR(OR(W417&lt;0,ISTEXT(W417)),ISTEXT('Mortgage 2 Info Calcs'!$K$4)),"",IF(O418&lt;0,Q417,(Q417+P418)))</f>
        <v/>
      </c>
      <c r="R418" t="str">
        <f>IF(OR(ISERROR(L418-S418),ISTEXT('Mortgage 2 Info Calcs'!$K$4)),"",L418-S418+M418)</f>
        <v/>
      </c>
      <c r="S418">
        <f>IF(OR(IF(ISERROR(ROUND((J418-Q418-'Mortgage 2 Info Calcs'!F$24)*(G418/12),2)),0,(J418-O418-Q418-'Mortgage 2 Info Calcs'!F$24)*(G418/12)),,,ISTEXT('Mortgage 2 Info Calcs'!K$4)),IF(((J418-Q418-'Mortgage 2 Info Calcs'!F$24)*(G418/12))&gt;0,((J418-Q418-'Mortgage 2 Info Calcs'!F$24)*(G418/12)),0),0)</f>
        <v>0</v>
      </c>
      <c r="T418" t="str">
        <f>IF(OR(ISERROR(SUM(R$12:R418)),(ISTEXT(T417)),(T417=(SUM(R$12:R418)))),"",SUM(R$12:R418))</f>
        <v/>
      </c>
      <c r="U418">
        <f>SUM(S$12:S418)</f>
        <v>93290.420445652519</v>
      </c>
      <c r="V418" t="str">
        <f>IF(OR(J418=Q418,ISTEXT(W417),ISTEXT('Mortgage 2 Info Calcs'!$F$17)),"",IF(('Mortgage 2 Info Calcs'!F$18*12)&gt;C417+1,IF(C417='Mortgage 2 Info Calcs'!F$18*12,0,'Mortgage 2 Info Calcs'!F$19+W418*('Mortgage 2 Info Calcs'!F$17)),'Mortgage 2 Info Calcs'!F$189))</f>
        <v/>
      </c>
      <c r="W418" t="str">
        <f>IF(OR(ISERROR(J418-R418-M418),IF(ISERROR((J418-R418-M418)=0),"True",(J418-R418-M418)=0),ISTEXT('Mortgage 2 Info Calcs'!$K$4)),"",IF((J418&gt;(L418+M418)),(FV((G418/'Mortgage 2 Variables'!E$43),1,(L418+M418),-J418+Q418+'Mortgage 2 Info Calcs'!F$24,0))+Q418+'Mortgage 2 Info Calcs'!F$24+IF(I418&gt;0,0,-I418),""))</f>
        <v/>
      </c>
      <c r="X418" t="e">
        <f>IF((FV(IF(G418=0,'Mortgage 2 Info Calcs'!F$8,G418)/12,1,PMT(IF(G418=0,'Mortgage 2 Info Calcs'!F$8,G418)/12,('Mortgage 2 Info Calcs'!F$9*12)-C417,-X417,0),-X417,0))&gt;0,(FV(IF(G418=0,'Mortgage 2 Info Calcs'!F$8,G418)/12,1,PMT(IF(G418=0,'Mortgage 2 Info Calcs'!F$8,G418)/12,('Mortgage 2 Info Calcs'!F$9*12)-C417,-X417,0),-X417,0)),0)</f>
        <v>#NUM!</v>
      </c>
      <c r="Y418" t="e">
        <f>IF(X418&lt;=0,0,(IPMT(IF(G418=0,'Mortgage 2 Info Calcs'!F$8,G418)/12,1,('Mortgage 2 Info Calcs'!F$9*12)-C417,-X417,0)))</f>
        <v>#NUM!</v>
      </c>
      <c r="Z418">
        <f>IF(C418&lt;('Mortgage 2 Info Calcs'!F$9*12),SUM(Y$12:Y418),0)</f>
        <v>0</v>
      </c>
      <c r="AA418">
        <v>407</v>
      </c>
      <c r="AB418">
        <f t="shared" si="31"/>
        <v>33.916666666666664</v>
      </c>
    </row>
    <row r="419" spans="2:28" ht="11.25" customHeight="1" x14ac:dyDescent="0.25">
      <c r="B419">
        <f t="shared" si="29"/>
        <v>34</v>
      </c>
      <c r="C419">
        <v>408</v>
      </c>
      <c r="D419">
        <f>D407+1</f>
        <v>34</v>
      </c>
      <c r="E419" t="str">
        <f t="shared" si="32"/>
        <v/>
      </c>
      <c r="F419" t="str">
        <f>VLOOKUP('Mortgage 2 Variables'!D$19,'Mortgage 2 Variables'!B$8:C$19,2)</f>
        <v>Oct</v>
      </c>
      <c r="G419">
        <f>IF(ISBLANK('Mortgage 2 Monthly Table'!G419),IF(OR(J419=Q419,ISTEXT(W418),ISTEXT('Mortgage 2 Info Calcs'!$K$4)),0,IF(('Mortgage 2 Info Calcs'!F$7*12)&gt;C418,G418,IF(C418='Mortgage 2 Info Calcs'!F$7*12,'Mortgage 2 Info Calcs'!F$8,G418))),'Mortgage 2 Monthly Table'!G419)</f>
        <v>0</v>
      </c>
      <c r="H419" t="e">
        <f>((PMT(G419/'Mortgage 2 Variables'!E$43,('Mortgage 2 Info Calcs'!F$9*'Mortgage 2 Variables'!E$43)-C418,-J419,0)))</f>
        <v>#VALUE!</v>
      </c>
      <c r="I419">
        <f>IF(OR(ISERROR(((IPMT(G419/'Mortgage 2 Variables'!E$43,1,'Mortgage 2 Info Calcs'!F$9*'Mortgage 2 Variables'!E$43,-J419+Q419+'Mortgage 2 Info Calcs'!F$24,IF('Mortgage 2 Info Calcs'!F$5="Interest Only",-J419+Q419+'Mortgage 2 Info Calcs'!F$24,0))))),(((IPMT(G419/'Mortgage 2 Variables'!E$43,1,'Mortgage 2 Info Calcs'!F$9*'Mortgage 2 Variables'!E$43,-J$12,-J$12)))=0)),0,((IPMT(G419/'Mortgage 2 Variables'!E$43,1,'Mortgage 2 Info Calcs'!F$9*'Mortgage 2 Variables'!E$43,-J419+Q419+'Mortgage 2 Info Calcs'!F$24,IF('Mortgage 2 Info Calcs'!F$5="Interest Only",-J419+Q419+'Mortgage 2 Info Calcs'!F$24,0)))))</f>
        <v>0</v>
      </c>
      <c r="J419" t="str">
        <f>IF(W418&gt;0,IF(ISTEXT('Mortgage 2 Info Calcs'!K$4),"0",IF(ISTEXT(W418),W418,W418+(IF(ISTEXT(K419),0,K419)))),0)</f>
        <v/>
      </c>
      <c r="K419">
        <f>IF(ISBLANK('Mortgage 2 Monthly Table'!L419),0,'Mortgage 2 Monthly Table'!L419)</f>
        <v>0</v>
      </c>
      <c r="L419" t="e">
        <f>IF(ISBLANK('Mortgage 2 Monthly Table'!N419),IF('Mortgage 2 Info Calcs'!F$13="Calculated",IF('Mortgage 2 Info Calcs'!F$22="Keep Same",IF('Mortgage 2 Info Calcs'!F$5="Interest Only",IF(OR(I419&gt;L418,J419=""),I419,IF(J419&lt;L418,IF(J419&lt;L418,J419+I419,IF(L418+M418&gt;J419,L418+I419,L418)),IF(L418+M418&gt;J419,L418+I419,L418))),IF(H419&gt;L418,H419,IF(J419&gt;L418,IF(L418+M418&gt;J419,L418+I419,L418),J419+S419))),IF('Mortgage 2 Info Calcs'!F$5="Interest Only",'Mortgage 2 Monthly calcs'!I419,'Mortgage 2 Monthly calcs'!H419)),'Mortgage 2 Monthly calcs'!L418),'Mortgage 2 Monthly Table'!N419)</f>
        <v>#VALUE!</v>
      </c>
      <c r="M419" t="str">
        <f>IF(ISBLANK('Mortgage 2 Monthly Table'!P419),IF(N418&gt;J419,IF(J419&gt;L418,J419-L418,0),IF(OR(OR(W418&lt;0,ISTEXT(W418)),ISTEXT('Mortgage 2 Info Calcs'!$K$4)),"",'Mortgage 2 Info Calcs'!F$21)),'Mortgage 2 Monthly Table'!P419)</f>
        <v/>
      </c>
      <c r="N419" t="str">
        <f t="shared" si="30"/>
        <v/>
      </c>
      <c r="O419" t="str">
        <f>IF(OR(OR(W418&lt;0,ISTEXT(W418)),ISTEXT('Mortgage 2 Info Calcs'!$K$4)),"",(O418+M419))</f>
        <v/>
      </c>
      <c r="P419">
        <f>IF(ISBLANK('Mortgage 2 Monthly Table'!T419),IF(ISTEXT(J419),0,IF(OR(W418&lt;Q418,AND(W418&lt;0,NOT(ISTEXT(W418))),ISTEXT('Mortgage 2 Info Calcs'!$K$4)),IF(-W418&gt;P418,-W418,W418-Q418),IF(J419="",0,'Mortgage 2 Info Calcs'!F$26))),'Mortgage 2 Monthly Table'!T419)</f>
        <v>0</v>
      </c>
      <c r="Q419" t="str">
        <f>IF(OR(OR(W418&lt;0,ISTEXT(W418)),ISTEXT('Mortgage 2 Info Calcs'!$K$4)),"",IF(O419&lt;0,Q418,(Q418+P419)))</f>
        <v/>
      </c>
      <c r="R419" t="str">
        <f>IF(OR(ISERROR(L419-S419),ISTEXT('Mortgage 2 Info Calcs'!$K$4)),"",L419-S419+M419)</f>
        <v/>
      </c>
      <c r="S419">
        <f>IF(OR(IF(ISERROR(ROUND((J419-Q419-'Mortgage 2 Info Calcs'!F$24)*(G419/12),2)),0,(J419-O419-Q419-'Mortgage 2 Info Calcs'!F$24)*(G419/12)),,,ISTEXT('Mortgage 2 Info Calcs'!K$4)),IF(((J419-Q419-'Mortgage 2 Info Calcs'!F$24)*(G419/12))&gt;0,((J419-Q419-'Mortgage 2 Info Calcs'!F$24)*(G419/12)),0),0)</f>
        <v>0</v>
      </c>
      <c r="T419" t="str">
        <f>IF(OR(ISERROR(SUM(R$12:R419)),(ISTEXT(T418)),(T418=(SUM(R$12:R419)))),"",SUM(R$12:R419))</f>
        <v/>
      </c>
      <c r="U419">
        <f>SUM(S$12:S419)</f>
        <v>93290.420445652519</v>
      </c>
      <c r="V419" t="str">
        <f>IF(OR(J419=Q419,ISTEXT(W418),ISTEXT('Mortgage 2 Info Calcs'!$F$17)),"",IF(('Mortgage 2 Info Calcs'!F$18*12)&gt;C418+1,IF(C418='Mortgage 2 Info Calcs'!F$18*12,0,'Mortgage 2 Info Calcs'!F$19+W419*('Mortgage 2 Info Calcs'!F$17)),'Mortgage 2 Info Calcs'!F$189))</f>
        <v/>
      </c>
      <c r="W419" t="str">
        <f>IF(OR(ISERROR(J419-R419-M419),IF(ISERROR((J419-R419-M419)=0),"True",(J419-R419-M419)=0),ISTEXT('Mortgage 2 Info Calcs'!$K$4)),"",IF((J419&gt;(L419+M419)),(FV((G419/'Mortgage 2 Variables'!E$43),1,(L419+M419),-J419+Q419+'Mortgage 2 Info Calcs'!F$24,0))+Q419+'Mortgage 2 Info Calcs'!F$24+IF(I419&gt;0,0,-I419),""))</f>
        <v/>
      </c>
      <c r="X419" t="e">
        <f>IF((FV(IF(G419=0,'Mortgage 2 Info Calcs'!F$8,G419)/12,1,PMT(IF(G419=0,'Mortgage 2 Info Calcs'!F$8,G419)/12,('Mortgage 2 Info Calcs'!F$9*12)-C418,-X418,0),-X418,0))&gt;0,(FV(IF(G419=0,'Mortgage 2 Info Calcs'!F$8,G419)/12,1,PMT(IF(G419=0,'Mortgage 2 Info Calcs'!F$8,G419)/12,('Mortgage 2 Info Calcs'!F$9*12)-C418,-X418,0),-X418,0)),0)</f>
        <v>#NUM!</v>
      </c>
      <c r="Y419" t="e">
        <f>IF(X419&lt;=0,0,(IPMT(IF(G419=0,'Mortgage 2 Info Calcs'!F$8,G419)/12,1,('Mortgage 2 Info Calcs'!F$9*12)-C418,-X418,0)))</f>
        <v>#NUM!</v>
      </c>
      <c r="Z419">
        <f>IF(C419&lt;('Mortgage 2 Info Calcs'!F$9*12),SUM(Y$12:Y419),0)</f>
        <v>0</v>
      </c>
      <c r="AA419">
        <v>408</v>
      </c>
      <c r="AB419">
        <f t="shared" si="31"/>
        <v>34</v>
      </c>
    </row>
    <row r="420" spans="2:28" ht="11.25" customHeight="1" x14ac:dyDescent="0.25">
      <c r="B420">
        <f t="shared" si="29"/>
        <v>34.083333333333336</v>
      </c>
      <c r="C420">
        <v>409</v>
      </c>
      <c r="E420" t="str">
        <f t="shared" si="32"/>
        <v/>
      </c>
      <c r="F420" t="str">
        <f>VLOOKUP('Mortgage 2 Variables'!D$8,'Mortgage 2 Variables'!B$8:C$19,2)</f>
        <v>Nov</v>
      </c>
      <c r="G420">
        <f>IF(ISBLANK('Mortgage 2 Monthly Table'!G420),IF(OR(J420=Q420,ISTEXT(W419),ISTEXT('Mortgage 2 Info Calcs'!$K$4)),0,IF(('Mortgage 2 Info Calcs'!F$7*12)&gt;C419,G419,IF(C419='Mortgage 2 Info Calcs'!F$7*12,'Mortgage 2 Info Calcs'!F$8,G419))),'Mortgage 2 Monthly Table'!G420)</f>
        <v>0</v>
      </c>
      <c r="H420" t="e">
        <f>((PMT(G420/'Mortgage 2 Variables'!E$43,('Mortgage 2 Info Calcs'!F$9*'Mortgage 2 Variables'!E$43)-C419,-J420,0)))</f>
        <v>#VALUE!</v>
      </c>
      <c r="I420">
        <f>IF(OR(ISERROR(((IPMT(G420/'Mortgage 2 Variables'!E$43,1,'Mortgage 2 Info Calcs'!F$9*'Mortgage 2 Variables'!E$43,-J420+Q420+'Mortgage 2 Info Calcs'!F$24,IF('Mortgage 2 Info Calcs'!F$5="Interest Only",-J420+Q420+'Mortgage 2 Info Calcs'!F$24,0))))),(((IPMT(G420/'Mortgage 2 Variables'!E$43,1,'Mortgage 2 Info Calcs'!F$9*'Mortgage 2 Variables'!E$43,-J$12,-J$12)))=0)),0,((IPMT(G420/'Mortgage 2 Variables'!E$43,1,'Mortgage 2 Info Calcs'!F$9*'Mortgage 2 Variables'!E$43,-J420+Q420+'Mortgage 2 Info Calcs'!F$24,IF('Mortgage 2 Info Calcs'!F$5="Interest Only",-J420+Q420+'Mortgage 2 Info Calcs'!F$24,0)))))</f>
        <v>0</v>
      </c>
      <c r="J420" t="str">
        <f>IF(W419&gt;0,IF(ISTEXT('Mortgage 2 Info Calcs'!K$4),"0",IF(ISTEXT(W419),W419,W419+(IF(ISTEXT(K420),0,K420)))),0)</f>
        <v/>
      </c>
      <c r="K420">
        <f>IF(ISBLANK('Mortgage 2 Monthly Table'!L420),0,'Mortgage 2 Monthly Table'!L420)</f>
        <v>0</v>
      </c>
      <c r="L420" t="e">
        <f>IF(ISBLANK('Mortgage 2 Monthly Table'!N420),IF('Mortgage 2 Info Calcs'!F$13="Calculated",IF('Mortgage 2 Info Calcs'!F$22="Keep Same",IF('Mortgage 2 Info Calcs'!F$5="Interest Only",IF(OR(I420&gt;L419,J420=""),I420,IF(J420&lt;L419,IF(J420&lt;L419,J420+I420,IF(L419+M419&gt;J420,L419+I420,L419)),IF(L419+M419&gt;J420,L419+I420,L419))),IF(H420&gt;L419,H420,IF(J420&gt;L419,IF(L419+M419&gt;J420,L419+I420,L419),J420+S420))),IF('Mortgage 2 Info Calcs'!F$5="Interest Only",'Mortgage 2 Monthly calcs'!I420,'Mortgage 2 Monthly calcs'!H420)),'Mortgage 2 Monthly calcs'!L419),'Mortgage 2 Monthly Table'!N420)</f>
        <v>#VALUE!</v>
      </c>
      <c r="M420" t="str">
        <f>IF(ISBLANK('Mortgage 2 Monthly Table'!P420),IF(N419&gt;J420,IF(J420&gt;L419,J420-L419,0),IF(OR(OR(W419&lt;0,ISTEXT(W419)),ISTEXT('Mortgage 2 Info Calcs'!$K$4)),"",'Mortgage 2 Info Calcs'!F$21)),'Mortgage 2 Monthly Table'!P420)</f>
        <v/>
      </c>
      <c r="N420" t="str">
        <f t="shared" si="30"/>
        <v/>
      </c>
      <c r="O420" t="str">
        <f>IF(OR(OR(W419&lt;0,ISTEXT(W419)),ISTEXT('Mortgage 2 Info Calcs'!$K$4)),"",(O419+M420))</f>
        <v/>
      </c>
      <c r="P420">
        <f>IF(ISBLANK('Mortgage 2 Monthly Table'!T420),IF(ISTEXT(J420),0,IF(OR(W419&lt;Q419,AND(W419&lt;0,NOT(ISTEXT(W419))),ISTEXT('Mortgage 2 Info Calcs'!$K$4)),IF(-W419&gt;P419,-W419,W419-Q419),IF(J420="",0,'Mortgage 2 Info Calcs'!F$26))),'Mortgage 2 Monthly Table'!T420)</f>
        <v>0</v>
      </c>
      <c r="Q420" t="str">
        <f>IF(OR(OR(W419&lt;0,ISTEXT(W419)),ISTEXT('Mortgage 2 Info Calcs'!$K$4)),"",IF(O420&lt;0,Q419,(Q419+P420)))</f>
        <v/>
      </c>
      <c r="R420" t="str">
        <f>IF(OR(ISERROR(L420-S420),ISTEXT('Mortgage 2 Info Calcs'!$K$4)),"",L420-S420+M420)</f>
        <v/>
      </c>
      <c r="S420">
        <f>IF(OR(IF(ISERROR(ROUND((J420-Q420-'Mortgage 2 Info Calcs'!F$24)*(G420/12),2)),0,(J420-O420-Q420-'Mortgage 2 Info Calcs'!F$24)*(G420/12)),,,ISTEXT('Mortgage 2 Info Calcs'!K$4)),IF(((J420-Q420-'Mortgage 2 Info Calcs'!F$24)*(G420/12))&gt;0,((J420-Q420-'Mortgage 2 Info Calcs'!F$24)*(G420/12)),0),0)</f>
        <v>0</v>
      </c>
      <c r="T420" t="str">
        <f>IF(OR(ISERROR(SUM(R$12:R420)),(ISTEXT(T419)),(T419=(SUM(R$12:R420)))),"",SUM(R$12:R420))</f>
        <v/>
      </c>
      <c r="U420">
        <f>SUM(S$12:S420)</f>
        <v>93290.420445652519</v>
      </c>
      <c r="V420" t="str">
        <f>IF(OR(J420=Q420,ISTEXT(W419),ISTEXT('Mortgage 2 Info Calcs'!$F$17)),"",IF(('Mortgage 2 Info Calcs'!F$18*12)&gt;C419+1,IF(C419='Mortgage 2 Info Calcs'!F$18*12,0,'Mortgage 2 Info Calcs'!F$19+W420*('Mortgage 2 Info Calcs'!F$17)),'Mortgage 2 Info Calcs'!F$189))</f>
        <v/>
      </c>
      <c r="W420" t="str">
        <f>IF(OR(ISERROR(J420-R420-M420),IF(ISERROR((J420-R420-M420)=0),"True",(J420-R420-M420)=0),ISTEXT('Mortgage 2 Info Calcs'!$K$4)),"",IF((J420&gt;(L420+M420)),(FV((G420/'Mortgage 2 Variables'!E$43),1,(L420+M420),-J420+Q420+'Mortgage 2 Info Calcs'!F$24,0))+Q420+'Mortgage 2 Info Calcs'!F$24+IF(I420&gt;0,0,-I420),""))</f>
        <v/>
      </c>
      <c r="X420" t="e">
        <f>IF((FV(IF(G420=0,'Mortgage 2 Info Calcs'!F$8,G420)/12,1,PMT(IF(G420=0,'Mortgage 2 Info Calcs'!F$8,G420)/12,('Mortgage 2 Info Calcs'!F$9*12)-C419,-X419,0),-X419,0))&gt;0,(FV(IF(G420=0,'Mortgage 2 Info Calcs'!F$8,G420)/12,1,PMT(IF(G420=0,'Mortgage 2 Info Calcs'!F$8,G420)/12,('Mortgage 2 Info Calcs'!F$9*12)-C419,-X419,0),-X419,0)),0)</f>
        <v>#NUM!</v>
      </c>
      <c r="Y420" t="e">
        <f>IF(X420&lt;=0,0,(IPMT(IF(G420=0,'Mortgage 2 Info Calcs'!F$8,G420)/12,1,('Mortgage 2 Info Calcs'!F$9*12)-C419,-X419,0)))</f>
        <v>#NUM!</v>
      </c>
      <c r="Z420">
        <f>IF(C420&lt;('Mortgage 2 Info Calcs'!F$9*12),SUM(Y$12:Y420),0)</f>
        <v>0</v>
      </c>
      <c r="AA420">
        <v>409</v>
      </c>
      <c r="AB420">
        <f t="shared" si="31"/>
        <v>34.083333333333336</v>
      </c>
    </row>
    <row r="421" spans="2:28" ht="11.25" customHeight="1" x14ac:dyDescent="0.25">
      <c r="B421">
        <f t="shared" si="29"/>
        <v>34.166666666666664</v>
      </c>
      <c r="C421">
        <v>410</v>
      </c>
      <c r="E421" t="str">
        <f t="shared" si="32"/>
        <v/>
      </c>
      <c r="F421" t="str">
        <f>VLOOKUP('Mortgage 2 Variables'!D$9,'Mortgage 2 Variables'!B$8:C$19,2)</f>
        <v>Dec</v>
      </c>
      <c r="G421">
        <f>IF(ISBLANK('Mortgage 2 Monthly Table'!G421),IF(OR(J421=Q421,ISTEXT(W420),ISTEXT('Mortgage 2 Info Calcs'!$K$4)),0,IF(('Mortgage 2 Info Calcs'!F$7*12)&gt;C420,G420,IF(C420='Mortgage 2 Info Calcs'!F$7*12,'Mortgage 2 Info Calcs'!F$8,G420))),'Mortgage 2 Monthly Table'!G421)</f>
        <v>0</v>
      </c>
      <c r="H421" t="e">
        <f>((PMT(G421/'Mortgage 2 Variables'!E$43,('Mortgage 2 Info Calcs'!F$9*'Mortgage 2 Variables'!E$43)-C420,-J421,0)))</f>
        <v>#VALUE!</v>
      </c>
      <c r="I421">
        <f>IF(OR(ISERROR(((IPMT(G421/'Mortgage 2 Variables'!E$43,1,'Mortgage 2 Info Calcs'!F$9*'Mortgage 2 Variables'!E$43,-J421+Q421+'Mortgage 2 Info Calcs'!F$24,IF('Mortgage 2 Info Calcs'!F$5="Interest Only",-J421+Q421+'Mortgage 2 Info Calcs'!F$24,0))))),(((IPMT(G421/'Mortgage 2 Variables'!E$43,1,'Mortgage 2 Info Calcs'!F$9*'Mortgage 2 Variables'!E$43,-J$12,-J$12)))=0)),0,((IPMT(G421/'Mortgage 2 Variables'!E$43,1,'Mortgage 2 Info Calcs'!F$9*'Mortgage 2 Variables'!E$43,-J421+Q421+'Mortgage 2 Info Calcs'!F$24,IF('Mortgage 2 Info Calcs'!F$5="Interest Only",-J421+Q421+'Mortgage 2 Info Calcs'!F$24,0)))))</f>
        <v>0</v>
      </c>
      <c r="J421" t="str">
        <f>IF(W420&gt;0,IF(ISTEXT('Mortgage 2 Info Calcs'!K$4),"0",IF(ISTEXT(W420),W420,W420+(IF(ISTEXT(K421),0,K421)))),0)</f>
        <v/>
      </c>
      <c r="K421">
        <f>IF(ISBLANK('Mortgage 2 Monthly Table'!L421),0,'Mortgage 2 Monthly Table'!L421)</f>
        <v>0</v>
      </c>
      <c r="L421" t="e">
        <f>IF(ISBLANK('Mortgage 2 Monthly Table'!N421),IF('Mortgage 2 Info Calcs'!F$13="Calculated",IF('Mortgage 2 Info Calcs'!F$22="Keep Same",IF('Mortgage 2 Info Calcs'!F$5="Interest Only",IF(OR(I421&gt;L420,J421=""),I421,IF(J421&lt;L420,IF(J421&lt;L420,J421+I421,IF(L420+M420&gt;J421,L420+I421,L420)),IF(L420+M420&gt;J421,L420+I421,L420))),IF(H421&gt;L420,H421,IF(J421&gt;L420,IF(L420+M420&gt;J421,L420+I421,L420),J421+S421))),IF('Mortgage 2 Info Calcs'!F$5="Interest Only",'Mortgage 2 Monthly calcs'!I421,'Mortgage 2 Monthly calcs'!H421)),'Mortgage 2 Monthly calcs'!L420),'Mortgage 2 Monthly Table'!N421)</f>
        <v>#VALUE!</v>
      </c>
      <c r="M421" t="str">
        <f>IF(ISBLANK('Mortgage 2 Monthly Table'!P421),IF(N420&gt;J421,IF(J421&gt;L420,J421-L420,0),IF(OR(OR(W420&lt;0,ISTEXT(W420)),ISTEXT('Mortgage 2 Info Calcs'!$K$4)),"",'Mortgage 2 Info Calcs'!F$21)),'Mortgage 2 Monthly Table'!P421)</f>
        <v/>
      </c>
      <c r="N421" t="str">
        <f t="shared" si="30"/>
        <v/>
      </c>
      <c r="O421" t="str">
        <f>IF(OR(OR(W420&lt;0,ISTEXT(W420)),ISTEXT('Mortgage 2 Info Calcs'!$K$4)),"",(O420+M421))</f>
        <v/>
      </c>
      <c r="P421">
        <f>IF(ISBLANK('Mortgage 2 Monthly Table'!T421),IF(ISTEXT(J421),0,IF(OR(W420&lt;Q420,AND(W420&lt;0,NOT(ISTEXT(W420))),ISTEXT('Mortgage 2 Info Calcs'!$K$4)),IF(-W420&gt;P420,-W420,W420-Q420),IF(J421="",0,'Mortgage 2 Info Calcs'!F$26))),'Mortgage 2 Monthly Table'!T421)</f>
        <v>0</v>
      </c>
      <c r="Q421" t="str">
        <f>IF(OR(OR(W420&lt;0,ISTEXT(W420)),ISTEXT('Mortgage 2 Info Calcs'!$K$4)),"",IF(O421&lt;0,Q420,(Q420+P421)))</f>
        <v/>
      </c>
      <c r="R421" t="str">
        <f>IF(OR(ISERROR(L421-S421),ISTEXT('Mortgage 2 Info Calcs'!$K$4)),"",L421-S421+M421)</f>
        <v/>
      </c>
      <c r="S421">
        <f>IF(OR(IF(ISERROR(ROUND((J421-Q421-'Mortgage 2 Info Calcs'!F$24)*(G421/12),2)),0,(J421-O421-Q421-'Mortgage 2 Info Calcs'!F$24)*(G421/12)),,,ISTEXT('Mortgage 2 Info Calcs'!K$4)),IF(((J421-Q421-'Mortgage 2 Info Calcs'!F$24)*(G421/12))&gt;0,((J421-Q421-'Mortgage 2 Info Calcs'!F$24)*(G421/12)),0),0)</f>
        <v>0</v>
      </c>
      <c r="T421" t="str">
        <f>IF(OR(ISERROR(SUM(R$12:R421)),(ISTEXT(T420)),(T420=(SUM(R$12:R421)))),"",SUM(R$12:R421))</f>
        <v/>
      </c>
      <c r="U421">
        <f>SUM(S$12:S421)</f>
        <v>93290.420445652519</v>
      </c>
      <c r="V421" t="str">
        <f>IF(OR(J421=Q421,ISTEXT(W420),ISTEXT('Mortgage 2 Info Calcs'!$F$17)),"",IF(('Mortgage 2 Info Calcs'!F$18*12)&gt;C420+1,IF(C420='Mortgage 2 Info Calcs'!F$18*12,0,'Mortgage 2 Info Calcs'!F$19+W421*('Mortgage 2 Info Calcs'!F$17)),'Mortgage 2 Info Calcs'!F$189))</f>
        <v/>
      </c>
      <c r="W421" t="str">
        <f>IF(OR(ISERROR(J421-R421-M421),IF(ISERROR((J421-R421-M421)=0),"True",(J421-R421-M421)=0),ISTEXT('Mortgage 2 Info Calcs'!$K$4)),"",IF((J421&gt;(L421+M421)),(FV((G421/'Mortgage 2 Variables'!E$43),1,(L421+M421),-J421+Q421+'Mortgage 2 Info Calcs'!F$24,0))+Q421+'Mortgage 2 Info Calcs'!F$24+IF(I421&gt;0,0,-I421),""))</f>
        <v/>
      </c>
      <c r="X421" t="e">
        <f>IF((FV(IF(G421=0,'Mortgage 2 Info Calcs'!F$8,G421)/12,1,PMT(IF(G421=0,'Mortgage 2 Info Calcs'!F$8,G421)/12,('Mortgage 2 Info Calcs'!F$9*12)-C420,-X420,0),-X420,0))&gt;0,(FV(IF(G421=0,'Mortgage 2 Info Calcs'!F$8,G421)/12,1,PMT(IF(G421=0,'Mortgage 2 Info Calcs'!F$8,G421)/12,('Mortgage 2 Info Calcs'!F$9*12)-C420,-X420,0),-X420,0)),0)</f>
        <v>#NUM!</v>
      </c>
      <c r="Y421" t="e">
        <f>IF(X421&lt;=0,0,(IPMT(IF(G421=0,'Mortgage 2 Info Calcs'!F$8,G421)/12,1,('Mortgage 2 Info Calcs'!F$9*12)-C420,-X420,0)))</f>
        <v>#NUM!</v>
      </c>
      <c r="Z421">
        <f>IF(C421&lt;('Mortgage 2 Info Calcs'!F$9*12),SUM(Y$12:Y421),0)</f>
        <v>0</v>
      </c>
      <c r="AA421">
        <v>410</v>
      </c>
      <c r="AB421">
        <f t="shared" si="31"/>
        <v>34.166666666666664</v>
      </c>
    </row>
    <row r="422" spans="2:28" ht="11.25" customHeight="1" x14ac:dyDescent="0.25">
      <c r="B422">
        <f t="shared" si="29"/>
        <v>34.25</v>
      </c>
      <c r="C422">
        <v>411</v>
      </c>
      <c r="E422">
        <f t="shared" si="32"/>
        <v>2044</v>
      </c>
      <c r="F422" t="str">
        <f>VLOOKUP('Mortgage 2 Variables'!D$10,'Mortgage 2 Variables'!B$8:C$19,2)</f>
        <v>Jan</v>
      </c>
      <c r="G422">
        <f>IF(ISBLANK('Mortgage 2 Monthly Table'!G422),IF(OR(J422=Q422,ISTEXT(W421),ISTEXT('Mortgage 2 Info Calcs'!$K$4)),0,IF(('Mortgage 2 Info Calcs'!F$7*12)&gt;C421,G421,IF(C421='Mortgage 2 Info Calcs'!F$7*12,'Mortgage 2 Info Calcs'!F$8,G421))),'Mortgage 2 Monthly Table'!G422)</f>
        <v>0</v>
      </c>
      <c r="H422" t="e">
        <f>((PMT(G422/'Mortgage 2 Variables'!E$43,('Mortgage 2 Info Calcs'!F$9*'Mortgage 2 Variables'!E$43)-C421,-J422,0)))</f>
        <v>#VALUE!</v>
      </c>
      <c r="I422">
        <f>IF(OR(ISERROR(((IPMT(G422/'Mortgage 2 Variables'!E$43,1,'Mortgage 2 Info Calcs'!F$9*'Mortgage 2 Variables'!E$43,-J422+Q422+'Mortgage 2 Info Calcs'!F$24,IF('Mortgage 2 Info Calcs'!F$5="Interest Only",-J422+Q422+'Mortgage 2 Info Calcs'!F$24,0))))),(((IPMT(G422/'Mortgage 2 Variables'!E$43,1,'Mortgage 2 Info Calcs'!F$9*'Mortgage 2 Variables'!E$43,-J$12,-J$12)))=0)),0,((IPMT(G422/'Mortgage 2 Variables'!E$43,1,'Mortgage 2 Info Calcs'!F$9*'Mortgage 2 Variables'!E$43,-J422+Q422+'Mortgage 2 Info Calcs'!F$24,IF('Mortgage 2 Info Calcs'!F$5="Interest Only",-J422+Q422+'Mortgage 2 Info Calcs'!F$24,0)))))</f>
        <v>0</v>
      </c>
      <c r="J422" t="str">
        <f>IF(W421&gt;0,IF(ISTEXT('Mortgage 2 Info Calcs'!K$4),"0",IF(ISTEXT(W421),W421,W421+(IF(ISTEXT(K422),0,K422)))),0)</f>
        <v/>
      </c>
      <c r="K422">
        <f>IF(ISBLANK('Mortgage 2 Monthly Table'!L422),0,'Mortgage 2 Monthly Table'!L422)</f>
        <v>0</v>
      </c>
      <c r="L422" t="e">
        <f>IF(ISBLANK('Mortgage 2 Monthly Table'!N422),IF('Mortgage 2 Info Calcs'!F$13="Calculated",IF('Mortgage 2 Info Calcs'!F$22="Keep Same",IF('Mortgage 2 Info Calcs'!F$5="Interest Only",IF(OR(I422&gt;L421,J422=""),I422,IF(J422&lt;L421,IF(J422&lt;L421,J422+I422,IF(L421+M421&gt;J422,L421+I422,L421)),IF(L421+M421&gt;J422,L421+I422,L421))),IF(H422&gt;L421,H422,IF(J422&gt;L421,IF(L421+M421&gt;J422,L421+I422,L421),J422+S422))),IF('Mortgage 2 Info Calcs'!F$5="Interest Only",'Mortgage 2 Monthly calcs'!I422,'Mortgage 2 Monthly calcs'!H422)),'Mortgage 2 Monthly calcs'!L421),'Mortgage 2 Monthly Table'!N422)</f>
        <v>#VALUE!</v>
      </c>
      <c r="M422" t="str">
        <f>IF(ISBLANK('Mortgage 2 Monthly Table'!P422),IF(N421&gt;J422,IF(J422&gt;L421,J422-L421,0),IF(OR(OR(W421&lt;0,ISTEXT(W421)),ISTEXT('Mortgage 2 Info Calcs'!$K$4)),"",'Mortgage 2 Info Calcs'!F$21)),'Mortgage 2 Monthly Table'!P422)</f>
        <v/>
      </c>
      <c r="N422" t="str">
        <f t="shared" si="30"/>
        <v/>
      </c>
      <c r="O422" t="str">
        <f>IF(OR(OR(W421&lt;0,ISTEXT(W421)),ISTEXT('Mortgage 2 Info Calcs'!$K$4)),"",(O421+M422))</f>
        <v/>
      </c>
      <c r="P422">
        <f>IF(ISBLANK('Mortgage 2 Monthly Table'!T422),IF(ISTEXT(J422),0,IF(OR(W421&lt;Q421,AND(W421&lt;0,NOT(ISTEXT(W421))),ISTEXT('Mortgage 2 Info Calcs'!$K$4)),IF(-W421&gt;P421,-W421,W421-Q421),IF(J422="",0,'Mortgage 2 Info Calcs'!F$26))),'Mortgage 2 Monthly Table'!T422)</f>
        <v>0</v>
      </c>
      <c r="Q422" t="str">
        <f>IF(OR(OR(W421&lt;0,ISTEXT(W421)),ISTEXT('Mortgage 2 Info Calcs'!$K$4)),"",IF(O422&lt;0,Q421,(Q421+P422)))</f>
        <v/>
      </c>
      <c r="R422" t="str">
        <f>IF(OR(ISERROR(L422-S422),ISTEXT('Mortgage 2 Info Calcs'!$K$4)),"",L422-S422+M422)</f>
        <v/>
      </c>
      <c r="S422">
        <f>IF(OR(IF(ISERROR(ROUND((J422-Q422-'Mortgage 2 Info Calcs'!F$24)*(G422/12),2)),0,(J422-O422-Q422-'Mortgage 2 Info Calcs'!F$24)*(G422/12)),,,ISTEXT('Mortgage 2 Info Calcs'!K$4)),IF(((J422-Q422-'Mortgage 2 Info Calcs'!F$24)*(G422/12))&gt;0,((J422-Q422-'Mortgage 2 Info Calcs'!F$24)*(G422/12)),0),0)</f>
        <v>0</v>
      </c>
      <c r="T422" t="str">
        <f>IF(OR(ISERROR(SUM(R$12:R422)),(ISTEXT(T421)),(T421=(SUM(R$12:R422)))),"",SUM(R$12:R422))</f>
        <v/>
      </c>
      <c r="U422">
        <f>SUM(S$12:S422)</f>
        <v>93290.420445652519</v>
      </c>
      <c r="V422" t="str">
        <f>IF(OR(J422=Q422,ISTEXT(W421),ISTEXT('Mortgage 2 Info Calcs'!$F$17)),"",IF(('Mortgage 2 Info Calcs'!F$18*12)&gt;C421+1,IF(C421='Mortgage 2 Info Calcs'!F$18*12,0,'Mortgage 2 Info Calcs'!F$19+W422*('Mortgage 2 Info Calcs'!F$17)),'Mortgage 2 Info Calcs'!F$189))</f>
        <v/>
      </c>
      <c r="W422" t="str">
        <f>IF(OR(ISERROR(J422-R422-M422),IF(ISERROR((J422-R422-M422)=0),"True",(J422-R422-M422)=0),ISTEXT('Mortgage 2 Info Calcs'!$K$4)),"",IF((J422&gt;(L422+M422)),(FV((G422/'Mortgage 2 Variables'!E$43),1,(L422+M422),-J422+Q422+'Mortgage 2 Info Calcs'!F$24,0))+Q422+'Mortgage 2 Info Calcs'!F$24+IF(I422&gt;0,0,-I422),""))</f>
        <v/>
      </c>
      <c r="X422" t="e">
        <f>IF((FV(IF(G422=0,'Mortgage 2 Info Calcs'!F$8,G422)/12,1,PMT(IF(G422=0,'Mortgage 2 Info Calcs'!F$8,G422)/12,('Mortgage 2 Info Calcs'!F$9*12)-C421,-X421,0),-X421,0))&gt;0,(FV(IF(G422=0,'Mortgage 2 Info Calcs'!F$8,G422)/12,1,PMT(IF(G422=0,'Mortgage 2 Info Calcs'!F$8,G422)/12,('Mortgage 2 Info Calcs'!F$9*12)-C421,-X421,0),-X421,0)),0)</f>
        <v>#NUM!</v>
      </c>
      <c r="Y422" t="e">
        <f>IF(X422&lt;=0,0,(IPMT(IF(G422=0,'Mortgage 2 Info Calcs'!F$8,G422)/12,1,('Mortgage 2 Info Calcs'!F$9*12)-C421,-X421,0)))</f>
        <v>#NUM!</v>
      </c>
      <c r="Z422">
        <f>IF(C422&lt;('Mortgage 2 Info Calcs'!F$9*12),SUM(Y$12:Y422),0)</f>
        <v>0</v>
      </c>
      <c r="AA422">
        <v>411</v>
      </c>
      <c r="AB422">
        <f t="shared" si="31"/>
        <v>34.25</v>
      </c>
    </row>
    <row r="423" spans="2:28" ht="11.25" customHeight="1" x14ac:dyDescent="0.25">
      <c r="B423">
        <f t="shared" si="29"/>
        <v>34.333333333333336</v>
      </c>
      <c r="C423">
        <v>412</v>
      </c>
      <c r="E423" t="str">
        <f t="shared" si="32"/>
        <v/>
      </c>
      <c r="F423" t="str">
        <f>VLOOKUP('Mortgage 2 Variables'!D$11,'Mortgage 2 Variables'!B$8:C$19,2)</f>
        <v>Feb</v>
      </c>
      <c r="G423">
        <f>IF(ISBLANK('Mortgage 2 Monthly Table'!G423),IF(OR(J423=Q423,ISTEXT(W422),ISTEXT('Mortgage 2 Info Calcs'!$K$4)),0,IF(('Mortgage 2 Info Calcs'!F$7*12)&gt;C422,G422,IF(C422='Mortgage 2 Info Calcs'!F$7*12,'Mortgage 2 Info Calcs'!F$8,G422))),'Mortgage 2 Monthly Table'!G423)</f>
        <v>0</v>
      </c>
      <c r="H423" t="e">
        <f>((PMT(G423/'Mortgage 2 Variables'!E$43,('Mortgage 2 Info Calcs'!F$9*'Mortgage 2 Variables'!E$43)-C422,-J423,0)))</f>
        <v>#VALUE!</v>
      </c>
      <c r="I423">
        <f>IF(OR(ISERROR(((IPMT(G423/'Mortgage 2 Variables'!E$43,1,'Mortgage 2 Info Calcs'!F$9*'Mortgage 2 Variables'!E$43,-J423+Q423+'Mortgage 2 Info Calcs'!F$24,IF('Mortgage 2 Info Calcs'!F$5="Interest Only",-J423+Q423+'Mortgage 2 Info Calcs'!F$24,0))))),(((IPMT(G423/'Mortgage 2 Variables'!E$43,1,'Mortgage 2 Info Calcs'!F$9*'Mortgage 2 Variables'!E$43,-J$12,-J$12)))=0)),0,((IPMT(G423/'Mortgage 2 Variables'!E$43,1,'Mortgage 2 Info Calcs'!F$9*'Mortgage 2 Variables'!E$43,-J423+Q423+'Mortgage 2 Info Calcs'!F$24,IF('Mortgage 2 Info Calcs'!F$5="Interest Only",-J423+Q423+'Mortgage 2 Info Calcs'!F$24,0)))))</f>
        <v>0</v>
      </c>
      <c r="J423" t="str">
        <f>IF(W422&gt;0,IF(ISTEXT('Mortgage 2 Info Calcs'!K$4),"0",IF(ISTEXT(W422),W422,W422+(IF(ISTEXT(K423),0,K423)))),0)</f>
        <v/>
      </c>
      <c r="K423">
        <f>IF(ISBLANK('Mortgage 2 Monthly Table'!L423),0,'Mortgage 2 Monthly Table'!L423)</f>
        <v>0</v>
      </c>
      <c r="L423" t="e">
        <f>IF(ISBLANK('Mortgage 2 Monthly Table'!N423),IF('Mortgage 2 Info Calcs'!F$13="Calculated",IF('Mortgage 2 Info Calcs'!F$22="Keep Same",IF('Mortgage 2 Info Calcs'!F$5="Interest Only",IF(OR(I423&gt;L422,J423=""),I423,IF(J423&lt;L422,IF(J423&lt;L422,J423+I423,IF(L422+M422&gt;J423,L422+I423,L422)),IF(L422+M422&gt;J423,L422+I423,L422))),IF(H423&gt;L422,H423,IF(J423&gt;L422,IF(L422+M422&gt;J423,L422+I423,L422),J423+S423))),IF('Mortgage 2 Info Calcs'!F$5="Interest Only",'Mortgage 2 Monthly calcs'!I423,'Mortgage 2 Monthly calcs'!H423)),'Mortgage 2 Monthly calcs'!L422),'Mortgage 2 Monthly Table'!N423)</f>
        <v>#VALUE!</v>
      </c>
      <c r="M423" t="str">
        <f>IF(ISBLANK('Mortgage 2 Monthly Table'!P423),IF(N422&gt;J423,IF(J423&gt;L422,J423-L422,0),IF(OR(OR(W422&lt;0,ISTEXT(W422)),ISTEXT('Mortgage 2 Info Calcs'!$K$4)),"",'Mortgage 2 Info Calcs'!F$21)),'Mortgage 2 Monthly Table'!P423)</f>
        <v/>
      </c>
      <c r="N423" t="str">
        <f t="shared" si="30"/>
        <v/>
      </c>
      <c r="O423" t="str">
        <f>IF(OR(OR(W422&lt;0,ISTEXT(W422)),ISTEXT('Mortgage 2 Info Calcs'!$K$4)),"",(O422+M423))</f>
        <v/>
      </c>
      <c r="P423">
        <f>IF(ISBLANK('Mortgage 2 Monthly Table'!T423),IF(ISTEXT(J423),0,IF(OR(W422&lt;Q422,AND(W422&lt;0,NOT(ISTEXT(W422))),ISTEXT('Mortgage 2 Info Calcs'!$K$4)),IF(-W422&gt;P422,-W422,W422-Q422),IF(J423="",0,'Mortgage 2 Info Calcs'!F$26))),'Mortgage 2 Monthly Table'!T423)</f>
        <v>0</v>
      </c>
      <c r="Q423" t="str">
        <f>IF(OR(OR(W422&lt;0,ISTEXT(W422)),ISTEXT('Mortgage 2 Info Calcs'!$K$4)),"",IF(O423&lt;0,Q422,(Q422+P423)))</f>
        <v/>
      </c>
      <c r="R423" t="str">
        <f>IF(OR(ISERROR(L423-S423),ISTEXT('Mortgage 2 Info Calcs'!$K$4)),"",L423-S423+M423)</f>
        <v/>
      </c>
      <c r="S423">
        <f>IF(OR(IF(ISERROR(ROUND((J423-Q423-'Mortgage 2 Info Calcs'!F$24)*(G423/12),2)),0,(J423-O423-Q423-'Mortgage 2 Info Calcs'!F$24)*(G423/12)),,,ISTEXT('Mortgage 2 Info Calcs'!K$4)),IF(((J423-Q423-'Mortgage 2 Info Calcs'!F$24)*(G423/12))&gt;0,((J423-Q423-'Mortgage 2 Info Calcs'!F$24)*(G423/12)),0),0)</f>
        <v>0</v>
      </c>
      <c r="T423" t="str">
        <f>IF(OR(ISERROR(SUM(R$12:R423)),(ISTEXT(T422)),(T422=(SUM(R$12:R423)))),"",SUM(R$12:R423))</f>
        <v/>
      </c>
      <c r="U423">
        <f>SUM(S$12:S423)</f>
        <v>93290.420445652519</v>
      </c>
      <c r="V423" t="str">
        <f>IF(OR(J423=Q423,ISTEXT(W422),ISTEXT('Mortgage 2 Info Calcs'!$F$17)),"",IF(('Mortgage 2 Info Calcs'!F$18*12)&gt;C422+1,IF(C422='Mortgage 2 Info Calcs'!F$18*12,0,'Mortgage 2 Info Calcs'!F$19+W423*('Mortgage 2 Info Calcs'!F$17)),'Mortgage 2 Info Calcs'!F$189))</f>
        <v/>
      </c>
      <c r="W423" t="str">
        <f>IF(OR(ISERROR(J423-R423-M423),IF(ISERROR((J423-R423-M423)=0),"True",(J423-R423-M423)=0),ISTEXT('Mortgage 2 Info Calcs'!$K$4)),"",IF((J423&gt;(L423+M423)),(FV((G423/'Mortgage 2 Variables'!E$43),1,(L423+M423),-J423+Q423+'Mortgage 2 Info Calcs'!F$24,0))+Q423+'Mortgage 2 Info Calcs'!F$24+IF(I423&gt;0,0,-I423),""))</f>
        <v/>
      </c>
      <c r="X423" t="e">
        <f>IF((FV(IF(G423=0,'Mortgage 2 Info Calcs'!F$8,G423)/12,1,PMT(IF(G423=0,'Mortgage 2 Info Calcs'!F$8,G423)/12,('Mortgage 2 Info Calcs'!F$9*12)-C422,-X422,0),-X422,0))&gt;0,(FV(IF(G423=0,'Mortgage 2 Info Calcs'!F$8,G423)/12,1,PMT(IF(G423=0,'Mortgage 2 Info Calcs'!F$8,G423)/12,('Mortgage 2 Info Calcs'!F$9*12)-C422,-X422,0),-X422,0)),0)</f>
        <v>#NUM!</v>
      </c>
      <c r="Y423" t="e">
        <f>IF(X423&lt;=0,0,(IPMT(IF(G423=0,'Mortgage 2 Info Calcs'!F$8,G423)/12,1,('Mortgage 2 Info Calcs'!F$9*12)-C422,-X422,0)))</f>
        <v>#NUM!</v>
      </c>
      <c r="Z423">
        <f>IF(C423&lt;('Mortgage 2 Info Calcs'!F$9*12),SUM(Y$12:Y423),0)</f>
        <v>0</v>
      </c>
      <c r="AA423">
        <v>412</v>
      </c>
      <c r="AB423">
        <f t="shared" si="31"/>
        <v>34.333333333333336</v>
      </c>
    </row>
    <row r="424" spans="2:28" ht="11.25" customHeight="1" x14ac:dyDescent="0.25">
      <c r="B424">
        <f t="shared" si="29"/>
        <v>34.416666666666664</v>
      </c>
      <c r="C424">
        <v>413</v>
      </c>
      <c r="E424" t="str">
        <f t="shared" si="32"/>
        <v/>
      </c>
      <c r="F424" t="str">
        <f>VLOOKUP('Mortgage 2 Variables'!D$12,'Mortgage 2 Variables'!B$8:C$19,2)</f>
        <v>Mar</v>
      </c>
      <c r="G424">
        <f>IF(ISBLANK('Mortgage 2 Monthly Table'!G424),IF(OR(J424=Q424,ISTEXT(W423),ISTEXT('Mortgage 2 Info Calcs'!$K$4)),0,IF(('Mortgage 2 Info Calcs'!F$7*12)&gt;C423,G423,IF(C423='Mortgage 2 Info Calcs'!F$7*12,'Mortgage 2 Info Calcs'!F$8,G423))),'Mortgage 2 Monthly Table'!G424)</f>
        <v>0</v>
      </c>
      <c r="H424" t="e">
        <f>((PMT(G424/'Mortgage 2 Variables'!E$43,('Mortgage 2 Info Calcs'!F$9*'Mortgage 2 Variables'!E$43)-C423,-J424,0)))</f>
        <v>#VALUE!</v>
      </c>
      <c r="I424">
        <f>IF(OR(ISERROR(((IPMT(G424/'Mortgage 2 Variables'!E$43,1,'Mortgage 2 Info Calcs'!F$9*'Mortgage 2 Variables'!E$43,-J424+Q424+'Mortgage 2 Info Calcs'!F$24,IF('Mortgage 2 Info Calcs'!F$5="Interest Only",-J424+Q424+'Mortgage 2 Info Calcs'!F$24,0))))),(((IPMT(G424/'Mortgage 2 Variables'!E$43,1,'Mortgage 2 Info Calcs'!F$9*'Mortgage 2 Variables'!E$43,-J$12,-J$12)))=0)),0,((IPMT(G424/'Mortgage 2 Variables'!E$43,1,'Mortgage 2 Info Calcs'!F$9*'Mortgage 2 Variables'!E$43,-J424+Q424+'Mortgage 2 Info Calcs'!F$24,IF('Mortgage 2 Info Calcs'!F$5="Interest Only",-J424+Q424+'Mortgage 2 Info Calcs'!F$24,0)))))</f>
        <v>0</v>
      </c>
      <c r="J424" t="str">
        <f>IF(W423&gt;0,IF(ISTEXT('Mortgage 2 Info Calcs'!K$4),"0",IF(ISTEXT(W423),W423,W423+(IF(ISTEXT(K424),0,K424)))),0)</f>
        <v/>
      </c>
      <c r="K424">
        <f>IF(ISBLANK('Mortgage 2 Monthly Table'!L424),0,'Mortgage 2 Monthly Table'!L424)</f>
        <v>0</v>
      </c>
      <c r="L424" t="e">
        <f>IF(ISBLANK('Mortgage 2 Monthly Table'!N424),IF('Mortgage 2 Info Calcs'!F$13="Calculated",IF('Mortgage 2 Info Calcs'!F$22="Keep Same",IF('Mortgage 2 Info Calcs'!F$5="Interest Only",IF(OR(I424&gt;L423,J424=""),I424,IF(J424&lt;L423,IF(J424&lt;L423,J424+I424,IF(L423+M423&gt;J424,L423+I424,L423)),IF(L423+M423&gt;J424,L423+I424,L423))),IF(H424&gt;L423,H424,IF(J424&gt;L423,IF(L423+M423&gt;J424,L423+I424,L423),J424+S424))),IF('Mortgage 2 Info Calcs'!F$5="Interest Only",'Mortgage 2 Monthly calcs'!I424,'Mortgage 2 Monthly calcs'!H424)),'Mortgage 2 Monthly calcs'!L423),'Mortgage 2 Monthly Table'!N424)</f>
        <v>#VALUE!</v>
      </c>
      <c r="M424" t="str">
        <f>IF(ISBLANK('Mortgage 2 Monthly Table'!P424),IF(N423&gt;J424,IF(J424&gt;L423,J424-L423,0),IF(OR(OR(W423&lt;0,ISTEXT(W423)),ISTEXT('Mortgage 2 Info Calcs'!$K$4)),"",'Mortgage 2 Info Calcs'!F$21)),'Mortgage 2 Monthly Table'!P424)</f>
        <v/>
      </c>
      <c r="N424" t="str">
        <f t="shared" si="30"/>
        <v/>
      </c>
      <c r="O424" t="str">
        <f>IF(OR(OR(W423&lt;0,ISTEXT(W423)),ISTEXT('Mortgage 2 Info Calcs'!$K$4)),"",(O423+M424))</f>
        <v/>
      </c>
      <c r="P424">
        <f>IF(ISBLANK('Mortgage 2 Monthly Table'!T424),IF(ISTEXT(J424),0,IF(OR(W423&lt;Q423,AND(W423&lt;0,NOT(ISTEXT(W423))),ISTEXT('Mortgage 2 Info Calcs'!$K$4)),IF(-W423&gt;P423,-W423,W423-Q423),IF(J424="",0,'Mortgage 2 Info Calcs'!F$26))),'Mortgage 2 Monthly Table'!T424)</f>
        <v>0</v>
      </c>
      <c r="Q424" t="str">
        <f>IF(OR(OR(W423&lt;0,ISTEXT(W423)),ISTEXT('Mortgage 2 Info Calcs'!$K$4)),"",IF(O424&lt;0,Q423,(Q423+P424)))</f>
        <v/>
      </c>
      <c r="R424" t="str">
        <f>IF(OR(ISERROR(L424-S424),ISTEXT('Mortgage 2 Info Calcs'!$K$4)),"",L424-S424+M424)</f>
        <v/>
      </c>
      <c r="S424">
        <f>IF(OR(IF(ISERROR(ROUND((J424-Q424-'Mortgage 2 Info Calcs'!F$24)*(G424/12),2)),0,(J424-O424-Q424-'Mortgage 2 Info Calcs'!F$24)*(G424/12)),,,ISTEXT('Mortgage 2 Info Calcs'!K$4)),IF(((J424-Q424-'Mortgage 2 Info Calcs'!F$24)*(G424/12))&gt;0,((J424-Q424-'Mortgage 2 Info Calcs'!F$24)*(G424/12)),0),0)</f>
        <v>0</v>
      </c>
      <c r="T424" t="str">
        <f>IF(OR(ISERROR(SUM(R$12:R424)),(ISTEXT(T423)),(T423=(SUM(R$12:R424)))),"",SUM(R$12:R424))</f>
        <v/>
      </c>
      <c r="U424">
        <f>SUM(S$12:S424)</f>
        <v>93290.420445652519</v>
      </c>
      <c r="V424" t="str">
        <f>IF(OR(J424=Q424,ISTEXT(W423),ISTEXT('Mortgage 2 Info Calcs'!$F$17)),"",IF(('Mortgage 2 Info Calcs'!F$18*12)&gt;C423+1,IF(C423='Mortgage 2 Info Calcs'!F$18*12,0,'Mortgage 2 Info Calcs'!F$19+W424*('Mortgage 2 Info Calcs'!F$17)),'Mortgage 2 Info Calcs'!F$189))</f>
        <v/>
      </c>
      <c r="W424" t="str">
        <f>IF(OR(ISERROR(J424-R424-M424),IF(ISERROR((J424-R424-M424)=0),"True",(J424-R424-M424)=0),ISTEXT('Mortgage 2 Info Calcs'!$K$4)),"",IF((J424&gt;(L424+M424)),(FV((G424/'Mortgage 2 Variables'!E$43),1,(L424+M424),-J424+Q424+'Mortgage 2 Info Calcs'!F$24,0))+Q424+'Mortgage 2 Info Calcs'!F$24+IF(I424&gt;0,0,-I424),""))</f>
        <v/>
      </c>
      <c r="X424" t="e">
        <f>IF((FV(IF(G424=0,'Mortgage 2 Info Calcs'!F$8,G424)/12,1,PMT(IF(G424=0,'Mortgage 2 Info Calcs'!F$8,G424)/12,('Mortgage 2 Info Calcs'!F$9*12)-C423,-X423,0),-X423,0))&gt;0,(FV(IF(G424=0,'Mortgage 2 Info Calcs'!F$8,G424)/12,1,PMT(IF(G424=0,'Mortgage 2 Info Calcs'!F$8,G424)/12,('Mortgage 2 Info Calcs'!F$9*12)-C423,-X423,0),-X423,0)),0)</f>
        <v>#NUM!</v>
      </c>
      <c r="Y424" t="e">
        <f>IF(X424&lt;=0,0,(IPMT(IF(G424=0,'Mortgage 2 Info Calcs'!F$8,G424)/12,1,('Mortgage 2 Info Calcs'!F$9*12)-C423,-X423,0)))</f>
        <v>#NUM!</v>
      </c>
      <c r="Z424">
        <f>IF(C424&lt;('Mortgage 2 Info Calcs'!F$9*12),SUM(Y$12:Y424),0)</f>
        <v>0</v>
      </c>
      <c r="AA424">
        <v>413</v>
      </c>
      <c r="AB424">
        <f t="shared" si="31"/>
        <v>34.416666666666664</v>
      </c>
    </row>
    <row r="425" spans="2:28" ht="11.25" customHeight="1" x14ac:dyDescent="0.25">
      <c r="B425">
        <f t="shared" si="29"/>
        <v>34.5</v>
      </c>
      <c r="C425">
        <v>414</v>
      </c>
      <c r="E425" t="str">
        <f t="shared" si="32"/>
        <v/>
      </c>
      <c r="F425" t="str">
        <f>VLOOKUP('Mortgage 2 Variables'!D$13,'Mortgage 2 Variables'!B$8:C$19,2)</f>
        <v>Apr</v>
      </c>
      <c r="G425">
        <f>IF(ISBLANK('Mortgage 2 Monthly Table'!G425),IF(OR(J425=Q425,ISTEXT(W424),ISTEXT('Mortgage 2 Info Calcs'!$K$4)),0,IF(('Mortgage 2 Info Calcs'!F$7*12)&gt;C424,G424,IF(C424='Mortgage 2 Info Calcs'!F$7*12,'Mortgage 2 Info Calcs'!F$8,G424))),'Mortgage 2 Monthly Table'!G425)</f>
        <v>0</v>
      </c>
      <c r="H425" t="e">
        <f>((PMT(G425/'Mortgage 2 Variables'!E$43,('Mortgage 2 Info Calcs'!F$9*'Mortgage 2 Variables'!E$43)-C424,-J425,0)))</f>
        <v>#VALUE!</v>
      </c>
      <c r="I425">
        <f>IF(OR(ISERROR(((IPMT(G425/'Mortgage 2 Variables'!E$43,1,'Mortgage 2 Info Calcs'!F$9*'Mortgage 2 Variables'!E$43,-J425+Q425+'Mortgage 2 Info Calcs'!F$24,IF('Mortgage 2 Info Calcs'!F$5="Interest Only",-J425+Q425+'Mortgage 2 Info Calcs'!F$24,0))))),(((IPMT(G425/'Mortgage 2 Variables'!E$43,1,'Mortgage 2 Info Calcs'!F$9*'Mortgage 2 Variables'!E$43,-J$12,-J$12)))=0)),0,((IPMT(G425/'Mortgage 2 Variables'!E$43,1,'Mortgage 2 Info Calcs'!F$9*'Mortgage 2 Variables'!E$43,-J425+Q425+'Mortgage 2 Info Calcs'!F$24,IF('Mortgage 2 Info Calcs'!F$5="Interest Only",-J425+Q425+'Mortgage 2 Info Calcs'!F$24,0)))))</f>
        <v>0</v>
      </c>
      <c r="J425" t="str">
        <f>IF(W424&gt;0,IF(ISTEXT('Mortgage 2 Info Calcs'!K$4),"0",IF(ISTEXT(W424),W424,W424+(IF(ISTEXT(K425),0,K425)))),0)</f>
        <v/>
      </c>
      <c r="K425">
        <f>IF(ISBLANK('Mortgage 2 Monthly Table'!L425),0,'Mortgage 2 Monthly Table'!L425)</f>
        <v>0</v>
      </c>
      <c r="L425" t="e">
        <f>IF(ISBLANK('Mortgage 2 Monthly Table'!N425),IF('Mortgage 2 Info Calcs'!F$13="Calculated",IF('Mortgage 2 Info Calcs'!F$22="Keep Same",IF('Mortgage 2 Info Calcs'!F$5="Interest Only",IF(OR(I425&gt;L424,J425=""),I425,IF(J425&lt;L424,IF(J425&lt;L424,J425+I425,IF(L424+M424&gt;J425,L424+I425,L424)),IF(L424+M424&gt;J425,L424+I425,L424))),IF(H425&gt;L424,H425,IF(J425&gt;L424,IF(L424+M424&gt;J425,L424+I425,L424),J425+S425))),IF('Mortgage 2 Info Calcs'!F$5="Interest Only",'Mortgage 2 Monthly calcs'!I425,'Mortgage 2 Monthly calcs'!H425)),'Mortgage 2 Monthly calcs'!L424),'Mortgage 2 Monthly Table'!N425)</f>
        <v>#VALUE!</v>
      </c>
      <c r="M425" t="str">
        <f>IF(ISBLANK('Mortgage 2 Monthly Table'!P425),IF(N424&gt;J425,IF(J425&gt;L424,J425-L424,0),IF(OR(OR(W424&lt;0,ISTEXT(W424)),ISTEXT('Mortgage 2 Info Calcs'!$K$4)),"",'Mortgage 2 Info Calcs'!F$21)),'Mortgage 2 Monthly Table'!P425)</f>
        <v/>
      </c>
      <c r="N425" t="str">
        <f t="shared" si="30"/>
        <v/>
      </c>
      <c r="O425" t="str">
        <f>IF(OR(OR(W424&lt;0,ISTEXT(W424)),ISTEXT('Mortgage 2 Info Calcs'!$K$4)),"",(O424+M425))</f>
        <v/>
      </c>
      <c r="P425">
        <f>IF(ISBLANK('Mortgage 2 Monthly Table'!T425),IF(ISTEXT(J425),0,IF(OR(W424&lt;Q424,AND(W424&lt;0,NOT(ISTEXT(W424))),ISTEXT('Mortgage 2 Info Calcs'!$K$4)),IF(-W424&gt;P424,-W424,W424-Q424),IF(J425="",0,'Mortgage 2 Info Calcs'!F$26))),'Mortgage 2 Monthly Table'!T425)</f>
        <v>0</v>
      </c>
      <c r="Q425" t="str">
        <f>IF(OR(OR(W424&lt;0,ISTEXT(W424)),ISTEXT('Mortgage 2 Info Calcs'!$K$4)),"",IF(O425&lt;0,Q424,(Q424+P425)))</f>
        <v/>
      </c>
      <c r="R425" t="str">
        <f>IF(OR(ISERROR(L425-S425),ISTEXT('Mortgage 2 Info Calcs'!$K$4)),"",L425-S425+M425)</f>
        <v/>
      </c>
      <c r="S425">
        <f>IF(OR(IF(ISERROR(ROUND((J425-Q425-'Mortgage 2 Info Calcs'!F$24)*(G425/12),2)),0,(J425-O425-Q425-'Mortgage 2 Info Calcs'!F$24)*(G425/12)),,,ISTEXT('Mortgage 2 Info Calcs'!K$4)),IF(((J425-Q425-'Mortgage 2 Info Calcs'!F$24)*(G425/12))&gt;0,((J425-Q425-'Mortgage 2 Info Calcs'!F$24)*(G425/12)),0),0)</f>
        <v>0</v>
      </c>
      <c r="T425" t="str">
        <f>IF(OR(ISERROR(SUM(R$12:R425)),(ISTEXT(T424)),(T424=(SUM(R$12:R425)))),"",SUM(R$12:R425))</f>
        <v/>
      </c>
      <c r="U425">
        <f>SUM(S$12:S425)</f>
        <v>93290.420445652519</v>
      </c>
      <c r="V425" t="str">
        <f>IF(OR(J425=Q425,ISTEXT(W424),ISTEXT('Mortgage 2 Info Calcs'!$F$17)),"",IF(('Mortgage 2 Info Calcs'!F$18*12)&gt;C424+1,IF(C424='Mortgage 2 Info Calcs'!F$18*12,0,'Mortgage 2 Info Calcs'!F$19+W425*('Mortgage 2 Info Calcs'!F$17)),'Mortgage 2 Info Calcs'!F$189))</f>
        <v/>
      </c>
      <c r="W425" t="str">
        <f>IF(OR(ISERROR(J425-R425-M425),IF(ISERROR((J425-R425-M425)=0),"True",(J425-R425-M425)=0),ISTEXT('Mortgage 2 Info Calcs'!$K$4)),"",IF((J425&gt;(L425+M425)),(FV((G425/'Mortgage 2 Variables'!E$43),1,(L425+M425),-J425+Q425+'Mortgage 2 Info Calcs'!F$24,0))+Q425+'Mortgage 2 Info Calcs'!F$24+IF(I425&gt;0,0,-I425),""))</f>
        <v/>
      </c>
      <c r="X425" t="e">
        <f>IF((FV(IF(G425=0,'Mortgage 2 Info Calcs'!F$8,G425)/12,1,PMT(IF(G425=0,'Mortgage 2 Info Calcs'!F$8,G425)/12,('Mortgage 2 Info Calcs'!F$9*12)-C424,-X424,0),-X424,0))&gt;0,(FV(IF(G425=0,'Mortgage 2 Info Calcs'!F$8,G425)/12,1,PMT(IF(G425=0,'Mortgage 2 Info Calcs'!F$8,G425)/12,('Mortgage 2 Info Calcs'!F$9*12)-C424,-X424,0),-X424,0)),0)</f>
        <v>#NUM!</v>
      </c>
      <c r="Y425" t="e">
        <f>IF(X425&lt;=0,0,(IPMT(IF(G425=0,'Mortgage 2 Info Calcs'!F$8,G425)/12,1,('Mortgage 2 Info Calcs'!F$9*12)-C424,-X424,0)))</f>
        <v>#NUM!</v>
      </c>
      <c r="Z425">
        <f>IF(C425&lt;('Mortgage 2 Info Calcs'!F$9*12),SUM(Y$12:Y425),0)</f>
        <v>0</v>
      </c>
      <c r="AA425">
        <v>414</v>
      </c>
      <c r="AB425">
        <f t="shared" si="31"/>
        <v>34.5</v>
      </c>
    </row>
    <row r="426" spans="2:28" ht="11.25" customHeight="1" x14ac:dyDescent="0.25">
      <c r="B426">
        <f t="shared" si="29"/>
        <v>34.583333333333336</v>
      </c>
      <c r="C426">
        <v>415</v>
      </c>
      <c r="E426" t="str">
        <f t="shared" si="32"/>
        <v/>
      </c>
      <c r="F426" t="str">
        <f>VLOOKUP('Mortgage 2 Variables'!D$14,'Mortgage 2 Variables'!B$8:C$19,2)</f>
        <v>May</v>
      </c>
      <c r="G426">
        <f>IF(ISBLANK('Mortgage 2 Monthly Table'!G426),IF(OR(J426=Q426,ISTEXT(W425),ISTEXT('Mortgage 2 Info Calcs'!$K$4)),0,IF(('Mortgage 2 Info Calcs'!F$7*12)&gt;C425,G425,IF(C425='Mortgage 2 Info Calcs'!F$7*12,'Mortgage 2 Info Calcs'!F$8,G425))),'Mortgage 2 Monthly Table'!G426)</f>
        <v>0</v>
      </c>
      <c r="H426" t="e">
        <f>((PMT(G426/'Mortgage 2 Variables'!E$43,('Mortgage 2 Info Calcs'!F$9*'Mortgage 2 Variables'!E$43)-C425,-J426,0)))</f>
        <v>#VALUE!</v>
      </c>
      <c r="I426">
        <f>IF(OR(ISERROR(((IPMT(G426/'Mortgage 2 Variables'!E$43,1,'Mortgage 2 Info Calcs'!F$9*'Mortgage 2 Variables'!E$43,-J426+Q426+'Mortgage 2 Info Calcs'!F$24,IF('Mortgage 2 Info Calcs'!F$5="Interest Only",-J426+Q426+'Mortgage 2 Info Calcs'!F$24,0))))),(((IPMT(G426/'Mortgage 2 Variables'!E$43,1,'Mortgage 2 Info Calcs'!F$9*'Mortgage 2 Variables'!E$43,-J$12,-J$12)))=0)),0,((IPMT(G426/'Mortgage 2 Variables'!E$43,1,'Mortgage 2 Info Calcs'!F$9*'Mortgage 2 Variables'!E$43,-J426+Q426+'Mortgage 2 Info Calcs'!F$24,IF('Mortgage 2 Info Calcs'!F$5="Interest Only",-J426+Q426+'Mortgage 2 Info Calcs'!F$24,0)))))</f>
        <v>0</v>
      </c>
      <c r="J426" t="str">
        <f>IF(W425&gt;0,IF(ISTEXT('Mortgage 2 Info Calcs'!K$4),"0",IF(ISTEXT(W425),W425,W425+(IF(ISTEXT(K426),0,K426)))),0)</f>
        <v/>
      </c>
      <c r="K426">
        <f>IF(ISBLANK('Mortgage 2 Monthly Table'!L426),0,'Mortgage 2 Monthly Table'!L426)</f>
        <v>0</v>
      </c>
      <c r="L426" t="e">
        <f>IF(ISBLANK('Mortgage 2 Monthly Table'!N426),IF('Mortgage 2 Info Calcs'!F$13="Calculated",IF('Mortgage 2 Info Calcs'!F$22="Keep Same",IF('Mortgage 2 Info Calcs'!F$5="Interest Only",IF(OR(I426&gt;L425,J426=""),I426,IF(J426&lt;L425,IF(J426&lt;L425,J426+I426,IF(L425+M425&gt;J426,L425+I426,L425)),IF(L425+M425&gt;J426,L425+I426,L425))),IF(H426&gt;L425,H426,IF(J426&gt;L425,IF(L425+M425&gt;J426,L425+I426,L425),J426+S426))),IF('Mortgage 2 Info Calcs'!F$5="Interest Only",'Mortgage 2 Monthly calcs'!I426,'Mortgage 2 Monthly calcs'!H426)),'Mortgage 2 Monthly calcs'!L425),'Mortgage 2 Monthly Table'!N426)</f>
        <v>#VALUE!</v>
      </c>
      <c r="M426" t="str">
        <f>IF(ISBLANK('Mortgage 2 Monthly Table'!P426),IF(N425&gt;J426,IF(J426&gt;L425,J426-L425,0),IF(OR(OR(W425&lt;0,ISTEXT(W425)),ISTEXT('Mortgage 2 Info Calcs'!$K$4)),"",'Mortgage 2 Info Calcs'!F$21)),'Mortgage 2 Monthly Table'!P426)</f>
        <v/>
      </c>
      <c r="N426" t="str">
        <f t="shared" si="30"/>
        <v/>
      </c>
      <c r="O426" t="str">
        <f>IF(OR(OR(W425&lt;0,ISTEXT(W425)),ISTEXT('Mortgage 2 Info Calcs'!$K$4)),"",(O425+M426))</f>
        <v/>
      </c>
      <c r="P426">
        <f>IF(ISBLANK('Mortgage 2 Monthly Table'!T426),IF(ISTEXT(J426),0,IF(OR(W425&lt;Q425,AND(W425&lt;0,NOT(ISTEXT(W425))),ISTEXT('Mortgage 2 Info Calcs'!$K$4)),IF(-W425&gt;P425,-W425,W425-Q425),IF(J426="",0,'Mortgage 2 Info Calcs'!F$26))),'Mortgage 2 Monthly Table'!T426)</f>
        <v>0</v>
      </c>
      <c r="Q426" t="str">
        <f>IF(OR(OR(W425&lt;0,ISTEXT(W425)),ISTEXT('Mortgage 2 Info Calcs'!$K$4)),"",IF(O426&lt;0,Q425,(Q425+P426)))</f>
        <v/>
      </c>
      <c r="R426" t="str">
        <f>IF(OR(ISERROR(L426-S426),ISTEXT('Mortgage 2 Info Calcs'!$K$4)),"",L426-S426+M426)</f>
        <v/>
      </c>
      <c r="S426">
        <f>IF(OR(IF(ISERROR(ROUND((J426-Q426-'Mortgage 2 Info Calcs'!F$24)*(G426/12),2)),0,(J426-O426-Q426-'Mortgage 2 Info Calcs'!F$24)*(G426/12)),,,ISTEXT('Mortgage 2 Info Calcs'!K$4)),IF(((J426-Q426-'Mortgage 2 Info Calcs'!F$24)*(G426/12))&gt;0,((J426-Q426-'Mortgage 2 Info Calcs'!F$24)*(G426/12)),0),0)</f>
        <v>0</v>
      </c>
      <c r="T426" t="str">
        <f>IF(OR(ISERROR(SUM(R$12:R426)),(ISTEXT(T425)),(T425=(SUM(R$12:R426)))),"",SUM(R$12:R426))</f>
        <v/>
      </c>
      <c r="U426">
        <f>SUM(S$12:S426)</f>
        <v>93290.420445652519</v>
      </c>
      <c r="V426" t="str">
        <f>IF(OR(J426=Q426,ISTEXT(W425),ISTEXT('Mortgage 2 Info Calcs'!$F$17)),"",IF(('Mortgage 2 Info Calcs'!F$18*12)&gt;C425+1,IF(C425='Mortgage 2 Info Calcs'!F$18*12,0,'Mortgage 2 Info Calcs'!F$19+W426*('Mortgage 2 Info Calcs'!F$17)),'Mortgage 2 Info Calcs'!F$189))</f>
        <v/>
      </c>
      <c r="W426" t="str">
        <f>IF(OR(ISERROR(J426-R426-M426),IF(ISERROR((J426-R426-M426)=0),"True",(J426-R426-M426)=0),ISTEXT('Mortgage 2 Info Calcs'!$K$4)),"",IF((J426&gt;(L426+M426)),(FV((G426/'Mortgage 2 Variables'!E$43),1,(L426+M426),-J426+Q426+'Mortgage 2 Info Calcs'!F$24,0))+Q426+'Mortgage 2 Info Calcs'!F$24+IF(I426&gt;0,0,-I426),""))</f>
        <v/>
      </c>
      <c r="X426" t="e">
        <f>IF((FV(IF(G426=0,'Mortgage 2 Info Calcs'!F$8,G426)/12,1,PMT(IF(G426=0,'Mortgage 2 Info Calcs'!F$8,G426)/12,('Mortgage 2 Info Calcs'!F$9*12)-C425,-X425,0),-X425,0))&gt;0,(FV(IF(G426=0,'Mortgage 2 Info Calcs'!F$8,G426)/12,1,PMT(IF(G426=0,'Mortgage 2 Info Calcs'!F$8,G426)/12,('Mortgage 2 Info Calcs'!F$9*12)-C425,-X425,0),-X425,0)),0)</f>
        <v>#NUM!</v>
      </c>
      <c r="Y426" t="e">
        <f>IF(X426&lt;=0,0,(IPMT(IF(G426=0,'Mortgage 2 Info Calcs'!F$8,G426)/12,1,('Mortgage 2 Info Calcs'!F$9*12)-C425,-X425,0)))</f>
        <v>#NUM!</v>
      </c>
      <c r="Z426">
        <f>IF(C426&lt;('Mortgage 2 Info Calcs'!F$9*12),SUM(Y$12:Y426),0)</f>
        <v>0</v>
      </c>
      <c r="AA426">
        <v>415</v>
      </c>
      <c r="AB426">
        <f t="shared" si="31"/>
        <v>34.583333333333336</v>
      </c>
    </row>
    <row r="427" spans="2:28" ht="11.25" customHeight="1" x14ac:dyDescent="0.25">
      <c r="B427">
        <f t="shared" si="29"/>
        <v>34.666666666666664</v>
      </c>
      <c r="C427">
        <v>416</v>
      </c>
      <c r="E427" t="str">
        <f t="shared" si="32"/>
        <v/>
      </c>
      <c r="F427" t="str">
        <f>VLOOKUP('Mortgage 2 Variables'!D$15,'Mortgage 2 Variables'!B$8:C$19,2)</f>
        <v>Jun</v>
      </c>
      <c r="G427">
        <f>IF(ISBLANK('Mortgage 2 Monthly Table'!G427),IF(OR(J427=Q427,ISTEXT(W426),ISTEXT('Mortgage 2 Info Calcs'!$K$4)),0,IF(('Mortgage 2 Info Calcs'!F$7*12)&gt;C426,G426,IF(C426='Mortgage 2 Info Calcs'!F$7*12,'Mortgage 2 Info Calcs'!F$8,G426))),'Mortgage 2 Monthly Table'!G427)</f>
        <v>0</v>
      </c>
      <c r="H427" t="e">
        <f>((PMT(G427/'Mortgage 2 Variables'!E$43,('Mortgage 2 Info Calcs'!F$9*'Mortgage 2 Variables'!E$43)-C426,-J427,0)))</f>
        <v>#VALUE!</v>
      </c>
      <c r="I427">
        <f>IF(OR(ISERROR(((IPMT(G427/'Mortgage 2 Variables'!E$43,1,'Mortgage 2 Info Calcs'!F$9*'Mortgage 2 Variables'!E$43,-J427+Q427+'Mortgage 2 Info Calcs'!F$24,IF('Mortgage 2 Info Calcs'!F$5="Interest Only",-J427+Q427+'Mortgage 2 Info Calcs'!F$24,0))))),(((IPMT(G427/'Mortgage 2 Variables'!E$43,1,'Mortgage 2 Info Calcs'!F$9*'Mortgage 2 Variables'!E$43,-J$12,-J$12)))=0)),0,((IPMT(G427/'Mortgage 2 Variables'!E$43,1,'Mortgage 2 Info Calcs'!F$9*'Mortgage 2 Variables'!E$43,-J427+Q427+'Mortgage 2 Info Calcs'!F$24,IF('Mortgage 2 Info Calcs'!F$5="Interest Only",-J427+Q427+'Mortgage 2 Info Calcs'!F$24,0)))))</f>
        <v>0</v>
      </c>
      <c r="J427" t="str">
        <f>IF(W426&gt;0,IF(ISTEXT('Mortgage 2 Info Calcs'!K$4),"0",IF(ISTEXT(W426),W426,W426+(IF(ISTEXT(K427),0,K427)))),0)</f>
        <v/>
      </c>
      <c r="K427">
        <f>IF(ISBLANK('Mortgage 2 Monthly Table'!L427),0,'Mortgage 2 Monthly Table'!L427)</f>
        <v>0</v>
      </c>
      <c r="L427" t="e">
        <f>IF(ISBLANK('Mortgage 2 Monthly Table'!N427),IF('Mortgage 2 Info Calcs'!F$13="Calculated",IF('Mortgage 2 Info Calcs'!F$22="Keep Same",IF('Mortgage 2 Info Calcs'!F$5="Interest Only",IF(OR(I427&gt;L426,J427=""),I427,IF(J427&lt;L426,IF(J427&lt;L426,J427+I427,IF(L426+M426&gt;J427,L426+I427,L426)),IF(L426+M426&gt;J427,L426+I427,L426))),IF(H427&gt;L426,H427,IF(J427&gt;L426,IF(L426+M426&gt;J427,L426+I427,L426),J427+S427))),IF('Mortgage 2 Info Calcs'!F$5="Interest Only",'Mortgage 2 Monthly calcs'!I427,'Mortgage 2 Monthly calcs'!H427)),'Mortgage 2 Monthly calcs'!L426),'Mortgage 2 Monthly Table'!N427)</f>
        <v>#VALUE!</v>
      </c>
      <c r="M427" t="str">
        <f>IF(ISBLANK('Mortgage 2 Monthly Table'!P427),IF(N426&gt;J427,IF(J427&gt;L426,J427-L426,0),IF(OR(OR(W426&lt;0,ISTEXT(W426)),ISTEXT('Mortgage 2 Info Calcs'!$K$4)),"",'Mortgage 2 Info Calcs'!F$21)),'Mortgage 2 Monthly Table'!P427)</f>
        <v/>
      </c>
      <c r="N427" t="str">
        <f t="shared" si="30"/>
        <v/>
      </c>
      <c r="O427" t="str">
        <f>IF(OR(OR(W426&lt;0,ISTEXT(W426)),ISTEXT('Mortgage 2 Info Calcs'!$K$4)),"",(O426+M427))</f>
        <v/>
      </c>
      <c r="P427">
        <f>IF(ISBLANK('Mortgage 2 Monthly Table'!T427),IF(ISTEXT(J427),0,IF(OR(W426&lt;Q426,AND(W426&lt;0,NOT(ISTEXT(W426))),ISTEXT('Mortgage 2 Info Calcs'!$K$4)),IF(-W426&gt;P426,-W426,W426-Q426),IF(J427="",0,'Mortgage 2 Info Calcs'!F$26))),'Mortgage 2 Monthly Table'!T427)</f>
        <v>0</v>
      </c>
      <c r="Q427" t="str">
        <f>IF(OR(OR(W426&lt;0,ISTEXT(W426)),ISTEXT('Mortgage 2 Info Calcs'!$K$4)),"",IF(O427&lt;0,Q426,(Q426+P427)))</f>
        <v/>
      </c>
      <c r="R427" t="str">
        <f>IF(OR(ISERROR(L427-S427),ISTEXT('Mortgage 2 Info Calcs'!$K$4)),"",L427-S427+M427)</f>
        <v/>
      </c>
      <c r="S427">
        <f>IF(OR(IF(ISERROR(ROUND((J427-Q427-'Mortgage 2 Info Calcs'!F$24)*(G427/12),2)),0,(J427-O427-Q427-'Mortgage 2 Info Calcs'!F$24)*(G427/12)),,,ISTEXT('Mortgage 2 Info Calcs'!K$4)),IF(((J427-Q427-'Mortgage 2 Info Calcs'!F$24)*(G427/12))&gt;0,((J427-Q427-'Mortgage 2 Info Calcs'!F$24)*(G427/12)),0),0)</f>
        <v>0</v>
      </c>
      <c r="T427" t="str">
        <f>IF(OR(ISERROR(SUM(R$12:R427)),(ISTEXT(T426)),(T426=(SUM(R$12:R427)))),"",SUM(R$12:R427))</f>
        <v/>
      </c>
      <c r="U427">
        <f>SUM(S$12:S427)</f>
        <v>93290.420445652519</v>
      </c>
      <c r="V427" t="str">
        <f>IF(OR(J427=Q427,ISTEXT(W426),ISTEXT('Mortgage 2 Info Calcs'!$F$17)),"",IF(('Mortgage 2 Info Calcs'!F$18*12)&gt;C426+1,IF(C426='Mortgage 2 Info Calcs'!F$18*12,0,'Mortgage 2 Info Calcs'!F$19+W427*('Mortgage 2 Info Calcs'!F$17)),'Mortgage 2 Info Calcs'!F$189))</f>
        <v/>
      </c>
      <c r="W427" t="str">
        <f>IF(OR(ISERROR(J427-R427-M427),IF(ISERROR((J427-R427-M427)=0),"True",(J427-R427-M427)=0),ISTEXT('Mortgage 2 Info Calcs'!$K$4)),"",IF((J427&gt;(L427+M427)),(FV((G427/'Mortgage 2 Variables'!E$43),1,(L427+M427),-J427+Q427+'Mortgage 2 Info Calcs'!F$24,0))+Q427+'Mortgage 2 Info Calcs'!F$24+IF(I427&gt;0,0,-I427),""))</f>
        <v/>
      </c>
      <c r="X427" t="e">
        <f>IF((FV(IF(G427=0,'Mortgage 2 Info Calcs'!F$8,G427)/12,1,PMT(IF(G427=0,'Mortgage 2 Info Calcs'!F$8,G427)/12,('Mortgage 2 Info Calcs'!F$9*12)-C426,-X426,0),-X426,0))&gt;0,(FV(IF(G427=0,'Mortgage 2 Info Calcs'!F$8,G427)/12,1,PMT(IF(G427=0,'Mortgage 2 Info Calcs'!F$8,G427)/12,('Mortgage 2 Info Calcs'!F$9*12)-C426,-X426,0),-X426,0)),0)</f>
        <v>#NUM!</v>
      </c>
      <c r="Y427" t="e">
        <f>IF(X427&lt;=0,0,(IPMT(IF(G427=0,'Mortgage 2 Info Calcs'!F$8,G427)/12,1,('Mortgage 2 Info Calcs'!F$9*12)-C426,-X426,0)))</f>
        <v>#NUM!</v>
      </c>
      <c r="Z427">
        <f>IF(C427&lt;('Mortgage 2 Info Calcs'!F$9*12),SUM(Y$12:Y427),0)</f>
        <v>0</v>
      </c>
      <c r="AA427">
        <v>416</v>
      </c>
      <c r="AB427">
        <f t="shared" si="31"/>
        <v>34.666666666666664</v>
      </c>
    </row>
    <row r="428" spans="2:28" ht="11.25" customHeight="1" x14ac:dyDescent="0.25">
      <c r="B428">
        <f t="shared" si="29"/>
        <v>34.75</v>
      </c>
      <c r="C428">
        <v>417</v>
      </c>
      <c r="E428" t="str">
        <f t="shared" si="32"/>
        <v/>
      </c>
      <c r="F428" t="str">
        <f>VLOOKUP('Mortgage 2 Variables'!D$16,'Mortgage 2 Variables'!B$8:C$19,2)</f>
        <v>Jul</v>
      </c>
      <c r="G428">
        <f>IF(ISBLANK('Mortgage 2 Monthly Table'!G428),IF(OR(J428=Q428,ISTEXT(W427),ISTEXT('Mortgage 2 Info Calcs'!$K$4)),0,IF(('Mortgage 2 Info Calcs'!F$7*12)&gt;C427,G427,IF(C427='Mortgage 2 Info Calcs'!F$7*12,'Mortgage 2 Info Calcs'!F$8,G427))),'Mortgage 2 Monthly Table'!G428)</f>
        <v>0</v>
      </c>
      <c r="H428" t="e">
        <f>((PMT(G428/'Mortgage 2 Variables'!E$43,('Mortgage 2 Info Calcs'!F$9*'Mortgage 2 Variables'!E$43)-C427,-J428,0)))</f>
        <v>#VALUE!</v>
      </c>
      <c r="I428">
        <f>IF(OR(ISERROR(((IPMT(G428/'Mortgage 2 Variables'!E$43,1,'Mortgage 2 Info Calcs'!F$9*'Mortgage 2 Variables'!E$43,-J428+Q428+'Mortgage 2 Info Calcs'!F$24,IF('Mortgage 2 Info Calcs'!F$5="Interest Only",-J428+Q428+'Mortgage 2 Info Calcs'!F$24,0))))),(((IPMT(G428/'Mortgage 2 Variables'!E$43,1,'Mortgage 2 Info Calcs'!F$9*'Mortgage 2 Variables'!E$43,-J$12,-J$12)))=0)),0,((IPMT(G428/'Mortgage 2 Variables'!E$43,1,'Mortgage 2 Info Calcs'!F$9*'Mortgage 2 Variables'!E$43,-J428+Q428+'Mortgage 2 Info Calcs'!F$24,IF('Mortgage 2 Info Calcs'!F$5="Interest Only",-J428+Q428+'Mortgage 2 Info Calcs'!F$24,0)))))</f>
        <v>0</v>
      </c>
      <c r="J428" t="str">
        <f>IF(W427&gt;0,IF(ISTEXT('Mortgage 2 Info Calcs'!K$4),"0",IF(ISTEXT(W427),W427,W427+(IF(ISTEXT(K428),0,K428)))),0)</f>
        <v/>
      </c>
      <c r="K428">
        <f>IF(ISBLANK('Mortgage 2 Monthly Table'!L428),0,'Mortgage 2 Monthly Table'!L428)</f>
        <v>0</v>
      </c>
      <c r="L428" t="e">
        <f>IF(ISBLANK('Mortgage 2 Monthly Table'!N428),IF('Mortgage 2 Info Calcs'!F$13="Calculated",IF('Mortgage 2 Info Calcs'!F$22="Keep Same",IF('Mortgage 2 Info Calcs'!F$5="Interest Only",IF(OR(I428&gt;L427,J428=""),I428,IF(J428&lt;L427,IF(J428&lt;L427,J428+I428,IF(L427+M427&gt;J428,L427+I428,L427)),IF(L427+M427&gt;J428,L427+I428,L427))),IF(H428&gt;L427,H428,IF(J428&gt;L427,IF(L427+M427&gt;J428,L427+I428,L427),J428+S428))),IF('Mortgage 2 Info Calcs'!F$5="Interest Only",'Mortgage 2 Monthly calcs'!I428,'Mortgage 2 Monthly calcs'!H428)),'Mortgage 2 Monthly calcs'!L427),'Mortgage 2 Monthly Table'!N428)</f>
        <v>#VALUE!</v>
      </c>
      <c r="M428" t="str">
        <f>IF(ISBLANK('Mortgage 2 Monthly Table'!P428),IF(N427&gt;J428,IF(J428&gt;L427,J428-L427,0),IF(OR(OR(W427&lt;0,ISTEXT(W427)),ISTEXT('Mortgage 2 Info Calcs'!$K$4)),"",'Mortgage 2 Info Calcs'!F$21)),'Mortgage 2 Monthly Table'!P428)</f>
        <v/>
      </c>
      <c r="N428" t="str">
        <f t="shared" si="30"/>
        <v/>
      </c>
      <c r="O428" t="str">
        <f>IF(OR(OR(W427&lt;0,ISTEXT(W427)),ISTEXT('Mortgage 2 Info Calcs'!$K$4)),"",(O427+M428))</f>
        <v/>
      </c>
      <c r="P428">
        <f>IF(ISBLANK('Mortgage 2 Monthly Table'!T428),IF(ISTEXT(J428),0,IF(OR(W427&lt;Q427,AND(W427&lt;0,NOT(ISTEXT(W427))),ISTEXT('Mortgage 2 Info Calcs'!$K$4)),IF(-W427&gt;P427,-W427,W427-Q427),IF(J428="",0,'Mortgage 2 Info Calcs'!F$26))),'Mortgage 2 Monthly Table'!T428)</f>
        <v>0</v>
      </c>
      <c r="Q428" t="str">
        <f>IF(OR(OR(W427&lt;0,ISTEXT(W427)),ISTEXT('Mortgage 2 Info Calcs'!$K$4)),"",IF(O428&lt;0,Q427,(Q427+P428)))</f>
        <v/>
      </c>
      <c r="R428" t="str">
        <f>IF(OR(ISERROR(L428-S428),ISTEXT('Mortgage 2 Info Calcs'!$K$4)),"",L428-S428+M428)</f>
        <v/>
      </c>
      <c r="S428">
        <f>IF(OR(IF(ISERROR(ROUND((J428-Q428-'Mortgage 2 Info Calcs'!F$24)*(G428/12),2)),0,(J428-O428-Q428-'Mortgage 2 Info Calcs'!F$24)*(G428/12)),,,ISTEXT('Mortgage 2 Info Calcs'!K$4)),IF(((J428-Q428-'Mortgage 2 Info Calcs'!F$24)*(G428/12))&gt;0,((J428-Q428-'Mortgage 2 Info Calcs'!F$24)*(G428/12)),0),0)</f>
        <v>0</v>
      </c>
      <c r="T428" t="str">
        <f>IF(OR(ISERROR(SUM(R$12:R428)),(ISTEXT(T427)),(T427=(SUM(R$12:R428)))),"",SUM(R$12:R428))</f>
        <v/>
      </c>
      <c r="U428">
        <f>SUM(S$12:S428)</f>
        <v>93290.420445652519</v>
      </c>
      <c r="V428" t="str">
        <f>IF(OR(J428=Q428,ISTEXT(W427),ISTEXT('Mortgage 2 Info Calcs'!$F$17)),"",IF(('Mortgage 2 Info Calcs'!F$18*12)&gt;C427+1,IF(C427='Mortgage 2 Info Calcs'!F$18*12,0,'Mortgage 2 Info Calcs'!F$19+W428*('Mortgage 2 Info Calcs'!F$17)),'Mortgage 2 Info Calcs'!F$189))</f>
        <v/>
      </c>
      <c r="W428" t="str">
        <f>IF(OR(ISERROR(J428-R428-M428),IF(ISERROR((J428-R428-M428)=0),"True",(J428-R428-M428)=0),ISTEXT('Mortgage 2 Info Calcs'!$K$4)),"",IF((J428&gt;(L428+M428)),(FV((G428/'Mortgage 2 Variables'!E$43),1,(L428+M428),-J428+Q428+'Mortgage 2 Info Calcs'!F$24,0))+Q428+'Mortgage 2 Info Calcs'!F$24+IF(I428&gt;0,0,-I428),""))</f>
        <v/>
      </c>
      <c r="X428" t="e">
        <f>IF((FV(IF(G428=0,'Mortgage 2 Info Calcs'!F$8,G428)/12,1,PMT(IF(G428=0,'Mortgage 2 Info Calcs'!F$8,G428)/12,('Mortgage 2 Info Calcs'!F$9*12)-C427,-X427,0),-X427,0))&gt;0,(FV(IF(G428=0,'Mortgage 2 Info Calcs'!F$8,G428)/12,1,PMT(IF(G428=0,'Mortgage 2 Info Calcs'!F$8,G428)/12,('Mortgage 2 Info Calcs'!F$9*12)-C427,-X427,0),-X427,0)),0)</f>
        <v>#NUM!</v>
      </c>
      <c r="Y428" t="e">
        <f>IF(X428&lt;=0,0,(IPMT(IF(G428=0,'Mortgage 2 Info Calcs'!F$8,G428)/12,1,('Mortgage 2 Info Calcs'!F$9*12)-C427,-X427,0)))</f>
        <v>#NUM!</v>
      </c>
      <c r="Z428">
        <f>IF(C428&lt;('Mortgage 2 Info Calcs'!F$9*12),SUM(Y$12:Y428),0)</f>
        <v>0</v>
      </c>
      <c r="AA428">
        <v>417</v>
      </c>
      <c r="AB428">
        <f t="shared" si="31"/>
        <v>34.75</v>
      </c>
    </row>
    <row r="429" spans="2:28" ht="11.25" customHeight="1" x14ac:dyDescent="0.25">
      <c r="B429">
        <f t="shared" si="29"/>
        <v>34.833333333333336</v>
      </c>
      <c r="C429">
        <v>418</v>
      </c>
      <c r="E429" t="str">
        <f t="shared" si="32"/>
        <v/>
      </c>
      <c r="F429" t="str">
        <f>VLOOKUP('Mortgage 2 Variables'!D$17,'Mortgage 2 Variables'!B$8:C$19,2)</f>
        <v>Aug</v>
      </c>
      <c r="G429">
        <f>IF(ISBLANK('Mortgage 2 Monthly Table'!G429),IF(OR(J429=Q429,ISTEXT(W428),ISTEXT('Mortgage 2 Info Calcs'!$K$4)),0,IF(('Mortgage 2 Info Calcs'!F$7*12)&gt;C428,G428,IF(C428='Mortgage 2 Info Calcs'!F$7*12,'Mortgage 2 Info Calcs'!F$8,G428))),'Mortgage 2 Monthly Table'!G429)</f>
        <v>0</v>
      </c>
      <c r="H429" t="e">
        <f>((PMT(G429/'Mortgage 2 Variables'!E$43,('Mortgage 2 Info Calcs'!F$9*'Mortgage 2 Variables'!E$43)-C428,-J429,0)))</f>
        <v>#VALUE!</v>
      </c>
      <c r="I429">
        <f>IF(OR(ISERROR(((IPMT(G429/'Mortgage 2 Variables'!E$43,1,'Mortgage 2 Info Calcs'!F$9*'Mortgage 2 Variables'!E$43,-J429+Q429+'Mortgage 2 Info Calcs'!F$24,IF('Mortgage 2 Info Calcs'!F$5="Interest Only",-J429+Q429+'Mortgage 2 Info Calcs'!F$24,0))))),(((IPMT(G429/'Mortgage 2 Variables'!E$43,1,'Mortgage 2 Info Calcs'!F$9*'Mortgage 2 Variables'!E$43,-J$12,-J$12)))=0)),0,((IPMT(G429/'Mortgage 2 Variables'!E$43,1,'Mortgage 2 Info Calcs'!F$9*'Mortgage 2 Variables'!E$43,-J429+Q429+'Mortgage 2 Info Calcs'!F$24,IF('Mortgage 2 Info Calcs'!F$5="Interest Only",-J429+Q429+'Mortgage 2 Info Calcs'!F$24,0)))))</f>
        <v>0</v>
      </c>
      <c r="J429" t="str">
        <f>IF(W428&gt;0,IF(ISTEXT('Mortgage 2 Info Calcs'!K$4),"0",IF(ISTEXT(W428),W428,W428+(IF(ISTEXT(K429),0,K429)))),0)</f>
        <v/>
      </c>
      <c r="K429">
        <f>IF(ISBLANK('Mortgage 2 Monthly Table'!L429),0,'Mortgage 2 Monthly Table'!L429)</f>
        <v>0</v>
      </c>
      <c r="L429" t="e">
        <f>IF(ISBLANK('Mortgage 2 Monthly Table'!N429),IF('Mortgage 2 Info Calcs'!F$13="Calculated",IF('Mortgage 2 Info Calcs'!F$22="Keep Same",IF('Mortgage 2 Info Calcs'!F$5="Interest Only",IF(OR(I429&gt;L428,J429=""),I429,IF(J429&lt;L428,IF(J429&lt;L428,J429+I429,IF(L428+M428&gt;J429,L428+I429,L428)),IF(L428+M428&gt;J429,L428+I429,L428))),IF(H429&gt;L428,H429,IF(J429&gt;L428,IF(L428+M428&gt;J429,L428+I429,L428),J429+S429))),IF('Mortgage 2 Info Calcs'!F$5="Interest Only",'Mortgage 2 Monthly calcs'!I429,'Mortgage 2 Monthly calcs'!H429)),'Mortgage 2 Monthly calcs'!L428),'Mortgage 2 Monthly Table'!N429)</f>
        <v>#VALUE!</v>
      </c>
      <c r="M429" t="str">
        <f>IF(ISBLANK('Mortgage 2 Monthly Table'!P429),IF(N428&gt;J429,IF(J429&gt;L428,J429-L428,0),IF(OR(OR(W428&lt;0,ISTEXT(W428)),ISTEXT('Mortgage 2 Info Calcs'!$K$4)),"",'Mortgage 2 Info Calcs'!F$21)),'Mortgage 2 Monthly Table'!P429)</f>
        <v/>
      </c>
      <c r="N429" t="str">
        <f t="shared" si="30"/>
        <v/>
      </c>
      <c r="O429" t="str">
        <f>IF(OR(OR(W428&lt;0,ISTEXT(W428)),ISTEXT('Mortgage 2 Info Calcs'!$K$4)),"",(O428+M429))</f>
        <v/>
      </c>
      <c r="P429">
        <f>IF(ISBLANK('Mortgage 2 Monthly Table'!T429),IF(ISTEXT(J429),0,IF(OR(W428&lt;Q428,AND(W428&lt;0,NOT(ISTEXT(W428))),ISTEXT('Mortgage 2 Info Calcs'!$K$4)),IF(-W428&gt;P428,-W428,W428-Q428),IF(J429="",0,'Mortgage 2 Info Calcs'!F$26))),'Mortgage 2 Monthly Table'!T429)</f>
        <v>0</v>
      </c>
      <c r="Q429" t="str">
        <f>IF(OR(OR(W428&lt;0,ISTEXT(W428)),ISTEXT('Mortgage 2 Info Calcs'!$K$4)),"",IF(O429&lt;0,Q428,(Q428+P429)))</f>
        <v/>
      </c>
      <c r="R429" t="str">
        <f>IF(OR(ISERROR(L429-S429),ISTEXT('Mortgage 2 Info Calcs'!$K$4)),"",L429-S429+M429)</f>
        <v/>
      </c>
      <c r="S429">
        <f>IF(OR(IF(ISERROR(ROUND((J429-Q429-'Mortgage 2 Info Calcs'!F$24)*(G429/12),2)),0,(J429-O429-Q429-'Mortgage 2 Info Calcs'!F$24)*(G429/12)),,,ISTEXT('Mortgage 2 Info Calcs'!K$4)),IF(((J429-Q429-'Mortgage 2 Info Calcs'!F$24)*(G429/12))&gt;0,((J429-Q429-'Mortgage 2 Info Calcs'!F$24)*(G429/12)),0),0)</f>
        <v>0</v>
      </c>
      <c r="T429" t="str">
        <f>IF(OR(ISERROR(SUM(R$12:R429)),(ISTEXT(T428)),(T428=(SUM(R$12:R429)))),"",SUM(R$12:R429))</f>
        <v/>
      </c>
      <c r="U429">
        <f>SUM(S$12:S429)</f>
        <v>93290.420445652519</v>
      </c>
      <c r="V429" t="str">
        <f>IF(OR(J429=Q429,ISTEXT(W428),ISTEXT('Mortgage 2 Info Calcs'!$F$17)),"",IF(('Mortgage 2 Info Calcs'!F$18*12)&gt;C428+1,IF(C428='Mortgage 2 Info Calcs'!F$18*12,0,'Mortgage 2 Info Calcs'!F$19+W429*('Mortgage 2 Info Calcs'!F$17)),'Mortgage 2 Info Calcs'!F$189))</f>
        <v/>
      </c>
      <c r="W429" t="str">
        <f>IF(OR(ISERROR(J429-R429-M429),IF(ISERROR((J429-R429-M429)=0),"True",(J429-R429-M429)=0),ISTEXT('Mortgage 2 Info Calcs'!$K$4)),"",IF((J429&gt;(L429+M429)),(FV((G429/'Mortgage 2 Variables'!E$43),1,(L429+M429),-J429+Q429+'Mortgage 2 Info Calcs'!F$24,0))+Q429+'Mortgage 2 Info Calcs'!F$24+IF(I429&gt;0,0,-I429),""))</f>
        <v/>
      </c>
      <c r="X429" t="e">
        <f>IF((FV(IF(G429=0,'Mortgage 2 Info Calcs'!F$8,G429)/12,1,PMT(IF(G429=0,'Mortgage 2 Info Calcs'!F$8,G429)/12,('Mortgage 2 Info Calcs'!F$9*12)-C428,-X428,0),-X428,0))&gt;0,(FV(IF(G429=0,'Mortgage 2 Info Calcs'!F$8,G429)/12,1,PMT(IF(G429=0,'Mortgage 2 Info Calcs'!F$8,G429)/12,('Mortgage 2 Info Calcs'!F$9*12)-C428,-X428,0),-X428,0)),0)</f>
        <v>#NUM!</v>
      </c>
      <c r="Y429" t="e">
        <f>IF(X429&lt;=0,0,(IPMT(IF(G429=0,'Mortgage 2 Info Calcs'!F$8,G429)/12,1,('Mortgage 2 Info Calcs'!F$9*12)-C428,-X428,0)))</f>
        <v>#NUM!</v>
      </c>
      <c r="Z429">
        <f>IF(C429&lt;('Mortgage 2 Info Calcs'!F$9*12),SUM(Y$12:Y429),0)</f>
        <v>0</v>
      </c>
      <c r="AA429">
        <v>418</v>
      </c>
      <c r="AB429">
        <f t="shared" si="31"/>
        <v>34.833333333333336</v>
      </c>
    </row>
    <row r="430" spans="2:28" ht="11.25" customHeight="1" x14ac:dyDescent="0.25">
      <c r="B430">
        <f t="shared" si="29"/>
        <v>34.916666666666664</v>
      </c>
      <c r="C430">
        <v>419</v>
      </c>
      <c r="E430" t="str">
        <f t="shared" si="32"/>
        <v/>
      </c>
      <c r="F430" t="str">
        <f>VLOOKUP('Mortgage 2 Variables'!D$18,'Mortgage 2 Variables'!B$8:C$19,2)</f>
        <v>Sep</v>
      </c>
      <c r="G430">
        <f>IF(ISBLANK('Mortgage 2 Monthly Table'!G430),IF(OR(J430=Q430,ISTEXT(W429),ISTEXT('Mortgage 2 Info Calcs'!$K$4)),0,IF(('Mortgage 2 Info Calcs'!F$7*12)&gt;C429,G429,IF(C429='Mortgage 2 Info Calcs'!F$7*12,'Mortgage 2 Info Calcs'!F$8,G429))),'Mortgage 2 Monthly Table'!G430)</f>
        <v>0</v>
      </c>
      <c r="H430" t="e">
        <f>((PMT(G430/'Mortgage 2 Variables'!E$43,('Mortgage 2 Info Calcs'!F$9*'Mortgage 2 Variables'!E$43)-C429,-J430,0)))</f>
        <v>#VALUE!</v>
      </c>
      <c r="I430">
        <f>IF(OR(ISERROR(((IPMT(G430/'Mortgage 2 Variables'!E$43,1,'Mortgage 2 Info Calcs'!F$9*'Mortgage 2 Variables'!E$43,-J430+Q430+'Mortgage 2 Info Calcs'!F$24,IF('Mortgage 2 Info Calcs'!F$5="Interest Only",-J430+Q430+'Mortgage 2 Info Calcs'!F$24,0))))),(((IPMT(G430/'Mortgage 2 Variables'!E$43,1,'Mortgage 2 Info Calcs'!F$9*'Mortgage 2 Variables'!E$43,-J$12,-J$12)))=0)),0,((IPMT(G430/'Mortgage 2 Variables'!E$43,1,'Mortgage 2 Info Calcs'!F$9*'Mortgage 2 Variables'!E$43,-J430+Q430+'Mortgage 2 Info Calcs'!F$24,IF('Mortgage 2 Info Calcs'!F$5="Interest Only",-J430+Q430+'Mortgage 2 Info Calcs'!F$24,0)))))</f>
        <v>0</v>
      </c>
      <c r="J430" t="str">
        <f>IF(W429&gt;0,IF(ISTEXT('Mortgage 2 Info Calcs'!K$4),"0",IF(ISTEXT(W429),W429,W429+(IF(ISTEXT(K430),0,K430)))),0)</f>
        <v/>
      </c>
      <c r="K430">
        <f>IF(ISBLANK('Mortgage 2 Monthly Table'!L430),0,'Mortgage 2 Monthly Table'!L430)</f>
        <v>0</v>
      </c>
      <c r="L430" t="e">
        <f>IF(ISBLANK('Mortgage 2 Monthly Table'!N430),IF('Mortgage 2 Info Calcs'!F$13="Calculated",IF('Mortgage 2 Info Calcs'!F$22="Keep Same",IF('Mortgage 2 Info Calcs'!F$5="Interest Only",IF(OR(I430&gt;L429,J430=""),I430,IF(J430&lt;L429,IF(J430&lt;L429,J430+I430,IF(L429+M429&gt;J430,L429+I430,L429)),IF(L429+M429&gt;J430,L429+I430,L429))),IF(H430&gt;L429,H430,IF(J430&gt;L429,IF(L429+M429&gt;J430,L429+I430,L429),J430+S430))),IF('Mortgage 2 Info Calcs'!F$5="Interest Only",'Mortgage 2 Monthly calcs'!I430,'Mortgage 2 Monthly calcs'!H430)),'Mortgage 2 Monthly calcs'!L429),'Mortgage 2 Monthly Table'!N430)</f>
        <v>#VALUE!</v>
      </c>
      <c r="M430" t="str">
        <f>IF(ISBLANK('Mortgage 2 Monthly Table'!P430),IF(N429&gt;J430,IF(J430&gt;L429,J430-L429,0),IF(OR(OR(W429&lt;0,ISTEXT(W429)),ISTEXT('Mortgage 2 Info Calcs'!$K$4)),"",'Mortgage 2 Info Calcs'!F$21)),'Mortgage 2 Monthly Table'!P430)</f>
        <v/>
      </c>
      <c r="N430" t="str">
        <f t="shared" si="30"/>
        <v/>
      </c>
      <c r="O430" t="str">
        <f>IF(OR(OR(W429&lt;0,ISTEXT(W429)),ISTEXT('Mortgage 2 Info Calcs'!$K$4)),"",(O429+M430))</f>
        <v/>
      </c>
      <c r="P430">
        <f>IF(ISBLANK('Mortgage 2 Monthly Table'!T430),IF(ISTEXT(J430),0,IF(OR(W429&lt;Q429,AND(W429&lt;0,NOT(ISTEXT(W429))),ISTEXT('Mortgage 2 Info Calcs'!$K$4)),IF(-W429&gt;P429,-W429,W429-Q429),IF(J430="",0,'Mortgage 2 Info Calcs'!F$26))),'Mortgage 2 Monthly Table'!T430)</f>
        <v>0</v>
      </c>
      <c r="Q430" t="str">
        <f>IF(OR(OR(W429&lt;0,ISTEXT(W429)),ISTEXT('Mortgage 2 Info Calcs'!$K$4)),"",IF(O430&lt;0,Q429,(Q429+P430)))</f>
        <v/>
      </c>
      <c r="R430" t="str">
        <f>IF(OR(ISERROR(L430-S430),ISTEXT('Mortgage 2 Info Calcs'!$K$4)),"",L430-S430+M430)</f>
        <v/>
      </c>
      <c r="S430">
        <f>IF(OR(IF(ISERROR(ROUND((J430-Q430-'Mortgage 2 Info Calcs'!F$24)*(G430/12),2)),0,(J430-O430-Q430-'Mortgage 2 Info Calcs'!F$24)*(G430/12)),,,ISTEXT('Mortgage 2 Info Calcs'!K$4)),IF(((J430-Q430-'Mortgage 2 Info Calcs'!F$24)*(G430/12))&gt;0,((J430-Q430-'Mortgage 2 Info Calcs'!F$24)*(G430/12)),0),0)</f>
        <v>0</v>
      </c>
      <c r="T430" t="str">
        <f>IF(OR(ISERROR(SUM(R$12:R430)),(ISTEXT(T429)),(T429=(SUM(R$12:R430)))),"",SUM(R$12:R430))</f>
        <v/>
      </c>
      <c r="U430">
        <f>SUM(S$12:S430)</f>
        <v>93290.420445652519</v>
      </c>
      <c r="V430" t="str">
        <f>IF(OR(J430=Q430,ISTEXT(W429),ISTEXT('Mortgage 2 Info Calcs'!$F$17)),"",IF(('Mortgage 2 Info Calcs'!F$18*12)&gt;C429+1,IF(C429='Mortgage 2 Info Calcs'!F$18*12,0,'Mortgage 2 Info Calcs'!F$19+W430*('Mortgage 2 Info Calcs'!F$17)),'Mortgage 2 Info Calcs'!F$189))</f>
        <v/>
      </c>
      <c r="W430" t="str">
        <f>IF(OR(ISERROR(J430-R430-M430),IF(ISERROR((J430-R430-M430)=0),"True",(J430-R430-M430)=0),ISTEXT('Mortgage 2 Info Calcs'!$K$4)),"",IF((J430&gt;(L430+M430)),(FV((G430/'Mortgage 2 Variables'!E$43),1,(L430+M430),-J430+Q430+'Mortgage 2 Info Calcs'!F$24,0))+Q430+'Mortgage 2 Info Calcs'!F$24+IF(I430&gt;0,0,-I430),""))</f>
        <v/>
      </c>
      <c r="X430" t="e">
        <f>IF((FV(IF(G430=0,'Mortgage 2 Info Calcs'!F$8,G430)/12,1,PMT(IF(G430=0,'Mortgage 2 Info Calcs'!F$8,G430)/12,('Mortgage 2 Info Calcs'!F$9*12)-C429,-X429,0),-X429,0))&gt;0,(FV(IF(G430=0,'Mortgage 2 Info Calcs'!F$8,G430)/12,1,PMT(IF(G430=0,'Mortgage 2 Info Calcs'!F$8,G430)/12,('Mortgage 2 Info Calcs'!F$9*12)-C429,-X429,0),-X429,0)),0)</f>
        <v>#NUM!</v>
      </c>
      <c r="Y430" t="e">
        <f>IF(X430&lt;=0,0,(IPMT(IF(G430=0,'Mortgage 2 Info Calcs'!F$8,G430)/12,1,('Mortgage 2 Info Calcs'!F$9*12)-C429,-X429,0)))</f>
        <v>#NUM!</v>
      </c>
      <c r="Z430">
        <f>IF(C430&lt;('Mortgage 2 Info Calcs'!F$9*12),SUM(Y$12:Y430),0)</f>
        <v>0</v>
      </c>
      <c r="AA430">
        <v>419</v>
      </c>
      <c r="AB430">
        <f t="shared" si="31"/>
        <v>34.916666666666664</v>
      </c>
    </row>
    <row r="431" spans="2:28" ht="11.25" customHeight="1" x14ac:dyDescent="0.25">
      <c r="B431">
        <f t="shared" si="29"/>
        <v>35</v>
      </c>
      <c r="C431">
        <v>420</v>
      </c>
      <c r="D431">
        <f>D419+1</f>
        <v>35</v>
      </c>
      <c r="E431" t="str">
        <f t="shared" si="32"/>
        <v/>
      </c>
      <c r="F431" t="str">
        <f>VLOOKUP('Mortgage 2 Variables'!D$19,'Mortgage 2 Variables'!B$8:C$19,2)</f>
        <v>Oct</v>
      </c>
      <c r="G431">
        <f>IF(ISBLANK('Mortgage 2 Monthly Table'!G431),IF(OR(J431=Q431,ISTEXT(W430),ISTEXT('Mortgage 2 Info Calcs'!$K$4)),0,IF(('Mortgage 2 Info Calcs'!F$7*12)&gt;C430,G430,IF(C430='Mortgage 2 Info Calcs'!F$7*12,'Mortgage 2 Info Calcs'!F$8,G430))),'Mortgage 2 Monthly Table'!G431)</f>
        <v>0</v>
      </c>
      <c r="H431" t="e">
        <f>((PMT(G431/'Mortgage 2 Variables'!E$43,('Mortgage 2 Info Calcs'!F$9*'Mortgage 2 Variables'!E$43)-C430,-J431,0)))</f>
        <v>#VALUE!</v>
      </c>
      <c r="I431">
        <f>IF(OR(ISERROR(((IPMT(G431/'Mortgage 2 Variables'!E$43,1,'Mortgage 2 Info Calcs'!F$9*'Mortgage 2 Variables'!E$43,-J431+Q431+'Mortgage 2 Info Calcs'!F$24,IF('Mortgage 2 Info Calcs'!F$5="Interest Only",-J431+Q431+'Mortgage 2 Info Calcs'!F$24,0))))),(((IPMT(G431/'Mortgage 2 Variables'!E$43,1,'Mortgage 2 Info Calcs'!F$9*'Mortgage 2 Variables'!E$43,-J$12,-J$12)))=0)),0,((IPMT(G431/'Mortgage 2 Variables'!E$43,1,'Mortgage 2 Info Calcs'!F$9*'Mortgage 2 Variables'!E$43,-J431+Q431+'Mortgage 2 Info Calcs'!F$24,IF('Mortgage 2 Info Calcs'!F$5="Interest Only",-J431+Q431+'Mortgage 2 Info Calcs'!F$24,0)))))</f>
        <v>0</v>
      </c>
      <c r="J431" t="str">
        <f>IF(W430&gt;0,IF(ISTEXT('Mortgage 2 Info Calcs'!K$4),"0",IF(ISTEXT(W430),W430,W430+(IF(ISTEXT(K431),0,K431)))),0)</f>
        <v/>
      </c>
      <c r="K431">
        <f>IF(ISBLANK('Mortgage 2 Monthly Table'!L431),0,'Mortgage 2 Monthly Table'!L431)</f>
        <v>0</v>
      </c>
      <c r="L431" t="e">
        <f>IF(ISBLANK('Mortgage 2 Monthly Table'!N431),IF('Mortgage 2 Info Calcs'!F$13="Calculated",IF('Mortgage 2 Info Calcs'!F$22="Keep Same",IF('Mortgage 2 Info Calcs'!F$5="Interest Only",IF(OR(I431&gt;L430,J431=""),I431,IF(J431&lt;L430,IF(J431&lt;L430,J431+I431,IF(L430+M430&gt;J431,L430+I431,L430)),IF(L430+M430&gt;J431,L430+I431,L430))),IF(H431&gt;L430,H431,IF(J431&gt;L430,IF(L430+M430&gt;J431,L430+I431,L430),J431+S431))),IF('Mortgage 2 Info Calcs'!F$5="Interest Only",'Mortgage 2 Monthly calcs'!I431,'Mortgage 2 Monthly calcs'!H431)),'Mortgage 2 Monthly calcs'!L430),'Mortgage 2 Monthly Table'!N431)</f>
        <v>#VALUE!</v>
      </c>
      <c r="M431" t="str">
        <f>IF(ISBLANK('Mortgage 2 Monthly Table'!P431),IF(N430&gt;J431,IF(J431&gt;L430,J431-L430,0),IF(OR(OR(W430&lt;0,ISTEXT(W430)),ISTEXT('Mortgage 2 Info Calcs'!$K$4)),"",'Mortgage 2 Info Calcs'!F$21)),'Mortgage 2 Monthly Table'!P431)</f>
        <v/>
      </c>
      <c r="N431" t="str">
        <f t="shared" si="30"/>
        <v/>
      </c>
      <c r="O431" t="str">
        <f>IF(OR(OR(W430&lt;0,ISTEXT(W430)),ISTEXT('Mortgage 2 Info Calcs'!$K$4)),"",(O430+M431))</f>
        <v/>
      </c>
      <c r="P431">
        <f>IF(ISBLANK('Mortgage 2 Monthly Table'!T431),IF(ISTEXT(J431),0,IF(OR(W430&lt;Q430,AND(W430&lt;0,NOT(ISTEXT(W430))),ISTEXT('Mortgage 2 Info Calcs'!$K$4)),IF(-W430&gt;P430,-W430,W430-Q430),IF(J431="",0,'Mortgage 2 Info Calcs'!F$26))),'Mortgage 2 Monthly Table'!T431)</f>
        <v>0</v>
      </c>
      <c r="Q431" t="str">
        <f>IF(OR(OR(W430&lt;0,ISTEXT(W430)),ISTEXT('Mortgage 2 Info Calcs'!$K$4)),"",IF(O431&lt;0,Q430,(Q430+P431)))</f>
        <v/>
      </c>
      <c r="R431" t="str">
        <f>IF(OR(ISERROR(L431-S431),ISTEXT('Mortgage 2 Info Calcs'!$K$4)),"",L431-S431+M431)</f>
        <v/>
      </c>
      <c r="S431">
        <f>IF(OR(IF(ISERROR(ROUND((J431-Q431-'Mortgage 2 Info Calcs'!F$24)*(G431/12),2)),0,(J431-O431-Q431-'Mortgage 2 Info Calcs'!F$24)*(G431/12)),,,ISTEXT('Mortgage 2 Info Calcs'!K$4)),IF(((J431-Q431-'Mortgage 2 Info Calcs'!F$24)*(G431/12))&gt;0,((J431-Q431-'Mortgage 2 Info Calcs'!F$24)*(G431/12)),0),0)</f>
        <v>0</v>
      </c>
      <c r="T431" t="str">
        <f>IF(OR(ISERROR(SUM(R$12:R431)),(ISTEXT(T430)),(T430=(SUM(R$12:R431)))),"",SUM(R$12:R431))</f>
        <v/>
      </c>
      <c r="U431">
        <f>SUM(S$12:S431)</f>
        <v>93290.420445652519</v>
      </c>
      <c r="V431" t="str">
        <f>IF(OR(J431=Q431,ISTEXT(W430),ISTEXT('Mortgage 2 Info Calcs'!$F$17)),"",IF(('Mortgage 2 Info Calcs'!F$18*12)&gt;C430+1,IF(C430='Mortgage 2 Info Calcs'!F$18*12,0,'Mortgage 2 Info Calcs'!F$19+W431*('Mortgage 2 Info Calcs'!F$17)),'Mortgage 2 Info Calcs'!F$189))</f>
        <v/>
      </c>
      <c r="W431" t="str">
        <f>IF(OR(ISERROR(J431-R431-M431),IF(ISERROR((J431-R431-M431)=0),"True",(J431-R431-M431)=0),ISTEXT('Mortgage 2 Info Calcs'!$K$4)),"",IF((J431&gt;(L431+M431)),(FV((G431/'Mortgage 2 Variables'!E$43),1,(L431+M431),-J431+Q431+'Mortgage 2 Info Calcs'!F$24,0))+Q431+'Mortgage 2 Info Calcs'!F$24+IF(I431&gt;0,0,-I431),""))</f>
        <v/>
      </c>
      <c r="X431" t="e">
        <f>IF((FV(IF(G431=0,'Mortgage 2 Info Calcs'!F$8,G431)/12,1,PMT(IF(G431=0,'Mortgage 2 Info Calcs'!F$8,G431)/12,('Mortgage 2 Info Calcs'!F$9*12)-C430,-X430,0),-X430,0))&gt;0,(FV(IF(G431=0,'Mortgage 2 Info Calcs'!F$8,G431)/12,1,PMT(IF(G431=0,'Mortgage 2 Info Calcs'!F$8,G431)/12,('Mortgage 2 Info Calcs'!F$9*12)-C430,-X430,0),-X430,0)),0)</f>
        <v>#NUM!</v>
      </c>
      <c r="Y431" t="e">
        <f>IF(X431&lt;=0,0,(IPMT(IF(G431=0,'Mortgage 2 Info Calcs'!F$8,G431)/12,1,('Mortgage 2 Info Calcs'!F$9*12)-C430,-X430,0)))</f>
        <v>#NUM!</v>
      </c>
      <c r="Z431">
        <f>IF(C431&lt;('Mortgage 2 Info Calcs'!F$9*12),SUM(Y$12:Y431),0)</f>
        <v>0</v>
      </c>
      <c r="AA431">
        <v>420</v>
      </c>
      <c r="AB431">
        <f t="shared" si="31"/>
        <v>35</v>
      </c>
    </row>
    <row r="432" spans="2:28" ht="11.25" customHeight="1" x14ac:dyDescent="0.25">
      <c r="B432">
        <f t="shared" si="29"/>
        <v>35.083333333333336</v>
      </c>
      <c r="C432">
        <v>421</v>
      </c>
      <c r="E432" t="str">
        <f t="shared" si="32"/>
        <v/>
      </c>
      <c r="F432" t="str">
        <f>VLOOKUP('Mortgage 2 Variables'!D$8,'Mortgage 2 Variables'!B$8:C$19,2)</f>
        <v>Nov</v>
      </c>
      <c r="G432">
        <f>IF(ISBLANK('Mortgage 2 Monthly Table'!G432),IF(OR(J432=Q432,ISTEXT(W431),ISTEXT('Mortgage 2 Info Calcs'!$K$4)),0,IF(('Mortgage 2 Info Calcs'!F$7*12)&gt;C431,G431,IF(C431='Mortgage 2 Info Calcs'!F$7*12,'Mortgage 2 Info Calcs'!F$8,G431))),'Mortgage 2 Monthly Table'!G432)</f>
        <v>0</v>
      </c>
      <c r="H432" t="e">
        <f>((PMT(G432/'Mortgage 2 Variables'!E$43,('Mortgage 2 Info Calcs'!F$9*'Mortgage 2 Variables'!E$43)-C431,-J432,0)))</f>
        <v>#VALUE!</v>
      </c>
      <c r="I432">
        <f>IF(OR(ISERROR(((IPMT(G432/'Mortgage 2 Variables'!E$43,1,'Mortgage 2 Info Calcs'!F$9*'Mortgage 2 Variables'!E$43,-J432+Q432+'Mortgage 2 Info Calcs'!F$24,IF('Mortgage 2 Info Calcs'!F$5="Interest Only",-J432+Q432+'Mortgage 2 Info Calcs'!F$24,0))))),(((IPMT(G432/'Mortgage 2 Variables'!E$43,1,'Mortgage 2 Info Calcs'!F$9*'Mortgage 2 Variables'!E$43,-J$12,-J$12)))=0)),0,((IPMT(G432/'Mortgage 2 Variables'!E$43,1,'Mortgage 2 Info Calcs'!F$9*'Mortgage 2 Variables'!E$43,-J432+Q432+'Mortgage 2 Info Calcs'!F$24,IF('Mortgage 2 Info Calcs'!F$5="Interest Only",-J432+Q432+'Mortgage 2 Info Calcs'!F$24,0)))))</f>
        <v>0</v>
      </c>
      <c r="J432" t="str">
        <f>IF(W431&gt;0,IF(ISTEXT('Mortgage 2 Info Calcs'!K$4),"0",IF(ISTEXT(W431),W431,W431+(IF(ISTEXT(K432),0,K432)))),0)</f>
        <v/>
      </c>
      <c r="K432">
        <f>IF(ISBLANK('Mortgage 2 Monthly Table'!L432),0,'Mortgage 2 Monthly Table'!L432)</f>
        <v>0</v>
      </c>
      <c r="L432" t="e">
        <f>IF(ISBLANK('Mortgage 2 Monthly Table'!N432),IF('Mortgage 2 Info Calcs'!F$13="Calculated",IF('Mortgage 2 Info Calcs'!F$22="Keep Same",IF('Mortgage 2 Info Calcs'!F$5="Interest Only",IF(OR(I432&gt;L431,J432=""),I432,IF(J432&lt;L431,IF(J432&lt;L431,J432+I432,IF(L431+M431&gt;J432,L431+I432,L431)),IF(L431+M431&gt;J432,L431+I432,L431))),IF(H432&gt;L431,H432,IF(J432&gt;L431,IF(L431+M431&gt;J432,L431+I432,L431),J432+S432))),IF('Mortgage 2 Info Calcs'!F$5="Interest Only",'Mortgage 2 Monthly calcs'!I432,'Mortgage 2 Monthly calcs'!H432)),'Mortgage 2 Monthly calcs'!L431),'Mortgage 2 Monthly Table'!N432)</f>
        <v>#VALUE!</v>
      </c>
      <c r="M432" t="str">
        <f>IF(ISBLANK('Mortgage 2 Monthly Table'!P432),IF(N431&gt;J432,IF(J432&gt;L431,J432-L431,0),IF(OR(OR(W431&lt;0,ISTEXT(W431)),ISTEXT('Mortgage 2 Info Calcs'!$K$4)),"",'Mortgage 2 Info Calcs'!F$21)),'Mortgage 2 Monthly Table'!P432)</f>
        <v/>
      </c>
      <c r="N432" t="str">
        <f t="shared" si="30"/>
        <v/>
      </c>
      <c r="O432" t="str">
        <f>IF(OR(OR(W431&lt;0,ISTEXT(W431)),ISTEXT('Mortgage 2 Info Calcs'!$K$4)),"",(O431+M432))</f>
        <v/>
      </c>
      <c r="P432">
        <f>IF(ISBLANK('Mortgage 2 Monthly Table'!T432),IF(ISTEXT(J432),0,IF(OR(W431&lt;Q431,AND(W431&lt;0,NOT(ISTEXT(W431))),ISTEXT('Mortgage 2 Info Calcs'!$K$4)),IF(-W431&gt;P431,-W431,W431-Q431),IF(J432="",0,'Mortgage 2 Info Calcs'!F$26))),'Mortgage 2 Monthly Table'!T432)</f>
        <v>0</v>
      </c>
      <c r="Q432" t="str">
        <f>IF(OR(OR(W431&lt;0,ISTEXT(W431)),ISTEXT('Mortgage 2 Info Calcs'!$K$4)),"",IF(O432&lt;0,Q431,(Q431+P432)))</f>
        <v/>
      </c>
      <c r="R432" t="str">
        <f>IF(OR(ISERROR(L432-S432),ISTEXT('Mortgage 2 Info Calcs'!$K$4)),"",L432-S432+M432)</f>
        <v/>
      </c>
      <c r="S432">
        <f>IF(OR(IF(ISERROR(ROUND((J432-Q432-'Mortgage 2 Info Calcs'!F$24)*(G432/12),2)),0,(J432-O432-Q432-'Mortgage 2 Info Calcs'!F$24)*(G432/12)),,,ISTEXT('Mortgage 2 Info Calcs'!K$4)),IF(((J432-Q432-'Mortgage 2 Info Calcs'!F$24)*(G432/12))&gt;0,((J432-Q432-'Mortgage 2 Info Calcs'!F$24)*(G432/12)),0),0)</f>
        <v>0</v>
      </c>
      <c r="T432" t="str">
        <f>IF(OR(ISERROR(SUM(R$12:R432)),(ISTEXT(T431)),(T431=(SUM(R$12:R432)))),"",SUM(R$12:R432))</f>
        <v/>
      </c>
      <c r="U432">
        <f>SUM(S$12:S432)</f>
        <v>93290.420445652519</v>
      </c>
      <c r="V432" t="str">
        <f>IF(OR(J432=Q432,ISTEXT(W431),ISTEXT('Mortgage 2 Info Calcs'!$F$17)),"",IF(('Mortgage 2 Info Calcs'!F$18*12)&gt;C431+1,IF(C431='Mortgage 2 Info Calcs'!F$18*12,0,'Mortgage 2 Info Calcs'!F$19+W432*('Mortgage 2 Info Calcs'!F$17)),'Mortgage 2 Info Calcs'!F$189))</f>
        <v/>
      </c>
      <c r="W432" t="str">
        <f>IF(OR(ISERROR(J432-R432-M432),IF(ISERROR((J432-R432-M432)=0),"True",(J432-R432-M432)=0),ISTEXT('Mortgage 2 Info Calcs'!$K$4)),"",IF((J432&gt;(L432+M432)),(FV((G432/'Mortgage 2 Variables'!E$43),1,(L432+M432),-J432+Q432+'Mortgage 2 Info Calcs'!F$24,0))+Q432+'Mortgage 2 Info Calcs'!F$24+IF(I432&gt;0,0,-I432),""))</f>
        <v/>
      </c>
      <c r="X432" t="e">
        <f>IF((FV(IF(G432=0,'Mortgage 2 Info Calcs'!F$8,G432)/12,1,PMT(IF(G432=0,'Mortgage 2 Info Calcs'!F$8,G432)/12,('Mortgage 2 Info Calcs'!F$9*12)-C431,-X431,0),-X431,0))&gt;0,(FV(IF(G432=0,'Mortgage 2 Info Calcs'!F$8,G432)/12,1,PMT(IF(G432=0,'Mortgage 2 Info Calcs'!F$8,G432)/12,('Mortgage 2 Info Calcs'!F$9*12)-C431,-X431,0),-X431,0)),0)</f>
        <v>#NUM!</v>
      </c>
      <c r="Y432" t="e">
        <f>IF(X432&lt;=0,0,(IPMT(IF(G432=0,'Mortgage 2 Info Calcs'!F$8,G432)/12,1,('Mortgage 2 Info Calcs'!F$9*12)-C431,-X431,0)))</f>
        <v>#NUM!</v>
      </c>
      <c r="Z432">
        <f>IF(C432&lt;('Mortgage 2 Info Calcs'!F$9*12),SUM(Y$12:Y432),0)</f>
        <v>0</v>
      </c>
      <c r="AA432">
        <v>421</v>
      </c>
      <c r="AB432">
        <f t="shared" si="31"/>
        <v>35.083333333333336</v>
      </c>
    </row>
    <row r="433" spans="2:28" ht="11.25" customHeight="1" x14ac:dyDescent="0.25">
      <c r="B433">
        <f t="shared" si="29"/>
        <v>35.166666666666664</v>
      </c>
      <c r="C433">
        <v>422</v>
      </c>
      <c r="E433" t="str">
        <f t="shared" si="32"/>
        <v/>
      </c>
      <c r="F433" t="str">
        <f>VLOOKUP('Mortgage 2 Variables'!D$9,'Mortgage 2 Variables'!B$8:C$19,2)</f>
        <v>Dec</v>
      </c>
      <c r="G433">
        <f>IF(ISBLANK('Mortgage 2 Monthly Table'!G433),IF(OR(J433=Q433,ISTEXT(W432),ISTEXT('Mortgage 2 Info Calcs'!$K$4)),0,IF(('Mortgage 2 Info Calcs'!F$7*12)&gt;C432,G432,IF(C432='Mortgage 2 Info Calcs'!F$7*12,'Mortgage 2 Info Calcs'!F$8,G432))),'Mortgage 2 Monthly Table'!G433)</f>
        <v>0</v>
      </c>
      <c r="H433" t="e">
        <f>((PMT(G433/'Mortgage 2 Variables'!E$43,('Mortgage 2 Info Calcs'!F$9*'Mortgage 2 Variables'!E$43)-C432,-J433,0)))</f>
        <v>#VALUE!</v>
      </c>
      <c r="I433">
        <f>IF(OR(ISERROR(((IPMT(G433/'Mortgage 2 Variables'!E$43,1,'Mortgage 2 Info Calcs'!F$9*'Mortgage 2 Variables'!E$43,-J433+Q433+'Mortgage 2 Info Calcs'!F$24,IF('Mortgage 2 Info Calcs'!F$5="Interest Only",-J433+Q433+'Mortgage 2 Info Calcs'!F$24,0))))),(((IPMT(G433/'Mortgage 2 Variables'!E$43,1,'Mortgage 2 Info Calcs'!F$9*'Mortgage 2 Variables'!E$43,-J$12,-J$12)))=0)),0,((IPMT(G433/'Mortgage 2 Variables'!E$43,1,'Mortgage 2 Info Calcs'!F$9*'Mortgage 2 Variables'!E$43,-J433+Q433+'Mortgage 2 Info Calcs'!F$24,IF('Mortgage 2 Info Calcs'!F$5="Interest Only",-J433+Q433+'Mortgage 2 Info Calcs'!F$24,0)))))</f>
        <v>0</v>
      </c>
      <c r="J433" t="str">
        <f>IF(W432&gt;0,IF(ISTEXT('Mortgage 2 Info Calcs'!K$4),"0",IF(ISTEXT(W432),W432,W432+(IF(ISTEXT(K433),0,K433)))),0)</f>
        <v/>
      </c>
      <c r="K433">
        <f>IF(ISBLANK('Mortgage 2 Monthly Table'!L433),0,'Mortgage 2 Monthly Table'!L433)</f>
        <v>0</v>
      </c>
      <c r="L433" t="e">
        <f>IF(ISBLANK('Mortgage 2 Monthly Table'!N433),IF('Mortgage 2 Info Calcs'!F$13="Calculated",IF('Mortgage 2 Info Calcs'!F$22="Keep Same",IF('Mortgage 2 Info Calcs'!F$5="Interest Only",IF(OR(I433&gt;L432,J433=""),I433,IF(J433&lt;L432,IF(J433&lt;L432,J433+I433,IF(L432+M432&gt;J433,L432+I433,L432)),IF(L432+M432&gt;J433,L432+I433,L432))),IF(H433&gt;L432,H433,IF(J433&gt;L432,IF(L432+M432&gt;J433,L432+I433,L432),J433+S433))),IF('Mortgage 2 Info Calcs'!F$5="Interest Only",'Mortgage 2 Monthly calcs'!I433,'Mortgage 2 Monthly calcs'!H433)),'Mortgage 2 Monthly calcs'!L432),'Mortgage 2 Monthly Table'!N433)</f>
        <v>#VALUE!</v>
      </c>
      <c r="M433" t="str">
        <f>IF(ISBLANK('Mortgage 2 Monthly Table'!P433),IF(N432&gt;J433,IF(J433&gt;L432,J433-L432,0),IF(OR(OR(W432&lt;0,ISTEXT(W432)),ISTEXT('Mortgage 2 Info Calcs'!$K$4)),"",'Mortgage 2 Info Calcs'!F$21)),'Mortgage 2 Monthly Table'!P433)</f>
        <v/>
      </c>
      <c r="N433" t="str">
        <f t="shared" si="30"/>
        <v/>
      </c>
      <c r="O433" t="str">
        <f>IF(OR(OR(W432&lt;0,ISTEXT(W432)),ISTEXT('Mortgage 2 Info Calcs'!$K$4)),"",(O432+M433))</f>
        <v/>
      </c>
      <c r="P433">
        <f>IF(ISBLANK('Mortgage 2 Monthly Table'!T433),IF(ISTEXT(J433),0,IF(OR(W432&lt;Q432,AND(W432&lt;0,NOT(ISTEXT(W432))),ISTEXT('Mortgage 2 Info Calcs'!$K$4)),IF(-W432&gt;P432,-W432,W432-Q432),IF(J433="",0,'Mortgage 2 Info Calcs'!F$26))),'Mortgage 2 Monthly Table'!T433)</f>
        <v>0</v>
      </c>
      <c r="Q433" t="str">
        <f>IF(OR(OR(W432&lt;0,ISTEXT(W432)),ISTEXT('Mortgage 2 Info Calcs'!$K$4)),"",IF(O433&lt;0,Q432,(Q432+P433)))</f>
        <v/>
      </c>
      <c r="R433" t="str">
        <f>IF(OR(ISERROR(L433-S433),ISTEXT('Mortgage 2 Info Calcs'!$K$4)),"",L433-S433+M433)</f>
        <v/>
      </c>
      <c r="S433">
        <f>IF(OR(IF(ISERROR(ROUND((J433-Q433-'Mortgage 2 Info Calcs'!F$24)*(G433/12),2)),0,(J433-O433-Q433-'Mortgage 2 Info Calcs'!F$24)*(G433/12)),,,ISTEXT('Mortgage 2 Info Calcs'!K$4)),IF(((J433-Q433-'Mortgage 2 Info Calcs'!F$24)*(G433/12))&gt;0,((J433-Q433-'Mortgage 2 Info Calcs'!F$24)*(G433/12)),0),0)</f>
        <v>0</v>
      </c>
      <c r="T433" t="str">
        <f>IF(OR(ISERROR(SUM(R$12:R433)),(ISTEXT(T432)),(T432=(SUM(R$12:R433)))),"",SUM(R$12:R433))</f>
        <v/>
      </c>
      <c r="U433">
        <f>SUM(S$12:S433)</f>
        <v>93290.420445652519</v>
      </c>
      <c r="V433" t="str">
        <f>IF(OR(J433=Q433,ISTEXT(W432),ISTEXT('Mortgage 2 Info Calcs'!$F$17)),"",IF(('Mortgage 2 Info Calcs'!F$18*12)&gt;C432+1,IF(C432='Mortgage 2 Info Calcs'!F$18*12,0,'Mortgage 2 Info Calcs'!F$19+W433*('Mortgage 2 Info Calcs'!F$17)),'Mortgage 2 Info Calcs'!F$189))</f>
        <v/>
      </c>
      <c r="W433" t="str">
        <f>IF(OR(ISERROR(J433-R433-M433),IF(ISERROR((J433-R433-M433)=0),"True",(J433-R433-M433)=0),ISTEXT('Mortgage 2 Info Calcs'!$K$4)),"",IF((J433&gt;(L433+M433)),(FV((G433/'Mortgage 2 Variables'!E$43),1,(L433+M433),-J433+Q433+'Mortgage 2 Info Calcs'!F$24,0))+Q433+'Mortgage 2 Info Calcs'!F$24+IF(I433&gt;0,0,-I433),""))</f>
        <v/>
      </c>
      <c r="X433" t="e">
        <f>IF((FV(IF(G433=0,'Mortgage 2 Info Calcs'!F$8,G433)/12,1,PMT(IF(G433=0,'Mortgage 2 Info Calcs'!F$8,G433)/12,('Mortgage 2 Info Calcs'!F$9*12)-C432,-X432,0),-X432,0))&gt;0,(FV(IF(G433=0,'Mortgage 2 Info Calcs'!F$8,G433)/12,1,PMT(IF(G433=0,'Mortgage 2 Info Calcs'!F$8,G433)/12,('Mortgage 2 Info Calcs'!F$9*12)-C432,-X432,0),-X432,0)),0)</f>
        <v>#NUM!</v>
      </c>
      <c r="Y433" t="e">
        <f>IF(X433&lt;=0,0,(IPMT(IF(G433=0,'Mortgage 2 Info Calcs'!F$8,G433)/12,1,('Mortgage 2 Info Calcs'!F$9*12)-C432,-X432,0)))</f>
        <v>#NUM!</v>
      </c>
      <c r="Z433">
        <f>IF(C433&lt;('Mortgage 2 Info Calcs'!F$9*12),SUM(Y$12:Y433),0)</f>
        <v>0</v>
      </c>
      <c r="AA433">
        <v>422</v>
      </c>
      <c r="AB433">
        <f t="shared" si="31"/>
        <v>35.166666666666664</v>
      </c>
    </row>
    <row r="434" spans="2:28" ht="11.25" customHeight="1" x14ac:dyDescent="0.25">
      <c r="B434">
        <f t="shared" si="29"/>
        <v>35.25</v>
      </c>
      <c r="C434">
        <v>423</v>
      </c>
      <c r="E434">
        <f t="shared" si="32"/>
        <v>2045</v>
      </c>
      <c r="F434" t="str">
        <f>VLOOKUP('Mortgage 2 Variables'!D$10,'Mortgage 2 Variables'!B$8:C$19,2)</f>
        <v>Jan</v>
      </c>
      <c r="G434">
        <f>IF(ISBLANK('Mortgage 2 Monthly Table'!G434),IF(OR(J434=Q434,ISTEXT(W433),ISTEXT('Mortgage 2 Info Calcs'!$K$4)),0,IF(('Mortgage 2 Info Calcs'!F$7*12)&gt;C433,G433,IF(C433='Mortgage 2 Info Calcs'!F$7*12,'Mortgage 2 Info Calcs'!F$8,G433))),'Mortgage 2 Monthly Table'!G434)</f>
        <v>0</v>
      </c>
      <c r="H434" t="e">
        <f>((PMT(G434/'Mortgage 2 Variables'!E$43,('Mortgage 2 Info Calcs'!F$9*'Mortgage 2 Variables'!E$43)-C433,-J434,0)))</f>
        <v>#VALUE!</v>
      </c>
      <c r="I434">
        <f>IF(OR(ISERROR(((IPMT(G434/'Mortgage 2 Variables'!E$43,1,'Mortgage 2 Info Calcs'!F$9*'Mortgage 2 Variables'!E$43,-J434+Q434+'Mortgage 2 Info Calcs'!F$24,IF('Mortgage 2 Info Calcs'!F$5="Interest Only",-J434+Q434+'Mortgage 2 Info Calcs'!F$24,0))))),(((IPMT(G434/'Mortgage 2 Variables'!E$43,1,'Mortgage 2 Info Calcs'!F$9*'Mortgage 2 Variables'!E$43,-J$12,-J$12)))=0)),0,((IPMT(G434/'Mortgage 2 Variables'!E$43,1,'Mortgage 2 Info Calcs'!F$9*'Mortgage 2 Variables'!E$43,-J434+Q434+'Mortgage 2 Info Calcs'!F$24,IF('Mortgage 2 Info Calcs'!F$5="Interest Only",-J434+Q434+'Mortgage 2 Info Calcs'!F$24,0)))))</f>
        <v>0</v>
      </c>
      <c r="J434" t="str">
        <f>IF(W433&gt;0,IF(ISTEXT('Mortgage 2 Info Calcs'!K$4),"0",IF(ISTEXT(W433),W433,W433+(IF(ISTEXT(K434),0,K434)))),0)</f>
        <v/>
      </c>
      <c r="K434">
        <f>IF(ISBLANK('Mortgage 2 Monthly Table'!L434),0,'Mortgage 2 Monthly Table'!L434)</f>
        <v>0</v>
      </c>
      <c r="L434" t="e">
        <f>IF(ISBLANK('Mortgage 2 Monthly Table'!N434),IF('Mortgage 2 Info Calcs'!F$13="Calculated",IF('Mortgage 2 Info Calcs'!F$22="Keep Same",IF('Mortgage 2 Info Calcs'!F$5="Interest Only",IF(OR(I434&gt;L433,J434=""),I434,IF(J434&lt;L433,IF(J434&lt;L433,J434+I434,IF(L433+M433&gt;J434,L433+I434,L433)),IF(L433+M433&gt;J434,L433+I434,L433))),IF(H434&gt;L433,H434,IF(J434&gt;L433,IF(L433+M433&gt;J434,L433+I434,L433),J434+S434))),IF('Mortgage 2 Info Calcs'!F$5="Interest Only",'Mortgage 2 Monthly calcs'!I434,'Mortgage 2 Monthly calcs'!H434)),'Mortgage 2 Monthly calcs'!L433),'Mortgage 2 Monthly Table'!N434)</f>
        <v>#VALUE!</v>
      </c>
      <c r="M434" t="str">
        <f>IF(ISBLANK('Mortgage 2 Monthly Table'!P434),IF(N433&gt;J434,IF(J434&gt;L433,J434-L433,0),IF(OR(OR(W433&lt;0,ISTEXT(W433)),ISTEXT('Mortgage 2 Info Calcs'!$K$4)),"",'Mortgage 2 Info Calcs'!F$21)),'Mortgage 2 Monthly Table'!P434)</f>
        <v/>
      </c>
      <c r="N434" t="str">
        <f t="shared" si="30"/>
        <v/>
      </c>
      <c r="O434" t="str">
        <f>IF(OR(OR(W433&lt;0,ISTEXT(W433)),ISTEXT('Mortgage 2 Info Calcs'!$K$4)),"",(O433+M434))</f>
        <v/>
      </c>
      <c r="P434">
        <f>IF(ISBLANK('Mortgage 2 Monthly Table'!T434),IF(ISTEXT(J434),0,IF(OR(W433&lt;Q433,AND(W433&lt;0,NOT(ISTEXT(W433))),ISTEXT('Mortgage 2 Info Calcs'!$K$4)),IF(-W433&gt;P433,-W433,W433-Q433),IF(J434="",0,'Mortgage 2 Info Calcs'!F$26))),'Mortgage 2 Monthly Table'!T434)</f>
        <v>0</v>
      </c>
      <c r="Q434" t="str">
        <f>IF(OR(OR(W433&lt;0,ISTEXT(W433)),ISTEXT('Mortgage 2 Info Calcs'!$K$4)),"",IF(O434&lt;0,Q433,(Q433+P434)))</f>
        <v/>
      </c>
      <c r="R434" t="str">
        <f>IF(OR(ISERROR(L434-S434),ISTEXT('Mortgage 2 Info Calcs'!$K$4)),"",L434-S434+M434)</f>
        <v/>
      </c>
      <c r="S434">
        <f>IF(OR(IF(ISERROR(ROUND((J434-Q434-'Mortgage 2 Info Calcs'!F$24)*(G434/12),2)),0,(J434-O434-Q434-'Mortgage 2 Info Calcs'!F$24)*(G434/12)),,,ISTEXT('Mortgage 2 Info Calcs'!K$4)),IF(((J434-Q434-'Mortgage 2 Info Calcs'!F$24)*(G434/12))&gt;0,((J434-Q434-'Mortgage 2 Info Calcs'!F$24)*(G434/12)),0),0)</f>
        <v>0</v>
      </c>
      <c r="T434" t="str">
        <f>IF(OR(ISERROR(SUM(R$12:R434)),(ISTEXT(T433)),(T433=(SUM(R$12:R434)))),"",SUM(R$12:R434))</f>
        <v/>
      </c>
      <c r="U434">
        <f>SUM(S$12:S434)</f>
        <v>93290.420445652519</v>
      </c>
      <c r="V434" t="str">
        <f>IF(OR(J434=Q434,ISTEXT(W433),ISTEXT('Mortgage 2 Info Calcs'!$F$17)),"",IF(('Mortgage 2 Info Calcs'!F$18*12)&gt;C433+1,IF(C433='Mortgage 2 Info Calcs'!F$18*12,0,'Mortgage 2 Info Calcs'!F$19+W434*('Mortgage 2 Info Calcs'!F$17)),'Mortgage 2 Info Calcs'!F$189))</f>
        <v/>
      </c>
      <c r="W434" t="str">
        <f>IF(OR(ISERROR(J434-R434-M434),IF(ISERROR((J434-R434-M434)=0),"True",(J434-R434-M434)=0),ISTEXT('Mortgage 2 Info Calcs'!$K$4)),"",IF((J434&gt;(L434+M434)),(FV((G434/'Mortgage 2 Variables'!E$43),1,(L434+M434),-J434+Q434+'Mortgage 2 Info Calcs'!F$24,0))+Q434+'Mortgage 2 Info Calcs'!F$24+IF(I434&gt;0,0,-I434),""))</f>
        <v/>
      </c>
      <c r="X434" t="e">
        <f>IF((FV(IF(G434=0,'Mortgage 2 Info Calcs'!F$8,G434)/12,1,PMT(IF(G434=0,'Mortgage 2 Info Calcs'!F$8,G434)/12,('Mortgage 2 Info Calcs'!F$9*12)-C433,-X433,0),-X433,0))&gt;0,(FV(IF(G434=0,'Mortgage 2 Info Calcs'!F$8,G434)/12,1,PMT(IF(G434=0,'Mortgage 2 Info Calcs'!F$8,G434)/12,('Mortgage 2 Info Calcs'!F$9*12)-C433,-X433,0),-X433,0)),0)</f>
        <v>#NUM!</v>
      </c>
      <c r="Y434" t="e">
        <f>IF(X434&lt;=0,0,(IPMT(IF(G434=0,'Mortgage 2 Info Calcs'!F$8,G434)/12,1,('Mortgage 2 Info Calcs'!F$9*12)-C433,-X433,0)))</f>
        <v>#NUM!</v>
      </c>
      <c r="Z434">
        <f>IF(C434&lt;('Mortgage 2 Info Calcs'!F$9*12),SUM(Y$12:Y434),0)</f>
        <v>0</v>
      </c>
      <c r="AA434">
        <v>423</v>
      </c>
      <c r="AB434">
        <f t="shared" si="31"/>
        <v>35.25</v>
      </c>
    </row>
    <row r="435" spans="2:28" ht="11.25" customHeight="1" x14ac:dyDescent="0.25">
      <c r="B435">
        <f t="shared" si="29"/>
        <v>35.333333333333336</v>
      </c>
      <c r="C435">
        <v>424</v>
      </c>
      <c r="D435" t="str">
        <f>IF(J1203=1,F427+1,"")</f>
        <v/>
      </c>
      <c r="E435" t="str">
        <f t="shared" si="32"/>
        <v/>
      </c>
      <c r="F435" t="str">
        <f>VLOOKUP('Mortgage 2 Variables'!D$11,'Mortgage 2 Variables'!B$8:C$19,2)</f>
        <v>Feb</v>
      </c>
      <c r="G435">
        <f>IF(ISBLANK('Mortgage 2 Monthly Table'!G435),IF(OR(J435=Q435,ISTEXT(W434),ISTEXT('Mortgage 2 Info Calcs'!$K$4)),0,IF(('Mortgage 2 Info Calcs'!F$7*12)&gt;C434,G434,IF(C434='Mortgage 2 Info Calcs'!F$7*12,'Mortgage 2 Info Calcs'!F$8,G434))),'Mortgage 2 Monthly Table'!G435)</f>
        <v>0</v>
      </c>
      <c r="H435" t="e">
        <f>((PMT(G435/'Mortgage 2 Variables'!E$43,('Mortgage 2 Info Calcs'!F$9*'Mortgage 2 Variables'!E$43)-C434,-J435,0)))</f>
        <v>#VALUE!</v>
      </c>
      <c r="I435">
        <f>IF(OR(ISERROR(((IPMT(G435/'Mortgage 2 Variables'!E$43,1,'Mortgage 2 Info Calcs'!F$9*'Mortgage 2 Variables'!E$43,-J435+Q435+'Mortgage 2 Info Calcs'!F$24,IF('Mortgage 2 Info Calcs'!F$5="Interest Only",-J435+Q435+'Mortgage 2 Info Calcs'!F$24,0))))),(((IPMT(G435/'Mortgage 2 Variables'!E$43,1,'Mortgage 2 Info Calcs'!F$9*'Mortgage 2 Variables'!E$43,-J$12,-J$12)))=0)),0,((IPMT(G435/'Mortgage 2 Variables'!E$43,1,'Mortgage 2 Info Calcs'!F$9*'Mortgage 2 Variables'!E$43,-J435+Q435+'Mortgage 2 Info Calcs'!F$24,IF('Mortgage 2 Info Calcs'!F$5="Interest Only",-J435+Q435+'Mortgage 2 Info Calcs'!F$24,0)))))</f>
        <v>0</v>
      </c>
      <c r="J435" t="str">
        <f>IF(W434&gt;0,IF(ISTEXT('Mortgage 2 Info Calcs'!K$4),"0",IF(ISTEXT(W434),W434,W434+(IF(ISTEXT(K435),0,K435)))),0)</f>
        <v/>
      </c>
      <c r="K435">
        <f>IF(ISBLANK('Mortgage 2 Monthly Table'!L435),0,'Mortgage 2 Monthly Table'!L435)</f>
        <v>0</v>
      </c>
      <c r="L435" t="e">
        <f>IF(ISBLANK('Mortgage 2 Monthly Table'!N435),IF('Mortgage 2 Info Calcs'!F$13="Calculated",IF('Mortgage 2 Info Calcs'!F$22="Keep Same",IF('Mortgage 2 Info Calcs'!F$5="Interest Only",IF(OR(I435&gt;L434,J435=""),I435,IF(J435&lt;L434,IF(J435&lt;L434,J435+I435,IF(L434+M434&gt;J435,L434+I435,L434)),IF(L434+M434&gt;J435,L434+I435,L434))),IF(H435&gt;L434,H435,IF(J435&gt;L434,IF(L434+M434&gt;J435,L434+I435,L434),J435+S435))),IF('Mortgage 2 Info Calcs'!F$5="Interest Only",'Mortgage 2 Monthly calcs'!I435,'Mortgage 2 Monthly calcs'!H435)),'Mortgage 2 Monthly calcs'!L434),'Mortgage 2 Monthly Table'!N435)</f>
        <v>#VALUE!</v>
      </c>
      <c r="M435" t="str">
        <f>IF(ISBLANK('Mortgage 2 Monthly Table'!P435),IF(N434&gt;J435,IF(J435&gt;L434,J435-L434,0),IF(OR(OR(W434&lt;0,ISTEXT(W434)),ISTEXT('Mortgage 2 Info Calcs'!$K$4)),"",'Mortgage 2 Info Calcs'!F$21)),'Mortgage 2 Monthly Table'!P435)</f>
        <v/>
      </c>
      <c r="N435" t="str">
        <f t="shared" si="30"/>
        <v/>
      </c>
      <c r="O435" t="str">
        <f>IF(OR(OR(W434&lt;0,ISTEXT(W434)),ISTEXT('Mortgage 2 Info Calcs'!$K$4)),"",(O434+M435))</f>
        <v/>
      </c>
      <c r="P435">
        <f>IF(ISBLANK('Mortgage 2 Monthly Table'!T435),IF(ISTEXT(J435),0,IF(OR(W434&lt;Q434,AND(W434&lt;0,NOT(ISTEXT(W434))),ISTEXT('Mortgage 2 Info Calcs'!$K$4)),IF(-W434&gt;P434,-W434,W434-Q434),IF(J435="",0,'Mortgage 2 Info Calcs'!F$26))),'Mortgage 2 Monthly Table'!T435)</f>
        <v>0</v>
      </c>
      <c r="Q435" t="str">
        <f>IF(OR(OR(W434&lt;0,ISTEXT(W434)),ISTEXT('Mortgage 2 Info Calcs'!$K$4)),"",IF(O435&lt;0,Q434,(Q434+P435)))</f>
        <v/>
      </c>
      <c r="R435" t="str">
        <f>IF(OR(ISERROR(L435-S435),ISTEXT('Mortgage 2 Info Calcs'!$K$4)),"",L435-S435+M435)</f>
        <v/>
      </c>
      <c r="S435">
        <f>IF(OR(IF(ISERROR(ROUND((J435-Q435-'Mortgage 2 Info Calcs'!F$24)*(G435/12),2)),0,(J435-O435-Q435-'Mortgage 2 Info Calcs'!F$24)*(G435/12)),,,ISTEXT('Mortgage 2 Info Calcs'!K$4)),IF(((J435-Q435-'Mortgage 2 Info Calcs'!F$24)*(G435/12))&gt;0,((J435-Q435-'Mortgage 2 Info Calcs'!F$24)*(G435/12)),0),0)</f>
        <v>0</v>
      </c>
      <c r="T435" t="str">
        <f>IF(OR(ISERROR(SUM(R$12:R435)),(ISTEXT(T434)),(T434=(SUM(R$12:R435)))),"",SUM(R$12:R435))</f>
        <v/>
      </c>
      <c r="U435">
        <f>SUM(S$12:S435)</f>
        <v>93290.420445652519</v>
      </c>
      <c r="V435" t="str">
        <f>IF(OR(J435=Q435,ISTEXT(W434),ISTEXT('Mortgage 2 Info Calcs'!$F$17)),"",IF(('Mortgage 2 Info Calcs'!F$18*12)&gt;C434+1,IF(C434='Mortgage 2 Info Calcs'!F$18*12,0,'Mortgage 2 Info Calcs'!F$19+W435*('Mortgage 2 Info Calcs'!F$17)),'Mortgage 2 Info Calcs'!F$189))</f>
        <v/>
      </c>
      <c r="W435" t="str">
        <f>IF(OR(ISERROR(J435-R435-M435),IF(ISERROR((J435-R435-M435)=0),"True",(J435-R435-M435)=0),ISTEXT('Mortgage 2 Info Calcs'!$K$4)),"",IF((J435&gt;(L435+M435)),(FV((G435/'Mortgage 2 Variables'!E$43),1,(L435+M435),-J435+Q435+'Mortgage 2 Info Calcs'!F$24,0))+Q435+'Mortgage 2 Info Calcs'!F$24+IF(I435&gt;0,0,-I435),""))</f>
        <v/>
      </c>
      <c r="X435" t="e">
        <f>IF((FV(IF(G435=0,'Mortgage 2 Info Calcs'!F$8,G435)/12,1,PMT(IF(G435=0,'Mortgage 2 Info Calcs'!F$8,G435)/12,('Mortgage 2 Info Calcs'!F$9*12)-C434,-X434,0),-X434,0))&gt;0,(FV(IF(G435=0,'Mortgage 2 Info Calcs'!F$8,G435)/12,1,PMT(IF(G435=0,'Mortgage 2 Info Calcs'!F$8,G435)/12,('Mortgage 2 Info Calcs'!F$9*12)-C434,-X434,0),-X434,0)),0)</f>
        <v>#NUM!</v>
      </c>
      <c r="Y435" t="e">
        <f>IF(X435&lt;=0,0,(IPMT(IF(G435=0,'Mortgage 2 Info Calcs'!F$8,G435)/12,1,('Mortgage 2 Info Calcs'!F$9*12)-C434,-X434,0)))</f>
        <v>#NUM!</v>
      </c>
      <c r="Z435">
        <f>IF(C435&lt;('Mortgage 2 Info Calcs'!F$9*12),SUM(Y$12:Y435),0)</f>
        <v>0</v>
      </c>
      <c r="AA435">
        <v>424</v>
      </c>
      <c r="AB435">
        <f t="shared" si="31"/>
        <v>35.333333333333336</v>
      </c>
    </row>
    <row r="436" spans="2:28" ht="11.25" customHeight="1" x14ac:dyDescent="0.25">
      <c r="B436">
        <f t="shared" si="29"/>
        <v>35.416666666666664</v>
      </c>
      <c r="C436">
        <v>425</v>
      </c>
      <c r="D436" t="str">
        <f>IF(J1204=1,F427+1,"")</f>
        <v/>
      </c>
      <c r="E436" t="str">
        <f t="shared" si="32"/>
        <v/>
      </c>
      <c r="F436" t="str">
        <f>VLOOKUP('Mortgage 2 Variables'!D$12,'Mortgage 2 Variables'!B$8:C$19,2)</f>
        <v>Mar</v>
      </c>
      <c r="G436">
        <f>IF(ISBLANK('Mortgage 2 Monthly Table'!G436),IF(OR(J436=Q436,ISTEXT(W435),ISTEXT('Mortgage 2 Info Calcs'!$K$4)),0,IF(('Mortgage 2 Info Calcs'!F$7*12)&gt;C435,G435,IF(C435='Mortgage 2 Info Calcs'!F$7*12,'Mortgage 2 Info Calcs'!F$8,G435))),'Mortgage 2 Monthly Table'!G436)</f>
        <v>0</v>
      </c>
      <c r="H436" t="e">
        <f>((PMT(G436/'Mortgage 2 Variables'!E$43,('Mortgage 2 Info Calcs'!F$9*'Mortgage 2 Variables'!E$43)-C435,-J436,0)))</f>
        <v>#VALUE!</v>
      </c>
      <c r="I436">
        <f>IF(OR(ISERROR(((IPMT(G436/'Mortgage 2 Variables'!E$43,1,'Mortgage 2 Info Calcs'!F$9*'Mortgage 2 Variables'!E$43,-J436+Q436+'Mortgage 2 Info Calcs'!F$24,IF('Mortgage 2 Info Calcs'!F$5="Interest Only",-J436+Q436+'Mortgage 2 Info Calcs'!F$24,0))))),(((IPMT(G436/'Mortgage 2 Variables'!E$43,1,'Mortgage 2 Info Calcs'!F$9*'Mortgage 2 Variables'!E$43,-J$12,-J$12)))=0)),0,((IPMT(G436/'Mortgage 2 Variables'!E$43,1,'Mortgage 2 Info Calcs'!F$9*'Mortgage 2 Variables'!E$43,-J436+Q436+'Mortgage 2 Info Calcs'!F$24,IF('Mortgage 2 Info Calcs'!F$5="Interest Only",-J436+Q436+'Mortgage 2 Info Calcs'!F$24,0)))))</f>
        <v>0</v>
      </c>
      <c r="J436" t="str">
        <f>IF(W435&gt;0,IF(ISTEXT('Mortgage 2 Info Calcs'!K$4),"0",IF(ISTEXT(W435),W435,W435+(IF(ISTEXT(K436),0,K436)))),0)</f>
        <v/>
      </c>
      <c r="K436">
        <f>IF(ISBLANK('Mortgage 2 Monthly Table'!L436),0,'Mortgage 2 Monthly Table'!L436)</f>
        <v>0</v>
      </c>
      <c r="L436" t="e">
        <f>IF(ISBLANK('Mortgage 2 Monthly Table'!N436),IF('Mortgage 2 Info Calcs'!F$13="Calculated",IF('Mortgage 2 Info Calcs'!F$22="Keep Same",IF('Mortgage 2 Info Calcs'!F$5="Interest Only",IF(OR(I436&gt;L435,J436=""),I436,IF(J436&lt;L435,IF(J436&lt;L435,J436+I436,IF(L435+M435&gt;J436,L435+I436,L435)),IF(L435+M435&gt;J436,L435+I436,L435))),IF(H436&gt;L435,H436,IF(J436&gt;L435,IF(L435+M435&gt;J436,L435+I436,L435),J436+S436))),IF('Mortgage 2 Info Calcs'!F$5="Interest Only",'Mortgage 2 Monthly calcs'!I436,'Mortgage 2 Monthly calcs'!H436)),'Mortgage 2 Monthly calcs'!L435),'Mortgage 2 Monthly Table'!N436)</f>
        <v>#VALUE!</v>
      </c>
      <c r="M436" t="str">
        <f>IF(ISBLANK('Mortgage 2 Monthly Table'!P436),IF(N435&gt;J436,IF(J436&gt;L435,J436-L435,0),IF(OR(OR(W435&lt;0,ISTEXT(W435)),ISTEXT('Mortgage 2 Info Calcs'!$K$4)),"",'Mortgage 2 Info Calcs'!F$21)),'Mortgage 2 Monthly Table'!P436)</f>
        <v/>
      </c>
      <c r="N436" t="str">
        <f t="shared" si="30"/>
        <v/>
      </c>
      <c r="O436" t="str">
        <f>IF(OR(OR(W435&lt;0,ISTEXT(W435)),ISTEXT('Mortgage 2 Info Calcs'!$K$4)),"",(O435+M436))</f>
        <v/>
      </c>
      <c r="P436">
        <f>IF(ISBLANK('Mortgage 2 Monthly Table'!T436),IF(ISTEXT(J436),0,IF(OR(W435&lt;Q435,AND(W435&lt;0,NOT(ISTEXT(W435))),ISTEXT('Mortgage 2 Info Calcs'!$K$4)),IF(-W435&gt;P435,-W435,W435-Q435),IF(J436="",0,'Mortgage 2 Info Calcs'!F$26))),'Mortgage 2 Monthly Table'!T436)</f>
        <v>0</v>
      </c>
      <c r="Q436" t="str">
        <f>IF(OR(OR(W435&lt;0,ISTEXT(W435)),ISTEXT('Mortgage 2 Info Calcs'!$K$4)),"",IF(O436&lt;0,Q435,(Q435+P436)))</f>
        <v/>
      </c>
      <c r="R436" t="str">
        <f>IF(OR(ISERROR(L436-S436),ISTEXT('Mortgage 2 Info Calcs'!$K$4)),"",L436-S436+M436)</f>
        <v/>
      </c>
      <c r="S436">
        <f>IF(OR(IF(ISERROR(ROUND((J436-Q436-'Mortgage 2 Info Calcs'!F$24)*(G436/12),2)),0,(J436-O436-Q436-'Mortgage 2 Info Calcs'!F$24)*(G436/12)),,,ISTEXT('Mortgage 2 Info Calcs'!K$4)),IF(((J436-Q436-'Mortgage 2 Info Calcs'!F$24)*(G436/12))&gt;0,((J436-Q436-'Mortgage 2 Info Calcs'!F$24)*(G436/12)),0),0)</f>
        <v>0</v>
      </c>
      <c r="T436" t="str">
        <f>IF(OR(ISERROR(SUM(R$12:R436)),(ISTEXT(T435)),(T435=(SUM(R$12:R436)))),"",SUM(R$12:R436))</f>
        <v/>
      </c>
      <c r="U436">
        <f>SUM(S$12:S436)</f>
        <v>93290.420445652519</v>
      </c>
      <c r="V436" t="str">
        <f>IF(OR(J436=Q436,ISTEXT(W435),ISTEXT('Mortgage 2 Info Calcs'!$F$17)),"",IF(('Mortgage 2 Info Calcs'!F$18*12)&gt;C435+1,IF(C435='Mortgage 2 Info Calcs'!F$18*12,0,'Mortgage 2 Info Calcs'!F$19+W436*('Mortgage 2 Info Calcs'!F$17)),'Mortgage 2 Info Calcs'!F$189))</f>
        <v/>
      </c>
      <c r="W436" t="str">
        <f>IF(OR(ISERROR(J436-R436-M436),IF(ISERROR((J436-R436-M436)=0),"True",(J436-R436-M436)=0),ISTEXT('Mortgage 2 Info Calcs'!$K$4)),"",IF((J436&gt;(L436+M436)),(FV((G436/'Mortgage 2 Variables'!E$43),1,(L436+M436),-J436+Q436+'Mortgage 2 Info Calcs'!F$24,0))+Q436+'Mortgage 2 Info Calcs'!F$24+IF(I436&gt;0,0,-I436),""))</f>
        <v/>
      </c>
      <c r="X436" t="e">
        <f>IF((FV(IF(G436=0,'Mortgage 2 Info Calcs'!F$8,G436)/12,1,PMT(IF(G436=0,'Mortgage 2 Info Calcs'!F$8,G436)/12,('Mortgage 2 Info Calcs'!F$9*12)-C435,-X435,0),-X435,0))&gt;0,(FV(IF(G436=0,'Mortgage 2 Info Calcs'!F$8,G436)/12,1,PMT(IF(G436=0,'Mortgage 2 Info Calcs'!F$8,G436)/12,('Mortgage 2 Info Calcs'!F$9*12)-C435,-X435,0),-X435,0)),0)</f>
        <v>#NUM!</v>
      </c>
      <c r="Y436" t="e">
        <f>IF(X436&lt;=0,0,(IPMT(IF(G436=0,'Mortgage 2 Info Calcs'!F$8,G436)/12,1,('Mortgage 2 Info Calcs'!F$9*12)-C435,-X435,0)))</f>
        <v>#NUM!</v>
      </c>
      <c r="Z436">
        <f>IF(C436&lt;('Mortgage 2 Info Calcs'!F$9*12),SUM(Y$12:Y436),0)</f>
        <v>0</v>
      </c>
      <c r="AA436">
        <v>425</v>
      </c>
      <c r="AB436">
        <f t="shared" si="31"/>
        <v>35.416666666666664</v>
      </c>
    </row>
    <row r="437" spans="2:28" ht="11.25" customHeight="1" x14ac:dyDescent="0.25">
      <c r="B437">
        <f t="shared" si="29"/>
        <v>35.5</v>
      </c>
      <c r="C437">
        <v>426</v>
      </c>
      <c r="D437" t="str">
        <f>IF(J1205=1,F427+1,"")</f>
        <v/>
      </c>
      <c r="E437" t="str">
        <f t="shared" si="32"/>
        <v/>
      </c>
      <c r="F437" t="str">
        <f>VLOOKUP('Mortgage 2 Variables'!D$13,'Mortgage 2 Variables'!B$8:C$19,2)</f>
        <v>Apr</v>
      </c>
      <c r="G437">
        <f>IF(ISBLANK('Mortgage 2 Monthly Table'!G437),IF(OR(J437=Q437,ISTEXT(W436),ISTEXT('Mortgage 2 Info Calcs'!$K$4)),0,IF(('Mortgage 2 Info Calcs'!F$7*12)&gt;C436,G436,IF(C436='Mortgage 2 Info Calcs'!F$7*12,'Mortgage 2 Info Calcs'!F$8,G436))),'Mortgage 2 Monthly Table'!G437)</f>
        <v>0</v>
      </c>
      <c r="H437" t="e">
        <f>((PMT(G437/'Mortgage 2 Variables'!E$43,('Mortgage 2 Info Calcs'!F$9*'Mortgage 2 Variables'!E$43)-C436,-J437,0)))</f>
        <v>#VALUE!</v>
      </c>
      <c r="I437">
        <f>IF(OR(ISERROR(((IPMT(G437/'Mortgage 2 Variables'!E$43,1,'Mortgage 2 Info Calcs'!F$9*'Mortgage 2 Variables'!E$43,-J437+Q437+'Mortgage 2 Info Calcs'!F$24,IF('Mortgage 2 Info Calcs'!F$5="Interest Only",-J437+Q437+'Mortgage 2 Info Calcs'!F$24,0))))),(((IPMT(G437/'Mortgage 2 Variables'!E$43,1,'Mortgage 2 Info Calcs'!F$9*'Mortgage 2 Variables'!E$43,-J$12,-J$12)))=0)),0,((IPMT(G437/'Mortgage 2 Variables'!E$43,1,'Mortgage 2 Info Calcs'!F$9*'Mortgage 2 Variables'!E$43,-J437+Q437+'Mortgage 2 Info Calcs'!F$24,IF('Mortgage 2 Info Calcs'!F$5="Interest Only",-J437+Q437+'Mortgage 2 Info Calcs'!F$24,0)))))</f>
        <v>0</v>
      </c>
      <c r="J437" t="str">
        <f>IF(W436&gt;0,IF(ISTEXT('Mortgage 2 Info Calcs'!K$4),"0",IF(ISTEXT(W436),W436,W436+(IF(ISTEXT(K437),0,K437)))),0)</f>
        <v/>
      </c>
      <c r="K437">
        <f>IF(ISBLANK('Mortgage 2 Monthly Table'!L437),0,'Mortgage 2 Monthly Table'!L437)</f>
        <v>0</v>
      </c>
      <c r="L437" t="e">
        <f>IF(ISBLANK('Mortgage 2 Monthly Table'!N437),IF('Mortgage 2 Info Calcs'!F$13="Calculated",IF('Mortgage 2 Info Calcs'!F$22="Keep Same",IF('Mortgage 2 Info Calcs'!F$5="Interest Only",IF(OR(I437&gt;L436,J437=""),I437,IF(J437&lt;L436,IF(J437&lt;L436,J437+I437,IF(L436+M436&gt;J437,L436+I437,L436)),IF(L436+M436&gt;J437,L436+I437,L436))),IF(H437&gt;L436,H437,IF(J437&gt;L436,IF(L436+M436&gt;J437,L436+I437,L436),J437+S437))),IF('Mortgage 2 Info Calcs'!F$5="Interest Only",'Mortgage 2 Monthly calcs'!I437,'Mortgage 2 Monthly calcs'!H437)),'Mortgage 2 Monthly calcs'!L436),'Mortgage 2 Monthly Table'!N437)</f>
        <v>#VALUE!</v>
      </c>
      <c r="M437" t="str">
        <f>IF(ISBLANK('Mortgage 2 Monthly Table'!P437),IF(N436&gt;J437,IF(J437&gt;L436,J437-L436,0),IF(OR(OR(W436&lt;0,ISTEXT(W436)),ISTEXT('Mortgage 2 Info Calcs'!$K$4)),"",'Mortgage 2 Info Calcs'!F$21)),'Mortgage 2 Monthly Table'!P437)</f>
        <v/>
      </c>
      <c r="N437" t="str">
        <f t="shared" si="30"/>
        <v/>
      </c>
      <c r="O437" t="str">
        <f>IF(OR(OR(W436&lt;0,ISTEXT(W436)),ISTEXT('Mortgage 2 Info Calcs'!$K$4)),"",(O436+M437))</f>
        <v/>
      </c>
      <c r="P437">
        <f>IF(ISBLANK('Mortgage 2 Monthly Table'!T437),IF(ISTEXT(J437),0,IF(OR(W436&lt;Q436,AND(W436&lt;0,NOT(ISTEXT(W436))),ISTEXT('Mortgage 2 Info Calcs'!$K$4)),IF(-W436&gt;P436,-W436,W436-Q436),IF(J437="",0,'Mortgage 2 Info Calcs'!F$26))),'Mortgage 2 Monthly Table'!T437)</f>
        <v>0</v>
      </c>
      <c r="Q437" t="str">
        <f>IF(OR(OR(W436&lt;0,ISTEXT(W436)),ISTEXT('Mortgage 2 Info Calcs'!$K$4)),"",IF(O437&lt;0,Q436,(Q436+P437)))</f>
        <v/>
      </c>
      <c r="R437" t="str">
        <f>IF(OR(ISERROR(L437-S437),ISTEXT('Mortgage 2 Info Calcs'!$K$4)),"",L437-S437+M437)</f>
        <v/>
      </c>
      <c r="S437">
        <f>IF(OR(IF(ISERROR(ROUND((J437-Q437-'Mortgage 2 Info Calcs'!F$24)*(G437/12),2)),0,(J437-O437-Q437-'Mortgage 2 Info Calcs'!F$24)*(G437/12)),,,ISTEXT('Mortgage 2 Info Calcs'!K$4)),IF(((J437-Q437-'Mortgage 2 Info Calcs'!F$24)*(G437/12))&gt;0,((J437-Q437-'Mortgage 2 Info Calcs'!F$24)*(G437/12)),0),0)</f>
        <v>0</v>
      </c>
      <c r="T437" t="str">
        <f>IF(OR(ISERROR(SUM(R$12:R437)),(ISTEXT(T436)),(T436=(SUM(R$12:R437)))),"",SUM(R$12:R437))</f>
        <v/>
      </c>
      <c r="U437">
        <f>SUM(S$12:S437)</f>
        <v>93290.420445652519</v>
      </c>
      <c r="V437" t="str">
        <f>IF(OR(J437=Q437,ISTEXT(W436),ISTEXT('Mortgage 2 Info Calcs'!$F$17)),"",IF(('Mortgage 2 Info Calcs'!F$18*12)&gt;C436+1,IF(C436='Mortgage 2 Info Calcs'!F$18*12,0,'Mortgage 2 Info Calcs'!F$19+W437*('Mortgage 2 Info Calcs'!F$17)),'Mortgage 2 Info Calcs'!F$189))</f>
        <v/>
      </c>
      <c r="W437" t="str">
        <f>IF(OR(ISERROR(J437-R437-M437),IF(ISERROR((J437-R437-M437)=0),"True",(J437-R437-M437)=0),ISTEXT('Mortgage 2 Info Calcs'!$K$4)),"",IF((J437&gt;(L437+M437)),(FV((G437/'Mortgage 2 Variables'!E$43),1,(L437+M437),-J437+Q437+'Mortgage 2 Info Calcs'!F$24,0))+Q437+'Mortgage 2 Info Calcs'!F$24+IF(I437&gt;0,0,-I437),""))</f>
        <v/>
      </c>
      <c r="X437" t="e">
        <f>IF((FV(IF(G437=0,'Mortgage 2 Info Calcs'!F$8,G437)/12,1,PMT(IF(G437=0,'Mortgage 2 Info Calcs'!F$8,G437)/12,('Mortgage 2 Info Calcs'!F$9*12)-C436,-X436,0),-X436,0))&gt;0,(FV(IF(G437=0,'Mortgage 2 Info Calcs'!F$8,G437)/12,1,PMT(IF(G437=0,'Mortgage 2 Info Calcs'!F$8,G437)/12,('Mortgage 2 Info Calcs'!F$9*12)-C436,-X436,0),-X436,0)),0)</f>
        <v>#NUM!</v>
      </c>
      <c r="Y437" t="e">
        <f>IF(X437&lt;=0,0,(IPMT(IF(G437=0,'Mortgage 2 Info Calcs'!F$8,G437)/12,1,('Mortgage 2 Info Calcs'!F$9*12)-C436,-X436,0)))</f>
        <v>#NUM!</v>
      </c>
      <c r="Z437">
        <f>IF(C437&lt;('Mortgage 2 Info Calcs'!F$9*12),SUM(Y$12:Y437),0)</f>
        <v>0</v>
      </c>
      <c r="AA437">
        <v>426</v>
      </c>
      <c r="AB437">
        <f t="shared" si="31"/>
        <v>35.5</v>
      </c>
    </row>
    <row r="438" spans="2:28" ht="11.25" customHeight="1" x14ac:dyDescent="0.25">
      <c r="B438">
        <f t="shared" si="29"/>
        <v>35.583333333333336</v>
      </c>
      <c r="C438">
        <v>427</v>
      </c>
      <c r="D438" t="str">
        <f>IF(J1206=1,F427+1,"")</f>
        <v/>
      </c>
      <c r="E438" t="str">
        <f t="shared" si="32"/>
        <v/>
      </c>
      <c r="F438" t="str">
        <f>VLOOKUP('Mortgage 2 Variables'!D$14,'Mortgage 2 Variables'!B$8:C$19,2)</f>
        <v>May</v>
      </c>
      <c r="G438">
        <f>IF(ISBLANK('Mortgage 2 Monthly Table'!G438),IF(OR(J438=Q438,ISTEXT(W437),ISTEXT('Mortgage 2 Info Calcs'!$K$4)),0,IF(('Mortgage 2 Info Calcs'!F$7*12)&gt;C437,G437,IF(C437='Mortgage 2 Info Calcs'!F$7*12,'Mortgage 2 Info Calcs'!F$8,G437))),'Mortgage 2 Monthly Table'!G438)</f>
        <v>0</v>
      </c>
      <c r="H438" t="e">
        <f>((PMT(G438/'Mortgage 2 Variables'!E$43,('Mortgage 2 Info Calcs'!F$9*'Mortgage 2 Variables'!E$43)-C437,-J438,0)))</f>
        <v>#VALUE!</v>
      </c>
      <c r="I438">
        <f>IF(OR(ISERROR(((IPMT(G438/'Mortgage 2 Variables'!E$43,1,'Mortgage 2 Info Calcs'!F$9*'Mortgage 2 Variables'!E$43,-J438+Q438+'Mortgage 2 Info Calcs'!F$24,IF('Mortgage 2 Info Calcs'!F$5="Interest Only",-J438+Q438+'Mortgage 2 Info Calcs'!F$24,0))))),(((IPMT(G438/'Mortgage 2 Variables'!E$43,1,'Mortgage 2 Info Calcs'!F$9*'Mortgage 2 Variables'!E$43,-J$12,-J$12)))=0)),0,((IPMT(G438/'Mortgage 2 Variables'!E$43,1,'Mortgage 2 Info Calcs'!F$9*'Mortgage 2 Variables'!E$43,-J438+Q438+'Mortgage 2 Info Calcs'!F$24,IF('Mortgage 2 Info Calcs'!F$5="Interest Only",-J438+Q438+'Mortgage 2 Info Calcs'!F$24,0)))))</f>
        <v>0</v>
      </c>
      <c r="J438" t="str">
        <f>IF(W437&gt;0,IF(ISTEXT('Mortgage 2 Info Calcs'!K$4),"0",IF(ISTEXT(W437),W437,W437+(IF(ISTEXT(K438),0,K438)))),0)</f>
        <v/>
      </c>
      <c r="K438">
        <f>IF(ISBLANK('Mortgage 2 Monthly Table'!L438),0,'Mortgage 2 Monthly Table'!L438)</f>
        <v>0</v>
      </c>
      <c r="L438" t="e">
        <f>IF(ISBLANK('Mortgage 2 Monthly Table'!N438),IF('Mortgage 2 Info Calcs'!F$13="Calculated",IF('Mortgage 2 Info Calcs'!F$22="Keep Same",IF('Mortgage 2 Info Calcs'!F$5="Interest Only",IF(OR(I438&gt;L437,J438=""),I438,IF(J438&lt;L437,IF(J438&lt;L437,J438+I438,IF(L437+M437&gt;J438,L437+I438,L437)),IF(L437+M437&gt;J438,L437+I438,L437))),IF(H438&gt;L437,H438,IF(J438&gt;L437,IF(L437+M437&gt;J438,L437+I438,L437),J438+S438))),IF('Mortgage 2 Info Calcs'!F$5="Interest Only",'Mortgage 2 Monthly calcs'!I438,'Mortgage 2 Monthly calcs'!H438)),'Mortgage 2 Monthly calcs'!L437),'Mortgage 2 Monthly Table'!N438)</f>
        <v>#VALUE!</v>
      </c>
      <c r="M438" t="str">
        <f>IF(ISBLANK('Mortgage 2 Monthly Table'!P438),IF(N437&gt;J438,IF(J438&gt;L437,J438-L437,0),IF(OR(OR(W437&lt;0,ISTEXT(W437)),ISTEXT('Mortgage 2 Info Calcs'!$K$4)),"",'Mortgage 2 Info Calcs'!F$21)),'Mortgage 2 Monthly Table'!P438)</f>
        <v/>
      </c>
      <c r="N438" t="str">
        <f t="shared" si="30"/>
        <v/>
      </c>
      <c r="O438" t="str">
        <f>IF(OR(OR(W437&lt;0,ISTEXT(W437)),ISTEXT('Mortgage 2 Info Calcs'!$K$4)),"",(O437+M438))</f>
        <v/>
      </c>
      <c r="P438">
        <f>IF(ISBLANK('Mortgage 2 Monthly Table'!T438),IF(ISTEXT(J438),0,IF(OR(W437&lt;Q437,AND(W437&lt;0,NOT(ISTEXT(W437))),ISTEXT('Mortgage 2 Info Calcs'!$K$4)),IF(-W437&gt;P437,-W437,W437-Q437),IF(J438="",0,'Mortgage 2 Info Calcs'!F$26))),'Mortgage 2 Monthly Table'!T438)</f>
        <v>0</v>
      </c>
      <c r="Q438" t="str">
        <f>IF(OR(OR(W437&lt;0,ISTEXT(W437)),ISTEXT('Mortgage 2 Info Calcs'!$K$4)),"",IF(O438&lt;0,Q437,(Q437+P438)))</f>
        <v/>
      </c>
      <c r="R438" t="str">
        <f>IF(OR(ISERROR(L438-S438),ISTEXT('Mortgage 2 Info Calcs'!$K$4)),"",L438-S438+M438)</f>
        <v/>
      </c>
      <c r="S438">
        <f>IF(OR(IF(ISERROR(ROUND((J438-Q438-'Mortgage 2 Info Calcs'!F$24)*(G438/12),2)),0,(J438-O438-Q438-'Mortgage 2 Info Calcs'!F$24)*(G438/12)),,,ISTEXT('Mortgage 2 Info Calcs'!K$4)),IF(((J438-Q438-'Mortgage 2 Info Calcs'!F$24)*(G438/12))&gt;0,((J438-Q438-'Mortgage 2 Info Calcs'!F$24)*(G438/12)),0),0)</f>
        <v>0</v>
      </c>
      <c r="T438" t="str">
        <f>IF(OR(ISERROR(SUM(R$12:R438)),(ISTEXT(T437)),(T437=(SUM(R$12:R438)))),"",SUM(R$12:R438))</f>
        <v/>
      </c>
      <c r="U438">
        <f>SUM(S$12:S438)</f>
        <v>93290.420445652519</v>
      </c>
      <c r="V438" t="str">
        <f>IF(OR(J438=Q438,ISTEXT(W437),ISTEXT('Mortgage 2 Info Calcs'!$F$17)),"",IF(('Mortgage 2 Info Calcs'!F$18*12)&gt;C437+1,IF(C437='Mortgage 2 Info Calcs'!F$18*12,0,'Mortgage 2 Info Calcs'!F$19+W438*('Mortgage 2 Info Calcs'!F$17)),'Mortgage 2 Info Calcs'!F$189))</f>
        <v/>
      </c>
      <c r="W438" t="str">
        <f>IF(OR(ISERROR(J438-R438-M438),IF(ISERROR((J438-R438-M438)=0),"True",(J438-R438-M438)=0),ISTEXT('Mortgage 2 Info Calcs'!$K$4)),"",IF((J438&gt;(L438+M438)),(FV((G438/'Mortgage 2 Variables'!E$43),1,(L438+M438),-J438+Q438+'Mortgage 2 Info Calcs'!F$24,0))+Q438+'Mortgage 2 Info Calcs'!F$24+IF(I438&gt;0,0,-I438),""))</f>
        <v/>
      </c>
      <c r="X438" t="e">
        <f>IF((FV(IF(G438=0,'Mortgage 2 Info Calcs'!F$8,G438)/12,1,PMT(IF(G438=0,'Mortgage 2 Info Calcs'!F$8,G438)/12,('Mortgage 2 Info Calcs'!F$9*12)-C437,-X437,0),-X437,0))&gt;0,(FV(IF(G438=0,'Mortgage 2 Info Calcs'!F$8,G438)/12,1,PMT(IF(G438=0,'Mortgage 2 Info Calcs'!F$8,G438)/12,('Mortgage 2 Info Calcs'!F$9*12)-C437,-X437,0),-X437,0)),0)</f>
        <v>#NUM!</v>
      </c>
      <c r="Y438" t="e">
        <f>IF(X438&lt;=0,0,(IPMT(IF(G438=0,'Mortgage 2 Info Calcs'!F$8,G438)/12,1,('Mortgage 2 Info Calcs'!F$9*12)-C437,-X437,0)))</f>
        <v>#NUM!</v>
      </c>
      <c r="Z438">
        <f>IF(C438&lt;('Mortgage 2 Info Calcs'!F$9*12),SUM(Y$12:Y438),0)</f>
        <v>0</v>
      </c>
      <c r="AA438">
        <v>427</v>
      </c>
      <c r="AB438">
        <f t="shared" si="31"/>
        <v>35.583333333333336</v>
      </c>
    </row>
    <row r="439" spans="2:28" ht="11.25" customHeight="1" x14ac:dyDescent="0.25">
      <c r="B439">
        <f t="shared" si="29"/>
        <v>35.666666666666664</v>
      </c>
      <c r="C439">
        <v>428</v>
      </c>
      <c r="D439" t="str">
        <f>IF(J1207=1,F427+1,"")</f>
        <v/>
      </c>
      <c r="E439" t="str">
        <f t="shared" si="32"/>
        <v/>
      </c>
      <c r="F439" t="str">
        <f>VLOOKUP('Mortgage 2 Variables'!D$15,'Mortgage 2 Variables'!B$8:C$19,2)</f>
        <v>Jun</v>
      </c>
      <c r="G439">
        <f>IF(ISBLANK('Mortgage 2 Monthly Table'!G439),IF(OR(J439=Q439,ISTEXT(W438),ISTEXT('Mortgage 2 Info Calcs'!$K$4)),0,IF(('Mortgage 2 Info Calcs'!F$7*12)&gt;C438,G438,IF(C438='Mortgage 2 Info Calcs'!F$7*12,'Mortgage 2 Info Calcs'!F$8,G438))),'Mortgage 2 Monthly Table'!G439)</f>
        <v>0</v>
      </c>
      <c r="H439" t="e">
        <f>((PMT(G439/'Mortgage 2 Variables'!E$43,('Mortgage 2 Info Calcs'!F$9*'Mortgage 2 Variables'!E$43)-C438,-J439,0)))</f>
        <v>#VALUE!</v>
      </c>
      <c r="I439">
        <f>IF(OR(ISERROR(((IPMT(G439/'Mortgage 2 Variables'!E$43,1,'Mortgage 2 Info Calcs'!F$9*'Mortgage 2 Variables'!E$43,-J439+Q439+'Mortgage 2 Info Calcs'!F$24,IF('Mortgage 2 Info Calcs'!F$5="Interest Only",-J439+Q439+'Mortgage 2 Info Calcs'!F$24,0))))),(((IPMT(G439/'Mortgage 2 Variables'!E$43,1,'Mortgage 2 Info Calcs'!F$9*'Mortgage 2 Variables'!E$43,-J$12,-J$12)))=0)),0,((IPMT(G439/'Mortgage 2 Variables'!E$43,1,'Mortgage 2 Info Calcs'!F$9*'Mortgage 2 Variables'!E$43,-J439+Q439+'Mortgage 2 Info Calcs'!F$24,IF('Mortgage 2 Info Calcs'!F$5="Interest Only",-J439+Q439+'Mortgage 2 Info Calcs'!F$24,0)))))</f>
        <v>0</v>
      </c>
      <c r="J439" t="str">
        <f>IF(W438&gt;0,IF(ISTEXT('Mortgage 2 Info Calcs'!K$4),"0",IF(ISTEXT(W438),W438,W438+(IF(ISTEXT(K439),0,K439)))),0)</f>
        <v/>
      </c>
      <c r="K439">
        <f>IF(ISBLANK('Mortgage 2 Monthly Table'!L439),0,'Mortgage 2 Monthly Table'!L439)</f>
        <v>0</v>
      </c>
      <c r="L439" t="e">
        <f>IF(ISBLANK('Mortgage 2 Monthly Table'!N439),IF('Mortgage 2 Info Calcs'!F$13="Calculated",IF('Mortgage 2 Info Calcs'!F$22="Keep Same",IF('Mortgage 2 Info Calcs'!F$5="Interest Only",IF(OR(I439&gt;L438,J439=""),I439,IF(J439&lt;L438,IF(J439&lt;L438,J439+I439,IF(L438+M438&gt;J439,L438+I439,L438)),IF(L438+M438&gt;J439,L438+I439,L438))),IF(H439&gt;L438,H439,IF(J439&gt;L438,IF(L438+M438&gt;J439,L438+I439,L438),J439+S439))),IF('Mortgage 2 Info Calcs'!F$5="Interest Only",'Mortgage 2 Monthly calcs'!I439,'Mortgage 2 Monthly calcs'!H439)),'Mortgage 2 Monthly calcs'!L438),'Mortgage 2 Monthly Table'!N439)</f>
        <v>#VALUE!</v>
      </c>
      <c r="M439" t="str">
        <f>IF(ISBLANK('Mortgage 2 Monthly Table'!P439),IF(N438&gt;J439,IF(J439&gt;L438,J439-L438,0),IF(OR(OR(W438&lt;0,ISTEXT(W438)),ISTEXT('Mortgage 2 Info Calcs'!$K$4)),"",'Mortgage 2 Info Calcs'!F$21)),'Mortgage 2 Monthly Table'!P439)</f>
        <v/>
      </c>
      <c r="N439" t="str">
        <f t="shared" si="30"/>
        <v/>
      </c>
      <c r="O439" t="str">
        <f>IF(OR(OR(W438&lt;0,ISTEXT(W438)),ISTEXT('Mortgage 2 Info Calcs'!$K$4)),"",(O438+M439))</f>
        <v/>
      </c>
      <c r="P439">
        <f>IF(ISBLANK('Mortgage 2 Monthly Table'!T439),IF(ISTEXT(J439),0,IF(OR(W438&lt;Q438,AND(W438&lt;0,NOT(ISTEXT(W438))),ISTEXT('Mortgage 2 Info Calcs'!$K$4)),IF(-W438&gt;P438,-W438,W438-Q438),IF(J439="",0,'Mortgage 2 Info Calcs'!F$26))),'Mortgage 2 Monthly Table'!T439)</f>
        <v>0</v>
      </c>
      <c r="Q439" t="str">
        <f>IF(OR(OR(W438&lt;0,ISTEXT(W438)),ISTEXT('Mortgage 2 Info Calcs'!$K$4)),"",IF(O439&lt;0,Q438,(Q438+P439)))</f>
        <v/>
      </c>
      <c r="R439" t="str">
        <f>IF(OR(ISERROR(L439-S439),ISTEXT('Mortgage 2 Info Calcs'!$K$4)),"",L439-S439+M439)</f>
        <v/>
      </c>
      <c r="S439">
        <f>IF(OR(IF(ISERROR(ROUND((J439-Q439-'Mortgage 2 Info Calcs'!F$24)*(G439/12),2)),0,(J439-O439-Q439-'Mortgage 2 Info Calcs'!F$24)*(G439/12)),,,ISTEXT('Mortgage 2 Info Calcs'!K$4)),IF(((J439-Q439-'Mortgage 2 Info Calcs'!F$24)*(G439/12))&gt;0,((J439-Q439-'Mortgage 2 Info Calcs'!F$24)*(G439/12)),0),0)</f>
        <v>0</v>
      </c>
      <c r="T439" t="str">
        <f>IF(OR(ISERROR(SUM(R$12:R439)),(ISTEXT(T438)),(T438=(SUM(R$12:R439)))),"",SUM(R$12:R439))</f>
        <v/>
      </c>
      <c r="U439">
        <f>SUM(S$12:S439)</f>
        <v>93290.420445652519</v>
      </c>
      <c r="V439" t="str">
        <f>IF(OR(J439=Q439,ISTEXT(W438),ISTEXT('Mortgage 2 Info Calcs'!$F$17)),"",IF(('Mortgage 2 Info Calcs'!F$18*12)&gt;C438+1,IF(C438='Mortgage 2 Info Calcs'!F$18*12,0,'Mortgage 2 Info Calcs'!F$19+W439*('Mortgage 2 Info Calcs'!F$17)),'Mortgage 2 Info Calcs'!F$189))</f>
        <v/>
      </c>
      <c r="W439" t="str">
        <f>IF(OR(ISERROR(J439-R439-M439),IF(ISERROR((J439-R439-M439)=0),"True",(J439-R439-M439)=0),ISTEXT('Mortgage 2 Info Calcs'!$K$4)),"",IF((J439&gt;(L439+M439)),(FV((G439/'Mortgage 2 Variables'!E$43),1,(L439+M439),-J439+Q439+'Mortgage 2 Info Calcs'!F$24,0))+Q439+'Mortgage 2 Info Calcs'!F$24+IF(I439&gt;0,0,-I439),""))</f>
        <v/>
      </c>
      <c r="X439" t="e">
        <f>IF((FV(IF(G439=0,'Mortgage 2 Info Calcs'!F$8,G439)/12,1,PMT(IF(G439=0,'Mortgage 2 Info Calcs'!F$8,G439)/12,('Mortgage 2 Info Calcs'!F$9*12)-C438,-X438,0),-X438,0))&gt;0,(FV(IF(G439=0,'Mortgage 2 Info Calcs'!F$8,G439)/12,1,PMT(IF(G439=0,'Mortgage 2 Info Calcs'!F$8,G439)/12,('Mortgage 2 Info Calcs'!F$9*12)-C438,-X438,0),-X438,0)),0)</f>
        <v>#NUM!</v>
      </c>
      <c r="Y439" t="e">
        <f>IF(X439&lt;=0,0,(IPMT(IF(G439=0,'Mortgage 2 Info Calcs'!F$8,G439)/12,1,('Mortgage 2 Info Calcs'!F$9*12)-C438,-X438,0)))</f>
        <v>#NUM!</v>
      </c>
      <c r="Z439">
        <f>IF(C439&lt;('Mortgage 2 Info Calcs'!F$9*12),SUM(Y$12:Y439),0)</f>
        <v>0</v>
      </c>
      <c r="AA439">
        <v>428</v>
      </c>
      <c r="AB439">
        <f t="shared" si="31"/>
        <v>35.666666666666664</v>
      </c>
    </row>
    <row r="440" spans="2:28" ht="11.25" customHeight="1" x14ac:dyDescent="0.25">
      <c r="B440">
        <f t="shared" si="29"/>
        <v>35.75</v>
      </c>
      <c r="C440">
        <v>429</v>
      </c>
      <c r="D440" t="str">
        <f>IF(J1208=1,F427+1,"")</f>
        <v/>
      </c>
      <c r="E440" t="str">
        <f t="shared" si="32"/>
        <v/>
      </c>
      <c r="F440" t="str">
        <f>VLOOKUP('Mortgage 2 Variables'!D$16,'Mortgage 2 Variables'!B$8:C$19,2)</f>
        <v>Jul</v>
      </c>
      <c r="G440">
        <f>IF(ISBLANK('Mortgage 2 Monthly Table'!G440),IF(OR(J440=Q440,ISTEXT(W439),ISTEXT('Mortgage 2 Info Calcs'!$K$4)),0,IF(('Mortgage 2 Info Calcs'!F$7*12)&gt;C439,G439,IF(C439='Mortgage 2 Info Calcs'!F$7*12,'Mortgage 2 Info Calcs'!F$8,G439))),'Mortgage 2 Monthly Table'!G440)</f>
        <v>0</v>
      </c>
      <c r="H440" t="e">
        <f>((PMT(G440/'Mortgage 2 Variables'!E$43,('Mortgage 2 Info Calcs'!F$9*'Mortgage 2 Variables'!E$43)-C439,-J440,0)))</f>
        <v>#VALUE!</v>
      </c>
      <c r="I440">
        <f>IF(OR(ISERROR(((IPMT(G440/'Mortgage 2 Variables'!E$43,1,'Mortgage 2 Info Calcs'!F$9*'Mortgage 2 Variables'!E$43,-J440+Q440+'Mortgage 2 Info Calcs'!F$24,IF('Mortgage 2 Info Calcs'!F$5="Interest Only",-J440+Q440+'Mortgage 2 Info Calcs'!F$24,0))))),(((IPMT(G440/'Mortgage 2 Variables'!E$43,1,'Mortgage 2 Info Calcs'!F$9*'Mortgage 2 Variables'!E$43,-J$12,-J$12)))=0)),0,((IPMT(G440/'Mortgage 2 Variables'!E$43,1,'Mortgage 2 Info Calcs'!F$9*'Mortgage 2 Variables'!E$43,-J440+Q440+'Mortgage 2 Info Calcs'!F$24,IF('Mortgage 2 Info Calcs'!F$5="Interest Only",-J440+Q440+'Mortgage 2 Info Calcs'!F$24,0)))))</f>
        <v>0</v>
      </c>
      <c r="J440" t="str">
        <f>IF(W439&gt;0,IF(ISTEXT('Mortgage 2 Info Calcs'!K$4),"0",IF(ISTEXT(W439),W439,W439+(IF(ISTEXT(K440),0,K440)))),0)</f>
        <v/>
      </c>
      <c r="K440">
        <f>IF(ISBLANK('Mortgage 2 Monthly Table'!L440),0,'Mortgage 2 Monthly Table'!L440)</f>
        <v>0</v>
      </c>
      <c r="L440" t="e">
        <f>IF(ISBLANK('Mortgage 2 Monthly Table'!N440),IF('Mortgage 2 Info Calcs'!F$13="Calculated",IF('Mortgage 2 Info Calcs'!F$22="Keep Same",IF('Mortgage 2 Info Calcs'!F$5="Interest Only",IF(OR(I440&gt;L439,J440=""),I440,IF(J440&lt;L439,IF(J440&lt;L439,J440+I440,IF(L439+M439&gt;J440,L439+I440,L439)),IF(L439+M439&gt;J440,L439+I440,L439))),IF(H440&gt;L439,H440,IF(J440&gt;L439,IF(L439+M439&gt;J440,L439+I440,L439),J440+S440))),IF('Mortgage 2 Info Calcs'!F$5="Interest Only",'Mortgage 2 Monthly calcs'!I440,'Mortgage 2 Monthly calcs'!H440)),'Mortgage 2 Monthly calcs'!L439),'Mortgage 2 Monthly Table'!N440)</f>
        <v>#VALUE!</v>
      </c>
      <c r="M440" t="str">
        <f>IF(ISBLANK('Mortgage 2 Monthly Table'!P440),IF(N439&gt;J440,IF(J440&gt;L439,J440-L439,0),IF(OR(OR(W439&lt;0,ISTEXT(W439)),ISTEXT('Mortgage 2 Info Calcs'!$K$4)),"",'Mortgage 2 Info Calcs'!F$21)),'Mortgage 2 Monthly Table'!P440)</f>
        <v/>
      </c>
      <c r="N440" t="str">
        <f t="shared" si="30"/>
        <v/>
      </c>
      <c r="O440" t="str">
        <f>IF(OR(OR(W439&lt;0,ISTEXT(W439)),ISTEXT('Mortgage 2 Info Calcs'!$K$4)),"",(O439+M440))</f>
        <v/>
      </c>
      <c r="P440">
        <f>IF(ISBLANK('Mortgage 2 Monthly Table'!T440),IF(ISTEXT(J440),0,IF(OR(W439&lt;Q439,AND(W439&lt;0,NOT(ISTEXT(W439))),ISTEXT('Mortgage 2 Info Calcs'!$K$4)),IF(-W439&gt;P439,-W439,W439-Q439),IF(J440="",0,'Mortgage 2 Info Calcs'!F$26))),'Mortgage 2 Monthly Table'!T440)</f>
        <v>0</v>
      </c>
      <c r="Q440" t="str">
        <f>IF(OR(OR(W439&lt;0,ISTEXT(W439)),ISTEXT('Mortgage 2 Info Calcs'!$K$4)),"",IF(O440&lt;0,Q439,(Q439+P440)))</f>
        <v/>
      </c>
      <c r="R440" t="str">
        <f>IF(OR(ISERROR(L440-S440),ISTEXT('Mortgage 2 Info Calcs'!$K$4)),"",L440-S440+M440)</f>
        <v/>
      </c>
      <c r="S440">
        <f>IF(OR(IF(ISERROR(ROUND((J440-Q440-'Mortgage 2 Info Calcs'!F$24)*(G440/12),2)),0,(J440-O440-Q440-'Mortgage 2 Info Calcs'!F$24)*(G440/12)),,,ISTEXT('Mortgage 2 Info Calcs'!K$4)),IF(((J440-Q440-'Mortgage 2 Info Calcs'!F$24)*(G440/12))&gt;0,((J440-Q440-'Mortgage 2 Info Calcs'!F$24)*(G440/12)),0),0)</f>
        <v>0</v>
      </c>
      <c r="T440" t="str">
        <f>IF(OR(ISERROR(SUM(R$12:R440)),(ISTEXT(T439)),(T439=(SUM(R$12:R440)))),"",SUM(R$12:R440))</f>
        <v/>
      </c>
      <c r="U440">
        <f>SUM(S$12:S440)</f>
        <v>93290.420445652519</v>
      </c>
      <c r="V440" t="str">
        <f>IF(OR(J440=Q440,ISTEXT(W439),ISTEXT('Mortgage 2 Info Calcs'!$F$17)),"",IF(('Mortgage 2 Info Calcs'!F$18*12)&gt;C439+1,IF(C439='Mortgage 2 Info Calcs'!F$18*12,0,'Mortgage 2 Info Calcs'!F$19+W440*('Mortgage 2 Info Calcs'!F$17)),'Mortgage 2 Info Calcs'!F$189))</f>
        <v/>
      </c>
      <c r="W440" t="str">
        <f>IF(OR(ISERROR(J440-R440-M440),IF(ISERROR((J440-R440-M440)=0),"True",(J440-R440-M440)=0),ISTEXT('Mortgage 2 Info Calcs'!$K$4)),"",IF((J440&gt;(L440+M440)),(FV((G440/'Mortgage 2 Variables'!E$43),1,(L440+M440),-J440+Q440+'Mortgage 2 Info Calcs'!F$24,0))+Q440+'Mortgage 2 Info Calcs'!F$24+IF(I440&gt;0,0,-I440),""))</f>
        <v/>
      </c>
      <c r="X440" t="e">
        <f>IF((FV(IF(G440=0,'Mortgage 2 Info Calcs'!F$8,G440)/12,1,PMT(IF(G440=0,'Mortgage 2 Info Calcs'!F$8,G440)/12,('Mortgage 2 Info Calcs'!F$9*12)-C439,-X439,0),-X439,0))&gt;0,(FV(IF(G440=0,'Mortgage 2 Info Calcs'!F$8,G440)/12,1,PMT(IF(G440=0,'Mortgage 2 Info Calcs'!F$8,G440)/12,('Mortgage 2 Info Calcs'!F$9*12)-C439,-X439,0),-X439,0)),0)</f>
        <v>#NUM!</v>
      </c>
      <c r="Y440" t="e">
        <f>IF(X440&lt;=0,0,(IPMT(IF(G440=0,'Mortgage 2 Info Calcs'!F$8,G440)/12,1,('Mortgage 2 Info Calcs'!F$9*12)-C439,-X439,0)))</f>
        <v>#NUM!</v>
      </c>
      <c r="Z440">
        <f>IF(C440&lt;('Mortgage 2 Info Calcs'!F$9*12),SUM(Y$12:Y440),0)</f>
        <v>0</v>
      </c>
      <c r="AA440">
        <v>429</v>
      </c>
      <c r="AB440">
        <f t="shared" si="31"/>
        <v>35.75</v>
      </c>
    </row>
    <row r="441" spans="2:28" ht="11.25" customHeight="1" x14ac:dyDescent="0.25">
      <c r="B441">
        <f t="shared" si="29"/>
        <v>35.833333333333336</v>
      </c>
      <c r="C441">
        <v>430</v>
      </c>
      <c r="D441" t="str">
        <f>IF(J1209=1,F427+1,"")</f>
        <v/>
      </c>
      <c r="E441" t="str">
        <f t="shared" si="32"/>
        <v/>
      </c>
      <c r="F441" t="str">
        <f>VLOOKUP('Mortgage 2 Variables'!D$17,'Mortgage 2 Variables'!B$8:C$19,2)</f>
        <v>Aug</v>
      </c>
      <c r="G441">
        <f>IF(ISBLANK('Mortgage 2 Monthly Table'!G441),IF(OR(J441=Q441,ISTEXT(W440),ISTEXT('Mortgage 2 Info Calcs'!$K$4)),0,IF(('Mortgage 2 Info Calcs'!F$7*12)&gt;C440,G440,IF(C440='Mortgage 2 Info Calcs'!F$7*12,'Mortgage 2 Info Calcs'!F$8,G440))),'Mortgage 2 Monthly Table'!G441)</f>
        <v>0</v>
      </c>
      <c r="H441" t="e">
        <f>((PMT(G441/'Mortgage 2 Variables'!E$43,('Mortgage 2 Info Calcs'!F$9*'Mortgage 2 Variables'!E$43)-C440,-J441,0)))</f>
        <v>#VALUE!</v>
      </c>
      <c r="I441">
        <f>IF(OR(ISERROR(((IPMT(G441/'Mortgage 2 Variables'!E$43,1,'Mortgage 2 Info Calcs'!F$9*'Mortgage 2 Variables'!E$43,-J441+Q441+'Mortgage 2 Info Calcs'!F$24,IF('Mortgage 2 Info Calcs'!F$5="Interest Only",-J441+Q441+'Mortgage 2 Info Calcs'!F$24,0))))),(((IPMT(G441/'Mortgage 2 Variables'!E$43,1,'Mortgage 2 Info Calcs'!F$9*'Mortgage 2 Variables'!E$43,-J$12,-J$12)))=0)),0,((IPMT(G441/'Mortgage 2 Variables'!E$43,1,'Mortgage 2 Info Calcs'!F$9*'Mortgage 2 Variables'!E$43,-J441+Q441+'Mortgage 2 Info Calcs'!F$24,IF('Mortgage 2 Info Calcs'!F$5="Interest Only",-J441+Q441+'Mortgage 2 Info Calcs'!F$24,0)))))</f>
        <v>0</v>
      </c>
      <c r="J441" t="str">
        <f>IF(W440&gt;0,IF(ISTEXT('Mortgage 2 Info Calcs'!K$4),"0",IF(ISTEXT(W440),W440,W440+(IF(ISTEXT(K441),0,K441)))),0)</f>
        <v/>
      </c>
      <c r="K441">
        <f>IF(ISBLANK('Mortgage 2 Monthly Table'!L441),0,'Mortgage 2 Monthly Table'!L441)</f>
        <v>0</v>
      </c>
      <c r="L441" t="e">
        <f>IF(ISBLANK('Mortgage 2 Monthly Table'!N441),IF('Mortgage 2 Info Calcs'!F$13="Calculated",IF('Mortgage 2 Info Calcs'!F$22="Keep Same",IF('Mortgage 2 Info Calcs'!F$5="Interest Only",IF(OR(I441&gt;L440,J441=""),I441,IF(J441&lt;L440,IF(J441&lt;L440,J441+I441,IF(L440+M440&gt;J441,L440+I441,L440)),IF(L440+M440&gt;J441,L440+I441,L440))),IF(H441&gt;L440,H441,IF(J441&gt;L440,IF(L440+M440&gt;J441,L440+I441,L440),J441+S441))),IF('Mortgage 2 Info Calcs'!F$5="Interest Only",'Mortgage 2 Monthly calcs'!I441,'Mortgage 2 Monthly calcs'!H441)),'Mortgage 2 Monthly calcs'!L440),'Mortgage 2 Monthly Table'!N441)</f>
        <v>#VALUE!</v>
      </c>
      <c r="M441" t="str">
        <f>IF(ISBLANK('Mortgage 2 Monthly Table'!P441),IF(N440&gt;J441,IF(J441&gt;L440,J441-L440,0),IF(OR(OR(W440&lt;0,ISTEXT(W440)),ISTEXT('Mortgage 2 Info Calcs'!$K$4)),"",'Mortgage 2 Info Calcs'!F$21)),'Mortgage 2 Monthly Table'!P441)</f>
        <v/>
      </c>
      <c r="N441" t="str">
        <f t="shared" si="30"/>
        <v/>
      </c>
      <c r="O441" t="str">
        <f>IF(OR(OR(W440&lt;0,ISTEXT(W440)),ISTEXT('Mortgage 2 Info Calcs'!$K$4)),"",(O440+M441))</f>
        <v/>
      </c>
      <c r="P441">
        <f>IF(ISBLANK('Mortgage 2 Monthly Table'!T441),IF(ISTEXT(J441),0,IF(OR(W440&lt;Q440,AND(W440&lt;0,NOT(ISTEXT(W440))),ISTEXT('Mortgage 2 Info Calcs'!$K$4)),IF(-W440&gt;P440,-W440,W440-Q440),IF(J441="",0,'Mortgage 2 Info Calcs'!F$26))),'Mortgage 2 Monthly Table'!T441)</f>
        <v>0</v>
      </c>
      <c r="Q441" t="str">
        <f>IF(OR(OR(W440&lt;0,ISTEXT(W440)),ISTEXT('Mortgage 2 Info Calcs'!$K$4)),"",IF(O441&lt;0,Q440,(Q440+P441)))</f>
        <v/>
      </c>
      <c r="R441" t="str">
        <f>IF(OR(ISERROR(L441-S441),ISTEXT('Mortgage 2 Info Calcs'!$K$4)),"",L441-S441+M441)</f>
        <v/>
      </c>
      <c r="S441">
        <f>IF(OR(IF(ISERROR(ROUND((J441-Q441-'Mortgage 2 Info Calcs'!F$24)*(G441/12),2)),0,(J441-O441-Q441-'Mortgage 2 Info Calcs'!F$24)*(G441/12)),,,ISTEXT('Mortgage 2 Info Calcs'!K$4)),IF(((J441-Q441-'Mortgage 2 Info Calcs'!F$24)*(G441/12))&gt;0,((J441-Q441-'Mortgage 2 Info Calcs'!F$24)*(G441/12)),0),0)</f>
        <v>0</v>
      </c>
      <c r="T441" t="str">
        <f>IF(OR(ISERROR(SUM(R$12:R441)),(ISTEXT(T440)),(T440=(SUM(R$12:R441)))),"",SUM(R$12:R441))</f>
        <v/>
      </c>
      <c r="U441">
        <f>SUM(S$12:S441)</f>
        <v>93290.420445652519</v>
      </c>
      <c r="V441" t="str">
        <f>IF(OR(J441=Q441,ISTEXT(W440),ISTEXT('Mortgage 2 Info Calcs'!$F$17)),"",IF(('Mortgage 2 Info Calcs'!F$18*12)&gt;C440+1,IF(C440='Mortgage 2 Info Calcs'!F$18*12,0,'Mortgage 2 Info Calcs'!F$19+W441*('Mortgage 2 Info Calcs'!F$17)),'Mortgage 2 Info Calcs'!F$189))</f>
        <v/>
      </c>
      <c r="W441" t="str">
        <f>IF(OR(ISERROR(J441-R441-M441),IF(ISERROR((J441-R441-M441)=0),"True",(J441-R441-M441)=0),ISTEXT('Mortgage 2 Info Calcs'!$K$4)),"",IF((J441&gt;(L441+M441)),(FV((G441/'Mortgage 2 Variables'!E$43),1,(L441+M441),-J441+Q441+'Mortgage 2 Info Calcs'!F$24,0))+Q441+'Mortgage 2 Info Calcs'!F$24+IF(I441&gt;0,0,-I441),""))</f>
        <v/>
      </c>
      <c r="X441" t="e">
        <f>IF((FV(IF(G441=0,'Mortgage 2 Info Calcs'!F$8,G441)/12,1,PMT(IF(G441=0,'Mortgage 2 Info Calcs'!F$8,G441)/12,('Mortgage 2 Info Calcs'!F$9*12)-C440,-X440,0),-X440,0))&gt;0,(FV(IF(G441=0,'Mortgage 2 Info Calcs'!F$8,G441)/12,1,PMT(IF(G441=0,'Mortgage 2 Info Calcs'!F$8,G441)/12,('Mortgage 2 Info Calcs'!F$9*12)-C440,-X440,0),-X440,0)),0)</f>
        <v>#NUM!</v>
      </c>
      <c r="Y441" t="e">
        <f>IF(X441&lt;=0,0,(IPMT(IF(G441=0,'Mortgage 2 Info Calcs'!F$8,G441)/12,1,('Mortgage 2 Info Calcs'!F$9*12)-C440,-X440,0)))</f>
        <v>#NUM!</v>
      </c>
      <c r="Z441">
        <f>IF(C441&lt;('Mortgage 2 Info Calcs'!F$9*12),SUM(Y$12:Y441),0)</f>
        <v>0</v>
      </c>
      <c r="AA441">
        <v>430</v>
      </c>
      <c r="AB441">
        <f t="shared" si="31"/>
        <v>35.833333333333336</v>
      </c>
    </row>
    <row r="442" spans="2:28" ht="11.25" customHeight="1" x14ac:dyDescent="0.25">
      <c r="B442">
        <f t="shared" si="29"/>
        <v>35.916666666666664</v>
      </c>
      <c r="C442">
        <v>431</v>
      </c>
      <c r="D442" t="str">
        <f>IF(J1210=1,F427+1,"")</f>
        <v/>
      </c>
      <c r="E442" t="str">
        <f t="shared" si="32"/>
        <v/>
      </c>
      <c r="F442" t="str">
        <f>VLOOKUP('Mortgage 2 Variables'!D$18,'Mortgage 2 Variables'!B$8:C$19,2)</f>
        <v>Sep</v>
      </c>
      <c r="G442">
        <f>IF(ISBLANK('Mortgage 2 Monthly Table'!G442),IF(OR(J442=Q442,ISTEXT(W441),ISTEXT('Mortgage 2 Info Calcs'!$K$4)),0,IF(('Mortgage 2 Info Calcs'!F$7*12)&gt;C441,G441,IF(C441='Mortgage 2 Info Calcs'!F$7*12,'Mortgage 2 Info Calcs'!F$8,G441))),'Mortgage 2 Monthly Table'!G442)</f>
        <v>0</v>
      </c>
      <c r="H442" t="e">
        <f>((PMT(G442/'Mortgage 2 Variables'!E$43,('Mortgage 2 Info Calcs'!F$9*'Mortgage 2 Variables'!E$43)-C441,-J442,0)))</f>
        <v>#VALUE!</v>
      </c>
      <c r="I442">
        <f>IF(OR(ISERROR(((IPMT(G442/'Mortgage 2 Variables'!E$43,1,'Mortgage 2 Info Calcs'!F$9*'Mortgage 2 Variables'!E$43,-J442+Q442+'Mortgage 2 Info Calcs'!F$24,IF('Mortgage 2 Info Calcs'!F$5="Interest Only",-J442+Q442+'Mortgage 2 Info Calcs'!F$24,0))))),(((IPMT(G442/'Mortgage 2 Variables'!E$43,1,'Mortgage 2 Info Calcs'!F$9*'Mortgage 2 Variables'!E$43,-J$12,-J$12)))=0)),0,((IPMT(G442/'Mortgage 2 Variables'!E$43,1,'Mortgage 2 Info Calcs'!F$9*'Mortgage 2 Variables'!E$43,-J442+Q442+'Mortgage 2 Info Calcs'!F$24,IF('Mortgage 2 Info Calcs'!F$5="Interest Only",-J442+Q442+'Mortgage 2 Info Calcs'!F$24,0)))))</f>
        <v>0</v>
      </c>
      <c r="J442" t="str">
        <f>IF(W441&gt;0,IF(ISTEXT('Mortgage 2 Info Calcs'!K$4),"0",IF(ISTEXT(W441),W441,W441+(IF(ISTEXT(K442),0,K442)))),0)</f>
        <v/>
      </c>
      <c r="K442">
        <f>IF(ISBLANK('Mortgage 2 Monthly Table'!L442),0,'Mortgage 2 Monthly Table'!L442)</f>
        <v>0</v>
      </c>
      <c r="L442" t="e">
        <f>IF(ISBLANK('Mortgage 2 Monthly Table'!N442),IF('Mortgage 2 Info Calcs'!F$13="Calculated",IF('Mortgage 2 Info Calcs'!F$22="Keep Same",IF('Mortgage 2 Info Calcs'!F$5="Interest Only",IF(OR(I442&gt;L441,J442=""),I442,IF(J442&lt;L441,IF(J442&lt;L441,J442+I442,IF(L441+M441&gt;J442,L441+I442,L441)),IF(L441+M441&gt;J442,L441+I442,L441))),IF(H442&gt;L441,H442,IF(J442&gt;L441,IF(L441+M441&gt;J442,L441+I442,L441),J442+S442))),IF('Mortgage 2 Info Calcs'!F$5="Interest Only",'Mortgage 2 Monthly calcs'!I442,'Mortgage 2 Monthly calcs'!H442)),'Mortgage 2 Monthly calcs'!L441),'Mortgage 2 Monthly Table'!N442)</f>
        <v>#VALUE!</v>
      </c>
      <c r="M442" t="str">
        <f>IF(ISBLANK('Mortgage 2 Monthly Table'!P442),IF(N441&gt;J442,IF(J442&gt;L441,J442-L441,0),IF(OR(OR(W441&lt;0,ISTEXT(W441)),ISTEXT('Mortgage 2 Info Calcs'!$K$4)),"",'Mortgage 2 Info Calcs'!F$21)),'Mortgage 2 Monthly Table'!P442)</f>
        <v/>
      </c>
      <c r="N442" t="str">
        <f t="shared" si="30"/>
        <v/>
      </c>
      <c r="O442" t="str">
        <f>IF(OR(OR(W441&lt;0,ISTEXT(W441)),ISTEXT('Mortgage 2 Info Calcs'!$K$4)),"",(O441+M442))</f>
        <v/>
      </c>
      <c r="P442">
        <f>IF(ISBLANK('Mortgage 2 Monthly Table'!T442),IF(ISTEXT(J442),0,IF(OR(W441&lt;Q441,AND(W441&lt;0,NOT(ISTEXT(W441))),ISTEXT('Mortgage 2 Info Calcs'!$K$4)),IF(-W441&gt;P441,-W441,W441-Q441),IF(J442="",0,'Mortgage 2 Info Calcs'!F$26))),'Mortgage 2 Monthly Table'!T442)</f>
        <v>0</v>
      </c>
      <c r="Q442" t="str">
        <f>IF(OR(OR(W441&lt;0,ISTEXT(W441)),ISTEXT('Mortgage 2 Info Calcs'!$K$4)),"",IF(O442&lt;0,Q441,(Q441+P442)))</f>
        <v/>
      </c>
      <c r="R442" t="str">
        <f>IF(OR(ISERROR(L442-S442),ISTEXT('Mortgage 2 Info Calcs'!$K$4)),"",L442-S442+M442)</f>
        <v/>
      </c>
      <c r="S442">
        <f>IF(OR(IF(ISERROR(ROUND((J442-Q442-'Mortgage 2 Info Calcs'!F$24)*(G442/12),2)),0,(J442-O442-Q442-'Mortgage 2 Info Calcs'!F$24)*(G442/12)),,,ISTEXT('Mortgage 2 Info Calcs'!K$4)),IF(((J442-Q442-'Mortgage 2 Info Calcs'!F$24)*(G442/12))&gt;0,((J442-Q442-'Mortgage 2 Info Calcs'!F$24)*(G442/12)),0),0)</f>
        <v>0</v>
      </c>
      <c r="T442" t="str">
        <f>IF(OR(ISERROR(SUM(R$12:R442)),(ISTEXT(T441)),(T441=(SUM(R$12:R442)))),"",SUM(R$12:R442))</f>
        <v/>
      </c>
      <c r="U442">
        <f>SUM(S$12:S442)</f>
        <v>93290.420445652519</v>
      </c>
      <c r="V442" t="str">
        <f>IF(OR(J442=Q442,ISTEXT(W441),ISTEXT('Mortgage 2 Info Calcs'!$F$17)),"",IF(('Mortgage 2 Info Calcs'!F$18*12)&gt;C441+1,IF(C441='Mortgage 2 Info Calcs'!F$18*12,0,'Mortgage 2 Info Calcs'!F$19+W442*('Mortgage 2 Info Calcs'!F$17)),'Mortgage 2 Info Calcs'!F$189))</f>
        <v/>
      </c>
      <c r="W442" t="str">
        <f>IF(OR(ISERROR(J442-R442-M442),IF(ISERROR((J442-R442-M442)=0),"True",(J442-R442-M442)=0),ISTEXT('Mortgage 2 Info Calcs'!$K$4)),"",IF((J442&gt;(L442+M442)),(FV((G442/'Mortgage 2 Variables'!E$43),1,(L442+M442),-J442+Q442+'Mortgage 2 Info Calcs'!F$24,0))+Q442+'Mortgage 2 Info Calcs'!F$24+IF(I442&gt;0,0,-I442),""))</f>
        <v/>
      </c>
      <c r="X442" t="e">
        <f>IF((FV(IF(G442=0,'Mortgage 2 Info Calcs'!F$8,G442)/12,1,PMT(IF(G442=0,'Mortgage 2 Info Calcs'!F$8,G442)/12,('Mortgage 2 Info Calcs'!F$9*12)-C441,-X441,0),-X441,0))&gt;0,(FV(IF(G442=0,'Mortgage 2 Info Calcs'!F$8,G442)/12,1,PMT(IF(G442=0,'Mortgage 2 Info Calcs'!F$8,G442)/12,('Mortgage 2 Info Calcs'!F$9*12)-C441,-X441,0),-X441,0)),0)</f>
        <v>#NUM!</v>
      </c>
      <c r="Y442" t="e">
        <f>IF(X442&lt;=0,0,(IPMT(IF(G442=0,'Mortgage 2 Info Calcs'!F$8,G442)/12,1,('Mortgage 2 Info Calcs'!F$9*12)-C441,-X441,0)))</f>
        <v>#NUM!</v>
      </c>
      <c r="Z442">
        <f>IF(C442&lt;('Mortgage 2 Info Calcs'!F$9*12),SUM(Y$12:Y442),0)</f>
        <v>0</v>
      </c>
      <c r="AA442">
        <v>431</v>
      </c>
      <c r="AB442">
        <f t="shared" si="31"/>
        <v>35.916666666666664</v>
      </c>
    </row>
    <row r="443" spans="2:28" ht="11.25" customHeight="1" x14ac:dyDescent="0.25">
      <c r="B443">
        <f t="shared" si="29"/>
        <v>36</v>
      </c>
      <c r="C443">
        <v>432</v>
      </c>
      <c r="D443">
        <f>D431+1</f>
        <v>36</v>
      </c>
      <c r="E443" t="str">
        <f t="shared" si="32"/>
        <v/>
      </c>
      <c r="F443" t="str">
        <f>VLOOKUP('Mortgage 2 Variables'!D$19,'Mortgage 2 Variables'!B$8:C$19,2)</f>
        <v>Oct</v>
      </c>
      <c r="G443">
        <f>IF(ISBLANK('Mortgage 2 Monthly Table'!G443),IF(OR(J443=Q443,ISTEXT(W442),ISTEXT('Mortgage 2 Info Calcs'!$K$4)),0,IF(('Mortgage 2 Info Calcs'!F$7*12)&gt;C442,G442,IF(C442='Mortgage 2 Info Calcs'!F$7*12,'Mortgage 2 Info Calcs'!F$8,G442))),'Mortgage 2 Monthly Table'!G443)</f>
        <v>0</v>
      </c>
      <c r="H443" t="e">
        <f>((PMT(G443/'Mortgage 2 Variables'!E$43,('Mortgage 2 Info Calcs'!F$9*'Mortgage 2 Variables'!E$43)-C442,-J443,0)))</f>
        <v>#VALUE!</v>
      </c>
      <c r="I443">
        <f>IF(OR(ISERROR(((IPMT(G443/'Mortgage 2 Variables'!E$43,1,'Mortgage 2 Info Calcs'!F$9*'Mortgage 2 Variables'!E$43,-J443+Q443+'Mortgage 2 Info Calcs'!F$24,IF('Mortgage 2 Info Calcs'!F$5="Interest Only",-J443+Q443+'Mortgage 2 Info Calcs'!F$24,0))))),(((IPMT(G443/'Mortgage 2 Variables'!E$43,1,'Mortgage 2 Info Calcs'!F$9*'Mortgage 2 Variables'!E$43,-J$12,-J$12)))=0)),0,((IPMT(G443/'Mortgage 2 Variables'!E$43,1,'Mortgage 2 Info Calcs'!F$9*'Mortgage 2 Variables'!E$43,-J443+Q443+'Mortgage 2 Info Calcs'!F$24,IF('Mortgage 2 Info Calcs'!F$5="Interest Only",-J443+Q443+'Mortgage 2 Info Calcs'!F$24,0)))))</f>
        <v>0</v>
      </c>
      <c r="J443" t="str">
        <f>IF(W442&gt;0,IF(ISTEXT('Mortgage 2 Info Calcs'!K$4),"0",IF(ISTEXT(W442),W442,W442+(IF(ISTEXT(K443),0,K443)))),0)</f>
        <v/>
      </c>
      <c r="K443">
        <f>IF(ISBLANK('Mortgage 2 Monthly Table'!L443),0,'Mortgage 2 Monthly Table'!L443)</f>
        <v>0</v>
      </c>
      <c r="L443" t="e">
        <f>IF(ISBLANK('Mortgage 2 Monthly Table'!N443),IF('Mortgage 2 Info Calcs'!F$13="Calculated",IF('Mortgage 2 Info Calcs'!F$22="Keep Same",IF('Mortgage 2 Info Calcs'!F$5="Interest Only",IF(OR(I443&gt;L442,J443=""),I443,IF(J443&lt;L442,IF(J443&lt;L442,J443+I443,IF(L442+M442&gt;J443,L442+I443,L442)),IF(L442+M442&gt;J443,L442+I443,L442))),IF(H443&gt;L442,H443,IF(J443&gt;L442,IF(L442+M442&gt;J443,L442+I443,L442),J443+S443))),IF('Mortgage 2 Info Calcs'!F$5="Interest Only",'Mortgage 2 Monthly calcs'!I443,'Mortgage 2 Monthly calcs'!H443)),'Mortgage 2 Monthly calcs'!L442),'Mortgage 2 Monthly Table'!N443)</f>
        <v>#VALUE!</v>
      </c>
      <c r="M443" t="str">
        <f>IF(ISBLANK('Mortgage 2 Monthly Table'!P443),IF(N442&gt;J443,IF(J443&gt;L442,J443-L442,0),IF(OR(OR(W442&lt;0,ISTEXT(W442)),ISTEXT('Mortgage 2 Info Calcs'!$K$4)),"",'Mortgage 2 Info Calcs'!F$21)),'Mortgage 2 Monthly Table'!P443)</f>
        <v/>
      </c>
      <c r="N443" t="str">
        <f t="shared" si="30"/>
        <v/>
      </c>
      <c r="O443" t="str">
        <f>IF(OR(OR(W442&lt;0,ISTEXT(W442)),ISTEXT('Mortgage 2 Info Calcs'!$K$4)),"",(O442+M443))</f>
        <v/>
      </c>
      <c r="P443">
        <f>IF(ISBLANK('Mortgage 2 Monthly Table'!T443),IF(ISTEXT(J443),0,IF(OR(W442&lt;Q442,AND(W442&lt;0,NOT(ISTEXT(W442))),ISTEXT('Mortgage 2 Info Calcs'!$K$4)),IF(-W442&gt;P442,-W442,W442-Q442),IF(J443="",0,'Mortgage 2 Info Calcs'!F$26))),'Mortgage 2 Monthly Table'!T443)</f>
        <v>0</v>
      </c>
      <c r="Q443" t="str">
        <f>IF(OR(OR(W442&lt;0,ISTEXT(W442)),ISTEXT('Mortgage 2 Info Calcs'!$K$4)),"",IF(O443&lt;0,Q442,(Q442+P443)))</f>
        <v/>
      </c>
      <c r="R443" t="str">
        <f>IF(OR(ISERROR(L443-S443),ISTEXT('Mortgage 2 Info Calcs'!$K$4)),"",L443-S443+M443)</f>
        <v/>
      </c>
      <c r="S443">
        <f>IF(OR(IF(ISERROR(ROUND((J443-Q443-'Mortgage 2 Info Calcs'!F$24)*(G443/12),2)),0,(J443-O443-Q443-'Mortgage 2 Info Calcs'!F$24)*(G443/12)),,,ISTEXT('Mortgage 2 Info Calcs'!K$4)),IF(((J443-Q443-'Mortgage 2 Info Calcs'!F$24)*(G443/12))&gt;0,((J443-Q443-'Mortgage 2 Info Calcs'!F$24)*(G443/12)),0),0)</f>
        <v>0</v>
      </c>
      <c r="T443" t="str">
        <f>IF(OR(ISERROR(SUM(R$12:R443)),(ISTEXT(T442)),(T442=(SUM(R$12:R443)))),"",SUM(R$12:R443))</f>
        <v/>
      </c>
      <c r="U443">
        <f>SUM(S$12:S443)</f>
        <v>93290.420445652519</v>
      </c>
      <c r="V443" t="str">
        <f>IF(OR(J443=Q443,ISTEXT(W442),ISTEXT('Mortgage 2 Info Calcs'!$F$17)),"",IF(('Mortgage 2 Info Calcs'!F$18*12)&gt;C442+1,IF(C442='Mortgage 2 Info Calcs'!F$18*12,0,'Mortgage 2 Info Calcs'!F$19+W443*('Mortgage 2 Info Calcs'!F$17)),'Mortgage 2 Info Calcs'!F$189))</f>
        <v/>
      </c>
      <c r="W443" t="str">
        <f>IF(OR(ISERROR(J443-R443-M443),IF(ISERROR((J443-R443-M443)=0),"True",(J443-R443-M443)=0),ISTEXT('Mortgage 2 Info Calcs'!$K$4)),"",IF((J443&gt;(L443+M443)),(FV((G443/'Mortgage 2 Variables'!E$43),1,(L443+M443),-J443+Q443+'Mortgage 2 Info Calcs'!F$24,0))+Q443+'Mortgage 2 Info Calcs'!F$24+IF(I443&gt;0,0,-I443),""))</f>
        <v/>
      </c>
      <c r="X443" t="e">
        <f>IF((FV(IF(G443=0,'Mortgage 2 Info Calcs'!F$8,G443)/12,1,PMT(IF(G443=0,'Mortgage 2 Info Calcs'!F$8,G443)/12,('Mortgage 2 Info Calcs'!F$9*12)-C442,-X442,0),-X442,0))&gt;0,(FV(IF(G443=0,'Mortgage 2 Info Calcs'!F$8,G443)/12,1,PMT(IF(G443=0,'Mortgage 2 Info Calcs'!F$8,G443)/12,('Mortgage 2 Info Calcs'!F$9*12)-C442,-X442,0),-X442,0)),0)</f>
        <v>#NUM!</v>
      </c>
      <c r="Y443" t="e">
        <f>IF(X443&lt;=0,0,(IPMT(IF(G443=0,'Mortgage 2 Info Calcs'!F$8,G443)/12,1,('Mortgage 2 Info Calcs'!F$9*12)-C442,-X442,0)))</f>
        <v>#NUM!</v>
      </c>
      <c r="Z443">
        <f>IF(C443&lt;('Mortgage 2 Info Calcs'!F$9*12),SUM(Y$12:Y443),0)</f>
        <v>0</v>
      </c>
      <c r="AA443">
        <v>432</v>
      </c>
      <c r="AB443">
        <f t="shared" si="31"/>
        <v>36</v>
      </c>
    </row>
    <row r="444" spans="2:28" ht="11.25" customHeight="1" x14ac:dyDescent="0.25">
      <c r="B444">
        <f t="shared" si="29"/>
        <v>36.083333333333336</v>
      </c>
      <c r="C444">
        <v>433</v>
      </c>
      <c r="E444" t="str">
        <f t="shared" si="32"/>
        <v/>
      </c>
      <c r="F444" t="str">
        <f>VLOOKUP('Mortgage 2 Variables'!D$8,'Mortgage 2 Variables'!B$8:C$19,2)</f>
        <v>Nov</v>
      </c>
      <c r="G444">
        <f>IF(ISBLANK('Mortgage 2 Monthly Table'!G444),IF(OR(J444=Q444,ISTEXT(W443),ISTEXT('Mortgage 2 Info Calcs'!$K$4)),0,IF(('Mortgage 2 Info Calcs'!F$7*12)&gt;C443,G443,IF(C443='Mortgage 2 Info Calcs'!F$7*12,'Mortgage 2 Info Calcs'!F$8,G443))),'Mortgage 2 Monthly Table'!G444)</f>
        <v>0</v>
      </c>
      <c r="H444" t="e">
        <f>((PMT(G444/'Mortgage 2 Variables'!E$43,('Mortgage 2 Info Calcs'!F$9*'Mortgage 2 Variables'!E$43)-C443,-J444,0)))</f>
        <v>#VALUE!</v>
      </c>
      <c r="I444">
        <f>IF(OR(ISERROR(((IPMT(G444/'Mortgage 2 Variables'!E$43,1,'Mortgage 2 Info Calcs'!F$9*'Mortgage 2 Variables'!E$43,-J444+Q444+'Mortgage 2 Info Calcs'!F$24,IF('Mortgage 2 Info Calcs'!F$5="Interest Only",-J444+Q444+'Mortgage 2 Info Calcs'!F$24,0))))),(((IPMT(G444/'Mortgage 2 Variables'!E$43,1,'Mortgage 2 Info Calcs'!F$9*'Mortgage 2 Variables'!E$43,-J$12,-J$12)))=0)),0,((IPMT(G444/'Mortgage 2 Variables'!E$43,1,'Mortgage 2 Info Calcs'!F$9*'Mortgage 2 Variables'!E$43,-J444+Q444+'Mortgage 2 Info Calcs'!F$24,IF('Mortgage 2 Info Calcs'!F$5="Interest Only",-J444+Q444+'Mortgage 2 Info Calcs'!F$24,0)))))</f>
        <v>0</v>
      </c>
      <c r="J444" t="str">
        <f>IF(W443&gt;0,IF(ISTEXT('Mortgage 2 Info Calcs'!K$4),"0",IF(ISTEXT(W443),W443,W443+(IF(ISTEXT(K444),0,K444)))),0)</f>
        <v/>
      </c>
      <c r="K444">
        <f>IF(ISBLANK('Mortgage 2 Monthly Table'!L444),0,'Mortgage 2 Monthly Table'!L444)</f>
        <v>0</v>
      </c>
      <c r="L444" t="e">
        <f>IF(ISBLANK('Mortgage 2 Monthly Table'!N444),IF('Mortgage 2 Info Calcs'!F$13="Calculated",IF('Mortgage 2 Info Calcs'!F$22="Keep Same",IF('Mortgage 2 Info Calcs'!F$5="Interest Only",IF(OR(I444&gt;L443,J444=""),I444,IF(J444&lt;L443,IF(J444&lt;L443,J444+I444,IF(L443+M443&gt;J444,L443+I444,L443)),IF(L443+M443&gt;J444,L443+I444,L443))),IF(H444&gt;L443,H444,IF(J444&gt;L443,IF(L443+M443&gt;J444,L443+I444,L443),J444+S444))),IF('Mortgage 2 Info Calcs'!F$5="Interest Only",'Mortgage 2 Monthly calcs'!I444,'Mortgage 2 Monthly calcs'!H444)),'Mortgage 2 Monthly calcs'!L443),'Mortgage 2 Monthly Table'!N444)</f>
        <v>#VALUE!</v>
      </c>
      <c r="M444" t="str">
        <f>IF(ISBLANK('Mortgage 2 Monthly Table'!P444),IF(N443&gt;J444,IF(J444&gt;L443,J444-L443,0),IF(OR(OR(W443&lt;0,ISTEXT(W443)),ISTEXT('Mortgage 2 Info Calcs'!$K$4)),"",'Mortgage 2 Info Calcs'!F$21)),'Mortgage 2 Monthly Table'!P444)</f>
        <v/>
      </c>
      <c r="N444" t="str">
        <f t="shared" si="30"/>
        <v/>
      </c>
      <c r="O444" t="str">
        <f>IF(OR(OR(W443&lt;0,ISTEXT(W443)),ISTEXT('Mortgage 2 Info Calcs'!$K$4)),"",(O443+M444))</f>
        <v/>
      </c>
      <c r="P444">
        <f>IF(ISBLANK('Mortgage 2 Monthly Table'!T444),IF(ISTEXT(J444),0,IF(OR(W443&lt;Q443,AND(W443&lt;0,NOT(ISTEXT(W443))),ISTEXT('Mortgage 2 Info Calcs'!$K$4)),IF(-W443&gt;P443,-W443,W443-Q443),IF(J444="",0,'Mortgage 2 Info Calcs'!F$26))),'Mortgage 2 Monthly Table'!T444)</f>
        <v>0</v>
      </c>
      <c r="Q444" t="str">
        <f>IF(OR(OR(W443&lt;0,ISTEXT(W443)),ISTEXT('Mortgage 2 Info Calcs'!$K$4)),"",IF(O444&lt;0,Q443,(Q443+P444)))</f>
        <v/>
      </c>
      <c r="R444" t="str">
        <f>IF(OR(ISERROR(L444-S444),ISTEXT('Mortgage 2 Info Calcs'!$K$4)),"",L444-S444+M444)</f>
        <v/>
      </c>
      <c r="S444">
        <f>IF(OR(IF(ISERROR(ROUND((J444-Q444-'Mortgage 2 Info Calcs'!F$24)*(G444/12),2)),0,(J444-O444-Q444-'Mortgage 2 Info Calcs'!F$24)*(G444/12)),,,ISTEXT('Mortgage 2 Info Calcs'!K$4)),IF(((J444-Q444-'Mortgage 2 Info Calcs'!F$24)*(G444/12))&gt;0,((J444-Q444-'Mortgage 2 Info Calcs'!F$24)*(G444/12)),0),0)</f>
        <v>0</v>
      </c>
      <c r="T444" t="str">
        <f>IF(OR(ISERROR(SUM(R$12:R444)),(ISTEXT(T443)),(T443=(SUM(R$12:R444)))),"",SUM(R$12:R444))</f>
        <v/>
      </c>
      <c r="U444">
        <f>SUM(S$12:S444)</f>
        <v>93290.420445652519</v>
      </c>
      <c r="V444" t="str">
        <f>IF(OR(J444=Q444,ISTEXT(W443),ISTEXT('Mortgage 2 Info Calcs'!$F$17)),"",IF(('Mortgage 2 Info Calcs'!F$18*12)&gt;C443+1,IF(C443='Mortgage 2 Info Calcs'!F$18*12,0,'Mortgage 2 Info Calcs'!F$19+W444*('Mortgage 2 Info Calcs'!F$17)),'Mortgage 2 Info Calcs'!F$189))</f>
        <v/>
      </c>
      <c r="W444" t="str">
        <f>IF(OR(ISERROR(J444-R444-M444),IF(ISERROR((J444-R444-M444)=0),"True",(J444-R444-M444)=0),ISTEXT('Mortgage 2 Info Calcs'!$K$4)),"",IF((J444&gt;(L444+M444)),(FV((G444/'Mortgage 2 Variables'!E$43),1,(L444+M444),-J444+Q444+'Mortgage 2 Info Calcs'!F$24,0))+Q444+'Mortgage 2 Info Calcs'!F$24+IF(I444&gt;0,0,-I444),""))</f>
        <v/>
      </c>
      <c r="X444" t="e">
        <f>IF((FV(IF(G444=0,'Mortgage 2 Info Calcs'!F$8,G444)/12,1,PMT(IF(G444=0,'Mortgage 2 Info Calcs'!F$8,G444)/12,('Mortgage 2 Info Calcs'!F$9*12)-C443,-X443,0),-X443,0))&gt;0,(FV(IF(G444=0,'Mortgage 2 Info Calcs'!F$8,G444)/12,1,PMT(IF(G444=0,'Mortgage 2 Info Calcs'!F$8,G444)/12,('Mortgage 2 Info Calcs'!F$9*12)-C443,-X443,0),-X443,0)),0)</f>
        <v>#NUM!</v>
      </c>
      <c r="Y444" t="e">
        <f>IF(X444&lt;=0,0,(IPMT(IF(G444=0,'Mortgage 2 Info Calcs'!F$8,G444)/12,1,('Mortgage 2 Info Calcs'!F$9*12)-C443,-X443,0)))</f>
        <v>#NUM!</v>
      </c>
      <c r="Z444">
        <f>IF(C444&lt;('Mortgage 2 Info Calcs'!F$9*12),SUM(Y$12:Y444),0)</f>
        <v>0</v>
      </c>
      <c r="AA444">
        <v>433</v>
      </c>
      <c r="AB444">
        <f t="shared" si="31"/>
        <v>36.083333333333336</v>
      </c>
    </row>
    <row r="445" spans="2:28" ht="11.25" customHeight="1" x14ac:dyDescent="0.25">
      <c r="B445">
        <f t="shared" si="29"/>
        <v>36.166666666666664</v>
      </c>
      <c r="C445">
        <v>434</v>
      </c>
      <c r="E445" t="str">
        <f t="shared" si="32"/>
        <v/>
      </c>
      <c r="F445" t="str">
        <f>VLOOKUP('Mortgage 2 Variables'!D$9,'Mortgage 2 Variables'!B$8:C$19,2)</f>
        <v>Dec</v>
      </c>
      <c r="G445">
        <f>IF(ISBLANK('Mortgage 2 Monthly Table'!G445),IF(OR(J445=Q445,ISTEXT(W444),ISTEXT('Mortgage 2 Info Calcs'!$K$4)),0,IF(('Mortgage 2 Info Calcs'!F$7*12)&gt;C444,G444,IF(C444='Mortgage 2 Info Calcs'!F$7*12,'Mortgage 2 Info Calcs'!F$8,G444))),'Mortgage 2 Monthly Table'!G445)</f>
        <v>0</v>
      </c>
      <c r="H445" t="e">
        <f>((PMT(G445/'Mortgage 2 Variables'!E$43,('Mortgage 2 Info Calcs'!F$9*'Mortgage 2 Variables'!E$43)-C444,-J445,0)))</f>
        <v>#VALUE!</v>
      </c>
      <c r="I445">
        <f>IF(OR(ISERROR(((IPMT(G445/'Mortgage 2 Variables'!E$43,1,'Mortgage 2 Info Calcs'!F$9*'Mortgage 2 Variables'!E$43,-J445+Q445+'Mortgage 2 Info Calcs'!F$24,IF('Mortgage 2 Info Calcs'!F$5="Interest Only",-J445+Q445+'Mortgage 2 Info Calcs'!F$24,0))))),(((IPMT(G445/'Mortgage 2 Variables'!E$43,1,'Mortgage 2 Info Calcs'!F$9*'Mortgage 2 Variables'!E$43,-J$12,-J$12)))=0)),0,((IPMT(G445/'Mortgage 2 Variables'!E$43,1,'Mortgage 2 Info Calcs'!F$9*'Mortgage 2 Variables'!E$43,-J445+Q445+'Mortgage 2 Info Calcs'!F$24,IF('Mortgage 2 Info Calcs'!F$5="Interest Only",-J445+Q445+'Mortgage 2 Info Calcs'!F$24,0)))))</f>
        <v>0</v>
      </c>
      <c r="J445" t="str">
        <f>IF(W444&gt;0,IF(ISTEXT('Mortgage 2 Info Calcs'!K$4),"0",IF(ISTEXT(W444),W444,W444+(IF(ISTEXT(K445),0,K445)))),0)</f>
        <v/>
      </c>
      <c r="K445">
        <f>IF(ISBLANK('Mortgage 2 Monthly Table'!L445),0,'Mortgage 2 Monthly Table'!L445)</f>
        <v>0</v>
      </c>
      <c r="L445" t="e">
        <f>IF(ISBLANK('Mortgage 2 Monthly Table'!N445),IF('Mortgage 2 Info Calcs'!F$13="Calculated",IF('Mortgage 2 Info Calcs'!F$22="Keep Same",IF('Mortgage 2 Info Calcs'!F$5="Interest Only",IF(OR(I445&gt;L444,J445=""),I445,IF(J445&lt;L444,IF(J445&lt;L444,J445+I445,IF(L444+M444&gt;J445,L444+I445,L444)),IF(L444+M444&gt;J445,L444+I445,L444))),IF(H445&gt;L444,H445,IF(J445&gt;L444,IF(L444+M444&gt;J445,L444+I445,L444),J445+S445))),IF('Mortgage 2 Info Calcs'!F$5="Interest Only",'Mortgage 2 Monthly calcs'!I445,'Mortgage 2 Monthly calcs'!H445)),'Mortgage 2 Monthly calcs'!L444),'Mortgage 2 Monthly Table'!N445)</f>
        <v>#VALUE!</v>
      </c>
      <c r="M445" t="str">
        <f>IF(ISBLANK('Mortgage 2 Monthly Table'!P445),IF(N444&gt;J445,IF(J445&gt;L444,J445-L444,0),IF(OR(OR(W444&lt;0,ISTEXT(W444)),ISTEXT('Mortgage 2 Info Calcs'!$K$4)),"",'Mortgage 2 Info Calcs'!F$21)),'Mortgage 2 Monthly Table'!P445)</f>
        <v/>
      </c>
      <c r="N445" t="str">
        <f t="shared" si="30"/>
        <v/>
      </c>
      <c r="O445" t="str">
        <f>IF(OR(OR(W444&lt;0,ISTEXT(W444)),ISTEXT('Mortgage 2 Info Calcs'!$K$4)),"",(O444+M445))</f>
        <v/>
      </c>
      <c r="P445">
        <f>IF(ISBLANK('Mortgage 2 Monthly Table'!T445),IF(ISTEXT(J445),0,IF(OR(W444&lt;Q444,AND(W444&lt;0,NOT(ISTEXT(W444))),ISTEXT('Mortgage 2 Info Calcs'!$K$4)),IF(-W444&gt;P444,-W444,W444-Q444),IF(J445="",0,'Mortgage 2 Info Calcs'!F$26))),'Mortgage 2 Monthly Table'!T445)</f>
        <v>0</v>
      </c>
      <c r="Q445" t="str">
        <f>IF(OR(OR(W444&lt;0,ISTEXT(W444)),ISTEXT('Mortgage 2 Info Calcs'!$K$4)),"",IF(O445&lt;0,Q444,(Q444+P445)))</f>
        <v/>
      </c>
      <c r="R445" t="str">
        <f>IF(OR(ISERROR(L445-S445),ISTEXT('Mortgage 2 Info Calcs'!$K$4)),"",L445-S445+M445)</f>
        <v/>
      </c>
      <c r="S445">
        <f>IF(OR(IF(ISERROR(ROUND((J445-Q445-'Mortgage 2 Info Calcs'!F$24)*(G445/12),2)),0,(J445-O445-Q445-'Mortgage 2 Info Calcs'!F$24)*(G445/12)),,,ISTEXT('Mortgage 2 Info Calcs'!K$4)),IF(((J445-Q445-'Mortgage 2 Info Calcs'!F$24)*(G445/12))&gt;0,((J445-Q445-'Mortgage 2 Info Calcs'!F$24)*(G445/12)),0),0)</f>
        <v>0</v>
      </c>
      <c r="T445" t="str">
        <f>IF(OR(ISERROR(SUM(R$12:R445)),(ISTEXT(T444)),(T444=(SUM(R$12:R445)))),"",SUM(R$12:R445))</f>
        <v/>
      </c>
      <c r="U445">
        <f>SUM(S$12:S445)</f>
        <v>93290.420445652519</v>
      </c>
      <c r="V445" t="str">
        <f>IF(OR(J445=Q445,ISTEXT(W444),ISTEXT('Mortgage 2 Info Calcs'!$F$17)),"",IF(('Mortgage 2 Info Calcs'!F$18*12)&gt;C444+1,IF(C444='Mortgage 2 Info Calcs'!F$18*12,0,'Mortgage 2 Info Calcs'!F$19+W445*('Mortgage 2 Info Calcs'!F$17)),'Mortgage 2 Info Calcs'!F$189))</f>
        <v/>
      </c>
      <c r="W445" t="str">
        <f>IF(OR(ISERROR(J445-R445-M445),IF(ISERROR((J445-R445-M445)=0),"True",(J445-R445-M445)=0),ISTEXT('Mortgage 2 Info Calcs'!$K$4)),"",IF((J445&gt;(L445+M445)),(FV((G445/'Mortgage 2 Variables'!E$43),1,(L445+M445),-J445+Q445+'Mortgage 2 Info Calcs'!F$24,0))+Q445+'Mortgage 2 Info Calcs'!F$24+IF(I445&gt;0,0,-I445),""))</f>
        <v/>
      </c>
      <c r="X445" t="e">
        <f>IF((FV(IF(G445=0,'Mortgage 2 Info Calcs'!F$8,G445)/12,1,PMT(IF(G445=0,'Mortgage 2 Info Calcs'!F$8,G445)/12,('Mortgage 2 Info Calcs'!F$9*12)-C444,-X444,0),-X444,0))&gt;0,(FV(IF(G445=0,'Mortgage 2 Info Calcs'!F$8,G445)/12,1,PMT(IF(G445=0,'Mortgage 2 Info Calcs'!F$8,G445)/12,('Mortgage 2 Info Calcs'!F$9*12)-C444,-X444,0),-X444,0)),0)</f>
        <v>#NUM!</v>
      </c>
      <c r="Y445" t="e">
        <f>IF(X445&lt;=0,0,(IPMT(IF(G445=0,'Mortgage 2 Info Calcs'!F$8,G445)/12,1,('Mortgage 2 Info Calcs'!F$9*12)-C444,-X444,0)))</f>
        <v>#NUM!</v>
      </c>
      <c r="Z445">
        <f>IF(C445&lt;('Mortgage 2 Info Calcs'!F$9*12),SUM(Y$12:Y445),0)</f>
        <v>0</v>
      </c>
      <c r="AA445">
        <v>434</v>
      </c>
      <c r="AB445">
        <f t="shared" si="31"/>
        <v>36.166666666666664</v>
      </c>
    </row>
    <row r="446" spans="2:28" ht="11.25" customHeight="1" x14ac:dyDescent="0.25">
      <c r="B446">
        <f t="shared" si="29"/>
        <v>36.25</v>
      </c>
      <c r="C446">
        <v>435</v>
      </c>
      <c r="E446">
        <f t="shared" si="32"/>
        <v>2046</v>
      </c>
      <c r="F446" t="str">
        <f>VLOOKUP('Mortgage 2 Variables'!D$10,'Mortgage 2 Variables'!B$8:C$19,2)</f>
        <v>Jan</v>
      </c>
      <c r="G446">
        <f>IF(ISBLANK('Mortgage 2 Monthly Table'!G446),IF(OR(J446=Q446,ISTEXT(W445),ISTEXT('Mortgage 2 Info Calcs'!$K$4)),0,IF(('Mortgage 2 Info Calcs'!F$7*12)&gt;C445,G445,IF(C445='Mortgage 2 Info Calcs'!F$7*12,'Mortgage 2 Info Calcs'!F$8,G445))),'Mortgage 2 Monthly Table'!G446)</f>
        <v>0</v>
      </c>
      <c r="H446" t="e">
        <f>((PMT(G446/'Mortgage 2 Variables'!E$43,('Mortgage 2 Info Calcs'!F$9*'Mortgage 2 Variables'!E$43)-C445,-J446,0)))</f>
        <v>#VALUE!</v>
      </c>
      <c r="I446">
        <f>IF(OR(ISERROR(((IPMT(G446/'Mortgage 2 Variables'!E$43,1,'Mortgage 2 Info Calcs'!F$9*'Mortgage 2 Variables'!E$43,-J446+Q446+'Mortgage 2 Info Calcs'!F$24,IF('Mortgage 2 Info Calcs'!F$5="Interest Only",-J446+Q446+'Mortgage 2 Info Calcs'!F$24,0))))),(((IPMT(G446/'Mortgage 2 Variables'!E$43,1,'Mortgage 2 Info Calcs'!F$9*'Mortgage 2 Variables'!E$43,-J$12,-J$12)))=0)),0,((IPMT(G446/'Mortgage 2 Variables'!E$43,1,'Mortgage 2 Info Calcs'!F$9*'Mortgage 2 Variables'!E$43,-J446+Q446+'Mortgage 2 Info Calcs'!F$24,IF('Mortgage 2 Info Calcs'!F$5="Interest Only",-J446+Q446+'Mortgage 2 Info Calcs'!F$24,0)))))</f>
        <v>0</v>
      </c>
      <c r="J446" t="str">
        <f>IF(W445&gt;0,IF(ISTEXT('Mortgage 2 Info Calcs'!K$4),"0",IF(ISTEXT(W445),W445,W445+(IF(ISTEXT(K446),0,K446)))),0)</f>
        <v/>
      </c>
      <c r="K446">
        <f>IF(ISBLANK('Mortgage 2 Monthly Table'!L446),0,'Mortgage 2 Monthly Table'!L446)</f>
        <v>0</v>
      </c>
      <c r="L446" t="e">
        <f>IF(ISBLANK('Mortgage 2 Monthly Table'!N446),IF('Mortgage 2 Info Calcs'!F$13="Calculated",IF('Mortgage 2 Info Calcs'!F$22="Keep Same",IF('Mortgage 2 Info Calcs'!F$5="Interest Only",IF(OR(I446&gt;L445,J446=""),I446,IF(J446&lt;L445,IF(J446&lt;L445,J446+I446,IF(L445+M445&gt;J446,L445+I446,L445)),IF(L445+M445&gt;J446,L445+I446,L445))),IF(H446&gt;L445,H446,IF(J446&gt;L445,IF(L445+M445&gt;J446,L445+I446,L445),J446+S446))),IF('Mortgage 2 Info Calcs'!F$5="Interest Only",'Mortgage 2 Monthly calcs'!I446,'Mortgage 2 Monthly calcs'!H446)),'Mortgage 2 Monthly calcs'!L445),'Mortgage 2 Monthly Table'!N446)</f>
        <v>#VALUE!</v>
      </c>
      <c r="M446" t="str">
        <f>IF(ISBLANK('Mortgage 2 Monthly Table'!P446),IF(N445&gt;J446,IF(J446&gt;L445,J446-L445,0),IF(OR(OR(W445&lt;0,ISTEXT(W445)),ISTEXT('Mortgage 2 Info Calcs'!$K$4)),"",'Mortgage 2 Info Calcs'!F$21)),'Mortgage 2 Monthly Table'!P446)</f>
        <v/>
      </c>
      <c r="N446" t="str">
        <f t="shared" si="30"/>
        <v/>
      </c>
      <c r="O446" t="str">
        <f>IF(OR(OR(W445&lt;0,ISTEXT(W445)),ISTEXT('Mortgage 2 Info Calcs'!$K$4)),"",(O445+M446))</f>
        <v/>
      </c>
      <c r="P446">
        <f>IF(ISBLANK('Mortgage 2 Monthly Table'!T446),IF(ISTEXT(J446),0,IF(OR(W445&lt;Q445,AND(W445&lt;0,NOT(ISTEXT(W445))),ISTEXT('Mortgage 2 Info Calcs'!$K$4)),IF(-W445&gt;P445,-W445,W445-Q445),IF(J446="",0,'Mortgage 2 Info Calcs'!F$26))),'Mortgage 2 Monthly Table'!T446)</f>
        <v>0</v>
      </c>
      <c r="Q446" t="str">
        <f>IF(OR(OR(W445&lt;0,ISTEXT(W445)),ISTEXT('Mortgage 2 Info Calcs'!$K$4)),"",IF(O446&lt;0,Q445,(Q445+P446)))</f>
        <v/>
      </c>
      <c r="R446" t="str">
        <f>IF(OR(ISERROR(L446-S446),ISTEXT('Mortgage 2 Info Calcs'!$K$4)),"",L446-S446+M446)</f>
        <v/>
      </c>
      <c r="S446">
        <f>IF(OR(IF(ISERROR(ROUND((J446-Q446-'Mortgage 2 Info Calcs'!F$24)*(G446/12),2)),0,(J446-O446-Q446-'Mortgage 2 Info Calcs'!F$24)*(G446/12)),,,ISTEXT('Mortgage 2 Info Calcs'!K$4)),IF(((J446-Q446-'Mortgage 2 Info Calcs'!F$24)*(G446/12))&gt;0,((J446-Q446-'Mortgage 2 Info Calcs'!F$24)*(G446/12)),0),0)</f>
        <v>0</v>
      </c>
      <c r="T446" t="str">
        <f>IF(OR(ISERROR(SUM(R$12:R446)),(ISTEXT(T445)),(T445=(SUM(R$12:R446)))),"",SUM(R$12:R446))</f>
        <v/>
      </c>
      <c r="U446">
        <f>SUM(S$12:S446)</f>
        <v>93290.420445652519</v>
      </c>
      <c r="V446" t="str">
        <f>IF(OR(J446=Q446,ISTEXT(W445),ISTEXT('Mortgage 2 Info Calcs'!$F$17)),"",IF(('Mortgage 2 Info Calcs'!F$18*12)&gt;C445+1,IF(C445='Mortgage 2 Info Calcs'!F$18*12,0,'Mortgage 2 Info Calcs'!F$19+W446*('Mortgage 2 Info Calcs'!F$17)),'Mortgage 2 Info Calcs'!F$189))</f>
        <v/>
      </c>
      <c r="W446" t="str">
        <f>IF(OR(ISERROR(J446-R446-M446),IF(ISERROR((J446-R446-M446)=0),"True",(J446-R446-M446)=0),ISTEXT('Mortgage 2 Info Calcs'!$K$4)),"",IF((J446&gt;(L446+M446)),(FV((G446/'Mortgage 2 Variables'!E$43),1,(L446+M446),-J446+Q446+'Mortgage 2 Info Calcs'!F$24,0))+Q446+'Mortgage 2 Info Calcs'!F$24+IF(I446&gt;0,0,-I446),""))</f>
        <v/>
      </c>
      <c r="X446" t="e">
        <f>IF((FV(IF(G446=0,'Mortgage 2 Info Calcs'!F$8,G446)/12,1,PMT(IF(G446=0,'Mortgage 2 Info Calcs'!F$8,G446)/12,('Mortgage 2 Info Calcs'!F$9*12)-C445,-X445,0),-X445,0))&gt;0,(FV(IF(G446=0,'Mortgage 2 Info Calcs'!F$8,G446)/12,1,PMT(IF(G446=0,'Mortgage 2 Info Calcs'!F$8,G446)/12,('Mortgage 2 Info Calcs'!F$9*12)-C445,-X445,0),-X445,0)),0)</f>
        <v>#NUM!</v>
      </c>
      <c r="Y446" t="e">
        <f>IF(X446&lt;=0,0,(IPMT(IF(G446=0,'Mortgage 2 Info Calcs'!F$8,G446)/12,1,('Mortgage 2 Info Calcs'!F$9*12)-C445,-X445,0)))</f>
        <v>#NUM!</v>
      </c>
      <c r="Z446">
        <f>IF(C446&lt;('Mortgage 2 Info Calcs'!F$9*12),SUM(Y$12:Y446),0)</f>
        <v>0</v>
      </c>
      <c r="AA446">
        <v>435</v>
      </c>
      <c r="AB446">
        <f t="shared" si="31"/>
        <v>36.25</v>
      </c>
    </row>
    <row r="447" spans="2:28" ht="11.25" customHeight="1" x14ac:dyDescent="0.25">
      <c r="B447">
        <f t="shared" si="29"/>
        <v>36.333333333333336</v>
      </c>
      <c r="C447">
        <v>436</v>
      </c>
      <c r="E447" t="str">
        <f t="shared" si="32"/>
        <v/>
      </c>
      <c r="F447" t="str">
        <f>VLOOKUP('Mortgage 2 Variables'!D$11,'Mortgage 2 Variables'!B$8:C$19,2)</f>
        <v>Feb</v>
      </c>
      <c r="G447">
        <f>IF(ISBLANK('Mortgage 2 Monthly Table'!G447),IF(OR(J447=Q447,ISTEXT(W446),ISTEXT('Mortgage 2 Info Calcs'!$K$4)),0,IF(('Mortgage 2 Info Calcs'!F$7*12)&gt;C446,G446,IF(C446='Mortgage 2 Info Calcs'!F$7*12,'Mortgage 2 Info Calcs'!F$8,G446))),'Mortgage 2 Monthly Table'!G447)</f>
        <v>0</v>
      </c>
      <c r="H447" t="e">
        <f>((PMT(G447/'Mortgage 2 Variables'!E$43,('Mortgage 2 Info Calcs'!F$9*'Mortgage 2 Variables'!E$43)-C446,-J447,0)))</f>
        <v>#VALUE!</v>
      </c>
      <c r="I447">
        <f>IF(OR(ISERROR(((IPMT(G447/'Mortgage 2 Variables'!E$43,1,'Mortgage 2 Info Calcs'!F$9*'Mortgage 2 Variables'!E$43,-J447+Q447+'Mortgage 2 Info Calcs'!F$24,IF('Mortgage 2 Info Calcs'!F$5="Interest Only",-J447+Q447+'Mortgage 2 Info Calcs'!F$24,0))))),(((IPMT(G447/'Mortgage 2 Variables'!E$43,1,'Mortgage 2 Info Calcs'!F$9*'Mortgage 2 Variables'!E$43,-J$12,-J$12)))=0)),0,((IPMT(G447/'Mortgage 2 Variables'!E$43,1,'Mortgage 2 Info Calcs'!F$9*'Mortgage 2 Variables'!E$43,-J447+Q447+'Mortgage 2 Info Calcs'!F$24,IF('Mortgage 2 Info Calcs'!F$5="Interest Only",-J447+Q447+'Mortgage 2 Info Calcs'!F$24,0)))))</f>
        <v>0</v>
      </c>
      <c r="J447" t="str">
        <f>IF(W446&gt;0,IF(ISTEXT('Mortgage 2 Info Calcs'!K$4),"0",IF(ISTEXT(W446),W446,W446+(IF(ISTEXT(K447),0,K447)))),0)</f>
        <v/>
      </c>
      <c r="K447">
        <f>IF(ISBLANK('Mortgage 2 Monthly Table'!L447),0,'Mortgage 2 Monthly Table'!L447)</f>
        <v>0</v>
      </c>
      <c r="L447" t="e">
        <f>IF(ISBLANK('Mortgage 2 Monthly Table'!N447),IF('Mortgage 2 Info Calcs'!F$13="Calculated",IF('Mortgage 2 Info Calcs'!F$22="Keep Same",IF('Mortgage 2 Info Calcs'!F$5="Interest Only",IF(OR(I447&gt;L446,J447=""),I447,IF(J447&lt;L446,IF(J447&lt;L446,J447+I447,IF(L446+M446&gt;J447,L446+I447,L446)),IF(L446+M446&gt;J447,L446+I447,L446))),IF(H447&gt;L446,H447,IF(J447&gt;L446,IF(L446+M446&gt;J447,L446+I447,L446),J447+S447))),IF('Mortgage 2 Info Calcs'!F$5="Interest Only",'Mortgage 2 Monthly calcs'!I447,'Mortgage 2 Monthly calcs'!H447)),'Mortgage 2 Monthly calcs'!L446),'Mortgage 2 Monthly Table'!N447)</f>
        <v>#VALUE!</v>
      </c>
      <c r="M447" t="str">
        <f>IF(ISBLANK('Mortgage 2 Monthly Table'!P447),IF(N446&gt;J447,IF(J447&gt;L446,J447-L446,0),IF(OR(OR(W446&lt;0,ISTEXT(W446)),ISTEXT('Mortgage 2 Info Calcs'!$K$4)),"",'Mortgage 2 Info Calcs'!F$21)),'Mortgage 2 Monthly Table'!P447)</f>
        <v/>
      </c>
      <c r="N447" t="str">
        <f t="shared" si="30"/>
        <v/>
      </c>
      <c r="O447" t="str">
        <f>IF(OR(OR(W446&lt;0,ISTEXT(W446)),ISTEXT('Mortgage 2 Info Calcs'!$K$4)),"",(O446+M447))</f>
        <v/>
      </c>
      <c r="P447">
        <f>IF(ISBLANK('Mortgage 2 Monthly Table'!T447),IF(ISTEXT(J447),0,IF(OR(W446&lt;Q446,AND(W446&lt;0,NOT(ISTEXT(W446))),ISTEXT('Mortgage 2 Info Calcs'!$K$4)),IF(-W446&gt;P446,-W446,W446-Q446),IF(J447="",0,'Mortgage 2 Info Calcs'!F$26))),'Mortgage 2 Monthly Table'!T447)</f>
        <v>0</v>
      </c>
      <c r="Q447" t="str">
        <f>IF(OR(OR(W446&lt;0,ISTEXT(W446)),ISTEXT('Mortgage 2 Info Calcs'!$K$4)),"",IF(O447&lt;0,Q446,(Q446+P447)))</f>
        <v/>
      </c>
      <c r="R447" t="str">
        <f>IF(OR(ISERROR(L447-S447),ISTEXT('Mortgage 2 Info Calcs'!$K$4)),"",L447-S447+M447)</f>
        <v/>
      </c>
      <c r="S447">
        <f>IF(OR(IF(ISERROR(ROUND((J447-Q447-'Mortgage 2 Info Calcs'!F$24)*(G447/12),2)),0,(J447-O447-Q447-'Mortgage 2 Info Calcs'!F$24)*(G447/12)),,,ISTEXT('Mortgage 2 Info Calcs'!K$4)),IF(((J447-Q447-'Mortgage 2 Info Calcs'!F$24)*(G447/12))&gt;0,((J447-Q447-'Mortgage 2 Info Calcs'!F$24)*(G447/12)),0),0)</f>
        <v>0</v>
      </c>
      <c r="T447" t="str">
        <f>IF(OR(ISERROR(SUM(R$12:R447)),(ISTEXT(T446)),(T446=(SUM(R$12:R447)))),"",SUM(R$12:R447))</f>
        <v/>
      </c>
      <c r="U447">
        <f>SUM(S$12:S447)</f>
        <v>93290.420445652519</v>
      </c>
      <c r="V447" t="str">
        <f>IF(OR(J447=Q447,ISTEXT(W446),ISTEXT('Mortgage 2 Info Calcs'!$F$17)),"",IF(('Mortgage 2 Info Calcs'!F$18*12)&gt;C446+1,IF(C446='Mortgage 2 Info Calcs'!F$18*12,0,'Mortgage 2 Info Calcs'!F$19+W447*('Mortgage 2 Info Calcs'!F$17)),'Mortgage 2 Info Calcs'!F$189))</f>
        <v/>
      </c>
      <c r="W447" t="str">
        <f>IF(OR(ISERROR(J447-R447-M447),IF(ISERROR((J447-R447-M447)=0),"True",(J447-R447-M447)=0),ISTEXT('Mortgage 2 Info Calcs'!$K$4)),"",IF((J447&gt;(L447+M447)),(FV((G447/'Mortgage 2 Variables'!E$43),1,(L447+M447),-J447+Q447+'Mortgage 2 Info Calcs'!F$24,0))+Q447+'Mortgage 2 Info Calcs'!F$24+IF(I447&gt;0,0,-I447),""))</f>
        <v/>
      </c>
      <c r="X447" t="e">
        <f>IF((FV(IF(G447=0,'Mortgage 2 Info Calcs'!F$8,G447)/12,1,PMT(IF(G447=0,'Mortgage 2 Info Calcs'!F$8,G447)/12,('Mortgage 2 Info Calcs'!F$9*12)-C446,-X446,0),-X446,0))&gt;0,(FV(IF(G447=0,'Mortgage 2 Info Calcs'!F$8,G447)/12,1,PMT(IF(G447=0,'Mortgage 2 Info Calcs'!F$8,G447)/12,('Mortgage 2 Info Calcs'!F$9*12)-C446,-X446,0),-X446,0)),0)</f>
        <v>#NUM!</v>
      </c>
      <c r="Y447" t="e">
        <f>IF(X447&lt;=0,0,(IPMT(IF(G447=0,'Mortgage 2 Info Calcs'!F$8,G447)/12,1,('Mortgage 2 Info Calcs'!F$9*12)-C446,-X446,0)))</f>
        <v>#NUM!</v>
      </c>
      <c r="Z447">
        <f>IF(C447&lt;('Mortgage 2 Info Calcs'!F$9*12),SUM(Y$12:Y447),0)</f>
        <v>0</v>
      </c>
      <c r="AA447">
        <v>436</v>
      </c>
      <c r="AB447">
        <f t="shared" si="31"/>
        <v>36.333333333333336</v>
      </c>
    </row>
    <row r="448" spans="2:28" ht="11.25" customHeight="1" x14ac:dyDescent="0.25">
      <c r="B448">
        <f t="shared" si="29"/>
        <v>36.416666666666664</v>
      </c>
      <c r="C448">
        <v>437</v>
      </c>
      <c r="E448" t="str">
        <f t="shared" si="32"/>
        <v/>
      </c>
      <c r="F448" t="str">
        <f>VLOOKUP('Mortgage 2 Variables'!D$12,'Mortgage 2 Variables'!B$8:C$19,2)</f>
        <v>Mar</v>
      </c>
      <c r="G448">
        <f>IF(ISBLANK('Mortgage 2 Monthly Table'!G448),IF(OR(J448=Q448,ISTEXT(W447),ISTEXT('Mortgage 2 Info Calcs'!$K$4)),0,IF(('Mortgage 2 Info Calcs'!F$7*12)&gt;C447,G447,IF(C447='Mortgage 2 Info Calcs'!F$7*12,'Mortgage 2 Info Calcs'!F$8,G447))),'Mortgage 2 Monthly Table'!G448)</f>
        <v>0</v>
      </c>
      <c r="H448" t="e">
        <f>((PMT(G448/'Mortgage 2 Variables'!E$43,('Mortgage 2 Info Calcs'!F$9*'Mortgage 2 Variables'!E$43)-C447,-J448,0)))</f>
        <v>#VALUE!</v>
      </c>
      <c r="I448">
        <f>IF(OR(ISERROR(((IPMT(G448/'Mortgage 2 Variables'!E$43,1,'Mortgage 2 Info Calcs'!F$9*'Mortgage 2 Variables'!E$43,-J448+Q448+'Mortgage 2 Info Calcs'!F$24,IF('Mortgage 2 Info Calcs'!F$5="Interest Only",-J448+Q448+'Mortgage 2 Info Calcs'!F$24,0))))),(((IPMT(G448/'Mortgage 2 Variables'!E$43,1,'Mortgage 2 Info Calcs'!F$9*'Mortgage 2 Variables'!E$43,-J$12,-J$12)))=0)),0,((IPMT(G448/'Mortgage 2 Variables'!E$43,1,'Mortgage 2 Info Calcs'!F$9*'Mortgage 2 Variables'!E$43,-J448+Q448+'Mortgage 2 Info Calcs'!F$24,IF('Mortgage 2 Info Calcs'!F$5="Interest Only",-J448+Q448+'Mortgage 2 Info Calcs'!F$24,0)))))</f>
        <v>0</v>
      </c>
      <c r="J448" t="str">
        <f>IF(W447&gt;0,IF(ISTEXT('Mortgage 2 Info Calcs'!K$4),"0",IF(ISTEXT(W447),W447,W447+(IF(ISTEXT(K448),0,K448)))),0)</f>
        <v/>
      </c>
      <c r="K448">
        <f>IF(ISBLANK('Mortgage 2 Monthly Table'!L448),0,'Mortgage 2 Monthly Table'!L448)</f>
        <v>0</v>
      </c>
      <c r="L448" t="e">
        <f>IF(ISBLANK('Mortgage 2 Monthly Table'!N448),IF('Mortgage 2 Info Calcs'!F$13="Calculated",IF('Mortgage 2 Info Calcs'!F$22="Keep Same",IF('Mortgage 2 Info Calcs'!F$5="Interest Only",IF(OR(I448&gt;L447,J448=""),I448,IF(J448&lt;L447,IF(J448&lt;L447,J448+I448,IF(L447+M447&gt;J448,L447+I448,L447)),IF(L447+M447&gt;J448,L447+I448,L447))),IF(H448&gt;L447,H448,IF(J448&gt;L447,IF(L447+M447&gt;J448,L447+I448,L447),J448+S448))),IF('Mortgage 2 Info Calcs'!F$5="Interest Only",'Mortgage 2 Monthly calcs'!I448,'Mortgage 2 Monthly calcs'!H448)),'Mortgage 2 Monthly calcs'!L447),'Mortgage 2 Monthly Table'!N448)</f>
        <v>#VALUE!</v>
      </c>
      <c r="M448" t="str">
        <f>IF(ISBLANK('Mortgage 2 Monthly Table'!P448),IF(N447&gt;J448,IF(J448&gt;L447,J448-L447,0),IF(OR(OR(W447&lt;0,ISTEXT(W447)),ISTEXT('Mortgage 2 Info Calcs'!$K$4)),"",'Mortgage 2 Info Calcs'!F$21)),'Mortgage 2 Monthly Table'!P448)</f>
        <v/>
      </c>
      <c r="N448" t="str">
        <f t="shared" si="30"/>
        <v/>
      </c>
      <c r="O448" t="str">
        <f>IF(OR(OR(W447&lt;0,ISTEXT(W447)),ISTEXT('Mortgage 2 Info Calcs'!$K$4)),"",(O447+M448))</f>
        <v/>
      </c>
      <c r="P448">
        <f>IF(ISBLANK('Mortgage 2 Monthly Table'!T448),IF(ISTEXT(J448),0,IF(OR(W447&lt;Q447,AND(W447&lt;0,NOT(ISTEXT(W447))),ISTEXT('Mortgage 2 Info Calcs'!$K$4)),IF(-W447&gt;P447,-W447,W447-Q447),IF(J448="",0,'Mortgage 2 Info Calcs'!F$26))),'Mortgage 2 Monthly Table'!T448)</f>
        <v>0</v>
      </c>
      <c r="Q448" t="str">
        <f>IF(OR(OR(W447&lt;0,ISTEXT(W447)),ISTEXT('Mortgage 2 Info Calcs'!$K$4)),"",IF(O448&lt;0,Q447,(Q447+P448)))</f>
        <v/>
      </c>
      <c r="R448" t="str">
        <f>IF(OR(ISERROR(L448-S448),ISTEXT('Mortgage 2 Info Calcs'!$K$4)),"",L448-S448+M448)</f>
        <v/>
      </c>
      <c r="S448">
        <f>IF(OR(IF(ISERROR(ROUND((J448-Q448-'Mortgage 2 Info Calcs'!F$24)*(G448/12),2)),0,(J448-O448-Q448-'Mortgage 2 Info Calcs'!F$24)*(G448/12)),,,ISTEXT('Mortgage 2 Info Calcs'!K$4)),IF(((J448-Q448-'Mortgage 2 Info Calcs'!F$24)*(G448/12))&gt;0,((J448-Q448-'Mortgage 2 Info Calcs'!F$24)*(G448/12)),0),0)</f>
        <v>0</v>
      </c>
      <c r="T448" t="str">
        <f>IF(OR(ISERROR(SUM(R$12:R448)),(ISTEXT(T447)),(T447=(SUM(R$12:R448)))),"",SUM(R$12:R448))</f>
        <v/>
      </c>
      <c r="U448">
        <f>SUM(S$12:S448)</f>
        <v>93290.420445652519</v>
      </c>
      <c r="V448" t="str">
        <f>IF(OR(J448=Q448,ISTEXT(W447),ISTEXT('Mortgage 2 Info Calcs'!$F$17)),"",IF(('Mortgage 2 Info Calcs'!F$18*12)&gt;C447+1,IF(C447='Mortgage 2 Info Calcs'!F$18*12,0,'Mortgage 2 Info Calcs'!F$19+W448*('Mortgage 2 Info Calcs'!F$17)),'Mortgage 2 Info Calcs'!F$189))</f>
        <v/>
      </c>
      <c r="W448" t="str">
        <f>IF(OR(ISERROR(J448-R448-M448),IF(ISERROR((J448-R448-M448)=0),"True",(J448-R448-M448)=0),ISTEXT('Mortgage 2 Info Calcs'!$K$4)),"",IF((J448&gt;(L448+M448)),(FV((G448/'Mortgage 2 Variables'!E$43),1,(L448+M448),-J448+Q448+'Mortgage 2 Info Calcs'!F$24,0))+Q448+'Mortgage 2 Info Calcs'!F$24+IF(I448&gt;0,0,-I448),""))</f>
        <v/>
      </c>
      <c r="X448" t="e">
        <f>IF((FV(IF(G448=0,'Mortgage 2 Info Calcs'!F$8,G448)/12,1,PMT(IF(G448=0,'Mortgage 2 Info Calcs'!F$8,G448)/12,('Mortgage 2 Info Calcs'!F$9*12)-C447,-X447,0),-X447,0))&gt;0,(FV(IF(G448=0,'Mortgage 2 Info Calcs'!F$8,G448)/12,1,PMT(IF(G448=0,'Mortgage 2 Info Calcs'!F$8,G448)/12,('Mortgage 2 Info Calcs'!F$9*12)-C447,-X447,0),-X447,0)),0)</f>
        <v>#NUM!</v>
      </c>
      <c r="Y448" t="e">
        <f>IF(X448&lt;=0,0,(IPMT(IF(G448=0,'Mortgage 2 Info Calcs'!F$8,G448)/12,1,('Mortgage 2 Info Calcs'!F$9*12)-C447,-X447,0)))</f>
        <v>#NUM!</v>
      </c>
      <c r="Z448">
        <f>IF(C448&lt;('Mortgage 2 Info Calcs'!F$9*12),SUM(Y$12:Y448),0)</f>
        <v>0</v>
      </c>
      <c r="AA448">
        <v>437</v>
      </c>
      <c r="AB448">
        <f t="shared" si="31"/>
        <v>36.416666666666664</v>
      </c>
    </row>
    <row r="449" spans="2:28" ht="11.25" customHeight="1" x14ac:dyDescent="0.25">
      <c r="B449">
        <f t="shared" si="29"/>
        <v>36.5</v>
      </c>
      <c r="C449">
        <v>438</v>
      </c>
      <c r="E449" t="str">
        <f t="shared" si="32"/>
        <v/>
      </c>
      <c r="F449" t="str">
        <f>VLOOKUP('Mortgage 2 Variables'!D$13,'Mortgage 2 Variables'!B$8:C$19,2)</f>
        <v>Apr</v>
      </c>
      <c r="G449">
        <f>IF(ISBLANK('Mortgage 2 Monthly Table'!G449),IF(OR(J449=Q449,ISTEXT(W448),ISTEXT('Mortgage 2 Info Calcs'!$K$4)),0,IF(('Mortgage 2 Info Calcs'!F$7*12)&gt;C448,G448,IF(C448='Mortgage 2 Info Calcs'!F$7*12,'Mortgage 2 Info Calcs'!F$8,G448))),'Mortgage 2 Monthly Table'!G449)</f>
        <v>0</v>
      </c>
      <c r="H449" t="e">
        <f>((PMT(G449/'Mortgage 2 Variables'!E$43,('Mortgage 2 Info Calcs'!F$9*'Mortgage 2 Variables'!E$43)-C448,-J449,0)))</f>
        <v>#VALUE!</v>
      </c>
      <c r="I449">
        <f>IF(OR(ISERROR(((IPMT(G449/'Mortgage 2 Variables'!E$43,1,'Mortgage 2 Info Calcs'!F$9*'Mortgage 2 Variables'!E$43,-J449+Q449+'Mortgage 2 Info Calcs'!F$24,IF('Mortgage 2 Info Calcs'!F$5="Interest Only",-J449+Q449+'Mortgage 2 Info Calcs'!F$24,0))))),(((IPMT(G449/'Mortgage 2 Variables'!E$43,1,'Mortgage 2 Info Calcs'!F$9*'Mortgage 2 Variables'!E$43,-J$12,-J$12)))=0)),0,((IPMT(G449/'Mortgage 2 Variables'!E$43,1,'Mortgage 2 Info Calcs'!F$9*'Mortgage 2 Variables'!E$43,-J449+Q449+'Mortgage 2 Info Calcs'!F$24,IF('Mortgage 2 Info Calcs'!F$5="Interest Only",-J449+Q449+'Mortgage 2 Info Calcs'!F$24,0)))))</f>
        <v>0</v>
      </c>
      <c r="J449" t="str">
        <f>IF(W448&gt;0,IF(ISTEXT('Mortgage 2 Info Calcs'!K$4),"0",IF(ISTEXT(W448),W448,W448+(IF(ISTEXT(K449),0,K449)))),0)</f>
        <v/>
      </c>
      <c r="K449">
        <f>IF(ISBLANK('Mortgage 2 Monthly Table'!L449),0,'Mortgage 2 Monthly Table'!L449)</f>
        <v>0</v>
      </c>
      <c r="L449" t="e">
        <f>IF(ISBLANK('Mortgage 2 Monthly Table'!N449),IF('Mortgage 2 Info Calcs'!F$13="Calculated",IF('Mortgage 2 Info Calcs'!F$22="Keep Same",IF('Mortgage 2 Info Calcs'!F$5="Interest Only",IF(OR(I449&gt;L448,J449=""),I449,IF(J449&lt;L448,IF(J449&lt;L448,J449+I449,IF(L448+M448&gt;J449,L448+I449,L448)),IF(L448+M448&gt;J449,L448+I449,L448))),IF(H449&gt;L448,H449,IF(J449&gt;L448,IF(L448+M448&gt;J449,L448+I449,L448),J449+S449))),IF('Mortgage 2 Info Calcs'!F$5="Interest Only",'Mortgage 2 Monthly calcs'!I449,'Mortgage 2 Monthly calcs'!H449)),'Mortgage 2 Monthly calcs'!L448),'Mortgage 2 Monthly Table'!N449)</f>
        <v>#VALUE!</v>
      </c>
      <c r="M449" t="str">
        <f>IF(ISBLANK('Mortgage 2 Monthly Table'!P449),IF(N448&gt;J449,IF(J449&gt;L448,J449-L448,0),IF(OR(OR(W448&lt;0,ISTEXT(W448)),ISTEXT('Mortgage 2 Info Calcs'!$K$4)),"",'Mortgage 2 Info Calcs'!F$21)),'Mortgage 2 Monthly Table'!P449)</f>
        <v/>
      </c>
      <c r="N449" t="str">
        <f t="shared" si="30"/>
        <v/>
      </c>
      <c r="O449" t="str">
        <f>IF(OR(OR(W448&lt;0,ISTEXT(W448)),ISTEXT('Mortgage 2 Info Calcs'!$K$4)),"",(O448+M449))</f>
        <v/>
      </c>
      <c r="P449">
        <f>IF(ISBLANK('Mortgage 2 Monthly Table'!T449),IF(ISTEXT(J449),0,IF(OR(W448&lt;Q448,AND(W448&lt;0,NOT(ISTEXT(W448))),ISTEXT('Mortgage 2 Info Calcs'!$K$4)),IF(-W448&gt;P448,-W448,W448-Q448),IF(J449="",0,'Mortgage 2 Info Calcs'!F$26))),'Mortgage 2 Monthly Table'!T449)</f>
        <v>0</v>
      </c>
      <c r="Q449" t="str">
        <f>IF(OR(OR(W448&lt;0,ISTEXT(W448)),ISTEXT('Mortgage 2 Info Calcs'!$K$4)),"",IF(O449&lt;0,Q448,(Q448+P449)))</f>
        <v/>
      </c>
      <c r="R449" t="str">
        <f>IF(OR(ISERROR(L449-S449),ISTEXT('Mortgage 2 Info Calcs'!$K$4)),"",L449-S449+M449)</f>
        <v/>
      </c>
      <c r="S449">
        <f>IF(OR(IF(ISERROR(ROUND((J449-Q449-'Mortgage 2 Info Calcs'!F$24)*(G449/12),2)),0,(J449-O449-Q449-'Mortgage 2 Info Calcs'!F$24)*(G449/12)),,,ISTEXT('Mortgage 2 Info Calcs'!K$4)),IF(((J449-Q449-'Mortgage 2 Info Calcs'!F$24)*(G449/12))&gt;0,((J449-Q449-'Mortgage 2 Info Calcs'!F$24)*(G449/12)),0),0)</f>
        <v>0</v>
      </c>
      <c r="T449" t="str">
        <f>IF(OR(ISERROR(SUM(R$12:R449)),(ISTEXT(T448)),(T448=(SUM(R$12:R449)))),"",SUM(R$12:R449))</f>
        <v/>
      </c>
      <c r="U449">
        <f>SUM(S$12:S449)</f>
        <v>93290.420445652519</v>
      </c>
      <c r="V449" t="str">
        <f>IF(OR(J449=Q449,ISTEXT(W448),ISTEXT('Mortgage 2 Info Calcs'!$F$17)),"",IF(('Mortgage 2 Info Calcs'!F$18*12)&gt;C448+1,IF(C448='Mortgage 2 Info Calcs'!F$18*12,0,'Mortgage 2 Info Calcs'!F$19+W449*('Mortgage 2 Info Calcs'!F$17)),'Mortgage 2 Info Calcs'!F$189))</f>
        <v/>
      </c>
      <c r="W449" t="str">
        <f>IF(OR(ISERROR(J449-R449-M449),IF(ISERROR((J449-R449-M449)=0),"True",(J449-R449-M449)=0),ISTEXT('Mortgage 2 Info Calcs'!$K$4)),"",IF((J449&gt;(L449+M449)),(FV((G449/'Mortgage 2 Variables'!E$43),1,(L449+M449),-J449+Q449+'Mortgage 2 Info Calcs'!F$24,0))+Q449+'Mortgage 2 Info Calcs'!F$24+IF(I449&gt;0,0,-I449),""))</f>
        <v/>
      </c>
      <c r="X449" t="e">
        <f>IF((FV(IF(G449=0,'Mortgage 2 Info Calcs'!F$8,G449)/12,1,PMT(IF(G449=0,'Mortgage 2 Info Calcs'!F$8,G449)/12,('Mortgage 2 Info Calcs'!F$9*12)-C448,-X448,0),-X448,0))&gt;0,(FV(IF(G449=0,'Mortgage 2 Info Calcs'!F$8,G449)/12,1,PMT(IF(G449=0,'Mortgage 2 Info Calcs'!F$8,G449)/12,('Mortgage 2 Info Calcs'!F$9*12)-C448,-X448,0),-X448,0)),0)</f>
        <v>#NUM!</v>
      </c>
      <c r="Y449" t="e">
        <f>IF(X449&lt;=0,0,(IPMT(IF(G449=0,'Mortgage 2 Info Calcs'!F$8,G449)/12,1,('Mortgage 2 Info Calcs'!F$9*12)-C448,-X448,0)))</f>
        <v>#NUM!</v>
      </c>
      <c r="Z449">
        <f>IF(C449&lt;('Mortgage 2 Info Calcs'!F$9*12),SUM(Y$12:Y449),0)</f>
        <v>0</v>
      </c>
      <c r="AA449">
        <v>438</v>
      </c>
      <c r="AB449">
        <f t="shared" si="31"/>
        <v>36.5</v>
      </c>
    </row>
    <row r="450" spans="2:28" ht="11.25" customHeight="1" x14ac:dyDescent="0.25">
      <c r="B450">
        <f t="shared" si="29"/>
        <v>36.583333333333336</v>
      </c>
      <c r="C450">
        <v>439</v>
      </c>
      <c r="E450" t="str">
        <f t="shared" si="32"/>
        <v/>
      </c>
      <c r="F450" t="str">
        <f>VLOOKUP('Mortgage 2 Variables'!D$14,'Mortgage 2 Variables'!B$8:C$19,2)</f>
        <v>May</v>
      </c>
      <c r="G450">
        <f>IF(ISBLANK('Mortgage 2 Monthly Table'!G450),IF(OR(J450=Q450,ISTEXT(W449),ISTEXT('Mortgage 2 Info Calcs'!$K$4)),0,IF(('Mortgage 2 Info Calcs'!F$7*12)&gt;C449,G449,IF(C449='Mortgage 2 Info Calcs'!F$7*12,'Mortgage 2 Info Calcs'!F$8,G449))),'Mortgage 2 Monthly Table'!G450)</f>
        <v>0</v>
      </c>
      <c r="H450" t="e">
        <f>((PMT(G450/'Mortgage 2 Variables'!E$43,('Mortgage 2 Info Calcs'!F$9*'Mortgage 2 Variables'!E$43)-C449,-J450,0)))</f>
        <v>#VALUE!</v>
      </c>
      <c r="I450">
        <f>IF(OR(ISERROR(((IPMT(G450/'Mortgage 2 Variables'!E$43,1,'Mortgage 2 Info Calcs'!F$9*'Mortgage 2 Variables'!E$43,-J450+Q450+'Mortgage 2 Info Calcs'!F$24,IF('Mortgage 2 Info Calcs'!F$5="Interest Only",-J450+Q450+'Mortgage 2 Info Calcs'!F$24,0))))),(((IPMT(G450/'Mortgage 2 Variables'!E$43,1,'Mortgage 2 Info Calcs'!F$9*'Mortgage 2 Variables'!E$43,-J$12,-J$12)))=0)),0,((IPMT(G450/'Mortgage 2 Variables'!E$43,1,'Mortgage 2 Info Calcs'!F$9*'Mortgage 2 Variables'!E$43,-J450+Q450+'Mortgage 2 Info Calcs'!F$24,IF('Mortgage 2 Info Calcs'!F$5="Interest Only",-J450+Q450+'Mortgage 2 Info Calcs'!F$24,0)))))</f>
        <v>0</v>
      </c>
      <c r="J450" t="str">
        <f>IF(W449&gt;0,IF(ISTEXT('Mortgage 2 Info Calcs'!K$4),"0",IF(ISTEXT(W449),W449,W449+(IF(ISTEXT(K450),0,K450)))),0)</f>
        <v/>
      </c>
      <c r="K450">
        <f>IF(ISBLANK('Mortgage 2 Monthly Table'!L450),0,'Mortgage 2 Monthly Table'!L450)</f>
        <v>0</v>
      </c>
      <c r="L450" t="e">
        <f>IF(ISBLANK('Mortgage 2 Monthly Table'!N450),IF('Mortgage 2 Info Calcs'!F$13="Calculated",IF('Mortgage 2 Info Calcs'!F$22="Keep Same",IF('Mortgage 2 Info Calcs'!F$5="Interest Only",IF(OR(I450&gt;L449,J450=""),I450,IF(J450&lt;L449,IF(J450&lt;L449,J450+I450,IF(L449+M449&gt;J450,L449+I450,L449)),IF(L449+M449&gt;J450,L449+I450,L449))),IF(H450&gt;L449,H450,IF(J450&gt;L449,IF(L449+M449&gt;J450,L449+I450,L449),J450+S450))),IF('Mortgage 2 Info Calcs'!F$5="Interest Only",'Mortgage 2 Monthly calcs'!I450,'Mortgage 2 Monthly calcs'!H450)),'Mortgage 2 Monthly calcs'!L449),'Mortgage 2 Monthly Table'!N450)</f>
        <v>#VALUE!</v>
      </c>
      <c r="M450" t="str">
        <f>IF(ISBLANK('Mortgage 2 Monthly Table'!P450),IF(N449&gt;J450,IF(J450&gt;L449,J450-L449,0),IF(OR(OR(W449&lt;0,ISTEXT(W449)),ISTEXT('Mortgage 2 Info Calcs'!$K$4)),"",'Mortgage 2 Info Calcs'!F$21)),'Mortgage 2 Monthly Table'!P450)</f>
        <v/>
      </c>
      <c r="N450" t="str">
        <f t="shared" si="30"/>
        <v/>
      </c>
      <c r="O450" t="str">
        <f>IF(OR(OR(W449&lt;0,ISTEXT(W449)),ISTEXT('Mortgage 2 Info Calcs'!$K$4)),"",(O449+M450))</f>
        <v/>
      </c>
      <c r="P450">
        <f>IF(ISBLANK('Mortgage 2 Monthly Table'!T450),IF(ISTEXT(J450),0,IF(OR(W449&lt;Q449,AND(W449&lt;0,NOT(ISTEXT(W449))),ISTEXT('Mortgage 2 Info Calcs'!$K$4)),IF(-W449&gt;P449,-W449,W449-Q449),IF(J450="",0,'Mortgage 2 Info Calcs'!F$26))),'Mortgage 2 Monthly Table'!T450)</f>
        <v>0</v>
      </c>
      <c r="Q450" t="str">
        <f>IF(OR(OR(W449&lt;0,ISTEXT(W449)),ISTEXT('Mortgage 2 Info Calcs'!$K$4)),"",IF(O450&lt;0,Q449,(Q449+P450)))</f>
        <v/>
      </c>
      <c r="R450" t="str">
        <f>IF(OR(ISERROR(L450-S450),ISTEXT('Mortgage 2 Info Calcs'!$K$4)),"",L450-S450+M450)</f>
        <v/>
      </c>
      <c r="S450">
        <f>IF(OR(IF(ISERROR(ROUND((J450-Q450-'Mortgage 2 Info Calcs'!F$24)*(G450/12),2)),0,(J450-O450-Q450-'Mortgage 2 Info Calcs'!F$24)*(G450/12)),,,ISTEXT('Mortgage 2 Info Calcs'!K$4)),IF(((J450-Q450-'Mortgage 2 Info Calcs'!F$24)*(G450/12))&gt;0,((J450-Q450-'Mortgage 2 Info Calcs'!F$24)*(G450/12)),0),0)</f>
        <v>0</v>
      </c>
      <c r="T450" t="str">
        <f>IF(OR(ISERROR(SUM(R$12:R450)),(ISTEXT(T449)),(T449=(SUM(R$12:R450)))),"",SUM(R$12:R450))</f>
        <v/>
      </c>
      <c r="U450">
        <f>SUM(S$12:S450)</f>
        <v>93290.420445652519</v>
      </c>
      <c r="V450" t="str">
        <f>IF(OR(J450=Q450,ISTEXT(W449),ISTEXT('Mortgage 2 Info Calcs'!$F$17)),"",IF(('Mortgage 2 Info Calcs'!F$18*12)&gt;C449+1,IF(C449='Mortgage 2 Info Calcs'!F$18*12,0,'Mortgage 2 Info Calcs'!F$19+W450*('Mortgage 2 Info Calcs'!F$17)),'Mortgage 2 Info Calcs'!F$189))</f>
        <v/>
      </c>
      <c r="W450" t="str">
        <f>IF(OR(ISERROR(J450-R450-M450),IF(ISERROR((J450-R450-M450)=0),"True",(J450-R450-M450)=0),ISTEXT('Mortgage 2 Info Calcs'!$K$4)),"",IF((J450&gt;(L450+M450)),(FV((G450/'Mortgage 2 Variables'!E$43),1,(L450+M450),-J450+Q450+'Mortgage 2 Info Calcs'!F$24,0))+Q450+'Mortgage 2 Info Calcs'!F$24+IF(I450&gt;0,0,-I450),""))</f>
        <v/>
      </c>
      <c r="X450" t="e">
        <f>IF((FV(IF(G450=0,'Mortgage 2 Info Calcs'!F$8,G450)/12,1,PMT(IF(G450=0,'Mortgage 2 Info Calcs'!F$8,G450)/12,('Mortgage 2 Info Calcs'!F$9*12)-C449,-X449,0),-X449,0))&gt;0,(FV(IF(G450=0,'Mortgage 2 Info Calcs'!F$8,G450)/12,1,PMT(IF(G450=0,'Mortgage 2 Info Calcs'!F$8,G450)/12,('Mortgage 2 Info Calcs'!F$9*12)-C449,-X449,0),-X449,0)),0)</f>
        <v>#NUM!</v>
      </c>
      <c r="Y450" t="e">
        <f>IF(X450&lt;=0,0,(IPMT(IF(G450=0,'Mortgage 2 Info Calcs'!F$8,G450)/12,1,('Mortgage 2 Info Calcs'!F$9*12)-C449,-X449,0)))</f>
        <v>#NUM!</v>
      </c>
      <c r="Z450">
        <f>IF(C450&lt;('Mortgage 2 Info Calcs'!F$9*12),SUM(Y$12:Y450),0)</f>
        <v>0</v>
      </c>
      <c r="AA450">
        <v>439</v>
      </c>
      <c r="AB450">
        <f t="shared" si="31"/>
        <v>36.583333333333336</v>
      </c>
    </row>
    <row r="451" spans="2:28" ht="11.25" customHeight="1" x14ac:dyDescent="0.25">
      <c r="B451">
        <f t="shared" si="29"/>
        <v>36.666666666666664</v>
      </c>
      <c r="C451">
        <v>440</v>
      </c>
      <c r="E451" t="str">
        <f t="shared" si="32"/>
        <v/>
      </c>
      <c r="F451" t="str">
        <f>VLOOKUP('Mortgage 2 Variables'!D$15,'Mortgage 2 Variables'!B$8:C$19,2)</f>
        <v>Jun</v>
      </c>
      <c r="G451">
        <f>IF(ISBLANK('Mortgage 2 Monthly Table'!G451),IF(OR(J451=Q451,ISTEXT(W450),ISTEXT('Mortgage 2 Info Calcs'!$K$4)),0,IF(('Mortgage 2 Info Calcs'!F$7*12)&gt;C450,G450,IF(C450='Mortgage 2 Info Calcs'!F$7*12,'Mortgage 2 Info Calcs'!F$8,G450))),'Mortgage 2 Monthly Table'!G451)</f>
        <v>0</v>
      </c>
      <c r="H451" t="e">
        <f>((PMT(G451/'Mortgage 2 Variables'!E$43,('Mortgage 2 Info Calcs'!F$9*'Mortgage 2 Variables'!E$43)-C450,-J451,0)))</f>
        <v>#VALUE!</v>
      </c>
      <c r="I451">
        <f>IF(OR(ISERROR(((IPMT(G451/'Mortgage 2 Variables'!E$43,1,'Mortgage 2 Info Calcs'!F$9*'Mortgage 2 Variables'!E$43,-J451+Q451+'Mortgage 2 Info Calcs'!F$24,IF('Mortgage 2 Info Calcs'!F$5="Interest Only",-J451+Q451+'Mortgage 2 Info Calcs'!F$24,0))))),(((IPMT(G451/'Mortgage 2 Variables'!E$43,1,'Mortgage 2 Info Calcs'!F$9*'Mortgage 2 Variables'!E$43,-J$12,-J$12)))=0)),0,((IPMT(G451/'Mortgage 2 Variables'!E$43,1,'Mortgage 2 Info Calcs'!F$9*'Mortgage 2 Variables'!E$43,-J451+Q451+'Mortgage 2 Info Calcs'!F$24,IF('Mortgage 2 Info Calcs'!F$5="Interest Only",-J451+Q451+'Mortgage 2 Info Calcs'!F$24,0)))))</f>
        <v>0</v>
      </c>
      <c r="J451" t="str">
        <f>IF(W450&gt;0,IF(ISTEXT('Mortgage 2 Info Calcs'!K$4),"0",IF(ISTEXT(W450),W450,W450+(IF(ISTEXT(K451),0,K451)))),0)</f>
        <v/>
      </c>
      <c r="K451">
        <f>IF(ISBLANK('Mortgage 2 Monthly Table'!L451),0,'Mortgage 2 Monthly Table'!L451)</f>
        <v>0</v>
      </c>
      <c r="L451" t="e">
        <f>IF(ISBLANK('Mortgage 2 Monthly Table'!N451),IF('Mortgage 2 Info Calcs'!F$13="Calculated",IF('Mortgage 2 Info Calcs'!F$22="Keep Same",IF('Mortgage 2 Info Calcs'!F$5="Interest Only",IF(OR(I451&gt;L450,J451=""),I451,IF(J451&lt;L450,IF(J451&lt;L450,J451+I451,IF(L450+M450&gt;J451,L450+I451,L450)),IF(L450+M450&gt;J451,L450+I451,L450))),IF(H451&gt;L450,H451,IF(J451&gt;L450,IF(L450+M450&gt;J451,L450+I451,L450),J451+S451))),IF('Mortgage 2 Info Calcs'!F$5="Interest Only",'Mortgage 2 Monthly calcs'!I451,'Mortgage 2 Monthly calcs'!H451)),'Mortgage 2 Monthly calcs'!L450),'Mortgage 2 Monthly Table'!N451)</f>
        <v>#VALUE!</v>
      </c>
      <c r="M451" t="str">
        <f>IF(ISBLANK('Mortgage 2 Monthly Table'!P451),IF(N450&gt;J451,IF(J451&gt;L450,J451-L450,0),IF(OR(OR(W450&lt;0,ISTEXT(W450)),ISTEXT('Mortgage 2 Info Calcs'!$K$4)),"",'Mortgage 2 Info Calcs'!F$21)),'Mortgage 2 Monthly Table'!P451)</f>
        <v/>
      </c>
      <c r="N451" t="str">
        <f t="shared" si="30"/>
        <v/>
      </c>
      <c r="O451" t="str">
        <f>IF(OR(OR(W450&lt;0,ISTEXT(W450)),ISTEXT('Mortgage 2 Info Calcs'!$K$4)),"",(O450+M451))</f>
        <v/>
      </c>
      <c r="P451">
        <f>IF(ISBLANK('Mortgage 2 Monthly Table'!T451),IF(ISTEXT(J451),0,IF(OR(W450&lt;Q450,AND(W450&lt;0,NOT(ISTEXT(W450))),ISTEXT('Mortgage 2 Info Calcs'!$K$4)),IF(-W450&gt;P450,-W450,W450-Q450),IF(J451="",0,'Mortgage 2 Info Calcs'!F$26))),'Mortgage 2 Monthly Table'!T451)</f>
        <v>0</v>
      </c>
      <c r="Q451" t="str">
        <f>IF(OR(OR(W450&lt;0,ISTEXT(W450)),ISTEXT('Mortgage 2 Info Calcs'!$K$4)),"",IF(O451&lt;0,Q450,(Q450+P451)))</f>
        <v/>
      </c>
      <c r="R451" t="str">
        <f>IF(OR(ISERROR(L451-S451),ISTEXT('Mortgage 2 Info Calcs'!$K$4)),"",L451-S451+M451)</f>
        <v/>
      </c>
      <c r="S451">
        <f>IF(OR(IF(ISERROR(ROUND((J451-Q451-'Mortgage 2 Info Calcs'!F$24)*(G451/12),2)),0,(J451-O451-Q451-'Mortgage 2 Info Calcs'!F$24)*(G451/12)),,,ISTEXT('Mortgage 2 Info Calcs'!K$4)),IF(((J451-Q451-'Mortgage 2 Info Calcs'!F$24)*(G451/12))&gt;0,((J451-Q451-'Mortgage 2 Info Calcs'!F$24)*(G451/12)),0),0)</f>
        <v>0</v>
      </c>
      <c r="T451" t="str">
        <f>IF(OR(ISERROR(SUM(R$12:R451)),(ISTEXT(T450)),(T450=(SUM(R$12:R451)))),"",SUM(R$12:R451))</f>
        <v/>
      </c>
      <c r="U451">
        <f>SUM(S$12:S451)</f>
        <v>93290.420445652519</v>
      </c>
      <c r="V451" t="str">
        <f>IF(OR(J451=Q451,ISTEXT(W450),ISTEXT('Mortgage 2 Info Calcs'!$F$17)),"",IF(('Mortgage 2 Info Calcs'!F$18*12)&gt;C450+1,IF(C450='Mortgage 2 Info Calcs'!F$18*12,0,'Mortgage 2 Info Calcs'!F$19+W451*('Mortgage 2 Info Calcs'!F$17)),'Mortgage 2 Info Calcs'!F$189))</f>
        <v/>
      </c>
      <c r="W451" t="str">
        <f>IF(OR(ISERROR(J451-R451-M451),IF(ISERROR((J451-R451-M451)=0),"True",(J451-R451-M451)=0),ISTEXT('Mortgage 2 Info Calcs'!$K$4)),"",IF((J451&gt;(L451+M451)),(FV((G451/'Mortgage 2 Variables'!E$43),1,(L451+M451),-J451+Q451+'Mortgage 2 Info Calcs'!F$24,0))+Q451+'Mortgage 2 Info Calcs'!F$24+IF(I451&gt;0,0,-I451),""))</f>
        <v/>
      </c>
      <c r="X451" t="e">
        <f>IF((FV(IF(G451=0,'Mortgage 2 Info Calcs'!F$8,G451)/12,1,PMT(IF(G451=0,'Mortgage 2 Info Calcs'!F$8,G451)/12,('Mortgage 2 Info Calcs'!F$9*12)-C450,-X450,0),-X450,0))&gt;0,(FV(IF(G451=0,'Mortgage 2 Info Calcs'!F$8,G451)/12,1,PMT(IF(G451=0,'Mortgage 2 Info Calcs'!F$8,G451)/12,('Mortgage 2 Info Calcs'!F$9*12)-C450,-X450,0),-X450,0)),0)</f>
        <v>#NUM!</v>
      </c>
      <c r="Y451" t="e">
        <f>IF(X451&lt;=0,0,(IPMT(IF(G451=0,'Mortgage 2 Info Calcs'!F$8,G451)/12,1,('Mortgage 2 Info Calcs'!F$9*12)-C450,-X450,0)))</f>
        <v>#NUM!</v>
      </c>
      <c r="Z451">
        <f>IF(C451&lt;('Mortgage 2 Info Calcs'!F$9*12),SUM(Y$12:Y451),0)</f>
        <v>0</v>
      </c>
      <c r="AA451">
        <v>440</v>
      </c>
      <c r="AB451">
        <f t="shared" si="31"/>
        <v>36.666666666666664</v>
      </c>
    </row>
    <row r="452" spans="2:28" ht="11.25" customHeight="1" x14ac:dyDescent="0.25">
      <c r="B452">
        <f t="shared" si="29"/>
        <v>36.75</v>
      </c>
      <c r="C452">
        <v>441</v>
      </c>
      <c r="E452" t="str">
        <f t="shared" si="32"/>
        <v/>
      </c>
      <c r="F452" t="str">
        <f>VLOOKUP('Mortgage 2 Variables'!D$16,'Mortgage 2 Variables'!B$8:C$19,2)</f>
        <v>Jul</v>
      </c>
      <c r="G452">
        <f>IF(ISBLANK('Mortgage 2 Monthly Table'!G452),IF(OR(J452=Q452,ISTEXT(W451),ISTEXT('Mortgage 2 Info Calcs'!$K$4)),0,IF(('Mortgage 2 Info Calcs'!F$7*12)&gt;C451,G451,IF(C451='Mortgage 2 Info Calcs'!F$7*12,'Mortgage 2 Info Calcs'!F$8,G451))),'Mortgage 2 Monthly Table'!G452)</f>
        <v>0</v>
      </c>
      <c r="H452" t="e">
        <f>((PMT(G452/'Mortgage 2 Variables'!E$43,('Mortgage 2 Info Calcs'!F$9*'Mortgage 2 Variables'!E$43)-C451,-J452,0)))</f>
        <v>#VALUE!</v>
      </c>
      <c r="I452">
        <f>IF(OR(ISERROR(((IPMT(G452/'Mortgage 2 Variables'!E$43,1,'Mortgage 2 Info Calcs'!F$9*'Mortgage 2 Variables'!E$43,-J452+Q452+'Mortgage 2 Info Calcs'!F$24,IF('Mortgage 2 Info Calcs'!F$5="Interest Only",-J452+Q452+'Mortgage 2 Info Calcs'!F$24,0))))),(((IPMT(G452/'Mortgage 2 Variables'!E$43,1,'Mortgage 2 Info Calcs'!F$9*'Mortgage 2 Variables'!E$43,-J$12,-J$12)))=0)),0,((IPMT(G452/'Mortgage 2 Variables'!E$43,1,'Mortgage 2 Info Calcs'!F$9*'Mortgage 2 Variables'!E$43,-J452+Q452+'Mortgage 2 Info Calcs'!F$24,IF('Mortgage 2 Info Calcs'!F$5="Interest Only",-J452+Q452+'Mortgage 2 Info Calcs'!F$24,0)))))</f>
        <v>0</v>
      </c>
      <c r="J452" t="str">
        <f>IF(W451&gt;0,IF(ISTEXT('Mortgage 2 Info Calcs'!K$4),"0",IF(ISTEXT(W451),W451,W451+(IF(ISTEXT(K452),0,K452)))),0)</f>
        <v/>
      </c>
      <c r="K452">
        <f>IF(ISBLANK('Mortgage 2 Monthly Table'!L452),0,'Mortgage 2 Monthly Table'!L452)</f>
        <v>0</v>
      </c>
      <c r="L452" t="e">
        <f>IF(ISBLANK('Mortgage 2 Monthly Table'!N452),IF('Mortgage 2 Info Calcs'!F$13="Calculated",IF('Mortgage 2 Info Calcs'!F$22="Keep Same",IF('Mortgage 2 Info Calcs'!F$5="Interest Only",IF(OR(I452&gt;L451,J452=""),I452,IF(J452&lt;L451,IF(J452&lt;L451,J452+I452,IF(L451+M451&gt;J452,L451+I452,L451)),IF(L451+M451&gt;J452,L451+I452,L451))),IF(H452&gt;L451,H452,IF(J452&gt;L451,IF(L451+M451&gt;J452,L451+I452,L451),J452+S452))),IF('Mortgage 2 Info Calcs'!F$5="Interest Only",'Mortgage 2 Monthly calcs'!I452,'Mortgage 2 Monthly calcs'!H452)),'Mortgage 2 Monthly calcs'!L451),'Mortgage 2 Monthly Table'!N452)</f>
        <v>#VALUE!</v>
      </c>
      <c r="M452" t="str">
        <f>IF(ISBLANK('Mortgage 2 Monthly Table'!P452),IF(N451&gt;J452,IF(J452&gt;L451,J452-L451,0),IF(OR(OR(W451&lt;0,ISTEXT(W451)),ISTEXT('Mortgage 2 Info Calcs'!$K$4)),"",'Mortgage 2 Info Calcs'!F$21)),'Mortgage 2 Monthly Table'!P452)</f>
        <v/>
      </c>
      <c r="N452" t="str">
        <f t="shared" si="30"/>
        <v/>
      </c>
      <c r="O452" t="str">
        <f>IF(OR(OR(W451&lt;0,ISTEXT(W451)),ISTEXT('Mortgage 2 Info Calcs'!$K$4)),"",(O451+M452))</f>
        <v/>
      </c>
      <c r="P452">
        <f>IF(ISBLANK('Mortgage 2 Monthly Table'!T452),IF(ISTEXT(J452),0,IF(OR(W451&lt;Q451,AND(W451&lt;0,NOT(ISTEXT(W451))),ISTEXT('Mortgage 2 Info Calcs'!$K$4)),IF(-W451&gt;P451,-W451,W451-Q451),IF(J452="",0,'Mortgage 2 Info Calcs'!F$26))),'Mortgage 2 Monthly Table'!T452)</f>
        <v>0</v>
      </c>
      <c r="Q452" t="str">
        <f>IF(OR(OR(W451&lt;0,ISTEXT(W451)),ISTEXT('Mortgage 2 Info Calcs'!$K$4)),"",IF(O452&lt;0,Q451,(Q451+P452)))</f>
        <v/>
      </c>
      <c r="R452" t="str">
        <f>IF(OR(ISERROR(L452-S452),ISTEXT('Mortgage 2 Info Calcs'!$K$4)),"",L452-S452+M452)</f>
        <v/>
      </c>
      <c r="S452">
        <f>IF(OR(IF(ISERROR(ROUND((J452-Q452-'Mortgage 2 Info Calcs'!F$24)*(G452/12),2)),0,(J452-O452-Q452-'Mortgage 2 Info Calcs'!F$24)*(G452/12)),,,ISTEXT('Mortgage 2 Info Calcs'!K$4)),IF(((J452-Q452-'Mortgage 2 Info Calcs'!F$24)*(G452/12))&gt;0,((J452-Q452-'Mortgage 2 Info Calcs'!F$24)*(G452/12)),0),0)</f>
        <v>0</v>
      </c>
      <c r="T452" t="str">
        <f>IF(OR(ISERROR(SUM(R$12:R452)),(ISTEXT(T451)),(T451=(SUM(R$12:R452)))),"",SUM(R$12:R452))</f>
        <v/>
      </c>
      <c r="U452">
        <f>SUM(S$12:S452)</f>
        <v>93290.420445652519</v>
      </c>
      <c r="V452" t="str">
        <f>IF(OR(J452=Q452,ISTEXT(W451),ISTEXT('Mortgage 2 Info Calcs'!$F$17)),"",IF(('Mortgage 2 Info Calcs'!F$18*12)&gt;C451+1,IF(C451='Mortgage 2 Info Calcs'!F$18*12,0,'Mortgage 2 Info Calcs'!F$19+W452*('Mortgage 2 Info Calcs'!F$17)),'Mortgage 2 Info Calcs'!F$189))</f>
        <v/>
      </c>
      <c r="W452" t="str">
        <f>IF(OR(ISERROR(J452-R452-M452),IF(ISERROR((J452-R452-M452)=0),"True",(J452-R452-M452)=0),ISTEXT('Mortgage 2 Info Calcs'!$K$4)),"",IF((J452&gt;(L452+M452)),(FV((G452/'Mortgage 2 Variables'!E$43),1,(L452+M452),-J452+Q452+'Mortgage 2 Info Calcs'!F$24,0))+Q452+'Mortgage 2 Info Calcs'!F$24+IF(I452&gt;0,0,-I452),""))</f>
        <v/>
      </c>
      <c r="X452" t="e">
        <f>IF((FV(IF(G452=0,'Mortgage 2 Info Calcs'!F$8,G452)/12,1,PMT(IF(G452=0,'Mortgage 2 Info Calcs'!F$8,G452)/12,('Mortgage 2 Info Calcs'!F$9*12)-C451,-X451,0),-X451,0))&gt;0,(FV(IF(G452=0,'Mortgage 2 Info Calcs'!F$8,G452)/12,1,PMT(IF(G452=0,'Mortgage 2 Info Calcs'!F$8,G452)/12,('Mortgage 2 Info Calcs'!F$9*12)-C451,-X451,0),-X451,0)),0)</f>
        <v>#NUM!</v>
      </c>
      <c r="Y452" t="e">
        <f>IF(X452&lt;=0,0,(IPMT(IF(G452=0,'Mortgage 2 Info Calcs'!F$8,G452)/12,1,('Mortgage 2 Info Calcs'!F$9*12)-C451,-X451,0)))</f>
        <v>#NUM!</v>
      </c>
      <c r="Z452">
        <f>IF(C452&lt;('Mortgage 2 Info Calcs'!F$9*12),SUM(Y$12:Y452),0)</f>
        <v>0</v>
      </c>
      <c r="AA452">
        <v>441</v>
      </c>
      <c r="AB452">
        <f t="shared" si="31"/>
        <v>36.75</v>
      </c>
    </row>
    <row r="453" spans="2:28" ht="11.25" customHeight="1" x14ac:dyDescent="0.25">
      <c r="B453">
        <f t="shared" si="29"/>
        <v>36.833333333333336</v>
      </c>
      <c r="C453">
        <v>442</v>
      </c>
      <c r="E453" t="str">
        <f t="shared" si="32"/>
        <v/>
      </c>
      <c r="F453" t="str">
        <f>VLOOKUP('Mortgage 2 Variables'!D$17,'Mortgage 2 Variables'!B$8:C$19,2)</f>
        <v>Aug</v>
      </c>
      <c r="G453">
        <f>IF(ISBLANK('Mortgage 2 Monthly Table'!G453),IF(OR(J453=Q453,ISTEXT(W452),ISTEXT('Mortgage 2 Info Calcs'!$K$4)),0,IF(('Mortgage 2 Info Calcs'!F$7*12)&gt;C452,G452,IF(C452='Mortgage 2 Info Calcs'!F$7*12,'Mortgage 2 Info Calcs'!F$8,G452))),'Mortgage 2 Monthly Table'!G453)</f>
        <v>0</v>
      </c>
      <c r="H453" t="e">
        <f>((PMT(G453/'Mortgage 2 Variables'!E$43,('Mortgage 2 Info Calcs'!F$9*'Mortgage 2 Variables'!E$43)-C452,-J453,0)))</f>
        <v>#VALUE!</v>
      </c>
      <c r="I453">
        <f>IF(OR(ISERROR(((IPMT(G453/'Mortgage 2 Variables'!E$43,1,'Mortgage 2 Info Calcs'!F$9*'Mortgage 2 Variables'!E$43,-J453+Q453+'Mortgage 2 Info Calcs'!F$24,IF('Mortgage 2 Info Calcs'!F$5="Interest Only",-J453+Q453+'Mortgage 2 Info Calcs'!F$24,0))))),(((IPMT(G453/'Mortgage 2 Variables'!E$43,1,'Mortgage 2 Info Calcs'!F$9*'Mortgage 2 Variables'!E$43,-J$12,-J$12)))=0)),0,((IPMT(G453/'Mortgage 2 Variables'!E$43,1,'Mortgage 2 Info Calcs'!F$9*'Mortgage 2 Variables'!E$43,-J453+Q453+'Mortgage 2 Info Calcs'!F$24,IF('Mortgage 2 Info Calcs'!F$5="Interest Only",-J453+Q453+'Mortgage 2 Info Calcs'!F$24,0)))))</f>
        <v>0</v>
      </c>
      <c r="J453" t="str">
        <f>IF(W452&gt;0,IF(ISTEXT('Mortgage 2 Info Calcs'!K$4),"0",IF(ISTEXT(W452),W452,W452+(IF(ISTEXT(K453),0,K453)))),0)</f>
        <v/>
      </c>
      <c r="K453">
        <f>IF(ISBLANK('Mortgage 2 Monthly Table'!L453),0,'Mortgage 2 Monthly Table'!L453)</f>
        <v>0</v>
      </c>
      <c r="L453" t="e">
        <f>IF(ISBLANK('Mortgage 2 Monthly Table'!N453),IF('Mortgage 2 Info Calcs'!F$13="Calculated",IF('Mortgage 2 Info Calcs'!F$22="Keep Same",IF('Mortgage 2 Info Calcs'!F$5="Interest Only",IF(OR(I453&gt;L452,J453=""),I453,IF(J453&lt;L452,IF(J453&lt;L452,J453+I453,IF(L452+M452&gt;J453,L452+I453,L452)),IF(L452+M452&gt;J453,L452+I453,L452))),IF(H453&gt;L452,H453,IF(J453&gt;L452,IF(L452+M452&gt;J453,L452+I453,L452),J453+S453))),IF('Mortgage 2 Info Calcs'!F$5="Interest Only",'Mortgage 2 Monthly calcs'!I453,'Mortgage 2 Monthly calcs'!H453)),'Mortgage 2 Monthly calcs'!L452),'Mortgage 2 Monthly Table'!N453)</f>
        <v>#VALUE!</v>
      </c>
      <c r="M453" t="str">
        <f>IF(ISBLANK('Mortgage 2 Monthly Table'!P453),IF(N452&gt;J453,IF(J453&gt;L452,J453-L452,0),IF(OR(OR(W452&lt;0,ISTEXT(W452)),ISTEXT('Mortgage 2 Info Calcs'!$K$4)),"",'Mortgage 2 Info Calcs'!F$21)),'Mortgage 2 Monthly Table'!P453)</f>
        <v/>
      </c>
      <c r="N453" t="str">
        <f t="shared" si="30"/>
        <v/>
      </c>
      <c r="O453" t="str">
        <f>IF(OR(OR(W452&lt;0,ISTEXT(W452)),ISTEXT('Mortgage 2 Info Calcs'!$K$4)),"",(O452+M453))</f>
        <v/>
      </c>
      <c r="P453">
        <f>IF(ISBLANK('Mortgage 2 Monthly Table'!T453),IF(ISTEXT(J453),0,IF(OR(W452&lt;Q452,AND(W452&lt;0,NOT(ISTEXT(W452))),ISTEXT('Mortgage 2 Info Calcs'!$K$4)),IF(-W452&gt;P452,-W452,W452-Q452),IF(J453="",0,'Mortgage 2 Info Calcs'!F$26))),'Mortgage 2 Monthly Table'!T453)</f>
        <v>0</v>
      </c>
      <c r="Q453" t="str">
        <f>IF(OR(OR(W452&lt;0,ISTEXT(W452)),ISTEXT('Mortgage 2 Info Calcs'!$K$4)),"",IF(O453&lt;0,Q452,(Q452+P453)))</f>
        <v/>
      </c>
      <c r="R453" t="str">
        <f>IF(OR(ISERROR(L453-S453),ISTEXT('Mortgage 2 Info Calcs'!$K$4)),"",L453-S453+M453)</f>
        <v/>
      </c>
      <c r="S453">
        <f>IF(OR(IF(ISERROR(ROUND((J453-Q453-'Mortgage 2 Info Calcs'!F$24)*(G453/12),2)),0,(J453-O453-Q453-'Mortgage 2 Info Calcs'!F$24)*(G453/12)),,,ISTEXT('Mortgage 2 Info Calcs'!K$4)),IF(((J453-Q453-'Mortgage 2 Info Calcs'!F$24)*(G453/12))&gt;0,((J453-Q453-'Mortgage 2 Info Calcs'!F$24)*(G453/12)),0),0)</f>
        <v>0</v>
      </c>
      <c r="T453" t="str">
        <f>IF(OR(ISERROR(SUM(R$12:R453)),(ISTEXT(T452)),(T452=(SUM(R$12:R453)))),"",SUM(R$12:R453))</f>
        <v/>
      </c>
      <c r="U453">
        <f>SUM(S$12:S453)</f>
        <v>93290.420445652519</v>
      </c>
      <c r="V453" t="str">
        <f>IF(OR(J453=Q453,ISTEXT(W452),ISTEXT('Mortgage 2 Info Calcs'!$F$17)),"",IF(('Mortgage 2 Info Calcs'!F$18*12)&gt;C452+1,IF(C452='Mortgage 2 Info Calcs'!F$18*12,0,'Mortgage 2 Info Calcs'!F$19+W453*('Mortgage 2 Info Calcs'!F$17)),'Mortgage 2 Info Calcs'!F$189))</f>
        <v/>
      </c>
      <c r="W453" t="str">
        <f>IF(OR(ISERROR(J453-R453-M453),IF(ISERROR((J453-R453-M453)=0),"True",(J453-R453-M453)=0),ISTEXT('Mortgage 2 Info Calcs'!$K$4)),"",IF((J453&gt;(L453+M453)),(FV((G453/'Mortgage 2 Variables'!E$43),1,(L453+M453),-J453+Q453+'Mortgage 2 Info Calcs'!F$24,0))+Q453+'Mortgage 2 Info Calcs'!F$24+IF(I453&gt;0,0,-I453),""))</f>
        <v/>
      </c>
      <c r="X453" t="e">
        <f>IF((FV(IF(G453=0,'Mortgage 2 Info Calcs'!F$8,G453)/12,1,PMT(IF(G453=0,'Mortgage 2 Info Calcs'!F$8,G453)/12,('Mortgage 2 Info Calcs'!F$9*12)-C452,-X452,0),-X452,0))&gt;0,(FV(IF(G453=0,'Mortgage 2 Info Calcs'!F$8,G453)/12,1,PMT(IF(G453=0,'Mortgage 2 Info Calcs'!F$8,G453)/12,('Mortgage 2 Info Calcs'!F$9*12)-C452,-X452,0),-X452,0)),0)</f>
        <v>#NUM!</v>
      </c>
      <c r="Y453" t="e">
        <f>IF(X453&lt;=0,0,(IPMT(IF(G453=0,'Mortgage 2 Info Calcs'!F$8,G453)/12,1,('Mortgage 2 Info Calcs'!F$9*12)-C452,-X452,0)))</f>
        <v>#NUM!</v>
      </c>
      <c r="Z453">
        <f>IF(C453&lt;('Mortgage 2 Info Calcs'!F$9*12),SUM(Y$12:Y453),0)</f>
        <v>0</v>
      </c>
      <c r="AA453">
        <v>442</v>
      </c>
      <c r="AB453">
        <f t="shared" si="31"/>
        <v>36.833333333333336</v>
      </c>
    </row>
    <row r="454" spans="2:28" ht="11.25" customHeight="1" x14ac:dyDescent="0.25">
      <c r="B454">
        <f t="shared" si="29"/>
        <v>36.916666666666664</v>
      </c>
      <c r="C454">
        <v>443</v>
      </c>
      <c r="E454" t="str">
        <f t="shared" si="32"/>
        <v/>
      </c>
      <c r="F454" t="str">
        <f>VLOOKUP('Mortgage 2 Variables'!D$18,'Mortgage 2 Variables'!B$8:C$19,2)</f>
        <v>Sep</v>
      </c>
      <c r="G454">
        <f>IF(ISBLANK('Mortgage 2 Monthly Table'!G454),IF(OR(J454=Q454,ISTEXT(W453),ISTEXT('Mortgage 2 Info Calcs'!$K$4)),0,IF(('Mortgage 2 Info Calcs'!F$7*12)&gt;C453,G453,IF(C453='Mortgage 2 Info Calcs'!F$7*12,'Mortgage 2 Info Calcs'!F$8,G453))),'Mortgage 2 Monthly Table'!G454)</f>
        <v>0</v>
      </c>
      <c r="H454" t="e">
        <f>((PMT(G454/'Mortgage 2 Variables'!E$43,('Mortgage 2 Info Calcs'!F$9*'Mortgage 2 Variables'!E$43)-C453,-J454,0)))</f>
        <v>#VALUE!</v>
      </c>
      <c r="I454">
        <f>IF(OR(ISERROR(((IPMT(G454/'Mortgage 2 Variables'!E$43,1,'Mortgage 2 Info Calcs'!F$9*'Mortgage 2 Variables'!E$43,-J454+Q454+'Mortgage 2 Info Calcs'!F$24,IF('Mortgage 2 Info Calcs'!F$5="Interest Only",-J454+Q454+'Mortgage 2 Info Calcs'!F$24,0))))),(((IPMT(G454/'Mortgage 2 Variables'!E$43,1,'Mortgage 2 Info Calcs'!F$9*'Mortgage 2 Variables'!E$43,-J$12,-J$12)))=0)),0,((IPMT(G454/'Mortgage 2 Variables'!E$43,1,'Mortgage 2 Info Calcs'!F$9*'Mortgage 2 Variables'!E$43,-J454+Q454+'Mortgage 2 Info Calcs'!F$24,IF('Mortgage 2 Info Calcs'!F$5="Interest Only",-J454+Q454+'Mortgage 2 Info Calcs'!F$24,0)))))</f>
        <v>0</v>
      </c>
      <c r="J454" t="str">
        <f>IF(W453&gt;0,IF(ISTEXT('Mortgage 2 Info Calcs'!K$4),"0",IF(ISTEXT(W453),W453,W453+(IF(ISTEXT(K454),0,K454)))),0)</f>
        <v/>
      </c>
      <c r="K454">
        <f>IF(ISBLANK('Mortgage 2 Monthly Table'!L454),0,'Mortgage 2 Monthly Table'!L454)</f>
        <v>0</v>
      </c>
      <c r="L454" t="e">
        <f>IF(ISBLANK('Mortgage 2 Monthly Table'!N454),IF('Mortgage 2 Info Calcs'!F$13="Calculated",IF('Mortgage 2 Info Calcs'!F$22="Keep Same",IF('Mortgage 2 Info Calcs'!F$5="Interest Only",IF(OR(I454&gt;L453,J454=""),I454,IF(J454&lt;L453,IF(J454&lt;L453,J454+I454,IF(L453+M453&gt;J454,L453+I454,L453)),IF(L453+M453&gt;J454,L453+I454,L453))),IF(H454&gt;L453,H454,IF(J454&gt;L453,IF(L453+M453&gt;J454,L453+I454,L453),J454+S454))),IF('Mortgage 2 Info Calcs'!F$5="Interest Only",'Mortgage 2 Monthly calcs'!I454,'Mortgage 2 Monthly calcs'!H454)),'Mortgage 2 Monthly calcs'!L453),'Mortgage 2 Monthly Table'!N454)</f>
        <v>#VALUE!</v>
      </c>
      <c r="M454" t="str">
        <f>IF(ISBLANK('Mortgage 2 Monthly Table'!P454),IF(N453&gt;J454,IF(J454&gt;L453,J454-L453,0),IF(OR(OR(W453&lt;0,ISTEXT(W453)),ISTEXT('Mortgage 2 Info Calcs'!$K$4)),"",'Mortgage 2 Info Calcs'!F$21)),'Mortgage 2 Monthly Table'!P454)</f>
        <v/>
      </c>
      <c r="N454" t="str">
        <f t="shared" si="30"/>
        <v/>
      </c>
      <c r="O454" t="str">
        <f>IF(OR(OR(W453&lt;0,ISTEXT(W453)),ISTEXT('Mortgage 2 Info Calcs'!$K$4)),"",(O453+M454))</f>
        <v/>
      </c>
      <c r="P454">
        <f>IF(ISBLANK('Mortgage 2 Monthly Table'!T454),IF(ISTEXT(J454),0,IF(OR(W453&lt;Q453,AND(W453&lt;0,NOT(ISTEXT(W453))),ISTEXT('Mortgage 2 Info Calcs'!$K$4)),IF(-W453&gt;P453,-W453,W453-Q453),IF(J454="",0,'Mortgage 2 Info Calcs'!F$26))),'Mortgage 2 Monthly Table'!T454)</f>
        <v>0</v>
      </c>
      <c r="Q454" t="str">
        <f>IF(OR(OR(W453&lt;0,ISTEXT(W453)),ISTEXT('Mortgage 2 Info Calcs'!$K$4)),"",IF(O454&lt;0,Q453,(Q453+P454)))</f>
        <v/>
      </c>
      <c r="R454" t="str">
        <f>IF(OR(ISERROR(L454-S454),ISTEXT('Mortgage 2 Info Calcs'!$K$4)),"",L454-S454+M454)</f>
        <v/>
      </c>
      <c r="S454">
        <f>IF(OR(IF(ISERROR(ROUND((J454-Q454-'Mortgage 2 Info Calcs'!F$24)*(G454/12),2)),0,(J454-O454-Q454-'Mortgage 2 Info Calcs'!F$24)*(G454/12)),,,ISTEXT('Mortgage 2 Info Calcs'!K$4)),IF(((J454-Q454-'Mortgage 2 Info Calcs'!F$24)*(G454/12))&gt;0,((J454-Q454-'Mortgage 2 Info Calcs'!F$24)*(G454/12)),0),0)</f>
        <v>0</v>
      </c>
      <c r="T454" t="str">
        <f>IF(OR(ISERROR(SUM(R$12:R454)),(ISTEXT(T453)),(T453=(SUM(R$12:R454)))),"",SUM(R$12:R454))</f>
        <v/>
      </c>
      <c r="U454">
        <f>SUM(S$12:S454)</f>
        <v>93290.420445652519</v>
      </c>
      <c r="V454" t="str">
        <f>IF(OR(J454=Q454,ISTEXT(W453),ISTEXT('Mortgage 2 Info Calcs'!$F$17)),"",IF(('Mortgage 2 Info Calcs'!F$18*12)&gt;C453+1,IF(C453='Mortgage 2 Info Calcs'!F$18*12,0,'Mortgage 2 Info Calcs'!F$19+W454*('Mortgage 2 Info Calcs'!F$17)),'Mortgage 2 Info Calcs'!F$189))</f>
        <v/>
      </c>
      <c r="W454" t="str">
        <f>IF(OR(ISERROR(J454-R454-M454),IF(ISERROR((J454-R454-M454)=0),"True",(J454-R454-M454)=0),ISTEXT('Mortgage 2 Info Calcs'!$K$4)),"",IF((J454&gt;(L454+M454)),(FV((G454/'Mortgage 2 Variables'!E$43),1,(L454+M454),-J454+Q454+'Mortgage 2 Info Calcs'!F$24,0))+Q454+'Mortgage 2 Info Calcs'!F$24+IF(I454&gt;0,0,-I454),""))</f>
        <v/>
      </c>
      <c r="X454" t="e">
        <f>IF((FV(IF(G454=0,'Mortgage 2 Info Calcs'!F$8,G454)/12,1,PMT(IF(G454=0,'Mortgage 2 Info Calcs'!F$8,G454)/12,('Mortgage 2 Info Calcs'!F$9*12)-C453,-X453,0),-X453,0))&gt;0,(FV(IF(G454=0,'Mortgage 2 Info Calcs'!F$8,G454)/12,1,PMT(IF(G454=0,'Mortgage 2 Info Calcs'!F$8,G454)/12,('Mortgage 2 Info Calcs'!F$9*12)-C453,-X453,0),-X453,0)),0)</f>
        <v>#NUM!</v>
      </c>
      <c r="Y454" t="e">
        <f>IF(X454&lt;=0,0,(IPMT(IF(G454=0,'Mortgage 2 Info Calcs'!F$8,G454)/12,1,('Mortgage 2 Info Calcs'!F$9*12)-C453,-X453,0)))</f>
        <v>#NUM!</v>
      </c>
      <c r="Z454">
        <f>IF(C454&lt;('Mortgage 2 Info Calcs'!F$9*12),SUM(Y$12:Y454),0)</f>
        <v>0</v>
      </c>
      <c r="AA454">
        <v>443</v>
      </c>
      <c r="AB454">
        <f t="shared" si="31"/>
        <v>36.916666666666664</v>
      </c>
    </row>
    <row r="455" spans="2:28" ht="11.25" customHeight="1" x14ac:dyDescent="0.25">
      <c r="B455">
        <f t="shared" si="29"/>
        <v>37</v>
      </c>
      <c r="C455">
        <v>444</v>
      </c>
      <c r="D455">
        <f>D443+1</f>
        <v>37</v>
      </c>
      <c r="E455" t="str">
        <f t="shared" si="32"/>
        <v/>
      </c>
      <c r="F455" t="str">
        <f>VLOOKUP('Mortgage 2 Variables'!D$19,'Mortgage 2 Variables'!B$8:C$19,2)</f>
        <v>Oct</v>
      </c>
      <c r="G455">
        <f>IF(ISBLANK('Mortgage 2 Monthly Table'!G455),IF(OR(J455=Q455,ISTEXT(W454),ISTEXT('Mortgage 2 Info Calcs'!$K$4)),0,IF(('Mortgage 2 Info Calcs'!F$7*12)&gt;C454,G454,IF(C454='Mortgage 2 Info Calcs'!F$7*12,'Mortgage 2 Info Calcs'!F$8,G454))),'Mortgage 2 Monthly Table'!G455)</f>
        <v>0</v>
      </c>
      <c r="H455" t="e">
        <f>((PMT(G455/'Mortgage 2 Variables'!E$43,('Mortgage 2 Info Calcs'!F$9*'Mortgage 2 Variables'!E$43)-C454,-J455,0)))</f>
        <v>#VALUE!</v>
      </c>
      <c r="I455">
        <f>IF(OR(ISERROR(((IPMT(G455/'Mortgage 2 Variables'!E$43,1,'Mortgage 2 Info Calcs'!F$9*'Mortgage 2 Variables'!E$43,-J455+Q455+'Mortgage 2 Info Calcs'!F$24,IF('Mortgage 2 Info Calcs'!F$5="Interest Only",-J455+Q455+'Mortgage 2 Info Calcs'!F$24,0))))),(((IPMT(G455/'Mortgage 2 Variables'!E$43,1,'Mortgage 2 Info Calcs'!F$9*'Mortgage 2 Variables'!E$43,-J$12,-J$12)))=0)),0,((IPMT(G455/'Mortgage 2 Variables'!E$43,1,'Mortgage 2 Info Calcs'!F$9*'Mortgage 2 Variables'!E$43,-J455+Q455+'Mortgage 2 Info Calcs'!F$24,IF('Mortgage 2 Info Calcs'!F$5="Interest Only",-J455+Q455+'Mortgage 2 Info Calcs'!F$24,0)))))</f>
        <v>0</v>
      </c>
      <c r="J455" t="str">
        <f>IF(W454&gt;0,IF(ISTEXT('Mortgage 2 Info Calcs'!K$4),"0",IF(ISTEXT(W454),W454,W454+(IF(ISTEXT(K455),0,K455)))),0)</f>
        <v/>
      </c>
      <c r="K455">
        <f>IF(ISBLANK('Mortgage 2 Monthly Table'!L455),0,'Mortgage 2 Monthly Table'!L455)</f>
        <v>0</v>
      </c>
      <c r="L455" t="e">
        <f>IF(ISBLANK('Mortgage 2 Monthly Table'!N455),IF('Mortgage 2 Info Calcs'!F$13="Calculated",IF('Mortgage 2 Info Calcs'!F$22="Keep Same",IF('Mortgage 2 Info Calcs'!F$5="Interest Only",IF(OR(I455&gt;L454,J455=""),I455,IF(J455&lt;L454,IF(J455&lt;L454,J455+I455,IF(L454+M454&gt;J455,L454+I455,L454)),IF(L454+M454&gt;J455,L454+I455,L454))),IF(H455&gt;L454,H455,IF(J455&gt;L454,IF(L454+M454&gt;J455,L454+I455,L454),J455+S455))),IF('Mortgage 2 Info Calcs'!F$5="Interest Only",'Mortgage 2 Monthly calcs'!I455,'Mortgage 2 Monthly calcs'!H455)),'Mortgage 2 Monthly calcs'!L454),'Mortgage 2 Monthly Table'!N455)</f>
        <v>#VALUE!</v>
      </c>
      <c r="M455" t="str">
        <f>IF(ISBLANK('Mortgage 2 Monthly Table'!P455),IF(N454&gt;J455,IF(J455&gt;L454,J455-L454,0),IF(OR(OR(W454&lt;0,ISTEXT(W454)),ISTEXT('Mortgage 2 Info Calcs'!$K$4)),"",'Mortgage 2 Info Calcs'!F$21)),'Mortgage 2 Monthly Table'!P455)</f>
        <v/>
      </c>
      <c r="N455" t="str">
        <f t="shared" si="30"/>
        <v/>
      </c>
      <c r="O455" t="str">
        <f>IF(OR(OR(W454&lt;0,ISTEXT(W454)),ISTEXT('Mortgage 2 Info Calcs'!$K$4)),"",(O454+M455))</f>
        <v/>
      </c>
      <c r="P455">
        <f>IF(ISBLANK('Mortgage 2 Monthly Table'!T455),IF(ISTEXT(J455),0,IF(OR(W454&lt;Q454,AND(W454&lt;0,NOT(ISTEXT(W454))),ISTEXT('Mortgage 2 Info Calcs'!$K$4)),IF(-W454&gt;P454,-W454,W454-Q454),IF(J455="",0,'Mortgage 2 Info Calcs'!F$26))),'Mortgage 2 Monthly Table'!T455)</f>
        <v>0</v>
      </c>
      <c r="Q455" t="str">
        <f>IF(OR(OR(W454&lt;0,ISTEXT(W454)),ISTEXT('Mortgage 2 Info Calcs'!$K$4)),"",IF(O455&lt;0,Q454,(Q454+P455)))</f>
        <v/>
      </c>
      <c r="R455" t="str">
        <f>IF(OR(ISERROR(L455-S455),ISTEXT('Mortgage 2 Info Calcs'!$K$4)),"",L455-S455+M455)</f>
        <v/>
      </c>
      <c r="S455">
        <f>IF(OR(IF(ISERROR(ROUND((J455-Q455-'Mortgage 2 Info Calcs'!F$24)*(G455/12),2)),0,(J455-O455-Q455-'Mortgage 2 Info Calcs'!F$24)*(G455/12)),,,ISTEXT('Mortgage 2 Info Calcs'!K$4)),IF(((J455-Q455-'Mortgage 2 Info Calcs'!F$24)*(G455/12))&gt;0,((J455-Q455-'Mortgage 2 Info Calcs'!F$24)*(G455/12)),0),0)</f>
        <v>0</v>
      </c>
      <c r="T455" t="str">
        <f>IF(OR(ISERROR(SUM(R$12:R455)),(ISTEXT(T454)),(T454=(SUM(R$12:R455)))),"",SUM(R$12:R455))</f>
        <v/>
      </c>
      <c r="U455">
        <f>SUM(S$12:S455)</f>
        <v>93290.420445652519</v>
      </c>
      <c r="V455" t="str">
        <f>IF(OR(J455=Q455,ISTEXT(W454),ISTEXT('Mortgage 2 Info Calcs'!$F$17)),"",IF(('Mortgage 2 Info Calcs'!F$18*12)&gt;C454+1,IF(C454='Mortgage 2 Info Calcs'!F$18*12,0,'Mortgage 2 Info Calcs'!F$19+W455*('Mortgage 2 Info Calcs'!F$17)),'Mortgage 2 Info Calcs'!F$189))</f>
        <v/>
      </c>
      <c r="W455" t="str">
        <f>IF(OR(ISERROR(J455-R455-M455),IF(ISERROR((J455-R455-M455)=0),"True",(J455-R455-M455)=0),ISTEXT('Mortgage 2 Info Calcs'!$K$4)),"",IF((J455&gt;(L455+M455)),(FV((G455/'Mortgage 2 Variables'!E$43),1,(L455+M455),-J455+Q455+'Mortgage 2 Info Calcs'!F$24,0))+Q455+'Mortgage 2 Info Calcs'!F$24+IF(I455&gt;0,0,-I455),""))</f>
        <v/>
      </c>
      <c r="X455" t="e">
        <f>IF((FV(IF(G455=0,'Mortgage 2 Info Calcs'!F$8,G455)/12,1,PMT(IF(G455=0,'Mortgage 2 Info Calcs'!F$8,G455)/12,('Mortgage 2 Info Calcs'!F$9*12)-C454,-X454,0),-X454,0))&gt;0,(FV(IF(G455=0,'Mortgage 2 Info Calcs'!F$8,G455)/12,1,PMT(IF(G455=0,'Mortgage 2 Info Calcs'!F$8,G455)/12,('Mortgage 2 Info Calcs'!F$9*12)-C454,-X454,0),-X454,0)),0)</f>
        <v>#NUM!</v>
      </c>
      <c r="Y455" t="e">
        <f>IF(X455&lt;=0,0,(IPMT(IF(G455=0,'Mortgage 2 Info Calcs'!F$8,G455)/12,1,('Mortgage 2 Info Calcs'!F$9*12)-C454,-X454,0)))</f>
        <v>#NUM!</v>
      </c>
      <c r="Z455">
        <f>IF(C455&lt;('Mortgage 2 Info Calcs'!F$9*12),SUM(Y$12:Y455),0)</f>
        <v>0</v>
      </c>
      <c r="AA455">
        <v>444</v>
      </c>
      <c r="AB455">
        <f t="shared" si="31"/>
        <v>37</v>
      </c>
    </row>
    <row r="456" spans="2:28" ht="11.25" customHeight="1" x14ac:dyDescent="0.25">
      <c r="B456">
        <f t="shared" si="29"/>
        <v>37.083333333333336</v>
      </c>
      <c r="C456">
        <v>445</v>
      </c>
      <c r="E456" t="str">
        <f t="shared" si="32"/>
        <v/>
      </c>
      <c r="F456" t="str">
        <f>VLOOKUP('Mortgage 2 Variables'!D$8,'Mortgage 2 Variables'!B$8:C$19,2)</f>
        <v>Nov</v>
      </c>
      <c r="G456">
        <f>IF(ISBLANK('Mortgage 2 Monthly Table'!G456),IF(OR(J456=Q456,ISTEXT(W455),ISTEXT('Mortgage 2 Info Calcs'!$K$4)),0,IF(('Mortgage 2 Info Calcs'!F$7*12)&gt;C455,G455,IF(C455='Mortgage 2 Info Calcs'!F$7*12,'Mortgage 2 Info Calcs'!F$8,G455))),'Mortgage 2 Monthly Table'!G456)</f>
        <v>0</v>
      </c>
      <c r="H456" t="e">
        <f>((PMT(G456/'Mortgage 2 Variables'!E$43,('Mortgage 2 Info Calcs'!F$9*'Mortgage 2 Variables'!E$43)-C455,-J456,0)))</f>
        <v>#VALUE!</v>
      </c>
      <c r="I456">
        <f>IF(OR(ISERROR(((IPMT(G456/'Mortgage 2 Variables'!E$43,1,'Mortgage 2 Info Calcs'!F$9*'Mortgage 2 Variables'!E$43,-J456+Q456+'Mortgage 2 Info Calcs'!F$24,IF('Mortgage 2 Info Calcs'!F$5="Interest Only",-J456+Q456+'Mortgage 2 Info Calcs'!F$24,0))))),(((IPMT(G456/'Mortgage 2 Variables'!E$43,1,'Mortgage 2 Info Calcs'!F$9*'Mortgage 2 Variables'!E$43,-J$12,-J$12)))=0)),0,((IPMT(G456/'Mortgage 2 Variables'!E$43,1,'Mortgage 2 Info Calcs'!F$9*'Mortgage 2 Variables'!E$43,-J456+Q456+'Mortgage 2 Info Calcs'!F$24,IF('Mortgage 2 Info Calcs'!F$5="Interest Only",-J456+Q456+'Mortgage 2 Info Calcs'!F$24,0)))))</f>
        <v>0</v>
      </c>
      <c r="J456" t="str">
        <f>IF(W455&gt;0,IF(ISTEXT('Mortgage 2 Info Calcs'!K$4),"0",IF(ISTEXT(W455),W455,W455+(IF(ISTEXT(K456),0,K456)))),0)</f>
        <v/>
      </c>
      <c r="K456">
        <f>IF(ISBLANK('Mortgage 2 Monthly Table'!L456),0,'Mortgage 2 Monthly Table'!L456)</f>
        <v>0</v>
      </c>
      <c r="L456" t="e">
        <f>IF(ISBLANK('Mortgage 2 Monthly Table'!N456),IF('Mortgage 2 Info Calcs'!F$13="Calculated",IF('Mortgage 2 Info Calcs'!F$22="Keep Same",IF('Mortgage 2 Info Calcs'!F$5="Interest Only",IF(OR(I456&gt;L455,J456=""),I456,IF(J456&lt;L455,IF(J456&lt;L455,J456+I456,IF(L455+M455&gt;J456,L455+I456,L455)),IF(L455+M455&gt;J456,L455+I456,L455))),IF(H456&gt;L455,H456,IF(J456&gt;L455,IF(L455+M455&gt;J456,L455+I456,L455),J456+S456))),IF('Mortgage 2 Info Calcs'!F$5="Interest Only",'Mortgage 2 Monthly calcs'!I456,'Mortgage 2 Monthly calcs'!H456)),'Mortgage 2 Monthly calcs'!L455),'Mortgage 2 Monthly Table'!N456)</f>
        <v>#VALUE!</v>
      </c>
      <c r="M456" t="str">
        <f>IF(ISBLANK('Mortgage 2 Monthly Table'!P456),IF(N455&gt;J456,IF(J456&gt;L455,J456-L455,0),IF(OR(OR(W455&lt;0,ISTEXT(W455)),ISTEXT('Mortgage 2 Info Calcs'!$K$4)),"",'Mortgage 2 Info Calcs'!F$21)),'Mortgage 2 Monthly Table'!P456)</f>
        <v/>
      </c>
      <c r="N456" t="str">
        <f t="shared" si="30"/>
        <v/>
      </c>
      <c r="O456" t="str">
        <f>IF(OR(OR(W455&lt;0,ISTEXT(W455)),ISTEXT('Mortgage 2 Info Calcs'!$K$4)),"",(O455+M456))</f>
        <v/>
      </c>
      <c r="P456">
        <f>IF(ISBLANK('Mortgage 2 Monthly Table'!T456),IF(ISTEXT(J456),0,IF(OR(W455&lt;Q455,AND(W455&lt;0,NOT(ISTEXT(W455))),ISTEXT('Mortgage 2 Info Calcs'!$K$4)),IF(-W455&gt;P455,-W455,W455-Q455),IF(J456="",0,'Mortgage 2 Info Calcs'!F$26))),'Mortgage 2 Monthly Table'!T456)</f>
        <v>0</v>
      </c>
      <c r="Q456" t="str">
        <f>IF(OR(OR(W455&lt;0,ISTEXT(W455)),ISTEXT('Mortgage 2 Info Calcs'!$K$4)),"",IF(O456&lt;0,Q455,(Q455+P456)))</f>
        <v/>
      </c>
      <c r="R456" t="str">
        <f>IF(OR(ISERROR(L456-S456),ISTEXT('Mortgage 2 Info Calcs'!$K$4)),"",L456-S456+M456)</f>
        <v/>
      </c>
      <c r="S456">
        <f>IF(OR(IF(ISERROR(ROUND((J456-Q456-'Mortgage 2 Info Calcs'!F$24)*(G456/12),2)),0,(J456-O456-Q456-'Mortgage 2 Info Calcs'!F$24)*(G456/12)),,,ISTEXT('Mortgage 2 Info Calcs'!K$4)),IF(((J456-Q456-'Mortgage 2 Info Calcs'!F$24)*(G456/12))&gt;0,((J456-Q456-'Mortgage 2 Info Calcs'!F$24)*(G456/12)),0),0)</f>
        <v>0</v>
      </c>
      <c r="T456" t="str">
        <f>IF(OR(ISERROR(SUM(R$12:R456)),(ISTEXT(T455)),(T455=(SUM(R$12:R456)))),"",SUM(R$12:R456))</f>
        <v/>
      </c>
      <c r="U456">
        <f>SUM(S$12:S456)</f>
        <v>93290.420445652519</v>
      </c>
      <c r="V456" t="str">
        <f>IF(OR(J456=Q456,ISTEXT(W455),ISTEXT('Mortgage 2 Info Calcs'!$F$17)),"",IF(('Mortgage 2 Info Calcs'!F$18*12)&gt;C455+1,IF(C455='Mortgage 2 Info Calcs'!F$18*12,0,'Mortgage 2 Info Calcs'!F$19+W456*('Mortgage 2 Info Calcs'!F$17)),'Mortgage 2 Info Calcs'!F$189))</f>
        <v/>
      </c>
      <c r="W456" t="str">
        <f>IF(OR(ISERROR(J456-R456-M456),IF(ISERROR((J456-R456-M456)=0),"True",(J456-R456-M456)=0),ISTEXT('Mortgage 2 Info Calcs'!$K$4)),"",IF((J456&gt;(L456+M456)),(FV((G456/'Mortgage 2 Variables'!E$43),1,(L456+M456),-J456+Q456+'Mortgage 2 Info Calcs'!F$24,0))+Q456+'Mortgage 2 Info Calcs'!F$24+IF(I456&gt;0,0,-I456),""))</f>
        <v/>
      </c>
      <c r="X456" t="e">
        <f>IF((FV(IF(G456=0,'Mortgage 2 Info Calcs'!F$8,G456)/12,1,PMT(IF(G456=0,'Mortgage 2 Info Calcs'!F$8,G456)/12,('Mortgage 2 Info Calcs'!F$9*12)-C455,-X455,0),-X455,0))&gt;0,(FV(IF(G456=0,'Mortgage 2 Info Calcs'!F$8,G456)/12,1,PMT(IF(G456=0,'Mortgage 2 Info Calcs'!F$8,G456)/12,('Mortgage 2 Info Calcs'!F$9*12)-C455,-X455,0),-X455,0)),0)</f>
        <v>#NUM!</v>
      </c>
      <c r="Y456" t="e">
        <f>IF(X456&lt;=0,0,(IPMT(IF(G456=0,'Mortgage 2 Info Calcs'!F$8,G456)/12,1,('Mortgage 2 Info Calcs'!F$9*12)-C455,-X455,0)))</f>
        <v>#NUM!</v>
      </c>
      <c r="Z456">
        <f>IF(C456&lt;('Mortgage 2 Info Calcs'!F$9*12),SUM(Y$12:Y456),0)</f>
        <v>0</v>
      </c>
      <c r="AA456">
        <v>445</v>
      </c>
      <c r="AB456">
        <f t="shared" si="31"/>
        <v>37.083333333333336</v>
      </c>
    </row>
    <row r="457" spans="2:28" ht="11.25" customHeight="1" x14ac:dyDescent="0.25">
      <c r="B457">
        <f t="shared" si="29"/>
        <v>37.166666666666664</v>
      </c>
      <c r="C457">
        <v>446</v>
      </c>
      <c r="E457" t="str">
        <f t="shared" si="32"/>
        <v/>
      </c>
      <c r="F457" t="str">
        <f>VLOOKUP('Mortgage 2 Variables'!D$9,'Mortgage 2 Variables'!B$8:C$19,2)</f>
        <v>Dec</v>
      </c>
      <c r="G457">
        <f>IF(ISBLANK('Mortgage 2 Monthly Table'!G457),IF(OR(J457=Q457,ISTEXT(W456),ISTEXT('Mortgage 2 Info Calcs'!$K$4)),0,IF(('Mortgage 2 Info Calcs'!F$7*12)&gt;C456,G456,IF(C456='Mortgage 2 Info Calcs'!F$7*12,'Mortgage 2 Info Calcs'!F$8,G456))),'Mortgage 2 Monthly Table'!G457)</f>
        <v>0</v>
      </c>
      <c r="H457" t="e">
        <f>((PMT(G457/'Mortgage 2 Variables'!E$43,('Mortgage 2 Info Calcs'!F$9*'Mortgage 2 Variables'!E$43)-C456,-J457,0)))</f>
        <v>#VALUE!</v>
      </c>
      <c r="I457">
        <f>IF(OR(ISERROR(((IPMT(G457/'Mortgage 2 Variables'!E$43,1,'Mortgage 2 Info Calcs'!F$9*'Mortgage 2 Variables'!E$43,-J457+Q457+'Mortgage 2 Info Calcs'!F$24,IF('Mortgage 2 Info Calcs'!F$5="Interest Only",-J457+Q457+'Mortgage 2 Info Calcs'!F$24,0))))),(((IPMT(G457/'Mortgage 2 Variables'!E$43,1,'Mortgage 2 Info Calcs'!F$9*'Mortgage 2 Variables'!E$43,-J$12,-J$12)))=0)),0,((IPMT(G457/'Mortgage 2 Variables'!E$43,1,'Mortgage 2 Info Calcs'!F$9*'Mortgage 2 Variables'!E$43,-J457+Q457+'Mortgage 2 Info Calcs'!F$24,IF('Mortgage 2 Info Calcs'!F$5="Interest Only",-J457+Q457+'Mortgage 2 Info Calcs'!F$24,0)))))</f>
        <v>0</v>
      </c>
      <c r="J457" t="str">
        <f>IF(W456&gt;0,IF(ISTEXT('Mortgage 2 Info Calcs'!K$4),"0",IF(ISTEXT(W456),W456,W456+(IF(ISTEXT(K457),0,K457)))),0)</f>
        <v/>
      </c>
      <c r="K457">
        <f>IF(ISBLANK('Mortgage 2 Monthly Table'!L457),0,'Mortgage 2 Monthly Table'!L457)</f>
        <v>0</v>
      </c>
      <c r="L457" t="e">
        <f>IF(ISBLANK('Mortgage 2 Monthly Table'!N457),IF('Mortgage 2 Info Calcs'!F$13="Calculated",IF('Mortgage 2 Info Calcs'!F$22="Keep Same",IF('Mortgage 2 Info Calcs'!F$5="Interest Only",IF(OR(I457&gt;L456,J457=""),I457,IF(J457&lt;L456,IF(J457&lt;L456,J457+I457,IF(L456+M456&gt;J457,L456+I457,L456)),IF(L456+M456&gt;J457,L456+I457,L456))),IF(H457&gt;L456,H457,IF(J457&gt;L456,IF(L456+M456&gt;J457,L456+I457,L456),J457+S457))),IF('Mortgage 2 Info Calcs'!F$5="Interest Only",'Mortgage 2 Monthly calcs'!I457,'Mortgage 2 Monthly calcs'!H457)),'Mortgage 2 Monthly calcs'!L456),'Mortgage 2 Monthly Table'!N457)</f>
        <v>#VALUE!</v>
      </c>
      <c r="M457" t="str">
        <f>IF(ISBLANK('Mortgage 2 Monthly Table'!P457),IF(N456&gt;J457,IF(J457&gt;L456,J457-L456,0),IF(OR(OR(W456&lt;0,ISTEXT(W456)),ISTEXT('Mortgage 2 Info Calcs'!$K$4)),"",'Mortgage 2 Info Calcs'!F$21)),'Mortgage 2 Monthly Table'!P457)</f>
        <v/>
      </c>
      <c r="N457" t="str">
        <f t="shared" si="30"/>
        <v/>
      </c>
      <c r="O457" t="str">
        <f>IF(OR(OR(W456&lt;0,ISTEXT(W456)),ISTEXT('Mortgage 2 Info Calcs'!$K$4)),"",(O456+M457))</f>
        <v/>
      </c>
      <c r="P457">
        <f>IF(ISBLANK('Mortgage 2 Monthly Table'!T457),IF(ISTEXT(J457),0,IF(OR(W456&lt;Q456,AND(W456&lt;0,NOT(ISTEXT(W456))),ISTEXT('Mortgage 2 Info Calcs'!$K$4)),IF(-W456&gt;P456,-W456,W456-Q456),IF(J457="",0,'Mortgage 2 Info Calcs'!F$26))),'Mortgage 2 Monthly Table'!T457)</f>
        <v>0</v>
      </c>
      <c r="Q457" t="str">
        <f>IF(OR(OR(W456&lt;0,ISTEXT(W456)),ISTEXT('Mortgage 2 Info Calcs'!$K$4)),"",IF(O457&lt;0,Q456,(Q456+P457)))</f>
        <v/>
      </c>
      <c r="R457" t="str">
        <f>IF(OR(ISERROR(L457-S457),ISTEXT('Mortgage 2 Info Calcs'!$K$4)),"",L457-S457+M457)</f>
        <v/>
      </c>
      <c r="S457">
        <f>IF(OR(IF(ISERROR(ROUND((J457-Q457-'Mortgage 2 Info Calcs'!F$24)*(G457/12),2)),0,(J457-O457-Q457-'Mortgage 2 Info Calcs'!F$24)*(G457/12)),,,ISTEXT('Mortgage 2 Info Calcs'!K$4)),IF(((J457-Q457-'Mortgage 2 Info Calcs'!F$24)*(G457/12))&gt;0,((J457-Q457-'Mortgage 2 Info Calcs'!F$24)*(G457/12)),0),0)</f>
        <v>0</v>
      </c>
      <c r="T457" t="str">
        <f>IF(OR(ISERROR(SUM(R$12:R457)),(ISTEXT(T456)),(T456=(SUM(R$12:R457)))),"",SUM(R$12:R457))</f>
        <v/>
      </c>
      <c r="U457">
        <f>SUM(S$12:S457)</f>
        <v>93290.420445652519</v>
      </c>
      <c r="V457" t="str">
        <f>IF(OR(J457=Q457,ISTEXT(W456),ISTEXT('Mortgage 2 Info Calcs'!$F$17)),"",IF(('Mortgage 2 Info Calcs'!F$18*12)&gt;C456+1,IF(C456='Mortgage 2 Info Calcs'!F$18*12,0,'Mortgage 2 Info Calcs'!F$19+W457*('Mortgage 2 Info Calcs'!F$17)),'Mortgage 2 Info Calcs'!F$189))</f>
        <v/>
      </c>
      <c r="W457" t="str">
        <f>IF(OR(ISERROR(J457-R457-M457),IF(ISERROR((J457-R457-M457)=0),"True",(J457-R457-M457)=0),ISTEXT('Mortgage 2 Info Calcs'!$K$4)),"",IF((J457&gt;(L457+M457)),(FV((G457/'Mortgage 2 Variables'!E$43),1,(L457+M457),-J457+Q457+'Mortgage 2 Info Calcs'!F$24,0))+Q457+'Mortgage 2 Info Calcs'!F$24+IF(I457&gt;0,0,-I457),""))</f>
        <v/>
      </c>
      <c r="X457" t="e">
        <f>IF((FV(IF(G457=0,'Mortgage 2 Info Calcs'!F$8,G457)/12,1,PMT(IF(G457=0,'Mortgage 2 Info Calcs'!F$8,G457)/12,('Mortgage 2 Info Calcs'!F$9*12)-C456,-X456,0),-X456,0))&gt;0,(FV(IF(G457=0,'Mortgage 2 Info Calcs'!F$8,G457)/12,1,PMT(IF(G457=0,'Mortgage 2 Info Calcs'!F$8,G457)/12,('Mortgage 2 Info Calcs'!F$9*12)-C456,-X456,0),-X456,0)),0)</f>
        <v>#NUM!</v>
      </c>
      <c r="Y457" t="e">
        <f>IF(X457&lt;=0,0,(IPMT(IF(G457=0,'Mortgage 2 Info Calcs'!F$8,G457)/12,1,('Mortgage 2 Info Calcs'!F$9*12)-C456,-X456,0)))</f>
        <v>#NUM!</v>
      </c>
      <c r="Z457">
        <f>IF(C457&lt;('Mortgage 2 Info Calcs'!F$9*12),SUM(Y$12:Y457),0)</f>
        <v>0</v>
      </c>
      <c r="AA457">
        <v>446</v>
      </c>
      <c r="AB457">
        <f t="shared" si="31"/>
        <v>37.166666666666664</v>
      </c>
    </row>
    <row r="458" spans="2:28" ht="11.25" customHeight="1" x14ac:dyDescent="0.25">
      <c r="B458">
        <f t="shared" si="29"/>
        <v>37.25</v>
      </c>
      <c r="C458">
        <v>447</v>
      </c>
      <c r="E458">
        <f t="shared" si="32"/>
        <v>2047</v>
      </c>
      <c r="F458" t="str">
        <f>VLOOKUP('Mortgage 2 Variables'!D$10,'Mortgage 2 Variables'!B$8:C$19,2)</f>
        <v>Jan</v>
      </c>
      <c r="G458">
        <f>IF(ISBLANK('Mortgage 2 Monthly Table'!G458),IF(OR(J458=Q458,ISTEXT(W457),ISTEXT('Mortgage 2 Info Calcs'!$K$4)),0,IF(('Mortgage 2 Info Calcs'!F$7*12)&gt;C457,G457,IF(C457='Mortgage 2 Info Calcs'!F$7*12,'Mortgage 2 Info Calcs'!F$8,G457))),'Mortgage 2 Monthly Table'!G458)</f>
        <v>0</v>
      </c>
      <c r="H458" t="e">
        <f>((PMT(G458/'Mortgage 2 Variables'!E$43,('Mortgage 2 Info Calcs'!F$9*'Mortgage 2 Variables'!E$43)-C457,-J458,0)))</f>
        <v>#VALUE!</v>
      </c>
      <c r="I458">
        <f>IF(OR(ISERROR(((IPMT(G458/'Mortgage 2 Variables'!E$43,1,'Mortgage 2 Info Calcs'!F$9*'Mortgage 2 Variables'!E$43,-J458+Q458+'Mortgage 2 Info Calcs'!F$24,IF('Mortgage 2 Info Calcs'!F$5="Interest Only",-J458+Q458+'Mortgage 2 Info Calcs'!F$24,0))))),(((IPMT(G458/'Mortgage 2 Variables'!E$43,1,'Mortgage 2 Info Calcs'!F$9*'Mortgage 2 Variables'!E$43,-J$12,-J$12)))=0)),0,((IPMT(G458/'Mortgage 2 Variables'!E$43,1,'Mortgage 2 Info Calcs'!F$9*'Mortgage 2 Variables'!E$43,-J458+Q458+'Mortgage 2 Info Calcs'!F$24,IF('Mortgage 2 Info Calcs'!F$5="Interest Only",-J458+Q458+'Mortgage 2 Info Calcs'!F$24,0)))))</f>
        <v>0</v>
      </c>
      <c r="J458" t="str">
        <f>IF(W457&gt;0,IF(ISTEXT('Mortgage 2 Info Calcs'!K$4),"0",IF(ISTEXT(W457),W457,W457+(IF(ISTEXT(K458),0,K458)))),0)</f>
        <v/>
      </c>
      <c r="K458">
        <f>IF(ISBLANK('Mortgage 2 Monthly Table'!L458),0,'Mortgage 2 Monthly Table'!L458)</f>
        <v>0</v>
      </c>
      <c r="L458" t="e">
        <f>IF(ISBLANK('Mortgage 2 Monthly Table'!N458),IF('Mortgage 2 Info Calcs'!F$13="Calculated",IF('Mortgage 2 Info Calcs'!F$22="Keep Same",IF('Mortgage 2 Info Calcs'!F$5="Interest Only",IF(OR(I458&gt;L457,J458=""),I458,IF(J458&lt;L457,IF(J458&lt;L457,J458+I458,IF(L457+M457&gt;J458,L457+I458,L457)),IF(L457+M457&gt;J458,L457+I458,L457))),IF(H458&gt;L457,H458,IF(J458&gt;L457,IF(L457+M457&gt;J458,L457+I458,L457),J458+S458))),IF('Mortgage 2 Info Calcs'!F$5="Interest Only",'Mortgage 2 Monthly calcs'!I458,'Mortgage 2 Monthly calcs'!H458)),'Mortgage 2 Monthly calcs'!L457),'Mortgage 2 Monthly Table'!N458)</f>
        <v>#VALUE!</v>
      </c>
      <c r="M458" t="str">
        <f>IF(ISBLANK('Mortgage 2 Monthly Table'!P458),IF(N457&gt;J458,IF(J458&gt;L457,J458-L457,0),IF(OR(OR(W457&lt;0,ISTEXT(W457)),ISTEXT('Mortgage 2 Info Calcs'!$K$4)),"",'Mortgage 2 Info Calcs'!F$21)),'Mortgage 2 Monthly Table'!P458)</f>
        <v/>
      </c>
      <c r="N458" t="str">
        <f t="shared" si="30"/>
        <v/>
      </c>
      <c r="O458" t="str">
        <f>IF(OR(OR(W457&lt;0,ISTEXT(W457)),ISTEXT('Mortgage 2 Info Calcs'!$K$4)),"",(O457+M458))</f>
        <v/>
      </c>
      <c r="P458">
        <f>IF(ISBLANK('Mortgage 2 Monthly Table'!T458),IF(ISTEXT(J458),0,IF(OR(W457&lt;Q457,AND(W457&lt;0,NOT(ISTEXT(W457))),ISTEXT('Mortgage 2 Info Calcs'!$K$4)),IF(-W457&gt;P457,-W457,W457-Q457),IF(J458="",0,'Mortgage 2 Info Calcs'!F$26))),'Mortgage 2 Monthly Table'!T458)</f>
        <v>0</v>
      </c>
      <c r="Q458" t="str">
        <f>IF(OR(OR(W457&lt;0,ISTEXT(W457)),ISTEXT('Mortgage 2 Info Calcs'!$K$4)),"",IF(O458&lt;0,Q457,(Q457+P458)))</f>
        <v/>
      </c>
      <c r="R458" t="str">
        <f>IF(OR(ISERROR(L458-S458),ISTEXT('Mortgage 2 Info Calcs'!$K$4)),"",L458-S458+M458)</f>
        <v/>
      </c>
      <c r="S458">
        <f>IF(OR(IF(ISERROR(ROUND((J458-Q458-'Mortgage 2 Info Calcs'!F$24)*(G458/12),2)),0,(J458-O458-Q458-'Mortgage 2 Info Calcs'!F$24)*(G458/12)),,,ISTEXT('Mortgage 2 Info Calcs'!K$4)),IF(((J458-Q458-'Mortgage 2 Info Calcs'!F$24)*(G458/12))&gt;0,((J458-Q458-'Mortgage 2 Info Calcs'!F$24)*(G458/12)),0),0)</f>
        <v>0</v>
      </c>
      <c r="T458" t="str">
        <f>IF(OR(ISERROR(SUM(R$12:R458)),(ISTEXT(T457)),(T457=(SUM(R$12:R458)))),"",SUM(R$12:R458))</f>
        <v/>
      </c>
      <c r="U458">
        <f>SUM(S$12:S458)</f>
        <v>93290.420445652519</v>
      </c>
      <c r="V458" t="str">
        <f>IF(OR(J458=Q458,ISTEXT(W457),ISTEXT('Mortgage 2 Info Calcs'!$F$17)),"",IF(('Mortgage 2 Info Calcs'!F$18*12)&gt;C457+1,IF(C457='Mortgage 2 Info Calcs'!F$18*12,0,'Mortgage 2 Info Calcs'!F$19+W458*('Mortgage 2 Info Calcs'!F$17)),'Mortgage 2 Info Calcs'!F$189))</f>
        <v/>
      </c>
      <c r="W458" t="str">
        <f>IF(OR(ISERROR(J458-R458-M458),IF(ISERROR((J458-R458-M458)=0),"True",(J458-R458-M458)=0),ISTEXT('Mortgage 2 Info Calcs'!$K$4)),"",IF((J458&gt;(L458+M458)),(FV((G458/'Mortgage 2 Variables'!E$43),1,(L458+M458),-J458+Q458+'Mortgage 2 Info Calcs'!F$24,0))+Q458+'Mortgage 2 Info Calcs'!F$24+IF(I458&gt;0,0,-I458),""))</f>
        <v/>
      </c>
      <c r="X458" t="e">
        <f>IF((FV(IF(G458=0,'Mortgage 2 Info Calcs'!F$8,G458)/12,1,PMT(IF(G458=0,'Mortgage 2 Info Calcs'!F$8,G458)/12,('Mortgage 2 Info Calcs'!F$9*12)-C457,-X457,0),-X457,0))&gt;0,(FV(IF(G458=0,'Mortgage 2 Info Calcs'!F$8,G458)/12,1,PMT(IF(G458=0,'Mortgage 2 Info Calcs'!F$8,G458)/12,('Mortgage 2 Info Calcs'!F$9*12)-C457,-X457,0),-X457,0)),0)</f>
        <v>#NUM!</v>
      </c>
      <c r="Y458" t="e">
        <f>IF(X458&lt;=0,0,(IPMT(IF(G458=0,'Mortgage 2 Info Calcs'!F$8,G458)/12,1,('Mortgage 2 Info Calcs'!F$9*12)-C457,-X457,0)))</f>
        <v>#NUM!</v>
      </c>
      <c r="Z458">
        <f>IF(C458&lt;('Mortgage 2 Info Calcs'!F$9*12),SUM(Y$12:Y458),0)</f>
        <v>0</v>
      </c>
      <c r="AA458">
        <v>447</v>
      </c>
      <c r="AB458">
        <f t="shared" si="31"/>
        <v>37.25</v>
      </c>
    </row>
    <row r="459" spans="2:28" ht="11.25" customHeight="1" x14ac:dyDescent="0.25">
      <c r="B459">
        <f t="shared" si="29"/>
        <v>37.333333333333336</v>
      </c>
      <c r="C459">
        <v>448</v>
      </c>
      <c r="D459" t="str">
        <f>IF(J1227=1,F451+1,"")</f>
        <v/>
      </c>
      <c r="E459" t="str">
        <f t="shared" si="32"/>
        <v/>
      </c>
      <c r="F459" t="str">
        <f>VLOOKUP('Mortgage 2 Variables'!D$11,'Mortgage 2 Variables'!B$8:C$19,2)</f>
        <v>Feb</v>
      </c>
      <c r="G459">
        <f>IF(ISBLANK('Mortgage 2 Monthly Table'!G459),IF(OR(J459=Q459,ISTEXT(W458),ISTEXT('Mortgage 2 Info Calcs'!$K$4)),0,IF(('Mortgage 2 Info Calcs'!F$7*12)&gt;C458,G458,IF(C458='Mortgage 2 Info Calcs'!F$7*12,'Mortgage 2 Info Calcs'!F$8,G458))),'Mortgage 2 Monthly Table'!G459)</f>
        <v>0</v>
      </c>
      <c r="H459" t="e">
        <f>((PMT(G459/'Mortgage 2 Variables'!E$43,('Mortgage 2 Info Calcs'!F$9*'Mortgage 2 Variables'!E$43)-C458,-J459,0)))</f>
        <v>#VALUE!</v>
      </c>
      <c r="I459">
        <f>IF(OR(ISERROR(((IPMT(G459/'Mortgage 2 Variables'!E$43,1,'Mortgage 2 Info Calcs'!F$9*'Mortgage 2 Variables'!E$43,-J459+Q459+'Mortgage 2 Info Calcs'!F$24,IF('Mortgage 2 Info Calcs'!F$5="Interest Only",-J459+Q459+'Mortgage 2 Info Calcs'!F$24,0))))),(((IPMT(G459/'Mortgage 2 Variables'!E$43,1,'Mortgage 2 Info Calcs'!F$9*'Mortgage 2 Variables'!E$43,-J$12,-J$12)))=0)),0,((IPMT(G459/'Mortgage 2 Variables'!E$43,1,'Mortgage 2 Info Calcs'!F$9*'Mortgage 2 Variables'!E$43,-J459+Q459+'Mortgage 2 Info Calcs'!F$24,IF('Mortgage 2 Info Calcs'!F$5="Interest Only",-J459+Q459+'Mortgage 2 Info Calcs'!F$24,0)))))</f>
        <v>0</v>
      </c>
      <c r="J459" t="str">
        <f>IF(W458&gt;0,IF(ISTEXT('Mortgage 2 Info Calcs'!K$4),"0",IF(ISTEXT(W458),W458,W458+(IF(ISTEXT(K459),0,K459)))),0)</f>
        <v/>
      </c>
      <c r="K459">
        <f>IF(ISBLANK('Mortgage 2 Monthly Table'!L459),0,'Mortgage 2 Monthly Table'!L459)</f>
        <v>0</v>
      </c>
      <c r="L459" t="e">
        <f>IF(ISBLANK('Mortgage 2 Monthly Table'!N459),IF('Mortgage 2 Info Calcs'!F$13="Calculated",IF('Mortgage 2 Info Calcs'!F$22="Keep Same",IF('Mortgage 2 Info Calcs'!F$5="Interest Only",IF(OR(I459&gt;L458,J459=""),I459,IF(J459&lt;L458,IF(J459&lt;L458,J459+I459,IF(L458+M458&gt;J459,L458+I459,L458)),IF(L458+M458&gt;J459,L458+I459,L458))),IF(H459&gt;L458,H459,IF(J459&gt;L458,IF(L458+M458&gt;J459,L458+I459,L458),J459+S459))),IF('Mortgage 2 Info Calcs'!F$5="Interest Only",'Mortgage 2 Monthly calcs'!I459,'Mortgage 2 Monthly calcs'!H459)),'Mortgage 2 Monthly calcs'!L458),'Mortgage 2 Monthly Table'!N459)</f>
        <v>#VALUE!</v>
      </c>
      <c r="M459" t="str">
        <f>IF(ISBLANK('Mortgage 2 Monthly Table'!P459),IF(N458&gt;J459,IF(J459&gt;L458,J459-L458,0),IF(OR(OR(W458&lt;0,ISTEXT(W458)),ISTEXT('Mortgage 2 Info Calcs'!$K$4)),"",'Mortgage 2 Info Calcs'!F$21)),'Mortgage 2 Monthly Table'!P459)</f>
        <v/>
      </c>
      <c r="N459" t="str">
        <f t="shared" si="30"/>
        <v/>
      </c>
      <c r="O459" t="str">
        <f>IF(OR(OR(W458&lt;0,ISTEXT(W458)),ISTEXT('Mortgage 2 Info Calcs'!$K$4)),"",(O458+M459))</f>
        <v/>
      </c>
      <c r="P459">
        <f>IF(ISBLANK('Mortgage 2 Monthly Table'!T459),IF(ISTEXT(J459),0,IF(OR(W458&lt;Q458,AND(W458&lt;0,NOT(ISTEXT(W458))),ISTEXT('Mortgage 2 Info Calcs'!$K$4)),IF(-W458&gt;P458,-W458,W458-Q458),IF(J459="",0,'Mortgage 2 Info Calcs'!F$26))),'Mortgage 2 Monthly Table'!T459)</f>
        <v>0</v>
      </c>
      <c r="Q459" t="str">
        <f>IF(OR(OR(W458&lt;0,ISTEXT(W458)),ISTEXT('Mortgage 2 Info Calcs'!$K$4)),"",IF(O459&lt;0,Q458,(Q458+P459)))</f>
        <v/>
      </c>
      <c r="R459" t="str">
        <f>IF(OR(ISERROR(L459-S459),ISTEXT('Mortgage 2 Info Calcs'!$K$4)),"",L459-S459+M459)</f>
        <v/>
      </c>
      <c r="S459">
        <f>IF(OR(IF(ISERROR(ROUND((J459-Q459-'Mortgage 2 Info Calcs'!F$24)*(G459/12),2)),0,(J459-O459-Q459-'Mortgage 2 Info Calcs'!F$24)*(G459/12)),,,ISTEXT('Mortgage 2 Info Calcs'!K$4)),IF(((J459-Q459-'Mortgage 2 Info Calcs'!F$24)*(G459/12))&gt;0,((J459-Q459-'Mortgage 2 Info Calcs'!F$24)*(G459/12)),0),0)</f>
        <v>0</v>
      </c>
      <c r="T459" t="str">
        <f>IF(OR(ISERROR(SUM(R$12:R459)),(ISTEXT(T458)),(T458=(SUM(R$12:R459)))),"",SUM(R$12:R459))</f>
        <v/>
      </c>
      <c r="U459">
        <f>SUM(S$12:S459)</f>
        <v>93290.420445652519</v>
      </c>
      <c r="V459" t="str">
        <f>IF(OR(J459=Q459,ISTEXT(W458),ISTEXT('Mortgage 2 Info Calcs'!$F$17)),"",IF(('Mortgage 2 Info Calcs'!F$18*12)&gt;C458+1,IF(C458='Mortgage 2 Info Calcs'!F$18*12,0,'Mortgage 2 Info Calcs'!F$19+W459*('Mortgage 2 Info Calcs'!F$17)),'Mortgage 2 Info Calcs'!F$189))</f>
        <v/>
      </c>
      <c r="W459" t="str">
        <f>IF(OR(ISERROR(J459-R459-M459),IF(ISERROR((J459-R459-M459)=0),"True",(J459-R459-M459)=0),ISTEXT('Mortgage 2 Info Calcs'!$K$4)),"",IF((J459&gt;(L459+M459)),(FV((G459/'Mortgage 2 Variables'!E$43),1,(L459+M459),-J459+Q459+'Mortgage 2 Info Calcs'!F$24,0))+Q459+'Mortgage 2 Info Calcs'!F$24+IF(I459&gt;0,0,-I459),""))</f>
        <v/>
      </c>
      <c r="X459" t="e">
        <f>IF((FV(IF(G459=0,'Mortgage 2 Info Calcs'!F$8,G459)/12,1,PMT(IF(G459=0,'Mortgage 2 Info Calcs'!F$8,G459)/12,('Mortgage 2 Info Calcs'!F$9*12)-C458,-X458,0),-X458,0))&gt;0,(FV(IF(G459=0,'Mortgage 2 Info Calcs'!F$8,G459)/12,1,PMT(IF(G459=0,'Mortgage 2 Info Calcs'!F$8,G459)/12,('Mortgage 2 Info Calcs'!F$9*12)-C458,-X458,0),-X458,0)),0)</f>
        <v>#NUM!</v>
      </c>
      <c r="Y459" t="e">
        <f>IF(X459&lt;=0,0,(IPMT(IF(G459=0,'Mortgage 2 Info Calcs'!F$8,G459)/12,1,('Mortgage 2 Info Calcs'!F$9*12)-C458,-X458,0)))</f>
        <v>#NUM!</v>
      </c>
      <c r="Z459">
        <f>IF(C459&lt;('Mortgage 2 Info Calcs'!F$9*12),SUM(Y$12:Y459),0)</f>
        <v>0</v>
      </c>
      <c r="AA459">
        <v>448</v>
      </c>
      <c r="AB459">
        <f t="shared" si="31"/>
        <v>37.333333333333336</v>
      </c>
    </row>
    <row r="460" spans="2:28" ht="11.25" customHeight="1" x14ac:dyDescent="0.25">
      <c r="B460">
        <f t="shared" si="29"/>
        <v>37.416666666666664</v>
      </c>
      <c r="C460">
        <v>449</v>
      </c>
      <c r="D460" t="str">
        <f>IF(J1228=1,F451+1,"")</f>
        <v/>
      </c>
      <c r="E460" t="str">
        <f t="shared" si="32"/>
        <v/>
      </c>
      <c r="F460" t="str">
        <f>VLOOKUP('Mortgage 2 Variables'!D$12,'Mortgage 2 Variables'!B$8:C$19,2)</f>
        <v>Mar</v>
      </c>
      <c r="G460">
        <f>IF(ISBLANK('Mortgage 2 Monthly Table'!G460),IF(OR(J460=Q460,ISTEXT(W459),ISTEXT('Mortgage 2 Info Calcs'!$K$4)),0,IF(('Mortgage 2 Info Calcs'!F$7*12)&gt;C459,G459,IF(C459='Mortgage 2 Info Calcs'!F$7*12,'Mortgage 2 Info Calcs'!F$8,G459))),'Mortgage 2 Monthly Table'!G460)</f>
        <v>0</v>
      </c>
      <c r="H460" t="e">
        <f>((PMT(G460/'Mortgage 2 Variables'!E$43,('Mortgage 2 Info Calcs'!F$9*'Mortgage 2 Variables'!E$43)-C459,-J460,0)))</f>
        <v>#VALUE!</v>
      </c>
      <c r="I460">
        <f>IF(OR(ISERROR(((IPMT(G460/'Mortgage 2 Variables'!E$43,1,'Mortgage 2 Info Calcs'!F$9*'Mortgage 2 Variables'!E$43,-J460+Q460+'Mortgage 2 Info Calcs'!F$24,IF('Mortgage 2 Info Calcs'!F$5="Interest Only",-J460+Q460+'Mortgage 2 Info Calcs'!F$24,0))))),(((IPMT(G460/'Mortgage 2 Variables'!E$43,1,'Mortgage 2 Info Calcs'!F$9*'Mortgage 2 Variables'!E$43,-J$12,-J$12)))=0)),0,((IPMT(G460/'Mortgage 2 Variables'!E$43,1,'Mortgage 2 Info Calcs'!F$9*'Mortgage 2 Variables'!E$43,-J460+Q460+'Mortgage 2 Info Calcs'!F$24,IF('Mortgage 2 Info Calcs'!F$5="Interest Only",-J460+Q460+'Mortgage 2 Info Calcs'!F$24,0)))))</f>
        <v>0</v>
      </c>
      <c r="J460" t="str">
        <f>IF(W459&gt;0,IF(ISTEXT('Mortgage 2 Info Calcs'!K$4),"0",IF(ISTEXT(W459),W459,W459+(IF(ISTEXT(K460),0,K460)))),0)</f>
        <v/>
      </c>
      <c r="K460">
        <f>IF(ISBLANK('Mortgage 2 Monthly Table'!L460),0,'Mortgage 2 Monthly Table'!L460)</f>
        <v>0</v>
      </c>
      <c r="L460" t="e">
        <f>IF(ISBLANK('Mortgage 2 Monthly Table'!N460),IF('Mortgage 2 Info Calcs'!F$13="Calculated",IF('Mortgage 2 Info Calcs'!F$22="Keep Same",IF('Mortgage 2 Info Calcs'!F$5="Interest Only",IF(OR(I460&gt;L459,J460=""),I460,IF(J460&lt;L459,IF(J460&lt;L459,J460+I460,IF(L459+M459&gt;J460,L459+I460,L459)),IF(L459+M459&gt;J460,L459+I460,L459))),IF(H460&gt;L459,H460,IF(J460&gt;L459,IF(L459+M459&gt;J460,L459+I460,L459),J460+S460))),IF('Mortgage 2 Info Calcs'!F$5="Interest Only",'Mortgage 2 Monthly calcs'!I460,'Mortgage 2 Monthly calcs'!H460)),'Mortgage 2 Monthly calcs'!L459),'Mortgage 2 Monthly Table'!N460)</f>
        <v>#VALUE!</v>
      </c>
      <c r="M460" t="str">
        <f>IF(ISBLANK('Mortgage 2 Monthly Table'!P460),IF(N459&gt;J460,IF(J460&gt;L459,J460-L459,0),IF(OR(OR(W459&lt;0,ISTEXT(W459)),ISTEXT('Mortgage 2 Info Calcs'!$K$4)),"",'Mortgage 2 Info Calcs'!F$21)),'Mortgage 2 Monthly Table'!P460)</f>
        <v/>
      </c>
      <c r="N460" t="str">
        <f t="shared" si="30"/>
        <v/>
      </c>
      <c r="O460" t="str">
        <f>IF(OR(OR(W459&lt;0,ISTEXT(W459)),ISTEXT('Mortgage 2 Info Calcs'!$K$4)),"",(O459+M460))</f>
        <v/>
      </c>
      <c r="P460">
        <f>IF(ISBLANK('Mortgage 2 Monthly Table'!T460),IF(ISTEXT(J460),0,IF(OR(W459&lt;Q459,AND(W459&lt;0,NOT(ISTEXT(W459))),ISTEXT('Mortgage 2 Info Calcs'!$K$4)),IF(-W459&gt;P459,-W459,W459-Q459),IF(J460="",0,'Mortgage 2 Info Calcs'!F$26))),'Mortgage 2 Monthly Table'!T460)</f>
        <v>0</v>
      </c>
      <c r="Q460" t="str">
        <f>IF(OR(OR(W459&lt;0,ISTEXT(W459)),ISTEXT('Mortgage 2 Info Calcs'!$K$4)),"",IF(O460&lt;0,Q459,(Q459+P460)))</f>
        <v/>
      </c>
      <c r="R460" t="str">
        <f>IF(OR(ISERROR(L460-S460),ISTEXT('Mortgage 2 Info Calcs'!$K$4)),"",L460-S460+M460)</f>
        <v/>
      </c>
      <c r="S460">
        <f>IF(OR(IF(ISERROR(ROUND((J460-Q460-'Mortgage 2 Info Calcs'!F$24)*(G460/12),2)),0,(J460-O460-Q460-'Mortgage 2 Info Calcs'!F$24)*(G460/12)),,,ISTEXT('Mortgage 2 Info Calcs'!K$4)),IF(((J460-Q460-'Mortgage 2 Info Calcs'!F$24)*(G460/12))&gt;0,((J460-Q460-'Mortgage 2 Info Calcs'!F$24)*(G460/12)),0),0)</f>
        <v>0</v>
      </c>
      <c r="T460" t="str">
        <f>IF(OR(ISERROR(SUM(R$12:R460)),(ISTEXT(T459)),(T459=(SUM(R$12:R460)))),"",SUM(R$12:R460))</f>
        <v/>
      </c>
      <c r="U460">
        <f>SUM(S$12:S460)</f>
        <v>93290.420445652519</v>
      </c>
      <c r="V460" t="str">
        <f>IF(OR(J460=Q460,ISTEXT(W459),ISTEXT('Mortgage 2 Info Calcs'!$F$17)),"",IF(('Mortgage 2 Info Calcs'!F$18*12)&gt;C459+1,IF(C459='Mortgage 2 Info Calcs'!F$18*12,0,'Mortgage 2 Info Calcs'!F$19+W460*('Mortgage 2 Info Calcs'!F$17)),'Mortgage 2 Info Calcs'!F$189))</f>
        <v/>
      </c>
      <c r="W460" t="str">
        <f>IF(OR(ISERROR(J460-R460-M460),IF(ISERROR((J460-R460-M460)=0),"True",(J460-R460-M460)=0),ISTEXT('Mortgage 2 Info Calcs'!$K$4)),"",IF((J460&gt;(L460+M460)),(FV((G460/'Mortgage 2 Variables'!E$43),1,(L460+M460),-J460+Q460+'Mortgage 2 Info Calcs'!F$24,0))+Q460+'Mortgage 2 Info Calcs'!F$24+IF(I460&gt;0,0,-I460),""))</f>
        <v/>
      </c>
      <c r="X460" t="e">
        <f>IF((FV(IF(G460=0,'Mortgage 2 Info Calcs'!F$8,G460)/12,1,PMT(IF(G460=0,'Mortgage 2 Info Calcs'!F$8,G460)/12,('Mortgage 2 Info Calcs'!F$9*12)-C459,-X459,0),-X459,0))&gt;0,(FV(IF(G460=0,'Mortgage 2 Info Calcs'!F$8,G460)/12,1,PMT(IF(G460=0,'Mortgage 2 Info Calcs'!F$8,G460)/12,('Mortgage 2 Info Calcs'!F$9*12)-C459,-X459,0),-X459,0)),0)</f>
        <v>#NUM!</v>
      </c>
      <c r="Y460" t="e">
        <f>IF(X460&lt;=0,0,(IPMT(IF(G460=0,'Mortgage 2 Info Calcs'!F$8,G460)/12,1,('Mortgage 2 Info Calcs'!F$9*12)-C459,-X459,0)))</f>
        <v>#NUM!</v>
      </c>
      <c r="Z460">
        <f>IF(C460&lt;('Mortgage 2 Info Calcs'!F$9*12),SUM(Y$12:Y460),0)</f>
        <v>0</v>
      </c>
      <c r="AA460">
        <v>449</v>
      </c>
      <c r="AB460">
        <f t="shared" si="31"/>
        <v>37.416666666666664</v>
      </c>
    </row>
    <row r="461" spans="2:28" ht="11.25" customHeight="1" x14ac:dyDescent="0.25">
      <c r="B461">
        <f t="shared" ref="B461:B524" si="33">C461/12</f>
        <v>37.5</v>
      </c>
      <c r="C461">
        <v>450</v>
      </c>
      <c r="D461" t="str">
        <f>IF(J1229=1,F451+1,"")</f>
        <v/>
      </c>
      <c r="E461" t="str">
        <f t="shared" si="32"/>
        <v/>
      </c>
      <c r="F461" t="str">
        <f>VLOOKUP('Mortgage 2 Variables'!D$13,'Mortgage 2 Variables'!B$8:C$19,2)</f>
        <v>Apr</v>
      </c>
      <c r="G461">
        <f>IF(ISBLANK('Mortgage 2 Monthly Table'!G461),IF(OR(J461=Q461,ISTEXT(W460),ISTEXT('Mortgage 2 Info Calcs'!$K$4)),0,IF(('Mortgage 2 Info Calcs'!F$7*12)&gt;C460,G460,IF(C460='Mortgage 2 Info Calcs'!F$7*12,'Mortgage 2 Info Calcs'!F$8,G460))),'Mortgage 2 Monthly Table'!G461)</f>
        <v>0</v>
      </c>
      <c r="H461" t="e">
        <f>((PMT(G461/'Mortgage 2 Variables'!E$43,('Mortgage 2 Info Calcs'!F$9*'Mortgage 2 Variables'!E$43)-C460,-J461,0)))</f>
        <v>#VALUE!</v>
      </c>
      <c r="I461">
        <f>IF(OR(ISERROR(((IPMT(G461/'Mortgage 2 Variables'!E$43,1,'Mortgage 2 Info Calcs'!F$9*'Mortgage 2 Variables'!E$43,-J461+Q461+'Mortgage 2 Info Calcs'!F$24,IF('Mortgage 2 Info Calcs'!F$5="Interest Only",-J461+Q461+'Mortgage 2 Info Calcs'!F$24,0))))),(((IPMT(G461/'Mortgage 2 Variables'!E$43,1,'Mortgage 2 Info Calcs'!F$9*'Mortgage 2 Variables'!E$43,-J$12,-J$12)))=0)),0,((IPMT(G461/'Mortgage 2 Variables'!E$43,1,'Mortgage 2 Info Calcs'!F$9*'Mortgage 2 Variables'!E$43,-J461+Q461+'Mortgage 2 Info Calcs'!F$24,IF('Mortgage 2 Info Calcs'!F$5="Interest Only",-J461+Q461+'Mortgage 2 Info Calcs'!F$24,0)))))</f>
        <v>0</v>
      </c>
      <c r="J461" t="str">
        <f>IF(W460&gt;0,IF(ISTEXT('Mortgage 2 Info Calcs'!K$4),"0",IF(ISTEXT(W460),W460,W460+(IF(ISTEXT(K461),0,K461)))),0)</f>
        <v/>
      </c>
      <c r="K461">
        <f>IF(ISBLANK('Mortgage 2 Monthly Table'!L461),0,'Mortgage 2 Monthly Table'!L461)</f>
        <v>0</v>
      </c>
      <c r="L461" t="e">
        <f>IF(ISBLANK('Mortgage 2 Monthly Table'!N461),IF('Mortgage 2 Info Calcs'!F$13="Calculated",IF('Mortgage 2 Info Calcs'!F$22="Keep Same",IF('Mortgage 2 Info Calcs'!F$5="Interest Only",IF(OR(I461&gt;L460,J461=""),I461,IF(J461&lt;L460,IF(J461&lt;L460,J461+I461,IF(L460+M460&gt;J461,L460+I461,L460)),IF(L460+M460&gt;J461,L460+I461,L460))),IF(H461&gt;L460,H461,IF(J461&gt;L460,IF(L460+M460&gt;J461,L460+I461,L460),J461+S461))),IF('Mortgage 2 Info Calcs'!F$5="Interest Only",'Mortgage 2 Monthly calcs'!I461,'Mortgage 2 Monthly calcs'!H461)),'Mortgage 2 Monthly calcs'!L460),'Mortgage 2 Monthly Table'!N461)</f>
        <v>#VALUE!</v>
      </c>
      <c r="M461" t="str">
        <f>IF(ISBLANK('Mortgage 2 Monthly Table'!P461),IF(N460&gt;J461,IF(J461&gt;L460,J461-L460,0),IF(OR(OR(W460&lt;0,ISTEXT(W460)),ISTEXT('Mortgage 2 Info Calcs'!$K$4)),"",'Mortgage 2 Info Calcs'!F$21)),'Mortgage 2 Monthly Table'!P461)</f>
        <v/>
      </c>
      <c r="N461" t="str">
        <f t="shared" ref="N461:N524" si="34">IF(ISTEXT(M461),"",L461+M461)</f>
        <v/>
      </c>
      <c r="O461" t="str">
        <f>IF(OR(OR(W460&lt;0,ISTEXT(W460)),ISTEXT('Mortgage 2 Info Calcs'!$K$4)),"",(O460+M461))</f>
        <v/>
      </c>
      <c r="P461">
        <f>IF(ISBLANK('Mortgage 2 Monthly Table'!T461),IF(ISTEXT(J461),0,IF(OR(W460&lt;Q460,AND(W460&lt;0,NOT(ISTEXT(W460))),ISTEXT('Mortgage 2 Info Calcs'!$K$4)),IF(-W460&gt;P460,-W460,W460-Q460),IF(J461="",0,'Mortgage 2 Info Calcs'!F$26))),'Mortgage 2 Monthly Table'!T461)</f>
        <v>0</v>
      </c>
      <c r="Q461" t="str">
        <f>IF(OR(OR(W460&lt;0,ISTEXT(W460)),ISTEXT('Mortgage 2 Info Calcs'!$K$4)),"",IF(O461&lt;0,Q460,(Q460+P461)))</f>
        <v/>
      </c>
      <c r="R461" t="str">
        <f>IF(OR(ISERROR(L461-S461),ISTEXT('Mortgage 2 Info Calcs'!$K$4)),"",L461-S461+M461)</f>
        <v/>
      </c>
      <c r="S461">
        <f>IF(OR(IF(ISERROR(ROUND((J461-Q461-'Mortgage 2 Info Calcs'!F$24)*(G461/12),2)),0,(J461-O461-Q461-'Mortgage 2 Info Calcs'!F$24)*(G461/12)),,,ISTEXT('Mortgage 2 Info Calcs'!K$4)),IF(((J461-Q461-'Mortgage 2 Info Calcs'!F$24)*(G461/12))&gt;0,((J461-Q461-'Mortgage 2 Info Calcs'!F$24)*(G461/12)),0),0)</f>
        <v>0</v>
      </c>
      <c r="T461" t="str">
        <f>IF(OR(ISERROR(SUM(R$12:R461)),(ISTEXT(T460)),(T460=(SUM(R$12:R461)))),"",SUM(R$12:R461))</f>
        <v/>
      </c>
      <c r="U461">
        <f>SUM(S$12:S461)</f>
        <v>93290.420445652519</v>
      </c>
      <c r="V461" t="str">
        <f>IF(OR(J461=Q461,ISTEXT(W460),ISTEXT('Mortgage 2 Info Calcs'!$F$17)),"",IF(('Mortgage 2 Info Calcs'!F$18*12)&gt;C460+1,IF(C460='Mortgage 2 Info Calcs'!F$18*12,0,'Mortgage 2 Info Calcs'!F$19+W461*('Mortgage 2 Info Calcs'!F$17)),'Mortgage 2 Info Calcs'!F$189))</f>
        <v/>
      </c>
      <c r="W461" t="str">
        <f>IF(OR(ISERROR(J461-R461-M461),IF(ISERROR((J461-R461-M461)=0),"True",(J461-R461-M461)=0),ISTEXT('Mortgage 2 Info Calcs'!$K$4)),"",IF((J461&gt;(L461+M461)),(FV((G461/'Mortgage 2 Variables'!E$43),1,(L461+M461),-J461+Q461+'Mortgage 2 Info Calcs'!F$24,0))+Q461+'Mortgage 2 Info Calcs'!F$24+IF(I461&gt;0,0,-I461),""))</f>
        <v/>
      </c>
      <c r="X461" t="e">
        <f>IF((FV(IF(G461=0,'Mortgage 2 Info Calcs'!F$8,G461)/12,1,PMT(IF(G461=0,'Mortgage 2 Info Calcs'!F$8,G461)/12,('Mortgage 2 Info Calcs'!F$9*12)-C460,-X460,0),-X460,0))&gt;0,(FV(IF(G461=0,'Mortgage 2 Info Calcs'!F$8,G461)/12,1,PMT(IF(G461=0,'Mortgage 2 Info Calcs'!F$8,G461)/12,('Mortgage 2 Info Calcs'!F$9*12)-C460,-X460,0),-X460,0)),0)</f>
        <v>#NUM!</v>
      </c>
      <c r="Y461" t="e">
        <f>IF(X461&lt;=0,0,(IPMT(IF(G461=0,'Mortgage 2 Info Calcs'!F$8,G461)/12,1,('Mortgage 2 Info Calcs'!F$9*12)-C460,-X460,0)))</f>
        <v>#NUM!</v>
      </c>
      <c r="Z461">
        <f>IF(C461&lt;('Mortgage 2 Info Calcs'!F$9*12),SUM(Y$12:Y461),0)</f>
        <v>0</v>
      </c>
      <c r="AA461">
        <v>450</v>
      </c>
      <c r="AB461">
        <f t="shared" ref="AB461:AB524" si="35">AA461/12</f>
        <v>37.5</v>
      </c>
    </row>
    <row r="462" spans="2:28" ht="11.25" customHeight="1" x14ac:dyDescent="0.25">
      <c r="B462">
        <f t="shared" si="33"/>
        <v>37.583333333333336</v>
      </c>
      <c r="C462">
        <v>451</v>
      </c>
      <c r="D462" t="str">
        <f>IF(J1230=1,F451+1,"")</f>
        <v/>
      </c>
      <c r="E462" t="str">
        <f t="shared" si="32"/>
        <v/>
      </c>
      <c r="F462" t="str">
        <f>VLOOKUP('Mortgage 2 Variables'!D$14,'Mortgage 2 Variables'!B$8:C$19,2)</f>
        <v>May</v>
      </c>
      <c r="G462">
        <f>IF(ISBLANK('Mortgage 2 Monthly Table'!G462),IF(OR(J462=Q462,ISTEXT(W461),ISTEXT('Mortgage 2 Info Calcs'!$K$4)),0,IF(('Mortgage 2 Info Calcs'!F$7*12)&gt;C461,G461,IF(C461='Mortgage 2 Info Calcs'!F$7*12,'Mortgage 2 Info Calcs'!F$8,G461))),'Mortgage 2 Monthly Table'!G462)</f>
        <v>0</v>
      </c>
      <c r="H462" t="e">
        <f>((PMT(G462/'Mortgage 2 Variables'!E$43,('Mortgage 2 Info Calcs'!F$9*'Mortgage 2 Variables'!E$43)-C461,-J462,0)))</f>
        <v>#VALUE!</v>
      </c>
      <c r="I462">
        <f>IF(OR(ISERROR(((IPMT(G462/'Mortgage 2 Variables'!E$43,1,'Mortgage 2 Info Calcs'!F$9*'Mortgage 2 Variables'!E$43,-J462+Q462+'Mortgage 2 Info Calcs'!F$24,IF('Mortgage 2 Info Calcs'!F$5="Interest Only",-J462+Q462+'Mortgage 2 Info Calcs'!F$24,0))))),(((IPMT(G462/'Mortgage 2 Variables'!E$43,1,'Mortgage 2 Info Calcs'!F$9*'Mortgage 2 Variables'!E$43,-J$12,-J$12)))=0)),0,((IPMT(G462/'Mortgage 2 Variables'!E$43,1,'Mortgage 2 Info Calcs'!F$9*'Mortgage 2 Variables'!E$43,-J462+Q462+'Mortgage 2 Info Calcs'!F$24,IF('Mortgage 2 Info Calcs'!F$5="Interest Only",-J462+Q462+'Mortgage 2 Info Calcs'!F$24,0)))))</f>
        <v>0</v>
      </c>
      <c r="J462" t="str">
        <f>IF(W461&gt;0,IF(ISTEXT('Mortgage 2 Info Calcs'!K$4),"0",IF(ISTEXT(W461),W461,W461+(IF(ISTEXT(K462),0,K462)))),0)</f>
        <v/>
      </c>
      <c r="K462">
        <f>IF(ISBLANK('Mortgage 2 Monthly Table'!L462),0,'Mortgage 2 Monthly Table'!L462)</f>
        <v>0</v>
      </c>
      <c r="L462" t="e">
        <f>IF(ISBLANK('Mortgage 2 Monthly Table'!N462),IF('Mortgage 2 Info Calcs'!F$13="Calculated",IF('Mortgage 2 Info Calcs'!F$22="Keep Same",IF('Mortgage 2 Info Calcs'!F$5="Interest Only",IF(OR(I462&gt;L461,J462=""),I462,IF(J462&lt;L461,IF(J462&lt;L461,J462+I462,IF(L461+M461&gt;J462,L461+I462,L461)),IF(L461+M461&gt;J462,L461+I462,L461))),IF(H462&gt;L461,H462,IF(J462&gt;L461,IF(L461+M461&gt;J462,L461+I462,L461),J462+S462))),IF('Mortgage 2 Info Calcs'!F$5="Interest Only",'Mortgage 2 Monthly calcs'!I462,'Mortgage 2 Monthly calcs'!H462)),'Mortgage 2 Monthly calcs'!L461),'Mortgage 2 Monthly Table'!N462)</f>
        <v>#VALUE!</v>
      </c>
      <c r="M462" t="str">
        <f>IF(ISBLANK('Mortgage 2 Monthly Table'!P462),IF(N461&gt;J462,IF(J462&gt;L461,J462-L461,0),IF(OR(OR(W461&lt;0,ISTEXT(W461)),ISTEXT('Mortgage 2 Info Calcs'!$K$4)),"",'Mortgage 2 Info Calcs'!F$21)),'Mortgage 2 Monthly Table'!P462)</f>
        <v/>
      </c>
      <c r="N462" t="str">
        <f t="shared" si="34"/>
        <v/>
      </c>
      <c r="O462" t="str">
        <f>IF(OR(OR(W461&lt;0,ISTEXT(W461)),ISTEXT('Mortgage 2 Info Calcs'!$K$4)),"",(O461+M462))</f>
        <v/>
      </c>
      <c r="P462">
        <f>IF(ISBLANK('Mortgage 2 Monthly Table'!T462),IF(ISTEXT(J462),0,IF(OR(W461&lt;Q461,AND(W461&lt;0,NOT(ISTEXT(W461))),ISTEXT('Mortgage 2 Info Calcs'!$K$4)),IF(-W461&gt;P461,-W461,W461-Q461),IF(J462="",0,'Mortgage 2 Info Calcs'!F$26))),'Mortgage 2 Monthly Table'!T462)</f>
        <v>0</v>
      </c>
      <c r="Q462" t="str">
        <f>IF(OR(OR(W461&lt;0,ISTEXT(W461)),ISTEXT('Mortgage 2 Info Calcs'!$K$4)),"",IF(O462&lt;0,Q461,(Q461+P462)))</f>
        <v/>
      </c>
      <c r="R462" t="str">
        <f>IF(OR(ISERROR(L462-S462),ISTEXT('Mortgage 2 Info Calcs'!$K$4)),"",L462-S462+M462)</f>
        <v/>
      </c>
      <c r="S462">
        <f>IF(OR(IF(ISERROR(ROUND((J462-Q462-'Mortgage 2 Info Calcs'!F$24)*(G462/12),2)),0,(J462-O462-Q462-'Mortgage 2 Info Calcs'!F$24)*(G462/12)),,,ISTEXT('Mortgage 2 Info Calcs'!K$4)),IF(((J462-Q462-'Mortgage 2 Info Calcs'!F$24)*(G462/12))&gt;0,((J462-Q462-'Mortgage 2 Info Calcs'!F$24)*(G462/12)),0),0)</f>
        <v>0</v>
      </c>
      <c r="T462" t="str">
        <f>IF(OR(ISERROR(SUM(R$12:R462)),(ISTEXT(T461)),(T461=(SUM(R$12:R462)))),"",SUM(R$12:R462))</f>
        <v/>
      </c>
      <c r="U462">
        <f>SUM(S$12:S462)</f>
        <v>93290.420445652519</v>
      </c>
      <c r="V462" t="str">
        <f>IF(OR(J462=Q462,ISTEXT(W461),ISTEXT('Mortgage 2 Info Calcs'!$F$17)),"",IF(('Mortgage 2 Info Calcs'!F$18*12)&gt;C461+1,IF(C461='Mortgage 2 Info Calcs'!F$18*12,0,'Mortgage 2 Info Calcs'!F$19+W462*('Mortgage 2 Info Calcs'!F$17)),'Mortgage 2 Info Calcs'!F$189))</f>
        <v/>
      </c>
      <c r="W462" t="str">
        <f>IF(OR(ISERROR(J462-R462-M462),IF(ISERROR((J462-R462-M462)=0),"True",(J462-R462-M462)=0),ISTEXT('Mortgage 2 Info Calcs'!$K$4)),"",IF((J462&gt;(L462+M462)),(FV((G462/'Mortgage 2 Variables'!E$43),1,(L462+M462),-J462+Q462+'Mortgage 2 Info Calcs'!F$24,0))+Q462+'Mortgage 2 Info Calcs'!F$24+IF(I462&gt;0,0,-I462),""))</f>
        <v/>
      </c>
      <c r="X462" t="e">
        <f>IF((FV(IF(G462=0,'Mortgage 2 Info Calcs'!F$8,G462)/12,1,PMT(IF(G462=0,'Mortgage 2 Info Calcs'!F$8,G462)/12,('Mortgage 2 Info Calcs'!F$9*12)-C461,-X461,0),-X461,0))&gt;0,(FV(IF(G462=0,'Mortgage 2 Info Calcs'!F$8,G462)/12,1,PMT(IF(G462=0,'Mortgage 2 Info Calcs'!F$8,G462)/12,('Mortgage 2 Info Calcs'!F$9*12)-C461,-X461,0),-X461,0)),0)</f>
        <v>#NUM!</v>
      </c>
      <c r="Y462" t="e">
        <f>IF(X462&lt;=0,0,(IPMT(IF(G462=0,'Mortgage 2 Info Calcs'!F$8,G462)/12,1,('Mortgage 2 Info Calcs'!F$9*12)-C461,-X461,0)))</f>
        <v>#NUM!</v>
      </c>
      <c r="Z462">
        <f>IF(C462&lt;('Mortgage 2 Info Calcs'!F$9*12),SUM(Y$12:Y462),0)</f>
        <v>0</v>
      </c>
      <c r="AA462">
        <v>451</v>
      </c>
      <c r="AB462">
        <f t="shared" si="35"/>
        <v>37.583333333333336</v>
      </c>
    </row>
    <row r="463" spans="2:28" ht="11.25" customHeight="1" x14ac:dyDescent="0.25">
      <c r="B463">
        <f t="shared" si="33"/>
        <v>37.666666666666664</v>
      </c>
      <c r="C463">
        <v>452</v>
      </c>
      <c r="D463" t="str">
        <f>IF(J1231=1,F451+1,"")</f>
        <v/>
      </c>
      <c r="E463" t="str">
        <f t="shared" si="32"/>
        <v/>
      </c>
      <c r="F463" t="str">
        <f>VLOOKUP('Mortgage 2 Variables'!D$15,'Mortgage 2 Variables'!B$8:C$19,2)</f>
        <v>Jun</v>
      </c>
      <c r="G463">
        <f>IF(ISBLANK('Mortgage 2 Monthly Table'!G463),IF(OR(J463=Q463,ISTEXT(W462),ISTEXT('Mortgage 2 Info Calcs'!$K$4)),0,IF(('Mortgage 2 Info Calcs'!F$7*12)&gt;C462,G462,IF(C462='Mortgage 2 Info Calcs'!F$7*12,'Mortgage 2 Info Calcs'!F$8,G462))),'Mortgage 2 Monthly Table'!G463)</f>
        <v>0</v>
      </c>
      <c r="H463" t="e">
        <f>((PMT(G463/'Mortgage 2 Variables'!E$43,('Mortgage 2 Info Calcs'!F$9*'Mortgage 2 Variables'!E$43)-C462,-J463,0)))</f>
        <v>#VALUE!</v>
      </c>
      <c r="I463">
        <f>IF(OR(ISERROR(((IPMT(G463/'Mortgage 2 Variables'!E$43,1,'Mortgage 2 Info Calcs'!F$9*'Mortgage 2 Variables'!E$43,-J463+Q463+'Mortgage 2 Info Calcs'!F$24,IF('Mortgage 2 Info Calcs'!F$5="Interest Only",-J463+Q463+'Mortgage 2 Info Calcs'!F$24,0))))),(((IPMT(G463/'Mortgage 2 Variables'!E$43,1,'Mortgage 2 Info Calcs'!F$9*'Mortgage 2 Variables'!E$43,-J$12,-J$12)))=0)),0,((IPMT(G463/'Mortgage 2 Variables'!E$43,1,'Mortgage 2 Info Calcs'!F$9*'Mortgage 2 Variables'!E$43,-J463+Q463+'Mortgage 2 Info Calcs'!F$24,IF('Mortgage 2 Info Calcs'!F$5="Interest Only",-J463+Q463+'Mortgage 2 Info Calcs'!F$24,0)))))</f>
        <v>0</v>
      </c>
      <c r="J463" t="str">
        <f>IF(W462&gt;0,IF(ISTEXT('Mortgage 2 Info Calcs'!K$4),"0",IF(ISTEXT(W462),W462,W462+(IF(ISTEXT(K463),0,K463)))),0)</f>
        <v/>
      </c>
      <c r="K463">
        <f>IF(ISBLANK('Mortgage 2 Monthly Table'!L463),0,'Mortgage 2 Monthly Table'!L463)</f>
        <v>0</v>
      </c>
      <c r="L463" t="e">
        <f>IF(ISBLANK('Mortgage 2 Monthly Table'!N463),IF('Mortgage 2 Info Calcs'!F$13="Calculated",IF('Mortgage 2 Info Calcs'!F$22="Keep Same",IF('Mortgage 2 Info Calcs'!F$5="Interest Only",IF(OR(I463&gt;L462,J463=""),I463,IF(J463&lt;L462,IF(J463&lt;L462,J463+I463,IF(L462+M462&gt;J463,L462+I463,L462)),IF(L462+M462&gt;J463,L462+I463,L462))),IF(H463&gt;L462,H463,IF(J463&gt;L462,IF(L462+M462&gt;J463,L462+I463,L462),J463+S463))),IF('Mortgage 2 Info Calcs'!F$5="Interest Only",'Mortgage 2 Monthly calcs'!I463,'Mortgage 2 Monthly calcs'!H463)),'Mortgage 2 Monthly calcs'!L462),'Mortgage 2 Monthly Table'!N463)</f>
        <v>#VALUE!</v>
      </c>
      <c r="M463" t="str">
        <f>IF(ISBLANK('Mortgage 2 Monthly Table'!P463),IF(N462&gt;J463,IF(J463&gt;L462,J463-L462,0),IF(OR(OR(W462&lt;0,ISTEXT(W462)),ISTEXT('Mortgage 2 Info Calcs'!$K$4)),"",'Mortgage 2 Info Calcs'!F$21)),'Mortgage 2 Monthly Table'!P463)</f>
        <v/>
      </c>
      <c r="N463" t="str">
        <f t="shared" si="34"/>
        <v/>
      </c>
      <c r="O463" t="str">
        <f>IF(OR(OR(W462&lt;0,ISTEXT(W462)),ISTEXT('Mortgage 2 Info Calcs'!$K$4)),"",(O462+M463))</f>
        <v/>
      </c>
      <c r="P463">
        <f>IF(ISBLANK('Mortgage 2 Monthly Table'!T463),IF(ISTEXT(J463),0,IF(OR(W462&lt;Q462,AND(W462&lt;0,NOT(ISTEXT(W462))),ISTEXT('Mortgage 2 Info Calcs'!$K$4)),IF(-W462&gt;P462,-W462,W462-Q462),IF(J463="",0,'Mortgage 2 Info Calcs'!F$26))),'Mortgage 2 Monthly Table'!T463)</f>
        <v>0</v>
      </c>
      <c r="Q463" t="str">
        <f>IF(OR(OR(W462&lt;0,ISTEXT(W462)),ISTEXT('Mortgage 2 Info Calcs'!$K$4)),"",IF(O463&lt;0,Q462,(Q462+P463)))</f>
        <v/>
      </c>
      <c r="R463" t="str">
        <f>IF(OR(ISERROR(L463-S463),ISTEXT('Mortgage 2 Info Calcs'!$K$4)),"",L463-S463+M463)</f>
        <v/>
      </c>
      <c r="S463">
        <f>IF(OR(IF(ISERROR(ROUND((J463-Q463-'Mortgage 2 Info Calcs'!F$24)*(G463/12),2)),0,(J463-O463-Q463-'Mortgage 2 Info Calcs'!F$24)*(G463/12)),,,ISTEXT('Mortgage 2 Info Calcs'!K$4)),IF(((J463-Q463-'Mortgage 2 Info Calcs'!F$24)*(G463/12))&gt;0,((J463-Q463-'Mortgage 2 Info Calcs'!F$24)*(G463/12)),0),0)</f>
        <v>0</v>
      </c>
      <c r="T463" t="str">
        <f>IF(OR(ISERROR(SUM(R$12:R463)),(ISTEXT(T462)),(T462=(SUM(R$12:R463)))),"",SUM(R$12:R463))</f>
        <v/>
      </c>
      <c r="U463">
        <f>SUM(S$12:S463)</f>
        <v>93290.420445652519</v>
      </c>
      <c r="V463" t="str">
        <f>IF(OR(J463=Q463,ISTEXT(W462),ISTEXT('Mortgage 2 Info Calcs'!$F$17)),"",IF(('Mortgage 2 Info Calcs'!F$18*12)&gt;C462+1,IF(C462='Mortgage 2 Info Calcs'!F$18*12,0,'Mortgage 2 Info Calcs'!F$19+W463*('Mortgage 2 Info Calcs'!F$17)),'Mortgage 2 Info Calcs'!F$189))</f>
        <v/>
      </c>
      <c r="W463" t="str">
        <f>IF(OR(ISERROR(J463-R463-M463),IF(ISERROR((J463-R463-M463)=0),"True",(J463-R463-M463)=0),ISTEXT('Mortgage 2 Info Calcs'!$K$4)),"",IF((J463&gt;(L463+M463)),(FV((G463/'Mortgage 2 Variables'!E$43),1,(L463+M463),-J463+Q463+'Mortgage 2 Info Calcs'!F$24,0))+Q463+'Mortgage 2 Info Calcs'!F$24+IF(I463&gt;0,0,-I463),""))</f>
        <v/>
      </c>
      <c r="X463" t="e">
        <f>IF((FV(IF(G463=0,'Mortgage 2 Info Calcs'!F$8,G463)/12,1,PMT(IF(G463=0,'Mortgage 2 Info Calcs'!F$8,G463)/12,('Mortgage 2 Info Calcs'!F$9*12)-C462,-X462,0),-X462,0))&gt;0,(FV(IF(G463=0,'Mortgage 2 Info Calcs'!F$8,G463)/12,1,PMT(IF(G463=0,'Mortgage 2 Info Calcs'!F$8,G463)/12,('Mortgage 2 Info Calcs'!F$9*12)-C462,-X462,0),-X462,0)),0)</f>
        <v>#NUM!</v>
      </c>
      <c r="Y463" t="e">
        <f>IF(X463&lt;=0,0,(IPMT(IF(G463=0,'Mortgage 2 Info Calcs'!F$8,G463)/12,1,('Mortgage 2 Info Calcs'!F$9*12)-C462,-X462,0)))</f>
        <v>#NUM!</v>
      </c>
      <c r="Z463">
        <f>IF(C463&lt;('Mortgage 2 Info Calcs'!F$9*12),SUM(Y$12:Y463),0)</f>
        <v>0</v>
      </c>
      <c r="AA463">
        <v>452</v>
      </c>
      <c r="AB463">
        <f t="shared" si="35"/>
        <v>37.666666666666664</v>
      </c>
    </row>
    <row r="464" spans="2:28" ht="11.25" customHeight="1" x14ac:dyDescent="0.25">
      <c r="B464">
        <f t="shared" si="33"/>
        <v>37.75</v>
      </c>
      <c r="C464">
        <v>453</v>
      </c>
      <c r="D464" t="str">
        <f>IF(J1232=1,F451+1,"")</f>
        <v/>
      </c>
      <c r="E464" t="str">
        <f t="shared" si="32"/>
        <v/>
      </c>
      <c r="F464" t="str">
        <f>VLOOKUP('Mortgage 2 Variables'!D$16,'Mortgage 2 Variables'!B$8:C$19,2)</f>
        <v>Jul</v>
      </c>
      <c r="G464">
        <f>IF(ISBLANK('Mortgage 2 Monthly Table'!G464),IF(OR(J464=Q464,ISTEXT(W463),ISTEXT('Mortgage 2 Info Calcs'!$K$4)),0,IF(('Mortgage 2 Info Calcs'!F$7*12)&gt;C463,G463,IF(C463='Mortgage 2 Info Calcs'!F$7*12,'Mortgage 2 Info Calcs'!F$8,G463))),'Mortgage 2 Monthly Table'!G464)</f>
        <v>0</v>
      </c>
      <c r="H464" t="e">
        <f>((PMT(G464/'Mortgage 2 Variables'!E$43,('Mortgage 2 Info Calcs'!F$9*'Mortgage 2 Variables'!E$43)-C463,-J464,0)))</f>
        <v>#VALUE!</v>
      </c>
      <c r="I464">
        <f>IF(OR(ISERROR(((IPMT(G464/'Mortgage 2 Variables'!E$43,1,'Mortgage 2 Info Calcs'!F$9*'Mortgage 2 Variables'!E$43,-J464+Q464+'Mortgage 2 Info Calcs'!F$24,IF('Mortgage 2 Info Calcs'!F$5="Interest Only",-J464+Q464+'Mortgage 2 Info Calcs'!F$24,0))))),(((IPMT(G464/'Mortgage 2 Variables'!E$43,1,'Mortgage 2 Info Calcs'!F$9*'Mortgage 2 Variables'!E$43,-J$12,-J$12)))=0)),0,((IPMT(G464/'Mortgage 2 Variables'!E$43,1,'Mortgage 2 Info Calcs'!F$9*'Mortgage 2 Variables'!E$43,-J464+Q464+'Mortgage 2 Info Calcs'!F$24,IF('Mortgage 2 Info Calcs'!F$5="Interest Only",-J464+Q464+'Mortgage 2 Info Calcs'!F$24,0)))))</f>
        <v>0</v>
      </c>
      <c r="J464" t="str">
        <f>IF(W463&gt;0,IF(ISTEXT('Mortgage 2 Info Calcs'!K$4),"0",IF(ISTEXT(W463),W463,W463+(IF(ISTEXT(K464),0,K464)))),0)</f>
        <v/>
      </c>
      <c r="K464">
        <f>IF(ISBLANK('Mortgage 2 Monthly Table'!L464),0,'Mortgage 2 Monthly Table'!L464)</f>
        <v>0</v>
      </c>
      <c r="L464" t="e">
        <f>IF(ISBLANK('Mortgage 2 Monthly Table'!N464),IF('Mortgage 2 Info Calcs'!F$13="Calculated",IF('Mortgage 2 Info Calcs'!F$22="Keep Same",IF('Mortgage 2 Info Calcs'!F$5="Interest Only",IF(OR(I464&gt;L463,J464=""),I464,IF(J464&lt;L463,IF(J464&lt;L463,J464+I464,IF(L463+M463&gt;J464,L463+I464,L463)),IF(L463+M463&gt;J464,L463+I464,L463))),IF(H464&gt;L463,H464,IF(J464&gt;L463,IF(L463+M463&gt;J464,L463+I464,L463),J464+S464))),IF('Mortgage 2 Info Calcs'!F$5="Interest Only",'Mortgage 2 Monthly calcs'!I464,'Mortgage 2 Monthly calcs'!H464)),'Mortgage 2 Monthly calcs'!L463),'Mortgage 2 Monthly Table'!N464)</f>
        <v>#VALUE!</v>
      </c>
      <c r="M464" t="str">
        <f>IF(ISBLANK('Mortgage 2 Monthly Table'!P464),IF(N463&gt;J464,IF(J464&gt;L463,J464-L463,0),IF(OR(OR(W463&lt;0,ISTEXT(W463)),ISTEXT('Mortgage 2 Info Calcs'!$K$4)),"",'Mortgage 2 Info Calcs'!F$21)),'Mortgage 2 Monthly Table'!P464)</f>
        <v/>
      </c>
      <c r="N464" t="str">
        <f t="shared" si="34"/>
        <v/>
      </c>
      <c r="O464" t="str">
        <f>IF(OR(OR(W463&lt;0,ISTEXT(W463)),ISTEXT('Mortgage 2 Info Calcs'!$K$4)),"",(O463+M464))</f>
        <v/>
      </c>
      <c r="P464">
        <f>IF(ISBLANK('Mortgage 2 Monthly Table'!T464),IF(ISTEXT(J464),0,IF(OR(W463&lt;Q463,AND(W463&lt;0,NOT(ISTEXT(W463))),ISTEXT('Mortgage 2 Info Calcs'!$K$4)),IF(-W463&gt;P463,-W463,W463-Q463),IF(J464="",0,'Mortgage 2 Info Calcs'!F$26))),'Mortgage 2 Monthly Table'!T464)</f>
        <v>0</v>
      </c>
      <c r="Q464" t="str">
        <f>IF(OR(OR(W463&lt;0,ISTEXT(W463)),ISTEXT('Mortgage 2 Info Calcs'!$K$4)),"",IF(O464&lt;0,Q463,(Q463+P464)))</f>
        <v/>
      </c>
      <c r="R464" t="str">
        <f>IF(OR(ISERROR(L464-S464),ISTEXT('Mortgage 2 Info Calcs'!$K$4)),"",L464-S464+M464)</f>
        <v/>
      </c>
      <c r="S464">
        <f>IF(OR(IF(ISERROR(ROUND((J464-Q464-'Mortgage 2 Info Calcs'!F$24)*(G464/12),2)),0,(J464-O464-Q464-'Mortgage 2 Info Calcs'!F$24)*(G464/12)),,,ISTEXT('Mortgage 2 Info Calcs'!K$4)),IF(((J464-Q464-'Mortgage 2 Info Calcs'!F$24)*(G464/12))&gt;0,((J464-Q464-'Mortgage 2 Info Calcs'!F$24)*(G464/12)),0),0)</f>
        <v>0</v>
      </c>
      <c r="T464" t="str">
        <f>IF(OR(ISERROR(SUM(R$12:R464)),(ISTEXT(T463)),(T463=(SUM(R$12:R464)))),"",SUM(R$12:R464))</f>
        <v/>
      </c>
      <c r="U464">
        <f>SUM(S$12:S464)</f>
        <v>93290.420445652519</v>
      </c>
      <c r="V464" t="str">
        <f>IF(OR(J464=Q464,ISTEXT(W463),ISTEXT('Mortgage 2 Info Calcs'!$F$17)),"",IF(('Mortgage 2 Info Calcs'!F$18*12)&gt;C463+1,IF(C463='Mortgage 2 Info Calcs'!F$18*12,0,'Mortgage 2 Info Calcs'!F$19+W464*('Mortgage 2 Info Calcs'!F$17)),'Mortgage 2 Info Calcs'!F$189))</f>
        <v/>
      </c>
      <c r="W464" t="str">
        <f>IF(OR(ISERROR(J464-R464-M464),IF(ISERROR((J464-R464-M464)=0),"True",(J464-R464-M464)=0),ISTEXT('Mortgage 2 Info Calcs'!$K$4)),"",IF((J464&gt;(L464+M464)),(FV((G464/'Mortgage 2 Variables'!E$43),1,(L464+M464),-J464+Q464+'Mortgage 2 Info Calcs'!F$24,0))+Q464+'Mortgage 2 Info Calcs'!F$24+IF(I464&gt;0,0,-I464),""))</f>
        <v/>
      </c>
      <c r="X464" t="e">
        <f>IF((FV(IF(G464=0,'Mortgage 2 Info Calcs'!F$8,G464)/12,1,PMT(IF(G464=0,'Mortgage 2 Info Calcs'!F$8,G464)/12,('Mortgage 2 Info Calcs'!F$9*12)-C463,-X463,0),-X463,0))&gt;0,(FV(IF(G464=0,'Mortgage 2 Info Calcs'!F$8,G464)/12,1,PMT(IF(G464=0,'Mortgage 2 Info Calcs'!F$8,G464)/12,('Mortgage 2 Info Calcs'!F$9*12)-C463,-X463,0),-X463,0)),0)</f>
        <v>#NUM!</v>
      </c>
      <c r="Y464" t="e">
        <f>IF(X464&lt;=0,0,(IPMT(IF(G464=0,'Mortgage 2 Info Calcs'!F$8,G464)/12,1,('Mortgage 2 Info Calcs'!F$9*12)-C463,-X463,0)))</f>
        <v>#NUM!</v>
      </c>
      <c r="Z464">
        <f>IF(C464&lt;('Mortgage 2 Info Calcs'!F$9*12),SUM(Y$12:Y464),0)</f>
        <v>0</v>
      </c>
      <c r="AA464">
        <v>453</v>
      </c>
      <c r="AB464">
        <f t="shared" si="35"/>
        <v>37.75</v>
      </c>
    </row>
    <row r="465" spans="2:28" ht="11.25" customHeight="1" x14ac:dyDescent="0.25">
      <c r="B465">
        <f t="shared" si="33"/>
        <v>37.833333333333336</v>
      </c>
      <c r="C465">
        <v>454</v>
      </c>
      <c r="D465" t="str">
        <f>IF(J1233=1,F451+1,"")</f>
        <v/>
      </c>
      <c r="E465" t="str">
        <f t="shared" si="32"/>
        <v/>
      </c>
      <c r="F465" t="str">
        <f>VLOOKUP('Mortgage 2 Variables'!D$17,'Mortgage 2 Variables'!B$8:C$19,2)</f>
        <v>Aug</v>
      </c>
      <c r="G465">
        <f>IF(ISBLANK('Mortgage 2 Monthly Table'!G465),IF(OR(J465=Q465,ISTEXT(W464),ISTEXT('Mortgage 2 Info Calcs'!$K$4)),0,IF(('Mortgage 2 Info Calcs'!F$7*12)&gt;C464,G464,IF(C464='Mortgage 2 Info Calcs'!F$7*12,'Mortgage 2 Info Calcs'!F$8,G464))),'Mortgage 2 Monthly Table'!G465)</f>
        <v>0</v>
      </c>
      <c r="H465" t="e">
        <f>((PMT(G465/'Mortgage 2 Variables'!E$43,('Mortgage 2 Info Calcs'!F$9*'Mortgage 2 Variables'!E$43)-C464,-J465,0)))</f>
        <v>#VALUE!</v>
      </c>
      <c r="I465">
        <f>IF(OR(ISERROR(((IPMT(G465/'Mortgage 2 Variables'!E$43,1,'Mortgage 2 Info Calcs'!F$9*'Mortgage 2 Variables'!E$43,-J465+Q465+'Mortgage 2 Info Calcs'!F$24,IF('Mortgage 2 Info Calcs'!F$5="Interest Only",-J465+Q465+'Mortgage 2 Info Calcs'!F$24,0))))),(((IPMT(G465/'Mortgage 2 Variables'!E$43,1,'Mortgage 2 Info Calcs'!F$9*'Mortgage 2 Variables'!E$43,-J$12,-J$12)))=0)),0,((IPMT(G465/'Mortgage 2 Variables'!E$43,1,'Mortgage 2 Info Calcs'!F$9*'Mortgage 2 Variables'!E$43,-J465+Q465+'Mortgage 2 Info Calcs'!F$24,IF('Mortgage 2 Info Calcs'!F$5="Interest Only",-J465+Q465+'Mortgage 2 Info Calcs'!F$24,0)))))</f>
        <v>0</v>
      </c>
      <c r="J465" t="str">
        <f>IF(W464&gt;0,IF(ISTEXT('Mortgage 2 Info Calcs'!K$4),"0",IF(ISTEXT(W464),W464,W464+(IF(ISTEXT(K465),0,K465)))),0)</f>
        <v/>
      </c>
      <c r="K465">
        <f>IF(ISBLANK('Mortgage 2 Monthly Table'!L465),0,'Mortgage 2 Monthly Table'!L465)</f>
        <v>0</v>
      </c>
      <c r="L465" t="e">
        <f>IF(ISBLANK('Mortgage 2 Monthly Table'!N465),IF('Mortgage 2 Info Calcs'!F$13="Calculated",IF('Mortgage 2 Info Calcs'!F$22="Keep Same",IF('Mortgage 2 Info Calcs'!F$5="Interest Only",IF(OR(I465&gt;L464,J465=""),I465,IF(J465&lt;L464,IF(J465&lt;L464,J465+I465,IF(L464+M464&gt;J465,L464+I465,L464)),IF(L464+M464&gt;J465,L464+I465,L464))),IF(H465&gt;L464,H465,IF(J465&gt;L464,IF(L464+M464&gt;J465,L464+I465,L464),J465+S465))),IF('Mortgage 2 Info Calcs'!F$5="Interest Only",'Mortgage 2 Monthly calcs'!I465,'Mortgage 2 Monthly calcs'!H465)),'Mortgage 2 Monthly calcs'!L464),'Mortgage 2 Monthly Table'!N465)</f>
        <v>#VALUE!</v>
      </c>
      <c r="M465" t="str">
        <f>IF(ISBLANK('Mortgage 2 Monthly Table'!P465),IF(N464&gt;J465,IF(J465&gt;L464,J465-L464,0),IF(OR(OR(W464&lt;0,ISTEXT(W464)),ISTEXT('Mortgage 2 Info Calcs'!$K$4)),"",'Mortgage 2 Info Calcs'!F$21)),'Mortgage 2 Monthly Table'!P465)</f>
        <v/>
      </c>
      <c r="N465" t="str">
        <f t="shared" si="34"/>
        <v/>
      </c>
      <c r="O465" t="str">
        <f>IF(OR(OR(W464&lt;0,ISTEXT(W464)),ISTEXT('Mortgage 2 Info Calcs'!$K$4)),"",(O464+M465))</f>
        <v/>
      </c>
      <c r="P465">
        <f>IF(ISBLANK('Mortgage 2 Monthly Table'!T465),IF(ISTEXT(J465),0,IF(OR(W464&lt;Q464,AND(W464&lt;0,NOT(ISTEXT(W464))),ISTEXT('Mortgage 2 Info Calcs'!$K$4)),IF(-W464&gt;P464,-W464,W464-Q464),IF(J465="",0,'Mortgage 2 Info Calcs'!F$26))),'Mortgage 2 Monthly Table'!T465)</f>
        <v>0</v>
      </c>
      <c r="Q465" t="str">
        <f>IF(OR(OR(W464&lt;0,ISTEXT(W464)),ISTEXT('Mortgage 2 Info Calcs'!$K$4)),"",IF(O465&lt;0,Q464,(Q464+P465)))</f>
        <v/>
      </c>
      <c r="R465" t="str">
        <f>IF(OR(ISERROR(L465-S465),ISTEXT('Mortgage 2 Info Calcs'!$K$4)),"",L465-S465+M465)</f>
        <v/>
      </c>
      <c r="S465">
        <f>IF(OR(IF(ISERROR(ROUND((J465-Q465-'Mortgage 2 Info Calcs'!F$24)*(G465/12),2)),0,(J465-O465-Q465-'Mortgage 2 Info Calcs'!F$24)*(G465/12)),,,ISTEXT('Mortgage 2 Info Calcs'!K$4)),IF(((J465-Q465-'Mortgage 2 Info Calcs'!F$24)*(G465/12))&gt;0,((J465-Q465-'Mortgage 2 Info Calcs'!F$24)*(G465/12)),0),0)</f>
        <v>0</v>
      </c>
      <c r="T465" t="str">
        <f>IF(OR(ISERROR(SUM(R$12:R465)),(ISTEXT(T464)),(T464=(SUM(R$12:R465)))),"",SUM(R$12:R465))</f>
        <v/>
      </c>
      <c r="U465">
        <f>SUM(S$12:S465)</f>
        <v>93290.420445652519</v>
      </c>
      <c r="V465" t="str">
        <f>IF(OR(J465=Q465,ISTEXT(W464),ISTEXT('Mortgage 2 Info Calcs'!$F$17)),"",IF(('Mortgage 2 Info Calcs'!F$18*12)&gt;C464+1,IF(C464='Mortgage 2 Info Calcs'!F$18*12,0,'Mortgage 2 Info Calcs'!F$19+W465*('Mortgage 2 Info Calcs'!F$17)),'Mortgage 2 Info Calcs'!F$189))</f>
        <v/>
      </c>
      <c r="W465" t="str">
        <f>IF(OR(ISERROR(J465-R465-M465),IF(ISERROR((J465-R465-M465)=0),"True",(J465-R465-M465)=0),ISTEXT('Mortgage 2 Info Calcs'!$K$4)),"",IF((J465&gt;(L465+M465)),(FV((G465/'Mortgage 2 Variables'!E$43),1,(L465+M465),-J465+Q465+'Mortgage 2 Info Calcs'!F$24,0))+Q465+'Mortgage 2 Info Calcs'!F$24+IF(I465&gt;0,0,-I465),""))</f>
        <v/>
      </c>
      <c r="X465" t="e">
        <f>IF((FV(IF(G465=0,'Mortgage 2 Info Calcs'!F$8,G465)/12,1,PMT(IF(G465=0,'Mortgage 2 Info Calcs'!F$8,G465)/12,('Mortgage 2 Info Calcs'!F$9*12)-C464,-X464,0),-X464,0))&gt;0,(FV(IF(G465=0,'Mortgage 2 Info Calcs'!F$8,G465)/12,1,PMT(IF(G465=0,'Mortgage 2 Info Calcs'!F$8,G465)/12,('Mortgage 2 Info Calcs'!F$9*12)-C464,-X464,0),-X464,0)),0)</f>
        <v>#NUM!</v>
      </c>
      <c r="Y465" t="e">
        <f>IF(X465&lt;=0,0,(IPMT(IF(G465=0,'Mortgage 2 Info Calcs'!F$8,G465)/12,1,('Mortgage 2 Info Calcs'!F$9*12)-C464,-X464,0)))</f>
        <v>#NUM!</v>
      </c>
      <c r="Z465">
        <f>IF(C465&lt;('Mortgage 2 Info Calcs'!F$9*12),SUM(Y$12:Y465),0)</f>
        <v>0</v>
      </c>
      <c r="AA465">
        <v>454</v>
      </c>
      <c r="AB465">
        <f t="shared" si="35"/>
        <v>37.833333333333336</v>
      </c>
    </row>
    <row r="466" spans="2:28" ht="11.25" customHeight="1" x14ac:dyDescent="0.25">
      <c r="B466">
        <f t="shared" si="33"/>
        <v>37.916666666666664</v>
      </c>
      <c r="C466">
        <v>455</v>
      </c>
      <c r="D466" t="str">
        <f>IF(J1234=1,F451+1,"")</f>
        <v/>
      </c>
      <c r="E466" t="str">
        <f t="shared" si="32"/>
        <v/>
      </c>
      <c r="F466" t="str">
        <f>VLOOKUP('Mortgage 2 Variables'!D$18,'Mortgage 2 Variables'!B$8:C$19,2)</f>
        <v>Sep</v>
      </c>
      <c r="G466">
        <f>IF(ISBLANK('Mortgage 2 Monthly Table'!G466),IF(OR(J466=Q466,ISTEXT(W465),ISTEXT('Mortgage 2 Info Calcs'!$K$4)),0,IF(('Mortgage 2 Info Calcs'!F$7*12)&gt;C465,G465,IF(C465='Mortgage 2 Info Calcs'!F$7*12,'Mortgage 2 Info Calcs'!F$8,G465))),'Mortgage 2 Monthly Table'!G466)</f>
        <v>0</v>
      </c>
      <c r="H466" t="e">
        <f>((PMT(G466/'Mortgage 2 Variables'!E$43,('Mortgage 2 Info Calcs'!F$9*'Mortgage 2 Variables'!E$43)-C465,-J466,0)))</f>
        <v>#VALUE!</v>
      </c>
      <c r="I466">
        <f>IF(OR(ISERROR(((IPMT(G466/'Mortgage 2 Variables'!E$43,1,'Mortgage 2 Info Calcs'!F$9*'Mortgage 2 Variables'!E$43,-J466+Q466+'Mortgage 2 Info Calcs'!F$24,IF('Mortgage 2 Info Calcs'!F$5="Interest Only",-J466+Q466+'Mortgage 2 Info Calcs'!F$24,0))))),(((IPMT(G466/'Mortgage 2 Variables'!E$43,1,'Mortgage 2 Info Calcs'!F$9*'Mortgage 2 Variables'!E$43,-J$12,-J$12)))=0)),0,((IPMT(G466/'Mortgage 2 Variables'!E$43,1,'Mortgage 2 Info Calcs'!F$9*'Mortgage 2 Variables'!E$43,-J466+Q466+'Mortgage 2 Info Calcs'!F$24,IF('Mortgage 2 Info Calcs'!F$5="Interest Only",-J466+Q466+'Mortgage 2 Info Calcs'!F$24,0)))))</f>
        <v>0</v>
      </c>
      <c r="J466" t="str">
        <f>IF(W465&gt;0,IF(ISTEXT('Mortgage 2 Info Calcs'!K$4),"0",IF(ISTEXT(W465),W465,W465+(IF(ISTEXT(K466),0,K466)))),0)</f>
        <v/>
      </c>
      <c r="K466">
        <f>IF(ISBLANK('Mortgage 2 Monthly Table'!L466),0,'Mortgage 2 Monthly Table'!L466)</f>
        <v>0</v>
      </c>
      <c r="L466" t="e">
        <f>IF(ISBLANK('Mortgage 2 Monthly Table'!N466),IF('Mortgage 2 Info Calcs'!F$13="Calculated",IF('Mortgage 2 Info Calcs'!F$22="Keep Same",IF('Mortgage 2 Info Calcs'!F$5="Interest Only",IF(OR(I466&gt;L465,J466=""),I466,IF(J466&lt;L465,IF(J466&lt;L465,J466+I466,IF(L465+M465&gt;J466,L465+I466,L465)),IF(L465+M465&gt;J466,L465+I466,L465))),IF(H466&gt;L465,H466,IF(J466&gt;L465,IF(L465+M465&gt;J466,L465+I466,L465),J466+S466))),IF('Mortgage 2 Info Calcs'!F$5="Interest Only",'Mortgage 2 Monthly calcs'!I466,'Mortgage 2 Monthly calcs'!H466)),'Mortgage 2 Monthly calcs'!L465),'Mortgage 2 Monthly Table'!N466)</f>
        <v>#VALUE!</v>
      </c>
      <c r="M466" t="str">
        <f>IF(ISBLANK('Mortgage 2 Monthly Table'!P466),IF(N465&gt;J466,IF(J466&gt;L465,J466-L465,0),IF(OR(OR(W465&lt;0,ISTEXT(W465)),ISTEXT('Mortgage 2 Info Calcs'!$K$4)),"",'Mortgage 2 Info Calcs'!F$21)),'Mortgage 2 Monthly Table'!P466)</f>
        <v/>
      </c>
      <c r="N466" t="str">
        <f t="shared" si="34"/>
        <v/>
      </c>
      <c r="O466" t="str">
        <f>IF(OR(OR(W465&lt;0,ISTEXT(W465)),ISTEXT('Mortgage 2 Info Calcs'!$K$4)),"",(O465+M466))</f>
        <v/>
      </c>
      <c r="P466">
        <f>IF(ISBLANK('Mortgage 2 Monthly Table'!T466),IF(ISTEXT(J466),0,IF(OR(W465&lt;Q465,AND(W465&lt;0,NOT(ISTEXT(W465))),ISTEXT('Mortgage 2 Info Calcs'!$K$4)),IF(-W465&gt;P465,-W465,W465-Q465),IF(J466="",0,'Mortgage 2 Info Calcs'!F$26))),'Mortgage 2 Monthly Table'!T466)</f>
        <v>0</v>
      </c>
      <c r="Q466" t="str">
        <f>IF(OR(OR(W465&lt;0,ISTEXT(W465)),ISTEXT('Mortgage 2 Info Calcs'!$K$4)),"",IF(O466&lt;0,Q465,(Q465+P466)))</f>
        <v/>
      </c>
      <c r="R466" t="str">
        <f>IF(OR(ISERROR(L466-S466),ISTEXT('Mortgage 2 Info Calcs'!$K$4)),"",L466-S466+M466)</f>
        <v/>
      </c>
      <c r="S466">
        <f>IF(OR(IF(ISERROR(ROUND((J466-Q466-'Mortgage 2 Info Calcs'!F$24)*(G466/12),2)),0,(J466-O466-Q466-'Mortgage 2 Info Calcs'!F$24)*(G466/12)),,,ISTEXT('Mortgage 2 Info Calcs'!K$4)),IF(((J466-Q466-'Mortgage 2 Info Calcs'!F$24)*(G466/12))&gt;0,((J466-Q466-'Mortgage 2 Info Calcs'!F$24)*(G466/12)),0),0)</f>
        <v>0</v>
      </c>
      <c r="T466" t="str">
        <f>IF(OR(ISERROR(SUM(R$12:R466)),(ISTEXT(T465)),(T465=(SUM(R$12:R466)))),"",SUM(R$12:R466))</f>
        <v/>
      </c>
      <c r="U466">
        <f>SUM(S$12:S466)</f>
        <v>93290.420445652519</v>
      </c>
      <c r="V466" t="str">
        <f>IF(OR(J466=Q466,ISTEXT(W465),ISTEXT('Mortgage 2 Info Calcs'!$F$17)),"",IF(('Mortgage 2 Info Calcs'!F$18*12)&gt;C465+1,IF(C465='Mortgage 2 Info Calcs'!F$18*12,0,'Mortgage 2 Info Calcs'!F$19+W466*('Mortgage 2 Info Calcs'!F$17)),'Mortgage 2 Info Calcs'!F$189))</f>
        <v/>
      </c>
      <c r="W466" t="str">
        <f>IF(OR(ISERROR(J466-R466-M466),IF(ISERROR((J466-R466-M466)=0),"True",(J466-R466-M466)=0),ISTEXT('Mortgage 2 Info Calcs'!$K$4)),"",IF((J466&gt;(L466+M466)),(FV((G466/'Mortgage 2 Variables'!E$43),1,(L466+M466),-J466+Q466+'Mortgage 2 Info Calcs'!F$24,0))+Q466+'Mortgage 2 Info Calcs'!F$24+IF(I466&gt;0,0,-I466),""))</f>
        <v/>
      </c>
      <c r="X466" t="e">
        <f>IF((FV(IF(G466=0,'Mortgage 2 Info Calcs'!F$8,G466)/12,1,PMT(IF(G466=0,'Mortgage 2 Info Calcs'!F$8,G466)/12,('Mortgage 2 Info Calcs'!F$9*12)-C465,-X465,0),-X465,0))&gt;0,(FV(IF(G466=0,'Mortgage 2 Info Calcs'!F$8,G466)/12,1,PMT(IF(G466=0,'Mortgage 2 Info Calcs'!F$8,G466)/12,('Mortgage 2 Info Calcs'!F$9*12)-C465,-X465,0),-X465,0)),0)</f>
        <v>#NUM!</v>
      </c>
      <c r="Y466" t="e">
        <f>IF(X466&lt;=0,0,(IPMT(IF(G466=0,'Mortgage 2 Info Calcs'!F$8,G466)/12,1,('Mortgage 2 Info Calcs'!F$9*12)-C465,-X465,0)))</f>
        <v>#NUM!</v>
      </c>
      <c r="Z466">
        <f>IF(C466&lt;('Mortgage 2 Info Calcs'!F$9*12),SUM(Y$12:Y466),0)</f>
        <v>0</v>
      </c>
      <c r="AA466">
        <v>455</v>
      </c>
      <c r="AB466">
        <f t="shared" si="35"/>
        <v>37.916666666666664</v>
      </c>
    </row>
    <row r="467" spans="2:28" ht="11.25" customHeight="1" x14ac:dyDescent="0.25">
      <c r="B467">
        <f t="shared" si="33"/>
        <v>38</v>
      </c>
      <c r="C467">
        <v>456</v>
      </c>
      <c r="D467">
        <f>D455+1</f>
        <v>38</v>
      </c>
      <c r="E467" t="str">
        <f t="shared" si="32"/>
        <v/>
      </c>
      <c r="F467" t="str">
        <f>VLOOKUP('Mortgage 2 Variables'!D$19,'Mortgage 2 Variables'!B$8:C$19,2)</f>
        <v>Oct</v>
      </c>
      <c r="G467">
        <f>IF(ISBLANK('Mortgage 2 Monthly Table'!G467),IF(OR(J467=Q467,ISTEXT(W466),ISTEXT('Mortgage 2 Info Calcs'!$K$4)),0,IF(('Mortgage 2 Info Calcs'!F$7*12)&gt;C466,G466,IF(C466='Mortgage 2 Info Calcs'!F$7*12,'Mortgage 2 Info Calcs'!F$8,G466))),'Mortgage 2 Monthly Table'!G467)</f>
        <v>0</v>
      </c>
      <c r="H467" t="e">
        <f>((PMT(G467/'Mortgage 2 Variables'!E$43,('Mortgage 2 Info Calcs'!F$9*'Mortgage 2 Variables'!E$43)-C466,-J467,0)))</f>
        <v>#VALUE!</v>
      </c>
      <c r="I467">
        <f>IF(OR(ISERROR(((IPMT(G467/'Mortgage 2 Variables'!E$43,1,'Mortgage 2 Info Calcs'!F$9*'Mortgage 2 Variables'!E$43,-J467+Q467+'Mortgage 2 Info Calcs'!F$24,IF('Mortgage 2 Info Calcs'!F$5="Interest Only",-J467+Q467+'Mortgage 2 Info Calcs'!F$24,0))))),(((IPMT(G467/'Mortgage 2 Variables'!E$43,1,'Mortgage 2 Info Calcs'!F$9*'Mortgage 2 Variables'!E$43,-J$12,-J$12)))=0)),0,((IPMT(G467/'Mortgage 2 Variables'!E$43,1,'Mortgage 2 Info Calcs'!F$9*'Mortgage 2 Variables'!E$43,-J467+Q467+'Mortgage 2 Info Calcs'!F$24,IF('Mortgage 2 Info Calcs'!F$5="Interest Only",-J467+Q467+'Mortgage 2 Info Calcs'!F$24,0)))))</f>
        <v>0</v>
      </c>
      <c r="J467" t="str">
        <f>IF(W466&gt;0,IF(ISTEXT('Mortgage 2 Info Calcs'!K$4),"0",IF(ISTEXT(W466),W466,W466+(IF(ISTEXT(K467),0,K467)))),0)</f>
        <v/>
      </c>
      <c r="K467">
        <f>IF(ISBLANK('Mortgage 2 Monthly Table'!L467),0,'Mortgage 2 Monthly Table'!L467)</f>
        <v>0</v>
      </c>
      <c r="L467" t="e">
        <f>IF(ISBLANK('Mortgage 2 Monthly Table'!N467),IF('Mortgage 2 Info Calcs'!F$13="Calculated",IF('Mortgage 2 Info Calcs'!F$22="Keep Same",IF('Mortgage 2 Info Calcs'!F$5="Interest Only",IF(OR(I467&gt;L466,J467=""),I467,IF(J467&lt;L466,IF(J467&lt;L466,J467+I467,IF(L466+M466&gt;J467,L466+I467,L466)),IF(L466+M466&gt;J467,L466+I467,L466))),IF(H467&gt;L466,H467,IF(J467&gt;L466,IF(L466+M466&gt;J467,L466+I467,L466),J467+S467))),IF('Mortgage 2 Info Calcs'!F$5="Interest Only",'Mortgage 2 Monthly calcs'!I467,'Mortgage 2 Monthly calcs'!H467)),'Mortgage 2 Monthly calcs'!L466),'Mortgage 2 Monthly Table'!N467)</f>
        <v>#VALUE!</v>
      </c>
      <c r="M467" t="str">
        <f>IF(ISBLANK('Mortgage 2 Monthly Table'!P467),IF(N466&gt;J467,IF(J467&gt;L466,J467-L466,0),IF(OR(OR(W466&lt;0,ISTEXT(W466)),ISTEXT('Mortgage 2 Info Calcs'!$K$4)),"",'Mortgage 2 Info Calcs'!F$21)),'Mortgage 2 Monthly Table'!P467)</f>
        <v/>
      </c>
      <c r="N467" t="str">
        <f t="shared" si="34"/>
        <v/>
      </c>
      <c r="O467" t="str">
        <f>IF(OR(OR(W466&lt;0,ISTEXT(W466)),ISTEXT('Mortgage 2 Info Calcs'!$K$4)),"",(O466+M467))</f>
        <v/>
      </c>
      <c r="P467">
        <f>IF(ISBLANK('Mortgage 2 Monthly Table'!T467),IF(ISTEXT(J467),0,IF(OR(W466&lt;Q466,AND(W466&lt;0,NOT(ISTEXT(W466))),ISTEXT('Mortgage 2 Info Calcs'!$K$4)),IF(-W466&gt;P466,-W466,W466-Q466),IF(J467="",0,'Mortgage 2 Info Calcs'!F$26))),'Mortgage 2 Monthly Table'!T467)</f>
        <v>0</v>
      </c>
      <c r="Q467" t="str">
        <f>IF(OR(OR(W466&lt;0,ISTEXT(W466)),ISTEXT('Mortgage 2 Info Calcs'!$K$4)),"",IF(O467&lt;0,Q466,(Q466+P467)))</f>
        <v/>
      </c>
      <c r="R467" t="str">
        <f>IF(OR(ISERROR(L467-S467),ISTEXT('Mortgage 2 Info Calcs'!$K$4)),"",L467-S467+M467)</f>
        <v/>
      </c>
      <c r="S467">
        <f>IF(OR(IF(ISERROR(ROUND((J467-Q467-'Mortgage 2 Info Calcs'!F$24)*(G467/12),2)),0,(J467-O467-Q467-'Mortgage 2 Info Calcs'!F$24)*(G467/12)),,,ISTEXT('Mortgage 2 Info Calcs'!K$4)),IF(((J467-Q467-'Mortgage 2 Info Calcs'!F$24)*(G467/12))&gt;0,((J467-Q467-'Mortgage 2 Info Calcs'!F$24)*(G467/12)),0),0)</f>
        <v>0</v>
      </c>
      <c r="T467" t="str">
        <f>IF(OR(ISERROR(SUM(R$12:R467)),(ISTEXT(T466)),(T466=(SUM(R$12:R467)))),"",SUM(R$12:R467))</f>
        <v/>
      </c>
      <c r="U467">
        <f>SUM(S$12:S467)</f>
        <v>93290.420445652519</v>
      </c>
      <c r="V467" t="str">
        <f>IF(OR(J467=Q467,ISTEXT(W466),ISTEXT('Mortgage 2 Info Calcs'!$F$17)),"",IF(('Mortgage 2 Info Calcs'!F$18*12)&gt;C466+1,IF(C466='Mortgage 2 Info Calcs'!F$18*12,0,'Mortgage 2 Info Calcs'!F$19+W467*('Mortgage 2 Info Calcs'!F$17)),'Mortgage 2 Info Calcs'!F$189))</f>
        <v/>
      </c>
      <c r="W467" t="str">
        <f>IF(OR(ISERROR(J467-R467-M467),IF(ISERROR((J467-R467-M467)=0),"True",(J467-R467-M467)=0),ISTEXT('Mortgage 2 Info Calcs'!$K$4)),"",IF((J467&gt;(L467+M467)),(FV((G467/'Mortgage 2 Variables'!E$43),1,(L467+M467),-J467+Q467+'Mortgage 2 Info Calcs'!F$24,0))+Q467+'Mortgage 2 Info Calcs'!F$24+IF(I467&gt;0,0,-I467),""))</f>
        <v/>
      </c>
      <c r="X467" t="e">
        <f>IF((FV(IF(G467=0,'Mortgage 2 Info Calcs'!F$8,G467)/12,1,PMT(IF(G467=0,'Mortgage 2 Info Calcs'!F$8,G467)/12,('Mortgage 2 Info Calcs'!F$9*12)-C466,-X466,0),-X466,0))&gt;0,(FV(IF(G467=0,'Mortgage 2 Info Calcs'!F$8,G467)/12,1,PMT(IF(G467=0,'Mortgage 2 Info Calcs'!F$8,G467)/12,('Mortgage 2 Info Calcs'!F$9*12)-C466,-X466,0),-X466,0)),0)</f>
        <v>#NUM!</v>
      </c>
      <c r="Y467" t="e">
        <f>IF(X467&lt;=0,0,(IPMT(IF(G467=0,'Mortgage 2 Info Calcs'!F$8,G467)/12,1,('Mortgage 2 Info Calcs'!F$9*12)-C466,-X466,0)))</f>
        <v>#NUM!</v>
      </c>
      <c r="Z467">
        <f>IF(C467&lt;('Mortgage 2 Info Calcs'!F$9*12),SUM(Y$12:Y467),0)</f>
        <v>0</v>
      </c>
      <c r="AA467">
        <v>456</v>
      </c>
      <c r="AB467">
        <f t="shared" si="35"/>
        <v>38</v>
      </c>
    </row>
    <row r="468" spans="2:28" ht="11.25" customHeight="1" x14ac:dyDescent="0.25">
      <c r="B468">
        <f t="shared" si="33"/>
        <v>38.083333333333336</v>
      </c>
      <c r="C468">
        <v>457</v>
      </c>
      <c r="E468" t="str">
        <f t="shared" si="32"/>
        <v/>
      </c>
      <c r="F468" t="str">
        <f>VLOOKUP('Mortgage 2 Variables'!D$8,'Mortgage 2 Variables'!B$8:C$19,2)</f>
        <v>Nov</v>
      </c>
      <c r="G468">
        <f>IF(ISBLANK('Mortgage 2 Monthly Table'!G468),IF(OR(J468=Q468,ISTEXT(W467),ISTEXT('Mortgage 2 Info Calcs'!$K$4)),0,IF(('Mortgage 2 Info Calcs'!F$7*12)&gt;C467,G467,IF(C467='Mortgage 2 Info Calcs'!F$7*12,'Mortgage 2 Info Calcs'!F$8,G467))),'Mortgage 2 Monthly Table'!G468)</f>
        <v>0</v>
      </c>
      <c r="H468" t="e">
        <f>((PMT(G468/'Mortgage 2 Variables'!E$43,('Mortgage 2 Info Calcs'!F$9*'Mortgage 2 Variables'!E$43)-C467,-J468,0)))</f>
        <v>#VALUE!</v>
      </c>
      <c r="I468">
        <f>IF(OR(ISERROR(((IPMT(G468/'Mortgage 2 Variables'!E$43,1,'Mortgage 2 Info Calcs'!F$9*'Mortgage 2 Variables'!E$43,-J468+Q468+'Mortgage 2 Info Calcs'!F$24,IF('Mortgage 2 Info Calcs'!F$5="Interest Only",-J468+Q468+'Mortgage 2 Info Calcs'!F$24,0))))),(((IPMT(G468/'Mortgage 2 Variables'!E$43,1,'Mortgage 2 Info Calcs'!F$9*'Mortgage 2 Variables'!E$43,-J$12,-J$12)))=0)),0,((IPMT(G468/'Mortgage 2 Variables'!E$43,1,'Mortgage 2 Info Calcs'!F$9*'Mortgage 2 Variables'!E$43,-J468+Q468+'Mortgage 2 Info Calcs'!F$24,IF('Mortgage 2 Info Calcs'!F$5="Interest Only",-J468+Q468+'Mortgage 2 Info Calcs'!F$24,0)))))</f>
        <v>0</v>
      </c>
      <c r="J468" t="str">
        <f>IF(W467&gt;0,IF(ISTEXT('Mortgage 2 Info Calcs'!K$4),"0",IF(ISTEXT(W467),W467,W467+(IF(ISTEXT(K468),0,K468)))),0)</f>
        <v/>
      </c>
      <c r="K468">
        <f>IF(ISBLANK('Mortgage 2 Monthly Table'!L468),0,'Mortgage 2 Monthly Table'!L468)</f>
        <v>0</v>
      </c>
      <c r="L468" t="e">
        <f>IF(ISBLANK('Mortgage 2 Monthly Table'!N468),IF('Mortgage 2 Info Calcs'!F$13="Calculated",IF('Mortgage 2 Info Calcs'!F$22="Keep Same",IF('Mortgage 2 Info Calcs'!F$5="Interest Only",IF(OR(I468&gt;L467,J468=""),I468,IF(J468&lt;L467,IF(J468&lt;L467,J468+I468,IF(L467+M467&gt;J468,L467+I468,L467)),IF(L467+M467&gt;J468,L467+I468,L467))),IF(H468&gt;L467,H468,IF(J468&gt;L467,IF(L467+M467&gt;J468,L467+I468,L467),J468+S468))),IF('Mortgage 2 Info Calcs'!F$5="Interest Only",'Mortgage 2 Monthly calcs'!I468,'Mortgage 2 Monthly calcs'!H468)),'Mortgage 2 Monthly calcs'!L467),'Mortgage 2 Monthly Table'!N468)</f>
        <v>#VALUE!</v>
      </c>
      <c r="M468" t="str">
        <f>IF(ISBLANK('Mortgage 2 Monthly Table'!P468),IF(N467&gt;J468,IF(J468&gt;L467,J468-L467,0),IF(OR(OR(W467&lt;0,ISTEXT(W467)),ISTEXT('Mortgage 2 Info Calcs'!$K$4)),"",'Mortgage 2 Info Calcs'!F$21)),'Mortgage 2 Monthly Table'!P468)</f>
        <v/>
      </c>
      <c r="N468" t="str">
        <f t="shared" si="34"/>
        <v/>
      </c>
      <c r="O468" t="str">
        <f>IF(OR(OR(W467&lt;0,ISTEXT(W467)),ISTEXT('Mortgage 2 Info Calcs'!$K$4)),"",(O467+M468))</f>
        <v/>
      </c>
      <c r="P468">
        <f>IF(ISBLANK('Mortgage 2 Monthly Table'!T468),IF(ISTEXT(J468),0,IF(OR(W467&lt;Q467,AND(W467&lt;0,NOT(ISTEXT(W467))),ISTEXT('Mortgage 2 Info Calcs'!$K$4)),IF(-W467&gt;P467,-W467,W467-Q467),IF(J468="",0,'Mortgage 2 Info Calcs'!F$26))),'Mortgage 2 Monthly Table'!T468)</f>
        <v>0</v>
      </c>
      <c r="Q468" t="str">
        <f>IF(OR(OR(W467&lt;0,ISTEXT(W467)),ISTEXT('Mortgage 2 Info Calcs'!$K$4)),"",IF(O468&lt;0,Q467,(Q467+P468)))</f>
        <v/>
      </c>
      <c r="R468" t="str">
        <f>IF(OR(ISERROR(L468-S468),ISTEXT('Mortgage 2 Info Calcs'!$K$4)),"",L468-S468+M468)</f>
        <v/>
      </c>
      <c r="S468">
        <f>IF(OR(IF(ISERROR(ROUND((J468-Q468-'Mortgage 2 Info Calcs'!F$24)*(G468/12),2)),0,(J468-O468-Q468-'Mortgage 2 Info Calcs'!F$24)*(G468/12)),,,ISTEXT('Mortgage 2 Info Calcs'!K$4)),IF(((J468-Q468-'Mortgage 2 Info Calcs'!F$24)*(G468/12))&gt;0,((J468-Q468-'Mortgage 2 Info Calcs'!F$24)*(G468/12)),0),0)</f>
        <v>0</v>
      </c>
      <c r="T468" t="str">
        <f>IF(OR(ISERROR(SUM(R$12:R468)),(ISTEXT(T467)),(T467=(SUM(R$12:R468)))),"",SUM(R$12:R468))</f>
        <v/>
      </c>
      <c r="U468">
        <f>SUM(S$12:S468)</f>
        <v>93290.420445652519</v>
      </c>
      <c r="V468" t="str">
        <f>IF(OR(J468=Q468,ISTEXT(W467),ISTEXT('Mortgage 2 Info Calcs'!$F$17)),"",IF(('Mortgage 2 Info Calcs'!F$18*12)&gt;C467+1,IF(C467='Mortgage 2 Info Calcs'!F$18*12,0,'Mortgage 2 Info Calcs'!F$19+W468*('Mortgage 2 Info Calcs'!F$17)),'Mortgage 2 Info Calcs'!F$189))</f>
        <v/>
      </c>
      <c r="W468" t="str">
        <f>IF(OR(ISERROR(J468-R468-M468),IF(ISERROR((J468-R468-M468)=0),"True",(J468-R468-M468)=0),ISTEXT('Mortgage 2 Info Calcs'!$K$4)),"",IF((J468&gt;(L468+M468)),(FV((G468/'Mortgage 2 Variables'!E$43),1,(L468+M468),-J468+Q468+'Mortgage 2 Info Calcs'!F$24,0))+Q468+'Mortgage 2 Info Calcs'!F$24+IF(I468&gt;0,0,-I468),""))</f>
        <v/>
      </c>
      <c r="X468" t="e">
        <f>IF((FV(IF(G468=0,'Mortgage 2 Info Calcs'!F$8,G468)/12,1,PMT(IF(G468=0,'Mortgage 2 Info Calcs'!F$8,G468)/12,('Mortgage 2 Info Calcs'!F$9*12)-C467,-X467,0),-X467,0))&gt;0,(FV(IF(G468=0,'Mortgage 2 Info Calcs'!F$8,G468)/12,1,PMT(IF(G468=0,'Mortgage 2 Info Calcs'!F$8,G468)/12,('Mortgage 2 Info Calcs'!F$9*12)-C467,-X467,0),-X467,0)),0)</f>
        <v>#NUM!</v>
      </c>
      <c r="Y468" t="e">
        <f>IF(X468&lt;=0,0,(IPMT(IF(G468=0,'Mortgage 2 Info Calcs'!F$8,G468)/12,1,('Mortgage 2 Info Calcs'!F$9*12)-C467,-X467,0)))</f>
        <v>#NUM!</v>
      </c>
      <c r="Z468">
        <f>IF(C468&lt;('Mortgage 2 Info Calcs'!F$9*12),SUM(Y$12:Y468),0)</f>
        <v>0</v>
      </c>
      <c r="AA468">
        <v>457</v>
      </c>
      <c r="AB468">
        <f t="shared" si="35"/>
        <v>38.083333333333336</v>
      </c>
    </row>
    <row r="469" spans="2:28" ht="11.25" customHeight="1" x14ac:dyDescent="0.25">
      <c r="B469">
        <f t="shared" si="33"/>
        <v>38.166666666666664</v>
      </c>
      <c r="C469">
        <v>458</v>
      </c>
      <c r="E469" t="str">
        <f t="shared" si="32"/>
        <v/>
      </c>
      <c r="F469" t="str">
        <f>VLOOKUP('Mortgage 2 Variables'!D$9,'Mortgage 2 Variables'!B$8:C$19,2)</f>
        <v>Dec</v>
      </c>
      <c r="G469">
        <f>IF(ISBLANK('Mortgage 2 Monthly Table'!G469),IF(OR(J469=Q469,ISTEXT(W468),ISTEXT('Mortgage 2 Info Calcs'!$K$4)),0,IF(('Mortgage 2 Info Calcs'!F$7*12)&gt;C468,G468,IF(C468='Mortgage 2 Info Calcs'!F$7*12,'Mortgage 2 Info Calcs'!F$8,G468))),'Mortgage 2 Monthly Table'!G469)</f>
        <v>0</v>
      </c>
      <c r="H469" t="e">
        <f>((PMT(G469/'Mortgage 2 Variables'!E$43,('Mortgage 2 Info Calcs'!F$9*'Mortgage 2 Variables'!E$43)-C468,-J469,0)))</f>
        <v>#VALUE!</v>
      </c>
      <c r="I469">
        <f>IF(OR(ISERROR(((IPMT(G469/'Mortgage 2 Variables'!E$43,1,'Mortgage 2 Info Calcs'!F$9*'Mortgage 2 Variables'!E$43,-J469+Q469+'Mortgage 2 Info Calcs'!F$24,IF('Mortgage 2 Info Calcs'!F$5="Interest Only",-J469+Q469+'Mortgage 2 Info Calcs'!F$24,0))))),(((IPMT(G469/'Mortgage 2 Variables'!E$43,1,'Mortgage 2 Info Calcs'!F$9*'Mortgage 2 Variables'!E$43,-J$12,-J$12)))=0)),0,((IPMT(G469/'Mortgage 2 Variables'!E$43,1,'Mortgage 2 Info Calcs'!F$9*'Mortgage 2 Variables'!E$43,-J469+Q469+'Mortgage 2 Info Calcs'!F$24,IF('Mortgage 2 Info Calcs'!F$5="Interest Only",-J469+Q469+'Mortgage 2 Info Calcs'!F$24,0)))))</f>
        <v>0</v>
      </c>
      <c r="J469" t="str">
        <f>IF(W468&gt;0,IF(ISTEXT('Mortgage 2 Info Calcs'!K$4),"0",IF(ISTEXT(W468),W468,W468+(IF(ISTEXT(K469),0,K469)))),0)</f>
        <v/>
      </c>
      <c r="K469">
        <f>IF(ISBLANK('Mortgage 2 Monthly Table'!L469),0,'Mortgage 2 Monthly Table'!L469)</f>
        <v>0</v>
      </c>
      <c r="L469" t="e">
        <f>IF(ISBLANK('Mortgage 2 Monthly Table'!N469),IF('Mortgage 2 Info Calcs'!F$13="Calculated",IF('Mortgage 2 Info Calcs'!F$22="Keep Same",IF('Mortgage 2 Info Calcs'!F$5="Interest Only",IF(OR(I469&gt;L468,J469=""),I469,IF(J469&lt;L468,IF(J469&lt;L468,J469+I469,IF(L468+M468&gt;J469,L468+I469,L468)),IF(L468+M468&gt;J469,L468+I469,L468))),IF(H469&gt;L468,H469,IF(J469&gt;L468,IF(L468+M468&gt;J469,L468+I469,L468),J469+S469))),IF('Mortgage 2 Info Calcs'!F$5="Interest Only",'Mortgage 2 Monthly calcs'!I469,'Mortgage 2 Monthly calcs'!H469)),'Mortgage 2 Monthly calcs'!L468),'Mortgage 2 Monthly Table'!N469)</f>
        <v>#VALUE!</v>
      </c>
      <c r="M469" t="str">
        <f>IF(ISBLANK('Mortgage 2 Monthly Table'!P469),IF(N468&gt;J469,IF(J469&gt;L468,J469-L468,0),IF(OR(OR(W468&lt;0,ISTEXT(W468)),ISTEXT('Mortgage 2 Info Calcs'!$K$4)),"",'Mortgage 2 Info Calcs'!F$21)),'Mortgage 2 Monthly Table'!P469)</f>
        <v/>
      </c>
      <c r="N469" t="str">
        <f t="shared" si="34"/>
        <v/>
      </c>
      <c r="O469" t="str">
        <f>IF(OR(OR(W468&lt;0,ISTEXT(W468)),ISTEXT('Mortgage 2 Info Calcs'!$K$4)),"",(O468+M469))</f>
        <v/>
      </c>
      <c r="P469">
        <f>IF(ISBLANK('Mortgage 2 Monthly Table'!T469),IF(ISTEXT(J469),0,IF(OR(W468&lt;Q468,AND(W468&lt;0,NOT(ISTEXT(W468))),ISTEXT('Mortgage 2 Info Calcs'!$K$4)),IF(-W468&gt;P468,-W468,W468-Q468),IF(J469="",0,'Mortgage 2 Info Calcs'!F$26))),'Mortgage 2 Monthly Table'!T469)</f>
        <v>0</v>
      </c>
      <c r="Q469" t="str">
        <f>IF(OR(OR(W468&lt;0,ISTEXT(W468)),ISTEXT('Mortgage 2 Info Calcs'!$K$4)),"",IF(O469&lt;0,Q468,(Q468+P469)))</f>
        <v/>
      </c>
      <c r="R469" t="str">
        <f>IF(OR(ISERROR(L469-S469),ISTEXT('Mortgage 2 Info Calcs'!$K$4)),"",L469-S469+M469)</f>
        <v/>
      </c>
      <c r="S469">
        <f>IF(OR(IF(ISERROR(ROUND((J469-Q469-'Mortgage 2 Info Calcs'!F$24)*(G469/12),2)),0,(J469-O469-Q469-'Mortgage 2 Info Calcs'!F$24)*(G469/12)),,,ISTEXT('Mortgage 2 Info Calcs'!K$4)),IF(((J469-Q469-'Mortgage 2 Info Calcs'!F$24)*(G469/12))&gt;0,((J469-Q469-'Mortgage 2 Info Calcs'!F$24)*(G469/12)),0),0)</f>
        <v>0</v>
      </c>
      <c r="T469" t="str">
        <f>IF(OR(ISERROR(SUM(R$12:R469)),(ISTEXT(T468)),(T468=(SUM(R$12:R469)))),"",SUM(R$12:R469))</f>
        <v/>
      </c>
      <c r="U469">
        <f>SUM(S$12:S469)</f>
        <v>93290.420445652519</v>
      </c>
      <c r="V469" t="str">
        <f>IF(OR(J469=Q469,ISTEXT(W468),ISTEXT('Mortgage 2 Info Calcs'!$F$17)),"",IF(('Mortgage 2 Info Calcs'!F$18*12)&gt;C468+1,IF(C468='Mortgage 2 Info Calcs'!F$18*12,0,'Mortgage 2 Info Calcs'!F$19+W469*('Mortgage 2 Info Calcs'!F$17)),'Mortgage 2 Info Calcs'!F$189))</f>
        <v/>
      </c>
      <c r="W469" t="str">
        <f>IF(OR(ISERROR(J469-R469-M469),IF(ISERROR((J469-R469-M469)=0),"True",(J469-R469-M469)=0),ISTEXT('Mortgage 2 Info Calcs'!$K$4)),"",IF((J469&gt;(L469+M469)),(FV((G469/'Mortgage 2 Variables'!E$43),1,(L469+M469),-J469+Q469+'Mortgage 2 Info Calcs'!F$24,0))+Q469+'Mortgage 2 Info Calcs'!F$24+IF(I469&gt;0,0,-I469),""))</f>
        <v/>
      </c>
      <c r="X469" t="e">
        <f>IF((FV(IF(G469=0,'Mortgage 2 Info Calcs'!F$8,G469)/12,1,PMT(IF(G469=0,'Mortgage 2 Info Calcs'!F$8,G469)/12,('Mortgage 2 Info Calcs'!F$9*12)-C468,-X468,0),-X468,0))&gt;0,(FV(IF(G469=0,'Mortgage 2 Info Calcs'!F$8,G469)/12,1,PMT(IF(G469=0,'Mortgage 2 Info Calcs'!F$8,G469)/12,('Mortgage 2 Info Calcs'!F$9*12)-C468,-X468,0),-X468,0)),0)</f>
        <v>#NUM!</v>
      </c>
      <c r="Y469" t="e">
        <f>IF(X469&lt;=0,0,(IPMT(IF(G469=0,'Mortgage 2 Info Calcs'!F$8,G469)/12,1,('Mortgage 2 Info Calcs'!F$9*12)-C468,-X468,0)))</f>
        <v>#NUM!</v>
      </c>
      <c r="Z469">
        <f>IF(C469&lt;('Mortgage 2 Info Calcs'!F$9*12),SUM(Y$12:Y469),0)</f>
        <v>0</v>
      </c>
      <c r="AA469">
        <v>458</v>
      </c>
      <c r="AB469">
        <f t="shared" si="35"/>
        <v>38.166666666666664</v>
      </c>
    </row>
    <row r="470" spans="2:28" ht="11.25" customHeight="1" x14ac:dyDescent="0.25">
      <c r="B470">
        <f t="shared" si="33"/>
        <v>38.25</v>
      </c>
      <c r="C470">
        <v>459</v>
      </c>
      <c r="E470">
        <f t="shared" si="32"/>
        <v>2048</v>
      </c>
      <c r="F470" t="str">
        <f>VLOOKUP('Mortgage 2 Variables'!D$10,'Mortgage 2 Variables'!B$8:C$19,2)</f>
        <v>Jan</v>
      </c>
      <c r="G470">
        <f>IF(ISBLANK('Mortgage 2 Monthly Table'!G470),IF(OR(J470=Q470,ISTEXT(W469),ISTEXT('Mortgage 2 Info Calcs'!$K$4)),0,IF(('Mortgage 2 Info Calcs'!F$7*12)&gt;C469,G469,IF(C469='Mortgage 2 Info Calcs'!F$7*12,'Mortgage 2 Info Calcs'!F$8,G469))),'Mortgage 2 Monthly Table'!G470)</f>
        <v>0</v>
      </c>
      <c r="H470" t="e">
        <f>((PMT(G470/'Mortgage 2 Variables'!E$43,('Mortgage 2 Info Calcs'!F$9*'Mortgage 2 Variables'!E$43)-C469,-J470,0)))</f>
        <v>#VALUE!</v>
      </c>
      <c r="I470">
        <f>IF(OR(ISERROR(((IPMT(G470/'Mortgage 2 Variables'!E$43,1,'Mortgage 2 Info Calcs'!F$9*'Mortgage 2 Variables'!E$43,-J470+Q470+'Mortgage 2 Info Calcs'!F$24,IF('Mortgage 2 Info Calcs'!F$5="Interest Only",-J470+Q470+'Mortgage 2 Info Calcs'!F$24,0))))),(((IPMT(G470/'Mortgage 2 Variables'!E$43,1,'Mortgage 2 Info Calcs'!F$9*'Mortgage 2 Variables'!E$43,-J$12,-J$12)))=0)),0,((IPMT(G470/'Mortgage 2 Variables'!E$43,1,'Mortgage 2 Info Calcs'!F$9*'Mortgage 2 Variables'!E$43,-J470+Q470+'Mortgage 2 Info Calcs'!F$24,IF('Mortgage 2 Info Calcs'!F$5="Interest Only",-J470+Q470+'Mortgage 2 Info Calcs'!F$24,0)))))</f>
        <v>0</v>
      </c>
      <c r="J470" t="str">
        <f>IF(W469&gt;0,IF(ISTEXT('Mortgage 2 Info Calcs'!K$4),"0",IF(ISTEXT(W469),W469,W469+(IF(ISTEXT(K470),0,K470)))),0)</f>
        <v/>
      </c>
      <c r="K470">
        <f>IF(ISBLANK('Mortgage 2 Monthly Table'!L470),0,'Mortgage 2 Monthly Table'!L470)</f>
        <v>0</v>
      </c>
      <c r="L470" t="e">
        <f>IF(ISBLANK('Mortgage 2 Monthly Table'!N470),IF('Mortgage 2 Info Calcs'!F$13="Calculated",IF('Mortgage 2 Info Calcs'!F$22="Keep Same",IF('Mortgage 2 Info Calcs'!F$5="Interest Only",IF(OR(I470&gt;L469,J470=""),I470,IF(J470&lt;L469,IF(J470&lt;L469,J470+I470,IF(L469+M469&gt;J470,L469+I470,L469)),IF(L469+M469&gt;J470,L469+I470,L469))),IF(H470&gt;L469,H470,IF(J470&gt;L469,IF(L469+M469&gt;J470,L469+I470,L469),J470+S470))),IF('Mortgage 2 Info Calcs'!F$5="Interest Only",'Mortgage 2 Monthly calcs'!I470,'Mortgage 2 Monthly calcs'!H470)),'Mortgage 2 Monthly calcs'!L469),'Mortgage 2 Monthly Table'!N470)</f>
        <v>#VALUE!</v>
      </c>
      <c r="M470" t="str">
        <f>IF(ISBLANK('Mortgage 2 Monthly Table'!P470),IF(N469&gt;J470,IF(J470&gt;L469,J470-L469,0),IF(OR(OR(W469&lt;0,ISTEXT(W469)),ISTEXT('Mortgage 2 Info Calcs'!$K$4)),"",'Mortgage 2 Info Calcs'!F$21)),'Mortgage 2 Monthly Table'!P470)</f>
        <v/>
      </c>
      <c r="N470" t="str">
        <f t="shared" si="34"/>
        <v/>
      </c>
      <c r="O470" t="str">
        <f>IF(OR(OR(W469&lt;0,ISTEXT(W469)),ISTEXT('Mortgage 2 Info Calcs'!$K$4)),"",(O469+M470))</f>
        <v/>
      </c>
      <c r="P470">
        <f>IF(ISBLANK('Mortgage 2 Monthly Table'!T470),IF(ISTEXT(J470),0,IF(OR(W469&lt;Q469,AND(W469&lt;0,NOT(ISTEXT(W469))),ISTEXT('Mortgage 2 Info Calcs'!$K$4)),IF(-W469&gt;P469,-W469,W469-Q469),IF(J470="",0,'Mortgage 2 Info Calcs'!F$26))),'Mortgage 2 Monthly Table'!T470)</f>
        <v>0</v>
      </c>
      <c r="Q470" t="str">
        <f>IF(OR(OR(W469&lt;0,ISTEXT(W469)),ISTEXT('Mortgage 2 Info Calcs'!$K$4)),"",IF(O470&lt;0,Q469,(Q469+P470)))</f>
        <v/>
      </c>
      <c r="R470" t="str">
        <f>IF(OR(ISERROR(L470-S470),ISTEXT('Mortgage 2 Info Calcs'!$K$4)),"",L470-S470+M470)</f>
        <v/>
      </c>
      <c r="S470">
        <f>IF(OR(IF(ISERROR(ROUND((J470-Q470-'Mortgage 2 Info Calcs'!F$24)*(G470/12),2)),0,(J470-O470-Q470-'Mortgage 2 Info Calcs'!F$24)*(G470/12)),,,ISTEXT('Mortgage 2 Info Calcs'!K$4)),IF(((J470-Q470-'Mortgage 2 Info Calcs'!F$24)*(G470/12))&gt;0,((J470-Q470-'Mortgage 2 Info Calcs'!F$24)*(G470/12)),0),0)</f>
        <v>0</v>
      </c>
      <c r="T470" t="str">
        <f>IF(OR(ISERROR(SUM(R$12:R470)),(ISTEXT(T469)),(T469=(SUM(R$12:R470)))),"",SUM(R$12:R470))</f>
        <v/>
      </c>
      <c r="U470">
        <f>SUM(S$12:S470)</f>
        <v>93290.420445652519</v>
      </c>
      <c r="V470" t="str">
        <f>IF(OR(J470=Q470,ISTEXT(W469),ISTEXT('Mortgage 2 Info Calcs'!$F$17)),"",IF(('Mortgage 2 Info Calcs'!F$18*12)&gt;C469+1,IF(C469='Mortgage 2 Info Calcs'!F$18*12,0,'Mortgage 2 Info Calcs'!F$19+W470*('Mortgage 2 Info Calcs'!F$17)),'Mortgage 2 Info Calcs'!F$189))</f>
        <v/>
      </c>
      <c r="W470" t="str">
        <f>IF(OR(ISERROR(J470-R470-M470),IF(ISERROR((J470-R470-M470)=0),"True",(J470-R470-M470)=0),ISTEXT('Mortgage 2 Info Calcs'!$K$4)),"",IF((J470&gt;(L470+M470)),(FV((G470/'Mortgage 2 Variables'!E$43),1,(L470+M470),-J470+Q470+'Mortgage 2 Info Calcs'!F$24,0))+Q470+'Mortgage 2 Info Calcs'!F$24+IF(I470&gt;0,0,-I470),""))</f>
        <v/>
      </c>
      <c r="X470" t="e">
        <f>IF((FV(IF(G470=0,'Mortgage 2 Info Calcs'!F$8,G470)/12,1,PMT(IF(G470=0,'Mortgage 2 Info Calcs'!F$8,G470)/12,('Mortgage 2 Info Calcs'!F$9*12)-C469,-X469,0),-X469,0))&gt;0,(FV(IF(G470=0,'Mortgage 2 Info Calcs'!F$8,G470)/12,1,PMT(IF(G470=0,'Mortgage 2 Info Calcs'!F$8,G470)/12,('Mortgage 2 Info Calcs'!F$9*12)-C469,-X469,0),-X469,0)),0)</f>
        <v>#NUM!</v>
      </c>
      <c r="Y470" t="e">
        <f>IF(X470&lt;=0,0,(IPMT(IF(G470=0,'Mortgage 2 Info Calcs'!F$8,G470)/12,1,('Mortgage 2 Info Calcs'!F$9*12)-C469,-X469,0)))</f>
        <v>#NUM!</v>
      </c>
      <c r="Z470">
        <f>IF(C470&lt;('Mortgage 2 Info Calcs'!F$9*12),SUM(Y$12:Y470),0)</f>
        <v>0</v>
      </c>
      <c r="AA470">
        <v>459</v>
      </c>
      <c r="AB470">
        <f t="shared" si="35"/>
        <v>38.25</v>
      </c>
    </row>
    <row r="471" spans="2:28" ht="11.25" customHeight="1" x14ac:dyDescent="0.25">
      <c r="B471">
        <f t="shared" si="33"/>
        <v>38.333333333333336</v>
      </c>
      <c r="C471">
        <v>460</v>
      </c>
      <c r="E471" t="str">
        <f t="shared" si="32"/>
        <v/>
      </c>
      <c r="F471" t="str">
        <f>VLOOKUP('Mortgage 2 Variables'!D$11,'Mortgage 2 Variables'!B$8:C$19,2)</f>
        <v>Feb</v>
      </c>
      <c r="G471">
        <f>IF(ISBLANK('Mortgage 2 Monthly Table'!G471),IF(OR(J471=Q471,ISTEXT(W470),ISTEXT('Mortgage 2 Info Calcs'!$K$4)),0,IF(('Mortgage 2 Info Calcs'!F$7*12)&gt;C470,G470,IF(C470='Mortgage 2 Info Calcs'!F$7*12,'Mortgage 2 Info Calcs'!F$8,G470))),'Mortgage 2 Monthly Table'!G471)</f>
        <v>0</v>
      </c>
      <c r="H471" t="e">
        <f>((PMT(G471/'Mortgage 2 Variables'!E$43,('Mortgage 2 Info Calcs'!F$9*'Mortgage 2 Variables'!E$43)-C470,-J471,0)))</f>
        <v>#VALUE!</v>
      </c>
      <c r="I471">
        <f>IF(OR(ISERROR(((IPMT(G471/'Mortgage 2 Variables'!E$43,1,'Mortgage 2 Info Calcs'!F$9*'Mortgage 2 Variables'!E$43,-J471+Q471+'Mortgage 2 Info Calcs'!F$24,IF('Mortgage 2 Info Calcs'!F$5="Interest Only",-J471+Q471+'Mortgage 2 Info Calcs'!F$24,0))))),(((IPMT(G471/'Mortgage 2 Variables'!E$43,1,'Mortgage 2 Info Calcs'!F$9*'Mortgage 2 Variables'!E$43,-J$12,-J$12)))=0)),0,((IPMT(G471/'Mortgage 2 Variables'!E$43,1,'Mortgage 2 Info Calcs'!F$9*'Mortgage 2 Variables'!E$43,-J471+Q471+'Mortgage 2 Info Calcs'!F$24,IF('Mortgage 2 Info Calcs'!F$5="Interest Only",-J471+Q471+'Mortgage 2 Info Calcs'!F$24,0)))))</f>
        <v>0</v>
      </c>
      <c r="J471" t="str">
        <f>IF(W470&gt;0,IF(ISTEXT('Mortgage 2 Info Calcs'!K$4),"0",IF(ISTEXT(W470),W470,W470+(IF(ISTEXT(K471),0,K471)))),0)</f>
        <v/>
      </c>
      <c r="K471">
        <f>IF(ISBLANK('Mortgage 2 Monthly Table'!L471),0,'Mortgage 2 Monthly Table'!L471)</f>
        <v>0</v>
      </c>
      <c r="L471" t="e">
        <f>IF(ISBLANK('Mortgage 2 Monthly Table'!N471),IF('Mortgage 2 Info Calcs'!F$13="Calculated",IF('Mortgage 2 Info Calcs'!F$22="Keep Same",IF('Mortgage 2 Info Calcs'!F$5="Interest Only",IF(OR(I471&gt;L470,J471=""),I471,IF(J471&lt;L470,IF(J471&lt;L470,J471+I471,IF(L470+M470&gt;J471,L470+I471,L470)),IF(L470+M470&gt;J471,L470+I471,L470))),IF(H471&gt;L470,H471,IF(J471&gt;L470,IF(L470+M470&gt;J471,L470+I471,L470),J471+S471))),IF('Mortgage 2 Info Calcs'!F$5="Interest Only",'Mortgage 2 Monthly calcs'!I471,'Mortgage 2 Monthly calcs'!H471)),'Mortgage 2 Monthly calcs'!L470),'Mortgage 2 Monthly Table'!N471)</f>
        <v>#VALUE!</v>
      </c>
      <c r="M471" t="str">
        <f>IF(ISBLANK('Mortgage 2 Monthly Table'!P471),IF(N470&gt;J471,IF(J471&gt;L470,J471-L470,0),IF(OR(OR(W470&lt;0,ISTEXT(W470)),ISTEXT('Mortgage 2 Info Calcs'!$K$4)),"",'Mortgage 2 Info Calcs'!F$21)),'Mortgage 2 Monthly Table'!P471)</f>
        <v/>
      </c>
      <c r="N471" t="str">
        <f t="shared" si="34"/>
        <v/>
      </c>
      <c r="O471" t="str">
        <f>IF(OR(OR(W470&lt;0,ISTEXT(W470)),ISTEXT('Mortgage 2 Info Calcs'!$K$4)),"",(O470+M471))</f>
        <v/>
      </c>
      <c r="P471">
        <f>IF(ISBLANK('Mortgage 2 Monthly Table'!T471),IF(ISTEXT(J471),0,IF(OR(W470&lt;Q470,AND(W470&lt;0,NOT(ISTEXT(W470))),ISTEXT('Mortgage 2 Info Calcs'!$K$4)),IF(-W470&gt;P470,-W470,W470-Q470),IF(J471="",0,'Mortgage 2 Info Calcs'!F$26))),'Mortgage 2 Monthly Table'!T471)</f>
        <v>0</v>
      </c>
      <c r="Q471" t="str">
        <f>IF(OR(OR(W470&lt;0,ISTEXT(W470)),ISTEXT('Mortgage 2 Info Calcs'!$K$4)),"",IF(O471&lt;0,Q470,(Q470+P471)))</f>
        <v/>
      </c>
      <c r="R471" t="str">
        <f>IF(OR(ISERROR(L471-S471),ISTEXT('Mortgage 2 Info Calcs'!$K$4)),"",L471-S471+M471)</f>
        <v/>
      </c>
      <c r="S471">
        <f>IF(OR(IF(ISERROR(ROUND((J471-Q471-'Mortgage 2 Info Calcs'!F$24)*(G471/12),2)),0,(J471-O471-Q471-'Mortgage 2 Info Calcs'!F$24)*(G471/12)),,,ISTEXT('Mortgage 2 Info Calcs'!K$4)),IF(((J471-Q471-'Mortgage 2 Info Calcs'!F$24)*(G471/12))&gt;0,((J471-Q471-'Mortgage 2 Info Calcs'!F$24)*(G471/12)),0),0)</f>
        <v>0</v>
      </c>
      <c r="T471" t="str">
        <f>IF(OR(ISERROR(SUM(R$12:R471)),(ISTEXT(T470)),(T470=(SUM(R$12:R471)))),"",SUM(R$12:R471))</f>
        <v/>
      </c>
      <c r="U471">
        <f>SUM(S$12:S471)</f>
        <v>93290.420445652519</v>
      </c>
      <c r="V471" t="str">
        <f>IF(OR(J471=Q471,ISTEXT(W470),ISTEXT('Mortgage 2 Info Calcs'!$F$17)),"",IF(('Mortgage 2 Info Calcs'!F$18*12)&gt;C470+1,IF(C470='Mortgage 2 Info Calcs'!F$18*12,0,'Mortgage 2 Info Calcs'!F$19+W471*('Mortgage 2 Info Calcs'!F$17)),'Mortgage 2 Info Calcs'!F$189))</f>
        <v/>
      </c>
      <c r="W471" t="str">
        <f>IF(OR(ISERROR(J471-R471-M471),IF(ISERROR((J471-R471-M471)=0),"True",(J471-R471-M471)=0),ISTEXT('Mortgage 2 Info Calcs'!$K$4)),"",IF((J471&gt;(L471+M471)),(FV((G471/'Mortgage 2 Variables'!E$43),1,(L471+M471),-J471+Q471+'Mortgage 2 Info Calcs'!F$24,0))+Q471+'Mortgage 2 Info Calcs'!F$24+IF(I471&gt;0,0,-I471),""))</f>
        <v/>
      </c>
      <c r="X471" t="e">
        <f>IF((FV(IF(G471=0,'Mortgage 2 Info Calcs'!F$8,G471)/12,1,PMT(IF(G471=0,'Mortgage 2 Info Calcs'!F$8,G471)/12,('Mortgage 2 Info Calcs'!F$9*12)-C470,-X470,0),-X470,0))&gt;0,(FV(IF(G471=0,'Mortgage 2 Info Calcs'!F$8,G471)/12,1,PMT(IF(G471=0,'Mortgage 2 Info Calcs'!F$8,G471)/12,('Mortgage 2 Info Calcs'!F$9*12)-C470,-X470,0),-X470,0)),0)</f>
        <v>#NUM!</v>
      </c>
      <c r="Y471" t="e">
        <f>IF(X471&lt;=0,0,(IPMT(IF(G471=0,'Mortgage 2 Info Calcs'!F$8,G471)/12,1,('Mortgage 2 Info Calcs'!F$9*12)-C470,-X470,0)))</f>
        <v>#NUM!</v>
      </c>
      <c r="Z471">
        <f>IF(C471&lt;('Mortgage 2 Info Calcs'!F$9*12),SUM(Y$12:Y471),0)</f>
        <v>0</v>
      </c>
      <c r="AA471">
        <v>460</v>
      </c>
      <c r="AB471">
        <f t="shared" si="35"/>
        <v>38.333333333333336</v>
      </c>
    </row>
    <row r="472" spans="2:28" ht="11.25" customHeight="1" x14ac:dyDescent="0.25">
      <c r="B472">
        <f t="shared" si="33"/>
        <v>38.416666666666664</v>
      </c>
      <c r="C472">
        <v>461</v>
      </c>
      <c r="E472" t="str">
        <f t="shared" si="32"/>
        <v/>
      </c>
      <c r="F472" t="str">
        <f>VLOOKUP('Mortgage 2 Variables'!D$12,'Mortgage 2 Variables'!B$8:C$19,2)</f>
        <v>Mar</v>
      </c>
      <c r="G472">
        <f>IF(ISBLANK('Mortgage 2 Monthly Table'!G472),IF(OR(J472=Q472,ISTEXT(W471),ISTEXT('Mortgage 2 Info Calcs'!$K$4)),0,IF(('Mortgage 2 Info Calcs'!F$7*12)&gt;C471,G471,IF(C471='Mortgage 2 Info Calcs'!F$7*12,'Mortgage 2 Info Calcs'!F$8,G471))),'Mortgage 2 Monthly Table'!G472)</f>
        <v>0</v>
      </c>
      <c r="H472" t="e">
        <f>((PMT(G472/'Mortgage 2 Variables'!E$43,('Mortgage 2 Info Calcs'!F$9*'Mortgage 2 Variables'!E$43)-C471,-J472,0)))</f>
        <v>#VALUE!</v>
      </c>
      <c r="I472">
        <f>IF(OR(ISERROR(((IPMT(G472/'Mortgage 2 Variables'!E$43,1,'Mortgage 2 Info Calcs'!F$9*'Mortgage 2 Variables'!E$43,-J472+Q472+'Mortgage 2 Info Calcs'!F$24,IF('Mortgage 2 Info Calcs'!F$5="Interest Only",-J472+Q472+'Mortgage 2 Info Calcs'!F$24,0))))),(((IPMT(G472/'Mortgage 2 Variables'!E$43,1,'Mortgage 2 Info Calcs'!F$9*'Mortgage 2 Variables'!E$43,-J$12,-J$12)))=0)),0,((IPMT(G472/'Mortgage 2 Variables'!E$43,1,'Mortgage 2 Info Calcs'!F$9*'Mortgage 2 Variables'!E$43,-J472+Q472+'Mortgage 2 Info Calcs'!F$24,IF('Mortgage 2 Info Calcs'!F$5="Interest Only",-J472+Q472+'Mortgage 2 Info Calcs'!F$24,0)))))</f>
        <v>0</v>
      </c>
      <c r="J472" t="str">
        <f>IF(W471&gt;0,IF(ISTEXT('Mortgage 2 Info Calcs'!K$4),"0",IF(ISTEXT(W471),W471,W471+(IF(ISTEXT(K472),0,K472)))),0)</f>
        <v/>
      </c>
      <c r="K472">
        <f>IF(ISBLANK('Mortgage 2 Monthly Table'!L472),0,'Mortgage 2 Monthly Table'!L472)</f>
        <v>0</v>
      </c>
      <c r="L472" t="e">
        <f>IF(ISBLANK('Mortgage 2 Monthly Table'!N472),IF('Mortgage 2 Info Calcs'!F$13="Calculated",IF('Mortgage 2 Info Calcs'!F$22="Keep Same",IF('Mortgage 2 Info Calcs'!F$5="Interest Only",IF(OR(I472&gt;L471,J472=""),I472,IF(J472&lt;L471,IF(J472&lt;L471,J472+I472,IF(L471+M471&gt;J472,L471+I472,L471)),IF(L471+M471&gt;J472,L471+I472,L471))),IF(H472&gt;L471,H472,IF(J472&gt;L471,IF(L471+M471&gt;J472,L471+I472,L471),J472+S472))),IF('Mortgage 2 Info Calcs'!F$5="Interest Only",'Mortgage 2 Monthly calcs'!I472,'Mortgage 2 Monthly calcs'!H472)),'Mortgage 2 Monthly calcs'!L471),'Mortgage 2 Monthly Table'!N472)</f>
        <v>#VALUE!</v>
      </c>
      <c r="M472" t="str">
        <f>IF(ISBLANK('Mortgage 2 Monthly Table'!P472),IF(N471&gt;J472,IF(J472&gt;L471,J472-L471,0),IF(OR(OR(W471&lt;0,ISTEXT(W471)),ISTEXT('Mortgage 2 Info Calcs'!$K$4)),"",'Mortgage 2 Info Calcs'!F$21)),'Mortgage 2 Monthly Table'!P472)</f>
        <v/>
      </c>
      <c r="N472" t="str">
        <f t="shared" si="34"/>
        <v/>
      </c>
      <c r="O472" t="str">
        <f>IF(OR(OR(W471&lt;0,ISTEXT(W471)),ISTEXT('Mortgage 2 Info Calcs'!$K$4)),"",(O471+M472))</f>
        <v/>
      </c>
      <c r="P472">
        <f>IF(ISBLANK('Mortgage 2 Monthly Table'!T472),IF(ISTEXT(J472),0,IF(OR(W471&lt;Q471,AND(W471&lt;0,NOT(ISTEXT(W471))),ISTEXT('Mortgage 2 Info Calcs'!$K$4)),IF(-W471&gt;P471,-W471,W471-Q471),IF(J472="",0,'Mortgage 2 Info Calcs'!F$26))),'Mortgage 2 Monthly Table'!T472)</f>
        <v>0</v>
      </c>
      <c r="Q472" t="str">
        <f>IF(OR(OR(W471&lt;0,ISTEXT(W471)),ISTEXT('Mortgage 2 Info Calcs'!$K$4)),"",IF(O472&lt;0,Q471,(Q471+P472)))</f>
        <v/>
      </c>
      <c r="R472" t="str">
        <f>IF(OR(ISERROR(L472-S472),ISTEXT('Mortgage 2 Info Calcs'!$K$4)),"",L472-S472+M472)</f>
        <v/>
      </c>
      <c r="S472">
        <f>IF(OR(IF(ISERROR(ROUND((J472-Q472-'Mortgage 2 Info Calcs'!F$24)*(G472/12),2)),0,(J472-O472-Q472-'Mortgage 2 Info Calcs'!F$24)*(G472/12)),,,ISTEXT('Mortgage 2 Info Calcs'!K$4)),IF(((J472-Q472-'Mortgage 2 Info Calcs'!F$24)*(G472/12))&gt;0,((J472-Q472-'Mortgage 2 Info Calcs'!F$24)*(G472/12)),0),0)</f>
        <v>0</v>
      </c>
      <c r="T472" t="str">
        <f>IF(OR(ISERROR(SUM(R$12:R472)),(ISTEXT(T471)),(T471=(SUM(R$12:R472)))),"",SUM(R$12:R472))</f>
        <v/>
      </c>
      <c r="U472">
        <f>SUM(S$12:S472)</f>
        <v>93290.420445652519</v>
      </c>
      <c r="V472" t="str">
        <f>IF(OR(J472=Q472,ISTEXT(W471),ISTEXT('Mortgage 2 Info Calcs'!$F$17)),"",IF(('Mortgage 2 Info Calcs'!F$18*12)&gt;C471+1,IF(C471='Mortgage 2 Info Calcs'!F$18*12,0,'Mortgage 2 Info Calcs'!F$19+W472*('Mortgage 2 Info Calcs'!F$17)),'Mortgage 2 Info Calcs'!F$189))</f>
        <v/>
      </c>
      <c r="W472" t="str">
        <f>IF(OR(ISERROR(J472-R472-M472),IF(ISERROR((J472-R472-M472)=0),"True",(J472-R472-M472)=0),ISTEXT('Mortgage 2 Info Calcs'!$K$4)),"",IF((J472&gt;(L472+M472)),(FV((G472/'Mortgage 2 Variables'!E$43),1,(L472+M472),-J472+Q472+'Mortgage 2 Info Calcs'!F$24,0))+Q472+'Mortgage 2 Info Calcs'!F$24+IF(I472&gt;0,0,-I472),""))</f>
        <v/>
      </c>
      <c r="X472" t="e">
        <f>IF((FV(IF(G472=0,'Mortgage 2 Info Calcs'!F$8,G472)/12,1,PMT(IF(G472=0,'Mortgage 2 Info Calcs'!F$8,G472)/12,('Mortgage 2 Info Calcs'!F$9*12)-C471,-X471,0),-X471,0))&gt;0,(FV(IF(G472=0,'Mortgage 2 Info Calcs'!F$8,G472)/12,1,PMT(IF(G472=0,'Mortgage 2 Info Calcs'!F$8,G472)/12,('Mortgage 2 Info Calcs'!F$9*12)-C471,-X471,0),-X471,0)),0)</f>
        <v>#NUM!</v>
      </c>
      <c r="Y472" t="e">
        <f>IF(X472&lt;=0,0,(IPMT(IF(G472=0,'Mortgage 2 Info Calcs'!F$8,G472)/12,1,('Mortgage 2 Info Calcs'!F$9*12)-C471,-X471,0)))</f>
        <v>#NUM!</v>
      </c>
      <c r="Z472">
        <f>IF(C472&lt;('Mortgage 2 Info Calcs'!F$9*12),SUM(Y$12:Y472),0)</f>
        <v>0</v>
      </c>
      <c r="AA472">
        <v>461</v>
      </c>
      <c r="AB472">
        <f t="shared" si="35"/>
        <v>38.416666666666664</v>
      </c>
    </row>
    <row r="473" spans="2:28" ht="11.25" customHeight="1" x14ac:dyDescent="0.25">
      <c r="B473">
        <f t="shared" si="33"/>
        <v>38.5</v>
      </c>
      <c r="C473">
        <v>462</v>
      </c>
      <c r="E473" t="str">
        <f t="shared" si="32"/>
        <v/>
      </c>
      <c r="F473" t="str">
        <f>VLOOKUP('Mortgage 2 Variables'!D$13,'Mortgage 2 Variables'!B$8:C$19,2)</f>
        <v>Apr</v>
      </c>
      <c r="G473">
        <f>IF(ISBLANK('Mortgage 2 Monthly Table'!G473),IF(OR(J473=Q473,ISTEXT(W472),ISTEXT('Mortgage 2 Info Calcs'!$K$4)),0,IF(('Mortgage 2 Info Calcs'!F$7*12)&gt;C472,G472,IF(C472='Mortgage 2 Info Calcs'!F$7*12,'Mortgage 2 Info Calcs'!F$8,G472))),'Mortgage 2 Monthly Table'!G473)</f>
        <v>0</v>
      </c>
      <c r="H473" t="e">
        <f>((PMT(G473/'Mortgage 2 Variables'!E$43,('Mortgage 2 Info Calcs'!F$9*'Mortgage 2 Variables'!E$43)-C472,-J473,0)))</f>
        <v>#VALUE!</v>
      </c>
      <c r="I473">
        <f>IF(OR(ISERROR(((IPMT(G473/'Mortgage 2 Variables'!E$43,1,'Mortgage 2 Info Calcs'!F$9*'Mortgage 2 Variables'!E$43,-J473+Q473+'Mortgage 2 Info Calcs'!F$24,IF('Mortgage 2 Info Calcs'!F$5="Interest Only",-J473+Q473+'Mortgage 2 Info Calcs'!F$24,0))))),(((IPMT(G473/'Mortgage 2 Variables'!E$43,1,'Mortgage 2 Info Calcs'!F$9*'Mortgage 2 Variables'!E$43,-J$12,-J$12)))=0)),0,((IPMT(G473/'Mortgage 2 Variables'!E$43,1,'Mortgage 2 Info Calcs'!F$9*'Mortgage 2 Variables'!E$43,-J473+Q473+'Mortgage 2 Info Calcs'!F$24,IF('Mortgage 2 Info Calcs'!F$5="Interest Only",-J473+Q473+'Mortgage 2 Info Calcs'!F$24,0)))))</f>
        <v>0</v>
      </c>
      <c r="J473" t="str">
        <f>IF(W472&gt;0,IF(ISTEXT('Mortgage 2 Info Calcs'!K$4),"0",IF(ISTEXT(W472),W472,W472+(IF(ISTEXT(K473),0,K473)))),0)</f>
        <v/>
      </c>
      <c r="K473">
        <f>IF(ISBLANK('Mortgage 2 Monthly Table'!L473),0,'Mortgage 2 Monthly Table'!L473)</f>
        <v>0</v>
      </c>
      <c r="L473" t="e">
        <f>IF(ISBLANK('Mortgage 2 Monthly Table'!N473),IF('Mortgage 2 Info Calcs'!F$13="Calculated",IF('Mortgage 2 Info Calcs'!F$22="Keep Same",IF('Mortgage 2 Info Calcs'!F$5="Interest Only",IF(OR(I473&gt;L472,J473=""),I473,IF(J473&lt;L472,IF(J473&lt;L472,J473+I473,IF(L472+M472&gt;J473,L472+I473,L472)),IF(L472+M472&gt;J473,L472+I473,L472))),IF(H473&gt;L472,H473,IF(J473&gt;L472,IF(L472+M472&gt;J473,L472+I473,L472),J473+S473))),IF('Mortgage 2 Info Calcs'!F$5="Interest Only",'Mortgage 2 Monthly calcs'!I473,'Mortgage 2 Monthly calcs'!H473)),'Mortgage 2 Monthly calcs'!L472),'Mortgage 2 Monthly Table'!N473)</f>
        <v>#VALUE!</v>
      </c>
      <c r="M473" t="str">
        <f>IF(ISBLANK('Mortgage 2 Monthly Table'!P473),IF(N472&gt;J473,IF(J473&gt;L472,J473-L472,0),IF(OR(OR(W472&lt;0,ISTEXT(W472)),ISTEXT('Mortgage 2 Info Calcs'!$K$4)),"",'Mortgage 2 Info Calcs'!F$21)),'Mortgage 2 Monthly Table'!P473)</f>
        <v/>
      </c>
      <c r="N473" t="str">
        <f t="shared" si="34"/>
        <v/>
      </c>
      <c r="O473" t="str">
        <f>IF(OR(OR(W472&lt;0,ISTEXT(W472)),ISTEXT('Mortgage 2 Info Calcs'!$K$4)),"",(O472+M473))</f>
        <v/>
      </c>
      <c r="P473">
        <f>IF(ISBLANK('Mortgage 2 Monthly Table'!T473),IF(ISTEXT(J473),0,IF(OR(W472&lt;Q472,AND(W472&lt;0,NOT(ISTEXT(W472))),ISTEXT('Mortgage 2 Info Calcs'!$K$4)),IF(-W472&gt;P472,-W472,W472-Q472),IF(J473="",0,'Mortgage 2 Info Calcs'!F$26))),'Mortgage 2 Monthly Table'!T473)</f>
        <v>0</v>
      </c>
      <c r="Q473" t="str">
        <f>IF(OR(OR(W472&lt;0,ISTEXT(W472)),ISTEXT('Mortgage 2 Info Calcs'!$K$4)),"",IF(O473&lt;0,Q472,(Q472+P473)))</f>
        <v/>
      </c>
      <c r="R473" t="str">
        <f>IF(OR(ISERROR(L473-S473),ISTEXT('Mortgage 2 Info Calcs'!$K$4)),"",L473-S473+M473)</f>
        <v/>
      </c>
      <c r="S473">
        <f>IF(OR(IF(ISERROR(ROUND((J473-Q473-'Mortgage 2 Info Calcs'!F$24)*(G473/12),2)),0,(J473-O473-Q473-'Mortgage 2 Info Calcs'!F$24)*(G473/12)),,,ISTEXT('Mortgage 2 Info Calcs'!K$4)),IF(((J473-Q473-'Mortgage 2 Info Calcs'!F$24)*(G473/12))&gt;0,((J473-Q473-'Mortgage 2 Info Calcs'!F$24)*(G473/12)),0),0)</f>
        <v>0</v>
      </c>
      <c r="T473" t="str">
        <f>IF(OR(ISERROR(SUM(R$12:R473)),(ISTEXT(T472)),(T472=(SUM(R$12:R473)))),"",SUM(R$12:R473))</f>
        <v/>
      </c>
      <c r="U473">
        <f>SUM(S$12:S473)</f>
        <v>93290.420445652519</v>
      </c>
      <c r="V473" t="str">
        <f>IF(OR(J473=Q473,ISTEXT(W472),ISTEXT('Mortgage 2 Info Calcs'!$F$17)),"",IF(('Mortgage 2 Info Calcs'!F$18*12)&gt;C472+1,IF(C472='Mortgage 2 Info Calcs'!F$18*12,0,'Mortgage 2 Info Calcs'!F$19+W473*('Mortgage 2 Info Calcs'!F$17)),'Mortgage 2 Info Calcs'!F$189))</f>
        <v/>
      </c>
      <c r="W473" t="str">
        <f>IF(OR(ISERROR(J473-R473-M473),IF(ISERROR((J473-R473-M473)=0),"True",(J473-R473-M473)=0),ISTEXT('Mortgage 2 Info Calcs'!$K$4)),"",IF((J473&gt;(L473+M473)),(FV((G473/'Mortgage 2 Variables'!E$43),1,(L473+M473),-J473+Q473+'Mortgage 2 Info Calcs'!F$24,0))+Q473+'Mortgage 2 Info Calcs'!F$24+IF(I473&gt;0,0,-I473),""))</f>
        <v/>
      </c>
      <c r="X473" t="e">
        <f>IF((FV(IF(G473=0,'Mortgage 2 Info Calcs'!F$8,G473)/12,1,PMT(IF(G473=0,'Mortgage 2 Info Calcs'!F$8,G473)/12,('Mortgage 2 Info Calcs'!F$9*12)-C472,-X472,0),-X472,0))&gt;0,(FV(IF(G473=0,'Mortgage 2 Info Calcs'!F$8,G473)/12,1,PMT(IF(G473=0,'Mortgage 2 Info Calcs'!F$8,G473)/12,('Mortgage 2 Info Calcs'!F$9*12)-C472,-X472,0),-X472,0)),0)</f>
        <v>#NUM!</v>
      </c>
      <c r="Y473" t="e">
        <f>IF(X473&lt;=0,0,(IPMT(IF(G473=0,'Mortgage 2 Info Calcs'!F$8,G473)/12,1,('Mortgage 2 Info Calcs'!F$9*12)-C472,-X472,0)))</f>
        <v>#NUM!</v>
      </c>
      <c r="Z473">
        <f>IF(C473&lt;('Mortgage 2 Info Calcs'!F$9*12),SUM(Y$12:Y473),0)</f>
        <v>0</v>
      </c>
      <c r="AA473">
        <v>462</v>
      </c>
      <c r="AB473">
        <f t="shared" si="35"/>
        <v>38.5</v>
      </c>
    </row>
    <row r="474" spans="2:28" ht="11.25" customHeight="1" x14ac:dyDescent="0.25">
      <c r="B474">
        <f t="shared" si="33"/>
        <v>38.583333333333336</v>
      </c>
      <c r="C474">
        <v>463</v>
      </c>
      <c r="E474" t="str">
        <f t="shared" si="32"/>
        <v/>
      </c>
      <c r="F474" t="str">
        <f>VLOOKUP('Mortgage 2 Variables'!D$14,'Mortgage 2 Variables'!B$8:C$19,2)</f>
        <v>May</v>
      </c>
      <c r="G474">
        <f>IF(ISBLANK('Mortgage 2 Monthly Table'!G474),IF(OR(J474=Q474,ISTEXT(W473),ISTEXT('Mortgage 2 Info Calcs'!$K$4)),0,IF(('Mortgage 2 Info Calcs'!F$7*12)&gt;C473,G473,IF(C473='Mortgage 2 Info Calcs'!F$7*12,'Mortgage 2 Info Calcs'!F$8,G473))),'Mortgage 2 Monthly Table'!G474)</f>
        <v>0</v>
      </c>
      <c r="H474" t="e">
        <f>((PMT(G474/'Mortgage 2 Variables'!E$43,('Mortgage 2 Info Calcs'!F$9*'Mortgage 2 Variables'!E$43)-C473,-J474,0)))</f>
        <v>#VALUE!</v>
      </c>
      <c r="I474">
        <f>IF(OR(ISERROR(((IPMT(G474/'Mortgage 2 Variables'!E$43,1,'Mortgage 2 Info Calcs'!F$9*'Mortgage 2 Variables'!E$43,-J474+Q474+'Mortgage 2 Info Calcs'!F$24,IF('Mortgage 2 Info Calcs'!F$5="Interest Only",-J474+Q474+'Mortgage 2 Info Calcs'!F$24,0))))),(((IPMT(G474/'Mortgage 2 Variables'!E$43,1,'Mortgage 2 Info Calcs'!F$9*'Mortgage 2 Variables'!E$43,-J$12,-J$12)))=0)),0,((IPMT(G474/'Mortgage 2 Variables'!E$43,1,'Mortgage 2 Info Calcs'!F$9*'Mortgage 2 Variables'!E$43,-J474+Q474+'Mortgage 2 Info Calcs'!F$24,IF('Mortgage 2 Info Calcs'!F$5="Interest Only",-J474+Q474+'Mortgage 2 Info Calcs'!F$24,0)))))</f>
        <v>0</v>
      </c>
      <c r="J474" t="str">
        <f>IF(W473&gt;0,IF(ISTEXT('Mortgage 2 Info Calcs'!K$4),"0",IF(ISTEXT(W473),W473,W473+(IF(ISTEXT(K474),0,K474)))),0)</f>
        <v/>
      </c>
      <c r="K474">
        <f>IF(ISBLANK('Mortgage 2 Monthly Table'!L474),0,'Mortgage 2 Monthly Table'!L474)</f>
        <v>0</v>
      </c>
      <c r="L474" t="e">
        <f>IF(ISBLANK('Mortgage 2 Monthly Table'!N474),IF('Mortgage 2 Info Calcs'!F$13="Calculated",IF('Mortgage 2 Info Calcs'!F$22="Keep Same",IF('Mortgage 2 Info Calcs'!F$5="Interest Only",IF(OR(I474&gt;L473,J474=""),I474,IF(J474&lt;L473,IF(J474&lt;L473,J474+I474,IF(L473+M473&gt;J474,L473+I474,L473)),IF(L473+M473&gt;J474,L473+I474,L473))),IF(H474&gt;L473,H474,IF(J474&gt;L473,IF(L473+M473&gt;J474,L473+I474,L473),J474+S474))),IF('Mortgage 2 Info Calcs'!F$5="Interest Only",'Mortgage 2 Monthly calcs'!I474,'Mortgage 2 Monthly calcs'!H474)),'Mortgage 2 Monthly calcs'!L473),'Mortgage 2 Monthly Table'!N474)</f>
        <v>#VALUE!</v>
      </c>
      <c r="M474" t="str">
        <f>IF(ISBLANK('Mortgage 2 Monthly Table'!P474),IF(N473&gt;J474,IF(J474&gt;L473,J474-L473,0),IF(OR(OR(W473&lt;0,ISTEXT(W473)),ISTEXT('Mortgage 2 Info Calcs'!$K$4)),"",'Mortgage 2 Info Calcs'!F$21)),'Mortgage 2 Monthly Table'!P474)</f>
        <v/>
      </c>
      <c r="N474" t="str">
        <f t="shared" si="34"/>
        <v/>
      </c>
      <c r="O474" t="str">
        <f>IF(OR(OR(W473&lt;0,ISTEXT(W473)),ISTEXT('Mortgage 2 Info Calcs'!$K$4)),"",(O473+M474))</f>
        <v/>
      </c>
      <c r="P474">
        <f>IF(ISBLANK('Mortgage 2 Monthly Table'!T474),IF(ISTEXT(J474),0,IF(OR(W473&lt;Q473,AND(W473&lt;0,NOT(ISTEXT(W473))),ISTEXT('Mortgage 2 Info Calcs'!$K$4)),IF(-W473&gt;P473,-W473,W473-Q473),IF(J474="",0,'Mortgage 2 Info Calcs'!F$26))),'Mortgage 2 Monthly Table'!T474)</f>
        <v>0</v>
      </c>
      <c r="Q474" t="str">
        <f>IF(OR(OR(W473&lt;0,ISTEXT(W473)),ISTEXT('Mortgage 2 Info Calcs'!$K$4)),"",IF(O474&lt;0,Q473,(Q473+P474)))</f>
        <v/>
      </c>
      <c r="R474" t="str">
        <f>IF(OR(ISERROR(L474-S474),ISTEXT('Mortgage 2 Info Calcs'!$K$4)),"",L474-S474+M474)</f>
        <v/>
      </c>
      <c r="S474">
        <f>IF(OR(IF(ISERROR(ROUND((J474-Q474-'Mortgage 2 Info Calcs'!F$24)*(G474/12),2)),0,(J474-O474-Q474-'Mortgage 2 Info Calcs'!F$24)*(G474/12)),,,ISTEXT('Mortgage 2 Info Calcs'!K$4)),IF(((J474-Q474-'Mortgage 2 Info Calcs'!F$24)*(G474/12))&gt;0,((J474-Q474-'Mortgage 2 Info Calcs'!F$24)*(G474/12)),0),0)</f>
        <v>0</v>
      </c>
      <c r="T474" t="str">
        <f>IF(OR(ISERROR(SUM(R$12:R474)),(ISTEXT(T473)),(T473=(SUM(R$12:R474)))),"",SUM(R$12:R474))</f>
        <v/>
      </c>
      <c r="U474">
        <f>SUM(S$12:S474)</f>
        <v>93290.420445652519</v>
      </c>
      <c r="V474" t="str">
        <f>IF(OR(J474=Q474,ISTEXT(W473),ISTEXT('Mortgage 2 Info Calcs'!$F$17)),"",IF(('Mortgage 2 Info Calcs'!F$18*12)&gt;C473+1,IF(C473='Mortgage 2 Info Calcs'!F$18*12,0,'Mortgage 2 Info Calcs'!F$19+W474*('Mortgage 2 Info Calcs'!F$17)),'Mortgage 2 Info Calcs'!F$189))</f>
        <v/>
      </c>
      <c r="W474" t="str">
        <f>IF(OR(ISERROR(J474-R474-M474),IF(ISERROR((J474-R474-M474)=0),"True",(J474-R474-M474)=0),ISTEXT('Mortgage 2 Info Calcs'!$K$4)),"",IF((J474&gt;(L474+M474)),(FV((G474/'Mortgage 2 Variables'!E$43),1,(L474+M474),-J474+Q474+'Mortgage 2 Info Calcs'!F$24,0))+Q474+'Mortgage 2 Info Calcs'!F$24+IF(I474&gt;0,0,-I474),""))</f>
        <v/>
      </c>
      <c r="X474" t="e">
        <f>IF((FV(IF(G474=0,'Mortgage 2 Info Calcs'!F$8,G474)/12,1,PMT(IF(G474=0,'Mortgage 2 Info Calcs'!F$8,G474)/12,('Mortgage 2 Info Calcs'!F$9*12)-C473,-X473,0),-X473,0))&gt;0,(FV(IF(G474=0,'Mortgage 2 Info Calcs'!F$8,G474)/12,1,PMT(IF(G474=0,'Mortgage 2 Info Calcs'!F$8,G474)/12,('Mortgage 2 Info Calcs'!F$9*12)-C473,-X473,0),-X473,0)),0)</f>
        <v>#NUM!</v>
      </c>
      <c r="Y474" t="e">
        <f>IF(X474&lt;=0,0,(IPMT(IF(G474=0,'Mortgage 2 Info Calcs'!F$8,G474)/12,1,('Mortgage 2 Info Calcs'!F$9*12)-C473,-X473,0)))</f>
        <v>#NUM!</v>
      </c>
      <c r="Z474">
        <f>IF(C474&lt;('Mortgage 2 Info Calcs'!F$9*12),SUM(Y$12:Y474),0)</f>
        <v>0</v>
      </c>
      <c r="AA474">
        <v>463</v>
      </c>
      <c r="AB474">
        <f t="shared" si="35"/>
        <v>38.583333333333336</v>
      </c>
    </row>
    <row r="475" spans="2:28" ht="11.25" customHeight="1" x14ac:dyDescent="0.25">
      <c r="B475">
        <f t="shared" si="33"/>
        <v>38.666666666666664</v>
      </c>
      <c r="C475">
        <v>464</v>
      </c>
      <c r="E475" t="str">
        <f t="shared" si="32"/>
        <v/>
      </c>
      <c r="F475" t="str">
        <f>VLOOKUP('Mortgage 2 Variables'!D$15,'Mortgage 2 Variables'!B$8:C$19,2)</f>
        <v>Jun</v>
      </c>
      <c r="G475">
        <f>IF(ISBLANK('Mortgage 2 Monthly Table'!G475),IF(OR(J475=Q475,ISTEXT(W474),ISTEXT('Mortgage 2 Info Calcs'!$K$4)),0,IF(('Mortgage 2 Info Calcs'!F$7*12)&gt;C474,G474,IF(C474='Mortgage 2 Info Calcs'!F$7*12,'Mortgage 2 Info Calcs'!F$8,G474))),'Mortgage 2 Monthly Table'!G475)</f>
        <v>0</v>
      </c>
      <c r="H475" t="e">
        <f>((PMT(G475/'Mortgage 2 Variables'!E$43,('Mortgage 2 Info Calcs'!F$9*'Mortgage 2 Variables'!E$43)-C474,-J475,0)))</f>
        <v>#VALUE!</v>
      </c>
      <c r="I475">
        <f>IF(OR(ISERROR(((IPMT(G475/'Mortgage 2 Variables'!E$43,1,'Mortgage 2 Info Calcs'!F$9*'Mortgage 2 Variables'!E$43,-J475+Q475+'Mortgage 2 Info Calcs'!F$24,IF('Mortgage 2 Info Calcs'!F$5="Interest Only",-J475+Q475+'Mortgage 2 Info Calcs'!F$24,0))))),(((IPMT(G475/'Mortgage 2 Variables'!E$43,1,'Mortgage 2 Info Calcs'!F$9*'Mortgage 2 Variables'!E$43,-J$12,-J$12)))=0)),0,((IPMT(G475/'Mortgage 2 Variables'!E$43,1,'Mortgage 2 Info Calcs'!F$9*'Mortgage 2 Variables'!E$43,-J475+Q475+'Mortgage 2 Info Calcs'!F$24,IF('Mortgage 2 Info Calcs'!F$5="Interest Only",-J475+Q475+'Mortgage 2 Info Calcs'!F$24,0)))))</f>
        <v>0</v>
      </c>
      <c r="J475" t="str">
        <f>IF(W474&gt;0,IF(ISTEXT('Mortgage 2 Info Calcs'!K$4),"0",IF(ISTEXT(W474),W474,W474+(IF(ISTEXT(K475),0,K475)))),0)</f>
        <v/>
      </c>
      <c r="K475">
        <f>IF(ISBLANK('Mortgage 2 Monthly Table'!L475),0,'Mortgage 2 Monthly Table'!L475)</f>
        <v>0</v>
      </c>
      <c r="L475" t="e">
        <f>IF(ISBLANK('Mortgage 2 Monthly Table'!N475),IF('Mortgage 2 Info Calcs'!F$13="Calculated",IF('Mortgage 2 Info Calcs'!F$22="Keep Same",IF('Mortgage 2 Info Calcs'!F$5="Interest Only",IF(OR(I475&gt;L474,J475=""),I475,IF(J475&lt;L474,IF(J475&lt;L474,J475+I475,IF(L474+M474&gt;J475,L474+I475,L474)),IF(L474+M474&gt;J475,L474+I475,L474))),IF(H475&gt;L474,H475,IF(J475&gt;L474,IF(L474+M474&gt;J475,L474+I475,L474),J475+S475))),IF('Mortgage 2 Info Calcs'!F$5="Interest Only",'Mortgage 2 Monthly calcs'!I475,'Mortgage 2 Monthly calcs'!H475)),'Mortgage 2 Monthly calcs'!L474),'Mortgage 2 Monthly Table'!N475)</f>
        <v>#VALUE!</v>
      </c>
      <c r="M475" t="str">
        <f>IF(ISBLANK('Mortgage 2 Monthly Table'!P475),IF(N474&gt;J475,IF(J475&gt;L474,J475-L474,0),IF(OR(OR(W474&lt;0,ISTEXT(W474)),ISTEXT('Mortgage 2 Info Calcs'!$K$4)),"",'Mortgage 2 Info Calcs'!F$21)),'Mortgage 2 Monthly Table'!P475)</f>
        <v/>
      </c>
      <c r="N475" t="str">
        <f t="shared" si="34"/>
        <v/>
      </c>
      <c r="O475" t="str">
        <f>IF(OR(OR(W474&lt;0,ISTEXT(W474)),ISTEXT('Mortgage 2 Info Calcs'!$K$4)),"",(O474+M475))</f>
        <v/>
      </c>
      <c r="P475">
        <f>IF(ISBLANK('Mortgage 2 Monthly Table'!T475),IF(ISTEXT(J475),0,IF(OR(W474&lt;Q474,AND(W474&lt;0,NOT(ISTEXT(W474))),ISTEXT('Mortgage 2 Info Calcs'!$K$4)),IF(-W474&gt;P474,-W474,W474-Q474),IF(J475="",0,'Mortgage 2 Info Calcs'!F$26))),'Mortgage 2 Monthly Table'!T475)</f>
        <v>0</v>
      </c>
      <c r="Q475" t="str">
        <f>IF(OR(OR(W474&lt;0,ISTEXT(W474)),ISTEXT('Mortgage 2 Info Calcs'!$K$4)),"",IF(O475&lt;0,Q474,(Q474+P475)))</f>
        <v/>
      </c>
      <c r="R475" t="str">
        <f>IF(OR(ISERROR(L475-S475),ISTEXT('Mortgage 2 Info Calcs'!$K$4)),"",L475-S475+M475)</f>
        <v/>
      </c>
      <c r="S475">
        <f>IF(OR(IF(ISERROR(ROUND((J475-Q475-'Mortgage 2 Info Calcs'!F$24)*(G475/12),2)),0,(J475-O475-Q475-'Mortgage 2 Info Calcs'!F$24)*(G475/12)),,,ISTEXT('Mortgage 2 Info Calcs'!K$4)),IF(((J475-Q475-'Mortgage 2 Info Calcs'!F$24)*(G475/12))&gt;0,((J475-Q475-'Mortgage 2 Info Calcs'!F$24)*(G475/12)),0),0)</f>
        <v>0</v>
      </c>
      <c r="T475" t="str">
        <f>IF(OR(ISERROR(SUM(R$12:R475)),(ISTEXT(T474)),(T474=(SUM(R$12:R475)))),"",SUM(R$12:R475))</f>
        <v/>
      </c>
      <c r="U475">
        <f>SUM(S$12:S475)</f>
        <v>93290.420445652519</v>
      </c>
      <c r="V475" t="str">
        <f>IF(OR(J475=Q475,ISTEXT(W474),ISTEXT('Mortgage 2 Info Calcs'!$F$17)),"",IF(('Mortgage 2 Info Calcs'!F$18*12)&gt;C474+1,IF(C474='Mortgage 2 Info Calcs'!F$18*12,0,'Mortgage 2 Info Calcs'!F$19+W475*('Mortgage 2 Info Calcs'!F$17)),'Mortgage 2 Info Calcs'!F$189))</f>
        <v/>
      </c>
      <c r="W475" t="str">
        <f>IF(OR(ISERROR(J475-R475-M475),IF(ISERROR((J475-R475-M475)=0),"True",(J475-R475-M475)=0),ISTEXT('Mortgage 2 Info Calcs'!$K$4)),"",IF((J475&gt;(L475+M475)),(FV((G475/'Mortgage 2 Variables'!E$43),1,(L475+M475),-J475+Q475+'Mortgage 2 Info Calcs'!F$24,0))+Q475+'Mortgage 2 Info Calcs'!F$24+IF(I475&gt;0,0,-I475),""))</f>
        <v/>
      </c>
      <c r="X475" t="e">
        <f>IF((FV(IF(G475=0,'Mortgage 2 Info Calcs'!F$8,G475)/12,1,PMT(IF(G475=0,'Mortgage 2 Info Calcs'!F$8,G475)/12,('Mortgage 2 Info Calcs'!F$9*12)-C474,-X474,0),-X474,0))&gt;0,(FV(IF(G475=0,'Mortgage 2 Info Calcs'!F$8,G475)/12,1,PMT(IF(G475=0,'Mortgage 2 Info Calcs'!F$8,G475)/12,('Mortgage 2 Info Calcs'!F$9*12)-C474,-X474,0),-X474,0)),0)</f>
        <v>#NUM!</v>
      </c>
      <c r="Y475" t="e">
        <f>IF(X475&lt;=0,0,(IPMT(IF(G475=0,'Mortgage 2 Info Calcs'!F$8,G475)/12,1,('Mortgage 2 Info Calcs'!F$9*12)-C474,-X474,0)))</f>
        <v>#NUM!</v>
      </c>
      <c r="Z475">
        <f>IF(C475&lt;('Mortgage 2 Info Calcs'!F$9*12),SUM(Y$12:Y475),0)</f>
        <v>0</v>
      </c>
      <c r="AA475">
        <v>464</v>
      </c>
      <c r="AB475">
        <f t="shared" si="35"/>
        <v>38.666666666666664</v>
      </c>
    </row>
    <row r="476" spans="2:28" ht="11.25" customHeight="1" x14ac:dyDescent="0.25">
      <c r="B476">
        <f t="shared" si="33"/>
        <v>38.75</v>
      </c>
      <c r="C476">
        <v>465</v>
      </c>
      <c r="E476" t="str">
        <f t="shared" ref="E476:E539" si="36">IF(ISNUMBER(E464),E464+1,"")</f>
        <v/>
      </c>
      <c r="F476" t="str">
        <f>VLOOKUP('Mortgage 2 Variables'!D$16,'Mortgage 2 Variables'!B$8:C$19,2)</f>
        <v>Jul</v>
      </c>
      <c r="G476">
        <f>IF(ISBLANK('Mortgage 2 Monthly Table'!G476),IF(OR(J476=Q476,ISTEXT(W475),ISTEXT('Mortgage 2 Info Calcs'!$K$4)),0,IF(('Mortgage 2 Info Calcs'!F$7*12)&gt;C475,G475,IF(C475='Mortgage 2 Info Calcs'!F$7*12,'Mortgage 2 Info Calcs'!F$8,G475))),'Mortgage 2 Monthly Table'!G476)</f>
        <v>0</v>
      </c>
      <c r="H476" t="e">
        <f>((PMT(G476/'Mortgage 2 Variables'!E$43,('Mortgage 2 Info Calcs'!F$9*'Mortgage 2 Variables'!E$43)-C475,-J476,0)))</f>
        <v>#VALUE!</v>
      </c>
      <c r="I476">
        <f>IF(OR(ISERROR(((IPMT(G476/'Mortgage 2 Variables'!E$43,1,'Mortgage 2 Info Calcs'!F$9*'Mortgage 2 Variables'!E$43,-J476+Q476+'Mortgage 2 Info Calcs'!F$24,IF('Mortgage 2 Info Calcs'!F$5="Interest Only",-J476+Q476+'Mortgage 2 Info Calcs'!F$24,0))))),(((IPMT(G476/'Mortgage 2 Variables'!E$43,1,'Mortgage 2 Info Calcs'!F$9*'Mortgage 2 Variables'!E$43,-J$12,-J$12)))=0)),0,((IPMT(G476/'Mortgage 2 Variables'!E$43,1,'Mortgage 2 Info Calcs'!F$9*'Mortgage 2 Variables'!E$43,-J476+Q476+'Mortgage 2 Info Calcs'!F$24,IF('Mortgage 2 Info Calcs'!F$5="Interest Only",-J476+Q476+'Mortgage 2 Info Calcs'!F$24,0)))))</f>
        <v>0</v>
      </c>
      <c r="J476" t="str">
        <f>IF(W475&gt;0,IF(ISTEXT('Mortgage 2 Info Calcs'!K$4),"0",IF(ISTEXT(W475),W475,W475+(IF(ISTEXT(K476),0,K476)))),0)</f>
        <v/>
      </c>
      <c r="K476">
        <f>IF(ISBLANK('Mortgage 2 Monthly Table'!L476),0,'Mortgage 2 Monthly Table'!L476)</f>
        <v>0</v>
      </c>
      <c r="L476" t="e">
        <f>IF(ISBLANK('Mortgage 2 Monthly Table'!N476),IF('Mortgage 2 Info Calcs'!F$13="Calculated",IF('Mortgage 2 Info Calcs'!F$22="Keep Same",IF('Mortgage 2 Info Calcs'!F$5="Interest Only",IF(OR(I476&gt;L475,J476=""),I476,IF(J476&lt;L475,IF(J476&lt;L475,J476+I476,IF(L475+M475&gt;J476,L475+I476,L475)),IF(L475+M475&gt;J476,L475+I476,L475))),IF(H476&gt;L475,H476,IF(J476&gt;L475,IF(L475+M475&gt;J476,L475+I476,L475),J476+S476))),IF('Mortgage 2 Info Calcs'!F$5="Interest Only",'Mortgage 2 Monthly calcs'!I476,'Mortgage 2 Monthly calcs'!H476)),'Mortgage 2 Monthly calcs'!L475),'Mortgage 2 Monthly Table'!N476)</f>
        <v>#VALUE!</v>
      </c>
      <c r="M476" t="str">
        <f>IF(ISBLANK('Mortgage 2 Monthly Table'!P476),IF(N475&gt;J476,IF(J476&gt;L475,J476-L475,0),IF(OR(OR(W475&lt;0,ISTEXT(W475)),ISTEXT('Mortgage 2 Info Calcs'!$K$4)),"",'Mortgage 2 Info Calcs'!F$21)),'Mortgage 2 Monthly Table'!P476)</f>
        <v/>
      </c>
      <c r="N476" t="str">
        <f t="shared" si="34"/>
        <v/>
      </c>
      <c r="O476" t="str">
        <f>IF(OR(OR(W475&lt;0,ISTEXT(W475)),ISTEXT('Mortgage 2 Info Calcs'!$K$4)),"",(O475+M476))</f>
        <v/>
      </c>
      <c r="P476">
        <f>IF(ISBLANK('Mortgage 2 Monthly Table'!T476),IF(ISTEXT(J476),0,IF(OR(W475&lt;Q475,AND(W475&lt;0,NOT(ISTEXT(W475))),ISTEXT('Mortgage 2 Info Calcs'!$K$4)),IF(-W475&gt;P475,-W475,W475-Q475),IF(J476="",0,'Mortgage 2 Info Calcs'!F$26))),'Mortgage 2 Monthly Table'!T476)</f>
        <v>0</v>
      </c>
      <c r="Q476" t="str">
        <f>IF(OR(OR(W475&lt;0,ISTEXT(W475)),ISTEXT('Mortgage 2 Info Calcs'!$K$4)),"",IF(O476&lt;0,Q475,(Q475+P476)))</f>
        <v/>
      </c>
      <c r="R476" t="str">
        <f>IF(OR(ISERROR(L476-S476),ISTEXT('Mortgage 2 Info Calcs'!$K$4)),"",L476-S476+M476)</f>
        <v/>
      </c>
      <c r="S476">
        <f>IF(OR(IF(ISERROR(ROUND((J476-Q476-'Mortgage 2 Info Calcs'!F$24)*(G476/12),2)),0,(J476-O476-Q476-'Mortgage 2 Info Calcs'!F$24)*(G476/12)),,,ISTEXT('Mortgage 2 Info Calcs'!K$4)),IF(((J476-Q476-'Mortgage 2 Info Calcs'!F$24)*(G476/12))&gt;0,((J476-Q476-'Mortgage 2 Info Calcs'!F$24)*(G476/12)),0),0)</f>
        <v>0</v>
      </c>
      <c r="T476" t="str">
        <f>IF(OR(ISERROR(SUM(R$12:R476)),(ISTEXT(T475)),(T475=(SUM(R$12:R476)))),"",SUM(R$12:R476))</f>
        <v/>
      </c>
      <c r="U476">
        <f>SUM(S$12:S476)</f>
        <v>93290.420445652519</v>
      </c>
      <c r="V476" t="str">
        <f>IF(OR(J476=Q476,ISTEXT(W475),ISTEXT('Mortgage 2 Info Calcs'!$F$17)),"",IF(('Mortgage 2 Info Calcs'!F$18*12)&gt;C475+1,IF(C475='Mortgage 2 Info Calcs'!F$18*12,0,'Mortgage 2 Info Calcs'!F$19+W476*('Mortgage 2 Info Calcs'!F$17)),'Mortgage 2 Info Calcs'!F$189))</f>
        <v/>
      </c>
      <c r="W476" t="str">
        <f>IF(OR(ISERROR(J476-R476-M476),IF(ISERROR((J476-R476-M476)=0),"True",(J476-R476-M476)=0),ISTEXT('Mortgage 2 Info Calcs'!$K$4)),"",IF((J476&gt;(L476+M476)),(FV((G476/'Mortgage 2 Variables'!E$43),1,(L476+M476),-J476+Q476+'Mortgage 2 Info Calcs'!F$24,0))+Q476+'Mortgage 2 Info Calcs'!F$24+IF(I476&gt;0,0,-I476),""))</f>
        <v/>
      </c>
      <c r="X476" t="e">
        <f>IF((FV(IF(G476=0,'Mortgage 2 Info Calcs'!F$8,G476)/12,1,PMT(IF(G476=0,'Mortgage 2 Info Calcs'!F$8,G476)/12,('Mortgage 2 Info Calcs'!F$9*12)-C475,-X475,0),-X475,0))&gt;0,(FV(IF(G476=0,'Mortgage 2 Info Calcs'!F$8,G476)/12,1,PMT(IF(G476=0,'Mortgage 2 Info Calcs'!F$8,G476)/12,('Mortgage 2 Info Calcs'!F$9*12)-C475,-X475,0),-X475,0)),0)</f>
        <v>#NUM!</v>
      </c>
      <c r="Y476" t="e">
        <f>IF(X476&lt;=0,0,(IPMT(IF(G476=0,'Mortgage 2 Info Calcs'!F$8,G476)/12,1,('Mortgage 2 Info Calcs'!F$9*12)-C475,-X475,0)))</f>
        <v>#NUM!</v>
      </c>
      <c r="Z476">
        <f>IF(C476&lt;('Mortgage 2 Info Calcs'!F$9*12),SUM(Y$12:Y476),0)</f>
        <v>0</v>
      </c>
      <c r="AA476">
        <v>465</v>
      </c>
      <c r="AB476">
        <f t="shared" si="35"/>
        <v>38.75</v>
      </c>
    </row>
    <row r="477" spans="2:28" ht="11.25" customHeight="1" x14ac:dyDescent="0.25">
      <c r="B477">
        <f t="shared" si="33"/>
        <v>38.833333333333336</v>
      </c>
      <c r="C477">
        <v>466</v>
      </c>
      <c r="E477" t="str">
        <f t="shared" si="36"/>
        <v/>
      </c>
      <c r="F477" t="str">
        <f>VLOOKUP('Mortgage 2 Variables'!D$17,'Mortgage 2 Variables'!B$8:C$19,2)</f>
        <v>Aug</v>
      </c>
      <c r="G477">
        <f>IF(ISBLANK('Mortgage 2 Monthly Table'!G477),IF(OR(J477=Q477,ISTEXT(W476),ISTEXT('Mortgage 2 Info Calcs'!$K$4)),0,IF(('Mortgage 2 Info Calcs'!F$7*12)&gt;C476,G476,IF(C476='Mortgage 2 Info Calcs'!F$7*12,'Mortgage 2 Info Calcs'!F$8,G476))),'Mortgage 2 Monthly Table'!G477)</f>
        <v>0</v>
      </c>
      <c r="H477" t="e">
        <f>((PMT(G477/'Mortgage 2 Variables'!E$43,('Mortgage 2 Info Calcs'!F$9*'Mortgage 2 Variables'!E$43)-C476,-J477,0)))</f>
        <v>#VALUE!</v>
      </c>
      <c r="I477">
        <f>IF(OR(ISERROR(((IPMT(G477/'Mortgage 2 Variables'!E$43,1,'Mortgage 2 Info Calcs'!F$9*'Mortgage 2 Variables'!E$43,-J477+Q477+'Mortgage 2 Info Calcs'!F$24,IF('Mortgage 2 Info Calcs'!F$5="Interest Only",-J477+Q477+'Mortgage 2 Info Calcs'!F$24,0))))),(((IPMT(G477/'Mortgage 2 Variables'!E$43,1,'Mortgage 2 Info Calcs'!F$9*'Mortgage 2 Variables'!E$43,-J$12,-J$12)))=0)),0,((IPMT(G477/'Mortgage 2 Variables'!E$43,1,'Mortgage 2 Info Calcs'!F$9*'Mortgage 2 Variables'!E$43,-J477+Q477+'Mortgage 2 Info Calcs'!F$24,IF('Mortgage 2 Info Calcs'!F$5="Interest Only",-J477+Q477+'Mortgage 2 Info Calcs'!F$24,0)))))</f>
        <v>0</v>
      </c>
      <c r="J477" t="str">
        <f>IF(W476&gt;0,IF(ISTEXT('Mortgage 2 Info Calcs'!K$4),"0",IF(ISTEXT(W476),W476,W476+(IF(ISTEXT(K477),0,K477)))),0)</f>
        <v/>
      </c>
      <c r="K477">
        <f>IF(ISBLANK('Mortgage 2 Monthly Table'!L477),0,'Mortgage 2 Monthly Table'!L477)</f>
        <v>0</v>
      </c>
      <c r="L477" t="e">
        <f>IF(ISBLANK('Mortgage 2 Monthly Table'!N477),IF('Mortgage 2 Info Calcs'!F$13="Calculated",IF('Mortgage 2 Info Calcs'!F$22="Keep Same",IF('Mortgage 2 Info Calcs'!F$5="Interest Only",IF(OR(I477&gt;L476,J477=""),I477,IF(J477&lt;L476,IF(J477&lt;L476,J477+I477,IF(L476+M476&gt;J477,L476+I477,L476)),IF(L476+M476&gt;J477,L476+I477,L476))),IF(H477&gt;L476,H477,IF(J477&gt;L476,IF(L476+M476&gt;J477,L476+I477,L476),J477+S477))),IF('Mortgage 2 Info Calcs'!F$5="Interest Only",'Mortgage 2 Monthly calcs'!I477,'Mortgage 2 Monthly calcs'!H477)),'Mortgage 2 Monthly calcs'!L476),'Mortgage 2 Monthly Table'!N477)</f>
        <v>#VALUE!</v>
      </c>
      <c r="M477" t="str">
        <f>IF(ISBLANK('Mortgage 2 Monthly Table'!P477),IF(N476&gt;J477,IF(J477&gt;L476,J477-L476,0),IF(OR(OR(W476&lt;0,ISTEXT(W476)),ISTEXT('Mortgage 2 Info Calcs'!$K$4)),"",'Mortgage 2 Info Calcs'!F$21)),'Mortgage 2 Monthly Table'!P477)</f>
        <v/>
      </c>
      <c r="N477" t="str">
        <f t="shared" si="34"/>
        <v/>
      </c>
      <c r="O477" t="str">
        <f>IF(OR(OR(W476&lt;0,ISTEXT(W476)),ISTEXT('Mortgage 2 Info Calcs'!$K$4)),"",(O476+M477))</f>
        <v/>
      </c>
      <c r="P477">
        <f>IF(ISBLANK('Mortgage 2 Monthly Table'!T477),IF(ISTEXT(J477),0,IF(OR(W476&lt;Q476,AND(W476&lt;0,NOT(ISTEXT(W476))),ISTEXT('Mortgage 2 Info Calcs'!$K$4)),IF(-W476&gt;P476,-W476,W476-Q476),IF(J477="",0,'Mortgage 2 Info Calcs'!F$26))),'Mortgage 2 Monthly Table'!T477)</f>
        <v>0</v>
      </c>
      <c r="Q477" t="str">
        <f>IF(OR(OR(W476&lt;0,ISTEXT(W476)),ISTEXT('Mortgage 2 Info Calcs'!$K$4)),"",IF(O477&lt;0,Q476,(Q476+P477)))</f>
        <v/>
      </c>
      <c r="R477" t="str">
        <f>IF(OR(ISERROR(L477-S477),ISTEXT('Mortgage 2 Info Calcs'!$K$4)),"",L477-S477+M477)</f>
        <v/>
      </c>
      <c r="S477">
        <f>IF(OR(IF(ISERROR(ROUND((J477-Q477-'Mortgage 2 Info Calcs'!F$24)*(G477/12),2)),0,(J477-O477-Q477-'Mortgage 2 Info Calcs'!F$24)*(G477/12)),,,ISTEXT('Mortgage 2 Info Calcs'!K$4)),IF(((J477-Q477-'Mortgage 2 Info Calcs'!F$24)*(G477/12))&gt;0,((J477-Q477-'Mortgage 2 Info Calcs'!F$24)*(G477/12)),0),0)</f>
        <v>0</v>
      </c>
      <c r="T477" t="str">
        <f>IF(OR(ISERROR(SUM(R$12:R477)),(ISTEXT(T476)),(T476=(SUM(R$12:R477)))),"",SUM(R$12:R477))</f>
        <v/>
      </c>
      <c r="U477">
        <f>SUM(S$12:S477)</f>
        <v>93290.420445652519</v>
      </c>
      <c r="V477" t="str">
        <f>IF(OR(J477=Q477,ISTEXT(W476),ISTEXT('Mortgage 2 Info Calcs'!$F$17)),"",IF(('Mortgage 2 Info Calcs'!F$18*12)&gt;C476+1,IF(C476='Mortgage 2 Info Calcs'!F$18*12,0,'Mortgage 2 Info Calcs'!F$19+W477*('Mortgage 2 Info Calcs'!F$17)),'Mortgage 2 Info Calcs'!F$189))</f>
        <v/>
      </c>
      <c r="W477" t="str">
        <f>IF(OR(ISERROR(J477-R477-M477),IF(ISERROR((J477-R477-M477)=0),"True",(J477-R477-M477)=0),ISTEXT('Mortgage 2 Info Calcs'!$K$4)),"",IF((J477&gt;(L477+M477)),(FV((G477/'Mortgage 2 Variables'!E$43),1,(L477+M477),-J477+Q477+'Mortgage 2 Info Calcs'!F$24,0))+Q477+'Mortgage 2 Info Calcs'!F$24+IF(I477&gt;0,0,-I477),""))</f>
        <v/>
      </c>
      <c r="X477" t="e">
        <f>IF((FV(IF(G477=0,'Mortgage 2 Info Calcs'!F$8,G477)/12,1,PMT(IF(G477=0,'Mortgage 2 Info Calcs'!F$8,G477)/12,('Mortgage 2 Info Calcs'!F$9*12)-C476,-X476,0),-X476,0))&gt;0,(FV(IF(G477=0,'Mortgage 2 Info Calcs'!F$8,G477)/12,1,PMT(IF(G477=0,'Mortgage 2 Info Calcs'!F$8,G477)/12,('Mortgage 2 Info Calcs'!F$9*12)-C476,-X476,0),-X476,0)),0)</f>
        <v>#NUM!</v>
      </c>
      <c r="Y477" t="e">
        <f>IF(X477&lt;=0,0,(IPMT(IF(G477=0,'Mortgage 2 Info Calcs'!F$8,G477)/12,1,('Mortgage 2 Info Calcs'!F$9*12)-C476,-X476,0)))</f>
        <v>#NUM!</v>
      </c>
      <c r="Z477">
        <f>IF(C477&lt;('Mortgage 2 Info Calcs'!F$9*12),SUM(Y$12:Y477),0)</f>
        <v>0</v>
      </c>
      <c r="AA477">
        <v>466</v>
      </c>
      <c r="AB477">
        <f t="shared" si="35"/>
        <v>38.833333333333336</v>
      </c>
    </row>
    <row r="478" spans="2:28" ht="11.25" customHeight="1" x14ac:dyDescent="0.25">
      <c r="B478">
        <f t="shared" si="33"/>
        <v>38.916666666666664</v>
      </c>
      <c r="C478">
        <v>467</v>
      </c>
      <c r="E478" t="str">
        <f t="shared" si="36"/>
        <v/>
      </c>
      <c r="F478" t="str">
        <f>VLOOKUP('Mortgage 2 Variables'!D$18,'Mortgage 2 Variables'!B$8:C$19,2)</f>
        <v>Sep</v>
      </c>
      <c r="G478">
        <f>IF(ISBLANK('Mortgage 2 Monthly Table'!G478),IF(OR(J478=Q478,ISTEXT(W477),ISTEXT('Mortgage 2 Info Calcs'!$K$4)),0,IF(('Mortgage 2 Info Calcs'!F$7*12)&gt;C477,G477,IF(C477='Mortgage 2 Info Calcs'!F$7*12,'Mortgage 2 Info Calcs'!F$8,G477))),'Mortgage 2 Monthly Table'!G478)</f>
        <v>0</v>
      </c>
      <c r="H478" t="e">
        <f>((PMT(G478/'Mortgage 2 Variables'!E$43,('Mortgage 2 Info Calcs'!F$9*'Mortgage 2 Variables'!E$43)-C477,-J478,0)))</f>
        <v>#VALUE!</v>
      </c>
      <c r="I478">
        <f>IF(OR(ISERROR(((IPMT(G478/'Mortgage 2 Variables'!E$43,1,'Mortgage 2 Info Calcs'!F$9*'Mortgage 2 Variables'!E$43,-J478+Q478+'Mortgage 2 Info Calcs'!F$24,IF('Mortgage 2 Info Calcs'!F$5="Interest Only",-J478+Q478+'Mortgage 2 Info Calcs'!F$24,0))))),(((IPMT(G478/'Mortgage 2 Variables'!E$43,1,'Mortgage 2 Info Calcs'!F$9*'Mortgage 2 Variables'!E$43,-J$12,-J$12)))=0)),0,((IPMT(G478/'Mortgage 2 Variables'!E$43,1,'Mortgage 2 Info Calcs'!F$9*'Mortgage 2 Variables'!E$43,-J478+Q478+'Mortgage 2 Info Calcs'!F$24,IF('Mortgage 2 Info Calcs'!F$5="Interest Only",-J478+Q478+'Mortgage 2 Info Calcs'!F$24,0)))))</f>
        <v>0</v>
      </c>
      <c r="J478" t="str">
        <f>IF(W477&gt;0,IF(ISTEXT('Mortgage 2 Info Calcs'!K$4),"0",IF(ISTEXT(W477),W477,W477+(IF(ISTEXT(K478),0,K478)))),0)</f>
        <v/>
      </c>
      <c r="K478">
        <f>IF(ISBLANK('Mortgage 2 Monthly Table'!L478),0,'Mortgage 2 Monthly Table'!L478)</f>
        <v>0</v>
      </c>
      <c r="L478" t="e">
        <f>IF(ISBLANK('Mortgage 2 Monthly Table'!N478),IF('Mortgage 2 Info Calcs'!F$13="Calculated",IF('Mortgage 2 Info Calcs'!F$22="Keep Same",IF('Mortgage 2 Info Calcs'!F$5="Interest Only",IF(OR(I478&gt;L477,J478=""),I478,IF(J478&lt;L477,IF(J478&lt;L477,J478+I478,IF(L477+M477&gt;J478,L477+I478,L477)),IF(L477+M477&gt;J478,L477+I478,L477))),IF(H478&gt;L477,H478,IF(J478&gt;L477,IF(L477+M477&gt;J478,L477+I478,L477),J478+S478))),IF('Mortgage 2 Info Calcs'!F$5="Interest Only",'Mortgage 2 Monthly calcs'!I478,'Mortgage 2 Monthly calcs'!H478)),'Mortgage 2 Monthly calcs'!L477),'Mortgage 2 Monthly Table'!N478)</f>
        <v>#VALUE!</v>
      </c>
      <c r="M478" t="str">
        <f>IF(ISBLANK('Mortgage 2 Monthly Table'!P478),IF(N477&gt;J478,IF(J478&gt;L477,J478-L477,0),IF(OR(OR(W477&lt;0,ISTEXT(W477)),ISTEXT('Mortgage 2 Info Calcs'!$K$4)),"",'Mortgage 2 Info Calcs'!F$21)),'Mortgage 2 Monthly Table'!P478)</f>
        <v/>
      </c>
      <c r="N478" t="str">
        <f t="shared" si="34"/>
        <v/>
      </c>
      <c r="O478" t="str">
        <f>IF(OR(OR(W477&lt;0,ISTEXT(W477)),ISTEXT('Mortgage 2 Info Calcs'!$K$4)),"",(O477+M478))</f>
        <v/>
      </c>
      <c r="P478">
        <f>IF(ISBLANK('Mortgage 2 Monthly Table'!T478),IF(ISTEXT(J478),0,IF(OR(W477&lt;Q477,AND(W477&lt;0,NOT(ISTEXT(W477))),ISTEXT('Mortgage 2 Info Calcs'!$K$4)),IF(-W477&gt;P477,-W477,W477-Q477),IF(J478="",0,'Mortgage 2 Info Calcs'!F$26))),'Mortgage 2 Monthly Table'!T478)</f>
        <v>0</v>
      </c>
      <c r="Q478" t="str">
        <f>IF(OR(OR(W477&lt;0,ISTEXT(W477)),ISTEXT('Mortgage 2 Info Calcs'!$K$4)),"",IF(O478&lt;0,Q477,(Q477+P478)))</f>
        <v/>
      </c>
      <c r="R478" t="str">
        <f>IF(OR(ISERROR(L478-S478),ISTEXT('Mortgage 2 Info Calcs'!$K$4)),"",L478-S478+M478)</f>
        <v/>
      </c>
      <c r="S478">
        <f>IF(OR(IF(ISERROR(ROUND((J478-Q478-'Mortgage 2 Info Calcs'!F$24)*(G478/12),2)),0,(J478-O478-Q478-'Mortgage 2 Info Calcs'!F$24)*(G478/12)),,,ISTEXT('Mortgage 2 Info Calcs'!K$4)),IF(((J478-Q478-'Mortgage 2 Info Calcs'!F$24)*(G478/12))&gt;0,((J478-Q478-'Mortgage 2 Info Calcs'!F$24)*(G478/12)),0),0)</f>
        <v>0</v>
      </c>
      <c r="T478" t="str">
        <f>IF(OR(ISERROR(SUM(R$12:R478)),(ISTEXT(T477)),(T477=(SUM(R$12:R478)))),"",SUM(R$12:R478))</f>
        <v/>
      </c>
      <c r="U478">
        <f>SUM(S$12:S478)</f>
        <v>93290.420445652519</v>
      </c>
      <c r="V478" t="str">
        <f>IF(OR(J478=Q478,ISTEXT(W477),ISTEXT('Mortgage 2 Info Calcs'!$F$17)),"",IF(('Mortgage 2 Info Calcs'!F$18*12)&gt;C477+1,IF(C477='Mortgage 2 Info Calcs'!F$18*12,0,'Mortgage 2 Info Calcs'!F$19+W478*('Mortgage 2 Info Calcs'!F$17)),'Mortgage 2 Info Calcs'!F$189))</f>
        <v/>
      </c>
      <c r="W478" t="str">
        <f>IF(OR(ISERROR(J478-R478-M478),IF(ISERROR((J478-R478-M478)=0),"True",(J478-R478-M478)=0),ISTEXT('Mortgage 2 Info Calcs'!$K$4)),"",IF((J478&gt;(L478+M478)),(FV((G478/'Mortgage 2 Variables'!E$43),1,(L478+M478),-J478+Q478+'Mortgage 2 Info Calcs'!F$24,0))+Q478+'Mortgage 2 Info Calcs'!F$24+IF(I478&gt;0,0,-I478),""))</f>
        <v/>
      </c>
      <c r="X478" t="e">
        <f>IF((FV(IF(G478=0,'Mortgage 2 Info Calcs'!F$8,G478)/12,1,PMT(IF(G478=0,'Mortgage 2 Info Calcs'!F$8,G478)/12,('Mortgage 2 Info Calcs'!F$9*12)-C477,-X477,0),-X477,0))&gt;0,(FV(IF(G478=0,'Mortgage 2 Info Calcs'!F$8,G478)/12,1,PMT(IF(G478=0,'Mortgage 2 Info Calcs'!F$8,G478)/12,('Mortgage 2 Info Calcs'!F$9*12)-C477,-X477,0),-X477,0)),0)</f>
        <v>#NUM!</v>
      </c>
      <c r="Y478" t="e">
        <f>IF(X478&lt;=0,0,(IPMT(IF(G478=0,'Mortgage 2 Info Calcs'!F$8,G478)/12,1,('Mortgage 2 Info Calcs'!F$9*12)-C477,-X477,0)))</f>
        <v>#NUM!</v>
      </c>
      <c r="Z478">
        <f>IF(C478&lt;('Mortgage 2 Info Calcs'!F$9*12),SUM(Y$12:Y478),0)</f>
        <v>0</v>
      </c>
      <c r="AA478">
        <v>467</v>
      </c>
      <c r="AB478">
        <f t="shared" si="35"/>
        <v>38.916666666666664</v>
      </c>
    </row>
    <row r="479" spans="2:28" ht="11.25" customHeight="1" x14ac:dyDescent="0.25">
      <c r="B479">
        <f t="shared" si="33"/>
        <v>39</v>
      </c>
      <c r="C479">
        <v>468</v>
      </c>
      <c r="D479">
        <f>D467+1</f>
        <v>39</v>
      </c>
      <c r="E479" t="str">
        <f t="shared" si="36"/>
        <v/>
      </c>
      <c r="F479" t="str">
        <f>VLOOKUP('Mortgage 2 Variables'!D$19,'Mortgage 2 Variables'!B$8:C$19,2)</f>
        <v>Oct</v>
      </c>
      <c r="G479">
        <f>IF(ISBLANK('Mortgage 2 Monthly Table'!G479),IF(OR(J479=Q479,ISTEXT(W478),ISTEXT('Mortgage 2 Info Calcs'!$K$4)),0,IF(('Mortgage 2 Info Calcs'!F$7*12)&gt;C478,G478,IF(C478='Mortgage 2 Info Calcs'!F$7*12,'Mortgage 2 Info Calcs'!F$8,G478))),'Mortgage 2 Monthly Table'!G479)</f>
        <v>0</v>
      </c>
      <c r="H479" t="e">
        <f>((PMT(G479/'Mortgage 2 Variables'!E$43,('Mortgage 2 Info Calcs'!F$9*'Mortgage 2 Variables'!E$43)-C478,-J479,0)))</f>
        <v>#VALUE!</v>
      </c>
      <c r="I479">
        <f>IF(OR(ISERROR(((IPMT(G479/'Mortgage 2 Variables'!E$43,1,'Mortgage 2 Info Calcs'!F$9*'Mortgage 2 Variables'!E$43,-J479+Q479+'Mortgage 2 Info Calcs'!F$24,IF('Mortgage 2 Info Calcs'!F$5="Interest Only",-J479+Q479+'Mortgage 2 Info Calcs'!F$24,0))))),(((IPMT(G479/'Mortgage 2 Variables'!E$43,1,'Mortgage 2 Info Calcs'!F$9*'Mortgage 2 Variables'!E$43,-J$12,-J$12)))=0)),0,((IPMT(G479/'Mortgage 2 Variables'!E$43,1,'Mortgage 2 Info Calcs'!F$9*'Mortgage 2 Variables'!E$43,-J479+Q479+'Mortgage 2 Info Calcs'!F$24,IF('Mortgage 2 Info Calcs'!F$5="Interest Only",-J479+Q479+'Mortgage 2 Info Calcs'!F$24,0)))))</f>
        <v>0</v>
      </c>
      <c r="J479" t="str">
        <f>IF(W478&gt;0,IF(ISTEXT('Mortgage 2 Info Calcs'!K$4),"0",IF(ISTEXT(W478),W478,W478+(IF(ISTEXT(K479),0,K479)))),0)</f>
        <v/>
      </c>
      <c r="K479">
        <f>IF(ISBLANK('Mortgage 2 Monthly Table'!L479),0,'Mortgage 2 Monthly Table'!L479)</f>
        <v>0</v>
      </c>
      <c r="L479" t="e">
        <f>IF(ISBLANK('Mortgage 2 Monthly Table'!N479),IF('Mortgage 2 Info Calcs'!F$13="Calculated",IF('Mortgage 2 Info Calcs'!F$22="Keep Same",IF('Mortgage 2 Info Calcs'!F$5="Interest Only",IF(OR(I479&gt;L478,J479=""),I479,IF(J479&lt;L478,IF(J479&lt;L478,J479+I479,IF(L478+M478&gt;J479,L478+I479,L478)),IF(L478+M478&gt;J479,L478+I479,L478))),IF(H479&gt;L478,H479,IF(J479&gt;L478,IF(L478+M478&gt;J479,L478+I479,L478),J479+S479))),IF('Mortgage 2 Info Calcs'!F$5="Interest Only",'Mortgage 2 Monthly calcs'!I479,'Mortgage 2 Monthly calcs'!H479)),'Mortgage 2 Monthly calcs'!L478),'Mortgage 2 Monthly Table'!N479)</f>
        <v>#VALUE!</v>
      </c>
      <c r="M479" t="str">
        <f>IF(ISBLANK('Mortgage 2 Monthly Table'!P479),IF(N478&gt;J479,IF(J479&gt;L478,J479-L478,0),IF(OR(OR(W478&lt;0,ISTEXT(W478)),ISTEXT('Mortgage 2 Info Calcs'!$K$4)),"",'Mortgage 2 Info Calcs'!F$21)),'Mortgage 2 Monthly Table'!P479)</f>
        <v/>
      </c>
      <c r="N479" t="str">
        <f t="shared" si="34"/>
        <v/>
      </c>
      <c r="O479" t="str">
        <f>IF(OR(OR(W478&lt;0,ISTEXT(W478)),ISTEXT('Mortgage 2 Info Calcs'!$K$4)),"",(O478+M479))</f>
        <v/>
      </c>
      <c r="P479">
        <f>IF(ISBLANK('Mortgage 2 Monthly Table'!T479),IF(ISTEXT(J479),0,IF(OR(W478&lt;Q478,AND(W478&lt;0,NOT(ISTEXT(W478))),ISTEXT('Mortgage 2 Info Calcs'!$K$4)),IF(-W478&gt;P478,-W478,W478-Q478),IF(J479="",0,'Mortgage 2 Info Calcs'!F$26))),'Mortgage 2 Monthly Table'!T479)</f>
        <v>0</v>
      </c>
      <c r="Q479" t="str">
        <f>IF(OR(OR(W478&lt;0,ISTEXT(W478)),ISTEXT('Mortgage 2 Info Calcs'!$K$4)),"",IF(O479&lt;0,Q478,(Q478+P479)))</f>
        <v/>
      </c>
      <c r="R479" t="str">
        <f>IF(OR(ISERROR(L479-S479),ISTEXT('Mortgage 2 Info Calcs'!$K$4)),"",L479-S479+M479)</f>
        <v/>
      </c>
      <c r="S479">
        <f>IF(OR(IF(ISERROR(ROUND((J479-Q479-'Mortgage 2 Info Calcs'!F$24)*(G479/12),2)),0,(J479-O479-Q479-'Mortgage 2 Info Calcs'!F$24)*(G479/12)),,,ISTEXT('Mortgage 2 Info Calcs'!K$4)),IF(((J479-Q479-'Mortgage 2 Info Calcs'!F$24)*(G479/12))&gt;0,((J479-Q479-'Mortgage 2 Info Calcs'!F$24)*(G479/12)),0),0)</f>
        <v>0</v>
      </c>
      <c r="T479" t="str">
        <f>IF(OR(ISERROR(SUM(R$12:R479)),(ISTEXT(T478)),(T478=(SUM(R$12:R479)))),"",SUM(R$12:R479))</f>
        <v/>
      </c>
      <c r="U479">
        <f>SUM(S$12:S479)</f>
        <v>93290.420445652519</v>
      </c>
      <c r="V479" t="str">
        <f>IF(OR(J479=Q479,ISTEXT(W478),ISTEXT('Mortgage 2 Info Calcs'!$F$17)),"",IF(('Mortgage 2 Info Calcs'!F$18*12)&gt;C478+1,IF(C478='Mortgage 2 Info Calcs'!F$18*12,0,'Mortgage 2 Info Calcs'!F$19+W479*('Mortgage 2 Info Calcs'!F$17)),'Mortgage 2 Info Calcs'!F$189))</f>
        <v/>
      </c>
      <c r="W479" t="str">
        <f>IF(OR(ISERROR(J479-R479-M479),IF(ISERROR((J479-R479-M479)=0),"True",(J479-R479-M479)=0),ISTEXT('Mortgage 2 Info Calcs'!$K$4)),"",IF((J479&gt;(L479+M479)),(FV((G479/'Mortgage 2 Variables'!E$43),1,(L479+M479),-J479+Q479+'Mortgage 2 Info Calcs'!F$24,0))+Q479+'Mortgage 2 Info Calcs'!F$24+IF(I479&gt;0,0,-I479),""))</f>
        <v/>
      </c>
      <c r="X479" t="e">
        <f>IF((FV(IF(G479=0,'Mortgage 2 Info Calcs'!F$8,G479)/12,1,PMT(IF(G479=0,'Mortgage 2 Info Calcs'!F$8,G479)/12,('Mortgage 2 Info Calcs'!F$9*12)-C478,-X478,0),-X478,0))&gt;0,(FV(IF(G479=0,'Mortgage 2 Info Calcs'!F$8,G479)/12,1,PMT(IF(G479=0,'Mortgage 2 Info Calcs'!F$8,G479)/12,('Mortgage 2 Info Calcs'!F$9*12)-C478,-X478,0),-X478,0)),0)</f>
        <v>#NUM!</v>
      </c>
      <c r="Y479" t="e">
        <f>IF(X479&lt;=0,0,(IPMT(IF(G479=0,'Mortgage 2 Info Calcs'!F$8,G479)/12,1,('Mortgage 2 Info Calcs'!F$9*12)-C478,-X478,0)))</f>
        <v>#NUM!</v>
      </c>
      <c r="Z479">
        <f>IF(C479&lt;('Mortgage 2 Info Calcs'!F$9*12),SUM(Y$12:Y479),0)</f>
        <v>0</v>
      </c>
      <c r="AA479">
        <v>468</v>
      </c>
      <c r="AB479">
        <f t="shared" si="35"/>
        <v>39</v>
      </c>
    </row>
    <row r="480" spans="2:28" ht="11.25" customHeight="1" x14ac:dyDescent="0.25">
      <c r="B480">
        <f t="shared" si="33"/>
        <v>39.083333333333336</v>
      </c>
      <c r="C480">
        <v>469</v>
      </c>
      <c r="E480" t="str">
        <f t="shared" si="36"/>
        <v/>
      </c>
      <c r="F480" t="str">
        <f>VLOOKUP('Mortgage 2 Variables'!D$8,'Mortgage 2 Variables'!B$8:C$19,2)</f>
        <v>Nov</v>
      </c>
      <c r="G480">
        <f>IF(ISBLANK('Mortgage 2 Monthly Table'!G480),IF(OR(J480=Q480,ISTEXT(W479),ISTEXT('Mortgage 2 Info Calcs'!$K$4)),0,IF(('Mortgage 2 Info Calcs'!F$7*12)&gt;C479,G479,IF(C479='Mortgage 2 Info Calcs'!F$7*12,'Mortgage 2 Info Calcs'!F$8,G479))),'Mortgage 2 Monthly Table'!G480)</f>
        <v>0</v>
      </c>
      <c r="H480" t="e">
        <f>((PMT(G480/'Mortgage 2 Variables'!E$43,('Mortgage 2 Info Calcs'!F$9*'Mortgage 2 Variables'!E$43)-C479,-J480,0)))</f>
        <v>#VALUE!</v>
      </c>
      <c r="I480">
        <f>IF(OR(ISERROR(((IPMT(G480/'Mortgage 2 Variables'!E$43,1,'Mortgage 2 Info Calcs'!F$9*'Mortgage 2 Variables'!E$43,-J480+Q480+'Mortgage 2 Info Calcs'!F$24,IF('Mortgage 2 Info Calcs'!F$5="Interest Only",-J480+Q480+'Mortgage 2 Info Calcs'!F$24,0))))),(((IPMT(G480/'Mortgage 2 Variables'!E$43,1,'Mortgage 2 Info Calcs'!F$9*'Mortgage 2 Variables'!E$43,-J$12,-J$12)))=0)),0,((IPMT(G480/'Mortgage 2 Variables'!E$43,1,'Mortgage 2 Info Calcs'!F$9*'Mortgage 2 Variables'!E$43,-J480+Q480+'Mortgage 2 Info Calcs'!F$24,IF('Mortgage 2 Info Calcs'!F$5="Interest Only",-J480+Q480+'Mortgage 2 Info Calcs'!F$24,0)))))</f>
        <v>0</v>
      </c>
      <c r="J480" t="str">
        <f>IF(W479&gt;0,IF(ISTEXT('Mortgage 2 Info Calcs'!K$4),"0",IF(ISTEXT(W479),W479,W479+(IF(ISTEXT(K480),0,K480)))),0)</f>
        <v/>
      </c>
      <c r="K480">
        <f>IF(ISBLANK('Mortgage 2 Monthly Table'!L480),0,'Mortgage 2 Monthly Table'!L480)</f>
        <v>0</v>
      </c>
      <c r="L480" t="e">
        <f>IF(ISBLANK('Mortgage 2 Monthly Table'!N480),IF('Mortgage 2 Info Calcs'!F$13="Calculated",IF('Mortgage 2 Info Calcs'!F$22="Keep Same",IF('Mortgage 2 Info Calcs'!F$5="Interest Only",IF(OR(I480&gt;L479,J480=""),I480,IF(J480&lt;L479,IF(J480&lt;L479,J480+I480,IF(L479+M479&gt;J480,L479+I480,L479)),IF(L479+M479&gt;J480,L479+I480,L479))),IF(H480&gt;L479,H480,IF(J480&gt;L479,IF(L479+M479&gt;J480,L479+I480,L479),J480+S480))),IF('Mortgage 2 Info Calcs'!F$5="Interest Only",'Mortgage 2 Monthly calcs'!I480,'Mortgage 2 Monthly calcs'!H480)),'Mortgage 2 Monthly calcs'!L479),'Mortgage 2 Monthly Table'!N480)</f>
        <v>#VALUE!</v>
      </c>
      <c r="M480" t="str">
        <f>IF(ISBLANK('Mortgage 2 Monthly Table'!P480),IF(N479&gt;J480,IF(J480&gt;L479,J480-L479,0),IF(OR(OR(W479&lt;0,ISTEXT(W479)),ISTEXT('Mortgage 2 Info Calcs'!$K$4)),"",'Mortgage 2 Info Calcs'!F$21)),'Mortgage 2 Monthly Table'!P480)</f>
        <v/>
      </c>
      <c r="N480" t="str">
        <f t="shared" si="34"/>
        <v/>
      </c>
      <c r="O480" t="str">
        <f>IF(OR(OR(W479&lt;0,ISTEXT(W479)),ISTEXT('Mortgage 2 Info Calcs'!$K$4)),"",(O479+M480))</f>
        <v/>
      </c>
      <c r="P480">
        <f>IF(ISBLANK('Mortgage 2 Monthly Table'!T480),IF(ISTEXT(J480),0,IF(OR(W479&lt;Q479,AND(W479&lt;0,NOT(ISTEXT(W479))),ISTEXT('Mortgage 2 Info Calcs'!$K$4)),IF(-W479&gt;P479,-W479,W479-Q479),IF(J480="",0,'Mortgage 2 Info Calcs'!F$26))),'Mortgage 2 Monthly Table'!T480)</f>
        <v>0</v>
      </c>
      <c r="Q480" t="str">
        <f>IF(OR(OR(W479&lt;0,ISTEXT(W479)),ISTEXT('Mortgage 2 Info Calcs'!$K$4)),"",IF(O480&lt;0,Q479,(Q479+P480)))</f>
        <v/>
      </c>
      <c r="R480" t="str">
        <f>IF(OR(ISERROR(L480-S480),ISTEXT('Mortgage 2 Info Calcs'!$K$4)),"",L480-S480+M480)</f>
        <v/>
      </c>
      <c r="S480">
        <f>IF(OR(IF(ISERROR(ROUND((J480-Q480-'Mortgage 2 Info Calcs'!F$24)*(G480/12),2)),0,(J480-O480-Q480-'Mortgage 2 Info Calcs'!F$24)*(G480/12)),,,ISTEXT('Mortgage 2 Info Calcs'!K$4)),IF(((J480-Q480-'Mortgage 2 Info Calcs'!F$24)*(G480/12))&gt;0,((J480-Q480-'Mortgage 2 Info Calcs'!F$24)*(G480/12)),0),0)</f>
        <v>0</v>
      </c>
      <c r="T480" t="str">
        <f>IF(OR(ISERROR(SUM(R$12:R480)),(ISTEXT(T479)),(T479=(SUM(R$12:R480)))),"",SUM(R$12:R480))</f>
        <v/>
      </c>
      <c r="U480">
        <f>SUM(S$12:S480)</f>
        <v>93290.420445652519</v>
      </c>
      <c r="V480" t="str">
        <f>IF(OR(J480=Q480,ISTEXT(W479),ISTEXT('Mortgage 2 Info Calcs'!$F$17)),"",IF(('Mortgage 2 Info Calcs'!F$18*12)&gt;C479+1,IF(C479='Mortgage 2 Info Calcs'!F$18*12,0,'Mortgage 2 Info Calcs'!F$19+W480*('Mortgage 2 Info Calcs'!F$17)),'Mortgage 2 Info Calcs'!F$189))</f>
        <v/>
      </c>
      <c r="W480" t="str">
        <f>IF(OR(ISERROR(J480-R480-M480),IF(ISERROR((J480-R480-M480)=0),"True",(J480-R480-M480)=0),ISTEXT('Mortgage 2 Info Calcs'!$K$4)),"",IF((J480&gt;(L480+M480)),(FV((G480/'Mortgage 2 Variables'!E$43),1,(L480+M480),-J480+Q480+'Mortgage 2 Info Calcs'!F$24,0))+Q480+'Mortgage 2 Info Calcs'!F$24+IF(I480&gt;0,0,-I480),""))</f>
        <v/>
      </c>
      <c r="X480" t="e">
        <f>IF((FV(IF(G480=0,'Mortgage 2 Info Calcs'!F$8,G480)/12,1,PMT(IF(G480=0,'Mortgage 2 Info Calcs'!F$8,G480)/12,('Mortgage 2 Info Calcs'!F$9*12)-C479,-X479,0),-X479,0))&gt;0,(FV(IF(G480=0,'Mortgage 2 Info Calcs'!F$8,G480)/12,1,PMT(IF(G480=0,'Mortgage 2 Info Calcs'!F$8,G480)/12,('Mortgage 2 Info Calcs'!F$9*12)-C479,-X479,0),-X479,0)),0)</f>
        <v>#NUM!</v>
      </c>
      <c r="Y480" t="e">
        <f>IF(X480&lt;=0,0,(IPMT(IF(G480=0,'Mortgage 2 Info Calcs'!F$8,G480)/12,1,('Mortgage 2 Info Calcs'!F$9*12)-C479,-X479,0)))</f>
        <v>#NUM!</v>
      </c>
      <c r="Z480">
        <f>IF(C480&lt;('Mortgage 2 Info Calcs'!F$9*12),SUM(Y$12:Y480),0)</f>
        <v>0</v>
      </c>
      <c r="AA480">
        <v>469</v>
      </c>
      <c r="AB480">
        <f t="shared" si="35"/>
        <v>39.083333333333336</v>
      </c>
    </row>
    <row r="481" spans="2:28" ht="11.25" customHeight="1" x14ac:dyDescent="0.25">
      <c r="B481">
        <f t="shared" si="33"/>
        <v>39.166666666666664</v>
      </c>
      <c r="C481">
        <v>470</v>
      </c>
      <c r="E481" t="str">
        <f t="shared" si="36"/>
        <v/>
      </c>
      <c r="F481" t="str">
        <f>VLOOKUP('Mortgage 2 Variables'!D$9,'Mortgage 2 Variables'!B$8:C$19,2)</f>
        <v>Dec</v>
      </c>
      <c r="G481">
        <f>IF(ISBLANK('Mortgage 2 Monthly Table'!G481),IF(OR(J481=Q481,ISTEXT(W480),ISTEXT('Mortgage 2 Info Calcs'!$K$4)),0,IF(('Mortgage 2 Info Calcs'!F$7*12)&gt;C480,G480,IF(C480='Mortgage 2 Info Calcs'!F$7*12,'Mortgage 2 Info Calcs'!F$8,G480))),'Mortgage 2 Monthly Table'!G481)</f>
        <v>0</v>
      </c>
      <c r="H481" t="e">
        <f>((PMT(G481/'Mortgage 2 Variables'!E$43,('Mortgage 2 Info Calcs'!F$9*'Mortgage 2 Variables'!E$43)-C480,-J481,0)))</f>
        <v>#VALUE!</v>
      </c>
      <c r="I481">
        <f>IF(OR(ISERROR(((IPMT(G481/'Mortgage 2 Variables'!E$43,1,'Mortgage 2 Info Calcs'!F$9*'Mortgage 2 Variables'!E$43,-J481+Q481+'Mortgage 2 Info Calcs'!F$24,IF('Mortgage 2 Info Calcs'!F$5="Interest Only",-J481+Q481+'Mortgage 2 Info Calcs'!F$24,0))))),(((IPMT(G481/'Mortgage 2 Variables'!E$43,1,'Mortgage 2 Info Calcs'!F$9*'Mortgage 2 Variables'!E$43,-J$12,-J$12)))=0)),0,((IPMT(G481/'Mortgage 2 Variables'!E$43,1,'Mortgage 2 Info Calcs'!F$9*'Mortgage 2 Variables'!E$43,-J481+Q481+'Mortgage 2 Info Calcs'!F$24,IF('Mortgage 2 Info Calcs'!F$5="Interest Only",-J481+Q481+'Mortgage 2 Info Calcs'!F$24,0)))))</f>
        <v>0</v>
      </c>
      <c r="J481" t="str">
        <f>IF(W480&gt;0,IF(ISTEXT('Mortgage 2 Info Calcs'!K$4),"0",IF(ISTEXT(W480),W480,W480+(IF(ISTEXT(K481),0,K481)))),0)</f>
        <v/>
      </c>
      <c r="K481">
        <f>IF(ISBLANK('Mortgage 2 Monthly Table'!L481),0,'Mortgage 2 Monthly Table'!L481)</f>
        <v>0</v>
      </c>
      <c r="L481" t="e">
        <f>IF(ISBLANK('Mortgage 2 Monthly Table'!N481),IF('Mortgage 2 Info Calcs'!F$13="Calculated",IF('Mortgage 2 Info Calcs'!F$22="Keep Same",IF('Mortgage 2 Info Calcs'!F$5="Interest Only",IF(OR(I481&gt;L480,J481=""),I481,IF(J481&lt;L480,IF(J481&lt;L480,J481+I481,IF(L480+M480&gt;J481,L480+I481,L480)),IF(L480+M480&gt;J481,L480+I481,L480))),IF(H481&gt;L480,H481,IF(J481&gt;L480,IF(L480+M480&gt;J481,L480+I481,L480),J481+S481))),IF('Mortgage 2 Info Calcs'!F$5="Interest Only",'Mortgage 2 Monthly calcs'!I481,'Mortgage 2 Monthly calcs'!H481)),'Mortgage 2 Monthly calcs'!L480),'Mortgage 2 Monthly Table'!N481)</f>
        <v>#VALUE!</v>
      </c>
      <c r="M481" t="str">
        <f>IF(ISBLANK('Mortgage 2 Monthly Table'!P481),IF(N480&gt;J481,IF(J481&gt;L480,J481-L480,0),IF(OR(OR(W480&lt;0,ISTEXT(W480)),ISTEXT('Mortgage 2 Info Calcs'!$K$4)),"",'Mortgage 2 Info Calcs'!F$21)),'Mortgage 2 Monthly Table'!P481)</f>
        <v/>
      </c>
      <c r="N481" t="str">
        <f t="shared" si="34"/>
        <v/>
      </c>
      <c r="O481" t="str">
        <f>IF(OR(OR(W480&lt;0,ISTEXT(W480)),ISTEXT('Mortgage 2 Info Calcs'!$K$4)),"",(O480+M481))</f>
        <v/>
      </c>
      <c r="P481">
        <f>IF(ISBLANK('Mortgage 2 Monthly Table'!T481),IF(ISTEXT(J481),0,IF(OR(W480&lt;Q480,AND(W480&lt;0,NOT(ISTEXT(W480))),ISTEXT('Mortgage 2 Info Calcs'!$K$4)),IF(-W480&gt;P480,-W480,W480-Q480),IF(J481="",0,'Mortgage 2 Info Calcs'!F$26))),'Mortgage 2 Monthly Table'!T481)</f>
        <v>0</v>
      </c>
      <c r="Q481" t="str">
        <f>IF(OR(OR(W480&lt;0,ISTEXT(W480)),ISTEXT('Mortgage 2 Info Calcs'!$K$4)),"",IF(O481&lt;0,Q480,(Q480+P481)))</f>
        <v/>
      </c>
      <c r="R481" t="str">
        <f>IF(OR(ISERROR(L481-S481),ISTEXT('Mortgage 2 Info Calcs'!$K$4)),"",L481-S481+M481)</f>
        <v/>
      </c>
      <c r="S481">
        <f>IF(OR(IF(ISERROR(ROUND((J481-Q481-'Mortgage 2 Info Calcs'!F$24)*(G481/12),2)),0,(J481-O481-Q481-'Mortgage 2 Info Calcs'!F$24)*(G481/12)),,,ISTEXT('Mortgage 2 Info Calcs'!K$4)),IF(((J481-Q481-'Mortgage 2 Info Calcs'!F$24)*(G481/12))&gt;0,((J481-Q481-'Mortgage 2 Info Calcs'!F$24)*(G481/12)),0),0)</f>
        <v>0</v>
      </c>
      <c r="T481" t="str">
        <f>IF(OR(ISERROR(SUM(R$12:R481)),(ISTEXT(T480)),(T480=(SUM(R$12:R481)))),"",SUM(R$12:R481))</f>
        <v/>
      </c>
      <c r="U481">
        <f>SUM(S$12:S481)</f>
        <v>93290.420445652519</v>
      </c>
      <c r="V481" t="str">
        <f>IF(OR(J481=Q481,ISTEXT(W480),ISTEXT('Mortgage 2 Info Calcs'!$F$17)),"",IF(('Mortgage 2 Info Calcs'!F$18*12)&gt;C480+1,IF(C480='Mortgage 2 Info Calcs'!F$18*12,0,'Mortgage 2 Info Calcs'!F$19+W481*('Mortgage 2 Info Calcs'!F$17)),'Mortgage 2 Info Calcs'!F$189))</f>
        <v/>
      </c>
      <c r="W481" t="str">
        <f>IF(OR(ISERROR(J481-R481-M481),IF(ISERROR((J481-R481-M481)=0),"True",(J481-R481-M481)=0),ISTEXT('Mortgage 2 Info Calcs'!$K$4)),"",IF((J481&gt;(L481+M481)),(FV((G481/'Mortgage 2 Variables'!E$43),1,(L481+M481),-J481+Q481+'Mortgage 2 Info Calcs'!F$24,0))+Q481+'Mortgage 2 Info Calcs'!F$24+IF(I481&gt;0,0,-I481),""))</f>
        <v/>
      </c>
      <c r="X481" t="e">
        <f>IF((FV(IF(G481=0,'Mortgage 2 Info Calcs'!F$8,G481)/12,1,PMT(IF(G481=0,'Mortgage 2 Info Calcs'!F$8,G481)/12,('Mortgage 2 Info Calcs'!F$9*12)-C480,-X480,0),-X480,0))&gt;0,(FV(IF(G481=0,'Mortgage 2 Info Calcs'!F$8,G481)/12,1,PMT(IF(G481=0,'Mortgage 2 Info Calcs'!F$8,G481)/12,('Mortgage 2 Info Calcs'!F$9*12)-C480,-X480,0),-X480,0)),0)</f>
        <v>#NUM!</v>
      </c>
      <c r="Y481" t="e">
        <f>IF(X481&lt;=0,0,(IPMT(IF(G481=0,'Mortgage 2 Info Calcs'!F$8,G481)/12,1,('Mortgage 2 Info Calcs'!F$9*12)-C480,-X480,0)))</f>
        <v>#NUM!</v>
      </c>
      <c r="Z481">
        <f>IF(C481&lt;('Mortgage 2 Info Calcs'!F$9*12),SUM(Y$12:Y481),0)</f>
        <v>0</v>
      </c>
      <c r="AA481">
        <v>470</v>
      </c>
      <c r="AB481">
        <f t="shared" si="35"/>
        <v>39.166666666666664</v>
      </c>
    </row>
    <row r="482" spans="2:28" ht="11.25" customHeight="1" x14ac:dyDescent="0.25">
      <c r="B482">
        <f t="shared" si="33"/>
        <v>39.25</v>
      </c>
      <c r="C482">
        <v>471</v>
      </c>
      <c r="E482">
        <f t="shared" si="36"/>
        <v>2049</v>
      </c>
      <c r="F482" t="str">
        <f>VLOOKUP('Mortgage 2 Variables'!D$10,'Mortgage 2 Variables'!B$8:C$19,2)</f>
        <v>Jan</v>
      </c>
      <c r="G482">
        <f>IF(ISBLANK('Mortgage 2 Monthly Table'!G482),IF(OR(J482=Q482,ISTEXT(W481),ISTEXT('Mortgage 2 Info Calcs'!$K$4)),0,IF(('Mortgage 2 Info Calcs'!F$7*12)&gt;C481,G481,IF(C481='Mortgage 2 Info Calcs'!F$7*12,'Mortgage 2 Info Calcs'!F$8,G481))),'Mortgage 2 Monthly Table'!G482)</f>
        <v>0</v>
      </c>
      <c r="H482" t="e">
        <f>((PMT(G482/'Mortgage 2 Variables'!E$43,('Mortgage 2 Info Calcs'!F$9*'Mortgage 2 Variables'!E$43)-C481,-J482,0)))</f>
        <v>#VALUE!</v>
      </c>
      <c r="I482">
        <f>IF(OR(ISERROR(((IPMT(G482/'Mortgage 2 Variables'!E$43,1,'Mortgage 2 Info Calcs'!F$9*'Mortgage 2 Variables'!E$43,-J482+Q482+'Mortgage 2 Info Calcs'!F$24,IF('Mortgage 2 Info Calcs'!F$5="Interest Only",-J482+Q482+'Mortgage 2 Info Calcs'!F$24,0))))),(((IPMT(G482/'Mortgage 2 Variables'!E$43,1,'Mortgage 2 Info Calcs'!F$9*'Mortgage 2 Variables'!E$43,-J$12,-J$12)))=0)),0,((IPMT(G482/'Mortgage 2 Variables'!E$43,1,'Mortgage 2 Info Calcs'!F$9*'Mortgage 2 Variables'!E$43,-J482+Q482+'Mortgage 2 Info Calcs'!F$24,IF('Mortgage 2 Info Calcs'!F$5="Interest Only",-J482+Q482+'Mortgage 2 Info Calcs'!F$24,0)))))</f>
        <v>0</v>
      </c>
      <c r="J482" t="str">
        <f>IF(W481&gt;0,IF(ISTEXT('Mortgage 2 Info Calcs'!K$4),"0",IF(ISTEXT(W481),W481,W481+(IF(ISTEXT(K482),0,K482)))),0)</f>
        <v/>
      </c>
      <c r="K482">
        <f>IF(ISBLANK('Mortgage 2 Monthly Table'!L482),0,'Mortgage 2 Monthly Table'!L482)</f>
        <v>0</v>
      </c>
      <c r="L482" t="e">
        <f>IF(ISBLANK('Mortgage 2 Monthly Table'!N482),IF('Mortgage 2 Info Calcs'!F$13="Calculated",IF('Mortgage 2 Info Calcs'!F$22="Keep Same",IF('Mortgage 2 Info Calcs'!F$5="Interest Only",IF(OR(I482&gt;L481,J482=""),I482,IF(J482&lt;L481,IF(J482&lt;L481,J482+I482,IF(L481+M481&gt;J482,L481+I482,L481)),IF(L481+M481&gt;J482,L481+I482,L481))),IF(H482&gt;L481,H482,IF(J482&gt;L481,IF(L481+M481&gt;J482,L481+I482,L481),J482+S482))),IF('Mortgage 2 Info Calcs'!F$5="Interest Only",'Mortgage 2 Monthly calcs'!I482,'Mortgage 2 Monthly calcs'!H482)),'Mortgage 2 Monthly calcs'!L481),'Mortgage 2 Monthly Table'!N482)</f>
        <v>#VALUE!</v>
      </c>
      <c r="M482" t="str">
        <f>IF(ISBLANK('Mortgage 2 Monthly Table'!P482),IF(N481&gt;J482,IF(J482&gt;L481,J482-L481,0),IF(OR(OR(W481&lt;0,ISTEXT(W481)),ISTEXT('Mortgage 2 Info Calcs'!$K$4)),"",'Mortgage 2 Info Calcs'!F$21)),'Mortgage 2 Monthly Table'!P482)</f>
        <v/>
      </c>
      <c r="N482" t="str">
        <f t="shared" si="34"/>
        <v/>
      </c>
      <c r="O482" t="str">
        <f>IF(OR(OR(W481&lt;0,ISTEXT(W481)),ISTEXT('Mortgage 2 Info Calcs'!$K$4)),"",(O481+M482))</f>
        <v/>
      </c>
      <c r="P482">
        <f>IF(ISBLANK('Mortgage 2 Monthly Table'!T482),IF(ISTEXT(J482),0,IF(OR(W481&lt;Q481,AND(W481&lt;0,NOT(ISTEXT(W481))),ISTEXT('Mortgage 2 Info Calcs'!$K$4)),IF(-W481&gt;P481,-W481,W481-Q481),IF(J482="",0,'Mortgage 2 Info Calcs'!F$26))),'Mortgage 2 Monthly Table'!T482)</f>
        <v>0</v>
      </c>
      <c r="Q482" t="str">
        <f>IF(OR(OR(W481&lt;0,ISTEXT(W481)),ISTEXT('Mortgage 2 Info Calcs'!$K$4)),"",IF(O482&lt;0,Q481,(Q481+P482)))</f>
        <v/>
      </c>
      <c r="R482" t="str">
        <f>IF(OR(ISERROR(L482-S482),ISTEXT('Mortgage 2 Info Calcs'!$K$4)),"",L482-S482+M482)</f>
        <v/>
      </c>
      <c r="S482">
        <f>IF(OR(IF(ISERROR(ROUND((J482-Q482-'Mortgage 2 Info Calcs'!F$24)*(G482/12),2)),0,(J482-O482-Q482-'Mortgage 2 Info Calcs'!F$24)*(G482/12)),,,ISTEXT('Mortgage 2 Info Calcs'!K$4)),IF(((J482-Q482-'Mortgage 2 Info Calcs'!F$24)*(G482/12))&gt;0,((J482-Q482-'Mortgage 2 Info Calcs'!F$24)*(G482/12)),0),0)</f>
        <v>0</v>
      </c>
      <c r="T482" t="str">
        <f>IF(OR(ISERROR(SUM(R$12:R482)),(ISTEXT(T481)),(T481=(SUM(R$12:R482)))),"",SUM(R$12:R482))</f>
        <v/>
      </c>
      <c r="U482">
        <f>SUM(S$12:S482)</f>
        <v>93290.420445652519</v>
      </c>
      <c r="V482" t="str">
        <f>IF(OR(J482=Q482,ISTEXT(W481),ISTEXT('Mortgage 2 Info Calcs'!$F$17)),"",IF(('Mortgage 2 Info Calcs'!F$18*12)&gt;C481+1,IF(C481='Mortgage 2 Info Calcs'!F$18*12,0,'Mortgage 2 Info Calcs'!F$19+W482*('Mortgage 2 Info Calcs'!F$17)),'Mortgage 2 Info Calcs'!F$189))</f>
        <v/>
      </c>
      <c r="W482" t="str">
        <f>IF(OR(ISERROR(J482-R482-M482),IF(ISERROR((J482-R482-M482)=0),"True",(J482-R482-M482)=0),ISTEXT('Mortgage 2 Info Calcs'!$K$4)),"",IF((J482&gt;(L482+M482)),(FV((G482/'Mortgage 2 Variables'!E$43),1,(L482+M482),-J482+Q482+'Mortgage 2 Info Calcs'!F$24,0))+Q482+'Mortgage 2 Info Calcs'!F$24+IF(I482&gt;0,0,-I482),""))</f>
        <v/>
      </c>
      <c r="X482" t="e">
        <f>IF((FV(IF(G482=0,'Mortgage 2 Info Calcs'!F$8,G482)/12,1,PMT(IF(G482=0,'Mortgage 2 Info Calcs'!F$8,G482)/12,('Mortgage 2 Info Calcs'!F$9*12)-C481,-X481,0),-X481,0))&gt;0,(FV(IF(G482=0,'Mortgage 2 Info Calcs'!F$8,G482)/12,1,PMT(IF(G482=0,'Mortgage 2 Info Calcs'!F$8,G482)/12,('Mortgage 2 Info Calcs'!F$9*12)-C481,-X481,0),-X481,0)),0)</f>
        <v>#NUM!</v>
      </c>
      <c r="Y482" t="e">
        <f>IF(X482&lt;=0,0,(IPMT(IF(G482=0,'Mortgage 2 Info Calcs'!F$8,G482)/12,1,('Mortgage 2 Info Calcs'!F$9*12)-C481,-X481,0)))</f>
        <v>#NUM!</v>
      </c>
      <c r="Z482">
        <f>IF(C482&lt;('Mortgage 2 Info Calcs'!F$9*12),SUM(Y$12:Y482),0)</f>
        <v>0</v>
      </c>
      <c r="AA482">
        <v>471</v>
      </c>
      <c r="AB482">
        <f t="shared" si="35"/>
        <v>39.25</v>
      </c>
    </row>
    <row r="483" spans="2:28" ht="11.25" customHeight="1" x14ac:dyDescent="0.25">
      <c r="B483">
        <f t="shared" si="33"/>
        <v>39.333333333333336</v>
      </c>
      <c r="C483">
        <v>472</v>
      </c>
      <c r="D483" t="str">
        <f>IF(J1251=1,F475+1,"")</f>
        <v/>
      </c>
      <c r="E483" t="str">
        <f t="shared" si="36"/>
        <v/>
      </c>
      <c r="F483" t="str">
        <f>VLOOKUP('Mortgage 2 Variables'!D$11,'Mortgage 2 Variables'!B$8:C$19,2)</f>
        <v>Feb</v>
      </c>
      <c r="G483">
        <f>IF(ISBLANK('Mortgage 2 Monthly Table'!G483),IF(OR(J483=Q483,ISTEXT(W482),ISTEXT('Mortgage 2 Info Calcs'!$K$4)),0,IF(('Mortgage 2 Info Calcs'!F$7*12)&gt;C482,G482,IF(C482='Mortgage 2 Info Calcs'!F$7*12,'Mortgage 2 Info Calcs'!F$8,G482))),'Mortgage 2 Monthly Table'!G483)</f>
        <v>0</v>
      </c>
      <c r="H483" t="e">
        <f>((PMT(G483/'Mortgage 2 Variables'!E$43,('Mortgage 2 Info Calcs'!F$9*'Mortgage 2 Variables'!E$43)-C482,-J483,0)))</f>
        <v>#VALUE!</v>
      </c>
      <c r="I483">
        <f>IF(OR(ISERROR(((IPMT(G483/'Mortgage 2 Variables'!E$43,1,'Mortgage 2 Info Calcs'!F$9*'Mortgage 2 Variables'!E$43,-J483+Q483+'Mortgage 2 Info Calcs'!F$24,IF('Mortgage 2 Info Calcs'!F$5="Interest Only",-J483+Q483+'Mortgage 2 Info Calcs'!F$24,0))))),(((IPMT(G483/'Mortgage 2 Variables'!E$43,1,'Mortgage 2 Info Calcs'!F$9*'Mortgage 2 Variables'!E$43,-J$12,-J$12)))=0)),0,((IPMT(G483/'Mortgage 2 Variables'!E$43,1,'Mortgage 2 Info Calcs'!F$9*'Mortgage 2 Variables'!E$43,-J483+Q483+'Mortgage 2 Info Calcs'!F$24,IF('Mortgage 2 Info Calcs'!F$5="Interest Only",-J483+Q483+'Mortgage 2 Info Calcs'!F$24,0)))))</f>
        <v>0</v>
      </c>
      <c r="J483" t="str">
        <f>IF(W482&gt;0,IF(ISTEXT('Mortgage 2 Info Calcs'!K$4),"0",IF(ISTEXT(W482),W482,W482+(IF(ISTEXT(K483),0,K483)))),0)</f>
        <v/>
      </c>
      <c r="K483">
        <f>IF(ISBLANK('Mortgage 2 Monthly Table'!L483),0,'Mortgage 2 Monthly Table'!L483)</f>
        <v>0</v>
      </c>
      <c r="L483" t="e">
        <f>IF(ISBLANK('Mortgage 2 Monthly Table'!N483),IF('Mortgage 2 Info Calcs'!F$13="Calculated",IF('Mortgage 2 Info Calcs'!F$22="Keep Same",IF('Mortgage 2 Info Calcs'!F$5="Interest Only",IF(OR(I483&gt;L482,J483=""),I483,IF(J483&lt;L482,IF(J483&lt;L482,J483+I483,IF(L482+M482&gt;J483,L482+I483,L482)),IF(L482+M482&gt;J483,L482+I483,L482))),IF(H483&gt;L482,H483,IF(J483&gt;L482,IF(L482+M482&gt;J483,L482+I483,L482),J483+S483))),IF('Mortgage 2 Info Calcs'!F$5="Interest Only",'Mortgage 2 Monthly calcs'!I483,'Mortgage 2 Monthly calcs'!H483)),'Mortgage 2 Monthly calcs'!L482),'Mortgage 2 Monthly Table'!N483)</f>
        <v>#VALUE!</v>
      </c>
      <c r="M483" t="str">
        <f>IF(ISBLANK('Mortgage 2 Monthly Table'!P483),IF(N482&gt;J483,IF(J483&gt;L482,J483-L482,0),IF(OR(OR(W482&lt;0,ISTEXT(W482)),ISTEXT('Mortgage 2 Info Calcs'!$K$4)),"",'Mortgage 2 Info Calcs'!F$21)),'Mortgage 2 Monthly Table'!P483)</f>
        <v/>
      </c>
      <c r="N483" t="str">
        <f t="shared" si="34"/>
        <v/>
      </c>
      <c r="O483" t="str">
        <f>IF(OR(OR(W482&lt;0,ISTEXT(W482)),ISTEXT('Mortgage 2 Info Calcs'!$K$4)),"",(O482+M483))</f>
        <v/>
      </c>
      <c r="P483">
        <f>IF(ISBLANK('Mortgage 2 Monthly Table'!T483),IF(ISTEXT(J483),0,IF(OR(W482&lt;Q482,AND(W482&lt;0,NOT(ISTEXT(W482))),ISTEXT('Mortgage 2 Info Calcs'!$K$4)),IF(-W482&gt;P482,-W482,W482-Q482),IF(J483="",0,'Mortgage 2 Info Calcs'!F$26))),'Mortgage 2 Monthly Table'!T483)</f>
        <v>0</v>
      </c>
      <c r="Q483" t="str">
        <f>IF(OR(OR(W482&lt;0,ISTEXT(W482)),ISTEXT('Mortgage 2 Info Calcs'!$K$4)),"",IF(O483&lt;0,Q482,(Q482+P483)))</f>
        <v/>
      </c>
      <c r="R483" t="str">
        <f>IF(OR(ISERROR(L483-S483),ISTEXT('Mortgage 2 Info Calcs'!$K$4)),"",L483-S483+M483)</f>
        <v/>
      </c>
      <c r="S483">
        <f>IF(OR(IF(ISERROR(ROUND((J483-Q483-'Mortgage 2 Info Calcs'!F$24)*(G483/12),2)),0,(J483-O483-Q483-'Mortgage 2 Info Calcs'!F$24)*(G483/12)),,,ISTEXT('Mortgage 2 Info Calcs'!K$4)),IF(((J483-Q483-'Mortgage 2 Info Calcs'!F$24)*(G483/12))&gt;0,((J483-Q483-'Mortgage 2 Info Calcs'!F$24)*(G483/12)),0),0)</f>
        <v>0</v>
      </c>
      <c r="T483" t="str">
        <f>IF(OR(ISERROR(SUM(R$12:R483)),(ISTEXT(T482)),(T482=(SUM(R$12:R483)))),"",SUM(R$12:R483))</f>
        <v/>
      </c>
      <c r="U483">
        <f>SUM(S$12:S483)</f>
        <v>93290.420445652519</v>
      </c>
      <c r="V483" t="str">
        <f>IF(OR(J483=Q483,ISTEXT(W482),ISTEXT('Mortgage 2 Info Calcs'!$F$17)),"",IF(('Mortgage 2 Info Calcs'!F$18*12)&gt;C482+1,IF(C482='Mortgage 2 Info Calcs'!F$18*12,0,'Mortgage 2 Info Calcs'!F$19+W483*('Mortgage 2 Info Calcs'!F$17)),'Mortgage 2 Info Calcs'!F$189))</f>
        <v/>
      </c>
      <c r="W483" t="str">
        <f>IF(OR(ISERROR(J483-R483-M483),IF(ISERROR((J483-R483-M483)=0),"True",(J483-R483-M483)=0),ISTEXT('Mortgage 2 Info Calcs'!$K$4)),"",IF((J483&gt;(L483+M483)),(FV((G483/'Mortgage 2 Variables'!E$43),1,(L483+M483),-J483+Q483+'Mortgage 2 Info Calcs'!F$24,0))+Q483+'Mortgage 2 Info Calcs'!F$24+IF(I483&gt;0,0,-I483),""))</f>
        <v/>
      </c>
      <c r="X483" t="e">
        <f>IF((FV(IF(G483=0,'Mortgage 2 Info Calcs'!F$8,G483)/12,1,PMT(IF(G483=0,'Mortgage 2 Info Calcs'!F$8,G483)/12,('Mortgage 2 Info Calcs'!F$9*12)-C482,-X482,0),-X482,0))&gt;0,(FV(IF(G483=0,'Mortgage 2 Info Calcs'!F$8,G483)/12,1,PMT(IF(G483=0,'Mortgage 2 Info Calcs'!F$8,G483)/12,('Mortgage 2 Info Calcs'!F$9*12)-C482,-X482,0),-X482,0)),0)</f>
        <v>#NUM!</v>
      </c>
      <c r="Y483" t="e">
        <f>IF(X483&lt;=0,0,(IPMT(IF(G483=0,'Mortgage 2 Info Calcs'!F$8,G483)/12,1,('Mortgage 2 Info Calcs'!F$9*12)-C482,-X482,0)))</f>
        <v>#NUM!</v>
      </c>
      <c r="Z483">
        <f>IF(C483&lt;('Mortgage 2 Info Calcs'!F$9*12),SUM(Y$12:Y483),0)</f>
        <v>0</v>
      </c>
      <c r="AA483">
        <v>472</v>
      </c>
      <c r="AB483">
        <f t="shared" si="35"/>
        <v>39.333333333333336</v>
      </c>
    </row>
    <row r="484" spans="2:28" ht="11.25" customHeight="1" x14ac:dyDescent="0.25">
      <c r="B484">
        <f t="shared" si="33"/>
        <v>39.416666666666664</v>
      </c>
      <c r="C484">
        <v>473</v>
      </c>
      <c r="D484" t="str">
        <f>IF(J1252=1,F475+1,"")</f>
        <v/>
      </c>
      <c r="E484" t="str">
        <f t="shared" si="36"/>
        <v/>
      </c>
      <c r="F484" t="str">
        <f>VLOOKUP('Mortgage 2 Variables'!D$12,'Mortgage 2 Variables'!B$8:C$19,2)</f>
        <v>Mar</v>
      </c>
      <c r="G484">
        <f>IF(ISBLANK('Mortgage 2 Monthly Table'!G484),IF(OR(J484=Q484,ISTEXT(W483),ISTEXT('Mortgage 2 Info Calcs'!$K$4)),0,IF(('Mortgage 2 Info Calcs'!F$7*12)&gt;C483,G483,IF(C483='Mortgage 2 Info Calcs'!F$7*12,'Mortgage 2 Info Calcs'!F$8,G483))),'Mortgage 2 Monthly Table'!G484)</f>
        <v>0</v>
      </c>
      <c r="H484" t="e">
        <f>((PMT(G484/'Mortgage 2 Variables'!E$43,('Mortgage 2 Info Calcs'!F$9*'Mortgage 2 Variables'!E$43)-C483,-J484,0)))</f>
        <v>#VALUE!</v>
      </c>
      <c r="I484">
        <f>IF(OR(ISERROR(((IPMT(G484/'Mortgage 2 Variables'!E$43,1,'Mortgage 2 Info Calcs'!F$9*'Mortgage 2 Variables'!E$43,-J484+Q484+'Mortgage 2 Info Calcs'!F$24,IF('Mortgage 2 Info Calcs'!F$5="Interest Only",-J484+Q484+'Mortgage 2 Info Calcs'!F$24,0))))),(((IPMT(G484/'Mortgage 2 Variables'!E$43,1,'Mortgage 2 Info Calcs'!F$9*'Mortgage 2 Variables'!E$43,-J$12,-J$12)))=0)),0,((IPMT(G484/'Mortgage 2 Variables'!E$43,1,'Mortgage 2 Info Calcs'!F$9*'Mortgage 2 Variables'!E$43,-J484+Q484+'Mortgage 2 Info Calcs'!F$24,IF('Mortgage 2 Info Calcs'!F$5="Interest Only",-J484+Q484+'Mortgage 2 Info Calcs'!F$24,0)))))</f>
        <v>0</v>
      </c>
      <c r="J484" t="str">
        <f>IF(W483&gt;0,IF(ISTEXT('Mortgage 2 Info Calcs'!K$4),"0",IF(ISTEXT(W483),W483,W483+(IF(ISTEXT(K484),0,K484)))),0)</f>
        <v/>
      </c>
      <c r="K484">
        <f>IF(ISBLANK('Mortgage 2 Monthly Table'!L484),0,'Mortgage 2 Monthly Table'!L484)</f>
        <v>0</v>
      </c>
      <c r="L484" t="e">
        <f>IF(ISBLANK('Mortgage 2 Monthly Table'!N484),IF('Mortgage 2 Info Calcs'!F$13="Calculated",IF('Mortgage 2 Info Calcs'!F$22="Keep Same",IF('Mortgage 2 Info Calcs'!F$5="Interest Only",IF(OR(I484&gt;L483,J484=""),I484,IF(J484&lt;L483,IF(J484&lt;L483,J484+I484,IF(L483+M483&gt;J484,L483+I484,L483)),IF(L483+M483&gt;J484,L483+I484,L483))),IF(H484&gt;L483,H484,IF(J484&gt;L483,IF(L483+M483&gt;J484,L483+I484,L483),J484+S484))),IF('Mortgage 2 Info Calcs'!F$5="Interest Only",'Mortgage 2 Monthly calcs'!I484,'Mortgage 2 Monthly calcs'!H484)),'Mortgage 2 Monthly calcs'!L483),'Mortgage 2 Monthly Table'!N484)</f>
        <v>#VALUE!</v>
      </c>
      <c r="M484" t="str">
        <f>IF(ISBLANK('Mortgage 2 Monthly Table'!P484),IF(N483&gt;J484,IF(J484&gt;L483,J484-L483,0),IF(OR(OR(W483&lt;0,ISTEXT(W483)),ISTEXT('Mortgage 2 Info Calcs'!$K$4)),"",'Mortgage 2 Info Calcs'!F$21)),'Mortgage 2 Monthly Table'!P484)</f>
        <v/>
      </c>
      <c r="N484" t="str">
        <f t="shared" si="34"/>
        <v/>
      </c>
      <c r="O484" t="str">
        <f>IF(OR(OR(W483&lt;0,ISTEXT(W483)),ISTEXT('Mortgage 2 Info Calcs'!$K$4)),"",(O483+M484))</f>
        <v/>
      </c>
      <c r="P484">
        <f>IF(ISBLANK('Mortgage 2 Monthly Table'!T484),IF(ISTEXT(J484),0,IF(OR(W483&lt;Q483,AND(W483&lt;0,NOT(ISTEXT(W483))),ISTEXT('Mortgage 2 Info Calcs'!$K$4)),IF(-W483&gt;P483,-W483,W483-Q483),IF(J484="",0,'Mortgage 2 Info Calcs'!F$26))),'Mortgage 2 Monthly Table'!T484)</f>
        <v>0</v>
      </c>
      <c r="Q484" t="str">
        <f>IF(OR(OR(W483&lt;0,ISTEXT(W483)),ISTEXT('Mortgage 2 Info Calcs'!$K$4)),"",IF(O484&lt;0,Q483,(Q483+P484)))</f>
        <v/>
      </c>
      <c r="R484" t="str">
        <f>IF(OR(ISERROR(L484-S484),ISTEXT('Mortgage 2 Info Calcs'!$K$4)),"",L484-S484+M484)</f>
        <v/>
      </c>
      <c r="S484">
        <f>IF(OR(IF(ISERROR(ROUND((J484-Q484-'Mortgage 2 Info Calcs'!F$24)*(G484/12),2)),0,(J484-O484-Q484-'Mortgage 2 Info Calcs'!F$24)*(G484/12)),,,ISTEXT('Mortgage 2 Info Calcs'!K$4)),IF(((J484-Q484-'Mortgage 2 Info Calcs'!F$24)*(G484/12))&gt;0,((J484-Q484-'Mortgage 2 Info Calcs'!F$24)*(G484/12)),0),0)</f>
        <v>0</v>
      </c>
      <c r="T484" t="str">
        <f>IF(OR(ISERROR(SUM(R$12:R484)),(ISTEXT(T483)),(T483=(SUM(R$12:R484)))),"",SUM(R$12:R484))</f>
        <v/>
      </c>
      <c r="U484">
        <f>SUM(S$12:S484)</f>
        <v>93290.420445652519</v>
      </c>
      <c r="V484" t="str">
        <f>IF(OR(J484=Q484,ISTEXT(W483),ISTEXT('Mortgage 2 Info Calcs'!$F$17)),"",IF(('Mortgage 2 Info Calcs'!F$18*12)&gt;C483+1,IF(C483='Mortgage 2 Info Calcs'!F$18*12,0,'Mortgage 2 Info Calcs'!F$19+W484*('Mortgage 2 Info Calcs'!F$17)),'Mortgage 2 Info Calcs'!F$189))</f>
        <v/>
      </c>
      <c r="W484" t="str">
        <f>IF(OR(ISERROR(J484-R484-M484),IF(ISERROR((J484-R484-M484)=0),"True",(J484-R484-M484)=0),ISTEXT('Mortgage 2 Info Calcs'!$K$4)),"",IF((J484&gt;(L484+M484)),(FV((G484/'Mortgage 2 Variables'!E$43),1,(L484+M484),-J484+Q484+'Mortgage 2 Info Calcs'!F$24,0))+Q484+'Mortgage 2 Info Calcs'!F$24+IF(I484&gt;0,0,-I484),""))</f>
        <v/>
      </c>
      <c r="X484" t="e">
        <f>IF((FV(IF(G484=0,'Mortgage 2 Info Calcs'!F$8,G484)/12,1,PMT(IF(G484=0,'Mortgage 2 Info Calcs'!F$8,G484)/12,('Mortgage 2 Info Calcs'!F$9*12)-C483,-X483,0),-X483,0))&gt;0,(FV(IF(G484=0,'Mortgage 2 Info Calcs'!F$8,G484)/12,1,PMT(IF(G484=0,'Mortgage 2 Info Calcs'!F$8,G484)/12,('Mortgage 2 Info Calcs'!F$9*12)-C483,-X483,0),-X483,0)),0)</f>
        <v>#NUM!</v>
      </c>
      <c r="Y484" t="e">
        <f>IF(X484&lt;=0,0,(IPMT(IF(G484=0,'Mortgage 2 Info Calcs'!F$8,G484)/12,1,('Mortgage 2 Info Calcs'!F$9*12)-C483,-X483,0)))</f>
        <v>#NUM!</v>
      </c>
      <c r="Z484">
        <f>IF(C484&lt;('Mortgage 2 Info Calcs'!F$9*12),SUM(Y$12:Y484),0)</f>
        <v>0</v>
      </c>
      <c r="AA484">
        <v>473</v>
      </c>
      <c r="AB484">
        <f t="shared" si="35"/>
        <v>39.416666666666664</v>
      </c>
    </row>
    <row r="485" spans="2:28" ht="11.25" customHeight="1" x14ac:dyDescent="0.25">
      <c r="B485">
        <f t="shared" si="33"/>
        <v>39.5</v>
      </c>
      <c r="C485">
        <v>474</v>
      </c>
      <c r="D485" t="str">
        <f>IF(J1253=1,F475+1,"")</f>
        <v/>
      </c>
      <c r="E485" t="str">
        <f t="shared" si="36"/>
        <v/>
      </c>
      <c r="F485" t="str">
        <f>VLOOKUP('Mortgage 2 Variables'!D$13,'Mortgage 2 Variables'!B$8:C$19,2)</f>
        <v>Apr</v>
      </c>
      <c r="G485">
        <f>IF(ISBLANK('Mortgage 2 Monthly Table'!G485),IF(OR(J485=Q485,ISTEXT(W484),ISTEXT('Mortgage 2 Info Calcs'!$K$4)),0,IF(('Mortgage 2 Info Calcs'!F$7*12)&gt;C484,G484,IF(C484='Mortgage 2 Info Calcs'!F$7*12,'Mortgage 2 Info Calcs'!F$8,G484))),'Mortgage 2 Monthly Table'!G485)</f>
        <v>0</v>
      </c>
      <c r="H485" t="e">
        <f>((PMT(G485/'Mortgage 2 Variables'!E$43,('Mortgage 2 Info Calcs'!F$9*'Mortgage 2 Variables'!E$43)-C484,-J485,0)))</f>
        <v>#VALUE!</v>
      </c>
      <c r="I485">
        <f>IF(OR(ISERROR(((IPMT(G485/'Mortgage 2 Variables'!E$43,1,'Mortgage 2 Info Calcs'!F$9*'Mortgage 2 Variables'!E$43,-J485+Q485+'Mortgage 2 Info Calcs'!F$24,IF('Mortgage 2 Info Calcs'!F$5="Interest Only",-J485+Q485+'Mortgage 2 Info Calcs'!F$24,0))))),(((IPMT(G485/'Mortgage 2 Variables'!E$43,1,'Mortgage 2 Info Calcs'!F$9*'Mortgage 2 Variables'!E$43,-J$12,-J$12)))=0)),0,((IPMT(G485/'Mortgage 2 Variables'!E$43,1,'Mortgage 2 Info Calcs'!F$9*'Mortgage 2 Variables'!E$43,-J485+Q485+'Mortgage 2 Info Calcs'!F$24,IF('Mortgage 2 Info Calcs'!F$5="Interest Only",-J485+Q485+'Mortgage 2 Info Calcs'!F$24,0)))))</f>
        <v>0</v>
      </c>
      <c r="J485" t="str">
        <f>IF(W484&gt;0,IF(ISTEXT('Mortgage 2 Info Calcs'!K$4),"0",IF(ISTEXT(W484),W484,W484+(IF(ISTEXT(K485),0,K485)))),0)</f>
        <v/>
      </c>
      <c r="K485">
        <f>IF(ISBLANK('Mortgage 2 Monthly Table'!L485),0,'Mortgage 2 Monthly Table'!L485)</f>
        <v>0</v>
      </c>
      <c r="L485" t="e">
        <f>IF(ISBLANK('Mortgage 2 Monthly Table'!N485),IF('Mortgage 2 Info Calcs'!F$13="Calculated",IF('Mortgage 2 Info Calcs'!F$22="Keep Same",IF('Mortgage 2 Info Calcs'!F$5="Interest Only",IF(OR(I485&gt;L484,J485=""),I485,IF(J485&lt;L484,IF(J485&lt;L484,J485+I485,IF(L484+M484&gt;J485,L484+I485,L484)),IF(L484+M484&gt;J485,L484+I485,L484))),IF(H485&gt;L484,H485,IF(J485&gt;L484,IF(L484+M484&gt;J485,L484+I485,L484),J485+S485))),IF('Mortgage 2 Info Calcs'!F$5="Interest Only",'Mortgage 2 Monthly calcs'!I485,'Mortgage 2 Monthly calcs'!H485)),'Mortgage 2 Monthly calcs'!L484),'Mortgage 2 Monthly Table'!N485)</f>
        <v>#VALUE!</v>
      </c>
      <c r="M485" t="str">
        <f>IF(ISBLANK('Mortgage 2 Monthly Table'!P485),IF(N484&gt;J485,IF(J485&gt;L484,J485-L484,0),IF(OR(OR(W484&lt;0,ISTEXT(W484)),ISTEXT('Mortgage 2 Info Calcs'!$K$4)),"",'Mortgage 2 Info Calcs'!F$21)),'Mortgage 2 Monthly Table'!P485)</f>
        <v/>
      </c>
      <c r="N485" t="str">
        <f t="shared" si="34"/>
        <v/>
      </c>
      <c r="O485" t="str">
        <f>IF(OR(OR(W484&lt;0,ISTEXT(W484)),ISTEXT('Mortgage 2 Info Calcs'!$K$4)),"",(O484+M485))</f>
        <v/>
      </c>
      <c r="P485">
        <f>IF(ISBLANK('Mortgage 2 Monthly Table'!T485),IF(ISTEXT(J485),0,IF(OR(W484&lt;Q484,AND(W484&lt;0,NOT(ISTEXT(W484))),ISTEXT('Mortgage 2 Info Calcs'!$K$4)),IF(-W484&gt;P484,-W484,W484-Q484),IF(J485="",0,'Mortgage 2 Info Calcs'!F$26))),'Mortgage 2 Monthly Table'!T485)</f>
        <v>0</v>
      </c>
      <c r="Q485" t="str">
        <f>IF(OR(OR(W484&lt;0,ISTEXT(W484)),ISTEXT('Mortgage 2 Info Calcs'!$K$4)),"",IF(O485&lt;0,Q484,(Q484+P485)))</f>
        <v/>
      </c>
      <c r="R485" t="str">
        <f>IF(OR(ISERROR(L485-S485),ISTEXT('Mortgage 2 Info Calcs'!$K$4)),"",L485-S485+M485)</f>
        <v/>
      </c>
      <c r="S485">
        <f>IF(OR(IF(ISERROR(ROUND((J485-Q485-'Mortgage 2 Info Calcs'!F$24)*(G485/12),2)),0,(J485-O485-Q485-'Mortgage 2 Info Calcs'!F$24)*(G485/12)),,,ISTEXT('Mortgage 2 Info Calcs'!K$4)),IF(((J485-Q485-'Mortgage 2 Info Calcs'!F$24)*(G485/12))&gt;0,((J485-Q485-'Mortgage 2 Info Calcs'!F$24)*(G485/12)),0),0)</f>
        <v>0</v>
      </c>
      <c r="T485" t="str">
        <f>IF(OR(ISERROR(SUM(R$12:R485)),(ISTEXT(T484)),(T484=(SUM(R$12:R485)))),"",SUM(R$12:R485))</f>
        <v/>
      </c>
      <c r="U485">
        <f>SUM(S$12:S485)</f>
        <v>93290.420445652519</v>
      </c>
      <c r="V485" t="str">
        <f>IF(OR(J485=Q485,ISTEXT(W484),ISTEXT('Mortgage 2 Info Calcs'!$F$17)),"",IF(('Mortgage 2 Info Calcs'!F$18*12)&gt;C484+1,IF(C484='Mortgage 2 Info Calcs'!F$18*12,0,'Mortgage 2 Info Calcs'!F$19+W485*('Mortgage 2 Info Calcs'!F$17)),'Mortgage 2 Info Calcs'!F$189))</f>
        <v/>
      </c>
      <c r="W485" t="str">
        <f>IF(OR(ISERROR(J485-R485-M485),IF(ISERROR((J485-R485-M485)=0),"True",(J485-R485-M485)=0),ISTEXT('Mortgage 2 Info Calcs'!$K$4)),"",IF((J485&gt;(L485+M485)),(FV((G485/'Mortgage 2 Variables'!E$43),1,(L485+M485),-J485+Q485+'Mortgage 2 Info Calcs'!F$24,0))+Q485+'Mortgage 2 Info Calcs'!F$24+IF(I485&gt;0,0,-I485),""))</f>
        <v/>
      </c>
      <c r="X485" t="e">
        <f>IF((FV(IF(G485=0,'Mortgage 2 Info Calcs'!F$8,G485)/12,1,PMT(IF(G485=0,'Mortgage 2 Info Calcs'!F$8,G485)/12,('Mortgage 2 Info Calcs'!F$9*12)-C484,-X484,0),-X484,0))&gt;0,(FV(IF(G485=0,'Mortgage 2 Info Calcs'!F$8,G485)/12,1,PMT(IF(G485=0,'Mortgage 2 Info Calcs'!F$8,G485)/12,('Mortgage 2 Info Calcs'!F$9*12)-C484,-X484,0),-X484,0)),0)</f>
        <v>#NUM!</v>
      </c>
      <c r="Y485" t="e">
        <f>IF(X485&lt;=0,0,(IPMT(IF(G485=0,'Mortgage 2 Info Calcs'!F$8,G485)/12,1,('Mortgage 2 Info Calcs'!F$9*12)-C484,-X484,0)))</f>
        <v>#NUM!</v>
      </c>
      <c r="Z485">
        <f>IF(C485&lt;('Mortgage 2 Info Calcs'!F$9*12),SUM(Y$12:Y485),0)</f>
        <v>0</v>
      </c>
      <c r="AA485">
        <v>474</v>
      </c>
      <c r="AB485">
        <f t="shared" si="35"/>
        <v>39.5</v>
      </c>
    </row>
    <row r="486" spans="2:28" ht="11.25" customHeight="1" x14ac:dyDescent="0.25">
      <c r="B486">
        <f t="shared" si="33"/>
        <v>39.583333333333336</v>
      </c>
      <c r="C486">
        <v>475</v>
      </c>
      <c r="D486" t="str">
        <f>IF(J1254=1,F475+1,"")</f>
        <v/>
      </c>
      <c r="E486" t="str">
        <f t="shared" si="36"/>
        <v/>
      </c>
      <c r="F486" t="str">
        <f>VLOOKUP('Mortgage 2 Variables'!D$14,'Mortgage 2 Variables'!B$8:C$19,2)</f>
        <v>May</v>
      </c>
      <c r="G486">
        <f>IF(ISBLANK('Mortgage 2 Monthly Table'!G486),IF(OR(J486=Q486,ISTEXT(W485),ISTEXT('Mortgage 2 Info Calcs'!$K$4)),0,IF(('Mortgage 2 Info Calcs'!F$7*12)&gt;C485,G485,IF(C485='Mortgage 2 Info Calcs'!F$7*12,'Mortgage 2 Info Calcs'!F$8,G485))),'Mortgage 2 Monthly Table'!G486)</f>
        <v>0</v>
      </c>
      <c r="H486" t="e">
        <f>((PMT(G486/'Mortgage 2 Variables'!E$43,('Mortgage 2 Info Calcs'!F$9*'Mortgage 2 Variables'!E$43)-C485,-J486,0)))</f>
        <v>#VALUE!</v>
      </c>
      <c r="I486">
        <f>IF(OR(ISERROR(((IPMT(G486/'Mortgage 2 Variables'!E$43,1,'Mortgage 2 Info Calcs'!F$9*'Mortgage 2 Variables'!E$43,-J486+Q486+'Mortgage 2 Info Calcs'!F$24,IF('Mortgage 2 Info Calcs'!F$5="Interest Only",-J486+Q486+'Mortgage 2 Info Calcs'!F$24,0))))),(((IPMT(G486/'Mortgage 2 Variables'!E$43,1,'Mortgage 2 Info Calcs'!F$9*'Mortgage 2 Variables'!E$43,-J$12,-J$12)))=0)),0,((IPMT(G486/'Mortgage 2 Variables'!E$43,1,'Mortgage 2 Info Calcs'!F$9*'Mortgage 2 Variables'!E$43,-J486+Q486+'Mortgage 2 Info Calcs'!F$24,IF('Mortgage 2 Info Calcs'!F$5="Interest Only",-J486+Q486+'Mortgage 2 Info Calcs'!F$24,0)))))</f>
        <v>0</v>
      </c>
      <c r="J486" t="str">
        <f>IF(W485&gt;0,IF(ISTEXT('Mortgage 2 Info Calcs'!K$4),"0",IF(ISTEXT(W485),W485,W485+(IF(ISTEXT(K486),0,K486)))),0)</f>
        <v/>
      </c>
      <c r="K486">
        <f>IF(ISBLANK('Mortgage 2 Monthly Table'!L486),0,'Mortgage 2 Monthly Table'!L486)</f>
        <v>0</v>
      </c>
      <c r="L486" t="e">
        <f>IF(ISBLANK('Mortgage 2 Monthly Table'!N486),IF('Mortgage 2 Info Calcs'!F$13="Calculated",IF('Mortgage 2 Info Calcs'!F$22="Keep Same",IF('Mortgage 2 Info Calcs'!F$5="Interest Only",IF(OR(I486&gt;L485,J486=""),I486,IF(J486&lt;L485,IF(J486&lt;L485,J486+I486,IF(L485+M485&gt;J486,L485+I486,L485)),IF(L485+M485&gt;J486,L485+I486,L485))),IF(H486&gt;L485,H486,IF(J486&gt;L485,IF(L485+M485&gt;J486,L485+I486,L485),J486+S486))),IF('Mortgage 2 Info Calcs'!F$5="Interest Only",'Mortgage 2 Monthly calcs'!I486,'Mortgage 2 Monthly calcs'!H486)),'Mortgage 2 Monthly calcs'!L485),'Mortgage 2 Monthly Table'!N486)</f>
        <v>#VALUE!</v>
      </c>
      <c r="M486" t="str">
        <f>IF(ISBLANK('Mortgage 2 Monthly Table'!P486),IF(N485&gt;J486,IF(J486&gt;L485,J486-L485,0),IF(OR(OR(W485&lt;0,ISTEXT(W485)),ISTEXT('Mortgage 2 Info Calcs'!$K$4)),"",'Mortgage 2 Info Calcs'!F$21)),'Mortgage 2 Monthly Table'!P486)</f>
        <v/>
      </c>
      <c r="N486" t="str">
        <f t="shared" si="34"/>
        <v/>
      </c>
      <c r="O486" t="str">
        <f>IF(OR(OR(W485&lt;0,ISTEXT(W485)),ISTEXT('Mortgage 2 Info Calcs'!$K$4)),"",(O485+M486))</f>
        <v/>
      </c>
      <c r="P486">
        <f>IF(ISBLANK('Mortgage 2 Monthly Table'!T486),IF(ISTEXT(J486),0,IF(OR(W485&lt;Q485,AND(W485&lt;0,NOT(ISTEXT(W485))),ISTEXT('Mortgage 2 Info Calcs'!$K$4)),IF(-W485&gt;P485,-W485,W485-Q485),IF(J486="",0,'Mortgage 2 Info Calcs'!F$26))),'Mortgage 2 Monthly Table'!T486)</f>
        <v>0</v>
      </c>
      <c r="Q486" t="str">
        <f>IF(OR(OR(W485&lt;0,ISTEXT(W485)),ISTEXT('Mortgage 2 Info Calcs'!$K$4)),"",IF(O486&lt;0,Q485,(Q485+P486)))</f>
        <v/>
      </c>
      <c r="R486" t="str">
        <f>IF(OR(ISERROR(L486-S486),ISTEXT('Mortgage 2 Info Calcs'!$K$4)),"",L486-S486+M486)</f>
        <v/>
      </c>
      <c r="S486">
        <f>IF(OR(IF(ISERROR(ROUND((J486-Q486-'Mortgage 2 Info Calcs'!F$24)*(G486/12),2)),0,(J486-O486-Q486-'Mortgage 2 Info Calcs'!F$24)*(G486/12)),,,ISTEXT('Mortgage 2 Info Calcs'!K$4)),IF(((J486-Q486-'Mortgage 2 Info Calcs'!F$24)*(G486/12))&gt;0,((J486-Q486-'Mortgage 2 Info Calcs'!F$24)*(G486/12)),0),0)</f>
        <v>0</v>
      </c>
      <c r="T486" t="str">
        <f>IF(OR(ISERROR(SUM(R$12:R486)),(ISTEXT(T485)),(T485=(SUM(R$12:R486)))),"",SUM(R$12:R486))</f>
        <v/>
      </c>
      <c r="U486">
        <f>SUM(S$12:S486)</f>
        <v>93290.420445652519</v>
      </c>
      <c r="V486" t="str">
        <f>IF(OR(J486=Q486,ISTEXT(W485),ISTEXT('Mortgage 2 Info Calcs'!$F$17)),"",IF(('Mortgage 2 Info Calcs'!F$18*12)&gt;C485+1,IF(C485='Mortgage 2 Info Calcs'!F$18*12,0,'Mortgage 2 Info Calcs'!F$19+W486*('Mortgage 2 Info Calcs'!F$17)),'Mortgage 2 Info Calcs'!F$189))</f>
        <v/>
      </c>
      <c r="W486" t="str">
        <f>IF(OR(ISERROR(J486-R486-M486),IF(ISERROR((J486-R486-M486)=0),"True",(J486-R486-M486)=0),ISTEXT('Mortgage 2 Info Calcs'!$K$4)),"",IF((J486&gt;(L486+M486)),(FV((G486/'Mortgage 2 Variables'!E$43),1,(L486+M486),-J486+Q486+'Mortgage 2 Info Calcs'!F$24,0))+Q486+'Mortgage 2 Info Calcs'!F$24+IF(I486&gt;0,0,-I486),""))</f>
        <v/>
      </c>
      <c r="X486" t="e">
        <f>IF((FV(IF(G486=0,'Mortgage 2 Info Calcs'!F$8,G486)/12,1,PMT(IF(G486=0,'Mortgage 2 Info Calcs'!F$8,G486)/12,('Mortgage 2 Info Calcs'!F$9*12)-C485,-X485,0),-X485,0))&gt;0,(FV(IF(G486=0,'Mortgage 2 Info Calcs'!F$8,G486)/12,1,PMT(IF(G486=0,'Mortgage 2 Info Calcs'!F$8,G486)/12,('Mortgage 2 Info Calcs'!F$9*12)-C485,-X485,0),-X485,0)),0)</f>
        <v>#NUM!</v>
      </c>
      <c r="Y486" t="e">
        <f>IF(X486&lt;=0,0,(IPMT(IF(G486=0,'Mortgage 2 Info Calcs'!F$8,G486)/12,1,('Mortgage 2 Info Calcs'!F$9*12)-C485,-X485,0)))</f>
        <v>#NUM!</v>
      </c>
      <c r="Z486">
        <f>IF(C486&lt;('Mortgage 2 Info Calcs'!F$9*12),SUM(Y$12:Y486),0)</f>
        <v>0</v>
      </c>
      <c r="AA486">
        <v>475</v>
      </c>
      <c r="AB486">
        <f t="shared" si="35"/>
        <v>39.583333333333336</v>
      </c>
    </row>
    <row r="487" spans="2:28" ht="11.25" customHeight="1" x14ac:dyDescent="0.25">
      <c r="B487">
        <f t="shared" si="33"/>
        <v>39.666666666666664</v>
      </c>
      <c r="C487">
        <v>476</v>
      </c>
      <c r="D487" t="str">
        <f>IF(J1255=1,F475+1,"")</f>
        <v/>
      </c>
      <c r="E487" t="str">
        <f t="shared" si="36"/>
        <v/>
      </c>
      <c r="F487" t="str">
        <f>VLOOKUP('Mortgage 2 Variables'!D$15,'Mortgage 2 Variables'!B$8:C$19,2)</f>
        <v>Jun</v>
      </c>
      <c r="G487">
        <f>IF(ISBLANK('Mortgage 2 Monthly Table'!G487),IF(OR(J487=Q487,ISTEXT(W486),ISTEXT('Mortgage 2 Info Calcs'!$K$4)),0,IF(('Mortgage 2 Info Calcs'!F$7*12)&gt;C486,G486,IF(C486='Mortgage 2 Info Calcs'!F$7*12,'Mortgage 2 Info Calcs'!F$8,G486))),'Mortgage 2 Monthly Table'!G487)</f>
        <v>0</v>
      </c>
      <c r="H487" t="e">
        <f>((PMT(G487/'Mortgage 2 Variables'!E$43,('Mortgage 2 Info Calcs'!F$9*'Mortgage 2 Variables'!E$43)-C486,-J487,0)))</f>
        <v>#VALUE!</v>
      </c>
      <c r="I487">
        <f>IF(OR(ISERROR(((IPMT(G487/'Mortgage 2 Variables'!E$43,1,'Mortgage 2 Info Calcs'!F$9*'Mortgage 2 Variables'!E$43,-J487+Q487+'Mortgage 2 Info Calcs'!F$24,IF('Mortgage 2 Info Calcs'!F$5="Interest Only",-J487+Q487+'Mortgage 2 Info Calcs'!F$24,0))))),(((IPMT(G487/'Mortgage 2 Variables'!E$43,1,'Mortgage 2 Info Calcs'!F$9*'Mortgage 2 Variables'!E$43,-J$12,-J$12)))=0)),0,((IPMT(G487/'Mortgage 2 Variables'!E$43,1,'Mortgage 2 Info Calcs'!F$9*'Mortgage 2 Variables'!E$43,-J487+Q487+'Mortgage 2 Info Calcs'!F$24,IF('Mortgage 2 Info Calcs'!F$5="Interest Only",-J487+Q487+'Mortgage 2 Info Calcs'!F$24,0)))))</f>
        <v>0</v>
      </c>
      <c r="J487" t="str">
        <f>IF(W486&gt;0,IF(ISTEXT('Mortgage 2 Info Calcs'!K$4),"0",IF(ISTEXT(W486),W486,W486+(IF(ISTEXT(K487),0,K487)))),0)</f>
        <v/>
      </c>
      <c r="K487">
        <f>IF(ISBLANK('Mortgage 2 Monthly Table'!L487),0,'Mortgage 2 Monthly Table'!L487)</f>
        <v>0</v>
      </c>
      <c r="L487" t="e">
        <f>IF(ISBLANK('Mortgage 2 Monthly Table'!N487),IF('Mortgage 2 Info Calcs'!F$13="Calculated",IF('Mortgage 2 Info Calcs'!F$22="Keep Same",IF('Mortgage 2 Info Calcs'!F$5="Interest Only",IF(OR(I487&gt;L486,J487=""),I487,IF(J487&lt;L486,IF(J487&lt;L486,J487+I487,IF(L486+M486&gt;J487,L486+I487,L486)),IF(L486+M486&gt;J487,L486+I487,L486))),IF(H487&gt;L486,H487,IF(J487&gt;L486,IF(L486+M486&gt;J487,L486+I487,L486),J487+S487))),IF('Mortgage 2 Info Calcs'!F$5="Interest Only",'Mortgage 2 Monthly calcs'!I487,'Mortgage 2 Monthly calcs'!H487)),'Mortgage 2 Monthly calcs'!L486),'Mortgage 2 Monthly Table'!N487)</f>
        <v>#VALUE!</v>
      </c>
      <c r="M487" t="str">
        <f>IF(ISBLANK('Mortgage 2 Monthly Table'!P487),IF(N486&gt;J487,IF(J487&gt;L486,J487-L486,0),IF(OR(OR(W486&lt;0,ISTEXT(W486)),ISTEXT('Mortgage 2 Info Calcs'!$K$4)),"",'Mortgage 2 Info Calcs'!F$21)),'Mortgage 2 Monthly Table'!P487)</f>
        <v/>
      </c>
      <c r="N487" t="str">
        <f t="shared" si="34"/>
        <v/>
      </c>
      <c r="O487" t="str">
        <f>IF(OR(OR(W486&lt;0,ISTEXT(W486)),ISTEXT('Mortgage 2 Info Calcs'!$K$4)),"",(O486+M487))</f>
        <v/>
      </c>
      <c r="P487">
        <f>IF(ISBLANK('Mortgage 2 Monthly Table'!T487),IF(ISTEXT(J487),0,IF(OR(W486&lt;Q486,AND(W486&lt;0,NOT(ISTEXT(W486))),ISTEXT('Mortgage 2 Info Calcs'!$K$4)),IF(-W486&gt;P486,-W486,W486-Q486),IF(J487="",0,'Mortgage 2 Info Calcs'!F$26))),'Mortgage 2 Monthly Table'!T487)</f>
        <v>0</v>
      </c>
      <c r="Q487" t="str">
        <f>IF(OR(OR(W486&lt;0,ISTEXT(W486)),ISTEXT('Mortgage 2 Info Calcs'!$K$4)),"",IF(O487&lt;0,Q486,(Q486+P487)))</f>
        <v/>
      </c>
      <c r="R487" t="str">
        <f>IF(OR(ISERROR(L487-S487),ISTEXT('Mortgage 2 Info Calcs'!$K$4)),"",L487-S487+M487)</f>
        <v/>
      </c>
      <c r="S487">
        <f>IF(OR(IF(ISERROR(ROUND((J487-Q487-'Mortgage 2 Info Calcs'!F$24)*(G487/12),2)),0,(J487-O487-Q487-'Mortgage 2 Info Calcs'!F$24)*(G487/12)),,,ISTEXT('Mortgage 2 Info Calcs'!K$4)),IF(((J487-Q487-'Mortgage 2 Info Calcs'!F$24)*(G487/12))&gt;0,((J487-Q487-'Mortgage 2 Info Calcs'!F$24)*(G487/12)),0),0)</f>
        <v>0</v>
      </c>
      <c r="T487" t="str">
        <f>IF(OR(ISERROR(SUM(R$12:R487)),(ISTEXT(T486)),(T486=(SUM(R$12:R487)))),"",SUM(R$12:R487))</f>
        <v/>
      </c>
      <c r="U487">
        <f>SUM(S$12:S487)</f>
        <v>93290.420445652519</v>
      </c>
      <c r="V487" t="str">
        <f>IF(OR(J487=Q487,ISTEXT(W486),ISTEXT('Mortgage 2 Info Calcs'!$F$17)),"",IF(('Mortgage 2 Info Calcs'!F$18*12)&gt;C486+1,IF(C486='Mortgage 2 Info Calcs'!F$18*12,0,'Mortgage 2 Info Calcs'!F$19+W487*('Mortgage 2 Info Calcs'!F$17)),'Mortgage 2 Info Calcs'!F$189))</f>
        <v/>
      </c>
      <c r="W487" t="str">
        <f>IF(OR(ISERROR(J487-R487-M487),IF(ISERROR((J487-R487-M487)=0),"True",(J487-R487-M487)=0),ISTEXT('Mortgage 2 Info Calcs'!$K$4)),"",IF((J487&gt;(L487+M487)),(FV((G487/'Mortgage 2 Variables'!E$43),1,(L487+M487),-J487+Q487+'Mortgage 2 Info Calcs'!F$24,0))+Q487+'Mortgage 2 Info Calcs'!F$24+IF(I487&gt;0,0,-I487),""))</f>
        <v/>
      </c>
      <c r="X487" t="e">
        <f>IF((FV(IF(G487=0,'Mortgage 2 Info Calcs'!F$8,G487)/12,1,PMT(IF(G487=0,'Mortgage 2 Info Calcs'!F$8,G487)/12,('Mortgage 2 Info Calcs'!F$9*12)-C486,-X486,0),-X486,0))&gt;0,(FV(IF(G487=0,'Mortgage 2 Info Calcs'!F$8,G487)/12,1,PMT(IF(G487=0,'Mortgage 2 Info Calcs'!F$8,G487)/12,('Mortgage 2 Info Calcs'!F$9*12)-C486,-X486,0),-X486,0)),0)</f>
        <v>#NUM!</v>
      </c>
      <c r="Y487" t="e">
        <f>IF(X487&lt;=0,0,(IPMT(IF(G487=0,'Mortgage 2 Info Calcs'!F$8,G487)/12,1,('Mortgage 2 Info Calcs'!F$9*12)-C486,-X486,0)))</f>
        <v>#NUM!</v>
      </c>
      <c r="Z487">
        <f>IF(C487&lt;('Mortgage 2 Info Calcs'!F$9*12),SUM(Y$12:Y487),0)</f>
        <v>0</v>
      </c>
      <c r="AA487">
        <v>476</v>
      </c>
      <c r="AB487">
        <f t="shared" si="35"/>
        <v>39.666666666666664</v>
      </c>
    </row>
    <row r="488" spans="2:28" ht="11.25" customHeight="1" x14ac:dyDescent="0.25">
      <c r="B488">
        <f t="shared" si="33"/>
        <v>39.75</v>
      </c>
      <c r="C488">
        <v>477</v>
      </c>
      <c r="D488" t="str">
        <f>IF(J1256=1,F475+1,"")</f>
        <v/>
      </c>
      <c r="E488" t="str">
        <f t="shared" si="36"/>
        <v/>
      </c>
      <c r="F488" t="str">
        <f>VLOOKUP('Mortgage 2 Variables'!D$16,'Mortgage 2 Variables'!B$8:C$19,2)</f>
        <v>Jul</v>
      </c>
      <c r="G488">
        <f>IF(ISBLANK('Mortgage 2 Monthly Table'!G488),IF(OR(J488=Q488,ISTEXT(W487),ISTEXT('Mortgage 2 Info Calcs'!$K$4)),0,IF(('Mortgage 2 Info Calcs'!F$7*12)&gt;C487,G487,IF(C487='Mortgage 2 Info Calcs'!F$7*12,'Mortgage 2 Info Calcs'!F$8,G487))),'Mortgage 2 Monthly Table'!G488)</f>
        <v>0</v>
      </c>
      <c r="H488" t="e">
        <f>((PMT(G488/'Mortgage 2 Variables'!E$43,('Mortgage 2 Info Calcs'!F$9*'Mortgage 2 Variables'!E$43)-C487,-J488,0)))</f>
        <v>#VALUE!</v>
      </c>
      <c r="I488">
        <f>IF(OR(ISERROR(((IPMT(G488/'Mortgage 2 Variables'!E$43,1,'Mortgage 2 Info Calcs'!F$9*'Mortgage 2 Variables'!E$43,-J488+Q488+'Mortgage 2 Info Calcs'!F$24,IF('Mortgage 2 Info Calcs'!F$5="Interest Only",-J488+Q488+'Mortgage 2 Info Calcs'!F$24,0))))),(((IPMT(G488/'Mortgage 2 Variables'!E$43,1,'Mortgage 2 Info Calcs'!F$9*'Mortgage 2 Variables'!E$43,-J$12,-J$12)))=0)),0,((IPMT(G488/'Mortgage 2 Variables'!E$43,1,'Mortgage 2 Info Calcs'!F$9*'Mortgage 2 Variables'!E$43,-J488+Q488+'Mortgage 2 Info Calcs'!F$24,IF('Mortgage 2 Info Calcs'!F$5="Interest Only",-J488+Q488+'Mortgage 2 Info Calcs'!F$24,0)))))</f>
        <v>0</v>
      </c>
      <c r="J488" t="str">
        <f>IF(W487&gt;0,IF(ISTEXT('Mortgage 2 Info Calcs'!K$4),"0",IF(ISTEXT(W487),W487,W487+(IF(ISTEXT(K488),0,K488)))),0)</f>
        <v/>
      </c>
      <c r="K488">
        <f>IF(ISBLANK('Mortgage 2 Monthly Table'!L488),0,'Mortgage 2 Monthly Table'!L488)</f>
        <v>0</v>
      </c>
      <c r="L488" t="e">
        <f>IF(ISBLANK('Mortgage 2 Monthly Table'!N488),IF('Mortgage 2 Info Calcs'!F$13="Calculated",IF('Mortgage 2 Info Calcs'!F$22="Keep Same",IF('Mortgage 2 Info Calcs'!F$5="Interest Only",IF(OR(I488&gt;L487,J488=""),I488,IF(J488&lt;L487,IF(J488&lt;L487,J488+I488,IF(L487+M487&gt;J488,L487+I488,L487)),IF(L487+M487&gt;J488,L487+I488,L487))),IF(H488&gt;L487,H488,IF(J488&gt;L487,IF(L487+M487&gt;J488,L487+I488,L487),J488+S488))),IF('Mortgage 2 Info Calcs'!F$5="Interest Only",'Mortgage 2 Monthly calcs'!I488,'Mortgage 2 Monthly calcs'!H488)),'Mortgage 2 Monthly calcs'!L487),'Mortgage 2 Monthly Table'!N488)</f>
        <v>#VALUE!</v>
      </c>
      <c r="M488" t="str">
        <f>IF(ISBLANK('Mortgage 2 Monthly Table'!P488),IF(N487&gt;J488,IF(J488&gt;L487,J488-L487,0),IF(OR(OR(W487&lt;0,ISTEXT(W487)),ISTEXT('Mortgage 2 Info Calcs'!$K$4)),"",'Mortgage 2 Info Calcs'!F$21)),'Mortgage 2 Monthly Table'!P488)</f>
        <v/>
      </c>
      <c r="N488" t="str">
        <f t="shared" si="34"/>
        <v/>
      </c>
      <c r="O488" t="str">
        <f>IF(OR(OR(W487&lt;0,ISTEXT(W487)),ISTEXT('Mortgage 2 Info Calcs'!$K$4)),"",(O487+M488))</f>
        <v/>
      </c>
      <c r="P488">
        <f>IF(ISBLANK('Mortgage 2 Monthly Table'!T488),IF(ISTEXT(J488),0,IF(OR(W487&lt;Q487,AND(W487&lt;0,NOT(ISTEXT(W487))),ISTEXT('Mortgage 2 Info Calcs'!$K$4)),IF(-W487&gt;P487,-W487,W487-Q487),IF(J488="",0,'Mortgage 2 Info Calcs'!F$26))),'Mortgage 2 Monthly Table'!T488)</f>
        <v>0</v>
      </c>
      <c r="Q488" t="str">
        <f>IF(OR(OR(W487&lt;0,ISTEXT(W487)),ISTEXT('Mortgage 2 Info Calcs'!$K$4)),"",IF(O488&lt;0,Q487,(Q487+P488)))</f>
        <v/>
      </c>
      <c r="R488" t="str">
        <f>IF(OR(ISERROR(L488-S488),ISTEXT('Mortgage 2 Info Calcs'!$K$4)),"",L488-S488+M488)</f>
        <v/>
      </c>
      <c r="S488">
        <f>IF(OR(IF(ISERROR(ROUND((J488-Q488-'Mortgage 2 Info Calcs'!F$24)*(G488/12),2)),0,(J488-O488-Q488-'Mortgage 2 Info Calcs'!F$24)*(G488/12)),,,ISTEXT('Mortgage 2 Info Calcs'!K$4)),IF(((J488-Q488-'Mortgage 2 Info Calcs'!F$24)*(G488/12))&gt;0,((J488-Q488-'Mortgage 2 Info Calcs'!F$24)*(G488/12)),0),0)</f>
        <v>0</v>
      </c>
      <c r="T488" t="str">
        <f>IF(OR(ISERROR(SUM(R$12:R488)),(ISTEXT(T487)),(T487=(SUM(R$12:R488)))),"",SUM(R$12:R488))</f>
        <v/>
      </c>
      <c r="U488">
        <f>SUM(S$12:S488)</f>
        <v>93290.420445652519</v>
      </c>
      <c r="V488" t="str">
        <f>IF(OR(J488=Q488,ISTEXT(W487),ISTEXT('Mortgage 2 Info Calcs'!$F$17)),"",IF(('Mortgage 2 Info Calcs'!F$18*12)&gt;C487+1,IF(C487='Mortgage 2 Info Calcs'!F$18*12,0,'Mortgage 2 Info Calcs'!F$19+W488*('Mortgage 2 Info Calcs'!F$17)),'Mortgage 2 Info Calcs'!F$189))</f>
        <v/>
      </c>
      <c r="W488" t="str">
        <f>IF(OR(ISERROR(J488-R488-M488),IF(ISERROR((J488-R488-M488)=0),"True",(J488-R488-M488)=0),ISTEXT('Mortgage 2 Info Calcs'!$K$4)),"",IF((J488&gt;(L488+M488)),(FV((G488/'Mortgage 2 Variables'!E$43),1,(L488+M488),-J488+Q488+'Mortgage 2 Info Calcs'!F$24,0))+Q488+'Mortgage 2 Info Calcs'!F$24+IF(I488&gt;0,0,-I488),""))</f>
        <v/>
      </c>
      <c r="X488" t="e">
        <f>IF((FV(IF(G488=0,'Mortgage 2 Info Calcs'!F$8,G488)/12,1,PMT(IF(G488=0,'Mortgage 2 Info Calcs'!F$8,G488)/12,('Mortgage 2 Info Calcs'!F$9*12)-C487,-X487,0),-X487,0))&gt;0,(FV(IF(G488=0,'Mortgage 2 Info Calcs'!F$8,G488)/12,1,PMT(IF(G488=0,'Mortgage 2 Info Calcs'!F$8,G488)/12,('Mortgage 2 Info Calcs'!F$9*12)-C487,-X487,0),-X487,0)),0)</f>
        <v>#NUM!</v>
      </c>
      <c r="Y488" t="e">
        <f>IF(X488&lt;=0,0,(IPMT(IF(G488=0,'Mortgage 2 Info Calcs'!F$8,G488)/12,1,('Mortgage 2 Info Calcs'!F$9*12)-C487,-X487,0)))</f>
        <v>#NUM!</v>
      </c>
      <c r="Z488">
        <f>IF(C488&lt;('Mortgage 2 Info Calcs'!F$9*12),SUM(Y$12:Y488),0)</f>
        <v>0</v>
      </c>
      <c r="AA488">
        <v>477</v>
      </c>
      <c r="AB488">
        <f t="shared" si="35"/>
        <v>39.75</v>
      </c>
    </row>
    <row r="489" spans="2:28" ht="11.25" customHeight="1" x14ac:dyDescent="0.25">
      <c r="B489">
        <f t="shared" si="33"/>
        <v>39.833333333333336</v>
      </c>
      <c r="C489">
        <v>478</v>
      </c>
      <c r="D489" t="str">
        <f>IF(J1257=1,F475+1,"")</f>
        <v/>
      </c>
      <c r="E489" t="str">
        <f t="shared" si="36"/>
        <v/>
      </c>
      <c r="F489" t="str">
        <f>VLOOKUP('Mortgage 2 Variables'!D$17,'Mortgage 2 Variables'!B$8:C$19,2)</f>
        <v>Aug</v>
      </c>
      <c r="G489">
        <f>IF(ISBLANK('Mortgage 2 Monthly Table'!G489),IF(OR(J489=Q489,ISTEXT(W488),ISTEXT('Mortgage 2 Info Calcs'!$K$4)),0,IF(('Mortgage 2 Info Calcs'!F$7*12)&gt;C488,G488,IF(C488='Mortgage 2 Info Calcs'!F$7*12,'Mortgage 2 Info Calcs'!F$8,G488))),'Mortgage 2 Monthly Table'!G489)</f>
        <v>0</v>
      </c>
      <c r="H489" t="e">
        <f>((PMT(G489/'Mortgage 2 Variables'!E$43,('Mortgage 2 Info Calcs'!F$9*'Mortgage 2 Variables'!E$43)-C488,-J489,0)))</f>
        <v>#VALUE!</v>
      </c>
      <c r="I489">
        <f>IF(OR(ISERROR(((IPMT(G489/'Mortgage 2 Variables'!E$43,1,'Mortgage 2 Info Calcs'!F$9*'Mortgage 2 Variables'!E$43,-J489+Q489+'Mortgage 2 Info Calcs'!F$24,IF('Mortgage 2 Info Calcs'!F$5="Interest Only",-J489+Q489+'Mortgage 2 Info Calcs'!F$24,0))))),(((IPMT(G489/'Mortgage 2 Variables'!E$43,1,'Mortgage 2 Info Calcs'!F$9*'Mortgage 2 Variables'!E$43,-J$12,-J$12)))=0)),0,((IPMT(G489/'Mortgage 2 Variables'!E$43,1,'Mortgage 2 Info Calcs'!F$9*'Mortgage 2 Variables'!E$43,-J489+Q489+'Mortgage 2 Info Calcs'!F$24,IF('Mortgage 2 Info Calcs'!F$5="Interest Only",-J489+Q489+'Mortgage 2 Info Calcs'!F$24,0)))))</f>
        <v>0</v>
      </c>
      <c r="J489" t="str">
        <f>IF(W488&gt;0,IF(ISTEXT('Mortgage 2 Info Calcs'!K$4),"0",IF(ISTEXT(W488),W488,W488+(IF(ISTEXT(K489),0,K489)))),0)</f>
        <v/>
      </c>
      <c r="K489">
        <f>IF(ISBLANK('Mortgage 2 Monthly Table'!L489),0,'Mortgage 2 Monthly Table'!L489)</f>
        <v>0</v>
      </c>
      <c r="L489" t="e">
        <f>IF(ISBLANK('Mortgage 2 Monthly Table'!N489),IF('Mortgage 2 Info Calcs'!F$13="Calculated",IF('Mortgage 2 Info Calcs'!F$22="Keep Same",IF('Mortgage 2 Info Calcs'!F$5="Interest Only",IF(OR(I489&gt;L488,J489=""),I489,IF(J489&lt;L488,IF(J489&lt;L488,J489+I489,IF(L488+M488&gt;J489,L488+I489,L488)),IF(L488+M488&gt;J489,L488+I489,L488))),IF(H489&gt;L488,H489,IF(J489&gt;L488,IF(L488+M488&gt;J489,L488+I489,L488),J489+S489))),IF('Mortgage 2 Info Calcs'!F$5="Interest Only",'Mortgage 2 Monthly calcs'!I489,'Mortgage 2 Monthly calcs'!H489)),'Mortgage 2 Monthly calcs'!L488),'Mortgage 2 Monthly Table'!N489)</f>
        <v>#VALUE!</v>
      </c>
      <c r="M489" t="str">
        <f>IF(ISBLANK('Mortgage 2 Monthly Table'!P489),IF(N488&gt;J489,IF(J489&gt;L488,J489-L488,0),IF(OR(OR(W488&lt;0,ISTEXT(W488)),ISTEXT('Mortgage 2 Info Calcs'!$K$4)),"",'Mortgage 2 Info Calcs'!F$21)),'Mortgage 2 Monthly Table'!P489)</f>
        <v/>
      </c>
      <c r="N489" t="str">
        <f t="shared" si="34"/>
        <v/>
      </c>
      <c r="O489" t="str">
        <f>IF(OR(OR(W488&lt;0,ISTEXT(W488)),ISTEXT('Mortgage 2 Info Calcs'!$K$4)),"",(O488+M489))</f>
        <v/>
      </c>
      <c r="P489">
        <f>IF(ISBLANK('Mortgage 2 Monthly Table'!T489),IF(ISTEXT(J489),0,IF(OR(W488&lt;Q488,AND(W488&lt;0,NOT(ISTEXT(W488))),ISTEXT('Mortgage 2 Info Calcs'!$K$4)),IF(-W488&gt;P488,-W488,W488-Q488),IF(J489="",0,'Mortgage 2 Info Calcs'!F$26))),'Mortgage 2 Monthly Table'!T489)</f>
        <v>0</v>
      </c>
      <c r="Q489" t="str">
        <f>IF(OR(OR(W488&lt;0,ISTEXT(W488)),ISTEXT('Mortgage 2 Info Calcs'!$K$4)),"",IF(O489&lt;0,Q488,(Q488+P489)))</f>
        <v/>
      </c>
      <c r="R489" t="str">
        <f>IF(OR(ISERROR(L489-S489),ISTEXT('Mortgage 2 Info Calcs'!$K$4)),"",L489-S489+M489)</f>
        <v/>
      </c>
      <c r="S489">
        <f>IF(OR(IF(ISERROR(ROUND((J489-Q489-'Mortgage 2 Info Calcs'!F$24)*(G489/12),2)),0,(J489-O489-Q489-'Mortgage 2 Info Calcs'!F$24)*(G489/12)),,,ISTEXT('Mortgage 2 Info Calcs'!K$4)),IF(((J489-Q489-'Mortgage 2 Info Calcs'!F$24)*(G489/12))&gt;0,((J489-Q489-'Mortgage 2 Info Calcs'!F$24)*(G489/12)),0),0)</f>
        <v>0</v>
      </c>
      <c r="T489" t="str">
        <f>IF(OR(ISERROR(SUM(R$12:R489)),(ISTEXT(T488)),(T488=(SUM(R$12:R489)))),"",SUM(R$12:R489))</f>
        <v/>
      </c>
      <c r="U489">
        <f>SUM(S$12:S489)</f>
        <v>93290.420445652519</v>
      </c>
      <c r="V489" t="str">
        <f>IF(OR(J489=Q489,ISTEXT(W488),ISTEXT('Mortgage 2 Info Calcs'!$F$17)),"",IF(('Mortgage 2 Info Calcs'!F$18*12)&gt;C488+1,IF(C488='Mortgage 2 Info Calcs'!F$18*12,0,'Mortgage 2 Info Calcs'!F$19+W489*('Mortgage 2 Info Calcs'!F$17)),'Mortgage 2 Info Calcs'!F$189))</f>
        <v/>
      </c>
      <c r="W489" t="str">
        <f>IF(OR(ISERROR(J489-R489-M489),IF(ISERROR((J489-R489-M489)=0),"True",(J489-R489-M489)=0),ISTEXT('Mortgage 2 Info Calcs'!$K$4)),"",IF((J489&gt;(L489+M489)),(FV((G489/'Mortgage 2 Variables'!E$43),1,(L489+M489),-J489+Q489+'Mortgage 2 Info Calcs'!F$24,0))+Q489+'Mortgage 2 Info Calcs'!F$24+IF(I489&gt;0,0,-I489),""))</f>
        <v/>
      </c>
      <c r="X489" t="e">
        <f>IF((FV(IF(G489=0,'Mortgage 2 Info Calcs'!F$8,G489)/12,1,PMT(IF(G489=0,'Mortgage 2 Info Calcs'!F$8,G489)/12,('Mortgage 2 Info Calcs'!F$9*12)-C488,-X488,0),-X488,0))&gt;0,(FV(IF(G489=0,'Mortgage 2 Info Calcs'!F$8,G489)/12,1,PMT(IF(G489=0,'Mortgage 2 Info Calcs'!F$8,G489)/12,('Mortgage 2 Info Calcs'!F$9*12)-C488,-X488,0),-X488,0)),0)</f>
        <v>#NUM!</v>
      </c>
      <c r="Y489" t="e">
        <f>IF(X489&lt;=0,0,(IPMT(IF(G489=0,'Mortgage 2 Info Calcs'!F$8,G489)/12,1,('Mortgage 2 Info Calcs'!F$9*12)-C488,-X488,0)))</f>
        <v>#NUM!</v>
      </c>
      <c r="Z489">
        <f>IF(C489&lt;('Mortgage 2 Info Calcs'!F$9*12),SUM(Y$12:Y489),0)</f>
        <v>0</v>
      </c>
      <c r="AA489">
        <v>478</v>
      </c>
      <c r="AB489">
        <f t="shared" si="35"/>
        <v>39.833333333333336</v>
      </c>
    </row>
    <row r="490" spans="2:28" ht="11.25" customHeight="1" x14ac:dyDescent="0.25">
      <c r="B490">
        <f t="shared" si="33"/>
        <v>39.916666666666664</v>
      </c>
      <c r="C490">
        <v>479</v>
      </c>
      <c r="D490" t="str">
        <f>IF(J1258=1,F475+1,"")</f>
        <v/>
      </c>
      <c r="E490" t="str">
        <f t="shared" si="36"/>
        <v/>
      </c>
      <c r="F490" t="str">
        <f>VLOOKUP('Mortgage 2 Variables'!D$18,'Mortgage 2 Variables'!B$8:C$19,2)</f>
        <v>Sep</v>
      </c>
      <c r="G490">
        <f>IF(ISBLANK('Mortgage 2 Monthly Table'!G490),IF(OR(J490=Q490,ISTEXT(W489),ISTEXT('Mortgage 2 Info Calcs'!$K$4)),0,IF(('Mortgage 2 Info Calcs'!F$7*12)&gt;C489,G489,IF(C489='Mortgage 2 Info Calcs'!F$7*12,'Mortgage 2 Info Calcs'!F$8,G489))),'Mortgage 2 Monthly Table'!G490)</f>
        <v>0</v>
      </c>
      <c r="H490" t="e">
        <f>((PMT(G490/'Mortgage 2 Variables'!E$43,('Mortgage 2 Info Calcs'!F$9*'Mortgage 2 Variables'!E$43)-C489,-J490,0)))</f>
        <v>#VALUE!</v>
      </c>
      <c r="I490">
        <f>IF(OR(ISERROR(((IPMT(G490/'Mortgage 2 Variables'!E$43,1,'Mortgage 2 Info Calcs'!F$9*'Mortgage 2 Variables'!E$43,-J490+Q490+'Mortgage 2 Info Calcs'!F$24,IF('Mortgage 2 Info Calcs'!F$5="Interest Only",-J490+Q490+'Mortgage 2 Info Calcs'!F$24,0))))),(((IPMT(G490/'Mortgage 2 Variables'!E$43,1,'Mortgage 2 Info Calcs'!F$9*'Mortgage 2 Variables'!E$43,-J$12,-J$12)))=0)),0,((IPMT(G490/'Mortgage 2 Variables'!E$43,1,'Mortgage 2 Info Calcs'!F$9*'Mortgage 2 Variables'!E$43,-J490+Q490+'Mortgage 2 Info Calcs'!F$24,IF('Mortgage 2 Info Calcs'!F$5="Interest Only",-J490+Q490+'Mortgage 2 Info Calcs'!F$24,0)))))</f>
        <v>0</v>
      </c>
      <c r="J490" t="str">
        <f>IF(W489&gt;0,IF(ISTEXT('Mortgage 2 Info Calcs'!K$4),"0",IF(ISTEXT(W489),W489,W489+(IF(ISTEXT(K490),0,K490)))),0)</f>
        <v/>
      </c>
      <c r="K490">
        <f>IF(ISBLANK('Mortgage 2 Monthly Table'!L490),0,'Mortgage 2 Monthly Table'!L490)</f>
        <v>0</v>
      </c>
      <c r="L490" t="e">
        <f>IF(ISBLANK('Mortgage 2 Monthly Table'!N490),IF('Mortgage 2 Info Calcs'!F$13="Calculated",IF('Mortgage 2 Info Calcs'!F$22="Keep Same",IF('Mortgage 2 Info Calcs'!F$5="Interest Only",IF(OR(I490&gt;L489,J490=""),I490,IF(J490&lt;L489,IF(J490&lt;L489,J490+I490,IF(L489+M489&gt;J490,L489+I490,L489)),IF(L489+M489&gt;J490,L489+I490,L489))),IF(H490&gt;L489,H490,IF(J490&gt;L489,IF(L489+M489&gt;J490,L489+I490,L489),J490+S490))),IF('Mortgage 2 Info Calcs'!F$5="Interest Only",'Mortgage 2 Monthly calcs'!I490,'Mortgage 2 Monthly calcs'!H490)),'Mortgage 2 Monthly calcs'!L489),'Mortgage 2 Monthly Table'!N490)</f>
        <v>#VALUE!</v>
      </c>
      <c r="M490" t="str">
        <f>IF(ISBLANK('Mortgage 2 Monthly Table'!P490),IF(N489&gt;J490,IF(J490&gt;L489,J490-L489,0),IF(OR(OR(W489&lt;0,ISTEXT(W489)),ISTEXT('Mortgage 2 Info Calcs'!$K$4)),"",'Mortgage 2 Info Calcs'!F$21)),'Mortgage 2 Monthly Table'!P490)</f>
        <v/>
      </c>
      <c r="N490" t="str">
        <f t="shared" si="34"/>
        <v/>
      </c>
      <c r="O490" t="str">
        <f>IF(OR(OR(W489&lt;0,ISTEXT(W489)),ISTEXT('Mortgage 2 Info Calcs'!$K$4)),"",(O489+M490))</f>
        <v/>
      </c>
      <c r="P490">
        <f>IF(ISBLANK('Mortgage 2 Monthly Table'!T490),IF(ISTEXT(J490),0,IF(OR(W489&lt;Q489,AND(W489&lt;0,NOT(ISTEXT(W489))),ISTEXT('Mortgage 2 Info Calcs'!$K$4)),IF(-W489&gt;P489,-W489,W489-Q489),IF(J490="",0,'Mortgage 2 Info Calcs'!F$26))),'Mortgage 2 Monthly Table'!T490)</f>
        <v>0</v>
      </c>
      <c r="Q490" t="str">
        <f>IF(OR(OR(W489&lt;0,ISTEXT(W489)),ISTEXT('Mortgage 2 Info Calcs'!$K$4)),"",IF(O490&lt;0,Q489,(Q489+P490)))</f>
        <v/>
      </c>
      <c r="R490" t="str">
        <f>IF(OR(ISERROR(L490-S490),ISTEXT('Mortgage 2 Info Calcs'!$K$4)),"",L490-S490+M490)</f>
        <v/>
      </c>
      <c r="S490">
        <f>IF(OR(IF(ISERROR(ROUND((J490-Q490-'Mortgage 2 Info Calcs'!F$24)*(G490/12),2)),0,(J490-O490-Q490-'Mortgage 2 Info Calcs'!F$24)*(G490/12)),,,ISTEXT('Mortgage 2 Info Calcs'!K$4)),IF(((J490-Q490-'Mortgage 2 Info Calcs'!F$24)*(G490/12))&gt;0,((J490-Q490-'Mortgage 2 Info Calcs'!F$24)*(G490/12)),0),0)</f>
        <v>0</v>
      </c>
      <c r="T490" t="str">
        <f>IF(OR(ISERROR(SUM(R$12:R490)),(ISTEXT(T489)),(T489=(SUM(R$12:R490)))),"",SUM(R$12:R490))</f>
        <v/>
      </c>
      <c r="U490">
        <f>SUM(S$12:S490)</f>
        <v>93290.420445652519</v>
      </c>
      <c r="V490" t="str">
        <f>IF(OR(J490=Q490,ISTEXT(W489),ISTEXT('Mortgage 2 Info Calcs'!$F$17)),"",IF(('Mortgage 2 Info Calcs'!F$18*12)&gt;C489+1,IF(C489='Mortgage 2 Info Calcs'!F$18*12,0,'Mortgage 2 Info Calcs'!F$19+W490*('Mortgage 2 Info Calcs'!F$17)),'Mortgage 2 Info Calcs'!F$189))</f>
        <v/>
      </c>
      <c r="W490" t="str">
        <f>IF(OR(ISERROR(J490-R490-M490),IF(ISERROR((J490-R490-M490)=0),"True",(J490-R490-M490)=0),ISTEXT('Mortgage 2 Info Calcs'!$K$4)),"",IF((J490&gt;(L490+M490)),(FV((G490/'Mortgage 2 Variables'!E$43),1,(L490+M490),-J490+Q490+'Mortgage 2 Info Calcs'!F$24,0))+Q490+'Mortgage 2 Info Calcs'!F$24+IF(I490&gt;0,0,-I490),""))</f>
        <v/>
      </c>
      <c r="X490" t="e">
        <f>IF((FV(IF(G490=0,'Mortgage 2 Info Calcs'!F$8,G490)/12,1,PMT(IF(G490=0,'Mortgage 2 Info Calcs'!F$8,G490)/12,('Mortgage 2 Info Calcs'!F$9*12)-C489,-X489,0),-X489,0))&gt;0,(FV(IF(G490=0,'Mortgage 2 Info Calcs'!F$8,G490)/12,1,PMT(IF(G490=0,'Mortgage 2 Info Calcs'!F$8,G490)/12,('Mortgage 2 Info Calcs'!F$9*12)-C489,-X489,0),-X489,0)),0)</f>
        <v>#NUM!</v>
      </c>
      <c r="Y490" t="e">
        <f>IF(X490&lt;=0,0,(IPMT(IF(G490=0,'Mortgage 2 Info Calcs'!F$8,G490)/12,1,('Mortgage 2 Info Calcs'!F$9*12)-C489,-X489,0)))</f>
        <v>#NUM!</v>
      </c>
      <c r="Z490">
        <f>IF(C490&lt;('Mortgage 2 Info Calcs'!F$9*12),SUM(Y$12:Y490),0)</f>
        <v>0</v>
      </c>
      <c r="AA490">
        <v>479</v>
      </c>
      <c r="AB490">
        <f t="shared" si="35"/>
        <v>39.916666666666664</v>
      </c>
    </row>
    <row r="491" spans="2:28" ht="11.25" customHeight="1" x14ac:dyDescent="0.25">
      <c r="B491">
        <f t="shared" si="33"/>
        <v>40</v>
      </c>
      <c r="C491">
        <v>480</v>
      </c>
      <c r="D491">
        <f>D479+1</f>
        <v>40</v>
      </c>
      <c r="E491" t="str">
        <f t="shared" si="36"/>
        <v/>
      </c>
      <c r="F491" t="str">
        <f>VLOOKUP('Mortgage 2 Variables'!D$19,'Mortgage 2 Variables'!B$8:C$19,2)</f>
        <v>Oct</v>
      </c>
      <c r="G491">
        <f>IF(ISBLANK('Mortgage 2 Monthly Table'!G491),IF(OR(J491=Q491,ISTEXT(W490),ISTEXT('Mortgage 2 Info Calcs'!$K$4)),0,IF(('Mortgage 2 Info Calcs'!F$7*12)&gt;C490,G490,IF(C490='Mortgage 2 Info Calcs'!F$7*12,'Mortgage 2 Info Calcs'!F$8,G490))),'Mortgage 2 Monthly Table'!G491)</f>
        <v>0</v>
      </c>
      <c r="H491" t="e">
        <f>((PMT(G491/'Mortgage 2 Variables'!E$43,('Mortgage 2 Info Calcs'!F$9*'Mortgage 2 Variables'!E$43)-C490,-J491,0)))</f>
        <v>#VALUE!</v>
      </c>
      <c r="I491">
        <f>IF(OR(ISERROR(((IPMT(G491/'Mortgage 2 Variables'!E$43,1,'Mortgage 2 Info Calcs'!F$9*'Mortgage 2 Variables'!E$43,-J491+Q491+'Mortgage 2 Info Calcs'!F$24,IF('Mortgage 2 Info Calcs'!F$5="Interest Only",-J491+Q491+'Mortgage 2 Info Calcs'!F$24,0))))),(((IPMT(G491/'Mortgage 2 Variables'!E$43,1,'Mortgage 2 Info Calcs'!F$9*'Mortgage 2 Variables'!E$43,-J$12,-J$12)))=0)),0,((IPMT(G491/'Mortgage 2 Variables'!E$43,1,'Mortgage 2 Info Calcs'!F$9*'Mortgage 2 Variables'!E$43,-J491+Q491+'Mortgage 2 Info Calcs'!F$24,IF('Mortgage 2 Info Calcs'!F$5="Interest Only",-J491+Q491+'Mortgage 2 Info Calcs'!F$24,0)))))</f>
        <v>0</v>
      </c>
      <c r="J491" t="str">
        <f>IF(W490&gt;0,IF(ISTEXT('Mortgage 2 Info Calcs'!K$4),"0",IF(ISTEXT(W490),W490,W490+(IF(ISTEXT(K491),0,K491)))),0)</f>
        <v/>
      </c>
      <c r="K491">
        <f>IF(ISBLANK('Mortgage 2 Monthly Table'!L491),0,'Mortgage 2 Monthly Table'!L491)</f>
        <v>0</v>
      </c>
      <c r="L491" t="e">
        <f>IF(ISBLANK('Mortgage 2 Monthly Table'!N491),IF('Mortgage 2 Info Calcs'!F$13="Calculated",IF('Mortgage 2 Info Calcs'!F$22="Keep Same",IF('Mortgage 2 Info Calcs'!F$5="Interest Only",IF(OR(I491&gt;L490,J491=""),I491,IF(J491&lt;L490,IF(J491&lt;L490,J491+I491,IF(L490+M490&gt;J491,L490+I491,L490)),IF(L490+M490&gt;J491,L490+I491,L490))),IF(H491&gt;L490,H491,IF(J491&gt;L490,IF(L490+M490&gt;J491,L490+I491,L490),J491+S491))),IF('Mortgage 2 Info Calcs'!F$5="Interest Only",'Mortgage 2 Monthly calcs'!I491,'Mortgage 2 Monthly calcs'!H491)),'Mortgage 2 Monthly calcs'!L490),'Mortgage 2 Monthly Table'!N491)</f>
        <v>#VALUE!</v>
      </c>
      <c r="M491" t="str">
        <f>IF(ISBLANK('Mortgage 2 Monthly Table'!P491),IF(N490&gt;J491,IF(J491&gt;L490,J491-L490,0),IF(OR(OR(W490&lt;0,ISTEXT(W490)),ISTEXT('Mortgage 2 Info Calcs'!$K$4)),"",'Mortgage 2 Info Calcs'!F$21)),'Mortgage 2 Monthly Table'!P491)</f>
        <v/>
      </c>
      <c r="N491" t="str">
        <f t="shared" si="34"/>
        <v/>
      </c>
      <c r="O491" t="str">
        <f>IF(OR(OR(W490&lt;0,ISTEXT(W490)),ISTEXT('Mortgage 2 Info Calcs'!$K$4)),"",(O490+M491))</f>
        <v/>
      </c>
      <c r="P491">
        <f>IF(ISBLANK('Mortgage 2 Monthly Table'!T491),IF(ISTEXT(J491),0,IF(OR(W490&lt;Q490,AND(W490&lt;0,NOT(ISTEXT(W490))),ISTEXT('Mortgage 2 Info Calcs'!$K$4)),IF(-W490&gt;P490,-W490,W490-Q490),IF(J491="",0,'Mortgage 2 Info Calcs'!F$26))),'Mortgage 2 Monthly Table'!T491)</f>
        <v>0</v>
      </c>
      <c r="Q491" t="str">
        <f>IF(OR(OR(W490&lt;0,ISTEXT(W490)),ISTEXT('Mortgage 2 Info Calcs'!$K$4)),"",IF(O491&lt;0,Q490,(Q490+P491)))</f>
        <v/>
      </c>
      <c r="R491" t="str">
        <f>IF(OR(ISERROR(L491-S491),ISTEXT('Mortgage 2 Info Calcs'!$K$4)),"",L491-S491+M491)</f>
        <v/>
      </c>
      <c r="S491">
        <f>IF(OR(IF(ISERROR(ROUND((J491-Q491-'Mortgage 2 Info Calcs'!F$24)*(G491/12),2)),0,(J491-O491-Q491-'Mortgage 2 Info Calcs'!F$24)*(G491/12)),,,ISTEXT('Mortgage 2 Info Calcs'!K$4)),IF(((J491-Q491-'Mortgage 2 Info Calcs'!F$24)*(G491/12))&gt;0,((J491-Q491-'Mortgage 2 Info Calcs'!F$24)*(G491/12)),0),0)</f>
        <v>0</v>
      </c>
      <c r="T491" t="str">
        <f>IF(OR(ISERROR(SUM(R$12:R491)),(ISTEXT(T490)),(T490=(SUM(R$12:R491)))),"",SUM(R$12:R491))</f>
        <v/>
      </c>
      <c r="U491">
        <f>SUM(S$12:S491)</f>
        <v>93290.420445652519</v>
      </c>
      <c r="V491" t="str">
        <f>IF(OR(J491=Q491,ISTEXT(W490),ISTEXT('Mortgage 2 Info Calcs'!$F$17)),"",IF(('Mortgage 2 Info Calcs'!F$18*12)&gt;C490+1,IF(C490='Mortgage 2 Info Calcs'!F$18*12,0,'Mortgage 2 Info Calcs'!F$19+W491*('Mortgage 2 Info Calcs'!F$17)),'Mortgage 2 Info Calcs'!F$189))</f>
        <v/>
      </c>
      <c r="W491" t="str">
        <f>IF(OR(ISERROR(J491-R491-M491),IF(ISERROR((J491-R491-M491)=0),"True",(J491-R491-M491)=0),ISTEXT('Mortgage 2 Info Calcs'!$K$4)),"",IF((J491&gt;(L491+M491)),(FV((G491/'Mortgage 2 Variables'!E$43),1,(L491+M491),-J491+Q491+'Mortgage 2 Info Calcs'!F$24,0))+Q491+'Mortgage 2 Info Calcs'!F$24+IF(I491&gt;0,0,-I491),""))</f>
        <v/>
      </c>
      <c r="X491" t="e">
        <f>IF((FV(IF(G491=0,'Mortgage 2 Info Calcs'!F$8,G491)/12,1,PMT(IF(G491=0,'Mortgage 2 Info Calcs'!F$8,G491)/12,('Mortgage 2 Info Calcs'!F$9*12)-C490,-X490,0),-X490,0))&gt;0,(FV(IF(G491=0,'Mortgage 2 Info Calcs'!F$8,G491)/12,1,PMT(IF(G491=0,'Mortgage 2 Info Calcs'!F$8,G491)/12,('Mortgage 2 Info Calcs'!F$9*12)-C490,-X490,0),-X490,0)),0)</f>
        <v>#NUM!</v>
      </c>
      <c r="Y491" t="e">
        <f>IF(X491&lt;=0,0,(IPMT(IF(G491=0,'Mortgage 2 Info Calcs'!F$8,G491)/12,1,('Mortgage 2 Info Calcs'!F$9*12)-C490,-X490,0)))</f>
        <v>#NUM!</v>
      </c>
      <c r="Z491">
        <f>IF(C491&lt;('Mortgage 2 Info Calcs'!F$9*12),SUM(Y$12:Y491),0)</f>
        <v>0</v>
      </c>
      <c r="AA491">
        <v>480</v>
      </c>
      <c r="AB491">
        <f t="shared" si="35"/>
        <v>40</v>
      </c>
    </row>
    <row r="492" spans="2:28" ht="11.25" customHeight="1" x14ac:dyDescent="0.25">
      <c r="B492">
        <f t="shared" si="33"/>
        <v>40.083333333333336</v>
      </c>
      <c r="C492">
        <v>481</v>
      </c>
      <c r="E492" t="str">
        <f t="shared" si="36"/>
        <v/>
      </c>
      <c r="F492" t="str">
        <f>VLOOKUP('Mortgage 2 Variables'!D$8,'Mortgage 2 Variables'!B$8:C$19,2)</f>
        <v>Nov</v>
      </c>
      <c r="G492">
        <f>IF(ISBLANK('Mortgage 2 Monthly Table'!G492),IF(OR(J492=Q492,ISTEXT(W491),ISTEXT('Mortgage 2 Info Calcs'!$K$4)),0,IF(('Mortgage 2 Info Calcs'!F$7*12)&gt;C491,G491,IF(C491='Mortgage 2 Info Calcs'!F$7*12,'Mortgage 2 Info Calcs'!F$8,G491))),'Mortgage 2 Monthly Table'!G492)</f>
        <v>0</v>
      </c>
      <c r="H492" t="e">
        <f>((PMT(G492/'Mortgage 2 Variables'!E$43,('Mortgage 2 Info Calcs'!F$9*'Mortgage 2 Variables'!E$43)-C491,-J492,0)))</f>
        <v>#VALUE!</v>
      </c>
      <c r="I492">
        <f>IF(OR(ISERROR(((IPMT(G492/'Mortgage 2 Variables'!E$43,1,'Mortgage 2 Info Calcs'!F$9*'Mortgage 2 Variables'!E$43,-J492+Q492+'Mortgage 2 Info Calcs'!F$24,IF('Mortgage 2 Info Calcs'!F$5="Interest Only",-J492+Q492+'Mortgage 2 Info Calcs'!F$24,0))))),(((IPMT(G492/'Mortgage 2 Variables'!E$43,1,'Mortgage 2 Info Calcs'!F$9*'Mortgage 2 Variables'!E$43,-J$12,-J$12)))=0)),0,((IPMT(G492/'Mortgage 2 Variables'!E$43,1,'Mortgage 2 Info Calcs'!F$9*'Mortgage 2 Variables'!E$43,-J492+Q492+'Mortgage 2 Info Calcs'!F$24,IF('Mortgage 2 Info Calcs'!F$5="Interest Only",-J492+Q492+'Mortgage 2 Info Calcs'!F$24,0)))))</f>
        <v>0</v>
      </c>
      <c r="J492" t="str">
        <f>IF(W491&gt;0,IF(ISTEXT('Mortgage 2 Info Calcs'!K$4),"0",IF(ISTEXT(W491),W491,W491+(IF(ISTEXT(K492),0,K492)))),0)</f>
        <v/>
      </c>
      <c r="K492">
        <f>IF(ISBLANK('Mortgage 2 Monthly Table'!L492),0,'Mortgage 2 Monthly Table'!L492)</f>
        <v>0</v>
      </c>
      <c r="L492" t="e">
        <f>IF(ISBLANK('Mortgage 2 Monthly Table'!N492),IF('Mortgage 2 Info Calcs'!F$13="Calculated",IF('Mortgage 2 Info Calcs'!F$22="Keep Same",IF('Mortgage 2 Info Calcs'!F$5="Interest Only",IF(OR(I492&gt;L491,J492=""),I492,IF(J492&lt;L491,IF(J492&lt;L491,J492+I492,IF(L491+M491&gt;J492,L491+I492,L491)),IF(L491+M491&gt;J492,L491+I492,L491))),IF(H492&gt;L491,H492,IF(J492&gt;L491,IF(L491+M491&gt;J492,L491+I492,L491),J492+S492))),IF('Mortgage 2 Info Calcs'!F$5="Interest Only",'Mortgage 2 Monthly calcs'!I492,'Mortgage 2 Monthly calcs'!H492)),'Mortgage 2 Monthly calcs'!L491),'Mortgage 2 Monthly Table'!N492)</f>
        <v>#VALUE!</v>
      </c>
      <c r="M492" t="str">
        <f>IF(ISBLANK('Mortgage 2 Monthly Table'!P492),IF(N491&gt;J492,IF(J492&gt;L491,J492-L491,0),IF(OR(OR(W491&lt;0,ISTEXT(W491)),ISTEXT('Mortgage 2 Info Calcs'!$K$4)),"",'Mortgage 2 Info Calcs'!F$21)),'Mortgage 2 Monthly Table'!P492)</f>
        <v/>
      </c>
      <c r="N492" t="str">
        <f t="shared" si="34"/>
        <v/>
      </c>
      <c r="O492" t="str">
        <f>IF(OR(OR(W491&lt;0,ISTEXT(W491)),ISTEXT('Mortgage 2 Info Calcs'!$K$4)),"",(O491+M492))</f>
        <v/>
      </c>
      <c r="P492">
        <f>IF(ISBLANK('Mortgage 2 Monthly Table'!T492),IF(ISTEXT(J492),0,IF(OR(W491&lt;Q491,AND(W491&lt;0,NOT(ISTEXT(W491))),ISTEXT('Mortgage 2 Info Calcs'!$K$4)),IF(-W491&gt;P491,-W491,W491-Q491),IF(J492="",0,'Mortgage 2 Info Calcs'!F$26))),'Mortgage 2 Monthly Table'!T492)</f>
        <v>0</v>
      </c>
      <c r="Q492" t="str">
        <f>IF(OR(OR(W491&lt;0,ISTEXT(W491)),ISTEXT('Mortgage 2 Info Calcs'!$K$4)),"",IF(O492&lt;0,Q491,(Q491+P492)))</f>
        <v/>
      </c>
      <c r="R492" t="str">
        <f>IF(OR(ISERROR(L492-S492),ISTEXT('Mortgage 2 Info Calcs'!$K$4)),"",L492-S492+M492)</f>
        <v/>
      </c>
      <c r="S492">
        <f>IF(OR(IF(ISERROR(ROUND((J492-Q492-'Mortgage 2 Info Calcs'!F$24)*(G492/12),2)),0,(J492-O492-Q492-'Mortgage 2 Info Calcs'!F$24)*(G492/12)),,,ISTEXT('Mortgage 2 Info Calcs'!K$4)),IF(((J492-Q492-'Mortgage 2 Info Calcs'!F$24)*(G492/12))&gt;0,((J492-Q492-'Mortgage 2 Info Calcs'!F$24)*(G492/12)),0),0)</f>
        <v>0</v>
      </c>
      <c r="T492" t="str">
        <f>IF(OR(ISERROR(SUM(R$12:R492)),(ISTEXT(T491)),(T491=(SUM(R$12:R492)))),"",SUM(R$12:R492))</f>
        <v/>
      </c>
      <c r="U492">
        <f>SUM(S$12:S492)</f>
        <v>93290.420445652519</v>
      </c>
      <c r="V492" t="str">
        <f>IF(OR(J492=Q492,ISTEXT(W491),ISTEXT('Mortgage 2 Info Calcs'!$F$17)),"",IF(('Mortgage 2 Info Calcs'!F$18*12)&gt;C491+1,IF(C491='Mortgage 2 Info Calcs'!F$18*12,0,'Mortgage 2 Info Calcs'!F$19+W492*('Mortgage 2 Info Calcs'!F$17)),'Mortgage 2 Info Calcs'!F$189))</f>
        <v/>
      </c>
      <c r="W492" t="str">
        <f>IF(OR(ISERROR(J492-R492-M492),IF(ISERROR((J492-R492-M492)=0),"True",(J492-R492-M492)=0),ISTEXT('Mortgage 2 Info Calcs'!$K$4)),"",IF((J492&gt;(L492+M492)),(FV((G492/'Mortgage 2 Variables'!E$43),1,(L492+M492),-J492+Q492+'Mortgage 2 Info Calcs'!F$24,0))+Q492+'Mortgage 2 Info Calcs'!F$24+IF(I492&gt;0,0,-I492),""))</f>
        <v/>
      </c>
      <c r="X492" t="e">
        <f>IF((FV(IF(G492=0,'Mortgage 2 Info Calcs'!F$8,G492)/12,1,PMT(IF(G492=0,'Mortgage 2 Info Calcs'!F$8,G492)/12,('Mortgage 2 Info Calcs'!F$9*12)-C491,-X491,0),-X491,0))&gt;0,(FV(IF(G492=0,'Mortgage 2 Info Calcs'!F$8,G492)/12,1,PMT(IF(G492=0,'Mortgage 2 Info Calcs'!F$8,G492)/12,('Mortgage 2 Info Calcs'!F$9*12)-C491,-X491,0),-X491,0)),0)</f>
        <v>#NUM!</v>
      </c>
      <c r="Y492" t="e">
        <f>IF(X492&lt;=0,0,(IPMT(IF(G492=0,'Mortgage 2 Info Calcs'!F$8,G492)/12,1,('Mortgage 2 Info Calcs'!F$9*12)-C491,-X491,0)))</f>
        <v>#NUM!</v>
      </c>
      <c r="Z492">
        <f>IF(C492&lt;('Mortgage 2 Info Calcs'!F$9*12),SUM(Y$12:Y492),0)</f>
        <v>0</v>
      </c>
      <c r="AA492">
        <v>481</v>
      </c>
      <c r="AB492">
        <f t="shared" si="35"/>
        <v>40.083333333333336</v>
      </c>
    </row>
    <row r="493" spans="2:28" ht="11.25" customHeight="1" x14ac:dyDescent="0.25">
      <c r="B493">
        <f t="shared" si="33"/>
        <v>40.166666666666664</v>
      </c>
      <c r="C493">
        <v>482</v>
      </c>
      <c r="E493" t="str">
        <f t="shared" si="36"/>
        <v/>
      </c>
      <c r="F493" t="str">
        <f>VLOOKUP('Mortgage 2 Variables'!D$9,'Mortgage 2 Variables'!B$8:C$19,2)</f>
        <v>Dec</v>
      </c>
      <c r="G493">
        <f>IF(ISBLANK('Mortgage 2 Monthly Table'!G493),IF(OR(J493=Q493,ISTEXT(W492),ISTEXT('Mortgage 2 Info Calcs'!$K$4)),0,IF(('Mortgage 2 Info Calcs'!F$7*12)&gt;C492,G492,IF(C492='Mortgage 2 Info Calcs'!F$7*12,'Mortgage 2 Info Calcs'!F$8,G492))),'Mortgage 2 Monthly Table'!G493)</f>
        <v>0</v>
      </c>
      <c r="H493" t="e">
        <f>((PMT(G493/'Mortgage 2 Variables'!E$43,('Mortgage 2 Info Calcs'!F$9*'Mortgage 2 Variables'!E$43)-C492,-J493,0)))</f>
        <v>#VALUE!</v>
      </c>
      <c r="I493">
        <f>IF(OR(ISERROR(((IPMT(G493/'Mortgage 2 Variables'!E$43,1,'Mortgage 2 Info Calcs'!F$9*'Mortgage 2 Variables'!E$43,-J493+Q493+'Mortgage 2 Info Calcs'!F$24,IF('Mortgage 2 Info Calcs'!F$5="Interest Only",-J493+Q493+'Mortgage 2 Info Calcs'!F$24,0))))),(((IPMT(G493/'Mortgage 2 Variables'!E$43,1,'Mortgage 2 Info Calcs'!F$9*'Mortgage 2 Variables'!E$43,-J$12,-J$12)))=0)),0,((IPMT(G493/'Mortgage 2 Variables'!E$43,1,'Mortgage 2 Info Calcs'!F$9*'Mortgage 2 Variables'!E$43,-J493+Q493+'Mortgage 2 Info Calcs'!F$24,IF('Mortgage 2 Info Calcs'!F$5="Interest Only",-J493+Q493+'Mortgage 2 Info Calcs'!F$24,0)))))</f>
        <v>0</v>
      </c>
      <c r="J493" t="str">
        <f>IF(W492&gt;0,IF(ISTEXT('Mortgage 2 Info Calcs'!K$4),"0",IF(ISTEXT(W492),W492,W492+(IF(ISTEXT(K493),0,K493)))),0)</f>
        <v/>
      </c>
      <c r="K493">
        <f>IF(ISBLANK('Mortgage 2 Monthly Table'!L493),0,'Mortgage 2 Monthly Table'!L493)</f>
        <v>0</v>
      </c>
      <c r="L493" t="e">
        <f>IF(ISBLANK('Mortgage 2 Monthly Table'!N493),IF('Mortgage 2 Info Calcs'!F$13="Calculated",IF('Mortgage 2 Info Calcs'!F$22="Keep Same",IF('Mortgage 2 Info Calcs'!F$5="Interest Only",IF(OR(I493&gt;L492,J493=""),I493,IF(J493&lt;L492,IF(J493&lt;L492,J493+I493,IF(L492+M492&gt;J493,L492+I493,L492)),IF(L492+M492&gt;J493,L492+I493,L492))),IF(H493&gt;L492,H493,IF(J493&gt;L492,IF(L492+M492&gt;J493,L492+I493,L492),J493+S493))),IF('Mortgage 2 Info Calcs'!F$5="Interest Only",'Mortgage 2 Monthly calcs'!I493,'Mortgage 2 Monthly calcs'!H493)),'Mortgage 2 Monthly calcs'!L492),'Mortgage 2 Monthly Table'!N493)</f>
        <v>#VALUE!</v>
      </c>
      <c r="M493" t="str">
        <f>IF(ISBLANK('Mortgage 2 Monthly Table'!P493),IF(N492&gt;J493,IF(J493&gt;L492,J493-L492,0),IF(OR(OR(W492&lt;0,ISTEXT(W492)),ISTEXT('Mortgage 2 Info Calcs'!$K$4)),"",'Mortgage 2 Info Calcs'!F$21)),'Mortgage 2 Monthly Table'!P493)</f>
        <v/>
      </c>
      <c r="N493" t="str">
        <f t="shared" si="34"/>
        <v/>
      </c>
      <c r="O493" t="str">
        <f>IF(OR(OR(W492&lt;0,ISTEXT(W492)),ISTEXT('Mortgage 2 Info Calcs'!$K$4)),"",(O492+M493))</f>
        <v/>
      </c>
      <c r="P493">
        <f>IF(ISBLANK('Mortgage 2 Monthly Table'!T493),IF(ISTEXT(J493),0,IF(OR(W492&lt;Q492,AND(W492&lt;0,NOT(ISTEXT(W492))),ISTEXT('Mortgage 2 Info Calcs'!$K$4)),IF(-W492&gt;P492,-W492,W492-Q492),IF(J493="",0,'Mortgage 2 Info Calcs'!F$26))),'Mortgage 2 Monthly Table'!T493)</f>
        <v>0</v>
      </c>
      <c r="Q493" t="str">
        <f>IF(OR(OR(W492&lt;0,ISTEXT(W492)),ISTEXT('Mortgage 2 Info Calcs'!$K$4)),"",IF(O493&lt;0,Q492,(Q492+P493)))</f>
        <v/>
      </c>
      <c r="R493" t="str">
        <f>IF(OR(ISERROR(L493-S493),ISTEXT('Mortgage 2 Info Calcs'!$K$4)),"",L493-S493+M493)</f>
        <v/>
      </c>
      <c r="S493">
        <f>IF(OR(IF(ISERROR(ROUND((J493-Q493-'Mortgage 2 Info Calcs'!F$24)*(G493/12),2)),0,(J493-O493-Q493-'Mortgage 2 Info Calcs'!F$24)*(G493/12)),,,ISTEXT('Mortgage 2 Info Calcs'!K$4)),IF(((J493-Q493-'Mortgage 2 Info Calcs'!F$24)*(G493/12))&gt;0,((J493-Q493-'Mortgage 2 Info Calcs'!F$24)*(G493/12)),0),0)</f>
        <v>0</v>
      </c>
      <c r="T493" t="str">
        <f>IF(OR(ISERROR(SUM(R$12:R493)),(ISTEXT(T492)),(T492=(SUM(R$12:R493)))),"",SUM(R$12:R493))</f>
        <v/>
      </c>
      <c r="U493">
        <f>SUM(S$12:S493)</f>
        <v>93290.420445652519</v>
      </c>
      <c r="V493" t="str">
        <f>IF(OR(J493=Q493,ISTEXT(W492),ISTEXT('Mortgage 2 Info Calcs'!$F$17)),"",IF(('Mortgage 2 Info Calcs'!F$18*12)&gt;C492+1,IF(C492='Mortgage 2 Info Calcs'!F$18*12,0,'Mortgage 2 Info Calcs'!F$19+W493*('Mortgage 2 Info Calcs'!F$17)),'Mortgage 2 Info Calcs'!F$189))</f>
        <v/>
      </c>
      <c r="W493" t="str">
        <f>IF(OR(ISERROR(J493-R493-M493),IF(ISERROR((J493-R493-M493)=0),"True",(J493-R493-M493)=0),ISTEXT('Mortgage 2 Info Calcs'!$K$4)),"",IF((J493&gt;(L493+M493)),(FV((G493/'Mortgage 2 Variables'!E$43),1,(L493+M493),-J493+Q493+'Mortgage 2 Info Calcs'!F$24,0))+Q493+'Mortgage 2 Info Calcs'!F$24+IF(I493&gt;0,0,-I493),""))</f>
        <v/>
      </c>
      <c r="X493" t="e">
        <f>IF((FV(IF(G493=0,'Mortgage 2 Info Calcs'!F$8,G493)/12,1,PMT(IF(G493=0,'Mortgage 2 Info Calcs'!F$8,G493)/12,('Mortgage 2 Info Calcs'!F$9*12)-C492,-X492,0),-X492,0))&gt;0,(FV(IF(G493=0,'Mortgage 2 Info Calcs'!F$8,G493)/12,1,PMT(IF(G493=0,'Mortgage 2 Info Calcs'!F$8,G493)/12,('Mortgage 2 Info Calcs'!F$9*12)-C492,-X492,0),-X492,0)),0)</f>
        <v>#NUM!</v>
      </c>
      <c r="Y493" t="e">
        <f>IF(X493&lt;=0,0,(IPMT(IF(G493=0,'Mortgage 2 Info Calcs'!F$8,G493)/12,1,('Mortgage 2 Info Calcs'!F$9*12)-C492,-X492,0)))</f>
        <v>#NUM!</v>
      </c>
      <c r="Z493">
        <f>IF(C493&lt;('Mortgage 2 Info Calcs'!F$9*12),SUM(Y$12:Y493),0)</f>
        <v>0</v>
      </c>
      <c r="AA493">
        <v>482</v>
      </c>
      <c r="AB493">
        <f t="shared" si="35"/>
        <v>40.166666666666664</v>
      </c>
    </row>
    <row r="494" spans="2:28" ht="11.25" customHeight="1" x14ac:dyDescent="0.25">
      <c r="B494">
        <f t="shared" si="33"/>
        <v>40.25</v>
      </c>
      <c r="C494">
        <v>483</v>
      </c>
      <c r="E494">
        <f t="shared" si="36"/>
        <v>2050</v>
      </c>
      <c r="F494" t="str">
        <f>VLOOKUP('Mortgage 2 Variables'!D$10,'Mortgage 2 Variables'!B$8:C$19,2)</f>
        <v>Jan</v>
      </c>
      <c r="G494">
        <f>IF(ISBLANK('Mortgage 2 Monthly Table'!G494),IF(OR(J494=Q494,ISTEXT(W493),ISTEXT('Mortgage 2 Info Calcs'!$K$4)),0,IF(('Mortgage 2 Info Calcs'!F$7*12)&gt;C493,G493,IF(C493='Mortgage 2 Info Calcs'!F$7*12,'Mortgage 2 Info Calcs'!F$8,G493))),'Mortgage 2 Monthly Table'!G494)</f>
        <v>0</v>
      </c>
      <c r="H494" t="e">
        <f>((PMT(G494/'Mortgage 2 Variables'!E$43,('Mortgage 2 Info Calcs'!F$9*'Mortgage 2 Variables'!E$43)-C493,-J494,0)))</f>
        <v>#VALUE!</v>
      </c>
      <c r="I494">
        <f>IF(OR(ISERROR(((IPMT(G494/'Mortgage 2 Variables'!E$43,1,'Mortgage 2 Info Calcs'!F$9*'Mortgage 2 Variables'!E$43,-J494+Q494+'Mortgage 2 Info Calcs'!F$24,IF('Mortgage 2 Info Calcs'!F$5="Interest Only",-J494+Q494+'Mortgage 2 Info Calcs'!F$24,0))))),(((IPMT(G494/'Mortgage 2 Variables'!E$43,1,'Mortgage 2 Info Calcs'!F$9*'Mortgage 2 Variables'!E$43,-J$12,-J$12)))=0)),0,((IPMT(G494/'Mortgage 2 Variables'!E$43,1,'Mortgage 2 Info Calcs'!F$9*'Mortgage 2 Variables'!E$43,-J494+Q494+'Mortgage 2 Info Calcs'!F$24,IF('Mortgage 2 Info Calcs'!F$5="Interest Only",-J494+Q494+'Mortgage 2 Info Calcs'!F$24,0)))))</f>
        <v>0</v>
      </c>
      <c r="J494" t="str">
        <f>IF(W493&gt;0,IF(ISTEXT('Mortgage 2 Info Calcs'!K$4),"0",IF(ISTEXT(W493),W493,W493+(IF(ISTEXT(K494),0,K494)))),0)</f>
        <v/>
      </c>
      <c r="K494">
        <f>IF(ISBLANK('Mortgage 2 Monthly Table'!L494),0,'Mortgage 2 Monthly Table'!L494)</f>
        <v>0</v>
      </c>
      <c r="L494" t="e">
        <f>IF(ISBLANK('Mortgage 2 Monthly Table'!N494),IF('Mortgage 2 Info Calcs'!F$13="Calculated",IF('Mortgage 2 Info Calcs'!F$22="Keep Same",IF('Mortgage 2 Info Calcs'!F$5="Interest Only",IF(OR(I494&gt;L493,J494=""),I494,IF(J494&lt;L493,IF(J494&lt;L493,J494+I494,IF(L493+M493&gt;J494,L493+I494,L493)),IF(L493+M493&gt;J494,L493+I494,L493))),IF(H494&gt;L493,H494,IF(J494&gt;L493,IF(L493+M493&gt;J494,L493+I494,L493),J494+S494))),IF('Mortgage 2 Info Calcs'!F$5="Interest Only",'Mortgage 2 Monthly calcs'!I494,'Mortgage 2 Monthly calcs'!H494)),'Mortgage 2 Monthly calcs'!L493),'Mortgage 2 Monthly Table'!N494)</f>
        <v>#VALUE!</v>
      </c>
      <c r="M494" t="str">
        <f>IF(ISBLANK('Mortgage 2 Monthly Table'!P494),IF(N493&gt;J494,IF(J494&gt;L493,J494-L493,0),IF(OR(OR(W493&lt;0,ISTEXT(W493)),ISTEXT('Mortgage 2 Info Calcs'!$K$4)),"",'Mortgage 2 Info Calcs'!F$21)),'Mortgage 2 Monthly Table'!P494)</f>
        <v/>
      </c>
      <c r="N494" t="str">
        <f t="shared" si="34"/>
        <v/>
      </c>
      <c r="O494" t="str">
        <f>IF(OR(OR(W493&lt;0,ISTEXT(W493)),ISTEXT('Mortgage 2 Info Calcs'!$K$4)),"",(O493+M494))</f>
        <v/>
      </c>
      <c r="P494">
        <f>IF(ISBLANK('Mortgage 2 Monthly Table'!T494),IF(ISTEXT(J494),0,IF(OR(W493&lt;Q493,AND(W493&lt;0,NOT(ISTEXT(W493))),ISTEXT('Mortgage 2 Info Calcs'!$K$4)),IF(-W493&gt;P493,-W493,W493-Q493),IF(J494="",0,'Mortgage 2 Info Calcs'!F$26))),'Mortgage 2 Monthly Table'!T494)</f>
        <v>0</v>
      </c>
      <c r="Q494" t="str">
        <f>IF(OR(OR(W493&lt;0,ISTEXT(W493)),ISTEXT('Mortgage 2 Info Calcs'!$K$4)),"",IF(O494&lt;0,Q493,(Q493+P494)))</f>
        <v/>
      </c>
      <c r="R494" t="str">
        <f>IF(OR(ISERROR(L494-S494),ISTEXT('Mortgage 2 Info Calcs'!$K$4)),"",L494-S494+M494)</f>
        <v/>
      </c>
      <c r="S494">
        <f>IF(OR(IF(ISERROR(ROUND((J494-Q494-'Mortgage 2 Info Calcs'!F$24)*(G494/12),2)),0,(J494-O494-Q494-'Mortgage 2 Info Calcs'!F$24)*(G494/12)),,,ISTEXT('Mortgage 2 Info Calcs'!K$4)),IF(((J494-Q494-'Mortgage 2 Info Calcs'!F$24)*(G494/12))&gt;0,((J494-Q494-'Mortgage 2 Info Calcs'!F$24)*(G494/12)),0),0)</f>
        <v>0</v>
      </c>
      <c r="T494" t="str">
        <f>IF(OR(ISERROR(SUM(R$12:R494)),(ISTEXT(T493)),(T493=(SUM(R$12:R494)))),"",SUM(R$12:R494))</f>
        <v/>
      </c>
      <c r="U494">
        <f>SUM(S$12:S494)</f>
        <v>93290.420445652519</v>
      </c>
      <c r="V494" t="str">
        <f>IF(OR(J494=Q494,ISTEXT(W493),ISTEXT('Mortgage 2 Info Calcs'!$F$17)),"",IF(('Mortgage 2 Info Calcs'!F$18*12)&gt;C493+1,IF(C493='Mortgage 2 Info Calcs'!F$18*12,0,'Mortgage 2 Info Calcs'!F$19+W494*('Mortgage 2 Info Calcs'!F$17)),'Mortgage 2 Info Calcs'!F$189))</f>
        <v/>
      </c>
      <c r="W494" t="str">
        <f>IF(OR(ISERROR(J494-R494-M494),IF(ISERROR((J494-R494-M494)=0),"True",(J494-R494-M494)=0),ISTEXT('Mortgage 2 Info Calcs'!$K$4)),"",IF((J494&gt;(L494+M494)),(FV((G494/'Mortgage 2 Variables'!E$43),1,(L494+M494),-J494+Q494+'Mortgage 2 Info Calcs'!F$24,0))+Q494+'Mortgage 2 Info Calcs'!F$24+IF(I494&gt;0,0,-I494),""))</f>
        <v/>
      </c>
      <c r="X494" t="e">
        <f>IF((FV(IF(G494=0,'Mortgage 2 Info Calcs'!F$8,G494)/12,1,PMT(IF(G494=0,'Mortgage 2 Info Calcs'!F$8,G494)/12,('Mortgage 2 Info Calcs'!F$9*12)-C493,-X493,0),-X493,0))&gt;0,(FV(IF(G494=0,'Mortgage 2 Info Calcs'!F$8,G494)/12,1,PMT(IF(G494=0,'Mortgage 2 Info Calcs'!F$8,G494)/12,('Mortgage 2 Info Calcs'!F$9*12)-C493,-X493,0),-X493,0)),0)</f>
        <v>#NUM!</v>
      </c>
      <c r="Y494" t="e">
        <f>IF(X494&lt;=0,0,(IPMT(IF(G494=0,'Mortgage 2 Info Calcs'!F$8,G494)/12,1,('Mortgage 2 Info Calcs'!F$9*12)-C493,-X493,0)))</f>
        <v>#NUM!</v>
      </c>
      <c r="Z494">
        <f>IF(C494&lt;('Mortgage 2 Info Calcs'!F$9*12),SUM(Y$12:Y494),0)</f>
        <v>0</v>
      </c>
      <c r="AA494">
        <v>483</v>
      </c>
      <c r="AB494">
        <f t="shared" si="35"/>
        <v>40.25</v>
      </c>
    </row>
    <row r="495" spans="2:28" ht="11.25" customHeight="1" x14ac:dyDescent="0.25">
      <c r="B495">
        <f t="shared" si="33"/>
        <v>40.333333333333336</v>
      </c>
      <c r="C495">
        <v>484</v>
      </c>
      <c r="E495" t="str">
        <f t="shared" si="36"/>
        <v/>
      </c>
      <c r="F495" t="str">
        <f>VLOOKUP('Mortgage 2 Variables'!D$11,'Mortgage 2 Variables'!B$8:C$19,2)</f>
        <v>Feb</v>
      </c>
      <c r="G495">
        <f>IF(ISBLANK('Mortgage 2 Monthly Table'!G495),IF(OR(J495=Q495,ISTEXT(W494),ISTEXT('Mortgage 2 Info Calcs'!$K$4)),0,IF(('Mortgage 2 Info Calcs'!F$7*12)&gt;C494,G494,IF(C494='Mortgage 2 Info Calcs'!F$7*12,'Mortgage 2 Info Calcs'!F$8,G494))),'Mortgage 2 Monthly Table'!G495)</f>
        <v>0</v>
      </c>
      <c r="H495" t="e">
        <f>((PMT(G495/'Mortgage 2 Variables'!E$43,('Mortgage 2 Info Calcs'!F$9*'Mortgage 2 Variables'!E$43)-C494,-J495,0)))</f>
        <v>#VALUE!</v>
      </c>
      <c r="I495">
        <f>IF(OR(ISERROR(((IPMT(G495/'Mortgage 2 Variables'!E$43,1,'Mortgage 2 Info Calcs'!F$9*'Mortgage 2 Variables'!E$43,-J495+Q495+'Mortgage 2 Info Calcs'!F$24,IF('Mortgage 2 Info Calcs'!F$5="Interest Only",-J495+Q495+'Mortgage 2 Info Calcs'!F$24,0))))),(((IPMT(G495/'Mortgage 2 Variables'!E$43,1,'Mortgage 2 Info Calcs'!F$9*'Mortgage 2 Variables'!E$43,-J$12,-J$12)))=0)),0,((IPMT(G495/'Mortgage 2 Variables'!E$43,1,'Mortgage 2 Info Calcs'!F$9*'Mortgage 2 Variables'!E$43,-J495+Q495+'Mortgage 2 Info Calcs'!F$24,IF('Mortgage 2 Info Calcs'!F$5="Interest Only",-J495+Q495+'Mortgage 2 Info Calcs'!F$24,0)))))</f>
        <v>0</v>
      </c>
      <c r="J495" t="str">
        <f>IF(W494&gt;0,IF(ISTEXT('Mortgage 2 Info Calcs'!K$4),"0",IF(ISTEXT(W494),W494,W494+(IF(ISTEXT(K495),0,K495)))),0)</f>
        <v/>
      </c>
      <c r="K495">
        <f>IF(ISBLANK('Mortgage 2 Monthly Table'!L495),0,'Mortgage 2 Monthly Table'!L495)</f>
        <v>0</v>
      </c>
      <c r="L495" t="e">
        <f>IF(ISBLANK('Mortgage 2 Monthly Table'!N495),IF('Mortgage 2 Info Calcs'!F$13="Calculated",IF('Mortgage 2 Info Calcs'!F$22="Keep Same",IF('Mortgage 2 Info Calcs'!F$5="Interest Only",IF(OR(I495&gt;L494,J495=""),I495,IF(J495&lt;L494,IF(J495&lt;L494,J495+I495,IF(L494+M494&gt;J495,L494+I495,L494)),IF(L494+M494&gt;J495,L494+I495,L494))),IF(H495&gt;L494,H495,IF(J495&gt;L494,IF(L494+M494&gt;J495,L494+I495,L494),J495+S495))),IF('Mortgage 2 Info Calcs'!F$5="Interest Only",'Mortgage 2 Monthly calcs'!I495,'Mortgage 2 Monthly calcs'!H495)),'Mortgage 2 Monthly calcs'!L494),'Mortgage 2 Monthly Table'!N495)</f>
        <v>#VALUE!</v>
      </c>
      <c r="M495" t="str">
        <f>IF(ISBLANK('Mortgage 2 Monthly Table'!P495),IF(N494&gt;J495,IF(J495&gt;L494,J495-L494,0),IF(OR(OR(W494&lt;0,ISTEXT(W494)),ISTEXT('Mortgage 2 Info Calcs'!$K$4)),"",'Mortgage 2 Info Calcs'!F$21)),'Mortgage 2 Monthly Table'!P495)</f>
        <v/>
      </c>
      <c r="N495" t="str">
        <f t="shared" si="34"/>
        <v/>
      </c>
      <c r="O495" t="str">
        <f>IF(OR(OR(W494&lt;0,ISTEXT(W494)),ISTEXT('Mortgage 2 Info Calcs'!$K$4)),"",(O494+M495))</f>
        <v/>
      </c>
      <c r="P495">
        <f>IF(ISBLANK('Mortgage 2 Monthly Table'!T495),IF(ISTEXT(J495),0,IF(OR(W494&lt;Q494,AND(W494&lt;0,NOT(ISTEXT(W494))),ISTEXT('Mortgage 2 Info Calcs'!$K$4)),IF(-W494&gt;P494,-W494,W494-Q494),IF(J495="",0,'Mortgage 2 Info Calcs'!F$26))),'Mortgage 2 Monthly Table'!T495)</f>
        <v>0</v>
      </c>
      <c r="Q495" t="str">
        <f>IF(OR(OR(W494&lt;0,ISTEXT(W494)),ISTEXT('Mortgage 2 Info Calcs'!$K$4)),"",IF(O495&lt;0,Q494,(Q494+P495)))</f>
        <v/>
      </c>
      <c r="R495" t="str">
        <f>IF(OR(ISERROR(L495-S495),ISTEXT('Mortgage 2 Info Calcs'!$K$4)),"",L495-S495+M495)</f>
        <v/>
      </c>
      <c r="S495">
        <f>IF(OR(IF(ISERROR(ROUND((J495-Q495-'Mortgage 2 Info Calcs'!F$24)*(G495/12),2)),0,(J495-O495-Q495-'Mortgage 2 Info Calcs'!F$24)*(G495/12)),,,ISTEXT('Mortgage 2 Info Calcs'!K$4)),IF(((J495-Q495-'Mortgage 2 Info Calcs'!F$24)*(G495/12))&gt;0,((J495-Q495-'Mortgage 2 Info Calcs'!F$24)*(G495/12)),0),0)</f>
        <v>0</v>
      </c>
      <c r="T495" t="str">
        <f>IF(OR(ISERROR(SUM(R$12:R495)),(ISTEXT(T494)),(T494=(SUM(R$12:R495)))),"",SUM(R$12:R495))</f>
        <v/>
      </c>
      <c r="U495">
        <f>SUM(S$12:S495)</f>
        <v>93290.420445652519</v>
      </c>
      <c r="V495" t="str">
        <f>IF(OR(J495=Q495,ISTEXT(W494),ISTEXT('Mortgage 2 Info Calcs'!$F$17)),"",IF(('Mortgage 2 Info Calcs'!F$18*12)&gt;C494+1,IF(C494='Mortgage 2 Info Calcs'!F$18*12,0,'Mortgage 2 Info Calcs'!F$19+W495*('Mortgage 2 Info Calcs'!F$17)),'Mortgage 2 Info Calcs'!F$189))</f>
        <v/>
      </c>
      <c r="W495" t="str">
        <f>IF(OR(ISERROR(J495-R495-M495),IF(ISERROR((J495-R495-M495)=0),"True",(J495-R495-M495)=0),ISTEXT('Mortgage 2 Info Calcs'!$K$4)),"",IF((J495&gt;(L495+M495)),(FV((G495/'Mortgage 2 Variables'!E$43),1,(L495+M495),-J495+Q495+'Mortgage 2 Info Calcs'!F$24,0))+Q495+'Mortgage 2 Info Calcs'!F$24+IF(I495&gt;0,0,-I495),""))</f>
        <v/>
      </c>
      <c r="X495" t="e">
        <f>IF((FV(IF(G495=0,'Mortgage 2 Info Calcs'!F$8,G495)/12,1,PMT(IF(G495=0,'Mortgage 2 Info Calcs'!F$8,G495)/12,('Mortgage 2 Info Calcs'!F$9*12)-C494,-X494,0),-X494,0))&gt;0,(FV(IF(G495=0,'Mortgage 2 Info Calcs'!F$8,G495)/12,1,PMT(IF(G495=0,'Mortgage 2 Info Calcs'!F$8,G495)/12,('Mortgage 2 Info Calcs'!F$9*12)-C494,-X494,0),-X494,0)),0)</f>
        <v>#NUM!</v>
      </c>
      <c r="Y495" t="e">
        <f>IF(X495&lt;=0,0,(IPMT(IF(G495=0,'Mortgage 2 Info Calcs'!F$8,G495)/12,1,('Mortgage 2 Info Calcs'!F$9*12)-C494,-X494,0)))</f>
        <v>#NUM!</v>
      </c>
      <c r="Z495">
        <f>IF(C495&lt;('Mortgage 2 Info Calcs'!F$9*12),SUM(Y$12:Y495),0)</f>
        <v>0</v>
      </c>
      <c r="AA495">
        <v>484</v>
      </c>
      <c r="AB495">
        <f t="shared" si="35"/>
        <v>40.333333333333336</v>
      </c>
    </row>
    <row r="496" spans="2:28" ht="11.25" customHeight="1" x14ac:dyDescent="0.25">
      <c r="B496">
        <f t="shared" si="33"/>
        <v>40.416666666666664</v>
      </c>
      <c r="C496">
        <v>485</v>
      </c>
      <c r="E496" t="str">
        <f t="shared" si="36"/>
        <v/>
      </c>
      <c r="F496" t="str">
        <f>VLOOKUP('Mortgage 2 Variables'!D$12,'Mortgage 2 Variables'!B$8:C$19,2)</f>
        <v>Mar</v>
      </c>
      <c r="G496">
        <f>IF(ISBLANK('Mortgage 2 Monthly Table'!G496),IF(OR(J496=Q496,ISTEXT(W495),ISTEXT('Mortgage 2 Info Calcs'!$K$4)),0,IF(('Mortgage 2 Info Calcs'!F$7*12)&gt;C495,G495,IF(C495='Mortgage 2 Info Calcs'!F$7*12,'Mortgage 2 Info Calcs'!F$8,G495))),'Mortgage 2 Monthly Table'!G496)</f>
        <v>0</v>
      </c>
      <c r="H496" t="e">
        <f>((PMT(G496/'Mortgage 2 Variables'!E$43,('Mortgage 2 Info Calcs'!F$9*'Mortgage 2 Variables'!E$43)-C495,-J496,0)))</f>
        <v>#VALUE!</v>
      </c>
      <c r="I496">
        <f>IF(OR(ISERROR(((IPMT(G496/'Mortgage 2 Variables'!E$43,1,'Mortgage 2 Info Calcs'!F$9*'Mortgage 2 Variables'!E$43,-J496+Q496+'Mortgage 2 Info Calcs'!F$24,IF('Mortgage 2 Info Calcs'!F$5="Interest Only",-J496+Q496+'Mortgage 2 Info Calcs'!F$24,0))))),(((IPMT(G496/'Mortgage 2 Variables'!E$43,1,'Mortgage 2 Info Calcs'!F$9*'Mortgage 2 Variables'!E$43,-J$12,-J$12)))=0)),0,((IPMT(G496/'Mortgage 2 Variables'!E$43,1,'Mortgage 2 Info Calcs'!F$9*'Mortgage 2 Variables'!E$43,-J496+Q496+'Mortgage 2 Info Calcs'!F$24,IF('Mortgage 2 Info Calcs'!F$5="Interest Only",-J496+Q496+'Mortgage 2 Info Calcs'!F$24,0)))))</f>
        <v>0</v>
      </c>
      <c r="J496" t="str">
        <f>IF(W495&gt;0,IF(ISTEXT('Mortgage 2 Info Calcs'!K$4),"0",IF(ISTEXT(W495),W495,W495+(IF(ISTEXT(K496),0,K496)))),0)</f>
        <v/>
      </c>
      <c r="K496">
        <f>IF(ISBLANK('Mortgage 2 Monthly Table'!L496),0,'Mortgage 2 Monthly Table'!L496)</f>
        <v>0</v>
      </c>
      <c r="L496" t="e">
        <f>IF(ISBLANK('Mortgage 2 Monthly Table'!N496),IF('Mortgage 2 Info Calcs'!F$13="Calculated",IF('Mortgage 2 Info Calcs'!F$22="Keep Same",IF('Mortgage 2 Info Calcs'!F$5="Interest Only",IF(OR(I496&gt;L495,J496=""),I496,IF(J496&lt;L495,IF(J496&lt;L495,J496+I496,IF(L495+M495&gt;J496,L495+I496,L495)),IF(L495+M495&gt;J496,L495+I496,L495))),IF(H496&gt;L495,H496,IF(J496&gt;L495,IF(L495+M495&gt;J496,L495+I496,L495),J496+S496))),IF('Mortgage 2 Info Calcs'!F$5="Interest Only",'Mortgage 2 Monthly calcs'!I496,'Mortgage 2 Monthly calcs'!H496)),'Mortgage 2 Monthly calcs'!L495),'Mortgage 2 Monthly Table'!N496)</f>
        <v>#VALUE!</v>
      </c>
      <c r="M496" t="str">
        <f>IF(ISBLANK('Mortgage 2 Monthly Table'!P496),IF(N495&gt;J496,IF(J496&gt;L495,J496-L495,0),IF(OR(OR(W495&lt;0,ISTEXT(W495)),ISTEXT('Mortgage 2 Info Calcs'!$K$4)),"",'Mortgage 2 Info Calcs'!F$21)),'Mortgage 2 Monthly Table'!P496)</f>
        <v/>
      </c>
      <c r="N496" t="str">
        <f t="shared" si="34"/>
        <v/>
      </c>
      <c r="O496" t="str">
        <f>IF(OR(OR(W495&lt;0,ISTEXT(W495)),ISTEXT('Mortgage 2 Info Calcs'!$K$4)),"",(O495+M496))</f>
        <v/>
      </c>
      <c r="P496">
        <f>IF(ISBLANK('Mortgage 2 Monthly Table'!T496),IF(ISTEXT(J496),0,IF(OR(W495&lt;Q495,AND(W495&lt;0,NOT(ISTEXT(W495))),ISTEXT('Mortgage 2 Info Calcs'!$K$4)),IF(-W495&gt;P495,-W495,W495-Q495),IF(J496="",0,'Mortgage 2 Info Calcs'!F$26))),'Mortgage 2 Monthly Table'!T496)</f>
        <v>0</v>
      </c>
      <c r="Q496" t="str">
        <f>IF(OR(OR(W495&lt;0,ISTEXT(W495)),ISTEXT('Mortgage 2 Info Calcs'!$K$4)),"",IF(O496&lt;0,Q495,(Q495+P496)))</f>
        <v/>
      </c>
      <c r="R496" t="str">
        <f>IF(OR(ISERROR(L496-S496),ISTEXT('Mortgage 2 Info Calcs'!$K$4)),"",L496-S496+M496)</f>
        <v/>
      </c>
      <c r="S496">
        <f>IF(OR(IF(ISERROR(ROUND((J496-Q496-'Mortgage 2 Info Calcs'!F$24)*(G496/12),2)),0,(J496-O496-Q496-'Mortgage 2 Info Calcs'!F$24)*(G496/12)),,,ISTEXT('Mortgage 2 Info Calcs'!K$4)),IF(((J496-Q496-'Mortgage 2 Info Calcs'!F$24)*(G496/12))&gt;0,((J496-Q496-'Mortgage 2 Info Calcs'!F$24)*(G496/12)),0),0)</f>
        <v>0</v>
      </c>
      <c r="T496" t="str">
        <f>IF(OR(ISERROR(SUM(R$12:R496)),(ISTEXT(T495)),(T495=(SUM(R$12:R496)))),"",SUM(R$12:R496))</f>
        <v/>
      </c>
      <c r="U496">
        <f>SUM(S$12:S496)</f>
        <v>93290.420445652519</v>
      </c>
      <c r="V496" t="str">
        <f>IF(OR(J496=Q496,ISTEXT(W495),ISTEXT('Mortgage 2 Info Calcs'!$F$17)),"",IF(('Mortgage 2 Info Calcs'!F$18*12)&gt;C495+1,IF(C495='Mortgage 2 Info Calcs'!F$18*12,0,'Mortgage 2 Info Calcs'!F$19+W496*('Mortgage 2 Info Calcs'!F$17)),'Mortgage 2 Info Calcs'!F$189))</f>
        <v/>
      </c>
      <c r="W496" t="str">
        <f>IF(OR(ISERROR(J496-R496-M496),IF(ISERROR((J496-R496-M496)=0),"True",(J496-R496-M496)=0),ISTEXT('Mortgage 2 Info Calcs'!$K$4)),"",IF((J496&gt;(L496+M496)),(FV((G496/'Mortgage 2 Variables'!E$43),1,(L496+M496),-J496+Q496+'Mortgage 2 Info Calcs'!F$24,0))+Q496+'Mortgage 2 Info Calcs'!F$24+IF(I496&gt;0,0,-I496),""))</f>
        <v/>
      </c>
      <c r="X496" t="e">
        <f>IF((FV(IF(G496=0,'Mortgage 2 Info Calcs'!F$8,G496)/12,1,PMT(IF(G496=0,'Mortgage 2 Info Calcs'!F$8,G496)/12,('Mortgage 2 Info Calcs'!F$9*12)-C495,-X495,0),-X495,0))&gt;0,(FV(IF(G496=0,'Mortgage 2 Info Calcs'!F$8,G496)/12,1,PMT(IF(G496=0,'Mortgage 2 Info Calcs'!F$8,G496)/12,('Mortgage 2 Info Calcs'!F$9*12)-C495,-X495,0),-X495,0)),0)</f>
        <v>#NUM!</v>
      </c>
      <c r="Y496" t="e">
        <f>IF(X496&lt;=0,0,(IPMT(IF(G496=0,'Mortgage 2 Info Calcs'!F$8,G496)/12,1,('Mortgage 2 Info Calcs'!F$9*12)-C495,-X495,0)))</f>
        <v>#NUM!</v>
      </c>
      <c r="Z496">
        <f>IF(C496&lt;('Mortgage 2 Info Calcs'!F$9*12),SUM(Y$12:Y496),0)</f>
        <v>0</v>
      </c>
      <c r="AA496">
        <v>485</v>
      </c>
      <c r="AB496">
        <f t="shared" si="35"/>
        <v>40.416666666666664</v>
      </c>
    </row>
    <row r="497" spans="2:28" ht="11.25" customHeight="1" x14ac:dyDescent="0.25">
      <c r="B497">
        <f t="shared" si="33"/>
        <v>40.5</v>
      </c>
      <c r="C497">
        <v>486</v>
      </c>
      <c r="E497" t="str">
        <f t="shared" si="36"/>
        <v/>
      </c>
      <c r="F497" t="str">
        <f>VLOOKUP('Mortgage 2 Variables'!D$13,'Mortgage 2 Variables'!B$8:C$19,2)</f>
        <v>Apr</v>
      </c>
      <c r="G497">
        <f>IF(ISBLANK('Mortgage 2 Monthly Table'!G497),IF(OR(J497=Q497,ISTEXT(W496),ISTEXT('Mortgage 2 Info Calcs'!$K$4)),0,IF(('Mortgage 2 Info Calcs'!F$7*12)&gt;C496,G496,IF(C496='Mortgage 2 Info Calcs'!F$7*12,'Mortgage 2 Info Calcs'!F$8,G496))),'Mortgage 2 Monthly Table'!G497)</f>
        <v>0</v>
      </c>
      <c r="H497" t="e">
        <f>((PMT(G497/'Mortgage 2 Variables'!E$43,('Mortgage 2 Info Calcs'!F$9*'Mortgage 2 Variables'!E$43)-C496,-J497,0)))</f>
        <v>#VALUE!</v>
      </c>
      <c r="I497">
        <f>IF(OR(ISERROR(((IPMT(G497/'Mortgage 2 Variables'!E$43,1,'Mortgage 2 Info Calcs'!F$9*'Mortgage 2 Variables'!E$43,-J497+Q497+'Mortgage 2 Info Calcs'!F$24,IF('Mortgage 2 Info Calcs'!F$5="Interest Only",-J497+Q497+'Mortgage 2 Info Calcs'!F$24,0))))),(((IPMT(G497/'Mortgage 2 Variables'!E$43,1,'Mortgage 2 Info Calcs'!F$9*'Mortgage 2 Variables'!E$43,-J$12,-J$12)))=0)),0,((IPMT(G497/'Mortgage 2 Variables'!E$43,1,'Mortgage 2 Info Calcs'!F$9*'Mortgage 2 Variables'!E$43,-J497+Q497+'Mortgage 2 Info Calcs'!F$24,IF('Mortgage 2 Info Calcs'!F$5="Interest Only",-J497+Q497+'Mortgage 2 Info Calcs'!F$24,0)))))</f>
        <v>0</v>
      </c>
      <c r="J497" t="str">
        <f>IF(W496&gt;0,IF(ISTEXT('Mortgage 2 Info Calcs'!K$4),"0",IF(ISTEXT(W496),W496,W496+(IF(ISTEXT(K497),0,K497)))),0)</f>
        <v/>
      </c>
      <c r="K497">
        <f>IF(ISBLANK('Mortgage 2 Monthly Table'!L497),0,'Mortgage 2 Monthly Table'!L497)</f>
        <v>0</v>
      </c>
      <c r="L497" t="e">
        <f>IF(ISBLANK('Mortgage 2 Monthly Table'!N497),IF('Mortgage 2 Info Calcs'!F$13="Calculated",IF('Mortgage 2 Info Calcs'!F$22="Keep Same",IF('Mortgage 2 Info Calcs'!F$5="Interest Only",IF(OR(I497&gt;L496,J497=""),I497,IF(J497&lt;L496,IF(J497&lt;L496,J497+I497,IF(L496+M496&gt;J497,L496+I497,L496)),IF(L496+M496&gt;J497,L496+I497,L496))),IF(H497&gt;L496,H497,IF(J497&gt;L496,IF(L496+M496&gt;J497,L496+I497,L496),J497+S497))),IF('Mortgage 2 Info Calcs'!F$5="Interest Only",'Mortgage 2 Monthly calcs'!I497,'Mortgage 2 Monthly calcs'!H497)),'Mortgage 2 Monthly calcs'!L496),'Mortgage 2 Monthly Table'!N497)</f>
        <v>#VALUE!</v>
      </c>
      <c r="M497" t="str">
        <f>IF(ISBLANK('Mortgage 2 Monthly Table'!P497),IF(N496&gt;J497,IF(J497&gt;L496,J497-L496,0),IF(OR(OR(W496&lt;0,ISTEXT(W496)),ISTEXT('Mortgage 2 Info Calcs'!$K$4)),"",'Mortgage 2 Info Calcs'!F$21)),'Mortgage 2 Monthly Table'!P497)</f>
        <v/>
      </c>
      <c r="N497" t="str">
        <f t="shared" si="34"/>
        <v/>
      </c>
      <c r="O497" t="str">
        <f>IF(OR(OR(W496&lt;0,ISTEXT(W496)),ISTEXT('Mortgage 2 Info Calcs'!$K$4)),"",(O496+M497))</f>
        <v/>
      </c>
      <c r="P497">
        <f>IF(ISBLANK('Mortgage 2 Monthly Table'!T497),IF(ISTEXT(J497),0,IF(OR(W496&lt;Q496,AND(W496&lt;0,NOT(ISTEXT(W496))),ISTEXT('Mortgage 2 Info Calcs'!$K$4)),IF(-W496&gt;P496,-W496,W496-Q496),IF(J497="",0,'Mortgage 2 Info Calcs'!F$26))),'Mortgage 2 Monthly Table'!T497)</f>
        <v>0</v>
      </c>
      <c r="Q497" t="str">
        <f>IF(OR(OR(W496&lt;0,ISTEXT(W496)),ISTEXT('Mortgage 2 Info Calcs'!$K$4)),"",IF(O497&lt;0,Q496,(Q496+P497)))</f>
        <v/>
      </c>
      <c r="R497" t="str">
        <f>IF(OR(ISERROR(L497-S497),ISTEXT('Mortgage 2 Info Calcs'!$K$4)),"",L497-S497+M497)</f>
        <v/>
      </c>
      <c r="S497">
        <f>IF(OR(IF(ISERROR(ROUND((J497-Q497-'Mortgage 2 Info Calcs'!F$24)*(G497/12),2)),0,(J497-O497-Q497-'Mortgage 2 Info Calcs'!F$24)*(G497/12)),,,ISTEXT('Mortgage 2 Info Calcs'!K$4)),IF(((J497-Q497-'Mortgage 2 Info Calcs'!F$24)*(G497/12))&gt;0,((J497-Q497-'Mortgage 2 Info Calcs'!F$24)*(G497/12)),0),0)</f>
        <v>0</v>
      </c>
      <c r="T497" t="str">
        <f>IF(OR(ISERROR(SUM(R$12:R497)),(ISTEXT(T496)),(T496=(SUM(R$12:R497)))),"",SUM(R$12:R497))</f>
        <v/>
      </c>
      <c r="U497">
        <f>SUM(S$12:S497)</f>
        <v>93290.420445652519</v>
      </c>
      <c r="V497" t="str">
        <f>IF(OR(J497=Q497,ISTEXT(W496),ISTEXT('Mortgage 2 Info Calcs'!$F$17)),"",IF(('Mortgage 2 Info Calcs'!F$18*12)&gt;C496+1,IF(C496='Mortgage 2 Info Calcs'!F$18*12,0,'Mortgage 2 Info Calcs'!F$19+W497*('Mortgage 2 Info Calcs'!F$17)),'Mortgage 2 Info Calcs'!F$189))</f>
        <v/>
      </c>
      <c r="W497" t="str">
        <f>IF(OR(ISERROR(J497-R497-M497),IF(ISERROR((J497-R497-M497)=0),"True",(J497-R497-M497)=0),ISTEXT('Mortgage 2 Info Calcs'!$K$4)),"",IF((J497&gt;(L497+M497)),(FV((G497/'Mortgage 2 Variables'!E$43),1,(L497+M497),-J497+Q497+'Mortgage 2 Info Calcs'!F$24,0))+Q497+'Mortgage 2 Info Calcs'!F$24+IF(I497&gt;0,0,-I497),""))</f>
        <v/>
      </c>
      <c r="X497" t="e">
        <f>IF((FV(IF(G497=0,'Mortgage 2 Info Calcs'!F$8,G497)/12,1,PMT(IF(G497=0,'Mortgage 2 Info Calcs'!F$8,G497)/12,('Mortgage 2 Info Calcs'!F$9*12)-C496,-X496,0),-X496,0))&gt;0,(FV(IF(G497=0,'Mortgage 2 Info Calcs'!F$8,G497)/12,1,PMT(IF(G497=0,'Mortgage 2 Info Calcs'!F$8,G497)/12,('Mortgage 2 Info Calcs'!F$9*12)-C496,-X496,0),-X496,0)),0)</f>
        <v>#NUM!</v>
      </c>
      <c r="Y497" t="e">
        <f>IF(X497&lt;=0,0,(IPMT(IF(G497=0,'Mortgage 2 Info Calcs'!F$8,G497)/12,1,('Mortgage 2 Info Calcs'!F$9*12)-C496,-X496,0)))</f>
        <v>#NUM!</v>
      </c>
      <c r="Z497">
        <f>IF(C497&lt;('Mortgage 2 Info Calcs'!F$9*12),SUM(Y$12:Y497),0)</f>
        <v>0</v>
      </c>
      <c r="AA497">
        <v>486</v>
      </c>
      <c r="AB497">
        <f t="shared" si="35"/>
        <v>40.5</v>
      </c>
    </row>
    <row r="498" spans="2:28" ht="11.25" customHeight="1" x14ac:dyDescent="0.25">
      <c r="B498">
        <f t="shared" si="33"/>
        <v>40.583333333333336</v>
      </c>
      <c r="C498">
        <v>487</v>
      </c>
      <c r="E498" t="str">
        <f t="shared" si="36"/>
        <v/>
      </c>
      <c r="F498" t="str">
        <f>VLOOKUP('Mortgage 2 Variables'!D$14,'Mortgage 2 Variables'!B$8:C$19,2)</f>
        <v>May</v>
      </c>
      <c r="G498">
        <f>IF(ISBLANK('Mortgage 2 Monthly Table'!G498),IF(OR(J498=Q498,ISTEXT(W497),ISTEXT('Mortgage 2 Info Calcs'!$K$4)),0,IF(('Mortgage 2 Info Calcs'!F$7*12)&gt;C497,G497,IF(C497='Mortgage 2 Info Calcs'!F$7*12,'Mortgage 2 Info Calcs'!F$8,G497))),'Mortgage 2 Monthly Table'!G498)</f>
        <v>0</v>
      </c>
      <c r="H498" t="e">
        <f>((PMT(G498/'Mortgage 2 Variables'!E$43,('Mortgage 2 Info Calcs'!F$9*'Mortgage 2 Variables'!E$43)-C497,-J498,0)))</f>
        <v>#VALUE!</v>
      </c>
      <c r="I498">
        <f>IF(OR(ISERROR(((IPMT(G498/'Mortgage 2 Variables'!E$43,1,'Mortgage 2 Info Calcs'!F$9*'Mortgage 2 Variables'!E$43,-J498+Q498+'Mortgage 2 Info Calcs'!F$24,IF('Mortgage 2 Info Calcs'!F$5="Interest Only",-J498+Q498+'Mortgage 2 Info Calcs'!F$24,0))))),(((IPMT(G498/'Mortgage 2 Variables'!E$43,1,'Mortgage 2 Info Calcs'!F$9*'Mortgage 2 Variables'!E$43,-J$12,-J$12)))=0)),0,((IPMT(G498/'Mortgage 2 Variables'!E$43,1,'Mortgage 2 Info Calcs'!F$9*'Mortgage 2 Variables'!E$43,-J498+Q498+'Mortgage 2 Info Calcs'!F$24,IF('Mortgage 2 Info Calcs'!F$5="Interest Only",-J498+Q498+'Mortgage 2 Info Calcs'!F$24,0)))))</f>
        <v>0</v>
      </c>
      <c r="J498" t="str">
        <f>IF(W497&gt;0,IF(ISTEXT('Mortgage 2 Info Calcs'!K$4),"0",IF(ISTEXT(W497),W497,W497+(IF(ISTEXT(K498),0,K498)))),0)</f>
        <v/>
      </c>
      <c r="K498">
        <f>IF(ISBLANK('Mortgage 2 Monthly Table'!L498),0,'Mortgage 2 Monthly Table'!L498)</f>
        <v>0</v>
      </c>
      <c r="L498" t="e">
        <f>IF(ISBLANK('Mortgage 2 Monthly Table'!N498),IF('Mortgage 2 Info Calcs'!F$13="Calculated",IF('Mortgage 2 Info Calcs'!F$22="Keep Same",IF('Mortgage 2 Info Calcs'!F$5="Interest Only",IF(OR(I498&gt;L497,J498=""),I498,IF(J498&lt;L497,IF(J498&lt;L497,J498+I498,IF(L497+M497&gt;J498,L497+I498,L497)),IF(L497+M497&gt;J498,L497+I498,L497))),IF(H498&gt;L497,H498,IF(J498&gt;L497,IF(L497+M497&gt;J498,L497+I498,L497),J498+S498))),IF('Mortgage 2 Info Calcs'!F$5="Interest Only",'Mortgage 2 Monthly calcs'!I498,'Mortgage 2 Monthly calcs'!H498)),'Mortgage 2 Monthly calcs'!L497),'Mortgage 2 Monthly Table'!N498)</f>
        <v>#VALUE!</v>
      </c>
      <c r="M498" t="str">
        <f>IF(ISBLANK('Mortgage 2 Monthly Table'!P498),IF(N497&gt;J498,IF(J498&gt;L497,J498-L497,0),IF(OR(OR(W497&lt;0,ISTEXT(W497)),ISTEXT('Mortgage 2 Info Calcs'!$K$4)),"",'Mortgage 2 Info Calcs'!F$21)),'Mortgage 2 Monthly Table'!P498)</f>
        <v/>
      </c>
      <c r="N498" t="str">
        <f t="shared" si="34"/>
        <v/>
      </c>
      <c r="O498" t="str">
        <f>IF(OR(OR(W497&lt;0,ISTEXT(W497)),ISTEXT('Mortgage 2 Info Calcs'!$K$4)),"",(O497+M498))</f>
        <v/>
      </c>
      <c r="P498">
        <f>IF(ISBLANK('Mortgage 2 Monthly Table'!T498),IF(ISTEXT(J498),0,IF(OR(W497&lt;Q497,AND(W497&lt;0,NOT(ISTEXT(W497))),ISTEXT('Mortgage 2 Info Calcs'!$K$4)),IF(-W497&gt;P497,-W497,W497-Q497),IF(J498="",0,'Mortgage 2 Info Calcs'!F$26))),'Mortgage 2 Monthly Table'!T498)</f>
        <v>0</v>
      </c>
      <c r="Q498" t="str">
        <f>IF(OR(OR(W497&lt;0,ISTEXT(W497)),ISTEXT('Mortgage 2 Info Calcs'!$K$4)),"",IF(O498&lt;0,Q497,(Q497+P498)))</f>
        <v/>
      </c>
      <c r="R498" t="str">
        <f>IF(OR(ISERROR(L498-S498),ISTEXT('Mortgage 2 Info Calcs'!$K$4)),"",L498-S498+M498)</f>
        <v/>
      </c>
      <c r="S498">
        <f>IF(OR(IF(ISERROR(ROUND((J498-Q498-'Mortgage 2 Info Calcs'!F$24)*(G498/12),2)),0,(J498-O498-Q498-'Mortgage 2 Info Calcs'!F$24)*(G498/12)),,,ISTEXT('Mortgage 2 Info Calcs'!K$4)),IF(((J498-Q498-'Mortgage 2 Info Calcs'!F$24)*(G498/12))&gt;0,((J498-Q498-'Mortgage 2 Info Calcs'!F$24)*(G498/12)),0),0)</f>
        <v>0</v>
      </c>
      <c r="T498" t="str">
        <f>IF(OR(ISERROR(SUM(R$12:R498)),(ISTEXT(T497)),(T497=(SUM(R$12:R498)))),"",SUM(R$12:R498))</f>
        <v/>
      </c>
      <c r="U498">
        <f>SUM(S$12:S498)</f>
        <v>93290.420445652519</v>
      </c>
      <c r="V498" t="str">
        <f>IF(OR(J498=Q498,ISTEXT(W497),ISTEXT('Mortgage 2 Info Calcs'!$F$17)),"",IF(('Mortgage 2 Info Calcs'!F$18*12)&gt;C497+1,IF(C497='Mortgage 2 Info Calcs'!F$18*12,0,'Mortgage 2 Info Calcs'!F$19+W498*('Mortgage 2 Info Calcs'!F$17)),'Mortgage 2 Info Calcs'!F$189))</f>
        <v/>
      </c>
      <c r="W498" t="str">
        <f>IF(OR(ISERROR(J498-R498-M498),IF(ISERROR((J498-R498-M498)=0),"True",(J498-R498-M498)=0),ISTEXT('Mortgage 2 Info Calcs'!$K$4)),"",IF((J498&gt;(L498+M498)),(FV((G498/'Mortgage 2 Variables'!E$43),1,(L498+M498),-J498+Q498+'Mortgage 2 Info Calcs'!F$24,0))+Q498+'Mortgage 2 Info Calcs'!F$24+IF(I498&gt;0,0,-I498),""))</f>
        <v/>
      </c>
      <c r="X498" t="e">
        <f>IF((FV(IF(G498=0,'Mortgage 2 Info Calcs'!F$8,G498)/12,1,PMT(IF(G498=0,'Mortgage 2 Info Calcs'!F$8,G498)/12,('Mortgage 2 Info Calcs'!F$9*12)-C497,-X497,0),-X497,0))&gt;0,(FV(IF(G498=0,'Mortgage 2 Info Calcs'!F$8,G498)/12,1,PMT(IF(G498=0,'Mortgage 2 Info Calcs'!F$8,G498)/12,('Mortgage 2 Info Calcs'!F$9*12)-C497,-X497,0),-X497,0)),0)</f>
        <v>#NUM!</v>
      </c>
      <c r="Y498" t="e">
        <f>IF(X498&lt;=0,0,(IPMT(IF(G498=0,'Mortgage 2 Info Calcs'!F$8,G498)/12,1,('Mortgage 2 Info Calcs'!F$9*12)-C497,-X497,0)))</f>
        <v>#NUM!</v>
      </c>
      <c r="Z498">
        <f>IF(C498&lt;('Mortgage 2 Info Calcs'!F$9*12),SUM(Y$12:Y498),0)</f>
        <v>0</v>
      </c>
      <c r="AA498">
        <v>487</v>
      </c>
      <c r="AB498">
        <f t="shared" si="35"/>
        <v>40.583333333333336</v>
      </c>
    </row>
    <row r="499" spans="2:28" ht="11.25" customHeight="1" x14ac:dyDescent="0.25">
      <c r="B499">
        <f t="shared" si="33"/>
        <v>40.666666666666664</v>
      </c>
      <c r="C499">
        <v>488</v>
      </c>
      <c r="E499" t="str">
        <f t="shared" si="36"/>
        <v/>
      </c>
      <c r="F499" t="str">
        <f>VLOOKUP('Mortgage 2 Variables'!D$15,'Mortgage 2 Variables'!B$8:C$19,2)</f>
        <v>Jun</v>
      </c>
      <c r="G499">
        <f>IF(ISBLANK('Mortgage 2 Monthly Table'!G499),IF(OR(J499=Q499,ISTEXT(W498),ISTEXT('Mortgage 2 Info Calcs'!$K$4)),0,IF(('Mortgage 2 Info Calcs'!F$7*12)&gt;C498,G498,IF(C498='Mortgage 2 Info Calcs'!F$7*12,'Mortgage 2 Info Calcs'!F$8,G498))),'Mortgage 2 Monthly Table'!G499)</f>
        <v>0</v>
      </c>
      <c r="H499" t="e">
        <f>((PMT(G499/'Mortgage 2 Variables'!E$43,('Mortgage 2 Info Calcs'!F$9*'Mortgage 2 Variables'!E$43)-C498,-J499,0)))</f>
        <v>#VALUE!</v>
      </c>
      <c r="I499">
        <f>IF(OR(ISERROR(((IPMT(G499/'Mortgage 2 Variables'!E$43,1,'Mortgage 2 Info Calcs'!F$9*'Mortgage 2 Variables'!E$43,-J499+Q499+'Mortgage 2 Info Calcs'!F$24,IF('Mortgage 2 Info Calcs'!F$5="Interest Only",-J499+Q499+'Mortgage 2 Info Calcs'!F$24,0))))),(((IPMT(G499/'Mortgage 2 Variables'!E$43,1,'Mortgage 2 Info Calcs'!F$9*'Mortgage 2 Variables'!E$43,-J$12,-J$12)))=0)),0,((IPMT(G499/'Mortgage 2 Variables'!E$43,1,'Mortgage 2 Info Calcs'!F$9*'Mortgage 2 Variables'!E$43,-J499+Q499+'Mortgage 2 Info Calcs'!F$24,IF('Mortgage 2 Info Calcs'!F$5="Interest Only",-J499+Q499+'Mortgage 2 Info Calcs'!F$24,0)))))</f>
        <v>0</v>
      </c>
      <c r="J499" t="str">
        <f>IF(W498&gt;0,IF(ISTEXT('Mortgage 2 Info Calcs'!K$4),"0",IF(ISTEXT(W498),W498,W498+(IF(ISTEXT(K499),0,K499)))),0)</f>
        <v/>
      </c>
      <c r="K499">
        <f>IF(ISBLANK('Mortgage 2 Monthly Table'!L499),0,'Mortgage 2 Monthly Table'!L499)</f>
        <v>0</v>
      </c>
      <c r="L499" t="e">
        <f>IF(ISBLANK('Mortgage 2 Monthly Table'!N499),IF('Mortgage 2 Info Calcs'!F$13="Calculated",IF('Mortgage 2 Info Calcs'!F$22="Keep Same",IF('Mortgage 2 Info Calcs'!F$5="Interest Only",IF(OR(I499&gt;L498,J499=""),I499,IF(J499&lt;L498,IF(J499&lt;L498,J499+I499,IF(L498+M498&gt;J499,L498+I499,L498)),IF(L498+M498&gt;J499,L498+I499,L498))),IF(H499&gt;L498,H499,IF(J499&gt;L498,IF(L498+M498&gt;J499,L498+I499,L498),J499+S499))),IF('Mortgage 2 Info Calcs'!F$5="Interest Only",'Mortgage 2 Monthly calcs'!I499,'Mortgage 2 Monthly calcs'!H499)),'Mortgage 2 Monthly calcs'!L498),'Mortgage 2 Monthly Table'!N499)</f>
        <v>#VALUE!</v>
      </c>
      <c r="M499" t="str">
        <f>IF(ISBLANK('Mortgage 2 Monthly Table'!P499),IF(N498&gt;J499,IF(J499&gt;L498,J499-L498,0),IF(OR(OR(W498&lt;0,ISTEXT(W498)),ISTEXT('Mortgage 2 Info Calcs'!$K$4)),"",'Mortgage 2 Info Calcs'!F$21)),'Mortgage 2 Monthly Table'!P499)</f>
        <v/>
      </c>
      <c r="N499" t="str">
        <f t="shared" si="34"/>
        <v/>
      </c>
      <c r="O499" t="str">
        <f>IF(OR(OR(W498&lt;0,ISTEXT(W498)),ISTEXT('Mortgage 2 Info Calcs'!$K$4)),"",(O498+M499))</f>
        <v/>
      </c>
      <c r="P499">
        <f>IF(ISBLANK('Mortgage 2 Monthly Table'!T499),IF(ISTEXT(J499),0,IF(OR(W498&lt;Q498,AND(W498&lt;0,NOT(ISTEXT(W498))),ISTEXT('Mortgage 2 Info Calcs'!$K$4)),IF(-W498&gt;P498,-W498,W498-Q498),IF(J499="",0,'Mortgage 2 Info Calcs'!F$26))),'Mortgage 2 Monthly Table'!T499)</f>
        <v>0</v>
      </c>
      <c r="Q499" t="str">
        <f>IF(OR(OR(W498&lt;0,ISTEXT(W498)),ISTEXT('Mortgage 2 Info Calcs'!$K$4)),"",IF(O499&lt;0,Q498,(Q498+P499)))</f>
        <v/>
      </c>
      <c r="R499" t="str">
        <f>IF(OR(ISERROR(L499-S499),ISTEXT('Mortgage 2 Info Calcs'!$K$4)),"",L499-S499+M499)</f>
        <v/>
      </c>
      <c r="S499">
        <f>IF(OR(IF(ISERROR(ROUND((J499-Q499-'Mortgage 2 Info Calcs'!F$24)*(G499/12),2)),0,(J499-O499-Q499-'Mortgage 2 Info Calcs'!F$24)*(G499/12)),,,ISTEXT('Mortgage 2 Info Calcs'!K$4)),IF(((J499-Q499-'Mortgage 2 Info Calcs'!F$24)*(G499/12))&gt;0,((J499-Q499-'Mortgage 2 Info Calcs'!F$24)*(G499/12)),0),0)</f>
        <v>0</v>
      </c>
      <c r="T499" t="str">
        <f>IF(OR(ISERROR(SUM(R$12:R499)),(ISTEXT(T498)),(T498=(SUM(R$12:R499)))),"",SUM(R$12:R499))</f>
        <v/>
      </c>
      <c r="U499">
        <f>SUM(S$12:S499)</f>
        <v>93290.420445652519</v>
      </c>
      <c r="V499" t="str">
        <f>IF(OR(J499=Q499,ISTEXT(W498),ISTEXT('Mortgage 2 Info Calcs'!$F$17)),"",IF(('Mortgage 2 Info Calcs'!F$18*12)&gt;C498+1,IF(C498='Mortgage 2 Info Calcs'!F$18*12,0,'Mortgage 2 Info Calcs'!F$19+W499*('Mortgage 2 Info Calcs'!F$17)),'Mortgage 2 Info Calcs'!F$189))</f>
        <v/>
      </c>
      <c r="W499" t="str">
        <f>IF(OR(ISERROR(J499-R499-M499),IF(ISERROR((J499-R499-M499)=0),"True",(J499-R499-M499)=0),ISTEXT('Mortgage 2 Info Calcs'!$K$4)),"",IF((J499&gt;(L499+M499)),(FV((G499/'Mortgage 2 Variables'!E$43),1,(L499+M499),-J499+Q499+'Mortgage 2 Info Calcs'!F$24,0))+Q499+'Mortgage 2 Info Calcs'!F$24+IF(I499&gt;0,0,-I499),""))</f>
        <v/>
      </c>
      <c r="X499" t="e">
        <f>IF((FV(IF(G499=0,'Mortgage 2 Info Calcs'!F$8,G499)/12,1,PMT(IF(G499=0,'Mortgage 2 Info Calcs'!F$8,G499)/12,('Mortgage 2 Info Calcs'!F$9*12)-C498,-X498,0),-X498,0))&gt;0,(FV(IF(G499=0,'Mortgage 2 Info Calcs'!F$8,G499)/12,1,PMT(IF(G499=0,'Mortgage 2 Info Calcs'!F$8,G499)/12,('Mortgage 2 Info Calcs'!F$9*12)-C498,-X498,0),-X498,0)),0)</f>
        <v>#NUM!</v>
      </c>
      <c r="Y499" t="e">
        <f>IF(X499&lt;=0,0,(IPMT(IF(G499=0,'Mortgage 2 Info Calcs'!F$8,G499)/12,1,('Mortgage 2 Info Calcs'!F$9*12)-C498,-X498,0)))</f>
        <v>#NUM!</v>
      </c>
      <c r="Z499">
        <f>IF(C499&lt;('Mortgage 2 Info Calcs'!F$9*12),SUM(Y$12:Y499),0)</f>
        <v>0</v>
      </c>
      <c r="AA499">
        <v>488</v>
      </c>
      <c r="AB499">
        <f t="shared" si="35"/>
        <v>40.666666666666664</v>
      </c>
    </row>
    <row r="500" spans="2:28" ht="11.25" customHeight="1" x14ac:dyDescent="0.25">
      <c r="B500">
        <f t="shared" si="33"/>
        <v>40.75</v>
      </c>
      <c r="C500">
        <v>489</v>
      </c>
      <c r="E500" t="str">
        <f t="shared" si="36"/>
        <v/>
      </c>
      <c r="F500" t="str">
        <f>VLOOKUP('Mortgage 2 Variables'!D$16,'Mortgage 2 Variables'!B$8:C$19,2)</f>
        <v>Jul</v>
      </c>
      <c r="G500">
        <f>IF(ISBLANK('Mortgage 2 Monthly Table'!G500),IF(OR(J500=Q500,ISTEXT(W499),ISTEXT('Mortgage 2 Info Calcs'!$K$4)),0,IF(('Mortgage 2 Info Calcs'!F$7*12)&gt;C499,G499,IF(C499='Mortgage 2 Info Calcs'!F$7*12,'Mortgage 2 Info Calcs'!F$8,G499))),'Mortgage 2 Monthly Table'!G500)</f>
        <v>0</v>
      </c>
      <c r="H500" t="e">
        <f>((PMT(G500/'Mortgage 2 Variables'!E$43,('Mortgage 2 Info Calcs'!F$9*'Mortgage 2 Variables'!E$43)-C499,-J500,0)))</f>
        <v>#VALUE!</v>
      </c>
      <c r="I500">
        <f>IF(OR(ISERROR(((IPMT(G500/'Mortgage 2 Variables'!E$43,1,'Mortgage 2 Info Calcs'!F$9*'Mortgage 2 Variables'!E$43,-J500+Q500+'Mortgage 2 Info Calcs'!F$24,IF('Mortgage 2 Info Calcs'!F$5="Interest Only",-J500+Q500+'Mortgage 2 Info Calcs'!F$24,0))))),(((IPMT(G500/'Mortgage 2 Variables'!E$43,1,'Mortgage 2 Info Calcs'!F$9*'Mortgage 2 Variables'!E$43,-J$12,-J$12)))=0)),0,((IPMT(G500/'Mortgage 2 Variables'!E$43,1,'Mortgage 2 Info Calcs'!F$9*'Mortgage 2 Variables'!E$43,-J500+Q500+'Mortgage 2 Info Calcs'!F$24,IF('Mortgage 2 Info Calcs'!F$5="Interest Only",-J500+Q500+'Mortgage 2 Info Calcs'!F$24,0)))))</f>
        <v>0</v>
      </c>
      <c r="J500" t="str">
        <f>IF(W499&gt;0,IF(ISTEXT('Mortgage 2 Info Calcs'!K$4),"0",IF(ISTEXT(W499),W499,W499+(IF(ISTEXT(K500),0,K500)))),0)</f>
        <v/>
      </c>
      <c r="K500">
        <f>IF(ISBLANK('Mortgage 2 Monthly Table'!L500),0,'Mortgage 2 Monthly Table'!L500)</f>
        <v>0</v>
      </c>
      <c r="L500" t="e">
        <f>IF(ISBLANK('Mortgage 2 Monthly Table'!N500),IF('Mortgage 2 Info Calcs'!F$13="Calculated",IF('Mortgage 2 Info Calcs'!F$22="Keep Same",IF('Mortgage 2 Info Calcs'!F$5="Interest Only",IF(OR(I500&gt;L499,J500=""),I500,IF(J500&lt;L499,IF(J500&lt;L499,J500+I500,IF(L499+M499&gt;J500,L499+I500,L499)),IF(L499+M499&gt;J500,L499+I500,L499))),IF(H500&gt;L499,H500,IF(J500&gt;L499,IF(L499+M499&gt;J500,L499+I500,L499),J500+S500))),IF('Mortgage 2 Info Calcs'!F$5="Interest Only",'Mortgage 2 Monthly calcs'!I500,'Mortgage 2 Monthly calcs'!H500)),'Mortgage 2 Monthly calcs'!L499),'Mortgage 2 Monthly Table'!N500)</f>
        <v>#VALUE!</v>
      </c>
      <c r="M500" t="str">
        <f>IF(ISBLANK('Mortgage 2 Monthly Table'!P500),IF(N499&gt;J500,IF(J500&gt;L499,J500-L499,0),IF(OR(OR(W499&lt;0,ISTEXT(W499)),ISTEXT('Mortgage 2 Info Calcs'!$K$4)),"",'Mortgage 2 Info Calcs'!F$21)),'Mortgage 2 Monthly Table'!P500)</f>
        <v/>
      </c>
      <c r="N500" t="str">
        <f t="shared" si="34"/>
        <v/>
      </c>
      <c r="O500" t="str">
        <f>IF(OR(OR(W499&lt;0,ISTEXT(W499)),ISTEXT('Mortgage 2 Info Calcs'!$K$4)),"",(O499+M500))</f>
        <v/>
      </c>
      <c r="P500">
        <f>IF(ISBLANK('Mortgage 2 Monthly Table'!T500),IF(ISTEXT(J500),0,IF(OR(W499&lt;Q499,AND(W499&lt;0,NOT(ISTEXT(W499))),ISTEXT('Mortgage 2 Info Calcs'!$K$4)),IF(-W499&gt;P499,-W499,W499-Q499),IF(J500="",0,'Mortgage 2 Info Calcs'!F$26))),'Mortgage 2 Monthly Table'!T500)</f>
        <v>0</v>
      </c>
      <c r="Q500" t="str">
        <f>IF(OR(OR(W499&lt;0,ISTEXT(W499)),ISTEXT('Mortgage 2 Info Calcs'!$K$4)),"",IF(O500&lt;0,Q499,(Q499+P500)))</f>
        <v/>
      </c>
      <c r="R500" t="str">
        <f>IF(OR(ISERROR(L500-S500),ISTEXT('Mortgage 2 Info Calcs'!$K$4)),"",L500-S500+M500)</f>
        <v/>
      </c>
      <c r="S500">
        <f>IF(OR(IF(ISERROR(ROUND((J500-Q500-'Mortgage 2 Info Calcs'!F$24)*(G500/12),2)),0,(J500-O500-Q500-'Mortgage 2 Info Calcs'!F$24)*(G500/12)),,,ISTEXT('Mortgage 2 Info Calcs'!K$4)),IF(((J500-Q500-'Mortgage 2 Info Calcs'!F$24)*(G500/12))&gt;0,((J500-Q500-'Mortgage 2 Info Calcs'!F$24)*(G500/12)),0),0)</f>
        <v>0</v>
      </c>
      <c r="T500" t="str">
        <f>IF(OR(ISERROR(SUM(R$12:R500)),(ISTEXT(T499)),(T499=(SUM(R$12:R500)))),"",SUM(R$12:R500))</f>
        <v/>
      </c>
      <c r="U500">
        <f>SUM(S$12:S500)</f>
        <v>93290.420445652519</v>
      </c>
      <c r="V500" t="str">
        <f>IF(OR(J500=Q500,ISTEXT(W499),ISTEXT('Mortgage 2 Info Calcs'!$F$17)),"",IF(('Mortgage 2 Info Calcs'!F$18*12)&gt;C499+1,IF(C499='Mortgage 2 Info Calcs'!F$18*12,0,'Mortgage 2 Info Calcs'!F$19+W500*('Mortgage 2 Info Calcs'!F$17)),'Mortgage 2 Info Calcs'!F$189))</f>
        <v/>
      </c>
      <c r="W500" t="str">
        <f>IF(OR(ISERROR(J500-R500-M500),IF(ISERROR((J500-R500-M500)=0),"True",(J500-R500-M500)=0),ISTEXT('Mortgage 2 Info Calcs'!$K$4)),"",IF((J500&gt;(L500+M500)),(FV((G500/'Mortgage 2 Variables'!E$43),1,(L500+M500),-J500+Q500+'Mortgage 2 Info Calcs'!F$24,0))+Q500+'Mortgage 2 Info Calcs'!F$24+IF(I500&gt;0,0,-I500),""))</f>
        <v/>
      </c>
      <c r="X500" t="e">
        <f>IF((FV(IF(G500=0,'Mortgage 2 Info Calcs'!F$8,G500)/12,1,PMT(IF(G500=0,'Mortgage 2 Info Calcs'!F$8,G500)/12,('Mortgage 2 Info Calcs'!F$9*12)-C499,-X499,0),-X499,0))&gt;0,(FV(IF(G500=0,'Mortgage 2 Info Calcs'!F$8,G500)/12,1,PMT(IF(G500=0,'Mortgage 2 Info Calcs'!F$8,G500)/12,('Mortgage 2 Info Calcs'!F$9*12)-C499,-X499,0),-X499,0)),0)</f>
        <v>#NUM!</v>
      </c>
      <c r="Y500" t="e">
        <f>IF(X500&lt;=0,0,(IPMT(IF(G500=0,'Mortgage 2 Info Calcs'!F$8,G500)/12,1,('Mortgage 2 Info Calcs'!F$9*12)-C499,-X499,0)))</f>
        <v>#NUM!</v>
      </c>
      <c r="Z500">
        <f>IF(C500&lt;('Mortgage 2 Info Calcs'!F$9*12),SUM(Y$12:Y500),0)</f>
        <v>0</v>
      </c>
      <c r="AA500">
        <v>489</v>
      </c>
      <c r="AB500">
        <f t="shared" si="35"/>
        <v>40.75</v>
      </c>
    </row>
    <row r="501" spans="2:28" ht="11.25" customHeight="1" x14ac:dyDescent="0.25">
      <c r="B501">
        <f t="shared" si="33"/>
        <v>40.833333333333336</v>
      </c>
      <c r="C501">
        <v>490</v>
      </c>
      <c r="E501" t="str">
        <f t="shared" si="36"/>
        <v/>
      </c>
      <c r="F501" t="str">
        <f>VLOOKUP('Mortgage 2 Variables'!D$17,'Mortgage 2 Variables'!B$8:C$19,2)</f>
        <v>Aug</v>
      </c>
      <c r="G501">
        <f>IF(ISBLANK('Mortgage 2 Monthly Table'!G501),IF(OR(J501=Q501,ISTEXT(W500),ISTEXT('Mortgage 2 Info Calcs'!$K$4)),0,IF(('Mortgage 2 Info Calcs'!F$7*12)&gt;C500,G500,IF(C500='Mortgage 2 Info Calcs'!F$7*12,'Mortgage 2 Info Calcs'!F$8,G500))),'Mortgage 2 Monthly Table'!G501)</f>
        <v>0</v>
      </c>
      <c r="H501" t="e">
        <f>((PMT(G501/'Mortgage 2 Variables'!E$43,('Mortgage 2 Info Calcs'!F$9*'Mortgage 2 Variables'!E$43)-C500,-J501,0)))</f>
        <v>#VALUE!</v>
      </c>
      <c r="I501">
        <f>IF(OR(ISERROR(((IPMT(G501/'Mortgage 2 Variables'!E$43,1,'Mortgage 2 Info Calcs'!F$9*'Mortgage 2 Variables'!E$43,-J501+Q501+'Mortgage 2 Info Calcs'!F$24,IF('Mortgage 2 Info Calcs'!F$5="Interest Only",-J501+Q501+'Mortgage 2 Info Calcs'!F$24,0))))),(((IPMT(G501/'Mortgage 2 Variables'!E$43,1,'Mortgage 2 Info Calcs'!F$9*'Mortgage 2 Variables'!E$43,-J$12,-J$12)))=0)),0,((IPMT(G501/'Mortgage 2 Variables'!E$43,1,'Mortgage 2 Info Calcs'!F$9*'Mortgage 2 Variables'!E$43,-J501+Q501+'Mortgage 2 Info Calcs'!F$24,IF('Mortgage 2 Info Calcs'!F$5="Interest Only",-J501+Q501+'Mortgage 2 Info Calcs'!F$24,0)))))</f>
        <v>0</v>
      </c>
      <c r="J501" t="str">
        <f>IF(W500&gt;0,IF(ISTEXT('Mortgage 2 Info Calcs'!K$4),"0",IF(ISTEXT(W500),W500,W500+(IF(ISTEXT(K501),0,K501)))),0)</f>
        <v/>
      </c>
      <c r="K501">
        <f>IF(ISBLANK('Mortgage 2 Monthly Table'!L501),0,'Mortgage 2 Monthly Table'!L501)</f>
        <v>0</v>
      </c>
      <c r="L501" t="e">
        <f>IF(ISBLANK('Mortgage 2 Monthly Table'!N501),IF('Mortgage 2 Info Calcs'!F$13="Calculated",IF('Mortgage 2 Info Calcs'!F$22="Keep Same",IF('Mortgage 2 Info Calcs'!F$5="Interest Only",IF(OR(I501&gt;L500,J501=""),I501,IF(J501&lt;L500,IF(J501&lt;L500,J501+I501,IF(L500+M500&gt;J501,L500+I501,L500)),IF(L500+M500&gt;J501,L500+I501,L500))),IF(H501&gt;L500,H501,IF(J501&gt;L500,IF(L500+M500&gt;J501,L500+I501,L500),J501+S501))),IF('Mortgage 2 Info Calcs'!F$5="Interest Only",'Mortgage 2 Monthly calcs'!I501,'Mortgage 2 Monthly calcs'!H501)),'Mortgage 2 Monthly calcs'!L500),'Mortgage 2 Monthly Table'!N501)</f>
        <v>#VALUE!</v>
      </c>
      <c r="M501" t="str">
        <f>IF(ISBLANK('Mortgage 2 Monthly Table'!P501),IF(N500&gt;J501,IF(J501&gt;L500,J501-L500,0),IF(OR(OR(W500&lt;0,ISTEXT(W500)),ISTEXT('Mortgage 2 Info Calcs'!$K$4)),"",'Mortgage 2 Info Calcs'!F$21)),'Mortgage 2 Monthly Table'!P501)</f>
        <v/>
      </c>
      <c r="N501" t="str">
        <f t="shared" si="34"/>
        <v/>
      </c>
      <c r="O501" t="str">
        <f>IF(OR(OR(W500&lt;0,ISTEXT(W500)),ISTEXT('Mortgage 2 Info Calcs'!$K$4)),"",(O500+M501))</f>
        <v/>
      </c>
      <c r="P501">
        <f>IF(ISBLANK('Mortgage 2 Monthly Table'!T501),IF(ISTEXT(J501),0,IF(OR(W500&lt;Q500,AND(W500&lt;0,NOT(ISTEXT(W500))),ISTEXT('Mortgage 2 Info Calcs'!$K$4)),IF(-W500&gt;P500,-W500,W500-Q500),IF(J501="",0,'Mortgage 2 Info Calcs'!F$26))),'Mortgage 2 Monthly Table'!T501)</f>
        <v>0</v>
      </c>
      <c r="Q501" t="str">
        <f>IF(OR(OR(W500&lt;0,ISTEXT(W500)),ISTEXT('Mortgage 2 Info Calcs'!$K$4)),"",IF(O501&lt;0,Q500,(Q500+P501)))</f>
        <v/>
      </c>
      <c r="R501" t="str">
        <f>IF(OR(ISERROR(L501-S501),ISTEXT('Mortgage 2 Info Calcs'!$K$4)),"",L501-S501+M501)</f>
        <v/>
      </c>
      <c r="S501">
        <f>IF(OR(IF(ISERROR(ROUND((J501-Q501-'Mortgage 2 Info Calcs'!F$24)*(G501/12),2)),0,(J501-O501-Q501-'Mortgage 2 Info Calcs'!F$24)*(G501/12)),,,ISTEXT('Mortgage 2 Info Calcs'!K$4)),IF(((J501-Q501-'Mortgage 2 Info Calcs'!F$24)*(G501/12))&gt;0,((J501-Q501-'Mortgage 2 Info Calcs'!F$24)*(G501/12)),0),0)</f>
        <v>0</v>
      </c>
      <c r="T501" t="str">
        <f>IF(OR(ISERROR(SUM(R$12:R501)),(ISTEXT(T500)),(T500=(SUM(R$12:R501)))),"",SUM(R$12:R501))</f>
        <v/>
      </c>
      <c r="U501">
        <f>SUM(S$12:S501)</f>
        <v>93290.420445652519</v>
      </c>
      <c r="V501" t="str">
        <f>IF(OR(J501=Q501,ISTEXT(W500),ISTEXT('Mortgage 2 Info Calcs'!$F$17)),"",IF(('Mortgage 2 Info Calcs'!F$18*12)&gt;C500+1,IF(C500='Mortgage 2 Info Calcs'!F$18*12,0,'Mortgage 2 Info Calcs'!F$19+W501*('Mortgage 2 Info Calcs'!F$17)),'Mortgage 2 Info Calcs'!F$189))</f>
        <v/>
      </c>
      <c r="W501" t="str">
        <f>IF(OR(ISERROR(J501-R501-M501),IF(ISERROR((J501-R501-M501)=0),"True",(J501-R501-M501)=0),ISTEXT('Mortgage 2 Info Calcs'!$K$4)),"",IF((J501&gt;(L501+M501)),(FV((G501/'Mortgage 2 Variables'!E$43),1,(L501+M501),-J501+Q501+'Mortgage 2 Info Calcs'!F$24,0))+Q501+'Mortgage 2 Info Calcs'!F$24+IF(I501&gt;0,0,-I501),""))</f>
        <v/>
      </c>
      <c r="X501" t="e">
        <f>IF((FV(IF(G501=0,'Mortgage 2 Info Calcs'!F$8,G501)/12,1,PMT(IF(G501=0,'Mortgage 2 Info Calcs'!F$8,G501)/12,('Mortgage 2 Info Calcs'!F$9*12)-C500,-X500,0),-X500,0))&gt;0,(FV(IF(G501=0,'Mortgage 2 Info Calcs'!F$8,G501)/12,1,PMT(IF(G501=0,'Mortgage 2 Info Calcs'!F$8,G501)/12,('Mortgage 2 Info Calcs'!F$9*12)-C500,-X500,0),-X500,0)),0)</f>
        <v>#NUM!</v>
      </c>
      <c r="Y501" t="e">
        <f>IF(X501&lt;=0,0,(IPMT(IF(G501=0,'Mortgage 2 Info Calcs'!F$8,G501)/12,1,('Mortgage 2 Info Calcs'!F$9*12)-C500,-X500,0)))</f>
        <v>#NUM!</v>
      </c>
      <c r="Z501">
        <f>IF(C501&lt;('Mortgage 2 Info Calcs'!F$9*12),SUM(Y$12:Y501),0)</f>
        <v>0</v>
      </c>
      <c r="AA501">
        <v>490</v>
      </c>
      <c r="AB501">
        <f t="shared" si="35"/>
        <v>40.833333333333336</v>
      </c>
    </row>
    <row r="502" spans="2:28" ht="11.25" customHeight="1" x14ac:dyDescent="0.25">
      <c r="B502">
        <f t="shared" si="33"/>
        <v>40.916666666666664</v>
      </c>
      <c r="C502">
        <v>491</v>
      </c>
      <c r="E502" t="str">
        <f t="shared" si="36"/>
        <v/>
      </c>
      <c r="F502" t="str">
        <f>VLOOKUP('Mortgage 2 Variables'!D$18,'Mortgage 2 Variables'!B$8:C$19,2)</f>
        <v>Sep</v>
      </c>
      <c r="G502">
        <f>IF(ISBLANK('Mortgage 2 Monthly Table'!G502),IF(OR(J502=Q502,ISTEXT(W501),ISTEXT('Mortgage 2 Info Calcs'!$K$4)),0,IF(('Mortgage 2 Info Calcs'!F$7*12)&gt;C501,G501,IF(C501='Mortgage 2 Info Calcs'!F$7*12,'Mortgage 2 Info Calcs'!F$8,G501))),'Mortgage 2 Monthly Table'!G502)</f>
        <v>0</v>
      </c>
      <c r="H502" t="e">
        <f>((PMT(G502/'Mortgage 2 Variables'!E$43,('Mortgage 2 Info Calcs'!F$9*'Mortgage 2 Variables'!E$43)-C501,-J502,0)))</f>
        <v>#VALUE!</v>
      </c>
      <c r="I502">
        <f>IF(OR(ISERROR(((IPMT(G502/'Mortgage 2 Variables'!E$43,1,'Mortgage 2 Info Calcs'!F$9*'Mortgage 2 Variables'!E$43,-J502+Q502+'Mortgage 2 Info Calcs'!F$24,IF('Mortgage 2 Info Calcs'!F$5="Interest Only",-J502+Q502+'Mortgage 2 Info Calcs'!F$24,0))))),(((IPMT(G502/'Mortgage 2 Variables'!E$43,1,'Mortgage 2 Info Calcs'!F$9*'Mortgage 2 Variables'!E$43,-J$12,-J$12)))=0)),0,((IPMT(G502/'Mortgage 2 Variables'!E$43,1,'Mortgage 2 Info Calcs'!F$9*'Mortgage 2 Variables'!E$43,-J502+Q502+'Mortgage 2 Info Calcs'!F$24,IF('Mortgage 2 Info Calcs'!F$5="Interest Only",-J502+Q502+'Mortgage 2 Info Calcs'!F$24,0)))))</f>
        <v>0</v>
      </c>
      <c r="J502" t="str">
        <f>IF(W501&gt;0,IF(ISTEXT('Mortgage 2 Info Calcs'!K$4),"0",IF(ISTEXT(W501),W501,W501+(IF(ISTEXT(K502),0,K502)))),0)</f>
        <v/>
      </c>
      <c r="K502">
        <f>IF(ISBLANK('Mortgage 2 Monthly Table'!L502),0,'Mortgage 2 Monthly Table'!L502)</f>
        <v>0</v>
      </c>
      <c r="L502" t="e">
        <f>IF(ISBLANK('Mortgage 2 Monthly Table'!N502),IF('Mortgage 2 Info Calcs'!F$13="Calculated",IF('Mortgage 2 Info Calcs'!F$22="Keep Same",IF('Mortgage 2 Info Calcs'!F$5="Interest Only",IF(OR(I502&gt;L501,J502=""),I502,IF(J502&lt;L501,IF(J502&lt;L501,J502+I502,IF(L501+M501&gt;J502,L501+I502,L501)),IF(L501+M501&gt;J502,L501+I502,L501))),IF(H502&gt;L501,H502,IF(J502&gt;L501,IF(L501+M501&gt;J502,L501+I502,L501),J502+S502))),IF('Mortgage 2 Info Calcs'!F$5="Interest Only",'Mortgage 2 Monthly calcs'!I502,'Mortgage 2 Monthly calcs'!H502)),'Mortgage 2 Monthly calcs'!L501),'Mortgage 2 Monthly Table'!N502)</f>
        <v>#VALUE!</v>
      </c>
      <c r="M502" t="str">
        <f>IF(ISBLANK('Mortgage 2 Monthly Table'!P502),IF(N501&gt;J502,IF(J502&gt;L501,J502-L501,0),IF(OR(OR(W501&lt;0,ISTEXT(W501)),ISTEXT('Mortgage 2 Info Calcs'!$K$4)),"",'Mortgage 2 Info Calcs'!F$21)),'Mortgage 2 Monthly Table'!P502)</f>
        <v/>
      </c>
      <c r="N502" t="str">
        <f t="shared" si="34"/>
        <v/>
      </c>
      <c r="O502" t="str">
        <f>IF(OR(OR(W501&lt;0,ISTEXT(W501)),ISTEXT('Mortgage 2 Info Calcs'!$K$4)),"",(O501+M502))</f>
        <v/>
      </c>
      <c r="P502">
        <f>IF(ISBLANK('Mortgage 2 Monthly Table'!T502),IF(ISTEXT(J502),0,IF(OR(W501&lt;Q501,AND(W501&lt;0,NOT(ISTEXT(W501))),ISTEXT('Mortgage 2 Info Calcs'!$K$4)),IF(-W501&gt;P501,-W501,W501-Q501),IF(J502="",0,'Mortgage 2 Info Calcs'!F$26))),'Mortgage 2 Monthly Table'!T502)</f>
        <v>0</v>
      </c>
      <c r="Q502" t="str">
        <f>IF(OR(OR(W501&lt;0,ISTEXT(W501)),ISTEXT('Mortgage 2 Info Calcs'!$K$4)),"",IF(O502&lt;0,Q501,(Q501+P502)))</f>
        <v/>
      </c>
      <c r="R502" t="str">
        <f>IF(OR(ISERROR(L502-S502),ISTEXT('Mortgage 2 Info Calcs'!$K$4)),"",L502-S502+M502)</f>
        <v/>
      </c>
      <c r="S502">
        <f>IF(OR(IF(ISERROR(ROUND((J502-Q502-'Mortgage 2 Info Calcs'!F$24)*(G502/12),2)),0,(J502-O502-Q502-'Mortgage 2 Info Calcs'!F$24)*(G502/12)),,,ISTEXT('Mortgage 2 Info Calcs'!K$4)),IF(((J502-Q502-'Mortgage 2 Info Calcs'!F$24)*(G502/12))&gt;0,((J502-Q502-'Mortgage 2 Info Calcs'!F$24)*(G502/12)),0),0)</f>
        <v>0</v>
      </c>
      <c r="T502" t="str">
        <f>IF(OR(ISERROR(SUM(R$12:R502)),(ISTEXT(T501)),(T501=(SUM(R$12:R502)))),"",SUM(R$12:R502))</f>
        <v/>
      </c>
      <c r="U502">
        <f>SUM(S$12:S502)</f>
        <v>93290.420445652519</v>
      </c>
      <c r="V502" t="str">
        <f>IF(OR(J502=Q502,ISTEXT(W501),ISTEXT('Mortgage 2 Info Calcs'!$F$17)),"",IF(('Mortgage 2 Info Calcs'!F$18*12)&gt;C501+1,IF(C501='Mortgage 2 Info Calcs'!F$18*12,0,'Mortgage 2 Info Calcs'!F$19+W502*('Mortgage 2 Info Calcs'!F$17)),'Mortgage 2 Info Calcs'!F$189))</f>
        <v/>
      </c>
      <c r="W502" t="str">
        <f>IF(OR(ISERROR(J502-R502-M502),IF(ISERROR((J502-R502-M502)=0),"True",(J502-R502-M502)=0),ISTEXT('Mortgage 2 Info Calcs'!$K$4)),"",IF((J502&gt;(L502+M502)),(FV((G502/'Mortgage 2 Variables'!E$43),1,(L502+M502),-J502+Q502+'Mortgage 2 Info Calcs'!F$24,0))+Q502+'Mortgage 2 Info Calcs'!F$24+IF(I502&gt;0,0,-I502),""))</f>
        <v/>
      </c>
      <c r="X502" t="e">
        <f>IF((FV(IF(G502=0,'Mortgage 2 Info Calcs'!F$8,G502)/12,1,PMT(IF(G502=0,'Mortgage 2 Info Calcs'!F$8,G502)/12,('Mortgage 2 Info Calcs'!F$9*12)-C501,-X501,0),-X501,0))&gt;0,(FV(IF(G502=0,'Mortgage 2 Info Calcs'!F$8,G502)/12,1,PMT(IF(G502=0,'Mortgage 2 Info Calcs'!F$8,G502)/12,('Mortgage 2 Info Calcs'!F$9*12)-C501,-X501,0),-X501,0)),0)</f>
        <v>#NUM!</v>
      </c>
      <c r="Y502" t="e">
        <f>IF(X502&lt;=0,0,(IPMT(IF(G502=0,'Mortgage 2 Info Calcs'!F$8,G502)/12,1,('Mortgage 2 Info Calcs'!F$9*12)-C501,-X501,0)))</f>
        <v>#NUM!</v>
      </c>
      <c r="Z502">
        <f>IF(C502&lt;('Mortgage 2 Info Calcs'!F$9*12),SUM(Y$12:Y502),0)</f>
        <v>0</v>
      </c>
      <c r="AA502">
        <v>491</v>
      </c>
      <c r="AB502">
        <f t="shared" si="35"/>
        <v>40.916666666666664</v>
      </c>
    </row>
    <row r="503" spans="2:28" ht="11.25" customHeight="1" x14ac:dyDescent="0.25">
      <c r="B503">
        <f t="shared" si="33"/>
        <v>41</v>
      </c>
      <c r="C503">
        <v>492</v>
      </c>
      <c r="D503">
        <f>D491+1</f>
        <v>41</v>
      </c>
      <c r="E503" t="str">
        <f t="shared" si="36"/>
        <v/>
      </c>
      <c r="F503" t="str">
        <f>VLOOKUP('Mortgage 2 Variables'!D$19,'Mortgage 2 Variables'!B$8:C$19,2)</f>
        <v>Oct</v>
      </c>
      <c r="G503">
        <f>IF(ISBLANK('Mortgage 2 Monthly Table'!G503),IF(OR(J503=Q503,ISTEXT(W502),ISTEXT('Mortgage 2 Info Calcs'!$K$4)),0,IF(('Mortgage 2 Info Calcs'!F$7*12)&gt;C502,G502,IF(C502='Mortgage 2 Info Calcs'!F$7*12,'Mortgage 2 Info Calcs'!F$8,G502))),'Mortgage 2 Monthly Table'!G503)</f>
        <v>0</v>
      </c>
      <c r="H503" t="e">
        <f>((PMT(G503/'Mortgage 2 Variables'!E$43,('Mortgage 2 Info Calcs'!F$9*'Mortgage 2 Variables'!E$43)-C502,-J503,0)))</f>
        <v>#VALUE!</v>
      </c>
      <c r="I503">
        <f>IF(OR(ISERROR(((IPMT(G503/'Mortgage 2 Variables'!E$43,1,'Mortgage 2 Info Calcs'!F$9*'Mortgage 2 Variables'!E$43,-J503+Q503+'Mortgage 2 Info Calcs'!F$24,IF('Mortgage 2 Info Calcs'!F$5="Interest Only",-J503+Q503+'Mortgage 2 Info Calcs'!F$24,0))))),(((IPMT(G503/'Mortgage 2 Variables'!E$43,1,'Mortgage 2 Info Calcs'!F$9*'Mortgage 2 Variables'!E$43,-J$12,-J$12)))=0)),0,((IPMT(G503/'Mortgage 2 Variables'!E$43,1,'Mortgage 2 Info Calcs'!F$9*'Mortgage 2 Variables'!E$43,-J503+Q503+'Mortgage 2 Info Calcs'!F$24,IF('Mortgage 2 Info Calcs'!F$5="Interest Only",-J503+Q503+'Mortgage 2 Info Calcs'!F$24,0)))))</f>
        <v>0</v>
      </c>
      <c r="J503" t="str">
        <f>IF(W502&gt;0,IF(ISTEXT('Mortgage 2 Info Calcs'!K$4),"0",IF(ISTEXT(W502),W502,W502+(IF(ISTEXT(K503),0,K503)))),0)</f>
        <v/>
      </c>
      <c r="K503">
        <f>IF(ISBLANK('Mortgage 2 Monthly Table'!L503),0,'Mortgage 2 Monthly Table'!L503)</f>
        <v>0</v>
      </c>
      <c r="L503" t="e">
        <f>IF(ISBLANK('Mortgage 2 Monthly Table'!N503),IF('Mortgage 2 Info Calcs'!F$13="Calculated",IF('Mortgage 2 Info Calcs'!F$22="Keep Same",IF('Mortgage 2 Info Calcs'!F$5="Interest Only",IF(OR(I503&gt;L502,J503=""),I503,IF(J503&lt;L502,IF(J503&lt;L502,J503+I503,IF(L502+M502&gt;J503,L502+I503,L502)),IF(L502+M502&gt;J503,L502+I503,L502))),IF(H503&gt;L502,H503,IF(J503&gt;L502,IF(L502+M502&gt;J503,L502+I503,L502),J503+S503))),IF('Mortgage 2 Info Calcs'!F$5="Interest Only",'Mortgage 2 Monthly calcs'!I503,'Mortgage 2 Monthly calcs'!H503)),'Mortgage 2 Monthly calcs'!L502),'Mortgage 2 Monthly Table'!N503)</f>
        <v>#VALUE!</v>
      </c>
      <c r="M503" t="str">
        <f>IF(ISBLANK('Mortgage 2 Monthly Table'!P503),IF(N502&gt;J503,IF(J503&gt;L502,J503-L502,0),IF(OR(OR(W502&lt;0,ISTEXT(W502)),ISTEXT('Mortgage 2 Info Calcs'!$K$4)),"",'Mortgage 2 Info Calcs'!F$21)),'Mortgage 2 Monthly Table'!P503)</f>
        <v/>
      </c>
      <c r="N503" t="str">
        <f t="shared" si="34"/>
        <v/>
      </c>
      <c r="O503" t="str">
        <f>IF(OR(OR(W502&lt;0,ISTEXT(W502)),ISTEXT('Mortgage 2 Info Calcs'!$K$4)),"",(O502+M503))</f>
        <v/>
      </c>
      <c r="P503">
        <f>IF(ISBLANK('Mortgage 2 Monthly Table'!T503),IF(ISTEXT(J503),0,IF(OR(W502&lt;Q502,AND(W502&lt;0,NOT(ISTEXT(W502))),ISTEXT('Mortgage 2 Info Calcs'!$K$4)),IF(-W502&gt;P502,-W502,W502-Q502),IF(J503="",0,'Mortgage 2 Info Calcs'!F$26))),'Mortgage 2 Monthly Table'!T503)</f>
        <v>0</v>
      </c>
      <c r="Q503" t="str">
        <f>IF(OR(OR(W502&lt;0,ISTEXT(W502)),ISTEXT('Mortgage 2 Info Calcs'!$K$4)),"",IF(O503&lt;0,Q502,(Q502+P503)))</f>
        <v/>
      </c>
      <c r="R503" t="str">
        <f>IF(OR(ISERROR(L503-S503),ISTEXT('Mortgage 2 Info Calcs'!$K$4)),"",L503-S503+M503)</f>
        <v/>
      </c>
      <c r="S503">
        <f>IF(OR(IF(ISERROR(ROUND((J503-Q503-'Mortgage 2 Info Calcs'!F$24)*(G503/12),2)),0,(J503-O503-Q503-'Mortgage 2 Info Calcs'!F$24)*(G503/12)),,,ISTEXT('Mortgage 2 Info Calcs'!K$4)),IF(((J503-Q503-'Mortgage 2 Info Calcs'!F$24)*(G503/12))&gt;0,((J503-Q503-'Mortgage 2 Info Calcs'!F$24)*(G503/12)),0),0)</f>
        <v>0</v>
      </c>
      <c r="T503" t="str">
        <f>IF(OR(ISERROR(SUM(R$12:R503)),(ISTEXT(T502)),(T502=(SUM(R$12:R503)))),"",SUM(R$12:R503))</f>
        <v/>
      </c>
      <c r="U503">
        <f>SUM(S$12:S503)</f>
        <v>93290.420445652519</v>
      </c>
      <c r="V503" t="str">
        <f>IF(OR(J503=Q503,ISTEXT(W502),ISTEXT('Mortgage 2 Info Calcs'!$F$17)),"",IF(('Mortgage 2 Info Calcs'!F$18*12)&gt;C502+1,IF(C502='Mortgage 2 Info Calcs'!F$18*12,0,'Mortgage 2 Info Calcs'!F$19+W503*('Mortgage 2 Info Calcs'!F$17)),'Mortgage 2 Info Calcs'!F$189))</f>
        <v/>
      </c>
      <c r="W503" t="str">
        <f>IF(OR(ISERROR(J503-R503-M503),IF(ISERROR((J503-R503-M503)=0),"True",(J503-R503-M503)=0),ISTEXT('Mortgage 2 Info Calcs'!$K$4)),"",IF((J503&gt;(L503+M503)),(FV((G503/'Mortgage 2 Variables'!E$43),1,(L503+M503),-J503+Q503+'Mortgage 2 Info Calcs'!F$24,0))+Q503+'Mortgage 2 Info Calcs'!F$24+IF(I503&gt;0,0,-I503),""))</f>
        <v/>
      </c>
      <c r="X503" t="e">
        <f>IF((FV(IF(G503=0,'Mortgage 2 Info Calcs'!F$8,G503)/12,1,PMT(IF(G503=0,'Mortgage 2 Info Calcs'!F$8,G503)/12,('Mortgage 2 Info Calcs'!F$9*12)-C502,-X502,0),-X502,0))&gt;0,(FV(IF(G503=0,'Mortgage 2 Info Calcs'!F$8,G503)/12,1,PMT(IF(G503=0,'Mortgage 2 Info Calcs'!F$8,G503)/12,('Mortgage 2 Info Calcs'!F$9*12)-C502,-X502,0),-X502,0)),0)</f>
        <v>#NUM!</v>
      </c>
      <c r="Y503" t="e">
        <f>IF(X503&lt;=0,0,(IPMT(IF(G503=0,'Mortgage 2 Info Calcs'!F$8,G503)/12,1,('Mortgage 2 Info Calcs'!F$9*12)-C502,-X502,0)))</f>
        <v>#NUM!</v>
      </c>
      <c r="Z503">
        <f>IF(C503&lt;('Mortgage 2 Info Calcs'!F$9*12),SUM(Y$12:Y503),0)</f>
        <v>0</v>
      </c>
      <c r="AA503">
        <v>492</v>
      </c>
      <c r="AB503">
        <f t="shared" si="35"/>
        <v>41</v>
      </c>
    </row>
    <row r="504" spans="2:28" ht="11.25" customHeight="1" x14ac:dyDescent="0.25">
      <c r="B504">
        <f t="shared" si="33"/>
        <v>41.083333333333336</v>
      </c>
      <c r="C504">
        <v>493</v>
      </c>
      <c r="E504" t="str">
        <f t="shared" si="36"/>
        <v/>
      </c>
      <c r="F504" t="str">
        <f>VLOOKUP('Mortgage 2 Variables'!D$8,'Mortgage 2 Variables'!B$8:C$19,2)</f>
        <v>Nov</v>
      </c>
      <c r="G504">
        <f>IF(ISBLANK('Mortgage 2 Monthly Table'!G504),IF(OR(J504=Q504,ISTEXT(W503),ISTEXT('Mortgage 2 Info Calcs'!$K$4)),0,IF(('Mortgage 2 Info Calcs'!F$7*12)&gt;C503,G503,IF(C503='Mortgage 2 Info Calcs'!F$7*12,'Mortgage 2 Info Calcs'!F$8,G503))),'Mortgage 2 Monthly Table'!G504)</f>
        <v>0</v>
      </c>
      <c r="H504" t="e">
        <f>((PMT(G504/'Mortgage 2 Variables'!E$43,('Mortgage 2 Info Calcs'!F$9*'Mortgage 2 Variables'!E$43)-C503,-J504,0)))</f>
        <v>#VALUE!</v>
      </c>
      <c r="I504">
        <f>IF(OR(ISERROR(((IPMT(G504/'Mortgage 2 Variables'!E$43,1,'Mortgage 2 Info Calcs'!F$9*'Mortgage 2 Variables'!E$43,-J504+Q504+'Mortgage 2 Info Calcs'!F$24,IF('Mortgage 2 Info Calcs'!F$5="Interest Only",-J504+Q504+'Mortgage 2 Info Calcs'!F$24,0))))),(((IPMT(G504/'Mortgage 2 Variables'!E$43,1,'Mortgage 2 Info Calcs'!F$9*'Mortgage 2 Variables'!E$43,-J$12,-J$12)))=0)),0,((IPMT(G504/'Mortgage 2 Variables'!E$43,1,'Mortgage 2 Info Calcs'!F$9*'Mortgage 2 Variables'!E$43,-J504+Q504+'Mortgage 2 Info Calcs'!F$24,IF('Mortgage 2 Info Calcs'!F$5="Interest Only",-J504+Q504+'Mortgage 2 Info Calcs'!F$24,0)))))</f>
        <v>0</v>
      </c>
      <c r="J504" t="str">
        <f>IF(W503&gt;0,IF(ISTEXT('Mortgage 2 Info Calcs'!K$4),"0",IF(ISTEXT(W503),W503,W503+(IF(ISTEXT(K504),0,K504)))),0)</f>
        <v/>
      </c>
      <c r="K504">
        <f>IF(ISBLANK('Mortgage 2 Monthly Table'!L504),0,'Mortgage 2 Monthly Table'!L504)</f>
        <v>0</v>
      </c>
      <c r="L504" t="e">
        <f>IF(ISBLANK('Mortgage 2 Monthly Table'!N504),IF('Mortgage 2 Info Calcs'!F$13="Calculated",IF('Mortgage 2 Info Calcs'!F$22="Keep Same",IF('Mortgage 2 Info Calcs'!F$5="Interest Only",IF(OR(I504&gt;L503,J504=""),I504,IF(J504&lt;L503,IF(J504&lt;L503,J504+I504,IF(L503+M503&gt;J504,L503+I504,L503)),IF(L503+M503&gt;J504,L503+I504,L503))),IF(H504&gt;L503,H504,IF(J504&gt;L503,IF(L503+M503&gt;J504,L503+I504,L503),J504+S504))),IF('Mortgage 2 Info Calcs'!F$5="Interest Only",'Mortgage 2 Monthly calcs'!I504,'Mortgage 2 Monthly calcs'!H504)),'Mortgage 2 Monthly calcs'!L503),'Mortgage 2 Monthly Table'!N504)</f>
        <v>#VALUE!</v>
      </c>
      <c r="M504" t="str">
        <f>IF(ISBLANK('Mortgage 2 Monthly Table'!P504),IF(N503&gt;J504,IF(J504&gt;L503,J504-L503,0),IF(OR(OR(W503&lt;0,ISTEXT(W503)),ISTEXT('Mortgage 2 Info Calcs'!$K$4)),"",'Mortgage 2 Info Calcs'!F$21)),'Mortgage 2 Monthly Table'!P504)</f>
        <v/>
      </c>
      <c r="N504" t="str">
        <f t="shared" si="34"/>
        <v/>
      </c>
      <c r="O504" t="str">
        <f>IF(OR(OR(W503&lt;0,ISTEXT(W503)),ISTEXT('Mortgage 2 Info Calcs'!$K$4)),"",(O503+M504))</f>
        <v/>
      </c>
      <c r="P504">
        <f>IF(ISBLANK('Mortgage 2 Monthly Table'!T504),IF(ISTEXT(J504),0,IF(OR(W503&lt;Q503,AND(W503&lt;0,NOT(ISTEXT(W503))),ISTEXT('Mortgage 2 Info Calcs'!$K$4)),IF(-W503&gt;P503,-W503,W503-Q503),IF(J504="",0,'Mortgage 2 Info Calcs'!F$26))),'Mortgage 2 Monthly Table'!T504)</f>
        <v>0</v>
      </c>
      <c r="Q504" t="str">
        <f>IF(OR(OR(W503&lt;0,ISTEXT(W503)),ISTEXT('Mortgage 2 Info Calcs'!$K$4)),"",IF(O504&lt;0,Q503,(Q503+P504)))</f>
        <v/>
      </c>
      <c r="R504" t="str">
        <f>IF(OR(ISERROR(L504-S504),ISTEXT('Mortgage 2 Info Calcs'!$K$4)),"",L504-S504+M504)</f>
        <v/>
      </c>
      <c r="S504">
        <f>IF(OR(IF(ISERROR(ROUND((J504-Q504-'Mortgage 2 Info Calcs'!F$24)*(G504/12),2)),0,(J504-O504-Q504-'Mortgage 2 Info Calcs'!F$24)*(G504/12)),,,ISTEXT('Mortgage 2 Info Calcs'!K$4)),IF(((J504-Q504-'Mortgage 2 Info Calcs'!F$24)*(G504/12))&gt;0,((J504-Q504-'Mortgage 2 Info Calcs'!F$24)*(G504/12)),0),0)</f>
        <v>0</v>
      </c>
      <c r="T504" t="str">
        <f>IF(OR(ISERROR(SUM(R$12:R504)),(ISTEXT(T503)),(T503=(SUM(R$12:R504)))),"",SUM(R$12:R504))</f>
        <v/>
      </c>
      <c r="U504">
        <f>SUM(S$12:S504)</f>
        <v>93290.420445652519</v>
      </c>
      <c r="V504" t="str">
        <f>IF(OR(J504=Q504,ISTEXT(W503),ISTEXT('Mortgage 2 Info Calcs'!$F$17)),"",IF(('Mortgage 2 Info Calcs'!F$18*12)&gt;C503+1,IF(C503='Mortgage 2 Info Calcs'!F$18*12,0,'Mortgage 2 Info Calcs'!F$19+W504*('Mortgage 2 Info Calcs'!F$17)),'Mortgage 2 Info Calcs'!F$189))</f>
        <v/>
      </c>
      <c r="W504" t="str">
        <f>IF(OR(ISERROR(J504-R504-M504),IF(ISERROR((J504-R504-M504)=0),"True",(J504-R504-M504)=0),ISTEXT('Mortgage 2 Info Calcs'!$K$4)),"",IF((J504&gt;(L504+M504)),(FV((G504/'Mortgage 2 Variables'!E$43),1,(L504+M504),-J504+Q504+'Mortgage 2 Info Calcs'!F$24,0))+Q504+'Mortgage 2 Info Calcs'!F$24+IF(I504&gt;0,0,-I504),""))</f>
        <v/>
      </c>
      <c r="X504" t="e">
        <f>IF((FV(IF(G504=0,'Mortgage 2 Info Calcs'!F$8,G504)/12,1,PMT(IF(G504=0,'Mortgage 2 Info Calcs'!F$8,G504)/12,('Mortgage 2 Info Calcs'!F$9*12)-C503,-X503,0),-X503,0))&gt;0,(FV(IF(G504=0,'Mortgage 2 Info Calcs'!F$8,G504)/12,1,PMT(IF(G504=0,'Mortgage 2 Info Calcs'!F$8,G504)/12,('Mortgage 2 Info Calcs'!F$9*12)-C503,-X503,0),-X503,0)),0)</f>
        <v>#NUM!</v>
      </c>
      <c r="Y504" t="e">
        <f>IF(X504&lt;=0,0,(IPMT(IF(G504=0,'Mortgage 2 Info Calcs'!F$8,G504)/12,1,('Mortgage 2 Info Calcs'!F$9*12)-C503,-X503,0)))</f>
        <v>#NUM!</v>
      </c>
      <c r="Z504">
        <f>IF(C504&lt;('Mortgage 2 Info Calcs'!F$9*12),SUM(Y$12:Y504),0)</f>
        <v>0</v>
      </c>
      <c r="AA504">
        <v>493</v>
      </c>
      <c r="AB504">
        <f t="shared" si="35"/>
        <v>41.083333333333336</v>
      </c>
    </row>
    <row r="505" spans="2:28" ht="11.25" customHeight="1" x14ac:dyDescent="0.25">
      <c r="B505">
        <f t="shared" si="33"/>
        <v>41.166666666666664</v>
      </c>
      <c r="C505">
        <v>494</v>
      </c>
      <c r="E505" t="str">
        <f t="shared" si="36"/>
        <v/>
      </c>
      <c r="F505" t="str">
        <f>VLOOKUP('Mortgage 2 Variables'!D$9,'Mortgage 2 Variables'!B$8:C$19,2)</f>
        <v>Dec</v>
      </c>
      <c r="G505">
        <f>IF(ISBLANK('Mortgage 2 Monthly Table'!G505),IF(OR(J505=Q505,ISTEXT(W504),ISTEXT('Mortgage 2 Info Calcs'!$K$4)),0,IF(('Mortgage 2 Info Calcs'!F$7*12)&gt;C504,G504,IF(C504='Mortgage 2 Info Calcs'!F$7*12,'Mortgage 2 Info Calcs'!F$8,G504))),'Mortgage 2 Monthly Table'!G505)</f>
        <v>0</v>
      </c>
      <c r="H505" t="e">
        <f>((PMT(G505/'Mortgage 2 Variables'!E$43,('Mortgage 2 Info Calcs'!F$9*'Mortgage 2 Variables'!E$43)-C504,-J505,0)))</f>
        <v>#VALUE!</v>
      </c>
      <c r="I505">
        <f>IF(OR(ISERROR(((IPMT(G505/'Mortgage 2 Variables'!E$43,1,'Mortgage 2 Info Calcs'!F$9*'Mortgage 2 Variables'!E$43,-J505+Q505+'Mortgage 2 Info Calcs'!F$24,IF('Mortgage 2 Info Calcs'!F$5="Interest Only",-J505+Q505+'Mortgage 2 Info Calcs'!F$24,0))))),(((IPMT(G505/'Mortgage 2 Variables'!E$43,1,'Mortgage 2 Info Calcs'!F$9*'Mortgage 2 Variables'!E$43,-J$12,-J$12)))=0)),0,((IPMT(G505/'Mortgage 2 Variables'!E$43,1,'Mortgage 2 Info Calcs'!F$9*'Mortgage 2 Variables'!E$43,-J505+Q505+'Mortgage 2 Info Calcs'!F$24,IF('Mortgage 2 Info Calcs'!F$5="Interest Only",-J505+Q505+'Mortgage 2 Info Calcs'!F$24,0)))))</f>
        <v>0</v>
      </c>
      <c r="J505" t="str">
        <f>IF(W504&gt;0,IF(ISTEXT('Mortgage 2 Info Calcs'!K$4),"0",IF(ISTEXT(W504),W504,W504+(IF(ISTEXT(K505),0,K505)))),0)</f>
        <v/>
      </c>
      <c r="K505">
        <f>IF(ISBLANK('Mortgage 2 Monthly Table'!L505),0,'Mortgage 2 Monthly Table'!L505)</f>
        <v>0</v>
      </c>
      <c r="L505" t="e">
        <f>IF(ISBLANK('Mortgage 2 Monthly Table'!N505),IF('Mortgage 2 Info Calcs'!F$13="Calculated",IF('Mortgage 2 Info Calcs'!F$22="Keep Same",IF('Mortgage 2 Info Calcs'!F$5="Interest Only",IF(OR(I505&gt;L504,J505=""),I505,IF(J505&lt;L504,IF(J505&lt;L504,J505+I505,IF(L504+M504&gt;J505,L504+I505,L504)),IF(L504+M504&gt;J505,L504+I505,L504))),IF(H505&gt;L504,H505,IF(J505&gt;L504,IF(L504+M504&gt;J505,L504+I505,L504),J505+S505))),IF('Mortgage 2 Info Calcs'!F$5="Interest Only",'Mortgage 2 Monthly calcs'!I505,'Mortgage 2 Monthly calcs'!H505)),'Mortgage 2 Monthly calcs'!L504),'Mortgage 2 Monthly Table'!N505)</f>
        <v>#VALUE!</v>
      </c>
      <c r="M505" t="str">
        <f>IF(ISBLANK('Mortgage 2 Monthly Table'!P505),IF(N504&gt;J505,IF(J505&gt;L504,J505-L504,0),IF(OR(OR(W504&lt;0,ISTEXT(W504)),ISTEXT('Mortgage 2 Info Calcs'!$K$4)),"",'Mortgage 2 Info Calcs'!F$21)),'Mortgage 2 Monthly Table'!P505)</f>
        <v/>
      </c>
      <c r="N505" t="str">
        <f t="shared" si="34"/>
        <v/>
      </c>
      <c r="O505" t="str">
        <f>IF(OR(OR(W504&lt;0,ISTEXT(W504)),ISTEXT('Mortgage 2 Info Calcs'!$K$4)),"",(O504+M505))</f>
        <v/>
      </c>
      <c r="P505">
        <f>IF(ISBLANK('Mortgage 2 Monthly Table'!T505),IF(ISTEXT(J505),0,IF(OR(W504&lt;Q504,AND(W504&lt;0,NOT(ISTEXT(W504))),ISTEXT('Mortgage 2 Info Calcs'!$K$4)),IF(-W504&gt;P504,-W504,W504-Q504),IF(J505="",0,'Mortgage 2 Info Calcs'!F$26))),'Mortgage 2 Monthly Table'!T505)</f>
        <v>0</v>
      </c>
      <c r="Q505" t="str">
        <f>IF(OR(OR(W504&lt;0,ISTEXT(W504)),ISTEXT('Mortgage 2 Info Calcs'!$K$4)),"",IF(O505&lt;0,Q504,(Q504+P505)))</f>
        <v/>
      </c>
      <c r="R505" t="str">
        <f>IF(OR(ISERROR(L505-S505),ISTEXT('Mortgage 2 Info Calcs'!$K$4)),"",L505-S505+M505)</f>
        <v/>
      </c>
      <c r="S505">
        <f>IF(OR(IF(ISERROR(ROUND((J505-Q505-'Mortgage 2 Info Calcs'!F$24)*(G505/12),2)),0,(J505-O505-Q505-'Mortgage 2 Info Calcs'!F$24)*(G505/12)),,,ISTEXT('Mortgage 2 Info Calcs'!K$4)),IF(((J505-Q505-'Mortgage 2 Info Calcs'!F$24)*(G505/12))&gt;0,((J505-Q505-'Mortgage 2 Info Calcs'!F$24)*(G505/12)),0),0)</f>
        <v>0</v>
      </c>
      <c r="T505" t="str">
        <f>IF(OR(ISERROR(SUM(R$12:R505)),(ISTEXT(T504)),(T504=(SUM(R$12:R505)))),"",SUM(R$12:R505))</f>
        <v/>
      </c>
      <c r="U505">
        <f>SUM(S$12:S505)</f>
        <v>93290.420445652519</v>
      </c>
      <c r="V505" t="str">
        <f>IF(OR(J505=Q505,ISTEXT(W504),ISTEXT('Mortgage 2 Info Calcs'!$F$17)),"",IF(('Mortgage 2 Info Calcs'!F$18*12)&gt;C504+1,IF(C504='Mortgage 2 Info Calcs'!F$18*12,0,'Mortgage 2 Info Calcs'!F$19+W505*('Mortgage 2 Info Calcs'!F$17)),'Mortgage 2 Info Calcs'!F$189))</f>
        <v/>
      </c>
      <c r="W505" t="str">
        <f>IF(OR(ISERROR(J505-R505-M505),IF(ISERROR((J505-R505-M505)=0),"True",(J505-R505-M505)=0),ISTEXT('Mortgage 2 Info Calcs'!$K$4)),"",IF((J505&gt;(L505+M505)),(FV((G505/'Mortgage 2 Variables'!E$43),1,(L505+M505),-J505+Q505+'Mortgage 2 Info Calcs'!F$24,0))+Q505+'Mortgage 2 Info Calcs'!F$24+IF(I505&gt;0,0,-I505),""))</f>
        <v/>
      </c>
      <c r="X505" t="e">
        <f>IF((FV(IF(G505=0,'Mortgage 2 Info Calcs'!F$8,G505)/12,1,PMT(IF(G505=0,'Mortgage 2 Info Calcs'!F$8,G505)/12,('Mortgage 2 Info Calcs'!F$9*12)-C504,-X504,0),-X504,0))&gt;0,(FV(IF(G505=0,'Mortgage 2 Info Calcs'!F$8,G505)/12,1,PMT(IF(G505=0,'Mortgage 2 Info Calcs'!F$8,G505)/12,('Mortgage 2 Info Calcs'!F$9*12)-C504,-X504,0),-X504,0)),0)</f>
        <v>#NUM!</v>
      </c>
      <c r="Y505" t="e">
        <f>IF(X505&lt;=0,0,(IPMT(IF(G505=0,'Mortgage 2 Info Calcs'!F$8,G505)/12,1,('Mortgage 2 Info Calcs'!F$9*12)-C504,-X504,0)))</f>
        <v>#NUM!</v>
      </c>
      <c r="Z505">
        <f>IF(C505&lt;('Mortgage 2 Info Calcs'!F$9*12),SUM(Y$12:Y505),0)</f>
        <v>0</v>
      </c>
      <c r="AA505">
        <v>494</v>
      </c>
      <c r="AB505">
        <f t="shared" si="35"/>
        <v>41.166666666666664</v>
      </c>
    </row>
    <row r="506" spans="2:28" ht="11.25" customHeight="1" x14ac:dyDescent="0.25">
      <c r="B506">
        <f t="shared" si="33"/>
        <v>41.25</v>
      </c>
      <c r="C506">
        <v>495</v>
      </c>
      <c r="E506">
        <f t="shared" si="36"/>
        <v>2051</v>
      </c>
      <c r="F506" t="str">
        <f>VLOOKUP('Mortgage 2 Variables'!D$10,'Mortgage 2 Variables'!B$8:C$19,2)</f>
        <v>Jan</v>
      </c>
      <c r="G506">
        <f>IF(ISBLANK('Mortgage 2 Monthly Table'!G506),IF(OR(J506=Q506,ISTEXT(W505),ISTEXT('Mortgage 2 Info Calcs'!$K$4)),0,IF(('Mortgage 2 Info Calcs'!F$7*12)&gt;C505,G505,IF(C505='Mortgage 2 Info Calcs'!F$7*12,'Mortgage 2 Info Calcs'!F$8,G505))),'Mortgage 2 Monthly Table'!G506)</f>
        <v>0</v>
      </c>
      <c r="H506" t="e">
        <f>((PMT(G506/'Mortgage 2 Variables'!E$43,('Mortgage 2 Info Calcs'!F$9*'Mortgage 2 Variables'!E$43)-C505,-J506,0)))</f>
        <v>#VALUE!</v>
      </c>
      <c r="I506">
        <f>IF(OR(ISERROR(((IPMT(G506/'Mortgage 2 Variables'!E$43,1,'Mortgage 2 Info Calcs'!F$9*'Mortgage 2 Variables'!E$43,-J506+Q506+'Mortgage 2 Info Calcs'!F$24,IF('Mortgage 2 Info Calcs'!F$5="Interest Only",-J506+Q506+'Mortgage 2 Info Calcs'!F$24,0))))),(((IPMT(G506/'Mortgage 2 Variables'!E$43,1,'Mortgage 2 Info Calcs'!F$9*'Mortgage 2 Variables'!E$43,-J$12,-J$12)))=0)),0,((IPMT(G506/'Mortgage 2 Variables'!E$43,1,'Mortgage 2 Info Calcs'!F$9*'Mortgage 2 Variables'!E$43,-J506+Q506+'Mortgage 2 Info Calcs'!F$24,IF('Mortgage 2 Info Calcs'!F$5="Interest Only",-J506+Q506+'Mortgage 2 Info Calcs'!F$24,0)))))</f>
        <v>0</v>
      </c>
      <c r="J506" t="str">
        <f>IF(W505&gt;0,IF(ISTEXT('Mortgage 2 Info Calcs'!K$4),"0",IF(ISTEXT(W505),W505,W505+(IF(ISTEXT(K506),0,K506)))),0)</f>
        <v/>
      </c>
      <c r="K506">
        <f>IF(ISBLANK('Mortgage 2 Monthly Table'!L506),0,'Mortgage 2 Monthly Table'!L506)</f>
        <v>0</v>
      </c>
      <c r="L506" t="e">
        <f>IF(ISBLANK('Mortgage 2 Monthly Table'!N506),IF('Mortgage 2 Info Calcs'!F$13="Calculated",IF('Mortgage 2 Info Calcs'!F$22="Keep Same",IF('Mortgage 2 Info Calcs'!F$5="Interest Only",IF(OR(I506&gt;L505,J506=""),I506,IF(J506&lt;L505,IF(J506&lt;L505,J506+I506,IF(L505+M505&gt;J506,L505+I506,L505)),IF(L505+M505&gt;J506,L505+I506,L505))),IF(H506&gt;L505,H506,IF(J506&gt;L505,IF(L505+M505&gt;J506,L505+I506,L505),J506+S506))),IF('Mortgage 2 Info Calcs'!F$5="Interest Only",'Mortgage 2 Monthly calcs'!I506,'Mortgage 2 Monthly calcs'!H506)),'Mortgage 2 Monthly calcs'!L505),'Mortgage 2 Monthly Table'!N506)</f>
        <v>#VALUE!</v>
      </c>
      <c r="M506" t="str">
        <f>IF(ISBLANK('Mortgage 2 Monthly Table'!P506),IF(N505&gt;J506,IF(J506&gt;L505,J506-L505,0),IF(OR(OR(W505&lt;0,ISTEXT(W505)),ISTEXT('Mortgage 2 Info Calcs'!$K$4)),"",'Mortgage 2 Info Calcs'!F$21)),'Mortgage 2 Monthly Table'!P506)</f>
        <v/>
      </c>
      <c r="N506" t="str">
        <f t="shared" si="34"/>
        <v/>
      </c>
      <c r="O506" t="str">
        <f>IF(OR(OR(W505&lt;0,ISTEXT(W505)),ISTEXT('Mortgage 2 Info Calcs'!$K$4)),"",(O505+M506))</f>
        <v/>
      </c>
      <c r="P506">
        <f>IF(ISBLANK('Mortgage 2 Monthly Table'!T506),IF(ISTEXT(J506),0,IF(OR(W505&lt;Q505,AND(W505&lt;0,NOT(ISTEXT(W505))),ISTEXT('Mortgage 2 Info Calcs'!$K$4)),IF(-W505&gt;P505,-W505,W505-Q505),IF(J506="",0,'Mortgage 2 Info Calcs'!F$26))),'Mortgage 2 Monthly Table'!T506)</f>
        <v>0</v>
      </c>
      <c r="Q506" t="str">
        <f>IF(OR(OR(W505&lt;0,ISTEXT(W505)),ISTEXT('Mortgage 2 Info Calcs'!$K$4)),"",IF(O506&lt;0,Q505,(Q505+P506)))</f>
        <v/>
      </c>
      <c r="R506" t="str">
        <f>IF(OR(ISERROR(L506-S506),ISTEXT('Mortgage 2 Info Calcs'!$K$4)),"",L506-S506+M506)</f>
        <v/>
      </c>
      <c r="S506">
        <f>IF(OR(IF(ISERROR(ROUND((J506-Q506-'Mortgage 2 Info Calcs'!F$24)*(G506/12),2)),0,(J506-O506-Q506-'Mortgage 2 Info Calcs'!F$24)*(G506/12)),,,ISTEXT('Mortgage 2 Info Calcs'!K$4)),IF(((J506-Q506-'Mortgage 2 Info Calcs'!F$24)*(G506/12))&gt;0,((J506-Q506-'Mortgage 2 Info Calcs'!F$24)*(G506/12)),0),0)</f>
        <v>0</v>
      </c>
      <c r="T506" t="str">
        <f>IF(OR(ISERROR(SUM(R$12:R506)),(ISTEXT(T505)),(T505=(SUM(R$12:R506)))),"",SUM(R$12:R506))</f>
        <v/>
      </c>
      <c r="U506">
        <f>SUM(S$12:S506)</f>
        <v>93290.420445652519</v>
      </c>
      <c r="V506" t="str">
        <f>IF(OR(J506=Q506,ISTEXT(W505),ISTEXT('Mortgage 2 Info Calcs'!$F$17)),"",IF(('Mortgage 2 Info Calcs'!F$18*12)&gt;C505+1,IF(C505='Mortgage 2 Info Calcs'!F$18*12,0,'Mortgage 2 Info Calcs'!F$19+W506*('Mortgage 2 Info Calcs'!F$17)),'Mortgage 2 Info Calcs'!F$189))</f>
        <v/>
      </c>
      <c r="W506" t="str">
        <f>IF(OR(ISERROR(J506-R506-M506),IF(ISERROR((J506-R506-M506)=0),"True",(J506-R506-M506)=0),ISTEXT('Mortgage 2 Info Calcs'!$K$4)),"",IF((J506&gt;(L506+M506)),(FV((G506/'Mortgage 2 Variables'!E$43),1,(L506+M506),-J506+Q506+'Mortgage 2 Info Calcs'!F$24,0))+Q506+'Mortgage 2 Info Calcs'!F$24+IF(I506&gt;0,0,-I506),""))</f>
        <v/>
      </c>
      <c r="X506" t="e">
        <f>IF((FV(IF(G506=0,'Mortgage 2 Info Calcs'!F$8,G506)/12,1,PMT(IF(G506=0,'Mortgage 2 Info Calcs'!F$8,G506)/12,('Mortgage 2 Info Calcs'!F$9*12)-C505,-X505,0),-X505,0))&gt;0,(FV(IF(G506=0,'Mortgage 2 Info Calcs'!F$8,G506)/12,1,PMT(IF(G506=0,'Mortgage 2 Info Calcs'!F$8,G506)/12,('Mortgage 2 Info Calcs'!F$9*12)-C505,-X505,0),-X505,0)),0)</f>
        <v>#NUM!</v>
      </c>
      <c r="Y506" t="e">
        <f>IF(X506&lt;=0,0,(IPMT(IF(G506=0,'Mortgage 2 Info Calcs'!F$8,G506)/12,1,('Mortgage 2 Info Calcs'!F$9*12)-C505,-X505,0)))</f>
        <v>#NUM!</v>
      </c>
      <c r="Z506">
        <f>IF(C506&lt;('Mortgage 2 Info Calcs'!F$9*12),SUM(Y$12:Y506),0)</f>
        <v>0</v>
      </c>
      <c r="AA506">
        <v>495</v>
      </c>
      <c r="AB506">
        <f t="shared" si="35"/>
        <v>41.25</v>
      </c>
    </row>
    <row r="507" spans="2:28" ht="11.25" customHeight="1" x14ac:dyDescent="0.25">
      <c r="B507">
        <f t="shared" si="33"/>
        <v>41.333333333333336</v>
      </c>
      <c r="C507">
        <v>496</v>
      </c>
      <c r="D507" t="str">
        <f>IF(J1275=1,F499+1,"")</f>
        <v/>
      </c>
      <c r="E507" t="str">
        <f t="shared" si="36"/>
        <v/>
      </c>
      <c r="F507" t="str">
        <f>VLOOKUP('Mortgage 2 Variables'!D$11,'Mortgage 2 Variables'!B$8:C$19,2)</f>
        <v>Feb</v>
      </c>
      <c r="G507">
        <f>IF(ISBLANK('Mortgage 2 Monthly Table'!G507),IF(OR(J507=Q507,ISTEXT(W506),ISTEXT('Mortgage 2 Info Calcs'!$K$4)),0,IF(('Mortgage 2 Info Calcs'!F$7*12)&gt;C506,G506,IF(C506='Mortgage 2 Info Calcs'!F$7*12,'Mortgage 2 Info Calcs'!F$8,G506))),'Mortgage 2 Monthly Table'!G507)</f>
        <v>0</v>
      </c>
      <c r="H507" t="e">
        <f>((PMT(G507/'Mortgage 2 Variables'!E$43,('Mortgage 2 Info Calcs'!F$9*'Mortgage 2 Variables'!E$43)-C506,-J507,0)))</f>
        <v>#VALUE!</v>
      </c>
      <c r="I507">
        <f>IF(OR(ISERROR(((IPMT(G507/'Mortgage 2 Variables'!E$43,1,'Mortgage 2 Info Calcs'!F$9*'Mortgage 2 Variables'!E$43,-J507+Q507+'Mortgage 2 Info Calcs'!F$24,IF('Mortgage 2 Info Calcs'!F$5="Interest Only",-J507+Q507+'Mortgage 2 Info Calcs'!F$24,0))))),(((IPMT(G507/'Mortgage 2 Variables'!E$43,1,'Mortgage 2 Info Calcs'!F$9*'Mortgage 2 Variables'!E$43,-J$12,-J$12)))=0)),0,((IPMT(G507/'Mortgage 2 Variables'!E$43,1,'Mortgage 2 Info Calcs'!F$9*'Mortgage 2 Variables'!E$43,-J507+Q507+'Mortgage 2 Info Calcs'!F$24,IF('Mortgage 2 Info Calcs'!F$5="Interest Only",-J507+Q507+'Mortgage 2 Info Calcs'!F$24,0)))))</f>
        <v>0</v>
      </c>
      <c r="J507" t="str">
        <f>IF(W506&gt;0,IF(ISTEXT('Mortgage 2 Info Calcs'!K$4),"0",IF(ISTEXT(W506),W506,W506+(IF(ISTEXT(K507),0,K507)))),0)</f>
        <v/>
      </c>
      <c r="K507">
        <f>IF(ISBLANK('Mortgage 2 Monthly Table'!L507),0,'Mortgage 2 Monthly Table'!L507)</f>
        <v>0</v>
      </c>
      <c r="L507" t="e">
        <f>IF(ISBLANK('Mortgage 2 Monthly Table'!N507),IF('Mortgage 2 Info Calcs'!F$13="Calculated",IF('Mortgage 2 Info Calcs'!F$22="Keep Same",IF('Mortgage 2 Info Calcs'!F$5="Interest Only",IF(OR(I507&gt;L506,J507=""),I507,IF(J507&lt;L506,IF(J507&lt;L506,J507+I507,IF(L506+M506&gt;J507,L506+I507,L506)),IF(L506+M506&gt;J507,L506+I507,L506))),IF(H507&gt;L506,H507,IF(J507&gt;L506,IF(L506+M506&gt;J507,L506+I507,L506),J507+S507))),IF('Mortgage 2 Info Calcs'!F$5="Interest Only",'Mortgage 2 Monthly calcs'!I507,'Mortgage 2 Monthly calcs'!H507)),'Mortgage 2 Monthly calcs'!L506),'Mortgage 2 Monthly Table'!N507)</f>
        <v>#VALUE!</v>
      </c>
      <c r="M507" t="str">
        <f>IF(ISBLANK('Mortgage 2 Monthly Table'!P507),IF(N506&gt;J507,IF(J507&gt;L506,J507-L506,0),IF(OR(OR(W506&lt;0,ISTEXT(W506)),ISTEXT('Mortgage 2 Info Calcs'!$K$4)),"",'Mortgage 2 Info Calcs'!F$21)),'Mortgage 2 Monthly Table'!P507)</f>
        <v/>
      </c>
      <c r="N507" t="str">
        <f t="shared" si="34"/>
        <v/>
      </c>
      <c r="O507" t="str">
        <f>IF(OR(OR(W506&lt;0,ISTEXT(W506)),ISTEXT('Mortgage 2 Info Calcs'!$K$4)),"",(O506+M507))</f>
        <v/>
      </c>
      <c r="P507">
        <f>IF(ISBLANK('Mortgage 2 Monthly Table'!T507),IF(ISTEXT(J507),0,IF(OR(W506&lt;Q506,AND(W506&lt;0,NOT(ISTEXT(W506))),ISTEXT('Mortgage 2 Info Calcs'!$K$4)),IF(-W506&gt;P506,-W506,W506-Q506),IF(J507="",0,'Mortgage 2 Info Calcs'!F$26))),'Mortgage 2 Monthly Table'!T507)</f>
        <v>0</v>
      </c>
      <c r="Q507" t="str">
        <f>IF(OR(OR(W506&lt;0,ISTEXT(W506)),ISTEXT('Mortgage 2 Info Calcs'!$K$4)),"",IF(O507&lt;0,Q506,(Q506+P507)))</f>
        <v/>
      </c>
      <c r="R507" t="str">
        <f>IF(OR(ISERROR(L507-S507),ISTEXT('Mortgage 2 Info Calcs'!$K$4)),"",L507-S507+M507)</f>
        <v/>
      </c>
      <c r="S507">
        <f>IF(OR(IF(ISERROR(ROUND((J507-Q507-'Mortgage 2 Info Calcs'!F$24)*(G507/12),2)),0,(J507-O507-Q507-'Mortgage 2 Info Calcs'!F$24)*(G507/12)),,,ISTEXT('Mortgage 2 Info Calcs'!K$4)),IF(((J507-Q507-'Mortgage 2 Info Calcs'!F$24)*(G507/12))&gt;0,((J507-Q507-'Mortgage 2 Info Calcs'!F$24)*(G507/12)),0),0)</f>
        <v>0</v>
      </c>
      <c r="T507" t="str">
        <f>IF(OR(ISERROR(SUM(R$12:R507)),(ISTEXT(T506)),(T506=(SUM(R$12:R507)))),"",SUM(R$12:R507))</f>
        <v/>
      </c>
      <c r="U507">
        <f>SUM(S$12:S507)</f>
        <v>93290.420445652519</v>
      </c>
      <c r="V507" t="str">
        <f>IF(OR(J507=Q507,ISTEXT(W506),ISTEXT('Mortgage 2 Info Calcs'!$F$17)),"",IF(('Mortgage 2 Info Calcs'!F$18*12)&gt;C506+1,IF(C506='Mortgage 2 Info Calcs'!F$18*12,0,'Mortgage 2 Info Calcs'!F$19+W507*('Mortgage 2 Info Calcs'!F$17)),'Mortgage 2 Info Calcs'!F$189))</f>
        <v/>
      </c>
      <c r="W507" t="str">
        <f>IF(OR(ISERROR(J507-R507-M507),IF(ISERROR((J507-R507-M507)=0),"True",(J507-R507-M507)=0),ISTEXT('Mortgage 2 Info Calcs'!$K$4)),"",IF((J507&gt;(L507+M507)),(FV((G507/'Mortgage 2 Variables'!E$43),1,(L507+M507),-J507+Q507+'Mortgage 2 Info Calcs'!F$24,0))+Q507+'Mortgage 2 Info Calcs'!F$24+IF(I507&gt;0,0,-I507),""))</f>
        <v/>
      </c>
      <c r="X507" t="e">
        <f>IF((FV(IF(G507=0,'Mortgage 2 Info Calcs'!F$8,G507)/12,1,PMT(IF(G507=0,'Mortgage 2 Info Calcs'!F$8,G507)/12,('Mortgage 2 Info Calcs'!F$9*12)-C506,-X506,0),-X506,0))&gt;0,(FV(IF(G507=0,'Mortgage 2 Info Calcs'!F$8,G507)/12,1,PMT(IF(G507=0,'Mortgage 2 Info Calcs'!F$8,G507)/12,('Mortgage 2 Info Calcs'!F$9*12)-C506,-X506,0),-X506,0)),0)</f>
        <v>#NUM!</v>
      </c>
      <c r="Y507" t="e">
        <f>IF(X507&lt;=0,0,(IPMT(IF(G507=0,'Mortgage 2 Info Calcs'!F$8,G507)/12,1,('Mortgage 2 Info Calcs'!F$9*12)-C506,-X506,0)))</f>
        <v>#NUM!</v>
      </c>
      <c r="Z507">
        <f>IF(C507&lt;('Mortgage 2 Info Calcs'!F$9*12),SUM(Y$12:Y507),0)</f>
        <v>0</v>
      </c>
      <c r="AA507">
        <v>496</v>
      </c>
      <c r="AB507">
        <f t="shared" si="35"/>
        <v>41.333333333333336</v>
      </c>
    </row>
    <row r="508" spans="2:28" ht="11.25" customHeight="1" x14ac:dyDescent="0.25">
      <c r="B508">
        <f t="shared" si="33"/>
        <v>41.416666666666664</v>
      </c>
      <c r="C508">
        <v>497</v>
      </c>
      <c r="D508" t="str">
        <f>IF(J1276=1,F499+1,"")</f>
        <v/>
      </c>
      <c r="E508" t="str">
        <f t="shared" si="36"/>
        <v/>
      </c>
      <c r="F508" t="str">
        <f>VLOOKUP('Mortgage 2 Variables'!D$12,'Mortgage 2 Variables'!B$8:C$19,2)</f>
        <v>Mar</v>
      </c>
      <c r="G508">
        <f>IF(ISBLANK('Mortgage 2 Monthly Table'!G508),IF(OR(J508=Q508,ISTEXT(W507),ISTEXT('Mortgage 2 Info Calcs'!$K$4)),0,IF(('Mortgage 2 Info Calcs'!F$7*12)&gt;C507,G507,IF(C507='Mortgage 2 Info Calcs'!F$7*12,'Mortgage 2 Info Calcs'!F$8,G507))),'Mortgage 2 Monthly Table'!G508)</f>
        <v>0</v>
      </c>
      <c r="H508" t="e">
        <f>((PMT(G508/'Mortgage 2 Variables'!E$43,('Mortgage 2 Info Calcs'!F$9*'Mortgage 2 Variables'!E$43)-C507,-J508,0)))</f>
        <v>#VALUE!</v>
      </c>
      <c r="I508">
        <f>IF(OR(ISERROR(((IPMT(G508/'Mortgage 2 Variables'!E$43,1,'Mortgage 2 Info Calcs'!F$9*'Mortgage 2 Variables'!E$43,-J508+Q508+'Mortgage 2 Info Calcs'!F$24,IF('Mortgage 2 Info Calcs'!F$5="Interest Only",-J508+Q508+'Mortgage 2 Info Calcs'!F$24,0))))),(((IPMT(G508/'Mortgage 2 Variables'!E$43,1,'Mortgage 2 Info Calcs'!F$9*'Mortgage 2 Variables'!E$43,-J$12,-J$12)))=0)),0,((IPMT(G508/'Mortgage 2 Variables'!E$43,1,'Mortgage 2 Info Calcs'!F$9*'Mortgage 2 Variables'!E$43,-J508+Q508+'Mortgage 2 Info Calcs'!F$24,IF('Mortgage 2 Info Calcs'!F$5="Interest Only",-J508+Q508+'Mortgage 2 Info Calcs'!F$24,0)))))</f>
        <v>0</v>
      </c>
      <c r="J508" t="str">
        <f>IF(W507&gt;0,IF(ISTEXT('Mortgage 2 Info Calcs'!K$4),"0",IF(ISTEXT(W507),W507,W507+(IF(ISTEXT(K508),0,K508)))),0)</f>
        <v/>
      </c>
      <c r="K508">
        <f>IF(ISBLANK('Mortgage 2 Monthly Table'!L508),0,'Mortgage 2 Monthly Table'!L508)</f>
        <v>0</v>
      </c>
      <c r="L508" t="e">
        <f>IF(ISBLANK('Mortgage 2 Monthly Table'!N508),IF('Mortgage 2 Info Calcs'!F$13="Calculated",IF('Mortgage 2 Info Calcs'!F$22="Keep Same",IF('Mortgage 2 Info Calcs'!F$5="Interest Only",IF(OR(I508&gt;L507,J508=""),I508,IF(J508&lt;L507,IF(J508&lt;L507,J508+I508,IF(L507+M507&gt;J508,L507+I508,L507)),IF(L507+M507&gt;J508,L507+I508,L507))),IF(H508&gt;L507,H508,IF(J508&gt;L507,IF(L507+M507&gt;J508,L507+I508,L507),J508+S508))),IF('Mortgage 2 Info Calcs'!F$5="Interest Only",'Mortgage 2 Monthly calcs'!I508,'Mortgage 2 Monthly calcs'!H508)),'Mortgage 2 Monthly calcs'!L507),'Mortgage 2 Monthly Table'!N508)</f>
        <v>#VALUE!</v>
      </c>
      <c r="M508" t="str">
        <f>IF(ISBLANK('Mortgage 2 Monthly Table'!P508),IF(N507&gt;J508,IF(J508&gt;L507,J508-L507,0),IF(OR(OR(W507&lt;0,ISTEXT(W507)),ISTEXT('Mortgage 2 Info Calcs'!$K$4)),"",'Mortgage 2 Info Calcs'!F$21)),'Mortgage 2 Monthly Table'!P508)</f>
        <v/>
      </c>
      <c r="N508" t="str">
        <f t="shared" si="34"/>
        <v/>
      </c>
      <c r="O508" t="str">
        <f>IF(OR(OR(W507&lt;0,ISTEXT(W507)),ISTEXT('Mortgage 2 Info Calcs'!$K$4)),"",(O507+M508))</f>
        <v/>
      </c>
      <c r="P508">
        <f>IF(ISBLANK('Mortgage 2 Monthly Table'!T508),IF(ISTEXT(J508),0,IF(OR(W507&lt;Q507,AND(W507&lt;0,NOT(ISTEXT(W507))),ISTEXT('Mortgage 2 Info Calcs'!$K$4)),IF(-W507&gt;P507,-W507,W507-Q507),IF(J508="",0,'Mortgage 2 Info Calcs'!F$26))),'Mortgage 2 Monthly Table'!T508)</f>
        <v>0</v>
      </c>
      <c r="Q508" t="str">
        <f>IF(OR(OR(W507&lt;0,ISTEXT(W507)),ISTEXT('Mortgage 2 Info Calcs'!$K$4)),"",IF(O508&lt;0,Q507,(Q507+P508)))</f>
        <v/>
      </c>
      <c r="R508" t="str">
        <f>IF(OR(ISERROR(L508-S508),ISTEXT('Mortgage 2 Info Calcs'!$K$4)),"",L508-S508+M508)</f>
        <v/>
      </c>
      <c r="S508">
        <f>IF(OR(IF(ISERROR(ROUND((J508-Q508-'Mortgage 2 Info Calcs'!F$24)*(G508/12),2)),0,(J508-O508-Q508-'Mortgage 2 Info Calcs'!F$24)*(G508/12)),,,ISTEXT('Mortgage 2 Info Calcs'!K$4)),IF(((J508-Q508-'Mortgage 2 Info Calcs'!F$24)*(G508/12))&gt;0,((J508-Q508-'Mortgage 2 Info Calcs'!F$24)*(G508/12)),0),0)</f>
        <v>0</v>
      </c>
      <c r="T508" t="str">
        <f>IF(OR(ISERROR(SUM(R$12:R508)),(ISTEXT(T507)),(T507=(SUM(R$12:R508)))),"",SUM(R$12:R508))</f>
        <v/>
      </c>
      <c r="U508">
        <f>SUM(S$12:S508)</f>
        <v>93290.420445652519</v>
      </c>
      <c r="V508" t="str">
        <f>IF(OR(J508=Q508,ISTEXT(W507),ISTEXT('Mortgage 2 Info Calcs'!$F$17)),"",IF(('Mortgage 2 Info Calcs'!F$18*12)&gt;C507+1,IF(C507='Mortgage 2 Info Calcs'!F$18*12,0,'Mortgage 2 Info Calcs'!F$19+W508*('Mortgage 2 Info Calcs'!F$17)),'Mortgage 2 Info Calcs'!F$189))</f>
        <v/>
      </c>
      <c r="W508" t="str">
        <f>IF(OR(ISERROR(J508-R508-M508),IF(ISERROR((J508-R508-M508)=0),"True",(J508-R508-M508)=0),ISTEXT('Mortgage 2 Info Calcs'!$K$4)),"",IF((J508&gt;(L508+M508)),(FV((G508/'Mortgage 2 Variables'!E$43),1,(L508+M508),-J508+Q508+'Mortgage 2 Info Calcs'!F$24,0))+Q508+'Mortgage 2 Info Calcs'!F$24+IF(I508&gt;0,0,-I508),""))</f>
        <v/>
      </c>
      <c r="X508" t="e">
        <f>IF((FV(IF(G508=0,'Mortgage 2 Info Calcs'!F$8,G508)/12,1,PMT(IF(G508=0,'Mortgage 2 Info Calcs'!F$8,G508)/12,('Mortgage 2 Info Calcs'!F$9*12)-C507,-X507,0),-X507,0))&gt;0,(FV(IF(G508=0,'Mortgage 2 Info Calcs'!F$8,G508)/12,1,PMT(IF(G508=0,'Mortgage 2 Info Calcs'!F$8,G508)/12,('Mortgage 2 Info Calcs'!F$9*12)-C507,-X507,0),-X507,0)),0)</f>
        <v>#NUM!</v>
      </c>
      <c r="Y508" t="e">
        <f>IF(X508&lt;=0,0,(IPMT(IF(G508=0,'Mortgage 2 Info Calcs'!F$8,G508)/12,1,('Mortgage 2 Info Calcs'!F$9*12)-C507,-X507,0)))</f>
        <v>#NUM!</v>
      </c>
      <c r="Z508">
        <f>IF(C508&lt;('Mortgage 2 Info Calcs'!F$9*12),SUM(Y$12:Y508),0)</f>
        <v>0</v>
      </c>
      <c r="AA508">
        <v>497</v>
      </c>
      <c r="AB508">
        <f t="shared" si="35"/>
        <v>41.416666666666664</v>
      </c>
    </row>
    <row r="509" spans="2:28" ht="11.25" customHeight="1" x14ac:dyDescent="0.25">
      <c r="B509">
        <f t="shared" si="33"/>
        <v>41.5</v>
      </c>
      <c r="C509">
        <v>498</v>
      </c>
      <c r="D509" t="str">
        <f>IF(J1277=1,F499+1,"")</f>
        <v/>
      </c>
      <c r="E509" t="str">
        <f t="shared" si="36"/>
        <v/>
      </c>
      <c r="F509" t="str">
        <f>VLOOKUP('Mortgage 2 Variables'!D$13,'Mortgage 2 Variables'!B$8:C$19,2)</f>
        <v>Apr</v>
      </c>
      <c r="G509">
        <f>IF(ISBLANK('Mortgage 2 Monthly Table'!G509),IF(OR(J509=Q509,ISTEXT(W508),ISTEXT('Mortgage 2 Info Calcs'!$K$4)),0,IF(('Mortgage 2 Info Calcs'!F$7*12)&gt;C508,G508,IF(C508='Mortgage 2 Info Calcs'!F$7*12,'Mortgage 2 Info Calcs'!F$8,G508))),'Mortgage 2 Monthly Table'!G509)</f>
        <v>0</v>
      </c>
      <c r="H509" t="e">
        <f>((PMT(G509/'Mortgage 2 Variables'!E$43,('Mortgage 2 Info Calcs'!F$9*'Mortgage 2 Variables'!E$43)-C508,-J509,0)))</f>
        <v>#VALUE!</v>
      </c>
      <c r="I509">
        <f>IF(OR(ISERROR(((IPMT(G509/'Mortgage 2 Variables'!E$43,1,'Mortgage 2 Info Calcs'!F$9*'Mortgage 2 Variables'!E$43,-J509+Q509+'Mortgage 2 Info Calcs'!F$24,IF('Mortgage 2 Info Calcs'!F$5="Interest Only",-J509+Q509+'Mortgage 2 Info Calcs'!F$24,0))))),(((IPMT(G509/'Mortgage 2 Variables'!E$43,1,'Mortgage 2 Info Calcs'!F$9*'Mortgage 2 Variables'!E$43,-J$12,-J$12)))=0)),0,((IPMT(G509/'Mortgage 2 Variables'!E$43,1,'Mortgage 2 Info Calcs'!F$9*'Mortgage 2 Variables'!E$43,-J509+Q509+'Mortgage 2 Info Calcs'!F$24,IF('Mortgage 2 Info Calcs'!F$5="Interest Only",-J509+Q509+'Mortgage 2 Info Calcs'!F$24,0)))))</f>
        <v>0</v>
      </c>
      <c r="J509" t="str">
        <f>IF(W508&gt;0,IF(ISTEXT('Mortgage 2 Info Calcs'!K$4),"0",IF(ISTEXT(W508),W508,W508+(IF(ISTEXT(K509),0,K509)))),0)</f>
        <v/>
      </c>
      <c r="K509">
        <f>IF(ISBLANK('Mortgage 2 Monthly Table'!L509),0,'Mortgage 2 Monthly Table'!L509)</f>
        <v>0</v>
      </c>
      <c r="L509" t="e">
        <f>IF(ISBLANK('Mortgage 2 Monthly Table'!N509),IF('Mortgage 2 Info Calcs'!F$13="Calculated",IF('Mortgage 2 Info Calcs'!F$22="Keep Same",IF('Mortgage 2 Info Calcs'!F$5="Interest Only",IF(OR(I509&gt;L508,J509=""),I509,IF(J509&lt;L508,IF(J509&lt;L508,J509+I509,IF(L508+M508&gt;J509,L508+I509,L508)),IF(L508+M508&gt;J509,L508+I509,L508))),IF(H509&gt;L508,H509,IF(J509&gt;L508,IF(L508+M508&gt;J509,L508+I509,L508),J509+S509))),IF('Mortgage 2 Info Calcs'!F$5="Interest Only",'Mortgage 2 Monthly calcs'!I509,'Mortgage 2 Monthly calcs'!H509)),'Mortgage 2 Monthly calcs'!L508),'Mortgage 2 Monthly Table'!N509)</f>
        <v>#VALUE!</v>
      </c>
      <c r="M509" t="str">
        <f>IF(ISBLANK('Mortgage 2 Monthly Table'!P509),IF(N508&gt;J509,IF(J509&gt;L508,J509-L508,0),IF(OR(OR(W508&lt;0,ISTEXT(W508)),ISTEXT('Mortgage 2 Info Calcs'!$K$4)),"",'Mortgage 2 Info Calcs'!F$21)),'Mortgage 2 Monthly Table'!P509)</f>
        <v/>
      </c>
      <c r="N509" t="str">
        <f t="shared" si="34"/>
        <v/>
      </c>
      <c r="O509" t="str">
        <f>IF(OR(OR(W508&lt;0,ISTEXT(W508)),ISTEXT('Mortgage 2 Info Calcs'!$K$4)),"",(O508+M509))</f>
        <v/>
      </c>
      <c r="P509">
        <f>IF(ISBLANK('Mortgage 2 Monthly Table'!T509),IF(ISTEXT(J509),0,IF(OR(W508&lt;Q508,AND(W508&lt;0,NOT(ISTEXT(W508))),ISTEXT('Mortgage 2 Info Calcs'!$K$4)),IF(-W508&gt;P508,-W508,W508-Q508),IF(J509="",0,'Mortgage 2 Info Calcs'!F$26))),'Mortgage 2 Monthly Table'!T509)</f>
        <v>0</v>
      </c>
      <c r="Q509" t="str">
        <f>IF(OR(OR(W508&lt;0,ISTEXT(W508)),ISTEXT('Mortgage 2 Info Calcs'!$K$4)),"",IF(O509&lt;0,Q508,(Q508+P509)))</f>
        <v/>
      </c>
      <c r="R509" t="str">
        <f>IF(OR(ISERROR(L509-S509),ISTEXT('Mortgage 2 Info Calcs'!$K$4)),"",L509-S509+M509)</f>
        <v/>
      </c>
      <c r="S509">
        <f>IF(OR(IF(ISERROR(ROUND((J509-Q509-'Mortgage 2 Info Calcs'!F$24)*(G509/12),2)),0,(J509-O509-Q509-'Mortgage 2 Info Calcs'!F$24)*(G509/12)),,,ISTEXT('Mortgage 2 Info Calcs'!K$4)),IF(((J509-Q509-'Mortgage 2 Info Calcs'!F$24)*(G509/12))&gt;0,((J509-Q509-'Mortgage 2 Info Calcs'!F$24)*(G509/12)),0),0)</f>
        <v>0</v>
      </c>
      <c r="T509" t="str">
        <f>IF(OR(ISERROR(SUM(R$12:R509)),(ISTEXT(T508)),(T508=(SUM(R$12:R509)))),"",SUM(R$12:R509))</f>
        <v/>
      </c>
      <c r="U509">
        <f>SUM(S$12:S509)</f>
        <v>93290.420445652519</v>
      </c>
      <c r="V509" t="str">
        <f>IF(OR(J509=Q509,ISTEXT(W508),ISTEXT('Mortgage 2 Info Calcs'!$F$17)),"",IF(('Mortgage 2 Info Calcs'!F$18*12)&gt;C508+1,IF(C508='Mortgage 2 Info Calcs'!F$18*12,0,'Mortgage 2 Info Calcs'!F$19+W509*('Mortgage 2 Info Calcs'!F$17)),'Mortgage 2 Info Calcs'!F$189))</f>
        <v/>
      </c>
      <c r="W509" t="str">
        <f>IF(OR(ISERROR(J509-R509-M509),IF(ISERROR((J509-R509-M509)=0),"True",(J509-R509-M509)=0),ISTEXT('Mortgage 2 Info Calcs'!$K$4)),"",IF((J509&gt;(L509+M509)),(FV((G509/'Mortgage 2 Variables'!E$43),1,(L509+M509),-J509+Q509+'Mortgage 2 Info Calcs'!F$24,0))+Q509+'Mortgage 2 Info Calcs'!F$24+IF(I509&gt;0,0,-I509),""))</f>
        <v/>
      </c>
      <c r="X509" t="e">
        <f>IF((FV(IF(G509=0,'Mortgage 2 Info Calcs'!F$8,G509)/12,1,PMT(IF(G509=0,'Mortgage 2 Info Calcs'!F$8,G509)/12,('Mortgage 2 Info Calcs'!F$9*12)-C508,-X508,0),-X508,0))&gt;0,(FV(IF(G509=0,'Mortgage 2 Info Calcs'!F$8,G509)/12,1,PMT(IF(G509=0,'Mortgage 2 Info Calcs'!F$8,G509)/12,('Mortgage 2 Info Calcs'!F$9*12)-C508,-X508,0),-X508,0)),0)</f>
        <v>#NUM!</v>
      </c>
      <c r="Y509" t="e">
        <f>IF(X509&lt;=0,0,(IPMT(IF(G509=0,'Mortgage 2 Info Calcs'!F$8,G509)/12,1,('Mortgage 2 Info Calcs'!F$9*12)-C508,-X508,0)))</f>
        <v>#NUM!</v>
      </c>
      <c r="Z509">
        <f>IF(C509&lt;('Mortgage 2 Info Calcs'!F$9*12),SUM(Y$12:Y509),0)</f>
        <v>0</v>
      </c>
      <c r="AA509">
        <v>498</v>
      </c>
      <c r="AB509">
        <f t="shared" si="35"/>
        <v>41.5</v>
      </c>
    </row>
    <row r="510" spans="2:28" ht="11.25" customHeight="1" x14ac:dyDescent="0.25">
      <c r="B510">
        <f t="shared" si="33"/>
        <v>41.583333333333336</v>
      </c>
      <c r="C510">
        <v>499</v>
      </c>
      <c r="D510" t="str">
        <f>IF(J1278=1,F499+1,"")</f>
        <v/>
      </c>
      <c r="E510" t="str">
        <f t="shared" si="36"/>
        <v/>
      </c>
      <c r="F510" t="str">
        <f>VLOOKUP('Mortgage 2 Variables'!D$14,'Mortgage 2 Variables'!B$8:C$19,2)</f>
        <v>May</v>
      </c>
      <c r="G510">
        <f>IF(ISBLANK('Mortgage 2 Monthly Table'!G510),IF(OR(J510=Q510,ISTEXT(W509),ISTEXT('Mortgage 2 Info Calcs'!$K$4)),0,IF(('Mortgage 2 Info Calcs'!F$7*12)&gt;C509,G509,IF(C509='Mortgage 2 Info Calcs'!F$7*12,'Mortgage 2 Info Calcs'!F$8,G509))),'Mortgage 2 Monthly Table'!G510)</f>
        <v>0</v>
      </c>
      <c r="H510" t="e">
        <f>((PMT(G510/'Mortgage 2 Variables'!E$43,('Mortgage 2 Info Calcs'!F$9*'Mortgage 2 Variables'!E$43)-C509,-J510,0)))</f>
        <v>#VALUE!</v>
      </c>
      <c r="I510">
        <f>IF(OR(ISERROR(((IPMT(G510/'Mortgage 2 Variables'!E$43,1,'Mortgage 2 Info Calcs'!F$9*'Mortgage 2 Variables'!E$43,-J510+Q510+'Mortgage 2 Info Calcs'!F$24,IF('Mortgage 2 Info Calcs'!F$5="Interest Only",-J510+Q510+'Mortgage 2 Info Calcs'!F$24,0))))),(((IPMT(G510/'Mortgage 2 Variables'!E$43,1,'Mortgage 2 Info Calcs'!F$9*'Mortgage 2 Variables'!E$43,-J$12,-J$12)))=0)),0,((IPMT(G510/'Mortgage 2 Variables'!E$43,1,'Mortgage 2 Info Calcs'!F$9*'Mortgage 2 Variables'!E$43,-J510+Q510+'Mortgage 2 Info Calcs'!F$24,IF('Mortgage 2 Info Calcs'!F$5="Interest Only",-J510+Q510+'Mortgage 2 Info Calcs'!F$24,0)))))</f>
        <v>0</v>
      </c>
      <c r="J510" t="str">
        <f>IF(W509&gt;0,IF(ISTEXT('Mortgage 2 Info Calcs'!K$4),"0",IF(ISTEXT(W509),W509,W509+(IF(ISTEXT(K510),0,K510)))),0)</f>
        <v/>
      </c>
      <c r="K510">
        <f>IF(ISBLANK('Mortgage 2 Monthly Table'!L510),0,'Mortgage 2 Monthly Table'!L510)</f>
        <v>0</v>
      </c>
      <c r="L510" t="e">
        <f>IF(ISBLANK('Mortgage 2 Monthly Table'!N510),IF('Mortgage 2 Info Calcs'!F$13="Calculated",IF('Mortgage 2 Info Calcs'!F$22="Keep Same",IF('Mortgage 2 Info Calcs'!F$5="Interest Only",IF(OR(I510&gt;L509,J510=""),I510,IF(J510&lt;L509,IF(J510&lt;L509,J510+I510,IF(L509+M509&gt;J510,L509+I510,L509)),IF(L509+M509&gt;J510,L509+I510,L509))),IF(H510&gt;L509,H510,IF(J510&gt;L509,IF(L509+M509&gt;J510,L509+I510,L509),J510+S510))),IF('Mortgage 2 Info Calcs'!F$5="Interest Only",'Mortgage 2 Monthly calcs'!I510,'Mortgage 2 Monthly calcs'!H510)),'Mortgage 2 Monthly calcs'!L509),'Mortgage 2 Monthly Table'!N510)</f>
        <v>#VALUE!</v>
      </c>
      <c r="M510" t="str">
        <f>IF(ISBLANK('Mortgage 2 Monthly Table'!P510),IF(N509&gt;J510,IF(J510&gt;L509,J510-L509,0),IF(OR(OR(W509&lt;0,ISTEXT(W509)),ISTEXT('Mortgage 2 Info Calcs'!$K$4)),"",'Mortgage 2 Info Calcs'!F$21)),'Mortgage 2 Monthly Table'!P510)</f>
        <v/>
      </c>
      <c r="N510" t="str">
        <f t="shared" si="34"/>
        <v/>
      </c>
      <c r="O510" t="str">
        <f>IF(OR(OR(W509&lt;0,ISTEXT(W509)),ISTEXT('Mortgage 2 Info Calcs'!$K$4)),"",(O509+M510))</f>
        <v/>
      </c>
      <c r="P510">
        <f>IF(ISBLANK('Mortgage 2 Monthly Table'!T510),IF(ISTEXT(J510),0,IF(OR(W509&lt;Q509,AND(W509&lt;0,NOT(ISTEXT(W509))),ISTEXT('Mortgage 2 Info Calcs'!$K$4)),IF(-W509&gt;P509,-W509,W509-Q509),IF(J510="",0,'Mortgage 2 Info Calcs'!F$26))),'Mortgage 2 Monthly Table'!T510)</f>
        <v>0</v>
      </c>
      <c r="Q510" t="str">
        <f>IF(OR(OR(W509&lt;0,ISTEXT(W509)),ISTEXT('Mortgage 2 Info Calcs'!$K$4)),"",IF(O510&lt;0,Q509,(Q509+P510)))</f>
        <v/>
      </c>
      <c r="R510" t="str">
        <f>IF(OR(ISERROR(L510-S510),ISTEXT('Mortgage 2 Info Calcs'!$K$4)),"",L510-S510+M510)</f>
        <v/>
      </c>
      <c r="S510">
        <f>IF(OR(IF(ISERROR(ROUND((J510-Q510-'Mortgage 2 Info Calcs'!F$24)*(G510/12),2)),0,(J510-O510-Q510-'Mortgage 2 Info Calcs'!F$24)*(G510/12)),,,ISTEXT('Mortgage 2 Info Calcs'!K$4)),IF(((J510-Q510-'Mortgage 2 Info Calcs'!F$24)*(G510/12))&gt;0,((J510-Q510-'Mortgage 2 Info Calcs'!F$24)*(G510/12)),0),0)</f>
        <v>0</v>
      </c>
      <c r="T510" t="str">
        <f>IF(OR(ISERROR(SUM(R$12:R510)),(ISTEXT(T509)),(T509=(SUM(R$12:R510)))),"",SUM(R$12:R510))</f>
        <v/>
      </c>
      <c r="U510">
        <f>SUM(S$12:S510)</f>
        <v>93290.420445652519</v>
      </c>
      <c r="V510" t="str">
        <f>IF(OR(J510=Q510,ISTEXT(W509),ISTEXT('Mortgage 2 Info Calcs'!$F$17)),"",IF(('Mortgage 2 Info Calcs'!F$18*12)&gt;C509+1,IF(C509='Mortgage 2 Info Calcs'!F$18*12,0,'Mortgage 2 Info Calcs'!F$19+W510*('Mortgage 2 Info Calcs'!F$17)),'Mortgage 2 Info Calcs'!F$189))</f>
        <v/>
      </c>
      <c r="W510" t="str">
        <f>IF(OR(ISERROR(J510-R510-M510),IF(ISERROR((J510-R510-M510)=0),"True",(J510-R510-M510)=0),ISTEXT('Mortgage 2 Info Calcs'!$K$4)),"",IF((J510&gt;(L510+M510)),(FV((G510/'Mortgage 2 Variables'!E$43),1,(L510+M510),-J510+Q510+'Mortgage 2 Info Calcs'!F$24,0))+Q510+'Mortgage 2 Info Calcs'!F$24+IF(I510&gt;0,0,-I510),""))</f>
        <v/>
      </c>
      <c r="X510" t="e">
        <f>IF((FV(IF(G510=0,'Mortgage 2 Info Calcs'!F$8,G510)/12,1,PMT(IF(G510=0,'Mortgage 2 Info Calcs'!F$8,G510)/12,('Mortgage 2 Info Calcs'!F$9*12)-C509,-X509,0),-X509,0))&gt;0,(FV(IF(G510=0,'Mortgage 2 Info Calcs'!F$8,G510)/12,1,PMT(IF(G510=0,'Mortgage 2 Info Calcs'!F$8,G510)/12,('Mortgage 2 Info Calcs'!F$9*12)-C509,-X509,0),-X509,0)),0)</f>
        <v>#NUM!</v>
      </c>
      <c r="Y510" t="e">
        <f>IF(X510&lt;=0,0,(IPMT(IF(G510=0,'Mortgage 2 Info Calcs'!F$8,G510)/12,1,('Mortgage 2 Info Calcs'!F$9*12)-C509,-X509,0)))</f>
        <v>#NUM!</v>
      </c>
      <c r="Z510">
        <f>IF(C510&lt;('Mortgage 2 Info Calcs'!F$9*12),SUM(Y$12:Y510),0)</f>
        <v>0</v>
      </c>
      <c r="AA510">
        <v>499</v>
      </c>
      <c r="AB510">
        <f t="shared" si="35"/>
        <v>41.583333333333336</v>
      </c>
    </row>
    <row r="511" spans="2:28" ht="11.25" customHeight="1" x14ac:dyDescent="0.25">
      <c r="B511">
        <f t="shared" si="33"/>
        <v>41.666666666666664</v>
      </c>
      <c r="C511">
        <v>500</v>
      </c>
      <c r="D511" t="str">
        <f>IF(J1279=1,F499+1,"")</f>
        <v/>
      </c>
      <c r="E511" t="str">
        <f t="shared" si="36"/>
        <v/>
      </c>
      <c r="F511" t="str">
        <f>VLOOKUP('Mortgage 2 Variables'!D$15,'Mortgage 2 Variables'!B$8:C$19,2)</f>
        <v>Jun</v>
      </c>
      <c r="G511">
        <f>IF(ISBLANK('Mortgage 2 Monthly Table'!G511),IF(OR(J511=Q511,ISTEXT(W510),ISTEXT('Mortgage 2 Info Calcs'!$K$4)),0,IF(('Mortgage 2 Info Calcs'!F$7*12)&gt;C510,G510,IF(C510='Mortgage 2 Info Calcs'!F$7*12,'Mortgage 2 Info Calcs'!F$8,G510))),'Mortgage 2 Monthly Table'!G511)</f>
        <v>0</v>
      </c>
      <c r="H511" t="e">
        <f>((PMT(G511/'Mortgage 2 Variables'!E$43,('Mortgage 2 Info Calcs'!F$9*'Mortgage 2 Variables'!E$43)-C510,-J511,0)))</f>
        <v>#VALUE!</v>
      </c>
      <c r="I511">
        <f>IF(OR(ISERROR(((IPMT(G511/'Mortgage 2 Variables'!E$43,1,'Mortgage 2 Info Calcs'!F$9*'Mortgage 2 Variables'!E$43,-J511+Q511+'Mortgage 2 Info Calcs'!F$24,IF('Mortgage 2 Info Calcs'!F$5="Interest Only",-J511+Q511+'Mortgage 2 Info Calcs'!F$24,0))))),(((IPMT(G511/'Mortgage 2 Variables'!E$43,1,'Mortgage 2 Info Calcs'!F$9*'Mortgage 2 Variables'!E$43,-J$12,-J$12)))=0)),0,((IPMT(G511/'Mortgage 2 Variables'!E$43,1,'Mortgage 2 Info Calcs'!F$9*'Mortgage 2 Variables'!E$43,-J511+Q511+'Mortgage 2 Info Calcs'!F$24,IF('Mortgage 2 Info Calcs'!F$5="Interest Only",-J511+Q511+'Mortgage 2 Info Calcs'!F$24,0)))))</f>
        <v>0</v>
      </c>
      <c r="J511" t="str">
        <f>IF(W510&gt;0,IF(ISTEXT('Mortgage 2 Info Calcs'!K$4),"0",IF(ISTEXT(W510),W510,W510+(IF(ISTEXT(K511),0,K511)))),0)</f>
        <v/>
      </c>
      <c r="K511">
        <f>IF(ISBLANK('Mortgage 2 Monthly Table'!L511),0,'Mortgage 2 Monthly Table'!L511)</f>
        <v>0</v>
      </c>
      <c r="L511" t="e">
        <f>IF(ISBLANK('Mortgage 2 Monthly Table'!N511),IF('Mortgage 2 Info Calcs'!F$13="Calculated",IF('Mortgage 2 Info Calcs'!F$22="Keep Same",IF('Mortgage 2 Info Calcs'!F$5="Interest Only",IF(OR(I511&gt;L510,J511=""),I511,IF(J511&lt;L510,IF(J511&lt;L510,J511+I511,IF(L510+M510&gt;J511,L510+I511,L510)),IF(L510+M510&gt;J511,L510+I511,L510))),IF(H511&gt;L510,H511,IF(J511&gt;L510,IF(L510+M510&gt;J511,L510+I511,L510),J511+S511))),IF('Mortgage 2 Info Calcs'!F$5="Interest Only",'Mortgage 2 Monthly calcs'!I511,'Mortgage 2 Monthly calcs'!H511)),'Mortgage 2 Monthly calcs'!L510),'Mortgage 2 Monthly Table'!N511)</f>
        <v>#VALUE!</v>
      </c>
      <c r="M511" t="str">
        <f>IF(ISBLANK('Mortgage 2 Monthly Table'!P511),IF(N510&gt;J511,IF(J511&gt;L510,J511-L510,0),IF(OR(OR(W510&lt;0,ISTEXT(W510)),ISTEXT('Mortgage 2 Info Calcs'!$K$4)),"",'Mortgage 2 Info Calcs'!F$21)),'Mortgage 2 Monthly Table'!P511)</f>
        <v/>
      </c>
      <c r="N511" t="str">
        <f t="shared" si="34"/>
        <v/>
      </c>
      <c r="O511" t="str">
        <f>IF(OR(OR(W510&lt;0,ISTEXT(W510)),ISTEXT('Mortgage 2 Info Calcs'!$K$4)),"",(O510+M511))</f>
        <v/>
      </c>
      <c r="P511">
        <f>IF(ISBLANK('Mortgage 2 Monthly Table'!T511),IF(ISTEXT(J511),0,IF(OR(W510&lt;Q510,AND(W510&lt;0,NOT(ISTEXT(W510))),ISTEXT('Mortgage 2 Info Calcs'!$K$4)),IF(-W510&gt;P510,-W510,W510-Q510),IF(J511="",0,'Mortgage 2 Info Calcs'!F$26))),'Mortgage 2 Monthly Table'!T511)</f>
        <v>0</v>
      </c>
      <c r="Q511" t="str">
        <f>IF(OR(OR(W510&lt;0,ISTEXT(W510)),ISTEXT('Mortgage 2 Info Calcs'!$K$4)),"",IF(O511&lt;0,Q510,(Q510+P511)))</f>
        <v/>
      </c>
      <c r="R511" t="str">
        <f>IF(OR(ISERROR(L511-S511),ISTEXT('Mortgage 2 Info Calcs'!$K$4)),"",L511-S511+M511)</f>
        <v/>
      </c>
      <c r="S511">
        <f>IF(OR(IF(ISERROR(ROUND((J511-Q511-'Mortgage 2 Info Calcs'!F$24)*(G511/12),2)),0,(J511-O511-Q511-'Mortgage 2 Info Calcs'!F$24)*(G511/12)),,,ISTEXT('Mortgage 2 Info Calcs'!K$4)),IF(((J511-Q511-'Mortgage 2 Info Calcs'!F$24)*(G511/12))&gt;0,((J511-Q511-'Mortgage 2 Info Calcs'!F$24)*(G511/12)),0),0)</f>
        <v>0</v>
      </c>
      <c r="T511" t="str">
        <f>IF(OR(ISERROR(SUM(R$12:R511)),(ISTEXT(T510)),(T510=(SUM(R$12:R511)))),"",SUM(R$12:R511))</f>
        <v/>
      </c>
      <c r="U511">
        <f>SUM(S$12:S511)</f>
        <v>93290.420445652519</v>
      </c>
      <c r="V511" t="str">
        <f>IF(OR(J511=Q511,ISTEXT(W510),ISTEXT('Mortgage 2 Info Calcs'!$F$17)),"",IF(('Mortgage 2 Info Calcs'!F$18*12)&gt;C510+1,IF(C510='Mortgage 2 Info Calcs'!F$18*12,0,'Mortgage 2 Info Calcs'!F$19+W511*('Mortgage 2 Info Calcs'!F$17)),'Mortgage 2 Info Calcs'!F$189))</f>
        <v/>
      </c>
      <c r="W511" t="str">
        <f>IF(OR(ISERROR(J511-R511-M511),IF(ISERROR((J511-R511-M511)=0),"True",(J511-R511-M511)=0),ISTEXT('Mortgage 2 Info Calcs'!$K$4)),"",IF((J511&gt;(L511+M511)),(FV((G511/'Mortgage 2 Variables'!E$43),1,(L511+M511),-J511+Q511+'Mortgage 2 Info Calcs'!F$24,0))+Q511+'Mortgage 2 Info Calcs'!F$24+IF(I511&gt;0,0,-I511),""))</f>
        <v/>
      </c>
      <c r="X511" t="e">
        <f>IF((FV(IF(G511=0,'Mortgage 2 Info Calcs'!F$8,G511)/12,1,PMT(IF(G511=0,'Mortgage 2 Info Calcs'!F$8,G511)/12,('Mortgage 2 Info Calcs'!F$9*12)-C510,-X510,0),-X510,0))&gt;0,(FV(IF(G511=0,'Mortgage 2 Info Calcs'!F$8,G511)/12,1,PMT(IF(G511=0,'Mortgage 2 Info Calcs'!F$8,G511)/12,('Mortgage 2 Info Calcs'!F$9*12)-C510,-X510,0),-X510,0)),0)</f>
        <v>#NUM!</v>
      </c>
      <c r="Y511" t="e">
        <f>IF(X511&lt;=0,0,(IPMT(IF(G511=0,'Mortgage 2 Info Calcs'!F$8,G511)/12,1,('Mortgage 2 Info Calcs'!F$9*12)-C510,-X510,0)))</f>
        <v>#NUM!</v>
      </c>
      <c r="Z511">
        <f>IF(C511&lt;('Mortgage 2 Info Calcs'!F$9*12),SUM(Y$12:Y511),0)</f>
        <v>0</v>
      </c>
      <c r="AA511">
        <v>500</v>
      </c>
      <c r="AB511">
        <f t="shared" si="35"/>
        <v>41.666666666666664</v>
      </c>
    </row>
    <row r="512" spans="2:28" ht="11.25" customHeight="1" x14ac:dyDescent="0.25">
      <c r="B512">
        <f t="shared" si="33"/>
        <v>41.75</v>
      </c>
      <c r="C512">
        <v>501</v>
      </c>
      <c r="D512" t="str">
        <f>IF(J1280=1,F499+1,"")</f>
        <v/>
      </c>
      <c r="E512" t="str">
        <f t="shared" si="36"/>
        <v/>
      </c>
      <c r="F512" t="str">
        <f>VLOOKUP('Mortgage 2 Variables'!D$16,'Mortgage 2 Variables'!B$8:C$19,2)</f>
        <v>Jul</v>
      </c>
      <c r="G512">
        <f>IF(ISBLANK('Mortgage 2 Monthly Table'!G512),IF(OR(J512=Q512,ISTEXT(W511),ISTEXT('Mortgage 2 Info Calcs'!$K$4)),0,IF(('Mortgage 2 Info Calcs'!F$7*12)&gt;C511,G511,IF(C511='Mortgage 2 Info Calcs'!F$7*12,'Mortgage 2 Info Calcs'!F$8,G511))),'Mortgage 2 Monthly Table'!G512)</f>
        <v>0</v>
      </c>
      <c r="H512" t="e">
        <f>((PMT(G512/'Mortgage 2 Variables'!E$43,('Mortgage 2 Info Calcs'!F$9*'Mortgage 2 Variables'!E$43)-C511,-J512,0)))</f>
        <v>#VALUE!</v>
      </c>
      <c r="I512">
        <f>IF(OR(ISERROR(((IPMT(G512/'Mortgage 2 Variables'!E$43,1,'Mortgage 2 Info Calcs'!F$9*'Mortgage 2 Variables'!E$43,-J512+Q512+'Mortgage 2 Info Calcs'!F$24,IF('Mortgage 2 Info Calcs'!F$5="Interest Only",-J512+Q512+'Mortgage 2 Info Calcs'!F$24,0))))),(((IPMT(G512/'Mortgage 2 Variables'!E$43,1,'Mortgage 2 Info Calcs'!F$9*'Mortgage 2 Variables'!E$43,-J$12,-J$12)))=0)),0,((IPMT(G512/'Mortgage 2 Variables'!E$43,1,'Mortgage 2 Info Calcs'!F$9*'Mortgage 2 Variables'!E$43,-J512+Q512+'Mortgage 2 Info Calcs'!F$24,IF('Mortgage 2 Info Calcs'!F$5="Interest Only",-J512+Q512+'Mortgage 2 Info Calcs'!F$24,0)))))</f>
        <v>0</v>
      </c>
      <c r="J512" t="str">
        <f>IF(W511&gt;0,IF(ISTEXT('Mortgage 2 Info Calcs'!K$4),"0",IF(ISTEXT(W511),W511,W511+(IF(ISTEXT(K512),0,K512)))),0)</f>
        <v/>
      </c>
      <c r="K512">
        <f>IF(ISBLANK('Mortgage 2 Monthly Table'!L512),0,'Mortgage 2 Monthly Table'!L512)</f>
        <v>0</v>
      </c>
      <c r="L512" t="e">
        <f>IF(ISBLANK('Mortgage 2 Monthly Table'!N512),IF('Mortgage 2 Info Calcs'!F$13="Calculated",IF('Mortgage 2 Info Calcs'!F$22="Keep Same",IF('Mortgage 2 Info Calcs'!F$5="Interest Only",IF(OR(I512&gt;L511,J512=""),I512,IF(J512&lt;L511,IF(J512&lt;L511,J512+I512,IF(L511+M511&gt;J512,L511+I512,L511)),IF(L511+M511&gt;J512,L511+I512,L511))),IF(H512&gt;L511,H512,IF(J512&gt;L511,IF(L511+M511&gt;J512,L511+I512,L511),J512+S512))),IF('Mortgage 2 Info Calcs'!F$5="Interest Only",'Mortgage 2 Monthly calcs'!I512,'Mortgage 2 Monthly calcs'!H512)),'Mortgage 2 Monthly calcs'!L511),'Mortgage 2 Monthly Table'!N512)</f>
        <v>#VALUE!</v>
      </c>
      <c r="M512" t="str">
        <f>IF(ISBLANK('Mortgage 2 Monthly Table'!P512),IF(N511&gt;J512,IF(J512&gt;L511,J512-L511,0),IF(OR(OR(W511&lt;0,ISTEXT(W511)),ISTEXT('Mortgage 2 Info Calcs'!$K$4)),"",'Mortgage 2 Info Calcs'!F$21)),'Mortgage 2 Monthly Table'!P512)</f>
        <v/>
      </c>
      <c r="N512" t="str">
        <f t="shared" si="34"/>
        <v/>
      </c>
      <c r="O512" t="str">
        <f>IF(OR(OR(W511&lt;0,ISTEXT(W511)),ISTEXT('Mortgage 2 Info Calcs'!$K$4)),"",(O511+M512))</f>
        <v/>
      </c>
      <c r="P512">
        <f>IF(ISBLANK('Mortgage 2 Monthly Table'!T512),IF(ISTEXT(J512),0,IF(OR(W511&lt;Q511,AND(W511&lt;0,NOT(ISTEXT(W511))),ISTEXT('Mortgage 2 Info Calcs'!$K$4)),IF(-W511&gt;P511,-W511,W511-Q511),IF(J512="",0,'Mortgage 2 Info Calcs'!F$26))),'Mortgage 2 Monthly Table'!T512)</f>
        <v>0</v>
      </c>
      <c r="Q512" t="str">
        <f>IF(OR(OR(W511&lt;0,ISTEXT(W511)),ISTEXT('Mortgage 2 Info Calcs'!$K$4)),"",IF(O512&lt;0,Q511,(Q511+P512)))</f>
        <v/>
      </c>
      <c r="R512" t="str">
        <f>IF(OR(ISERROR(L512-S512),ISTEXT('Mortgage 2 Info Calcs'!$K$4)),"",L512-S512+M512)</f>
        <v/>
      </c>
      <c r="S512">
        <f>IF(OR(IF(ISERROR(ROUND((J512-Q512-'Mortgage 2 Info Calcs'!F$24)*(G512/12),2)),0,(J512-O512-Q512-'Mortgage 2 Info Calcs'!F$24)*(G512/12)),,,ISTEXT('Mortgage 2 Info Calcs'!K$4)),IF(((J512-Q512-'Mortgage 2 Info Calcs'!F$24)*(G512/12))&gt;0,((J512-Q512-'Mortgage 2 Info Calcs'!F$24)*(G512/12)),0),0)</f>
        <v>0</v>
      </c>
      <c r="T512" t="str">
        <f>IF(OR(ISERROR(SUM(R$12:R512)),(ISTEXT(T511)),(T511=(SUM(R$12:R512)))),"",SUM(R$12:R512))</f>
        <v/>
      </c>
      <c r="U512">
        <f>SUM(S$12:S512)</f>
        <v>93290.420445652519</v>
      </c>
      <c r="V512" t="str">
        <f>IF(OR(J512=Q512,ISTEXT(W511),ISTEXT('Mortgage 2 Info Calcs'!$F$17)),"",IF(('Mortgage 2 Info Calcs'!F$18*12)&gt;C511+1,IF(C511='Mortgage 2 Info Calcs'!F$18*12,0,'Mortgage 2 Info Calcs'!F$19+W512*('Mortgage 2 Info Calcs'!F$17)),'Mortgage 2 Info Calcs'!F$189))</f>
        <v/>
      </c>
      <c r="W512" t="str">
        <f>IF(OR(ISERROR(J512-R512-M512),IF(ISERROR((J512-R512-M512)=0),"True",(J512-R512-M512)=0),ISTEXT('Mortgage 2 Info Calcs'!$K$4)),"",IF((J512&gt;(L512+M512)),(FV((G512/'Mortgage 2 Variables'!E$43),1,(L512+M512),-J512+Q512+'Mortgage 2 Info Calcs'!F$24,0))+Q512+'Mortgage 2 Info Calcs'!F$24+IF(I512&gt;0,0,-I512),""))</f>
        <v/>
      </c>
      <c r="X512" t="e">
        <f>IF((FV(IF(G512=0,'Mortgage 2 Info Calcs'!F$8,G512)/12,1,PMT(IF(G512=0,'Mortgage 2 Info Calcs'!F$8,G512)/12,('Mortgage 2 Info Calcs'!F$9*12)-C511,-X511,0),-X511,0))&gt;0,(FV(IF(G512=0,'Mortgage 2 Info Calcs'!F$8,G512)/12,1,PMT(IF(G512=0,'Mortgage 2 Info Calcs'!F$8,G512)/12,('Mortgage 2 Info Calcs'!F$9*12)-C511,-X511,0),-X511,0)),0)</f>
        <v>#NUM!</v>
      </c>
      <c r="Y512" t="e">
        <f>IF(X512&lt;=0,0,(IPMT(IF(G512=0,'Mortgage 2 Info Calcs'!F$8,G512)/12,1,('Mortgage 2 Info Calcs'!F$9*12)-C511,-X511,0)))</f>
        <v>#NUM!</v>
      </c>
      <c r="Z512">
        <f>IF(C512&lt;('Mortgage 2 Info Calcs'!F$9*12),SUM(Y$12:Y512),0)</f>
        <v>0</v>
      </c>
      <c r="AA512">
        <v>501</v>
      </c>
      <c r="AB512">
        <f t="shared" si="35"/>
        <v>41.75</v>
      </c>
    </row>
    <row r="513" spans="2:28" ht="11.25" customHeight="1" x14ac:dyDescent="0.25">
      <c r="B513">
        <f t="shared" si="33"/>
        <v>41.833333333333336</v>
      </c>
      <c r="C513">
        <v>502</v>
      </c>
      <c r="D513" t="str">
        <f>IF(J1281=1,F499+1,"")</f>
        <v/>
      </c>
      <c r="E513" t="str">
        <f t="shared" si="36"/>
        <v/>
      </c>
      <c r="F513" t="str">
        <f>VLOOKUP('Mortgage 2 Variables'!D$17,'Mortgage 2 Variables'!B$8:C$19,2)</f>
        <v>Aug</v>
      </c>
      <c r="G513">
        <f>IF(ISBLANK('Mortgage 2 Monthly Table'!G513),IF(OR(J513=Q513,ISTEXT(W512),ISTEXT('Mortgage 2 Info Calcs'!$K$4)),0,IF(('Mortgage 2 Info Calcs'!F$7*12)&gt;C512,G512,IF(C512='Mortgage 2 Info Calcs'!F$7*12,'Mortgage 2 Info Calcs'!F$8,G512))),'Mortgage 2 Monthly Table'!G513)</f>
        <v>0</v>
      </c>
      <c r="H513" t="e">
        <f>((PMT(G513/'Mortgage 2 Variables'!E$43,('Mortgage 2 Info Calcs'!F$9*'Mortgage 2 Variables'!E$43)-C512,-J513,0)))</f>
        <v>#VALUE!</v>
      </c>
      <c r="I513">
        <f>IF(OR(ISERROR(((IPMT(G513/'Mortgage 2 Variables'!E$43,1,'Mortgage 2 Info Calcs'!F$9*'Mortgage 2 Variables'!E$43,-J513+Q513+'Mortgage 2 Info Calcs'!F$24,IF('Mortgage 2 Info Calcs'!F$5="Interest Only",-J513+Q513+'Mortgage 2 Info Calcs'!F$24,0))))),(((IPMT(G513/'Mortgage 2 Variables'!E$43,1,'Mortgage 2 Info Calcs'!F$9*'Mortgage 2 Variables'!E$43,-J$12,-J$12)))=0)),0,((IPMT(G513/'Mortgage 2 Variables'!E$43,1,'Mortgage 2 Info Calcs'!F$9*'Mortgage 2 Variables'!E$43,-J513+Q513+'Mortgage 2 Info Calcs'!F$24,IF('Mortgage 2 Info Calcs'!F$5="Interest Only",-J513+Q513+'Mortgage 2 Info Calcs'!F$24,0)))))</f>
        <v>0</v>
      </c>
      <c r="J513" t="str">
        <f>IF(W512&gt;0,IF(ISTEXT('Mortgage 2 Info Calcs'!K$4),"0",IF(ISTEXT(W512),W512,W512+(IF(ISTEXT(K513),0,K513)))),0)</f>
        <v/>
      </c>
      <c r="K513">
        <f>IF(ISBLANK('Mortgage 2 Monthly Table'!L513),0,'Mortgage 2 Monthly Table'!L513)</f>
        <v>0</v>
      </c>
      <c r="L513" t="e">
        <f>IF(ISBLANK('Mortgage 2 Monthly Table'!N513),IF('Mortgage 2 Info Calcs'!F$13="Calculated",IF('Mortgage 2 Info Calcs'!F$22="Keep Same",IF('Mortgage 2 Info Calcs'!F$5="Interest Only",IF(OR(I513&gt;L512,J513=""),I513,IF(J513&lt;L512,IF(J513&lt;L512,J513+I513,IF(L512+M512&gt;J513,L512+I513,L512)),IF(L512+M512&gt;J513,L512+I513,L512))),IF(H513&gt;L512,H513,IF(J513&gt;L512,IF(L512+M512&gt;J513,L512+I513,L512),J513+S513))),IF('Mortgage 2 Info Calcs'!F$5="Interest Only",'Mortgage 2 Monthly calcs'!I513,'Mortgage 2 Monthly calcs'!H513)),'Mortgage 2 Monthly calcs'!L512),'Mortgage 2 Monthly Table'!N513)</f>
        <v>#VALUE!</v>
      </c>
      <c r="M513" t="str">
        <f>IF(ISBLANK('Mortgage 2 Monthly Table'!P513),IF(N512&gt;J513,IF(J513&gt;L512,J513-L512,0),IF(OR(OR(W512&lt;0,ISTEXT(W512)),ISTEXT('Mortgage 2 Info Calcs'!$K$4)),"",'Mortgage 2 Info Calcs'!F$21)),'Mortgage 2 Monthly Table'!P513)</f>
        <v/>
      </c>
      <c r="N513" t="str">
        <f t="shared" si="34"/>
        <v/>
      </c>
      <c r="O513" t="str">
        <f>IF(OR(OR(W512&lt;0,ISTEXT(W512)),ISTEXT('Mortgage 2 Info Calcs'!$K$4)),"",(O512+M513))</f>
        <v/>
      </c>
      <c r="P513">
        <f>IF(ISBLANK('Mortgage 2 Monthly Table'!T513),IF(ISTEXT(J513),0,IF(OR(W512&lt;Q512,AND(W512&lt;0,NOT(ISTEXT(W512))),ISTEXT('Mortgage 2 Info Calcs'!$K$4)),IF(-W512&gt;P512,-W512,W512-Q512),IF(J513="",0,'Mortgage 2 Info Calcs'!F$26))),'Mortgage 2 Monthly Table'!T513)</f>
        <v>0</v>
      </c>
      <c r="Q513" t="str">
        <f>IF(OR(OR(W512&lt;0,ISTEXT(W512)),ISTEXT('Mortgage 2 Info Calcs'!$K$4)),"",IF(O513&lt;0,Q512,(Q512+P513)))</f>
        <v/>
      </c>
      <c r="R513" t="str">
        <f>IF(OR(ISERROR(L513-S513),ISTEXT('Mortgage 2 Info Calcs'!$K$4)),"",L513-S513+M513)</f>
        <v/>
      </c>
      <c r="S513">
        <f>IF(OR(IF(ISERROR(ROUND((J513-Q513-'Mortgage 2 Info Calcs'!F$24)*(G513/12),2)),0,(J513-O513-Q513-'Mortgage 2 Info Calcs'!F$24)*(G513/12)),,,ISTEXT('Mortgage 2 Info Calcs'!K$4)),IF(((J513-Q513-'Mortgage 2 Info Calcs'!F$24)*(G513/12))&gt;0,((J513-Q513-'Mortgage 2 Info Calcs'!F$24)*(G513/12)),0),0)</f>
        <v>0</v>
      </c>
      <c r="T513" t="str">
        <f>IF(OR(ISERROR(SUM(R$12:R513)),(ISTEXT(T512)),(T512=(SUM(R$12:R513)))),"",SUM(R$12:R513))</f>
        <v/>
      </c>
      <c r="U513">
        <f>SUM(S$12:S513)</f>
        <v>93290.420445652519</v>
      </c>
      <c r="V513" t="str">
        <f>IF(OR(J513=Q513,ISTEXT(W512),ISTEXT('Mortgage 2 Info Calcs'!$F$17)),"",IF(('Mortgage 2 Info Calcs'!F$18*12)&gt;C512+1,IF(C512='Mortgage 2 Info Calcs'!F$18*12,0,'Mortgage 2 Info Calcs'!F$19+W513*('Mortgage 2 Info Calcs'!F$17)),'Mortgage 2 Info Calcs'!F$189))</f>
        <v/>
      </c>
      <c r="W513" t="str">
        <f>IF(OR(ISERROR(J513-R513-M513),IF(ISERROR((J513-R513-M513)=0),"True",(J513-R513-M513)=0),ISTEXT('Mortgage 2 Info Calcs'!$K$4)),"",IF((J513&gt;(L513+M513)),(FV((G513/'Mortgage 2 Variables'!E$43),1,(L513+M513),-J513+Q513+'Mortgage 2 Info Calcs'!F$24,0))+Q513+'Mortgage 2 Info Calcs'!F$24+IF(I513&gt;0,0,-I513),""))</f>
        <v/>
      </c>
      <c r="X513" t="e">
        <f>IF((FV(IF(G513=0,'Mortgage 2 Info Calcs'!F$8,G513)/12,1,PMT(IF(G513=0,'Mortgage 2 Info Calcs'!F$8,G513)/12,('Mortgage 2 Info Calcs'!F$9*12)-C512,-X512,0),-X512,0))&gt;0,(FV(IF(G513=0,'Mortgage 2 Info Calcs'!F$8,G513)/12,1,PMT(IF(G513=0,'Mortgage 2 Info Calcs'!F$8,G513)/12,('Mortgage 2 Info Calcs'!F$9*12)-C512,-X512,0),-X512,0)),0)</f>
        <v>#NUM!</v>
      </c>
      <c r="Y513" t="e">
        <f>IF(X513&lt;=0,0,(IPMT(IF(G513=0,'Mortgage 2 Info Calcs'!F$8,G513)/12,1,('Mortgage 2 Info Calcs'!F$9*12)-C512,-X512,0)))</f>
        <v>#NUM!</v>
      </c>
      <c r="Z513">
        <f>IF(C513&lt;('Mortgage 2 Info Calcs'!F$9*12),SUM(Y$12:Y513),0)</f>
        <v>0</v>
      </c>
      <c r="AA513">
        <v>502</v>
      </c>
      <c r="AB513">
        <f t="shared" si="35"/>
        <v>41.833333333333336</v>
      </c>
    </row>
    <row r="514" spans="2:28" ht="11.25" customHeight="1" x14ac:dyDescent="0.25">
      <c r="B514">
        <f t="shared" si="33"/>
        <v>41.916666666666664</v>
      </c>
      <c r="C514">
        <v>503</v>
      </c>
      <c r="D514" t="str">
        <f>IF(J1282=1,F499+1,"")</f>
        <v/>
      </c>
      <c r="E514" t="str">
        <f t="shared" si="36"/>
        <v/>
      </c>
      <c r="F514" t="str">
        <f>VLOOKUP('Mortgage 2 Variables'!D$18,'Mortgage 2 Variables'!B$8:C$19,2)</f>
        <v>Sep</v>
      </c>
      <c r="G514">
        <f>IF(ISBLANK('Mortgage 2 Monthly Table'!G514),IF(OR(J514=Q514,ISTEXT(W513),ISTEXT('Mortgage 2 Info Calcs'!$K$4)),0,IF(('Mortgage 2 Info Calcs'!F$7*12)&gt;C513,G513,IF(C513='Mortgage 2 Info Calcs'!F$7*12,'Mortgage 2 Info Calcs'!F$8,G513))),'Mortgage 2 Monthly Table'!G514)</f>
        <v>0</v>
      </c>
      <c r="H514" t="e">
        <f>((PMT(G514/'Mortgage 2 Variables'!E$43,('Mortgage 2 Info Calcs'!F$9*'Mortgage 2 Variables'!E$43)-C513,-J514,0)))</f>
        <v>#VALUE!</v>
      </c>
      <c r="I514">
        <f>IF(OR(ISERROR(((IPMT(G514/'Mortgage 2 Variables'!E$43,1,'Mortgage 2 Info Calcs'!F$9*'Mortgage 2 Variables'!E$43,-J514+Q514+'Mortgage 2 Info Calcs'!F$24,IF('Mortgage 2 Info Calcs'!F$5="Interest Only",-J514+Q514+'Mortgage 2 Info Calcs'!F$24,0))))),(((IPMT(G514/'Mortgage 2 Variables'!E$43,1,'Mortgage 2 Info Calcs'!F$9*'Mortgage 2 Variables'!E$43,-J$12,-J$12)))=0)),0,((IPMT(G514/'Mortgage 2 Variables'!E$43,1,'Mortgage 2 Info Calcs'!F$9*'Mortgage 2 Variables'!E$43,-J514+Q514+'Mortgage 2 Info Calcs'!F$24,IF('Mortgage 2 Info Calcs'!F$5="Interest Only",-J514+Q514+'Mortgage 2 Info Calcs'!F$24,0)))))</f>
        <v>0</v>
      </c>
      <c r="J514" t="str">
        <f>IF(W513&gt;0,IF(ISTEXT('Mortgage 2 Info Calcs'!K$4),"0",IF(ISTEXT(W513),W513,W513+(IF(ISTEXT(K514),0,K514)))),0)</f>
        <v/>
      </c>
      <c r="K514">
        <f>IF(ISBLANK('Mortgage 2 Monthly Table'!L514),0,'Mortgage 2 Monthly Table'!L514)</f>
        <v>0</v>
      </c>
      <c r="L514" t="e">
        <f>IF(ISBLANK('Mortgage 2 Monthly Table'!N514),IF('Mortgage 2 Info Calcs'!F$13="Calculated",IF('Mortgage 2 Info Calcs'!F$22="Keep Same",IF('Mortgage 2 Info Calcs'!F$5="Interest Only",IF(OR(I514&gt;L513,J514=""),I514,IF(J514&lt;L513,IF(J514&lt;L513,J514+I514,IF(L513+M513&gt;J514,L513+I514,L513)),IF(L513+M513&gt;J514,L513+I514,L513))),IF(H514&gt;L513,H514,IF(J514&gt;L513,IF(L513+M513&gt;J514,L513+I514,L513),J514+S514))),IF('Mortgage 2 Info Calcs'!F$5="Interest Only",'Mortgage 2 Monthly calcs'!I514,'Mortgage 2 Monthly calcs'!H514)),'Mortgage 2 Monthly calcs'!L513),'Mortgage 2 Monthly Table'!N514)</f>
        <v>#VALUE!</v>
      </c>
      <c r="M514" t="str">
        <f>IF(ISBLANK('Mortgage 2 Monthly Table'!P514),IF(N513&gt;J514,IF(J514&gt;L513,J514-L513,0),IF(OR(OR(W513&lt;0,ISTEXT(W513)),ISTEXT('Mortgage 2 Info Calcs'!$K$4)),"",'Mortgage 2 Info Calcs'!F$21)),'Mortgage 2 Monthly Table'!P514)</f>
        <v/>
      </c>
      <c r="N514" t="str">
        <f t="shared" si="34"/>
        <v/>
      </c>
      <c r="O514" t="str">
        <f>IF(OR(OR(W513&lt;0,ISTEXT(W513)),ISTEXT('Mortgage 2 Info Calcs'!$K$4)),"",(O513+M514))</f>
        <v/>
      </c>
      <c r="P514">
        <f>IF(ISBLANK('Mortgage 2 Monthly Table'!T514),IF(ISTEXT(J514),0,IF(OR(W513&lt;Q513,AND(W513&lt;0,NOT(ISTEXT(W513))),ISTEXT('Mortgage 2 Info Calcs'!$K$4)),IF(-W513&gt;P513,-W513,W513-Q513),IF(J514="",0,'Mortgage 2 Info Calcs'!F$26))),'Mortgage 2 Monthly Table'!T514)</f>
        <v>0</v>
      </c>
      <c r="Q514" t="str">
        <f>IF(OR(OR(W513&lt;0,ISTEXT(W513)),ISTEXT('Mortgage 2 Info Calcs'!$K$4)),"",IF(O514&lt;0,Q513,(Q513+P514)))</f>
        <v/>
      </c>
      <c r="R514" t="str">
        <f>IF(OR(ISERROR(L514-S514),ISTEXT('Mortgage 2 Info Calcs'!$K$4)),"",L514-S514+M514)</f>
        <v/>
      </c>
      <c r="S514">
        <f>IF(OR(IF(ISERROR(ROUND((J514-Q514-'Mortgage 2 Info Calcs'!F$24)*(G514/12),2)),0,(J514-O514-Q514-'Mortgage 2 Info Calcs'!F$24)*(G514/12)),,,ISTEXT('Mortgage 2 Info Calcs'!K$4)),IF(((J514-Q514-'Mortgage 2 Info Calcs'!F$24)*(G514/12))&gt;0,((J514-Q514-'Mortgage 2 Info Calcs'!F$24)*(G514/12)),0),0)</f>
        <v>0</v>
      </c>
      <c r="T514" t="str">
        <f>IF(OR(ISERROR(SUM(R$12:R514)),(ISTEXT(T513)),(T513=(SUM(R$12:R514)))),"",SUM(R$12:R514))</f>
        <v/>
      </c>
      <c r="U514">
        <f>SUM(S$12:S514)</f>
        <v>93290.420445652519</v>
      </c>
      <c r="V514" t="str">
        <f>IF(OR(J514=Q514,ISTEXT(W513),ISTEXT('Mortgage 2 Info Calcs'!$F$17)),"",IF(('Mortgage 2 Info Calcs'!F$18*12)&gt;C513+1,IF(C513='Mortgage 2 Info Calcs'!F$18*12,0,'Mortgage 2 Info Calcs'!F$19+W514*('Mortgage 2 Info Calcs'!F$17)),'Mortgage 2 Info Calcs'!F$189))</f>
        <v/>
      </c>
      <c r="W514" t="str">
        <f>IF(OR(ISERROR(J514-R514-M514),IF(ISERROR((J514-R514-M514)=0),"True",(J514-R514-M514)=0),ISTEXT('Mortgage 2 Info Calcs'!$K$4)),"",IF((J514&gt;(L514+M514)),(FV((G514/'Mortgage 2 Variables'!E$43),1,(L514+M514),-J514+Q514+'Mortgage 2 Info Calcs'!F$24,0))+Q514+'Mortgage 2 Info Calcs'!F$24+IF(I514&gt;0,0,-I514),""))</f>
        <v/>
      </c>
      <c r="X514" t="e">
        <f>IF((FV(IF(G514=0,'Mortgage 2 Info Calcs'!F$8,G514)/12,1,PMT(IF(G514=0,'Mortgage 2 Info Calcs'!F$8,G514)/12,('Mortgage 2 Info Calcs'!F$9*12)-C513,-X513,0),-X513,0))&gt;0,(FV(IF(G514=0,'Mortgage 2 Info Calcs'!F$8,G514)/12,1,PMT(IF(G514=0,'Mortgage 2 Info Calcs'!F$8,G514)/12,('Mortgage 2 Info Calcs'!F$9*12)-C513,-X513,0),-X513,0)),0)</f>
        <v>#NUM!</v>
      </c>
      <c r="Y514" t="e">
        <f>IF(X514&lt;=0,0,(IPMT(IF(G514=0,'Mortgage 2 Info Calcs'!F$8,G514)/12,1,('Mortgage 2 Info Calcs'!F$9*12)-C513,-X513,0)))</f>
        <v>#NUM!</v>
      </c>
      <c r="Z514">
        <f>IF(C514&lt;('Mortgage 2 Info Calcs'!F$9*12),SUM(Y$12:Y514),0)</f>
        <v>0</v>
      </c>
      <c r="AA514">
        <v>503</v>
      </c>
      <c r="AB514">
        <f t="shared" si="35"/>
        <v>41.916666666666664</v>
      </c>
    </row>
    <row r="515" spans="2:28" ht="11.25" customHeight="1" x14ac:dyDescent="0.25">
      <c r="B515">
        <f t="shared" si="33"/>
        <v>42</v>
      </c>
      <c r="C515">
        <v>504</v>
      </c>
      <c r="D515">
        <f>D503+1</f>
        <v>42</v>
      </c>
      <c r="E515" t="str">
        <f t="shared" si="36"/>
        <v/>
      </c>
      <c r="F515" t="str">
        <f>VLOOKUP('Mortgage 2 Variables'!D$19,'Mortgage 2 Variables'!B$8:C$19,2)</f>
        <v>Oct</v>
      </c>
      <c r="G515">
        <f>IF(ISBLANK('Mortgage 2 Monthly Table'!G515),IF(OR(J515=Q515,ISTEXT(W514),ISTEXT('Mortgage 2 Info Calcs'!$K$4)),0,IF(('Mortgage 2 Info Calcs'!F$7*12)&gt;C514,G514,IF(C514='Mortgage 2 Info Calcs'!F$7*12,'Mortgage 2 Info Calcs'!F$8,G514))),'Mortgage 2 Monthly Table'!G515)</f>
        <v>0</v>
      </c>
      <c r="H515" t="e">
        <f>((PMT(G515/'Mortgage 2 Variables'!E$43,('Mortgage 2 Info Calcs'!F$9*'Mortgage 2 Variables'!E$43)-C514,-J515,0)))</f>
        <v>#VALUE!</v>
      </c>
      <c r="I515">
        <f>IF(OR(ISERROR(((IPMT(G515/'Mortgage 2 Variables'!E$43,1,'Mortgage 2 Info Calcs'!F$9*'Mortgage 2 Variables'!E$43,-J515+Q515+'Mortgage 2 Info Calcs'!F$24,IF('Mortgage 2 Info Calcs'!F$5="Interest Only",-J515+Q515+'Mortgage 2 Info Calcs'!F$24,0))))),(((IPMT(G515/'Mortgage 2 Variables'!E$43,1,'Mortgage 2 Info Calcs'!F$9*'Mortgage 2 Variables'!E$43,-J$12,-J$12)))=0)),0,((IPMT(G515/'Mortgage 2 Variables'!E$43,1,'Mortgage 2 Info Calcs'!F$9*'Mortgage 2 Variables'!E$43,-J515+Q515+'Mortgage 2 Info Calcs'!F$24,IF('Mortgage 2 Info Calcs'!F$5="Interest Only",-J515+Q515+'Mortgage 2 Info Calcs'!F$24,0)))))</f>
        <v>0</v>
      </c>
      <c r="J515" t="str">
        <f>IF(W514&gt;0,IF(ISTEXT('Mortgage 2 Info Calcs'!K$4),"0",IF(ISTEXT(W514),W514,W514+(IF(ISTEXT(K515),0,K515)))),0)</f>
        <v/>
      </c>
      <c r="K515">
        <f>IF(ISBLANK('Mortgage 2 Monthly Table'!L515),0,'Mortgage 2 Monthly Table'!L515)</f>
        <v>0</v>
      </c>
      <c r="L515" t="e">
        <f>IF(ISBLANK('Mortgage 2 Monthly Table'!N515),IF('Mortgage 2 Info Calcs'!F$13="Calculated",IF('Mortgage 2 Info Calcs'!F$22="Keep Same",IF('Mortgage 2 Info Calcs'!F$5="Interest Only",IF(OR(I515&gt;L514,J515=""),I515,IF(J515&lt;L514,IF(J515&lt;L514,J515+I515,IF(L514+M514&gt;J515,L514+I515,L514)),IF(L514+M514&gt;J515,L514+I515,L514))),IF(H515&gt;L514,H515,IF(J515&gt;L514,IF(L514+M514&gt;J515,L514+I515,L514),J515+S515))),IF('Mortgage 2 Info Calcs'!F$5="Interest Only",'Mortgage 2 Monthly calcs'!I515,'Mortgage 2 Monthly calcs'!H515)),'Mortgage 2 Monthly calcs'!L514),'Mortgage 2 Monthly Table'!N515)</f>
        <v>#VALUE!</v>
      </c>
      <c r="M515" t="str">
        <f>IF(ISBLANK('Mortgage 2 Monthly Table'!P515),IF(N514&gt;J515,IF(J515&gt;L514,J515-L514,0),IF(OR(OR(W514&lt;0,ISTEXT(W514)),ISTEXT('Mortgage 2 Info Calcs'!$K$4)),"",'Mortgage 2 Info Calcs'!F$21)),'Mortgage 2 Monthly Table'!P515)</f>
        <v/>
      </c>
      <c r="N515" t="str">
        <f t="shared" si="34"/>
        <v/>
      </c>
      <c r="O515" t="str">
        <f>IF(OR(OR(W514&lt;0,ISTEXT(W514)),ISTEXT('Mortgage 2 Info Calcs'!$K$4)),"",(O514+M515))</f>
        <v/>
      </c>
      <c r="P515">
        <f>IF(ISBLANK('Mortgage 2 Monthly Table'!T515),IF(ISTEXT(J515),0,IF(OR(W514&lt;Q514,AND(W514&lt;0,NOT(ISTEXT(W514))),ISTEXT('Mortgage 2 Info Calcs'!$K$4)),IF(-W514&gt;P514,-W514,W514-Q514),IF(J515="",0,'Mortgage 2 Info Calcs'!F$26))),'Mortgage 2 Monthly Table'!T515)</f>
        <v>0</v>
      </c>
      <c r="Q515" t="str">
        <f>IF(OR(OR(W514&lt;0,ISTEXT(W514)),ISTEXT('Mortgage 2 Info Calcs'!$K$4)),"",IF(O515&lt;0,Q514,(Q514+P515)))</f>
        <v/>
      </c>
      <c r="R515" t="str">
        <f>IF(OR(ISERROR(L515-S515),ISTEXT('Mortgage 2 Info Calcs'!$K$4)),"",L515-S515+M515)</f>
        <v/>
      </c>
      <c r="S515">
        <f>IF(OR(IF(ISERROR(ROUND((J515-Q515-'Mortgage 2 Info Calcs'!F$24)*(G515/12),2)),0,(J515-O515-Q515-'Mortgage 2 Info Calcs'!F$24)*(G515/12)),,,ISTEXT('Mortgage 2 Info Calcs'!K$4)),IF(((J515-Q515-'Mortgage 2 Info Calcs'!F$24)*(G515/12))&gt;0,((J515-Q515-'Mortgage 2 Info Calcs'!F$24)*(G515/12)),0),0)</f>
        <v>0</v>
      </c>
      <c r="T515" t="str">
        <f>IF(OR(ISERROR(SUM(R$12:R515)),(ISTEXT(T514)),(T514=(SUM(R$12:R515)))),"",SUM(R$12:R515))</f>
        <v/>
      </c>
      <c r="U515">
        <f>SUM(S$12:S515)</f>
        <v>93290.420445652519</v>
      </c>
      <c r="V515" t="str">
        <f>IF(OR(J515=Q515,ISTEXT(W514),ISTEXT('Mortgage 2 Info Calcs'!$F$17)),"",IF(('Mortgage 2 Info Calcs'!F$18*12)&gt;C514+1,IF(C514='Mortgage 2 Info Calcs'!F$18*12,0,'Mortgage 2 Info Calcs'!F$19+W515*('Mortgage 2 Info Calcs'!F$17)),'Mortgage 2 Info Calcs'!F$189))</f>
        <v/>
      </c>
      <c r="W515" t="str">
        <f>IF(OR(ISERROR(J515-R515-M515),IF(ISERROR((J515-R515-M515)=0),"True",(J515-R515-M515)=0),ISTEXT('Mortgage 2 Info Calcs'!$K$4)),"",IF((J515&gt;(L515+M515)),(FV((G515/'Mortgage 2 Variables'!E$43),1,(L515+M515),-J515+Q515+'Mortgage 2 Info Calcs'!F$24,0))+Q515+'Mortgage 2 Info Calcs'!F$24+IF(I515&gt;0,0,-I515),""))</f>
        <v/>
      </c>
      <c r="X515" t="e">
        <f>IF((FV(IF(G515=0,'Mortgage 2 Info Calcs'!F$8,G515)/12,1,PMT(IF(G515=0,'Mortgage 2 Info Calcs'!F$8,G515)/12,('Mortgage 2 Info Calcs'!F$9*12)-C514,-X514,0),-X514,0))&gt;0,(FV(IF(G515=0,'Mortgage 2 Info Calcs'!F$8,G515)/12,1,PMT(IF(G515=0,'Mortgage 2 Info Calcs'!F$8,G515)/12,('Mortgage 2 Info Calcs'!F$9*12)-C514,-X514,0),-X514,0)),0)</f>
        <v>#NUM!</v>
      </c>
      <c r="Y515" t="e">
        <f>IF(X515&lt;=0,0,(IPMT(IF(G515=0,'Mortgage 2 Info Calcs'!F$8,G515)/12,1,('Mortgage 2 Info Calcs'!F$9*12)-C514,-X514,0)))</f>
        <v>#NUM!</v>
      </c>
      <c r="Z515">
        <f>IF(C515&lt;('Mortgage 2 Info Calcs'!F$9*12),SUM(Y$12:Y515),0)</f>
        <v>0</v>
      </c>
      <c r="AA515">
        <v>504</v>
      </c>
      <c r="AB515">
        <f t="shared" si="35"/>
        <v>42</v>
      </c>
    </row>
    <row r="516" spans="2:28" ht="11.25" customHeight="1" x14ac:dyDescent="0.25">
      <c r="B516">
        <f t="shared" si="33"/>
        <v>42.083333333333336</v>
      </c>
      <c r="C516">
        <v>505</v>
      </c>
      <c r="E516" t="str">
        <f t="shared" si="36"/>
        <v/>
      </c>
      <c r="F516" t="str">
        <f>VLOOKUP('Mortgage 2 Variables'!D$8,'Mortgage 2 Variables'!B$8:C$19,2)</f>
        <v>Nov</v>
      </c>
      <c r="G516">
        <f>IF(ISBLANK('Mortgage 2 Monthly Table'!G516),IF(OR(J516=Q516,ISTEXT(W515),ISTEXT('Mortgage 2 Info Calcs'!$K$4)),0,IF(('Mortgage 2 Info Calcs'!F$7*12)&gt;C515,G515,IF(C515='Mortgage 2 Info Calcs'!F$7*12,'Mortgage 2 Info Calcs'!F$8,G515))),'Mortgage 2 Monthly Table'!G516)</f>
        <v>0</v>
      </c>
      <c r="H516" t="e">
        <f>((PMT(G516/'Mortgage 2 Variables'!E$43,('Mortgage 2 Info Calcs'!F$9*'Mortgage 2 Variables'!E$43)-C515,-J516,0)))</f>
        <v>#VALUE!</v>
      </c>
      <c r="I516">
        <f>IF(OR(ISERROR(((IPMT(G516/'Mortgage 2 Variables'!E$43,1,'Mortgage 2 Info Calcs'!F$9*'Mortgage 2 Variables'!E$43,-J516+Q516+'Mortgage 2 Info Calcs'!F$24,IF('Mortgage 2 Info Calcs'!F$5="Interest Only",-J516+Q516+'Mortgage 2 Info Calcs'!F$24,0))))),(((IPMT(G516/'Mortgage 2 Variables'!E$43,1,'Mortgage 2 Info Calcs'!F$9*'Mortgage 2 Variables'!E$43,-J$12,-J$12)))=0)),0,((IPMT(G516/'Mortgage 2 Variables'!E$43,1,'Mortgage 2 Info Calcs'!F$9*'Mortgage 2 Variables'!E$43,-J516+Q516+'Mortgage 2 Info Calcs'!F$24,IF('Mortgage 2 Info Calcs'!F$5="Interest Only",-J516+Q516+'Mortgage 2 Info Calcs'!F$24,0)))))</f>
        <v>0</v>
      </c>
      <c r="J516" t="str">
        <f>IF(W515&gt;0,IF(ISTEXT('Mortgage 2 Info Calcs'!K$4),"0",IF(ISTEXT(W515),W515,W515+(IF(ISTEXT(K516),0,K516)))),0)</f>
        <v/>
      </c>
      <c r="K516">
        <f>IF(ISBLANK('Mortgage 2 Monthly Table'!L516),0,'Mortgage 2 Monthly Table'!L516)</f>
        <v>0</v>
      </c>
      <c r="L516" t="e">
        <f>IF(ISBLANK('Mortgage 2 Monthly Table'!N516),IF('Mortgage 2 Info Calcs'!F$13="Calculated",IF('Mortgage 2 Info Calcs'!F$22="Keep Same",IF('Mortgage 2 Info Calcs'!F$5="Interest Only",IF(OR(I516&gt;L515,J516=""),I516,IF(J516&lt;L515,IF(J516&lt;L515,J516+I516,IF(L515+M515&gt;J516,L515+I516,L515)),IF(L515+M515&gt;J516,L515+I516,L515))),IF(H516&gt;L515,H516,IF(J516&gt;L515,IF(L515+M515&gt;J516,L515+I516,L515),J516+S516))),IF('Mortgage 2 Info Calcs'!F$5="Interest Only",'Mortgage 2 Monthly calcs'!I516,'Mortgage 2 Monthly calcs'!H516)),'Mortgage 2 Monthly calcs'!L515),'Mortgage 2 Monthly Table'!N516)</f>
        <v>#VALUE!</v>
      </c>
      <c r="M516" t="str">
        <f>IF(ISBLANK('Mortgage 2 Monthly Table'!P516),IF(N515&gt;J516,IF(J516&gt;L515,J516-L515,0),IF(OR(OR(W515&lt;0,ISTEXT(W515)),ISTEXT('Mortgage 2 Info Calcs'!$K$4)),"",'Mortgage 2 Info Calcs'!F$21)),'Mortgage 2 Monthly Table'!P516)</f>
        <v/>
      </c>
      <c r="N516" t="str">
        <f t="shared" si="34"/>
        <v/>
      </c>
      <c r="O516" t="str">
        <f>IF(OR(OR(W515&lt;0,ISTEXT(W515)),ISTEXT('Mortgage 2 Info Calcs'!$K$4)),"",(O515+M516))</f>
        <v/>
      </c>
      <c r="P516">
        <f>IF(ISBLANK('Mortgage 2 Monthly Table'!T516),IF(ISTEXT(J516),0,IF(OR(W515&lt;Q515,AND(W515&lt;0,NOT(ISTEXT(W515))),ISTEXT('Mortgage 2 Info Calcs'!$K$4)),IF(-W515&gt;P515,-W515,W515-Q515),IF(J516="",0,'Mortgage 2 Info Calcs'!F$26))),'Mortgage 2 Monthly Table'!T516)</f>
        <v>0</v>
      </c>
      <c r="Q516" t="str">
        <f>IF(OR(OR(W515&lt;0,ISTEXT(W515)),ISTEXT('Mortgage 2 Info Calcs'!$K$4)),"",IF(O516&lt;0,Q515,(Q515+P516)))</f>
        <v/>
      </c>
      <c r="R516" t="str">
        <f>IF(OR(ISERROR(L516-S516),ISTEXT('Mortgage 2 Info Calcs'!$K$4)),"",L516-S516+M516)</f>
        <v/>
      </c>
      <c r="S516">
        <f>IF(OR(IF(ISERROR(ROUND((J516-Q516-'Mortgage 2 Info Calcs'!F$24)*(G516/12),2)),0,(J516-O516-Q516-'Mortgage 2 Info Calcs'!F$24)*(G516/12)),,,ISTEXT('Mortgage 2 Info Calcs'!K$4)),IF(((J516-Q516-'Mortgage 2 Info Calcs'!F$24)*(G516/12))&gt;0,((J516-Q516-'Mortgage 2 Info Calcs'!F$24)*(G516/12)),0),0)</f>
        <v>0</v>
      </c>
      <c r="T516" t="str">
        <f>IF(OR(ISERROR(SUM(R$12:R516)),(ISTEXT(T515)),(T515=(SUM(R$12:R516)))),"",SUM(R$12:R516))</f>
        <v/>
      </c>
      <c r="U516">
        <f>SUM(S$12:S516)</f>
        <v>93290.420445652519</v>
      </c>
      <c r="V516" t="str">
        <f>IF(OR(J516=Q516,ISTEXT(W515),ISTEXT('Mortgage 2 Info Calcs'!$F$17)),"",IF(('Mortgage 2 Info Calcs'!F$18*12)&gt;C515+1,IF(C515='Mortgage 2 Info Calcs'!F$18*12,0,'Mortgage 2 Info Calcs'!F$19+W516*('Mortgage 2 Info Calcs'!F$17)),'Mortgage 2 Info Calcs'!F$189))</f>
        <v/>
      </c>
      <c r="W516" t="str">
        <f>IF(OR(ISERROR(J516-R516-M516),IF(ISERROR((J516-R516-M516)=0),"True",(J516-R516-M516)=0),ISTEXT('Mortgage 2 Info Calcs'!$K$4)),"",IF((J516&gt;(L516+M516)),(FV((G516/'Mortgage 2 Variables'!E$43),1,(L516+M516),-J516+Q516+'Mortgage 2 Info Calcs'!F$24,0))+Q516+'Mortgage 2 Info Calcs'!F$24+IF(I516&gt;0,0,-I516),""))</f>
        <v/>
      </c>
      <c r="X516" t="e">
        <f>IF((FV(IF(G516=0,'Mortgage 2 Info Calcs'!F$8,G516)/12,1,PMT(IF(G516=0,'Mortgage 2 Info Calcs'!F$8,G516)/12,('Mortgage 2 Info Calcs'!F$9*12)-C515,-X515,0),-X515,0))&gt;0,(FV(IF(G516=0,'Mortgage 2 Info Calcs'!F$8,G516)/12,1,PMT(IF(G516=0,'Mortgage 2 Info Calcs'!F$8,G516)/12,('Mortgage 2 Info Calcs'!F$9*12)-C515,-X515,0),-X515,0)),0)</f>
        <v>#NUM!</v>
      </c>
      <c r="Y516" t="e">
        <f>IF(X516&lt;=0,0,(IPMT(IF(G516=0,'Mortgage 2 Info Calcs'!F$8,G516)/12,1,('Mortgage 2 Info Calcs'!F$9*12)-C515,-X515,0)))</f>
        <v>#NUM!</v>
      </c>
      <c r="Z516">
        <f>IF(C516&lt;('Mortgage 2 Info Calcs'!F$9*12),SUM(Y$12:Y516),0)</f>
        <v>0</v>
      </c>
      <c r="AA516">
        <v>505</v>
      </c>
      <c r="AB516">
        <f t="shared" si="35"/>
        <v>42.083333333333336</v>
      </c>
    </row>
    <row r="517" spans="2:28" ht="11.25" customHeight="1" x14ac:dyDescent="0.25">
      <c r="B517">
        <f t="shared" si="33"/>
        <v>42.166666666666664</v>
      </c>
      <c r="C517">
        <v>506</v>
      </c>
      <c r="E517" t="str">
        <f t="shared" si="36"/>
        <v/>
      </c>
      <c r="F517" t="str">
        <f>VLOOKUP('Mortgage 2 Variables'!D$9,'Mortgage 2 Variables'!B$8:C$19,2)</f>
        <v>Dec</v>
      </c>
      <c r="G517">
        <f>IF(ISBLANK('Mortgage 2 Monthly Table'!G517),IF(OR(J517=Q517,ISTEXT(W516),ISTEXT('Mortgage 2 Info Calcs'!$K$4)),0,IF(('Mortgage 2 Info Calcs'!F$7*12)&gt;C516,G516,IF(C516='Mortgage 2 Info Calcs'!F$7*12,'Mortgage 2 Info Calcs'!F$8,G516))),'Mortgage 2 Monthly Table'!G517)</f>
        <v>0</v>
      </c>
      <c r="H517" t="e">
        <f>((PMT(G517/'Mortgage 2 Variables'!E$43,('Mortgage 2 Info Calcs'!F$9*'Mortgage 2 Variables'!E$43)-C516,-J517,0)))</f>
        <v>#VALUE!</v>
      </c>
      <c r="I517">
        <f>IF(OR(ISERROR(((IPMT(G517/'Mortgage 2 Variables'!E$43,1,'Mortgage 2 Info Calcs'!F$9*'Mortgage 2 Variables'!E$43,-J517+Q517+'Mortgage 2 Info Calcs'!F$24,IF('Mortgage 2 Info Calcs'!F$5="Interest Only",-J517+Q517+'Mortgage 2 Info Calcs'!F$24,0))))),(((IPMT(G517/'Mortgage 2 Variables'!E$43,1,'Mortgage 2 Info Calcs'!F$9*'Mortgage 2 Variables'!E$43,-J$12,-J$12)))=0)),0,((IPMT(G517/'Mortgage 2 Variables'!E$43,1,'Mortgage 2 Info Calcs'!F$9*'Mortgage 2 Variables'!E$43,-J517+Q517+'Mortgage 2 Info Calcs'!F$24,IF('Mortgage 2 Info Calcs'!F$5="Interest Only",-J517+Q517+'Mortgage 2 Info Calcs'!F$24,0)))))</f>
        <v>0</v>
      </c>
      <c r="J517" t="str">
        <f>IF(W516&gt;0,IF(ISTEXT('Mortgage 2 Info Calcs'!K$4),"0",IF(ISTEXT(W516),W516,W516+(IF(ISTEXT(K517),0,K517)))),0)</f>
        <v/>
      </c>
      <c r="K517">
        <f>IF(ISBLANK('Mortgage 2 Monthly Table'!L517),0,'Mortgage 2 Monthly Table'!L517)</f>
        <v>0</v>
      </c>
      <c r="L517" t="e">
        <f>IF(ISBLANK('Mortgage 2 Monthly Table'!N517),IF('Mortgage 2 Info Calcs'!F$13="Calculated",IF('Mortgage 2 Info Calcs'!F$22="Keep Same",IF('Mortgage 2 Info Calcs'!F$5="Interest Only",IF(OR(I517&gt;L516,J517=""),I517,IF(J517&lt;L516,IF(J517&lt;L516,J517+I517,IF(L516+M516&gt;J517,L516+I517,L516)),IF(L516+M516&gt;J517,L516+I517,L516))),IF(H517&gt;L516,H517,IF(J517&gt;L516,IF(L516+M516&gt;J517,L516+I517,L516),J517+S517))),IF('Mortgage 2 Info Calcs'!F$5="Interest Only",'Mortgage 2 Monthly calcs'!I517,'Mortgage 2 Monthly calcs'!H517)),'Mortgage 2 Monthly calcs'!L516),'Mortgage 2 Monthly Table'!N517)</f>
        <v>#VALUE!</v>
      </c>
      <c r="M517" t="str">
        <f>IF(ISBLANK('Mortgage 2 Monthly Table'!P517),IF(N516&gt;J517,IF(J517&gt;L516,J517-L516,0),IF(OR(OR(W516&lt;0,ISTEXT(W516)),ISTEXT('Mortgage 2 Info Calcs'!$K$4)),"",'Mortgage 2 Info Calcs'!F$21)),'Mortgage 2 Monthly Table'!P517)</f>
        <v/>
      </c>
      <c r="N517" t="str">
        <f t="shared" si="34"/>
        <v/>
      </c>
      <c r="O517" t="str">
        <f>IF(OR(OR(W516&lt;0,ISTEXT(W516)),ISTEXT('Mortgage 2 Info Calcs'!$K$4)),"",(O516+M517))</f>
        <v/>
      </c>
      <c r="P517">
        <f>IF(ISBLANK('Mortgage 2 Monthly Table'!T517),IF(ISTEXT(J517),0,IF(OR(W516&lt;Q516,AND(W516&lt;0,NOT(ISTEXT(W516))),ISTEXT('Mortgage 2 Info Calcs'!$K$4)),IF(-W516&gt;P516,-W516,W516-Q516),IF(J517="",0,'Mortgage 2 Info Calcs'!F$26))),'Mortgage 2 Monthly Table'!T517)</f>
        <v>0</v>
      </c>
      <c r="Q517" t="str">
        <f>IF(OR(OR(W516&lt;0,ISTEXT(W516)),ISTEXT('Mortgage 2 Info Calcs'!$K$4)),"",IF(O517&lt;0,Q516,(Q516+P517)))</f>
        <v/>
      </c>
      <c r="R517" t="str">
        <f>IF(OR(ISERROR(L517-S517),ISTEXT('Mortgage 2 Info Calcs'!$K$4)),"",L517-S517+M517)</f>
        <v/>
      </c>
      <c r="S517">
        <f>IF(OR(IF(ISERROR(ROUND((J517-Q517-'Mortgage 2 Info Calcs'!F$24)*(G517/12),2)),0,(J517-O517-Q517-'Mortgage 2 Info Calcs'!F$24)*(G517/12)),,,ISTEXT('Mortgage 2 Info Calcs'!K$4)),IF(((J517-Q517-'Mortgage 2 Info Calcs'!F$24)*(G517/12))&gt;0,((J517-Q517-'Mortgage 2 Info Calcs'!F$24)*(G517/12)),0),0)</f>
        <v>0</v>
      </c>
      <c r="T517" t="str">
        <f>IF(OR(ISERROR(SUM(R$12:R517)),(ISTEXT(T516)),(T516=(SUM(R$12:R517)))),"",SUM(R$12:R517))</f>
        <v/>
      </c>
      <c r="U517">
        <f>SUM(S$12:S517)</f>
        <v>93290.420445652519</v>
      </c>
      <c r="V517" t="str">
        <f>IF(OR(J517=Q517,ISTEXT(W516),ISTEXT('Mortgage 2 Info Calcs'!$F$17)),"",IF(('Mortgage 2 Info Calcs'!F$18*12)&gt;C516+1,IF(C516='Mortgage 2 Info Calcs'!F$18*12,0,'Mortgage 2 Info Calcs'!F$19+W517*('Mortgage 2 Info Calcs'!F$17)),'Mortgage 2 Info Calcs'!F$189))</f>
        <v/>
      </c>
      <c r="W517" t="str">
        <f>IF(OR(ISERROR(J517-R517-M517),IF(ISERROR((J517-R517-M517)=0),"True",(J517-R517-M517)=0),ISTEXT('Mortgage 2 Info Calcs'!$K$4)),"",IF((J517&gt;(L517+M517)),(FV((G517/'Mortgage 2 Variables'!E$43),1,(L517+M517),-J517+Q517+'Mortgage 2 Info Calcs'!F$24,0))+Q517+'Mortgage 2 Info Calcs'!F$24+IF(I517&gt;0,0,-I517),""))</f>
        <v/>
      </c>
      <c r="X517" t="e">
        <f>IF((FV(IF(G517=0,'Mortgage 2 Info Calcs'!F$8,G517)/12,1,PMT(IF(G517=0,'Mortgage 2 Info Calcs'!F$8,G517)/12,('Mortgage 2 Info Calcs'!F$9*12)-C516,-X516,0),-X516,0))&gt;0,(FV(IF(G517=0,'Mortgage 2 Info Calcs'!F$8,G517)/12,1,PMT(IF(G517=0,'Mortgage 2 Info Calcs'!F$8,G517)/12,('Mortgage 2 Info Calcs'!F$9*12)-C516,-X516,0),-X516,0)),0)</f>
        <v>#NUM!</v>
      </c>
      <c r="Y517" t="e">
        <f>IF(X517&lt;=0,0,(IPMT(IF(G517=0,'Mortgage 2 Info Calcs'!F$8,G517)/12,1,('Mortgage 2 Info Calcs'!F$9*12)-C516,-X516,0)))</f>
        <v>#NUM!</v>
      </c>
      <c r="Z517">
        <f>IF(C517&lt;('Mortgage 2 Info Calcs'!F$9*12),SUM(Y$12:Y517),0)</f>
        <v>0</v>
      </c>
      <c r="AA517">
        <v>506</v>
      </c>
      <c r="AB517">
        <f t="shared" si="35"/>
        <v>42.166666666666664</v>
      </c>
    </row>
    <row r="518" spans="2:28" ht="11.25" customHeight="1" x14ac:dyDescent="0.25">
      <c r="B518">
        <f t="shared" si="33"/>
        <v>42.25</v>
      </c>
      <c r="C518">
        <v>507</v>
      </c>
      <c r="E518">
        <f t="shared" si="36"/>
        <v>2052</v>
      </c>
      <c r="F518" t="str">
        <f>VLOOKUP('Mortgage 2 Variables'!D$10,'Mortgage 2 Variables'!B$8:C$19,2)</f>
        <v>Jan</v>
      </c>
      <c r="G518">
        <f>IF(ISBLANK('Mortgage 2 Monthly Table'!G518),IF(OR(J518=Q518,ISTEXT(W517),ISTEXT('Mortgage 2 Info Calcs'!$K$4)),0,IF(('Mortgage 2 Info Calcs'!F$7*12)&gt;C517,G517,IF(C517='Mortgage 2 Info Calcs'!F$7*12,'Mortgage 2 Info Calcs'!F$8,G517))),'Mortgage 2 Monthly Table'!G518)</f>
        <v>0</v>
      </c>
      <c r="H518" t="e">
        <f>((PMT(G518/'Mortgage 2 Variables'!E$43,('Mortgage 2 Info Calcs'!F$9*'Mortgage 2 Variables'!E$43)-C517,-J518,0)))</f>
        <v>#VALUE!</v>
      </c>
      <c r="I518">
        <f>IF(OR(ISERROR(((IPMT(G518/'Mortgage 2 Variables'!E$43,1,'Mortgage 2 Info Calcs'!F$9*'Mortgage 2 Variables'!E$43,-J518+Q518+'Mortgage 2 Info Calcs'!F$24,IF('Mortgage 2 Info Calcs'!F$5="Interest Only",-J518+Q518+'Mortgage 2 Info Calcs'!F$24,0))))),(((IPMT(G518/'Mortgage 2 Variables'!E$43,1,'Mortgage 2 Info Calcs'!F$9*'Mortgage 2 Variables'!E$43,-J$12,-J$12)))=0)),0,((IPMT(G518/'Mortgage 2 Variables'!E$43,1,'Mortgage 2 Info Calcs'!F$9*'Mortgage 2 Variables'!E$43,-J518+Q518+'Mortgage 2 Info Calcs'!F$24,IF('Mortgage 2 Info Calcs'!F$5="Interest Only",-J518+Q518+'Mortgage 2 Info Calcs'!F$24,0)))))</f>
        <v>0</v>
      </c>
      <c r="J518" t="str">
        <f>IF(W517&gt;0,IF(ISTEXT('Mortgage 2 Info Calcs'!K$4),"0",IF(ISTEXT(W517),W517,W517+(IF(ISTEXT(K518),0,K518)))),0)</f>
        <v/>
      </c>
      <c r="K518">
        <f>IF(ISBLANK('Mortgage 2 Monthly Table'!L518),0,'Mortgage 2 Monthly Table'!L518)</f>
        <v>0</v>
      </c>
      <c r="L518" t="e">
        <f>IF(ISBLANK('Mortgage 2 Monthly Table'!N518),IF('Mortgage 2 Info Calcs'!F$13="Calculated",IF('Mortgage 2 Info Calcs'!F$22="Keep Same",IF('Mortgage 2 Info Calcs'!F$5="Interest Only",IF(OR(I518&gt;L517,J518=""),I518,IF(J518&lt;L517,IF(J518&lt;L517,J518+I518,IF(L517+M517&gt;J518,L517+I518,L517)),IF(L517+M517&gt;J518,L517+I518,L517))),IF(H518&gt;L517,H518,IF(J518&gt;L517,IF(L517+M517&gt;J518,L517+I518,L517),J518+S518))),IF('Mortgage 2 Info Calcs'!F$5="Interest Only",'Mortgage 2 Monthly calcs'!I518,'Mortgage 2 Monthly calcs'!H518)),'Mortgage 2 Monthly calcs'!L517),'Mortgage 2 Monthly Table'!N518)</f>
        <v>#VALUE!</v>
      </c>
      <c r="M518" t="str">
        <f>IF(ISBLANK('Mortgage 2 Monthly Table'!P518),IF(N517&gt;J518,IF(J518&gt;L517,J518-L517,0),IF(OR(OR(W517&lt;0,ISTEXT(W517)),ISTEXT('Mortgage 2 Info Calcs'!$K$4)),"",'Mortgage 2 Info Calcs'!F$21)),'Mortgage 2 Monthly Table'!P518)</f>
        <v/>
      </c>
      <c r="N518" t="str">
        <f t="shared" si="34"/>
        <v/>
      </c>
      <c r="O518" t="str">
        <f>IF(OR(OR(W517&lt;0,ISTEXT(W517)),ISTEXT('Mortgage 2 Info Calcs'!$K$4)),"",(O517+M518))</f>
        <v/>
      </c>
      <c r="P518">
        <f>IF(ISBLANK('Mortgage 2 Monthly Table'!T518),IF(ISTEXT(J518),0,IF(OR(W517&lt;Q517,AND(W517&lt;0,NOT(ISTEXT(W517))),ISTEXT('Mortgage 2 Info Calcs'!$K$4)),IF(-W517&gt;P517,-W517,W517-Q517),IF(J518="",0,'Mortgage 2 Info Calcs'!F$26))),'Mortgage 2 Monthly Table'!T518)</f>
        <v>0</v>
      </c>
      <c r="Q518" t="str">
        <f>IF(OR(OR(W517&lt;0,ISTEXT(W517)),ISTEXT('Mortgage 2 Info Calcs'!$K$4)),"",IF(O518&lt;0,Q517,(Q517+P518)))</f>
        <v/>
      </c>
      <c r="R518" t="str">
        <f>IF(OR(ISERROR(L518-S518),ISTEXT('Mortgage 2 Info Calcs'!$K$4)),"",L518-S518+M518)</f>
        <v/>
      </c>
      <c r="S518">
        <f>IF(OR(IF(ISERROR(ROUND((J518-Q518-'Mortgage 2 Info Calcs'!F$24)*(G518/12),2)),0,(J518-O518-Q518-'Mortgage 2 Info Calcs'!F$24)*(G518/12)),,,ISTEXT('Mortgage 2 Info Calcs'!K$4)),IF(((J518-Q518-'Mortgage 2 Info Calcs'!F$24)*(G518/12))&gt;0,((J518-Q518-'Mortgage 2 Info Calcs'!F$24)*(G518/12)),0),0)</f>
        <v>0</v>
      </c>
      <c r="T518" t="str">
        <f>IF(OR(ISERROR(SUM(R$12:R518)),(ISTEXT(T517)),(T517=(SUM(R$12:R518)))),"",SUM(R$12:R518))</f>
        <v/>
      </c>
      <c r="U518">
        <f>SUM(S$12:S518)</f>
        <v>93290.420445652519</v>
      </c>
      <c r="V518" t="str">
        <f>IF(OR(J518=Q518,ISTEXT(W517),ISTEXT('Mortgage 2 Info Calcs'!$F$17)),"",IF(('Mortgage 2 Info Calcs'!F$18*12)&gt;C517+1,IF(C517='Mortgage 2 Info Calcs'!F$18*12,0,'Mortgage 2 Info Calcs'!F$19+W518*('Mortgage 2 Info Calcs'!F$17)),'Mortgage 2 Info Calcs'!F$189))</f>
        <v/>
      </c>
      <c r="W518" t="str">
        <f>IF(OR(ISERROR(J518-R518-M518),IF(ISERROR((J518-R518-M518)=0),"True",(J518-R518-M518)=0),ISTEXT('Mortgage 2 Info Calcs'!$K$4)),"",IF((J518&gt;(L518+M518)),(FV((G518/'Mortgage 2 Variables'!E$43),1,(L518+M518),-J518+Q518+'Mortgage 2 Info Calcs'!F$24,0))+Q518+'Mortgage 2 Info Calcs'!F$24+IF(I518&gt;0,0,-I518),""))</f>
        <v/>
      </c>
      <c r="X518" t="e">
        <f>IF((FV(IF(G518=0,'Mortgage 2 Info Calcs'!F$8,G518)/12,1,PMT(IF(G518=0,'Mortgage 2 Info Calcs'!F$8,G518)/12,('Mortgage 2 Info Calcs'!F$9*12)-C517,-X517,0),-X517,0))&gt;0,(FV(IF(G518=0,'Mortgage 2 Info Calcs'!F$8,G518)/12,1,PMT(IF(G518=0,'Mortgage 2 Info Calcs'!F$8,G518)/12,('Mortgage 2 Info Calcs'!F$9*12)-C517,-X517,0),-X517,0)),0)</f>
        <v>#NUM!</v>
      </c>
      <c r="Y518" t="e">
        <f>IF(X518&lt;=0,0,(IPMT(IF(G518=0,'Mortgage 2 Info Calcs'!F$8,G518)/12,1,('Mortgage 2 Info Calcs'!F$9*12)-C517,-X517,0)))</f>
        <v>#NUM!</v>
      </c>
      <c r="Z518">
        <f>IF(C518&lt;('Mortgage 2 Info Calcs'!F$9*12),SUM(Y$12:Y518),0)</f>
        <v>0</v>
      </c>
      <c r="AA518">
        <v>507</v>
      </c>
      <c r="AB518">
        <f t="shared" si="35"/>
        <v>42.25</v>
      </c>
    </row>
    <row r="519" spans="2:28" ht="11.25" customHeight="1" x14ac:dyDescent="0.25">
      <c r="B519">
        <f t="shared" si="33"/>
        <v>42.333333333333336</v>
      </c>
      <c r="C519">
        <v>508</v>
      </c>
      <c r="E519" t="str">
        <f t="shared" si="36"/>
        <v/>
      </c>
      <c r="F519" t="str">
        <f>VLOOKUP('Mortgage 2 Variables'!D$11,'Mortgage 2 Variables'!B$8:C$19,2)</f>
        <v>Feb</v>
      </c>
      <c r="G519">
        <f>IF(ISBLANK('Mortgage 2 Monthly Table'!G519),IF(OR(J519=Q519,ISTEXT(W518),ISTEXT('Mortgage 2 Info Calcs'!$K$4)),0,IF(('Mortgage 2 Info Calcs'!F$7*12)&gt;C518,G518,IF(C518='Mortgage 2 Info Calcs'!F$7*12,'Mortgage 2 Info Calcs'!F$8,G518))),'Mortgage 2 Monthly Table'!G519)</f>
        <v>0</v>
      </c>
      <c r="H519" t="e">
        <f>((PMT(G519/'Mortgage 2 Variables'!E$43,('Mortgage 2 Info Calcs'!F$9*'Mortgage 2 Variables'!E$43)-C518,-J519,0)))</f>
        <v>#VALUE!</v>
      </c>
      <c r="I519">
        <f>IF(OR(ISERROR(((IPMT(G519/'Mortgage 2 Variables'!E$43,1,'Mortgage 2 Info Calcs'!F$9*'Mortgage 2 Variables'!E$43,-J519+Q519+'Mortgage 2 Info Calcs'!F$24,IF('Mortgage 2 Info Calcs'!F$5="Interest Only",-J519+Q519+'Mortgage 2 Info Calcs'!F$24,0))))),(((IPMT(G519/'Mortgage 2 Variables'!E$43,1,'Mortgage 2 Info Calcs'!F$9*'Mortgage 2 Variables'!E$43,-J$12,-J$12)))=0)),0,((IPMT(G519/'Mortgage 2 Variables'!E$43,1,'Mortgage 2 Info Calcs'!F$9*'Mortgage 2 Variables'!E$43,-J519+Q519+'Mortgage 2 Info Calcs'!F$24,IF('Mortgage 2 Info Calcs'!F$5="Interest Only",-J519+Q519+'Mortgage 2 Info Calcs'!F$24,0)))))</f>
        <v>0</v>
      </c>
      <c r="J519" t="str">
        <f>IF(W518&gt;0,IF(ISTEXT('Mortgage 2 Info Calcs'!K$4),"0",IF(ISTEXT(W518),W518,W518+(IF(ISTEXT(K519),0,K519)))),0)</f>
        <v/>
      </c>
      <c r="K519">
        <f>IF(ISBLANK('Mortgage 2 Monthly Table'!L519),0,'Mortgage 2 Monthly Table'!L519)</f>
        <v>0</v>
      </c>
      <c r="L519" t="e">
        <f>IF(ISBLANK('Mortgage 2 Monthly Table'!N519),IF('Mortgage 2 Info Calcs'!F$13="Calculated",IF('Mortgage 2 Info Calcs'!F$22="Keep Same",IF('Mortgage 2 Info Calcs'!F$5="Interest Only",IF(OR(I519&gt;L518,J519=""),I519,IF(J519&lt;L518,IF(J519&lt;L518,J519+I519,IF(L518+M518&gt;J519,L518+I519,L518)),IF(L518+M518&gt;J519,L518+I519,L518))),IF(H519&gt;L518,H519,IF(J519&gt;L518,IF(L518+M518&gt;J519,L518+I519,L518),J519+S519))),IF('Mortgage 2 Info Calcs'!F$5="Interest Only",'Mortgage 2 Monthly calcs'!I519,'Mortgage 2 Monthly calcs'!H519)),'Mortgage 2 Monthly calcs'!L518),'Mortgage 2 Monthly Table'!N519)</f>
        <v>#VALUE!</v>
      </c>
      <c r="M519" t="str">
        <f>IF(ISBLANK('Mortgage 2 Monthly Table'!P519),IF(N518&gt;J519,IF(J519&gt;L518,J519-L518,0),IF(OR(OR(W518&lt;0,ISTEXT(W518)),ISTEXT('Mortgage 2 Info Calcs'!$K$4)),"",'Mortgage 2 Info Calcs'!F$21)),'Mortgage 2 Monthly Table'!P519)</f>
        <v/>
      </c>
      <c r="N519" t="str">
        <f t="shared" si="34"/>
        <v/>
      </c>
      <c r="O519" t="str">
        <f>IF(OR(OR(W518&lt;0,ISTEXT(W518)),ISTEXT('Mortgage 2 Info Calcs'!$K$4)),"",(O518+M519))</f>
        <v/>
      </c>
      <c r="P519">
        <f>IF(ISBLANK('Mortgage 2 Monthly Table'!T519),IF(ISTEXT(J519),0,IF(OR(W518&lt;Q518,AND(W518&lt;0,NOT(ISTEXT(W518))),ISTEXT('Mortgage 2 Info Calcs'!$K$4)),IF(-W518&gt;P518,-W518,W518-Q518),IF(J519="",0,'Mortgage 2 Info Calcs'!F$26))),'Mortgage 2 Monthly Table'!T519)</f>
        <v>0</v>
      </c>
      <c r="Q519" t="str">
        <f>IF(OR(OR(W518&lt;0,ISTEXT(W518)),ISTEXT('Mortgage 2 Info Calcs'!$K$4)),"",IF(O519&lt;0,Q518,(Q518+P519)))</f>
        <v/>
      </c>
      <c r="R519" t="str">
        <f>IF(OR(ISERROR(L519-S519),ISTEXT('Mortgage 2 Info Calcs'!$K$4)),"",L519-S519+M519)</f>
        <v/>
      </c>
      <c r="S519">
        <f>IF(OR(IF(ISERROR(ROUND((J519-Q519-'Mortgage 2 Info Calcs'!F$24)*(G519/12),2)),0,(J519-O519-Q519-'Mortgage 2 Info Calcs'!F$24)*(G519/12)),,,ISTEXT('Mortgage 2 Info Calcs'!K$4)),IF(((J519-Q519-'Mortgage 2 Info Calcs'!F$24)*(G519/12))&gt;0,((J519-Q519-'Mortgage 2 Info Calcs'!F$24)*(G519/12)),0),0)</f>
        <v>0</v>
      </c>
      <c r="T519" t="str">
        <f>IF(OR(ISERROR(SUM(R$12:R519)),(ISTEXT(T518)),(T518=(SUM(R$12:R519)))),"",SUM(R$12:R519))</f>
        <v/>
      </c>
      <c r="U519">
        <f>SUM(S$12:S519)</f>
        <v>93290.420445652519</v>
      </c>
      <c r="V519" t="str">
        <f>IF(OR(J519=Q519,ISTEXT(W518),ISTEXT('Mortgage 2 Info Calcs'!$F$17)),"",IF(('Mortgage 2 Info Calcs'!F$18*12)&gt;C518+1,IF(C518='Mortgage 2 Info Calcs'!F$18*12,0,'Mortgage 2 Info Calcs'!F$19+W519*('Mortgage 2 Info Calcs'!F$17)),'Mortgage 2 Info Calcs'!F$189))</f>
        <v/>
      </c>
      <c r="W519" t="str">
        <f>IF(OR(ISERROR(J519-R519-M519),IF(ISERROR((J519-R519-M519)=0),"True",(J519-R519-M519)=0),ISTEXT('Mortgage 2 Info Calcs'!$K$4)),"",IF((J519&gt;(L519+M519)),(FV((G519/'Mortgage 2 Variables'!E$43),1,(L519+M519),-J519+Q519+'Mortgage 2 Info Calcs'!F$24,0))+Q519+'Mortgage 2 Info Calcs'!F$24+IF(I519&gt;0,0,-I519),""))</f>
        <v/>
      </c>
      <c r="X519" t="e">
        <f>IF((FV(IF(G519=0,'Mortgage 2 Info Calcs'!F$8,G519)/12,1,PMT(IF(G519=0,'Mortgage 2 Info Calcs'!F$8,G519)/12,('Mortgage 2 Info Calcs'!F$9*12)-C518,-X518,0),-X518,0))&gt;0,(FV(IF(G519=0,'Mortgage 2 Info Calcs'!F$8,G519)/12,1,PMT(IF(G519=0,'Mortgage 2 Info Calcs'!F$8,G519)/12,('Mortgage 2 Info Calcs'!F$9*12)-C518,-X518,0),-X518,0)),0)</f>
        <v>#NUM!</v>
      </c>
      <c r="Y519" t="e">
        <f>IF(X519&lt;=0,0,(IPMT(IF(G519=0,'Mortgage 2 Info Calcs'!F$8,G519)/12,1,('Mortgage 2 Info Calcs'!F$9*12)-C518,-X518,0)))</f>
        <v>#NUM!</v>
      </c>
      <c r="Z519">
        <f>IF(C519&lt;('Mortgage 2 Info Calcs'!F$9*12),SUM(Y$12:Y519),0)</f>
        <v>0</v>
      </c>
      <c r="AA519">
        <v>508</v>
      </c>
      <c r="AB519">
        <f t="shared" si="35"/>
        <v>42.333333333333336</v>
      </c>
    </row>
    <row r="520" spans="2:28" ht="11.25" customHeight="1" x14ac:dyDescent="0.25">
      <c r="B520">
        <f t="shared" si="33"/>
        <v>42.416666666666664</v>
      </c>
      <c r="C520">
        <v>509</v>
      </c>
      <c r="E520" t="str">
        <f t="shared" si="36"/>
        <v/>
      </c>
      <c r="F520" t="str">
        <f>VLOOKUP('Mortgage 2 Variables'!D$12,'Mortgage 2 Variables'!B$8:C$19,2)</f>
        <v>Mar</v>
      </c>
      <c r="G520">
        <f>IF(ISBLANK('Mortgage 2 Monthly Table'!G520),IF(OR(J520=Q520,ISTEXT(W519),ISTEXT('Mortgage 2 Info Calcs'!$K$4)),0,IF(('Mortgage 2 Info Calcs'!F$7*12)&gt;C519,G519,IF(C519='Mortgage 2 Info Calcs'!F$7*12,'Mortgage 2 Info Calcs'!F$8,G519))),'Mortgage 2 Monthly Table'!G520)</f>
        <v>0</v>
      </c>
      <c r="H520" t="e">
        <f>((PMT(G520/'Mortgage 2 Variables'!E$43,('Mortgage 2 Info Calcs'!F$9*'Mortgage 2 Variables'!E$43)-C519,-J520,0)))</f>
        <v>#VALUE!</v>
      </c>
      <c r="I520">
        <f>IF(OR(ISERROR(((IPMT(G520/'Mortgage 2 Variables'!E$43,1,'Mortgage 2 Info Calcs'!F$9*'Mortgage 2 Variables'!E$43,-J520+Q520+'Mortgage 2 Info Calcs'!F$24,IF('Mortgage 2 Info Calcs'!F$5="Interest Only",-J520+Q520+'Mortgage 2 Info Calcs'!F$24,0))))),(((IPMT(G520/'Mortgage 2 Variables'!E$43,1,'Mortgage 2 Info Calcs'!F$9*'Mortgage 2 Variables'!E$43,-J$12,-J$12)))=0)),0,((IPMT(G520/'Mortgage 2 Variables'!E$43,1,'Mortgage 2 Info Calcs'!F$9*'Mortgage 2 Variables'!E$43,-J520+Q520+'Mortgage 2 Info Calcs'!F$24,IF('Mortgage 2 Info Calcs'!F$5="Interest Only",-J520+Q520+'Mortgage 2 Info Calcs'!F$24,0)))))</f>
        <v>0</v>
      </c>
      <c r="J520" t="str">
        <f>IF(W519&gt;0,IF(ISTEXT('Mortgage 2 Info Calcs'!K$4),"0",IF(ISTEXT(W519),W519,W519+(IF(ISTEXT(K520),0,K520)))),0)</f>
        <v/>
      </c>
      <c r="K520">
        <f>IF(ISBLANK('Mortgage 2 Monthly Table'!L520),0,'Mortgage 2 Monthly Table'!L520)</f>
        <v>0</v>
      </c>
      <c r="L520" t="e">
        <f>IF(ISBLANK('Mortgage 2 Monthly Table'!N520),IF('Mortgage 2 Info Calcs'!F$13="Calculated",IF('Mortgage 2 Info Calcs'!F$22="Keep Same",IF('Mortgage 2 Info Calcs'!F$5="Interest Only",IF(OR(I520&gt;L519,J520=""),I520,IF(J520&lt;L519,IF(J520&lt;L519,J520+I520,IF(L519+M519&gt;J520,L519+I520,L519)),IF(L519+M519&gt;J520,L519+I520,L519))),IF(H520&gt;L519,H520,IF(J520&gt;L519,IF(L519+M519&gt;J520,L519+I520,L519),J520+S520))),IF('Mortgage 2 Info Calcs'!F$5="Interest Only",'Mortgage 2 Monthly calcs'!I520,'Mortgage 2 Monthly calcs'!H520)),'Mortgage 2 Monthly calcs'!L519),'Mortgage 2 Monthly Table'!N520)</f>
        <v>#VALUE!</v>
      </c>
      <c r="M520" t="str">
        <f>IF(ISBLANK('Mortgage 2 Monthly Table'!P520),IF(N519&gt;J520,IF(J520&gt;L519,J520-L519,0),IF(OR(OR(W519&lt;0,ISTEXT(W519)),ISTEXT('Mortgage 2 Info Calcs'!$K$4)),"",'Mortgage 2 Info Calcs'!F$21)),'Mortgage 2 Monthly Table'!P520)</f>
        <v/>
      </c>
      <c r="N520" t="str">
        <f t="shared" si="34"/>
        <v/>
      </c>
      <c r="O520" t="str">
        <f>IF(OR(OR(W519&lt;0,ISTEXT(W519)),ISTEXT('Mortgage 2 Info Calcs'!$K$4)),"",(O519+M520))</f>
        <v/>
      </c>
      <c r="P520">
        <f>IF(ISBLANK('Mortgage 2 Monthly Table'!T520),IF(ISTEXT(J520),0,IF(OR(W519&lt;Q519,AND(W519&lt;0,NOT(ISTEXT(W519))),ISTEXT('Mortgage 2 Info Calcs'!$K$4)),IF(-W519&gt;P519,-W519,W519-Q519),IF(J520="",0,'Mortgage 2 Info Calcs'!F$26))),'Mortgage 2 Monthly Table'!T520)</f>
        <v>0</v>
      </c>
      <c r="Q520" t="str">
        <f>IF(OR(OR(W519&lt;0,ISTEXT(W519)),ISTEXT('Mortgage 2 Info Calcs'!$K$4)),"",IF(O520&lt;0,Q519,(Q519+P520)))</f>
        <v/>
      </c>
      <c r="R520" t="str">
        <f>IF(OR(ISERROR(L520-S520),ISTEXT('Mortgage 2 Info Calcs'!$K$4)),"",L520-S520+M520)</f>
        <v/>
      </c>
      <c r="S520">
        <f>IF(OR(IF(ISERROR(ROUND((J520-Q520-'Mortgage 2 Info Calcs'!F$24)*(G520/12),2)),0,(J520-O520-Q520-'Mortgage 2 Info Calcs'!F$24)*(G520/12)),,,ISTEXT('Mortgage 2 Info Calcs'!K$4)),IF(((J520-Q520-'Mortgage 2 Info Calcs'!F$24)*(G520/12))&gt;0,((J520-Q520-'Mortgage 2 Info Calcs'!F$24)*(G520/12)),0),0)</f>
        <v>0</v>
      </c>
      <c r="T520" t="str">
        <f>IF(OR(ISERROR(SUM(R$12:R520)),(ISTEXT(T519)),(T519=(SUM(R$12:R520)))),"",SUM(R$12:R520))</f>
        <v/>
      </c>
      <c r="U520">
        <f>SUM(S$12:S520)</f>
        <v>93290.420445652519</v>
      </c>
      <c r="V520" t="str">
        <f>IF(OR(J520=Q520,ISTEXT(W519),ISTEXT('Mortgage 2 Info Calcs'!$F$17)),"",IF(('Mortgage 2 Info Calcs'!F$18*12)&gt;C519+1,IF(C519='Mortgage 2 Info Calcs'!F$18*12,0,'Mortgage 2 Info Calcs'!F$19+W520*('Mortgage 2 Info Calcs'!F$17)),'Mortgage 2 Info Calcs'!F$189))</f>
        <v/>
      </c>
      <c r="W520" t="str">
        <f>IF(OR(ISERROR(J520-R520-M520),IF(ISERROR((J520-R520-M520)=0),"True",(J520-R520-M520)=0),ISTEXT('Mortgage 2 Info Calcs'!$K$4)),"",IF((J520&gt;(L520+M520)),(FV((G520/'Mortgage 2 Variables'!E$43),1,(L520+M520),-J520+Q520+'Mortgage 2 Info Calcs'!F$24,0))+Q520+'Mortgage 2 Info Calcs'!F$24+IF(I520&gt;0,0,-I520),""))</f>
        <v/>
      </c>
      <c r="X520" t="e">
        <f>IF((FV(IF(G520=0,'Mortgage 2 Info Calcs'!F$8,G520)/12,1,PMT(IF(G520=0,'Mortgage 2 Info Calcs'!F$8,G520)/12,('Mortgage 2 Info Calcs'!F$9*12)-C519,-X519,0),-X519,0))&gt;0,(FV(IF(G520=0,'Mortgage 2 Info Calcs'!F$8,G520)/12,1,PMT(IF(G520=0,'Mortgage 2 Info Calcs'!F$8,G520)/12,('Mortgage 2 Info Calcs'!F$9*12)-C519,-X519,0),-X519,0)),0)</f>
        <v>#NUM!</v>
      </c>
      <c r="Y520" t="e">
        <f>IF(X520&lt;=0,0,(IPMT(IF(G520=0,'Mortgage 2 Info Calcs'!F$8,G520)/12,1,('Mortgage 2 Info Calcs'!F$9*12)-C519,-X519,0)))</f>
        <v>#NUM!</v>
      </c>
      <c r="Z520">
        <f>IF(C520&lt;('Mortgage 2 Info Calcs'!F$9*12),SUM(Y$12:Y520),0)</f>
        <v>0</v>
      </c>
      <c r="AA520">
        <v>509</v>
      </c>
      <c r="AB520">
        <f t="shared" si="35"/>
        <v>42.416666666666664</v>
      </c>
    </row>
    <row r="521" spans="2:28" ht="11.25" customHeight="1" x14ac:dyDescent="0.25">
      <c r="B521">
        <f t="shared" si="33"/>
        <v>42.5</v>
      </c>
      <c r="C521">
        <v>510</v>
      </c>
      <c r="E521" t="str">
        <f t="shared" si="36"/>
        <v/>
      </c>
      <c r="F521" t="str">
        <f>VLOOKUP('Mortgage 2 Variables'!D$13,'Mortgage 2 Variables'!B$8:C$19,2)</f>
        <v>Apr</v>
      </c>
      <c r="G521">
        <f>IF(ISBLANK('Mortgage 2 Monthly Table'!G521),IF(OR(J521=Q521,ISTEXT(W520),ISTEXT('Mortgage 2 Info Calcs'!$K$4)),0,IF(('Mortgage 2 Info Calcs'!F$7*12)&gt;C520,G520,IF(C520='Mortgage 2 Info Calcs'!F$7*12,'Mortgage 2 Info Calcs'!F$8,G520))),'Mortgage 2 Monthly Table'!G521)</f>
        <v>0</v>
      </c>
      <c r="H521" t="e">
        <f>((PMT(G521/'Mortgage 2 Variables'!E$43,('Mortgage 2 Info Calcs'!F$9*'Mortgage 2 Variables'!E$43)-C520,-J521,0)))</f>
        <v>#VALUE!</v>
      </c>
      <c r="I521">
        <f>IF(OR(ISERROR(((IPMT(G521/'Mortgage 2 Variables'!E$43,1,'Mortgage 2 Info Calcs'!F$9*'Mortgage 2 Variables'!E$43,-J521+Q521+'Mortgage 2 Info Calcs'!F$24,IF('Mortgage 2 Info Calcs'!F$5="Interest Only",-J521+Q521+'Mortgage 2 Info Calcs'!F$24,0))))),(((IPMT(G521/'Mortgage 2 Variables'!E$43,1,'Mortgage 2 Info Calcs'!F$9*'Mortgage 2 Variables'!E$43,-J$12,-J$12)))=0)),0,((IPMT(G521/'Mortgage 2 Variables'!E$43,1,'Mortgage 2 Info Calcs'!F$9*'Mortgage 2 Variables'!E$43,-J521+Q521+'Mortgage 2 Info Calcs'!F$24,IF('Mortgage 2 Info Calcs'!F$5="Interest Only",-J521+Q521+'Mortgage 2 Info Calcs'!F$24,0)))))</f>
        <v>0</v>
      </c>
      <c r="J521" t="str">
        <f>IF(W520&gt;0,IF(ISTEXT('Mortgage 2 Info Calcs'!K$4),"0",IF(ISTEXT(W520),W520,W520+(IF(ISTEXT(K521),0,K521)))),0)</f>
        <v/>
      </c>
      <c r="K521">
        <f>IF(ISBLANK('Mortgage 2 Monthly Table'!L521),0,'Mortgage 2 Monthly Table'!L521)</f>
        <v>0</v>
      </c>
      <c r="L521" t="e">
        <f>IF(ISBLANK('Mortgage 2 Monthly Table'!N521),IF('Mortgage 2 Info Calcs'!F$13="Calculated",IF('Mortgage 2 Info Calcs'!F$22="Keep Same",IF('Mortgage 2 Info Calcs'!F$5="Interest Only",IF(OR(I521&gt;L520,J521=""),I521,IF(J521&lt;L520,IF(J521&lt;L520,J521+I521,IF(L520+M520&gt;J521,L520+I521,L520)),IF(L520+M520&gt;J521,L520+I521,L520))),IF(H521&gt;L520,H521,IF(J521&gt;L520,IF(L520+M520&gt;J521,L520+I521,L520),J521+S521))),IF('Mortgage 2 Info Calcs'!F$5="Interest Only",'Mortgage 2 Monthly calcs'!I521,'Mortgage 2 Monthly calcs'!H521)),'Mortgage 2 Monthly calcs'!L520),'Mortgage 2 Monthly Table'!N521)</f>
        <v>#VALUE!</v>
      </c>
      <c r="M521" t="str">
        <f>IF(ISBLANK('Mortgage 2 Monthly Table'!P521),IF(N520&gt;J521,IF(J521&gt;L520,J521-L520,0),IF(OR(OR(W520&lt;0,ISTEXT(W520)),ISTEXT('Mortgage 2 Info Calcs'!$K$4)),"",'Mortgage 2 Info Calcs'!F$21)),'Mortgage 2 Monthly Table'!P521)</f>
        <v/>
      </c>
      <c r="N521" t="str">
        <f t="shared" si="34"/>
        <v/>
      </c>
      <c r="O521" t="str">
        <f>IF(OR(OR(W520&lt;0,ISTEXT(W520)),ISTEXT('Mortgage 2 Info Calcs'!$K$4)),"",(O520+M521))</f>
        <v/>
      </c>
      <c r="P521">
        <f>IF(ISBLANK('Mortgage 2 Monthly Table'!T521),IF(ISTEXT(J521),0,IF(OR(W520&lt;Q520,AND(W520&lt;0,NOT(ISTEXT(W520))),ISTEXT('Mortgage 2 Info Calcs'!$K$4)),IF(-W520&gt;P520,-W520,W520-Q520),IF(J521="",0,'Mortgage 2 Info Calcs'!F$26))),'Mortgage 2 Monthly Table'!T521)</f>
        <v>0</v>
      </c>
      <c r="Q521" t="str">
        <f>IF(OR(OR(W520&lt;0,ISTEXT(W520)),ISTEXT('Mortgage 2 Info Calcs'!$K$4)),"",IF(O521&lt;0,Q520,(Q520+P521)))</f>
        <v/>
      </c>
      <c r="R521" t="str">
        <f>IF(OR(ISERROR(L521-S521),ISTEXT('Mortgage 2 Info Calcs'!$K$4)),"",L521-S521+M521)</f>
        <v/>
      </c>
      <c r="S521">
        <f>IF(OR(IF(ISERROR(ROUND((J521-Q521-'Mortgage 2 Info Calcs'!F$24)*(G521/12),2)),0,(J521-O521-Q521-'Mortgage 2 Info Calcs'!F$24)*(G521/12)),,,ISTEXT('Mortgage 2 Info Calcs'!K$4)),IF(((J521-Q521-'Mortgage 2 Info Calcs'!F$24)*(G521/12))&gt;0,((J521-Q521-'Mortgage 2 Info Calcs'!F$24)*(G521/12)),0),0)</f>
        <v>0</v>
      </c>
      <c r="T521" t="str">
        <f>IF(OR(ISERROR(SUM(R$12:R521)),(ISTEXT(T520)),(T520=(SUM(R$12:R521)))),"",SUM(R$12:R521))</f>
        <v/>
      </c>
      <c r="U521">
        <f>SUM(S$12:S521)</f>
        <v>93290.420445652519</v>
      </c>
      <c r="V521" t="str">
        <f>IF(OR(J521=Q521,ISTEXT(W520),ISTEXT('Mortgage 2 Info Calcs'!$F$17)),"",IF(('Mortgage 2 Info Calcs'!F$18*12)&gt;C520+1,IF(C520='Mortgage 2 Info Calcs'!F$18*12,0,'Mortgage 2 Info Calcs'!F$19+W521*('Mortgage 2 Info Calcs'!F$17)),'Mortgage 2 Info Calcs'!F$189))</f>
        <v/>
      </c>
      <c r="W521" t="str">
        <f>IF(OR(ISERROR(J521-R521-M521),IF(ISERROR((J521-R521-M521)=0),"True",(J521-R521-M521)=0),ISTEXT('Mortgage 2 Info Calcs'!$K$4)),"",IF((J521&gt;(L521+M521)),(FV((G521/'Mortgage 2 Variables'!E$43),1,(L521+M521),-J521+Q521+'Mortgage 2 Info Calcs'!F$24,0))+Q521+'Mortgage 2 Info Calcs'!F$24+IF(I521&gt;0,0,-I521),""))</f>
        <v/>
      </c>
      <c r="X521" t="e">
        <f>IF((FV(IF(G521=0,'Mortgage 2 Info Calcs'!F$8,G521)/12,1,PMT(IF(G521=0,'Mortgage 2 Info Calcs'!F$8,G521)/12,('Mortgage 2 Info Calcs'!F$9*12)-C520,-X520,0),-X520,0))&gt;0,(FV(IF(G521=0,'Mortgage 2 Info Calcs'!F$8,G521)/12,1,PMT(IF(G521=0,'Mortgage 2 Info Calcs'!F$8,G521)/12,('Mortgage 2 Info Calcs'!F$9*12)-C520,-X520,0),-X520,0)),0)</f>
        <v>#NUM!</v>
      </c>
      <c r="Y521" t="e">
        <f>IF(X521&lt;=0,0,(IPMT(IF(G521=0,'Mortgage 2 Info Calcs'!F$8,G521)/12,1,('Mortgage 2 Info Calcs'!F$9*12)-C520,-X520,0)))</f>
        <v>#NUM!</v>
      </c>
      <c r="Z521">
        <f>IF(C521&lt;('Mortgage 2 Info Calcs'!F$9*12),SUM(Y$12:Y521),0)</f>
        <v>0</v>
      </c>
      <c r="AA521">
        <v>510</v>
      </c>
      <c r="AB521">
        <f t="shared" si="35"/>
        <v>42.5</v>
      </c>
    </row>
    <row r="522" spans="2:28" ht="11.25" customHeight="1" x14ac:dyDescent="0.25">
      <c r="B522">
        <f t="shared" si="33"/>
        <v>42.583333333333336</v>
      </c>
      <c r="C522">
        <v>511</v>
      </c>
      <c r="E522" t="str">
        <f t="shared" si="36"/>
        <v/>
      </c>
      <c r="F522" t="str">
        <f>VLOOKUP('Mortgage 2 Variables'!D$14,'Mortgage 2 Variables'!B$8:C$19,2)</f>
        <v>May</v>
      </c>
      <c r="G522">
        <f>IF(ISBLANK('Mortgage 2 Monthly Table'!G522),IF(OR(J522=Q522,ISTEXT(W521),ISTEXT('Mortgage 2 Info Calcs'!$K$4)),0,IF(('Mortgage 2 Info Calcs'!F$7*12)&gt;C521,G521,IF(C521='Mortgage 2 Info Calcs'!F$7*12,'Mortgage 2 Info Calcs'!F$8,G521))),'Mortgage 2 Monthly Table'!G522)</f>
        <v>0</v>
      </c>
      <c r="H522" t="e">
        <f>((PMT(G522/'Mortgage 2 Variables'!E$43,('Mortgage 2 Info Calcs'!F$9*'Mortgage 2 Variables'!E$43)-C521,-J522,0)))</f>
        <v>#VALUE!</v>
      </c>
      <c r="I522">
        <f>IF(OR(ISERROR(((IPMT(G522/'Mortgage 2 Variables'!E$43,1,'Mortgage 2 Info Calcs'!F$9*'Mortgage 2 Variables'!E$43,-J522+Q522+'Mortgage 2 Info Calcs'!F$24,IF('Mortgage 2 Info Calcs'!F$5="Interest Only",-J522+Q522+'Mortgage 2 Info Calcs'!F$24,0))))),(((IPMT(G522/'Mortgage 2 Variables'!E$43,1,'Mortgage 2 Info Calcs'!F$9*'Mortgage 2 Variables'!E$43,-J$12,-J$12)))=0)),0,((IPMT(G522/'Mortgage 2 Variables'!E$43,1,'Mortgage 2 Info Calcs'!F$9*'Mortgage 2 Variables'!E$43,-J522+Q522+'Mortgage 2 Info Calcs'!F$24,IF('Mortgage 2 Info Calcs'!F$5="Interest Only",-J522+Q522+'Mortgage 2 Info Calcs'!F$24,0)))))</f>
        <v>0</v>
      </c>
      <c r="J522" t="str">
        <f>IF(W521&gt;0,IF(ISTEXT('Mortgage 2 Info Calcs'!K$4),"0",IF(ISTEXT(W521),W521,W521+(IF(ISTEXT(K522),0,K522)))),0)</f>
        <v/>
      </c>
      <c r="K522">
        <f>IF(ISBLANK('Mortgage 2 Monthly Table'!L522),0,'Mortgage 2 Monthly Table'!L522)</f>
        <v>0</v>
      </c>
      <c r="L522" t="e">
        <f>IF(ISBLANK('Mortgage 2 Monthly Table'!N522),IF('Mortgage 2 Info Calcs'!F$13="Calculated",IF('Mortgage 2 Info Calcs'!F$22="Keep Same",IF('Mortgage 2 Info Calcs'!F$5="Interest Only",IF(OR(I522&gt;L521,J522=""),I522,IF(J522&lt;L521,IF(J522&lt;L521,J522+I522,IF(L521+M521&gt;J522,L521+I522,L521)),IF(L521+M521&gt;J522,L521+I522,L521))),IF(H522&gt;L521,H522,IF(J522&gt;L521,IF(L521+M521&gt;J522,L521+I522,L521),J522+S522))),IF('Mortgage 2 Info Calcs'!F$5="Interest Only",'Mortgage 2 Monthly calcs'!I522,'Mortgage 2 Monthly calcs'!H522)),'Mortgage 2 Monthly calcs'!L521),'Mortgage 2 Monthly Table'!N522)</f>
        <v>#VALUE!</v>
      </c>
      <c r="M522" t="str">
        <f>IF(ISBLANK('Mortgage 2 Monthly Table'!P522),IF(N521&gt;J522,IF(J522&gt;L521,J522-L521,0),IF(OR(OR(W521&lt;0,ISTEXT(W521)),ISTEXT('Mortgage 2 Info Calcs'!$K$4)),"",'Mortgage 2 Info Calcs'!F$21)),'Mortgage 2 Monthly Table'!P522)</f>
        <v/>
      </c>
      <c r="N522" t="str">
        <f t="shared" si="34"/>
        <v/>
      </c>
      <c r="O522" t="str">
        <f>IF(OR(OR(W521&lt;0,ISTEXT(W521)),ISTEXT('Mortgage 2 Info Calcs'!$K$4)),"",(O521+M522))</f>
        <v/>
      </c>
      <c r="P522">
        <f>IF(ISBLANK('Mortgage 2 Monthly Table'!T522),IF(ISTEXT(J522),0,IF(OR(W521&lt;Q521,AND(W521&lt;0,NOT(ISTEXT(W521))),ISTEXT('Mortgage 2 Info Calcs'!$K$4)),IF(-W521&gt;P521,-W521,W521-Q521),IF(J522="",0,'Mortgage 2 Info Calcs'!F$26))),'Mortgage 2 Monthly Table'!T522)</f>
        <v>0</v>
      </c>
      <c r="Q522" t="str">
        <f>IF(OR(OR(W521&lt;0,ISTEXT(W521)),ISTEXT('Mortgage 2 Info Calcs'!$K$4)),"",IF(O522&lt;0,Q521,(Q521+P522)))</f>
        <v/>
      </c>
      <c r="R522" t="str">
        <f>IF(OR(ISERROR(L522-S522),ISTEXT('Mortgage 2 Info Calcs'!$K$4)),"",L522-S522+M522)</f>
        <v/>
      </c>
      <c r="S522">
        <f>IF(OR(IF(ISERROR(ROUND((J522-Q522-'Mortgage 2 Info Calcs'!F$24)*(G522/12),2)),0,(J522-O522-Q522-'Mortgage 2 Info Calcs'!F$24)*(G522/12)),,,ISTEXT('Mortgage 2 Info Calcs'!K$4)),IF(((J522-Q522-'Mortgage 2 Info Calcs'!F$24)*(G522/12))&gt;0,((J522-Q522-'Mortgage 2 Info Calcs'!F$24)*(G522/12)),0),0)</f>
        <v>0</v>
      </c>
      <c r="T522" t="str">
        <f>IF(OR(ISERROR(SUM(R$12:R522)),(ISTEXT(T521)),(T521=(SUM(R$12:R522)))),"",SUM(R$12:R522))</f>
        <v/>
      </c>
      <c r="U522">
        <f>SUM(S$12:S522)</f>
        <v>93290.420445652519</v>
      </c>
      <c r="V522" t="str">
        <f>IF(OR(J522=Q522,ISTEXT(W521),ISTEXT('Mortgage 2 Info Calcs'!$F$17)),"",IF(('Mortgage 2 Info Calcs'!F$18*12)&gt;C521+1,IF(C521='Mortgage 2 Info Calcs'!F$18*12,0,'Mortgage 2 Info Calcs'!F$19+W522*('Mortgage 2 Info Calcs'!F$17)),'Mortgage 2 Info Calcs'!F$189))</f>
        <v/>
      </c>
      <c r="W522" t="str">
        <f>IF(OR(ISERROR(J522-R522-M522),IF(ISERROR((J522-R522-M522)=0),"True",(J522-R522-M522)=0),ISTEXT('Mortgage 2 Info Calcs'!$K$4)),"",IF((J522&gt;(L522+M522)),(FV((G522/'Mortgage 2 Variables'!E$43),1,(L522+M522),-J522+Q522+'Mortgage 2 Info Calcs'!F$24,0))+Q522+'Mortgage 2 Info Calcs'!F$24+IF(I522&gt;0,0,-I522),""))</f>
        <v/>
      </c>
      <c r="X522" t="e">
        <f>IF((FV(IF(G522=0,'Mortgage 2 Info Calcs'!F$8,G522)/12,1,PMT(IF(G522=0,'Mortgage 2 Info Calcs'!F$8,G522)/12,('Mortgage 2 Info Calcs'!F$9*12)-C521,-X521,0),-X521,0))&gt;0,(FV(IF(G522=0,'Mortgage 2 Info Calcs'!F$8,G522)/12,1,PMT(IF(G522=0,'Mortgage 2 Info Calcs'!F$8,G522)/12,('Mortgage 2 Info Calcs'!F$9*12)-C521,-X521,0),-X521,0)),0)</f>
        <v>#NUM!</v>
      </c>
      <c r="Y522" t="e">
        <f>IF(X522&lt;=0,0,(IPMT(IF(G522=0,'Mortgage 2 Info Calcs'!F$8,G522)/12,1,('Mortgage 2 Info Calcs'!F$9*12)-C521,-X521,0)))</f>
        <v>#NUM!</v>
      </c>
      <c r="Z522">
        <f>IF(C522&lt;('Mortgage 2 Info Calcs'!F$9*12),SUM(Y$12:Y522),0)</f>
        <v>0</v>
      </c>
      <c r="AA522">
        <v>511</v>
      </c>
      <c r="AB522">
        <f t="shared" si="35"/>
        <v>42.583333333333336</v>
      </c>
    </row>
    <row r="523" spans="2:28" ht="11.25" customHeight="1" x14ac:dyDescent="0.25">
      <c r="B523">
        <f t="shared" si="33"/>
        <v>42.666666666666664</v>
      </c>
      <c r="C523">
        <v>512</v>
      </c>
      <c r="E523" t="str">
        <f t="shared" si="36"/>
        <v/>
      </c>
      <c r="F523" t="str">
        <f>VLOOKUP('Mortgage 2 Variables'!D$15,'Mortgage 2 Variables'!B$8:C$19,2)</f>
        <v>Jun</v>
      </c>
      <c r="G523">
        <f>IF(ISBLANK('Mortgage 2 Monthly Table'!G523),IF(OR(J523=Q523,ISTEXT(W522),ISTEXT('Mortgage 2 Info Calcs'!$K$4)),0,IF(('Mortgage 2 Info Calcs'!F$7*12)&gt;C522,G522,IF(C522='Mortgage 2 Info Calcs'!F$7*12,'Mortgage 2 Info Calcs'!F$8,G522))),'Mortgage 2 Monthly Table'!G523)</f>
        <v>0</v>
      </c>
      <c r="H523" t="e">
        <f>((PMT(G523/'Mortgage 2 Variables'!E$43,('Mortgage 2 Info Calcs'!F$9*'Mortgage 2 Variables'!E$43)-C522,-J523,0)))</f>
        <v>#VALUE!</v>
      </c>
      <c r="I523">
        <f>IF(OR(ISERROR(((IPMT(G523/'Mortgage 2 Variables'!E$43,1,'Mortgage 2 Info Calcs'!F$9*'Mortgage 2 Variables'!E$43,-J523+Q523+'Mortgage 2 Info Calcs'!F$24,IF('Mortgage 2 Info Calcs'!F$5="Interest Only",-J523+Q523+'Mortgage 2 Info Calcs'!F$24,0))))),(((IPMT(G523/'Mortgage 2 Variables'!E$43,1,'Mortgage 2 Info Calcs'!F$9*'Mortgage 2 Variables'!E$43,-J$12,-J$12)))=0)),0,((IPMT(G523/'Mortgage 2 Variables'!E$43,1,'Mortgage 2 Info Calcs'!F$9*'Mortgage 2 Variables'!E$43,-J523+Q523+'Mortgage 2 Info Calcs'!F$24,IF('Mortgage 2 Info Calcs'!F$5="Interest Only",-J523+Q523+'Mortgage 2 Info Calcs'!F$24,0)))))</f>
        <v>0</v>
      </c>
      <c r="J523" t="str">
        <f>IF(W522&gt;0,IF(ISTEXT('Mortgage 2 Info Calcs'!K$4),"0",IF(ISTEXT(W522),W522,W522+(IF(ISTEXT(K523),0,K523)))),0)</f>
        <v/>
      </c>
      <c r="K523">
        <f>IF(ISBLANK('Mortgage 2 Monthly Table'!L523),0,'Mortgage 2 Monthly Table'!L523)</f>
        <v>0</v>
      </c>
      <c r="L523" t="e">
        <f>IF(ISBLANK('Mortgage 2 Monthly Table'!N523),IF('Mortgage 2 Info Calcs'!F$13="Calculated",IF('Mortgage 2 Info Calcs'!F$22="Keep Same",IF('Mortgage 2 Info Calcs'!F$5="Interest Only",IF(OR(I523&gt;L522,J523=""),I523,IF(J523&lt;L522,IF(J523&lt;L522,J523+I523,IF(L522+M522&gt;J523,L522+I523,L522)),IF(L522+M522&gt;J523,L522+I523,L522))),IF(H523&gt;L522,H523,IF(J523&gt;L522,IF(L522+M522&gt;J523,L522+I523,L522),J523+S523))),IF('Mortgage 2 Info Calcs'!F$5="Interest Only",'Mortgage 2 Monthly calcs'!I523,'Mortgage 2 Monthly calcs'!H523)),'Mortgage 2 Monthly calcs'!L522),'Mortgage 2 Monthly Table'!N523)</f>
        <v>#VALUE!</v>
      </c>
      <c r="M523" t="str">
        <f>IF(ISBLANK('Mortgage 2 Monthly Table'!P523),IF(N522&gt;J523,IF(J523&gt;L522,J523-L522,0),IF(OR(OR(W522&lt;0,ISTEXT(W522)),ISTEXT('Mortgage 2 Info Calcs'!$K$4)),"",'Mortgage 2 Info Calcs'!F$21)),'Mortgage 2 Monthly Table'!P523)</f>
        <v/>
      </c>
      <c r="N523" t="str">
        <f t="shared" si="34"/>
        <v/>
      </c>
      <c r="O523" t="str">
        <f>IF(OR(OR(W522&lt;0,ISTEXT(W522)),ISTEXT('Mortgage 2 Info Calcs'!$K$4)),"",(O522+M523))</f>
        <v/>
      </c>
      <c r="P523">
        <f>IF(ISBLANK('Mortgage 2 Monthly Table'!T523),IF(ISTEXT(J523),0,IF(OR(W522&lt;Q522,AND(W522&lt;0,NOT(ISTEXT(W522))),ISTEXT('Mortgage 2 Info Calcs'!$K$4)),IF(-W522&gt;P522,-W522,W522-Q522),IF(J523="",0,'Mortgage 2 Info Calcs'!F$26))),'Mortgage 2 Monthly Table'!T523)</f>
        <v>0</v>
      </c>
      <c r="Q523" t="str">
        <f>IF(OR(OR(W522&lt;0,ISTEXT(W522)),ISTEXT('Mortgage 2 Info Calcs'!$K$4)),"",IF(O523&lt;0,Q522,(Q522+P523)))</f>
        <v/>
      </c>
      <c r="R523" t="str">
        <f>IF(OR(ISERROR(L523-S523),ISTEXT('Mortgage 2 Info Calcs'!$K$4)),"",L523-S523+M523)</f>
        <v/>
      </c>
      <c r="S523">
        <f>IF(OR(IF(ISERROR(ROUND((J523-Q523-'Mortgage 2 Info Calcs'!F$24)*(G523/12),2)),0,(J523-O523-Q523-'Mortgage 2 Info Calcs'!F$24)*(G523/12)),,,ISTEXT('Mortgage 2 Info Calcs'!K$4)),IF(((J523-Q523-'Mortgage 2 Info Calcs'!F$24)*(G523/12))&gt;0,((J523-Q523-'Mortgage 2 Info Calcs'!F$24)*(G523/12)),0),0)</f>
        <v>0</v>
      </c>
      <c r="T523" t="str">
        <f>IF(OR(ISERROR(SUM(R$12:R523)),(ISTEXT(T522)),(T522=(SUM(R$12:R523)))),"",SUM(R$12:R523))</f>
        <v/>
      </c>
      <c r="U523">
        <f>SUM(S$12:S523)</f>
        <v>93290.420445652519</v>
      </c>
      <c r="V523" t="str">
        <f>IF(OR(J523=Q523,ISTEXT(W522),ISTEXT('Mortgage 2 Info Calcs'!$F$17)),"",IF(('Mortgage 2 Info Calcs'!F$18*12)&gt;C522+1,IF(C522='Mortgage 2 Info Calcs'!F$18*12,0,'Mortgage 2 Info Calcs'!F$19+W523*('Mortgage 2 Info Calcs'!F$17)),'Mortgage 2 Info Calcs'!F$189))</f>
        <v/>
      </c>
      <c r="W523" t="str">
        <f>IF(OR(ISERROR(J523-R523-M523),IF(ISERROR((J523-R523-M523)=0),"True",(J523-R523-M523)=0),ISTEXT('Mortgage 2 Info Calcs'!$K$4)),"",IF((J523&gt;(L523+M523)),(FV((G523/'Mortgage 2 Variables'!E$43),1,(L523+M523),-J523+Q523+'Mortgage 2 Info Calcs'!F$24,0))+Q523+'Mortgage 2 Info Calcs'!F$24+IF(I523&gt;0,0,-I523),""))</f>
        <v/>
      </c>
      <c r="X523" t="e">
        <f>IF((FV(IF(G523=0,'Mortgage 2 Info Calcs'!F$8,G523)/12,1,PMT(IF(G523=0,'Mortgage 2 Info Calcs'!F$8,G523)/12,('Mortgage 2 Info Calcs'!F$9*12)-C522,-X522,0),-X522,0))&gt;0,(FV(IF(G523=0,'Mortgage 2 Info Calcs'!F$8,G523)/12,1,PMT(IF(G523=0,'Mortgage 2 Info Calcs'!F$8,G523)/12,('Mortgage 2 Info Calcs'!F$9*12)-C522,-X522,0),-X522,0)),0)</f>
        <v>#NUM!</v>
      </c>
      <c r="Y523" t="e">
        <f>IF(X523&lt;=0,0,(IPMT(IF(G523=0,'Mortgage 2 Info Calcs'!F$8,G523)/12,1,('Mortgage 2 Info Calcs'!F$9*12)-C522,-X522,0)))</f>
        <v>#NUM!</v>
      </c>
      <c r="Z523">
        <f>IF(C523&lt;('Mortgage 2 Info Calcs'!F$9*12),SUM(Y$12:Y523),0)</f>
        <v>0</v>
      </c>
      <c r="AA523">
        <v>512</v>
      </c>
      <c r="AB523">
        <f t="shared" si="35"/>
        <v>42.666666666666664</v>
      </c>
    </row>
    <row r="524" spans="2:28" ht="11.25" customHeight="1" x14ac:dyDescent="0.25">
      <c r="B524">
        <f t="shared" si="33"/>
        <v>42.75</v>
      </c>
      <c r="C524">
        <v>513</v>
      </c>
      <c r="E524" t="str">
        <f t="shared" si="36"/>
        <v/>
      </c>
      <c r="F524" t="str">
        <f>VLOOKUP('Mortgage 2 Variables'!D$16,'Mortgage 2 Variables'!B$8:C$19,2)</f>
        <v>Jul</v>
      </c>
      <c r="G524">
        <f>IF(ISBLANK('Mortgage 2 Monthly Table'!G524),IF(OR(J524=Q524,ISTEXT(W523),ISTEXT('Mortgage 2 Info Calcs'!$K$4)),0,IF(('Mortgage 2 Info Calcs'!F$7*12)&gt;C523,G523,IF(C523='Mortgage 2 Info Calcs'!F$7*12,'Mortgage 2 Info Calcs'!F$8,G523))),'Mortgage 2 Monthly Table'!G524)</f>
        <v>0</v>
      </c>
      <c r="H524" t="e">
        <f>((PMT(G524/'Mortgage 2 Variables'!E$43,('Mortgage 2 Info Calcs'!F$9*'Mortgage 2 Variables'!E$43)-C523,-J524,0)))</f>
        <v>#VALUE!</v>
      </c>
      <c r="I524">
        <f>IF(OR(ISERROR(((IPMT(G524/'Mortgage 2 Variables'!E$43,1,'Mortgage 2 Info Calcs'!F$9*'Mortgage 2 Variables'!E$43,-J524+Q524+'Mortgage 2 Info Calcs'!F$24,IF('Mortgage 2 Info Calcs'!F$5="Interest Only",-J524+Q524+'Mortgage 2 Info Calcs'!F$24,0))))),(((IPMT(G524/'Mortgage 2 Variables'!E$43,1,'Mortgage 2 Info Calcs'!F$9*'Mortgage 2 Variables'!E$43,-J$12,-J$12)))=0)),0,((IPMT(G524/'Mortgage 2 Variables'!E$43,1,'Mortgage 2 Info Calcs'!F$9*'Mortgage 2 Variables'!E$43,-J524+Q524+'Mortgage 2 Info Calcs'!F$24,IF('Mortgage 2 Info Calcs'!F$5="Interest Only",-J524+Q524+'Mortgage 2 Info Calcs'!F$24,0)))))</f>
        <v>0</v>
      </c>
      <c r="J524" t="str">
        <f>IF(W523&gt;0,IF(ISTEXT('Mortgage 2 Info Calcs'!K$4),"0",IF(ISTEXT(W523),W523,W523+(IF(ISTEXT(K524),0,K524)))),0)</f>
        <v/>
      </c>
      <c r="K524">
        <f>IF(ISBLANK('Mortgage 2 Monthly Table'!L524),0,'Mortgage 2 Monthly Table'!L524)</f>
        <v>0</v>
      </c>
      <c r="L524" t="e">
        <f>IF(ISBLANK('Mortgage 2 Monthly Table'!N524),IF('Mortgage 2 Info Calcs'!F$13="Calculated",IF('Mortgage 2 Info Calcs'!F$22="Keep Same",IF('Mortgage 2 Info Calcs'!F$5="Interest Only",IF(OR(I524&gt;L523,J524=""),I524,IF(J524&lt;L523,IF(J524&lt;L523,J524+I524,IF(L523+M523&gt;J524,L523+I524,L523)),IF(L523+M523&gt;J524,L523+I524,L523))),IF(H524&gt;L523,H524,IF(J524&gt;L523,IF(L523+M523&gt;J524,L523+I524,L523),J524+S524))),IF('Mortgage 2 Info Calcs'!F$5="Interest Only",'Mortgage 2 Monthly calcs'!I524,'Mortgage 2 Monthly calcs'!H524)),'Mortgage 2 Monthly calcs'!L523),'Mortgage 2 Monthly Table'!N524)</f>
        <v>#VALUE!</v>
      </c>
      <c r="M524" t="str">
        <f>IF(ISBLANK('Mortgage 2 Monthly Table'!P524),IF(N523&gt;J524,IF(J524&gt;L523,J524-L523,0),IF(OR(OR(W523&lt;0,ISTEXT(W523)),ISTEXT('Mortgage 2 Info Calcs'!$K$4)),"",'Mortgage 2 Info Calcs'!F$21)),'Mortgage 2 Monthly Table'!P524)</f>
        <v/>
      </c>
      <c r="N524" t="str">
        <f t="shared" si="34"/>
        <v/>
      </c>
      <c r="O524" t="str">
        <f>IF(OR(OR(W523&lt;0,ISTEXT(W523)),ISTEXT('Mortgage 2 Info Calcs'!$K$4)),"",(O523+M524))</f>
        <v/>
      </c>
      <c r="P524">
        <f>IF(ISBLANK('Mortgage 2 Monthly Table'!T524),IF(ISTEXT(J524),0,IF(OR(W523&lt;Q523,AND(W523&lt;0,NOT(ISTEXT(W523))),ISTEXT('Mortgage 2 Info Calcs'!$K$4)),IF(-W523&gt;P523,-W523,W523-Q523),IF(J524="",0,'Mortgage 2 Info Calcs'!F$26))),'Mortgage 2 Monthly Table'!T524)</f>
        <v>0</v>
      </c>
      <c r="Q524" t="str">
        <f>IF(OR(OR(W523&lt;0,ISTEXT(W523)),ISTEXT('Mortgage 2 Info Calcs'!$K$4)),"",IF(O524&lt;0,Q523,(Q523+P524)))</f>
        <v/>
      </c>
      <c r="R524" t="str">
        <f>IF(OR(ISERROR(L524-S524),ISTEXT('Mortgage 2 Info Calcs'!$K$4)),"",L524-S524+M524)</f>
        <v/>
      </c>
      <c r="S524">
        <f>IF(OR(IF(ISERROR(ROUND((J524-Q524-'Mortgage 2 Info Calcs'!F$24)*(G524/12),2)),0,(J524-O524-Q524-'Mortgage 2 Info Calcs'!F$24)*(G524/12)),,,ISTEXT('Mortgage 2 Info Calcs'!K$4)),IF(((J524-Q524-'Mortgage 2 Info Calcs'!F$24)*(G524/12))&gt;0,((J524-Q524-'Mortgage 2 Info Calcs'!F$24)*(G524/12)),0),0)</f>
        <v>0</v>
      </c>
      <c r="T524" t="str">
        <f>IF(OR(ISERROR(SUM(R$12:R524)),(ISTEXT(T523)),(T523=(SUM(R$12:R524)))),"",SUM(R$12:R524))</f>
        <v/>
      </c>
      <c r="U524">
        <f>SUM(S$12:S524)</f>
        <v>93290.420445652519</v>
      </c>
      <c r="V524" t="str">
        <f>IF(OR(J524=Q524,ISTEXT(W523),ISTEXT('Mortgage 2 Info Calcs'!$F$17)),"",IF(('Mortgage 2 Info Calcs'!F$18*12)&gt;C523+1,IF(C523='Mortgage 2 Info Calcs'!F$18*12,0,'Mortgage 2 Info Calcs'!F$19+W524*('Mortgage 2 Info Calcs'!F$17)),'Mortgage 2 Info Calcs'!F$189))</f>
        <v/>
      </c>
      <c r="W524" t="str">
        <f>IF(OR(ISERROR(J524-R524-M524),IF(ISERROR((J524-R524-M524)=0),"True",(J524-R524-M524)=0),ISTEXT('Mortgage 2 Info Calcs'!$K$4)),"",IF((J524&gt;(L524+M524)),(FV((G524/'Mortgage 2 Variables'!E$43),1,(L524+M524),-J524+Q524+'Mortgage 2 Info Calcs'!F$24,0))+Q524+'Mortgage 2 Info Calcs'!F$24+IF(I524&gt;0,0,-I524),""))</f>
        <v/>
      </c>
      <c r="X524" t="e">
        <f>IF((FV(IF(G524=0,'Mortgage 2 Info Calcs'!F$8,G524)/12,1,PMT(IF(G524=0,'Mortgage 2 Info Calcs'!F$8,G524)/12,('Mortgage 2 Info Calcs'!F$9*12)-C523,-X523,0),-X523,0))&gt;0,(FV(IF(G524=0,'Mortgage 2 Info Calcs'!F$8,G524)/12,1,PMT(IF(G524=0,'Mortgage 2 Info Calcs'!F$8,G524)/12,('Mortgage 2 Info Calcs'!F$9*12)-C523,-X523,0),-X523,0)),0)</f>
        <v>#NUM!</v>
      </c>
      <c r="Y524" t="e">
        <f>IF(X524&lt;=0,0,(IPMT(IF(G524=0,'Mortgage 2 Info Calcs'!F$8,G524)/12,1,('Mortgage 2 Info Calcs'!F$9*12)-C523,-X523,0)))</f>
        <v>#NUM!</v>
      </c>
      <c r="Z524">
        <f>IF(C524&lt;('Mortgage 2 Info Calcs'!F$9*12),SUM(Y$12:Y524),0)</f>
        <v>0</v>
      </c>
      <c r="AA524">
        <v>513</v>
      </c>
      <c r="AB524">
        <f t="shared" si="35"/>
        <v>42.75</v>
      </c>
    </row>
    <row r="525" spans="2:28" ht="11.25" customHeight="1" x14ac:dyDescent="0.25">
      <c r="B525">
        <f t="shared" ref="B525:B588" si="37">C525/12</f>
        <v>42.833333333333336</v>
      </c>
      <c r="C525">
        <v>514</v>
      </c>
      <c r="E525" t="str">
        <f t="shared" si="36"/>
        <v/>
      </c>
      <c r="F525" t="str">
        <f>VLOOKUP('Mortgage 2 Variables'!D$17,'Mortgage 2 Variables'!B$8:C$19,2)</f>
        <v>Aug</v>
      </c>
      <c r="G525">
        <f>IF(ISBLANK('Mortgage 2 Monthly Table'!G525),IF(OR(J525=Q525,ISTEXT(W524),ISTEXT('Mortgage 2 Info Calcs'!$K$4)),0,IF(('Mortgage 2 Info Calcs'!F$7*12)&gt;C524,G524,IF(C524='Mortgage 2 Info Calcs'!F$7*12,'Mortgage 2 Info Calcs'!F$8,G524))),'Mortgage 2 Monthly Table'!G525)</f>
        <v>0</v>
      </c>
      <c r="H525" t="e">
        <f>((PMT(G525/'Mortgage 2 Variables'!E$43,('Mortgage 2 Info Calcs'!F$9*'Mortgage 2 Variables'!E$43)-C524,-J525,0)))</f>
        <v>#VALUE!</v>
      </c>
      <c r="I525">
        <f>IF(OR(ISERROR(((IPMT(G525/'Mortgage 2 Variables'!E$43,1,'Mortgage 2 Info Calcs'!F$9*'Mortgage 2 Variables'!E$43,-J525+Q525+'Mortgage 2 Info Calcs'!F$24,IF('Mortgage 2 Info Calcs'!F$5="Interest Only",-J525+Q525+'Mortgage 2 Info Calcs'!F$24,0))))),(((IPMT(G525/'Mortgage 2 Variables'!E$43,1,'Mortgage 2 Info Calcs'!F$9*'Mortgage 2 Variables'!E$43,-J$12,-J$12)))=0)),0,((IPMT(G525/'Mortgage 2 Variables'!E$43,1,'Mortgage 2 Info Calcs'!F$9*'Mortgage 2 Variables'!E$43,-J525+Q525+'Mortgage 2 Info Calcs'!F$24,IF('Mortgage 2 Info Calcs'!F$5="Interest Only",-J525+Q525+'Mortgage 2 Info Calcs'!F$24,0)))))</f>
        <v>0</v>
      </c>
      <c r="J525" t="str">
        <f>IF(W524&gt;0,IF(ISTEXT('Mortgage 2 Info Calcs'!K$4),"0",IF(ISTEXT(W524),W524,W524+(IF(ISTEXT(K525),0,K525)))),0)</f>
        <v/>
      </c>
      <c r="K525">
        <f>IF(ISBLANK('Mortgage 2 Monthly Table'!L525),0,'Mortgage 2 Monthly Table'!L525)</f>
        <v>0</v>
      </c>
      <c r="L525" t="e">
        <f>IF(ISBLANK('Mortgage 2 Monthly Table'!N525),IF('Mortgage 2 Info Calcs'!F$13="Calculated",IF('Mortgage 2 Info Calcs'!F$22="Keep Same",IF('Mortgage 2 Info Calcs'!F$5="Interest Only",IF(OR(I525&gt;L524,J525=""),I525,IF(J525&lt;L524,IF(J525&lt;L524,J525+I525,IF(L524+M524&gt;J525,L524+I525,L524)),IF(L524+M524&gt;J525,L524+I525,L524))),IF(H525&gt;L524,H525,IF(J525&gt;L524,IF(L524+M524&gt;J525,L524+I525,L524),J525+S525))),IF('Mortgage 2 Info Calcs'!F$5="Interest Only",'Mortgage 2 Monthly calcs'!I525,'Mortgage 2 Monthly calcs'!H525)),'Mortgage 2 Monthly calcs'!L524),'Mortgage 2 Monthly Table'!N525)</f>
        <v>#VALUE!</v>
      </c>
      <c r="M525" t="str">
        <f>IF(ISBLANK('Mortgage 2 Monthly Table'!P525),IF(N524&gt;J525,IF(J525&gt;L524,J525-L524,0),IF(OR(OR(W524&lt;0,ISTEXT(W524)),ISTEXT('Mortgage 2 Info Calcs'!$K$4)),"",'Mortgage 2 Info Calcs'!F$21)),'Mortgage 2 Monthly Table'!P525)</f>
        <v/>
      </c>
      <c r="N525" t="str">
        <f t="shared" ref="N525:N588" si="38">IF(ISTEXT(M525),"",L525+M525)</f>
        <v/>
      </c>
      <c r="O525" t="str">
        <f>IF(OR(OR(W524&lt;0,ISTEXT(W524)),ISTEXT('Mortgage 2 Info Calcs'!$K$4)),"",(O524+M525))</f>
        <v/>
      </c>
      <c r="P525">
        <f>IF(ISBLANK('Mortgage 2 Monthly Table'!T525),IF(ISTEXT(J525),0,IF(OR(W524&lt;Q524,AND(W524&lt;0,NOT(ISTEXT(W524))),ISTEXT('Mortgage 2 Info Calcs'!$K$4)),IF(-W524&gt;P524,-W524,W524-Q524),IF(J525="",0,'Mortgage 2 Info Calcs'!F$26))),'Mortgage 2 Monthly Table'!T525)</f>
        <v>0</v>
      </c>
      <c r="Q525" t="str">
        <f>IF(OR(OR(W524&lt;0,ISTEXT(W524)),ISTEXT('Mortgage 2 Info Calcs'!$K$4)),"",IF(O525&lt;0,Q524,(Q524+P525)))</f>
        <v/>
      </c>
      <c r="R525" t="str">
        <f>IF(OR(ISERROR(L525-S525),ISTEXT('Mortgage 2 Info Calcs'!$K$4)),"",L525-S525+M525)</f>
        <v/>
      </c>
      <c r="S525">
        <f>IF(OR(IF(ISERROR(ROUND((J525-Q525-'Mortgage 2 Info Calcs'!F$24)*(G525/12),2)),0,(J525-O525-Q525-'Mortgage 2 Info Calcs'!F$24)*(G525/12)),,,ISTEXT('Mortgage 2 Info Calcs'!K$4)),IF(((J525-Q525-'Mortgage 2 Info Calcs'!F$24)*(G525/12))&gt;0,((J525-Q525-'Mortgage 2 Info Calcs'!F$24)*(G525/12)),0),0)</f>
        <v>0</v>
      </c>
      <c r="T525" t="str">
        <f>IF(OR(ISERROR(SUM(R$12:R525)),(ISTEXT(T524)),(T524=(SUM(R$12:R525)))),"",SUM(R$12:R525))</f>
        <v/>
      </c>
      <c r="U525">
        <f>SUM(S$12:S525)</f>
        <v>93290.420445652519</v>
      </c>
      <c r="V525" t="str">
        <f>IF(OR(J525=Q525,ISTEXT(W524),ISTEXT('Mortgage 2 Info Calcs'!$F$17)),"",IF(('Mortgage 2 Info Calcs'!F$18*12)&gt;C524+1,IF(C524='Mortgage 2 Info Calcs'!F$18*12,0,'Mortgage 2 Info Calcs'!F$19+W525*('Mortgage 2 Info Calcs'!F$17)),'Mortgage 2 Info Calcs'!F$189))</f>
        <v/>
      </c>
      <c r="W525" t="str">
        <f>IF(OR(ISERROR(J525-R525-M525),IF(ISERROR((J525-R525-M525)=0),"True",(J525-R525-M525)=0),ISTEXT('Mortgage 2 Info Calcs'!$K$4)),"",IF((J525&gt;(L525+M525)),(FV((G525/'Mortgage 2 Variables'!E$43),1,(L525+M525),-J525+Q525+'Mortgage 2 Info Calcs'!F$24,0))+Q525+'Mortgage 2 Info Calcs'!F$24+IF(I525&gt;0,0,-I525),""))</f>
        <v/>
      </c>
      <c r="X525" t="e">
        <f>IF((FV(IF(G525=0,'Mortgage 2 Info Calcs'!F$8,G525)/12,1,PMT(IF(G525=0,'Mortgage 2 Info Calcs'!F$8,G525)/12,('Mortgage 2 Info Calcs'!F$9*12)-C524,-X524,0),-X524,0))&gt;0,(FV(IF(G525=0,'Mortgage 2 Info Calcs'!F$8,G525)/12,1,PMT(IF(G525=0,'Mortgage 2 Info Calcs'!F$8,G525)/12,('Mortgage 2 Info Calcs'!F$9*12)-C524,-X524,0),-X524,0)),0)</f>
        <v>#NUM!</v>
      </c>
      <c r="Y525" t="e">
        <f>IF(X525&lt;=0,0,(IPMT(IF(G525=0,'Mortgage 2 Info Calcs'!F$8,G525)/12,1,('Mortgage 2 Info Calcs'!F$9*12)-C524,-X524,0)))</f>
        <v>#NUM!</v>
      </c>
      <c r="Z525">
        <f>IF(C525&lt;('Mortgage 2 Info Calcs'!F$9*12),SUM(Y$12:Y525),0)</f>
        <v>0</v>
      </c>
      <c r="AA525">
        <v>514</v>
      </c>
      <c r="AB525">
        <f t="shared" ref="AB525:AB588" si="39">AA525/12</f>
        <v>42.833333333333336</v>
      </c>
    </row>
    <row r="526" spans="2:28" ht="11.25" customHeight="1" x14ac:dyDescent="0.25">
      <c r="B526">
        <f t="shared" si="37"/>
        <v>42.916666666666664</v>
      </c>
      <c r="C526">
        <v>515</v>
      </c>
      <c r="E526" t="str">
        <f t="shared" si="36"/>
        <v/>
      </c>
      <c r="F526" t="str">
        <f>VLOOKUP('Mortgage 2 Variables'!D$18,'Mortgage 2 Variables'!B$8:C$19,2)</f>
        <v>Sep</v>
      </c>
      <c r="G526">
        <f>IF(ISBLANK('Mortgage 2 Monthly Table'!G526),IF(OR(J526=Q526,ISTEXT(W525),ISTEXT('Mortgage 2 Info Calcs'!$K$4)),0,IF(('Mortgage 2 Info Calcs'!F$7*12)&gt;C525,G525,IF(C525='Mortgage 2 Info Calcs'!F$7*12,'Mortgage 2 Info Calcs'!F$8,G525))),'Mortgage 2 Monthly Table'!G526)</f>
        <v>0</v>
      </c>
      <c r="H526" t="e">
        <f>((PMT(G526/'Mortgage 2 Variables'!E$43,('Mortgage 2 Info Calcs'!F$9*'Mortgage 2 Variables'!E$43)-C525,-J526,0)))</f>
        <v>#VALUE!</v>
      </c>
      <c r="I526">
        <f>IF(OR(ISERROR(((IPMT(G526/'Mortgage 2 Variables'!E$43,1,'Mortgage 2 Info Calcs'!F$9*'Mortgage 2 Variables'!E$43,-J526+Q526+'Mortgage 2 Info Calcs'!F$24,IF('Mortgage 2 Info Calcs'!F$5="Interest Only",-J526+Q526+'Mortgage 2 Info Calcs'!F$24,0))))),(((IPMT(G526/'Mortgage 2 Variables'!E$43,1,'Mortgage 2 Info Calcs'!F$9*'Mortgage 2 Variables'!E$43,-J$12,-J$12)))=0)),0,((IPMT(G526/'Mortgage 2 Variables'!E$43,1,'Mortgage 2 Info Calcs'!F$9*'Mortgage 2 Variables'!E$43,-J526+Q526+'Mortgage 2 Info Calcs'!F$24,IF('Mortgage 2 Info Calcs'!F$5="Interest Only",-J526+Q526+'Mortgage 2 Info Calcs'!F$24,0)))))</f>
        <v>0</v>
      </c>
      <c r="J526" t="str">
        <f>IF(W525&gt;0,IF(ISTEXT('Mortgage 2 Info Calcs'!K$4),"0",IF(ISTEXT(W525),W525,W525+(IF(ISTEXT(K526),0,K526)))),0)</f>
        <v/>
      </c>
      <c r="K526">
        <f>IF(ISBLANK('Mortgage 2 Monthly Table'!L526),0,'Mortgage 2 Monthly Table'!L526)</f>
        <v>0</v>
      </c>
      <c r="L526" t="e">
        <f>IF(ISBLANK('Mortgage 2 Monthly Table'!N526),IF('Mortgage 2 Info Calcs'!F$13="Calculated",IF('Mortgage 2 Info Calcs'!F$22="Keep Same",IF('Mortgage 2 Info Calcs'!F$5="Interest Only",IF(OR(I526&gt;L525,J526=""),I526,IF(J526&lt;L525,IF(J526&lt;L525,J526+I526,IF(L525+M525&gt;J526,L525+I526,L525)),IF(L525+M525&gt;J526,L525+I526,L525))),IF(H526&gt;L525,H526,IF(J526&gt;L525,IF(L525+M525&gt;J526,L525+I526,L525),J526+S526))),IF('Mortgage 2 Info Calcs'!F$5="Interest Only",'Mortgage 2 Monthly calcs'!I526,'Mortgage 2 Monthly calcs'!H526)),'Mortgage 2 Monthly calcs'!L525),'Mortgage 2 Monthly Table'!N526)</f>
        <v>#VALUE!</v>
      </c>
      <c r="M526" t="str">
        <f>IF(ISBLANK('Mortgage 2 Monthly Table'!P526),IF(N525&gt;J526,IF(J526&gt;L525,J526-L525,0),IF(OR(OR(W525&lt;0,ISTEXT(W525)),ISTEXT('Mortgage 2 Info Calcs'!$K$4)),"",'Mortgage 2 Info Calcs'!F$21)),'Mortgage 2 Monthly Table'!P526)</f>
        <v/>
      </c>
      <c r="N526" t="str">
        <f t="shared" si="38"/>
        <v/>
      </c>
      <c r="O526" t="str">
        <f>IF(OR(OR(W525&lt;0,ISTEXT(W525)),ISTEXT('Mortgage 2 Info Calcs'!$K$4)),"",(O525+M526))</f>
        <v/>
      </c>
      <c r="P526">
        <f>IF(ISBLANK('Mortgage 2 Monthly Table'!T526),IF(ISTEXT(J526),0,IF(OR(W525&lt;Q525,AND(W525&lt;0,NOT(ISTEXT(W525))),ISTEXT('Mortgage 2 Info Calcs'!$K$4)),IF(-W525&gt;P525,-W525,W525-Q525),IF(J526="",0,'Mortgage 2 Info Calcs'!F$26))),'Mortgage 2 Monthly Table'!T526)</f>
        <v>0</v>
      </c>
      <c r="Q526" t="str">
        <f>IF(OR(OR(W525&lt;0,ISTEXT(W525)),ISTEXT('Mortgage 2 Info Calcs'!$K$4)),"",IF(O526&lt;0,Q525,(Q525+P526)))</f>
        <v/>
      </c>
      <c r="R526" t="str">
        <f>IF(OR(ISERROR(L526-S526),ISTEXT('Mortgage 2 Info Calcs'!$K$4)),"",L526-S526+M526)</f>
        <v/>
      </c>
      <c r="S526">
        <f>IF(OR(IF(ISERROR(ROUND((J526-Q526-'Mortgage 2 Info Calcs'!F$24)*(G526/12),2)),0,(J526-O526-Q526-'Mortgage 2 Info Calcs'!F$24)*(G526/12)),,,ISTEXT('Mortgage 2 Info Calcs'!K$4)),IF(((J526-Q526-'Mortgage 2 Info Calcs'!F$24)*(G526/12))&gt;0,((J526-Q526-'Mortgage 2 Info Calcs'!F$24)*(G526/12)),0),0)</f>
        <v>0</v>
      </c>
      <c r="T526" t="str">
        <f>IF(OR(ISERROR(SUM(R$12:R526)),(ISTEXT(T525)),(T525=(SUM(R$12:R526)))),"",SUM(R$12:R526))</f>
        <v/>
      </c>
      <c r="U526">
        <f>SUM(S$12:S526)</f>
        <v>93290.420445652519</v>
      </c>
      <c r="V526" t="str">
        <f>IF(OR(J526=Q526,ISTEXT(W525),ISTEXT('Mortgage 2 Info Calcs'!$F$17)),"",IF(('Mortgage 2 Info Calcs'!F$18*12)&gt;C525+1,IF(C525='Mortgage 2 Info Calcs'!F$18*12,0,'Mortgage 2 Info Calcs'!F$19+W526*('Mortgage 2 Info Calcs'!F$17)),'Mortgage 2 Info Calcs'!F$189))</f>
        <v/>
      </c>
      <c r="W526" t="str">
        <f>IF(OR(ISERROR(J526-R526-M526),IF(ISERROR((J526-R526-M526)=0),"True",(J526-R526-M526)=0),ISTEXT('Mortgage 2 Info Calcs'!$K$4)),"",IF((J526&gt;(L526+M526)),(FV((G526/'Mortgage 2 Variables'!E$43),1,(L526+M526),-J526+Q526+'Mortgage 2 Info Calcs'!F$24,0))+Q526+'Mortgage 2 Info Calcs'!F$24+IF(I526&gt;0,0,-I526),""))</f>
        <v/>
      </c>
      <c r="X526" t="e">
        <f>IF((FV(IF(G526=0,'Mortgage 2 Info Calcs'!F$8,G526)/12,1,PMT(IF(G526=0,'Mortgage 2 Info Calcs'!F$8,G526)/12,('Mortgage 2 Info Calcs'!F$9*12)-C525,-X525,0),-X525,0))&gt;0,(FV(IF(G526=0,'Mortgage 2 Info Calcs'!F$8,G526)/12,1,PMT(IF(G526=0,'Mortgage 2 Info Calcs'!F$8,G526)/12,('Mortgage 2 Info Calcs'!F$9*12)-C525,-X525,0),-X525,0)),0)</f>
        <v>#NUM!</v>
      </c>
      <c r="Y526" t="e">
        <f>IF(X526&lt;=0,0,(IPMT(IF(G526=0,'Mortgage 2 Info Calcs'!F$8,G526)/12,1,('Mortgage 2 Info Calcs'!F$9*12)-C525,-X525,0)))</f>
        <v>#NUM!</v>
      </c>
      <c r="Z526">
        <f>IF(C526&lt;('Mortgage 2 Info Calcs'!F$9*12),SUM(Y$12:Y526),0)</f>
        <v>0</v>
      </c>
      <c r="AA526">
        <v>515</v>
      </c>
      <c r="AB526">
        <f t="shared" si="39"/>
        <v>42.916666666666664</v>
      </c>
    </row>
    <row r="527" spans="2:28" ht="11.25" customHeight="1" x14ac:dyDescent="0.25">
      <c r="B527">
        <f t="shared" si="37"/>
        <v>43</v>
      </c>
      <c r="C527">
        <v>516</v>
      </c>
      <c r="D527">
        <f>D515+1</f>
        <v>43</v>
      </c>
      <c r="E527" t="str">
        <f t="shared" si="36"/>
        <v/>
      </c>
      <c r="F527" t="str">
        <f>VLOOKUP('Mortgage 2 Variables'!D$19,'Mortgage 2 Variables'!B$8:C$19,2)</f>
        <v>Oct</v>
      </c>
      <c r="G527">
        <f>IF(ISBLANK('Mortgage 2 Monthly Table'!G527),IF(OR(J527=Q527,ISTEXT(W526),ISTEXT('Mortgage 2 Info Calcs'!$K$4)),0,IF(('Mortgage 2 Info Calcs'!F$7*12)&gt;C526,G526,IF(C526='Mortgage 2 Info Calcs'!F$7*12,'Mortgage 2 Info Calcs'!F$8,G526))),'Mortgage 2 Monthly Table'!G527)</f>
        <v>0</v>
      </c>
      <c r="H527" t="e">
        <f>((PMT(G527/'Mortgage 2 Variables'!E$43,('Mortgage 2 Info Calcs'!F$9*'Mortgage 2 Variables'!E$43)-C526,-J527,0)))</f>
        <v>#VALUE!</v>
      </c>
      <c r="I527">
        <f>IF(OR(ISERROR(((IPMT(G527/'Mortgage 2 Variables'!E$43,1,'Mortgage 2 Info Calcs'!F$9*'Mortgage 2 Variables'!E$43,-J527+Q527+'Mortgage 2 Info Calcs'!F$24,IF('Mortgage 2 Info Calcs'!F$5="Interest Only",-J527+Q527+'Mortgage 2 Info Calcs'!F$24,0))))),(((IPMT(G527/'Mortgage 2 Variables'!E$43,1,'Mortgage 2 Info Calcs'!F$9*'Mortgage 2 Variables'!E$43,-J$12,-J$12)))=0)),0,((IPMT(G527/'Mortgage 2 Variables'!E$43,1,'Mortgage 2 Info Calcs'!F$9*'Mortgage 2 Variables'!E$43,-J527+Q527+'Mortgage 2 Info Calcs'!F$24,IF('Mortgage 2 Info Calcs'!F$5="Interest Only",-J527+Q527+'Mortgage 2 Info Calcs'!F$24,0)))))</f>
        <v>0</v>
      </c>
      <c r="J527" t="str">
        <f>IF(W526&gt;0,IF(ISTEXT('Mortgage 2 Info Calcs'!K$4),"0",IF(ISTEXT(W526),W526,W526+(IF(ISTEXT(K527),0,K527)))),0)</f>
        <v/>
      </c>
      <c r="K527">
        <f>IF(ISBLANK('Mortgage 2 Monthly Table'!L527),0,'Mortgage 2 Monthly Table'!L527)</f>
        <v>0</v>
      </c>
      <c r="L527" t="e">
        <f>IF(ISBLANK('Mortgage 2 Monthly Table'!N527),IF('Mortgage 2 Info Calcs'!F$13="Calculated",IF('Mortgage 2 Info Calcs'!F$22="Keep Same",IF('Mortgage 2 Info Calcs'!F$5="Interest Only",IF(OR(I527&gt;L526,J527=""),I527,IF(J527&lt;L526,IF(J527&lt;L526,J527+I527,IF(L526+M526&gt;J527,L526+I527,L526)),IF(L526+M526&gt;J527,L526+I527,L526))),IF(H527&gt;L526,H527,IF(J527&gt;L526,IF(L526+M526&gt;J527,L526+I527,L526),J527+S527))),IF('Mortgage 2 Info Calcs'!F$5="Interest Only",'Mortgage 2 Monthly calcs'!I527,'Mortgage 2 Monthly calcs'!H527)),'Mortgage 2 Monthly calcs'!L526),'Mortgage 2 Monthly Table'!N527)</f>
        <v>#VALUE!</v>
      </c>
      <c r="M527" t="str">
        <f>IF(ISBLANK('Mortgage 2 Monthly Table'!P527),IF(N526&gt;J527,IF(J527&gt;L526,J527-L526,0),IF(OR(OR(W526&lt;0,ISTEXT(W526)),ISTEXT('Mortgage 2 Info Calcs'!$K$4)),"",'Mortgage 2 Info Calcs'!F$21)),'Mortgage 2 Monthly Table'!P527)</f>
        <v/>
      </c>
      <c r="N527" t="str">
        <f t="shared" si="38"/>
        <v/>
      </c>
      <c r="O527" t="str">
        <f>IF(OR(OR(W526&lt;0,ISTEXT(W526)),ISTEXT('Mortgage 2 Info Calcs'!$K$4)),"",(O526+M527))</f>
        <v/>
      </c>
      <c r="P527">
        <f>IF(ISBLANK('Mortgage 2 Monthly Table'!T527),IF(ISTEXT(J527),0,IF(OR(W526&lt;Q526,AND(W526&lt;0,NOT(ISTEXT(W526))),ISTEXT('Mortgage 2 Info Calcs'!$K$4)),IF(-W526&gt;P526,-W526,W526-Q526),IF(J527="",0,'Mortgage 2 Info Calcs'!F$26))),'Mortgage 2 Monthly Table'!T527)</f>
        <v>0</v>
      </c>
      <c r="Q527" t="str">
        <f>IF(OR(OR(W526&lt;0,ISTEXT(W526)),ISTEXT('Mortgage 2 Info Calcs'!$K$4)),"",IF(O527&lt;0,Q526,(Q526+P527)))</f>
        <v/>
      </c>
      <c r="R527" t="str">
        <f>IF(OR(ISERROR(L527-S527),ISTEXT('Mortgage 2 Info Calcs'!$K$4)),"",L527-S527+M527)</f>
        <v/>
      </c>
      <c r="S527">
        <f>IF(OR(IF(ISERROR(ROUND((J527-Q527-'Mortgage 2 Info Calcs'!F$24)*(G527/12),2)),0,(J527-O527-Q527-'Mortgage 2 Info Calcs'!F$24)*(G527/12)),,,ISTEXT('Mortgage 2 Info Calcs'!K$4)),IF(((J527-Q527-'Mortgage 2 Info Calcs'!F$24)*(G527/12))&gt;0,((J527-Q527-'Mortgage 2 Info Calcs'!F$24)*(G527/12)),0),0)</f>
        <v>0</v>
      </c>
      <c r="T527" t="str">
        <f>IF(OR(ISERROR(SUM(R$12:R527)),(ISTEXT(T526)),(T526=(SUM(R$12:R527)))),"",SUM(R$12:R527))</f>
        <v/>
      </c>
      <c r="U527">
        <f>SUM(S$12:S527)</f>
        <v>93290.420445652519</v>
      </c>
      <c r="V527" t="str">
        <f>IF(OR(J527=Q527,ISTEXT(W526),ISTEXT('Mortgage 2 Info Calcs'!$F$17)),"",IF(('Mortgage 2 Info Calcs'!F$18*12)&gt;C526+1,IF(C526='Mortgage 2 Info Calcs'!F$18*12,0,'Mortgage 2 Info Calcs'!F$19+W527*('Mortgage 2 Info Calcs'!F$17)),'Mortgage 2 Info Calcs'!F$189))</f>
        <v/>
      </c>
      <c r="W527" t="str">
        <f>IF(OR(ISERROR(J527-R527-M527),IF(ISERROR((J527-R527-M527)=0),"True",(J527-R527-M527)=0),ISTEXT('Mortgage 2 Info Calcs'!$K$4)),"",IF((J527&gt;(L527+M527)),(FV((G527/'Mortgage 2 Variables'!E$43),1,(L527+M527),-J527+Q527+'Mortgage 2 Info Calcs'!F$24,0))+Q527+'Mortgage 2 Info Calcs'!F$24+IF(I527&gt;0,0,-I527),""))</f>
        <v/>
      </c>
      <c r="X527" t="e">
        <f>IF((FV(IF(G527=0,'Mortgage 2 Info Calcs'!F$8,G527)/12,1,PMT(IF(G527=0,'Mortgage 2 Info Calcs'!F$8,G527)/12,('Mortgage 2 Info Calcs'!F$9*12)-C526,-X526,0),-X526,0))&gt;0,(FV(IF(G527=0,'Mortgage 2 Info Calcs'!F$8,G527)/12,1,PMT(IF(G527=0,'Mortgage 2 Info Calcs'!F$8,G527)/12,('Mortgage 2 Info Calcs'!F$9*12)-C526,-X526,0),-X526,0)),0)</f>
        <v>#NUM!</v>
      </c>
      <c r="Y527" t="e">
        <f>IF(X527&lt;=0,0,(IPMT(IF(G527=0,'Mortgage 2 Info Calcs'!F$8,G527)/12,1,('Mortgage 2 Info Calcs'!F$9*12)-C526,-X526,0)))</f>
        <v>#NUM!</v>
      </c>
      <c r="Z527">
        <f>IF(C527&lt;('Mortgage 2 Info Calcs'!F$9*12),SUM(Y$12:Y527),0)</f>
        <v>0</v>
      </c>
      <c r="AA527">
        <v>516</v>
      </c>
      <c r="AB527">
        <f t="shared" si="39"/>
        <v>43</v>
      </c>
    </row>
    <row r="528" spans="2:28" ht="11.25" customHeight="1" x14ac:dyDescent="0.25">
      <c r="B528">
        <f t="shared" si="37"/>
        <v>43.083333333333336</v>
      </c>
      <c r="C528">
        <v>517</v>
      </c>
      <c r="E528" t="str">
        <f t="shared" si="36"/>
        <v/>
      </c>
      <c r="F528" t="str">
        <f>VLOOKUP('Mortgage 2 Variables'!D$8,'Mortgage 2 Variables'!B$8:C$19,2)</f>
        <v>Nov</v>
      </c>
      <c r="G528">
        <f>IF(ISBLANK('Mortgage 2 Monthly Table'!G528),IF(OR(J528=Q528,ISTEXT(W527),ISTEXT('Mortgage 2 Info Calcs'!$K$4)),0,IF(('Mortgage 2 Info Calcs'!F$7*12)&gt;C527,G527,IF(C527='Mortgage 2 Info Calcs'!F$7*12,'Mortgage 2 Info Calcs'!F$8,G527))),'Mortgage 2 Monthly Table'!G528)</f>
        <v>0</v>
      </c>
      <c r="H528" t="e">
        <f>((PMT(G528/'Mortgage 2 Variables'!E$43,('Mortgage 2 Info Calcs'!F$9*'Mortgage 2 Variables'!E$43)-C527,-J528,0)))</f>
        <v>#VALUE!</v>
      </c>
      <c r="I528">
        <f>IF(OR(ISERROR(((IPMT(G528/'Mortgage 2 Variables'!E$43,1,'Mortgage 2 Info Calcs'!F$9*'Mortgage 2 Variables'!E$43,-J528+Q528+'Mortgage 2 Info Calcs'!F$24,IF('Mortgage 2 Info Calcs'!F$5="Interest Only",-J528+Q528+'Mortgage 2 Info Calcs'!F$24,0))))),(((IPMT(G528/'Mortgage 2 Variables'!E$43,1,'Mortgage 2 Info Calcs'!F$9*'Mortgage 2 Variables'!E$43,-J$12,-J$12)))=0)),0,((IPMT(G528/'Mortgage 2 Variables'!E$43,1,'Mortgage 2 Info Calcs'!F$9*'Mortgage 2 Variables'!E$43,-J528+Q528+'Mortgage 2 Info Calcs'!F$24,IF('Mortgage 2 Info Calcs'!F$5="Interest Only",-J528+Q528+'Mortgage 2 Info Calcs'!F$24,0)))))</f>
        <v>0</v>
      </c>
      <c r="J528" t="str">
        <f>IF(W527&gt;0,IF(ISTEXT('Mortgage 2 Info Calcs'!K$4),"0",IF(ISTEXT(W527),W527,W527+(IF(ISTEXT(K528),0,K528)))),0)</f>
        <v/>
      </c>
      <c r="K528">
        <f>IF(ISBLANK('Mortgage 2 Monthly Table'!L528),0,'Mortgage 2 Monthly Table'!L528)</f>
        <v>0</v>
      </c>
      <c r="L528" t="e">
        <f>IF(ISBLANK('Mortgage 2 Monthly Table'!N528),IF('Mortgage 2 Info Calcs'!F$13="Calculated",IF('Mortgage 2 Info Calcs'!F$22="Keep Same",IF('Mortgage 2 Info Calcs'!F$5="Interest Only",IF(OR(I528&gt;L527,J528=""),I528,IF(J528&lt;L527,IF(J528&lt;L527,J528+I528,IF(L527+M527&gt;J528,L527+I528,L527)),IF(L527+M527&gt;J528,L527+I528,L527))),IF(H528&gt;L527,H528,IF(J528&gt;L527,IF(L527+M527&gt;J528,L527+I528,L527),J528+S528))),IF('Mortgage 2 Info Calcs'!F$5="Interest Only",'Mortgage 2 Monthly calcs'!I528,'Mortgage 2 Monthly calcs'!H528)),'Mortgage 2 Monthly calcs'!L527),'Mortgage 2 Monthly Table'!N528)</f>
        <v>#VALUE!</v>
      </c>
      <c r="M528" t="str">
        <f>IF(ISBLANK('Mortgage 2 Monthly Table'!P528),IF(N527&gt;J528,IF(J528&gt;L527,J528-L527,0),IF(OR(OR(W527&lt;0,ISTEXT(W527)),ISTEXT('Mortgage 2 Info Calcs'!$K$4)),"",'Mortgage 2 Info Calcs'!F$21)),'Mortgage 2 Monthly Table'!P528)</f>
        <v/>
      </c>
      <c r="N528" t="str">
        <f t="shared" si="38"/>
        <v/>
      </c>
      <c r="O528" t="str">
        <f>IF(OR(OR(W527&lt;0,ISTEXT(W527)),ISTEXT('Mortgage 2 Info Calcs'!$K$4)),"",(O527+M528))</f>
        <v/>
      </c>
      <c r="P528">
        <f>IF(ISBLANK('Mortgage 2 Monthly Table'!T528),IF(ISTEXT(J528),0,IF(OR(W527&lt;Q527,AND(W527&lt;0,NOT(ISTEXT(W527))),ISTEXT('Mortgage 2 Info Calcs'!$K$4)),IF(-W527&gt;P527,-W527,W527-Q527),IF(J528="",0,'Mortgage 2 Info Calcs'!F$26))),'Mortgage 2 Monthly Table'!T528)</f>
        <v>0</v>
      </c>
      <c r="Q528" t="str">
        <f>IF(OR(OR(W527&lt;0,ISTEXT(W527)),ISTEXT('Mortgage 2 Info Calcs'!$K$4)),"",IF(O528&lt;0,Q527,(Q527+P528)))</f>
        <v/>
      </c>
      <c r="R528" t="str">
        <f>IF(OR(ISERROR(L528-S528),ISTEXT('Mortgage 2 Info Calcs'!$K$4)),"",L528-S528+M528)</f>
        <v/>
      </c>
      <c r="S528">
        <f>IF(OR(IF(ISERROR(ROUND((J528-Q528-'Mortgage 2 Info Calcs'!F$24)*(G528/12),2)),0,(J528-O528-Q528-'Mortgage 2 Info Calcs'!F$24)*(G528/12)),,,ISTEXT('Mortgage 2 Info Calcs'!K$4)),IF(((J528-Q528-'Mortgage 2 Info Calcs'!F$24)*(G528/12))&gt;0,((J528-Q528-'Mortgage 2 Info Calcs'!F$24)*(G528/12)),0),0)</f>
        <v>0</v>
      </c>
      <c r="T528" t="str">
        <f>IF(OR(ISERROR(SUM(R$12:R528)),(ISTEXT(T527)),(T527=(SUM(R$12:R528)))),"",SUM(R$12:R528))</f>
        <v/>
      </c>
      <c r="U528">
        <f>SUM(S$12:S528)</f>
        <v>93290.420445652519</v>
      </c>
      <c r="V528" t="str">
        <f>IF(OR(J528=Q528,ISTEXT(W527),ISTEXT('Mortgage 2 Info Calcs'!$F$17)),"",IF(('Mortgage 2 Info Calcs'!F$18*12)&gt;C527+1,IF(C527='Mortgage 2 Info Calcs'!F$18*12,0,'Mortgage 2 Info Calcs'!F$19+W528*('Mortgage 2 Info Calcs'!F$17)),'Mortgage 2 Info Calcs'!F$189))</f>
        <v/>
      </c>
      <c r="W528" t="str">
        <f>IF(OR(ISERROR(J528-R528-M528),IF(ISERROR((J528-R528-M528)=0),"True",(J528-R528-M528)=0),ISTEXT('Mortgage 2 Info Calcs'!$K$4)),"",IF((J528&gt;(L528+M528)),(FV((G528/'Mortgage 2 Variables'!E$43),1,(L528+M528),-J528+Q528+'Mortgage 2 Info Calcs'!F$24,0))+Q528+'Mortgage 2 Info Calcs'!F$24+IF(I528&gt;0,0,-I528),""))</f>
        <v/>
      </c>
      <c r="X528" t="e">
        <f>IF((FV(IF(G528=0,'Mortgage 2 Info Calcs'!F$8,G528)/12,1,PMT(IF(G528=0,'Mortgage 2 Info Calcs'!F$8,G528)/12,('Mortgage 2 Info Calcs'!F$9*12)-C527,-X527,0),-X527,0))&gt;0,(FV(IF(G528=0,'Mortgage 2 Info Calcs'!F$8,G528)/12,1,PMT(IF(G528=0,'Mortgage 2 Info Calcs'!F$8,G528)/12,('Mortgage 2 Info Calcs'!F$9*12)-C527,-X527,0),-X527,0)),0)</f>
        <v>#NUM!</v>
      </c>
      <c r="Y528" t="e">
        <f>IF(X528&lt;=0,0,(IPMT(IF(G528=0,'Mortgage 2 Info Calcs'!F$8,G528)/12,1,('Mortgage 2 Info Calcs'!F$9*12)-C527,-X527,0)))</f>
        <v>#NUM!</v>
      </c>
      <c r="Z528">
        <f>IF(C528&lt;('Mortgage 2 Info Calcs'!F$9*12),SUM(Y$12:Y528),0)</f>
        <v>0</v>
      </c>
      <c r="AA528">
        <v>517</v>
      </c>
      <c r="AB528">
        <f t="shared" si="39"/>
        <v>43.083333333333336</v>
      </c>
    </row>
    <row r="529" spans="2:28" ht="11.25" customHeight="1" x14ac:dyDescent="0.25">
      <c r="B529">
        <f t="shared" si="37"/>
        <v>43.166666666666664</v>
      </c>
      <c r="C529">
        <v>518</v>
      </c>
      <c r="E529" t="str">
        <f t="shared" si="36"/>
        <v/>
      </c>
      <c r="F529" t="str">
        <f>VLOOKUP('Mortgage 2 Variables'!D$9,'Mortgage 2 Variables'!B$8:C$19,2)</f>
        <v>Dec</v>
      </c>
      <c r="G529">
        <f>IF(ISBLANK('Mortgage 2 Monthly Table'!G529),IF(OR(J529=Q529,ISTEXT(W528),ISTEXT('Mortgage 2 Info Calcs'!$K$4)),0,IF(('Mortgage 2 Info Calcs'!F$7*12)&gt;C528,G528,IF(C528='Mortgage 2 Info Calcs'!F$7*12,'Mortgage 2 Info Calcs'!F$8,G528))),'Mortgage 2 Monthly Table'!G529)</f>
        <v>0</v>
      </c>
      <c r="H529" t="e">
        <f>((PMT(G529/'Mortgage 2 Variables'!E$43,('Mortgage 2 Info Calcs'!F$9*'Mortgage 2 Variables'!E$43)-C528,-J529,0)))</f>
        <v>#VALUE!</v>
      </c>
      <c r="I529">
        <f>IF(OR(ISERROR(((IPMT(G529/'Mortgage 2 Variables'!E$43,1,'Mortgage 2 Info Calcs'!F$9*'Mortgage 2 Variables'!E$43,-J529+Q529+'Mortgage 2 Info Calcs'!F$24,IF('Mortgage 2 Info Calcs'!F$5="Interest Only",-J529+Q529+'Mortgage 2 Info Calcs'!F$24,0))))),(((IPMT(G529/'Mortgage 2 Variables'!E$43,1,'Mortgage 2 Info Calcs'!F$9*'Mortgage 2 Variables'!E$43,-J$12,-J$12)))=0)),0,((IPMT(G529/'Mortgage 2 Variables'!E$43,1,'Mortgage 2 Info Calcs'!F$9*'Mortgage 2 Variables'!E$43,-J529+Q529+'Mortgage 2 Info Calcs'!F$24,IF('Mortgage 2 Info Calcs'!F$5="Interest Only",-J529+Q529+'Mortgage 2 Info Calcs'!F$24,0)))))</f>
        <v>0</v>
      </c>
      <c r="J529" t="str">
        <f>IF(W528&gt;0,IF(ISTEXT('Mortgage 2 Info Calcs'!K$4),"0",IF(ISTEXT(W528),W528,W528+(IF(ISTEXT(K529),0,K529)))),0)</f>
        <v/>
      </c>
      <c r="K529">
        <f>IF(ISBLANK('Mortgage 2 Monthly Table'!L529),0,'Mortgage 2 Monthly Table'!L529)</f>
        <v>0</v>
      </c>
      <c r="L529" t="e">
        <f>IF(ISBLANK('Mortgage 2 Monthly Table'!N529),IF('Mortgage 2 Info Calcs'!F$13="Calculated",IF('Mortgage 2 Info Calcs'!F$22="Keep Same",IF('Mortgage 2 Info Calcs'!F$5="Interest Only",IF(OR(I529&gt;L528,J529=""),I529,IF(J529&lt;L528,IF(J529&lt;L528,J529+I529,IF(L528+M528&gt;J529,L528+I529,L528)),IF(L528+M528&gt;J529,L528+I529,L528))),IF(H529&gt;L528,H529,IF(J529&gt;L528,IF(L528+M528&gt;J529,L528+I529,L528),J529+S529))),IF('Mortgage 2 Info Calcs'!F$5="Interest Only",'Mortgage 2 Monthly calcs'!I529,'Mortgage 2 Monthly calcs'!H529)),'Mortgage 2 Monthly calcs'!L528),'Mortgage 2 Monthly Table'!N529)</f>
        <v>#VALUE!</v>
      </c>
      <c r="M529" t="str">
        <f>IF(ISBLANK('Mortgage 2 Monthly Table'!P529),IF(N528&gt;J529,IF(J529&gt;L528,J529-L528,0),IF(OR(OR(W528&lt;0,ISTEXT(W528)),ISTEXT('Mortgage 2 Info Calcs'!$K$4)),"",'Mortgage 2 Info Calcs'!F$21)),'Mortgage 2 Monthly Table'!P529)</f>
        <v/>
      </c>
      <c r="N529" t="str">
        <f t="shared" si="38"/>
        <v/>
      </c>
      <c r="O529" t="str">
        <f>IF(OR(OR(W528&lt;0,ISTEXT(W528)),ISTEXT('Mortgage 2 Info Calcs'!$K$4)),"",(O528+M529))</f>
        <v/>
      </c>
      <c r="P529">
        <f>IF(ISBLANK('Mortgage 2 Monthly Table'!T529),IF(ISTEXT(J529),0,IF(OR(W528&lt;Q528,AND(W528&lt;0,NOT(ISTEXT(W528))),ISTEXT('Mortgage 2 Info Calcs'!$K$4)),IF(-W528&gt;P528,-W528,W528-Q528),IF(J529="",0,'Mortgage 2 Info Calcs'!F$26))),'Mortgage 2 Monthly Table'!T529)</f>
        <v>0</v>
      </c>
      <c r="Q529" t="str">
        <f>IF(OR(OR(W528&lt;0,ISTEXT(W528)),ISTEXT('Mortgage 2 Info Calcs'!$K$4)),"",IF(O529&lt;0,Q528,(Q528+P529)))</f>
        <v/>
      </c>
      <c r="R529" t="str">
        <f>IF(OR(ISERROR(L529-S529),ISTEXT('Mortgage 2 Info Calcs'!$K$4)),"",L529-S529+M529)</f>
        <v/>
      </c>
      <c r="S529">
        <f>IF(OR(IF(ISERROR(ROUND((J529-Q529-'Mortgage 2 Info Calcs'!F$24)*(G529/12),2)),0,(J529-O529-Q529-'Mortgage 2 Info Calcs'!F$24)*(G529/12)),,,ISTEXT('Mortgage 2 Info Calcs'!K$4)),IF(((J529-Q529-'Mortgage 2 Info Calcs'!F$24)*(G529/12))&gt;0,((J529-Q529-'Mortgage 2 Info Calcs'!F$24)*(G529/12)),0),0)</f>
        <v>0</v>
      </c>
      <c r="T529" t="str">
        <f>IF(OR(ISERROR(SUM(R$12:R529)),(ISTEXT(T528)),(T528=(SUM(R$12:R529)))),"",SUM(R$12:R529))</f>
        <v/>
      </c>
      <c r="U529">
        <f>SUM(S$12:S529)</f>
        <v>93290.420445652519</v>
      </c>
      <c r="V529" t="str">
        <f>IF(OR(J529=Q529,ISTEXT(W528),ISTEXT('Mortgage 2 Info Calcs'!$F$17)),"",IF(('Mortgage 2 Info Calcs'!F$18*12)&gt;C528+1,IF(C528='Mortgage 2 Info Calcs'!F$18*12,0,'Mortgage 2 Info Calcs'!F$19+W529*('Mortgage 2 Info Calcs'!F$17)),'Mortgage 2 Info Calcs'!F$189))</f>
        <v/>
      </c>
      <c r="W529" t="str">
        <f>IF(OR(ISERROR(J529-R529-M529),IF(ISERROR((J529-R529-M529)=0),"True",(J529-R529-M529)=0),ISTEXT('Mortgage 2 Info Calcs'!$K$4)),"",IF((J529&gt;(L529+M529)),(FV((G529/'Mortgage 2 Variables'!E$43),1,(L529+M529),-J529+Q529+'Mortgage 2 Info Calcs'!F$24,0))+Q529+'Mortgage 2 Info Calcs'!F$24+IF(I529&gt;0,0,-I529),""))</f>
        <v/>
      </c>
      <c r="X529" t="e">
        <f>IF((FV(IF(G529=0,'Mortgage 2 Info Calcs'!F$8,G529)/12,1,PMT(IF(G529=0,'Mortgage 2 Info Calcs'!F$8,G529)/12,('Mortgage 2 Info Calcs'!F$9*12)-C528,-X528,0),-X528,0))&gt;0,(FV(IF(G529=0,'Mortgage 2 Info Calcs'!F$8,G529)/12,1,PMT(IF(G529=0,'Mortgage 2 Info Calcs'!F$8,G529)/12,('Mortgage 2 Info Calcs'!F$9*12)-C528,-X528,0),-X528,0)),0)</f>
        <v>#NUM!</v>
      </c>
      <c r="Y529" t="e">
        <f>IF(X529&lt;=0,0,(IPMT(IF(G529=0,'Mortgage 2 Info Calcs'!F$8,G529)/12,1,('Mortgage 2 Info Calcs'!F$9*12)-C528,-X528,0)))</f>
        <v>#NUM!</v>
      </c>
      <c r="Z529">
        <f>IF(C529&lt;('Mortgage 2 Info Calcs'!F$9*12),SUM(Y$12:Y529),0)</f>
        <v>0</v>
      </c>
      <c r="AA529">
        <v>518</v>
      </c>
      <c r="AB529">
        <f t="shared" si="39"/>
        <v>43.166666666666664</v>
      </c>
    </row>
    <row r="530" spans="2:28" ht="11.25" customHeight="1" x14ac:dyDescent="0.25">
      <c r="B530">
        <f t="shared" si="37"/>
        <v>43.25</v>
      </c>
      <c r="C530">
        <v>519</v>
      </c>
      <c r="E530">
        <f t="shared" si="36"/>
        <v>2053</v>
      </c>
      <c r="F530" t="str">
        <f>VLOOKUP('Mortgage 2 Variables'!D$10,'Mortgage 2 Variables'!B$8:C$19,2)</f>
        <v>Jan</v>
      </c>
      <c r="G530">
        <f>IF(ISBLANK('Mortgage 2 Monthly Table'!G530),IF(OR(J530=Q530,ISTEXT(W529),ISTEXT('Mortgage 2 Info Calcs'!$K$4)),0,IF(('Mortgage 2 Info Calcs'!F$7*12)&gt;C529,G529,IF(C529='Mortgage 2 Info Calcs'!F$7*12,'Mortgage 2 Info Calcs'!F$8,G529))),'Mortgage 2 Monthly Table'!G530)</f>
        <v>0</v>
      </c>
      <c r="H530" t="e">
        <f>((PMT(G530/'Mortgage 2 Variables'!E$43,('Mortgage 2 Info Calcs'!F$9*'Mortgage 2 Variables'!E$43)-C529,-J530,0)))</f>
        <v>#VALUE!</v>
      </c>
      <c r="I530">
        <f>IF(OR(ISERROR(((IPMT(G530/'Mortgage 2 Variables'!E$43,1,'Mortgage 2 Info Calcs'!F$9*'Mortgage 2 Variables'!E$43,-J530+Q530+'Mortgage 2 Info Calcs'!F$24,IF('Mortgage 2 Info Calcs'!F$5="Interest Only",-J530+Q530+'Mortgage 2 Info Calcs'!F$24,0))))),(((IPMT(G530/'Mortgage 2 Variables'!E$43,1,'Mortgage 2 Info Calcs'!F$9*'Mortgage 2 Variables'!E$43,-J$12,-J$12)))=0)),0,((IPMT(G530/'Mortgage 2 Variables'!E$43,1,'Mortgage 2 Info Calcs'!F$9*'Mortgage 2 Variables'!E$43,-J530+Q530+'Mortgage 2 Info Calcs'!F$24,IF('Mortgage 2 Info Calcs'!F$5="Interest Only",-J530+Q530+'Mortgage 2 Info Calcs'!F$24,0)))))</f>
        <v>0</v>
      </c>
      <c r="J530" t="str">
        <f>IF(W529&gt;0,IF(ISTEXT('Mortgage 2 Info Calcs'!K$4),"0",IF(ISTEXT(W529),W529,W529+(IF(ISTEXT(K530),0,K530)))),0)</f>
        <v/>
      </c>
      <c r="K530">
        <f>IF(ISBLANK('Mortgage 2 Monthly Table'!L530),0,'Mortgage 2 Monthly Table'!L530)</f>
        <v>0</v>
      </c>
      <c r="L530" t="e">
        <f>IF(ISBLANK('Mortgage 2 Monthly Table'!N530),IF('Mortgage 2 Info Calcs'!F$13="Calculated",IF('Mortgage 2 Info Calcs'!F$22="Keep Same",IF('Mortgage 2 Info Calcs'!F$5="Interest Only",IF(OR(I530&gt;L529,J530=""),I530,IF(J530&lt;L529,IF(J530&lt;L529,J530+I530,IF(L529+M529&gt;J530,L529+I530,L529)),IF(L529+M529&gt;J530,L529+I530,L529))),IF(H530&gt;L529,H530,IF(J530&gt;L529,IF(L529+M529&gt;J530,L529+I530,L529),J530+S530))),IF('Mortgage 2 Info Calcs'!F$5="Interest Only",'Mortgage 2 Monthly calcs'!I530,'Mortgage 2 Monthly calcs'!H530)),'Mortgage 2 Monthly calcs'!L529),'Mortgage 2 Monthly Table'!N530)</f>
        <v>#VALUE!</v>
      </c>
      <c r="M530" t="str">
        <f>IF(ISBLANK('Mortgage 2 Monthly Table'!P530),IF(N529&gt;J530,IF(J530&gt;L529,J530-L529,0),IF(OR(OR(W529&lt;0,ISTEXT(W529)),ISTEXT('Mortgage 2 Info Calcs'!$K$4)),"",'Mortgage 2 Info Calcs'!F$21)),'Mortgage 2 Monthly Table'!P530)</f>
        <v/>
      </c>
      <c r="N530" t="str">
        <f t="shared" si="38"/>
        <v/>
      </c>
      <c r="O530" t="str">
        <f>IF(OR(OR(W529&lt;0,ISTEXT(W529)),ISTEXT('Mortgage 2 Info Calcs'!$K$4)),"",(O529+M530))</f>
        <v/>
      </c>
      <c r="P530">
        <f>IF(ISBLANK('Mortgage 2 Monthly Table'!T530),IF(ISTEXT(J530),0,IF(OR(W529&lt;Q529,AND(W529&lt;0,NOT(ISTEXT(W529))),ISTEXT('Mortgage 2 Info Calcs'!$K$4)),IF(-W529&gt;P529,-W529,W529-Q529),IF(J530="",0,'Mortgage 2 Info Calcs'!F$26))),'Mortgage 2 Monthly Table'!T530)</f>
        <v>0</v>
      </c>
      <c r="Q530" t="str">
        <f>IF(OR(OR(W529&lt;0,ISTEXT(W529)),ISTEXT('Mortgage 2 Info Calcs'!$K$4)),"",IF(O530&lt;0,Q529,(Q529+P530)))</f>
        <v/>
      </c>
      <c r="R530" t="str">
        <f>IF(OR(ISERROR(L530-S530),ISTEXT('Mortgage 2 Info Calcs'!$K$4)),"",L530-S530+M530)</f>
        <v/>
      </c>
      <c r="S530">
        <f>IF(OR(IF(ISERROR(ROUND((J530-Q530-'Mortgage 2 Info Calcs'!F$24)*(G530/12),2)),0,(J530-O530-Q530-'Mortgage 2 Info Calcs'!F$24)*(G530/12)),,,ISTEXT('Mortgage 2 Info Calcs'!K$4)),IF(((J530-Q530-'Mortgage 2 Info Calcs'!F$24)*(G530/12))&gt;0,((J530-Q530-'Mortgage 2 Info Calcs'!F$24)*(G530/12)),0),0)</f>
        <v>0</v>
      </c>
      <c r="T530" t="str">
        <f>IF(OR(ISERROR(SUM(R$12:R530)),(ISTEXT(T529)),(T529=(SUM(R$12:R530)))),"",SUM(R$12:R530))</f>
        <v/>
      </c>
      <c r="U530">
        <f>SUM(S$12:S530)</f>
        <v>93290.420445652519</v>
      </c>
      <c r="V530" t="str">
        <f>IF(OR(J530=Q530,ISTEXT(W529),ISTEXT('Mortgage 2 Info Calcs'!$F$17)),"",IF(('Mortgage 2 Info Calcs'!F$18*12)&gt;C529+1,IF(C529='Mortgage 2 Info Calcs'!F$18*12,0,'Mortgage 2 Info Calcs'!F$19+W530*('Mortgage 2 Info Calcs'!F$17)),'Mortgage 2 Info Calcs'!F$189))</f>
        <v/>
      </c>
      <c r="W530" t="str">
        <f>IF(OR(ISERROR(J530-R530-M530),IF(ISERROR((J530-R530-M530)=0),"True",(J530-R530-M530)=0),ISTEXT('Mortgage 2 Info Calcs'!$K$4)),"",IF((J530&gt;(L530+M530)),(FV((G530/'Mortgage 2 Variables'!E$43),1,(L530+M530),-J530+Q530+'Mortgage 2 Info Calcs'!F$24,0))+Q530+'Mortgage 2 Info Calcs'!F$24+IF(I530&gt;0,0,-I530),""))</f>
        <v/>
      </c>
      <c r="X530" t="e">
        <f>IF((FV(IF(G530=0,'Mortgage 2 Info Calcs'!F$8,G530)/12,1,PMT(IF(G530=0,'Mortgage 2 Info Calcs'!F$8,G530)/12,('Mortgage 2 Info Calcs'!F$9*12)-C529,-X529,0),-X529,0))&gt;0,(FV(IF(G530=0,'Mortgage 2 Info Calcs'!F$8,G530)/12,1,PMT(IF(G530=0,'Mortgage 2 Info Calcs'!F$8,G530)/12,('Mortgage 2 Info Calcs'!F$9*12)-C529,-X529,0),-X529,0)),0)</f>
        <v>#NUM!</v>
      </c>
      <c r="Y530" t="e">
        <f>IF(X530&lt;=0,0,(IPMT(IF(G530=0,'Mortgage 2 Info Calcs'!F$8,G530)/12,1,('Mortgage 2 Info Calcs'!F$9*12)-C529,-X529,0)))</f>
        <v>#NUM!</v>
      </c>
      <c r="Z530">
        <f>IF(C530&lt;('Mortgage 2 Info Calcs'!F$9*12),SUM(Y$12:Y530),0)</f>
        <v>0</v>
      </c>
      <c r="AA530">
        <v>519</v>
      </c>
      <c r="AB530">
        <f t="shared" si="39"/>
        <v>43.25</v>
      </c>
    </row>
    <row r="531" spans="2:28" ht="11.25" customHeight="1" x14ac:dyDescent="0.25">
      <c r="B531">
        <f t="shared" si="37"/>
        <v>43.333333333333336</v>
      </c>
      <c r="C531">
        <v>520</v>
      </c>
      <c r="D531" t="str">
        <f>IF(J1299=1,F523+1,"")</f>
        <v/>
      </c>
      <c r="E531" t="str">
        <f t="shared" si="36"/>
        <v/>
      </c>
      <c r="F531" t="str">
        <f>VLOOKUP('Mortgage 2 Variables'!D$11,'Mortgage 2 Variables'!B$8:C$19,2)</f>
        <v>Feb</v>
      </c>
      <c r="G531">
        <f>IF(ISBLANK('Mortgage 2 Monthly Table'!G531),IF(OR(J531=Q531,ISTEXT(W530),ISTEXT('Mortgage 2 Info Calcs'!$K$4)),0,IF(('Mortgage 2 Info Calcs'!F$7*12)&gt;C530,G530,IF(C530='Mortgage 2 Info Calcs'!F$7*12,'Mortgage 2 Info Calcs'!F$8,G530))),'Mortgage 2 Monthly Table'!G531)</f>
        <v>0</v>
      </c>
      <c r="H531" t="e">
        <f>((PMT(G531/'Mortgage 2 Variables'!E$43,('Mortgage 2 Info Calcs'!F$9*'Mortgage 2 Variables'!E$43)-C530,-J531,0)))</f>
        <v>#VALUE!</v>
      </c>
      <c r="I531">
        <f>IF(OR(ISERROR(((IPMT(G531/'Mortgage 2 Variables'!E$43,1,'Mortgage 2 Info Calcs'!F$9*'Mortgage 2 Variables'!E$43,-J531+Q531+'Mortgage 2 Info Calcs'!F$24,IF('Mortgage 2 Info Calcs'!F$5="Interest Only",-J531+Q531+'Mortgage 2 Info Calcs'!F$24,0))))),(((IPMT(G531/'Mortgage 2 Variables'!E$43,1,'Mortgage 2 Info Calcs'!F$9*'Mortgage 2 Variables'!E$43,-J$12,-J$12)))=0)),0,((IPMT(G531/'Mortgage 2 Variables'!E$43,1,'Mortgage 2 Info Calcs'!F$9*'Mortgage 2 Variables'!E$43,-J531+Q531+'Mortgage 2 Info Calcs'!F$24,IF('Mortgage 2 Info Calcs'!F$5="Interest Only",-J531+Q531+'Mortgage 2 Info Calcs'!F$24,0)))))</f>
        <v>0</v>
      </c>
      <c r="J531" t="str">
        <f>IF(W530&gt;0,IF(ISTEXT('Mortgage 2 Info Calcs'!K$4),"0",IF(ISTEXT(W530),W530,W530+(IF(ISTEXT(K531),0,K531)))),0)</f>
        <v/>
      </c>
      <c r="K531">
        <f>IF(ISBLANK('Mortgage 2 Monthly Table'!L531),0,'Mortgage 2 Monthly Table'!L531)</f>
        <v>0</v>
      </c>
      <c r="L531" t="e">
        <f>IF(ISBLANK('Mortgage 2 Monthly Table'!N531),IF('Mortgage 2 Info Calcs'!F$13="Calculated",IF('Mortgage 2 Info Calcs'!F$22="Keep Same",IF('Mortgage 2 Info Calcs'!F$5="Interest Only",IF(OR(I531&gt;L530,J531=""),I531,IF(J531&lt;L530,IF(J531&lt;L530,J531+I531,IF(L530+M530&gt;J531,L530+I531,L530)),IF(L530+M530&gt;J531,L530+I531,L530))),IF(H531&gt;L530,H531,IF(J531&gt;L530,IF(L530+M530&gt;J531,L530+I531,L530),J531+S531))),IF('Mortgage 2 Info Calcs'!F$5="Interest Only",'Mortgage 2 Monthly calcs'!I531,'Mortgage 2 Monthly calcs'!H531)),'Mortgage 2 Monthly calcs'!L530),'Mortgage 2 Monthly Table'!N531)</f>
        <v>#VALUE!</v>
      </c>
      <c r="M531" t="str">
        <f>IF(ISBLANK('Mortgage 2 Monthly Table'!P531),IF(N530&gt;J531,IF(J531&gt;L530,J531-L530,0),IF(OR(OR(W530&lt;0,ISTEXT(W530)),ISTEXT('Mortgage 2 Info Calcs'!$K$4)),"",'Mortgage 2 Info Calcs'!F$21)),'Mortgage 2 Monthly Table'!P531)</f>
        <v/>
      </c>
      <c r="N531" t="str">
        <f t="shared" si="38"/>
        <v/>
      </c>
      <c r="O531" t="str">
        <f>IF(OR(OR(W530&lt;0,ISTEXT(W530)),ISTEXT('Mortgage 2 Info Calcs'!$K$4)),"",(O530+M531))</f>
        <v/>
      </c>
      <c r="P531">
        <f>IF(ISBLANK('Mortgage 2 Monthly Table'!T531),IF(ISTEXT(J531),0,IF(OR(W530&lt;Q530,AND(W530&lt;0,NOT(ISTEXT(W530))),ISTEXT('Mortgage 2 Info Calcs'!$K$4)),IF(-W530&gt;P530,-W530,W530-Q530),IF(J531="",0,'Mortgage 2 Info Calcs'!F$26))),'Mortgage 2 Monthly Table'!T531)</f>
        <v>0</v>
      </c>
      <c r="Q531" t="str">
        <f>IF(OR(OR(W530&lt;0,ISTEXT(W530)),ISTEXT('Mortgage 2 Info Calcs'!$K$4)),"",IF(O531&lt;0,Q530,(Q530+P531)))</f>
        <v/>
      </c>
      <c r="R531" t="str">
        <f>IF(OR(ISERROR(L531-S531),ISTEXT('Mortgage 2 Info Calcs'!$K$4)),"",L531-S531+M531)</f>
        <v/>
      </c>
      <c r="S531">
        <f>IF(OR(IF(ISERROR(ROUND((J531-Q531-'Mortgage 2 Info Calcs'!F$24)*(G531/12),2)),0,(J531-O531-Q531-'Mortgage 2 Info Calcs'!F$24)*(G531/12)),,,ISTEXT('Mortgage 2 Info Calcs'!K$4)),IF(((J531-Q531-'Mortgage 2 Info Calcs'!F$24)*(G531/12))&gt;0,((J531-Q531-'Mortgage 2 Info Calcs'!F$24)*(G531/12)),0),0)</f>
        <v>0</v>
      </c>
      <c r="T531" t="str">
        <f>IF(OR(ISERROR(SUM(R$12:R531)),(ISTEXT(T530)),(T530=(SUM(R$12:R531)))),"",SUM(R$12:R531))</f>
        <v/>
      </c>
      <c r="U531">
        <f>SUM(S$12:S531)</f>
        <v>93290.420445652519</v>
      </c>
      <c r="V531" t="str">
        <f>IF(OR(J531=Q531,ISTEXT(W530),ISTEXT('Mortgage 2 Info Calcs'!$F$17)),"",IF(('Mortgage 2 Info Calcs'!F$18*12)&gt;C530+1,IF(C530='Mortgage 2 Info Calcs'!F$18*12,0,'Mortgage 2 Info Calcs'!F$19+W531*('Mortgage 2 Info Calcs'!F$17)),'Mortgage 2 Info Calcs'!F$189))</f>
        <v/>
      </c>
      <c r="W531" t="str">
        <f>IF(OR(ISERROR(J531-R531-M531),IF(ISERROR((J531-R531-M531)=0),"True",(J531-R531-M531)=0),ISTEXT('Mortgage 2 Info Calcs'!$K$4)),"",IF((J531&gt;(L531+M531)),(FV((G531/'Mortgage 2 Variables'!E$43),1,(L531+M531),-J531+Q531+'Mortgage 2 Info Calcs'!F$24,0))+Q531+'Mortgage 2 Info Calcs'!F$24+IF(I531&gt;0,0,-I531),""))</f>
        <v/>
      </c>
      <c r="X531" t="e">
        <f>IF((FV(IF(G531=0,'Mortgage 2 Info Calcs'!F$8,G531)/12,1,PMT(IF(G531=0,'Mortgage 2 Info Calcs'!F$8,G531)/12,('Mortgage 2 Info Calcs'!F$9*12)-C530,-X530,0),-X530,0))&gt;0,(FV(IF(G531=0,'Mortgage 2 Info Calcs'!F$8,G531)/12,1,PMT(IF(G531=0,'Mortgage 2 Info Calcs'!F$8,G531)/12,('Mortgage 2 Info Calcs'!F$9*12)-C530,-X530,0),-X530,0)),0)</f>
        <v>#NUM!</v>
      </c>
      <c r="Y531" t="e">
        <f>IF(X531&lt;=0,0,(IPMT(IF(G531=0,'Mortgage 2 Info Calcs'!F$8,G531)/12,1,('Mortgage 2 Info Calcs'!F$9*12)-C530,-X530,0)))</f>
        <v>#NUM!</v>
      </c>
      <c r="Z531">
        <f>IF(C531&lt;('Mortgage 2 Info Calcs'!F$9*12),SUM(Y$12:Y531),0)</f>
        <v>0</v>
      </c>
      <c r="AA531">
        <v>520</v>
      </c>
      <c r="AB531">
        <f t="shared" si="39"/>
        <v>43.333333333333336</v>
      </c>
    </row>
    <row r="532" spans="2:28" ht="11.25" customHeight="1" x14ac:dyDescent="0.25">
      <c r="B532">
        <f t="shared" si="37"/>
        <v>43.416666666666664</v>
      </c>
      <c r="C532">
        <v>521</v>
      </c>
      <c r="D532" t="str">
        <f>IF(J1300=1,F523+1,"")</f>
        <v/>
      </c>
      <c r="E532" t="str">
        <f t="shared" si="36"/>
        <v/>
      </c>
      <c r="F532" t="str">
        <f>VLOOKUP('Mortgage 2 Variables'!D$12,'Mortgage 2 Variables'!B$8:C$19,2)</f>
        <v>Mar</v>
      </c>
      <c r="G532">
        <f>IF(ISBLANK('Mortgage 2 Monthly Table'!G532),IF(OR(J532=Q532,ISTEXT(W531),ISTEXT('Mortgage 2 Info Calcs'!$K$4)),0,IF(('Mortgage 2 Info Calcs'!F$7*12)&gt;C531,G531,IF(C531='Mortgage 2 Info Calcs'!F$7*12,'Mortgage 2 Info Calcs'!F$8,G531))),'Mortgage 2 Monthly Table'!G532)</f>
        <v>0</v>
      </c>
      <c r="H532" t="e">
        <f>((PMT(G532/'Mortgage 2 Variables'!E$43,('Mortgage 2 Info Calcs'!F$9*'Mortgage 2 Variables'!E$43)-C531,-J532,0)))</f>
        <v>#VALUE!</v>
      </c>
      <c r="I532">
        <f>IF(OR(ISERROR(((IPMT(G532/'Mortgage 2 Variables'!E$43,1,'Mortgage 2 Info Calcs'!F$9*'Mortgage 2 Variables'!E$43,-J532+Q532+'Mortgage 2 Info Calcs'!F$24,IF('Mortgage 2 Info Calcs'!F$5="Interest Only",-J532+Q532+'Mortgage 2 Info Calcs'!F$24,0))))),(((IPMT(G532/'Mortgage 2 Variables'!E$43,1,'Mortgage 2 Info Calcs'!F$9*'Mortgage 2 Variables'!E$43,-J$12,-J$12)))=0)),0,((IPMT(G532/'Mortgage 2 Variables'!E$43,1,'Mortgage 2 Info Calcs'!F$9*'Mortgage 2 Variables'!E$43,-J532+Q532+'Mortgage 2 Info Calcs'!F$24,IF('Mortgage 2 Info Calcs'!F$5="Interest Only",-J532+Q532+'Mortgage 2 Info Calcs'!F$24,0)))))</f>
        <v>0</v>
      </c>
      <c r="J532" t="str">
        <f>IF(W531&gt;0,IF(ISTEXT('Mortgage 2 Info Calcs'!K$4),"0",IF(ISTEXT(W531),W531,W531+(IF(ISTEXT(K532),0,K532)))),0)</f>
        <v/>
      </c>
      <c r="K532">
        <f>IF(ISBLANK('Mortgage 2 Monthly Table'!L532),0,'Mortgage 2 Monthly Table'!L532)</f>
        <v>0</v>
      </c>
      <c r="L532" t="e">
        <f>IF(ISBLANK('Mortgage 2 Monthly Table'!N532),IF('Mortgage 2 Info Calcs'!F$13="Calculated",IF('Mortgage 2 Info Calcs'!F$22="Keep Same",IF('Mortgage 2 Info Calcs'!F$5="Interest Only",IF(OR(I532&gt;L531,J532=""),I532,IF(J532&lt;L531,IF(J532&lt;L531,J532+I532,IF(L531+M531&gt;J532,L531+I532,L531)),IF(L531+M531&gt;J532,L531+I532,L531))),IF(H532&gt;L531,H532,IF(J532&gt;L531,IF(L531+M531&gt;J532,L531+I532,L531),J532+S532))),IF('Mortgage 2 Info Calcs'!F$5="Interest Only",'Mortgage 2 Monthly calcs'!I532,'Mortgage 2 Monthly calcs'!H532)),'Mortgage 2 Monthly calcs'!L531),'Mortgage 2 Monthly Table'!N532)</f>
        <v>#VALUE!</v>
      </c>
      <c r="M532" t="str">
        <f>IF(ISBLANK('Mortgage 2 Monthly Table'!P532),IF(N531&gt;J532,IF(J532&gt;L531,J532-L531,0),IF(OR(OR(W531&lt;0,ISTEXT(W531)),ISTEXT('Mortgage 2 Info Calcs'!$K$4)),"",'Mortgage 2 Info Calcs'!F$21)),'Mortgage 2 Monthly Table'!P532)</f>
        <v/>
      </c>
      <c r="N532" t="str">
        <f t="shared" si="38"/>
        <v/>
      </c>
      <c r="O532" t="str">
        <f>IF(OR(OR(W531&lt;0,ISTEXT(W531)),ISTEXT('Mortgage 2 Info Calcs'!$K$4)),"",(O531+M532))</f>
        <v/>
      </c>
      <c r="P532">
        <f>IF(ISBLANK('Mortgage 2 Monthly Table'!T532),IF(ISTEXT(J532),0,IF(OR(W531&lt;Q531,AND(W531&lt;0,NOT(ISTEXT(W531))),ISTEXT('Mortgage 2 Info Calcs'!$K$4)),IF(-W531&gt;P531,-W531,W531-Q531),IF(J532="",0,'Mortgage 2 Info Calcs'!F$26))),'Mortgage 2 Monthly Table'!T532)</f>
        <v>0</v>
      </c>
      <c r="Q532" t="str">
        <f>IF(OR(OR(W531&lt;0,ISTEXT(W531)),ISTEXT('Mortgage 2 Info Calcs'!$K$4)),"",IF(O532&lt;0,Q531,(Q531+P532)))</f>
        <v/>
      </c>
      <c r="R532" t="str">
        <f>IF(OR(ISERROR(L532-S532),ISTEXT('Mortgage 2 Info Calcs'!$K$4)),"",L532-S532+M532)</f>
        <v/>
      </c>
      <c r="S532">
        <f>IF(OR(IF(ISERROR(ROUND((J532-Q532-'Mortgage 2 Info Calcs'!F$24)*(G532/12),2)),0,(J532-O532-Q532-'Mortgage 2 Info Calcs'!F$24)*(G532/12)),,,ISTEXT('Mortgage 2 Info Calcs'!K$4)),IF(((J532-Q532-'Mortgage 2 Info Calcs'!F$24)*(G532/12))&gt;0,((J532-Q532-'Mortgage 2 Info Calcs'!F$24)*(G532/12)),0),0)</f>
        <v>0</v>
      </c>
      <c r="T532" t="str">
        <f>IF(OR(ISERROR(SUM(R$12:R532)),(ISTEXT(T531)),(T531=(SUM(R$12:R532)))),"",SUM(R$12:R532))</f>
        <v/>
      </c>
      <c r="U532">
        <f>SUM(S$12:S532)</f>
        <v>93290.420445652519</v>
      </c>
      <c r="V532" t="str">
        <f>IF(OR(J532=Q532,ISTEXT(W531),ISTEXT('Mortgage 2 Info Calcs'!$F$17)),"",IF(('Mortgage 2 Info Calcs'!F$18*12)&gt;C531+1,IF(C531='Mortgage 2 Info Calcs'!F$18*12,0,'Mortgage 2 Info Calcs'!F$19+W532*('Mortgage 2 Info Calcs'!F$17)),'Mortgage 2 Info Calcs'!F$189))</f>
        <v/>
      </c>
      <c r="W532" t="str">
        <f>IF(OR(ISERROR(J532-R532-M532),IF(ISERROR((J532-R532-M532)=0),"True",(J532-R532-M532)=0),ISTEXT('Mortgage 2 Info Calcs'!$K$4)),"",IF((J532&gt;(L532+M532)),(FV((G532/'Mortgage 2 Variables'!E$43),1,(L532+M532),-J532+Q532+'Mortgage 2 Info Calcs'!F$24,0))+Q532+'Mortgage 2 Info Calcs'!F$24+IF(I532&gt;0,0,-I532),""))</f>
        <v/>
      </c>
      <c r="X532" t="e">
        <f>IF((FV(IF(G532=0,'Mortgage 2 Info Calcs'!F$8,G532)/12,1,PMT(IF(G532=0,'Mortgage 2 Info Calcs'!F$8,G532)/12,('Mortgage 2 Info Calcs'!F$9*12)-C531,-X531,0),-X531,0))&gt;0,(FV(IF(G532=0,'Mortgage 2 Info Calcs'!F$8,G532)/12,1,PMT(IF(G532=0,'Mortgage 2 Info Calcs'!F$8,G532)/12,('Mortgage 2 Info Calcs'!F$9*12)-C531,-X531,0),-X531,0)),0)</f>
        <v>#NUM!</v>
      </c>
      <c r="Y532" t="e">
        <f>IF(X532&lt;=0,0,(IPMT(IF(G532=0,'Mortgage 2 Info Calcs'!F$8,G532)/12,1,('Mortgage 2 Info Calcs'!F$9*12)-C531,-X531,0)))</f>
        <v>#NUM!</v>
      </c>
      <c r="Z532">
        <f>IF(C532&lt;('Mortgage 2 Info Calcs'!F$9*12),SUM(Y$12:Y532),0)</f>
        <v>0</v>
      </c>
      <c r="AA532">
        <v>521</v>
      </c>
      <c r="AB532">
        <f t="shared" si="39"/>
        <v>43.416666666666664</v>
      </c>
    </row>
    <row r="533" spans="2:28" ht="11.25" customHeight="1" x14ac:dyDescent="0.25">
      <c r="B533">
        <f t="shared" si="37"/>
        <v>43.5</v>
      </c>
      <c r="C533">
        <v>522</v>
      </c>
      <c r="D533" t="str">
        <f>IF(J1301=1,F523+1,"")</f>
        <v/>
      </c>
      <c r="E533" t="str">
        <f t="shared" si="36"/>
        <v/>
      </c>
      <c r="F533" t="str">
        <f>VLOOKUP('Mortgage 2 Variables'!D$13,'Mortgage 2 Variables'!B$8:C$19,2)</f>
        <v>Apr</v>
      </c>
      <c r="G533">
        <f>IF(ISBLANK('Mortgage 2 Monthly Table'!G533),IF(OR(J533=Q533,ISTEXT(W532),ISTEXT('Mortgage 2 Info Calcs'!$K$4)),0,IF(('Mortgage 2 Info Calcs'!F$7*12)&gt;C532,G532,IF(C532='Mortgage 2 Info Calcs'!F$7*12,'Mortgage 2 Info Calcs'!F$8,G532))),'Mortgage 2 Monthly Table'!G533)</f>
        <v>0</v>
      </c>
      <c r="H533" t="e">
        <f>((PMT(G533/'Mortgage 2 Variables'!E$43,('Mortgage 2 Info Calcs'!F$9*'Mortgage 2 Variables'!E$43)-C532,-J533,0)))</f>
        <v>#VALUE!</v>
      </c>
      <c r="I533">
        <f>IF(OR(ISERROR(((IPMT(G533/'Mortgage 2 Variables'!E$43,1,'Mortgage 2 Info Calcs'!F$9*'Mortgage 2 Variables'!E$43,-J533+Q533+'Mortgage 2 Info Calcs'!F$24,IF('Mortgage 2 Info Calcs'!F$5="Interest Only",-J533+Q533+'Mortgage 2 Info Calcs'!F$24,0))))),(((IPMT(G533/'Mortgage 2 Variables'!E$43,1,'Mortgage 2 Info Calcs'!F$9*'Mortgage 2 Variables'!E$43,-J$12,-J$12)))=0)),0,((IPMT(G533/'Mortgage 2 Variables'!E$43,1,'Mortgage 2 Info Calcs'!F$9*'Mortgage 2 Variables'!E$43,-J533+Q533+'Mortgage 2 Info Calcs'!F$24,IF('Mortgage 2 Info Calcs'!F$5="Interest Only",-J533+Q533+'Mortgage 2 Info Calcs'!F$24,0)))))</f>
        <v>0</v>
      </c>
      <c r="J533" t="str">
        <f>IF(W532&gt;0,IF(ISTEXT('Mortgage 2 Info Calcs'!K$4),"0",IF(ISTEXT(W532),W532,W532+(IF(ISTEXT(K533),0,K533)))),0)</f>
        <v/>
      </c>
      <c r="K533">
        <f>IF(ISBLANK('Mortgage 2 Monthly Table'!L533),0,'Mortgage 2 Monthly Table'!L533)</f>
        <v>0</v>
      </c>
      <c r="L533" t="e">
        <f>IF(ISBLANK('Mortgage 2 Monthly Table'!N533),IF('Mortgage 2 Info Calcs'!F$13="Calculated",IF('Mortgage 2 Info Calcs'!F$22="Keep Same",IF('Mortgage 2 Info Calcs'!F$5="Interest Only",IF(OR(I533&gt;L532,J533=""),I533,IF(J533&lt;L532,IF(J533&lt;L532,J533+I533,IF(L532+M532&gt;J533,L532+I533,L532)),IF(L532+M532&gt;J533,L532+I533,L532))),IF(H533&gt;L532,H533,IF(J533&gt;L532,IF(L532+M532&gt;J533,L532+I533,L532),J533+S533))),IF('Mortgage 2 Info Calcs'!F$5="Interest Only",'Mortgage 2 Monthly calcs'!I533,'Mortgage 2 Monthly calcs'!H533)),'Mortgage 2 Monthly calcs'!L532),'Mortgage 2 Monthly Table'!N533)</f>
        <v>#VALUE!</v>
      </c>
      <c r="M533" t="str">
        <f>IF(ISBLANK('Mortgage 2 Monthly Table'!P533),IF(N532&gt;J533,IF(J533&gt;L532,J533-L532,0),IF(OR(OR(W532&lt;0,ISTEXT(W532)),ISTEXT('Mortgage 2 Info Calcs'!$K$4)),"",'Mortgage 2 Info Calcs'!F$21)),'Mortgage 2 Monthly Table'!P533)</f>
        <v/>
      </c>
      <c r="N533" t="str">
        <f t="shared" si="38"/>
        <v/>
      </c>
      <c r="O533" t="str">
        <f>IF(OR(OR(W532&lt;0,ISTEXT(W532)),ISTEXT('Mortgage 2 Info Calcs'!$K$4)),"",(O532+M533))</f>
        <v/>
      </c>
      <c r="P533">
        <f>IF(ISBLANK('Mortgage 2 Monthly Table'!T533),IF(ISTEXT(J533),0,IF(OR(W532&lt;Q532,AND(W532&lt;0,NOT(ISTEXT(W532))),ISTEXT('Mortgage 2 Info Calcs'!$K$4)),IF(-W532&gt;P532,-W532,W532-Q532),IF(J533="",0,'Mortgage 2 Info Calcs'!F$26))),'Mortgage 2 Monthly Table'!T533)</f>
        <v>0</v>
      </c>
      <c r="Q533" t="str">
        <f>IF(OR(OR(W532&lt;0,ISTEXT(W532)),ISTEXT('Mortgage 2 Info Calcs'!$K$4)),"",IF(O533&lt;0,Q532,(Q532+P533)))</f>
        <v/>
      </c>
      <c r="R533" t="str">
        <f>IF(OR(ISERROR(L533-S533),ISTEXT('Mortgage 2 Info Calcs'!$K$4)),"",L533-S533+M533)</f>
        <v/>
      </c>
      <c r="S533">
        <f>IF(OR(IF(ISERROR(ROUND((J533-Q533-'Mortgage 2 Info Calcs'!F$24)*(G533/12),2)),0,(J533-O533-Q533-'Mortgage 2 Info Calcs'!F$24)*(G533/12)),,,ISTEXT('Mortgage 2 Info Calcs'!K$4)),IF(((J533-Q533-'Mortgage 2 Info Calcs'!F$24)*(G533/12))&gt;0,((J533-Q533-'Mortgage 2 Info Calcs'!F$24)*(G533/12)),0),0)</f>
        <v>0</v>
      </c>
      <c r="T533" t="str">
        <f>IF(OR(ISERROR(SUM(R$12:R533)),(ISTEXT(T532)),(T532=(SUM(R$12:R533)))),"",SUM(R$12:R533))</f>
        <v/>
      </c>
      <c r="U533">
        <f>SUM(S$12:S533)</f>
        <v>93290.420445652519</v>
      </c>
      <c r="V533" t="str">
        <f>IF(OR(J533=Q533,ISTEXT(W532),ISTEXT('Mortgage 2 Info Calcs'!$F$17)),"",IF(('Mortgage 2 Info Calcs'!F$18*12)&gt;C532+1,IF(C532='Mortgage 2 Info Calcs'!F$18*12,0,'Mortgage 2 Info Calcs'!F$19+W533*('Mortgage 2 Info Calcs'!F$17)),'Mortgage 2 Info Calcs'!F$189))</f>
        <v/>
      </c>
      <c r="W533" t="str">
        <f>IF(OR(ISERROR(J533-R533-M533),IF(ISERROR((J533-R533-M533)=0),"True",(J533-R533-M533)=0),ISTEXT('Mortgage 2 Info Calcs'!$K$4)),"",IF((J533&gt;(L533+M533)),(FV((G533/'Mortgage 2 Variables'!E$43),1,(L533+M533),-J533+Q533+'Mortgage 2 Info Calcs'!F$24,0))+Q533+'Mortgage 2 Info Calcs'!F$24+IF(I533&gt;0,0,-I533),""))</f>
        <v/>
      </c>
      <c r="X533" t="e">
        <f>IF((FV(IF(G533=0,'Mortgage 2 Info Calcs'!F$8,G533)/12,1,PMT(IF(G533=0,'Mortgage 2 Info Calcs'!F$8,G533)/12,('Mortgage 2 Info Calcs'!F$9*12)-C532,-X532,0),-X532,0))&gt;0,(FV(IF(G533=0,'Mortgage 2 Info Calcs'!F$8,G533)/12,1,PMT(IF(G533=0,'Mortgage 2 Info Calcs'!F$8,G533)/12,('Mortgage 2 Info Calcs'!F$9*12)-C532,-X532,0),-X532,0)),0)</f>
        <v>#NUM!</v>
      </c>
      <c r="Y533" t="e">
        <f>IF(X533&lt;=0,0,(IPMT(IF(G533=0,'Mortgage 2 Info Calcs'!F$8,G533)/12,1,('Mortgage 2 Info Calcs'!F$9*12)-C532,-X532,0)))</f>
        <v>#NUM!</v>
      </c>
      <c r="Z533">
        <f>IF(C533&lt;('Mortgage 2 Info Calcs'!F$9*12),SUM(Y$12:Y533),0)</f>
        <v>0</v>
      </c>
      <c r="AA533">
        <v>522</v>
      </c>
      <c r="AB533">
        <f t="shared" si="39"/>
        <v>43.5</v>
      </c>
    </row>
    <row r="534" spans="2:28" ht="11.25" customHeight="1" x14ac:dyDescent="0.25">
      <c r="B534">
        <f t="shared" si="37"/>
        <v>43.583333333333336</v>
      </c>
      <c r="C534">
        <v>523</v>
      </c>
      <c r="D534" t="str">
        <f>IF(J1302=1,F523+1,"")</f>
        <v/>
      </c>
      <c r="E534" t="str">
        <f t="shared" si="36"/>
        <v/>
      </c>
      <c r="F534" t="str">
        <f>VLOOKUP('Mortgage 2 Variables'!D$14,'Mortgage 2 Variables'!B$8:C$19,2)</f>
        <v>May</v>
      </c>
      <c r="G534">
        <f>IF(ISBLANK('Mortgage 2 Monthly Table'!G534),IF(OR(J534=Q534,ISTEXT(W533),ISTEXT('Mortgage 2 Info Calcs'!$K$4)),0,IF(('Mortgage 2 Info Calcs'!F$7*12)&gt;C533,G533,IF(C533='Mortgage 2 Info Calcs'!F$7*12,'Mortgage 2 Info Calcs'!F$8,G533))),'Mortgage 2 Monthly Table'!G534)</f>
        <v>0</v>
      </c>
      <c r="H534" t="e">
        <f>((PMT(G534/'Mortgage 2 Variables'!E$43,('Mortgage 2 Info Calcs'!F$9*'Mortgage 2 Variables'!E$43)-C533,-J534,0)))</f>
        <v>#VALUE!</v>
      </c>
      <c r="I534">
        <f>IF(OR(ISERROR(((IPMT(G534/'Mortgage 2 Variables'!E$43,1,'Mortgage 2 Info Calcs'!F$9*'Mortgage 2 Variables'!E$43,-J534+Q534+'Mortgage 2 Info Calcs'!F$24,IF('Mortgage 2 Info Calcs'!F$5="Interest Only",-J534+Q534+'Mortgage 2 Info Calcs'!F$24,0))))),(((IPMT(G534/'Mortgage 2 Variables'!E$43,1,'Mortgage 2 Info Calcs'!F$9*'Mortgage 2 Variables'!E$43,-J$12,-J$12)))=0)),0,((IPMT(G534/'Mortgage 2 Variables'!E$43,1,'Mortgage 2 Info Calcs'!F$9*'Mortgage 2 Variables'!E$43,-J534+Q534+'Mortgage 2 Info Calcs'!F$24,IF('Mortgage 2 Info Calcs'!F$5="Interest Only",-J534+Q534+'Mortgage 2 Info Calcs'!F$24,0)))))</f>
        <v>0</v>
      </c>
      <c r="J534" t="str">
        <f>IF(W533&gt;0,IF(ISTEXT('Mortgage 2 Info Calcs'!K$4),"0",IF(ISTEXT(W533),W533,W533+(IF(ISTEXT(K534),0,K534)))),0)</f>
        <v/>
      </c>
      <c r="K534">
        <f>IF(ISBLANK('Mortgage 2 Monthly Table'!L534),0,'Mortgage 2 Monthly Table'!L534)</f>
        <v>0</v>
      </c>
      <c r="L534" t="e">
        <f>IF(ISBLANK('Mortgage 2 Monthly Table'!N534),IF('Mortgage 2 Info Calcs'!F$13="Calculated",IF('Mortgage 2 Info Calcs'!F$22="Keep Same",IF('Mortgage 2 Info Calcs'!F$5="Interest Only",IF(OR(I534&gt;L533,J534=""),I534,IF(J534&lt;L533,IF(J534&lt;L533,J534+I534,IF(L533+M533&gt;J534,L533+I534,L533)),IF(L533+M533&gt;J534,L533+I534,L533))),IF(H534&gt;L533,H534,IF(J534&gt;L533,IF(L533+M533&gt;J534,L533+I534,L533),J534+S534))),IF('Mortgage 2 Info Calcs'!F$5="Interest Only",'Mortgage 2 Monthly calcs'!I534,'Mortgage 2 Monthly calcs'!H534)),'Mortgage 2 Monthly calcs'!L533),'Mortgage 2 Monthly Table'!N534)</f>
        <v>#VALUE!</v>
      </c>
      <c r="M534" t="str">
        <f>IF(ISBLANK('Mortgage 2 Monthly Table'!P534),IF(N533&gt;J534,IF(J534&gt;L533,J534-L533,0),IF(OR(OR(W533&lt;0,ISTEXT(W533)),ISTEXT('Mortgage 2 Info Calcs'!$K$4)),"",'Mortgage 2 Info Calcs'!F$21)),'Mortgage 2 Monthly Table'!P534)</f>
        <v/>
      </c>
      <c r="N534" t="str">
        <f t="shared" si="38"/>
        <v/>
      </c>
      <c r="O534" t="str">
        <f>IF(OR(OR(W533&lt;0,ISTEXT(W533)),ISTEXT('Mortgage 2 Info Calcs'!$K$4)),"",(O533+M534))</f>
        <v/>
      </c>
      <c r="P534">
        <f>IF(ISBLANK('Mortgage 2 Monthly Table'!T534),IF(ISTEXT(J534),0,IF(OR(W533&lt;Q533,AND(W533&lt;0,NOT(ISTEXT(W533))),ISTEXT('Mortgage 2 Info Calcs'!$K$4)),IF(-W533&gt;P533,-W533,W533-Q533),IF(J534="",0,'Mortgage 2 Info Calcs'!F$26))),'Mortgage 2 Monthly Table'!T534)</f>
        <v>0</v>
      </c>
      <c r="Q534" t="str">
        <f>IF(OR(OR(W533&lt;0,ISTEXT(W533)),ISTEXT('Mortgage 2 Info Calcs'!$K$4)),"",IF(O534&lt;0,Q533,(Q533+P534)))</f>
        <v/>
      </c>
      <c r="R534" t="str">
        <f>IF(OR(ISERROR(L534-S534),ISTEXT('Mortgage 2 Info Calcs'!$K$4)),"",L534-S534+M534)</f>
        <v/>
      </c>
      <c r="S534">
        <f>IF(OR(IF(ISERROR(ROUND((J534-Q534-'Mortgage 2 Info Calcs'!F$24)*(G534/12),2)),0,(J534-O534-Q534-'Mortgage 2 Info Calcs'!F$24)*(G534/12)),,,ISTEXT('Mortgage 2 Info Calcs'!K$4)),IF(((J534-Q534-'Mortgage 2 Info Calcs'!F$24)*(G534/12))&gt;0,((J534-Q534-'Mortgage 2 Info Calcs'!F$24)*(G534/12)),0),0)</f>
        <v>0</v>
      </c>
      <c r="T534" t="str">
        <f>IF(OR(ISERROR(SUM(R$12:R534)),(ISTEXT(T533)),(T533=(SUM(R$12:R534)))),"",SUM(R$12:R534))</f>
        <v/>
      </c>
      <c r="U534">
        <f>SUM(S$12:S534)</f>
        <v>93290.420445652519</v>
      </c>
      <c r="V534" t="str">
        <f>IF(OR(J534=Q534,ISTEXT(W533),ISTEXT('Mortgage 2 Info Calcs'!$F$17)),"",IF(('Mortgage 2 Info Calcs'!F$18*12)&gt;C533+1,IF(C533='Mortgage 2 Info Calcs'!F$18*12,0,'Mortgage 2 Info Calcs'!F$19+W534*('Mortgage 2 Info Calcs'!F$17)),'Mortgage 2 Info Calcs'!F$189))</f>
        <v/>
      </c>
      <c r="W534" t="str">
        <f>IF(OR(ISERROR(J534-R534-M534),IF(ISERROR((J534-R534-M534)=0),"True",(J534-R534-M534)=0),ISTEXT('Mortgage 2 Info Calcs'!$K$4)),"",IF((J534&gt;(L534+M534)),(FV((G534/'Mortgage 2 Variables'!E$43),1,(L534+M534),-J534+Q534+'Mortgage 2 Info Calcs'!F$24,0))+Q534+'Mortgage 2 Info Calcs'!F$24+IF(I534&gt;0,0,-I534),""))</f>
        <v/>
      </c>
      <c r="X534" t="e">
        <f>IF((FV(IF(G534=0,'Mortgage 2 Info Calcs'!F$8,G534)/12,1,PMT(IF(G534=0,'Mortgage 2 Info Calcs'!F$8,G534)/12,('Mortgage 2 Info Calcs'!F$9*12)-C533,-X533,0),-X533,0))&gt;0,(FV(IF(G534=0,'Mortgage 2 Info Calcs'!F$8,G534)/12,1,PMT(IF(G534=0,'Mortgage 2 Info Calcs'!F$8,G534)/12,('Mortgage 2 Info Calcs'!F$9*12)-C533,-X533,0),-X533,0)),0)</f>
        <v>#NUM!</v>
      </c>
      <c r="Y534" t="e">
        <f>IF(X534&lt;=0,0,(IPMT(IF(G534=0,'Mortgage 2 Info Calcs'!F$8,G534)/12,1,('Mortgage 2 Info Calcs'!F$9*12)-C533,-X533,0)))</f>
        <v>#NUM!</v>
      </c>
      <c r="Z534">
        <f>IF(C534&lt;('Mortgage 2 Info Calcs'!F$9*12),SUM(Y$12:Y534),0)</f>
        <v>0</v>
      </c>
      <c r="AA534">
        <v>523</v>
      </c>
      <c r="AB534">
        <f t="shared" si="39"/>
        <v>43.583333333333336</v>
      </c>
    </row>
    <row r="535" spans="2:28" ht="11.25" customHeight="1" x14ac:dyDescent="0.25">
      <c r="B535">
        <f t="shared" si="37"/>
        <v>43.666666666666664</v>
      </c>
      <c r="C535">
        <v>524</v>
      </c>
      <c r="D535" t="str">
        <f>IF(J1303=1,F523+1,"")</f>
        <v/>
      </c>
      <c r="E535" t="str">
        <f t="shared" si="36"/>
        <v/>
      </c>
      <c r="F535" t="str">
        <f>VLOOKUP('Mortgage 2 Variables'!D$15,'Mortgage 2 Variables'!B$8:C$19,2)</f>
        <v>Jun</v>
      </c>
      <c r="G535">
        <f>IF(ISBLANK('Mortgage 2 Monthly Table'!G535),IF(OR(J535=Q535,ISTEXT(W534),ISTEXT('Mortgage 2 Info Calcs'!$K$4)),0,IF(('Mortgage 2 Info Calcs'!F$7*12)&gt;C534,G534,IF(C534='Mortgage 2 Info Calcs'!F$7*12,'Mortgage 2 Info Calcs'!F$8,G534))),'Mortgage 2 Monthly Table'!G535)</f>
        <v>0</v>
      </c>
      <c r="H535" t="e">
        <f>((PMT(G535/'Mortgage 2 Variables'!E$43,('Mortgage 2 Info Calcs'!F$9*'Mortgage 2 Variables'!E$43)-C534,-J535,0)))</f>
        <v>#VALUE!</v>
      </c>
      <c r="I535">
        <f>IF(OR(ISERROR(((IPMT(G535/'Mortgage 2 Variables'!E$43,1,'Mortgage 2 Info Calcs'!F$9*'Mortgage 2 Variables'!E$43,-J535+Q535+'Mortgage 2 Info Calcs'!F$24,IF('Mortgage 2 Info Calcs'!F$5="Interest Only",-J535+Q535+'Mortgage 2 Info Calcs'!F$24,0))))),(((IPMT(G535/'Mortgage 2 Variables'!E$43,1,'Mortgage 2 Info Calcs'!F$9*'Mortgage 2 Variables'!E$43,-J$12,-J$12)))=0)),0,((IPMT(G535/'Mortgage 2 Variables'!E$43,1,'Mortgage 2 Info Calcs'!F$9*'Mortgage 2 Variables'!E$43,-J535+Q535+'Mortgage 2 Info Calcs'!F$24,IF('Mortgage 2 Info Calcs'!F$5="Interest Only",-J535+Q535+'Mortgage 2 Info Calcs'!F$24,0)))))</f>
        <v>0</v>
      </c>
      <c r="J535" t="str">
        <f>IF(W534&gt;0,IF(ISTEXT('Mortgage 2 Info Calcs'!K$4),"0",IF(ISTEXT(W534),W534,W534+(IF(ISTEXT(K535),0,K535)))),0)</f>
        <v/>
      </c>
      <c r="K535">
        <f>IF(ISBLANK('Mortgage 2 Monthly Table'!L535),0,'Mortgage 2 Monthly Table'!L535)</f>
        <v>0</v>
      </c>
      <c r="L535" t="e">
        <f>IF(ISBLANK('Mortgage 2 Monthly Table'!N535),IF('Mortgage 2 Info Calcs'!F$13="Calculated",IF('Mortgage 2 Info Calcs'!F$22="Keep Same",IF('Mortgage 2 Info Calcs'!F$5="Interest Only",IF(OR(I535&gt;L534,J535=""),I535,IF(J535&lt;L534,IF(J535&lt;L534,J535+I535,IF(L534+M534&gt;J535,L534+I535,L534)),IF(L534+M534&gt;J535,L534+I535,L534))),IF(H535&gt;L534,H535,IF(J535&gt;L534,IF(L534+M534&gt;J535,L534+I535,L534),J535+S535))),IF('Mortgage 2 Info Calcs'!F$5="Interest Only",'Mortgage 2 Monthly calcs'!I535,'Mortgage 2 Monthly calcs'!H535)),'Mortgage 2 Monthly calcs'!L534),'Mortgage 2 Monthly Table'!N535)</f>
        <v>#VALUE!</v>
      </c>
      <c r="M535" t="str">
        <f>IF(ISBLANK('Mortgage 2 Monthly Table'!P535),IF(N534&gt;J535,IF(J535&gt;L534,J535-L534,0),IF(OR(OR(W534&lt;0,ISTEXT(W534)),ISTEXT('Mortgage 2 Info Calcs'!$K$4)),"",'Mortgage 2 Info Calcs'!F$21)),'Mortgage 2 Monthly Table'!P535)</f>
        <v/>
      </c>
      <c r="N535" t="str">
        <f t="shared" si="38"/>
        <v/>
      </c>
      <c r="O535" t="str">
        <f>IF(OR(OR(W534&lt;0,ISTEXT(W534)),ISTEXT('Mortgage 2 Info Calcs'!$K$4)),"",(O534+M535))</f>
        <v/>
      </c>
      <c r="P535">
        <f>IF(ISBLANK('Mortgage 2 Monthly Table'!T535),IF(ISTEXT(J535),0,IF(OR(W534&lt;Q534,AND(W534&lt;0,NOT(ISTEXT(W534))),ISTEXT('Mortgage 2 Info Calcs'!$K$4)),IF(-W534&gt;P534,-W534,W534-Q534),IF(J535="",0,'Mortgage 2 Info Calcs'!F$26))),'Mortgage 2 Monthly Table'!T535)</f>
        <v>0</v>
      </c>
      <c r="Q535" t="str">
        <f>IF(OR(OR(W534&lt;0,ISTEXT(W534)),ISTEXT('Mortgage 2 Info Calcs'!$K$4)),"",IF(O535&lt;0,Q534,(Q534+P535)))</f>
        <v/>
      </c>
      <c r="R535" t="str">
        <f>IF(OR(ISERROR(L535-S535),ISTEXT('Mortgage 2 Info Calcs'!$K$4)),"",L535-S535+M535)</f>
        <v/>
      </c>
      <c r="S535">
        <f>IF(OR(IF(ISERROR(ROUND((J535-Q535-'Mortgage 2 Info Calcs'!F$24)*(G535/12),2)),0,(J535-O535-Q535-'Mortgage 2 Info Calcs'!F$24)*(G535/12)),,,ISTEXT('Mortgage 2 Info Calcs'!K$4)),IF(((J535-Q535-'Mortgage 2 Info Calcs'!F$24)*(G535/12))&gt;0,((J535-Q535-'Mortgage 2 Info Calcs'!F$24)*(G535/12)),0),0)</f>
        <v>0</v>
      </c>
      <c r="T535" t="str">
        <f>IF(OR(ISERROR(SUM(R$12:R535)),(ISTEXT(T534)),(T534=(SUM(R$12:R535)))),"",SUM(R$12:R535))</f>
        <v/>
      </c>
      <c r="U535">
        <f>SUM(S$12:S535)</f>
        <v>93290.420445652519</v>
      </c>
      <c r="V535" t="str">
        <f>IF(OR(J535=Q535,ISTEXT(W534),ISTEXT('Mortgage 2 Info Calcs'!$F$17)),"",IF(('Mortgage 2 Info Calcs'!F$18*12)&gt;C534+1,IF(C534='Mortgage 2 Info Calcs'!F$18*12,0,'Mortgage 2 Info Calcs'!F$19+W535*('Mortgage 2 Info Calcs'!F$17)),'Mortgage 2 Info Calcs'!F$189))</f>
        <v/>
      </c>
      <c r="W535" t="str">
        <f>IF(OR(ISERROR(J535-R535-M535),IF(ISERROR((J535-R535-M535)=0),"True",(J535-R535-M535)=0),ISTEXT('Mortgage 2 Info Calcs'!$K$4)),"",IF((J535&gt;(L535+M535)),(FV((G535/'Mortgage 2 Variables'!E$43),1,(L535+M535),-J535+Q535+'Mortgage 2 Info Calcs'!F$24,0))+Q535+'Mortgage 2 Info Calcs'!F$24+IF(I535&gt;0,0,-I535),""))</f>
        <v/>
      </c>
      <c r="X535" t="e">
        <f>IF((FV(IF(G535=0,'Mortgage 2 Info Calcs'!F$8,G535)/12,1,PMT(IF(G535=0,'Mortgage 2 Info Calcs'!F$8,G535)/12,('Mortgage 2 Info Calcs'!F$9*12)-C534,-X534,0),-X534,0))&gt;0,(FV(IF(G535=0,'Mortgage 2 Info Calcs'!F$8,G535)/12,1,PMT(IF(G535=0,'Mortgage 2 Info Calcs'!F$8,G535)/12,('Mortgage 2 Info Calcs'!F$9*12)-C534,-X534,0),-X534,0)),0)</f>
        <v>#NUM!</v>
      </c>
      <c r="Y535" t="e">
        <f>IF(X535&lt;=0,0,(IPMT(IF(G535=0,'Mortgage 2 Info Calcs'!F$8,G535)/12,1,('Mortgage 2 Info Calcs'!F$9*12)-C534,-X534,0)))</f>
        <v>#NUM!</v>
      </c>
      <c r="Z535">
        <f>IF(C535&lt;('Mortgage 2 Info Calcs'!F$9*12),SUM(Y$12:Y535),0)</f>
        <v>0</v>
      </c>
      <c r="AA535">
        <v>524</v>
      </c>
      <c r="AB535">
        <f t="shared" si="39"/>
        <v>43.666666666666664</v>
      </c>
    </row>
    <row r="536" spans="2:28" ht="11.25" customHeight="1" x14ac:dyDescent="0.25">
      <c r="B536">
        <f t="shared" si="37"/>
        <v>43.75</v>
      </c>
      <c r="C536">
        <v>525</v>
      </c>
      <c r="D536" t="str">
        <f>IF(J1304=1,F523+1,"")</f>
        <v/>
      </c>
      <c r="E536" t="str">
        <f t="shared" si="36"/>
        <v/>
      </c>
      <c r="F536" t="str">
        <f>VLOOKUP('Mortgage 2 Variables'!D$16,'Mortgage 2 Variables'!B$8:C$19,2)</f>
        <v>Jul</v>
      </c>
      <c r="G536">
        <f>IF(ISBLANK('Mortgage 2 Monthly Table'!G536),IF(OR(J536=Q536,ISTEXT(W535),ISTEXT('Mortgage 2 Info Calcs'!$K$4)),0,IF(('Mortgage 2 Info Calcs'!F$7*12)&gt;C535,G535,IF(C535='Mortgage 2 Info Calcs'!F$7*12,'Mortgage 2 Info Calcs'!F$8,G535))),'Mortgage 2 Monthly Table'!G536)</f>
        <v>0</v>
      </c>
      <c r="H536" t="e">
        <f>((PMT(G536/'Mortgage 2 Variables'!E$43,('Mortgage 2 Info Calcs'!F$9*'Mortgage 2 Variables'!E$43)-C535,-J536,0)))</f>
        <v>#VALUE!</v>
      </c>
      <c r="I536">
        <f>IF(OR(ISERROR(((IPMT(G536/'Mortgage 2 Variables'!E$43,1,'Mortgage 2 Info Calcs'!F$9*'Mortgage 2 Variables'!E$43,-J536+Q536+'Mortgage 2 Info Calcs'!F$24,IF('Mortgage 2 Info Calcs'!F$5="Interest Only",-J536+Q536+'Mortgage 2 Info Calcs'!F$24,0))))),(((IPMT(G536/'Mortgage 2 Variables'!E$43,1,'Mortgage 2 Info Calcs'!F$9*'Mortgage 2 Variables'!E$43,-J$12,-J$12)))=0)),0,((IPMT(G536/'Mortgage 2 Variables'!E$43,1,'Mortgage 2 Info Calcs'!F$9*'Mortgage 2 Variables'!E$43,-J536+Q536+'Mortgage 2 Info Calcs'!F$24,IF('Mortgage 2 Info Calcs'!F$5="Interest Only",-J536+Q536+'Mortgage 2 Info Calcs'!F$24,0)))))</f>
        <v>0</v>
      </c>
      <c r="J536" t="str">
        <f>IF(W535&gt;0,IF(ISTEXT('Mortgage 2 Info Calcs'!K$4),"0",IF(ISTEXT(W535),W535,W535+(IF(ISTEXT(K536),0,K536)))),0)</f>
        <v/>
      </c>
      <c r="K536">
        <f>IF(ISBLANK('Mortgage 2 Monthly Table'!L536),0,'Mortgage 2 Monthly Table'!L536)</f>
        <v>0</v>
      </c>
      <c r="L536" t="e">
        <f>IF(ISBLANK('Mortgage 2 Monthly Table'!N536),IF('Mortgage 2 Info Calcs'!F$13="Calculated",IF('Mortgage 2 Info Calcs'!F$22="Keep Same",IF('Mortgage 2 Info Calcs'!F$5="Interest Only",IF(OR(I536&gt;L535,J536=""),I536,IF(J536&lt;L535,IF(J536&lt;L535,J536+I536,IF(L535+M535&gt;J536,L535+I536,L535)),IF(L535+M535&gt;J536,L535+I536,L535))),IF(H536&gt;L535,H536,IF(J536&gt;L535,IF(L535+M535&gt;J536,L535+I536,L535),J536+S536))),IF('Mortgage 2 Info Calcs'!F$5="Interest Only",'Mortgage 2 Monthly calcs'!I536,'Mortgage 2 Monthly calcs'!H536)),'Mortgage 2 Monthly calcs'!L535),'Mortgage 2 Monthly Table'!N536)</f>
        <v>#VALUE!</v>
      </c>
      <c r="M536" t="str">
        <f>IF(ISBLANK('Mortgage 2 Monthly Table'!P536),IF(N535&gt;J536,IF(J536&gt;L535,J536-L535,0),IF(OR(OR(W535&lt;0,ISTEXT(W535)),ISTEXT('Mortgage 2 Info Calcs'!$K$4)),"",'Mortgage 2 Info Calcs'!F$21)),'Mortgage 2 Monthly Table'!P536)</f>
        <v/>
      </c>
      <c r="N536" t="str">
        <f t="shared" si="38"/>
        <v/>
      </c>
      <c r="O536" t="str">
        <f>IF(OR(OR(W535&lt;0,ISTEXT(W535)),ISTEXT('Mortgage 2 Info Calcs'!$K$4)),"",(O535+M536))</f>
        <v/>
      </c>
      <c r="P536">
        <f>IF(ISBLANK('Mortgage 2 Monthly Table'!T536),IF(ISTEXT(J536),0,IF(OR(W535&lt;Q535,AND(W535&lt;0,NOT(ISTEXT(W535))),ISTEXT('Mortgage 2 Info Calcs'!$K$4)),IF(-W535&gt;P535,-W535,W535-Q535),IF(J536="",0,'Mortgage 2 Info Calcs'!F$26))),'Mortgage 2 Monthly Table'!T536)</f>
        <v>0</v>
      </c>
      <c r="Q536" t="str">
        <f>IF(OR(OR(W535&lt;0,ISTEXT(W535)),ISTEXT('Mortgage 2 Info Calcs'!$K$4)),"",IF(O536&lt;0,Q535,(Q535+P536)))</f>
        <v/>
      </c>
      <c r="R536" t="str">
        <f>IF(OR(ISERROR(L536-S536),ISTEXT('Mortgage 2 Info Calcs'!$K$4)),"",L536-S536+M536)</f>
        <v/>
      </c>
      <c r="S536">
        <f>IF(OR(IF(ISERROR(ROUND((J536-Q536-'Mortgage 2 Info Calcs'!F$24)*(G536/12),2)),0,(J536-O536-Q536-'Mortgage 2 Info Calcs'!F$24)*(G536/12)),,,ISTEXT('Mortgage 2 Info Calcs'!K$4)),IF(((J536-Q536-'Mortgage 2 Info Calcs'!F$24)*(G536/12))&gt;0,((J536-Q536-'Mortgage 2 Info Calcs'!F$24)*(G536/12)),0),0)</f>
        <v>0</v>
      </c>
      <c r="T536" t="str">
        <f>IF(OR(ISERROR(SUM(R$12:R536)),(ISTEXT(T535)),(T535=(SUM(R$12:R536)))),"",SUM(R$12:R536))</f>
        <v/>
      </c>
      <c r="U536">
        <f>SUM(S$12:S536)</f>
        <v>93290.420445652519</v>
      </c>
      <c r="V536" t="str">
        <f>IF(OR(J536=Q536,ISTEXT(W535),ISTEXT('Mortgage 2 Info Calcs'!$F$17)),"",IF(('Mortgage 2 Info Calcs'!F$18*12)&gt;C535+1,IF(C535='Mortgage 2 Info Calcs'!F$18*12,0,'Mortgage 2 Info Calcs'!F$19+W536*('Mortgage 2 Info Calcs'!F$17)),'Mortgage 2 Info Calcs'!F$189))</f>
        <v/>
      </c>
      <c r="W536" t="str">
        <f>IF(OR(ISERROR(J536-R536-M536),IF(ISERROR((J536-R536-M536)=0),"True",(J536-R536-M536)=0),ISTEXT('Mortgage 2 Info Calcs'!$K$4)),"",IF((J536&gt;(L536+M536)),(FV((G536/'Mortgage 2 Variables'!E$43),1,(L536+M536),-J536+Q536+'Mortgage 2 Info Calcs'!F$24,0))+Q536+'Mortgage 2 Info Calcs'!F$24+IF(I536&gt;0,0,-I536),""))</f>
        <v/>
      </c>
      <c r="X536" t="e">
        <f>IF((FV(IF(G536=0,'Mortgage 2 Info Calcs'!F$8,G536)/12,1,PMT(IF(G536=0,'Mortgage 2 Info Calcs'!F$8,G536)/12,('Mortgage 2 Info Calcs'!F$9*12)-C535,-X535,0),-X535,0))&gt;0,(FV(IF(G536=0,'Mortgage 2 Info Calcs'!F$8,G536)/12,1,PMT(IF(G536=0,'Mortgage 2 Info Calcs'!F$8,G536)/12,('Mortgage 2 Info Calcs'!F$9*12)-C535,-X535,0),-X535,0)),0)</f>
        <v>#NUM!</v>
      </c>
      <c r="Y536" t="e">
        <f>IF(X536&lt;=0,0,(IPMT(IF(G536=0,'Mortgage 2 Info Calcs'!F$8,G536)/12,1,('Mortgage 2 Info Calcs'!F$9*12)-C535,-X535,0)))</f>
        <v>#NUM!</v>
      </c>
      <c r="Z536">
        <f>IF(C536&lt;('Mortgage 2 Info Calcs'!F$9*12),SUM(Y$12:Y536),0)</f>
        <v>0</v>
      </c>
      <c r="AA536">
        <v>525</v>
      </c>
      <c r="AB536">
        <f t="shared" si="39"/>
        <v>43.75</v>
      </c>
    </row>
    <row r="537" spans="2:28" ht="11.25" customHeight="1" x14ac:dyDescent="0.25">
      <c r="B537">
        <f t="shared" si="37"/>
        <v>43.833333333333336</v>
      </c>
      <c r="C537">
        <v>526</v>
      </c>
      <c r="D537" t="str">
        <f>IF(J1305=1,F523+1,"")</f>
        <v/>
      </c>
      <c r="E537" t="str">
        <f t="shared" si="36"/>
        <v/>
      </c>
      <c r="F537" t="str">
        <f>VLOOKUP('Mortgage 2 Variables'!D$17,'Mortgage 2 Variables'!B$8:C$19,2)</f>
        <v>Aug</v>
      </c>
      <c r="G537">
        <f>IF(ISBLANK('Mortgage 2 Monthly Table'!G537),IF(OR(J537=Q537,ISTEXT(W536),ISTEXT('Mortgage 2 Info Calcs'!$K$4)),0,IF(('Mortgage 2 Info Calcs'!F$7*12)&gt;C536,G536,IF(C536='Mortgage 2 Info Calcs'!F$7*12,'Mortgage 2 Info Calcs'!F$8,G536))),'Mortgage 2 Monthly Table'!G537)</f>
        <v>0</v>
      </c>
      <c r="H537" t="e">
        <f>((PMT(G537/'Mortgage 2 Variables'!E$43,('Mortgage 2 Info Calcs'!F$9*'Mortgage 2 Variables'!E$43)-C536,-J537,0)))</f>
        <v>#VALUE!</v>
      </c>
      <c r="I537">
        <f>IF(OR(ISERROR(((IPMT(G537/'Mortgage 2 Variables'!E$43,1,'Mortgage 2 Info Calcs'!F$9*'Mortgage 2 Variables'!E$43,-J537+Q537+'Mortgage 2 Info Calcs'!F$24,IF('Mortgage 2 Info Calcs'!F$5="Interest Only",-J537+Q537+'Mortgage 2 Info Calcs'!F$24,0))))),(((IPMT(G537/'Mortgage 2 Variables'!E$43,1,'Mortgage 2 Info Calcs'!F$9*'Mortgage 2 Variables'!E$43,-J$12,-J$12)))=0)),0,((IPMT(G537/'Mortgage 2 Variables'!E$43,1,'Mortgage 2 Info Calcs'!F$9*'Mortgage 2 Variables'!E$43,-J537+Q537+'Mortgage 2 Info Calcs'!F$24,IF('Mortgage 2 Info Calcs'!F$5="Interest Only",-J537+Q537+'Mortgage 2 Info Calcs'!F$24,0)))))</f>
        <v>0</v>
      </c>
      <c r="J537" t="str">
        <f>IF(W536&gt;0,IF(ISTEXT('Mortgage 2 Info Calcs'!K$4),"0",IF(ISTEXT(W536),W536,W536+(IF(ISTEXT(K537),0,K537)))),0)</f>
        <v/>
      </c>
      <c r="K537">
        <f>IF(ISBLANK('Mortgage 2 Monthly Table'!L537),0,'Mortgage 2 Monthly Table'!L537)</f>
        <v>0</v>
      </c>
      <c r="L537" t="e">
        <f>IF(ISBLANK('Mortgage 2 Monthly Table'!N537),IF('Mortgage 2 Info Calcs'!F$13="Calculated",IF('Mortgage 2 Info Calcs'!F$22="Keep Same",IF('Mortgage 2 Info Calcs'!F$5="Interest Only",IF(OR(I537&gt;L536,J537=""),I537,IF(J537&lt;L536,IF(J537&lt;L536,J537+I537,IF(L536+M536&gt;J537,L536+I537,L536)),IF(L536+M536&gt;J537,L536+I537,L536))),IF(H537&gt;L536,H537,IF(J537&gt;L536,IF(L536+M536&gt;J537,L536+I537,L536),J537+S537))),IF('Mortgage 2 Info Calcs'!F$5="Interest Only",'Mortgage 2 Monthly calcs'!I537,'Mortgage 2 Monthly calcs'!H537)),'Mortgage 2 Monthly calcs'!L536),'Mortgage 2 Monthly Table'!N537)</f>
        <v>#VALUE!</v>
      </c>
      <c r="M537" t="str">
        <f>IF(ISBLANK('Mortgage 2 Monthly Table'!P537),IF(N536&gt;J537,IF(J537&gt;L536,J537-L536,0),IF(OR(OR(W536&lt;0,ISTEXT(W536)),ISTEXT('Mortgage 2 Info Calcs'!$K$4)),"",'Mortgage 2 Info Calcs'!F$21)),'Mortgage 2 Monthly Table'!P537)</f>
        <v/>
      </c>
      <c r="N537" t="str">
        <f t="shared" si="38"/>
        <v/>
      </c>
      <c r="O537" t="str">
        <f>IF(OR(OR(W536&lt;0,ISTEXT(W536)),ISTEXT('Mortgage 2 Info Calcs'!$K$4)),"",(O536+M537))</f>
        <v/>
      </c>
      <c r="P537">
        <f>IF(ISBLANK('Mortgage 2 Monthly Table'!T537),IF(ISTEXT(J537),0,IF(OR(W536&lt;Q536,AND(W536&lt;0,NOT(ISTEXT(W536))),ISTEXT('Mortgage 2 Info Calcs'!$K$4)),IF(-W536&gt;P536,-W536,W536-Q536),IF(J537="",0,'Mortgage 2 Info Calcs'!F$26))),'Mortgage 2 Monthly Table'!T537)</f>
        <v>0</v>
      </c>
      <c r="Q537" t="str">
        <f>IF(OR(OR(W536&lt;0,ISTEXT(W536)),ISTEXT('Mortgage 2 Info Calcs'!$K$4)),"",IF(O537&lt;0,Q536,(Q536+P537)))</f>
        <v/>
      </c>
      <c r="R537" t="str">
        <f>IF(OR(ISERROR(L537-S537),ISTEXT('Mortgage 2 Info Calcs'!$K$4)),"",L537-S537+M537)</f>
        <v/>
      </c>
      <c r="S537">
        <f>IF(OR(IF(ISERROR(ROUND((J537-Q537-'Mortgage 2 Info Calcs'!F$24)*(G537/12),2)),0,(J537-O537-Q537-'Mortgage 2 Info Calcs'!F$24)*(G537/12)),,,ISTEXT('Mortgage 2 Info Calcs'!K$4)),IF(((J537-Q537-'Mortgage 2 Info Calcs'!F$24)*(G537/12))&gt;0,((J537-Q537-'Mortgage 2 Info Calcs'!F$24)*(G537/12)),0),0)</f>
        <v>0</v>
      </c>
      <c r="T537" t="str">
        <f>IF(OR(ISERROR(SUM(R$12:R537)),(ISTEXT(T536)),(T536=(SUM(R$12:R537)))),"",SUM(R$12:R537))</f>
        <v/>
      </c>
      <c r="U537">
        <f>SUM(S$12:S537)</f>
        <v>93290.420445652519</v>
      </c>
      <c r="V537" t="str">
        <f>IF(OR(J537=Q537,ISTEXT(W536),ISTEXT('Mortgage 2 Info Calcs'!$F$17)),"",IF(('Mortgage 2 Info Calcs'!F$18*12)&gt;C536+1,IF(C536='Mortgage 2 Info Calcs'!F$18*12,0,'Mortgage 2 Info Calcs'!F$19+W537*('Mortgage 2 Info Calcs'!F$17)),'Mortgage 2 Info Calcs'!F$189))</f>
        <v/>
      </c>
      <c r="W537" t="str">
        <f>IF(OR(ISERROR(J537-R537-M537),IF(ISERROR((J537-R537-M537)=0),"True",(J537-R537-M537)=0),ISTEXT('Mortgage 2 Info Calcs'!$K$4)),"",IF((J537&gt;(L537+M537)),(FV((G537/'Mortgage 2 Variables'!E$43),1,(L537+M537),-J537+Q537+'Mortgage 2 Info Calcs'!F$24,0))+Q537+'Mortgage 2 Info Calcs'!F$24+IF(I537&gt;0,0,-I537),""))</f>
        <v/>
      </c>
      <c r="X537" t="e">
        <f>IF((FV(IF(G537=0,'Mortgage 2 Info Calcs'!F$8,G537)/12,1,PMT(IF(G537=0,'Mortgage 2 Info Calcs'!F$8,G537)/12,('Mortgage 2 Info Calcs'!F$9*12)-C536,-X536,0),-X536,0))&gt;0,(FV(IF(G537=0,'Mortgage 2 Info Calcs'!F$8,G537)/12,1,PMT(IF(G537=0,'Mortgage 2 Info Calcs'!F$8,G537)/12,('Mortgage 2 Info Calcs'!F$9*12)-C536,-X536,0),-X536,0)),0)</f>
        <v>#NUM!</v>
      </c>
      <c r="Y537" t="e">
        <f>IF(X537&lt;=0,0,(IPMT(IF(G537=0,'Mortgage 2 Info Calcs'!F$8,G537)/12,1,('Mortgage 2 Info Calcs'!F$9*12)-C536,-X536,0)))</f>
        <v>#NUM!</v>
      </c>
      <c r="Z537">
        <f>IF(C537&lt;('Mortgage 2 Info Calcs'!F$9*12),SUM(Y$12:Y537),0)</f>
        <v>0</v>
      </c>
      <c r="AA537">
        <v>526</v>
      </c>
      <c r="AB537">
        <f t="shared" si="39"/>
        <v>43.833333333333336</v>
      </c>
    </row>
    <row r="538" spans="2:28" ht="11.25" customHeight="1" x14ac:dyDescent="0.25">
      <c r="B538">
        <f t="shared" si="37"/>
        <v>43.916666666666664</v>
      </c>
      <c r="C538">
        <v>527</v>
      </c>
      <c r="D538" t="str">
        <f>IF(J1306=1,F523+1,"")</f>
        <v/>
      </c>
      <c r="E538" t="str">
        <f t="shared" si="36"/>
        <v/>
      </c>
      <c r="F538" t="str">
        <f>VLOOKUP('Mortgage 2 Variables'!D$18,'Mortgage 2 Variables'!B$8:C$19,2)</f>
        <v>Sep</v>
      </c>
      <c r="G538">
        <f>IF(ISBLANK('Mortgage 2 Monthly Table'!G538),IF(OR(J538=Q538,ISTEXT(W537),ISTEXT('Mortgage 2 Info Calcs'!$K$4)),0,IF(('Mortgage 2 Info Calcs'!F$7*12)&gt;C537,G537,IF(C537='Mortgage 2 Info Calcs'!F$7*12,'Mortgage 2 Info Calcs'!F$8,G537))),'Mortgage 2 Monthly Table'!G538)</f>
        <v>0</v>
      </c>
      <c r="H538" t="e">
        <f>((PMT(G538/'Mortgage 2 Variables'!E$43,('Mortgage 2 Info Calcs'!F$9*'Mortgage 2 Variables'!E$43)-C537,-J538,0)))</f>
        <v>#VALUE!</v>
      </c>
      <c r="I538">
        <f>IF(OR(ISERROR(((IPMT(G538/'Mortgage 2 Variables'!E$43,1,'Mortgage 2 Info Calcs'!F$9*'Mortgage 2 Variables'!E$43,-J538+Q538+'Mortgage 2 Info Calcs'!F$24,IF('Mortgage 2 Info Calcs'!F$5="Interest Only",-J538+Q538+'Mortgage 2 Info Calcs'!F$24,0))))),(((IPMT(G538/'Mortgage 2 Variables'!E$43,1,'Mortgage 2 Info Calcs'!F$9*'Mortgage 2 Variables'!E$43,-J$12,-J$12)))=0)),0,((IPMT(G538/'Mortgage 2 Variables'!E$43,1,'Mortgage 2 Info Calcs'!F$9*'Mortgage 2 Variables'!E$43,-J538+Q538+'Mortgage 2 Info Calcs'!F$24,IF('Mortgage 2 Info Calcs'!F$5="Interest Only",-J538+Q538+'Mortgage 2 Info Calcs'!F$24,0)))))</f>
        <v>0</v>
      </c>
      <c r="J538" t="str">
        <f>IF(W537&gt;0,IF(ISTEXT('Mortgage 2 Info Calcs'!K$4),"0",IF(ISTEXT(W537),W537,W537+(IF(ISTEXT(K538),0,K538)))),0)</f>
        <v/>
      </c>
      <c r="K538">
        <f>IF(ISBLANK('Mortgage 2 Monthly Table'!L538),0,'Mortgage 2 Monthly Table'!L538)</f>
        <v>0</v>
      </c>
      <c r="L538" t="e">
        <f>IF(ISBLANK('Mortgage 2 Monthly Table'!N538),IF('Mortgage 2 Info Calcs'!F$13="Calculated",IF('Mortgage 2 Info Calcs'!F$22="Keep Same",IF('Mortgage 2 Info Calcs'!F$5="Interest Only",IF(OR(I538&gt;L537,J538=""),I538,IF(J538&lt;L537,IF(J538&lt;L537,J538+I538,IF(L537+M537&gt;J538,L537+I538,L537)),IF(L537+M537&gt;J538,L537+I538,L537))),IF(H538&gt;L537,H538,IF(J538&gt;L537,IF(L537+M537&gt;J538,L537+I538,L537),J538+S538))),IF('Mortgage 2 Info Calcs'!F$5="Interest Only",'Mortgage 2 Monthly calcs'!I538,'Mortgage 2 Monthly calcs'!H538)),'Mortgage 2 Monthly calcs'!L537),'Mortgage 2 Monthly Table'!N538)</f>
        <v>#VALUE!</v>
      </c>
      <c r="M538" t="str">
        <f>IF(ISBLANK('Mortgage 2 Monthly Table'!P538),IF(N537&gt;J538,IF(J538&gt;L537,J538-L537,0),IF(OR(OR(W537&lt;0,ISTEXT(W537)),ISTEXT('Mortgage 2 Info Calcs'!$K$4)),"",'Mortgage 2 Info Calcs'!F$21)),'Mortgage 2 Monthly Table'!P538)</f>
        <v/>
      </c>
      <c r="N538" t="str">
        <f t="shared" si="38"/>
        <v/>
      </c>
      <c r="O538" t="str">
        <f>IF(OR(OR(W537&lt;0,ISTEXT(W537)),ISTEXT('Mortgage 2 Info Calcs'!$K$4)),"",(O537+M538))</f>
        <v/>
      </c>
      <c r="P538">
        <f>IF(ISBLANK('Mortgage 2 Monthly Table'!T538),IF(ISTEXT(J538),0,IF(OR(W537&lt;Q537,AND(W537&lt;0,NOT(ISTEXT(W537))),ISTEXT('Mortgage 2 Info Calcs'!$K$4)),IF(-W537&gt;P537,-W537,W537-Q537),IF(J538="",0,'Mortgage 2 Info Calcs'!F$26))),'Mortgage 2 Monthly Table'!T538)</f>
        <v>0</v>
      </c>
      <c r="Q538" t="str">
        <f>IF(OR(OR(W537&lt;0,ISTEXT(W537)),ISTEXT('Mortgage 2 Info Calcs'!$K$4)),"",IF(O538&lt;0,Q537,(Q537+P538)))</f>
        <v/>
      </c>
      <c r="R538" t="str">
        <f>IF(OR(ISERROR(L538-S538),ISTEXT('Mortgage 2 Info Calcs'!$K$4)),"",L538-S538+M538)</f>
        <v/>
      </c>
      <c r="S538">
        <f>IF(OR(IF(ISERROR(ROUND((J538-Q538-'Mortgage 2 Info Calcs'!F$24)*(G538/12),2)),0,(J538-O538-Q538-'Mortgage 2 Info Calcs'!F$24)*(G538/12)),,,ISTEXT('Mortgage 2 Info Calcs'!K$4)),IF(((J538-Q538-'Mortgage 2 Info Calcs'!F$24)*(G538/12))&gt;0,((J538-Q538-'Mortgage 2 Info Calcs'!F$24)*(G538/12)),0),0)</f>
        <v>0</v>
      </c>
      <c r="T538" t="str">
        <f>IF(OR(ISERROR(SUM(R$12:R538)),(ISTEXT(T537)),(T537=(SUM(R$12:R538)))),"",SUM(R$12:R538))</f>
        <v/>
      </c>
      <c r="U538">
        <f>SUM(S$12:S538)</f>
        <v>93290.420445652519</v>
      </c>
      <c r="V538" t="str">
        <f>IF(OR(J538=Q538,ISTEXT(W537),ISTEXT('Mortgage 2 Info Calcs'!$F$17)),"",IF(('Mortgage 2 Info Calcs'!F$18*12)&gt;C537+1,IF(C537='Mortgage 2 Info Calcs'!F$18*12,0,'Mortgage 2 Info Calcs'!F$19+W538*('Mortgage 2 Info Calcs'!F$17)),'Mortgage 2 Info Calcs'!F$189))</f>
        <v/>
      </c>
      <c r="W538" t="str">
        <f>IF(OR(ISERROR(J538-R538-M538),IF(ISERROR((J538-R538-M538)=0),"True",(J538-R538-M538)=0),ISTEXT('Mortgage 2 Info Calcs'!$K$4)),"",IF((J538&gt;(L538+M538)),(FV((G538/'Mortgage 2 Variables'!E$43),1,(L538+M538),-J538+Q538+'Mortgage 2 Info Calcs'!F$24,0))+Q538+'Mortgage 2 Info Calcs'!F$24+IF(I538&gt;0,0,-I538),""))</f>
        <v/>
      </c>
      <c r="X538" t="e">
        <f>IF((FV(IF(G538=0,'Mortgage 2 Info Calcs'!F$8,G538)/12,1,PMT(IF(G538=0,'Mortgage 2 Info Calcs'!F$8,G538)/12,('Mortgage 2 Info Calcs'!F$9*12)-C537,-X537,0),-X537,0))&gt;0,(FV(IF(G538=0,'Mortgage 2 Info Calcs'!F$8,G538)/12,1,PMT(IF(G538=0,'Mortgage 2 Info Calcs'!F$8,G538)/12,('Mortgage 2 Info Calcs'!F$9*12)-C537,-X537,0),-X537,0)),0)</f>
        <v>#NUM!</v>
      </c>
      <c r="Y538" t="e">
        <f>IF(X538&lt;=0,0,(IPMT(IF(G538=0,'Mortgage 2 Info Calcs'!F$8,G538)/12,1,('Mortgage 2 Info Calcs'!F$9*12)-C537,-X537,0)))</f>
        <v>#NUM!</v>
      </c>
      <c r="Z538">
        <f>IF(C538&lt;('Mortgage 2 Info Calcs'!F$9*12),SUM(Y$12:Y538),0)</f>
        <v>0</v>
      </c>
      <c r="AA538">
        <v>527</v>
      </c>
      <c r="AB538">
        <f t="shared" si="39"/>
        <v>43.916666666666664</v>
      </c>
    </row>
    <row r="539" spans="2:28" ht="11.25" customHeight="1" x14ac:dyDescent="0.25">
      <c r="B539">
        <f t="shared" si="37"/>
        <v>44</v>
      </c>
      <c r="C539">
        <v>528</v>
      </c>
      <c r="D539">
        <f>D527+1</f>
        <v>44</v>
      </c>
      <c r="E539" t="str">
        <f t="shared" si="36"/>
        <v/>
      </c>
      <c r="F539" t="str">
        <f>VLOOKUP('Mortgage 2 Variables'!D$19,'Mortgage 2 Variables'!B$8:C$19,2)</f>
        <v>Oct</v>
      </c>
      <c r="G539">
        <f>IF(ISBLANK('Mortgage 2 Monthly Table'!G539),IF(OR(J539=Q539,ISTEXT(W538),ISTEXT('Mortgage 2 Info Calcs'!$K$4)),0,IF(('Mortgage 2 Info Calcs'!F$7*12)&gt;C538,G538,IF(C538='Mortgage 2 Info Calcs'!F$7*12,'Mortgage 2 Info Calcs'!F$8,G538))),'Mortgage 2 Monthly Table'!G539)</f>
        <v>0</v>
      </c>
      <c r="H539" t="e">
        <f>((PMT(G539/'Mortgage 2 Variables'!E$43,('Mortgage 2 Info Calcs'!F$9*'Mortgage 2 Variables'!E$43)-C538,-J539,0)))</f>
        <v>#VALUE!</v>
      </c>
      <c r="I539">
        <f>IF(OR(ISERROR(((IPMT(G539/'Mortgage 2 Variables'!E$43,1,'Mortgage 2 Info Calcs'!F$9*'Mortgage 2 Variables'!E$43,-J539+Q539+'Mortgage 2 Info Calcs'!F$24,IF('Mortgage 2 Info Calcs'!F$5="Interest Only",-J539+Q539+'Mortgage 2 Info Calcs'!F$24,0))))),(((IPMT(G539/'Mortgage 2 Variables'!E$43,1,'Mortgage 2 Info Calcs'!F$9*'Mortgage 2 Variables'!E$43,-J$12,-J$12)))=0)),0,((IPMT(G539/'Mortgage 2 Variables'!E$43,1,'Mortgage 2 Info Calcs'!F$9*'Mortgage 2 Variables'!E$43,-J539+Q539+'Mortgage 2 Info Calcs'!F$24,IF('Mortgage 2 Info Calcs'!F$5="Interest Only",-J539+Q539+'Mortgage 2 Info Calcs'!F$24,0)))))</f>
        <v>0</v>
      </c>
      <c r="J539" t="str">
        <f>IF(W538&gt;0,IF(ISTEXT('Mortgage 2 Info Calcs'!K$4),"0",IF(ISTEXT(W538),W538,W538+(IF(ISTEXT(K539),0,K539)))),0)</f>
        <v/>
      </c>
      <c r="K539">
        <f>IF(ISBLANK('Mortgage 2 Monthly Table'!L539),0,'Mortgage 2 Monthly Table'!L539)</f>
        <v>0</v>
      </c>
      <c r="L539" t="e">
        <f>IF(ISBLANK('Mortgage 2 Monthly Table'!N539),IF('Mortgage 2 Info Calcs'!F$13="Calculated",IF('Mortgage 2 Info Calcs'!F$22="Keep Same",IF('Mortgage 2 Info Calcs'!F$5="Interest Only",IF(OR(I539&gt;L538,J539=""),I539,IF(J539&lt;L538,IF(J539&lt;L538,J539+I539,IF(L538+M538&gt;J539,L538+I539,L538)),IF(L538+M538&gt;J539,L538+I539,L538))),IF(H539&gt;L538,H539,IF(J539&gt;L538,IF(L538+M538&gt;J539,L538+I539,L538),J539+S539))),IF('Mortgage 2 Info Calcs'!F$5="Interest Only",'Mortgage 2 Monthly calcs'!I539,'Mortgage 2 Monthly calcs'!H539)),'Mortgage 2 Monthly calcs'!L538),'Mortgage 2 Monthly Table'!N539)</f>
        <v>#VALUE!</v>
      </c>
      <c r="M539" t="str">
        <f>IF(ISBLANK('Mortgage 2 Monthly Table'!P539),IF(N538&gt;J539,IF(J539&gt;L538,J539-L538,0),IF(OR(OR(W538&lt;0,ISTEXT(W538)),ISTEXT('Mortgage 2 Info Calcs'!$K$4)),"",'Mortgage 2 Info Calcs'!F$21)),'Mortgage 2 Monthly Table'!P539)</f>
        <v/>
      </c>
      <c r="N539" t="str">
        <f t="shared" si="38"/>
        <v/>
      </c>
      <c r="O539" t="str">
        <f>IF(OR(OR(W538&lt;0,ISTEXT(W538)),ISTEXT('Mortgage 2 Info Calcs'!$K$4)),"",(O538+M539))</f>
        <v/>
      </c>
      <c r="P539">
        <f>IF(ISBLANK('Mortgage 2 Monthly Table'!T539),IF(ISTEXT(J539),0,IF(OR(W538&lt;Q538,AND(W538&lt;0,NOT(ISTEXT(W538))),ISTEXT('Mortgage 2 Info Calcs'!$K$4)),IF(-W538&gt;P538,-W538,W538-Q538),IF(J539="",0,'Mortgage 2 Info Calcs'!F$26))),'Mortgage 2 Monthly Table'!T539)</f>
        <v>0</v>
      </c>
      <c r="Q539" t="str">
        <f>IF(OR(OR(W538&lt;0,ISTEXT(W538)),ISTEXT('Mortgage 2 Info Calcs'!$K$4)),"",IF(O539&lt;0,Q538,(Q538+P539)))</f>
        <v/>
      </c>
      <c r="R539" t="str">
        <f>IF(OR(ISERROR(L539-S539),ISTEXT('Mortgage 2 Info Calcs'!$K$4)),"",L539-S539+M539)</f>
        <v/>
      </c>
      <c r="S539">
        <f>IF(OR(IF(ISERROR(ROUND((J539-Q539-'Mortgage 2 Info Calcs'!F$24)*(G539/12),2)),0,(J539-O539-Q539-'Mortgage 2 Info Calcs'!F$24)*(G539/12)),,,ISTEXT('Mortgage 2 Info Calcs'!K$4)),IF(((J539-Q539-'Mortgage 2 Info Calcs'!F$24)*(G539/12))&gt;0,((J539-Q539-'Mortgage 2 Info Calcs'!F$24)*(G539/12)),0),0)</f>
        <v>0</v>
      </c>
      <c r="T539" t="str">
        <f>IF(OR(ISERROR(SUM(R$12:R539)),(ISTEXT(T538)),(T538=(SUM(R$12:R539)))),"",SUM(R$12:R539))</f>
        <v/>
      </c>
      <c r="U539">
        <f>SUM(S$12:S539)</f>
        <v>93290.420445652519</v>
      </c>
      <c r="V539" t="str">
        <f>IF(OR(J539=Q539,ISTEXT(W538),ISTEXT('Mortgage 2 Info Calcs'!$F$17)),"",IF(('Mortgage 2 Info Calcs'!F$18*12)&gt;C538+1,IF(C538='Mortgage 2 Info Calcs'!F$18*12,0,'Mortgage 2 Info Calcs'!F$19+W539*('Mortgage 2 Info Calcs'!F$17)),'Mortgage 2 Info Calcs'!F$189))</f>
        <v/>
      </c>
      <c r="W539" t="str">
        <f>IF(OR(ISERROR(J539-R539-M539),IF(ISERROR((J539-R539-M539)=0),"True",(J539-R539-M539)=0),ISTEXT('Mortgage 2 Info Calcs'!$K$4)),"",IF((J539&gt;(L539+M539)),(FV((G539/'Mortgage 2 Variables'!E$43),1,(L539+M539),-J539+Q539+'Mortgage 2 Info Calcs'!F$24,0))+Q539+'Mortgage 2 Info Calcs'!F$24+IF(I539&gt;0,0,-I539),""))</f>
        <v/>
      </c>
      <c r="X539" t="e">
        <f>IF((FV(IF(G539=0,'Mortgage 2 Info Calcs'!F$8,G539)/12,1,PMT(IF(G539=0,'Mortgage 2 Info Calcs'!F$8,G539)/12,('Mortgage 2 Info Calcs'!F$9*12)-C538,-X538,0),-X538,0))&gt;0,(FV(IF(G539=0,'Mortgage 2 Info Calcs'!F$8,G539)/12,1,PMT(IF(G539=0,'Mortgage 2 Info Calcs'!F$8,G539)/12,('Mortgage 2 Info Calcs'!F$9*12)-C538,-X538,0),-X538,0)),0)</f>
        <v>#NUM!</v>
      </c>
      <c r="Y539" t="e">
        <f>IF(X539&lt;=0,0,(IPMT(IF(G539=0,'Mortgage 2 Info Calcs'!F$8,G539)/12,1,('Mortgage 2 Info Calcs'!F$9*12)-C538,-X538,0)))</f>
        <v>#NUM!</v>
      </c>
      <c r="Z539">
        <f>IF(C539&lt;('Mortgage 2 Info Calcs'!F$9*12),SUM(Y$12:Y539),0)</f>
        <v>0</v>
      </c>
      <c r="AA539">
        <v>528</v>
      </c>
      <c r="AB539">
        <f t="shared" si="39"/>
        <v>44</v>
      </c>
    </row>
    <row r="540" spans="2:28" ht="11.25" customHeight="1" x14ac:dyDescent="0.25">
      <c r="B540">
        <f t="shared" si="37"/>
        <v>44.083333333333336</v>
      </c>
      <c r="C540">
        <v>529</v>
      </c>
      <c r="E540" t="str">
        <f t="shared" ref="E540:E603" si="40">IF(ISNUMBER(E528),E528+1,"")</f>
        <v/>
      </c>
      <c r="F540" t="str">
        <f>VLOOKUP('Mortgage 2 Variables'!D$8,'Mortgage 2 Variables'!B$8:C$19,2)</f>
        <v>Nov</v>
      </c>
      <c r="G540">
        <f>IF(ISBLANK('Mortgage 2 Monthly Table'!G540),IF(OR(J540=Q540,ISTEXT(W539),ISTEXT('Mortgage 2 Info Calcs'!$K$4)),0,IF(('Mortgage 2 Info Calcs'!F$7*12)&gt;C539,G539,IF(C539='Mortgage 2 Info Calcs'!F$7*12,'Mortgage 2 Info Calcs'!F$8,G539))),'Mortgage 2 Monthly Table'!G540)</f>
        <v>0</v>
      </c>
      <c r="H540" t="e">
        <f>((PMT(G540/'Mortgage 2 Variables'!E$43,('Mortgage 2 Info Calcs'!F$9*'Mortgage 2 Variables'!E$43)-C539,-J540,0)))</f>
        <v>#VALUE!</v>
      </c>
      <c r="I540">
        <f>IF(OR(ISERROR(((IPMT(G540/'Mortgage 2 Variables'!E$43,1,'Mortgage 2 Info Calcs'!F$9*'Mortgage 2 Variables'!E$43,-J540+Q540+'Mortgage 2 Info Calcs'!F$24,IF('Mortgage 2 Info Calcs'!F$5="Interest Only",-J540+Q540+'Mortgage 2 Info Calcs'!F$24,0))))),(((IPMT(G540/'Mortgage 2 Variables'!E$43,1,'Mortgage 2 Info Calcs'!F$9*'Mortgage 2 Variables'!E$43,-J$12,-J$12)))=0)),0,((IPMT(G540/'Mortgage 2 Variables'!E$43,1,'Mortgage 2 Info Calcs'!F$9*'Mortgage 2 Variables'!E$43,-J540+Q540+'Mortgage 2 Info Calcs'!F$24,IF('Mortgage 2 Info Calcs'!F$5="Interest Only",-J540+Q540+'Mortgage 2 Info Calcs'!F$24,0)))))</f>
        <v>0</v>
      </c>
      <c r="J540" t="str">
        <f>IF(W539&gt;0,IF(ISTEXT('Mortgage 2 Info Calcs'!K$4),"0",IF(ISTEXT(W539),W539,W539+(IF(ISTEXT(K540),0,K540)))),0)</f>
        <v/>
      </c>
      <c r="K540">
        <f>IF(ISBLANK('Mortgage 2 Monthly Table'!L540),0,'Mortgage 2 Monthly Table'!L540)</f>
        <v>0</v>
      </c>
      <c r="L540" t="e">
        <f>IF(ISBLANK('Mortgage 2 Monthly Table'!N540),IF('Mortgage 2 Info Calcs'!F$13="Calculated",IF('Mortgage 2 Info Calcs'!F$22="Keep Same",IF('Mortgage 2 Info Calcs'!F$5="Interest Only",IF(OR(I540&gt;L539,J540=""),I540,IF(J540&lt;L539,IF(J540&lt;L539,J540+I540,IF(L539+M539&gt;J540,L539+I540,L539)),IF(L539+M539&gt;J540,L539+I540,L539))),IF(H540&gt;L539,H540,IF(J540&gt;L539,IF(L539+M539&gt;J540,L539+I540,L539),J540+S540))),IF('Mortgage 2 Info Calcs'!F$5="Interest Only",'Mortgage 2 Monthly calcs'!I540,'Mortgage 2 Monthly calcs'!H540)),'Mortgage 2 Monthly calcs'!L539),'Mortgage 2 Monthly Table'!N540)</f>
        <v>#VALUE!</v>
      </c>
      <c r="M540" t="str">
        <f>IF(ISBLANK('Mortgage 2 Monthly Table'!P540),IF(N539&gt;J540,IF(J540&gt;L539,J540-L539,0),IF(OR(OR(W539&lt;0,ISTEXT(W539)),ISTEXT('Mortgage 2 Info Calcs'!$K$4)),"",'Mortgage 2 Info Calcs'!F$21)),'Mortgage 2 Monthly Table'!P540)</f>
        <v/>
      </c>
      <c r="N540" t="str">
        <f t="shared" si="38"/>
        <v/>
      </c>
      <c r="O540" t="str">
        <f>IF(OR(OR(W539&lt;0,ISTEXT(W539)),ISTEXT('Mortgage 2 Info Calcs'!$K$4)),"",(O539+M540))</f>
        <v/>
      </c>
      <c r="P540">
        <f>IF(ISBLANK('Mortgage 2 Monthly Table'!T540),IF(ISTEXT(J540),0,IF(OR(W539&lt;Q539,AND(W539&lt;0,NOT(ISTEXT(W539))),ISTEXT('Mortgage 2 Info Calcs'!$K$4)),IF(-W539&gt;P539,-W539,W539-Q539),IF(J540="",0,'Mortgage 2 Info Calcs'!F$26))),'Mortgage 2 Monthly Table'!T540)</f>
        <v>0</v>
      </c>
      <c r="Q540" t="str">
        <f>IF(OR(OR(W539&lt;0,ISTEXT(W539)),ISTEXT('Mortgage 2 Info Calcs'!$K$4)),"",IF(O540&lt;0,Q539,(Q539+P540)))</f>
        <v/>
      </c>
      <c r="R540" t="str">
        <f>IF(OR(ISERROR(L540-S540),ISTEXT('Mortgage 2 Info Calcs'!$K$4)),"",L540-S540+M540)</f>
        <v/>
      </c>
      <c r="S540">
        <f>IF(OR(IF(ISERROR(ROUND((J540-Q540-'Mortgage 2 Info Calcs'!F$24)*(G540/12),2)),0,(J540-O540-Q540-'Mortgage 2 Info Calcs'!F$24)*(G540/12)),,,ISTEXT('Mortgage 2 Info Calcs'!K$4)),IF(((J540-Q540-'Mortgage 2 Info Calcs'!F$24)*(G540/12))&gt;0,((J540-Q540-'Mortgage 2 Info Calcs'!F$24)*(G540/12)),0),0)</f>
        <v>0</v>
      </c>
      <c r="T540" t="str">
        <f>IF(OR(ISERROR(SUM(R$12:R540)),(ISTEXT(T539)),(T539=(SUM(R$12:R540)))),"",SUM(R$12:R540))</f>
        <v/>
      </c>
      <c r="U540">
        <f>SUM(S$12:S540)</f>
        <v>93290.420445652519</v>
      </c>
      <c r="V540" t="str">
        <f>IF(OR(J540=Q540,ISTEXT(W539),ISTEXT('Mortgage 2 Info Calcs'!$F$17)),"",IF(('Mortgage 2 Info Calcs'!F$18*12)&gt;C539+1,IF(C539='Mortgage 2 Info Calcs'!F$18*12,0,'Mortgage 2 Info Calcs'!F$19+W540*('Mortgage 2 Info Calcs'!F$17)),'Mortgage 2 Info Calcs'!F$189))</f>
        <v/>
      </c>
      <c r="W540" t="str">
        <f>IF(OR(ISERROR(J540-R540-M540),IF(ISERROR((J540-R540-M540)=0),"True",(J540-R540-M540)=0),ISTEXT('Mortgage 2 Info Calcs'!$K$4)),"",IF((J540&gt;(L540+M540)),(FV((G540/'Mortgage 2 Variables'!E$43),1,(L540+M540),-J540+Q540+'Mortgage 2 Info Calcs'!F$24,0))+Q540+'Mortgage 2 Info Calcs'!F$24+IF(I540&gt;0,0,-I540),""))</f>
        <v/>
      </c>
      <c r="X540" t="e">
        <f>IF((FV(IF(G540=0,'Mortgage 2 Info Calcs'!F$8,G540)/12,1,PMT(IF(G540=0,'Mortgage 2 Info Calcs'!F$8,G540)/12,('Mortgage 2 Info Calcs'!F$9*12)-C539,-X539,0),-X539,0))&gt;0,(FV(IF(G540=0,'Mortgage 2 Info Calcs'!F$8,G540)/12,1,PMT(IF(G540=0,'Mortgage 2 Info Calcs'!F$8,G540)/12,('Mortgage 2 Info Calcs'!F$9*12)-C539,-X539,0),-X539,0)),0)</f>
        <v>#NUM!</v>
      </c>
      <c r="Y540" t="e">
        <f>IF(X540&lt;=0,0,(IPMT(IF(G540=0,'Mortgage 2 Info Calcs'!F$8,G540)/12,1,('Mortgage 2 Info Calcs'!F$9*12)-C539,-X539,0)))</f>
        <v>#NUM!</v>
      </c>
      <c r="Z540">
        <f>IF(C540&lt;('Mortgage 2 Info Calcs'!F$9*12),SUM(Y$12:Y540),0)</f>
        <v>0</v>
      </c>
      <c r="AA540">
        <v>529</v>
      </c>
      <c r="AB540">
        <f t="shared" si="39"/>
        <v>44.083333333333336</v>
      </c>
    </row>
    <row r="541" spans="2:28" ht="11.25" customHeight="1" x14ac:dyDescent="0.25">
      <c r="B541">
        <f t="shared" si="37"/>
        <v>44.166666666666664</v>
      </c>
      <c r="C541">
        <v>530</v>
      </c>
      <c r="E541" t="str">
        <f t="shared" si="40"/>
        <v/>
      </c>
      <c r="F541" t="str">
        <f>VLOOKUP('Mortgage 2 Variables'!D$9,'Mortgage 2 Variables'!B$8:C$19,2)</f>
        <v>Dec</v>
      </c>
      <c r="G541">
        <f>IF(ISBLANK('Mortgage 2 Monthly Table'!G541),IF(OR(J541=Q541,ISTEXT(W540),ISTEXT('Mortgage 2 Info Calcs'!$K$4)),0,IF(('Mortgage 2 Info Calcs'!F$7*12)&gt;C540,G540,IF(C540='Mortgage 2 Info Calcs'!F$7*12,'Mortgage 2 Info Calcs'!F$8,G540))),'Mortgage 2 Monthly Table'!G541)</f>
        <v>0</v>
      </c>
      <c r="H541" t="e">
        <f>((PMT(G541/'Mortgage 2 Variables'!E$43,('Mortgage 2 Info Calcs'!F$9*'Mortgage 2 Variables'!E$43)-C540,-J541,0)))</f>
        <v>#VALUE!</v>
      </c>
      <c r="I541">
        <f>IF(OR(ISERROR(((IPMT(G541/'Mortgage 2 Variables'!E$43,1,'Mortgage 2 Info Calcs'!F$9*'Mortgage 2 Variables'!E$43,-J541+Q541+'Mortgage 2 Info Calcs'!F$24,IF('Mortgage 2 Info Calcs'!F$5="Interest Only",-J541+Q541+'Mortgage 2 Info Calcs'!F$24,0))))),(((IPMT(G541/'Mortgage 2 Variables'!E$43,1,'Mortgage 2 Info Calcs'!F$9*'Mortgage 2 Variables'!E$43,-J$12,-J$12)))=0)),0,((IPMT(G541/'Mortgage 2 Variables'!E$43,1,'Mortgage 2 Info Calcs'!F$9*'Mortgage 2 Variables'!E$43,-J541+Q541+'Mortgage 2 Info Calcs'!F$24,IF('Mortgage 2 Info Calcs'!F$5="Interest Only",-J541+Q541+'Mortgage 2 Info Calcs'!F$24,0)))))</f>
        <v>0</v>
      </c>
      <c r="J541" t="str">
        <f>IF(W540&gt;0,IF(ISTEXT('Mortgage 2 Info Calcs'!K$4),"0",IF(ISTEXT(W540),W540,W540+(IF(ISTEXT(K541),0,K541)))),0)</f>
        <v/>
      </c>
      <c r="K541">
        <f>IF(ISBLANK('Mortgage 2 Monthly Table'!L541),0,'Mortgage 2 Monthly Table'!L541)</f>
        <v>0</v>
      </c>
      <c r="L541" t="e">
        <f>IF(ISBLANK('Mortgage 2 Monthly Table'!N541),IF('Mortgage 2 Info Calcs'!F$13="Calculated",IF('Mortgage 2 Info Calcs'!F$22="Keep Same",IF('Mortgage 2 Info Calcs'!F$5="Interest Only",IF(OR(I541&gt;L540,J541=""),I541,IF(J541&lt;L540,IF(J541&lt;L540,J541+I541,IF(L540+M540&gt;J541,L540+I541,L540)),IF(L540+M540&gt;J541,L540+I541,L540))),IF(H541&gt;L540,H541,IF(J541&gt;L540,IF(L540+M540&gt;J541,L540+I541,L540),J541+S541))),IF('Mortgage 2 Info Calcs'!F$5="Interest Only",'Mortgage 2 Monthly calcs'!I541,'Mortgage 2 Monthly calcs'!H541)),'Mortgage 2 Monthly calcs'!L540),'Mortgage 2 Monthly Table'!N541)</f>
        <v>#VALUE!</v>
      </c>
      <c r="M541" t="str">
        <f>IF(ISBLANK('Mortgage 2 Monthly Table'!P541),IF(N540&gt;J541,IF(J541&gt;L540,J541-L540,0),IF(OR(OR(W540&lt;0,ISTEXT(W540)),ISTEXT('Mortgage 2 Info Calcs'!$K$4)),"",'Mortgage 2 Info Calcs'!F$21)),'Mortgage 2 Monthly Table'!P541)</f>
        <v/>
      </c>
      <c r="N541" t="str">
        <f t="shared" si="38"/>
        <v/>
      </c>
      <c r="O541" t="str">
        <f>IF(OR(OR(W540&lt;0,ISTEXT(W540)),ISTEXT('Mortgage 2 Info Calcs'!$K$4)),"",(O540+M541))</f>
        <v/>
      </c>
      <c r="P541">
        <f>IF(ISBLANK('Mortgage 2 Monthly Table'!T541),IF(ISTEXT(J541),0,IF(OR(W540&lt;Q540,AND(W540&lt;0,NOT(ISTEXT(W540))),ISTEXT('Mortgage 2 Info Calcs'!$K$4)),IF(-W540&gt;P540,-W540,W540-Q540),IF(J541="",0,'Mortgage 2 Info Calcs'!F$26))),'Mortgage 2 Monthly Table'!T541)</f>
        <v>0</v>
      </c>
      <c r="Q541" t="str">
        <f>IF(OR(OR(W540&lt;0,ISTEXT(W540)),ISTEXT('Mortgage 2 Info Calcs'!$K$4)),"",IF(O541&lt;0,Q540,(Q540+P541)))</f>
        <v/>
      </c>
      <c r="R541" t="str">
        <f>IF(OR(ISERROR(L541-S541),ISTEXT('Mortgage 2 Info Calcs'!$K$4)),"",L541-S541+M541)</f>
        <v/>
      </c>
      <c r="S541">
        <f>IF(OR(IF(ISERROR(ROUND((J541-Q541-'Mortgage 2 Info Calcs'!F$24)*(G541/12),2)),0,(J541-O541-Q541-'Mortgage 2 Info Calcs'!F$24)*(G541/12)),,,ISTEXT('Mortgage 2 Info Calcs'!K$4)),IF(((J541-Q541-'Mortgage 2 Info Calcs'!F$24)*(G541/12))&gt;0,((J541-Q541-'Mortgage 2 Info Calcs'!F$24)*(G541/12)),0),0)</f>
        <v>0</v>
      </c>
      <c r="T541" t="str">
        <f>IF(OR(ISERROR(SUM(R$12:R541)),(ISTEXT(T540)),(T540=(SUM(R$12:R541)))),"",SUM(R$12:R541))</f>
        <v/>
      </c>
      <c r="U541">
        <f>SUM(S$12:S541)</f>
        <v>93290.420445652519</v>
      </c>
      <c r="V541" t="str">
        <f>IF(OR(J541=Q541,ISTEXT(W540),ISTEXT('Mortgage 2 Info Calcs'!$F$17)),"",IF(('Mortgage 2 Info Calcs'!F$18*12)&gt;C540+1,IF(C540='Mortgage 2 Info Calcs'!F$18*12,0,'Mortgage 2 Info Calcs'!F$19+W541*('Mortgage 2 Info Calcs'!F$17)),'Mortgage 2 Info Calcs'!F$189))</f>
        <v/>
      </c>
      <c r="W541" t="str">
        <f>IF(OR(ISERROR(J541-R541-M541),IF(ISERROR((J541-R541-M541)=0),"True",(J541-R541-M541)=0),ISTEXT('Mortgage 2 Info Calcs'!$K$4)),"",IF((J541&gt;(L541+M541)),(FV((G541/'Mortgage 2 Variables'!E$43),1,(L541+M541),-J541+Q541+'Mortgage 2 Info Calcs'!F$24,0))+Q541+'Mortgage 2 Info Calcs'!F$24+IF(I541&gt;0,0,-I541),""))</f>
        <v/>
      </c>
      <c r="X541" t="e">
        <f>IF((FV(IF(G541=0,'Mortgage 2 Info Calcs'!F$8,G541)/12,1,PMT(IF(G541=0,'Mortgage 2 Info Calcs'!F$8,G541)/12,('Mortgage 2 Info Calcs'!F$9*12)-C540,-X540,0),-X540,0))&gt;0,(FV(IF(G541=0,'Mortgage 2 Info Calcs'!F$8,G541)/12,1,PMT(IF(G541=0,'Mortgage 2 Info Calcs'!F$8,G541)/12,('Mortgage 2 Info Calcs'!F$9*12)-C540,-X540,0),-X540,0)),0)</f>
        <v>#NUM!</v>
      </c>
      <c r="Y541" t="e">
        <f>IF(X541&lt;=0,0,(IPMT(IF(G541=0,'Mortgage 2 Info Calcs'!F$8,G541)/12,1,('Mortgage 2 Info Calcs'!F$9*12)-C540,-X540,0)))</f>
        <v>#NUM!</v>
      </c>
      <c r="Z541">
        <f>IF(C541&lt;('Mortgage 2 Info Calcs'!F$9*12),SUM(Y$12:Y541),0)</f>
        <v>0</v>
      </c>
      <c r="AA541">
        <v>530</v>
      </c>
      <c r="AB541">
        <f t="shared" si="39"/>
        <v>44.166666666666664</v>
      </c>
    </row>
    <row r="542" spans="2:28" ht="11.25" customHeight="1" x14ac:dyDescent="0.25">
      <c r="B542">
        <f t="shared" si="37"/>
        <v>44.25</v>
      </c>
      <c r="C542">
        <v>531</v>
      </c>
      <c r="E542">
        <f t="shared" si="40"/>
        <v>2054</v>
      </c>
      <c r="F542" t="str">
        <f>VLOOKUP('Mortgage 2 Variables'!D$10,'Mortgage 2 Variables'!B$8:C$19,2)</f>
        <v>Jan</v>
      </c>
      <c r="G542">
        <f>IF(ISBLANK('Mortgage 2 Monthly Table'!G542),IF(OR(J542=Q542,ISTEXT(W541),ISTEXT('Mortgage 2 Info Calcs'!$K$4)),0,IF(('Mortgage 2 Info Calcs'!F$7*12)&gt;C541,G541,IF(C541='Mortgage 2 Info Calcs'!F$7*12,'Mortgage 2 Info Calcs'!F$8,G541))),'Mortgage 2 Monthly Table'!G542)</f>
        <v>0</v>
      </c>
      <c r="H542" t="e">
        <f>((PMT(G542/'Mortgage 2 Variables'!E$43,('Mortgage 2 Info Calcs'!F$9*'Mortgage 2 Variables'!E$43)-C541,-J542,0)))</f>
        <v>#VALUE!</v>
      </c>
      <c r="I542">
        <f>IF(OR(ISERROR(((IPMT(G542/'Mortgage 2 Variables'!E$43,1,'Mortgage 2 Info Calcs'!F$9*'Mortgage 2 Variables'!E$43,-J542+Q542+'Mortgage 2 Info Calcs'!F$24,IF('Mortgage 2 Info Calcs'!F$5="Interest Only",-J542+Q542+'Mortgage 2 Info Calcs'!F$24,0))))),(((IPMT(G542/'Mortgage 2 Variables'!E$43,1,'Mortgage 2 Info Calcs'!F$9*'Mortgage 2 Variables'!E$43,-J$12,-J$12)))=0)),0,((IPMT(G542/'Mortgage 2 Variables'!E$43,1,'Mortgage 2 Info Calcs'!F$9*'Mortgage 2 Variables'!E$43,-J542+Q542+'Mortgage 2 Info Calcs'!F$24,IF('Mortgage 2 Info Calcs'!F$5="Interest Only",-J542+Q542+'Mortgage 2 Info Calcs'!F$24,0)))))</f>
        <v>0</v>
      </c>
      <c r="J542" t="str">
        <f>IF(W541&gt;0,IF(ISTEXT('Mortgage 2 Info Calcs'!K$4),"0",IF(ISTEXT(W541),W541,W541+(IF(ISTEXT(K542),0,K542)))),0)</f>
        <v/>
      </c>
      <c r="K542">
        <f>IF(ISBLANK('Mortgage 2 Monthly Table'!L542),0,'Mortgage 2 Monthly Table'!L542)</f>
        <v>0</v>
      </c>
      <c r="L542" t="e">
        <f>IF(ISBLANK('Mortgage 2 Monthly Table'!N542),IF('Mortgage 2 Info Calcs'!F$13="Calculated",IF('Mortgage 2 Info Calcs'!F$22="Keep Same",IF('Mortgage 2 Info Calcs'!F$5="Interest Only",IF(OR(I542&gt;L541,J542=""),I542,IF(J542&lt;L541,IF(J542&lt;L541,J542+I542,IF(L541+M541&gt;J542,L541+I542,L541)),IF(L541+M541&gt;J542,L541+I542,L541))),IF(H542&gt;L541,H542,IF(J542&gt;L541,IF(L541+M541&gt;J542,L541+I542,L541),J542+S542))),IF('Mortgage 2 Info Calcs'!F$5="Interest Only",'Mortgage 2 Monthly calcs'!I542,'Mortgage 2 Monthly calcs'!H542)),'Mortgage 2 Monthly calcs'!L541),'Mortgage 2 Monthly Table'!N542)</f>
        <v>#VALUE!</v>
      </c>
      <c r="M542" t="str">
        <f>IF(ISBLANK('Mortgage 2 Monthly Table'!P542),IF(N541&gt;J542,IF(J542&gt;L541,J542-L541,0),IF(OR(OR(W541&lt;0,ISTEXT(W541)),ISTEXT('Mortgage 2 Info Calcs'!$K$4)),"",'Mortgage 2 Info Calcs'!F$21)),'Mortgage 2 Monthly Table'!P542)</f>
        <v/>
      </c>
      <c r="N542" t="str">
        <f t="shared" si="38"/>
        <v/>
      </c>
      <c r="O542" t="str">
        <f>IF(OR(OR(W541&lt;0,ISTEXT(W541)),ISTEXT('Mortgage 2 Info Calcs'!$K$4)),"",(O541+M542))</f>
        <v/>
      </c>
      <c r="P542">
        <f>IF(ISBLANK('Mortgage 2 Monthly Table'!T542),IF(ISTEXT(J542),0,IF(OR(W541&lt;Q541,AND(W541&lt;0,NOT(ISTEXT(W541))),ISTEXT('Mortgage 2 Info Calcs'!$K$4)),IF(-W541&gt;P541,-W541,W541-Q541),IF(J542="",0,'Mortgage 2 Info Calcs'!F$26))),'Mortgage 2 Monthly Table'!T542)</f>
        <v>0</v>
      </c>
      <c r="Q542" t="str">
        <f>IF(OR(OR(W541&lt;0,ISTEXT(W541)),ISTEXT('Mortgage 2 Info Calcs'!$K$4)),"",IF(O542&lt;0,Q541,(Q541+P542)))</f>
        <v/>
      </c>
      <c r="R542" t="str">
        <f>IF(OR(ISERROR(L542-S542),ISTEXT('Mortgage 2 Info Calcs'!$K$4)),"",L542-S542+M542)</f>
        <v/>
      </c>
      <c r="S542">
        <f>IF(OR(IF(ISERROR(ROUND((J542-Q542-'Mortgage 2 Info Calcs'!F$24)*(G542/12),2)),0,(J542-O542-Q542-'Mortgage 2 Info Calcs'!F$24)*(G542/12)),,,ISTEXT('Mortgage 2 Info Calcs'!K$4)),IF(((J542-Q542-'Mortgage 2 Info Calcs'!F$24)*(G542/12))&gt;0,((J542-Q542-'Mortgage 2 Info Calcs'!F$24)*(G542/12)),0),0)</f>
        <v>0</v>
      </c>
      <c r="T542" t="str">
        <f>IF(OR(ISERROR(SUM(R$12:R542)),(ISTEXT(T541)),(T541=(SUM(R$12:R542)))),"",SUM(R$12:R542))</f>
        <v/>
      </c>
      <c r="U542">
        <f>SUM(S$12:S542)</f>
        <v>93290.420445652519</v>
      </c>
      <c r="V542" t="str">
        <f>IF(OR(J542=Q542,ISTEXT(W541),ISTEXT('Mortgage 2 Info Calcs'!$F$17)),"",IF(('Mortgage 2 Info Calcs'!F$18*12)&gt;C541+1,IF(C541='Mortgage 2 Info Calcs'!F$18*12,0,'Mortgage 2 Info Calcs'!F$19+W542*('Mortgage 2 Info Calcs'!F$17)),'Mortgage 2 Info Calcs'!F$189))</f>
        <v/>
      </c>
      <c r="W542" t="str">
        <f>IF(OR(ISERROR(J542-R542-M542),IF(ISERROR((J542-R542-M542)=0),"True",(J542-R542-M542)=0),ISTEXT('Mortgage 2 Info Calcs'!$K$4)),"",IF((J542&gt;(L542+M542)),(FV((G542/'Mortgage 2 Variables'!E$43),1,(L542+M542),-J542+Q542+'Mortgage 2 Info Calcs'!F$24,0))+Q542+'Mortgage 2 Info Calcs'!F$24+IF(I542&gt;0,0,-I542),""))</f>
        <v/>
      </c>
      <c r="X542" t="e">
        <f>IF((FV(IF(G542=0,'Mortgage 2 Info Calcs'!F$8,G542)/12,1,PMT(IF(G542=0,'Mortgage 2 Info Calcs'!F$8,G542)/12,('Mortgage 2 Info Calcs'!F$9*12)-C541,-X541,0),-X541,0))&gt;0,(FV(IF(G542=0,'Mortgage 2 Info Calcs'!F$8,G542)/12,1,PMT(IF(G542=0,'Mortgage 2 Info Calcs'!F$8,G542)/12,('Mortgage 2 Info Calcs'!F$9*12)-C541,-X541,0),-X541,0)),0)</f>
        <v>#NUM!</v>
      </c>
      <c r="Y542" t="e">
        <f>IF(X542&lt;=0,0,(IPMT(IF(G542=0,'Mortgage 2 Info Calcs'!F$8,G542)/12,1,('Mortgage 2 Info Calcs'!F$9*12)-C541,-X541,0)))</f>
        <v>#NUM!</v>
      </c>
      <c r="Z542">
        <f>IF(C542&lt;('Mortgage 2 Info Calcs'!F$9*12),SUM(Y$12:Y542),0)</f>
        <v>0</v>
      </c>
      <c r="AA542">
        <v>531</v>
      </c>
      <c r="AB542">
        <f t="shared" si="39"/>
        <v>44.25</v>
      </c>
    </row>
    <row r="543" spans="2:28" ht="11.25" customHeight="1" x14ac:dyDescent="0.25">
      <c r="B543">
        <f t="shared" si="37"/>
        <v>44.333333333333336</v>
      </c>
      <c r="C543">
        <v>532</v>
      </c>
      <c r="E543" t="str">
        <f t="shared" si="40"/>
        <v/>
      </c>
      <c r="F543" t="str">
        <f>VLOOKUP('Mortgage 2 Variables'!D$11,'Mortgage 2 Variables'!B$8:C$19,2)</f>
        <v>Feb</v>
      </c>
      <c r="G543">
        <f>IF(ISBLANK('Mortgage 2 Monthly Table'!G543),IF(OR(J543=Q543,ISTEXT(W542),ISTEXT('Mortgage 2 Info Calcs'!$K$4)),0,IF(('Mortgage 2 Info Calcs'!F$7*12)&gt;C542,G542,IF(C542='Mortgage 2 Info Calcs'!F$7*12,'Mortgage 2 Info Calcs'!F$8,G542))),'Mortgage 2 Monthly Table'!G543)</f>
        <v>0</v>
      </c>
      <c r="H543" t="e">
        <f>((PMT(G543/'Mortgage 2 Variables'!E$43,('Mortgage 2 Info Calcs'!F$9*'Mortgage 2 Variables'!E$43)-C542,-J543,0)))</f>
        <v>#VALUE!</v>
      </c>
      <c r="I543">
        <f>IF(OR(ISERROR(((IPMT(G543/'Mortgage 2 Variables'!E$43,1,'Mortgage 2 Info Calcs'!F$9*'Mortgage 2 Variables'!E$43,-J543+Q543+'Mortgage 2 Info Calcs'!F$24,IF('Mortgage 2 Info Calcs'!F$5="Interest Only",-J543+Q543+'Mortgage 2 Info Calcs'!F$24,0))))),(((IPMT(G543/'Mortgage 2 Variables'!E$43,1,'Mortgage 2 Info Calcs'!F$9*'Mortgage 2 Variables'!E$43,-J$12,-J$12)))=0)),0,((IPMT(G543/'Mortgage 2 Variables'!E$43,1,'Mortgage 2 Info Calcs'!F$9*'Mortgage 2 Variables'!E$43,-J543+Q543+'Mortgage 2 Info Calcs'!F$24,IF('Mortgage 2 Info Calcs'!F$5="Interest Only",-J543+Q543+'Mortgage 2 Info Calcs'!F$24,0)))))</f>
        <v>0</v>
      </c>
      <c r="J543" t="str">
        <f>IF(W542&gt;0,IF(ISTEXT('Mortgage 2 Info Calcs'!K$4),"0",IF(ISTEXT(W542),W542,W542+(IF(ISTEXT(K543),0,K543)))),0)</f>
        <v/>
      </c>
      <c r="K543">
        <f>IF(ISBLANK('Mortgage 2 Monthly Table'!L543),0,'Mortgage 2 Monthly Table'!L543)</f>
        <v>0</v>
      </c>
      <c r="L543" t="e">
        <f>IF(ISBLANK('Mortgage 2 Monthly Table'!N543),IF('Mortgage 2 Info Calcs'!F$13="Calculated",IF('Mortgage 2 Info Calcs'!F$22="Keep Same",IF('Mortgage 2 Info Calcs'!F$5="Interest Only",IF(OR(I543&gt;L542,J543=""),I543,IF(J543&lt;L542,IF(J543&lt;L542,J543+I543,IF(L542+M542&gt;J543,L542+I543,L542)),IF(L542+M542&gt;J543,L542+I543,L542))),IF(H543&gt;L542,H543,IF(J543&gt;L542,IF(L542+M542&gt;J543,L542+I543,L542),J543+S543))),IF('Mortgage 2 Info Calcs'!F$5="Interest Only",'Mortgage 2 Monthly calcs'!I543,'Mortgage 2 Monthly calcs'!H543)),'Mortgage 2 Monthly calcs'!L542),'Mortgage 2 Monthly Table'!N543)</f>
        <v>#VALUE!</v>
      </c>
      <c r="M543" t="str">
        <f>IF(ISBLANK('Mortgage 2 Monthly Table'!P543),IF(N542&gt;J543,IF(J543&gt;L542,J543-L542,0),IF(OR(OR(W542&lt;0,ISTEXT(W542)),ISTEXT('Mortgage 2 Info Calcs'!$K$4)),"",'Mortgage 2 Info Calcs'!F$21)),'Mortgage 2 Monthly Table'!P543)</f>
        <v/>
      </c>
      <c r="N543" t="str">
        <f t="shared" si="38"/>
        <v/>
      </c>
      <c r="O543" t="str">
        <f>IF(OR(OR(W542&lt;0,ISTEXT(W542)),ISTEXT('Mortgage 2 Info Calcs'!$K$4)),"",(O542+M543))</f>
        <v/>
      </c>
      <c r="P543">
        <f>IF(ISBLANK('Mortgage 2 Monthly Table'!T543),IF(ISTEXT(J543),0,IF(OR(W542&lt;Q542,AND(W542&lt;0,NOT(ISTEXT(W542))),ISTEXT('Mortgage 2 Info Calcs'!$K$4)),IF(-W542&gt;P542,-W542,W542-Q542),IF(J543="",0,'Mortgage 2 Info Calcs'!F$26))),'Mortgage 2 Monthly Table'!T543)</f>
        <v>0</v>
      </c>
      <c r="Q543" t="str">
        <f>IF(OR(OR(W542&lt;0,ISTEXT(W542)),ISTEXT('Mortgage 2 Info Calcs'!$K$4)),"",IF(O543&lt;0,Q542,(Q542+P543)))</f>
        <v/>
      </c>
      <c r="R543" t="str">
        <f>IF(OR(ISERROR(L543-S543),ISTEXT('Mortgage 2 Info Calcs'!$K$4)),"",L543-S543+M543)</f>
        <v/>
      </c>
      <c r="S543">
        <f>IF(OR(IF(ISERROR(ROUND((J543-Q543-'Mortgage 2 Info Calcs'!F$24)*(G543/12),2)),0,(J543-O543-Q543-'Mortgage 2 Info Calcs'!F$24)*(G543/12)),,,ISTEXT('Mortgage 2 Info Calcs'!K$4)),IF(((J543-Q543-'Mortgage 2 Info Calcs'!F$24)*(G543/12))&gt;0,((J543-Q543-'Mortgage 2 Info Calcs'!F$24)*(G543/12)),0),0)</f>
        <v>0</v>
      </c>
      <c r="T543" t="str">
        <f>IF(OR(ISERROR(SUM(R$12:R543)),(ISTEXT(T542)),(T542=(SUM(R$12:R543)))),"",SUM(R$12:R543))</f>
        <v/>
      </c>
      <c r="U543">
        <f>SUM(S$12:S543)</f>
        <v>93290.420445652519</v>
      </c>
      <c r="V543" t="str">
        <f>IF(OR(J543=Q543,ISTEXT(W542),ISTEXT('Mortgage 2 Info Calcs'!$F$17)),"",IF(('Mortgage 2 Info Calcs'!F$18*12)&gt;C542+1,IF(C542='Mortgage 2 Info Calcs'!F$18*12,0,'Mortgage 2 Info Calcs'!F$19+W543*('Mortgage 2 Info Calcs'!F$17)),'Mortgage 2 Info Calcs'!F$189))</f>
        <v/>
      </c>
      <c r="W543" t="str">
        <f>IF(OR(ISERROR(J543-R543-M543),IF(ISERROR((J543-R543-M543)=0),"True",(J543-R543-M543)=0),ISTEXT('Mortgage 2 Info Calcs'!$K$4)),"",IF((J543&gt;(L543+M543)),(FV((G543/'Mortgage 2 Variables'!E$43),1,(L543+M543),-J543+Q543+'Mortgage 2 Info Calcs'!F$24,0))+Q543+'Mortgage 2 Info Calcs'!F$24+IF(I543&gt;0,0,-I543),""))</f>
        <v/>
      </c>
      <c r="X543" t="e">
        <f>IF((FV(IF(G543=0,'Mortgage 2 Info Calcs'!F$8,G543)/12,1,PMT(IF(G543=0,'Mortgage 2 Info Calcs'!F$8,G543)/12,('Mortgage 2 Info Calcs'!F$9*12)-C542,-X542,0),-X542,0))&gt;0,(FV(IF(G543=0,'Mortgage 2 Info Calcs'!F$8,G543)/12,1,PMT(IF(G543=0,'Mortgage 2 Info Calcs'!F$8,G543)/12,('Mortgage 2 Info Calcs'!F$9*12)-C542,-X542,0),-X542,0)),0)</f>
        <v>#NUM!</v>
      </c>
      <c r="Y543" t="e">
        <f>IF(X543&lt;=0,0,(IPMT(IF(G543=0,'Mortgage 2 Info Calcs'!F$8,G543)/12,1,('Mortgage 2 Info Calcs'!F$9*12)-C542,-X542,0)))</f>
        <v>#NUM!</v>
      </c>
      <c r="Z543">
        <f>IF(C543&lt;('Mortgage 2 Info Calcs'!F$9*12),SUM(Y$12:Y543),0)</f>
        <v>0</v>
      </c>
      <c r="AA543">
        <v>532</v>
      </c>
      <c r="AB543">
        <f t="shared" si="39"/>
        <v>44.333333333333336</v>
      </c>
    </row>
    <row r="544" spans="2:28" ht="11.25" customHeight="1" x14ac:dyDescent="0.25">
      <c r="B544">
        <f t="shared" si="37"/>
        <v>44.416666666666664</v>
      </c>
      <c r="C544">
        <v>533</v>
      </c>
      <c r="E544" t="str">
        <f t="shared" si="40"/>
        <v/>
      </c>
      <c r="F544" t="str">
        <f>VLOOKUP('Mortgage 2 Variables'!D$12,'Mortgage 2 Variables'!B$8:C$19,2)</f>
        <v>Mar</v>
      </c>
      <c r="G544">
        <f>IF(ISBLANK('Mortgage 2 Monthly Table'!G544),IF(OR(J544=Q544,ISTEXT(W543),ISTEXT('Mortgage 2 Info Calcs'!$K$4)),0,IF(('Mortgage 2 Info Calcs'!F$7*12)&gt;C543,G543,IF(C543='Mortgage 2 Info Calcs'!F$7*12,'Mortgage 2 Info Calcs'!F$8,G543))),'Mortgage 2 Monthly Table'!G544)</f>
        <v>0</v>
      </c>
      <c r="H544" t="e">
        <f>((PMT(G544/'Mortgage 2 Variables'!E$43,('Mortgage 2 Info Calcs'!F$9*'Mortgage 2 Variables'!E$43)-C543,-J544,0)))</f>
        <v>#VALUE!</v>
      </c>
      <c r="I544">
        <f>IF(OR(ISERROR(((IPMT(G544/'Mortgage 2 Variables'!E$43,1,'Mortgage 2 Info Calcs'!F$9*'Mortgage 2 Variables'!E$43,-J544+Q544+'Mortgage 2 Info Calcs'!F$24,IF('Mortgage 2 Info Calcs'!F$5="Interest Only",-J544+Q544+'Mortgage 2 Info Calcs'!F$24,0))))),(((IPMT(G544/'Mortgage 2 Variables'!E$43,1,'Mortgage 2 Info Calcs'!F$9*'Mortgage 2 Variables'!E$43,-J$12,-J$12)))=0)),0,((IPMT(G544/'Mortgage 2 Variables'!E$43,1,'Mortgage 2 Info Calcs'!F$9*'Mortgage 2 Variables'!E$43,-J544+Q544+'Mortgage 2 Info Calcs'!F$24,IF('Mortgage 2 Info Calcs'!F$5="Interest Only",-J544+Q544+'Mortgage 2 Info Calcs'!F$24,0)))))</f>
        <v>0</v>
      </c>
      <c r="J544" t="str">
        <f>IF(W543&gt;0,IF(ISTEXT('Mortgage 2 Info Calcs'!K$4),"0",IF(ISTEXT(W543),W543,W543+(IF(ISTEXT(K544),0,K544)))),0)</f>
        <v/>
      </c>
      <c r="K544">
        <f>IF(ISBLANK('Mortgage 2 Monthly Table'!L544),0,'Mortgage 2 Monthly Table'!L544)</f>
        <v>0</v>
      </c>
      <c r="L544" t="e">
        <f>IF(ISBLANK('Mortgage 2 Monthly Table'!N544),IF('Mortgage 2 Info Calcs'!F$13="Calculated",IF('Mortgage 2 Info Calcs'!F$22="Keep Same",IF('Mortgage 2 Info Calcs'!F$5="Interest Only",IF(OR(I544&gt;L543,J544=""),I544,IF(J544&lt;L543,IF(J544&lt;L543,J544+I544,IF(L543+M543&gt;J544,L543+I544,L543)),IF(L543+M543&gt;J544,L543+I544,L543))),IF(H544&gt;L543,H544,IF(J544&gt;L543,IF(L543+M543&gt;J544,L543+I544,L543),J544+S544))),IF('Mortgage 2 Info Calcs'!F$5="Interest Only",'Mortgage 2 Monthly calcs'!I544,'Mortgage 2 Monthly calcs'!H544)),'Mortgage 2 Monthly calcs'!L543),'Mortgage 2 Monthly Table'!N544)</f>
        <v>#VALUE!</v>
      </c>
      <c r="M544" t="str">
        <f>IF(ISBLANK('Mortgage 2 Monthly Table'!P544),IF(N543&gt;J544,IF(J544&gt;L543,J544-L543,0),IF(OR(OR(W543&lt;0,ISTEXT(W543)),ISTEXT('Mortgage 2 Info Calcs'!$K$4)),"",'Mortgage 2 Info Calcs'!F$21)),'Mortgage 2 Monthly Table'!P544)</f>
        <v/>
      </c>
      <c r="N544" t="str">
        <f t="shared" si="38"/>
        <v/>
      </c>
      <c r="O544" t="str">
        <f>IF(OR(OR(W543&lt;0,ISTEXT(W543)),ISTEXT('Mortgage 2 Info Calcs'!$K$4)),"",(O543+M544))</f>
        <v/>
      </c>
      <c r="P544">
        <f>IF(ISBLANK('Mortgage 2 Monthly Table'!T544),IF(ISTEXT(J544),0,IF(OR(W543&lt;Q543,AND(W543&lt;0,NOT(ISTEXT(W543))),ISTEXT('Mortgage 2 Info Calcs'!$K$4)),IF(-W543&gt;P543,-W543,W543-Q543),IF(J544="",0,'Mortgage 2 Info Calcs'!F$26))),'Mortgage 2 Monthly Table'!T544)</f>
        <v>0</v>
      </c>
      <c r="Q544" t="str">
        <f>IF(OR(OR(W543&lt;0,ISTEXT(W543)),ISTEXT('Mortgage 2 Info Calcs'!$K$4)),"",IF(O544&lt;0,Q543,(Q543+P544)))</f>
        <v/>
      </c>
      <c r="R544" t="str">
        <f>IF(OR(ISERROR(L544-S544),ISTEXT('Mortgage 2 Info Calcs'!$K$4)),"",L544-S544+M544)</f>
        <v/>
      </c>
      <c r="S544">
        <f>IF(OR(IF(ISERROR(ROUND((J544-Q544-'Mortgage 2 Info Calcs'!F$24)*(G544/12),2)),0,(J544-O544-Q544-'Mortgage 2 Info Calcs'!F$24)*(G544/12)),,,ISTEXT('Mortgage 2 Info Calcs'!K$4)),IF(((J544-Q544-'Mortgage 2 Info Calcs'!F$24)*(G544/12))&gt;0,((J544-Q544-'Mortgage 2 Info Calcs'!F$24)*(G544/12)),0),0)</f>
        <v>0</v>
      </c>
      <c r="T544" t="str">
        <f>IF(OR(ISERROR(SUM(R$12:R544)),(ISTEXT(T543)),(T543=(SUM(R$12:R544)))),"",SUM(R$12:R544))</f>
        <v/>
      </c>
      <c r="U544">
        <f>SUM(S$12:S544)</f>
        <v>93290.420445652519</v>
      </c>
      <c r="V544" t="str">
        <f>IF(OR(J544=Q544,ISTEXT(W543),ISTEXT('Mortgage 2 Info Calcs'!$F$17)),"",IF(('Mortgage 2 Info Calcs'!F$18*12)&gt;C543+1,IF(C543='Mortgage 2 Info Calcs'!F$18*12,0,'Mortgage 2 Info Calcs'!F$19+W544*('Mortgage 2 Info Calcs'!F$17)),'Mortgage 2 Info Calcs'!F$189))</f>
        <v/>
      </c>
      <c r="W544" t="str">
        <f>IF(OR(ISERROR(J544-R544-M544),IF(ISERROR((J544-R544-M544)=0),"True",(J544-R544-M544)=0),ISTEXT('Mortgage 2 Info Calcs'!$K$4)),"",IF((J544&gt;(L544+M544)),(FV((G544/'Mortgage 2 Variables'!E$43),1,(L544+M544),-J544+Q544+'Mortgage 2 Info Calcs'!F$24,0))+Q544+'Mortgage 2 Info Calcs'!F$24+IF(I544&gt;0,0,-I544),""))</f>
        <v/>
      </c>
      <c r="X544" t="e">
        <f>IF((FV(IF(G544=0,'Mortgage 2 Info Calcs'!F$8,G544)/12,1,PMT(IF(G544=0,'Mortgage 2 Info Calcs'!F$8,G544)/12,('Mortgage 2 Info Calcs'!F$9*12)-C543,-X543,0),-X543,0))&gt;0,(FV(IF(G544=0,'Mortgage 2 Info Calcs'!F$8,G544)/12,1,PMT(IF(G544=0,'Mortgage 2 Info Calcs'!F$8,G544)/12,('Mortgage 2 Info Calcs'!F$9*12)-C543,-X543,0),-X543,0)),0)</f>
        <v>#NUM!</v>
      </c>
      <c r="Y544" t="e">
        <f>IF(X544&lt;=0,0,(IPMT(IF(G544=0,'Mortgage 2 Info Calcs'!F$8,G544)/12,1,('Mortgage 2 Info Calcs'!F$9*12)-C543,-X543,0)))</f>
        <v>#NUM!</v>
      </c>
      <c r="Z544">
        <f>IF(C544&lt;('Mortgage 2 Info Calcs'!F$9*12),SUM(Y$12:Y544),0)</f>
        <v>0</v>
      </c>
      <c r="AA544">
        <v>533</v>
      </c>
      <c r="AB544">
        <f t="shared" si="39"/>
        <v>44.416666666666664</v>
      </c>
    </row>
    <row r="545" spans="2:28" ht="11.25" customHeight="1" x14ac:dyDescent="0.25">
      <c r="B545">
        <f t="shared" si="37"/>
        <v>44.5</v>
      </c>
      <c r="C545">
        <v>534</v>
      </c>
      <c r="E545" t="str">
        <f t="shared" si="40"/>
        <v/>
      </c>
      <c r="F545" t="str">
        <f>VLOOKUP('Mortgage 2 Variables'!D$13,'Mortgage 2 Variables'!B$8:C$19,2)</f>
        <v>Apr</v>
      </c>
      <c r="G545">
        <f>IF(ISBLANK('Mortgage 2 Monthly Table'!G545),IF(OR(J545=Q545,ISTEXT(W544),ISTEXT('Mortgage 2 Info Calcs'!$K$4)),0,IF(('Mortgage 2 Info Calcs'!F$7*12)&gt;C544,G544,IF(C544='Mortgage 2 Info Calcs'!F$7*12,'Mortgage 2 Info Calcs'!F$8,G544))),'Mortgage 2 Monthly Table'!G545)</f>
        <v>0</v>
      </c>
      <c r="H545" t="e">
        <f>((PMT(G545/'Mortgage 2 Variables'!E$43,('Mortgage 2 Info Calcs'!F$9*'Mortgage 2 Variables'!E$43)-C544,-J545,0)))</f>
        <v>#VALUE!</v>
      </c>
      <c r="I545">
        <f>IF(OR(ISERROR(((IPMT(G545/'Mortgage 2 Variables'!E$43,1,'Mortgage 2 Info Calcs'!F$9*'Mortgage 2 Variables'!E$43,-J545+Q545+'Mortgage 2 Info Calcs'!F$24,IF('Mortgage 2 Info Calcs'!F$5="Interest Only",-J545+Q545+'Mortgage 2 Info Calcs'!F$24,0))))),(((IPMT(G545/'Mortgage 2 Variables'!E$43,1,'Mortgage 2 Info Calcs'!F$9*'Mortgage 2 Variables'!E$43,-J$12,-J$12)))=0)),0,((IPMT(G545/'Mortgage 2 Variables'!E$43,1,'Mortgage 2 Info Calcs'!F$9*'Mortgage 2 Variables'!E$43,-J545+Q545+'Mortgage 2 Info Calcs'!F$24,IF('Mortgage 2 Info Calcs'!F$5="Interest Only",-J545+Q545+'Mortgage 2 Info Calcs'!F$24,0)))))</f>
        <v>0</v>
      </c>
      <c r="J545" t="str">
        <f>IF(W544&gt;0,IF(ISTEXT('Mortgage 2 Info Calcs'!K$4),"0",IF(ISTEXT(W544),W544,W544+(IF(ISTEXT(K545),0,K545)))),0)</f>
        <v/>
      </c>
      <c r="K545">
        <f>IF(ISBLANK('Mortgage 2 Monthly Table'!L545),0,'Mortgage 2 Monthly Table'!L545)</f>
        <v>0</v>
      </c>
      <c r="L545" t="e">
        <f>IF(ISBLANK('Mortgage 2 Monthly Table'!N545),IF('Mortgage 2 Info Calcs'!F$13="Calculated",IF('Mortgage 2 Info Calcs'!F$22="Keep Same",IF('Mortgage 2 Info Calcs'!F$5="Interest Only",IF(OR(I545&gt;L544,J545=""),I545,IF(J545&lt;L544,IF(J545&lt;L544,J545+I545,IF(L544+M544&gt;J545,L544+I545,L544)),IF(L544+M544&gt;J545,L544+I545,L544))),IF(H545&gt;L544,H545,IF(J545&gt;L544,IF(L544+M544&gt;J545,L544+I545,L544),J545+S545))),IF('Mortgage 2 Info Calcs'!F$5="Interest Only",'Mortgage 2 Monthly calcs'!I545,'Mortgage 2 Monthly calcs'!H545)),'Mortgage 2 Monthly calcs'!L544),'Mortgage 2 Monthly Table'!N545)</f>
        <v>#VALUE!</v>
      </c>
      <c r="M545" t="str">
        <f>IF(ISBLANK('Mortgage 2 Monthly Table'!P545),IF(N544&gt;J545,IF(J545&gt;L544,J545-L544,0),IF(OR(OR(W544&lt;0,ISTEXT(W544)),ISTEXT('Mortgage 2 Info Calcs'!$K$4)),"",'Mortgage 2 Info Calcs'!F$21)),'Mortgage 2 Monthly Table'!P545)</f>
        <v/>
      </c>
      <c r="N545" t="str">
        <f t="shared" si="38"/>
        <v/>
      </c>
      <c r="O545" t="str">
        <f>IF(OR(OR(W544&lt;0,ISTEXT(W544)),ISTEXT('Mortgage 2 Info Calcs'!$K$4)),"",(O544+M545))</f>
        <v/>
      </c>
      <c r="P545">
        <f>IF(ISBLANK('Mortgage 2 Monthly Table'!T545),IF(ISTEXT(J545),0,IF(OR(W544&lt;Q544,AND(W544&lt;0,NOT(ISTEXT(W544))),ISTEXT('Mortgage 2 Info Calcs'!$K$4)),IF(-W544&gt;P544,-W544,W544-Q544),IF(J545="",0,'Mortgage 2 Info Calcs'!F$26))),'Mortgage 2 Monthly Table'!T545)</f>
        <v>0</v>
      </c>
      <c r="Q545" t="str">
        <f>IF(OR(OR(W544&lt;0,ISTEXT(W544)),ISTEXT('Mortgage 2 Info Calcs'!$K$4)),"",IF(O545&lt;0,Q544,(Q544+P545)))</f>
        <v/>
      </c>
      <c r="R545" t="str">
        <f>IF(OR(ISERROR(L545-S545),ISTEXT('Mortgage 2 Info Calcs'!$K$4)),"",L545-S545+M545)</f>
        <v/>
      </c>
      <c r="S545">
        <f>IF(OR(IF(ISERROR(ROUND((J545-Q545-'Mortgage 2 Info Calcs'!F$24)*(G545/12),2)),0,(J545-O545-Q545-'Mortgage 2 Info Calcs'!F$24)*(G545/12)),,,ISTEXT('Mortgage 2 Info Calcs'!K$4)),IF(((J545-Q545-'Mortgage 2 Info Calcs'!F$24)*(G545/12))&gt;0,((J545-Q545-'Mortgage 2 Info Calcs'!F$24)*(G545/12)),0),0)</f>
        <v>0</v>
      </c>
      <c r="T545" t="str">
        <f>IF(OR(ISERROR(SUM(R$12:R545)),(ISTEXT(T544)),(T544=(SUM(R$12:R545)))),"",SUM(R$12:R545))</f>
        <v/>
      </c>
      <c r="U545">
        <f>SUM(S$12:S545)</f>
        <v>93290.420445652519</v>
      </c>
      <c r="V545" t="str">
        <f>IF(OR(J545=Q545,ISTEXT(W544),ISTEXT('Mortgage 2 Info Calcs'!$F$17)),"",IF(('Mortgage 2 Info Calcs'!F$18*12)&gt;C544+1,IF(C544='Mortgage 2 Info Calcs'!F$18*12,0,'Mortgage 2 Info Calcs'!F$19+W545*('Mortgage 2 Info Calcs'!F$17)),'Mortgage 2 Info Calcs'!F$189))</f>
        <v/>
      </c>
      <c r="W545" t="str">
        <f>IF(OR(ISERROR(J545-R545-M545),IF(ISERROR((J545-R545-M545)=0),"True",(J545-R545-M545)=0),ISTEXT('Mortgage 2 Info Calcs'!$K$4)),"",IF((J545&gt;(L545+M545)),(FV((G545/'Mortgage 2 Variables'!E$43),1,(L545+M545),-J545+Q545+'Mortgage 2 Info Calcs'!F$24,0))+Q545+'Mortgage 2 Info Calcs'!F$24+IF(I545&gt;0,0,-I545),""))</f>
        <v/>
      </c>
      <c r="X545" t="e">
        <f>IF((FV(IF(G545=0,'Mortgage 2 Info Calcs'!F$8,G545)/12,1,PMT(IF(G545=0,'Mortgage 2 Info Calcs'!F$8,G545)/12,('Mortgage 2 Info Calcs'!F$9*12)-C544,-X544,0),-X544,0))&gt;0,(FV(IF(G545=0,'Mortgage 2 Info Calcs'!F$8,G545)/12,1,PMT(IF(G545=0,'Mortgage 2 Info Calcs'!F$8,G545)/12,('Mortgage 2 Info Calcs'!F$9*12)-C544,-X544,0),-X544,0)),0)</f>
        <v>#NUM!</v>
      </c>
      <c r="Y545" t="e">
        <f>IF(X545&lt;=0,0,(IPMT(IF(G545=0,'Mortgage 2 Info Calcs'!F$8,G545)/12,1,('Mortgage 2 Info Calcs'!F$9*12)-C544,-X544,0)))</f>
        <v>#NUM!</v>
      </c>
      <c r="Z545">
        <f>IF(C545&lt;('Mortgage 2 Info Calcs'!F$9*12),SUM(Y$12:Y545),0)</f>
        <v>0</v>
      </c>
      <c r="AA545">
        <v>534</v>
      </c>
      <c r="AB545">
        <f t="shared" si="39"/>
        <v>44.5</v>
      </c>
    </row>
    <row r="546" spans="2:28" ht="11.25" customHeight="1" x14ac:dyDescent="0.25">
      <c r="B546">
        <f t="shared" si="37"/>
        <v>44.583333333333336</v>
      </c>
      <c r="C546">
        <v>535</v>
      </c>
      <c r="E546" t="str">
        <f t="shared" si="40"/>
        <v/>
      </c>
      <c r="F546" t="str">
        <f>VLOOKUP('Mortgage 2 Variables'!D$14,'Mortgage 2 Variables'!B$8:C$19,2)</f>
        <v>May</v>
      </c>
      <c r="G546">
        <f>IF(ISBLANK('Mortgage 2 Monthly Table'!G546),IF(OR(J546=Q546,ISTEXT(W545),ISTEXT('Mortgage 2 Info Calcs'!$K$4)),0,IF(('Mortgage 2 Info Calcs'!F$7*12)&gt;C545,G545,IF(C545='Mortgage 2 Info Calcs'!F$7*12,'Mortgage 2 Info Calcs'!F$8,G545))),'Mortgage 2 Monthly Table'!G546)</f>
        <v>0</v>
      </c>
      <c r="H546" t="e">
        <f>((PMT(G546/'Mortgage 2 Variables'!E$43,('Mortgage 2 Info Calcs'!F$9*'Mortgage 2 Variables'!E$43)-C545,-J546,0)))</f>
        <v>#VALUE!</v>
      </c>
      <c r="I546">
        <f>IF(OR(ISERROR(((IPMT(G546/'Mortgage 2 Variables'!E$43,1,'Mortgage 2 Info Calcs'!F$9*'Mortgage 2 Variables'!E$43,-J546+Q546+'Mortgage 2 Info Calcs'!F$24,IF('Mortgage 2 Info Calcs'!F$5="Interest Only",-J546+Q546+'Mortgage 2 Info Calcs'!F$24,0))))),(((IPMT(G546/'Mortgage 2 Variables'!E$43,1,'Mortgage 2 Info Calcs'!F$9*'Mortgage 2 Variables'!E$43,-J$12,-J$12)))=0)),0,((IPMT(G546/'Mortgage 2 Variables'!E$43,1,'Mortgage 2 Info Calcs'!F$9*'Mortgage 2 Variables'!E$43,-J546+Q546+'Mortgage 2 Info Calcs'!F$24,IF('Mortgage 2 Info Calcs'!F$5="Interest Only",-J546+Q546+'Mortgage 2 Info Calcs'!F$24,0)))))</f>
        <v>0</v>
      </c>
      <c r="J546" t="str">
        <f>IF(W545&gt;0,IF(ISTEXT('Mortgage 2 Info Calcs'!K$4),"0",IF(ISTEXT(W545),W545,W545+(IF(ISTEXT(K546),0,K546)))),0)</f>
        <v/>
      </c>
      <c r="K546">
        <f>IF(ISBLANK('Mortgage 2 Monthly Table'!L546),0,'Mortgage 2 Monthly Table'!L546)</f>
        <v>0</v>
      </c>
      <c r="L546" t="e">
        <f>IF(ISBLANK('Mortgage 2 Monthly Table'!N546),IF('Mortgage 2 Info Calcs'!F$13="Calculated",IF('Mortgage 2 Info Calcs'!F$22="Keep Same",IF('Mortgage 2 Info Calcs'!F$5="Interest Only",IF(OR(I546&gt;L545,J546=""),I546,IF(J546&lt;L545,IF(J546&lt;L545,J546+I546,IF(L545+M545&gt;J546,L545+I546,L545)),IF(L545+M545&gt;J546,L545+I546,L545))),IF(H546&gt;L545,H546,IF(J546&gt;L545,IF(L545+M545&gt;J546,L545+I546,L545),J546+S546))),IF('Mortgage 2 Info Calcs'!F$5="Interest Only",'Mortgage 2 Monthly calcs'!I546,'Mortgage 2 Monthly calcs'!H546)),'Mortgage 2 Monthly calcs'!L545),'Mortgage 2 Monthly Table'!N546)</f>
        <v>#VALUE!</v>
      </c>
      <c r="M546" t="str">
        <f>IF(ISBLANK('Mortgage 2 Monthly Table'!P546),IF(N545&gt;J546,IF(J546&gt;L545,J546-L545,0),IF(OR(OR(W545&lt;0,ISTEXT(W545)),ISTEXT('Mortgage 2 Info Calcs'!$K$4)),"",'Mortgage 2 Info Calcs'!F$21)),'Mortgage 2 Monthly Table'!P546)</f>
        <v/>
      </c>
      <c r="N546" t="str">
        <f t="shared" si="38"/>
        <v/>
      </c>
      <c r="O546" t="str">
        <f>IF(OR(OR(W545&lt;0,ISTEXT(W545)),ISTEXT('Mortgage 2 Info Calcs'!$K$4)),"",(O545+M546))</f>
        <v/>
      </c>
      <c r="P546">
        <f>IF(ISBLANK('Mortgage 2 Monthly Table'!T546),IF(ISTEXT(J546),0,IF(OR(W545&lt;Q545,AND(W545&lt;0,NOT(ISTEXT(W545))),ISTEXT('Mortgage 2 Info Calcs'!$K$4)),IF(-W545&gt;P545,-W545,W545-Q545),IF(J546="",0,'Mortgage 2 Info Calcs'!F$26))),'Mortgage 2 Monthly Table'!T546)</f>
        <v>0</v>
      </c>
      <c r="Q546" t="str">
        <f>IF(OR(OR(W545&lt;0,ISTEXT(W545)),ISTEXT('Mortgage 2 Info Calcs'!$K$4)),"",IF(O546&lt;0,Q545,(Q545+P546)))</f>
        <v/>
      </c>
      <c r="R546" t="str">
        <f>IF(OR(ISERROR(L546-S546),ISTEXT('Mortgage 2 Info Calcs'!$K$4)),"",L546-S546+M546)</f>
        <v/>
      </c>
      <c r="S546">
        <f>IF(OR(IF(ISERROR(ROUND((J546-Q546-'Mortgage 2 Info Calcs'!F$24)*(G546/12),2)),0,(J546-O546-Q546-'Mortgage 2 Info Calcs'!F$24)*(G546/12)),,,ISTEXT('Mortgage 2 Info Calcs'!K$4)),IF(((J546-Q546-'Mortgage 2 Info Calcs'!F$24)*(G546/12))&gt;0,((J546-Q546-'Mortgage 2 Info Calcs'!F$24)*(G546/12)),0),0)</f>
        <v>0</v>
      </c>
      <c r="T546" t="str">
        <f>IF(OR(ISERROR(SUM(R$12:R546)),(ISTEXT(T545)),(T545=(SUM(R$12:R546)))),"",SUM(R$12:R546))</f>
        <v/>
      </c>
      <c r="U546">
        <f>SUM(S$12:S546)</f>
        <v>93290.420445652519</v>
      </c>
      <c r="V546" t="str">
        <f>IF(OR(J546=Q546,ISTEXT(W545),ISTEXT('Mortgage 2 Info Calcs'!$F$17)),"",IF(('Mortgage 2 Info Calcs'!F$18*12)&gt;C545+1,IF(C545='Mortgage 2 Info Calcs'!F$18*12,0,'Mortgage 2 Info Calcs'!F$19+W546*('Mortgage 2 Info Calcs'!F$17)),'Mortgage 2 Info Calcs'!F$189))</f>
        <v/>
      </c>
      <c r="W546" t="str">
        <f>IF(OR(ISERROR(J546-R546-M546),IF(ISERROR((J546-R546-M546)=0),"True",(J546-R546-M546)=0),ISTEXT('Mortgage 2 Info Calcs'!$K$4)),"",IF((J546&gt;(L546+M546)),(FV((G546/'Mortgage 2 Variables'!E$43),1,(L546+M546),-J546+Q546+'Mortgage 2 Info Calcs'!F$24,0))+Q546+'Mortgage 2 Info Calcs'!F$24+IF(I546&gt;0,0,-I546),""))</f>
        <v/>
      </c>
      <c r="X546" t="e">
        <f>IF((FV(IF(G546=0,'Mortgage 2 Info Calcs'!F$8,G546)/12,1,PMT(IF(G546=0,'Mortgage 2 Info Calcs'!F$8,G546)/12,('Mortgage 2 Info Calcs'!F$9*12)-C545,-X545,0),-X545,0))&gt;0,(FV(IF(G546=0,'Mortgage 2 Info Calcs'!F$8,G546)/12,1,PMT(IF(G546=0,'Mortgage 2 Info Calcs'!F$8,G546)/12,('Mortgage 2 Info Calcs'!F$9*12)-C545,-X545,0),-X545,0)),0)</f>
        <v>#NUM!</v>
      </c>
      <c r="Y546" t="e">
        <f>IF(X546&lt;=0,0,(IPMT(IF(G546=0,'Mortgage 2 Info Calcs'!F$8,G546)/12,1,('Mortgage 2 Info Calcs'!F$9*12)-C545,-X545,0)))</f>
        <v>#NUM!</v>
      </c>
      <c r="Z546">
        <f>IF(C546&lt;('Mortgage 2 Info Calcs'!F$9*12),SUM(Y$12:Y546),0)</f>
        <v>0</v>
      </c>
      <c r="AA546">
        <v>535</v>
      </c>
      <c r="AB546">
        <f t="shared" si="39"/>
        <v>44.583333333333336</v>
      </c>
    </row>
    <row r="547" spans="2:28" ht="11.25" customHeight="1" x14ac:dyDescent="0.25">
      <c r="B547">
        <f t="shared" si="37"/>
        <v>44.666666666666664</v>
      </c>
      <c r="C547">
        <v>536</v>
      </c>
      <c r="E547" t="str">
        <f t="shared" si="40"/>
        <v/>
      </c>
      <c r="F547" t="str">
        <f>VLOOKUP('Mortgage 2 Variables'!D$15,'Mortgage 2 Variables'!B$8:C$19,2)</f>
        <v>Jun</v>
      </c>
      <c r="G547">
        <f>IF(ISBLANK('Mortgage 2 Monthly Table'!G547),IF(OR(J547=Q547,ISTEXT(W546),ISTEXT('Mortgage 2 Info Calcs'!$K$4)),0,IF(('Mortgage 2 Info Calcs'!F$7*12)&gt;C546,G546,IF(C546='Mortgage 2 Info Calcs'!F$7*12,'Mortgage 2 Info Calcs'!F$8,G546))),'Mortgage 2 Monthly Table'!G547)</f>
        <v>0</v>
      </c>
      <c r="H547" t="e">
        <f>((PMT(G547/'Mortgage 2 Variables'!E$43,('Mortgage 2 Info Calcs'!F$9*'Mortgage 2 Variables'!E$43)-C546,-J547,0)))</f>
        <v>#VALUE!</v>
      </c>
      <c r="I547">
        <f>IF(OR(ISERROR(((IPMT(G547/'Mortgage 2 Variables'!E$43,1,'Mortgage 2 Info Calcs'!F$9*'Mortgage 2 Variables'!E$43,-J547+Q547+'Mortgage 2 Info Calcs'!F$24,IF('Mortgage 2 Info Calcs'!F$5="Interest Only",-J547+Q547+'Mortgage 2 Info Calcs'!F$24,0))))),(((IPMT(G547/'Mortgage 2 Variables'!E$43,1,'Mortgage 2 Info Calcs'!F$9*'Mortgage 2 Variables'!E$43,-J$12,-J$12)))=0)),0,((IPMT(G547/'Mortgage 2 Variables'!E$43,1,'Mortgage 2 Info Calcs'!F$9*'Mortgage 2 Variables'!E$43,-J547+Q547+'Mortgage 2 Info Calcs'!F$24,IF('Mortgage 2 Info Calcs'!F$5="Interest Only",-J547+Q547+'Mortgage 2 Info Calcs'!F$24,0)))))</f>
        <v>0</v>
      </c>
      <c r="J547" t="str">
        <f>IF(W546&gt;0,IF(ISTEXT('Mortgage 2 Info Calcs'!K$4),"0",IF(ISTEXT(W546),W546,W546+(IF(ISTEXT(K547),0,K547)))),0)</f>
        <v/>
      </c>
      <c r="K547">
        <f>IF(ISBLANK('Mortgage 2 Monthly Table'!L547),0,'Mortgage 2 Monthly Table'!L547)</f>
        <v>0</v>
      </c>
      <c r="L547" t="e">
        <f>IF(ISBLANK('Mortgage 2 Monthly Table'!N547),IF('Mortgage 2 Info Calcs'!F$13="Calculated",IF('Mortgage 2 Info Calcs'!F$22="Keep Same",IF('Mortgage 2 Info Calcs'!F$5="Interest Only",IF(OR(I547&gt;L546,J547=""),I547,IF(J547&lt;L546,IF(J547&lt;L546,J547+I547,IF(L546+M546&gt;J547,L546+I547,L546)),IF(L546+M546&gt;J547,L546+I547,L546))),IF(H547&gt;L546,H547,IF(J547&gt;L546,IF(L546+M546&gt;J547,L546+I547,L546),J547+S547))),IF('Mortgage 2 Info Calcs'!F$5="Interest Only",'Mortgage 2 Monthly calcs'!I547,'Mortgage 2 Monthly calcs'!H547)),'Mortgage 2 Monthly calcs'!L546),'Mortgage 2 Monthly Table'!N547)</f>
        <v>#VALUE!</v>
      </c>
      <c r="M547" t="str">
        <f>IF(ISBLANK('Mortgage 2 Monthly Table'!P547),IF(N546&gt;J547,IF(J547&gt;L546,J547-L546,0),IF(OR(OR(W546&lt;0,ISTEXT(W546)),ISTEXT('Mortgage 2 Info Calcs'!$K$4)),"",'Mortgage 2 Info Calcs'!F$21)),'Mortgage 2 Monthly Table'!P547)</f>
        <v/>
      </c>
      <c r="N547" t="str">
        <f t="shared" si="38"/>
        <v/>
      </c>
      <c r="O547" t="str">
        <f>IF(OR(OR(W546&lt;0,ISTEXT(W546)),ISTEXT('Mortgage 2 Info Calcs'!$K$4)),"",(O546+M547))</f>
        <v/>
      </c>
      <c r="P547">
        <f>IF(ISBLANK('Mortgage 2 Monthly Table'!T547),IF(ISTEXT(J547),0,IF(OR(W546&lt;Q546,AND(W546&lt;0,NOT(ISTEXT(W546))),ISTEXT('Mortgage 2 Info Calcs'!$K$4)),IF(-W546&gt;P546,-W546,W546-Q546),IF(J547="",0,'Mortgage 2 Info Calcs'!F$26))),'Mortgage 2 Monthly Table'!T547)</f>
        <v>0</v>
      </c>
      <c r="Q547" t="str">
        <f>IF(OR(OR(W546&lt;0,ISTEXT(W546)),ISTEXT('Mortgage 2 Info Calcs'!$K$4)),"",IF(O547&lt;0,Q546,(Q546+P547)))</f>
        <v/>
      </c>
      <c r="R547" t="str">
        <f>IF(OR(ISERROR(L547-S547),ISTEXT('Mortgage 2 Info Calcs'!$K$4)),"",L547-S547+M547)</f>
        <v/>
      </c>
      <c r="S547">
        <f>IF(OR(IF(ISERROR(ROUND((J547-Q547-'Mortgage 2 Info Calcs'!F$24)*(G547/12),2)),0,(J547-O547-Q547-'Mortgage 2 Info Calcs'!F$24)*(G547/12)),,,ISTEXT('Mortgage 2 Info Calcs'!K$4)),IF(((J547-Q547-'Mortgage 2 Info Calcs'!F$24)*(G547/12))&gt;0,((J547-Q547-'Mortgage 2 Info Calcs'!F$24)*(G547/12)),0),0)</f>
        <v>0</v>
      </c>
      <c r="T547" t="str">
        <f>IF(OR(ISERROR(SUM(R$12:R547)),(ISTEXT(T546)),(T546=(SUM(R$12:R547)))),"",SUM(R$12:R547))</f>
        <v/>
      </c>
      <c r="U547">
        <f>SUM(S$12:S547)</f>
        <v>93290.420445652519</v>
      </c>
      <c r="V547" t="str">
        <f>IF(OR(J547=Q547,ISTEXT(W546),ISTEXT('Mortgage 2 Info Calcs'!$F$17)),"",IF(('Mortgage 2 Info Calcs'!F$18*12)&gt;C546+1,IF(C546='Mortgage 2 Info Calcs'!F$18*12,0,'Mortgage 2 Info Calcs'!F$19+W547*('Mortgage 2 Info Calcs'!F$17)),'Mortgage 2 Info Calcs'!F$189))</f>
        <v/>
      </c>
      <c r="W547" t="str">
        <f>IF(OR(ISERROR(J547-R547-M547),IF(ISERROR((J547-R547-M547)=0),"True",(J547-R547-M547)=0),ISTEXT('Mortgage 2 Info Calcs'!$K$4)),"",IF((J547&gt;(L547+M547)),(FV((G547/'Mortgage 2 Variables'!E$43),1,(L547+M547),-J547+Q547+'Mortgage 2 Info Calcs'!F$24,0))+Q547+'Mortgage 2 Info Calcs'!F$24+IF(I547&gt;0,0,-I547),""))</f>
        <v/>
      </c>
      <c r="X547" t="e">
        <f>IF((FV(IF(G547=0,'Mortgage 2 Info Calcs'!F$8,G547)/12,1,PMT(IF(G547=0,'Mortgage 2 Info Calcs'!F$8,G547)/12,('Mortgage 2 Info Calcs'!F$9*12)-C546,-X546,0),-X546,0))&gt;0,(FV(IF(G547=0,'Mortgage 2 Info Calcs'!F$8,G547)/12,1,PMT(IF(G547=0,'Mortgage 2 Info Calcs'!F$8,G547)/12,('Mortgage 2 Info Calcs'!F$9*12)-C546,-X546,0),-X546,0)),0)</f>
        <v>#NUM!</v>
      </c>
      <c r="Y547" t="e">
        <f>IF(X547&lt;=0,0,(IPMT(IF(G547=0,'Mortgage 2 Info Calcs'!F$8,G547)/12,1,('Mortgage 2 Info Calcs'!F$9*12)-C546,-X546,0)))</f>
        <v>#NUM!</v>
      </c>
      <c r="Z547">
        <f>IF(C547&lt;('Mortgage 2 Info Calcs'!F$9*12),SUM(Y$12:Y547),0)</f>
        <v>0</v>
      </c>
      <c r="AA547">
        <v>536</v>
      </c>
      <c r="AB547">
        <f t="shared" si="39"/>
        <v>44.666666666666664</v>
      </c>
    </row>
    <row r="548" spans="2:28" ht="11.25" customHeight="1" x14ac:dyDescent="0.25">
      <c r="B548">
        <f t="shared" si="37"/>
        <v>44.75</v>
      </c>
      <c r="C548">
        <v>537</v>
      </c>
      <c r="E548" t="str">
        <f t="shared" si="40"/>
        <v/>
      </c>
      <c r="F548" t="str">
        <f>VLOOKUP('Mortgage 2 Variables'!D$16,'Mortgage 2 Variables'!B$8:C$19,2)</f>
        <v>Jul</v>
      </c>
      <c r="G548">
        <f>IF(ISBLANK('Mortgage 2 Monthly Table'!G548),IF(OR(J548=Q548,ISTEXT(W547),ISTEXT('Mortgage 2 Info Calcs'!$K$4)),0,IF(('Mortgage 2 Info Calcs'!F$7*12)&gt;C547,G547,IF(C547='Mortgage 2 Info Calcs'!F$7*12,'Mortgage 2 Info Calcs'!F$8,G547))),'Mortgage 2 Monthly Table'!G548)</f>
        <v>0</v>
      </c>
      <c r="H548" t="e">
        <f>((PMT(G548/'Mortgage 2 Variables'!E$43,('Mortgage 2 Info Calcs'!F$9*'Mortgage 2 Variables'!E$43)-C547,-J548,0)))</f>
        <v>#VALUE!</v>
      </c>
      <c r="I548">
        <f>IF(OR(ISERROR(((IPMT(G548/'Mortgage 2 Variables'!E$43,1,'Mortgage 2 Info Calcs'!F$9*'Mortgage 2 Variables'!E$43,-J548+Q548+'Mortgage 2 Info Calcs'!F$24,IF('Mortgage 2 Info Calcs'!F$5="Interest Only",-J548+Q548+'Mortgage 2 Info Calcs'!F$24,0))))),(((IPMT(G548/'Mortgage 2 Variables'!E$43,1,'Mortgage 2 Info Calcs'!F$9*'Mortgage 2 Variables'!E$43,-J$12,-J$12)))=0)),0,((IPMT(G548/'Mortgage 2 Variables'!E$43,1,'Mortgage 2 Info Calcs'!F$9*'Mortgage 2 Variables'!E$43,-J548+Q548+'Mortgage 2 Info Calcs'!F$24,IF('Mortgage 2 Info Calcs'!F$5="Interest Only",-J548+Q548+'Mortgage 2 Info Calcs'!F$24,0)))))</f>
        <v>0</v>
      </c>
      <c r="J548" t="str">
        <f>IF(W547&gt;0,IF(ISTEXT('Mortgage 2 Info Calcs'!K$4),"0",IF(ISTEXT(W547),W547,W547+(IF(ISTEXT(K548),0,K548)))),0)</f>
        <v/>
      </c>
      <c r="K548">
        <f>IF(ISBLANK('Mortgage 2 Monthly Table'!L548),0,'Mortgage 2 Monthly Table'!L548)</f>
        <v>0</v>
      </c>
      <c r="L548" t="e">
        <f>IF(ISBLANK('Mortgage 2 Monthly Table'!N548),IF('Mortgage 2 Info Calcs'!F$13="Calculated",IF('Mortgage 2 Info Calcs'!F$22="Keep Same",IF('Mortgage 2 Info Calcs'!F$5="Interest Only",IF(OR(I548&gt;L547,J548=""),I548,IF(J548&lt;L547,IF(J548&lt;L547,J548+I548,IF(L547+M547&gt;J548,L547+I548,L547)),IF(L547+M547&gt;J548,L547+I548,L547))),IF(H548&gt;L547,H548,IF(J548&gt;L547,IF(L547+M547&gt;J548,L547+I548,L547),J548+S548))),IF('Mortgage 2 Info Calcs'!F$5="Interest Only",'Mortgage 2 Monthly calcs'!I548,'Mortgage 2 Monthly calcs'!H548)),'Mortgage 2 Monthly calcs'!L547),'Mortgage 2 Monthly Table'!N548)</f>
        <v>#VALUE!</v>
      </c>
      <c r="M548" t="str">
        <f>IF(ISBLANK('Mortgage 2 Monthly Table'!P548),IF(N547&gt;J548,IF(J548&gt;L547,J548-L547,0),IF(OR(OR(W547&lt;0,ISTEXT(W547)),ISTEXT('Mortgage 2 Info Calcs'!$K$4)),"",'Mortgage 2 Info Calcs'!F$21)),'Mortgage 2 Monthly Table'!P548)</f>
        <v/>
      </c>
      <c r="N548" t="str">
        <f t="shared" si="38"/>
        <v/>
      </c>
      <c r="O548" t="str">
        <f>IF(OR(OR(W547&lt;0,ISTEXT(W547)),ISTEXT('Mortgage 2 Info Calcs'!$K$4)),"",(O547+M548))</f>
        <v/>
      </c>
      <c r="P548">
        <f>IF(ISBLANK('Mortgage 2 Monthly Table'!T548),IF(ISTEXT(J548),0,IF(OR(W547&lt;Q547,AND(W547&lt;0,NOT(ISTEXT(W547))),ISTEXT('Mortgage 2 Info Calcs'!$K$4)),IF(-W547&gt;P547,-W547,W547-Q547),IF(J548="",0,'Mortgage 2 Info Calcs'!F$26))),'Mortgage 2 Monthly Table'!T548)</f>
        <v>0</v>
      </c>
      <c r="Q548" t="str">
        <f>IF(OR(OR(W547&lt;0,ISTEXT(W547)),ISTEXT('Mortgage 2 Info Calcs'!$K$4)),"",IF(O548&lt;0,Q547,(Q547+P548)))</f>
        <v/>
      </c>
      <c r="R548" t="str">
        <f>IF(OR(ISERROR(L548-S548),ISTEXT('Mortgage 2 Info Calcs'!$K$4)),"",L548-S548+M548)</f>
        <v/>
      </c>
      <c r="S548">
        <f>IF(OR(IF(ISERROR(ROUND((J548-Q548-'Mortgage 2 Info Calcs'!F$24)*(G548/12),2)),0,(J548-O548-Q548-'Mortgage 2 Info Calcs'!F$24)*(G548/12)),,,ISTEXT('Mortgage 2 Info Calcs'!K$4)),IF(((J548-Q548-'Mortgage 2 Info Calcs'!F$24)*(G548/12))&gt;0,((J548-Q548-'Mortgage 2 Info Calcs'!F$24)*(G548/12)),0),0)</f>
        <v>0</v>
      </c>
      <c r="T548" t="str">
        <f>IF(OR(ISERROR(SUM(R$12:R548)),(ISTEXT(T547)),(T547=(SUM(R$12:R548)))),"",SUM(R$12:R548))</f>
        <v/>
      </c>
      <c r="U548">
        <f>SUM(S$12:S548)</f>
        <v>93290.420445652519</v>
      </c>
      <c r="V548" t="str">
        <f>IF(OR(J548=Q548,ISTEXT(W547),ISTEXT('Mortgage 2 Info Calcs'!$F$17)),"",IF(('Mortgage 2 Info Calcs'!F$18*12)&gt;C547+1,IF(C547='Mortgage 2 Info Calcs'!F$18*12,0,'Mortgage 2 Info Calcs'!F$19+W548*('Mortgage 2 Info Calcs'!F$17)),'Mortgage 2 Info Calcs'!F$189))</f>
        <v/>
      </c>
      <c r="W548" t="str">
        <f>IF(OR(ISERROR(J548-R548-M548),IF(ISERROR((J548-R548-M548)=0),"True",(J548-R548-M548)=0),ISTEXT('Mortgage 2 Info Calcs'!$K$4)),"",IF((J548&gt;(L548+M548)),(FV((G548/'Mortgage 2 Variables'!E$43),1,(L548+M548),-J548+Q548+'Mortgage 2 Info Calcs'!F$24,0))+Q548+'Mortgage 2 Info Calcs'!F$24+IF(I548&gt;0,0,-I548),""))</f>
        <v/>
      </c>
      <c r="X548" t="e">
        <f>IF((FV(IF(G548=0,'Mortgage 2 Info Calcs'!F$8,G548)/12,1,PMT(IF(G548=0,'Mortgage 2 Info Calcs'!F$8,G548)/12,('Mortgage 2 Info Calcs'!F$9*12)-C547,-X547,0),-X547,0))&gt;0,(FV(IF(G548=0,'Mortgage 2 Info Calcs'!F$8,G548)/12,1,PMT(IF(G548=0,'Mortgage 2 Info Calcs'!F$8,G548)/12,('Mortgage 2 Info Calcs'!F$9*12)-C547,-X547,0),-X547,0)),0)</f>
        <v>#NUM!</v>
      </c>
      <c r="Y548" t="e">
        <f>IF(X548&lt;=0,0,(IPMT(IF(G548=0,'Mortgage 2 Info Calcs'!F$8,G548)/12,1,('Mortgage 2 Info Calcs'!F$9*12)-C547,-X547,0)))</f>
        <v>#NUM!</v>
      </c>
      <c r="Z548">
        <f>IF(C548&lt;('Mortgage 2 Info Calcs'!F$9*12),SUM(Y$12:Y548),0)</f>
        <v>0</v>
      </c>
      <c r="AA548">
        <v>537</v>
      </c>
      <c r="AB548">
        <f t="shared" si="39"/>
        <v>44.75</v>
      </c>
    </row>
    <row r="549" spans="2:28" ht="11.25" customHeight="1" x14ac:dyDescent="0.25">
      <c r="B549">
        <f t="shared" si="37"/>
        <v>44.833333333333336</v>
      </c>
      <c r="C549">
        <v>538</v>
      </c>
      <c r="E549" t="str">
        <f t="shared" si="40"/>
        <v/>
      </c>
      <c r="F549" t="str">
        <f>VLOOKUP('Mortgage 2 Variables'!D$17,'Mortgage 2 Variables'!B$8:C$19,2)</f>
        <v>Aug</v>
      </c>
      <c r="G549">
        <f>IF(ISBLANK('Mortgage 2 Monthly Table'!G549),IF(OR(J549=Q549,ISTEXT(W548),ISTEXT('Mortgage 2 Info Calcs'!$K$4)),0,IF(('Mortgage 2 Info Calcs'!F$7*12)&gt;C548,G548,IF(C548='Mortgage 2 Info Calcs'!F$7*12,'Mortgage 2 Info Calcs'!F$8,G548))),'Mortgage 2 Monthly Table'!G549)</f>
        <v>0</v>
      </c>
      <c r="H549" t="e">
        <f>((PMT(G549/'Mortgage 2 Variables'!E$43,('Mortgage 2 Info Calcs'!F$9*'Mortgage 2 Variables'!E$43)-C548,-J549,0)))</f>
        <v>#VALUE!</v>
      </c>
      <c r="I549">
        <f>IF(OR(ISERROR(((IPMT(G549/'Mortgage 2 Variables'!E$43,1,'Mortgage 2 Info Calcs'!F$9*'Mortgage 2 Variables'!E$43,-J549+Q549+'Mortgage 2 Info Calcs'!F$24,IF('Mortgage 2 Info Calcs'!F$5="Interest Only",-J549+Q549+'Mortgage 2 Info Calcs'!F$24,0))))),(((IPMT(G549/'Mortgage 2 Variables'!E$43,1,'Mortgage 2 Info Calcs'!F$9*'Mortgage 2 Variables'!E$43,-J$12,-J$12)))=0)),0,((IPMT(G549/'Mortgage 2 Variables'!E$43,1,'Mortgage 2 Info Calcs'!F$9*'Mortgage 2 Variables'!E$43,-J549+Q549+'Mortgage 2 Info Calcs'!F$24,IF('Mortgage 2 Info Calcs'!F$5="Interest Only",-J549+Q549+'Mortgage 2 Info Calcs'!F$24,0)))))</f>
        <v>0</v>
      </c>
      <c r="J549" t="str">
        <f>IF(W548&gt;0,IF(ISTEXT('Mortgage 2 Info Calcs'!K$4),"0",IF(ISTEXT(W548),W548,W548+(IF(ISTEXT(K549),0,K549)))),0)</f>
        <v/>
      </c>
      <c r="K549">
        <f>IF(ISBLANK('Mortgage 2 Monthly Table'!L549),0,'Mortgage 2 Monthly Table'!L549)</f>
        <v>0</v>
      </c>
      <c r="L549" t="e">
        <f>IF(ISBLANK('Mortgage 2 Monthly Table'!N549),IF('Mortgage 2 Info Calcs'!F$13="Calculated",IF('Mortgage 2 Info Calcs'!F$22="Keep Same",IF('Mortgage 2 Info Calcs'!F$5="Interest Only",IF(OR(I549&gt;L548,J549=""),I549,IF(J549&lt;L548,IF(J549&lt;L548,J549+I549,IF(L548+M548&gt;J549,L548+I549,L548)),IF(L548+M548&gt;J549,L548+I549,L548))),IF(H549&gt;L548,H549,IF(J549&gt;L548,IF(L548+M548&gt;J549,L548+I549,L548),J549+S549))),IF('Mortgage 2 Info Calcs'!F$5="Interest Only",'Mortgage 2 Monthly calcs'!I549,'Mortgage 2 Monthly calcs'!H549)),'Mortgage 2 Monthly calcs'!L548),'Mortgage 2 Monthly Table'!N549)</f>
        <v>#VALUE!</v>
      </c>
      <c r="M549" t="str">
        <f>IF(ISBLANK('Mortgage 2 Monthly Table'!P549),IF(N548&gt;J549,IF(J549&gt;L548,J549-L548,0),IF(OR(OR(W548&lt;0,ISTEXT(W548)),ISTEXT('Mortgage 2 Info Calcs'!$K$4)),"",'Mortgage 2 Info Calcs'!F$21)),'Mortgage 2 Monthly Table'!P549)</f>
        <v/>
      </c>
      <c r="N549" t="str">
        <f t="shared" si="38"/>
        <v/>
      </c>
      <c r="O549" t="str">
        <f>IF(OR(OR(W548&lt;0,ISTEXT(W548)),ISTEXT('Mortgage 2 Info Calcs'!$K$4)),"",(O548+M549))</f>
        <v/>
      </c>
      <c r="P549">
        <f>IF(ISBLANK('Mortgage 2 Monthly Table'!T549),IF(ISTEXT(J549),0,IF(OR(W548&lt;Q548,AND(W548&lt;0,NOT(ISTEXT(W548))),ISTEXT('Mortgage 2 Info Calcs'!$K$4)),IF(-W548&gt;P548,-W548,W548-Q548),IF(J549="",0,'Mortgage 2 Info Calcs'!F$26))),'Mortgage 2 Monthly Table'!T549)</f>
        <v>0</v>
      </c>
      <c r="Q549" t="str">
        <f>IF(OR(OR(W548&lt;0,ISTEXT(W548)),ISTEXT('Mortgage 2 Info Calcs'!$K$4)),"",IF(O549&lt;0,Q548,(Q548+P549)))</f>
        <v/>
      </c>
      <c r="R549" t="str">
        <f>IF(OR(ISERROR(L549-S549),ISTEXT('Mortgage 2 Info Calcs'!$K$4)),"",L549-S549+M549)</f>
        <v/>
      </c>
      <c r="S549">
        <f>IF(OR(IF(ISERROR(ROUND((J549-Q549-'Mortgage 2 Info Calcs'!F$24)*(G549/12),2)),0,(J549-O549-Q549-'Mortgage 2 Info Calcs'!F$24)*(G549/12)),,,ISTEXT('Mortgage 2 Info Calcs'!K$4)),IF(((J549-Q549-'Mortgage 2 Info Calcs'!F$24)*(G549/12))&gt;0,((J549-Q549-'Mortgage 2 Info Calcs'!F$24)*(G549/12)),0),0)</f>
        <v>0</v>
      </c>
      <c r="T549" t="str">
        <f>IF(OR(ISERROR(SUM(R$12:R549)),(ISTEXT(T548)),(T548=(SUM(R$12:R549)))),"",SUM(R$12:R549))</f>
        <v/>
      </c>
      <c r="U549">
        <f>SUM(S$12:S549)</f>
        <v>93290.420445652519</v>
      </c>
      <c r="V549" t="str">
        <f>IF(OR(J549=Q549,ISTEXT(W548),ISTEXT('Mortgage 2 Info Calcs'!$F$17)),"",IF(('Mortgage 2 Info Calcs'!F$18*12)&gt;C548+1,IF(C548='Mortgage 2 Info Calcs'!F$18*12,0,'Mortgage 2 Info Calcs'!F$19+W549*('Mortgage 2 Info Calcs'!F$17)),'Mortgage 2 Info Calcs'!F$189))</f>
        <v/>
      </c>
      <c r="W549" t="str">
        <f>IF(OR(ISERROR(J549-R549-M549),IF(ISERROR((J549-R549-M549)=0),"True",(J549-R549-M549)=0),ISTEXT('Mortgage 2 Info Calcs'!$K$4)),"",IF((J549&gt;(L549+M549)),(FV((G549/'Mortgage 2 Variables'!E$43),1,(L549+M549),-J549+Q549+'Mortgage 2 Info Calcs'!F$24,0))+Q549+'Mortgage 2 Info Calcs'!F$24+IF(I549&gt;0,0,-I549),""))</f>
        <v/>
      </c>
      <c r="X549" t="e">
        <f>IF((FV(IF(G549=0,'Mortgage 2 Info Calcs'!F$8,G549)/12,1,PMT(IF(G549=0,'Mortgage 2 Info Calcs'!F$8,G549)/12,('Mortgage 2 Info Calcs'!F$9*12)-C548,-X548,0),-X548,0))&gt;0,(FV(IF(G549=0,'Mortgage 2 Info Calcs'!F$8,G549)/12,1,PMT(IF(G549=0,'Mortgage 2 Info Calcs'!F$8,G549)/12,('Mortgage 2 Info Calcs'!F$9*12)-C548,-X548,0),-X548,0)),0)</f>
        <v>#NUM!</v>
      </c>
      <c r="Y549" t="e">
        <f>IF(X549&lt;=0,0,(IPMT(IF(G549=0,'Mortgage 2 Info Calcs'!F$8,G549)/12,1,('Mortgage 2 Info Calcs'!F$9*12)-C548,-X548,0)))</f>
        <v>#NUM!</v>
      </c>
      <c r="Z549">
        <f>IF(C549&lt;('Mortgage 2 Info Calcs'!F$9*12),SUM(Y$12:Y549),0)</f>
        <v>0</v>
      </c>
      <c r="AA549">
        <v>538</v>
      </c>
      <c r="AB549">
        <f t="shared" si="39"/>
        <v>44.833333333333336</v>
      </c>
    </row>
    <row r="550" spans="2:28" ht="11.25" customHeight="1" x14ac:dyDescent="0.25">
      <c r="B550">
        <f t="shared" si="37"/>
        <v>44.916666666666664</v>
      </c>
      <c r="C550">
        <v>539</v>
      </c>
      <c r="E550" t="str">
        <f t="shared" si="40"/>
        <v/>
      </c>
      <c r="F550" t="str">
        <f>VLOOKUP('Mortgage 2 Variables'!D$18,'Mortgage 2 Variables'!B$8:C$19,2)</f>
        <v>Sep</v>
      </c>
      <c r="G550">
        <f>IF(ISBLANK('Mortgage 2 Monthly Table'!G550),IF(OR(J550=Q550,ISTEXT(W549),ISTEXT('Mortgage 2 Info Calcs'!$K$4)),0,IF(('Mortgage 2 Info Calcs'!F$7*12)&gt;C549,G549,IF(C549='Mortgage 2 Info Calcs'!F$7*12,'Mortgage 2 Info Calcs'!F$8,G549))),'Mortgage 2 Monthly Table'!G550)</f>
        <v>0</v>
      </c>
      <c r="H550" t="e">
        <f>((PMT(G550/'Mortgage 2 Variables'!E$43,('Mortgage 2 Info Calcs'!F$9*'Mortgage 2 Variables'!E$43)-C549,-J550,0)))</f>
        <v>#VALUE!</v>
      </c>
      <c r="I550">
        <f>IF(OR(ISERROR(((IPMT(G550/'Mortgage 2 Variables'!E$43,1,'Mortgage 2 Info Calcs'!F$9*'Mortgage 2 Variables'!E$43,-J550+Q550+'Mortgage 2 Info Calcs'!F$24,IF('Mortgage 2 Info Calcs'!F$5="Interest Only",-J550+Q550+'Mortgage 2 Info Calcs'!F$24,0))))),(((IPMT(G550/'Mortgage 2 Variables'!E$43,1,'Mortgage 2 Info Calcs'!F$9*'Mortgage 2 Variables'!E$43,-J$12,-J$12)))=0)),0,((IPMT(G550/'Mortgage 2 Variables'!E$43,1,'Mortgage 2 Info Calcs'!F$9*'Mortgage 2 Variables'!E$43,-J550+Q550+'Mortgage 2 Info Calcs'!F$24,IF('Mortgage 2 Info Calcs'!F$5="Interest Only",-J550+Q550+'Mortgage 2 Info Calcs'!F$24,0)))))</f>
        <v>0</v>
      </c>
      <c r="J550" t="str">
        <f>IF(W549&gt;0,IF(ISTEXT('Mortgage 2 Info Calcs'!K$4),"0",IF(ISTEXT(W549),W549,W549+(IF(ISTEXT(K550),0,K550)))),0)</f>
        <v/>
      </c>
      <c r="K550">
        <f>IF(ISBLANK('Mortgage 2 Monthly Table'!L550),0,'Mortgage 2 Monthly Table'!L550)</f>
        <v>0</v>
      </c>
      <c r="L550" t="e">
        <f>IF(ISBLANK('Mortgage 2 Monthly Table'!N550),IF('Mortgage 2 Info Calcs'!F$13="Calculated",IF('Mortgage 2 Info Calcs'!F$22="Keep Same",IF('Mortgage 2 Info Calcs'!F$5="Interest Only",IF(OR(I550&gt;L549,J550=""),I550,IF(J550&lt;L549,IF(J550&lt;L549,J550+I550,IF(L549+M549&gt;J550,L549+I550,L549)),IF(L549+M549&gt;J550,L549+I550,L549))),IF(H550&gt;L549,H550,IF(J550&gt;L549,IF(L549+M549&gt;J550,L549+I550,L549),J550+S550))),IF('Mortgage 2 Info Calcs'!F$5="Interest Only",'Mortgage 2 Monthly calcs'!I550,'Mortgage 2 Monthly calcs'!H550)),'Mortgage 2 Monthly calcs'!L549),'Mortgage 2 Monthly Table'!N550)</f>
        <v>#VALUE!</v>
      </c>
      <c r="M550" t="str">
        <f>IF(ISBLANK('Mortgage 2 Monthly Table'!P550),IF(N549&gt;J550,IF(J550&gt;L549,J550-L549,0),IF(OR(OR(W549&lt;0,ISTEXT(W549)),ISTEXT('Mortgage 2 Info Calcs'!$K$4)),"",'Mortgage 2 Info Calcs'!F$21)),'Mortgage 2 Monthly Table'!P550)</f>
        <v/>
      </c>
      <c r="N550" t="str">
        <f t="shared" si="38"/>
        <v/>
      </c>
      <c r="O550" t="str">
        <f>IF(OR(OR(W549&lt;0,ISTEXT(W549)),ISTEXT('Mortgage 2 Info Calcs'!$K$4)),"",(O549+M550))</f>
        <v/>
      </c>
      <c r="P550">
        <f>IF(ISBLANK('Mortgage 2 Monthly Table'!T550),IF(ISTEXT(J550),0,IF(OR(W549&lt;Q549,AND(W549&lt;0,NOT(ISTEXT(W549))),ISTEXT('Mortgage 2 Info Calcs'!$K$4)),IF(-W549&gt;P549,-W549,W549-Q549),IF(J550="",0,'Mortgage 2 Info Calcs'!F$26))),'Mortgage 2 Monthly Table'!T550)</f>
        <v>0</v>
      </c>
      <c r="Q550" t="str">
        <f>IF(OR(OR(W549&lt;0,ISTEXT(W549)),ISTEXT('Mortgage 2 Info Calcs'!$K$4)),"",IF(O550&lt;0,Q549,(Q549+P550)))</f>
        <v/>
      </c>
      <c r="R550" t="str">
        <f>IF(OR(ISERROR(L550-S550),ISTEXT('Mortgage 2 Info Calcs'!$K$4)),"",L550-S550+M550)</f>
        <v/>
      </c>
      <c r="S550">
        <f>IF(OR(IF(ISERROR(ROUND((J550-Q550-'Mortgage 2 Info Calcs'!F$24)*(G550/12),2)),0,(J550-O550-Q550-'Mortgage 2 Info Calcs'!F$24)*(G550/12)),,,ISTEXT('Mortgage 2 Info Calcs'!K$4)),IF(((J550-Q550-'Mortgage 2 Info Calcs'!F$24)*(G550/12))&gt;0,((J550-Q550-'Mortgage 2 Info Calcs'!F$24)*(G550/12)),0),0)</f>
        <v>0</v>
      </c>
      <c r="T550" t="str">
        <f>IF(OR(ISERROR(SUM(R$12:R550)),(ISTEXT(T549)),(T549=(SUM(R$12:R550)))),"",SUM(R$12:R550))</f>
        <v/>
      </c>
      <c r="U550">
        <f>SUM(S$12:S550)</f>
        <v>93290.420445652519</v>
      </c>
      <c r="V550" t="str">
        <f>IF(OR(J550=Q550,ISTEXT(W549),ISTEXT('Mortgage 2 Info Calcs'!$F$17)),"",IF(('Mortgage 2 Info Calcs'!F$18*12)&gt;C549+1,IF(C549='Mortgage 2 Info Calcs'!F$18*12,0,'Mortgage 2 Info Calcs'!F$19+W550*('Mortgage 2 Info Calcs'!F$17)),'Mortgage 2 Info Calcs'!F$189))</f>
        <v/>
      </c>
      <c r="W550" t="str">
        <f>IF(OR(ISERROR(J550-R550-M550),IF(ISERROR((J550-R550-M550)=0),"True",(J550-R550-M550)=0),ISTEXT('Mortgage 2 Info Calcs'!$K$4)),"",IF((J550&gt;(L550+M550)),(FV((G550/'Mortgage 2 Variables'!E$43),1,(L550+M550),-J550+Q550+'Mortgage 2 Info Calcs'!F$24,0))+Q550+'Mortgage 2 Info Calcs'!F$24+IF(I550&gt;0,0,-I550),""))</f>
        <v/>
      </c>
      <c r="X550" t="e">
        <f>IF((FV(IF(G550=0,'Mortgage 2 Info Calcs'!F$8,G550)/12,1,PMT(IF(G550=0,'Mortgage 2 Info Calcs'!F$8,G550)/12,('Mortgage 2 Info Calcs'!F$9*12)-C549,-X549,0),-X549,0))&gt;0,(FV(IF(G550=0,'Mortgage 2 Info Calcs'!F$8,G550)/12,1,PMT(IF(G550=0,'Mortgage 2 Info Calcs'!F$8,G550)/12,('Mortgage 2 Info Calcs'!F$9*12)-C549,-X549,0),-X549,0)),0)</f>
        <v>#NUM!</v>
      </c>
      <c r="Y550" t="e">
        <f>IF(X550&lt;=0,0,(IPMT(IF(G550=0,'Mortgage 2 Info Calcs'!F$8,G550)/12,1,('Mortgage 2 Info Calcs'!F$9*12)-C549,-X549,0)))</f>
        <v>#NUM!</v>
      </c>
      <c r="Z550">
        <f>IF(C550&lt;('Mortgage 2 Info Calcs'!F$9*12),SUM(Y$12:Y550),0)</f>
        <v>0</v>
      </c>
      <c r="AA550">
        <v>539</v>
      </c>
      <c r="AB550">
        <f t="shared" si="39"/>
        <v>44.916666666666664</v>
      </c>
    </row>
    <row r="551" spans="2:28" ht="11.25" customHeight="1" x14ac:dyDescent="0.25">
      <c r="B551">
        <f t="shared" si="37"/>
        <v>45</v>
      </c>
      <c r="C551">
        <v>540</v>
      </c>
      <c r="D551">
        <f>D539+1</f>
        <v>45</v>
      </c>
      <c r="E551" t="str">
        <f t="shared" si="40"/>
        <v/>
      </c>
      <c r="F551" t="str">
        <f>VLOOKUP('Mortgage 2 Variables'!D$19,'Mortgage 2 Variables'!B$8:C$19,2)</f>
        <v>Oct</v>
      </c>
      <c r="G551">
        <f>IF(ISBLANK('Mortgage 2 Monthly Table'!G551),IF(OR(J551=Q551,ISTEXT(W550),ISTEXT('Mortgage 2 Info Calcs'!$K$4)),0,IF(('Mortgage 2 Info Calcs'!F$7*12)&gt;C550,G550,IF(C550='Mortgage 2 Info Calcs'!F$7*12,'Mortgage 2 Info Calcs'!F$8,G550))),'Mortgage 2 Monthly Table'!G551)</f>
        <v>0</v>
      </c>
      <c r="H551" t="e">
        <f>((PMT(G551/'Mortgage 2 Variables'!E$43,('Mortgage 2 Info Calcs'!F$9*'Mortgage 2 Variables'!E$43)-C550,-J551,0)))</f>
        <v>#VALUE!</v>
      </c>
      <c r="I551">
        <f>IF(OR(ISERROR(((IPMT(G551/'Mortgage 2 Variables'!E$43,1,'Mortgage 2 Info Calcs'!F$9*'Mortgage 2 Variables'!E$43,-J551+Q551+'Mortgage 2 Info Calcs'!F$24,IF('Mortgage 2 Info Calcs'!F$5="Interest Only",-J551+Q551+'Mortgage 2 Info Calcs'!F$24,0))))),(((IPMT(G551/'Mortgage 2 Variables'!E$43,1,'Mortgage 2 Info Calcs'!F$9*'Mortgage 2 Variables'!E$43,-J$12,-J$12)))=0)),0,((IPMT(G551/'Mortgage 2 Variables'!E$43,1,'Mortgage 2 Info Calcs'!F$9*'Mortgage 2 Variables'!E$43,-J551+Q551+'Mortgage 2 Info Calcs'!F$24,IF('Mortgage 2 Info Calcs'!F$5="Interest Only",-J551+Q551+'Mortgage 2 Info Calcs'!F$24,0)))))</f>
        <v>0</v>
      </c>
      <c r="J551" t="str">
        <f>IF(W550&gt;0,IF(ISTEXT('Mortgage 2 Info Calcs'!K$4),"0",IF(ISTEXT(W550),W550,W550+(IF(ISTEXT(K551),0,K551)))),0)</f>
        <v/>
      </c>
      <c r="K551">
        <f>IF(ISBLANK('Mortgage 2 Monthly Table'!L551),0,'Mortgage 2 Monthly Table'!L551)</f>
        <v>0</v>
      </c>
      <c r="L551" t="e">
        <f>IF(ISBLANK('Mortgage 2 Monthly Table'!N551),IF('Mortgage 2 Info Calcs'!F$13="Calculated",IF('Mortgage 2 Info Calcs'!F$22="Keep Same",IF('Mortgage 2 Info Calcs'!F$5="Interest Only",IF(OR(I551&gt;L550,J551=""),I551,IF(J551&lt;L550,IF(J551&lt;L550,J551+I551,IF(L550+M550&gt;J551,L550+I551,L550)),IF(L550+M550&gt;J551,L550+I551,L550))),IF(H551&gt;L550,H551,IF(J551&gt;L550,IF(L550+M550&gt;J551,L550+I551,L550),J551+S551))),IF('Mortgage 2 Info Calcs'!F$5="Interest Only",'Mortgage 2 Monthly calcs'!I551,'Mortgage 2 Monthly calcs'!H551)),'Mortgage 2 Monthly calcs'!L550),'Mortgage 2 Monthly Table'!N551)</f>
        <v>#VALUE!</v>
      </c>
      <c r="M551" t="str">
        <f>IF(ISBLANK('Mortgage 2 Monthly Table'!P551),IF(N550&gt;J551,IF(J551&gt;L550,J551-L550,0),IF(OR(OR(W550&lt;0,ISTEXT(W550)),ISTEXT('Mortgage 2 Info Calcs'!$K$4)),"",'Mortgage 2 Info Calcs'!F$21)),'Mortgage 2 Monthly Table'!P551)</f>
        <v/>
      </c>
      <c r="N551" t="str">
        <f t="shared" si="38"/>
        <v/>
      </c>
      <c r="O551" t="str">
        <f>IF(OR(OR(W550&lt;0,ISTEXT(W550)),ISTEXT('Mortgage 2 Info Calcs'!$K$4)),"",(O550+M551))</f>
        <v/>
      </c>
      <c r="P551">
        <f>IF(ISBLANK('Mortgage 2 Monthly Table'!T551),IF(ISTEXT(J551),0,IF(OR(W550&lt;Q550,AND(W550&lt;0,NOT(ISTEXT(W550))),ISTEXT('Mortgage 2 Info Calcs'!$K$4)),IF(-W550&gt;P550,-W550,W550-Q550),IF(J551="",0,'Mortgage 2 Info Calcs'!F$26))),'Mortgage 2 Monthly Table'!T551)</f>
        <v>0</v>
      </c>
      <c r="Q551" t="str">
        <f>IF(OR(OR(W550&lt;0,ISTEXT(W550)),ISTEXT('Mortgage 2 Info Calcs'!$K$4)),"",IF(O551&lt;0,Q550,(Q550+P551)))</f>
        <v/>
      </c>
      <c r="R551" t="str">
        <f>IF(OR(ISERROR(L551-S551),ISTEXT('Mortgage 2 Info Calcs'!$K$4)),"",L551-S551+M551)</f>
        <v/>
      </c>
      <c r="S551">
        <f>IF(OR(IF(ISERROR(ROUND((J551-Q551-'Mortgage 2 Info Calcs'!F$24)*(G551/12),2)),0,(J551-O551-Q551-'Mortgage 2 Info Calcs'!F$24)*(G551/12)),,,ISTEXT('Mortgage 2 Info Calcs'!K$4)),IF(((J551-Q551-'Mortgage 2 Info Calcs'!F$24)*(G551/12))&gt;0,((J551-Q551-'Mortgage 2 Info Calcs'!F$24)*(G551/12)),0),0)</f>
        <v>0</v>
      </c>
      <c r="T551" t="str">
        <f>IF(OR(ISERROR(SUM(R$12:R551)),(ISTEXT(T550)),(T550=(SUM(R$12:R551)))),"",SUM(R$12:R551))</f>
        <v/>
      </c>
      <c r="U551">
        <f>SUM(S$12:S551)</f>
        <v>93290.420445652519</v>
      </c>
      <c r="V551" t="str">
        <f>IF(OR(J551=Q551,ISTEXT(W550),ISTEXT('Mortgage 2 Info Calcs'!$F$17)),"",IF(('Mortgage 2 Info Calcs'!F$18*12)&gt;C550+1,IF(C550='Mortgage 2 Info Calcs'!F$18*12,0,'Mortgage 2 Info Calcs'!F$19+W551*('Mortgage 2 Info Calcs'!F$17)),'Mortgage 2 Info Calcs'!F$189))</f>
        <v/>
      </c>
      <c r="W551" t="str">
        <f>IF(OR(ISERROR(J551-R551-M551),IF(ISERROR((J551-R551-M551)=0),"True",(J551-R551-M551)=0),ISTEXT('Mortgage 2 Info Calcs'!$K$4)),"",IF((J551&gt;(L551+M551)),(FV((G551/'Mortgage 2 Variables'!E$43),1,(L551+M551),-J551+Q551+'Mortgage 2 Info Calcs'!F$24,0))+Q551+'Mortgage 2 Info Calcs'!F$24+IF(I551&gt;0,0,-I551),""))</f>
        <v/>
      </c>
      <c r="X551" t="e">
        <f>IF((FV(IF(G551=0,'Mortgage 2 Info Calcs'!F$8,G551)/12,1,PMT(IF(G551=0,'Mortgage 2 Info Calcs'!F$8,G551)/12,('Mortgage 2 Info Calcs'!F$9*12)-C550,-X550,0),-X550,0))&gt;0,(FV(IF(G551=0,'Mortgage 2 Info Calcs'!F$8,G551)/12,1,PMT(IF(G551=0,'Mortgage 2 Info Calcs'!F$8,G551)/12,('Mortgage 2 Info Calcs'!F$9*12)-C550,-X550,0),-X550,0)),0)</f>
        <v>#NUM!</v>
      </c>
      <c r="Y551" t="e">
        <f>IF(X551&lt;=0,0,(IPMT(IF(G551=0,'Mortgage 2 Info Calcs'!F$8,G551)/12,1,('Mortgage 2 Info Calcs'!F$9*12)-C550,-X550,0)))</f>
        <v>#NUM!</v>
      </c>
      <c r="Z551">
        <f>IF(C551&lt;('Mortgage 2 Info Calcs'!F$9*12),SUM(Y$12:Y551),0)</f>
        <v>0</v>
      </c>
      <c r="AA551">
        <v>540</v>
      </c>
      <c r="AB551">
        <f t="shared" si="39"/>
        <v>45</v>
      </c>
    </row>
    <row r="552" spans="2:28" ht="11.25" customHeight="1" x14ac:dyDescent="0.25">
      <c r="B552">
        <f t="shared" si="37"/>
        <v>45.083333333333336</v>
      </c>
      <c r="C552">
        <v>541</v>
      </c>
      <c r="E552" t="str">
        <f t="shared" si="40"/>
        <v/>
      </c>
      <c r="F552" t="str">
        <f>VLOOKUP('Mortgage 2 Variables'!D$8,'Mortgage 2 Variables'!B$8:C$19,2)</f>
        <v>Nov</v>
      </c>
      <c r="G552">
        <f>IF(ISBLANK('Mortgage 2 Monthly Table'!G552),IF(OR(J552=Q552,ISTEXT(W551),ISTEXT('Mortgage 2 Info Calcs'!$K$4)),0,IF(('Mortgage 2 Info Calcs'!F$7*12)&gt;C551,G551,IF(C551='Mortgage 2 Info Calcs'!F$7*12,'Mortgage 2 Info Calcs'!F$8,G551))),'Mortgage 2 Monthly Table'!G552)</f>
        <v>0</v>
      </c>
      <c r="H552" t="e">
        <f>((PMT(G552/'Mortgage 2 Variables'!E$43,('Mortgage 2 Info Calcs'!F$9*'Mortgage 2 Variables'!E$43)-C551,-J552,0)))</f>
        <v>#VALUE!</v>
      </c>
      <c r="I552">
        <f>IF(OR(ISERROR(((IPMT(G552/'Mortgage 2 Variables'!E$43,1,'Mortgage 2 Info Calcs'!F$9*'Mortgage 2 Variables'!E$43,-J552+Q552+'Mortgage 2 Info Calcs'!F$24,IF('Mortgage 2 Info Calcs'!F$5="Interest Only",-J552+Q552+'Mortgage 2 Info Calcs'!F$24,0))))),(((IPMT(G552/'Mortgage 2 Variables'!E$43,1,'Mortgage 2 Info Calcs'!F$9*'Mortgage 2 Variables'!E$43,-J$12,-J$12)))=0)),0,((IPMT(G552/'Mortgage 2 Variables'!E$43,1,'Mortgage 2 Info Calcs'!F$9*'Mortgage 2 Variables'!E$43,-J552+Q552+'Mortgage 2 Info Calcs'!F$24,IF('Mortgage 2 Info Calcs'!F$5="Interest Only",-J552+Q552+'Mortgage 2 Info Calcs'!F$24,0)))))</f>
        <v>0</v>
      </c>
      <c r="J552" t="str">
        <f>IF(W551&gt;0,IF(ISTEXT('Mortgage 2 Info Calcs'!K$4),"0",IF(ISTEXT(W551),W551,W551+(IF(ISTEXT(K552),0,K552)))),0)</f>
        <v/>
      </c>
      <c r="K552">
        <f>IF(ISBLANK('Mortgage 2 Monthly Table'!L552),0,'Mortgage 2 Monthly Table'!L552)</f>
        <v>0</v>
      </c>
      <c r="L552" t="e">
        <f>IF(ISBLANK('Mortgage 2 Monthly Table'!N552),IF('Mortgage 2 Info Calcs'!F$13="Calculated",IF('Mortgage 2 Info Calcs'!F$22="Keep Same",IF('Mortgage 2 Info Calcs'!F$5="Interest Only",IF(OR(I552&gt;L551,J552=""),I552,IF(J552&lt;L551,IF(J552&lt;L551,J552+I552,IF(L551+M551&gt;J552,L551+I552,L551)),IF(L551+M551&gt;J552,L551+I552,L551))),IF(H552&gt;L551,H552,IF(J552&gt;L551,IF(L551+M551&gt;J552,L551+I552,L551),J552+S552))),IF('Mortgage 2 Info Calcs'!F$5="Interest Only",'Mortgage 2 Monthly calcs'!I552,'Mortgage 2 Monthly calcs'!H552)),'Mortgage 2 Monthly calcs'!L551),'Mortgage 2 Monthly Table'!N552)</f>
        <v>#VALUE!</v>
      </c>
      <c r="M552" t="str">
        <f>IF(ISBLANK('Mortgage 2 Monthly Table'!P552),IF(N551&gt;J552,IF(J552&gt;L551,J552-L551,0),IF(OR(OR(W551&lt;0,ISTEXT(W551)),ISTEXT('Mortgage 2 Info Calcs'!$K$4)),"",'Mortgage 2 Info Calcs'!F$21)),'Mortgage 2 Monthly Table'!P552)</f>
        <v/>
      </c>
      <c r="N552" t="str">
        <f t="shared" si="38"/>
        <v/>
      </c>
      <c r="O552" t="str">
        <f>IF(OR(OR(W551&lt;0,ISTEXT(W551)),ISTEXT('Mortgage 2 Info Calcs'!$K$4)),"",(O551+M552))</f>
        <v/>
      </c>
      <c r="P552">
        <f>IF(ISBLANK('Mortgage 2 Monthly Table'!T552),IF(ISTEXT(J552),0,IF(OR(W551&lt;Q551,AND(W551&lt;0,NOT(ISTEXT(W551))),ISTEXT('Mortgage 2 Info Calcs'!$K$4)),IF(-W551&gt;P551,-W551,W551-Q551),IF(J552="",0,'Mortgage 2 Info Calcs'!F$26))),'Mortgage 2 Monthly Table'!T552)</f>
        <v>0</v>
      </c>
      <c r="Q552" t="str">
        <f>IF(OR(OR(W551&lt;0,ISTEXT(W551)),ISTEXT('Mortgage 2 Info Calcs'!$K$4)),"",IF(O552&lt;0,Q551,(Q551+P552)))</f>
        <v/>
      </c>
      <c r="R552" t="str">
        <f>IF(OR(ISERROR(L552-S552),ISTEXT('Mortgage 2 Info Calcs'!$K$4)),"",L552-S552+M552)</f>
        <v/>
      </c>
      <c r="S552">
        <f>IF(OR(IF(ISERROR(ROUND((J552-Q552-'Mortgage 2 Info Calcs'!F$24)*(G552/12),2)),0,(J552-O552-Q552-'Mortgage 2 Info Calcs'!F$24)*(G552/12)),,,ISTEXT('Mortgage 2 Info Calcs'!K$4)),IF(((J552-Q552-'Mortgage 2 Info Calcs'!F$24)*(G552/12))&gt;0,((J552-Q552-'Mortgage 2 Info Calcs'!F$24)*(G552/12)),0),0)</f>
        <v>0</v>
      </c>
      <c r="T552" t="str">
        <f>IF(OR(ISERROR(SUM(R$12:R552)),(ISTEXT(T551)),(T551=(SUM(R$12:R552)))),"",SUM(R$12:R552))</f>
        <v/>
      </c>
      <c r="U552">
        <f>SUM(S$12:S552)</f>
        <v>93290.420445652519</v>
      </c>
      <c r="V552" t="str">
        <f>IF(OR(J552=Q552,ISTEXT(W551),ISTEXT('Mortgage 2 Info Calcs'!$F$17)),"",IF(('Mortgage 2 Info Calcs'!F$18*12)&gt;C551+1,IF(C551='Mortgage 2 Info Calcs'!F$18*12,0,'Mortgage 2 Info Calcs'!F$19+W552*('Mortgage 2 Info Calcs'!F$17)),'Mortgage 2 Info Calcs'!F$189))</f>
        <v/>
      </c>
      <c r="W552" t="str">
        <f>IF(OR(ISERROR(J552-R552-M552),IF(ISERROR((J552-R552-M552)=0),"True",(J552-R552-M552)=0),ISTEXT('Mortgage 2 Info Calcs'!$K$4)),"",IF((J552&gt;(L552+M552)),(FV((G552/'Mortgage 2 Variables'!E$43),1,(L552+M552),-J552+Q552+'Mortgage 2 Info Calcs'!F$24,0))+Q552+'Mortgage 2 Info Calcs'!F$24+IF(I552&gt;0,0,-I552),""))</f>
        <v/>
      </c>
      <c r="X552" t="e">
        <f>IF((FV(IF(G552=0,'Mortgage 2 Info Calcs'!F$8,G552)/12,1,PMT(IF(G552=0,'Mortgage 2 Info Calcs'!F$8,G552)/12,('Mortgage 2 Info Calcs'!F$9*12)-C551,-X551,0),-X551,0))&gt;0,(FV(IF(G552=0,'Mortgage 2 Info Calcs'!F$8,G552)/12,1,PMT(IF(G552=0,'Mortgage 2 Info Calcs'!F$8,G552)/12,('Mortgage 2 Info Calcs'!F$9*12)-C551,-X551,0),-X551,0)),0)</f>
        <v>#NUM!</v>
      </c>
      <c r="Y552" t="e">
        <f>IF(X552&lt;=0,0,(IPMT(IF(G552=0,'Mortgage 2 Info Calcs'!F$8,G552)/12,1,('Mortgage 2 Info Calcs'!F$9*12)-C551,-X551,0)))</f>
        <v>#NUM!</v>
      </c>
      <c r="Z552">
        <f>IF(C552&lt;('Mortgage 2 Info Calcs'!F$9*12),SUM(Y$12:Y552),0)</f>
        <v>0</v>
      </c>
      <c r="AA552">
        <v>541</v>
      </c>
      <c r="AB552">
        <f t="shared" si="39"/>
        <v>45.083333333333336</v>
      </c>
    </row>
    <row r="553" spans="2:28" ht="11.25" customHeight="1" x14ac:dyDescent="0.25">
      <c r="B553">
        <f t="shared" si="37"/>
        <v>45.166666666666664</v>
      </c>
      <c r="C553">
        <v>542</v>
      </c>
      <c r="E553" t="str">
        <f t="shared" si="40"/>
        <v/>
      </c>
      <c r="F553" t="str">
        <f>VLOOKUP('Mortgage 2 Variables'!D$9,'Mortgage 2 Variables'!B$8:C$19,2)</f>
        <v>Dec</v>
      </c>
      <c r="G553">
        <f>IF(ISBLANK('Mortgage 2 Monthly Table'!G553),IF(OR(J553=Q553,ISTEXT(W552),ISTEXT('Mortgage 2 Info Calcs'!$K$4)),0,IF(('Mortgage 2 Info Calcs'!F$7*12)&gt;C552,G552,IF(C552='Mortgage 2 Info Calcs'!F$7*12,'Mortgage 2 Info Calcs'!F$8,G552))),'Mortgage 2 Monthly Table'!G553)</f>
        <v>0</v>
      </c>
      <c r="H553" t="e">
        <f>((PMT(G553/'Mortgage 2 Variables'!E$43,('Mortgage 2 Info Calcs'!F$9*'Mortgage 2 Variables'!E$43)-C552,-J553,0)))</f>
        <v>#VALUE!</v>
      </c>
      <c r="I553">
        <f>IF(OR(ISERROR(((IPMT(G553/'Mortgage 2 Variables'!E$43,1,'Mortgage 2 Info Calcs'!F$9*'Mortgage 2 Variables'!E$43,-J553+Q553+'Mortgage 2 Info Calcs'!F$24,IF('Mortgage 2 Info Calcs'!F$5="Interest Only",-J553+Q553+'Mortgage 2 Info Calcs'!F$24,0))))),(((IPMT(G553/'Mortgage 2 Variables'!E$43,1,'Mortgage 2 Info Calcs'!F$9*'Mortgage 2 Variables'!E$43,-J$12,-J$12)))=0)),0,((IPMT(G553/'Mortgage 2 Variables'!E$43,1,'Mortgage 2 Info Calcs'!F$9*'Mortgage 2 Variables'!E$43,-J553+Q553+'Mortgage 2 Info Calcs'!F$24,IF('Mortgage 2 Info Calcs'!F$5="Interest Only",-J553+Q553+'Mortgage 2 Info Calcs'!F$24,0)))))</f>
        <v>0</v>
      </c>
      <c r="J553" t="str">
        <f>IF(W552&gt;0,IF(ISTEXT('Mortgage 2 Info Calcs'!K$4),"0",IF(ISTEXT(W552),W552,W552+(IF(ISTEXT(K553),0,K553)))),0)</f>
        <v/>
      </c>
      <c r="K553">
        <f>IF(ISBLANK('Mortgage 2 Monthly Table'!L553),0,'Mortgage 2 Monthly Table'!L553)</f>
        <v>0</v>
      </c>
      <c r="L553" t="e">
        <f>IF(ISBLANK('Mortgage 2 Monthly Table'!N553),IF('Mortgage 2 Info Calcs'!F$13="Calculated",IF('Mortgage 2 Info Calcs'!F$22="Keep Same",IF('Mortgage 2 Info Calcs'!F$5="Interest Only",IF(OR(I553&gt;L552,J553=""),I553,IF(J553&lt;L552,IF(J553&lt;L552,J553+I553,IF(L552+M552&gt;J553,L552+I553,L552)),IF(L552+M552&gt;J553,L552+I553,L552))),IF(H553&gt;L552,H553,IF(J553&gt;L552,IF(L552+M552&gt;J553,L552+I553,L552),J553+S553))),IF('Mortgage 2 Info Calcs'!F$5="Interest Only",'Mortgage 2 Monthly calcs'!I553,'Mortgage 2 Monthly calcs'!H553)),'Mortgage 2 Monthly calcs'!L552),'Mortgage 2 Monthly Table'!N553)</f>
        <v>#VALUE!</v>
      </c>
      <c r="M553" t="str">
        <f>IF(ISBLANK('Mortgage 2 Monthly Table'!P553),IF(N552&gt;J553,IF(J553&gt;L552,J553-L552,0),IF(OR(OR(W552&lt;0,ISTEXT(W552)),ISTEXT('Mortgage 2 Info Calcs'!$K$4)),"",'Mortgage 2 Info Calcs'!F$21)),'Mortgage 2 Monthly Table'!P553)</f>
        <v/>
      </c>
      <c r="N553" t="str">
        <f t="shared" si="38"/>
        <v/>
      </c>
      <c r="O553" t="str">
        <f>IF(OR(OR(W552&lt;0,ISTEXT(W552)),ISTEXT('Mortgage 2 Info Calcs'!$K$4)),"",(O552+M553))</f>
        <v/>
      </c>
      <c r="P553">
        <f>IF(ISBLANK('Mortgage 2 Monthly Table'!T553),IF(ISTEXT(J553),0,IF(OR(W552&lt;Q552,AND(W552&lt;0,NOT(ISTEXT(W552))),ISTEXT('Mortgage 2 Info Calcs'!$K$4)),IF(-W552&gt;P552,-W552,W552-Q552),IF(J553="",0,'Mortgage 2 Info Calcs'!F$26))),'Mortgage 2 Monthly Table'!T553)</f>
        <v>0</v>
      </c>
      <c r="Q553" t="str">
        <f>IF(OR(OR(W552&lt;0,ISTEXT(W552)),ISTEXT('Mortgage 2 Info Calcs'!$K$4)),"",IF(O553&lt;0,Q552,(Q552+P553)))</f>
        <v/>
      </c>
      <c r="R553" t="str">
        <f>IF(OR(ISERROR(L553-S553),ISTEXT('Mortgage 2 Info Calcs'!$K$4)),"",L553-S553+M553)</f>
        <v/>
      </c>
      <c r="S553">
        <f>IF(OR(IF(ISERROR(ROUND((J553-Q553-'Mortgage 2 Info Calcs'!F$24)*(G553/12),2)),0,(J553-O553-Q553-'Mortgage 2 Info Calcs'!F$24)*(G553/12)),,,ISTEXT('Mortgage 2 Info Calcs'!K$4)),IF(((J553-Q553-'Mortgage 2 Info Calcs'!F$24)*(G553/12))&gt;0,((J553-Q553-'Mortgage 2 Info Calcs'!F$24)*(G553/12)),0),0)</f>
        <v>0</v>
      </c>
      <c r="T553" t="str">
        <f>IF(OR(ISERROR(SUM(R$12:R553)),(ISTEXT(T552)),(T552=(SUM(R$12:R553)))),"",SUM(R$12:R553))</f>
        <v/>
      </c>
      <c r="U553">
        <f>SUM(S$12:S553)</f>
        <v>93290.420445652519</v>
      </c>
      <c r="V553" t="str">
        <f>IF(OR(J553=Q553,ISTEXT(W552),ISTEXT('Mortgage 2 Info Calcs'!$F$17)),"",IF(('Mortgage 2 Info Calcs'!F$18*12)&gt;C552+1,IF(C552='Mortgage 2 Info Calcs'!F$18*12,0,'Mortgage 2 Info Calcs'!F$19+W553*('Mortgage 2 Info Calcs'!F$17)),'Mortgage 2 Info Calcs'!F$189))</f>
        <v/>
      </c>
      <c r="W553" t="str">
        <f>IF(OR(ISERROR(J553-R553-M553),IF(ISERROR((J553-R553-M553)=0),"True",(J553-R553-M553)=0),ISTEXT('Mortgage 2 Info Calcs'!$K$4)),"",IF((J553&gt;(L553+M553)),(FV((G553/'Mortgage 2 Variables'!E$43),1,(L553+M553),-J553+Q553+'Mortgage 2 Info Calcs'!F$24,0))+Q553+'Mortgage 2 Info Calcs'!F$24+IF(I553&gt;0,0,-I553),""))</f>
        <v/>
      </c>
      <c r="X553" t="e">
        <f>IF((FV(IF(G553=0,'Mortgage 2 Info Calcs'!F$8,G553)/12,1,PMT(IF(G553=0,'Mortgage 2 Info Calcs'!F$8,G553)/12,('Mortgage 2 Info Calcs'!F$9*12)-C552,-X552,0),-X552,0))&gt;0,(FV(IF(G553=0,'Mortgage 2 Info Calcs'!F$8,G553)/12,1,PMT(IF(G553=0,'Mortgage 2 Info Calcs'!F$8,G553)/12,('Mortgage 2 Info Calcs'!F$9*12)-C552,-X552,0),-X552,0)),0)</f>
        <v>#NUM!</v>
      </c>
      <c r="Y553" t="e">
        <f>IF(X553&lt;=0,0,(IPMT(IF(G553=0,'Mortgage 2 Info Calcs'!F$8,G553)/12,1,('Mortgage 2 Info Calcs'!F$9*12)-C552,-X552,0)))</f>
        <v>#NUM!</v>
      </c>
      <c r="Z553">
        <f>IF(C553&lt;('Mortgage 2 Info Calcs'!F$9*12),SUM(Y$12:Y553),0)</f>
        <v>0</v>
      </c>
      <c r="AA553">
        <v>542</v>
      </c>
      <c r="AB553">
        <f t="shared" si="39"/>
        <v>45.166666666666664</v>
      </c>
    </row>
    <row r="554" spans="2:28" ht="11.25" customHeight="1" x14ac:dyDescent="0.25">
      <c r="B554">
        <f t="shared" si="37"/>
        <v>45.25</v>
      </c>
      <c r="C554">
        <v>543</v>
      </c>
      <c r="E554">
        <f t="shared" si="40"/>
        <v>2055</v>
      </c>
      <c r="F554" t="str">
        <f>VLOOKUP('Mortgage 2 Variables'!D$10,'Mortgage 2 Variables'!B$8:C$19,2)</f>
        <v>Jan</v>
      </c>
      <c r="G554">
        <f>IF(ISBLANK('Mortgage 2 Monthly Table'!G554),IF(OR(J554=Q554,ISTEXT(W553),ISTEXT('Mortgage 2 Info Calcs'!$K$4)),0,IF(('Mortgage 2 Info Calcs'!F$7*12)&gt;C553,G553,IF(C553='Mortgage 2 Info Calcs'!F$7*12,'Mortgage 2 Info Calcs'!F$8,G553))),'Mortgage 2 Monthly Table'!G554)</f>
        <v>0</v>
      </c>
      <c r="H554" t="e">
        <f>((PMT(G554/'Mortgage 2 Variables'!E$43,('Mortgage 2 Info Calcs'!F$9*'Mortgage 2 Variables'!E$43)-C553,-J554,0)))</f>
        <v>#VALUE!</v>
      </c>
      <c r="I554">
        <f>IF(OR(ISERROR(((IPMT(G554/'Mortgage 2 Variables'!E$43,1,'Mortgage 2 Info Calcs'!F$9*'Mortgage 2 Variables'!E$43,-J554+Q554+'Mortgage 2 Info Calcs'!F$24,IF('Mortgage 2 Info Calcs'!F$5="Interest Only",-J554+Q554+'Mortgage 2 Info Calcs'!F$24,0))))),(((IPMT(G554/'Mortgage 2 Variables'!E$43,1,'Mortgage 2 Info Calcs'!F$9*'Mortgage 2 Variables'!E$43,-J$12,-J$12)))=0)),0,((IPMT(G554/'Mortgage 2 Variables'!E$43,1,'Mortgage 2 Info Calcs'!F$9*'Mortgage 2 Variables'!E$43,-J554+Q554+'Mortgage 2 Info Calcs'!F$24,IF('Mortgage 2 Info Calcs'!F$5="Interest Only",-J554+Q554+'Mortgage 2 Info Calcs'!F$24,0)))))</f>
        <v>0</v>
      </c>
      <c r="J554" t="str">
        <f>IF(W553&gt;0,IF(ISTEXT('Mortgage 2 Info Calcs'!K$4),"0",IF(ISTEXT(W553),W553,W553+(IF(ISTEXT(K554),0,K554)))),0)</f>
        <v/>
      </c>
      <c r="K554">
        <f>IF(ISBLANK('Mortgage 2 Monthly Table'!L554),0,'Mortgage 2 Monthly Table'!L554)</f>
        <v>0</v>
      </c>
      <c r="L554" t="e">
        <f>IF(ISBLANK('Mortgage 2 Monthly Table'!N554),IF('Mortgage 2 Info Calcs'!F$13="Calculated",IF('Mortgage 2 Info Calcs'!F$22="Keep Same",IF('Mortgage 2 Info Calcs'!F$5="Interest Only",IF(OR(I554&gt;L553,J554=""),I554,IF(J554&lt;L553,IF(J554&lt;L553,J554+I554,IF(L553+M553&gt;J554,L553+I554,L553)),IF(L553+M553&gt;J554,L553+I554,L553))),IF(H554&gt;L553,H554,IF(J554&gt;L553,IF(L553+M553&gt;J554,L553+I554,L553),J554+S554))),IF('Mortgage 2 Info Calcs'!F$5="Interest Only",'Mortgage 2 Monthly calcs'!I554,'Mortgage 2 Monthly calcs'!H554)),'Mortgage 2 Monthly calcs'!L553),'Mortgage 2 Monthly Table'!N554)</f>
        <v>#VALUE!</v>
      </c>
      <c r="M554" t="str">
        <f>IF(ISBLANK('Mortgage 2 Monthly Table'!P554),IF(N553&gt;J554,IF(J554&gt;L553,J554-L553,0),IF(OR(OR(W553&lt;0,ISTEXT(W553)),ISTEXT('Mortgage 2 Info Calcs'!$K$4)),"",'Mortgage 2 Info Calcs'!F$21)),'Mortgage 2 Monthly Table'!P554)</f>
        <v/>
      </c>
      <c r="N554" t="str">
        <f t="shared" si="38"/>
        <v/>
      </c>
      <c r="O554" t="str">
        <f>IF(OR(OR(W553&lt;0,ISTEXT(W553)),ISTEXT('Mortgage 2 Info Calcs'!$K$4)),"",(O553+M554))</f>
        <v/>
      </c>
      <c r="P554">
        <f>IF(ISBLANK('Mortgage 2 Monthly Table'!T554),IF(ISTEXT(J554),0,IF(OR(W553&lt;Q553,AND(W553&lt;0,NOT(ISTEXT(W553))),ISTEXT('Mortgage 2 Info Calcs'!$K$4)),IF(-W553&gt;P553,-W553,W553-Q553),IF(J554="",0,'Mortgage 2 Info Calcs'!F$26))),'Mortgage 2 Monthly Table'!T554)</f>
        <v>0</v>
      </c>
      <c r="Q554" t="str">
        <f>IF(OR(OR(W553&lt;0,ISTEXT(W553)),ISTEXT('Mortgage 2 Info Calcs'!$K$4)),"",IF(O554&lt;0,Q553,(Q553+P554)))</f>
        <v/>
      </c>
      <c r="R554" t="str">
        <f>IF(OR(ISERROR(L554-S554),ISTEXT('Mortgage 2 Info Calcs'!$K$4)),"",L554-S554+M554)</f>
        <v/>
      </c>
      <c r="S554">
        <f>IF(OR(IF(ISERROR(ROUND((J554-Q554-'Mortgage 2 Info Calcs'!F$24)*(G554/12),2)),0,(J554-O554-Q554-'Mortgage 2 Info Calcs'!F$24)*(G554/12)),,,ISTEXT('Mortgage 2 Info Calcs'!K$4)),IF(((J554-Q554-'Mortgage 2 Info Calcs'!F$24)*(G554/12))&gt;0,((J554-Q554-'Mortgage 2 Info Calcs'!F$24)*(G554/12)),0),0)</f>
        <v>0</v>
      </c>
      <c r="T554" t="str">
        <f>IF(OR(ISERROR(SUM(R$12:R554)),(ISTEXT(T553)),(T553=(SUM(R$12:R554)))),"",SUM(R$12:R554))</f>
        <v/>
      </c>
      <c r="U554">
        <f>SUM(S$12:S554)</f>
        <v>93290.420445652519</v>
      </c>
      <c r="V554" t="str">
        <f>IF(OR(J554=Q554,ISTEXT(W553),ISTEXT('Mortgage 2 Info Calcs'!$F$17)),"",IF(('Mortgage 2 Info Calcs'!F$18*12)&gt;C553+1,IF(C553='Mortgage 2 Info Calcs'!F$18*12,0,'Mortgage 2 Info Calcs'!F$19+W554*('Mortgage 2 Info Calcs'!F$17)),'Mortgage 2 Info Calcs'!F$189))</f>
        <v/>
      </c>
      <c r="W554" t="str">
        <f>IF(OR(ISERROR(J554-R554-M554),IF(ISERROR((J554-R554-M554)=0),"True",(J554-R554-M554)=0),ISTEXT('Mortgage 2 Info Calcs'!$K$4)),"",IF((J554&gt;(L554+M554)),(FV((G554/'Mortgage 2 Variables'!E$43),1,(L554+M554),-J554+Q554+'Mortgage 2 Info Calcs'!F$24,0))+Q554+'Mortgage 2 Info Calcs'!F$24+IF(I554&gt;0,0,-I554),""))</f>
        <v/>
      </c>
      <c r="X554" t="e">
        <f>IF((FV(IF(G554=0,'Mortgage 2 Info Calcs'!F$8,G554)/12,1,PMT(IF(G554=0,'Mortgage 2 Info Calcs'!F$8,G554)/12,('Mortgage 2 Info Calcs'!F$9*12)-C553,-X553,0),-X553,0))&gt;0,(FV(IF(G554=0,'Mortgage 2 Info Calcs'!F$8,G554)/12,1,PMT(IF(G554=0,'Mortgage 2 Info Calcs'!F$8,G554)/12,('Mortgage 2 Info Calcs'!F$9*12)-C553,-X553,0),-X553,0)),0)</f>
        <v>#NUM!</v>
      </c>
      <c r="Y554" t="e">
        <f>IF(X554&lt;=0,0,(IPMT(IF(G554=0,'Mortgage 2 Info Calcs'!F$8,G554)/12,1,('Mortgage 2 Info Calcs'!F$9*12)-C553,-X553,0)))</f>
        <v>#NUM!</v>
      </c>
      <c r="Z554">
        <f>IF(C554&lt;('Mortgage 2 Info Calcs'!F$9*12),SUM(Y$12:Y554),0)</f>
        <v>0</v>
      </c>
      <c r="AA554">
        <v>543</v>
      </c>
      <c r="AB554">
        <f t="shared" si="39"/>
        <v>45.25</v>
      </c>
    </row>
    <row r="555" spans="2:28" ht="11.25" customHeight="1" x14ac:dyDescent="0.25">
      <c r="B555">
        <f t="shared" si="37"/>
        <v>45.333333333333336</v>
      </c>
      <c r="C555">
        <v>544</v>
      </c>
      <c r="D555" t="str">
        <f>IF(J1323=1,F547+1,"")</f>
        <v/>
      </c>
      <c r="E555" t="str">
        <f t="shared" si="40"/>
        <v/>
      </c>
      <c r="F555" t="str">
        <f>VLOOKUP('Mortgage 2 Variables'!D$11,'Mortgage 2 Variables'!B$8:C$19,2)</f>
        <v>Feb</v>
      </c>
      <c r="G555">
        <f>IF(ISBLANK('Mortgage 2 Monthly Table'!G555),IF(OR(J555=Q555,ISTEXT(W554),ISTEXT('Mortgage 2 Info Calcs'!$K$4)),0,IF(('Mortgage 2 Info Calcs'!F$7*12)&gt;C554,G554,IF(C554='Mortgage 2 Info Calcs'!F$7*12,'Mortgage 2 Info Calcs'!F$8,G554))),'Mortgage 2 Monthly Table'!G555)</f>
        <v>0</v>
      </c>
      <c r="H555" t="e">
        <f>((PMT(G555/'Mortgage 2 Variables'!E$43,('Mortgage 2 Info Calcs'!F$9*'Mortgage 2 Variables'!E$43)-C554,-J555,0)))</f>
        <v>#VALUE!</v>
      </c>
      <c r="I555">
        <f>IF(OR(ISERROR(((IPMT(G555/'Mortgage 2 Variables'!E$43,1,'Mortgage 2 Info Calcs'!F$9*'Mortgage 2 Variables'!E$43,-J555+Q555+'Mortgage 2 Info Calcs'!F$24,IF('Mortgage 2 Info Calcs'!F$5="Interest Only",-J555+Q555+'Mortgage 2 Info Calcs'!F$24,0))))),(((IPMT(G555/'Mortgage 2 Variables'!E$43,1,'Mortgage 2 Info Calcs'!F$9*'Mortgage 2 Variables'!E$43,-J$12,-J$12)))=0)),0,((IPMT(G555/'Mortgage 2 Variables'!E$43,1,'Mortgage 2 Info Calcs'!F$9*'Mortgage 2 Variables'!E$43,-J555+Q555+'Mortgage 2 Info Calcs'!F$24,IF('Mortgage 2 Info Calcs'!F$5="Interest Only",-J555+Q555+'Mortgage 2 Info Calcs'!F$24,0)))))</f>
        <v>0</v>
      </c>
      <c r="J555" t="str">
        <f>IF(W554&gt;0,IF(ISTEXT('Mortgage 2 Info Calcs'!K$4),"0",IF(ISTEXT(W554),W554,W554+(IF(ISTEXT(K555),0,K555)))),0)</f>
        <v/>
      </c>
      <c r="K555">
        <f>IF(ISBLANK('Mortgage 2 Monthly Table'!L555),0,'Mortgage 2 Monthly Table'!L555)</f>
        <v>0</v>
      </c>
      <c r="L555" t="e">
        <f>IF(ISBLANK('Mortgage 2 Monthly Table'!N555),IF('Mortgage 2 Info Calcs'!F$13="Calculated",IF('Mortgage 2 Info Calcs'!F$22="Keep Same",IF('Mortgage 2 Info Calcs'!F$5="Interest Only",IF(OR(I555&gt;L554,J555=""),I555,IF(J555&lt;L554,IF(J555&lt;L554,J555+I555,IF(L554+M554&gt;J555,L554+I555,L554)),IF(L554+M554&gt;J555,L554+I555,L554))),IF(H555&gt;L554,H555,IF(J555&gt;L554,IF(L554+M554&gt;J555,L554+I555,L554),J555+S555))),IF('Mortgage 2 Info Calcs'!F$5="Interest Only",'Mortgage 2 Monthly calcs'!I555,'Mortgage 2 Monthly calcs'!H555)),'Mortgage 2 Monthly calcs'!L554),'Mortgage 2 Monthly Table'!N555)</f>
        <v>#VALUE!</v>
      </c>
      <c r="M555" t="str">
        <f>IF(ISBLANK('Mortgage 2 Monthly Table'!P555),IF(N554&gt;J555,IF(J555&gt;L554,J555-L554,0),IF(OR(OR(W554&lt;0,ISTEXT(W554)),ISTEXT('Mortgage 2 Info Calcs'!$K$4)),"",'Mortgage 2 Info Calcs'!F$21)),'Mortgage 2 Monthly Table'!P555)</f>
        <v/>
      </c>
      <c r="N555" t="str">
        <f t="shared" si="38"/>
        <v/>
      </c>
      <c r="O555" t="str">
        <f>IF(OR(OR(W554&lt;0,ISTEXT(W554)),ISTEXT('Mortgage 2 Info Calcs'!$K$4)),"",(O554+M555))</f>
        <v/>
      </c>
      <c r="P555">
        <f>IF(ISBLANK('Mortgage 2 Monthly Table'!T555),IF(ISTEXT(J555),0,IF(OR(W554&lt;Q554,AND(W554&lt;0,NOT(ISTEXT(W554))),ISTEXT('Mortgage 2 Info Calcs'!$K$4)),IF(-W554&gt;P554,-W554,W554-Q554),IF(J555="",0,'Mortgage 2 Info Calcs'!F$26))),'Mortgage 2 Monthly Table'!T555)</f>
        <v>0</v>
      </c>
      <c r="Q555" t="str">
        <f>IF(OR(OR(W554&lt;0,ISTEXT(W554)),ISTEXT('Mortgage 2 Info Calcs'!$K$4)),"",IF(O555&lt;0,Q554,(Q554+P555)))</f>
        <v/>
      </c>
      <c r="R555" t="str">
        <f>IF(OR(ISERROR(L555-S555),ISTEXT('Mortgage 2 Info Calcs'!$K$4)),"",L555-S555+M555)</f>
        <v/>
      </c>
      <c r="S555">
        <f>IF(OR(IF(ISERROR(ROUND((J555-Q555-'Mortgage 2 Info Calcs'!F$24)*(G555/12),2)),0,(J555-O555-Q555-'Mortgage 2 Info Calcs'!F$24)*(G555/12)),,,ISTEXT('Mortgage 2 Info Calcs'!K$4)),IF(((J555-Q555-'Mortgage 2 Info Calcs'!F$24)*(G555/12))&gt;0,((J555-Q555-'Mortgage 2 Info Calcs'!F$24)*(G555/12)),0),0)</f>
        <v>0</v>
      </c>
      <c r="T555" t="str">
        <f>IF(OR(ISERROR(SUM(R$12:R555)),(ISTEXT(T554)),(T554=(SUM(R$12:R555)))),"",SUM(R$12:R555))</f>
        <v/>
      </c>
      <c r="U555">
        <f>SUM(S$12:S555)</f>
        <v>93290.420445652519</v>
      </c>
      <c r="V555" t="str">
        <f>IF(OR(J555=Q555,ISTEXT(W554),ISTEXT('Mortgage 2 Info Calcs'!$F$17)),"",IF(('Mortgage 2 Info Calcs'!F$18*12)&gt;C554+1,IF(C554='Mortgage 2 Info Calcs'!F$18*12,0,'Mortgage 2 Info Calcs'!F$19+W555*('Mortgage 2 Info Calcs'!F$17)),'Mortgage 2 Info Calcs'!F$189))</f>
        <v/>
      </c>
      <c r="W555" t="str">
        <f>IF(OR(ISERROR(J555-R555-M555),IF(ISERROR((J555-R555-M555)=0),"True",(J555-R555-M555)=0),ISTEXT('Mortgage 2 Info Calcs'!$K$4)),"",IF((J555&gt;(L555+M555)),(FV((G555/'Mortgage 2 Variables'!E$43),1,(L555+M555),-J555+Q555+'Mortgage 2 Info Calcs'!F$24,0))+Q555+'Mortgage 2 Info Calcs'!F$24+IF(I555&gt;0,0,-I555),""))</f>
        <v/>
      </c>
      <c r="X555" t="e">
        <f>IF((FV(IF(G555=0,'Mortgage 2 Info Calcs'!F$8,G555)/12,1,PMT(IF(G555=0,'Mortgage 2 Info Calcs'!F$8,G555)/12,('Mortgage 2 Info Calcs'!F$9*12)-C554,-X554,0),-X554,0))&gt;0,(FV(IF(G555=0,'Mortgage 2 Info Calcs'!F$8,G555)/12,1,PMT(IF(G555=0,'Mortgage 2 Info Calcs'!F$8,G555)/12,('Mortgage 2 Info Calcs'!F$9*12)-C554,-X554,0),-X554,0)),0)</f>
        <v>#NUM!</v>
      </c>
      <c r="Y555" t="e">
        <f>IF(X555&lt;=0,0,(IPMT(IF(G555=0,'Mortgage 2 Info Calcs'!F$8,G555)/12,1,('Mortgage 2 Info Calcs'!F$9*12)-C554,-X554,0)))</f>
        <v>#NUM!</v>
      </c>
      <c r="Z555">
        <f>IF(C555&lt;('Mortgage 2 Info Calcs'!F$9*12),SUM(Y$12:Y555),0)</f>
        <v>0</v>
      </c>
      <c r="AA555">
        <v>544</v>
      </c>
      <c r="AB555">
        <f t="shared" si="39"/>
        <v>45.333333333333336</v>
      </c>
    </row>
    <row r="556" spans="2:28" ht="11.25" customHeight="1" x14ac:dyDescent="0.25">
      <c r="B556">
        <f t="shared" si="37"/>
        <v>45.416666666666664</v>
      </c>
      <c r="C556">
        <v>545</v>
      </c>
      <c r="D556" t="str">
        <f>IF(J1324=1,F547+1,"")</f>
        <v/>
      </c>
      <c r="E556" t="str">
        <f t="shared" si="40"/>
        <v/>
      </c>
      <c r="F556" t="str">
        <f>VLOOKUP('Mortgage 2 Variables'!D$12,'Mortgage 2 Variables'!B$8:C$19,2)</f>
        <v>Mar</v>
      </c>
      <c r="G556">
        <f>IF(ISBLANK('Mortgage 2 Monthly Table'!G556),IF(OR(J556=Q556,ISTEXT(W555),ISTEXT('Mortgage 2 Info Calcs'!$K$4)),0,IF(('Mortgage 2 Info Calcs'!F$7*12)&gt;C555,G555,IF(C555='Mortgage 2 Info Calcs'!F$7*12,'Mortgage 2 Info Calcs'!F$8,G555))),'Mortgage 2 Monthly Table'!G556)</f>
        <v>0</v>
      </c>
      <c r="H556" t="e">
        <f>((PMT(G556/'Mortgage 2 Variables'!E$43,('Mortgage 2 Info Calcs'!F$9*'Mortgage 2 Variables'!E$43)-C555,-J556,0)))</f>
        <v>#VALUE!</v>
      </c>
      <c r="I556">
        <f>IF(OR(ISERROR(((IPMT(G556/'Mortgage 2 Variables'!E$43,1,'Mortgage 2 Info Calcs'!F$9*'Mortgage 2 Variables'!E$43,-J556+Q556+'Mortgage 2 Info Calcs'!F$24,IF('Mortgage 2 Info Calcs'!F$5="Interest Only",-J556+Q556+'Mortgage 2 Info Calcs'!F$24,0))))),(((IPMT(G556/'Mortgage 2 Variables'!E$43,1,'Mortgage 2 Info Calcs'!F$9*'Mortgage 2 Variables'!E$43,-J$12,-J$12)))=0)),0,((IPMT(G556/'Mortgage 2 Variables'!E$43,1,'Mortgage 2 Info Calcs'!F$9*'Mortgage 2 Variables'!E$43,-J556+Q556+'Mortgage 2 Info Calcs'!F$24,IF('Mortgage 2 Info Calcs'!F$5="Interest Only",-J556+Q556+'Mortgage 2 Info Calcs'!F$24,0)))))</f>
        <v>0</v>
      </c>
      <c r="J556" t="str">
        <f>IF(W555&gt;0,IF(ISTEXT('Mortgage 2 Info Calcs'!K$4),"0",IF(ISTEXT(W555),W555,W555+(IF(ISTEXT(K556),0,K556)))),0)</f>
        <v/>
      </c>
      <c r="K556">
        <f>IF(ISBLANK('Mortgage 2 Monthly Table'!L556),0,'Mortgage 2 Monthly Table'!L556)</f>
        <v>0</v>
      </c>
      <c r="L556" t="e">
        <f>IF(ISBLANK('Mortgage 2 Monthly Table'!N556),IF('Mortgage 2 Info Calcs'!F$13="Calculated",IF('Mortgage 2 Info Calcs'!F$22="Keep Same",IF('Mortgage 2 Info Calcs'!F$5="Interest Only",IF(OR(I556&gt;L555,J556=""),I556,IF(J556&lt;L555,IF(J556&lt;L555,J556+I556,IF(L555+M555&gt;J556,L555+I556,L555)),IF(L555+M555&gt;J556,L555+I556,L555))),IF(H556&gt;L555,H556,IF(J556&gt;L555,IF(L555+M555&gt;J556,L555+I556,L555),J556+S556))),IF('Mortgage 2 Info Calcs'!F$5="Interest Only",'Mortgage 2 Monthly calcs'!I556,'Mortgage 2 Monthly calcs'!H556)),'Mortgage 2 Monthly calcs'!L555),'Mortgage 2 Monthly Table'!N556)</f>
        <v>#VALUE!</v>
      </c>
      <c r="M556" t="str">
        <f>IF(ISBLANK('Mortgage 2 Monthly Table'!P556),IF(N555&gt;J556,IF(J556&gt;L555,J556-L555,0),IF(OR(OR(W555&lt;0,ISTEXT(W555)),ISTEXT('Mortgage 2 Info Calcs'!$K$4)),"",'Mortgage 2 Info Calcs'!F$21)),'Mortgage 2 Monthly Table'!P556)</f>
        <v/>
      </c>
      <c r="N556" t="str">
        <f t="shared" si="38"/>
        <v/>
      </c>
      <c r="O556" t="str">
        <f>IF(OR(OR(W555&lt;0,ISTEXT(W555)),ISTEXT('Mortgage 2 Info Calcs'!$K$4)),"",(O555+M556))</f>
        <v/>
      </c>
      <c r="P556">
        <f>IF(ISBLANK('Mortgage 2 Monthly Table'!T556),IF(ISTEXT(J556),0,IF(OR(W555&lt;Q555,AND(W555&lt;0,NOT(ISTEXT(W555))),ISTEXT('Mortgage 2 Info Calcs'!$K$4)),IF(-W555&gt;P555,-W555,W555-Q555),IF(J556="",0,'Mortgage 2 Info Calcs'!F$26))),'Mortgage 2 Monthly Table'!T556)</f>
        <v>0</v>
      </c>
      <c r="Q556" t="str">
        <f>IF(OR(OR(W555&lt;0,ISTEXT(W555)),ISTEXT('Mortgage 2 Info Calcs'!$K$4)),"",IF(O556&lt;0,Q555,(Q555+P556)))</f>
        <v/>
      </c>
      <c r="R556" t="str">
        <f>IF(OR(ISERROR(L556-S556),ISTEXT('Mortgage 2 Info Calcs'!$K$4)),"",L556-S556+M556)</f>
        <v/>
      </c>
      <c r="S556">
        <f>IF(OR(IF(ISERROR(ROUND((J556-Q556-'Mortgage 2 Info Calcs'!F$24)*(G556/12),2)),0,(J556-O556-Q556-'Mortgage 2 Info Calcs'!F$24)*(G556/12)),,,ISTEXT('Mortgage 2 Info Calcs'!K$4)),IF(((J556-Q556-'Mortgage 2 Info Calcs'!F$24)*(G556/12))&gt;0,((J556-Q556-'Mortgage 2 Info Calcs'!F$24)*(G556/12)),0),0)</f>
        <v>0</v>
      </c>
      <c r="T556" t="str">
        <f>IF(OR(ISERROR(SUM(R$12:R556)),(ISTEXT(T555)),(T555=(SUM(R$12:R556)))),"",SUM(R$12:R556))</f>
        <v/>
      </c>
      <c r="U556">
        <f>SUM(S$12:S556)</f>
        <v>93290.420445652519</v>
      </c>
      <c r="V556" t="str">
        <f>IF(OR(J556=Q556,ISTEXT(W555),ISTEXT('Mortgage 2 Info Calcs'!$F$17)),"",IF(('Mortgage 2 Info Calcs'!F$18*12)&gt;C555+1,IF(C555='Mortgage 2 Info Calcs'!F$18*12,0,'Mortgage 2 Info Calcs'!F$19+W556*('Mortgage 2 Info Calcs'!F$17)),'Mortgage 2 Info Calcs'!F$189))</f>
        <v/>
      </c>
      <c r="W556" t="str">
        <f>IF(OR(ISERROR(J556-R556-M556),IF(ISERROR((J556-R556-M556)=0),"True",(J556-R556-M556)=0),ISTEXT('Mortgage 2 Info Calcs'!$K$4)),"",IF((J556&gt;(L556+M556)),(FV((G556/'Mortgage 2 Variables'!E$43),1,(L556+M556),-J556+Q556+'Mortgage 2 Info Calcs'!F$24,0))+Q556+'Mortgage 2 Info Calcs'!F$24+IF(I556&gt;0,0,-I556),""))</f>
        <v/>
      </c>
      <c r="X556" t="e">
        <f>IF((FV(IF(G556=0,'Mortgage 2 Info Calcs'!F$8,G556)/12,1,PMT(IF(G556=0,'Mortgage 2 Info Calcs'!F$8,G556)/12,('Mortgage 2 Info Calcs'!F$9*12)-C555,-X555,0),-X555,0))&gt;0,(FV(IF(G556=0,'Mortgage 2 Info Calcs'!F$8,G556)/12,1,PMT(IF(G556=0,'Mortgage 2 Info Calcs'!F$8,G556)/12,('Mortgage 2 Info Calcs'!F$9*12)-C555,-X555,0),-X555,0)),0)</f>
        <v>#NUM!</v>
      </c>
      <c r="Y556" t="e">
        <f>IF(X556&lt;=0,0,(IPMT(IF(G556=0,'Mortgage 2 Info Calcs'!F$8,G556)/12,1,('Mortgage 2 Info Calcs'!F$9*12)-C555,-X555,0)))</f>
        <v>#NUM!</v>
      </c>
      <c r="Z556">
        <f>IF(C556&lt;('Mortgage 2 Info Calcs'!F$9*12),SUM(Y$12:Y556),0)</f>
        <v>0</v>
      </c>
      <c r="AA556">
        <v>545</v>
      </c>
      <c r="AB556">
        <f t="shared" si="39"/>
        <v>45.416666666666664</v>
      </c>
    </row>
    <row r="557" spans="2:28" ht="11.25" customHeight="1" x14ac:dyDescent="0.25">
      <c r="B557">
        <f t="shared" si="37"/>
        <v>45.5</v>
      </c>
      <c r="C557">
        <v>546</v>
      </c>
      <c r="D557" t="str">
        <f>IF(J1325=1,F547+1,"")</f>
        <v/>
      </c>
      <c r="E557" t="str">
        <f t="shared" si="40"/>
        <v/>
      </c>
      <c r="F557" t="str">
        <f>VLOOKUP('Mortgage 2 Variables'!D$13,'Mortgage 2 Variables'!B$8:C$19,2)</f>
        <v>Apr</v>
      </c>
      <c r="G557">
        <f>IF(ISBLANK('Mortgage 2 Monthly Table'!G557),IF(OR(J557=Q557,ISTEXT(W556),ISTEXT('Mortgage 2 Info Calcs'!$K$4)),0,IF(('Mortgage 2 Info Calcs'!F$7*12)&gt;C556,G556,IF(C556='Mortgage 2 Info Calcs'!F$7*12,'Mortgage 2 Info Calcs'!F$8,G556))),'Mortgage 2 Monthly Table'!G557)</f>
        <v>0</v>
      </c>
      <c r="H557" t="e">
        <f>((PMT(G557/'Mortgage 2 Variables'!E$43,('Mortgage 2 Info Calcs'!F$9*'Mortgage 2 Variables'!E$43)-C556,-J557,0)))</f>
        <v>#VALUE!</v>
      </c>
      <c r="I557">
        <f>IF(OR(ISERROR(((IPMT(G557/'Mortgage 2 Variables'!E$43,1,'Mortgage 2 Info Calcs'!F$9*'Mortgage 2 Variables'!E$43,-J557+Q557+'Mortgage 2 Info Calcs'!F$24,IF('Mortgage 2 Info Calcs'!F$5="Interest Only",-J557+Q557+'Mortgage 2 Info Calcs'!F$24,0))))),(((IPMT(G557/'Mortgage 2 Variables'!E$43,1,'Mortgage 2 Info Calcs'!F$9*'Mortgage 2 Variables'!E$43,-J$12,-J$12)))=0)),0,((IPMT(G557/'Mortgage 2 Variables'!E$43,1,'Mortgage 2 Info Calcs'!F$9*'Mortgage 2 Variables'!E$43,-J557+Q557+'Mortgage 2 Info Calcs'!F$24,IF('Mortgage 2 Info Calcs'!F$5="Interest Only",-J557+Q557+'Mortgage 2 Info Calcs'!F$24,0)))))</f>
        <v>0</v>
      </c>
      <c r="J557" t="str">
        <f>IF(W556&gt;0,IF(ISTEXT('Mortgage 2 Info Calcs'!K$4),"0",IF(ISTEXT(W556),W556,W556+(IF(ISTEXT(K557),0,K557)))),0)</f>
        <v/>
      </c>
      <c r="K557">
        <f>IF(ISBLANK('Mortgage 2 Monthly Table'!L557),0,'Mortgage 2 Monthly Table'!L557)</f>
        <v>0</v>
      </c>
      <c r="L557" t="e">
        <f>IF(ISBLANK('Mortgage 2 Monthly Table'!N557),IF('Mortgage 2 Info Calcs'!F$13="Calculated",IF('Mortgage 2 Info Calcs'!F$22="Keep Same",IF('Mortgage 2 Info Calcs'!F$5="Interest Only",IF(OR(I557&gt;L556,J557=""),I557,IF(J557&lt;L556,IF(J557&lt;L556,J557+I557,IF(L556+M556&gt;J557,L556+I557,L556)),IF(L556+M556&gt;J557,L556+I557,L556))),IF(H557&gt;L556,H557,IF(J557&gt;L556,IF(L556+M556&gt;J557,L556+I557,L556),J557+S557))),IF('Mortgage 2 Info Calcs'!F$5="Interest Only",'Mortgage 2 Monthly calcs'!I557,'Mortgage 2 Monthly calcs'!H557)),'Mortgage 2 Monthly calcs'!L556),'Mortgage 2 Monthly Table'!N557)</f>
        <v>#VALUE!</v>
      </c>
      <c r="M557" t="str">
        <f>IF(ISBLANK('Mortgage 2 Monthly Table'!P557),IF(N556&gt;J557,IF(J557&gt;L556,J557-L556,0),IF(OR(OR(W556&lt;0,ISTEXT(W556)),ISTEXT('Mortgage 2 Info Calcs'!$K$4)),"",'Mortgage 2 Info Calcs'!F$21)),'Mortgage 2 Monthly Table'!P557)</f>
        <v/>
      </c>
      <c r="N557" t="str">
        <f t="shared" si="38"/>
        <v/>
      </c>
      <c r="O557" t="str">
        <f>IF(OR(OR(W556&lt;0,ISTEXT(W556)),ISTEXT('Mortgage 2 Info Calcs'!$K$4)),"",(O556+M557))</f>
        <v/>
      </c>
      <c r="P557">
        <f>IF(ISBLANK('Mortgage 2 Monthly Table'!T557),IF(ISTEXT(J557),0,IF(OR(W556&lt;Q556,AND(W556&lt;0,NOT(ISTEXT(W556))),ISTEXT('Mortgage 2 Info Calcs'!$K$4)),IF(-W556&gt;P556,-W556,W556-Q556),IF(J557="",0,'Mortgage 2 Info Calcs'!F$26))),'Mortgage 2 Monthly Table'!T557)</f>
        <v>0</v>
      </c>
      <c r="Q557" t="str">
        <f>IF(OR(OR(W556&lt;0,ISTEXT(W556)),ISTEXT('Mortgage 2 Info Calcs'!$K$4)),"",IF(O557&lt;0,Q556,(Q556+P557)))</f>
        <v/>
      </c>
      <c r="R557" t="str">
        <f>IF(OR(ISERROR(L557-S557),ISTEXT('Mortgage 2 Info Calcs'!$K$4)),"",L557-S557+M557)</f>
        <v/>
      </c>
      <c r="S557">
        <f>IF(OR(IF(ISERROR(ROUND((J557-Q557-'Mortgage 2 Info Calcs'!F$24)*(G557/12),2)),0,(J557-O557-Q557-'Mortgage 2 Info Calcs'!F$24)*(G557/12)),,,ISTEXT('Mortgage 2 Info Calcs'!K$4)),IF(((J557-Q557-'Mortgage 2 Info Calcs'!F$24)*(G557/12))&gt;0,((J557-Q557-'Mortgage 2 Info Calcs'!F$24)*(G557/12)),0),0)</f>
        <v>0</v>
      </c>
      <c r="T557" t="str">
        <f>IF(OR(ISERROR(SUM(R$12:R557)),(ISTEXT(T556)),(T556=(SUM(R$12:R557)))),"",SUM(R$12:R557))</f>
        <v/>
      </c>
      <c r="U557">
        <f>SUM(S$12:S557)</f>
        <v>93290.420445652519</v>
      </c>
      <c r="V557" t="str">
        <f>IF(OR(J557=Q557,ISTEXT(W556),ISTEXT('Mortgage 2 Info Calcs'!$F$17)),"",IF(('Mortgage 2 Info Calcs'!F$18*12)&gt;C556+1,IF(C556='Mortgage 2 Info Calcs'!F$18*12,0,'Mortgage 2 Info Calcs'!F$19+W557*('Mortgage 2 Info Calcs'!F$17)),'Mortgage 2 Info Calcs'!F$189))</f>
        <v/>
      </c>
      <c r="W557" t="str">
        <f>IF(OR(ISERROR(J557-R557-M557),IF(ISERROR((J557-R557-M557)=0),"True",(J557-R557-M557)=0),ISTEXT('Mortgage 2 Info Calcs'!$K$4)),"",IF((J557&gt;(L557+M557)),(FV((G557/'Mortgage 2 Variables'!E$43),1,(L557+M557),-J557+Q557+'Mortgage 2 Info Calcs'!F$24,0))+Q557+'Mortgage 2 Info Calcs'!F$24+IF(I557&gt;0,0,-I557),""))</f>
        <v/>
      </c>
      <c r="X557" t="e">
        <f>IF((FV(IF(G557=0,'Mortgage 2 Info Calcs'!F$8,G557)/12,1,PMT(IF(G557=0,'Mortgage 2 Info Calcs'!F$8,G557)/12,('Mortgage 2 Info Calcs'!F$9*12)-C556,-X556,0),-X556,0))&gt;0,(FV(IF(G557=0,'Mortgage 2 Info Calcs'!F$8,G557)/12,1,PMT(IF(G557=0,'Mortgage 2 Info Calcs'!F$8,G557)/12,('Mortgage 2 Info Calcs'!F$9*12)-C556,-X556,0),-X556,0)),0)</f>
        <v>#NUM!</v>
      </c>
      <c r="Y557" t="e">
        <f>IF(X557&lt;=0,0,(IPMT(IF(G557=0,'Mortgage 2 Info Calcs'!F$8,G557)/12,1,('Mortgage 2 Info Calcs'!F$9*12)-C556,-X556,0)))</f>
        <v>#NUM!</v>
      </c>
      <c r="Z557">
        <f>IF(C557&lt;('Mortgage 2 Info Calcs'!F$9*12),SUM(Y$12:Y557),0)</f>
        <v>0</v>
      </c>
      <c r="AA557">
        <v>546</v>
      </c>
      <c r="AB557">
        <f t="shared" si="39"/>
        <v>45.5</v>
      </c>
    </row>
    <row r="558" spans="2:28" ht="11.25" customHeight="1" x14ac:dyDescent="0.25">
      <c r="B558">
        <f t="shared" si="37"/>
        <v>45.583333333333336</v>
      </c>
      <c r="C558">
        <v>547</v>
      </c>
      <c r="D558" t="str">
        <f>IF(J1326=1,F547+1,"")</f>
        <v/>
      </c>
      <c r="E558" t="str">
        <f t="shared" si="40"/>
        <v/>
      </c>
      <c r="F558" t="str">
        <f>VLOOKUP('Mortgage 2 Variables'!D$14,'Mortgage 2 Variables'!B$8:C$19,2)</f>
        <v>May</v>
      </c>
      <c r="G558">
        <f>IF(ISBLANK('Mortgage 2 Monthly Table'!G558),IF(OR(J558=Q558,ISTEXT(W557),ISTEXT('Mortgage 2 Info Calcs'!$K$4)),0,IF(('Mortgage 2 Info Calcs'!F$7*12)&gt;C557,G557,IF(C557='Mortgage 2 Info Calcs'!F$7*12,'Mortgage 2 Info Calcs'!F$8,G557))),'Mortgage 2 Monthly Table'!G558)</f>
        <v>0</v>
      </c>
      <c r="H558" t="e">
        <f>((PMT(G558/'Mortgage 2 Variables'!E$43,('Mortgage 2 Info Calcs'!F$9*'Mortgage 2 Variables'!E$43)-C557,-J558,0)))</f>
        <v>#VALUE!</v>
      </c>
      <c r="I558">
        <f>IF(OR(ISERROR(((IPMT(G558/'Mortgage 2 Variables'!E$43,1,'Mortgage 2 Info Calcs'!F$9*'Mortgage 2 Variables'!E$43,-J558+Q558+'Mortgage 2 Info Calcs'!F$24,IF('Mortgage 2 Info Calcs'!F$5="Interest Only",-J558+Q558+'Mortgage 2 Info Calcs'!F$24,0))))),(((IPMT(G558/'Mortgage 2 Variables'!E$43,1,'Mortgage 2 Info Calcs'!F$9*'Mortgage 2 Variables'!E$43,-J$12,-J$12)))=0)),0,((IPMT(G558/'Mortgage 2 Variables'!E$43,1,'Mortgage 2 Info Calcs'!F$9*'Mortgage 2 Variables'!E$43,-J558+Q558+'Mortgage 2 Info Calcs'!F$24,IF('Mortgage 2 Info Calcs'!F$5="Interest Only",-J558+Q558+'Mortgage 2 Info Calcs'!F$24,0)))))</f>
        <v>0</v>
      </c>
      <c r="J558" t="str">
        <f>IF(W557&gt;0,IF(ISTEXT('Mortgage 2 Info Calcs'!K$4),"0",IF(ISTEXT(W557),W557,W557+(IF(ISTEXT(K558),0,K558)))),0)</f>
        <v/>
      </c>
      <c r="K558">
        <f>IF(ISBLANK('Mortgage 2 Monthly Table'!L558),0,'Mortgage 2 Monthly Table'!L558)</f>
        <v>0</v>
      </c>
      <c r="L558" t="e">
        <f>IF(ISBLANK('Mortgage 2 Monthly Table'!N558),IF('Mortgage 2 Info Calcs'!F$13="Calculated",IF('Mortgage 2 Info Calcs'!F$22="Keep Same",IF('Mortgage 2 Info Calcs'!F$5="Interest Only",IF(OR(I558&gt;L557,J558=""),I558,IF(J558&lt;L557,IF(J558&lt;L557,J558+I558,IF(L557+M557&gt;J558,L557+I558,L557)),IF(L557+M557&gt;J558,L557+I558,L557))),IF(H558&gt;L557,H558,IF(J558&gt;L557,IF(L557+M557&gt;J558,L557+I558,L557),J558+S558))),IF('Mortgage 2 Info Calcs'!F$5="Interest Only",'Mortgage 2 Monthly calcs'!I558,'Mortgage 2 Monthly calcs'!H558)),'Mortgage 2 Monthly calcs'!L557),'Mortgage 2 Monthly Table'!N558)</f>
        <v>#VALUE!</v>
      </c>
      <c r="M558" t="str">
        <f>IF(ISBLANK('Mortgage 2 Monthly Table'!P558),IF(N557&gt;J558,IF(J558&gt;L557,J558-L557,0),IF(OR(OR(W557&lt;0,ISTEXT(W557)),ISTEXT('Mortgage 2 Info Calcs'!$K$4)),"",'Mortgage 2 Info Calcs'!F$21)),'Mortgage 2 Monthly Table'!P558)</f>
        <v/>
      </c>
      <c r="N558" t="str">
        <f t="shared" si="38"/>
        <v/>
      </c>
      <c r="O558" t="str">
        <f>IF(OR(OR(W557&lt;0,ISTEXT(W557)),ISTEXT('Mortgage 2 Info Calcs'!$K$4)),"",(O557+M558))</f>
        <v/>
      </c>
      <c r="P558">
        <f>IF(ISBLANK('Mortgage 2 Monthly Table'!T558),IF(ISTEXT(J558),0,IF(OR(W557&lt;Q557,AND(W557&lt;0,NOT(ISTEXT(W557))),ISTEXT('Mortgage 2 Info Calcs'!$K$4)),IF(-W557&gt;P557,-W557,W557-Q557),IF(J558="",0,'Mortgage 2 Info Calcs'!F$26))),'Mortgage 2 Monthly Table'!T558)</f>
        <v>0</v>
      </c>
      <c r="Q558" t="str">
        <f>IF(OR(OR(W557&lt;0,ISTEXT(W557)),ISTEXT('Mortgage 2 Info Calcs'!$K$4)),"",IF(O558&lt;0,Q557,(Q557+P558)))</f>
        <v/>
      </c>
      <c r="R558" t="str">
        <f>IF(OR(ISERROR(L558-S558),ISTEXT('Mortgage 2 Info Calcs'!$K$4)),"",L558-S558+M558)</f>
        <v/>
      </c>
      <c r="S558">
        <f>IF(OR(IF(ISERROR(ROUND((J558-Q558-'Mortgage 2 Info Calcs'!F$24)*(G558/12),2)),0,(J558-O558-Q558-'Mortgage 2 Info Calcs'!F$24)*(G558/12)),,,ISTEXT('Mortgage 2 Info Calcs'!K$4)),IF(((J558-Q558-'Mortgage 2 Info Calcs'!F$24)*(G558/12))&gt;0,((J558-Q558-'Mortgage 2 Info Calcs'!F$24)*(G558/12)),0),0)</f>
        <v>0</v>
      </c>
      <c r="T558" t="str">
        <f>IF(OR(ISERROR(SUM(R$12:R558)),(ISTEXT(T557)),(T557=(SUM(R$12:R558)))),"",SUM(R$12:R558))</f>
        <v/>
      </c>
      <c r="U558">
        <f>SUM(S$12:S558)</f>
        <v>93290.420445652519</v>
      </c>
      <c r="V558" t="str">
        <f>IF(OR(J558=Q558,ISTEXT(W557),ISTEXT('Mortgage 2 Info Calcs'!$F$17)),"",IF(('Mortgage 2 Info Calcs'!F$18*12)&gt;C557+1,IF(C557='Mortgage 2 Info Calcs'!F$18*12,0,'Mortgage 2 Info Calcs'!F$19+W558*('Mortgage 2 Info Calcs'!F$17)),'Mortgage 2 Info Calcs'!F$189))</f>
        <v/>
      </c>
      <c r="W558" t="str">
        <f>IF(OR(ISERROR(J558-R558-M558),IF(ISERROR((J558-R558-M558)=0),"True",(J558-R558-M558)=0),ISTEXT('Mortgage 2 Info Calcs'!$K$4)),"",IF((J558&gt;(L558+M558)),(FV((G558/'Mortgage 2 Variables'!E$43),1,(L558+M558),-J558+Q558+'Mortgage 2 Info Calcs'!F$24,0))+Q558+'Mortgage 2 Info Calcs'!F$24+IF(I558&gt;0,0,-I558),""))</f>
        <v/>
      </c>
      <c r="X558" t="e">
        <f>IF((FV(IF(G558=0,'Mortgage 2 Info Calcs'!F$8,G558)/12,1,PMT(IF(G558=0,'Mortgage 2 Info Calcs'!F$8,G558)/12,('Mortgage 2 Info Calcs'!F$9*12)-C557,-X557,0),-X557,0))&gt;0,(FV(IF(G558=0,'Mortgage 2 Info Calcs'!F$8,G558)/12,1,PMT(IF(G558=0,'Mortgage 2 Info Calcs'!F$8,G558)/12,('Mortgage 2 Info Calcs'!F$9*12)-C557,-X557,0),-X557,0)),0)</f>
        <v>#NUM!</v>
      </c>
      <c r="Y558" t="e">
        <f>IF(X558&lt;=0,0,(IPMT(IF(G558=0,'Mortgage 2 Info Calcs'!F$8,G558)/12,1,('Mortgage 2 Info Calcs'!F$9*12)-C557,-X557,0)))</f>
        <v>#NUM!</v>
      </c>
      <c r="Z558">
        <f>IF(C558&lt;('Mortgage 2 Info Calcs'!F$9*12),SUM(Y$12:Y558),0)</f>
        <v>0</v>
      </c>
      <c r="AA558">
        <v>547</v>
      </c>
      <c r="AB558">
        <f t="shared" si="39"/>
        <v>45.583333333333336</v>
      </c>
    </row>
    <row r="559" spans="2:28" ht="11.25" customHeight="1" x14ac:dyDescent="0.25">
      <c r="B559">
        <f t="shared" si="37"/>
        <v>45.666666666666664</v>
      </c>
      <c r="C559">
        <v>548</v>
      </c>
      <c r="D559" t="str">
        <f>IF(J1327=1,F547+1,"")</f>
        <v/>
      </c>
      <c r="E559" t="str">
        <f t="shared" si="40"/>
        <v/>
      </c>
      <c r="F559" t="str">
        <f>VLOOKUP('Mortgage 2 Variables'!D$15,'Mortgage 2 Variables'!B$8:C$19,2)</f>
        <v>Jun</v>
      </c>
      <c r="G559">
        <f>IF(ISBLANK('Mortgage 2 Monthly Table'!G559),IF(OR(J559=Q559,ISTEXT(W558),ISTEXT('Mortgage 2 Info Calcs'!$K$4)),0,IF(('Mortgage 2 Info Calcs'!F$7*12)&gt;C558,G558,IF(C558='Mortgage 2 Info Calcs'!F$7*12,'Mortgage 2 Info Calcs'!F$8,G558))),'Mortgage 2 Monthly Table'!G559)</f>
        <v>0</v>
      </c>
      <c r="H559" t="e">
        <f>((PMT(G559/'Mortgage 2 Variables'!E$43,('Mortgage 2 Info Calcs'!F$9*'Mortgage 2 Variables'!E$43)-C558,-J559,0)))</f>
        <v>#VALUE!</v>
      </c>
      <c r="I559">
        <f>IF(OR(ISERROR(((IPMT(G559/'Mortgage 2 Variables'!E$43,1,'Mortgage 2 Info Calcs'!F$9*'Mortgage 2 Variables'!E$43,-J559+Q559+'Mortgage 2 Info Calcs'!F$24,IF('Mortgage 2 Info Calcs'!F$5="Interest Only",-J559+Q559+'Mortgage 2 Info Calcs'!F$24,0))))),(((IPMT(G559/'Mortgage 2 Variables'!E$43,1,'Mortgage 2 Info Calcs'!F$9*'Mortgage 2 Variables'!E$43,-J$12,-J$12)))=0)),0,((IPMT(G559/'Mortgage 2 Variables'!E$43,1,'Mortgage 2 Info Calcs'!F$9*'Mortgage 2 Variables'!E$43,-J559+Q559+'Mortgage 2 Info Calcs'!F$24,IF('Mortgage 2 Info Calcs'!F$5="Interest Only",-J559+Q559+'Mortgage 2 Info Calcs'!F$24,0)))))</f>
        <v>0</v>
      </c>
      <c r="J559" t="str">
        <f>IF(W558&gt;0,IF(ISTEXT('Mortgage 2 Info Calcs'!K$4),"0",IF(ISTEXT(W558),W558,W558+(IF(ISTEXT(K559),0,K559)))),0)</f>
        <v/>
      </c>
      <c r="K559">
        <f>IF(ISBLANK('Mortgage 2 Monthly Table'!L559),0,'Mortgage 2 Monthly Table'!L559)</f>
        <v>0</v>
      </c>
      <c r="L559" t="e">
        <f>IF(ISBLANK('Mortgage 2 Monthly Table'!N559),IF('Mortgage 2 Info Calcs'!F$13="Calculated",IF('Mortgage 2 Info Calcs'!F$22="Keep Same",IF('Mortgage 2 Info Calcs'!F$5="Interest Only",IF(OR(I559&gt;L558,J559=""),I559,IF(J559&lt;L558,IF(J559&lt;L558,J559+I559,IF(L558+M558&gt;J559,L558+I559,L558)),IF(L558+M558&gt;J559,L558+I559,L558))),IF(H559&gt;L558,H559,IF(J559&gt;L558,IF(L558+M558&gt;J559,L558+I559,L558),J559+S559))),IF('Mortgage 2 Info Calcs'!F$5="Interest Only",'Mortgage 2 Monthly calcs'!I559,'Mortgage 2 Monthly calcs'!H559)),'Mortgage 2 Monthly calcs'!L558),'Mortgage 2 Monthly Table'!N559)</f>
        <v>#VALUE!</v>
      </c>
      <c r="M559" t="str">
        <f>IF(ISBLANK('Mortgage 2 Monthly Table'!P559),IF(N558&gt;J559,IF(J559&gt;L558,J559-L558,0),IF(OR(OR(W558&lt;0,ISTEXT(W558)),ISTEXT('Mortgage 2 Info Calcs'!$K$4)),"",'Mortgage 2 Info Calcs'!F$21)),'Mortgage 2 Monthly Table'!P559)</f>
        <v/>
      </c>
      <c r="N559" t="str">
        <f t="shared" si="38"/>
        <v/>
      </c>
      <c r="O559" t="str">
        <f>IF(OR(OR(W558&lt;0,ISTEXT(W558)),ISTEXT('Mortgage 2 Info Calcs'!$K$4)),"",(O558+M559))</f>
        <v/>
      </c>
      <c r="P559">
        <f>IF(ISBLANK('Mortgage 2 Monthly Table'!T559),IF(ISTEXT(J559),0,IF(OR(W558&lt;Q558,AND(W558&lt;0,NOT(ISTEXT(W558))),ISTEXT('Mortgage 2 Info Calcs'!$K$4)),IF(-W558&gt;P558,-W558,W558-Q558),IF(J559="",0,'Mortgage 2 Info Calcs'!F$26))),'Mortgage 2 Monthly Table'!T559)</f>
        <v>0</v>
      </c>
      <c r="Q559" t="str">
        <f>IF(OR(OR(W558&lt;0,ISTEXT(W558)),ISTEXT('Mortgage 2 Info Calcs'!$K$4)),"",IF(O559&lt;0,Q558,(Q558+P559)))</f>
        <v/>
      </c>
      <c r="R559" t="str">
        <f>IF(OR(ISERROR(L559-S559),ISTEXT('Mortgage 2 Info Calcs'!$K$4)),"",L559-S559+M559)</f>
        <v/>
      </c>
      <c r="S559">
        <f>IF(OR(IF(ISERROR(ROUND((J559-Q559-'Mortgage 2 Info Calcs'!F$24)*(G559/12),2)),0,(J559-O559-Q559-'Mortgage 2 Info Calcs'!F$24)*(G559/12)),,,ISTEXT('Mortgage 2 Info Calcs'!K$4)),IF(((J559-Q559-'Mortgage 2 Info Calcs'!F$24)*(G559/12))&gt;0,((J559-Q559-'Mortgage 2 Info Calcs'!F$24)*(G559/12)),0),0)</f>
        <v>0</v>
      </c>
      <c r="T559" t="str">
        <f>IF(OR(ISERROR(SUM(R$12:R559)),(ISTEXT(T558)),(T558=(SUM(R$12:R559)))),"",SUM(R$12:R559))</f>
        <v/>
      </c>
      <c r="U559">
        <f>SUM(S$12:S559)</f>
        <v>93290.420445652519</v>
      </c>
      <c r="V559" t="str">
        <f>IF(OR(J559=Q559,ISTEXT(W558),ISTEXT('Mortgage 2 Info Calcs'!$F$17)),"",IF(('Mortgage 2 Info Calcs'!F$18*12)&gt;C558+1,IF(C558='Mortgage 2 Info Calcs'!F$18*12,0,'Mortgage 2 Info Calcs'!F$19+W559*('Mortgage 2 Info Calcs'!F$17)),'Mortgage 2 Info Calcs'!F$189))</f>
        <v/>
      </c>
      <c r="W559" t="str">
        <f>IF(OR(ISERROR(J559-R559-M559),IF(ISERROR((J559-R559-M559)=0),"True",(J559-R559-M559)=0),ISTEXT('Mortgage 2 Info Calcs'!$K$4)),"",IF((J559&gt;(L559+M559)),(FV((G559/'Mortgage 2 Variables'!E$43),1,(L559+M559),-J559+Q559+'Mortgage 2 Info Calcs'!F$24,0))+Q559+'Mortgage 2 Info Calcs'!F$24+IF(I559&gt;0,0,-I559),""))</f>
        <v/>
      </c>
      <c r="X559" t="e">
        <f>IF((FV(IF(G559=0,'Mortgage 2 Info Calcs'!F$8,G559)/12,1,PMT(IF(G559=0,'Mortgage 2 Info Calcs'!F$8,G559)/12,('Mortgage 2 Info Calcs'!F$9*12)-C558,-X558,0),-X558,0))&gt;0,(FV(IF(G559=0,'Mortgage 2 Info Calcs'!F$8,G559)/12,1,PMT(IF(G559=0,'Mortgage 2 Info Calcs'!F$8,G559)/12,('Mortgage 2 Info Calcs'!F$9*12)-C558,-X558,0),-X558,0)),0)</f>
        <v>#NUM!</v>
      </c>
      <c r="Y559" t="e">
        <f>IF(X559&lt;=0,0,(IPMT(IF(G559=0,'Mortgage 2 Info Calcs'!F$8,G559)/12,1,('Mortgage 2 Info Calcs'!F$9*12)-C558,-X558,0)))</f>
        <v>#NUM!</v>
      </c>
      <c r="Z559">
        <f>IF(C559&lt;('Mortgage 2 Info Calcs'!F$9*12),SUM(Y$12:Y559),0)</f>
        <v>0</v>
      </c>
      <c r="AA559">
        <v>548</v>
      </c>
      <c r="AB559">
        <f t="shared" si="39"/>
        <v>45.666666666666664</v>
      </c>
    </row>
    <row r="560" spans="2:28" ht="11.25" customHeight="1" x14ac:dyDescent="0.25">
      <c r="B560">
        <f t="shared" si="37"/>
        <v>45.75</v>
      </c>
      <c r="C560">
        <v>549</v>
      </c>
      <c r="D560" t="str">
        <f>IF(J1328=1,F547+1,"")</f>
        <v/>
      </c>
      <c r="E560" t="str">
        <f t="shared" si="40"/>
        <v/>
      </c>
      <c r="F560" t="str">
        <f>VLOOKUP('Mortgage 2 Variables'!D$16,'Mortgage 2 Variables'!B$8:C$19,2)</f>
        <v>Jul</v>
      </c>
      <c r="G560">
        <f>IF(ISBLANK('Mortgage 2 Monthly Table'!G560),IF(OR(J560=Q560,ISTEXT(W559),ISTEXT('Mortgage 2 Info Calcs'!$K$4)),0,IF(('Mortgage 2 Info Calcs'!F$7*12)&gt;C559,G559,IF(C559='Mortgage 2 Info Calcs'!F$7*12,'Mortgage 2 Info Calcs'!F$8,G559))),'Mortgage 2 Monthly Table'!G560)</f>
        <v>0</v>
      </c>
      <c r="H560" t="e">
        <f>((PMT(G560/'Mortgage 2 Variables'!E$43,('Mortgage 2 Info Calcs'!F$9*'Mortgage 2 Variables'!E$43)-C559,-J560,0)))</f>
        <v>#VALUE!</v>
      </c>
      <c r="I560">
        <f>IF(OR(ISERROR(((IPMT(G560/'Mortgage 2 Variables'!E$43,1,'Mortgage 2 Info Calcs'!F$9*'Mortgage 2 Variables'!E$43,-J560+Q560+'Mortgage 2 Info Calcs'!F$24,IF('Mortgage 2 Info Calcs'!F$5="Interest Only",-J560+Q560+'Mortgage 2 Info Calcs'!F$24,0))))),(((IPMT(G560/'Mortgage 2 Variables'!E$43,1,'Mortgage 2 Info Calcs'!F$9*'Mortgage 2 Variables'!E$43,-J$12,-J$12)))=0)),0,((IPMT(G560/'Mortgage 2 Variables'!E$43,1,'Mortgage 2 Info Calcs'!F$9*'Mortgage 2 Variables'!E$43,-J560+Q560+'Mortgage 2 Info Calcs'!F$24,IF('Mortgage 2 Info Calcs'!F$5="Interest Only",-J560+Q560+'Mortgage 2 Info Calcs'!F$24,0)))))</f>
        <v>0</v>
      </c>
      <c r="J560" t="str">
        <f>IF(W559&gt;0,IF(ISTEXT('Mortgage 2 Info Calcs'!K$4),"0",IF(ISTEXT(W559),W559,W559+(IF(ISTEXT(K560),0,K560)))),0)</f>
        <v/>
      </c>
      <c r="K560">
        <f>IF(ISBLANK('Mortgage 2 Monthly Table'!L560),0,'Mortgage 2 Monthly Table'!L560)</f>
        <v>0</v>
      </c>
      <c r="L560" t="e">
        <f>IF(ISBLANK('Mortgage 2 Monthly Table'!N560),IF('Mortgage 2 Info Calcs'!F$13="Calculated",IF('Mortgage 2 Info Calcs'!F$22="Keep Same",IF('Mortgage 2 Info Calcs'!F$5="Interest Only",IF(OR(I560&gt;L559,J560=""),I560,IF(J560&lt;L559,IF(J560&lt;L559,J560+I560,IF(L559+M559&gt;J560,L559+I560,L559)),IF(L559+M559&gt;J560,L559+I560,L559))),IF(H560&gt;L559,H560,IF(J560&gt;L559,IF(L559+M559&gt;J560,L559+I560,L559),J560+S560))),IF('Mortgage 2 Info Calcs'!F$5="Interest Only",'Mortgage 2 Monthly calcs'!I560,'Mortgage 2 Monthly calcs'!H560)),'Mortgage 2 Monthly calcs'!L559),'Mortgage 2 Monthly Table'!N560)</f>
        <v>#VALUE!</v>
      </c>
      <c r="M560" t="str">
        <f>IF(ISBLANK('Mortgage 2 Monthly Table'!P560),IF(N559&gt;J560,IF(J560&gt;L559,J560-L559,0),IF(OR(OR(W559&lt;0,ISTEXT(W559)),ISTEXT('Mortgage 2 Info Calcs'!$K$4)),"",'Mortgage 2 Info Calcs'!F$21)),'Mortgage 2 Monthly Table'!P560)</f>
        <v/>
      </c>
      <c r="N560" t="str">
        <f t="shared" si="38"/>
        <v/>
      </c>
      <c r="O560" t="str">
        <f>IF(OR(OR(W559&lt;0,ISTEXT(W559)),ISTEXT('Mortgage 2 Info Calcs'!$K$4)),"",(O559+M560))</f>
        <v/>
      </c>
      <c r="P560">
        <f>IF(ISBLANK('Mortgage 2 Monthly Table'!T560),IF(ISTEXT(J560),0,IF(OR(W559&lt;Q559,AND(W559&lt;0,NOT(ISTEXT(W559))),ISTEXT('Mortgage 2 Info Calcs'!$K$4)),IF(-W559&gt;P559,-W559,W559-Q559),IF(J560="",0,'Mortgage 2 Info Calcs'!F$26))),'Mortgage 2 Monthly Table'!T560)</f>
        <v>0</v>
      </c>
      <c r="Q560" t="str">
        <f>IF(OR(OR(W559&lt;0,ISTEXT(W559)),ISTEXT('Mortgage 2 Info Calcs'!$K$4)),"",IF(O560&lt;0,Q559,(Q559+P560)))</f>
        <v/>
      </c>
      <c r="R560" t="str">
        <f>IF(OR(ISERROR(L560-S560),ISTEXT('Mortgage 2 Info Calcs'!$K$4)),"",L560-S560+M560)</f>
        <v/>
      </c>
      <c r="S560">
        <f>IF(OR(IF(ISERROR(ROUND((J560-Q560-'Mortgage 2 Info Calcs'!F$24)*(G560/12),2)),0,(J560-O560-Q560-'Mortgage 2 Info Calcs'!F$24)*(G560/12)),,,ISTEXT('Mortgage 2 Info Calcs'!K$4)),IF(((J560-Q560-'Mortgage 2 Info Calcs'!F$24)*(G560/12))&gt;0,((J560-Q560-'Mortgage 2 Info Calcs'!F$24)*(G560/12)),0),0)</f>
        <v>0</v>
      </c>
      <c r="T560" t="str">
        <f>IF(OR(ISERROR(SUM(R$12:R560)),(ISTEXT(T559)),(T559=(SUM(R$12:R560)))),"",SUM(R$12:R560))</f>
        <v/>
      </c>
      <c r="U560">
        <f>SUM(S$12:S560)</f>
        <v>93290.420445652519</v>
      </c>
      <c r="V560" t="str">
        <f>IF(OR(J560=Q560,ISTEXT(W559),ISTEXT('Mortgage 2 Info Calcs'!$F$17)),"",IF(('Mortgage 2 Info Calcs'!F$18*12)&gt;C559+1,IF(C559='Mortgage 2 Info Calcs'!F$18*12,0,'Mortgage 2 Info Calcs'!F$19+W560*('Mortgage 2 Info Calcs'!F$17)),'Mortgage 2 Info Calcs'!F$189))</f>
        <v/>
      </c>
      <c r="W560" t="str">
        <f>IF(OR(ISERROR(J560-R560-M560),IF(ISERROR((J560-R560-M560)=0),"True",(J560-R560-M560)=0),ISTEXT('Mortgage 2 Info Calcs'!$K$4)),"",IF((J560&gt;(L560+M560)),(FV((G560/'Mortgage 2 Variables'!E$43),1,(L560+M560),-J560+Q560+'Mortgage 2 Info Calcs'!F$24,0))+Q560+'Mortgage 2 Info Calcs'!F$24+IF(I560&gt;0,0,-I560),""))</f>
        <v/>
      </c>
      <c r="X560" t="e">
        <f>IF((FV(IF(G560=0,'Mortgage 2 Info Calcs'!F$8,G560)/12,1,PMT(IF(G560=0,'Mortgage 2 Info Calcs'!F$8,G560)/12,('Mortgage 2 Info Calcs'!F$9*12)-C559,-X559,0),-X559,0))&gt;0,(FV(IF(G560=0,'Mortgage 2 Info Calcs'!F$8,G560)/12,1,PMT(IF(G560=0,'Mortgage 2 Info Calcs'!F$8,G560)/12,('Mortgage 2 Info Calcs'!F$9*12)-C559,-X559,0),-X559,0)),0)</f>
        <v>#NUM!</v>
      </c>
      <c r="Y560" t="e">
        <f>IF(X560&lt;=0,0,(IPMT(IF(G560=0,'Mortgage 2 Info Calcs'!F$8,G560)/12,1,('Mortgage 2 Info Calcs'!F$9*12)-C559,-X559,0)))</f>
        <v>#NUM!</v>
      </c>
      <c r="Z560">
        <f>IF(C560&lt;('Mortgage 2 Info Calcs'!F$9*12),SUM(Y$12:Y560),0)</f>
        <v>0</v>
      </c>
      <c r="AA560">
        <v>549</v>
      </c>
      <c r="AB560">
        <f t="shared" si="39"/>
        <v>45.75</v>
      </c>
    </row>
    <row r="561" spans="2:28" ht="11.25" customHeight="1" x14ac:dyDescent="0.25">
      <c r="B561">
        <f t="shared" si="37"/>
        <v>45.833333333333336</v>
      </c>
      <c r="C561">
        <v>550</v>
      </c>
      <c r="D561" t="str">
        <f>IF(J1329=1,F547+1,"")</f>
        <v/>
      </c>
      <c r="E561" t="str">
        <f t="shared" si="40"/>
        <v/>
      </c>
      <c r="F561" t="str">
        <f>VLOOKUP('Mortgage 2 Variables'!D$17,'Mortgage 2 Variables'!B$8:C$19,2)</f>
        <v>Aug</v>
      </c>
      <c r="G561">
        <f>IF(ISBLANK('Mortgage 2 Monthly Table'!G561),IF(OR(J561=Q561,ISTEXT(W560),ISTEXT('Mortgage 2 Info Calcs'!$K$4)),0,IF(('Mortgage 2 Info Calcs'!F$7*12)&gt;C560,G560,IF(C560='Mortgage 2 Info Calcs'!F$7*12,'Mortgage 2 Info Calcs'!F$8,G560))),'Mortgage 2 Monthly Table'!G561)</f>
        <v>0</v>
      </c>
      <c r="H561" t="e">
        <f>((PMT(G561/'Mortgage 2 Variables'!E$43,('Mortgage 2 Info Calcs'!F$9*'Mortgage 2 Variables'!E$43)-C560,-J561,0)))</f>
        <v>#VALUE!</v>
      </c>
      <c r="I561">
        <f>IF(OR(ISERROR(((IPMT(G561/'Mortgage 2 Variables'!E$43,1,'Mortgage 2 Info Calcs'!F$9*'Mortgage 2 Variables'!E$43,-J561+Q561+'Mortgage 2 Info Calcs'!F$24,IF('Mortgage 2 Info Calcs'!F$5="Interest Only",-J561+Q561+'Mortgage 2 Info Calcs'!F$24,0))))),(((IPMT(G561/'Mortgage 2 Variables'!E$43,1,'Mortgage 2 Info Calcs'!F$9*'Mortgage 2 Variables'!E$43,-J$12,-J$12)))=0)),0,((IPMT(G561/'Mortgage 2 Variables'!E$43,1,'Mortgage 2 Info Calcs'!F$9*'Mortgage 2 Variables'!E$43,-J561+Q561+'Mortgage 2 Info Calcs'!F$24,IF('Mortgage 2 Info Calcs'!F$5="Interest Only",-J561+Q561+'Mortgage 2 Info Calcs'!F$24,0)))))</f>
        <v>0</v>
      </c>
      <c r="J561" t="str">
        <f>IF(W560&gt;0,IF(ISTEXT('Mortgage 2 Info Calcs'!K$4),"0",IF(ISTEXT(W560),W560,W560+(IF(ISTEXT(K561),0,K561)))),0)</f>
        <v/>
      </c>
      <c r="K561">
        <f>IF(ISBLANK('Mortgage 2 Monthly Table'!L561),0,'Mortgage 2 Monthly Table'!L561)</f>
        <v>0</v>
      </c>
      <c r="L561" t="e">
        <f>IF(ISBLANK('Mortgage 2 Monthly Table'!N561),IF('Mortgage 2 Info Calcs'!F$13="Calculated",IF('Mortgage 2 Info Calcs'!F$22="Keep Same",IF('Mortgage 2 Info Calcs'!F$5="Interest Only",IF(OR(I561&gt;L560,J561=""),I561,IF(J561&lt;L560,IF(J561&lt;L560,J561+I561,IF(L560+M560&gt;J561,L560+I561,L560)),IF(L560+M560&gt;J561,L560+I561,L560))),IF(H561&gt;L560,H561,IF(J561&gt;L560,IF(L560+M560&gt;J561,L560+I561,L560),J561+S561))),IF('Mortgage 2 Info Calcs'!F$5="Interest Only",'Mortgage 2 Monthly calcs'!I561,'Mortgage 2 Monthly calcs'!H561)),'Mortgage 2 Monthly calcs'!L560),'Mortgage 2 Monthly Table'!N561)</f>
        <v>#VALUE!</v>
      </c>
      <c r="M561" t="str">
        <f>IF(ISBLANK('Mortgage 2 Monthly Table'!P561),IF(N560&gt;J561,IF(J561&gt;L560,J561-L560,0),IF(OR(OR(W560&lt;0,ISTEXT(W560)),ISTEXT('Mortgage 2 Info Calcs'!$K$4)),"",'Mortgage 2 Info Calcs'!F$21)),'Mortgage 2 Monthly Table'!P561)</f>
        <v/>
      </c>
      <c r="N561" t="str">
        <f t="shared" si="38"/>
        <v/>
      </c>
      <c r="O561" t="str">
        <f>IF(OR(OR(W560&lt;0,ISTEXT(W560)),ISTEXT('Mortgage 2 Info Calcs'!$K$4)),"",(O560+M561))</f>
        <v/>
      </c>
      <c r="P561">
        <f>IF(ISBLANK('Mortgage 2 Monthly Table'!T561),IF(ISTEXT(J561),0,IF(OR(W560&lt;Q560,AND(W560&lt;0,NOT(ISTEXT(W560))),ISTEXT('Mortgage 2 Info Calcs'!$K$4)),IF(-W560&gt;P560,-W560,W560-Q560),IF(J561="",0,'Mortgage 2 Info Calcs'!F$26))),'Mortgage 2 Monthly Table'!T561)</f>
        <v>0</v>
      </c>
      <c r="Q561" t="str">
        <f>IF(OR(OR(W560&lt;0,ISTEXT(W560)),ISTEXT('Mortgage 2 Info Calcs'!$K$4)),"",IF(O561&lt;0,Q560,(Q560+P561)))</f>
        <v/>
      </c>
      <c r="R561" t="str">
        <f>IF(OR(ISERROR(L561-S561),ISTEXT('Mortgage 2 Info Calcs'!$K$4)),"",L561-S561+M561)</f>
        <v/>
      </c>
      <c r="S561">
        <f>IF(OR(IF(ISERROR(ROUND((J561-Q561-'Mortgage 2 Info Calcs'!F$24)*(G561/12),2)),0,(J561-O561-Q561-'Mortgage 2 Info Calcs'!F$24)*(G561/12)),,,ISTEXT('Mortgage 2 Info Calcs'!K$4)),IF(((J561-Q561-'Mortgage 2 Info Calcs'!F$24)*(G561/12))&gt;0,((J561-Q561-'Mortgage 2 Info Calcs'!F$24)*(G561/12)),0),0)</f>
        <v>0</v>
      </c>
      <c r="T561" t="str">
        <f>IF(OR(ISERROR(SUM(R$12:R561)),(ISTEXT(T560)),(T560=(SUM(R$12:R561)))),"",SUM(R$12:R561))</f>
        <v/>
      </c>
      <c r="U561">
        <f>SUM(S$12:S561)</f>
        <v>93290.420445652519</v>
      </c>
      <c r="V561" t="str">
        <f>IF(OR(J561=Q561,ISTEXT(W560),ISTEXT('Mortgage 2 Info Calcs'!$F$17)),"",IF(('Mortgage 2 Info Calcs'!F$18*12)&gt;C560+1,IF(C560='Mortgage 2 Info Calcs'!F$18*12,0,'Mortgage 2 Info Calcs'!F$19+W561*('Mortgage 2 Info Calcs'!F$17)),'Mortgage 2 Info Calcs'!F$189))</f>
        <v/>
      </c>
      <c r="W561" t="str">
        <f>IF(OR(ISERROR(J561-R561-M561),IF(ISERROR((J561-R561-M561)=0),"True",(J561-R561-M561)=0),ISTEXT('Mortgage 2 Info Calcs'!$K$4)),"",IF((J561&gt;(L561+M561)),(FV((G561/'Mortgage 2 Variables'!E$43),1,(L561+M561),-J561+Q561+'Mortgage 2 Info Calcs'!F$24,0))+Q561+'Mortgage 2 Info Calcs'!F$24+IF(I561&gt;0,0,-I561),""))</f>
        <v/>
      </c>
      <c r="X561" t="e">
        <f>IF((FV(IF(G561=0,'Mortgage 2 Info Calcs'!F$8,G561)/12,1,PMT(IF(G561=0,'Mortgage 2 Info Calcs'!F$8,G561)/12,('Mortgage 2 Info Calcs'!F$9*12)-C560,-X560,0),-X560,0))&gt;0,(FV(IF(G561=0,'Mortgage 2 Info Calcs'!F$8,G561)/12,1,PMT(IF(G561=0,'Mortgage 2 Info Calcs'!F$8,G561)/12,('Mortgage 2 Info Calcs'!F$9*12)-C560,-X560,0),-X560,0)),0)</f>
        <v>#NUM!</v>
      </c>
      <c r="Y561" t="e">
        <f>IF(X561&lt;=0,0,(IPMT(IF(G561=0,'Mortgage 2 Info Calcs'!F$8,G561)/12,1,('Mortgage 2 Info Calcs'!F$9*12)-C560,-X560,0)))</f>
        <v>#NUM!</v>
      </c>
      <c r="Z561">
        <f>IF(C561&lt;('Mortgage 2 Info Calcs'!F$9*12),SUM(Y$12:Y561),0)</f>
        <v>0</v>
      </c>
      <c r="AA561">
        <v>550</v>
      </c>
      <c r="AB561">
        <f t="shared" si="39"/>
        <v>45.833333333333336</v>
      </c>
    </row>
    <row r="562" spans="2:28" ht="11.25" customHeight="1" x14ac:dyDescent="0.25">
      <c r="B562">
        <f t="shared" si="37"/>
        <v>45.916666666666664</v>
      </c>
      <c r="C562">
        <v>551</v>
      </c>
      <c r="D562" t="str">
        <f>IF(J1330=1,F547+1,"")</f>
        <v/>
      </c>
      <c r="E562" t="str">
        <f t="shared" si="40"/>
        <v/>
      </c>
      <c r="F562" t="str">
        <f>VLOOKUP('Mortgage 2 Variables'!D$18,'Mortgage 2 Variables'!B$8:C$19,2)</f>
        <v>Sep</v>
      </c>
      <c r="G562">
        <f>IF(ISBLANK('Mortgage 2 Monthly Table'!G562),IF(OR(J562=Q562,ISTEXT(W561),ISTEXT('Mortgage 2 Info Calcs'!$K$4)),0,IF(('Mortgage 2 Info Calcs'!F$7*12)&gt;C561,G561,IF(C561='Mortgage 2 Info Calcs'!F$7*12,'Mortgage 2 Info Calcs'!F$8,G561))),'Mortgage 2 Monthly Table'!G562)</f>
        <v>0</v>
      </c>
      <c r="H562" t="e">
        <f>((PMT(G562/'Mortgage 2 Variables'!E$43,('Mortgage 2 Info Calcs'!F$9*'Mortgage 2 Variables'!E$43)-C561,-J562,0)))</f>
        <v>#VALUE!</v>
      </c>
      <c r="I562">
        <f>IF(OR(ISERROR(((IPMT(G562/'Mortgage 2 Variables'!E$43,1,'Mortgage 2 Info Calcs'!F$9*'Mortgage 2 Variables'!E$43,-J562+Q562+'Mortgage 2 Info Calcs'!F$24,IF('Mortgage 2 Info Calcs'!F$5="Interest Only",-J562+Q562+'Mortgage 2 Info Calcs'!F$24,0))))),(((IPMT(G562/'Mortgage 2 Variables'!E$43,1,'Mortgage 2 Info Calcs'!F$9*'Mortgage 2 Variables'!E$43,-J$12,-J$12)))=0)),0,((IPMT(G562/'Mortgage 2 Variables'!E$43,1,'Mortgage 2 Info Calcs'!F$9*'Mortgage 2 Variables'!E$43,-J562+Q562+'Mortgage 2 Info Calcs'!F$24,IF('Mortgage 2 Info Calcs'!F$5="Interest Only",-J562+Q562+'Mortgage 2 Info Calcs'!F$24,0)))))</f>
        <v>0</v>
      </c>
      <c r="J562" t="str">
        <f>IF(W561&gt;0,IF(ISTEXT('Mortgage 2 Info Calcs'!K$4),"0",IF(ISTEXT(W561),W561,W561+(IF(ISTEXT(K562),0,K562)))),0)</f>
        <v/>
      </c>
      <c r="K562">
        <f>IF(ISBLANK('Mortgage 2 Monthly Table'!L562),0,'Mortgage 2 Monthly Table'!L562)</f>
        <v>0</v>
      </c>
      <c r="L562" t="e">
        <f>IF(ISBLANK('Mortgage 2 Monthly Table'!N562),IF('Mortgage 2 Info Calcs'!F$13="Calculated",IF('Mortgage 2 Info Calcs'!F$22="Keep Same",IF('Mortgage 2 Info Calcs'!F$5="Interest Only",IF(OR(I562&gt;L561,J562=""),I562,IF(J562&lt;L561,IF(J562&lt;L561,J562+I562,IF(L561+M561&gt;J562,L561+I562,L561)),IF(L561+M561&gt;J562,L561+I562,L561))),IF(H562&gt;L561,H562,IF(J562&gt;L561,IF(L561+M561&gt;J562,L561+I562,L561),J562+S562))),IF('Mortgage 2 Info Calcs'!F$5="Interest Only",'Mortgage 2 Monthly calcs'!I562,'Mortgage 2 Monthly calcs'!H562)),'Mortgage 2 Monthly calcs'!L561),'Mortgage 2 Monthly Table'!N562)</f>
        <v>#VALUE!</v>
      </c>
      <c r="M562" t="str">
        <f>IF(ISBLANK('Mortgage 2 Monthly Table'!P562),IF(N561&gt;J562,IF(J562&gt;L561,J562-L561,0),IF(OR(OR(W561&lt;0,ISTEXT(W561)),ISTEXT('Mortgage 2 Info Calcs'!$K$4)),"",'Mortgage 2 Info Calcs'!F$21)),'Mortgage 2 Monthly Table'!P562)</f>
        <v/>
      </c>
      <c r="N562" t="str">
        <f t="shared" si="38"/>
        <v/>
      </c>
      <c r="O562" t="str">
        <f>IF(OR(OR(W561&lt;0,ISTEXT(W561)),ISTEXT('Mortgage 2 Info Calcs'!$K$4)),"",(O561+M562))</f>
        <v/>
      </c>
      <c r="P562">
        <f>IF(ISBLANK('Mortgage 2 Monthly Table'!T562),IF(ISTEXT(J562),0,IF(OR(W561&lt;Q561,AND(W561&lt;0,NOT(ISTEXT(W561))),ISTEXT('Mortgage 2 Info Calcs'!$K$4)),IF(-W561&gt;P561,-W561,W561-Q561),IF(J562="",0,'Mortgage 2 Info Calcs'!F$26))),'Mortgage 2 Monthly Table'!T562)</f>
        <v>0</v>
      </c>
      <c r="Q562" t="str">
        <f>IF(OR(OR(W561&lt;0,ISTEXT(W561)),ISTEXT('Mortgage 2 Info Calcs'!$K$4)),"",IF(O562&lt;0,Q561,(Q561+P562)))</f>
        <v/>
      </c>
      <c r="R562" t="str">
        <f>IF(OR(ISERROR(L562-S562),ISTEXT('Mortgage 2 Info Calcs'!$K$4)),"",L562-S562+M562)</f>
        <v/>
      </c>
      <c r="S562">
        <f>IF(OR(IF(ISERROR(ROUND((J562-Q562-'Mortgage 2 Info Calcs'!F$24)*(G562/12),2)),0,(J562-O562-Q562-'Mortgage 2 Info Calcs'!F$24)*(G562/12)),,,ISTEXT('Mortgage 2 Info Calcs'!K$4)),IF(((J562-Q562-'Mortgage 2 Info Calcs'!F$24)*(G562/12))&gt;0,((J562-Q562-'Mortgage 2 Info Calcs'!F$24)*(G562/12)),0),0)</f>
        <v>0</v>
      </c>
      <c r="T562" t="str">
        <f>IF(OR(ISERROR(SUM(R$12:R562)),(ISTEXT(T561)),(T561=(SUM(R$12:R562)))),"",SUM(R$12:R562))</f>
        <v/>
      </c>
      <c r="U562">
        <f>SUM(S$12:S562)</f>
        <v>93290.420445652519</v>
      </c>
      <c r="V562" t="str">
        <f>IF(OR(J562=Q562,ISTEXT(W561),ISTEXT('Mortgage 2 Info Calcs'!$F$17)),"",IF(('Mortgage 2 Info Calcs'!F$18*12)&gt;C561+1,IF(C561='Mortgage 2 Info Calcs'!F$18*12,0,'Mortgage 2 Info Calcs'!F$19+W562*('Mortgage 2 Info Calcs'!F$17)),'Mortgage 2 Info Calcs'!F$189))</f>
        <v/>
      </c>
      <c r="W562" t="str">
        <f>IF(OR(ISERROR(J562-R562-M562),IF(ISERROR((J562-R562-M562)=0),"True",(J562-R562-M562)=0),ISTEXT('Mortgage 2 Info Calcs'!$K$4)),"",IF((J562&gt;(L562+M562)),(FV((G562/'Mortgage 2 Variables'!E$43),1,(L562+M562),-J562+Q562+'Mortgage 2 Info Calcs'!F$24,0))+Q562+'Mortgage 2 Info Calcs'!F$24+IF(I562&gt;0,0,-I562),""))</f>
        <v/>
      </c>
      <c r="X562" t="e">
        <f>IF((FV(IF(G562=0,'Mortgage 2 Info Calcs'!F$8,G562)/12,1,PMT(IF(G562=0,'Mortgage 2 Info Calcs'!F$8,G562)/12,('Mortgage 2 Info Calcs'!F$9*12)-C561,-X561,0),-X561,0))&gt;0,(FV(IF(G562=0,'Mortgage 2 Info Calcs'!F$8,G562)/12,1,PMT(IF(G562=0,'Mortgage 2 Info Calcs'!F$8,G562)/12,('Mortgage 2 Info Calcs'!F$9*12)-C561,-X561,0),-X561,0)),0)</f>
        <v>#NUM!</v>
      </c>
      <c r="Y562" t="e">
        <f>IF(X562&lt;=0,0,(IPMT(IF(G562=0,'Mortgage 2 Info Calcs'!F$8,G562)/12,1,('Mortgage 2 Info Calcs'!F$9*12)-C561,-X561,0)))</f>
        <v>#NUM!</v>
      </c>
      <c r="Z562">
        <f>IF(C562&lt;('Mortgage 2 Info Calcs'!F$9*12),SUM(Y$12:Y562),0)</f>
        <v>0</v>
      </c>
      <c r="AA562">
        <v>551</v>
      </c>
      <c r="AB562">
        <f t="shared" si="39"/>
        <v>45.916666666666664</v>
      </c>
    </row>
    <row r="563" spans="2:28" ht="11.25" customHeight="1" x14ac:dyDescent="0.25">
      <c r="B563">
        <f t="shared" si="37"/>
        <v>46</v>
      </c>
      <c r="C563">
        <v>552</v>
      </c>
      <c r="D563">
        <f>D551+1</f>
        <v>46</v>
      </c>
      <c r="E563" t="str">
        <f t="shared" si="40"/>
        <v/>
      </c>
      <c r="F563" t="str">
        <f>VLOOKUP('Mortgage 2 Variables'!D$19,'Mortgage 2 Variables'!B$8:C$19,2)</f>
        <v>Oct</v>
      </c>
      <c r="G563">
        <f>IF(ISBLANK('Mortgage 2 Monthly Table'!G563),IF(OR(J563=Q563,ISTEXT(W562),ISTEXT('Mortgage 2 Info Calcs'!$K$4)),0,IF(('Mortgage 2 Info Calcs'!F$7*12)&gt;C562,G562,IF(C562='Mortgage 2 Info Calcs'!F$7*12,'Mortgage 2 Info Calcs'!F$8,G562))),'Mortgage 2 Monthly Table'!G563)</f>
        <v>0</v>
      </c>
      <c r="H563" t="e">
        <f>((PMT(G563/'Mortgage 2 Variables'!E$43,('Mortgage 2 Info Calcs'!F$9*'Mortgage 2 Variables'!E$43)-C562,-J563,0)))</f>
        <v>#VALUE!</v>
      </c>
      <c r="I563">
        <f>IF(OR(ISERROR(((IPMT(G563/'Mortgage 2 Variables'!E$43,1,'Mortgage 2 Info Calcs'!F$9*'Mortgage 2 Variables'!E$43,-J563+Q563+'Mortgage 2 Info Calcs'!F$24,IF('Mortgage 2 Info Calcs'!F$5="Interest Only",-J563+Q563+'Mortgage 2 Info Calcs'!F$24,0))))),(((IPMT(G563/'Mortgage 2 Variables'!E$43,1,'Mortgage 2 Info Calcs'!F$9*'Mortgage 2 Variables'!E$43,-J$12,-J$12)))=0)),0,((IPMT(G563/'Mortgage 2 Variables'!E$43,1,'Mortgage 2 Info Calcs'!F$9*'Mortgage 2 Variables'!E$43,-J563+Q563+'Mortgage 2 Info Calcs'!F$24,IF('Mortgage 2 Info Calcs'!F$5="Interest Only",-J563+Q563+'Mortgage 2 Info Calcs'!F$24,0)))))</f>
        <v>0</v>
      </c>
      <c r="J563" t="str">
        <f>IF(W562&gt;0,IF(ISTEXT('Mortgage 2 Info Calcs'!K$4),"0",IF(ISTEXT(W562),W562,W562+(IF(ISTEXT(K563),0,K563)))),0)</f>
        <v/>
      </c>
      <c r="K563">
        <f>IF(ISBLANK('Mortgage 2 Monthly Table'!L563),0,'Mortgage 2 Monthly Table'!L563)</f>
        <v>0</v>
      </c>
      <c r="L563" t="e">
        <f>IF(ISBLANK('Mortgage 2 Monthly Table'!N563),IF('Mortgage 2 Info Calcs'!F$13="Calculated",IF('Mortgage 2 Info Calcs'!F$22="Keep Same",IF('Mortgage 2 Info Calcs'!F$5="Interest Only",IF(OR(I563&gt;L562,J563=""),I563,IF(J563&lt;L562,IF(J563&lt;L562,J563+I563,IF(L562+M562&gt;J563,L562+I563,L562)),IF(L562+M562&gt;J563,L562+I563,L562))),IF(H563&gt;L562,H563,IF(J563&gt;L562,IF(L562+M562&gt;J563,L562+I563,L562),J563+S563))),IF('Mortgage 2 Info Calcs'!F$5="Interest Only",'Mortgage 2 Monthly calcs'!I563,'Mortgage 2 Monthly calcs'!H563)),'Mortgage 2 Monthly calcs'!L562),'Mortgage 2 Monthly Table'!N563)</f>
        <v>#VALUE!</v>
      </c>
      <c r="M563" t="str">
        <f>IF(ISBLANK('Mortgage 2 Monthly Table'!P563),IF(N562&gt;J563,IF(J563&gt;L562,J563-L562,0),IF(OR(OR(W562&lt;0,ISTEXT(W562)),ISTEXT('Mortgage 2 Info Calcs'!$K$4)),"",'Mortgage 2 Info Calcs'!F$21)),'Mortgage 2 Monthly Table'!P563)</f>
        <v/>
      </c>
      <c r="N563" t="str">
        <f t="shared" si="38"/>
        <v/>
      </c>
      <c r="O563" t="str">
        <f>IF(OR(OR(W562&lt;0,ISTEXT(W562)),ISTEXT('Mortgage 2 Info Calcs'!$K$4)),"",(O562+M563))</f>
        <v/>
      </c>
      <c r="P563">
        <f>IF(ISBLANK('Mortgage 2 Monthly Table'!T563),IF(ISTEXT(J563),0,IF(OR(W562&lt;Q562,AND(W562&lt;0,NOT(ISTEXT(W562))),ISTEXT('Mortgage 2 Info Calcs'!$K$4)),IF(-W562&gt;P562,-W562,W562-Q562),IF(J563="",0,'Mortgage 2 Info Calcs'!F$26))),'Mortgage 2 Monthly Table'!T563)</f>
        <v>0</v>
      </c>
      <c r="Q563" t="str">
        <f>IF(OR(OR(W562&lt;0,ISTEXT(W562)),ISTEXT('Mortgage 2 Info Calcs'!$K$4)),"",IF(O563&lt;0,Q562,(Q562+P563)))</f>
        <v/>
      </c>
      <c r="R563" t="str">
        <f>IF(OR(ISERROR(L563-S563),ISTEXT('Mortgage 2 Info Calcs'!$K$4)),"",L563-S563+M563)</f>
        <v/>
      </c>
      <c r="S563">
        <f>IF(OR(IF(ISERROR(ROUND((J563-Q563-'Mortgage 2 Info Calcs'!F$24)*(G563/12),2)),0,(J563-O563-Q563-'Mortgage 2 Info Calcs'!F$24)*(G563/12)),,,ISTEXT('Mortgage 2 Info Calcs'!K$4)),IF(((J563-Q563-'Mortgage 2 Info Calcs'!F$24)*(G563/12))&gt;0,((J563-Q563-'Mortgage 2 Info Calcs'!F$24)*(G563/12)),0),0)</f>
        <v>0</v>
      </c>
      <c r="T563" t="str">
        <f>IF(OR(ISERROR(SUM(R$12:R563)),(ISTEXT(T562)),(T562=(SUM(R$12:R563)))),"",SUM(R$12:R563))</f>
        <v/>
      </c>
      <c r="U563">
        <f>SUM(S$12:S563)</f>
        <v>93290.420445652519</v>
      </c>
      <c r="V563" t="str">
        <f>IF(OR(J563=Q563,ISTEXT(W562),ISTEXT('Mortgage 2 Info Calcs'!$F$17)),"",IF(('Mortgage 2 Info Calcs'!F$18*12)&gt;C562+1,IF(C562='Mortgage 2 Info Calcs'!F$18*12,0,'Mortgage 2 Info Calcs'!F$19+W563*('Mortgage 2 Info Calcs'!F$17)),'Mortgage 2 Info Calcs'!F$189))</f>
        <v/>
      </c>
      <c r="W563" t="str">
        <f>IF(OR(ISERROR(J563-R563-M563),IF(ISERROR((J563-R563-M563)=0),"True",(J563-R563-M563)=0),ISTEXT('Mortgage 2 Info Calcs'!$K$4)),"",IF((J563&gt;(L563+M563)),(FV((G563/'Mortgage 2 Variables'!E$43),1,(L563+M563),-J563+Q563+'Mortgage 2 Info Calcs'!F$24,0))+Q563+'Mortgage 2 Info Calcs'!F$24+IF(I563&gt;0,0,-I563),""))</f>
        <v/>
      </c>
      <c r="X563" t="e">
        <f>IF((FV(IF(G563=0,'Mortgage 2 Info Calcs'!F$8,G563)/12,1,PMT(IF(G563=0,'Mortgage 2 Info Calcs'!F$8,G563)/12,('Mortgage 2 Info Calcs'!F$9*12)-C562,-X562,0),-X562,0))&gt;0,(FV(IF(G563=0,'Mortgage 2 Info Calcs'!F$8,G563)/12,1,PMT(IF(G563=0,'Mortgage 2 Info Calcs'!F$8,G563)/12,('Mortgage 2 Info Calcs'!F$9*12)-C562,-X562,0),-X562,0)),0)</f>
        <v>#NUM!</v>
      </c>
      <c r="Y563" t="e">
        <f>IF(X563&lt;=0,0,(IPMT(IF(G563=0,'Mortgage 2 Info Calcs'!F$8,G563)/12,1,('Mortgage 2 Info Calcs'!F$9*12)-C562,-X562,0)))</f>
        <v>#NUM!</v>
      </c>
      <c r="Z563">
        <f>IF(C563&lt;('Mortgage 2 Info Calcs'!F$9*12),SUM(Y$12:Y563),0)</f>
        <v>0</v>
      </c>
      <c r="AA563">
        <v>552</v>
      </c>
      <c r="AB563">
        <f t="shared" si="39"/>
        <v>46</v>
      </c>
    </row>
    <row r="564" spans="2:28" ht="11.25" customHeight="1" x14ac:dyDescent="0.25">
      <c r="B564">
        <f t="shared" si="37"/>
        <v>46.083333333333336</v>
      </c>
      <c r="C564">
        <v>553</v>
      </c>
      <c r="E564" t="str">
        <f t="shared" si="40"/>
        <v/>
      </c>
      <c r="F564" t="str">
        <f>VLOOKUP('Mortgage 2 Variables'!D$8,'Mortgage 2 Variables'!B$8:C$19,2)</f>
        <v>Nov</v>
      </c>
      <c r="G564">
        <f>IF(ISBLANK('Mortgage 2 Monthly Table'!G564),IF(OR(J564=Q564,ISTEXT(W563),ISTEXT('Mortgage 2 Info Calcs'!$K$4)),0,IF(('Mortgage 2 Info Calcs'!F$7*12)&gt;C563,G563,IF(C563='Mortgage 2 Info Calcs'!F$7*12,'Mortgage 2 Info Calcs'!F$8,G563))),'Mortgage 2 Monthly Table'!G564)</f>
        <v>0</v>
      </c>
      <c r="H564" t="e">
        <f>((PMT(G564/'Mortgage 2 Variables'!E$43,('Mortgage 2 Info Calcs'!F$9*'Mortgage 2 Variables'!E$43)-C563,-J564,0)))</f>
        <v>#VALUE!</v>
      </c>
      <c r="I564">
        <f>IF(OR(ISERROR(((IPMT(G564/'Mortgage 2 Variables'!E$43,1,'Mortgage 2 Info Calcs'!F$9*'Mortgage 2 Variables'!E$43,-J564+Q564+'Mortgage 2 Info Calcs'!F$24,IF('Mortgage 2 Info Calcs'!F$5="Interest Only",-J564+Q564+'Mortgage 2 Info Calcs'!F$24,0))))),(((IPMT(G564/'Mortgage 2 Variables'!E$43,1,'Mortgage 2 Info Calcs'!F$9*'Mortgage 2 Variables'!E$43,-J$12,-J$12)))=0)),0,((IPMT(G564/'Mortgage 2 Variables'!E$43,1,'Mortgage 2 Info Calcs'!F$9*'Mortgage 2 Variables'!E$43,-J564+Q564+'Mortgage 2 Info Calcs'!F$24,IF('Mortgage 2 Info Calcs'!F$5="Interest Only",-J564+Q564+'Mortgage 2 Info Calcs'!F$24,0)))))</f>
        <v>0</v>
      </c>
      <c r="J564" t="str">
        <f>IF(W563&gt;0,IF(ISTEXT('Mortgage 2 Info Calcs'!K$4),"0",IF(ISTEXT(W563),W563,W563+(IF(ISTEXT(K564),0,K564)))),0)</f>
        <v/>
      </c>
      <c r="K564">
        <f>IF(ISBLANK('Mortgage 2 Monthly Table'!L564),0,'Mortgage 2 Monthly Table'!L564)</f>
        <v>0</v>
      </c>
      <c r="L564" t="e">
        <f>IF(ISBLANK('Mortgage 2 Monthly Table'!N564),IF('Mortgage 2 Info Calcs'!F$13="Calculated",IF('Mortgage 2 Info Calcs'!F$22="Keep Same",IF('Mortgage 2 Info Calcs'!F$5="Interest Only",IF(OR(I564&gt;L563,J564=""),I564,IF(J564&lt;L563,IF(J564&lt;L563,J564+I564,IF(L563+M563&gt;J564,L563+I564,L563)),IF(L563+M563&gt;J564,L563+I564,L563))),IF(H564&gt;L563,H564,IF(J564&gt;L563,IF(L563+M563&gt;J564,L563+I564,L563),J564+S564))),IF('Mortgage 2 Info Calcs'!F$5="Interest Only",'Mortgage 2 Monthly calcs'!I564,'Mortgage 2 Monthly calcs'!H564)),'Mortgage 2 Monthly calcs'!L563),'Mortgage 2 Monthly Table'!N564)</f>
        <v>#VALUE!</v>
      </c>
      <c r="M564" t="str">
        <f>IF(ISBLANK('Mortgage 2 Monthly Table'!P564),IF(N563&gt;J564,IF(J564&gt;L563,J564-L563,0),IF(OR(OR(W563&lt;0,ISTEXT(W563)),ISTEXT('Mortgage 2 Info Calcs'!$K$4)),"",'Mortgage 2 Info Calcs'!F$21)),'Mortgage 2 Monthly Table'!P564)</f>
        <v/>
      </c>
      <c r="N564" t="str">
        <f t="shared" si="38"/>
        <v/>
      </c>
      <c r="O564" t="str">
        <f>IF(OR(OR(W563&lt;0,ISTEXT(W563)),ISTEXT('Mortgage 2 Info Calcs'!$K$4)),"",(O563+M564))</f>
        <v/>
      </c>
      <c r="P564">
        <f>IF(ISBLANK('Mortgage 2 Monthly Table'!T564),IF(ISTEXT(J564),0,IF(OR(W563&lt;Q563,AND(W563&lt;0,NOT(ISTEXT(W563))),ISTEXT('Mortgage 2 Info Calcs'!$K$4)),IF(-W563&gt;P563,-W563,W563-Q563),IF(J564="",0,'Mortgage 2 Info Calcs'!F$26))),'Mortgage 2 Monthly Table'!T564)</f>
        <v>0</v>
      </c>
      <c r="Q564" t="str">
        <f>IF(OR(OR(W563&lt;0,ISTEXT(W563)),ISTEXT('Mortgage 2 Info Calcs'!$K$4)),"",IF(O564&lt;0,Q563,(Q563+P564)))</f>
        <v/>
      </c>
      <c r="R564" t="str">
        <f>IF(OR(ISERROR(L564-S564),ISTEXT('Mortgage 2 Info Calcs'!$K$4)),"",L564-S564+M564)</f>
        <v/>
      </c>
      <c r="S564">
        <f>IF(OR(IF(ISERROR(ROUND((J564-Q564-'Mortgage 2 Info Calcs'!F$24)*(G564/12),2)),0,(J564-O564-Q564-'Mortgage 2 Info Calcs'!F$24)*(G564/12)),,,ISTEXT('Mortgage 2 Info Calcs'!K$4)),IF(((J564-Q564-'Mortgage 2 Info Calcs'!F$24)*(G564/12))&gt;0,((J564-Q564-'Mortgage 2 Info Calcs'!F$24)*(G564/12)),0),0)</f>
        <v>0</v>
      </c>
      <c r="T564" t="str">
        <f>IF(OR(ISERROR(SUM(R$12:R564)),(ISTEXT(T563)),(T563=(SUM(R$12:R564)))),"",SUM(R$12:R564))</f>
        <v/>
      </c>
      <c r="U564">
        <f>SUM(S$12:S564)</f>
        <v>93290.420445652519</v>
      </c>
      <c r="V564" t="str">
        <f>IF(OR(J564=Q564,ISTEXT(W563),ISTEXT('Mortgage 2 Info Calcs'!$F$17)),"",IF(('Mortgage 2 Info Calcs'!F$18*12)&gt;C563+1,IF(C563='Mortgage 2 Info Calcs'!F$18*12,0,'Mortgage 2 Info Calcs'!F$19+W564*('Mortgage 2 Info Calcs'!F$17)),'Mortgage 2 Info Calcs'!F$189))</f>
        <v/>
      </c>
      <c r="W564" t="str">
        <f>IF(OR(ISERROR(J564-R564-M564),IF(ISERROR((J564-R564-M564)=0),"True",(J564-R564-M564)=0),ISTEXT('Mortgage 2 Info Calcs'!$K$4)),"",IF((J564&gt;(L564+M564)),(FV((G564/'Mortgage 2 Variables'!E$43),1,(L564+M564),-J564+Q564+'Mortgage 2 Info Calcs'!F$24,0))+Q564+'Mortgage 2 Info Calcs'!F$24+IF(I564&gt;0,0,-I564),""))</f>
        <v/>
      </c>
      <c r="X564" t="e">
        <f>IF((FV(IF(G564=0,'Mortgage 2 Info Calcs'!F$8,G564)/12,1,PMT(IF(G564=0,'Mortgage 2 Info Calcs'!F$8,G564)/12,('Mortgage 2 Info Calcs'!F$9*12)-C563,-X563,0),-X563,0))&gt;0,(FV(IF(G564=0,'Mortgage 2 Info Calcs'!F$8,G564)/12,1,PMT(IF(G564=0,'Mortgage 2 Info Calcs'!F$8,G564)/12,('Mortgage 2 Info Calcs'!F$9*12)-C563,-X563,0),-X563,0)),0)</f>
        <v>#NUM!</v>
      </c>
      <c r="Y564" t="e">
        <f>IF(X564&lt;=0,0,(IPMT(IF(G564=0,'Mortgage 2 Info Calcs'!F$8,G564)/12,1,('Mortgage 2 Info Calcs'!F$9*12)-C563,-X563,0)))</f>
        <v>#NUM!</v>
      </c>
      <c r="Z564">
        <f>IF(C564&lt;('Mortgage 2 Info Calcs'!F$9*12),SUM(Y$12:Y564),0)</f>
        <v>0</v>
      </c>
      <c r="AA564">
        <v>553</v>
      </c>
      <c r="AB564">
        <f t="shared" si="39"/>
        <v>46.083333333333336</v>
      </c>
    </row>
    <row r="565" spans="2:28" ht="11.25" customHeight="1" x14ac:dyDescent="0.25">
      <c r="B565">
        <f t="shared" si="37"/>
        <v>46.166666666666664</v>
      </c>
      <c r="C565">
        <v>554</v>
      </c>
      <c r="E565" t="str">
        <f t="shared" si="40"/>
        <v/>
      </c>
      <c r="F565" t="str">
        <f>VLOOKUP('Mortgage 2 Variables'!D$9,'Mortgage 2 Variables'!B$8:C$19,2)</f>
        <v>Dec</v>
      </c>
      <c r="G565">
        <f>IF(ISBLANK('Mortgage 2 Monthly Table'!G565),IF(OR(J565=Q565,ISTEXT(W564),ISTEXT('Mortgage 2 Info Calcs'!$K$4)),0,IF(('Mortgage 2 Info Calcs'!F$7*12)&gt;C564,G564,IF(C564='Mortgage 2 Info Calcs'!F$7*12,'Mortgage 2 Info Calcs'!F$8,G564))),'Mortgage 2 Monthly Table'!G565)</f>
        <v>0</v>
      </c>
      <c r="H565" t="e">
        <f>((PMT(G565/'Mortgage 2 Variables'!E$43,('Mortgage 2 Info Calcs'!F$9*'Mortgage 2 Variables'!E$43)-C564,-J565,0)))</f>
        <v>#VALUE!</v>
      </c>
      <c r="I565">
        <f>IF(OR(ISERROR(((IPMT(G565/'Mortgage 2 Variables'!E$43,1,'Mortgage 2 Info Calcs'!F$9*'Mortgage 2 Variables'!E$43,-J565+Q565+'Mortgage 2 Info Calcs'!F$24,IF('Mortgage 2 Info Calcs'!F$5="Interest Only",-J565+Q565+'Mortgage 2 Info Calcs'!F$24,0))))),(((IPMT(G565/'Mortgage 2 Variables'!E$43,1,'Mortgage 2 Info Calcs'!F$9*'Mortgage 2 Variables'!E$43,-J$12,-J$12)))=0)),0,((IPMT(G565/'Mortgage 2 Variables'!E$43,1,'Mortgage 2 Info Calcs'!F$9*'Mortgage 2 Variables'!E$43,-J565+Q565+'Mortgage 2 Info Calcs'!F$24,IF('Mortgage 2 Info Calcs'!F$5="Interest Only",-J565+Q565+'Mortgage 2 Info Calcs'!F$24,0)))))</f>
        <v>0</v>
      </c>
      <c r="J565" t="str">
        <f>IF(W564&gt;0,IF(ISTEXT('Mortgage 2 Info Calcs'!K$4),"0",IF(ISTEXT(W564),W564,W564+(IF(ISTEXT(K565),0,K565)))),0)</f>
        <v/>
      </c>
      <c r="K565">
        <f>IF(ISBLANK('Mortgage 2 Monthly Table'!L565),0,'Mortgage 2 Monthly Table'!L565)</f>
        <v>0</v>
      </c>
      <c r="L565" t="e">
        <f>IF(ISBLANK('Mortgage 2 Monthly Table'!N565),IF('Mortgage 2 Info Calcs'!F$13="Calculated",IF('Mortgage 2 Info Calcs'!F$22="Keep Same",IF('Mortgage 2 Info Calcs'!F$5="Interest Only",IF(OR(I565&gt;L564,J565=""),I565,IF(J565&lt;L564,IF(J565&lt;L564,J565+I565,IF(L564+M564&gt;J565,L564+I565,L564)),IF(L564+M564&gt;J565,L564+I565,L564))),IF(H565&gt;L564,H565,IF(J565&gt;L564,IF(L564+M564&gt;J565,L564+I565,L564),J565+S565))),IF('Mortgage 2 Info Calcs'!F$5="Interest Only",'Mortgage 2 Monthly calcs'!I565,'Mortgage 2 Monthly calcs'!H565)),'Mortgage 2 Monthly calcs'!L564),'Mortgage 2 Monthly Table'!N565)</f>
        <v>#VALUE!</v>
      </c>
      <c r="M565" t="str">
        <f>IF(ISBLANK('Mortgage 2 Monthly Table'!P565),IF(N564&gt;J565,IF(J565&gt;L564,J565-L564,0),IF(OR(OR(W564&lt;0,ISTEXT(W564)),ISTEXT('Mortgage 2 Info Calcs'!$K$4)),"",'Mortgage 2 Info Calcs'!F$21)),'Mortgage 2 Monthly Table'!P565)</f>
        <v/>
      </c>
      <c r="N565" t="str">
        <f t="shared" si="38"/>
        <v/>
      </c>
      <c r="O565" t="str">
        <f>IF(OR(OR(W564&lt;0,ISTEXT(W564)),ISTEXT('Mortgage 2 Info Calcs'!$K$4)),"",(O564+M565))</f>
        <v/>
      </c>
      <c r="P565">
        <f>IF(ISBLANK('Mortgage 2 Monthly Table'!T565),IF(ISTEXT(J565),0,IF(OR(W564&lt;Q564,AND(W564&lt;0,NOT(ISTEXT(W564))),ISTEXT('Mortgage 2 Info Calcs'!$K$4)),IF(-W564&gt;P564,-W564,W564-Q564),IF(J565="",0,'Mortgage 2 Info Calcs'!F$26))),'Mortgage 2 Monthly Table'!T565)</f>
        <v>0</v>
      </c>
      <c r="Q565" t="str">
        <f>IF(OR(OR(W564&lt;0,ISTEXT(W564)),ISTEXT('Mortgage 2 Info Calcs'!$K$4)),"",IF(O565&lt;0,Q564,(Q564+P565)))</f>
        <v/>
      </c>
      <c r="R565" t="str">
        <f>IF(OR(ISERROR(L565-S565),ISTEXT('Mortgage 2 Info Calcs'!$K$4)),"",L565-S565+M565)</f>
        <v/>
      </c>
      <c r="S565">
        <f>IF(OR(IF(ISERROR(ROUND((J565-Q565-'Mortgage 2 Info Calcs'!F$24)*(G565/12),2)),0,(J565-O565-Q565-'Mortgage 2 Info Calcs'!F$24)*(G565/12)),,,ISTEXT('Mortgage 2 Info Calcs'!K$4)),IF(((J565-Q565-'Mortgage 2 Info Calcs'!F$24)*(G565/12))&gt;0,((J565-Q565-'Mortgage 2 Info Calcs'!F$24)*(G565/12)),0),0)</f>
        <v>0</v>
      </c>
      <c r="T565" t="str">
        <f>IF(OR(ISERROR(SUM(R$12:R565)),(ISTEXT(T564)),(T564=(SUM(R$12:R565)))),"",SUM(R$12:R565))</f>
        <v/>
      </c>
      <c r="U565">
        <f>SUM(S$12:S565)</f>
        <v>93290.420445652519</v>
      </c>
      <c r="V565" t="str">
        <f>IF(OR(J565=Q565,ISTEXT(W564),ISTEXT('Mortgage 2 Info Calcs'!$F$17)),"",IF(('Mortgage 2 Info Calcs'!F$18*12)&gt;C564+1,IF(C564='Mortgage 2 Info Calcs'!F$18*12,0,'Mortgage 2 Info Calcs'!F$19+W565*('Mortgage 2 Info Calcs'!F$17)),'Mortgage 2 Info Calcs'!F$189))</f>
        <v/>
      </c>
      <c r="W565" t="str">
        <f>IF(OR(ISERROR(J565-R565-M565),IF(ISERROR((J565-R565-M565)=0),"True",(J565-R565-M565)=0),ISTEXT('Mortgage 2 Info Calcs'!$K$4)),"",IF((J565&gt;(L565+M565)),(FV((G565/'Mortgage 2 Variables'!E$43),1,(L565+M565),-J565+Q565+'Mortgage 2 Info Calcs'!F$24,0))+Q565+'Mortgage 2 Info Calcs'!F$24+IF(I565&gt;0,0,-I565),""))</f>
        <v/>
      </c>
      <c r="X565" t="e">
        <f>IF((FV(IF(G565=0,'Mortgage 2 Info Calcs'!F$8,G565)/12,1,PMT(IF(G565=0,'Mortgage 2 Info Calcs'!F$8,G565)/12,('Mortgage 2 Info Calcs'!F$9*12)-C564,-X564,0),-X564,0))&gt;0,(FV(IF(G565=0,'Mortgage 2 Info Calcs'!F$8,G565)/12,1,PMT(IF(G565=0,'Mortgage 2 Info Calcs'!F$8,G565)/12,('Mortgage 2 Info Calcs'!F$9*12)-C564,-X564,0),-X564,0)),0)</f>
        <v>#NUM!</v>
      </c>
      <c r="Y565" t="e">
        <f>IF(X565&lt;=0,0,(IPMT(IF(G565=0,'Mortgage 2 Info Calcs'!F$8,G565)/12,1,('Mortgage 2 Info Calcs'!F$9*12)-C564,-X564,0)))</f>
        <v>#NUM!</v>
      </c>
      <c r="Z565">
        <f>IF(C565&lt;('Mortgage 2 Info Calcs'!F$9*12),SUM(Y$12:Y565),0)</f>
        <v>0</v>
      </c>
      <c r="AA565">
        <v>554</v>
      </c>
      <c r="AB565">
        <f t="shared" si="39"/>
        <v>46.166666666666664</v>
      </c>
    </row>
    <row r="566" spans="2:28" ht="11.25" customHeight="1" x14ac:dyDescent="0.25">
      <c r="B566">
        <f t="shared" si="37"/>
        <v>46.25</v>
      </c>
      <c r="C566">
        <v>555</v>
      </c>
      <c r="E566">
        <f t="shared" si="40"/>
        <v>2056</v>
      </c>
      <c r="F566" t="str">
        <f>VLOOKUP('Mortgage 2 Variables'!D$10,'Mortgage 2 Variables'!B$8:C$19,2)</f>
        <v>Jan</v>
      </c>
      <c r="G566">
        <f>IF(ISBLANK('Mortgage 2 Monthly Table'!G566),IF(OR(J566=Q566,ISTEXT(W565),ISTEXT('Mortgage 2 Info Calcs'!$K$4)),0,IF(('Mortgage 2 Info Calcs'!F$7*12)&gt;C565,G565,IF(C565='Mortgage 2 Info Calcs'!F$7*12,'Mortgage 2 Info Calcs'!F$8,G565))),'Mortgage 2 Monthly Table'!G566)</f>
        <v>0</v>
      </c>
      <c r="H566" t="e">
        <f>((PMT(G566/'Mortgage 2 Variables'!E$43,('Mortgage 2 Info Calcs'!F$9*'Mortgage 2 Variables'!E$43)-C565,-J566,0)))</f>
        <v>#VALUE!</v>
      </c>
      <c r="I566">
        <f>IF(OR(ISERROR(((IPMT(G566/'Mortgage 2 Variables'!E$43,1,'Mortgage 2 Info Calcs'!F$9*'Mortgage 2 Variables'!E$43,-J566+Q566+'Mortgage 2 Info Calcs'!F$24,IF('Mortgage 2 Info Calcs'!F$5="Interest Only",-J566+Q566+'Mortgage 2 Info Calcs'!F$24,0))))),(((IPMT(G566/'Mortgage 2 Variables'!E$43,1,'Mortgage 2 Info Calcs'!F$9*'Mortgage 2 Variables'!E$43,-J$12,-J$12)))=0)),0,((IPMT(G566/'Mortgage 2 Variables'!E$43,1,'Mortgage 2 Info Calcs'!F$9*'Mortgage 2 Variables'!E$43,-J566+Q566+'Mortgage 2 Info Calcs'!F$24,IF('Mortgage 2 Info Calcs'!F$5="Interest Only",-J566+Q566+'Mortgage 2 Info Calcs'!F$24,0)))))</f>
        <v>0</v>
      </c>
      <c r="J566" t="str">
        <f>IF(W565&gt;0,IF(ISTEXT('Mortgage 2 Info Calcs'!K$4),"0",IF(ISTEXT(W565),W565,W565+(IF(ISTEXT(K566),0,K566)))),0)</f>
        <v/>
      </c>
      <c r="K566">
        <f>IF(ISBLANK('Mortgage 2 Monthly Table'!L566),0,'Mortgage 2 Monthly Table'!L566)</f>
        <v>0</v>
      </c>
      <c r="L566" t="e">
        <f>IF(ISBLANK('Mortgage 2 Monthly Table'!N566),IF('Mortgage 2 Info Calcs'!F$13="Calculated",IF('Mortgage 2 Info Calcs'!F$22="Keep Same",IF('Mortgage 2 Info Calcs'!F$5="Interest Only",IF(OR(I566&gt;L565,J566=""),I566,IF(J566&lt;L565,IF(J566&lt;L565,J566+I566,IF(L565+M565&gt;J566,L565+I566,L565)),IF(L565+M565&gt;J566,L565+I566,L565))),IF(H566&gt;L565,H566,IF(J566&gt;L565,IF(L565+M565&gt;J566,L565+I566,L565),J566+S566))),IF('Mortgage 2 Info Calcs'!F$5="Interest Only",'Mortgage 2 Monthly calcs'!I566,'Mortgage 2 Monthly calcs'!H566)),'Mortgage 2 Monthly calcs'!L565),'Mortgage 2 Monthly Table'!N566)</f>
        <v>#VALUE!</v>
      </c>
      <c r="M566" t="str">
        <f>IF(ISBLANK('Mortgage 2 Monthly Table'!P566),IF(N565&gt;J566,IF(J566&gt;L565,J566-L565,0),IF(OR(OR(W565&lt;0,ISTEXT(W565)),ISTEXT('Mortgage 2 Info Calcs'!$K$4)),"",'Mortgage 2 Info Calcs'!F$21)),'Mortgage 2 Monthly Table'!P566)</f>
        <v/>
      </c>
      <c r="N566" t="str">
        <f t="shared" si="38"/>
        <v/>
      </c>
      <c r="O566" t="str">
        <f>IF(OR(OR(W565&lt;0,ISTEXT(W565)),ISTEXT('Mortgage 2 Info Calcs'!$K$4)),"",(O565+M566))</f>
        <v/>
      </c>
      <c r="P566">
        <f>IF(ISBLANK('Mortgage 2 Monthly Table'!T566),IF(ISTEXT(J566),0,IF(OR(W565&lt;Q565,AND(W565&lt;0,NOT(ISTEXT(W565))),ISTEXT('Mortgage 2 Info Calcs'!$K$4)),IF(-W565&gt;P565,-W565,W565-Q565),IF(J566="",0,'Mortgage 2 Info Calcs'!F$26))),'Mortgage 2 Monthly Table'!T566)</f>
        <v>0</v>
      </c>
      <c r="Q566" t="str">
        <f>IF(OR(OR(W565&lt;0,ISTEXT(W565)),ISTEXT('Mortgage 2 Info Calcs'!$K$4)),"",IF(O566&lt;0,Q565,(Q565+P566)))</f>
        <v/>
      </c>
      <c r="R566" t="str">
        <f>IF(OR(ISERROR(L566-S566),ISTEXT('Mortgage 2 Info Calcs'!$K$4)),"",L566-S566+M566)</f>
        <v/>
      </c>
      <c r="S566">
        <f>IF(OR(IF(ISERROR(ROUND((J566-Q566-'Mortgage 2 Info Calcs'!F$24)*(G566/12),2)),0,(J566-O566-Q566-'Mortgage 2 Info Calcs'!F$24)*(G566/12)),,,ISTEXT('Mortgage 2 Info Calcs'!K$4)),IF(((J566-Q566-'Mortgage 2 Info Calcs'!F$24)*(G566/12))&gt;0,((J566-Q566-'Mortgage 2 Info Calcs'!F$24)*(G566/12)),0),0)</f>
        <v>0</v>
      </c>
      <c r="T566" t="str">
        <f>IF(OR(ISERROR(SUM(R$12:R566)),(ISTEXT(T565)),(T565=(SUM(R$12:R566)))),"",SUM(R$12:R566))</f>
        <v/>
      </c>
      <c r="U566">
        <f>SUM(S$12:S566)</f>
        <v>93290.420445652519</v>
      </c>
      <c r="V566" t="str">
        <f>IF(OR(J566=Q566,ISTEXT(W565),ISTEXT('Mortgage 2 Info Calcs'!$F$17)),"",IF(('Mortgage 2 Info Calcs'!F$18*12)&gt;C565+1,IF(C565='Mortgage 2 Info Calcs'!F$18*12,0,'Mortgage 2 Info Calcs'!F$19+W566*('Mortgage 2 Info Calcs'!F$17)),'Mortgage 2 Info Calcs'!F$189))</f>
        <v/>
      </c>
      <c r="W566" t="str">
        <f>IF(OR(ISERROR(J566-R566-M566),IF(ISERROR((J566-R566-M566)=0),"True",(J566-R566-M566)=0),ISTEXT('Mortgage 2 Info Calcs'!$K$4)),"",IF((J566&gt;(L566+M566)),(FV((G566/'Mortgage 2 Variables'!E$43),1,(L566+M566),-J566+Q566+'Mortgage 2 Info Calcs'!F$24,0))+Q566+'Mortgage 2 Info Calcs'!F$24+IF(I566&gt;0,0,-I566),""))</f>
        <v/>
      </c>
      <c r="X566" t="e">
        <f>IF((FV(IF(G566=0,'Mortgage 2 Info Calcs'!F$8,G566)/12,1,PMT(IF(G566=0,'Mortgage 2 Info Calcs'!F$8,G566)/12,('Mortgage 2 Info Calcs'!F$9*12)-C565,-X565,0),-X565,0))&gt;0,(FV(IF(G566=0,'Mortgage 2 Info Calcs'!F$8,G566)/12,1,PMT(IF(G566=0,'Mortgage 2 Info Calcs'!F$8,G566)/12,('Mortgage 2 Info Calcs'!F$9*12)-C565,-X565,0),-X565,0)),0)</f>
        <v>#NUM!</v>
      </c>
      <c r="Y566" t="e">
        <f>IF(X566&lt;=0,0,(IPMT(IF(G566=0,'Mortgage 2 Info Calcs'!F$8,G566)/12,1,('Mortgage 2 Info Calcs'!F$9*12)-C565,-X565,0)))</f>
        <v>#NUM!</v>
      </c>
      <c r="Z566">
        <f>IF(C566&lt;('Mortgage 2 Info Calcs'!F$9*12),SUM(Y$12:Y566),0)</f>
        <v>0</v>
      </c>
      <c r="AA566">
        <v>555</v>
      </c>
      <c r="AB566">
        <f t="shared" si="39"/>
        <v>46.25</v>
      </c>
    </row>
    <row r="567" spans="2:28" ht="11.25" customHeight="1" x14ac:dyDescent="0.25">
      <c r="B567">
        <f t="shared" si="37"/>
        <v>46.333333333333336</v>
      </c>
      <c r="C567">
        <v>556</v>
      </c>
      <c r="E567" t="str">
        <f t="shared" si="40"/>
        <v/>
      </c>
      <c r="F567" t="str">
        <f>VLOOKUP('Mortgage 2 Variables'!D$11,'Mortgage 2 Variables'!B$8:C$19,2)</f>
        <v>Feb</v>
      </c>
      <c r="G567">
        <f>IF(ISBLANK('Mortgage 2 Monthly Table'!G567),IF(OR(J567=Q567,ISTEXT(W566),ISTEXT('Mortgage 2 Info Calcs'!$K$4)),0,IF(('Mortgage 2 Info Calcs'!F$7*12)&gt;C566,G566,IF(C566='Mortgage 2 Info Calcs'!F$7*12,'Mortgage 2 Info Calcs'!F$8,G566))),'Mortgage 2 Monthly Table'!G567)</f>
        <v>0</v>
      </c>
      <c r="H567" t="e">
        <f>((PMT(G567/'Mortgage 2 Variables'!E$43,('Mortgage 2 Info Calcs'!F$9*'Mortgage 2 Variables'!E$43)-C566,-J567,0)))</f>
        <v>#VALUE!</v>
      </c>
      <c r="I567">
        <f>IF(OR(ISERROR(((IPMT(G567/'Mortgage 2 Variables'!E$43,1,'Mortgage 2 Info Calcs'!F$9*'Mortgage 2 Variables'!E$43,-J567+Q567+'Mortgage 2 Info Calcs'!F$24,IF('Mortgage 2 Info Calcs'!F$5="Interest Only",-J567+Q567+'Mortgage 2 Info Calcs'!F$24,0))))),(((IPMT(G567/'Mortgage 2 Variables'!E$43,1,'Mortgage 2 Info Calcs'!F$9*'Mortgage 2 Variables'!E$43,-J$12,-J$12)))=0)),0,((IPMT(G567/'Mortgage 2 Variables'!E$43,1,'Mortgage 2 Info Calcs'!F$9*'Mortgage 2 Variables'!E$43,-J567+Q567+'Mortgage 2 Info Calcs'!F$24,IF('Mortgage 2 Info Calcs'!F$5="Interest Only",-J567+Q567+'Mortgage 2 Info Calcs'!F$24,0)))))</f>
        <v>0</v>
      </c>
      <c r="J567" t="str">
        <f>IF(W566&gt;0,IF(ISTEXT('Mortgage 2 Info Calcs'!K$4),"0",IF(ISTEXT(W566),W566,W566+(IF(ISTEXT(K567),0,K567)))),0)</f>
        <v/>
      </c>
      <c r="K567">
        <f>IF(ISBLANK('Mortgage 2 Monthly Table'!L567),0,'Mortgage 2 Monthly Table'!L567)</f>
        <v>0</v>
      </c>
      <c r="L567" t="e">
        <f>IF(ISBLANK('Mortgage 2 Monthly Table'!N567),IF('Mortgage 2 Info Calcs'!F$13="Calculated",IF('Mortgage 2 Info Calcs'!F$22="Keep Same",IF('Mortgage 2 Info Calcs'!F$5="Interest Only",IF(OR(I567&gt;L566,J567=""),I567,IF(J567&lt;L566,IF(J567&lt;L566,J567+I567,IF(L566+M566&gt;J567,L566+I567,L566)),IF(L566+M566&gt;J567,L566+I567,L566))),IF(H567&gt;L566,H567,IF(J567&gt;L566,IF(L566+M566&gt;J567,L566+I567,L566),J567+S567))),IF('Mortgage 2 Info Calcs'!F$5="Interest Only",'Mortgage 2 Monthly calcs'!I567,'Mortgage 2 Monthly calcs'!H567)),'Mortgage 2 Monthly calcs'!L566),'Mortgage 2 Monthly Table'!N567)</f>
        <v>#VALUE!</v>
      </c>
      <c r="M567" t="str">
        <f>IF(ISBLANK('Mortgage 2 Monthly Table'!P567),IF(N566&gt;J567,IF(J567&gt;L566,J567-L566,0),IF(OR(OR(W566&lt;0,ISTEXT(W566)),ISTEXT('Mortgage 2 Info Calcs'!$K$4)),"",'Mortgage 2 Info Calcs'!F$21)),'Mortgage 2 Monthly Table'!P567)</f>
        <v/>
      </c>
      <c r="N567" t="str">
        <f t="shared" si="38"/>
        <v/>
      </c>
      <c r="O567" t="str">
        <f>IF(OR(OR(W566&lt;0,ISTEXT(W566)),ISTEXT('Mortgage 2 Info Calcs'!$K$4)),"",(O566+M567))</f>
        <v/>
      </c>
      <c r="P567">
        <f>IF(ISBLANK('Mortgage 2 Monthly Table'!T567),IF(ISTEXT(J567),0,IF(OR(W566&lt;Q566,AND(W566&lt;0,NOT(ISTEXT(W566))),ISTEXT('Mortgage 2 Info Calcs'!$K$4)),IF(-W566&gt;P566,-W566,W566-Q566),IF(J567="",0,'Mortgage 2 Info Calcs'!F$26))),'Mortgage 2 Monthly Table'!T567)</f>
        <v>0</v>
      </c>
      <c r="Q567" t="str">
        <f>IF(OR(OR(W566&lt;0,ISTEXT(W566)),ISTEXT('Mortgage 2 Info Calcs'!$K$4)),"",IF(O567&lt;0,Q566,(Q566+P567)))</f>
        <v/>
      </c>
      <c r="R567" t="str">
        <f>IF(OR(ISERROR(L567-S567),ISTEXT('Mortgage 2 Info Calcs'!$K$4)),"",L567-S567+M567)</f>
        <v/>
      </c>
      <c r="S567">
        <f>IF(OR(IF(ISERROR(ROUND((J567-Q567-'Mortgage 2 Info Calcs'!F$24)*(G567/12),2)),0,(J567-O567-Q567-'Mortgage 2 Info Calcs'!F$24)*(G567/12)),,,ISTEXT('Mortgage 2 Info Calcs'!K$4)),IF(((J567-Q567-'Mortgage 2 Info Calcs'!F$24)*(G567/12))&gt;0,((J567-Q567-'Mortgage 2 Info Calcs'!F$24)*(G567/12)),0),0)</f>
        <v>0</v>
      </c>
      <c r="T567" t="str">
        <f>IF(OR(ISERROR(SUM(R$12:R567)),(ISTEXT(T566)),(T566=(SUM(R$12:R567)))),"",SUM(R$12:R567))</f>
        <v/>
      </c>
      <c r="U567">
        <f>SUM(S$12:S567)</f>
        <v>93290.420445652519</v>
      </c>
      <c r="V567" t="str">
        <f>IF(OR(J567=Q567,ISTEXT(W566),ISTEXT('Mortgage 2 Info Calcs'!$F$17)),"",IF(('Mortgage 2 Info Calcs'!F$18*12)&gt;C566+1,IF(C566='Mortgage 2 Info Calcs'!F$18*12,0,'Mortgage 2 Info Calcs'!F$19+W567*('Mortgage 2 Info Calcs'!F$17)),'Mortgage 2 Info Calcs'!F$189))</f>
        <v/>
      </c>
      <c r="W567" t="str">
        <f>IF(OR(ISERROR(J567-R567-M567),IF(ISERROR((J567-R567-M567)=0),"True",(J567-R567-M567)=0),ISTEXT('Mortgage 2 Info Calcs'!$K$4)),"",IF((J567&gt;(L567+M567)),(FV((G567/'Mortgage 2 Variables'!E$43),1,(L567+M567),-J567+Q567+'Mortgage 2 Info Calcs'!F$24,0))+Q567+'Mortgage 2 Info Calcs'!F$24+IF(I567&gt;0,0,-I567),""))</f>
        <v/>
      </c>
      <c r="X567" t="e">
        <f>IF((FV(IF(G567=0,'Mortgage 2 Info Calcs'!F$8,G567)/12,1,PMT(IF(G567=0,'Mortgage 2 Info Calcs'!F$8,G567)/12,('Mortgage 2 Info Calcs'!F$9*12)-C566,-X566,0),-X566,0))&gt;0,(FV(IF(G567=0,'Mortgage 2 Info Calcs'!F$8,G567)/12,1,PMT(IF(G567=0,'Mortgage 2 Info Calcs'!F$8,G567)/12,('Mortgage 2 Info Calcs'!F$9*12)-C566,-X566,0),-X566,0)),0)</f>
        <v>#NUM!</v>
      </c>
      <c r="Y567" t="e">
        <f>IF(X567&lt;=0,0,(IPMT(IF(G567=0,'Mortgage 2 Info Calcs'!F$8,G567)/12,1,('Mortgage 2 Info Calcs'!F$9*12)-C566,-X566,0)))</f>
        <v>#NUM!</v>
      </c>
      <c r="Z567">
        <f>IF(C567&lt;('Mortgage 2 Info Calcs'!F$9*12),SUM(Y$12:Y567),0)</f>
        <v>0</v>
      </c>
      <c r="AA567">
        <v>556</v>
      </c>
      <c r="AB567">
        <f t="shared" si="39"/>
        <v>46.333333333333336</v>
      </c>
    </row>
    <row r="568" spans="2:28" ht="11.25" customHeight="1" x14ac:dyDescent="0.25">
      <c r="B568">
        <f t="shared" si="37"/>
        <v>46.416666666666664</v>
      </c>
      <c r="C568">
        <v>557</v>
      </c>
      <c r="E568" t="str">
        <f t="shared" si="40"/>
        <v/>
      </c>
      <c r="F568" t="str">
        <f>VLOOKUP('Mortgage 2 Variables'!D$12,'Mortgage 2 Variables'!B$8:C$19,2)</f>
        <v>Mar</v>
      </c>
      <c r="G568">
        <f>IF(ISBLANK('Mortgage 2 Monthly Table'!G568),IF(OR(J568=Q568,ISTEXT(W567),ISTEXT('Mortgage 2 Info Calcs'!$K$4)),0,IF(('Mortgage 2 Info Calcs'!F$7*12)&gt;C567,G567,IF(C567='Mortgage 2 Info Calcs'!F$7*12,'Mortgage 2 Info Calcs'!F$8,G567))),'Mortgage 2 Monthly Table'!G568)</f>
        <v>0</v>
      </c>
      <c r="H568" t="e">
        <f>((PMT(G568/'Mortgage 2 Variables'!E$43,('Mortgage 2 Info Calcs'!F$9*'Mortgage 2 Variables'!E$43)-C567,-J568,0)))</f>
        <v>#VALUE!</v>
      </c>
      <c r="I568">
        <f>IF(OR(ISERROR(((IPMT(G568/'Mortgage 2 Variables'!E$43,1,'Mortgage 2 Info Calcs'!F$9*'Mortgage 2 Variables'!E$43,-J568+Q568+'Mortgage 2 Info Calcs'!F$24,IF('Mortgage 2 Info Calcs'!F$5="Interest Only",-J568+Q568+'Mortgage 2 Info Calcs'!F$24,0))))),(((IPMT(G568/'Mortgage 2 Variables'!E$43,1,'Mortgage 2 Info Calcs'!F$9*'Mortgage 2 Variables'!E$43,-J$12,-J$12)))=0)),0,((IPMT(G568/'Mortgage 2 Variables'!E$43,1,'Mortgage 2 Info Calcs'!F$9*'Mortgage 2 Variables'!E$43,-J568+Q568+'Mortgage 2 Info Calcs'!F$24,IF('Mortgage 2 Info Calcs'!F$5="Interest Only",-J568+Q568+'Mortgage 2 Info Calcs'!F$24,0)))))</f>
        <v>0</v>
      </c>
      <c r="J568" t="str">
        <f>IF(W567&gt;0,IF(ISTEXT('Mortgage 2 Info Calcs'!K$4),"0",IF(ISTEXT(W567),W567,W567+(IF(ISTEXT(K568),0,K568)))),0)</f>
        <v/>
      </c>
      <c r="K568">
        <f>IF(ISBLANK('Mortgage 2 Monthly Table'!L568),0,'Mortgage 2 Monthly Table'!L568)</f>
        <v>0</v>
      </c>
      <c r="L568" t="e">
        <f>IF(ISBLANK('Mortgage 2 Monthly Table'!N568),IF('Mortgage 2 Info Calcs'!F$13="Calculated",IF('Mortgage 2 Info Calcs'!F$22="Keep Same",IF('Mortgage 2 Info Calcs'!F$5="Interest Only",IF(OR(I568&gt;L567,J568=""),I568,IF(J568&lt;L567,IF(J568&lt;L567,J568+I568,IF(L567+M567&gt;J568,L567+I568,L567)),IF(L567+M567&gt;J568,L567+I568,L567))),IF(H568&gt;L567,H568,IF(J568&gt;L567,IF(L567+M567&gt;J568,L567+I568,L567),J568+S568))),IF('Mortgage 2 Info Calcs'!F$5="Interest Only",'Mortgage 2 Monthly calcs'!I568,'Mortgage 2 Monthly calcs'!H568)),'Mortgage 2 Monthly calcs'!L567),'Mortgage 2 Monthly Table'!N568)</f>
        <v>#VALUE!</v>
      </c>
      <c r="M568" t="str">
        <f>IF(ISBLANK('Mortgage 2 Monthly Table'!P568),IF(N567&gt;J568,IF(J568&gt;L567,J568-L567,0),IF(OR(OR(W567&lt;0,ISTEXT(W567)),ISTEXT('Mortgage 2 Info Calcs'!$K$4)),"",'Mortgage 2 Info Calcs'!F$21)),'Mortgage 2 Monthly Table'!P568)</f>
        <v/>
      </c>
      <c r="N568" t="str">
        <f t="shared" si="38"/>
        <v/>
      </c>
      <c r="O568" t="str">
        <f>IF(OR(OR(W567&lt;0,ISTEXT(W567)),ISTEXT('Mortgage 2 Info Calcs'!$K$4)),"",(O567+M568))</f>
        <v/>
      </c>
      <c r="P568">
        <f>IF(ISBLANK('Mortgage 2 Monthly Table'!T568),IF(ISTEXT(J568),0,IF(OR(W567&lt;Q567,AND(W567&lt;0,NOT(ISTEXT(W567))),ISTEXT('Mortgage 2 Info Calcs'!$K$4)),IF(-W567&gt;P567,-W567,W567-Q567),IF(J568="",0,'Mortgage 2 Info Calcs'!F$26))),'Mortgage 2 Monthly Table'!T568)</f>
        <v>0</v>
      </c>
      <c r="Q568" t="str">
        <f>IF(OR(OR(W567&lt;0,ISTEXT(W567)),ISTEXT('Mortgage 2 Info Calcs'!$K$4)),"",IF(O568&lt;0,Q567,(Q567+P568)))</f>
        <v/>
      </c>
      <c r="R568" t="str">
        <f>IF(OR(ISERROR(L568-S568),ISTEXT('Mortgage 2 Info Calcs'!$K$4)),"",L568-S568+M568)</f>
        <v/>
      </c>
      <c r="S568">
        <f>IF(OR(IF(ISERROR(ROUND((J568-Q568-'Mortgage 2 Info Calcs'!F$24)*(G568/12),2)),0,(J568-O568-Q568-'Mortgage 2 Info Calcs'!F$24)*(G568/12)),,,ISTEXT('Mortgage 2 Info Calcs'!K$4)),IF(((J568-Q568-'Mortgage 2 Info Calcs'!F$24)*(G568/12))&gt;0,((J568-Q568-'Mortgage 2 Info Calcs'!F$24)*(G568/12)),0),0)</f>
        <v>0</v>
      </c>
      <c r="T568" t="str">
        <f>IF(OR(ISERROR(SUM(R$12:R568)),(ISTEXT(T567)),(T567=(SUM(R$12:R568)))),"",SUM(R$12:R568))</f>
        <v/>
      </c>
      <c r="U568">
        <f>SUM(S$12:S568)</f>
        <v>93290.420445652519</v>
      </c>
      <c r="V568" t="str">
        <f>IF(OR(J568=Q568,ISTEXT(W567),ISTEXT('Mortgage 2 Info Calcs'!$F$17)),"",IF(('Mortgage 2 Info Calcs'!F$18*12)&gt;C567+1,IF(C567='Mortgage 2 Info Calcs'!F$18*12,0,'Mortgage 2 Info Calcs'!F$19+W568*('Mortgage 2 Info Calcs'!F$17)),'Mortgage 2 Info Calcs'!F$189))</f>
        <v/>
      </c>
      <c r="W568" t="str">
        <f>IF(OR(ISERROR(J568-R568-M568),IF(ISERROR((J568-R568-M568)=0),"True",(J568-R568-M568)=0),ISTEXT('Mortgage 2 Info Calcs'!$K$4)),"",IF((J568&gt;(L568+M568)),(FV((G568/'Mortgage 2 Variables'!E$43),1,(L568+M568),-J568+Q568+'Mortgage 2 Info Calcs'!F$24,0))+Q568+'Mortgage 2 Info Calcs'!F$24+IF(I568&gt;0,0,-I568),""))</f>
        <v/>
      </c>
      <c r="X568" t="e">
        <f>IF((FV(IF(G568=0,'Mortgage 2 Info Calcs'!F$8,G568)/12,1,PMT(IF(G568=0,'Mortgage 2 Info Calcs'!F$8,G568)/12,('Mortgage 2 Info Calcs'!F$9*12)-C567,-X567,0),-X567,0))&gt;0,(FV(IF(G568=0,'Mortgage 2 Info Calcs'!F$8,G568)/12,1,PMT(IF(G568=0,'Mortgage 2 Info Calcs'!F$8,G568)/12,('Mortgage 2 Info Calcs'!F$9*12)-C567,-X567,0),-X567,0)),0)</f>
        <v>#NUM!</v>
      </c>
      <c r="Y568" t="e">
        <f>IF(X568&lt;=0,0,(IPMT(IF(G568=0,'Mortgage 2 Info Calcs'!F$8,G568)/12,1,('Mortgage 2 Info Calcs'!F$9*12)-C567,-X567,0)))</f>
        <v>#NUM!</v>
      </c>
      <c r="Z568">
        <f>IF(C568&lt;('Mortgage 2 Info Calcs'!F$9*12),SUM(Y$12:Y568),0)</f>
        <v>0</v>
      </c>
      <c r="AA568">
        <v>557</v>
      </c>
      <c r="AB568">
        <f t="shared" si="39"/>
        <v>46.416666666666664</v>
      </c>
    </row>
    <row r="569" spans="2:28" ht="11.25" customHeight="1" x14ac:dyDescent="0.25">
      <c r="B569">
        <f t="shared" si="37"/>
        <v>46.5</v>
      </c>
      <c r="C569">
        <v>558</v>
      </c>
      <c r="E569" t="str">
        <f t="shared" si="40"/>
        <v/>
      </c>
      <c r="F569" t="str">
        <f>VLOOKUP('Mortgage 2 Variables'!D$13,'Mortgage 2 Variables'!B$8:C$19,2)</f>
        <v>Apr</v>
      </c>
      <c r="G569">
        <f>IF(ISBLANK('Mortgage 2 Monthly Table'!G569),IF(OR(J569=Q569,ISTEXT(W568),ISTEXT('Mortgage 2 Info Calcs'!$K$4)),0,IF(('Mortgage 2 Info Calcs'!F$7*12)&gt;C568,G568,IF(C568='Mortgage 2 Info Calcs'!F$7*12,'Mortgage 2 Info Calcs'!F$8,G568))),'Mortgage 2 Monthly Table'!G569)</f>
        <v>0</v>
      </c>
      <c r="H569" t="e">
        <f>((PMT(G569/'Mortgage 2 Variables'!E$43,('Mortgage 2 Info Calcs'!F$9*'Mortgage 2 Variables'!E$43)-C568,-J569,0)))</f>
        <v>#VALUE!</v>
      </c>
      <c r="I569">
        <f>IF(OR(ISERROR(((IPMT(G569/'Mortgage 2 Variables'!E$43,1,'Mortgage 2 Info Calcs'!F$9*'Mortgage 2 Variables'!E$43,-J569+Q569+'Mortgage 2 Info Calcs'!F$24,IF('Mortgage 2 Info Calcs'!F$5="Interest Only",-J569+Q569+'Mortgage 2 Info Calcs'!F$24,0))))),(((IPMT(G569/'Mortgage 2 Variables'!E$43,1,'Mortgage 2 Info Calcs'!F$9*'Mortgage 2 Variables'!E$43,-J$12,-J$12)))=0)),0,((IPMT(G569/'Mortgage 2 Variables'!E$43,1,'Mortgage 2 Info Calcs'!F$9*'Mortgage 2 Variables'!E$43,-J569+Q569+'Mortgage 2 Info Calcs'!F$24,IF('Mortgage 2 Info Calcs'!F$5="Interest Only",-J569+Q569+'Mortgage 2 Info Calcs'!F$24,0)))))</f>
        <v>0</v>
      </c>
      <c r="J569" t="str">
        <f>IF(W568&gt;0,IF(ISTEXT('Mortgage 2 Info Calcs'!K$4),"0",IF(ISTEXT(W568),W568,W568+(IF(ISTEXT(K569),0,K569)))),0)</f>
        <v/>
      </c>
      <c r="K569">
        <f>IF(ISBLANK('Mortgage 2 Monthly Table'!L569),0,'Mortgage 2 Monthly Table'!L569)</f>
        <v>0</v>
      </c>
      <c r="L569" t="e">
        <f>IF(ISBLANK('Mortgage 2 Monthly Table'!N569),IF('Mortgage 2 Info Calcs'!F$13="Calculated",IF('Mortgage 2 Info Calcs'!F$22="Keep Same",IF('Mortgage 2 Info Calcs'!F$5="Interest Only",IF(OR(I569&gt;L568,J569=""),I569,IF(J569&lt;L568,IF(J569&lt;L568,J569+I569,IF(L568+M568&gt;J569,L568+I569,L568)),IF(L568+M568&gt;J569,L568+I569,L568))),IF(H569&gt;L568,H569,IF(J569&gt;L568,IF(L568+M568&gt;J569,L568+I569,L568),J569+S569))),IF('Mortgage 2 Info Calcs'!F$5="Interest Only",'Mortgage 2 Monthly calcs'!I569,'Mortgage 2 Monthly calcs'!H569)),'Mortgage 2 Monthly calcs'!L568),'Mortgage 2 Monthly Table'!N569)</f>
        <v>#VALUE!</v>
      </c>
      <c r="M569" t="str">
        <f>IF(ISBLANK('Mortgage 2 Monthly Table'!P569),IF(N568&gt;J569,IF(J569&gt;L568,J569-L568,0),IF(OR(OR(W568&lt;0,ISTEXT(W568)),ISTEXT('Mortgage 2 Info Calcs'!$K$4)),"",'Mortgage 2 Info Calcs'!F$21)),'Mortgage 2 Monthly Table'!P569)</f>
        <v/>
      </c>
      <c r="N569" t="str">
        <f t="shared" si="38"/>
        <v/>
      </c>
      <c r="O569" t="str">
        <f>IF(OR(OR(W568&lt;0,ISTEXT(W568)),ISTEXT('Mortgage 2 Info Calcs'!$K$4)),"",(O568+M569))</f>
        <v/>
      </c>
      <c r="P569">
        <f>IF(ISBLANK('Mortgage 2 Monthly Table'!T569),IF(ISTEXT(J569),0,IF(OR(W568&lt;Q568,AND(W568&lt;0,NOT(ISTEXT(W568))),ISTEXT('Mortgage 2 Info Calcs'!$K$4)),IF(-W568&gt;P568,-W568,W568-Q568),IF(J569="",0,'Mortgage 2 Info Calcs'!F$26))),'Mortgage 2 Monthly Table'!T569)</f>
        <v>0</v>
      </c>
      <c r="Q569" t="str">
        <f>IF(OR(OR(W568&lt;0,ISTEXT(W568)),ISTEXT('Mortgage 2 Info Calcs'!$K$4)),"",IF(O569&lt;0,Q568,(Q568+P569)))</f>
        <v/>
      </c>
      <c r="R569" t="str">
        <f>IF(OR(ISERROR(L569-S569),ISTEXT('Mortgage 2 Info Calcs'!$K$4)),"",L569-S569+M569)</f>
        <v/>
      </c>
      <c r="S569">
        <f>IF(OR(IF(ISERROR(ROUND((J569-Q569-'Mortgage 2 Info Calcs'!F$24)*(G569/12),2)),0,(J569-O569-Q569-'Mortgage 2 Info Calcs'!F$24)*(G569/12)),,,ISTEXT('Mortgage 2 Info Calcs'!K$4)),IF(((J569-Q569-'Mortgage 2 Info Calcs'!F$24)*(G569/12))&gt;0,((J569-Q569-'Mortgage 2 Info Calcs'!F$24)*(G569/12)),0),0)</f>
        <v>0</v>
      </c>
      <c r="T569" t="str">
        <f>IF(OR(ISERROR(SUM(R$12:R569)),(ISTEXT(T568)),(T568=(SUM(R$12:R569)))),"",SUM(R$12:R569))</f>
        <v/>
      </c>
      <c r="U569">
        <f>SUM(S$12:S569)</f>
        <v>93290.420445652519</v>
      </c>
      <c r="V569" t="str">
        <f>IF(OR(J569=Q569,ISTEXT(W568),ISTEXT('Mortgage 2 Info Calcs'!$F$17)),"",IF(('Mortgage 2 Info Calcs'!F$18*12)&gt;C568+1,IF(C568='Mortgage 2 Info Calcs'!F$18*12,0,'Mortgage 2 Info Calcs'!F$19+W569*('Mortgage 2 Info Calcs'!F$17)),'Mortgage 2 Info Calcs'!F$189))</f>
        <v/>
      </c>
      <c r="W569" t="str">
        <f>IF(OR(ISERROR(J569-R569-M569),IF(ISERROR((J569-R569-M569)=0),"True",(J569-R569-M569)=0),ISTEXT('Mortgage 2 Info Calcs'!$K$4)),"",IF((J569&gt;(L569+M569)),(FV((G569/'Mortgage 2 Variables'!E$43),1,(L569+M569),-J569+Q569+'Mortgage 2 Info Calcs'!F$24,0))+Q569+'Mortgage 2 Info Calcs'!F$24+IF(I569&gt;0,0,-I569),""))</f>
        <v/>
      </c>
      <c r="X569" t="e">
        <f>IF((FV(IF(G569=0,'Mortgage 2 Info Calcs'!F$8,G569)/12,1,PMT(IF(G569=0,'Mortgage 2 Info Calcs'!F$8,G569)/12,('Mortgage 2 Info Calcs'!F$9*12)-C568,-X568,0),-X568,0))&gt;0,(FV(IF(G569=0,'Mortgage 2 Info Calcs'!F$8,G569)/12,1,PMT(IF(G569=0,'Mortgage 2 Info Calcs'!F$8,G569)/12,('Mortgage 2 Info Calcs'!F$9*12)-C568,-X568,0),-X568,0)),0)</f>
        <v>#NUM!</v>
      </c>
      <c r="Y569" t="e">
        <f>IF(X569&lt;=0,0,(IPMT(IF(G569=0,'Mortgage 2 Info Calcs'!F$8,G569)/12,1,('Mortgage 2 Info Calcs'!F$9*12)-C568,-X568,0)))</f>
        <v>#NUM!</v>
      </c>
      <c r="Z569">
        <f>IF(C569&lt;('Mortgage 2 Info Calcs'!F$9*12),SUM(Y$12:Y569),0)</f>
        <v>0</v>
      </c>
      <c r="AA569">
        <v>558</v>
      </c>
      <c r="AB569">
        <f t="shared" si="39"/>
        <v>46.5</v>
      </c>
    </row>
    <row r="570" spans="2:28" ht="11.25" customHeight="1" x14ac:dyDescent="0.25">
      <c r="B570">
        <f t="shared" si="37"/>
        <v>46.583333333333336</v>
      </c>
      <c r="C570">
        <v>559</v>
      </c>
      <c r="E570" t="str">
        <f t="shared" si="40"/>
        <v/>
      </c>
      <c r="F570" t="str">
        <f>VLOOKUP('Mortgage 2 Variables'!D$14,'Mortgage 2 Variables'!B$8:C$19,2)</f>
        <v>May</v>
      </c>
      <c r="G570">
        <f>IF(ISBLANK('Mortgage 2 Monthly Table'!G570),IF(OR(J570=Q570,ISTEXT(W569),ISTEXT('Mortgage 2 Info Calcs'!$K$4)),0,IF(('Mortgage 2 Info Calcs'!F$7*12)&gt;C569,G569,IF(C569='Mortgage 2 Info Calcs'!F$7*12,'Mortgage 2 Info Calcs'!F$8,G569))),'Mortgage 2 Monthly Table'!G570)</f>
        <v>0</v>
      </c>
      <c r="H570" t="e">
        <f>((PMT(G570/'Mortgage 2 Variables'!E$43,('Mortgage 2 Info Calcs'!F$9*'Mortgage 2 Variables'!E$43)-C569,-J570,0)))</f>
        <v>#VALUE!</v>
      </c>
      <c r="I570">
        <f>IF(OR(ISERROR(((IPMT(G570/'Mortgage 2 Variables'!E$43,1,'Mortgage 2 Info Calcs'!F$9*'Mortgage 2 Variables'!E$43,-J570+Q570+'Mortgage 2 Info Calcs'!F$24,IF('Mortgage 2 Info Calcs'!F$5="Interest Only",-J570+Q570+'Mortgage 2 Info Calcs'!F$24,0))))),(((IPMT(G570/'Mortgage 2 Variables'!E$43,1,'Mortgage 2 Info Calcs'!F$9*'Mortgage 2 Variables'!E$43,-J$12,-J$12)))=0)),0,((IPMT(G570/'Mortgage 2 Variables'!E$43,1,'Mortgage 2 Info Calcs'!F$9*'Mortgage 2 Variables'!E$43,-J570+Q570+'Mortgage 2 Info Calcs'!F$24,IF('Mortgage 2 Info Calcs'!F$5="Interest Only",-J570+Q570+'Mortgage 2 Info Calcs'!F$24,0)))))</f>
        <v>0</v>
      </c>
      <c r="J570" t="str">
        <f>IF(W569&gt;0,IF(ISTEXT('Mortgage 2 Info Calcs'!K$4),"0",IF(ISTEXT(W569),W569,W569+(IF(ISTEXT(K570),0,K570)))),0)</f>
        <v/>
      </c>
      <c r="K570">
        <f>IF(ISBLANK('Mortgage 2 Monthly Table'!L570),0,'Mortgage 2 Monthly Table'!L570)</f>
        <v>0</v>
      </c>
      <c r="L570" t="e">
        <f>IF(ISBLANK('Mortgage 2 Monthly Table'!N570),IF('Mortgage 2 Info Calcs'!F$13="Calculated",IF('Mortgage 2 Info Calcs'!F$22="Keep Same",IF('Mortgage 2 Info Calcs'!F$5="Interest Only",IF(OR(I570&gt;L569,J570=""),I570,IF(J570&lt;L569,IF(J570&lt;L569,J570+I570,IF(L569+M569&gt;J570,L569+I570,L569)),IF(L569+M569&gt;J570,L569+I570,L569))),IF(H570&gt;L569,H570,IF(J570&gt;L569,IF(L569+M569&gt;J570,L569+I570,L569),J570+S570))),IF('Mortgage 2 Info Calcs'!F$5="Interest Only",'Mortgage 2 Monthly calcs'!I570,'Mortgage 2 Monthly calcs'!H570)),'Mortgage 2 Monthly calcs'!L569),'Mortgage 2 Monthly Table'!N570)</f>
        <v>#VALUE!</v>
      </c>
      <c r="M570" t="str">
        <f>IF(ISBLANK('Mortgage 2 Monthly Table'!P570),IF(N569&gt;J570,IF(J570&gt;L569,J570-L569,0),IF(OR(OR(W569&lt;0,ISTEXT(W569)),ISTEXT('Mortgage 2 Info Calcs'!$K$4)),"",'Mortgage 2 Info Calcs'!F$21)),'Mortgage 2 Monthly Table'!P570)</f>
        <v/>
      </c>
      <c r="N570" t="str">
        <f t="shared" si="38"/>
        <v/>
      </c>
      <c r="O570" t="str">
        <f>IF(OR(OR(W569&lt;0,ISTEXT(W569)),ISTEXT('Mortgage 2 Info Calcs'!$K$4)),"",(O569+M570))</f>
        <v/>
      </c>
      <c r="P570">
        <f>IF(ISBLANK('Mortgage 2 Monthly Table'!T570),IF(ISTEXT(J570),0,IF(OR(W569&lt;Q569,AND(W569&lt;0,NOT(ISTEXT(W569))),ISTEXT('Mortgage 2 Info Calcs'!$K$4)),IF(-W569&gt;P569,-W569,W569-Q569),IF(J570="",0,'Mortgage 2 Info Calcs'!F$26))),'Mortgage 2 Monthly Table'!T570)</f>
        <v>0</v>
      </c>
      <c r="Q570" t="str">
        <f>IF(OR(OR(W569&lt;0,ISTEXT(W569)),ISTEXT('Mortgage 2 Info Calcs'!$K$4)),"",IF(O570&lt;0,Q569,(Q569+P570)))</f>
        <v/>
      </c>
      <c r="R570" t="str">
        <f>IF(OR(ISERROR(L570-S570),ISTEXT('Mortgage 2 Info Calcs'!$K$4)),"",L570-S570+M570)</f>
        <v/>
      </c>
      <c r="S570">
        <f>IF(OR(IF(ISERROR(ROUND((J570-Q570-'Mortgage 2 Info Calcs'!F$24)*(G570/12),2)),0,(J570-O570-Q570-'Mortgage 2 Info Calcs'!F$24)*(G570/12)),,,ISTEXT('Mortgage 2 Info Calcs'!K$4)),IF(((J570-Q570-'Mortgage 2 Info Calcs'!F$24)*(G570/12))&gt;0,((J570-Q570-'Mortgage 2 Info Calcs'!F$24)*(G570/12)),0),0)</f>
        <v>0</v>
      </c>
      <c r="T570" t="str">
        <f>IF(OR(ISERROR(SUM(R$12:R570)),(ISTEXT(T569)),(T569=(SUM(R$12:R570)))),"",SUM(R$12:R570))</f>
        <v/>
      </c>
      <c r="U570">
        <f>SUM(S$12:S570)</f>
        <v>93290.420445652519</v>
      </c>
      <c r="V570" t="str">
        <f>IF(OR(J570=Q570,ISTEXT(W569),ISTEXT('Mortgage 2 Info Calcs'!$F$17)),"",IF(('Mortgage 2 Info Calcs'!F$18*12)&gt;C569+1,IF(C569='Mortgage 2 Info Calcs'!F$18*12,0,'Mortgage 2 Info Calcs'!F$19+W570*('Mortgage 2 Info Calcs'!F$17)),'Mortgage 2 Info Calcs'!F$189))</f>
        <v/>
      </c>
      <c r="W570" t="str">
        <f>IF(OR(ISERROR(J570-R570-M570),IF(ISERROR((J570-R570-M570)=0),"True",(J570-R570-M570)=0),ISTEXT('Mortgage 2 Info Calcs'!$K$4)),"",IF((J570&gt;(L570+M570)),(FV((G570/'Mortgage 2 Variables'!E$43),1,(L570+M570),-J570+Q570+'Mortgage 2 Info Calcs'!F$24,0))+Q570+'Mortgage 2 Info Calcs'!F$24+IF(I570&gt;0,0,-I570),""))</f>
        <v/>
      </c>
      <c r="X570" t="e">
        <f>IF((FV(IF(G570=0,'Mortgage 2 Info Calcs'!F$8,G570)/12,1,PMT(IF(G570=0,'Mortgage 2 Info Calcs'!F$8,G570)/12,('Mortgage 2 Info Calcs'!F$9*12)-C569,-X569,0),-X569,0))&gt;0,(FV(IF(G570=0,'Mortgage 2 Info Calcs'!F$8,G570)/12,1,PMT(IF(G570=0,'Mortgage 2 Info Calcs'!F$8,G570)/12,('Mortgage 2 Info Calcs'!F$9*12)-C569,-X569,0),-X569,0)),0)</f>
        <v>#NUM!</v>
      </c>
      <c r="Y570" t="e">
        <f>IF(X570&lt;=0,0,(IPMT(IF(G570=0,'Mortgage 2 Info Calcs'!F$8,G570)/12,1,('Mortgage 2 Info Calcs'!F$9*12)-C569,-X569,0)))</f>
        <v>#NUM!</v>
      </c>
      <c r="Z570">
        <f>IF(C570&lt;('Mortgage 2 Info Calcs'!F$9*12),SUM(Y$12:Y570),0)</f>
        <v>0</v>
      </c>
      <c r="AA570">
        <v>559</v>
      </c>
      <c r="AB570">
        <f t="shared" si="39"/>
        <v>46.583333333333336</v>
      </c>
    </row>
    <row r="571" spans="2:28" ht="11.25" customHeight="1" x14ac:dyDescent="0.25">
      <c r="B571">
        <f t="shared" si="37"/>
        <v>46.666666666666664</v>
      </c>
      <c r="C571">
        <v>560</v>
      </c>
      <c r="E571" t="str">
        <f t="shared" si="40"/>
        <v/>
      </c>
      <c r="F571" t="str">
        <f>VLOOKUP('Mortgage 2 Variables'!D$15,'Mortgage 2 Variables'!B$8:C$19,2)</f>
        <v>Jun</v>
      </c>
      <c r="G571">
        <f>IF(ISBLANK('Mortgage 2 Monthly Table'!G571),IF(OR(J571=Q571,ISTEXT(W570),ISTEXT('Mortgage 2 Info Calcs'!$K$4)),0,IF(('Mortgage 2 Info Calcs'!F$7*12)&gt;C570,G570,IF(C570='Mortgage 2 Info Calcs'!F$7*12,'Mortgage 2 Info Calcs'!F$8,G570))),'Mortgage 2 Monthly Table'!G571)</f>
        <v>0</v>
      </c>
      <c r="H571" t="e">
        <f>((PMT(G571/'Mortgage 2 Variables'!E$43,('Mortgage 2 Info Calcs'!F$9*'Mortgage 2 Variables'!E$43)-C570,-J571,0)))</f>
        <v>#VALUE!</v>
      </c>
      <c r="I571">
        <f>IF(OR(ISERROR(((IPMT(G571/'Mortgage 2 Variables'!E$43,1,'Mortgage 2 Info Calcs'!F$9*'Mortgage 2 Variables'!E$43,-J571+Q571+'Mortgage 2 Info Calcs'!F$24,IF('Mortgage 2 Info Calcs'!F$5="Interest Only",-J571+Q571+'Mortgage 2 Info Calcs'!F$24,0))))),(((IPMT(G571/'Mortgage 2 Variables'!E$43,1,'Mortgage 2 Info Calcs'!F$9*'Mortgage 2 Variables'!E$43,-J$12,-J$12)))=0)),0,((IPMT(G571/'Mortgage 2 Variables'!E$43,1,'Mortgage 2 Info Calcs'!F$9*'Mortgage 2 Variables'!E$43,-J571+Q571+'Mortgage 2 Info Calcs'!F$24,IF('Mortgage 2 Info Calcs'!F$5="Interest Only",-J571+Q571+'Mortgage 2 Info Calcs'!F$24,0)))))</f>
        <v>0</v>
      </c>
      <c r="J571" t="str">
        <f>IF(W570&gt;0,IF(ISTEXT('Mortgage 2 Info Calcs'!K$4),"0",IF(ISTEXT(W570),W570,W570+(IF(ISTEXT(K571),0,K571)))),0)</f>
        <v/>
      </c>
      <c r="K571">
        <f>IF(ISBLANK('Mortgage 2 Monthly Table'!L571),0,'Mortgage 2 Monthly Table'!L571)</f>
        <v>0</v>
      </c>
      <c r="L571" t="e">
        <f>IF(ISBLANK('Mortgage 2 Monthly Table'!N571),IF('Mortgage 2 Info Calcs'!F$13="Calculated",IF('Mortgage 2 Info Calcs'!F$22="Keep Same",IF('Mortgage 2 Info Calcs'!F$5="Interest Only",IF(OR(I571&gt;L570,J571=""),I571,IF(J571&lt;L570,IF(J571&lt;L570,J571+I571,IF(L570+M570&gt;J571,L570+I571,L570)),IF(L570+M570&gt;J571,L570+I571,L570))),IF(H571&gt;L570,H571,IF(J571&gt;L570,IF(L570+M570&gt;J571,L570+I571,L570),J571+S571))),IF('Mortgage 2 Info Calcs'!F$5="Interest Only",'Mortgage 2 Monthly calcs'!I571,'Mortgage 2 Monthly calcs'!H571)),'Mortgage 2 Monthly calcs'!L570),'Mortgage 2 Monthly Table'!N571)</f>
        <v>#VALUE!</v>
      </c>
      <c r="M571" t="str">
        <f>IF(ISBLANK('Mortgage 2 Monthly Table'!P571),IF(N570&gt;J571,IF(J571&gt;L570,J571-L570,0),IF(OR(OR(W570&lt;0,ISTEXT(W570)),ISTEXT('Mortgage 2 Info Calcs'!$K$4)),"",'Mortgage 2 Info Calcs'!F$21)),'Mortgage 2 Monthly Table'!P571)</f>
        <v/>
      </c>
      <c r="N571" t="str">
        <f t="shared" si="38"/>
        <v/>
      </c>
      <c r="O571" t="str">
        <f>IF(OR(OR(W570&lt;0,ISTEXT(W570)),ISTEXT('Mortgage 2 Info Calcs'!$K$4)),"",(O570+M571))</f>
        <v/>
      </c>
      <c r="P571">
        <f>IF(ISBLANK('Mortgage 2 Monthly Table'!T571),IF(ISTEXT(J571),0,IF(OR(W570&lt;Q570,AND(W570&lt;0,NOT(ISTEXT(W570))),ISTEXT('Mortgage 2 Info Calcs'!$K$4)),IF(-W570&gt;P570,-W570,W570-Q570),IF(J571="",0,'Mortgage 2 Info Calcs'!F$26))),'Mortgage 2 Monthly Table'!T571)</f>
        <v>0</v>
      </c>
      <c r="Q571" t="str">
        <f>IF(OR(OR(W570&lt;0,ISTEXT(W570)),ISTEXT('Mortgage 2 Info Calcs'!$K$4)),"",IF(O571&lt;0,Q570,(Q570+P571)))</f>
        <v/>
      </c>
      <c r="R571" t="str">
        <f>IF(OR(ISERROR(L571-S571),ISTEXT('Mortgage 2 Info Calcs'!$K$4)),"",L571-S571+M571)</f>
        <v/>
      </c>
      <c r="S571">
        <f>IF(OR(IF(ISERROR(ROUND((J571-Q571-'Mortgage 2 Info Calcs'!F$24)*(G571/12),2)),0,(J571-O571-Q571-'Mortgage 2 Info Calcs'!F$24)*(G571/12)),,,ISTEXT('Mortgage 2 Info Calcs'!K$4)),IF(((J571-Q571-'Mortgage 2 Info Calcs'!F$24)*(G571/12))&gt;0,((J571-Q571-'Mortgage 2 Info Calcs'!F$24)*(G571/12)),0),0)</f>
        <v>0</v>
      </c>
      <c r="T571" t="str">
        <f>IF(OR(ISERROR(SUM(R$12:R571)),(ISTEXT(T570)),(T570=(SUM(R$12:R571)))),"",SUM(R$12:R571))</f>
        <v/>
      </c>
      <c r="U571">
        <f>SUM(S$12:S571)</f>
        <v>93290.420445652519</v>
      </c>
      <c r="V571" t="str">
        <f>IF(OR(J571=Q571,ISTEXT(W570),ISTEXT('Mortgage 2 Info Calcs'!$F$17)),"",IF(('Mortgage 2 Info Calcs'!F$18*12)&gt;C570+1,IF(C570='Mortgage 2 Info Calcs'!F$18*12,0,'Mortgage 2 Info Calcs'!F$19+W571*('Mortgage 2 Info Calcs'!F$17)),'Mortgage 2 Info Calcs'!F$189))</f>
        <v/>
      </c>
      <c r="W571" t="str">
        <f>IF(OR(ISERROR(J571-R571-M571),IF(ISERROR((J571-R571-M571)=0),"True",(J571-R571-M571)=0),ISTEXT('Mortgage 2 Info Calcs'!$K$4)),"",IF((J571&gt;(L571+M571)),(FV((G571/'Mortgage 2 Variables'!E$43),1,(L571+M571),-J571+Q571+'Mortgage 2 Info Calcs'!F$24,0))+Q571+'Mortgage 2 Info Calcs'!F$24+IF(I571&gt;0,0,-I571),""))</f>
        <v/>
      </c>
      <c r="X571" t="e">
        <f>IF((FV(IF(G571=0,'Mortgage 2 Info Calcs'!F$8,G571)/12,1,PMT(IF(G571=0,'Mortgage 2 Info Calcs'!F$8,G571)/12,('Mortgage 2 Info Calcs'!F$9*12)-C570,-X570,0),-X570,0))&gt;0,(FV(IF(G571=0,'Mortgage 2 Info Calcs'!F$8,G571)/12,1,PMT(IF(G571=0,'Mortgage 2 Info Calcs'!F$8,G571)/12,('Mortgage 2 Info Calcs'!F$9*12)-C570,-X570,0),-X570,0)),0)</f>
        <v>#NUM!</v>
      </c>
      <c r="Y571" t="e">
        <f>IF(X571&lt;=0,0,(IPMT(IF(G571=0,'Mortgage 2 Info Calcs'!F$8,G571)/12,1,('Mortgage 2 Info Calcs'!F$9*12)-C570,-X570,0)))</f>
        <v>#NUM!</v>
      </c>
      <c r="Z571">
        <f>IF(C571&lt;('Mortgage 2 Info Calcs'!F$9*12),SUM(Y$12:Y571),0)</f>
        <v>0</v>
      </c>
      <c r="AA571">
        <v>560</v>
      </c>
      <c r="AB571">
        <f t="shared" si="39"/>
        <v>46.666666666666664</v>
      </c>
    </row>
    <row r="572" spans="2:28" ht="11.25" customHeight="1" x14ac:dyDescent="0.25">
      <c r="B572">
        <f t="shared" si="37"/>
        <v>46.75</v>
      </c>
      <c r="C572">
        <v>561</v>
      </c>
      <c r="E572" t="str">
        <f t="shared" si="40"/>
        <v/>
      </c>
      <c r="F572" t="str">
        <f>VLOOKUP('Mortgage 2 Variables'!D$16,'Mortgage 2 Variables'!B$8:C$19,2)</f>
        <v>Jul</v>
      </c>
      <c r="G572">
        <f>IF(ISBLANK('Mortgage 2 Monthly Table'!G572),IF(OR(J572=Q572,ISTEXT(W571),ISTEXT('Mortgage 2 Info Calcs'!$K$4)),0,IF(('Mortgage 2 Info Calcs'!F$7*12)&gt;C571,G571,IF(C571='Mortgage 2 Info Calcs'!F$7*12,'Mortgage 2 Info Calcs'!F$8,G571))),'Mortgage 2 Monthly Table'!G572)</f>
        <v>0</v>
      </c>
      <c r="H572" t="e">
        <f>((PMT(G572/'Mortgage 2 Variables'!E$43,('Mortgage 2 Info Calcs'!F$9*'Mortgage 2 Variables'!E$43)-C571,-J572,0)))</f>
        <v>#VALUE!</v>
      </c>
      <c r="I572">
        <f>IF(OR(ISERROR(((IPMT(G572/'Mortgage 2 Variables'!E$43,1,'Mortgage 2 Info Calcs'!F$9*'Mortgage 2 Variables'!E$43,-J572+Q572+'Mortgage 2 Info Calcs'!F$24,IF('Mortgage 2 Info Calcs'!F$5="Interest Only",-J572+Q572+'Mortgage 2 Info Calcs'!F$24,0))))),(((IPMT(G572/'Mortgage 2 Variables'!E$43,1,'Mortgage 2 Info Calcs'!F$9*'Mortgage 2 Variables'!E$43,-J$12,-J$12)))=0)),0,((IPMT(G572/'Mortgage 2 Variables'!E$43,1,'Mortgage 2 Info Calcs'!F$9*'Mortgage 2 Variables'!E$43,-J572+Q572+'Mortgage 2 Info Calcs'!F$24,IF('Mortgage 2 Info Calcs'!F$5="Interest Only",-J572+Q572+'Mortgage 2 Info Calcs'!F$24,0)))))</f>
        <v>0</v>
      </c>
      <c r="J572" t="str">
        <f>IF(W571&gt;0,IF(ISTEXT('Mortgage 2 Info Calcs'!K$4),"0",IF(ISTEXT(W571),W571,W571+(IF(ISTEXT(K572),0,K572)))),0)</f>
        <v/>
      </c>
      <c r="K572">
        <f>IF(ISBLANK('Mortgage 2 Monthly Table'!L572),0,'Mortgage 2 Monthly Table'!L572)</f>
        <v>0</v>
      </c>
      <c r="L572" t="e">
        <f>IF(ISBLANK('Mortgage 2 Monthly Table'!N572),IF('Mortgage 2 Info Calcs'!F$13="Calculated",IF('Mortgage 2 Info Calcs'!F$22="Keep Same",IF('Mortgage 2 Info Calcs'!F$5="Interest Only",IF(OR(I572&gt;L571,J572=""),I572,IF(J572&lt;L571,IF(J572&lt;L571,J572+I572,IF(L571+M571&gt;J572,L571+I572,L571)),IF(L571+M571&gt;J572,L571+I572,L571))),IF(H572&gt;L571,H572,IF(J572&gt;L571,IF(L571+M571&gt;J572,L571+I572,L571),J572+S572))),IF('Mortgage 2 Info Calcs'!F$5="Interest Only",'Mortgage 2 Monthly calcs'!I572,'Mortgage 2 Monthly calcs'!H572)),'Mortgage 2 Monthly calcs'!L571),'Mortgage 2 Monthly Table'!N572)</f>
        <v>#VALUE!</v>
      </c>
      <c r="M572" t="str">
        <f>IF(ISBLANK('Mortgage 2 Monthly Table'!P572),IF(N571&gt;J572,IF(J572&gt;L571,J572-L571,0),IF(OR(OR(W571&lt;0,ISTEXT(W571)),ISTEXT('Mortgage 2 Info Calcs'!$K$4)),"",'Mortgage 2 Info Calcs'!F$21)),'Mortgage 2 Monthly Table'!P572)</f>
        <v/>
      </c>
      <c r="N572" t="str">
        <f t="shared" si="38"/>
        <v/>
      </c>
      <c r="O572" t="str">
        <f>IF(OR(OR(W571&lt;0,ISTEXT(W571)),ISTEXT('Mortgage 2 Info Calcs'!$K$4)),"",(O571+M572))</f>
        <v/>
      </c>
      <c r="P572">
        <f>IF(ISBLANK('Mortgage 2 Monthly Table'!T572),IF(ISTEXT(J572),0,IF(OR(W571&lt;Q571,AND(W571&lt;0,NOT(ISTEXT(W571))),ISTEXT('Mortgage 2 Info Calcs'!$K$4)),IF(-W571&gt;P571,-W571,W571-Q571),IF(J572="",0,'Mortgage 2 Info Calcs'!F$26))),'Mortgage 2 Monthly Table'!T572)</f>
        <v>0</v>
      </c>
      <c r="Q572" t="str">
        <f>IF(OR(OR(W571&lt;0,ISTEXT(W571)),ISTEXT('Mortgage 2 Info Calcs'!$K$4)),"",IF(O572&lt;0,Q571,(Q571+P572)))</f>
        <v/>
      </c>
      <c r="R572" t="str">
        <f>IF(OR(ISERROR(L572-S572),ISTEXT('Mortgage 2 Info Calcs'!$K$4)),"",L572-S572+M572)</f>
        <v/>
      </c>
      <c r="S572">
        <f>IF(OR(IF(ISERROR(ROUND((J572-Q572-'Mortgage 2 Info Calcs'!F$24)*(G572/12),2)),0,(J572-O572-Q572-'Mortgage 2 Info Calcs'!F$24)*(G572/12)),,,ISTEXT('Mortgage 2 Info Calcs'!K$4)),IF(((J572-Q572-'Mortgage 2 Info Calcs'!F$24)*(G572/12))&gt;0,((J572-Q572-'Mortgage 2 Info Calcs'!F$24)*(G572/12)),0),0)</f>
        <v>0</v>
      </c>
      <c r="T572" t="str">
        <f>IF(OR(ISERROR(SUM(R$12:R572)),(ISTEXT(T571)),(T571=(SUM(R$12:R572)))),"",SUM(R$12:R572))</f>
        <v/>
      </c>
      <c r="U572">
        <f>SUM(S$12:S572)</f>
        <v>93290.420445652519</v>
      </c>
      <c r="V572" t="str">
        <f>IF(OR(J572=Q572,ISTEXT(W571),ISTEXT('Mortgage 2 Info Calcs'!$F$17)),"",IF(('Mortgage 2 Info Calcs'!F$18*12)&gt;C571+1,IF(C571='Mortgage 2 Info Calcs'!F$18*12,0,'Mortgage 2 Info Calcs'!F$19+W572*('Mortgage 2 Info Calcs'!F$17)),'Mortgage 2 Info Calcs'!F$189))</f>
        <v/>
      </c>
      <c r="W572" t="str">
        <f>IF(OR(ISERROR(J572-R572-M572),IF(ISERROR((J572-R572-M572)=0),"True",(J572-R572-M572)=0),ISTEXT('Mortgage 2 Info Calcs'!$K$4)),"",IF((J572&gt;(L572+M572)),(FV((G572/'Mortgage 2 Variables'!E$43),1,(L572+M572),-J572+Q572+'Mortgage 2 Info Calcs'!F$24,0))+Q572+'Mortgage 2 Info Calcs'!F$24+IF(I572&gt;0,0,-I572),""))</f>
        <v/>
      </c>
      <c r="X572" t="e">
        <f>IF((FV(IF(G572=0,'Mortgage 2 Info Calcs'!F$8,G572)/12,1,PMT(IF(G572=0,'Mortgage 2 Info Calcs'!F$8,G572)/12,('Mortgage 2 Info Calcs'!F$9*12)-C571,-X571,0),-X571,0))&gt;0,(FV(IF(G572=0,'Mortgage 2 Info Calcs'!F$8,G572)/12,1,PMT(IF(G572=0,'Mortgage 2 Info Calcs'!F$8,G572)/12,('Mortgage 2 Info Calcs'!F$9*12)-C571,-X571,0),-X571,0)),0)</f>
        <v>#NUM!</v>
      </c>
      <c r="Y572" t="e">
        <f>IF(X572&lt;=0,0,(IPMT(IF(G572=0,'Mortgage 2 Info Calcs'!F$8,G572)/12,1,('Mortgage 2 Info Calcs'!F$9*12)-C571,-X571,0)))</f>
        <v>#NUM!</v>
      </c>
      <c r="Z572">
        <f>IF(C572&lt;('Mortgage 2 Info Calcs'!F$9*12),SUM(Y$12:Y572),0)</f>
        <v>0</v>
      </c>
      <c r="AA572">
        <v>561</v>
      </c>
      <c r="AB572">
        <f t="shared" si="39"/>
        <v>46.75</v>
      </c>
    </row>
    <row r="573" spans="2:28" ht="11.25" customHeight="1" x14ac:dyDescent="0.25">
      <c r="B573">
        <f t="shared" si="37"/>
        <v>46.833333333333336</v>
      </c>
      <c r="C573">
        <v>562</v>
      </c>
      <c r="E573" t="str">
        <f t="shared" si="40"/>
        <v/>
      </c>
      <c r="F573" t="str">
        <f>VLOOKUP('Mortgage 2 Variables'!D$17,'Mortgage 2 Variables'!B$8:C$19,2)</f>
        <v>Aug</v>
      </c>
      <c r="G573">
        <f>IF(ISBLANK('Mortgage 2 Monthly Table'!G573),IF(OR(J573=Q573,ISTEXT(W572),ISTEXT('Mortgage 2 Info Calcs'!$K$4)),0,IF(('Mortgage 2 Info Calcs'!F$7*12)&gt;C572,G572,IF(C572='Mortgage 2 Info Calcs'!F$7*12,'Mortgage 2 Info Calcs'!F$8,G572))),'Mortgage 2 Monthly Table'!G573)</f>
        <v>0</v>
      </c>
      <c r="H573" t="e">
        <f>((PMT(G573/'Mortgage 2 Variables'!E$43,('Mortgage 2 Info Calcs'!F$9*'Mortgage 2 Variables'!E$43)-C572,-J573,0)))</f>
        <v>#VALUE!</v>
      </c>
      <c r="I573">
        <f>IF(OR(ISERROR(((IPMT(G573/'Mortgage 2 Variables'!E$43,1,'Mortgage 2 Info Calcs'!F$9*'Mortgage 2 Variables'!E$43,-J573+Q573+'Mortgage 2 Info Calcs'!F$24,IF('Mortgage 2 Info Calcs'!F$5="Interest Only",-J573+Q573+'Mortgage 2 Info Calcs'!F$24,0))))),(((IPMT(G573/'Mortgage 2 Variables'!E$43,1,'Mortgage 2 Info Calcs'!F$9*'Mortgage 2 Variables'!E$43,-J$12,-J$12)))=0)),0,((IPMT(G573/'Mortgage 2 Variables'!E$43,1,'Mortgage 2 Info Calcs'!F$9*'Mortgage 2 Variables'!E$43,-J573+Q573+'Mortgage 2 Info Calcs'!F$24,IF('Mortgage 2 Info Calcs'!F$5="Interest Only",-J573+Q573+'Mortgage 2 Info Calcs'!F$24,0)))))</f>
        <v>0</v>
      </c>
      <c r="J573" t="str">
        <f>IF(W572&gt;0,IF(ISTEXT('Mortgage 2 Info Calcs'!K$4),"0",IF(ISTEXT(W572),W572,W572+(IF(ISTEXT(K573),0,K573)))),0)</f>
        <v/>
      </c>
      <c r="K573">
        <f>IF(ISBLANK('Mortgage 2 Monthly Table'!L573),0,'Mortgage 2 Monthly Table'!L573)</f>
        <v>0</v>
      </c>
      <c r="L573" t="e">
        <f>IF(ISBLANK('Mortgage 2 Monthly Table'!N573),IF('Mortgage 2 Info Calcs'!F$13="Calculated",IF('Mortgage 2 Info Calcs'!F$22="Keep Same",IF('Mortgage 2 Info Calcs'!F$5="Interest Only",IF(OR(I573&gt;L572,J573=""),I573,IF(J573&lt;L572,IF(J573&lt;L572,J573+I573,IF(L572+M572&gt;J573,L572+I573,L572)),IF(L572+M572&gt;J573,L572+I573,L572))),IF(H573&gt;L572,H573,IF(J573&gt;L572,IF(L572+M572&gt;J573,L572+I573,L572),J573+S573))),IF('Mortgage 2 Info Calcs'!F$5="Interest Only",'Mortgage 2 Monthly calcs'!I573,'Mortgage 2 Monthly calcs'!H573)),'Mortgage 2 Monthly calcs'!L572),'Mortgage 2 Monthly Table'!N573)</f>
        <v>#VALUE!</v>
      </c>
      <c r="M573" t="str">
        <f>IF(ISBLANK('Mortgage 2 Monthly Table'!P573),IF(N572&gt;J573,IF(J573&gt;L572,J573-L572,0),IF(OR(OR(W572&lt;0,ISTEXT(W572)),ISTEXT('Mortgage 2 Info Calcs'!$K$4)),"",'Mortgage 2 Info Calcs'!F$21)),'Mortgage 2 Monthly Table'!P573)</f>
        <v/>
      </c>
      <c r="N573" t="str">
        <f t="shared" si="38"/>
        <v/>
      </c>
      <c r="O573" t="str">
        <f>IF(OR(OR(W572&lt;0,ISTEXT(W572)),ISTEXT('Mortgage 2 Info Calcs'!$K$4)),"",(O572+M573))</f>
        <v/>
      </c>
      <c r="P573">
        <f>IF(ISBLANK('Mortgage 2 Monthly Table'!T573),IF(ISTEXT(J573),0,IF(OR(W572&lt;Q572,AND(W572&lt;0,NOT(ISTEXT(W572))),ISTEXT('Mortgage 2 Info Calcs'!$K$4)),IF(-W572&gt;P572,-W572,W572-Q572),IF(J573="",0,'Mortgage 2 Info Calcs'!F$26))),'Mortgage 2 Monthly Table'!T573)</f>
        <v>0</v>
      </c>
      <c r="Q573" t="str">
        <f>IF(OR(OR(W572&lt;0,ISTEXT(W572)),ISTEXT('Mortgage 2 Info Calcs'!$K$4)),"",IF(O573&lt;0,Q572,(Q572+P573)))</f>
        <v/>
      </c>
      <c r="R573" t="str">
        <f>IF(OR(ISERROR(L573-S573),ISTEXT('Mortgage 2 Info Calcs'!$K$4)),"",L573-S573+M573)</f>
        <v/>
      </c>
      <c r="S573">
        <f>IF(OR(IF(ISERROR(ROUND((J573-Q573-'Mortgage 2 Info Calcs'!F$24)*(G573/12),2)),0,(J573-O573-Q573-'Mortgage 2 Info Calcs'!F$24)*(G573/12)),,,ISTEXT('Mortgage 2 Info Calcs'!K$4)),IF(((J573-Q573-'Mortgage 2 Info Calcs'!F$24)*(G573/12))&gt;0,((J573-Q573-'Mortgage 2 Info Calcs'!F$24)*(G573/12)),0),0)</f>
        <v>0</v>
      </c>
      <c r="T573" t="str">
        <f>IF(OR(ISERROR(SUM(R$12:R573)),(ISTEXT(T572)),(T572=(SUM(R$12:R573)))),"",SUM(R$12:R573))</f>
        <v/>
      </c>
      <c r="U573">
        <f>SUM(S$12:S573)</f>
        <v>93290.420445652519</v>
      </c>
      <c r="V573" t="str">
        <f>IF(OR(J573=Q573,ISTEXT(W572),ISTEXT('Mortgage 2 Info Calcs'!$F$17)),"",IF(('Mortgage 2 Info Calcs'!F$18*12)&gt;C572+1,IF(C572='Mortgage 2 Info Calcs'!F$18*12,0,'Mortgage 2 Info Calcs'!F$19+W573*('Mortgage 2 Info Calcs'!F$17)),'Mortgage 2 Info Calcs'!F$189))</f>
        <v/>
      </c>
      <c r="W573" t="str">
        <f>IF(OR(ISERROR(J573-R573-M573),IF(ISERROR((J573-R573-M573)=0),"True",(J573-R573-M573)=0),ISTEXT('Mortgage 2 Info Calcs'!$K$4)),"",IF((J573&gt;(L573+M573)),(FV((G573/'Mortgage 2 Variables'!E$43),1,(L573+M573),-J573+Q573+'Mortgage 2 Info Calcs'!F$24,0))+Q573+'Mortgage 2 Info Calcs'!F$24+IF(I573&gt;0,0,-I573),""))</f>
        <v/>
      </c>
      <c r="X573" t="e">
        <f>IF((FV(IF(G573=0,'Mortgage 2 Info Calcs'!F$8,G573)/12,1,PMT(IF(G573=0,'Mortgage 2 Info Calcs'!F$8,G573)/12,('Mortgage 2 Info Calcs'!F$9*12)-C572,-X572,0),-X572,0))&gt;0,(FV(IF(G573=0,'Mortgage 2 Info Calcs'!F$8,G573)/12,1,PMT(IF(G573=0,'Mortgage 2 Info Calcs'!F$8,G573)/12,('Mortgage 2 Info Calcs'!F$9*12)-C572,-X572,0),-X572,0)),0)</f>
        <v>#NUM!</v>
      </c>
      <c r="Y573" t="e">
        <f>IF(X573&lt;=0,0,(IPMT(IF(G573=0,'Mortgage 2 Info Calcs'!F$8,G573)/12,1,('Mortgage 2 Info Calcs'!F$9*12)-C572,-X572,0)))</f>
        <v>#NUM!</v>
      </c>
      <c r="Z573">
        <f>IF(C573&lt;('Mortgage 2 Info Calcs'!F$9*12),SUM(Y$12:Y573),0)</f>
        <v>0</v>
      </c>
      <c r="AA573">
        <v>562</v>
      </c>
      <c r="AB573">
        <f t="shared" si="39"/>
        <v>46.833333333333336</v>
      </c>
    </row>
    <row r="574" spans="2:28" ht="11.25" customHeight="1" x14ac:dyDescent="0.25">
      <c r="B574">
        <f t="shared" si="37"/>
        <v>46.916666666666664</v>
      </c>
      <c r="C574">
        <v>563</v>
      </c>
      <c r="E574" t="str">
        <f t="shared" si="40"/>
        <v/>
      </c>
      <c r="F574" t="str">
        <f>VLOOKUP('Mortgage 2 Variables'!D$18,'Mortgage 2 Variables'!B$8:C$19,2)</f>
        <v>Sep</v>
      </c>
      <c r="G574">
        <f>IF(ISBLANK('Mortgage 2 Monthly Table'!G574),IF(OR(J574=Q574,ISTEXT(W573),ISTEXT('Mortgage 2 Info Calcs'!$K$4)),0,IF(('Mortgage 2 Info Calcs'!F$7*12)&gt;C573,G573,IF(C573='Mortgage 2 Info Calcs'!F$7*12,'Mortgage 2 Info Calcs'!F$8,G573))),'Mortgage 2 Monthly Table'!G574)</f>
        <v>0</v>
      </c>
      <c r="H574" t="e">
        <f>((PMT(G574/'Mortgage 2 Variables'!E$43,('Mortgage 2 Info Calcs'!F$9*'Mortgage 2 Variables'!E$43)-C573,-J574,0)))</f>
        <v>#VALUE!</v>
      </c>
      <c r="I574">
        <f>IF(OR(ISERROR(((IPMT(G574/'Mortgage 2 Variables'!E$43,1,'Mortgage 2 Info Calcs'!F$9*'Mortgage 2 Variables'!E$43,-J574+Q574+'Mortgage 2 Info Calcs'!F$24,IF('Mortgage 2 Info Calcs'!F$5="Interest Only",-J574+Q574+'Mortgage 2 Info Calcs'!F$24,0))))),(((IPMT(G574/'Mortgage 2 Variables'!E$43,1,'Mortgage 2 Info Calcs'!F$9*'Mortgage 2 Variables'!E$43,-J$12,-J$12)))=0)),0,((IPMT(G574/'Mortgage 2 Variables'!E$43,1,'Mortgage 2 Info Calcs'!F$9*'Mortgage 2 Variables'!E$43,-J574+Q574+'Mortgage 2 Info Calcs'!F$24,IF('Mortgage 2 Info Calcs'!F$5="Interest Only",-J574+Q574+'Mortgage 2 Info Calcs'!F$24,0)))))</f>
        <v>0</v>
      </c>
      <c r="J574" t="str">
        <f>IF(W573&gt;0,IF(ISTEXT('Mortgage 2 Info Calcs'!K$4),"0",IF(ISTEXT(W573),W573,W573+(IF(ISTEXT(K574),0,K574)))),0)</f>
        <v/>
      </c>
      <c r="K574">
        <f>IF(ISBLANK('Mortgage 2 Monthly Table'!L574),0,'Mortgage 2 Monthly Table'!L574)</f>
        <v>0</v>
      </c>
      <c r="L574" t="e">
        <f>IF(ISBLANK('Mortgage 2 Monthly Table'!N574),IF('Mortgage 2 Info Calcs'!F$13="Calculated",IF('Mortgage 2 Info Calcs'!F$22="Keep Same",IF('Mortgage 2 Info Calcs'!F$5="Interest Only",IF(OR(I574&gt;L573,J574=""),I574,IF(J574&lt;L573,IF(J574&lt;L573,J574+I574,IF(L573+M573&gt;J574,L573+I574,L573)),IF(L573+M573&gt;J574,L573+I574,L573))),IF(H574&gt;L573,H574,IF(J574&gt;L573,IF(L573+M573&gt;J574,L573+I574,L573),J574+S574))),IF('Mortgage 2 Info Calcs'!F$5="Interest Only",'Mortgage 2 Monthly calcs'!I574,'Mortgage 2 Monthly calcs'!H574)),'Mortgage 2 Monthly calcs'!L573),'Mortgage 2 Monthly Table'!N574)</f>
        <v>#VALUE!</v>
      </c>
      <c r="M574" t="str">
        <f>IF(ISBLANK('Mortgage 2 Monthly Table'!P574),IF(N573&gt;J574,IF(J574&gt;L573,J574-L573,0),IF(OR(OR(W573&lt;0,ISTEXT(W573)),ISTEXT('Mortgage 2 Info Calcs'!$K$4)),"",'Mortgage 2 Info Calcs'!F$21)),'Mortgage 2 Monthly Table'!P574)</f>
        <v/>
      </c>
      <c r="N574" t="str">
        <f t="shared" si="38"/>
        <v/>
      </c>
      <c r="O574" t="str">
        <f>IF(OR(OR(W573&lt;0,ISTEXT(W573)),ISTEXT('Mortgage 2 Info Calcs'!$K$4)),"",(O573+M574))</f>
        <v/>
      </c>
      <c r="P574">
        <f>IF(ISBLANK('Mortgage 2 Monthly Table'!T574),IF(ISTEXT(J574),0,IF(OR(W573&lt;Q573,AND(W573&lt;0,NOT(ISTEXT(W573))),ISTEXT('Mortgage 2 Info Calcs'!$K$4)),IF(-W573&gt;P573,-W573,W573-Q573),IF(J574="",0,'Mortgage 2 Info Calcs'!F$26))),'Mortgage 2 Monthly Table'!T574)</f>
        <v>0</v>
      </c>
      <c r="Q574" t="str">
        <f>IF(OR(OR(W573&lt;0,ISTEXT(W573)),ISTEXT('Mortgage 2 Info Calcs'!$K$4)),"",IF(O574&lt;0,Q573,(Q573+P574)))</f>
        <v/>
      </c>
      <c r="R574" t="str">
        <f>IF(OR(ISERROR(L574-S574),ISTEXT('Mortgage 2 Info Calcs'!$K$4)),"",L574-S574+M574)</f>
        <v/>
      </c>
      <c r="S574">
        <f>IF(OR(IF(ISERROR(ROUND((J574-Q574-'Mortgage 2 Info Calcs'!F$24)*(G574/12),2)),0,(J574-O574-Q574-'Mortgage 2 Info Calcs'!F$24)*(G574/12)),,,ISTEXT('Mortgage 2 Info Calcs'!K$4)),IF(((J574-Q574-'Mortgage 2 Info Calcs'!F$24)*(G574/12))&gt;0,((J574-Q574-'Mortgage 2 Info Calcs'!F$24)*(G574/12)),0),0)</f>
        <v>0</v>
      </c>
      <c r="T574" t="str">
        <f>IF(OR(ISERROR(SUM(R$12:R574)),(ISTEXT(T573)),(T573=(SUM(R$12:R574)))),"",SUM(R$12:R574))</f>
        <v/>
      </c>
      <c r="U574">
        <f>SUM(S$12:S574)</f>
        <v>93290.420445652519</v>
      </c>
      <c r="V574" t="str">
        <f>IF(OR(J574=Q574,ISTEXT(W573),ISTEXT('Mortgage 2 Info Calcs'!$F$17)),"",IF(('Mortgage 2 Info Calcs'!F$18*12)&gt;C573+1,IF(C573='Mortgage 2 Info Calcs'!F$18*12,0,'Mortgage 2 Info Calcs'!F$19+W574*('Mortgage 2 Info Calcs'!F$17)),'Mortgage 2 Info Calcs'!F$189))</f>
        <v/>
      </c>
      <c r="W574" t="str">
        <f>IF(OR(ISERROR(J574-R574-M574),IF(ISERROR((J574-R574-M574)=0),"True",(J574-R574-M574)=0),ISTEXT('Mortgage 2 Info Calcs'!$K$4)),"",IF((J574&gt;(L574+M574)),(FV((G574/'Mortgage 2 Variables'!E$43),1,(L574+M574),-J574+Q574+'Mortgage 2 Info Calcs'!F$24,0))+Q574+'Mortgage 2 Info Calcs'!F$24+IF(I574&gt;0,0,-I574),""))</f>
        <v/>
      </c>
      <c r="X574" t="e">
        <f>IF((FV(IF(G574=0,'Mortgage 2 Info Calcs'!F$8,G574)/12,1,PMT(IF(G574=0,'Mortgage 2 Info Calcs'!F$8,G574)/12,('Mortgage 2 Info Calcs'!F$9*12)-C573,-X573,0),-X573,0))&gt;0,(FV(IF(G574=0,'Mortgage 2 Info Calcs'!F$8,G574)/12,1,PMT(IF(G574=0,'Mortgage 2 Info Calcs'!F$8,G574)/12,('Mortgage 2 Info Calcs'!F$9*12)-C573,-X573,0),-X573,0)),0)</f>
        <v>#NUM!</v>
      </c>
      <c r="Y574" t="e">
        <f>IF(X574&lt;=0,0,(IPMT(IF(G574=0,'Mortgage 2 Info Calcs'!F$8,G574)/12,1,('Mortgage 2 Info Calcs'!F$9*12)-C573,-X573,0)))</f>
        <v>#NUM!</v>
      </c>
      <c r="Z574">
        <f>IF(C574&lt;('Mortgage 2 Info Calcs'!F$9*12),SUM(Y$12:Y574),0)</f>
        <v>0</v>
      </c>
      <c r="AA574">
        <v>563</v>
      </c>
      <c r="AB574">
        <f t="shared" si="39"/>
        <v>46.916666666666664</v>
      </c>
    </row>
    <row r="575" spans="2:28" ht="11.25" customHeight="1" x14ac:dyDescent="0.25">
      <c r="B575">
        <f t="shared" si="37"/>
        <v>47</v>
      </c>
      <c r="C575">
        <v>564</v>
      </c>
      <c r="D575">
        <f>D563+1</f>
        <v>47</v>
      </c>
      <c r="E575" t="str">
        <f t="shared" si="40"/>
        <v/>
      </c>
      <c r="F575" t="str">
        <f>VLOOKUP('Mortgage 2 Variables'!D$19,'Mortgage 2 Variables'!B$8:C$19,2)</f>
        <v>Oct</v>
      </c>
      <c r="G575">
        <f>IF(ISBLANK('Mortgage 2 Monthly Table'!G575),IF(OR(J575=Q575,ISTEXT(W574),ISTEXT('Mortgage 2 Info Calcs'!$K$4)),0,IF(('Mortgage 2 Info Calcs'!F$7*12)&gt;C574,G574,IF(C574='Mortgage 2 Info Calcs'!F$7*12,'Mortgage 2 Info Calcs'!F$8,G574))),'Mortgage 2 Monthly Table'!G575)</f>
        <v>0</v>
      </c>
      <c r="H575" t="e">
        <f>((PMT(G575/'Mortgage 2 Variables'!E$43,('Mortgage 2 Info Calcs'!F$9*'Mortgage 2 Variables'!E$43)-C574,-J575,0)))</f>
        <v>#VALUE!</v>
      </c>
      <c r="I575">
        <f>IF(OR(ISERROR(((IPMT(G575/'Mortgage 2 Variables'!E$43,1,'Mortgage 2 Info Calcs'!F$9*'Mortgage 2 Variables'!E$43,-J575+Q575+'Mortgage 2 Info Calcs'!F$24,IF('Mortgage 2 Info Calcs'!F$5="Interest Only",-J575+Q575+'Mortgage 2 Info Calcs'!F$24,0))))),(((IPMT(G575/'Mortgage 2 Variables'!E$43,1,'Mortgage 2 Info Calcs'!F$9*'Mortgage 2 Variables'!E$43,-J$12,-J$12)))=0)),0,((IPMT(G575/'Mortgage 2 Variables'!E$43,1,'Mortgage 2 Info Calcs'!F$9*'Mortgage 2 Variables'!E$43,-J575+Q575+'Mortgage 2 Info Calcs'!F$24,IF('Mortgage 2 Info Calcs'!F$5="Interest Only",-J575+Q575+'Mortgage 2 Info Calcs'!F$24,0)))))</f>
        <v>0</v>
      </c>
      <c r="J575" t="str">
        <f>IF(W574&gt;0,IF(ISTEXT('Mortgage 2 Info Calcs'!K$4),"0",IF(ISTEXT(W574),W574,W574+(IF(ISTEXT(K575),0,K575)))),0)</f>
        <v/>
      </c>
      <c r="K575">
        <f>IF(ISBLANK('Mortgage 2 Monthly Table'!L575),0,'Mortgage 2 Monthly Table'!L575)</f>
        <v>0</v>
      </c>
      <c r="L575" t="e">
        <f>IF(ISBLANK('Mortgage 2 Monthly Table'!N575),IF('Mortgage 2 Info Calcs'!F$13="Calculated",IF('Mortgage 2 Info Calcs'!F$22="Keep Same",IF('Mortgage 2 Info Calcs'!F$5="Interest Only",IF(OR(I575&gt;L574,J575=""),I575,IF(J575&lt;L574,IF(J575&lt;L574,J575+I575,IF(L574+M574&gt;J575,L574+I575,L574)),IF(L574+M574&gt;J575,L574+I575,L574))),IF(H575&gt;L574,H575,IF(J575&gt;L574,IF(L574+M574&gt;J575,L574+I575,L574),J575+S575))),IF('Mortgage 2 Info Calcs'!F$5="Interest Only",'Mortgage 2 Monthly calcs'!I575,'Mortgage 2 Monthly calcs'!H575)),'Mortgage 2 Monthly calcs'!L574),'Mortgage 2 Monthly Table'!N575)</f>
        <v>#VALUE!</v>
      </c>
      <c r="M575" t="str">
        <f>IF(ISBLANK('Mortgage 2 Monthly Table'!P575),IF(N574&gt;J575,IF(J575&gt;L574,J575-L574,0),IF(OR(OR(W574&lt;0,ISTEXT(W574)),ISTEXT('Mortgage 2 Info Calcs'!$K$4)),"",'Mortgage 2 Info Calcs'!F$21)),'Mortgage 2 Monthly Table'!P575)</f>
        <v/>
      </c>
      <c r="N575" t="str">
        <f t="shared" si="38"/>
        <v/>
      </c>
      <c r="O575" t="str">
        <f>IF(OR(OR(W574&lt;0,ISTEXT(W574)),ISTEXT('Mortgage 2 Info Calcs'!$K$4)),"",(O574+M575))</f>
        <v/>
      </c>
      <c r="P575">
        <f>IF(ISBLANK('Mortgage 2 Monthly Table'!T575),IF(ISTEXT(J575),0,IF(OR(W574&lt;Q574,AND(W574&lt;0,NOT(ISTEXT(W574))),ISTEXT('Mortgage 2 Info Calcs'!$K$4)),IF(-W574&gt;P574,-W574,W574-Q574),IF(J575="",0,'Mortgage 2 Info Calcs'!F$26))),'Mortgage 2 Monthly Table'!T575)</f>
        <v>0</v>
      </c>
      <c r="Q575" t="str">
        <f>IF(OR(OR(W574&lt;0,ISTEXT(W574)),ISTEXT('Mortgage 2 Info Calcs'!$K$4)),"",IF(O575&lt;0,Q574,(Q574+P575)))</f>
        <v/>
      </c>
      <c r="R575" t="str">
        <f>IF(OR(ISERROR(L575-S575),ISTEXT('Mortgage 2 Info Calcs'!$K$4)),"",L575-S575+M575)</f>
        <v/>
      </c>
      <c r="S575">
        <f>IF(OR(IF(ISERROR(ROUND((J575-Q575-'Mortgage 2 Info Calcs'!F$24)*(G575/12),2)),0,(J575-O575-Q575-'Mortgage 2 Info Calcs'!F$24)*(G575/12)),,,ISTEXT('Mortgage 2 Info Calcs'!K$4)),IF(((J575-Q575-'Mortgage 2 Info Calcs'!F$24)*(G575/12))&gt;0,((J575-Q575-'Mortgage 2 Info Calcs'!F$24)*(G575/12)),0),0)</f>
        <v>0</v>
      </c>
      <c r="T575" t="str">
        <f>IF(OR(ISERROR(SUM(R$12:R575)),(ISTEXT(T574)),(T574=(SUM(R$12:R575)))),"",SUM(R$12:R575))</f>
        <v/>
      </c>
      <c r="U575">
        <f>SUM(S$12:S575)</f>
        <v>93290.420445652519</v>
      </c>
      <c r="V575" t="str">
        <f>IF(OR(J575=Q575,ISTEXT(W574),ISTEXT('Mortgage 2 Info Calcs'!$F$17)),"",IF(('Mortgage 2 Info Calcs'!F$18*12)&gt;C574+1,IF(C574='Mortgage 2 Info Calcs'!F$18*12,0,'Mortgage 2 Info Calcs'!F$19+W575*('Mortgage 2 Info Calcs'!F$17)),'Mortgage 2 Info Calcs'!F$189))</f>
        <v/>
      </c>
      <c r="W575" t="str">
        <f>IF(OR(ISERROR(J575-R575-M575),IF(ISERROR((J575-R575-M575)=0),"True",(J575-R575-M575)=0),ISTEXT('Mortgage 2 Info Calcs'!$K$4)),"",IF((J575&gt;(L575+M575)),(FV((G575/'Mortgage 2 Variables'!E$43),1,(L575+M575),-J575+Q575+'Mortgage 2 Info Calcs'!F$24,0))+Q575+'Mortgage 2 Info Calcs'!F$24+IF(I575&gt;0,0,-I575),""))</f>
        <v/>
      </c>
      <c r="X575" t="e">
        <f>IF((FV(IF(G575=0,'Mortgage 2 Info Calcs'!F$8,G575)/12,1,PMT(IF(G575=0,'Mortgage 2 Info Calcs'!F$8,G575)/12,('Mortgage 2 Info Calcs'!F$9*12)-C574,-X574,0),-X574,0))&gt;0,(FV(IF(G575=0,'Mortgage 2 Info Calcs'!F$8,G575)/12,1,PMT(IF(G575=0,'Mortgage 2 Info Calcs'!F$8,G575)/12,('Mortgage 2 Info Calcs'!F$9*12)-C574,-X574,0),-X574,0)),0)</f>
        <v>#NUM!</v>
      </c>
      <c r="Y575" t="e">
        <f>IF(X575&lt;=0,0,(IPMT(IF(G575=0,'Mortgage 2 Info Calcs'!F$8,G575)/12,1,('Mortgage 2 Info Calcs'!F$9*12)-C574,-X574,0)))</f>
        <v>#NUM!</v>
      </c>
      <c r="Z575">
        <f>IF(C575&lt;('Mortgage 2 Info Calcs'!F$9*12),SUM(Y$12:Y575),0)</f>
        <v>0</v>
      </c>
      <c r="AA575">
        <v>564</v>
      </c>
      <c r="AB575">
        <f t="shared" si="39"/>
        <v>47</v>
      </c>
    </row>
    <row r="576" spans="2:28" ht="11.25" customHeight="1" x14ac:dyDescent="0.25">
      <c r="B576">
        <f t="shared" si="37"/>
        <v>47.083333333333336</v>
      </c>
      <c r="C576">
        <v>565</v>
      </c>
      <c r="E576" t="str">
        <f t="shared" si="40"/>
        <v/>
      </c>
      <c r="F576" t="str">
        <f>VLOOKUP('Mortgage 2 Variables'!D$8,'Mortgage 2 Variables'!B$8:C$19,2)</f>
        <v>Nov</v>
      </c>
      <c r="G576">
        <f>IF(ISBLANK('Mortgage 2 Monthly Table'!G576),IF(OR(J576=Q576,ISTEXT(W575),ISTEXT('Mortgage 2 Info Calcs'!$K$4)),0,IF(('Mortgage 2 Info Calcs'!F$7*12)&gt;C575,G575,IF(C575='Mortgage 2 Info Calcs'!F$7*12,'Mortgage 2 Info Calcs'!F$8,G575))),'Mortgage 2 Monthly Table'!G576)</f>
        <v>0</v>
      </c>
      <c r="H576" t="e">
        <f>((PMT(G576/'Mortgage 2 Variables'!E$43,('Mortgage 2 Info Calcs'!F$9*'Mortgage 2 Variables'!E$43)-C575,-J576,0)))</f>
        <v>#VALUE!</v>
      </c>
      <c r="I576">
        <f>IF(OR(ISERROR(((IPMT(G576/'Mortgage 2 Variables'!E$43,1,'Mortgage 2 Info Calcs'!F$9*'Mortgage 2 Variables'!E$43,-J576+Q576+'Mortgage 2 Info Calcs'!F$24,IF('Mortgage 2 Info Calcs'!F$5="Interest Only",-J576+Q576+'Mortgage 2 Info Calcs'!F$24,0))))),(((IPMT(G576/'Mortgage 2 Variables'!E$43,1,'Mortgage 2 Info Calcs'!F$9*'Mortgage 2 Variables'!E$43,-J$12,-J$12)))=0)),0,((IPMT(G576/'Mortgage 2 Variables'!E$43,1,'Mortgage 2 Info Calcs'!F$9*'Mortgage 2 Variables'!E$43,-J576+Q576+'Mortgage 2 Info Calcs'!F$24,IF('Mortgage 2 Info Calcs'!F$5="Interest Only",-J576+Q576+'Mortgage 2 Info Calcs'!F$24,0)))))</f>
        <v>0</v>
      </c>
      <c r="J576" t="str">
        <f>IF(W575&gt;0,IF(ISTEXT('Mortgage 2 Info Calcs'!K$4),"0",IF(ISTEXT(W575),W575,W575+(IF(ISTEXT(K576),0,K576)))),0)</f>
        <v/>
      </c>
      <c r="K576">
        <f>IF(ISBLANK('Mortgage 2 Monthly Table'!L576),0,'Mortgage 2 Monthly Table'!L576)</f>
        <v>0</v>
      </c>
      <c r="L576" t="e">
        <f>IF(ISBLANK('Mortgage 2 Monthly Table'!N576),IF('Mortgage 2 Info Calcs'!F$13="Calculated",IF('Mortgage 2 Info Calcs'!F$22="Keep Same",IF('Mortgage 2 Info Calcs'!F$5="Interest Only",IF(OR(I576&gt;L575,J576=""),I576,IF(J576&lt;L575,IF(J576&lt;L575,J576+I576,IF(L575+M575&gt;J576,L575+I576,L575)),IF(L575+M575&gt;J576,L575+I576,L575))),IF(H576&gt;L575,H576,IF(J576&gt;L575,IF(L575+M575&gt;J576,L575+I576,L575),J576+S576))),IF('Mortgage 2 Info Calcs'!F$5="Interest Only",'Mortgage 2 Monthly calcs'!I576,'Mortgage 2 Monthly calcs'!H576)),'Mortgage 2 Monthly calcs'!L575),'Mortgage 2 Monthly Table'!N576)</f>
        <v>#VALUE!</v>
      </c>
      <c r="M576" t="str">
        <f>IF(ISBLANK('Mortgage 2 Monthly Table'!P576),IF(N575&gt;J576,IF(J576&gt;L575,J576-L575,0),IF(OR(OR(W575&lt;0,ISTEXT(W575)),ISTEXT('Mortgage 2 Info Calcs'!$K$4)),"",'Mortgage 2 Info Calcs'!F$21)),'Mortgage 2 Monthly Table'!P576)</f>
        <v/>
      </c>
      <c r="N576" t="str">
        <f t="shared" si="38"/>
        <v/>
      </c>
      <c r="O576" t="str">
        <f>IF(OR(OR(W575&lt;0,ISTEXT(W575)),ISTEXT('Mortgage 2 Info Calcs'!$K$4)),"",(O575+M576))</f>
        <v/>
      </c>
      <c r="P576">
        <f>IF(ISBLANK('Mortgage 2 Monthly Table'!T576),IF(ISTEXT(J576),0,IF(OR(W575&lt;Q575,AND(W575&lt;0,NOT(ISTEXT(W575))),ISTEXT('Mortgage 2 Info Calcs'!$K$4)),IF(-W575&gt;P575,-W575,W575-Q575),IF(J576="",0,'Mortgage 2 Info Calcs'!F$26))),'Mortgage 2 Monthly Table'!T576)</f>
        <v>0</v>
      </c>
      <c r="Q576" t="str">
        <f>IF(OR(OR(W575&lt;0,ISTEXT(W575)),ISTEXT('Mortgage 2 Info Calcs'!$K$4)),"",IF(O576&lt;0,Q575,(Q575+P576)))</f>
        <v/>
      </c>
      <c r="R576" t="str">
        <f>IF(OR(ISERROR(L576-S576),ISTEXT('Mortgage 2 Info Calcs'!$K$4)),"",L576-S576+M576)</f>
        <v/>
      </c>
      <c r="S576">
        <f>IF(OR(IF(ISERROR(ROUND((J576-Q576-'Mortgage 2 Info Calcs'!F$24)*(G576/12),2)),0,(J576-O576-Q576-'Mortgage 2 Info Calcs'!F$24)*(G576/12)),,,ISTEXT('Mortgage 2 Info Calcs'!K$4)),IF(((J576-Q576-'Mortgage 2 Info Calcs'!F$24)*(G576/12))&gt;0,((J576-Q576-'Mortgage 2 Info Calcs'!F$24)*(G576/12)),0),0)</f>
        <v>0</v>
      </c>
      <c r="T576" t="str">
        <f>IF(OR(ISERROR(SUM(R$12:R576)),(ISTEXT(T575)),(T575=(SUM(R$12:R576)))),"",SUM(R$12:R576))</f>
        <v/>
      </c>
      <c r="U576">
        <f>SUM(S$12:S576)</f>
        <v>93290.420445652519</v>
      </c>
      <c r="V576" t="str">
        <f>IF(OR(J576=Q576,ISTEXT(W575),ISTEXT('Mortgage 2 Info Calcs'!$F$17)),"",IF(('Mortgage 2 Info Calcs'!F$18*12)&gt;C575+1,IF(C575='Mortgage 2 Info Calcs'!F$18*12,0,'Mortgage 2 Info Calcs'!F$19+W576*('Mortgage 2 Info Calcs'!F$17)),'Mortgage 2 Info Calcs'!F$189))</f>
        <v/>
      </c>
      <c r="W576" t="str">
        <f>IF(OR(ISERROR(J576-R576-M576),IF(ISERROR((J576-R576-M576)=0),"True",(J576-R576-M576)=0),ISTEXT('Mortgage 2 Info Calcs'!$K$4)),"",IF((J576&gt;(L576+M576)),(FV((G576/'Mortgage 2 Variables'!E$43),1,(L576+M576),-J576+Q576+'Mortgage 2 Info Calcs'!F$24,0))+Q576+'Mortgage 2 Info Calcs'!F$24+IF(I576&gt;0,0,-I576),""))</f>
        <v/>
      </c>
      <c r="X576" t="e">
        <f>IF((FV(IF(G576=0,'Mortgage 2 Info Calcs'!F$8,G576)/12,1,PMT(IF(G576=0,'Mortgage 2 Info Calcs'!F$8,G576)/12,('Mortgage 2 Info Calcs'!F$9*12)-C575,-X575,0),-X575,0))&gt;0,(FV(IF(G576=0,'Mortgage 2 Info Calcs'!F$8,G576)/12,1,PMT(IF(G576=0,'Mortgage 2 Info Calcs'!F$8,G576)/12,('Mortgage 2 Info Calcs'!F$9*12)-C575,-X575,0),-X575,0)),0)</f>
        <v>#NUM!</v>
      </c>
      <c r="Y576" t="e">
        <f>IF(X576&lt;=0,0,(IPMT(IF(G576=0,'Mortgage 2 Info Calcs'!F$8,G576)/12,1,('Mortgage 2 Info Calcs'!F$9*12)-C575,-X575,0)))</f>
        <v>#NUM!</v>
      </c>
      <c r="Z576">
        <f>IF(C576&lt;('Mortgage 2 Info Calcs'!F$9*12),SUM(Y$12:Y576),0)</f>
        <v>0</v>
      </c>
      <c r="AA576">
        <v>565</v>
      </c>
      <c r="AB576">
        <f t="shared" si="39"/>
        <v>47.083333333333336</v>
      </c>
    </row>
    <row r="577" spans="2:28" ht="11.25" customHeight="1" x14ac:dyDescent="0.25">
      <c r="B577">
        <f t="shared" si="37"/>
        <v>47.166666666666664</v>
      </c>
      <c r="C577">
        <v>566</v>
      </c>
      <c r="E577" t="str">
        <f t="shared" si="40"/>
        <v/>
      </c>
      <c r="F577" t="str">
        <f>VLOOKUP('Mortgage 2 Variables'!D$9,'Mortgage 2 Variables'!B$8:C$19,2)</f>
        <v>Dec</v>
      </c>
      <c r="G577">
        <f>IF(ISBLANK('Mortgage 2 Monthly Table'!G577),IF(OR(J577=Q577,ISTEXT(W576),ISTEXT('Mortgage 2 Info Calcs'!$K$4)),0,IF(('Mortgage 2 Info Calcs'!F$7*12)&gt;C576,G576,IF(C576='Mortgage 2 Info Calcs'!F$7*12,'Mortgage 2 Info Calcs'!F$8,G576))),'Mortgage 2 Monthly Table'!G577)</f>
        <v>0</v>
      </c>
      <c r="H577" t="e">
        <f>((PMT(G577/'Mortgage 2 Variables'!E$43,('Mortgage 2 Info Calcs'!F$9*'Mortgage 2 Variables'!E$43)-C576,-J577,0)))</f>
        <v>#VALUE!</v>
      </c>
      <c r="I577">
        <f>IF(OR(ISERROR(((IPMT(G577/'Mortgage 2 Variables'!E$43,1,'Mortgage 2 Info Calcs'!F$9*'Mortgage 2 Variables'!E$43,-J577+Q577+'Mortgage 2 Info Calcs'!F$24,IF('Mortgage 2 Info Calcs'!F$5="Interest Only",-J577+Q577+'Mortgage 2 Info Calcs'!F$24,0))))),(((IPMT(G577/'Mortgage 2 Variables'!E$43,1,'Mortgage 2 Info Calcs'!F$9*'Mortgage 2 Variables'!E$43,-J$12,-J$12)))=0)),0,((IPMT(G577/'Mortgage 2 Variables'!E$43,1,'Mortgage 2 Info Calcs'!F$9*'Mortgage 2 Variables'!E$43,-J577+Q577+'Mortgage 2 Info Calcs'!F$24,IF('Mortgage 2 Info Calcs'!F$5="Interest Only",-J577+Q577+'Mortgage 2 Info Calcs'!F$24,0)))))</f>
        <v>0</v>
      </c>
      <c r="J577" t="str">
        <f>IF(W576&gt;0,IF(ISTEXT('Mortgage 2 Info Calcs'!K$4),"0",IF(ISTEXT(W576),W576,W576+(IF(ISTEXT(K577),0,K577)))),0)</f>
        <v/>
      </c>
      <c r="K577">
        <f>IF(ISBLANK('Mortgage 2 Monthly Table'!L577),0,'Mortgage 2 Monthly Table'!L577)</f>
        <v>0</v>
      </c>
      <c r="L577" t="e">
        <f>IF(ISBLANK('Mortgage 2 Monthly Table'!N577),IF('Mortgage 2 Info Calcs'!F$13="Calculated",IF('Mortgage 2 Info Calcs'!F$22="Keep Same",IF('Mortgage 2 Info Calcs'!F$5="Interest Only",IF(OR(I577&gt;L576,J577=""),I577,IF(J577&lt;L576,IF(J577&lt;L576,J577+I577,IF(L576+M576&gt;J577,L576+I577,L576)),IF(L576+M576&gt;J577,L576+I577,L576))),IF(H577&gt;L576,H577,IF(J577&gt;L576,IF(L576+M576&gt;J577,L576+I577,L576),J577+S577))),IF('Mortgage 2 Info Calcs'!F$5="Interest Only",'Mortgage 2 Monthly calcs'!I577,'Mortgage 2 Monthly calcs'!H577)),'Mortgage 2 Monthly calcs'!L576),'Mortgage 2 Monthly Table'!N577)</f>
        <v>#VALUE!</v>
      </c>
      <c r="M577" t="str">
        <f>IF(ISBLANK('Mortgage 2 Monthly Table'!P577),IF(N576&gt;J577,IF(J577&gt;L576,J577-L576,0),IF(OR(OR(W576&lt;0,ISTEXT(W576)),ISTEXT('Mortgage 2 Info Calcs'!$K$4)),"",'Mortgage 2 Info Calcs'!F$21)),'Mortgage 2 Monthly Table'!P577)</f>
        <v/>
      </c>
      <c r="N577" t="str">
        <f t="shared" si="38"/>
        <v/>
      </c>
      <c r="O577" t="str">
        <f>IF(OR(OR(W576&lt;0,ISTEXT(W576)),ISTEXT('Mortgage 2 Info Calcs'!$K$4)),"",(O576+M577))</f>
        <v/>
      </c>
      <c r="P577">
        <f>IF(ISBLANK('Mortgage 2 Monthly Table'!T577),IF(ISTEXT(J577),0,IF(OR(W576&lt;Q576,AND(W576&lt;0,NOT(ISTEXT(W576))),ISTEXT('Mortgage 2 Info Calcs'!$K$4)),IF(-W576&gt;P576,-W576,W576-Q576),IF(J577="",0,'Mortgage 2 Info Calcs'!F$26))),'Mortgage 2 Monthly Table'!T577)</f>
        <v>0</v>
      </c>
      <c r="Q577" t="str">
        <f>IF(OR(OR(W576&lt;0,ISTEXT(W576)),ISTEXT('Mortgage 2 Info Calcs'!$K$4)),"",IF(O577&lt;0,Q576,(Q576+P577)))</f>
        <v/>
      </c>
      <c r="R577" t="str">
        <f>IF(OR(ISERROR(L577-S577),ISTEXT('Mortgage 2 Info Calcs'!$K$4)),"",L577-S577+M577)</f>
        <v/>
      </c>
      <c r="S577">
        <f>IF(OR(IF(ISERROR(ROUND((J577-Q577-'Mortgage 2 Info Calcs'!F$24)*(G577/12),2)),0,(J577-O577-Q577-'Mortgage 2 Info Calcs'!F$24)*(G577/12)),,,ISTEXT('Mortgage 2 Info Calcs'!K$4)),IF(((J577-Q577-'Mortgage 2 Info Calcs'!F$24)*(G577/12))&gt;0,((J577-Q577-'Mortgage 2 Info Calcs'!F$24)*(G577/12)),0),0)</f>
        <v>0</v>
      </c>
      <c r="T577" t="str">
        <f>IF(OR(ISERROR(SUM(R$12:R577)),(ISTEXT(T576)),(T576=(SUM(R$12:R577)))),"",SUM(R$12:R577))</f>
        <v/>
      </c>
      <c r="U577">
        <f>SUM(S$12:S577)</f>
        <v>93290.420445652519</v>
      </c>
      <c r="V577" t="str">
        <f>IF(OR(J577=Q577,ISTEXT(W576),ISTEXT('Mortgage 2 Info Calcs'!$F$17)),"",IF(('Mortgage 2 Info Calcs'!F$18*12)&gt;C576+1,IF(C576='Mortgage 2 Info Calcs'!F$18*12,0,'Mortgage 2 Info Calcs'!F$19+W577*('Mortgage 2 Info Calcs'!F$17)),'Mortgage 2 Info Calcs'!F$189))</f>
        <v/>
      </c>
      <c r="W577" t="str">
        <f>IF(OR(ISERROR(J577-R577-M577),IF(ISERROR((J577-R577-M577)=0),"True",(J577-R577-M577)=0),ISTEXT('Mortgage 2 Info Calcs'!$K$4)),"",IF((J577&gt;(L577+M577)),(FV((G577/'Mortgage 2 Variables'!E$43),1,(L577+M577),-J577+Q577+'Mortgage 2 Info Calcs'!F$24,0))+Q577+'Mortgage 2 Info Calcs'!F$24+IF(I577&gt;0,0,-I577),""))</f>
        <v/>
      </c>
      <c r="X577" t="e">
        <f>IF((FV(IF(G577=0,'Mortgage 2 Info Calcs'!F$8,G577)/12,1,PMT(IF(G577=0,'Mortgage 2 Info Calcs'!F$8,G577)/12,('Mortgage 2 Info Calcs'!F$9*12)-C576,-X576,0),-X576,0))&gt;0,(FV(IF(G577=0,'Mortgage 2 Info Calcs'!F$8,G577)/12,1,PMT(IF(G577=0,'Mortgage 2 Info Calcs'!F$8,G577)/12,('Mortgage 2 Info Calcs'!F$9*12)-C576,-X576,0),-X576,0)),0)</f>
        <v>#NUM!</v>
      </c>
      <c r="Y577" t="e">
        <f>IF(X577&lt;=0,0,(IPMT(IF(G577=0,'Mortgage 2 Info Calcs'!F$8,G577)/12,1,('Mortgage 2 Info Calcs'!F$9*12)-C576,-X576,0)))</f>
        <v>#NUM!</v>
      </c>
      <c r="Z577">
        <f>IF(C577&lt;('Mortgage 2 Info Calcs'!F$9*12),SUM(Y$12:Y577),0)</f>
        <v>0</v>
      </c>
      <c r="AA577">
        <v>566</v>
      </c>
      <c r="AB577">
        <f t="shared" si="39"/>
        <v>47.166666666666664</v>
      </c>
    </row>
    <row r="578" spans="2:28" ht="11.25" customHeight="1" x14ac:dyDescent="0.25">
      <c r="B578">
        <f t="shared" si="37"/>
        <v>47.25</v>
      </c>
      <c r="C578">
        <v>567</v>
      </c>
      <c r="E578">
        <f t="shared" si="40"/>
        <v>2057</v>
      </c>
      <c r="F578" t="str">
        <f>VLOOKUP('Mortgage 2 Variables'!D$10,'Mortgage 2 Variables'!B$8:C$19,2)</f>
        <v>Jan</v>
      </c>
      <c r="G578">
        <f>IF(ISBLANK('Mortgage 2 Monthly Table'!G578),IF(OR(J578=Q578,ISTEXT(W577),ISTEXT('Mortgage 2 Info Calcs'!$K$4)),0,IF(('Mortgage 2 Info Calcs'!F$7*12)&gt;C577,G577,IF(C577='Mortgage 2 Info Calcs'!F$7*12,'Mortgage 2 Info Calcs'!F$8,G577))),'Mortgage 2 Monthly Table'!G578)</f>
        <v>0</v>
      </c>
      <c r="H578" t="e">
        <f>((PMT(G578/'Mortgage 2 Variables'!E$43,('Mortgage 2 Info Calcs'!F$9*'Mortgage 2 Variables'!E$43)-C577,-J578,0)))</f>
        <v>#VALUE!</v>
      </c>
      <c r="I578">
        <f>IF(OR(ISERROR(((IPMT(G578/'Mortgage 2 Variables'!E$43,1,'Mortgage 2 Info Calcs'!F$9*'Mortgage 2 Variables'!E$43,-J578+Q578+'Mortgage 2 Info Calcs'!F$24,IF('Mortgage 2 Info Calcs'!F$5="Interest Only",-J578+Q578+'Mortgage 2 Info Calcs'!F$24,0))))),(((IPMT(G578/'Mortgage 2 Variables'!E$43,1,'Mortgage 2 Info Calcs'!F$9*'Mortgage 2 Variables'!E$43,-J$12,-J$12)))=0)),0,((IPMT(G578/'Mortgage 2 Variables'!E$43,1,'Mortgage 2 Info Calcs'!F$9*'Mortgage 2 Variables'!E$43,-J578+Q578+'Mortgage 2 Info Calcs'!F$24,IF('Mortgage 2 Info Calcs'!F$5="Interest Only",-J578+Q578+'Mortgage 2 Info Calcs'!F$24,0)))))</f>
        <v>0</v>
      </c>
      <c r="J578" t="str">
        <f>IF(W577&gt;0,IF(ISTEXT('Mortgage 2 Info Calcs'!K$4),"0",IF(ISTEXT(W577),W577,W577+(IF(ISTEXT(K578),0,K578)))),0)</f>
        <v/>
      </c>
      <c r="K578">
        <f>IF(ISBLANK('Mortgage 2 Monthly Table'!L578),0,'Mortgage 2 Monthly Table'!L578)</f>
        <v>0</v>
      </c>
      <c r="L578" t="e">
        <f>IF(ISBLANK('Mortgage 2 Monthly Table'!N578),IF('Mortgage 2 Info Calcs'!F$13="Calculated",IF('Mortgage 2 Info Calcs'!F$22="Keep Same",IF('Mortgage 2 Info Calcs'!F$5="Interest Only",IF(OR(I578&gt;L577,J578=""),I578,IF(J578&lt;L577,IF(J578&lt;L577,J578+I578,IF(L577+M577&gt;J578,L577+I578,L577)),IF(L577+M577&gt;J578,L577+I578,L577))),IF(H578&gt;L577,H578,IF(J578&gt;L577,IF(L577+M577&gt;J578,L577+I578,L577),J578+S578))),IF('Mortgage 2 Info Calcs'!F$5="Interest Only",'Mortgage 2 Monthly calcs'!I578,'Mortgage 2 Monthly calcs'!H578)),'Mortgage 2 Monthly calcs'!L577),'Mortgage 2 Monthly Table'!N578)</f>
        <v>#VALUE!</v>
      </c>
      <c r="M578" t="str">
        <f>IF(ISBLANK('Mortgage 2 Monthly Table'!P578),IF(N577&gt;J578,IF(J578&gt;L577,J578-L577,0),IF(OR(OR(W577&lt;0,ISTEXT(W577)),ISTEXT('Mortgage 2 Info Calcs'!$K$4)),"",'Mortgage 2 Info Calcs'!F$21)),'Mortgage 2 Monthly Table'!P578)</f>
        <v/>
      </c>
      <c r="N578" t="str">
        <f t="shared" si="38"/>
        <v/>
      </c>
      <c r="O578" t="str">
        <f>IF(OR(OR(W577&lt;0,ISTEXT(W577)),ISTEXT('Mortgage 2 Info Calcs'!$K$4)),"",(O577+M578))</f>
        <v/>
      </c>
      <c r="P578">
        <f>IF(ISBLANK('Mortgage 2 Monthly Table'!T578),IF(ISTEXT(J578),0,IF(OR(W577&lt;Q577,AND(W577&lt;0,NOT(ISTEXT(W577))),ISTEXT('Mortgage 2 Info Calcs'!$K$4)),IF(-W577&gt;P577,-W577,W577-Q577),IF(J578="",0,'Mortgage 2 Info Calcs'!F$26))),'Mortgage 2 Monthly Table'!T578)</f>
        <v>0</v>
      </c>
      <c r="Q578" t="str">
        <f>IF(OR(OR(W577&lt;0,ISTEXT(W577)),ISTEXT('Mortgage 2 Info Calcs'!$K$4)),"",IF(O578&lt;0,Q577,(Q577+P578)))</f>
        <v/>
      </c>
      <c r="R578" t="str">
        <f>IF(OR(ISERROR(L578-S578),ISTEXT('Mortgage 2 Info Calcs'!$K$4)),"",L578-S578+M578)</f>
        <v/>
      </c>
      <c r="S578">
        <f>IF(OR(IF(ISERROR(ROUND((J578-Q578-'Mortgage 2 Info Calcs'!F$24)*(G578/12),2)),0,(J578-O578-Q578-'Mortgage 2 Info Calcs'!F$24)*(G578/12)),,,ISTEXT('Mortgage 2 Info Calcs'!K$4)),IF(((J578-Q578-'Mortgage 2 Info Calcs'!F$24)*(G578/12))&gt;0,((J578-Q578-'Mortgage 2 Info Calcs'!F$24)*(G578/12)),0),0)</f>
        <v>0</v>
      </c>
      <c r="T578" t="str">
        <f>IF(OR(ISERROR(SUM(R$12:R578)),(ISTEXT(T577)),(T577=(SUM(R$12:R578)))),"",SUM(R$12:R578))</f>
        <v/>
      </c>
      <c r="U578">
        <f>SUM(S$12:S578)</f>
        <v>93290.420445652519</v>
      </c>
      <c r="V578" t="str">
        <f>IF(OR(J578=Q578,ISTEXT(W577),ISTEXT('Mortgage 2 Info Calcs'!$F$17)),"",IF(('Mortgage 2 Info Calcs'!F$18*12)&gt;C577+1,IF(C577='Mortgage 2 Info Calcs'!F$18*12,0,'Mortgage 2 Info Calcs'!F$19+W578*('Mortgage 2 Info Calcs'!F$17)),'Mortgage 2 Info Calcs'!F$189))</f>
        <v/>
      </c>
      <c r="W578" t="str">
        <f>IF(OR(ISERROR(J578-R578-M578),IF(ISERROR((J578-R578-M578)=0),"True",(J578-R578-M578)=0),ISTEXT('Mortgage 2 Info Calcs'!$K$4)),"",IF((J578&gt;(L578+M578)),(FV((G578/'Mortgage 2 Variables'!E$43),1,(L578+M578),-J578+Q578+'Mortgage 2 Info Calcs'!F$24,0))+Q578+'Mortgage 2 Info Calcs'!F$24+IF(I578&gt;0,0,-I578),""))</f>
        <v/>
      </c>
      <c r="X578" t="e">
        <f>IF((FV(IF(G578=0,'Mortgage 2 Info Calcs'!F$8,G578)/12,1,PMT(IF(G578=0,'Mortgage 2 Info Calcs'!F$8,G578)/12,('Mortgage 2 Info Calcs'!F$9*12)-C577,-X577,0),-X577,0))&gt;0,(FV(IF(G578=0,'Mortgage 2 Info Calcs'!F$8,G578)/12,1,PMT(IF(G578=0,'Mortgage 2 Info Calcs'!F$8,G578)/12,('Mortgage 2 Info Calcs'!F$9*12)-C577,-X577,0),-X577,0)),0)</f>
        <v>#NUM!</v>
      </c>
      <c r="Y578" t="e">
        <f>IF(X578&lt;=0,0,(IPMT(IF(G578=0,'Mortgage 2 Info Calcs'!F$8,G578)/12,1,('Mortgage 2 Info Calcs'!F$9*12)-C577,-X577,0)))</f>
        <v>#NUM!</v>
      </c>
      <c r="Z578">
        <f>IF(C578&lt;('Mortgage 2 Info Calcs'!F$9*12),SUM(Y$12:Y578),0)</f>
        <v>0</v>
      </c>
      <c r="AA578">
        <v>567</v>
      </c>
      <c r="AB578">
        <f t="shared" si="39"/>
        <v>47.25</v>
      </c>
    </row>
    <row r="579" spans="2:28" ht="11.25" customHeight="1" x14ac:dyDescent="0.25">
      <c r="B579">
        <f t="shared" si="37"/>
        <v>47.333333333333336</v>
      </c>
      <c r="C579">
        <v>568</v>
      </c>
      <c r="D579" t="str">
        <f>IF(J1347=1,F571+1,"")</f>
        <v/>
      </c>
      <c r="E579" t="str">
        <f t="shared" si="40"/>
        <v/>
      </c>
      <c r="F579" t="str">
        <f>VLOOKUP('Mortgage 2 Variables'!D$11,'Mortgage 2 Variables'!B$8:C$19,2)</f>
        <v>Feb</v>
      </c>
      <c r="G579">
        <f>IF(ISBLANK('Mortgage 2 Monthly Table'!G579),IF(OR(J579=Q579,ISTEXT(W578),ISTEXT('Mortgage 2 Info Calcs'!$K$4)),0,IF(('Mortgage 2 Info Calcs'!F$7*12)&gt;C578,G578,IF(C578='Mortgage 2 Info Calcs'!F$7*12,'Mortgage 2 Info Calcs'!F$8,G578))),'Mortgage 2 Monthly Table'!G579)</f>
        <v>0</v>
      </c>
      <c r="H579" t="e">
        <f>((PMT(G579/'Mortgage 2 Variables'!E$43,('Mortgage 2 Info Calcs'!F$9*'Mortgage 2 Variables'!E$43)-C578,-J579,0)))</f>
        <v>#VALUE!</v>
      </c>
      <c r="I579">
        <f>IF(OR(ISERROR(((IPMT(G579/'Mortgage 2 Variables'!E$43,1,'Mortgage 2 Info Calcs'!F$9*'Mortgage 2 Variables'!E$43,-J579+Q579+'Mortgage 2 Info Calcs'!F$24,IF('Mortgage 2 Info Calcs'!F$5="Interest Only",-J579+Q579+'Mortgage 2 Info Calcs'!F$24,0))))),(((IPMT(G579/'Mortgage 2 Variables'!E$43,1,'Mortgage 2 Info Calcs'!F$9*'Mortgage 2 Variables'!E$43,-J$12,-J$12)))=0)),0,((IPMT(G579/'Mortgage 2 Variables'!E$43,1,'Mortgage 2 Info Calcs'!F$9*'Mortgage 2 Variables'!E$43,-J579+Q579+'Mortgage 2 Info Calcs'!F$24,IF('Mortgage 2 Info Calcs'!F$5="Interest Only",-J579+Q579+'Mortgage 2 Info Calcs'!F$24,0)))))</f>
        <v>0</v>
      </c>
      <c r="J579" t="str">
        <f>IF(W578&gt;0,IF(ISTEXT('Mortgage 2 Info Calcs'!K$4),"0",IF(ISTEXT(W578),W578,W578+(IF(ISTEXT(K579),0,K579)))),0)</f>
        <v/>
      </c>
      <c r="K579">
        <f>IF(ISBLANK('Mortgage 2 Monthly Table'!L579),0,'Mortgage 2 Monthly Table'!L579)</f>
        <v>0</v>
      </c>
      <c r="L579" t="e">
        <f>IF(ISBLANK('Mortgage 2 Monthly Table'!N579),IF('Mortgage 2 Info Calcs'!F$13="Calculated",IF('Mortgage 2 Info Calcs'!F$22="Keep Same",IF('Mortgage 2 Info Calcs'!F$5="Interest Only",IF(OR(I579&gt;L578,J579=""),I579,IF(J579&lt;L578,IF(J579&lt;L578,J579+I579,IF(L578+M578&gt;J579,L578+I579,L578)),IF(L578+M578&gt;J579,L578+I579,L578))),IF(H579&gt;L578,H579,IF(J579&gt;L578,IF(L578+M578&gt;J579,L578+I579,L578),J579+S579))),IF('Mortgage 2 Info Calcs'!F$5="Interest Only",'Mortgage 2 Monthly calcs'!I579,'Mortgage 2 Monthly calcs'!H579)),'Mortgage 2 Monthly calcs'!L578),'Mortgage 2 Monthly Table'!N579)</f>
        <v>#VALUE!</v>
      </c>
      <c r="M579" t="str">
        <f>IF(ISBLANK('Mortgage 2 Monthly Table'!P579),IF(N578&gt;J579,IF(J579&gt;L578,J579-L578,0),IF(OR(OR(W578&lt;0,ISTEXT(W578)),ISTEXT('Mortgage 2 Info Calcs'!$K$4)),"",'Mortgage 2 Info Calcs'!F$21)),'Mortgage 2 Monthly Table'!P579)</f>
        <v/>
      </c>
      <c r="N579" t="str">
        <f t="shared" si="38"/>
        <v/>
      </c>
      <c r="O579" t="str">
        <f>IF(OR(OR(W578&lt;0,ISTEXT(W578)),ISTEXT('Mortgage 2 Info Calcs'!$K$4)),"",(O578+M579))</f>
        <v/>
      </c>
      <c r="P579">
        <f>IF(ISBLANK('Mortgage 2 Monthly Table'!T579),IF(ISTEXT(J579),0,IF(OR(W578&lt;Q578,AND(W578&lt;0,NOT(ISTEXT(W578))),ISTEXT('Mortgage 2 Info Calcs'!$K$4)),IF(-W578&gt;P578,-W578,W578-Q578),IF(J579="",0,'Mortgage 2 Info Calcs'!F$26))),'Mortgage 2 Monthly Table'!T579)</f>
        <v>0</v>
      </c>
      <c r="Q579" t="str">
        <f>IF(OR(OR(W578&lt;0,ISTEXT(W578)),ISTEXT('Mortgage 2 Info Calcs'!$K$4)),"",IF(O579&lt;0,Q578,(Q578+P579)))</f>
        <v/>
      </c>
      <c r="R579" t="str">
        <f>IF(OR(ISERROR(L579-S579),ISTEXT('Mortgage 2 Info Calcs'!$K$4)),"",L579-S579+M579)</f>
        <v/>
      </c>
      <c r="S579">
        <f>IF(OR(IF(ISERROR(ROUND((J579-Q579-'Mortgage 2 Info Calcs'!F$24)*(G579/12),2)),0,(J579-O579-Q579-'Mortgage 2 Info Calcs'!F$24)*(G579/12)),,,ISTEXT('Mortgage 2 Info Calcs'!K$4)),IF(((J579-Q579-'Mortgage 2 Info Calcs'!F$24)*(G579/12))&gt;0,((J579-Q579-'Mortgage 2 Info Calcs'!F$24)*(G579/12)),0),0)</f>
        <v>0</v>
      </c>
      <c r="T579" t="str">
        <f>IF(OR(ISERROR(SUM(R$12:R579)),(ISTEXT(T578)),(T578=(SUM(R$12:R579)))),"",SUM(R$12:R579))</f>
        <v/>
      </c>
      <c r="U579">
        <f>SUM(S$12:S579)</f>
        <v>93290.420445652519</v>
      </c>
      <c r="V579" t="str">
        <f>IF(OR(J579=Q579,ISTEXT(W578),ISTEXT('Mortgage 2 Info Calcs'!$F$17)),"",IF(('Mortgage 2 Info Calcs'!F$18*12)&gt;C578+1,IF(C578='Mortgage 2 Info Calcs'!F$18*12,0,'Mortgage 2 Info Calcs'!F$19+W579*('Mortgage 2 Info Calcs'!F$17)),'Mortgage 2 Info Calcs'!F$189))</f>
        <v/>
      </c>
      <c r="W579" t="str">
        <f>IF(OR(ISERROR(J579-R579-M579),IF(ISERROR((J579-R579-M579)=0),"True",(J579-R579-M579)=0),ISTEXT('Mortgage 2 Info Calcs'!$K$4)),"",IF((J579&gt;(L579+M579)),(FV((G579/'Mortgage 2 Variables'!E$43),1,(L579+M579),-J579+Q579+'Mortgage 2 Info Calcs'!F$24,0))+Q579+'Mortgage 2 Info Calcs'!F$24+IF(I579&gt;0,0,-I579),""))</f>
        <v/>
      </c>
      <c r="X579" t="e">
        <f>IF((FV(IF(G579=0,'Mortgage 2 Info Calcs'!F$8,G579)/12,1,PMT(IF(G579=0,'Mortgage 2 Info Calcs'!F$8,G579)/12,('Mortgage 2 Info Calcs'!F$9*12)-C578,-X578,0),-X578,0))&gt;0,(FV(IF(G579=0,'Mortgage 2 Info Calcs'!F$8,G579)/12,1,PMT(IF(G579=0,'Mortgage 2 Info Calcs'!F$8,G579)/12,('Mortgage 2 Info Calcs'!F$9*12)-C578,-X578,0),-X578,0)),0)</f>
        <v>#NUM!</v>
      </c>
      <c r="Y579" t="e">
        <f>IF(X579&lt;=0,0,(IPMT(IF(G579=0,'Mortgage 2 Info Calcs'!F$8,G579)/12,1,('Mortgage 2 Info Calcs'!F$9*12)-C578,-X578,0)))</f>
        <v>#NUM!</v>
      </c>
      <c r="Z579">
        <f>IF(C579&lt;('Mortgage 2 Info Calcs'!F$9*12),SUM(Y$12:Y579),0)</f>
        <v>0</v>
      </c>
      <c r="AA579">
        <v>568</v>
      </c>
      <c r="AB579">
        <f t="shared" si="39"/>
        <v>47.333333333333336</v>
      </c>
    </row>
    <row r="580" spans="2:28" ht="11.25" customHeight="1" x14ac:dyDescent="0.25">
      <c r="B580">
        <f t="shared" si="37"/>
        <v>47.416666666666664</v>
      </c>
      <c r="C580">
        <v>569</v>
      </c>
      <c r="D580" t="str">
        <f>IF(J1348=1,F571+1,"")</f>
        <v/>
      </c>
      <c r="E580" t="str">
        <f t="shared" si="40"/>
        <v/>
      </c>
      <c r="F580" t="str">
        <f>VLOOKUP('Mortgage 2 Variables'!D$12,'Mortgage 2 Variables'!B$8:C$19,2)</f>
        <v>Mar</v>
      </c>
      <c r="G580">
        <f>IF(ISBLANK('Mortgage 2 Monthly Table'!G580),IF(OR(J580=Q580,ISTEXT(W579),ISTEXT('Mortgage 2 Info Calcs'!$K$4)),0,IF(('Mortgage 2 Info Calcs'!F$7*12)&gt;C579,G579,IF(C579='Mortgage 2 Info Calcs'!F$7*12,'Mortgage 2 Info Calcs'!F$8,G579))),'Mortgage 2 Monthly Table'!G580)</f>
        <v>0</v>
      </c>
      <c r="H580" t="e">
        <f>((PMT(G580/'Mortgage 2 Variables'!E$43,('Mortgage 2 Info Calcs'!F$9*'Mortgage 2 Variables'!E$43)-C579,-J580,0)))</f>
        <v>#VALUE!</v>
      </c>
      <c r="I580">
        <f>IF(OR(ISERROR(((IPMT(G580/'Mortgage 2 Variables'!E$43,1,'Mortgage 2 Info Calcs'!F$9*'Mortgage 2 Variables'!E$43,-J580+Q580+'Mortgage 2 Info Calcs'!F$24,IF('Mortgage 2 Info Calcs'!F$5="Interest Only",-J580+Q580+'Mortgage 2 Info Calcs'!F$24,0))))),(((IPMT(G580/'Mortgage 2 Variables'!E$43,1,'Mortgage 2 Info Calcs'!F$9*'Mortgage 2 Variables'!E$43,-J$12,-J$12)))=0)),0,((IPMT(G580/'Mortgage 2 Variables'!E$43,1,'Mortgage 2 Info Calcs'!F$9*'Mortgage 2 Variables'!E$43,-J580+Q580+'Mortgage 2 Info Calcs'!F$24,IF('Mortgage 2 Info Calcs'!F$5="Interest Only",-J580+Q580+'Mortgage 2 Info Calcs'!F$24,0)))))</f>
        <v>0</v>
      </c>
      <c r="J580" t="str">
        <f>IF(W579&gt;0,IF(ISTEXT('Mortgage 2 Info Calcs'!K$4),"0",IF(ISTEXT(W579),W579,W579+(IF(ISTEXT(K580),0,K580)))),0)</f>
        <v/>
      </c>
      <c r="K580">
        <f>IF(ISBLANK('Mortgage 2 Monthly Table'!L580),0,'Mortgage 2 Monthly Table'!L580)</f>
        <v>0</v>
      </c>
      <c r="L580" t="e">
        <f>IF(ISBLANK('Mortgage 2 Monthly Table'!N580),IF('Mortgage 2 Info Calcs'!F$13="Calculated",IF('Mortgage 2 Info Calcs'!F$22="Keep Same",IF('Mortgage 2 Info Calcs'!F$5="Interest Only",IF(OR(I580&gt;L579,J580=""),I580,IF(J580&lt;L579,IF(J580&lt;L579,J580+I580,IF(L579+M579&gt;J580,L579+I580,L579)),IF(L579+M579&gt;J580,L579+I580,L579))),IF(H580&gt;L579,H580,IF(J580&gt;L579,IF(L579+M579&gt;J580,L579+I580,L579),J580+S580))),IF('Mortgage 2 Info Calcs'!F$5="Interest Only",'Mortgage 2 Monthly calcs'!I580,'Mortgage 2 Monthly calcs'!H580)),'Mortgage 2 Monthly calcs'!L579),'Mortgage 2 Monthly Table'!N580)</f>
        <v>#VALUE!</v>
      </c>
      <c r="M580" t="str">
        <f>IF(ISBLANK('Mortgage 2 Monthly Table'!P580),IF(N579&gt;J580,IF(J580&gt;L579,J580-L579,0),IF(OR(OR(W579&lt;0,ISTEXT(W579)),ISTEXT('Mortgage 2 Info Calcs'!$K$4)),"",'Mortgage 2 Info Calcs'!F$21)),'Mortgage 2 Monthly Table'!P580)</f>
        <v/>
      </c>
      <c r="N580" t="str">
        <f t="shared" si="38"/>
        <v/>
      </c>
      <c r="O580" t="str">
        <f>IF(OR(OR(W579&lt;0,ISTEXT(W579)),ISTEXT('Mortgage 2 Info Calcs'!$K$4)),"",(O579+M580))</f>
        <v/>
      </c>
      <c r="P580">
        <f>IF(ISBLANK('Mortgage 2 Monthly Table'!T580),IF(ISTEXT(J580),0,IF(OR(W579&lt;Q579,AND(W579&lt;0,NOT(ISTEXT(W579))),ISTEXT('Mortgage 2 Info Calcs'!$K$4)),IF(-W579&gt;P579,-W579,W579-Q579),IF(J580="",0,'Mortgage 2 Info Calcs'!F$26))),'Mortgage 2 Monthly Table'!T580)</f>
        <v>0</v>
      </c>
      <c r="Q580" t="str">
        <f>IF(OR(OR(W579&lt;0,ISTEXT(W579)),ISTEXT('Mortgage 2 Info Calcs'!$K$4)),"",IF(O580&lt;0,Q579,(Q579+P580)))</f>
        <v/>
      </c>
      <c r="R580" t="str">
        <f>IF(OR(ISERROR(L580-S580),ISTEXT('Mortgage 2 Info Calcs'!$K$4)),"",L580-S580+M580)</f>
        <v/>
      </c>
      <c r="S580">
        <f>IF(OR(IF(ISERROR(ROUND((J580-Q580-'Mortgage 2 Info Calcs'!F$24)*(G580/12),2)),0,(J580-O580-Q580-'Mortgage 2 Info Calcs'!F$24)*(G580/12)),,,ISTEXT('Mortgage 2 Info Calcs'!K$4)),IF(((J580-Q580-'Mortgage 2 Info Calcs'!F$24)*(G580/12))&gt;0,((J580-Q580-'Mortgage 2 Info Calcs'!F$24)*(G580/12)),0),0)</f>
        <v>0</v>
      </c>
      <c r="T580" t="str">
        <f>IF(OR(ISERROR(SUM(R$12:R580)),(ISTEXT(T579)),(T579=(SUM(R$12:R580)))),"",SUM(R$12:R580))</f>
        <v/>
      </c>
      <c r="U580">
        <f>SUM(S$12:S580)</f>
        <v>93290.420445652519</v>
      </c>
      <c r="V580" t="str">
        <f>IF(OR(J580=Q580,ISTEXT(W579),ISTEXT('Mortgage 2 Info Calcs'!$F$17)),"",IF(('Mortgage 2 Info Calcs'!F$18*12)&gt;C579+1,IF(C579='Mortgage 2 Info Calcs'!F$18*12,0,'Mortgage 2 Info Calcs'!F$19+W580*('Mortgage 2 Info Calcs'!F$17)),'Mortgage 2 Info Calcs'!F$189))</f>
        <v/>
      </c>
      <c r="W580" t="str">
        <f>IF(OR(ISERROR(J580-R580-M580),IF(ISERROR((J580-R580-M580)=0),"True",(J580-R580-M580)=0),ISTEXT('Mortgage 2 Info Calcs'!$K$4)),"",IF((J580&gt;(L580+M580)),(FV((G580/'Mortgage 2 Variables'!E$43),1,(L580+M580),-J580+Q580+'Mortgage 2 Info Calcs'!F$24,0))+Q580+'Mortgage 2 Info Calcs'!F$24+IF(I580&gt;0,0,-I580),""))</f>
        <v/>
      </c>
      <c r="X580" t="e">
        <f>IF((FV(IF(G580=0,'Mortgage 2 Info Calcs'!F$8,G580)/12,1,PMT(IF(G580=0,'Mortgage 2 Info Calcs'!F$8,G580)/12,('Mortgage 2 Info Calcs'!F$9*12)-C579,-X579,0),-X579,0))&gt;0,(FV(IF(G580=0,'Mortgage 2 Info Calcs'!F$8,G580)/12,1,PMT(IF(G580=0,'Mortgage 2 Info Calcs'!F$8,G580)/12,('Mortgage 2 Info Calcs'!F$9*12)-C579,-X579,0),-X579,0)),0)</f>
        <v>#NUM!</v>
      </c>
      <c r="Y580" t="e">
        <f>IF(X580&lt;=0,0,(IPMT(IF(G580=0,'Mortgage 2 Info Calcs'!F$8,G580)/12,1,('Mortgage 2 Info Calcs'!F$9*12)-C579,-X579,0)))</f>
        <v>#NUM!</v>
      </c>
      <c r="Z580">
        <f>IF(C580&lt;('Mortgage 2 Info Calcs'!F$9*12),SUM(Y$12:Y580),0)</f>
        <v>0</v>
      </c>
      <c r="AA580">
        <v>569</v>
      </c>
      <c r="AB580">
        <f t="shared" si="39"/>
        <v>47.416666666666664</v>
      </c>
    </row>
    <row r="581" spans="2:28" ht="11.25" customHeight="1" x14ac:dyDescent="0.25">
      <c r="B581">
        <f t="shared" si="37"/>
        <v>47.5</v>
      </c>
      <c r="C581">
        <v>570</v>
      </c>
      <c r="D581" t="str">
        <f>IF(J1349=1,F571+1,"")</f>
        <v/>
      </c>
      <c r="E581" t="str">
        <f t="shared" si="40"/>
        <v/>
      </c>
      <c r="F581" t="str">
        <f>VLOOKUP('Mortgage 2 Variables'!D$13,'Mortgage 2 Variables'!B$8:C$19,2)</f>
        <v>Apr</v>
      </c>
      <c r="G581">
        <f>IF(ISBLANK('Mortgage 2 Monthly Table'!G581),IF(OR(J581=Q581,ISTEXT(W580),ISTEXT('Mortgage 2 Info Calcs'!$K$4)),0,IF(('Mortgage 2 Info Calcs'!F$7*12)&gt;C580,G580,IF(C580='Mortgage 2 Info Calcs'!F$7*12,'Mortgage 2 Info Calcs'!F$8,G580))),'Mortgage 2 Monthly Table'!G581)</f>
        <v>0</v>
      </c>
      <c r="H581" t="e">
        <f>((PMT(G581/'Mortgage 2 Variables'!E$43,('Mortgage 2 Info Calcs'!F$9*'Mortgage 2 Variables'!E$43)-C580,-J581,0)))</f>
        <v>#VALUE!</v>
      </c>
      <c r="I581">
        <f>IF(OR(ISERROR(((IPMT(G581/'Mortgage 2 Variables'!E$43,1,'Mortgage 2 Info Calcs'!F$9*'Mortgage 2 Variables'!E$43,-J581+Q581+'Mortgage 2 Info Calcs'!F$24,IF('Mortgage 2 Info Calcs'!F$5="Interest Only",-J581+Q581+'Mortgage 2 Info Calcs'!F$24,0))))),(((IPMT(G581/'Mortgage 2 Variables'!E$43,1,'Mortgage 2 Info Calcs'!F$9*'Mortgage 2 Variables'!E$43,-J$12,-J$12)))=0)),0,((IPMT(G581/'Mortgage 2 Variables'!E$43,1,'Mortgage 2 Info Calcs'!F$9*'Mortgage 2 Variables'!E$43,-J581+Q581+'Mortgage 2 Info Calcs'!F$24,IF('Mortgage 2 Info Calcs'!F$5="Interest Only",-J581+Q581+'Mortgage 2 Info Calcs'!F$24,0)))))</f>
        <v>0</v>
      </c>
      <c r="J581" t="str">
        <f>IF(W580&gt;0,IF(ISTEXT('Mortgage 2 Info Calcs'!K$4),"0",IF(ISTEXT(W580),W580,W580+(IF(ISTEXT(K581),0,K581)))),0)</f>
        <v/>
      </c>
      <c r="K581">
        <f>IF(ISBLANK('Mortgage 2 Monthly Table'!L581),0,'Mortgage 2 Monthly Table'!L581)</f>
        <v>0</v>
      </c>
      <c r="L581" t="e">
        <f>IF(ISBLANK('Mortgage 2 Monthly Table'!N581),IF('Mortgage 2 Info Calcs'!F$13="Calculated",IF('Mortgage 2 Info Calcs'!F$22="Keep Same",IF('Mortgage 2 Info Calcs'!F$5="Interest Only",IF(OR(I581&gt;L580,J581=""),I581,IF(J581&lt;L580,IF(J581&lt;L580,J581+I581,IF(L580+M580&gt;J581,L580+I581,L580)),IF(L580+M580&gt;J581,L580+I581,L580))),IF(H581&gt;L580,H581,IF(J581&gt;L580,IF(L580+M580&gt;J581,L580+I581,L580),J581+S581))),IF('Mortgage 2 Info Calcs'!F$5="Interest Only",'Mortgage 2 Monthly calcs'!I581,'Mortgage 2 Monthly calcs'!H581)),'Mortgage 2 Monthly calcs'!L580),'Mortgage 2 Monthly Table'!N581)</f>
        <v>#VALUE!</v>
      </c>
      <c r="M581" t="str">
        <f>IF(ISBLANK('Mortgage 2 Monthly Table'!P581),IF(N580&gt;J581,IF(J581&gt;L580,J581-L580,0),IF(OR(OR(W580&lt;0,ISTEXT(W580)),ISTEXT('Mortgage 2 Info Calcs'!$K$4)),"",'Mortgage 2 Info Calcs'!F$21)),'Mortgage 2 Monthly Table'!P581)</f>
        <v/>
      </c>
      <c r="N581" t="str">
        <f t="shared" si="38"/>
        <v/>
      </c>
      <c r="O581" t="str">
        <f>IF(OR(OR(W580&lt;0,ISTEXT(W580)),ISTEXT('Mortgage 2 Info Calcs'!$K$4)),"",(O580+M581))</f>
        <v/>
      </c>
      <c r="P581">
        <f>IF(ISBLANK('Mortgage 2 Monthly Table'!T581),IF(ISTEXT(J581),0,IF(OR(W580&lt;Q580,AND(W580&lt;0,NOT(ISTEXT(W580))),ISTEXT('Mortgage 2 Info Calcs'!$K$4)),IF(-W580&gt;P580,-W580,W580-Q580),IF(J581="",0,'Mortgage 2 Info Calcs'!F$26))),'Mortgage 2 Monthly Table'!T581)</f>
        <v>0</v>
      </c>
      <c r="Q581" t="str">
        <f>IF(OR(OR(W580&lt;0,ISTEXT(W580)),ISTEXT('Mortgage 2 Info Calcs'!$K$4)),"",IF(O581&lt;0,Q580,(Q580+P581)))</f>
        <v/>
      </c>
      <c r="R581" t="str">
        <f>IF(OR(ISERROR(L581-S581),ISTEXT('Mortgage 2 Info Calcs'!$K$4)),"",L581-S581+M581)</f>
        <v/>
      </c>
      <c r="S581">
        <f>IF(OR(IF(ISERROR(ROUND((J581-Q581-'Mortgage 2 Info Calcs'!F$24)*(G581/12),2)),0,(J581-O581-Q581-'Mortgage 2 Info Calcs'!F$24)*(G581/12)),,,ISTEXT('Mortgage 2 Info Calcs'!K$4)),IF(((J581-Q581-'Mortgage 2 Info Calcs'!F$24)*(G581/12))&gt;0,((J581-Q581-'Mortgage 2 Info Calcs'!F$24)*(G581/12)),0),0)</f>
        <v>0</v>
      </c>
      <c r="T581" t="str">
        <f>IF(OR(ISERROR(SUM(R$12:R581)),(ISTEXT(T580)),(T580=(SUM(R$12:R581)))),"",SUM(R$12:R581))</f>
        <v/>
      </c>
      <c r="U581">
        <f>SUM(S$12:S581)</f>
        <v>93290.420445652519</v>
      </c>
      <c r="V581" t="str">
        <f>IF(OR(J581=Q581,ISTEXT(W580),ISTEXT('Mortgage 2 Info Calcs'!$F$17)),"",IF(('Mortgage 2 Info Calcs'!F$18*12)&gt;C580+1,IF(C580='Mortgage 2 Info Calcs'!F$18*12,0,'Mortgage 2 Info Calcs'!F$19+W581*('Mortgage 2 Info Calcs'!F$17)),'Mortgage 2 Info Calcs'!F$189))</f>
        <v/>
      </c>
      <c r="W581" t="str">
        <f>IF(OR(ISERROR(J581-R581-M581),IF(ISERROR((J581-R581-M581)=0),"True",(J581-R581-M581)=0),ISTEXT('Mortgage 2 Info Calcs'!$K$4)),"",IF((J581&gt;(L581+M581)),(FV((G581/'Mortgage 2 Variables'!E$43),1,(L581+M581),-J581+Q581+'Mortgage 2 Info Calcs'!F$24,0))+Q581+'Mortgage 2 Info Calcs'!F$24+IF(I581&gt;0,0,-I581),""))</f>
        <v/>
      </c>
      <c r="X581" t="e">
        <f>IF((FV(IF(G581=0,'Mortgage 2 Info Calcs'!F$8,G581)/12,1,PMT(IF(G581=0,'Mortgage 2 Info Calcs'!F$8,G581)/12,('Mortgage 2 Info Calcs'!F$9*12)-C580,-X580,0),-X580,0))&gt;0,(FV(IF(G581=0,'Mortgage 2 Info Calcs'!F$8,G581)/12,1,PMT(IF(G581=0,'Mortgage 2 Info Calcs'!F$8,G581)/12,('Mortgage 2 Info Calcs'!F$9*12)-C580,-X580,0),-X580,0)),0)</f>
        <v>#NUM!</v>
      </c>
      <c r="Y581" t="e">
        <f>IF(X581&lt;=0,0,(IPMT(IF(G581=0,'Mortgage 2 Info Calcs'!F$8,G581)/12,1,('Mortgage 2 Info Calcs'!F$9*12)-C580,-X580,0)))</f>
        <v>#NUM!</v>
      </c>
      <c r="Z581">
        <f>IF(C581&lt;('Mortgage 2 Info Calcs'!F$9*12),SUM(Y$12:Y581),0)</f>
        <v>0</v>
      </c>
      <c r="AA581">
        <v>570</v>
      </c>
      <c r="AB581">
        <f t="shared" si="39"/>
        <v>47.5</v>
      </c>
    </row>
    <row r="582" spans="2:28" ht="11.25" customHeight="1" x14ac:dyDescent="0.25">
      <c r="B582">
        <f t="shared" si="37"/>
        <v>47.583333333333336</v>
      </c>
      <c r="C582">
        <v>571</v>
      </c>
      <c r="D582" t="str">
        <f>IF(J1350=1,F571+1,"")</f>
        <v/>
      </c>
      <c r="E582" t="str">
        <f t="shared" si="40"/>
        <v/>
      </c>
      <c r="F582" t="str">
        <f>VLOOKUP('Mortgage 2 Variables'!D$14,'Mortgage 2 Variables'!B$8:C$19,2)</f>
        <v>May</v>
      </c>
      <c r="G582">
        <f>IF(ISBLANK('Mortgage 2 Monthly Table'!G582),IF(OR(J582=Q582,ISTEXT(W581),ISTEXT('Mortgage 2 Info Calcs'!$K$4)),0,IF(('Mortgage 2 Info Calcs'!F$7*12)&gt;C581,G581,IF(C581='Mortgage 2 Info Calcs'!F$7*12,'Mortgage 2 Info Calcs'!F$8,G581))),'Mortgage 2 Monthly Table'!G582)</f>
        <v>0</v>
      </c>
      <c r="H582" t="e">
        <f>((PMT(G582/'Mortgage 2 Variables'!E$43,('Mortgage 2 Info Calcs'!F$9*'Mortgage 2 Variables'!E$43)-C581,-J582,0)))</f>
        <v>#VALUE!</v>
      </c>
      <c r="I582">
        <f>IF(OR(ISERROR(((IPMT(G582/'Mortgage 2 Variables'!E$43,1,'Mortgage 2 Info Calcs'!F$9*'Mortgage 2 Variables'!E$43,-J582+Q582+'Mortgage 2 Info Calcs'!F$24,IF('Mortgage 2 Info Calcs'!F$5="Interest Only",-J582+Q582+'Mortgage 2 Info Calcs'!F$24,0))))),(((IPMT(G582/'Mortgage 2 Variables'!E$43,1,'Mortgage 2 Info Calcs'!F$9*'Mortgage 2 Variables'!E$43,-J$12,-J$12)))=0)),0,((IPMT(G582/'Mortgage 2 Variables'!E$43,1,'Mortgage 2 Info Calcs'!F$9*'Mortgage 2 Variables'!E$43,-J582+Q582+'Mortgage 2 Info Calcs'!F$24,IF('Mortgage 2 Info Calcs'!F$5="Interest Only",-J582+Q582+'Mortgage 2 Info Calcs'!F$24,0)))))</f>
        <v>0</v>
      </c>
      <c r="J582" t="str">
        <f>IF(W581&gt;0,IF(ISTEXT('Mortgage 2 Info Calcs'!K$4),"0",IF(ISTEXT(W581),W581,W581+(IF(ISTEXT(K582),0,K582)))),0)</f>
        <v/>
      </c>
      <c r="K582">
        <f>IF(ISBLANK('Mortgage 2 Monthly Table'!L582),0,'Mortgage 2 Monthly Table'!L582)</f>
        <v>0</v>
      </c>
      <c r="L582" t="e">
        <f>IF(ISBLANK('Mortgage 2 Monthly Table'!N582),IF('Mortgage 2 Info Calcs'!F$13="Calculated",IF('Mortgage 2 Info Calcs'!F$22="Keep Same",IF('Mortgage 2 Info Calcs'!F$5="Interest Only",IF(OR(I582&gt;L581,J582=""),I582,IF(J582&lt;L581,IF(J582&lt;L581,J582+I582,IF(L581+M581&gt;J582,L581+I582,L581)),IF(L581+M581&gt;J582,L581+I582,L581))),IF(H582&gt;L581,H582,IF(J582&gt;L581,IF(L581+M581&gt;J582,L581+I582,L581),J582+S582))),IF('Mortgage 2 Info Calcs'!F$5="Interest Only",'Mortgage 2 Monthly calcs'!I582,'Mortgage 2 Monthly calcs'!H582)),'Mortgage 2 Monthly calcs'!L581),'Mortgage 2 Monthly Table'!N582)</f>
        <v>#VALUE!</v>
      </c>
      <c r="M582" t="str">
        <f>IF(ISBLANK('Mortgage 2 Monthly Table'!P582),IF(N581&gt;J582,IF(J582&gt;L581,J582-L581,0),IF(OR(OR(W581&lt;0,ISTEXT(W581)),ISTEXT('Mortgage 2 Info Calcs'!$K$4)),"",'Mortgage 2 Info Calcs'!F$21)),'Mortgage 2 Monthly Table'!P582)</f>
        <v/>
      </c>
      <c r="N582" t="str">
        <f t="shared" si="38"/>
        <v/>
      </c>
      <c r="O582" t="str">
        <f>IF(OR(OR(W581&lt;0,ISTEXT(W581)),ISTEXT('Mortgage 2 Info Calcs'!$K$4)),"",(O581+M582))</f>
        <v/>
      </c>
      <c r="P582">
        <f>IF(ISBLANK('Mortgage 2 Monthly Table'!T582),IF(ISTEXT(J582),0,IF(OR(W581&lt;Q581,AND(W581&lt;0,NOT(ISTEXT(W581))),ISTEXT('Mortgage 2 Info Calcs'!$K$4)),IF(-W581&gt;P581,-W581,W581-Q581),IF(J582="",0,'Mortgage 2 Info Calcs'!F$26))),'Mortgage 2 Monthly Table'!T582)</f>
        <v>0</v>
      </c>
      <c r="Q582" t="str">
        <f>IF(OR(OR(W581&lt;0,ISTEXT(W581)),ISTEXT('Mortgage 2 Info Calcs'!$K$4)),"",IF(O582&lt;0,Q581,(Q581+P582)))</f>
        <v/>
      </c>
      <c r="R582" t="str">
        <f>IF(OR(ISERROR(L582-S582),ISTEXT('Mortgage 2 Info Calcs'!$K$4)),"",L582-S582+M582)</f>
        <v/>
      </c>
      <c r="S582">
        <f>IF(OR(IF(ISERROR(ROUND((J582-Q582-'Mortgage 2 Info Calcs'!F$24)*(G582/12),2)),0,(J582-O582-Q582-'Mortgage 2 Info Calcs'!F$24)*(G582/12)),,,ISTEXT('Mortgage 2 Info Calcs'!K$4)),IF(((J582-Q582-'Mortgage 2 Info Calcs'!F$24)*(G582/12))&gt;0,((J582-Q582-'Mortgage 2 Info Calcs'!F$24)*(G582/12)),0),0)</f>
        <v>0</v>
      </c>
      <c r="T582" t="str">
        <f>IF(OR(ISERROR(SUM(R$12:R582)),(ISTEXT(T581)),(T581=(SUM(R$12:R582)))),"",SUM(R$12:R582))</f>
        <v/>
      </c>
      <c r="U582">
        <f>SUM(S$12:S582)</f>
        <v>93290.420445652519</v>
      </c>
      <c r="V582" t="str">
        <f>IF(OR(J582=Q582,ISTEXT(W581),ISTEXT('Mortgage 2 Info Calcs'!$F$17)),"",IF(('Mortgage 2 Info Calcs'!F$18*12)&gt;C581+1,IF(C581='Mortgage 2 Info Calcs'!F$18*12,0,'Mortgage 2 Info Calcs'!F$19+W582*('Mortgage 2 Info Calcs'!F$17)),'Mortgage 2 Info Calcs'!F$189))</f>
        <v/>
      </c>
      <c r="W582" t="str">
        <f>IF(OR(ISERROR(J582-R582-M582),IF(ISERROR((J582-R582-M582)=0),"True",(J582-R582-M582)=0),ISTEXT('Mortgage 2 Info Calcs'!$K$4)),"",IF((J582&gt;(L582+M582)),(FV((G582/'Mortgage 2 Variables'!E$43),1,(L582+M582),-J582+Q582+'Mortgage 2 Info Calcs'!F$24,0))+Q582+'Mortgage 2 Info Calcs'!F$24+IF(I582&gt;0,0,-I582),""))</f>
        <v/>
      </c>
      <c r="X582" t="e">
        <f>IF((FV(IF(G582=0,'Mortgage 2 Info Calcs'!F$8,G582)/12,1,PMT(IF(G582=0,'Mortgage 2 Info Calcs'!F$8,G582)/12,('Mortgage 2 Info Calcs'!F$9*12)-C581,-X581,0),-X581,0))&gt;0,(FV(IF(G582=0,'Mortgage 2 Info Calcs'!F$8,G582)/12,1,PMT(IF(G582=0,'Mortgage 2 Info Calcs'!F$8,G582)/12,('Mortgage 2 Info Calcs'!F$9*12)-C581,-X581,0),-X581,0)),0)</f>
        <v>#NUM!</v>
      </c>
      <c r="Y582" t="e">
        <f>IF(X582&lt;=0,0,(IPMT(IF(G582=0,'Mortgage 2 Info Calcs'!F$8,G582)/12,1,('Mortgage 2 Info Calcs'!F$9*12)-C581,-X581,0)))</f>
        <v>#NUM!</v>
      </c>
      <c r="Z582">
        <f>IF(C582&lt;('Mortgage 2 Info Calcs'!F$9*12),SUM(Y$12:Y582),0)</f>
        <v>0</v>
      </c>
      <c r="AA582">
        <v>571</v>
      </c>
      <c r="AB582">
        <f t="shared" si="39"/>
        <v>47.583333333333336</v>
      </c>
    </row>
    <row r="583" spans="2:28" ht="11.25" customHeight="1" x14ac:dyDescent="0.25">
      <c r="B583">
        <f t="shared" si="37"/>
        <v>47.666666666666664</v>
      </c>
      <c r="C583">
        <v>572</v>
      </c>
      <c r="D583" t="str">
        <f>IF(J1351=1,F571+1,"")</f>
        <v/>
      </c>
      <c r="E583" t="str">
        <f t="shared" si="40"/>
        <v/>
      </c>
      <c r="F583" t="str">
        <f>VLOOKUP('Mortgage 2 Variables'!D$15,'Mortgage 2 Variables'!B$8:C$19,2)</f>
        <v>Jun</v>
      </c>
      <c r="G583">
        <f>IF(ISBLANK('Mortgage 2 Monthly Table'!G583),IF(OR(J583=Q583,ISTEXT(W582),ISTEXT('Mortgage 2 Info Calcs'!$K$4)),0,IF(('Mortgage 2 Info Calcs'!F$7*12)&gt;C582,G582,IF(C582='Mortgage 2 Info Calcs'!F$7*12,'Mortgage 2 Info Calcs'!F$8,G582))),'Mortgage 2 Monthly Table'!G583)</f>
        <v>0</v>
      </c>
      <c r="H583" t="e">
        <f>((PMT(G583/'Mortgage 2 Variables'!E$43,('Mortgage 2 Info Calcs'!F$9*'Mortgage 2 Variables'!E$43)-C582,-J583,0)))</f>
        <v>#VALUE!</v>
      </c>
      <c r="I583">
        <f>IF(OR(ISERROR(((IPMT(G583/'Mortgage 2 Variables'!E$43,1,'Mortgage 2 Info Calcs'!F$9*'Mortgage 2 Variables'!E$43,-J583+Q583+'Mortgage 2 Info Calcs'!F$24,IF('Mortgage 2 Info Calcs'!F$5="Interest Only",-J583+Q583+'Mortgage 2 Info Calcs'!F$24,0))))),(((IPMT(G583/'Mortgage 2 Variables'!E$43,1,'Mortgage 2 Info Calcs'!F$9*'Mortgage 2 Variables'!E$43,-J$12,-J$12)))=0)),0,((IPMT(G583/'Mortgage 2 Variables'!E$43,1,'Mortgage 2 Info Calcs'!F$9*'Mortgage 2 Variables'!E$43,-J583+Q583+'Mortgage 2 Info Calcs'!F$24,IF('Mortgage 2 Info Calcs'!F$5="Interest Only",-J583+Q583+'Mortgage 2 Info Calcs'!F$24,0)))))</f>
        <v>0</v>
      </c>
      <c r="J583" t="str">
        <f>IF(W582&gt;0,IF(ISTEXT('Mortgage 2 Info Calcs'!K$4),"0",IF(ISTEXT(W582),W582,W582+(IF(ISTEXT(K583),0,K583)))),0)</f>
        <v/>
      </c>
      <c r="K583">
        <f>IF(ISBLANK('Mortgage 2 Monthly Table'!L583),0,'Mortgage 2 Monthly Table'!L583)</f>
        <v>0</v>
      </c>
      <c r="L583" t="e">
        <f>IF(ISBLANK('Mortgage 2 Monthly Table'!N583),IF('Mortgage 2 Info Calcs'!F$13="Calculated",IF('Mortgage 2 Info Calcs'!F$22="Keep Same",IF('Mortgage 2 Info Calcs'!F$5="Interest Only",IF(OR(I583&gt;L582,J583=""),I583,IF(J583&lt;L582,IF(J583&lt;L582,J583+I583,IF(L582+M582&gt;J583,L582+I583,L582)),IF(L582+M582&gt;J583,L582+I583,L582))),IF(H583&gt;L582,H583,IF(J583&gt;L582,IF(L582+M582&gt;J583,L582+I583,L582),J583+S583))),IF('Mortgage 2 Info Calcs'!F$5="Interest Only",'Mortgage 2 Monthly calcs'!I583,'Mortgage 2 Monthly calcs'!H583)),'Mortgage 2 Monthly calcs'!L582),'Mortgage 2 Monthly Table'!N583)</f>
        <v>#VALUE!</v>
      </c>
      <c r="M583" t="str">
        <f>IF(ISBLANK('Mortgage 2 Monthly Table'!P583),IF(N582&gt;J583,IF(J583&gt;L582,J583-L582,0),IF(OR(OR(W582&lt;0,ISTEXT(W582)),ISTEXT('Mortgage 2 Info Calcs'!$K$4)),"",'Mortgage 2 Info Calcs'!F$21)),'Mortgage 2 Monthly Table'!P583)</f>
        <v/>
      </c>
      <c r="N583" t="str">
        <f t="shared" si="38"/>
        <v/>
      </c>
      <c r="O583" t="str">
        <f>IF(OR(OR(W582&lt;0,ISTEXT(W582)),ISTEXT('Mortgage 2 Info Calcs'!$K$4)),"",(O582+M583))</f>
        <v/>
      </c>
      <c r="P583">
        <f>IF(ISBLANK('Mortgage 2 Monthly Table'!T583),IF(ISTEXT(J583),0,IF(OR(W582&lt;Q582,AND(W582&lt;0,NOT(ISTEXT(W582))),ISTEXT('Mortgage 2 Info Calcs'!$K$4)),IF(-W582&gt;P582,-W582,W582-Q582),IF(J583="",0,'Mortgage 2 Info Calcs'!F$26))),'Mortgage 2 Monthly Table'!T583)</f>
        <v>0</v>
      </c>
      <c r="Q583" t="str">
        <f>IF(OR(OR(W582&lt;0,ISTEXT(W582)),ISTEXT('Mortgage 2 Info Calcs'!$K$4)),"",IF(O583&lt;0,Q582,(Q582+P583)))</f>
        <v/>
      </c>
      <c r="R583" t="str">
        <f>IF(OR(ISERROR(L583-S583),ISTEXT('Mortgage 2 Info Calcs'!$K$4)),"",L583-S583+M583)</f>
        <v/>
      </c>
      <c r="S583">
        <f>IF(OR(IF(ISERROR(ROUND((J583-Q583-'Mortgage 2 Info Calcs'!F$24)*(G583/12),2)),0,(J583-O583-Q583-'Mortgage 2 Info Calcs'!F$24)*(G583/12)),,,ISTEXT('Mortgage 2 Info Calcs'!K$4)),IF(((J583-Q583-'Mortgage 2 Info Calcs'!F$24)*(G583/12))&gt;0,((J583-Q583-'Mortgage 2 Info Calcs'!F$24)*(G583/12)),0),0)</f>
        <v>0</v>
      </c>
      <c r="T583" t="str">
        <f>IF(OR(ISERROR(SUM(R$12:R583)),(ISTEXT(T582)),(T582=(SUM(R$12:R583)))),"",SUM(R$12:R583))</f>
        <v/>
      </c>
      <c r="U583">
        <f>SUM(S$12:S583)</f>
        <v>93290.420445652519</v>
      </c>
      <c r="V583" t="str">
        <f>IF(OR(J583=Q583,ISTEXT(W582),ISTEXT('Mortgage 2 Info Calcs'!$F$17)),"",IF(('Mortgage 2 Info Calcs'!F$18*12)&gt;C582+1,IF(C582='Mortgage 2 Info Calcs'!F$18*12,0,'Mortgage 2 Info Calcs'!F$19+W583*('Mortgage 2 Info Calcs'!F$17)),'Mortgage 2 Info Calcs'!F$189))</f>
        <v/>
      </c>
      <c r="W583" t="str">
        <f>IF(OR(ISERROR(J583-R583-M583),IF(ISERROR((J583-R583-M583)=0),"True",(J583-R583-M583)=0),ISTEXT('Mortgage 2 Info Calcs'!$K$4)),"",IF((J583&gt;(L583+M583)),(FV((G583/'Mortgage 2 Variables'!E$43),1,(L583+M583),-J583+Q583+'Mortgage 2 Info Calcs'!F$24,0))+Q583+'Mortgage 2 Info Calcs'!F$24+IF(I583&gt;0,0,-I583),""))</f>
        <v/>
      </c>
      <c r="X583" t="e">
        <f>IF((FV(IF(G583=0,'Mortgage 2 Info Calcs'!F$8,G583)/12,1,PMT(IF(G583=0,'Mortgage 2 Info Calcs'!F$8,G583)/12,('Mortgage 2 Info Calcs'!F$9*12)-C582,-X582,0),-X582,0))&gt;0,(FV(IF(G583=0,'Mortgage 2 Info Calcs'!F$8,G583)/12,1,PMT(IF(G583=0,'Mortgage 2 Info Calcs'!F$8,G583)/12,('Mortgage 2 Info Calcs'!F$9*12)-C582,-X582,0),-X582,0)),0)</f>
        <v>#NUM!</v>
      </c>
      <c r="Y583" t="e">
        <f>IF(X583&lt;=0,0,(IPMT(IF(G583=0,'Mortgage 2 Info Calcs'!F$8,G583)/12,1,('Mortgage 2 Info Calcs'!F$9*12)-C582,-X582,0)))</f>
        <v>#NUM!</v>
      </c>
      <c r="Z583">
        <f>IF(C583&lt;('Mortgage 2 Info Calcs'!F$9*12),SUM(Y$12:Y583),0)</f>
        <v>0</v>
      </c>
      <c r="AA583">
        <v>572</v>
      </c>
      <c r="AB583">
        <f t="shared" si="39"/>
        <v>47.666666666666664</v>
      </c>
    </row>
    <row r="584" spans="2:28" ht="11.25" customHeight="1" x14ac:dyDescent="0.25">
      <c r="B584">
        <f t="shared" si="37"/>
        <v>47.75</v>
      </c>
      <c r="C584">
        <v>573</v>
      </c>
      <c r="D584" t="str">
        <f>IF(J1352=1,F571+1,"")</f>
        <v/>
      </c>
      <c r="E584" t="str">
        <f t="shared" si="40"/>
        <v/>
      </c>
      <c r="F584" t="str">
        <f>VLOOKUP('Mortgage 2 Variables'!D$16,'Mortgage 2 Variables'!B$8:C$19,2)</f>
        <v>Jul</v>
      </c>
      <c r="G584">
        <f>IF(ISBLANK('Mortgage 2 Monthly Table'!G584),IF(OR(J584=Q584,ISTEXT(W583),ISTEXT('Mortgage 2 Info Calcs'!$K$4)),0,IF(('Mortgage 2 Info Calcs'!F$7*12)&gt;C583,G583,IF(C583='Mortgage 2 Info Calcs'!F$7*12,'Mortgage 2 Info Calcs'!F$8,G583))),'Mortgage 2 Monthly Table'!G584)</f>
        <v>0</v>
      </c>
      <c r="H584" t="e">
        <f>((PMT(G584/'Mortgage 2 Variables'!E$43,('Mortgage 2 Info Calcs'!F$9*'Mortgage 2 Variables'!E$43)-C583,-J584,0)))</f>
        <v>#VALUE!</v>
      </c>
      <c r="I584">
        <f>IF(OR(ISERROR(((IPMT(G584/'Mortgage 2 Variables'!E$43,1,'Mortgage 2 Info Calcs'!F$9*'Mortgage 2 Variables'!E$43,-J584+Q584+'Mortgage 2 Info Calcs'!F$24,IF('Mortgage 2 Info Calcs'!F$5="Interest Only",-J584+Q584+'Mortgage 2 Info Calcs'!F$24,0))))),(((IPMT(G584/'Mortgage 2 Variables'!E$43,1,'Mortgage 2 Info Calcs'!F$9*'Mortgage 2 Variables'!E$43,-J$12,-J$12)))=0)),0,((IPMT(G584/'Mortgage 2 Variables'!E$43,1,'Mortgage 2 Info Calcs'!F$9*'Mortgage 2 Variables'!E$43,-J584+Q584+'Mortgage 2 Info Calcs'!F$24,IF('Mortgage 2 Info Calcs'!F$5="Interest Only",-J584+Q584+'Mortgage 2 Info Calcs'!F$24,0)))))</f>
        <v>0</v>
      </c>
      <c r="J584" t="str">
        <f>IF(W583&gt;0,IF(ISTEXT('Mortgage 2 Info Calcs'!K$4),"0",IF(ISTEXT(W583),W583,W583+(IF(ISTEXT(K584),0,K584)))),0)</f>
        <v/>
      </c>
      <c r="K584">
        <f>IF(ISBLANK('Mortgage 2 Monthly Table'!L584),0,'Mortgage 2 Monthly Table'!L584)</f>
        <v>0</v>
      </c>
      <c r="L584" t="e">
        <f>IF(ISBLANK('Mortgage 2 Monthly Table'!N584),IF('Mortgage 2 Info Calcs'!F$13="Calculated",IF('Mortgage 2 Info Calcs'!F$22="Keep Same",IF('Mortgage 2 Info Calcs'!F$5="Interest Only",IF(OR(I584&gt;L583,J584=""),I584,IF(J584&lt;L583,IF(J584&lt;L583,J584+I584,IF(L583+M583&gt;J584,L583+I584,L583)),IF(L583+M583&gt;J584,L583+I584,L583))),IF(H584&gt;L583,H584,IF(J584&gt;L583,IF(L583+M583&gt;J584,L583+I584,L583),J584+S584))),IF('Mortgage 2 Info Calcs'!F$5="Interest Only",'Mortgage 2 Monthly calcs'!I584,'Mortgage 2 Monthly calcs'!H584)),'Mortgage 2 Monthly calcs'!L583),'Mortgage 2 Monthly Table'!N584)</f>
        <v>#VALUE!</v>
      </c>
      <c r="M584" t="str">
        <f>IF(ISBLANK('Mortgage 2 Monthly Table'!P584),IF(N583&gt;J584,IF(J584&gt;L583,J584-L583,0),IF(OR(OR(W583&lt;0,ISTEXT(W583)),ISTEXT('Mortgage 2 Info Calcs'!$K$4)),"",'Mortgage 2 Info Calcs'!F$21)),'Mortgage 2 Monthly Table'!P584)</f>
        <v/>
      </c>
      <c r="N584" t="str">
        <f t="shared" si="38"/>
        <v/>
      </c>
      <c r="O584" t="str">
        <f>IF(OR(OR(W583&lt;0,ISTEXT(W583)),ISTEXT('Mortgage 2 Info Calcs'!$K$4)),"",(O583+M584))</f>
        <v/>
      </c>
      <c r="P584">
        <f>IF(ISBLANK('Mortgage 2 Monthly Table'!T584),IF(ISTEXT(J584),0,IF(OR(W583&lt;Q583,AND(W583&lt;0,NOT(ISTEXT(W583))),ISTEXT('Mortgage 2 Info Calcs'!$K$4)),IF(-W583&gt;P583,-W583,W583-Q583),IF(J584="",0,'Mortgage 2 Info Calcs'!F$26))),'Mortgage 2 Monthly Table'!T584)</f>
        <v>0</v>
      </c>
      <c r="Q584" t="str">
        <f>IF(OR(OR(W583&lt;0,ISTEXT(W583)),ISTEXT('Mortgage 2 Info Calcs'!$K$4)),"",IF(O584&lt;0,Q583,(Q583+P584)))</f>
        <v/>
      </c>
      <c r="R584" t="str">
        <f>IF(OR(ISERROR(L584-S584),ISTEXT('Mortgage 2 Info Calcs'!$K$4)),"",L584-S584+M584)</f>
        <v/>
      </c>
      <c r="S584">
        <f>IF(OR(IF(ISERROR(ROUND((J584-Q584-'Mortgage 2 Info Calcs'!F$24)*(G584/12),2)),0,(J584-O584-Q584-'Mortgage 2 Info Calcs'!F$24)*(G584/12)),,,ISTEXT('Mortgage 2 Info Calcs'!K$4)),IF(((J584-Q584-'Mortgage 2 Info Calcs'!F$24)*(G584/12))&gt;0,((J584-Q584-'Mortgage 2 Info Calcs'!F$24)*(G584/12)),0),0)</f>
        <v>0</v>
      </c>
      <c r="T584" t="str">
        <f>IF(OR(ISERROR(SUM(R$12:R584)),(ISTEXT(T583)),(T583=(SUM(R$12:R584)))),"",SUM(R$12:R584))</f>
        <v/>
      </c>
      <c r="U584">
        <f>SUM(S$12:S584)</f>
        <v>93290.420445652519</v>
      </c>
      <c r="V584" t="str">
        <f>IF(OR(J584=Q584,ISTEXT(W583),ISTEXT('Mortgage 2 Info Calcs'!$F$17)),"",IF(('Mortgage 2 Info Calcs'!F$18*12)&gt;C583+1,IF(C583='Mortgage 2 Info Calcs'!F$18*12,0,'Mortgage 2 Info Calcs'!F$19+W584*('Mortgage 2 Info Calcs'!F$17)),'Mortgage 2 Info Calcs'!F$189))</f>
        <v/>
      </c>
      <c r="W584" t="str">
        <f>IF(OR(ISERROR(J584-R584-M584),IF(ISERROR((J584-R584-M584)=0),"True",(J584-R584-M584)=0),ISTEXT('Mortgage 2 Info Calcs'!$K$4)),"",IF((J584&gt;(L584+M584)),(FV((G584/'Mortgage 2 Variables'!E$43),1,(L584+M584),-J584+Q584+'Mortgage 2 Info Calcs'!F$24,0))+Q584+'Mortgage 2 Info Calcs'!F$24+IF(I584&gt;0,0,-I584),""))</f>
        <v/>
      </c>
      <c r="X584" t="e">
        <f>IF((FV(IF(G584=0,'Mortgage 2 Info Calcs'!F$8,G584)/12,1,PMT(IF(G584=0,'Mortgage 2 Info Calcs'!F$8,G584)/12,('Mortgage 2 Info Calcs'!F$9*12)-C583,-X583,0),-X583,0))&gt;0,(FV(IF(G584=0,'Mortgage 2 Info Calcs'!F$8,G584)/12,1,PMT(IF(G584=0,'Mortgage 2 Info Calcs'!F$8,G584)/12,('Mortgage 2 Info Calcs'!F$9*12)-C583,-X583,0),-X583,0)),0)</f>
        <v>#NUM!</v>
      </c>
      <c r="Y584" t="e">
        <f>IF(X584&lt;=0,0,(IPMT(IF(G584=0,'Mortgage 2 Info Calcs'!F$8,G584)/12,1,('Mortgage 2 Info Calcs'!F$9*12)-C583,-X583,0)))</f>
        <v>#NUM!</v>
      </c>
      <c r="Z584">
        <f>IF(C584&lt;('Mortgage 2 Info Calcs'!F$9*12),SUM(Y$12:Y584),0)</f>
        <v>0</v>
      </c>
      <c r="AA584">
        <v>573</v>
      </c>
      <c r="AB584">
        <f t="shared" si="39"/>
        <v>47.75</v>
      </c>
    </row>
    <row r="585" spans="2:28" ht="11.25" customHeight="1" x14ac:dyDescent="0.25">
      <c r="B585">
        <f t="shared" si="37"/>
        <v>47.833333333333336</v>
      </c>
      <c r="C585">
        <v>574</v>
      </c>
      <c r="D585" t="str">
        <f>IF(J1353=1,F571+1,"")</f>
        <v/>
      </c>
      <c r="E585" t="str">
        <f t="shared" si="40"/>
        <v/>
      </c>
      <c r="F585" t="str">
        <f>VLOOKUP('Mortgage 2 Variables'!D$17,'Mortgage 2 Variables'!B$8:C$19,2)</f>
        <v>Aug</v>
      </c>
      <c r="G585">
        <f>IF(ISBLANK('Mortgage 2 Monthly Table'!G585),IF(OR(J585=Q585,ISTEXT(W584),ISTEXT('Mortgage 2 Info Calcs'!$K$4)),0,IF(('Mortgage 2 Info Calcs'!F$7*12)&gt;C584,G584,IF(C584='Mortgage 2 Info Calcs'!F$7*12,'Mortgage 2 Info Calcs'!F$8,G584))),'Mortgage 2 Monthly Table'!G585)</f>
        <v>0</v>
      </c>
      <c r="H585" t="e">
        <f>((PMT(G585/'Mortgage 2 Variables'!E$43,('Mortgage 2 Info Calcs'!F$9*'Mortgage 2 Variables'!E$43)-C584,-J585,0)))</f>
        <v>#VALUE!</v>
      </c>
      <c r="I585">
        <f>IF(OR(ISERROR(((IPMT(G585/'Mortgage 2 Variables'!E$43,1,'Mortgage 2 Info Calcs'!F$9*'Mortgage 2 Variables'!E$43,-J585+Q585+'Mortgage 2 Info Calcs'!F$24,IF('Mortgage 2 Info Calcs'!F$5="Interest Only",-J585+Q585+'Mortgage 2 Info Calcs'!F$24,0))))),(((IPMT(G585/'Mortgage 2 Variables'!E$43,1,'Mortgage 2 Info Calcs'!F$9*'Mortgage 2 Variables'!E$43,-J$12,-J$12)))=0)),0,((IPMT(G585/'Mortgage 2 Variables'!E$43,1,'Mortgage 2 Info Calcs'!F$9*'Mortgage 2 Variables'!E$43,-J585+Q585+'Mortgage 2 Info Calcs'!F$24,IF('Mortgage 2 Info Calcs'!F$5="Interest Only",-J585+Q585+'Mortgage 2 Info Calcs'!F$24,0)))))</f>
        <v>0</v>
      </c>
      <c r="J585" t="str">
        <f>IF(W584&gt;0,IF(ISTEXT('Mortgage 2 Info Calcs'!K$4),"0",IF(ISTEXT(W584),W584,W584+(IF(ISTEXT(K585),0,K585)))),0)</f>
        <v/>
      </c>
      <c r="K585">
        <f>IF(ISBLANK('Mortgage 2 Monthly Table'!L585),0,'Mortgage 2 Monthly Table'!L585)</f>
        <v>0</v>
      </c>
      <c r="L585" t="e">
        <f>IF(ISBLANK('Mortgage 2 Monthly Table'!N585),IF('Mortgage 2 Info Calcs'!F$13="Calculated",IF('Mortgage 2 Info Calcs'!F$22="Keep Same",IF('Mortgage 2 Info Calcs'!F$5="Interest Only",IF(OR(I585&gt;L584,J585=""),I585,IF(J585&lt;L584,IF(J585&lt;L584,J585+I585,IF(L584+M584&gt;J585,L584+I585,L584)),IF(L584+M584&gt;J585,L584+I585,L584))),IF(H585&gt;L584,H585,IF(J585&gt;L584,IF(L584+M584&gt;J585,L584+I585,L584),J585+S585))),IF('Mortgage 2 Info Calcs'!F$5="Interest Only",'Mortgage 2 Monthly calcs'!I585,'Mortgage 2 Monthly calcs'!H585)),'Mortgage 2 Monthly calcs'!L584),'Mortgage 2 Monthly Table'!N585)</f>
        <v>#VALUE!</v>
      </c>
      <c r="M585" t="str">
        <f>IF(ISBLANK('Mortgage 2 Monthly Table'!P585),IF(N584&gt;J585,IF(J585&gt;L584,J585-L584,0),IF(OR(OR(W584&lt;0,ISTEXT(W584)),ISTEXT('Mortgage 2 Info Calcs'!$K$4)),"",'Mortgage 2 Info Calcs'!F$21)),'Mortgage 2 Monthly Table'!P585)</f>
        <v/>
      </c>
      <c r="N585" t="str">
        <f t="shared" si="38"/>
        <v/>
      </c>
      <c r="O585" t="str">
        <f>IF(OR(OR(W584&lt;0,ISTEXT(W584)),ISTEXT('Mortgage 2 Info Calcs'!$K$4)),"",(O584+M585))</f>
        <v/>
      </c>
      <c r="P585">
        <f>IF(ISBLANK('Mortgage 2 Monthly Table'!T585),IF(ISTEXT(J585),0,IF(OR(W584&lt;Q584,AND(W584&lt;0,NOT(ISTEXT(W584))),ISTEXT('Mortgage 2 Info Calcs'!$K$4)),IF(-W584&gt;P584,-W584,W584-Q584),IF(J585="",0,'Mortgage 2 Info Calcs'!F$26))),'Mortgage 2 Monthly Table'!T585)</f>
        <v>0</v>
      </c>
      <c r="Q585" t="str">
        <f>IF(OR(OR(W584&lt;0,ISTEXT(W584)),ISTEXT('Mortgage 2 Info Calcs'!$K$4)),"",IF(O585&lt;0,Q584,(Q584+P585)))</f>
        <v/>
      </c>
      <c r="R585" t="str">
        <f>IF(OR(ISERROR(L585-S585),ISTEXT('Mortgage 2 Info Calcs'!$K$4)),"",L585-S585+M585)</f>
        <v/>
      </c>
      <c r="S585">
        <f>IF(OR(IF(ISERROR(ROUND((J585-Q585-'Mortgage 2 Info Calcs'!F$24)*(G585/12),2)),0,(J585-O585-Q585-'Mortgage 2 Info Calcs'!F$24)*(G585/12)),,,ISTEXT('Mortgage 2 Info Calcs'!K$4)),IF(((J585-Q585-'Mortgage 2 Info Calcs'!F$24)*(G585/12))&gt;0,((J585-Q585-'Mortgage 2 Info Calcs'!F$24)*(G585/12)),0),0)</f>
        <v>0</v>
      </c>
      <c r="T585" t="str">
        <f>IF(OR(ISERROR(SUM(R$12:R585)),(ISTEXT(T584)),(T584=(SUM(R$12:R585)))),"",SUM(R$12:R585))</f>
        <v/>
      </c>
      <c r="U585">
        <f>SUM(S$12:S585)</f>
        <v>93290.420445652519</v>
      </c>
      <c r="V585" t="str">
        <f>IF(OR(J585=Q585,ISTEXT(W584),ISTEXT('Mortgage 2 Info Calcs'!$F$17)),"",IF(('Mortgage 2 Info Calcs'!F$18*12)&gt;C584+1,IF(C584='Mortgage 2 Info Calcs'!F$18*12,0,'Mortgage 2 Info Calcs'!F$19+W585*('Mortgage 2 Info Calcs'!F$17)),'Mortgage 2 Info Calcs'!F$189))</f>
        <v/>
      </c>
      <c r="W585" t="str">
        <f>IF(OR(ISERROR(J585-R585-M585),IF(ISERROR((J585-R585-M585)=0),"True",(J585-R585-M585)=0),ISTEXT('Mortgage 2 Info Calcs'!$K$4)),"",IF((J585&gt;(L585+M585)),(FV((G585/'Mortgage 2 Variables'!E$43),1,(L585+M585),-J585+Q585+'Mortgage 2 Info Calcs'!F$24,0))+Q585+'Mortgage 2 Info Calcs'!F$24+IF(I585&gt;0,0,-I585),""))</f>
        <v/>
      </c>
      <c r="X585" t="e">
        <f>IF((FV(IF(G585=0,'Mortgage 2 Info Calcs'!F$8,G585)/12,1,PMT(IF(G585=0,'Mortgage 2 Info Calcs'!F$8,G585)/12,('Mortgage 2 Info Calcs'!F$9*12)-C584,-X584,0),-X584,0))&gt;0,(FV(IF(G585=0,'Mortgage 2 Info Calcs'!F$8,G585)/12,1,PMT(IF(G585=0,'Mortgage 2 Info Calcs'!F$8,G585)/12,('Mortgage 2 Info Calcs'!F$9*12)-C584,-X584,0),-X584,0)),0)</f>
        <v>#NUM!</v>
      </c>
      <c r="Y585" t="e">
        <f>IF(X585&lt;=0,0,(IPMT(IF(G585=0,'Mortgage 2 Info Calcs'!F$8,G585)/12,1,('Mortgage 2 Info Calcs'!F$9*12)-C584,-X584,0)))</f>
        <v>#NUM!</v>
      </c>
      <c r="Z585">
        <f>IF(C585&lt;('Mortgage 2 Info Calcs'!F$9*12),SUM(Y$12:Y585),0)</f>
        <v>0</v>
      </c>
      <c r="AA585">
        <v>574</v>
      </c>
      <c r="AB585">
        <f t="shared" si="39"/>
        <v>47.833333333333336</v>
      </c>
    </row>
    <row r="586" spans="2:28" ht="11.25" customHeight="1" x14ac:dyDescent="0.25">
      <c r="B586">
        <f t="shared" si="37"/>
        <v>47.916666666666664</v>
      </c>
      <c r="C586">
        <v>575</v>
      </c>
      <c r="D586" t="str">
        <f>IF(J1354=1,F571+1,"")</f>
        <v/>
      </c>
      <c r="E586" t="str">
        <f t="shared" si="40"/>
        <v/>
      </c>
      <c r="F586" t="str">
        <f>VLOOKUP('Mortgage 2 Variables'!D$18,'Mortgage 2 Variables'!B$8:C$19,2)</f>
        <v>Sep</v>
      </c>
      <c r="G586">
        <f>IF(ISBLANK('Mortgage 2 Monthly Table'!G586),IF(OR(J586=Q586,ISTEXT(W585),ISTEXT('Mortgage 2 Info Calcs'!$K$4)),0,IF(('Mortgage 2 Info Calcs'!F$7*12)&gt;C585,G585,IF(C585='Mortgage 2 Info Calcs'!F$7*12,'Mortgage 2 Info Calcs'!F$8,G585))),'Mortgage 2 Monthly Table'!G586)</f>
        <v>0</v>
      </c>
      <c r="H586" t="e">
        <f>((PMT(G586/'Mortgage 2 Variables'!E$43,('Mortgage 2 Info Calcs'!F$9*'Mortgage 2 Variables'!E$43)-C585,-J586,0)))</f>
        <v>#VALUE!</v>
      </c>
      <c r="I586">
        <f>IF(OR(ISERROR(((IPMT(G586/'Mortgage 2 Variables'!E$43,1,'Mortgage 2 Info Calcs'!F$9*'Mortgage 2 Variables'!E$43,-J586+Q586+'Mortgage 2 Info Calcs'!F$24,IF('Mortgage 2 Info Calcs'!F$5="Interest Only",-J586+Q586+'Mortgage 2 Info Calcs'!F$24,0))))),(((IPMT(G586/'Mortgage 2 Variables'!E$43,1,'Mortgage 2 Info Calcs'!F$9*'Mortgage 2 Variables'!E$43,-J$12,-J$12)))=0)),0,((IPMT(G586/'Mortgage 2 Variables'!E$43,1,'Mortgage 2 Info Calcs'!F$9*'Mortgage 2 Variables'!E$43,-J586+Q586+'Mortgage 2 Info Calcs'!F$24,IF('Mortgage 2 Info Calcs'!F$5="Interest Only",-J586+Q586+'Mortgage 2 Info Calcs'!F$24,0)))))</f>
        <v>0</v>
      </c>
      <c r="J586" t="str">
        <f>IF(W585&gt;0,IF(ISTEXT('Mortgage 2 Info Calcs'!K$4),"0",IF(ISTEXT(W585),W585,W585+(IF(ISTEXT(K586),0,K586)))),0)</f>
        <v/>
      </c>
      <c r="K586">
        <f>IF(ISBLANK('Mortgage 2 Monthly Table'!L586),0,'Mortgage 2 Monthly Table'!L586)</f>
        <v>0</v>
      </c>
      <c r="L586" t="e">
        <f>IF(ISBLANK('Mortgage 2 Monthly Table'!N586),IF('Mortgage 2 Info Calcs'!F$13="Calculated",IF('Mortgage 2 Info Calcs'!F$22="Keep Same",IF('Mortgage 2 Info Calcs'!F$5="Interest Only",IF(OR(I586&gt;L585,J586=""),I586,IF(J586&lt;L585,IF(J586&lt;L585,J586+I586,IF(L585+M585&gt;J586,L585+I586,L585)),IF(L585+M585&gt;J586,L585+I586,L585))),IF(H586&gt;L585,H586,IF(J586&gt;L585,IF(L585+M585&gt;J586,L585+I586,L585),J586+S586))),IF('Mortgage 2 Info Calcs'!F$5="Interest Only",'Mortgage 2 Monthly calcs'!I586,'Mortgage 2 Monthly calcs'!H586)),'Mortgage 2 Monthly calcs'!L585),'Mortgage 2 Monthly Table'!N586)</f>
        <v>#VALUE!</v>
      </c>
      <c r="M586" t="str">
        <f>IF(ISBLANK('Mortgage 2 Monthly Table'!P586),IF(N585&gt;J586,IF(J586&gt;L585,J586-L585,0),IF(OR(OR(W585&lt;0,ISTEXT(W585)),ISTEXT('Mortgage 2 Info Calcs'!$K$4)),"",'Mortgage 2 Info Calcs'!F$21)),'Mortgage 2 Monthly Table'!P586)</f>
        <v/>
      </c>
      <c r="N586" t="str">
        <f t="shared" si="38"/>
        <v/>
      </c>
      <c r="O586" t="str">
        <f>IF(OR(OR(W585&lt;0,ISTEXT(W585)),ISTEXT('Mortgage 2 Info Calcs'!$K$4)),"",(O585+M586))</f>
        <v/>
      </c>
      <c r="P586">
        <f>IF(ISBLANK('Mortgage 2 Monthly Table'!T586),IF(ISTEXT(J586),0,IF(OR(W585&lt;Q585,AND(W585&lt;0,NOT(ISTEXT(W585))),ISTEXT('Mortgage 2 Info Calcs'!$K$4)),IF(-W585&gt;P585,-W585,W585-Q585),IF(J586="",0,'Mortgage 2 Info Calcs'!F$26))),'Mortgage 2 Monthly Table'!T586)</f>
        <v>0</v>
      </c>
      <c r="Q586" t="str">
        <f>IF(OR(OR(W585&lt;0,ISTEXT(W585)),ISTEXT('Mortgage 2 Info Calcs'!$K$4)),"",IF(O586&lt;0,Q585,(Q585+P586)))</f>
        <v/>
      </c>
      <c r="R586" t="str">
        <f>IF(OR(ISERROR(L586-S586),ISTEXT('Mortgage 2 Info Calcs'!$K$4)),"",L586-S586+M586)</f>
        <v/>
      </c>
      <c r="S586">
        <f>IF(OR(IF(ISERROR(ROUND((J586-Q586-'Mortgage 2 Info Calcs'!F$24)*(G586/12),2)),0,(J586-O586-Q586-'Mortgage 2 Info Calcs'!F$24)*(G586/12)),,,ISTEXT('Mortgage 2 Info Calcs'!K$4)),IF(((J586-Q586-'Mortgage 2 Info Calcs'!F$24)*(G586/12))&gt;0,((J586-Q586-'Mortgage 2 Info Calcs'!F$24)*(G586/12)),0),0)</f>
        <v>0</v>
      </c>
      <c r="T586" t="str">
        <f>IF(OR(ISERROR(SUM(R$12:R586)),(ISTEXT(T585)),(T585=(SUM(R$12:R586)))),"",SUM(R$12:R586))</f>
        <v/>
      </c>
      <c r="U586">
        <f>SUM(S$12:S586)</f>
        <v>93290.420445652519</v>
      </c>
      <c r="V586" t="str">
        <f>IF(OR(J586=Q586,ISTEXT(W585),ISTEXT('Mortgage 2 Info Calcs'!$F$17)),"",IF(('Mortgage 2 Info Calcs'!F$18*12)&gt;C585+1,IF(C585='Mortgage 2 Info Calcs'!F$18*12,0,'Mortgage 2 Info Calcs'!F$19+W586*('Mortgage 2 Info Calcs'!F$17)),'Mortgage 2 Info Calcs'!F$189))</f>
        <v/>
      </c>
      <c r="W586" t="str">
        <f>IF(OR(ISERROR(J586-R586-M586),IF(ISERROR((J586-R586-M586)=0),"True",(J586-R586-M586)=0),ISTEXT('Mortgage 2 Info Calcs'!$K$4)),"",IF((J586&gt;(L586+M586)),(FV((G586/'Mortgage 2 Variables'!E$43),1,(L586+M586),-J586+Q586+'Mortgage 2 Info Calcs'!F$24,0))+Q586+'Mortgage 2 Info Calcs'!F$24+IF(I586&gt;0,0,-I586),""))</f>
        <v/>
      </c>
      <c r="X586" t="e">
        <f>IF((FV(IF(G586=0,'Mortgage 2 Info Calcs'!F$8,G586)/12,1,PMT(IF(G586=0,'Mortgage 2 Info Calcs'!F$8,G586)/12,('Mortgage 2 Info Calcs'!F$9*12)-C585,-X585,0),-X585,0))&gt;0,(FV(IF(G586=0,'Mortgage 2 Info Calcs'!F$8,G586)/12,1,PMT(IF(G586=0,'Mortgage 2 Info Calcs'!F$8,G586)/12,('Mortgage 2 Info Calcs'!F$9*12)-C585,-X585,0),-X585,0)),0)</f>
        <v>#NUM!</v>
      </c>
      <c r="Y586" t="e">
        <f>IF(X586&lt;=0,0,(IPMT(IF(G586=0,'Mortgage 2 Info Calcs'!F$8,G586)/12,1,('Mortgage 2 Info Calcs'!F$9*12)-C585,-X585,0)))</f>
        <v>#NUM!</v>
      </c>
      <c r="Z586">
        <f>IF(C586&lt;('Mortgage 2 Info Calcs'!F$9*12),SUM(Y$12:Y586),0)</f>
        <v>0</v>
      </c>
      <c r="AA586">
        <v>575</v>
      </c>
      <c r="AB586">
        <f t="shared" si="39"/>
        <v>47.916666666666664</v>
      </c>
    </row>
    <row r="587" spans="2:28" ht="11.25" customHeight="1" x14ac:dyDescent="0.25">
      <c r="B587">
        <f t="shared" si="37"/>
        <v>48</v>
      </c>
      <c r="C587">
        <v>576</v>
      </c>
      <c r="D587">
        <f>D575+1</f>
        <v>48</v>
      </c>
      <c r="E587" t="str">
        <f t="shared" si="40"/>
        <v/>
      </c>
      <c r="F587" t="str">
        <f>VLOOKUP('Mortgage 2 Variables'!D$19,'Mortgage 2 Variables'!B$8:C$19,2)</f>
        <v>Oct</v>
      </c>
      <c r="G587">
        <f>IF(ISBLANK('Mortgage 2 Monthly Table'!G587),IF(OR(J587=Q587,ISTEXT(W586),ISTEXT('Mortgage 2 Info Calcs'!$K$4)),0,IF(('Mortgage 2 Info Calcs'!F$7*12)&gt;C586,G586,IF(C586='Mortgage 2 Info Calcs'!F$7*12,'Mortgage 2 Info Calcs'!F$8,G586))),'Mortgage 2 Monthly Table'!G587)</f>
        <v>0</v>
      </c>
      <c r="H587" t="e">
        <f>((PMT(G587/'Mortgage 2 Variables'!E$43,('Mortgage 2 Info Calcs'!F$9*'Mortgage 2 Variables'!E$43)-C586,-J587,0)))</f>
        <v>#VALUE!</v>
      </c>
      <c r="I587">
        <f>IF(OR(ISERROR(((IPMT(G587/'Mortgage 2 Variables'!E$43,1,'Mortgage 2 Info Calcs'!F$9*'Mortgage 2 Variables'!E$43,-J587+Q587+'Mortgage 2 Info Calcs'!F$24,IF('Mortgage 2 Info Calcs'!F$5="Interest Only",-J587+Q587+'Mortgage 2 Info Calcs'!F$24,0))))),(((IPMT(G587/'Mortgage 2 Variables'!E$43,1,'Mortgage 2 Info Calcs'!F$9*'Mortgage 2 Variables'!E$43,-J$12,-J$12)))=0)),0,((IPMT(G587/'Mortgage 2 Variables'!E$43,1,'Mortgage 2 Info Calcs'!F$9*'Mortgage 2 Variables'!E$43,-J587+Q587+'Mortgage 2 Info Calcs'!F$24,IF('Mortgage 2 Info Calcs'!F$5="Interest Only",-J587+Q587+'Mortgage 2 Info Calcs'!F$24,0)))))</f>
        <v>0</v>
      </c>
      <c r="J587" t="str">
        <f>IF(W586&gt;0,IF(ISTEXT('Mortgage 2 Info Calcs'!K$4),"0",IF(ISTEXT(W586),W586,W586+(IF(ISTEXT(K587),0,K587)))),0)</f>
        <v/>
      </c>
      <c r="K587">
        <f>IF(ISBLANK('Mortgage 2 Monthly Table'!L587),0,'Mortgage 2 Monthly Table'!L587)</f>
        <v>0</v>
      </c>
      <c r="L587" t="e">
        <f>IF(ISBLANK('Mortgage 2 Monthly Table'!N587),IF('Mortgage 2 Info Calcs'!F$13="Calculated",IF('Mortgage 2 Info Calcs'!F$22="Keep Same",IF('Mortgage 2 Info Calcs'!F$5="Interest Only",IF(OR(I587&gt;L586,J587=""),I587,IF(J587&lt;L586,IF(J587&lt;L586,J587+I587,IF(L586+M586&gt;J587,L586+I587,L586)),IF(L586+M586&gt;J587,L586+I587,L586))),IF(H587&gt;L586,H587,IF(J587&gt;L586,IF(L586+M586&gt;J587,L586+I587,L586),J587+S587))),IF('Mortgage 2 Info Calcs'!F$5="Interest Only",'Mortgage 2 Monthly calcs'!I587,'Mortgage 2 Monthly calcs'!H587)),'Mortgage 2 Monthly calcs'!L586),'Mortgage 2 Monthly Table'!N587)</f>
        <v>#VALUE!</v>
      </c>
      <c r="M587" t="str">
        <f>IF(ISBLANK('Mortgage 2 Monthly Table'!P587),IF(N586&gt;J587,IF(J587&gt;L586,J587-L586,0),IF(OR(OR(W586&lt;0,ISTEXT(W586)),ISTEXT('Mortgage 2 Info Calcs'!$K$4)),"",'Mortgage 2 Info Calcs'!F$21)),'Mortgage 2 Monthly Table'!P587)</f>
        <v/>
      </c>
      <c r="N587" t="str">
        <f t="shared" si="38"/>
        <v/>
      </c>
      <c r="O587" t="str">
        <f>IF(OR(OR(W586&lt;0,ISTEXT(W586)),ISTEXT('Mortgage 2 Info Calcs'!$K$4)),"",(O586+M587))</f>
        <v/>
      </c>
      <c r="P587">
        <f>IF(ISBLANK('Mortgage 2 Monthly Table'!T587),IF(ISTEXT(J587),0,IF(OR(W586&lt;Q586,AND(W586&lt;0,NOT(ISTEXT(W586))),ISTEXT('Mortgage 2 Info Calcs'!$K$4)),IF(-W586&gt;P586,-W586,W586-Q586),IF(J587="",0,'Mortgage 2 Info Calcs'!F$26))),'Mortgage 2 Monthly Table'!T587)</f>
        <v>0</v>
      </c>
      <c r="Q587" t="str">
        <f>IF(OR(OR(W586&lt;0,ISTEXT(W586)),ISTEXT('Mortgage 2 Info Calcs'!$K$4)),"",IF(O587&lt;0,Q586,(Q586+P587)))</f>
        <v/>
      </c>
      <c r="R587" t="str">
        <f>IF(OR(ISERROR(L587-S587),ISTEXT('Mortgage 2 Info Calcs'!$K$4)),"",L587-S587+M587)</f>
        <v/>
      </c>
      <c r="S587">
        <f>IF(OR(IF(ISERROR(ROUND((J587-Q587-'Mortgage 2 Info Calcs'!F$24)*(G587/12),2)),0,(J587-O587-Q587-'Mortgage 2 Info Calcs'!F$24)*(G587/12)),,,ISTEXT('Mortgage 2 Info Calcs'!K$4)),IF(((J587-Q587-'Mortgage 2 Info Calcs'!F$24)*(G587/12))&gt;0,((J587-Q587-'Mortgage 2 Info Calcs'!F$24)*(G587/12)),0),0)</f>
        <v>0</v>
      </c>
      <c r="T587" t="str">
        <f>IF(OR(ISERROR(SUM(R$12:R587)),(ISTEXT(T586)),(T586=(SUM(R$12:R587)))),"",SUM(R$12:R587))</f>
        <v/>
      </c>
      <c r="U587">
        <f>SUM(S$12:S587)</f>
        <v>93290.420445652519</v>
      </c>
      <c r="V587" t="str">
        <f>IF(OR(J587=Q587,ISTEXT(W586),ISTEXT('Mortgage 2 Info Calcs'!$F$17)),"",IF(('Mortgage 2 Info Calcs'!F$18*12)&gt;C586+1,IF(C586='Mortgage 2 Info Calcs'!F$18*12,0,'Mortgage 2 Info Calcs'!F$19+W587*('Mortgage 2 Info Calcs'!F$17)),'Mortgage 2 Info Calcs'!F$189))</f>
        <v/>
      </c>
      <c r="W587" t="str">
        <f>IF(OR(ISERROR(J587-R587-M587),IF(ISERROR((J587-R587-M587)=0),"True",(J587-R587-M587)=0),ISTEXT('Mortgage 2 Info Calcs'!$K$4)),"",IF((J587&gt;(L587+M587)),(FV((G587/'Mortgage 2 Variables'!E$43),1,(L587+M587),-J587+Q587+'Mortgage 2 Info Calcs'!F$24,0))+Q587+'Mortgage 2 Info Calcs'!F$24+IF(I587&gt;0,0,-I587),""))</f>
        <v/>
      </c>
      <c r="X587" t="e">
        <f>IF((FV(IF(G587=0,'Mortgage 2 Info Calcs'!F$8,G587)/12,1,PMT(IF(G587=0,'Mortgage 2 Info Calcs'!F$8,G587)/12,('Mortgage 2 Info Calcs'!F$9*12)-C586,-X586,0),-X586,0))&gt;0,(FV(IF(G587=0,'Mortgage 2 Info Calcs'!F$8,G587)/12,1,PMT(IF(G587=0,'Mortgage 2 Info Calcs'!F$8,G587)/12,('Mortgage 2 Info Calcs'!F$9*12)-C586,-X586,0),-X586,0)),0)</f>
        <v>#NUM!</v>
      </c>
      <c r="Y587" t="e">
        <f>IF(X587&lt;=0,0,(IPMT(IF(G587=0,'Mortgage 2 Info Calcs'!F$8,G587)/12,1,('Mortgage 2 Info Calcs'!F$9*12)-C586,-X586,0)))</f>
        <v>#NUM!</v>
      </c>
      <c r="Z587">
        <f>IF(C587&lt;('Mortgage 2 Info Calcs'!F$9*12),SUM(Y$12:Y587),0)</f>
        <v>0</v>
      </c>
      <c r="AA587">
        <v>576</v>
      </c>
      <c r="AB587">
        <f t="shared" si="39"/>
        <v>48</v>
      </c>
    </row>
    <row r="588" spans="2:28" ht="11.25" customHeight="1" x14ac:dyDescent="0.25">
      <c r="B588">
        <f t="shared" si="37"/>
        <v>48.083333333333336</v>
      </c>
      <c r="C588">
        <v>577</v>
      </c>
      <c r="E588" t="str">
        <f t="shared" si="40"/>
        <v/>
      </c>
      <c r="F588" t="str">
        <f>VLOOKUP('Mortgage 2 Variables'!D$8,'Mortgage 2 Variables'!B$8:C$19,2)</f>
        <v>Nov</v>
      </c>
      <c r="G588">
        <f>IF(ISBLANK('Mortgage 2 Monthly Table'!G588),IF(OR(J588=Q588,ISTEXT(W587),ISTEXT('Mortgage 2 Info Calcs'!$K$4)),0,IF(('Mortgage 2 Info Calcs'!F$7*12)&gt;C587,G587,IF(C587='Mortgage 2 Info Calcs'!F$7*12,'Mortgage 2 Info Calcs'!F$8,G587))),'Mortgage 2 Monthly Table'!G588)</f>
        <v>0</v>
      </c>
      <c r="H588" t="e">
        <f>((PMT(G588/'Mortgage 2 Variables'!E$43,('Mortgage 2 Info Calcs'!F$9*'Mortgage 2 Variables'!E$43)-C587,-J588,0)))</f>
        <v>#VALUE!</v>
      </c>
      <c r="I588">
        <f>IF(OR(ISERROR(((IPMT(G588/'Mortgage 2 Variables'!E$43,1,'Mortgage 2 Info Calcs'!F$9*'Mortgage 2 Variables'!E$43,-J588+Q588+'Mortgage 2 Info Calcs'!F$24,IF('Mortgage 2 Info Calcs'!F$5="Interest Only",-J588+Q588+'Mortgage 2 Info Calcs'!F$24,0))))),(((IPMT(G588/'Mortgage 2 Variables'!E$43,1,'Mortgage 2 Info Calcs'!F$9*'Mortgage 2 Variables'!E$43,-J$12,-J$12)))=0)),0,((IPMT(G588/'Mortgage 2 Variables'!E$43,1,'Mortgage 2 Info Calcs'!F$9*'Mortgage 2 Variables'!E$43,-J588+Q588+'Mortgage 2 Info Calcs'!F$24,IF('Mortgage 2 Info Calcs'!F$5="Interest Only",-J588+Q588+'Mortgage 2 Info Calcs'!F$24,0)))))</f>
        <v>0</v>
      </c>
      <c r="J588" t="str">
        <f>IF(W587&gt;0,IF(ISTEXT('Mortgage 2 Info Calcs'!K$4),"0",IF(ISTEXT(W587),W587,W587+(IF(ISTEXT(K588),0,K588)))),0)</f>
        <v/>
      </c>
      <c r="K588">
        <f>IF(ISBLANK('Mortgage 2 Monthly Table'!L588),0,'Mortgage 2 Monthly Table'!L588)</f>
        <v>0</v>
      </c>
      <c r="L588" t="e">
        <f>IF(ISBLANK('Mortgage 2 Monthly Table'!N588),IF('Mortgage 2 Info Calcs'!F$13="Calculated",IF('Mortgage 2 Info Calcs'!F$22="Keep Same",IF('Mortgage 2 Info Calcs'!F$5="Interest Only",IF(OR(I588&gt;L587,J588=""),I588,IF(J588&lt;L587,IF(J588&lt;L587,J588+I588,IF(L587+M587&gt;J588,L587+I588,L587)),IF(L587+M587&gt;J588,L587+I588,L587))),IF(H588&gt;L587,H588,IF(J588&gt;L587,IF(L587+M587&gt;J588,L587+I588,L587),J588+S588))),IF('Mortgage 2 Info Calcs'!F$5="Interest Only",'Mortgage 2 Monthly calcs'!I588,'Mortgage 2 Monthly calcs'!H588)),'Mortgage 2 Monthly calcs'!L587),'Mortgage 2 Monthly Table'!N588)</f>
        <v>#VALUE!</v>
      </c>
      <c r="M588" t="str">
        <f>IF(ISBLANK('Mortgage 2 Monthly Table'!P588),IF(N587&gt;J588,IF(J588&gt;L587,J588-L587,0),IF(OR(OR(W587&lt;0,ISTEXT(W587)),ISTEXT('Mortgage 2 Info Calcs'!$K$4)),"",'Mortgage 2 Info Calcs'!F$21)),'Mortgage 2 Monthly Table'!P588)</f>
        <v/>
      </c>
      <c r="N588" t="str">
        <f t="shared" si="38"/>
        <v/>
      </c>
      <c r="O588" t="str">
        <f>IF(OR(OR(W587&lt;0,ISTEXT(W587)),ISTEXT('Mortgage 2 Info Calcs'!$K$4)),"",(O587+M588))</f>
        <v/>
      </c>
      <c r="P588">
        <f>IF(ISBLANK('Mortgage 2 Monthly Table'!T588),IF(ISTEXT(J588),0,IF(OR(W587&lt;Q587,AND(W587&lt;0,NOT(ISTEXT(W587))),ISTEXT('Mortgage 2 Info Calcs'!$K$4)),IF(-W587&gt;P587,-W587,W587-Q587),IF(J588="",0,'Mortgage 2 Info Calcs'!F$26))),'Mortgage 2 Monthly Table'!T588)</f>
        <v>0</v>
      </c>
      <c r="Q588" t="str">
        <f>IF(OR(OR(W587&lt;0,ISTEXT(W587)),ISTEXT('Mortgage 2 Info Calcs'!$K$4)),"",IF(O588&lt;0,Q587,(Q587+P588)))</f>
        <v/>
      </c>
      <c r="R588" t="str">
        <f>IF(OR(ISERROR(L588-S588),ISTEXT('Mortgage 2 Info Calcs'!$K$4)),"",L588-S588+M588)</f>
        <v/>
      </c>
      <c r="S588">
        <f>IF(OR(IF(ISERROR(ROUND((J588-Q588-'Mortgage 2 Info Calcs'!F$24)*(G588/12),2)),0,(J588-O588-Q588-'Mortgage 2 Info Calcs'!F$24)*(G588/12)),,,ISTEXT('Mortgage 2 Info Calcs'!K$4)),IF(((J588-Q588-'Mortgage 2 Info Calcs'!F$24)*(G588/12))&gt;0,((J588-Q588-'Mortgage 2 Info Calcs'!F$24)*(G588/12)),0),0)</f>
        <v>0</v>
      </c>
      <c r="T588" t="str">
        <f>IF(OR(ISERROR(SUM(R$12:R588)),(ISTEXT(T587)),(T587=(SUM(R$12:R588)))),"",SUM(R$12:R588))</f>
        <v/>
      </c>
      <c r="U588">
        <f>SUM(S$12:S588)</f>
        <v>93290.420445652519</v>
      </c>
      <c r="V588" t="str">
        <f>IF(OR(J588=Q588,ISTEXT(W587),ISTEXT('Mortgage 2 Info Calcs'!$F$17)),"",IF(('Mortgage 2 Info Calcs'!F$18*12)&gt;C587+1,IF(C587='Mortgage 2 Info Calcs'!F$18*12,0,'Mortgage 2 Info Calcs'!F$19+W588*('Mortgage 2 Info Calcs'!F$17)),'Mortgage 2 Info Calcs'!F$189))</f>
        <v/>
      </c>
      <c r="W588" t="str">
        <f>IF(OR(ISERROR(J588-R588-M588),IF(ISERROR((J588-R588-M588)=0),"True",(J588-R588-M588)=0),ISTEXT('Mortgage 2 Info Calcs'!$K$4)),"",IF((J588&gt;(L588+M588)),(FV((G588/'Mortgage 2 Variables'!E$43),1,(L588+M588),-J588+Q588+'Mortgage 2 Info Calcs'!F$24,0))+Q588+'Mortgage 2 Info Calcs'!F$24+IF(I588&gt;0,0,-I588),""))</f>
        <v/>
      </c>
      <c r="X588" t="e">
        <f>IF((FV(IF(G588=0,'Mortgage 2 Info Calcs'!F$8,G588)/12,1,PMT(IF(G588=0,'Mortgage 2 Info Calcs'!F$8,G588)/12,('Mortgage 2 Info Calcs'!F$9*12)-C587,-X587,0),-X587,0))&gt;0,(FV(IF(G588=0,'Mortgage 2 Info Calcs'!F$8,G588)/12,1,PMT(IF(G588=0,'Mortgage 2 Info Calcs'!F$8,G588)/12,('Mortgage 2 Info Calcs'!F$9*12)-C587,-X587,0),-X587,0)),0)</f>
        <v>#NUM!</v>
      </c>
      <c r="Y588" t="e">
        <f>IF(X588&lt;=0,0,(IPMT(IF(G588=0,'Mortgage 2 Info Calcs'!F$8,G588)/12,1,('Mortgage 2 Info Calcs'!F$9*12)-C587,-X587,0)))</f>
        <v>#NUM!</v>
      </c>
      <c r="Z588">
        <f>IF(C588&lt;('Mortgage 2 Info Calcs'!F$9*12),SUM(Y$12:Y588),0)</f>
        <v>0</v>
      </c>
      <c r="AA588">
        <v>577</v>
      </c>
      <c r="AB588">
        <f t="shared" si="39"/>
        <v>48.083333333333336</v>
      </c>
    </row>
    <row r="589" spans="2:28" ht="11.25" customHeight="1" x14ac:dyDescent="0.25">
      <c r="B589">
        <f t="shared" ref="B589:B611" si="41">C589/12</f>
        <v>48.166666666666664</v>
      </c>
      <c r="C589">
        <v>578</v>
      </c>
      <c r="E589" t="str">
        <f t="shared" si="40"/>
        <v/>
      </c>
      <c r="F589" t="str">
        <f>VLOOKUP('Mortgage 2 Variables'!D$9,'Mortgage 2 Variables'!B$8:C$19,2)</f>
        <v>Dec</v>
      </c>
      <c r="G589">
        <f>IF(ISBLANK('Mortgage 2 Monthly Table'!G589),IF(OR(J589=Q589,ISTEXT(W588),ISTEXT('Mortgage 2 Info Calcs'!$K$4)),0,IF(('Mortgage 2 Info Calcs'!F$7*12)&gt;C588,G588,IF(C588='Mortgage 2 Info Calcs'!F$7*12,'Mortgage 2 Info Calcs'!F$8,G588))),'Mortgage 2 Monthly Table'!G589)</f>
        <v>0</v>
      </c>
      <c r="H589" t="e">
        <f>((PMT(G589/'Mortgage 2 Variables'!E$43,('Mortgage 2 Info Calcs'!F$9*'Mortgage 2 Variables'!E$43)-C588,-J589,0)))</f>
        <v>#VALUE!</v>
      </c>
      <c r="I589">
        <f>IF(OR(ISERROR(((IPMT(G589/'Mortgage 2 Variables'!E$43,1,'Mortgage 2 Info Calcs'!F$9*'Mortgage 2 Variables'!E$43,-J589+Q589+'Mortgage 2 Info Calcs'!F$24,IF('Mortgage 2 Info Calcs'!F$5="Interest Only",-J589+Q589+'Mortgage 2 Info Calcs'!F$24,0))))),(((IPMT(G589/'Mortgage 2 Variables'!E$43,1,'Mortgage 2 Info Calcs'!F$9*'Mortgage 2 Variables'!E$43,-J$12,-J$12)))=0)),0,((IPMT(G589/'Mortgage 2 Variables'!E$43,1,'Mortgage 2 Info Calcs'!F$9*'Mortgage 2 Variables'!E$43,-J589+Q589+'Mortgage 2 Info Calcs'!F$24,IF('Mortgage 2 Info Calcs'!F$5="Interest Only",-J589+Q589+'Mortgage 2 Info Calcs'!F$24,0)))))</f>
        <v>0</v>
      </c>
      <c r="J589" t="str">
        <f>IF(W588&gt;0,IF(ISTEXT('Mortgage 2 Info Calcs'!K$4),"0",IF(ISTEXT(W588),W588,W588+(IF(ISTEXT(K589),0,K589)))),0)</f>
        <v/>
      </c>
      <c r="K589">
        <f>IF(ISBLANK('Mortgage 2 Monthly Table'!L589),0,'Mortgage 2 Monthly Table'!L589)</f>
        <v>0</v>
      </c>
      <c r="L589" t="e">
        <f>IF(ISBLANK('Mortgage 2 Monthly Table'!N589),IF('Mortgage 2 Info Calcs'!F$13="Calculated",IF('Mortgage 2 Info Calcs'!F$22="Keep Same",IF('Mortgage 2 Info Calcs'!F$5="Interest Only",IF(OR(I589&gt;L588,J589=""),I589,IF(J589&lt;L588,IF(J589&lt;L588,J589+I589,IF(L588+M588&gt;J589,L588+I589,L588)),IF(L588+M588&gt;J589,L588+I589,L588))),IF(H589&gt;L588,H589,IF(J589&gt;L588,IF(L588+M588&gt;J589,L588+I589,L588),J589+S589))),IF('Mortgage 2 Info Calcs'!F$5="Interest Only",'Mortgage 2 Monthly calcs'!I589,'Mortgage 2 Monthly calcs'!H589)),'Mortgage 2 Monthly calcs'!L588),'Mortgage 2 Monthly Table'!N589)</f>
        <v>#VALUE!</v>
      </c>
      <c r="M589" t="str">
        <f>IF(ISBLANK('Mortgage 2 Monthly Table'!P589),IF(N588&gt;J589,IF(J589&gt;L588,J589-L588,0),IF(OR(OR(W588&lt;0,ISTEXT(W588)),ISTEXT('Mortgage 2 Info Calcs'!$K$4)),"",'Mortgage 2 Info Calcs'!F$21)),'Mortgage 2 Monthly Table'!P589)</f>
        <v/>
      </c>
      <c r="N589" t="str">
        <f t="shared" ref="N589:N611" si="42">IF(ISTEXT(M589),"",L589+M589)</f>
        <v/>
      </c>
      <c r="O589" t="str">
        <f>IF(OR(OR(W588&lt;0,ISTEXT(W588)),ISTEXT('Mortgage 2 Info Calcs'!$K$4)),"",(O588+M589))</f>
        <v/>
      </c>
      <c r="P589">
        <f>IF(ISBLANK('Mortgage 2 Monthly Table'!T589),IF(ISTEXT(J589),0,IF(OR(W588&lt;Q588,AND(W588&lt;0,NOT(ISTEXT(W588))),ISTEXT('Mortgage 2 Info Calcs'!$K$4)),IF(-W588&gt;P588,-W588,W588-Q588),IF(J589="",0,'Mortgage 2 Info Calcs'!F$26))),'Mortgage 2 Monthly Table'!T589)</f>
        <v>0</v>
      </c>
      <c r="Q589" t="str">
        <f>IF(OR(OR(W588&lt;0,ISTEXT(W588)),ISTEXT('Mortgage 2 Info Calcs'!$K$4)),"",IF(O589&lt;0,Q588,(Q588+P589)))</f>
        <v/>
      </c>
      <c r="R589" t="str">
        <f>IF(OR(ISERROR(L589-S589),ISTEXT('Mortgage 2 Info Calcs'!$K$4)),"",L589-S589+M589)</f>
        <v/>
      </c>
      <c r="S589">
        <f>IF(OR(IF(ISERROR(ROUND((J589-Q589-'Mortgage 2 Info Calcs'!F$24)*(G589/12),2)),0,(J589-O589-Q589-'Mortgage 2 Info Calcs'!F$24)*(G589/12)),,,ISTEXT('Mortgage 2 Info Calcs'!K$4)),IF(((J589-Q589-'Mortgage 2 Info Calcs'!F$24)*(G589/12))&gt;0,((J589-Q589-'Mortgage 2 Info Calcs'!F$24)*(G589/12)),0),0)</f>
        <v>0</v>
      </c>
      <c r="T589" t="str">
        <f>IF(OR(ISERROR(SUM(R$12:R589)),(ISTEXT(T588)),(T588=(SUM(R$12:R589)))),"",SUM(R$12:R589))</f>
        <v/>
      </c>
      <c r="U589">
        <f>SUM(S$12:S589)</f>
        <v>93290.420445652519</v>
      </c>
      <c r="V589" t="str">
        <f>IF(OR(J589=Q589,ISTEXT(W588),ISTEXT('Mortgage 2 Info Calcs'!$F$17)),"",IF(('Mortgage 2 Info Calcs'!F$18*12)&gt;C588+1,IF(C588='Mortgage 2 Info Calcs'!F$18*12,0,'Mortgage 2 Info Calcs'!F$19+W589*('Mortgage 2 Info Calcs'!F$17)),'Mortgage 2 Info Calcs'!F$189))</f>
        <v/>
      </c>
      <c r="W589" t="str">
        <f>IF(OR(ISERROR(J589-R589-M589),IF(ISERROR((J589-R589-M589)=0),"True",(J589-R589-M589)=0),ISTEXT('Mortgage 2 Info Calcs'!$K$4)),"",IF((J589&gt;(L589+M589)),(FV((G589/'Mortgage 2 Variables'!E$43),1,(L589+M589),-J589+Q589+'Mortgage 2 Info Calcs'!F$24,0))+Q589+'Mortgage 2 Info Calcs'!F$24+IF(I589&gt;0,0,-I589),""))</f>
        <v/>
      </c>
      <c r="X589" t="e">
        <f>IF((FV(IF(G589=0,'Mortgage 2 Info Calcs'!F$8,G589)/12,1,PMT(IF(G589=0,'Mortgage 2 Info Calcs'!F$8,G589)/12,('Mortgage 2 Info Calcs'!F$9*12)-C588,-X588,0),-X588,0))&gt;0,(FV(IF(G589=0,'Mortgage 2 Info Calcs'!F$8,G589)/12,1,PMT(IF(G589=0,'Mortgage 2 Info Calcs'!F$8,G589)/12,('Mortgage 2 Info Calcs'!F$9*12)-C588,-X588,0),-X588,0)),0)</f>
        <v>#NUM!</v>
      </c>
      <c r="Y589" t="e">
        <f>IF(X589&lt;=0,0,(IPMT(IF(G589=0,'Mortgage 2 Info Calcs'!F$8,G589)/12,1,('Mortgage 2 Info Calcs'!F$9*12)-C588,-X588,0)))</f>
        <v>#NUM!</v>
      </c>
      <c r="Z589">
        <f>IF(C589&lt;('Mortgage 2 Info Calcs'!F$9*12),SUM(Y$12:Y589),0)</f>
        <v>0</v>
      </c>
      <c r="AA589">
        <v>578</v>
      </c>
      <c r="AB589">
        <f t="shared" ref="AB589:AB611" si="43">AA589/12</f>
        <v>48.166666666666664</v>
      </c>
    </row>
    <row r="590" spans="2:28" ht="11.25" customHeight="1" x14ac:dyDescent="0.25">
      <c r="B590">
        <f t="shared" si="41"/>
        <v>48.25</v>
      </c>
      <c r="C590">
        <v>579</v>
      </c>
      <c r="E590">
        <f t="shared" si="40"/>
        <v>2058</v>
      </c>
      <c r="F590" t="str">
        <f>VLOOKUP('Mortgage 2 Variables'!D$10,'Mortgage 2 Variables'!B$8:C$19,2)</f>
        <v>Jan</v>
      </c>
      <c r="G590">
        <f>IF(ISBLANK('Mortgage 2 Monthly Table'!G590),IF(OR(J590=Q590,ISTEXT(W589),ISTEXT('Mortgage 2 Info Calcs'!$K$4)),0,IF(('Mortgage 2 Info Calcs'!F$7*12)&gt;C589,G589,IF(C589='Mortgage 2 Info Calcs'!F$7*12,'Mortgage 2 Info Calcs'!F$8,G589))),'Mortgage 2 Monthly Table'!G590)</f>
        <v>0</v>
      </c>
      <c r="H590" t="e">
        <f>((PMT(G590/'Mortgage 2 Variables'!E$43,('Mortgage 2 Info Calcs'!F$9*'Mortgage 2 Variables'!E$43)-C589,-J590,0)))</f>
        <v>#VALUE!</v>
      </c>
      <c r="I590">
        <f>IF(OR(ISERROR(((IPMT(G590/'Mortgage 2 Variables'!E$43,1,'Mortgage 2 Info Calcs'!F$9*'Mortgage 2 Variables'!E$43,-J590+Q590+'Mortgage 2 Info Calcs'!F$24,IF('Mortgage 2 Info Calcs'!F$5="Interest Only",-J590+Q590+'Mortgage 2 Info Calcs'!F$24,0))))),(((IPMT(G590/'Mortgage 2 Variables'!E$43,1,'Mortgage 2 Info Calcs'!F$9*'Mortgage 2 Variables'!E$43,-J$12,-J$12)))=0)),0,((IPMT(G590/'Mortgage 2 Variables'!E$43,1,'Mortgage 2 Info Calcs'!F$9*'Mortgage 2 Variables'!E$43,-J590+Q590+'Mortgage 2 Info Calcs'!F$24,IF('Mortgage 2 Info Calcs'!F$5="Interest Only",-J590+Q590+'Mortgage 2 Info Calcs'!F$24,0)))))</f>
        <v>0</v>
      </c>
      <c r="J590" t="str">
        <f>IF(W589&gt;0,IF(ISTEXT('Mortgage 2 Info Calcs'!K$4),"0",IF(ISTEXT(W589),W589,W589+(IF(ISTEXT(K590),0,K590)))),0)</f>
        <v/>
      </c>
      <c r="K590">
        <f>IF(ISBLANK('Mortgage 2 Monthly Table'!L590),0,'Mortgage 2 Monthly Table'!L590)</f>
        <v>0</v>
      </c>
      <c r="L590" t="e">
        <f>IF(ISBLANK('Mortgage 2 Monthly Table'!N590),IF('Mortgage 2 Info Calcs'!F$13="Calculated",IF('Mortgage 2 Info Calcs'!F$22="Keep Same",IF('Mortgage 2 Info Calcs'!F$5="Interest Only",IF(OR(I590&gt;L589,J590=""),I590,IF(J590&lt;L589,IF(J590&lt;L589,J590+I590,IF(L589+M589&gt;J590,L589+I590,L589)),IF(L589+M589&gt;J590,L589+I590,L589))),IF(H590&gt;L589,H590,IF(J590&gt;L589,IF(L589+M589&gt;J590,L589+I590,L589),J590+S590))),IF('Mortgage 2 Info Calcs'!F$5="Interest Only",'Mortgage 2 Monthly calcs'!I590,'Mortgage 2 Monthly calcs'!H590)),'Mortgage 2 Monthly calcs'!L589),'Mortgage 2 Monthly Table'!N590)</f>
        <v>#VALUE!</v>
      </c>
      <c r="M590" t="str">
        <f>IF(ISBLANK('Mortgage 2 Monthly Table'!P590),IF(N589&gt;J590,IF(J590&gt;L589,J590-L589,0),IF(OR(OR(W589&lt;0,ISTEXT(W589)),ISTEXT('Mortgage 2 Info Calcs'!$K$4)),"",'Mortgage 2 Info Calcs'!F$21)),'Mortgage 2 Monthly Table'!P590)</f>
        <v/>
      </c>
      <c r="N590" t="str">
        <f t="shared" si="42"/>
        <v/>
      </c>
      <c r="O590" t="str">
        <f>IF(OR(OR(W589&lt;0,ISTEXT(W589)),ISTEXT('Mortgage 2 Info Calcs'!$K$4)),"",(O589+M590))</f>
        <v/>
      </c>
      <c r="P590">
        <f>IF(ISBLANK('Mortgage 2 Monthly Table'!T590),IF(ISTEXT(J590),0,IF(OR(W589&lt;Q589,AND(W589&lt;0,NOT(ISTEXT(W589))),ISTEXT('Mortgage 2 Info Calcs'!$K$4)),IF(-W589&gt;P589,-W589,W589-Q589),IF(J590="",0,'Mortgage 2 Info Calcs'!F$26))),'Mortgage 2 Monthly Table'!T590)</f>
        <v>0</v>
      </c>
      <c r="Q590" t="str">
        <f>IF(OR(OR(W589&lt;0,ISTEXT(W589)),ISTEXT('Mortgage 2 Info Calcs'!$K$4)),"",IF(O590&lt;0,Q589,(Q589+P590)))</f>
        <v/>
      </c>
      <c r="R590" t="str">
        <f>IF(OR(ISERROR(L590-S590),ISTEXT('Mortgage 2 Info Calcs'!$K$4)),"",L590-S590+M590)</f>
        <v/>
      </c>
      <c r="S590">
        <f>IF(OR(IF(ISERROR(ROUND((J590-Q590-'Mortgage 2 Info Calcs'!F$24)*(G590/12),2)),0,(J590-O590-Q590-'Mortgage 2 Info Calcs'!F$24)*(G590/12)),,,ISTEXT('Mortgage 2 Info Calcs'!K$4)),IF(((J590-Q590-'Mortgage 2 Info Calcs'!F$24)*(G590/12))&gt;0,((J590-Q590-'Mortgage 2 Info Calcs'!F$24)*(G590/12)),0),0)</f>
        <v>0</v>
      </c>
      <c r="T590" t="str">
        <f>IF(OR(ISERROR(SUM(R$12:R590)),(ISTEXT(T589)),(T589=(SUM(R$12:R590)))),"",SUM(R$12:R590))</f>
        <v/>
      </c>
      <c r="U590">
        <f>SUM(S$12:S590)</f>
        <v>93290.420445652519</v>
      </c>
      <c r="V590" t="str">
        <f>IF(OR(J590=Q590,ISTEXT(W589),ISTEXT('Mortgage 2 Info Calcs'!$F$17)),"",IF(('Mortgage 2 Info Calcs'!F$18*12)&gt;C589+1,IF(C589='Mortgage 2 Info Calcs'!F$18*12,0,'Mortgage 2 Info Calcs'!F$19+W590*('Mortgage 2 Info Calcs'!F$17)),'Mortgage 2 Info Calcs'!F$189))</f>
        <v/>
      </c>
      <c r="W590" t="str">
        <f>IF(OR(ISERROR(J590-R590-M590),IF(ISERROR((J590-R590-M590)=0),"True",(J590-R590-M590)=0),ISTEXT('Mortgage 2 Info Calcs'!$K$4)),"",IF((J590&gt;(L590+M590)),(FV((G590/'Mortgage 2 Variables'!E$43),1,(L590+M590),-J590+Q590+'Mortgage 2 Info Calcs'!F$24,0))+Q590+'Mortgage 2 Info Calcs'!F$24+IF(I590&gt;0,0,-I590),""))</f>
        <v/>
      </c>
      <c r="X590" t="e">
        <f>IF((FV(IF(G590=0,'Mortgage 2 Info Calcs'!F$8,G590)/12,1,PMT(IF(G590=0,'Mortgage 2 Info Calcs'!F$8,G590)/12,('Mortgage 2 Info Calcs'!F$9*12)-C589,-X589,0),-X589,0))&gt;0,(FV(IF(G590=0,'Mortgage 2 Info Calcs'!F$8,G590)/12,1,PMT(IF(G590=0,'Mortgage 2 Info Calcs'!F$8,G590)/12,('Mortgage 2 Info Calcs'!F$9*12)-C589,-X589,0),-X589,0)),0)</f>
        <v>#NUM!</v>
      </c>
      <c r="Y590" t="e">
        <f>IF(X590&lt;=0,0,(IPMT(IF(G590=0,'Mortgage 2 Info Calcs'!F$8,G590)/12,1,('Mortgage 2 Info Calcs'!F$9*12)-C589,-X589,0)))</f>
        <v>#NUM!</v>
      </c>
      <c r="Z590">
        <f>IF(C590&lt;('Mortgage 2 Info Calcs'!F$9*12),SUM(Y$12:Y590),0)</f>
        <v>0</v>
      </c>
      <c r="AA590">
        <v>579</v>
      </c>
      <c r="AB590">
        <f t="shared" si="43"/>
        <v>48.25</v>
      </c>
    </row>
    <row r="591" spans="2:28" ht="11.25" customHeight="1" x14ac:dyDescent="0.25">
      <c r="B591">
        <f t="shared" si="41"/>
        <v>48.333333333333336</v>
      </c>
      <c r="C591">
        <v>580</v>
      </c>
      <c r="E591" t="str">
        <f t="shared" si="40"/>
        <v/>
      </c>
      <c r="F591" t="str">
        <f>VLOOKUP('Mortgage 2 Variables'!D$11,'Mortgage 2 Variables'!B$8:C$19,2)</f>
        <v>Feb</v>
      </c>
      <c r="G591">
        <f>IF(ISBLANK('Mortgage 2 Monthly Table'!G591),IF(OR(J591=Q591,ISTEXT(W590),ISTEXT('Mortgage 2 Info Calcs'!$K$4)),0,IF(('Mortgage 2 Info Calcs'!F$7*12)&gt;C590,G590,IF(C590='Mortgage 2 Info Calcs'!F$7*12,'Mortgage 2 Info Calcs'!F$8,G590))),'Mortgage 2 Monthly Table'!G591)</f>
        <v>0</v>
      </c>
      <c r="H591" t="e">
        <f>((PMT(G591/'Mortgage 2 Variables'!E$43,('Mortgage 2 Info Calcs'!F$9*'Mortgage 2 Variables'!E$43)-C590,-J591,0)))</f>
        <v>#VALUE!</v>
      </c>
      <c r="I591">
        <f>IF(OR(ISERROR(((IPMT(G591/'Mortgage 2 Variables'!E$43,1,'Mortgage 2 Info Calcs'!F$9*'Mortgage 2 Variables'!E$43,-J591+Q591+'Mortgage 2 Info Calcs'!F$24,IF('Mortgage 2 Info Calcs'!F$5="Interest Only",-J591+Q591+'Mortgage 2 Info Calcs'!F$24,0))))),(((IPMT(G591/'Mortgage 2 Variables'!E$43,1,'Mortgage 2 Info Calcs'!F$9*'Mortgage 2 Variables'!E$43,-J$12,-J$12)))=0)),0,((IPMT(G591/'Mortgage 2 Variables'!E$43,1,'Mortgage 2 Info Calcs'!F$9*'Mortgage 2 Variables'!E$43,-J591+Q591+'Mortgage 2 Info Calcs'!F$24,IF('Mortgage 2 Info Calcs'!F$5="Interest Only",-J591+Q591+'Mortgage 2 Info Calcs'!F$24,0)))))</f>
        <v>0</v>
      </c>
      <c r="J591" t="str">
        <f>IF(W590&gt;0,IF(ISTEXT('Mortgage 2 Info Calcs'!K$4),"0",IF(ISTEXT(W590),W590,W590+(IF(ISTEXT(K591),0,K591)))),0)</f>
        <v/>
      </c>
      <c r="K591">
        <f>IF(ISBLANK('Mortgage 2 Monthly Table'!L591),0,'Mortgage 2 Monthly Table'!L591)</f>
        <v>0</v>
      </c>
      <c r="L591" t="e">
        <f>IF(ISBLANK('Mortgage 2 Monthly Table'!N591),IF('Mortgage 2 Info Calcs'!F$13="Calculated",IF('Mortgage 2 Info Calcs'!F$22="Keep Same",IF('Mortgage 2 Info Calcs'!F$5="Interest Only",IF(OR(I591&gt;L590,J591=""),I591,IF(J591&lt;L590,IF(J591&lt;L590,J591+I591,IF(L590+M590&gt;J591,L590+I591,L590)),IF(L590+M590&gt;J591,L590+I591,L590))),IF(H591&gt;L590,H591,IF(J591&gt;L590,IF(L590+M590&gt;J591,L590+I591,L590),J591+S591))),IF('Mortgage 2 Info Calcs'!F$5="Interest Only",'Mortgage 2 Monthly calcs'!I591,'Mortgage 2 Monthly calcs'!H591)),'Mortgage 2 Monthly calcs'!L590),'Mortgage 2 Monthly Table'!N591)</f>
        <v>#VALUE!</v>
      </c>
      <c r="M591" t="str">
        <f>IF(ISBLANK('Mortgage 2 Monthly Table'!P591),IF(N590&gt;J591,IF(J591&gt;L590,J591-L590,0),IF(OR(OR(W590&lt;0,ISTEXT(W590)),ISTEXT('Mortgage 2 Info Calcs'!$K$4)),"",'Mortgage 2 Info Calcs'!F$21)),'Mortgage 2 Monthly Table'!P591)</f>
        <v/>
      </c>
      <c r="N591" t="str">
        <f t="shared" si="42"/>
        <v/>
      </c>
      <c r="O591" t="str">
        <f>IF(OR(OR(W590&lt;0,ISTEXT(W590)),ISTEXT('Mortgage 2 Info Calcs'!$K$4)),"",(O590+M591))</f>
        <v/>
      </c>
      <c r="P591">
        <f>IF(ISBLANK('Mortgage 2 Monthly Table'!T591),IF(ISTEXT(J591),0,IF(OR(W590&lt;Q590,AND(W590&lt;0,NOT(ISTEXT(W590))),ISTEXT('Mortgage 2 Info Calcs'!$K$4)),IF(-W590&gt;P590,-W590,W590-Q590),IF(J591="",0,'Mortgage 2 Info Calcs'!F$26))),'Mortgage 2 Monthly Table'!T591)</f>
        <v>0</v>
      </c>
      <c r="Q591" t="str">
        <f>IF(OR(OR(W590&lt;0,ISTEXT(W590)),ISTEXT('Mortgage 2 Info Calcs'!$K$4)),"",IF(O591&lt;0,Q590,(Q590+P591)))</f>
        <v/>
      </c>
      <c r="R591" t="str">
        <f>IF(OR(ISERROR(L591-S591),ISTEXT('Mortgage 2 Info Calcs'!$K$4)),"",L591-S591+M591)</f>
        <v/>
      </c>
      <c r="S591">
        <f>IF(OR(IF(ISERROR(ROUND((J591-Q591-'Mortgage 2 Info Calcs'!F$24)*(G591/12),2)),0,(J591-O591-Q591-'Mortgage 2 Info Calcs'!F$24)*(G591/12)),,,ISTEXT('Mortgage 2 Info Calcs'!K$4)),IF(((J591-Q591-'Mortgage 2 Info Calcs'!F$24)*(G591/12))&gt;0,((J591-Q591-'Mortgage 2 Info Calcs'!F$24)*(G591/12)),0),0)</f>
        <v>0</v>
      </c>
      <c r="T591" t="str">
        <f>IF(OR(ISERROR(SUM(R$12:R591)),(ISTEXT(T590)),(T590=(SUM(R$12:R591)))),"",SUM(R$12:R591))</f>
        <v/>
      </c>
      <c r="U591">
        <f>SUM(S$12:S591)</f>
        <v>93290.420445652519</v>
      </c>
      <c r="V591" t="str">
        <f>IF(OR(J591=Q591,ISTEXT(W590),ISTEXT('Mortgage 2 Info Calcs'!$F$17)),"",IF(('Mortgage 2 Info Calcs'!F$18*12)&gt;C590+1,IF(C590='Mortgage 2 Info Calcs'!F$18*12,0,'Mortgage 2 Info Calcs'!F$19+W591*('Mortgage 2 Info Calcs'!F$17)),'Mortgage 2 Info Calcs'!F$189))</f>
        <v/>
      </c>
      <c r="W591" t="str">
        <f>IF(OR(ISERROR(J591-R591-M591),IF(ISERROR((J591-R591-M591)=0),"True",(J591-R591-M591)=0),ISTEXT('Mortgage 2 Info Calcs'!$K$4)),"",IF((J591&gt;(L591+M591)),(FV((G591/'Mortgage 2 Variables'!E$43),1,(L591+M591),-J591+Q591+'Mortgage 2 Info Calcs'!F$24,0))+Q591+'Mortgage 2 Info Calcs'!F$24+IF(I591&gt;0,0,-I591),""))</f>
        <v/>
      </c>
      <c r="X591" t="e">
        <f>IF((FV(IF(G591=0,'Mortgage 2 Info Calcs'!F$8,G591)/12,1,PMT(IF(G591=0,'Mortgage 2 Info Calcs'!F$8,G591)/12,('Mortgage 2 Info Calcs'!F$9*12)-C590,-X590,0),-X590,0))&gt;0,(FV(IF(G591=0,'Mortgage 2 Info Calcs'!F$8,G591)/12,1,PMT(IF(G591=0,'Mortgage 2 Info Calcs'!F$8,G591)/12,('Mortgage 2 Info Calcs'!F$9*12)-C590,-X590,0),-X590,0)),0)</f>
        <v>#NUM!</v>
      </c>
      <c r="Y591" t="e">
        <f>IF(X591&lt;=0,0,(IPMT(IF(G591=0,'Mortgage 2 Info Calcs'!F$8,G591)/12,1,('Mortgage 2 Info Calcs'!F$9*12)-C590,-X590,0)))</f>
        <v>#NUM!</v>
      </c>
      <c r="Z591">
        <f>IF(C591&lt;('Mortgage 2 Info Calcs'!F$9*12),SUM(Y$12:Y591),0)</f>
        <v>0</v>
      </c>
      <c r="AA591">
        <v>580</v>
      </c>
      <c r="AB591">
        <f t="shared" si="43"/>
        <v>48.333333333333336</v>
      </c>
    </row>
    <row r="592" spans="2:28" ht="11.25" customHeight="1" x14ac:dyDescent="0.25">
      <c r="B592">
        <f t="shared" si="41"/>
        <v>48.416666666666664</v>
      </c>
      <c r="C592">
        <v>581</v>
      </c>
      <c r="E592" t="str">
        <f t="shared" si="40"/>
        <v/>
      </c>
      <c r="F592" t="str">
        <f>VLOOKUP('Mortgage 2 Variables'!D$12,'Mortgage 2 Variables'!B$8:C$19,2)</f>
        <v>Mar</v>
      </c>
      <c r="G592">
        <f>IF(ISBLANK('Mortgage 2 Monthly Table'!G592),IF(OR(J592=Q592,ISTEXT(W591),ISTEXT('Mortgage 2 Info Calcs'!$K$4)),0,IF(('Mortgage 2 Info Calcs'!F$7*12)&gt;C591,G591,IF(C591='Mortgage 2 Info Calcs'!F$7*12,'Mortgage 2 Info Calcs'!F$8,G591))),'Mortgage 2 Monthly Table'!G592)</f>
        <v>0</v>
      </c>
      <c r="H592" t="e">
        <f>((PMT(G592/'Mortgage 2 Variables'!E$43,('Mortgage 2 Info Calcs'!F$9*'Mortgage 2 Variables'!E$43)-C591,-J592,0)))</f>
        <v>#VALUE!</v>
      </c>
      <c r="I592">
        <f>IF(OR(ISERROR(((IPMT(G592/'Mortgage 2 Variables'!E$43,1,'Mortgage 2 Info Calcs'!F$9*'Mortgage 2 Variables'!E$43,-J592+Q592+'Mortgage 2 Info Calcs'!F$24,IF('Mortgage 2 Info Calcs'!F$5="Interest Only",-J592+Q592+'Mortgage 2 Info Calcs'!F$24,0))))),(((IPMT(G592/'Mortgage 2 Variables'!E$43,1,'Mortgage 2 Info Calcs'!F$9*'Mortgage 2 Variables'!E$43,-J$12,-J$12)))=0)),0,((IPMT(G592/'Mortgage 2 Variables'!E$43,1,'Mortgage 2 Info Calcs'!F$9*'Mortgage 2 Variables'!E$43,-J592+Q592+'Mortgage 2 Info Calcs'!F$24,IF('Mortgage 2 Info Calcs'!F$5="Interest Only",-J592+Q592+'Mortgage 2 Info Calcs'!F$24,0)))))</f>
        <v>0</v>
      </c>
      <c r="J592" t="str">
        <f>IF(W591&gt;0,IF(ISTEXT('Mortgage 2 Info Calcs'!K$4),"0",IF(ISTEXT(W591),W591,W591+(IF(ISTEXT(K592),0,K592)))),0)</f>
        <v/>
      </c>
      <c r="K592">
        <f>IF(ISBLANK('Mortgage 2 Monthly Table'!L592),0,'Mortgage 2 Monthly Table'!L592)</f>
        <v>0</v>
      </c>
      <c r="L592" t="e">
        <f>IF(ISBLANK('Mortgage 2 Monthly Table'!N592),IF('Mortgage 2 Info Calcs'!F$13="Calculated",IF('Mortgage 2 Info Calcs'!F$22="Keep Same",IF('Mortgage 2 Info Calcs'!F$5="Interest Only",IF(OR(I592&gt;L591,J592=""),I592,IF(J592&lt;L591,IF(J592&lt;L591,J592+I592,IF(L591+M591&gt;J592,L591+I592,L591)),IF(L591+M591&gt;J592,L591+I592,L591))),IF(H592&gt;L591,H592,IF(J592&gt;L591,IF(L591+M591&gt;J592,L591+I592,L591),J592+S592))),IF('Mortgage 2 Info Calcs'!F$5="Interest Only",'Mortgage 2 Monthly calcs'!I592,'Mortgage 2 Monthly calcs'!H592)),'Mortgage 2 Monthly calcs'!L591),'Mortgage 2 Monthly Table'!N592)</f>
        <v>#VALUE!</v>
      </c>
      <c r="M592" t="str">
        <f>IF(ISBLANK('Mortgage 2 Monthly Table'!P592),IF(N591&gt;J592,IF(J592&gt;L591,J592-L591,0),IF(OR(OR(W591&lt;0,ISTEXT(W591)),ISTEXT('Mortgage 2 Info Calcs'!$K$4)),"",'Mortgage 2 Info Calcs'!F$21)),'Mortgage 2 Monthly Table'!P592)</f>
        <v/>
      </c>
      <c r="N592" t="str">
        <f t="shared" si="42"/>
        <v/>
      </c>
      <c r="O592" t="str">
        <f>IF(OR(OR(W591&lt;0,ISTEXT(W591)),ISTEXT('Mortgage 2 Info Calcs'!$K$4)),"",(O591+M592))</f>
        <v/>
      </c>
      <c r="P592">
        <f>IF(ISBLANK('Mortgage 2 Monthly Table'!T592),IF(ISTEXT(J592),0,IF(OR(W591&lt;Q591,AND(W591&lt;0,NOT(ISTEXT(W591))),ISTEXT('Mortgage 2 Info Calcs'!$K$4)),IF(-W591&gt;P591,-W591,W591-Q591),IF(J592="",0,'Mortgage 2 Info Calcs'!F$26))),'Mortgage 2 Monthly Table'!T592)</f>
        <v>0</v>
      </c>
      <c r="Q592" t="str">
        <f>IF(OR(OR(W591&lt;0,ISTEXT(W591)),ISTEXT('Mortgage 2 Info Calcs'!$K$4)),"",IF(O592&lt;0,Q591,(Q591+P592)))</f>
        <v/>
      </c>
      <c r="R592" t="str">
        <f>IF(OR(ISERROR(L592-S592),ISTEXT('Mortgage 2 Info Calcs'!$K$4)),"",L592-S592+M592)</f>
        <v/>
      </c>
      <c r="S592">
        <f>IF(OR(IF(ISERROR(ROUND((J592-Q592-'Mortgage 2 Info Calcs'!F$24)*(G592/12),2)),0,(J592-O592-Q592-'Mortgage 2 Info Calcs'!F$24)*(G592/12)),,,ISTEXT('Mortgage 2 Info Calcs'!K$4)),IF(((J592-Q592-'Mortgage 2 Info Calcs'!F$24)*(G592/12))&gt;0,((J592-Q592-'Mortgage 2 Info Calcs'!F$24)*(G592/12)),0),0)</f>
        <v>0</v>
      </c>
      <c r="T592" t="str">
        <f>IF(OR(ISERROR(SUM(R$12:R592)),(ISTEXT(T591)),(T591=(SUM(R$12:R592)))),"",SUM(R$12:R592))</f>
        <v/>
      </c>
      <c r="U592">
        <f>SUM(S$12:S592)</f>
        <v>93290.420445652519</v>
      </c>
      <c r="V592" t="str">
        <f>IF(OR(J592=Q592,ISTEXT(W591),ISTEXT('Mortgage 2 Info Calcs'!$F$17)),"",IF(('Mortgage 2 Info Calcs'!F$18*12)&gt;C591+1,IF(C591='Mortgage 2 Info Calcs'!F$18*12,0,'Mortgage 2 Info Calcs'!F$19+W592*('Mortgage 2 Info Calcs'!F$17)),'Mortgage 2 Info Calcs'!F$189))</f>
        <v/>
      </c>
      <c r="W592" t="str">
        <f>IF(OR(ISERROR(J592-R592-M592),IF(ISERROR((J592-R592-M592)=0),"True",(J592-R592-M592)=0),ISTEXT('Mortgage 2 Info Calcs'!$K$4)),"",IF((J592&gt;(L592+M592)),(FV((G592/'Mortgage 2 Variables'!E$43),1,(L592+M592),-J592+Q592+'Mortgage 2 Info Calcs'!F$24,0))+Q592+'Mortgage 2 Info Calcs'!F$24+IF(I592&gt;0,0,-I592),""))</f>
        <v/>
      </c>
      <c r="X592" t="e">
        <f>IF((FV(IF(G592=0,'Mortgage 2 Info Calcs'!F$8,G592)/12,1,PMT(IF(G592=0,'Mortgage 2 Info Calcs'!F$8,G592)/12,('Mortgage 2 Info Calcs'!F$9*12)-C591,-X591,0),-X591,0))&gt;0,(FV(IF(G592=0,'Mortgage 2 Info Calcs'!F$8,G592)/12,1,PMT(IF(G592=0,'Mortgage 2 Info Calcs'!F$8,G592)/12,('Mortgage 2 Info Calcs'!F$9*12)-C591,-X591,0),-X591,0)),0)</f>
        <v>#NUM!</v>
      </c>
      <c r="Y592" t="e">
        <f>IF(X592&lt;=0,0,(IPMT(IF(G592=0,'Mortgage 2 Info Calcs'!F$8,G592)/12,1,('Mortgage 2 Info Calcs'!F$9*12)-C591,-X591,0)))</f>
        <v>#NUM!</v>
      </c>
      <c r="Z592">
        <f>IF(C592&lt;('Mortgage 2 Info Calcs'!F$9*12),SUM(Y$12:Y592),0)</f>
        <v>0</v>
      </c>
      <c r="AA592">
        <v>581</v>
      </c>
      <c r="AB592">
        <f t="shared" si="43"/>
        <v>48.416666666666664</v>
      </c>
    </row>
    <row r="593" spans="2:28" ht="11.25" customHeight="1" x14ac:dyDescent="0.25">
      <c r="B593">
        <f t="shared" si="41"/>
        <v>48.5</v>
      </c>
      <c r="C593">
        <v>582</v>
      </c>
      <c r="E593" t="str">
        <f t="shared" si="40"/>
        <v/>
      </c>
      <c r="F593" t="str">
        <f>VLOOKUP('Mortgage 2 Variables'!D$13,'Mortgage 2 Variables'!B$8:C$19,2)</f>
        <v>Apr</v>
      </c>
      <c r="G593">
        <f>IF(ISBLANK('Mortgage 2 Monthly Table'!G593),IF(OR(J593=Q593,ISTEXT(W592),ISTEXT('Mortgage 2 Info Calcs'!$K$4)),0,IF(('Mortgage 2 Info Calcs'!F$7*12)&gt;C592,G592,IF(C592='Mortgage 2 Info Calcs'!F$7*12,'Mortgage 2 Info Calcs'!F$8,G592))),'Mortgage 2 Monthly Table'!G593)</f>
        <v>0</v>
      </c>
      <c r="H593" t="e">
        <f>((PMT(G593/'Mortgage 2 Variables'!E$43,('Mortgage 2 Info Calcs'!F$9*'Mortgage 2 Variables'!E$43)-C592,-J593,0)))</f>
        <v>#VALUE!</v>
      </c>
      <c r="I593">
        <f>IF(OR(ISERROR(((IPMT(G593/'Mortgage 2 Variables'!E$43,1,'Mortgage 2 Info Calcs'!F$9*'Mortgage 2 Variables'!E$43,-J593+Q593+'Mortgage 2 Info Calcs'!F$24,IF('Mortgage 2 Info Calcs'!F$5="Interest Only",-J593+Q593+'Mortgage 2 Info Calcs'!F$24,0))))),(((IPMT(G593/'Mortgage 2 Variables'!E$43,1,'Mortgage 2 Info Calcs'!F$9*'Mortgage 2 Variables'!E$43,-J$12,-J$12)))=0)),0,((IPMT(G593/'Mortgage 2 Variables'!E$43,1,'Mortgage 2 Info Calcs'!F$9*'Mortgage 2 Variables'!E$43,-J593+Q593+'Mortgage 2 Info Calcs'!F$24,IF('Mortgage 2 Info Calcs'!F$5="Interest Only",-J593+Q593+'Mortgage 2 Info Calcs'!F$24,0)))))</f>
        <v>0</v>
      </c>
      <c r="J593" t="str">
        <f>IF(W592&gt;0,IF(ISTEXT('Mortgage 2 Info Calcs'!K$4),"0",IF(ISTEXT(W592),W592,W592+(IF(ISTEXT(K593),0,K593)))),0)</f>
        <v/>
      </c>
      <c r="K593">
        <f>IF(ISBLANK('Mortgage 2 Monthly Table'!L593),0,'Mortgage 2 Monthly Table'!L593)</f>
        <v>0</v>
      </c>
      <c r="L593" t="e">
        <f>IF(ISBLANK('Mortgage 2 Monthly Table'!N593),IF('Mortgage 2 Info Calcs'!F$13="Calculated",IF('Mortgage 2 Info Calcs'!F$22="Keep Same",IF('Mortgage 2 Info Calcs'!F$5="Interest Only",IF(OR(I593&gt;L592,J593=""),I593,IF(J593&lt;L592,IF(J593&lt;L592,J593+I593,IF(L592+M592&gt;J593,L592+I593,L592)),IF(L592+M592&gt;J593,L592+I593,L592))),IF(H593&gt;L592,H593,IF(J593&gt;L592,IF(L592+M592&gt;J593,L592+I593,L592),J593+S593))),IF('Mortgage 2 Info Calcs'!F$5="Interest Only",'Mortgage 2 Monthly calcs'!I593,'Mortgage 2 Monthly calcs'!H593)),'Mortgage 2 Monthly calcs'!L592),'Mortgage 2 Monthly Table'!N593)</f>
        <v>#VALUE!</v>
      </c>
      <c r="M593" t="str">
        <f>IF(ISBLANK('Mortgage 2 Monthly Table'!P593),IF(N592&gt;J593,IF(J593&gt;L592,J593-L592,0),IF(OR(OR(W592&lt;0,ISTEXT(W592)),ISTEXT('Mortgage 2 Info Calcs'!$K$4)),"",'Mortgage 2 Info Calcs'!F$21)),'Mortgage 2 Monthly Table'!P593)</f>
        <v/>
      </c>
      <c r="N593" t="str">
        <f t="shared" si="42"/>
        <v/>
      </c>
      <c r="O593" t="str">
        <f>IF(OR(OR(W592&lt;0,ISTEXT(W592)),ISTEXT('Mortgage 2 Info Calcs'!$K$4)),"",(O592+M593))</f>
        <v/>
      </c>
      <c r="P593">
        <f>IF(ISBLANK('Mortgage 2 Monthly Table'!T593),IF(ISTEXT(J593),0,IF(OR(W592&lt;Q592,AND(W592&lt;0,NOT(ISTEXT(W592))),ISTEXT('Mortgage 2 Info Calcs'!$K$4)),IF(-W592&gt;P592,-W592,W592-Q592),IF(J593="",0,'Mortgage 2 Info Calcs'!F$26))),'Mortgage 2 Monthly Table'!T593)</f>
        <v>0</v>
      </c>
      <c r="Q593" t="str">
        <f>IF(OR(OR(W592&lt;0,ISTEXT(W592)),ISTEXT('Mortgage 2 Info Calcs'!$K$4)),"",IF(O593&lt;0,Q592,(Q592+P593)))</f>
        <v/>
      </c>
      <c r="R593" t="str">
        <f>IF(OR(ISERROR(L593-S593),ISTEXT('Mortgage 2 Info Calcs'!$K$4)),"",L593-S593+M593)</f>
        <v/>
      </c>
      <c r="S593">
        <f>IF(OR(IF(ISERROR(ROUND((J593-Q593-'Mortgage 2 Info Calcs'!F$24)*(G593/12),2)),0,(J593-O593-Q593-'Mortgage 2 Info Calcs'!F$24)*(G593/12)),,,ISTEXT('Mortgage 2 Info Calcs'!K$4)),IF(((J593-Q593-'Mortgage 2 Info Calcs'!F$24)*(G593/12))&gt;0,((J593-Q593-'Mortgage 2 Info Calcs'!F$24)*(G593/12)),0),0)</f>
        <v>0</v>
      </c>
      <c r="T593" t="str">
        <f>IF(OR(ISERROR(SUM(R$12:R593)),(ISTEXT(T592)),(T592=(SUM(R$12:R593)))),"",SUM(R$12:R593))</f>
        <v/>
      </c>
      <c r="U593">
        <f>SUM(S$12:S593)</f>
        <v>93290.420445652519</v>
      </c>
      <c r="V593" t="str">
        <f>IF(OR(J593=Q593,ISTEXT(W592),ISTEXT('Mortgage 2 Info Calcs'!$F$17)),"",IF(('Mortgage 2 Info Calcs'!F$18*12)&gt;C592+1,IF(C592='Mortgage 2 Info Calcs'!F$18*12,0,'Mortgage 2 Info Calcs'!F$19+W593*('Mortgage 2 Info Calcs'!F$17)),'Mortgage 2 Info Calcs'!F$189))</f>
        <v/>
      </c>
      <c r="W593" t="str">
        <f>IF(OR(ISERROR(J593-R593-M593),IF(ISERROR((J593-R593-M593)=0),"True",(J593-R593-M593)=0),ISTEXT('Mortgage 2 Info Calcs'!$K$4)),"",IF((J593&gt;(L593+M593)),(FV((G593/'Mortgage 2 Variables'!E$43),1,(L593+M593),-J593+Q593+'Mortgage 2 Info Calcs'!F$24,0))+Q593+'Mortgage 2 Info Calcs'!F$24+IF(I593&gt;0,0,-I593),""))</f>
        <v/>
      </c>
      <c r="X593" t="e">
        <f>IF((FV(IF(G593=0,'Mortgage 2 Info Calcs'!F$8,G593)/12,1,PMT(IF(G593=0,'Mortgage 2 Info Calcs'!F$8,G593)/12,('Mortgage 2 Info Calcs'!F$9*12)-C592,-X592,0),-X592,0))&gt;0,(FV(IF(G593=0,'Mortgage 2 Info Calcs'!F$8,G593)/12,1,PMT(IF(G593=0,'Mortgage 2 Info Calcs'!F$8,G593)/12,('Mortgage 2 Info Calcs'!F$9*12)-C592,-X592,0),-X592,0)),0)</f>
        <v>#NUM!</v>
      </c>
      <c r="Y593" t="e">
        <f>IF(X593&lt;=0,0,(IPMT(IF(G593=0,'Mortgage 2 Info Calcs'!F$8,G593)/12,1,('Mortgage 2 Info Calcs'!F$9*12)-C592,-X592,0)))</f>
        <v>#NUM!</v>
      </c>
      <c r="Z593">
        <f>IF(C593&lt;('Mortgage 2 Info Calcs'!F$9*12),SUM(Y$12:Y593),0)</f>
        <v>0</v>
      </c>
      <c r="AA593">
        <v>582</v>
      </c>
      <c r="AB593">
        <f t="shared" si="43"/>
        <v>48.5</v>
      </c>
    </row>
    <row r="594" spans="2:28" ht="11.25" customHeight="1" x14ac:dyDescent="0.25">
      <c r="B594">
        <f t="shared" si="41"/>
        <v>48.583333333333336</v>
      </c>
      <c r="C594">
        <v>583</v>
      </c>
      <c r="E594" t="str">
        <f t="shared" si="40"/>
        <v/>
      </c>
      <c r="F594" t="str">
        <f>VLOOKUP('Mortgage 2 Variables'!D$14,'Mortgage 2 Variables'!B$8:C$19,2)</f>
        <v>May</v>
      </c>
      <c r="G594">
        <f>IF(ISBLANK('Mortgage 2 Monthly Table'!G594),IF(OR(J594=Q594,ISTEXT(W593),ISTEXT('Mortgage 2 Info Calcs'!$K$4)),0,IF(('Mortgage 2 Info Calcs'!F$7*12)&gt;C593,G593,IF(C593='Mortgage 2 Info Calcs'!F$7*12,'Mortgage 2 Info Calcs'!F$8,G593))),'Mortgage 2 Monthly Table'!G594)</f>
        <v>0</v>
      </c>
      <c r="H594" t="e">
        <f>((PMT(G594/'Mortgage 2 Variables'!E$43,('Mortgage 2 Info Calcs'!F$9*'Mortgage 2 Variables'!E$43)-C593,-J594,0)))</f>
        <v>#VALUE!</v>
      </c>
      <c r="I594">
        <f>IF(OR(ISERROR(((IPMT(G594/'Mortgage 2 Variables'!E$43,1,'Mortgage 2 Info Calcs'!F$9*'Mortgage 2 Variables'!E$43,-J594+Q594+'Mortgage 2 Info Calcs'!F$24,IF('Mortgage 2 Info Calcs'!F$5="Interest Only",-J594+Q594+'Mortgage 2 Info Calcs'!F$24,0))))),(((IPMT(G594/'Mortgage 2 Variables'!E$43,1,'Mortgage 2 Info Calcs'!F$9*'Mortgage 2 Variables'!E$43,-J$12,-J$12)))=0)),0,((IPMT(G594/'Mortgage 2 Variables'!E$43,1,'Mortgage 2 Info Calcs'!F$9*'Mortgage 2 Variables'!E$43,-J594+Q594+'Mortgage 2 Info Calcs'!F$24,IF('Mortgage 2 Info Calcs'!F$5="Interest Only",-J594+Q594+'Mortgage 2 Info Calcs'!F$24,0)))))</f>
        <v>0</v>
      </c>
      <c r="J594" t="str">
        <f>IF(W593&gt;0,IF(ISTEXT('Mortgage 2 Info Calcs'!K$4),"0",IF(ISTEXT(W593),W593,W593+(IF(ISTEXT(K594),0,K594)))),0)</f>
        <v/>
      </c>
      <c r="K594">
        <f>IF(ISBLANK('Mortgage 2 Monthly Table'!L594),0,'Mortgage 2 Monthly Table'!L594)</f>
        <v>0</v>
      </c>
      <c r="L594" t="e">
        <f>IF(ISBLANK('Mortgage 2 Monthly Table'!N594),IF('Mortgage 2 Info Calcs'!F$13="Calculated",IF('Mortgage 2 Info Calcs'!F$22="Keep Same",IF('Mortgage 2 Info Calcs'!F$5="Interest Only",IF(OR(I594&gt;L593,J594=""),I594,IF(J594&lt;L593,IF(J594&lt;L593,J594+I594,IF(L593+M593&gt;J594,L593+I594,L593)),IF(L593+M593&gt;J594,L593+I594,L593))),IF(H594&gt;L593,H594,IF(J594&gt;L593,IF(L593+M593&gt;J594,L593+I594,L593),J594+S594))),IF('Mortgage 2 Info Calcs'!F$5="Interest Only",'Mortgage 2 Monthly calcs'!I594,'Mortgage 2 Monthly calcs'!H594)),'Mortgage 2 Monthly calcs'!L593),'Mortgage 2 Monthly Table'!N594)</f>
        <v>#VALUE!</v>
      </c>
      <c r="M594" t="str">
        <f>IF(ISBLANK('Mortgage 2 Monthly Table'!P594),IF(N593&gt;J594,IF(J594&gt;L593,J594-L593,0),IF(OR(OR(W593&lt;0,ISTEXT(W593)),ISTEXT('Mortgage 2 Info Calcs'!$K$4)),"",'Mortgage 2 Info Calcs'!F$21)),'Mortgage 2 Monthly Table'!P594)</f>
        <v/>
      </c>
      <c r="N594" t="str">
        <f t="shared" si="42"/>
        <v/>
      </c>
      <c r="O594" t="str">
        <f>IF(OR(OR(W593&lt;0,ISTEXT(W593)),ISTEXT('Mortgage 2 Info Calcs'!$K$4)),"",(O593+M594))</f>
        <v/>
      </c>
      <c r="P594">
        <f>IF(ISBLANK('Mortgage 2 Monthly Table'!T594),IF(ISTEXT(J594),0,IF(OR(W593&lt;Q593,AND(W593&lt;0,NOT(ISTEXT(W593))),ISTEXT('Mortgage 2 Info Calcs'!$K$4)),IF(-W593&gt;P593,-W593,W593-Q593),IF(J594="",0,'Mortgage 2 Info Calcs'!F$26))),'Mortgage 2 Monthly Table'!T594)</f>
        <v>0</v>
      </c>
      <c r="Q594" t="str">
        <f>IF(OR(OR(W593&lt;0,ISTEXT(W593)),ISTEXT('Mortgage 2 Info Calcs'!$K$4)),"",IF(O594&lt;0,Q593,(Q593+P594)))</f>
        <v/>
      </c>
      <c r="R594" t="str">
        <f>IF(OR(ISERROR(L594-S594),ISTEXT('Mortgage 2 Info Calcs'!$K$4)),"",L594-S594+M594)</f>
        <v/>
      </c>
      <c r="S594">
        <f>IF(OR(IF(ISERROR(ROUND((J594-Q594-'Mortgage 2 Info Calcs'!F$24)*(G594/12),2)),0,(J594-O594-Q594-'Mortgage 2 Info Calcs'!F$24)*(G594/12)),,,ISTEXT('Mortgage 2 Info Calcs'!K$4)),IF(((J594-Q594-'Mortgage 2 Info Calcs'!F$24)*(G594/12))&gt;0,((J594-Q594-'Mortgage 2 Info Calcs'!F$24)*(G594/12)),0),0)</f>
        <v>0</v>
      </c>
      <c r="T594" t="str">
        <f>IF(OR(ISERROR(SUM(R$12:R594)),(ISTEXT(T593)),(T593=(SUM(R$12:R594)))),"",SUM(R$12:R594))</f>
        <v/>
      </c>
      <c r="U594">
        <f>SUM(S$12:S594)</f>
        <v>93290.420445652519</v>
      </c>
      <c r="V594" t="str">
        <f>IF(OR(J594=Q594,ISTEXT(W593),ISTEXT('Mortgage 2 Info Calcs'!$F$17)),"",IF(('Mortgage 2 Info Calcs'!F$18*12)&gt;C593+1,IF(C593='Mortgage 2 Info Calcs'!F$18*12,0,'Mortgage 2 Info Calcs'!F$19+W594*('Mortgage 2 Info Calcs'!F$17)),'Mortgage 2 Info Calcs'!F$189))</f>
        <v/>
      </c>
      <c r="W594" t="str">
        <f>IF(OR(ISERROR(J594-R594-M594),IF(ISERROR((J594-R594-M594)=0),"True",(J594-R594-M594)=0),ISTEXT('Mortgage 2 Info Calcs'!$K$4)),"",IF((J594&gt;(L594+M594)),(FV((G594/'Mortgage 2 Variables'!E$43),1,(L594+M594),-J594+Q594+'Mortgage 2 Info Calcs'!F$24,0))+Q594+'Mortgage 2 Info Calcs'!F$24+IF(I594&gt;0,0,-I594),""))</f>
        <v/>
      </c>
      <c r="X594" t="e">
        <f>IF((FV(IF(G594=0,'Mortgage 2 Info Calcs'!F$8,G594)/12,1,PMT(IF(G594=0,'Mortgage 2 Info Calcs'!F$8,G594)/12,('Mortgage 2 Info Calcs'!F$9*12)-C593,-X593,0),-X593,0))&gt;0,(FV(IF(G594=0,'Mortgage 2 Info Calcs'!F$8,G594)/12,1,PMT(IF(G594=0,'Mortgage 2 Info Calcs'!F$8,G594)/12,('Mortgage 2 Info Calcs'!F$9*12)-C593,-X593,0),-X593,0)),0)</f>
        <v>#NUM!</v>
      </c>
      <c r="Y594" t="e">
        <f>IF(X594&lt;=0,0,(IPMT(IF(G594=0,'Mortgage 2 Info Calcs'!F$8,G594)/12,1,('Mortgage 2 Info Calcs'!F$9*12)-C593,-X593,0)))</f>
        <v>#NUM!</v>
      </c>
      <c r="Z594">
        <f>IF(C594&lt;('Mortgage 2 Info Calcs'!F$9*12),SUM(Y$12:Y594),0)</f>
        <v>0</v>
      </c>
      <c r="AA594">
        <v>583</v>
      </c>
      <c r="AB594">
        <f t="shared" si="43"/>
        <v>48.583333333333336</v>
      </c>
    </row>
    <row r="595" spans="2:28" ht="11.25" customHeight="1" x14ac:dyDescent="0.25">
      <c r="B595">
        <f t="shared" si="41"/>
        <v>48.666666666666664</v>
      </c>
      <c r="C595">
        <v>584</v>
      </c>
      <c r="E595" t="str">
        <f t="shared" si="40"/>
        <v/>
      </c>
      <c r="F595" t="str">
        <f>VLOOKUP('Mortgage 2 Variables'!D$15,'Mortgage 2 Variables'!B$8:C$19,2)</f>
        <v>Jun</v>
      </c>
      <c r="G595">
        <f>IF(ISBLANK('Mortgage 2 Monthly Table'!G595),IF(OR(J595=Q595,ISTEXT(W594),ISTEXT('Mortgage 2 Info Calcs'!$K$4)),0,IF(('Mortgage 2 Info Calcs'!F$7*12)&gt;C594,G594,IF(C594='Mortgage 2 Info Calcs'!F$7*12,'Mortgage 2 Info Calcs'!F$8,G594))),'Mortgage 2 Monthly Table'!G595)</f>
        <v>0</v>
      </c>
      <c r="H595" t="e">
        <f>((PMT(G595/'Mortgage 2 Variables'!E$43,('Mortgage 2 Info Calcs'!F$9*'Mortgage 2 Variables'!E$43)-C594,-J595,0)))</f>
        <v>#VALUE!</v>
      </c>
      <c r="I595">
        <f>IF(OR(ISERROR(((IPMT(G595/'Mortgage 2 Variables'!E$43,1,'Mortgage 2 Info Calcs'!F$9*'Mortgage 2 Variables'!E$43,-J595+Q595+'Mortgage 2 Info Calcs'!F$24,IF('Mortgage 2 Info Calcs'!F$5="Interest Only",-J595+Q595+'Mortgage 2 Info Calcs'!F$24,0))))),(((IPMT(G595/'Mortgage 2 Variables'!E$43,1,'Mortgage 2 Info Calcs'!F$9*'Mortgage 2 Variables'!E$43,-J$12,-J$12)))=0)),0,((IPMT(G595/'Mortgage 2 Variables'!E$43,1,'Mortgage 2 Info Calcs'!F$9*'Mortgage 2 Variables'!E$43,-J595+Q595+'Mortgage 2 Info Calcs'!F$24,IF('Mortgage 2 Info Calcs'!F$5="Interest Only",-J595+Q595+'Mortgage 2 Info Calcs'!F$24,0)))))</f>
        <v>0</v>
      </c>
      <c r="J595" t="str">
        <f>IF(W594&gt;0,IF(ISTEXT('Mortgage 2 Info Calcs'!K$4),"0",IF(ISTEXT(W594),W594,W594+(IF(ISTEXT(K595),0,K595)))),0)</f>
        <v/>
      </c>
      <c r="K595">
        <f>IF(ISBLANK('Mortgage 2 Monthly Table'!L595),0,'Mortgage 2 Monthly Table'!L595)</f>
        <v>0</v>
      </c>
      <c r="L595" t="e">
        <f>IF(ISBLANK('Mortgage 2 Monthly Table'!N595),IF('Mortgage 2 Info Calcs'!F$13="Calculated",IF('Mortgage 2 Info Calcs'!F$22="Keep Same",IF('Mortgage 2 Info Calcs'!F$5="Interest Only",IF(OR(I595&gt;L594,J595=""),I595,IF(J595&lt;L594,IF(J595&lt;L594,J595+I595,IF(L594+M594&gt;J595,L594+I595,L594)),IF(L594+M594&gt;J595,L594+I595,L594))),IF(H595&gt;L594,H595,IF(J595&gt;L594,IF(L594+M594&gt;J595,L594+I595,L594),J595+S595))),IF('Mortgage 2 Info Calcs'!F$5="Interest Only",'Mortgage 2 Monthly calcs'!I595,'Mortgage 2 Monthly calcs'!H595)),'Mortgage 2 Monthly calcs'!L594),'Mortgage 2 Monthly Table'!N595)</f>
        <v>#VALUE!</v>
      </c>
      <c r="M595" t="str">
        <f>IF(ISBLANK('Mortgage 2 Monthly Table'!P595),IF(N594&gt;J595,IF(J595&gt;L594,J595-L594,0),IF(OR(OR(W594&lt;0,ISTEXT(W594)),ISTEXT('Mortgage 2 Info Calcs'!$K$4)),"",'Mortgage 2 Info Calcs'!F$21)),'Mortgage 2 Monthly Table'!P595)</f>
        <v/>
      </c>
      <c r="N595" t="str">
        <f t="shared" si="42"/>
        <v/>
      </c>
      <c r="O595" t="str">
        <f>IF(OR(OR(W594&lt;0,ISTEXT(W594)),ISTEXT('Mortgage 2 Info Calcs'!$K$4)),"",(O594+M595))</f>
        <v/>
      </c>
      <c r="P595">
        <f>IF(ISBLANK('Mortgage 2 Monthly Table'!T595),IF(ISTEXT(J595),0,IF(OR(W594&lt;Q594,AND(W594&lt;0,NOT(ISTEXT(W594))),ISTEXT('Mortgage 2 Info Calcs'!$K$4)),IF(-W594&gt;P594,-W594,W594-Q594),IF(J595="",0,'Mortgage 2 Info Calcs'!F$26))),'Mortgage 2 Monthly Table'!T595)</f>
        <v>0</v>
      </c>
      <c r="Q595" t="str">
        <f>IF(OR(OR(W594&lt;0,ISTEXT(W594)),ISTEXT('Mortgage 2 Info Calcs'!$K$4)),"",IF(O595&lt;0,Q594,(Q594+P595)))</f>
        <v/>
      </c>
      <c r="R595" t="str">
        <f>IF(OR(ISERROR(L595-S595),ISTEXT('Mortgage 2 Info Calcs'!$K$4)),"",L595-S595+M595)</f>
        <v/>
      </c>
      <c r="S595">
        <f>IF(OR(IF(ISERROR(ROUND((J595-Q595-'Mortgage 2 Info Calcs'!F$24)*(G595/12),2)),0,(J595-O595-Q595-'Mortgage 2 Info Calcs'!F$24)*(G595/12)),,,ISTEXT('Mortgage 2 Info Calcs'!K$4)),IF(((J595-Q595-'Mortgage 2 Info Calcs'!F$24)*(G595/12))&gt;0,((J595-Q595-'Mortgage 2 Info Calcs'!F$24)*(G595/12)),0),0)</f>
        <v>0</v>
      </c>
      <c r="T595" t="str">
        <f>IF(OR(ISERROR(SUM(R$12:R595)),(ISTEXT(T594)),(T594=(SUM(R$12:R595)))),"",SUM(R$12:R595))</f>
        <v/>
      </c>
      <c r="U595">
        <f>SUM(S$12:S595)</f>
        <v>93290.420445652519</v>
      </c>
      <c r="V595" t="str">
        <f>IF(OR(J595=Q595,ISTEXT(W594),ISTEXT('Mortgage 2 Info Calcs'!$F$17)),"",IF(('Mortgage 2 Info Calcs'!F$18*12)&gt;C594+1,IF(C594='Mortgage 2 Info Calcs'!F$18*12,0,'Mortgage 2 Info Calcs'!F$19+W595*('Mortgage 2 Info Calcs'!F$17)),'Mortgage 2 Info Calcs'!F$189))</f>
        <v/>
      </c>
      <c r="W595" t="str">
        <f>IF(OR(ISERROR(J595-R595-M595),IF(ISERROR((J595-R595-M595)=0),"True",(J595-R595-M595)=0),ISTEXT('Mortgage 2 Info Calcs'!$K$4)),"",IF((J595&gt;(L595+M595)),(FV((G595/'Mortgage 2 Variables'!E$43),1,(L595+M595),-J595+Q595+'Mortgage 2 Info Calcs'!F$24,0))+Q595+'Mortgage 2 Info Calcs'!F$24+IF(I595&gt;0,0,-I595),""))</f>
        <v/>
      </c>
      <c r="X595" t="e">
        <f>IF((FV(IF(G595=0,'Mortgage 2 Info Calcs'!F$8,G595)/12,1,PMT(IF(G595=0,'Mortgage 2 Info Calcs'!F$8,G595)/12,('Mortgage 2 Info Calcs'!F$9*12)-C594,-X594,0),-X594,0))&gt;0,(FV(IF(G595=0,'Mortgage 2 Info Calcs'!F$8,G595)/12,1,PMT(IF(G595=0,'Mortgage 2 Info Calcs'!F$8,G595)/12,('Mortgage 2 Info Calcs'!F$9*12)-C594,-X594,0),-X594,0)),0)</f>
        <v>#NUM!</v>
      </c>
      <c r="Y595" t="e">
        <f>IF(X595&lt;=0,0,(IPMT(IF(G595=0,'Mortgage 2 Info Calcs'!F$8,G595)/12,1,('Mortgage 2 Info Calcs'!F$9*12)-C594,-X594,0)))</f>
        <v>#NUM!</v>
      </c>
      <c r="Z595">
        <f>IF(C595&lt;('Mortgage 2 Info Calcs'!F$9*12),SUM(Y$12:Y595),0)</f>
        <v>0</v>
      </c>
      <c r="AA595">
        <v>584</v>
      </c>
      <c r="AB595">
        <f t="shared" si="43"/>
        <v>48.666666666666664</v>
      </c>
    </row>
    <row r="596" spans="2:28" ht="11.25" customHeight="1" x14ac:dyDescent="0.25">
      <c r="B596">
        <f t="shared" si="41"/>
        <v>48.75</v>
      </c>
      <c r="C596">
        <v>585</v>
      </c>
      <c r="E596" t="str">
        <f t="shared" si="40"/>
        <v/>
      </c>
      <c r="F596" t="str">
        <f>VLOOKUP('Mortgage 2 Variables'!D$16,'Mortgage 2 Variables'!B$8:C$19,2)</f>
        <v>Jul</v>
      </c>
      <c r="G596">
        <f>IF(ISBLANK('Mortgage 2 Monthly Table'!G596),IF(OR(J596=Q596,ISTEXT(W595),ISTEXT('Mortgage 2 Info Calcs'!$K$4)),0,IF(('Mortgage 2 Info Calcs'!F$7*12)&gt;C595,G595,IF(C595='Mortgage 2 Info Calcs'!F$7*12,'Mortgage 2 Info Calcs'!F$8,G595))),'Mortgage 2 Monthly Table'!G596)</f>
        <v>0</v>
      </c>
      <c r="H596" t="e">
        <f>((PMT(G596/'Mortgage 2 Variables'!E$43,('Mortgage 2 Info Calcs'!F$9*'Mortgage 2 Variables'!E$43)-C595,-J596,0)))</f>
        <v>#VALUE!</v>
      </c>
      <c r="I596">
        <f>IF(OR(ISERROR(((IPMT(G596/'Mortgage 2 Variables'!E$43,1,'Mortgage 2 Info Calcs'!F$9*'Mortgage 2 Variables'!E$43,-J596+Q596+'Mortgage 2 Info Calcs'!F$24,IF('Mortgage 2 Info Calcs'!F$5="Interest Only",-J596+Q596+'Mortgage 2 Info Calcs'!F$24,0))))),(((IPMT(G596/'Mortgage 2 Variables'!E$43,1,'Mortgage 2 Info Calcs'!F$9*'Mortgage 2 Variables'!E$43,-J$12,-J$12)))=0)),0,((IPMT(G596/'Mortgage 2 Variables'!E$43,1,'Mortgage 2 Info Calcs'!F$9*'Mortgage 2 Variables'!E$43,-J596+Q596+'Mortgage 2 Info Calcs'!F$24,IF('Mortgage 2 Info Calcs'!F$5="Interest Only",-J596+Q596+'Mortgage 2 Info Calcs'!F$24,0)))))</f>
        <v>0</v>
      </c>
      <c r="J596" t="str">
        <f>IF(W595&gt;0,IF(ISTEXT('Mortgage 2 Info Calcs'!K$4),"0",IF(ISTEXT(W595),W595,W595+(IF(ISTEXT(K596),0,K596)))),0)</f>
        <v/>
      </c>
      <c r="K596">
        <f>IF(ISBLANK('Mortgage 2 Monthly Table'!L596),0,'Mortgage 2 Monthly Table'!L596)</f>
        <v>0</v>
      </c>
      <c r="L596" t="e">
        <f>IF(ISBLANK('Mortgage 2 Monthly Table'!N596),IF('Mortgage 2 Info Calcs'!F$13="Calculated",IF('Mortgage 2 Info Calcs'!F$22="Keep Same",IF('Mortgage 2 Info Calcs'!F$5="Interest Only",IF(OR(I596&gt;L595,J596=""),I596,IF(J596&lt;L595,IF(J596&lt;L595,J596+I596,IF(L595+M595&gt;J596,L595+I596,L595)),IF(L595+M595&gt;J596,L595+I596,L595))),IF(H596&gt;L595,H596,IF(J596&gt;L595,IF(L595+M595&gt;J596,L595+I596,L595),J596+S596))),IF('Mortgage 2 Info Calcs'!F$5="Interest Only",'Mortgage 2 Monthly calcs'!I596,'Mortgage 2 Monthly calcs'!H596)),'Mortgage 2 Monthly calcs'!L595),'Mortgage 2 Monthly Table'!N596)</f>
        <v>#VALUE!</v>
      </c>
      <c r="M596" t="str">
        <f>IF(ISBLANK('Mortgage 2 Monthly Table'!P596),IF(N595&gt;J596,IF(J596&gt;L595,J596-L595,0),IF(OR(OR(W595&lt;0,ISTEXT(W595)),ISTEXT('Mortgage 2 Info Calcs'!$K$4)),"",'Mortgage 2 Info Calcs'!F$21)),'Mortgage 2 Monthly Table'!P596)</f>
        <v/>
      </c>
      <c r="N596" t="str">
        <f t="shared" si="42"/>
        <v/>
      </c>
      <c r="O596" t="str">
        <f>IF(OR(OR(W595&lt;0,ISTEXT(W595)),ISTEXT('Mortgage 2 Info Calcs'!$K$4)),"",(O595+M596))</f>
        <v/>
      </c>
      <c r="P596">
        <f>IF(ISBLANK('Mortgage 2 Monthly Table'!T596),IF(ISTEXT(J596),0,IF(OR(W595&lt;Q595,AND(W595&lt;0,NOT(ISTEXT(W595))),ISTEXT('Mortgage 2 Info Calcs'!$K$4)),IF(-W595&gt;P595,-W595,W595-Q595),IF(J596="",0,'Mortgage 2 Info Calcs'!F$26))),'Mortgage 2 Monthly Table'!T596)</f>
        <v>0</v>
      </c>
      <c r="Q596" t="str">
        <f>IF(OR(OR(W595&lt;0,ISTEXT(W595)),ISTEXT('Mortgage 2 Info Calcs'!$K$4)),"",IF(O596&lt;0,Q595,(Q595+P596)))</f>
        <v/>
      </c>
      <c r="R596" t="str">
        <f>IF(OR(ISERROR(L596-S596),ISTEXT('Mortgage 2 Info Calcs'!$K$4)),"",L596-S596+M596)</f>
        <v/>
      </c>
      <c r="S596">
        <f>IF(OR(IF(ISERROR(ROUND((J596-Q596-'Mortgage 2 Info Calcs'!F$24)*(G596/12),2)),0,(J596-O596-Q596-'Mortgage 2 Info Calcs'!F$24)*(G596/12)),,,ISTEXT('Mortgage 2 Info Calcs'!K$4)),IF(((J596-Q596-'Mortgage 2 Info Calcs'!F$24)*(G596/12))&gt;0,((J596-Q596-'Mortgage 2 Info Calcs'!F$24)*(G596/12)),0),0)</f>
        <v>0</v>
      </c>
      <c r="T596" t="str">
        <f>IF(OR(ISERROR(SUM(R$12:R596)),(ISTEXT(T595)),(T595=(SUM(R$12:R596)))),"",SUM(R$12:R596))</f>
        <v/>
      </c>
      <c r="U596">
        <f>SUM(S$12:S596)</f>
        <v>93290.420445652519</v>
      </c>
      <c r="V596" t="str">
        <f>IF(OR(J596=Q596,ISTEXT(W595),ISTEXT('Mortgage 2 Info Calcs'!$F$17)),"",IF(('Mortgage 2 Info Calcs'!F$18*12)&gt;C595+1,IF(C595='Mortgage 2 Info Calcs'!F$18*12,0,'Mortgage 2 Info Calcs'!F$19+W596*('Mortgage 2 Info Calcs'!F$17)),'Mortgage 2 Info Calcs'!F$189))</f>
        <v/>
      </c>
      <c r="W596" t="str">
        <f>IF(OR(ISERROR(J596-R596-M596),IF(ISERROR((J596-R596-M596)=0),"True",(J596-R596-M596)=0),ISTEXT('Mortgage 2 Info Calcs'!$K$4)),"",IF((J596&gt;(L596+M596)),(FV((G596/'Mortgage 2 Variables'!E$43),1,(L596+M596),-J596+Q596+'Mortgage 2 Info Calcs'!F$24,0))+Q596+'Mortgage 2 Info Calcs'!F$24+IF(I596&gt;0,0,-I596),""))</f>
        <v/>
      </c>
      <c r="X596" t="e">
        <f>IF((FV(IF(G596=0,'Mortgage 2 Info Calcs'!F$8,G596)/12,1,PMT(IF(G596=0,'Mortgage 2 Info Calcs'!F$8,G596)/12,('Mortgage 2 Info Calcs'!F$9*12)-C595,-X595,0),-X595,0))&gt;0,(FV(IF(G596=0,'Mortgage 2 Info Calcs'!F$8,G596)/12,1,PMT(IF(G596=0,'Mortgage 2 Info Calcs'!F$8,G596)/12,('Mortgage 2 Info Calcs'!F$9*12)-C595,-X595,0),-X595,0)),0)</f>
        <v>#NUM!</v>
      </c>
      <c r="Y596" t="e">
        <f>IF(X596&lt;=0,0,(IPMT(IF(G596=0,'Mortgage 2 Info Calcs'!F$8,G596)/12,1,('Mortgage 2 Info Calcs'!F$9*12)-C595,-X595,0)))</f>
        <v>#NUM!</v>
      </c>
      <c r="Z596">
        <f>IF(C596&lt;('Mortgage 2 Info Calcs'!F$9*12),SUM(Y$12:Y596),0)</f>
        <v>0</v>
      </c>
      <c r="AA596">
        <v>585</v>
      </c>
      <c r="AB596">
        <f t="shared" si="43"/>
        <v>48.75</v>
      </c>
    </row>
    <row r="597" spans="2:28" ht="11.25" customHeight="1" x14ac:dyDescent="0.25">
      <c r="B597">
        <f t="shared" si="41"/>
        <v>48.833333333333336</v>
      </c>
      <c r="C597">
        <v>586</v>
      </c>
      <c r="E597" t="str">
        <f t="shared" si="40"/>
        <v/>
      </c>
      <c r="F597" t="str">
        <f>VLOOKUP('Mortgage 2 Variables'!D$17,'Mortgage 2 Variables'!B$8:C$19,2)</f>
        <v>Aug</v>
      </c>
      <c r="G597">
        <f>IF(ISBLANK('Mortgage 2 Monthly Table'!G597),IF(OR(J597=Q597,ISTEXT(W596),ISTEXT('Mortgage 2 Info Calcs'!$K$4)),0,IF(('Mortgage 2 Info Calcs'!F$7*12)&gt;C596,G596,IF(C596='Mortgage 2 Info Calcs'!F$7*12,'Mortgage 2 Info Calcs'!F$8,G596))),'Mortgage 2 Monthly Table'!G597)</f>
        <v>0</v>
      </c>
      <c r="H597" t="e">
        <f>((PMT(G597/'Mortgage 2 Variables'!E$43,('Mortgage 2 Info Calcs'!F$9*'Mortgage 2 Variables'!E$43)-C596,-J597,0)))</f>
        <v>#VALUE!</v>
      </c>
      <c r="I597">
        <f>IF(OR(ISERROR(((IPMT(G597/'Mortgage 2 Variables'!E$43,1,'Mortgage 2 Info Calcs'!F$9*'Mortgage 2 Variables'!E$43,-J597+Q597+'Mortgage 2 Info Calcs'!F$24,IF('Mortgage 2 Info Calcs'!F$5="Interest Only",-J597+Q597+'Mortgage 2 Info Calcs'!F$24,0))))),(((IPMT(G597/'Mortgage 2 Variables'!E$43,1,'Mortgage 2 Info Calcs'!F$9*'Mortgage 2 Variables'!E$43,-J$12,-J$12)))=0)),0,((IPMT(G597/'Mortgage 2 Variables'!E$43,1,'Mortgage 2 Info Calcs'!F$9*'Mortgage 2 Variables'!E$43,-J597+Q597+'Mortgage 2 Info Calcs'!F$24,IF('Mortgage 2 Info Calcs'!F$5="Interest Only",-J597+Q597+'Mortgage 2 Info Calcs'!F$24,0)))))</f>
        <v>0</v>
      </c>
      <c r="J597" t="str">
        <f>IF(W596&gt;0,IF(ISTEXT('Mortgage 2 Info Calcs'!K$4),"0",IF(ISTEXT(W596),W596,W596+(IF(ISTEXT(K597),0,K597)))),0)</f>
        <v/>
      </c>
      <c r="K597">
        <f>IF(ISBLANK('Mortgage 2 Monthly Table'!L597),0,'Mortgage 2 Monthly Table'!L597)</f>
        <v>0</v>
      </c>
      <c r="L597" t="e">
        <f>IF(ISBLANK('Mortgage 2 Monthly Table'!N597),IF('Mortgage 2 Info Calcs'!F$13="Calculated",IF('Mortgage 2 Info Calcs'!F$22="Keep Same",IF('Mortgage 2 Info Calcs'!F$5="Interest Only",IF(OR(I597&gt;L596,J597=""),I597,IF(J597&lt;L596,IF(J597&lt;L596,J597+I597,IF(L596+M596&gt;J597,L596+I597,L596)),IF(L596+M596&gt;J597,L596+I597,L596))),IF(H597&gt;L596,H597,IF(J597&gt;L596,IF(L596+M596&gt;J597,L596+I597,L596),J597+S597))),IF('Mortgage 2 Info Calcs'!F$5="Interest Only",'Mortgage 2 Monthly calcs'!I597,'Mortgage 2 Monthly calcs'!H597)),'Mortgage 2 Monthly calcs'!L596),'Mortgage 2 Monthly Table'!N597)</f>
        <v>#VALUE!</v>
      </c>
      <c r="M597" t="str">
        <f>IF(ISBLANK('Mortgage 2 Monthly Table'!P597),IF(N596&gt;J597,IF(J597&gt;L596,J597-L596,0),IF(OR(OR(W596&lt;0,ISTEXT(W596)),ISTEXT('Mortgage 2 Info Calcs'!$K$4)),"",'Mortgage 2 Info Calcs'!F$21)),'Mortgage 2 Monthly Table'!P597)</f>
        <v/>
      </c>
      <c r="N597" t="str">
        <f t="shared" si="42"/>
        <v/>
      </c>
      <c r="O597" t="str">
        <f>IF(OR(OR(W596&lt;0,ISTEXT(W596)),ISTEXT('Mortgage 2 Info Calcs'!$K$4)),"",(O596+M597))</f>
        <v/>
      </c>
      <c r="P597">
        <f>IF(ISBLANK('Mortgage 2 Monthly Table'!T597),IF(ISTEXT(J597),0,IF(OR(W596&lt;Q596,AND(W596&lt;0,NOT(ISTEXT(W596))),ISTEXT('Mortgage 2 Info Calcs'!$K$4)),IF(-W596&gt;P596,-W596,W596-Q596),IF(J597="",0,'Mortgage 2 Info Calcs'!F$26))),'Mortgage 2 Monthly Table'!T597)</f>
        <v>0</v>
      </c>
      <c r="Q597" t="str">
        <f>IF(OR(OR(W596&lt;0,ISTEXT(W596)),ISTEXT('Mortgage 2 Info Calcs'!$K$4)),"",IF(O597&lt;0,Q596,(Q596+P597)))</f>
        <v/>
      </c>
      <c r="R597" t="str">
        <f>IF(OR(ISERROR(L597-S597),ISTEXT('Mortgage 2 Info Calcs'!$K$4)),"",L597-S597+M597)</f>
        <v/>
      </c>
      <c r="S597">
        <f>IF(OR(IF(ISERROR(ROUND((J597-Q597-'Mortgage 2 Info Calcs'!F$24)*(G597/12),2)),0,(J597-O597-Q597-'Mortgage 2 Info Calcs'!F$24)*(G597/12)),,,ISTEXT('Mortgage 2 Info Calcs'!K$4)),IF(((J597-Q597-'Mortgage 2 Info Calcs'!F$24)*(G597/12))&gt;0,((J597-Q597-'Mortgage 2 Info Calcs'!F$24)*(G597/12)),0),0)</f>
        <v>0</v>
      </c>
      <c r="T597" t="str">
        <f>IF(OR(ISERROR(SUM(R$12:R597)),(ISTEXT(T596)),(T596=(SUM(R$12:R597)))),"",SUM(R$12:R597))</f>
        <v/>
      </c>
      <c r="U597">
        <f>SUM(S$12:S597)</f>
        <v>93290.420445652519</v>
      </c>
      <c r="V597" t="str">
        <f>IF(OR(J597=Q597,ISTEXT(W596),ISTEXT('Mortgage 2 Info Calcs'!$F$17)),"",IF(('Mortgage 2 Info Calcs'!F$18*12)&gt;C596+1,IF(C596='Mortgage 2 Info Calcs'!F$18*12,0,'Mortgage 2 Info Calcs'!F$19+W597*('Mortgage 2 Info Calcs'!F$17)),'Mortgage 2 Info Calcs'!F$189))</f>
        <v/>
      </c>
      <c r="W597" t="str">
        <f>IF(OR(ISERROR(J597-R597-M597),IF(ISERROR((J597-R597-M597)=0),"True",(J597-R597-M597)=0),ISTEXT('Mortgage 2 Info Calcs'!$K$4)),"",IF((J597&gt;(L597+M597)),(FV((G597/'Mortgage 2 Variables'!E$43),1,(L597+M597),-J597+Q597+'Mortgage 2 Info Calcs'!F$24,0))+Q597+'Mortgage 2 Info Calcs'!F$24+IF(I597&gt;0,0,-I597),""))</f>
        <v/>
      </c>
      <c r="X597" t="e">
        <f>IF((FV(IF(G597=0,'Mortgage 2 Info Calcs'!F$8,G597)/12,1,PMT(IF(G597=0,'Mortgage 2 Info Calcs'!F$8,G597)/12,('Mortgage 2 Info Calcs'!F$9*12)-C596,-X596,0),-X596,0))&gt;0,(FV(IF(G597=0,'Mortgage 2 Info Calcs'!F$8,G597)/12,1,PMT(IF(G597=0,'Mortgage 2 Info Calcs'!F$8,G597)/12,('Mortgage 2 Info Calcs'!F$9*12)-C596,-X596,0),-X596,0)),0)</f>
        <v>#NUM!</v>
      </c>
      <c r="Y597" t="e">
        <f>IF(X597&lt;=0,0,(IPMT(IF(G597=0,'Mortgage 2 Info Calcs'!F$8,G597)/12,1,('Mortgage 2 Info Calcs'!F$9*12)-C596,-X596,0)))</f>
        <v>#NUM!</v>
      </c>
      <c r="Z597">
        <f>IF(C597&lt;('Mortgage 2 Info Calcs'!F$9*12),SUM(Y$12:Y597),0)</f>
        <v>0</v>
      </c>
      <c r="AA597">
        <v>586</v>
      </c>
      <c r="AB597">
        <f t="shared" si="43"/>
        <v>48.833333333333336</v>
      </c>
    </row>
    <row r="598" spans="2:28" ht="11.25" customHeight="1" x14ac:dyDescent="0.25">
      <c r="B598">
        <f t="shared" si="41"/>
        <v>48.916666666666664</v>
      </c>
      <c r="C598">
        <v>587</v>
      </c>
      <c r="E598" t="str">
        <f t="shared" si="40"/>
        <v/>
      </c>
      <c r="F598" t="str">
        <f>VLOOKUP('Mortgage 2 Variables'!D$18,'Mortgage 2 Variables'!B$8:C$19,2)</f>
        <v>Sep</v>
      </c>
      <c r="G598">
        <f>IF(ISBLANK('Mortgage 2 Monthly Table'!G598),IF(OR(J598=Q598,ISTEXT(W597),ISTEXT('Mortgage 2 Info Calcs'!$K$4)),0,IF(('Mortgage 2 Info Calcs'!F$7*12)&gt;C597,G597,IF(C597='Mortgage 2 Info Calcs'!F$7*12,'Mortgage 2 Info Calcs'!F$8,G597))),'Mortgage 2 Monthly Table'!G598)</f>
        <v>0</v>
      </c>
      <c r="H598" t="e">
        <f>((PMT(G598/'Mortgage 2 Variables'!E$43,('Mortgage 2 Info Calcs'!F$9*'Mortgage 2 Variables'!E$43)-C597,-J598,0)))</f>
        <v>#VALUE!</v>
      </c>
      <c r="I598">
        <f>IF(OR(ISERROR(((IPMT(G598/'Mortgage 2 Variables'!E$43,1,'Mortgage 2 Info Calcs'!F$9*'Mortgage 2 Variables'!E$43,-J598+Q598+'Mortgage 2 Info Calcs'!F$24,IF('Mortgage 2 Info Calcs'!F$5="Interest Only",-J598+Q598+'Mortgage 2 Info Calcs'!F$24,0))))),(((IPMT(G598/'Mortgage 2 Variables'!E$43,1,'Mortgage 2 Info Calcs'!F$9*'Mortgage 2 Variables'!E$43,-J$12,-J$12)))=0)),0,((IPMT(G598/'Mortgage 2 Variables'!E$43,1,'Mortgage 2 Info Calcs'!F$9*'Mortgage 2 Variables'!E$43,-J598+Q598+'Mortgage 2 Info Calcs'!F$24,IF('Mortgage 2 Info Calcs'!F$5="Interest Only",-J598+Q598+'Mortgage 2 Info Calcs'!F$24,0)))))</f>
        <v>0</v>
      </c>
      <c r="J598" t="str">
        <f>IF(W597&gt;0,IF(ISTEXT('Mortgage 2 Info Calcs'!K$4),"0",IF(ISTEXT(W597),W597,W597+(IF(ISTEXT(K598),0,K598)))),0)</f>
        <v/>
      </c>
      <c r="K598">
        <f>IF(ISBLANK('Mortgage 2 Monthly Table'!L598),0,'Mortgage 2 Monthly Table'!L598)</f>
        <v>0</v>
      </c>
      <c r="L598" t="e">
        <f>IF(ISBLANK('Mortgage 2 Monthly Table'!N598),IF('Mortgage 2 Info Calcs'!F$13="Calculated",IF('Mortgage 2 Info Calcs'!F$22="Keep Same",IF('Mortgage 2 Info Calcs'!F$5="Interest Only",IF(OR(I598&gt;L597,J598=""),I598,IF(J598&lt;L597,IF(J598&lt;L597,J598+I598,IF(L597+M597&gt;J598,L597+I598,L597)),IF(L597+M597&gt;J598,L597+I598,L597))),IF(H598&gt;L597,H598,IF(J598&gt;L597,IF(L597+M597&gt;J598,L597+I598,L597),J598+S598))),IF('Mortgage 2 Info Calcs'!F$5="Interest Only",'Mortgage 2 Monthly calcs'!I598,'Mortgage 2 Monthly calcs'!H598)),'Mortgage 2 Monthly calcs'!L597),'Mortgage 2 Monthly Table'!N598)</f>
        <v>#VALUE!</v>
      </c>
      <c r="M598" t="str">
        <f>IF(ISBLANK('Mortgage 2 Monthly Table'!P598),IF(N597&gt;J598,IF(J598&gt;L597,J598-L597,0),IF(OR(OR(W597&lt;0,ISTEXT(W597)),ISTEXT('Mortgage 2 Info Calcs'!$K$4)),"",'Mortgage 2 Info Calcs'!F$21)),'Mortgage 2 Monthly Table'!P598)</f>
        <v/>
      </c>
      <c r="N598" t="str">
        <f t="shared" si="42"/>
        <v/>
      </c>
      <c r="O598" t="str">
        <f>IF(OR(OR(W597&lt;0,ISTEXT(W597)),ISTEXT('Mortgage 2 Info Calcs'!$K$4)),"",(O597+M598))</f>
        <v/>
      </c>
      <c r="P598">
        <f>IF(ISBLANK('Mortgage 2 Monthly Table'!T598),IF(ISTEXT(J598),0,IF(OR(W597&lt;Q597,AND(W597&lt;0,NOT(ISTEXT(W597))),ISTEXT('Mortgage 2 Info Calcs'!$K$4)),IF(-W597&gt;P597,-W597,W597-Q597),IF(J598="",0,'Mortgage 2 Info Calcs'!F$26))),'Mortgage 2 Monthly Table'!T598)</f>
        <v>0</v>
      </c>
      <c r="Q598" t="str">
        <f>IF(OR(OR(W597&lt;0,ISTEXT(W597)),ISTEXT('Mortgage 2 Info Calcs'!$K$4)),"",IF(O598&lt;0,Q597,(Q597+P598)))</f>
        <v/>
      </c>
      <c r="R598" t="str">
        <f>IF(OR(ISERROR(L598-S598),ISTEXT('Mortgage 2 Info Calcs'!$K$4)),"",L598-S598+M598)</f>
        <v/>
      </c>
      <c r="S598">
        <f>IF(OR(IF(ISERROR(ROUND((J598-Q598-'Mortgage 2 Info Calcs'!F$24)*(G598/12),2)),0,(J598-O598-Q598-'Mortgage 2 Info Calcs'!F$24)*(G598/12)),,,ISTEXT('Mortgage 2 Info Calcs'!K$4)),IF(((J598-Q598-'Mortgage 2 Info Calcs'!F$24)*(G598/12))&gt;0,((J598-Q598-'Mortgage 2 Info Calcs'!F$24)*(G598/12)),0),0)</f>
        <v>0</v>
      </c>
      <c r="T598" t="str">
        <f>IF(OR(ISERROR(SUM(R$12:R598)),(ISTEXT(T597)),(T597=(SUM(R$12:R598)))),"",SUM(R$12:R598))</f>
        <v/>
      </c>
      <c r="U598">
        <f>SUM(S$12:S598)</f>
        <v>93290.420445652519</v>
      </c>
      <c r="V598" t="str">
        <f>IF(OR(J598=Q598,ISTEXT(W597),ISTEXT('Mortgage 2 Info Calcs'!$F$17)),"",IF(('Mortgage 2 Info Calcs'!F$18*12)&gt;C597+1,IF(C597='Mortgage 2 Info Calcs'!F$18*12,0,'Mortgage 2 Info Calcs'!F$19+W598*('Mortgage 2 Info Calcs'!F$17)),'Mortgage 2 Info Calcs'!F$189))</f>
        <v/>
      </c>
      <c r="W598" t="str">
        <f>IF(OR(ISERROR(J598-R598-M598),IF(ISERROR((J598-R598-M598)=0),"True",(J598-R598-M598)=0),ISTEXT('Mortgage 2 Info Calcs'!$K$4)),"",IF((J598&gt;(L598+M598)),(FV((G598/'Mortgage 2 Variables'!E$43),1,(L598+M598),-J598+Q598+'Mortgage 2 Info Calcs'!F$24,0))+Q598+'Mortgage 2 Info Calcs'!F$24+IF(I598&gt;0,0,-I598),""))</f>
        <v/>
      </c>
      <c r="X598" t="e">
        <f>IF((FV(IF(G598=0,'Mortgage 2 Info Calcs'!F$8,G598)/12,1,PMT(IF(G598=0,'Mortgage 2 Info Calcs'!F$8,G598)/12,('Mortgage 2 Info Calcs'!F$9*12)-C597,-X597,0),-X597,0))&gt;0,(FV(IF(G598=0,'Mortgage 2 Info Calcs'!F$8,G598)/12,1,PMT(IF(G598=0,'Mortgage 2 Info Calcs'!F$8,G598)/12,('Mortgage 2 Info Calcs'!F$9*12)-C597,-X597,0),-X597,0)),0)</f>
        <v>#NUM!</v>
      </c>
      <c r="Y598" t="e">
        <f>IF(X598&lt;=0,0,(IPMT(IF(G598=0,'Mortgage 2 Info Calcs'!F$8,G598)/12,1,('Mortgage 2 Info Calcs'!F$9*12)-C597,-X597,0)))</f>
        <v>#NUM!</v>
      </c>
      <c r="Z598">
        <f>IF(C598&lt;('Mortgage 2 Info Calcs'!F$9*12),SUM(Y$12:Y598),0)</f>
        <v>0</v>
      </c>
      <c r="AA598">
        <v>587</v>
      </c>
      <c r="AB598">
        <f t="shared" si="43"/>
        <v>48.916666666666664</v>
      </c>
    </row>
    <row r="599" spans="2:28" ht="11.25" customHeight="1" x14ac:dyDescent="0.25">
      <c r="B599">
        <f t="shared" si="41"/>
        <v>49</v>
      </c>
      <c r="C599">
        <v>588</v>
      </c>
      <c r="D599">
        <f>D587+1</f>
        <v>49</v>
      </c>
      <c r="E599" t="str">
        <f t="shared" si="40"/>
        <v/>
      </c>
      <c r="F599" t="str">
        <f>VLOOKUP('Mortgage 2 Variables'!D$19,'Mortgage 2 Variables'!B$8:C$19,2)</f>
        <v>Oct</v>
      </c>
      <c r="G599">
        <f>IF(ISBLANK('Mortgage 2 Monthly Table'!G599),IF(OR(J599=Q599,ISTEXT(W598),ISTEXT('Mortgage 2 Info Calcs'!$K$4)),0,IF(('Mortgage 2 Info Calcs'!F$7*12)&gt;C598,G598,IF(C598='Mortgage 2 Info Calcs'!F$7*12,'Mortgage 2 Info Calcs'!F$8,G598))),'Mortgage 2 Monthly Table'!G599)</f>
        <v>0</v>
      </c>
      <c r="H599" t="e">
        <f>((PMT(G599/'Mortgage 2 Variables'!E$43,('Mortgage 2 Info Calcs'!F$9*'Mortgage 2 Variables'!E$43)-C598,-J599,0)))</f>
        <v>#VALUE!</v>
      </c>
      <c r="I599">
        <f>IF(OR(ISERROR(((IPMT(G599/'Mortgage 2 Variables'!E$43,1,'Mortgage 2 Info Calcs'!F$9*'Mortgage 2 Variables'!E$43,-J599+Q599+'Mortgage 2 Info Calcs'!F$24,IF('Mortgage 2 Info Calcs'!F$5="Interest Only",-J599+Q599+'Mortgage 2 Info Calcs'!F$24,0))))),(((IPMT(G599/'Mortgage 2 Variables'!E$43,1,'Mortgage 2 Info Calcs'!F$9*'Mortgage 2 Variables'!E$43,-J$12,-J$12)))=0)),0,((IPMT(G599/'Mortgage 2 Variables'!E$43,1,'Mortgage 2 Info Calcs'!F$9*'Mortgage 2 Variables'!E$43,-J599+Q599+'Mortgage 2 Info Calcs'!F$24,IF('Mortgage 2 Info Calcs'!F$5="Interest Only",-J599+Q599+'Mortgage 2 Info Calcs'!F$24,0)))))</f>
        <v>0</v>
      </c>
      <c r="J599" t="str">
        <f>IF(W598&gt;0,IF(ISTEXT('Mortgage 2 Info Calcs'!K$4),"0",IF(ISTEXT(W598),W598,W598+(IF(ISTEXT(K599),0,K599)))),0)</f>
        <v/>
      </c>
      <c r="K599">
        <f>IF(ISBLANK('Mortgage 2 Monthly Table'!L599),0,'Mortgage 2 Monthly Table'!L599)</f>
        <v>0</v>
      </c>
      <c r="L599" t="e">
        <f>IF(ISBLANK('Mortgage 2 Monthly Table'!N599),IF('Mortgage 2 Info Calcs'!F$13="Calculated",IF('Mortgage 2 Info Calcs'!F$22="Keep Same",IF('Mortgage 2 Info Calcs'!F$5="Interest Only",IF(OR(I599&gt;L598,J599=""),I599,IF(J599&lt;L598,IF(J599&lt;L598,J599+I599,IF(L598+M598&gt;J599,L598+I599,L598)),IF(L598+M598&gt;J599,L598+I599,L598))),IF(H599&gt;L598,H599,IF(J599&gt;L598,IF(L598+M598&gt;J599,L598+I599,L598),J599+S599))),IF('Mortgage 2 Info Calcs'!F$5="Interest Only",'Mortgage 2 Monthly calcs'!I599,'Mortgage 2 Monthly calcs'!H599)),'Mortgage 2 Monthly calcs'!L598),'Mortgage 2 Monthly Table'!N599)</f>
        <v>#VALUE!</v>
      </c>
      <c r="M599" t="str">
        <f>IF(ISBLANK('Mortgage 2 Monthly Table'!P599),IF(N598&gt;J599,IF(J599&gt;L598,J599-L598,0),IF(OR(OR(W598&lt;0,ISTEXT(W598)),ISTEXT('Mortgage 2 Info Calcs'!$K$4)),"",'Mortgage 2 Info Calcs'!F$21)),'Mortgage 2 Monthly Table'!P599)</f>
        <v/>
      </c>
      <c r="N599" t="str">
        <f t="shared" si="42"/>
        <v/>
      </c>
      <c r="O599" t="str">
        <f>IF(OR(OR(W598&lt;0,ISTEXT(W598)),ISTEXT('Mortgage 2 Info Calcs'!$K$4)),"",(O598+M599))</f>
        <v/>
      </c>
      <c r="P599">
        <f>IF(ISBLANK('Mortgage 2 Monthly Table'!T599),IF(ISTEXT(J599),0,IF(OR(W598&lt;Q598,AND(W598&lt;0,NOT(ISTEXT(W598))),ISTEXT('Mortgage 2 Info Calcs'!$K$4)),IF(-W598&gt;P598,-W598,W598-Q598),IF(J599="",0,'Mortgage 2 Info Calcs'!F$26))),'Mortgage 2 Monthly Table'!T599)</f>
        <v>0</v>
      </c>
      <c r="Q599" t="str">
        <f>IF(OR(OR(W598&lt;0,ISTEXT(W598)),ISTEXT('Mortgage 2 Info Calcs'!$K$4)),"",IF(O599&lt;0,Q598,(Q598+P599)))</f>
        <v/>
      </c>
      <c r="R599" t="str">
        <f>IF(OR(ISERROR(L599-S599),ISTEXT('Mortgage 2 Info Calcs'!$K$4)),"",L599-S599+M599)</f>
        <v/>
      </c>
      <c r="S599">
        <f>IF(OR(IF(ISERROR(ROUND((J599-Q599-'Mortgage 2 Info Calcs'!F$24)*(G599/12),2)),0,(J599-O599-Q599-'Mortgage 2 Info Calcs'!F$24)*(G599/12)),,,ISTEXT('Mortgage 2 Info Calcs'!K$4)),IF(((J599-Q599-'Mortgage 2 Info Calcs'!F$24)*(G599/12))&gt;0,((J599-Q599-'Mortgage 2 Info Calcs'!F$24)*(G599/12)),0),0)</f>
        <v>0</v>
      </c>
      <c r="T599" t="str">
        <f>IF(OR(ISERROR(SUM(R$12:R599)),(ISTEXT(T598)),(T598=(SUM(R$12:R599)))),"",SUM(R$12:R599))</f>
        <v/>
      </c>
      <c r="U599">
        <f>SUM(S$12:S599)</f>
        <v>93290.420445652519</v>
      </c>
      <c r="V599" t="str">
        <f>IF(OR(J599=Q599,ISTEXT(W598),ISTEXT('Mortgage 2 Info Calcs'!$F$17)),"",IF(('Mortgage 2 Info Calcs'!F$18*12)&gt;C598+1,IF(C598='Mortgage 2 Info Calcs'!F$18*12,0,'Mortgage 2 Info Calcs'!F$19+W599*('Mortgage 2 Info Calcs'!F$17)),'Mortgage 2 Info Calcs'!F$189))</f>
        <v/>
      </c>
      <c r="W599" t="str">
        <f>IF(OR(ISERROR(J599-R599-M599),IF(ISERROR((J599-R599-M599)=0),"True",(J599-R599-M599)=0),ISTEXT('Mortgage 2 Info Calcs'!$K$4)),"",IF((J599&gt;(L599+M599)),(FV((G599/'Mortgage 2 Variables'!E$43),1,(L599+M599),-J599+Q599+'Mortgage 2 Info Calcs'!F$24,0))+Q599+'Mortgage 2 Info Calcs'!F$24+IF(I599&gt;0,0,-I599),""))</f>
        <v/>
      </c>
      <c r="X599" t="e">
        <f>IF((FV(IF(G599=0,'Mortgage 2 Info Calcs'!F$8,G599)/12,1,PMT(IF(G599=0,'Mortgage 2 Info Calcs'!F$8,G599)/12,('Mortgage 2 Info Calcs'!F$9*12)-C598,-X598,0),-X598,0))&gt;0,(FV(IF(G599=0,'Mortgage 2 Info Calcs'!F$8,G599)/12,1,PMT(IF(G599=0,'Mortgage 2 Info Calcs'!F$8,G599)/12,('Mortgage 2 Info Calcs'!F$9*12)-C598,-X598,0),-X598,0)),0)</f>
        <v>#NUM!</v>
      </c>
      <c r="Y599" t="e">
        <f>IF(X599&lt;=0,0,(IPMT(IF(G599=0,'Mortgage 2 Info Calcs'!F$8,G599)/12,1,('Mortgage 2 Info Calcs'!F$9*12)-C598,-X598,0)))</f>
        <v>#NUM!</v>
      </c>
      <c r="Z599">
        <f>IF(C599&lt;('Mortgage 2 Info Calcs'!F$9*12),SUM(Y$12:Y599),0)</f>
        <v>0</v>
      </c>
      <c r="AA599">
        <v>588</v>
      </c>
      <c r="AB599">
        <f t="shared" si="43"/>
        <v>49</v>
      </c>
    </row>
    <row r="600" spans="2:28" ht="11.25" customHeight="1" x14ac:dyDescent="0.25">
      <c r="B600">
        <f t="shared" si="41"/>
        <v>49.083333333333336</v>
      </c>
      <c r="C600">
        <v>589</v>
      </c>
      <c r="E600" t="str">
        <f t="shared" si="40"/>
        <v/>
      </c>
      <c r="F600" t="str">
        <f>VLOOKUP('Mortgage 2 Variables'!D$8,'Mortgage 2 Variables'!B$8:C$19,2)</f>
        <v>Nov</v>
      </c>
      <c r="G600">
        <f>IF(ISBLANK('Mortgage 2 Monthly Table'!G600),IF(OR(J600=Q600,ISTEXT(W599),ISTEXT('Mortgage 2 Info Calcs'!$K$4)),0,IF(('Mortgage 2 Info Calcs'!F$7*12)&gt;C599,G599,IF(C599='Mortgage 2 Info Calcs'!F$7*12,'Mortgage 2 Info Calcs'!F$8,G599))),'Mortgage 2 Monthly Table'!G600)</f>
        <v>0</v>
      </c>
      <c r="H600" t="e">
        <f>((PMT(G600/'Mortgage 2 Variables'!E$43,('Mortgage 2 Info Calcs'!F$9*'Mortgage 2 Variables'!E$43)-C599,-J600,0)))</f>
        <v>#VALUE!</v>
      </c>
      <c r="I600">
        <f>IF(OR(ISERROR(((IPMT(G600/'Mortgage 2 Variables'!E$43,1,'Mortgage 2 Info Calcs'!F$9*'Mortgage 2 Variables'!E$43,-J600+Q600+'Mortgage 2 Info Calcs'!F$24,IF('Mortgage 2 Info Calcs'!F$5="Interest Only",-J600+Q600+'Mortgage 2 Info Calcs'!F$24,0))))),(((IPMT(G600/'Mortgage 2 Variables'!E$43,1,'Mortgage 2 Info Calcs'!F$9*'Mortgage 2 Variables'!E$43,-J$12,-J$12)))=0)),0,((IPMT(G600/'Mortgage 2 Variables'!E$43,1,'Mortgage 2 Info Calcs'!F$9*'Mortgage 2 Variables'!E$43,-J600+Q600+'Mortgage 2 Info Calcs'!F$24,IF('Mortgage 2 Info Calcs'!F$5="Interest Only",-J600+Q600+'Mortgage 2 Info Calcs'!F$24,0)))))</f>
        <v>0</v>
      </c>
      <c r="J600" t="str">
        <f>IF(W599&gt;0,IF(ISTEXT('Mortgage 2 Info Calcs'!K$4),"0",IF(ISTEXT(W599),W599,W599+(IF(ISTEXT(K600),0,K600)))),0)</f>
        <v/>
      </c>
      <c r="K600">
        <f>IF(ISBLANK('Mortgage 2 Monthly Table'!L600),0,'Mortgage 2 Monthly Table'!L600)</f>
        <v>0</v>
      </c>
      <c r="L600" t="e">
        <f>IF(ISBLANK('Mortgage 2 Monthly Table'!N600),IF('Mortgage 2 Info Calcs'!F$13="Calculated",IF('Mortgage 2 Info Calcs'!F$22="Keep Same",IF('Mortgage 2 Info Calcs'!F$5="Interest Only",IF(OR(I600&gt;L599,J600=""),I600,IF(J600&lt;L599,IF(J600&lt;L599,J600+I600,IF(L599+M599&gt;J600,L599+I600,L599)),IF(L599+M599&gt;J600,L599+I600,L599))),IF(H600&gt;L599,H600,IF(J600&gt;L599,IF(L599+M599&gt;J600,L599+I600,L599),J600+S600))),IF('Mortgage 2 Info Calcs'!F$5="Interest Only",'Mortgage 2 Monthly calcs'!I600,'Mortgage 2 Monthly calcs'!H600)),'Mortgage 2 Monthly calcs'!L599),'Mortgage 2 Monthly Table'!N600)</f>
        <v>#VALUE!</v>
      </c>
      <c r="M600" t="str">
        <f>IF(ISBLANK('Mortgage 2 Monthly Table'!P600),IF(N599&gt;J600,IF(J600&gt;L599,J600-L599,0),IF(OR(OR(W599&lt;0,ISTEXT(W599)),ISTEXT('Mortgage 2 Info Calcs'!$K$4)),"",'Mortgage 2 Info Calcs'!F$21)),'Mortgage 2 Monthly Table'!P600)</f>
        <v/>
      </c>
      <c r="N600" t="str">
        <f t="shared" si="42"/>
        <v/>
      </c>
      <c r="O600" t="str">
        <f>IF(OR(OR(W599&lt;0,ISTEXT(W599)),ISTEXT('Mortgage 2 Info Calcs'!$K$4)),"",(O599+M600))</f>
        <v/>
      </c>
      <c r="P600">
        <f>IF(ISBLANK('Mortgage 2 Monthly Table'!T600),IF(ISTEXT(J600),0,IF(OR(W599&lt;Q599,AND(W599&lt;0,NOT(ISTEXT(W599))),ISTEXT('Mortgage 2 Info Calcs'!$K$4)),IF(-W599&gt;P599,-W599,W599-Q599),IF(J600="",0,'Mortgage 2 Info Calcs'!F$26))),'Mortgage 2 Monthly Table'!T600)</f>
        <v>0</v>
      </c>
      <c r="Q600" t="str">
        <f>IF(OR(OR(W599&lt;0,ISTEXT(W599)),ISTEXT('Mortgage 2 Info Calcs'!$K$4)),"",IF(O600&lt;0,Q599,(Q599+P600)))</f>
        <v/>
      </c>
      <c r="R600" t="str">
        <f>IF(OR(ISERROR(L600-S600),ISTEXT('Mortgage 2 Info Calcs'!$K$4)),"",L600-S600+M600)</f>
        <v/>
      </c>
      <c r="S600">
        <f>IF(OR(IF(ISERROR(ROUND((J600-Q600-'Mortgage 2 Info Calcs'!F$24)*(G600/12),2)),0,(J600-O600-Q600-'Mortgage 2 Info Calcs'!F$24)*(G600/12)),,,ISTEXT('Mortgage 2 Info Calcs'!K$4)),IF(((J600-Q600-'Mortgage 2 Info Calcs'!F$24)*(G600/12))&gt;0,((J600-Q600-'Mortgage 2 Info Calcs'!F$24)*(G600/12)),0),0)</f>
        <v>0</v>
      </c>
      <c r="T600" t="str">
        <f>IF(OR(ISERROR(SUM(R$12:R600)),(ISTEXT(T599)),(T599=(SUM(R$12:R600)))),"",SUM(R$12:R600))</f>
        <v/>
      </c>
      <c r="U600">
        <f>SUM(S$12:S600)</f>
        <v>93290.420445652519</v>
      </c>
      <c r="V600" t="str">
        <f>IF(OR(J600=Q600,ISTEXT(W599),ISTEXT('Mortgage 2 Info Calcs'!$F$17)),"",IF(('Mortgage 2 Info Calcs'!F$18*12)&gt;C599+1,IF(C599='Mortgage 2 Info Calcs'!F$18*12,0,'Mortgage 2 Info Calcs'!F$19+W600*('Mortgage 2 Info Calcs'!F$17)),'Mortgage 2 Info Calcs'!F$189))</f>
        <v/>
      </c>
      <c r="W600" t="str">
        <f>IF(OR(ISERROR(J600-R600-M600),IF(ISERROR((J600-R600-M600)=0),"True",(J600-R600-M600)=0),ISTEXT('Mortgage 2 Info Calcs'!$K$4)),"",IF((J600&gt;(L600+M600)),(FV((G600/'Mortgage 2 Variables'!E$43),1,(L600+M600),-J600+Q600+'Mortgage 2 Info Calcs'!F$24,0))+Q600+'Mortgage 2 Info Calcs'!F$24+IF(I600&gt;0,0,-I600),""))</f>
        <v/>
      </c>
      <c r="X600" t="e">
        <f>IF((FV(IF(G600=0,'Mortgage 2 Info Calcs'!F$8,G600)/12,1,PMT(IF(G600=0,'Mortgage 2 Info Calcs'!F$8,G600)/12,('Mortgage 2 Info Calcs'!F$9*12)-C599,-X599,0),-X599,0))&gt;0,(FV(IF(G600=0,'Mortgage 2 Info Calcs'!F$8,G600)/12,1,PMT(IF(G600=0,'Mortgage 2 Info Calcs'!F$8,G600)/12,('Mortgage 2 Info Calcs'!F$9*12)-C599,-X599,0),-X599,0)),0)</f>
        <v>#NUM!</v>
      </c>
      <c r="Y600" t="e">
        <f>IF(X600&lt;=0,0,(IPMT(IF(G600=0,'Mortgage 2 Info Calcs'!F$8,G600)/12,1,('Mortgage 2 Info Calcs'!F$9*12)-C599,-X599,0)))</f>
        <v>#NUM!</v>
      </c>
      <c r="Z600">
        <f>IF(C600&lt;('Mortgage 2 Info Calcs'!F$9*12),SUM(Y$12:Y600),0)</f>
        <v>0</v>
      </c>
      <c r="AA600">
        <v>589</v>
      </c>
      <c r="AB600">
        <f t="shared" si="43"/>
        <v>49.083333333333336</v>
      </c>
    </row>
    <row r="601" spans="2:28" ht="11.25" customHeight="1" x14ac:dyDescent="0.25">
      <c r="B601">
        <f t="shared" si="41"/>
        <v>49.166666666666664</v>
      </c>
      <c r="C601">
        <v>590</v>
      </c>
      <c r="E601" t="str">
        <f t="shared" si="40"/>
        <v/>
      </c>
      <c r="F601" t="str">
        <f>VLOOKUP('Mortgage 2 Variables'!D$9,'Mortgage 2 Variables'!B$8:C$19,2)</f>
        <v>Dec</v>
      </c>
      <c r="G601">
        <f>IF(ISBLANK('Mortgage 2 Monthly Table'!G601),IF(OR(J601=Q601,ISTEXT(W600),ISTEXT('Mortgage 2 Info Calcs'!$K$4)),0,IF(('Mortgage 2 Info Calcs'!F$7*12)&gt;C600,G600,IF(C600='Mortgage 2 Info Calcs'!F$7*12,'Mortgage 2 Info Calcs'!F$8,G600))),'Mortgage 2 Monthly Table'!G601)</f>
        <v>0</v>
      </c>
      <c r="H601" t="e">
        <f>((PMT(G601/'Mortgage 2 Variables'!E$43,('Mortgage 2 Info Calcs'!F$9*'Mortgage 2 Variables'!E$43)-C600,-J601,0)))</f>
        <v>#VALUE!</v>
      </c>
      <c r="I601">
        <f>IF(OR(ISERROR(((IPMT(G601/'Mortgage 2 Variables'!E$43,1,'Mortgage 2 Info Calcs'!F$9*'Mortgage 2 Variables'!E$43,-J601+Q601+'Mortgage 2 Info Calcs'!F$24,IF('Mortgage 2 Info Calcs'!F$5="Interest Only",-J601+Q601+'Mortgage 2 Info Calcs'!F$24,0))))),(((IPMT(G601/'Mortgage 2 Variables'!E$43,1,'Mortgage 2 Info Calcs'!F$9*'Mortgage 2 Variables'!E$43,-J$12,-J$12)))=0)),0,((IPMT(G601/'Mortgage 2 Variables'!E$43,1,'Mortgage 2 Info Calcs'!F$9*'Mortgage 2 Variables'!E$43,-J601+Q601+'Mortgage 2 Info Calcs'!F$24,IF('Mortgage 2 Info Calcs'!F$5="Interest Only",-J601+Q601+'Mortgage 2 Info Calcs'!F$24,0)))))</f>
        <v>0</v>
      </c>
      <c r="J601" t="str">
        <f>IF(W600&gt;0,IF(ISTEXT('Mortgage 2 Info Calcs'!K$4),"0",IF(ISTEXT(W600),W600,W600+(IF(ISTEXT(K601),0,K601)))),0)</f>
        <v/>
      </c>
      <c r="K601">
        <f>IF(ISBLANK('Mortgage 2 Monthly Table'!L601),0,'Mortgage 2 Monthly Table'!L601)</f>
        <v>0</v>
      </c>
      <c r="L601" t="e">
        <f>IF(ISBLANK('Mortgage 2 Monthly Table'!N601),IF('Mortgage 2 Info Calcs'!F$13="Calculated",IF('Mortgage 2 Info Calcs'!F$22="Keep Same",IF('Mortgage 2 Info Calcs'!F$5="Interest Only",IF(OR(I601&gt;L600,J601=""),I601,IF(J601&lt;L600,IF(J601&lt;L600,J601+I601,IF(L600+M600&gt;J601,L600+I601,L600)),IF(L600+M600&gt;J601,L600+I601,L600))),IF(H601&gt;L600,H601,IF(J601&gt;L600,IF(L600+M600&gt;J601,L600+I601,L600),J601+S601))),IF('Mortgage 2 Info Calcs'!F$5="Interest Only",'Mortgage 2 Monthly calcs'!I601,'Mortgage 2 Monthly calcs'!H601)),'Mortgage 2 Monthly calcs'!L600),'Mortgage 2 Monthly Table'!N601)</f>
        <v>#VALUE!</v>
      </c>
      <c r="M601" t="str">
        <f>IF(ISBLANK('Mortgage 2 Monthly Table'!P601),IF(N600&gt;J601,IF(J601&gt;L600,J601-L600,0),IF(OR(OR(W600&lt;0,ISTEXT(W600)),ISTEXT('Mortgage 2 Info Calcs'!$K$4)),"",'Mortgage 2 Info Calcs'!F$21)),'Mortgage 2 Monthly Table'!P601)</f>
        <v/>
      </c>
      <c r="N601" t="str">
        <f t="shared" si="42"/>
        <v/>
      </c>
      <c r="O601" t="str">
        <f>IF(OR(OR(W600&lt;0,ISTEXT(W600)),ISTEXT('Mortgage 2 Info Calcs'!$K$4)),"",(O600+M601))</f>
        <v/>
      </c>
      <c r="P601">
        <f>IF(ISBLANK('Mortgage 2 Monthly Table'!T601),IF(ISTEXT(J601),0,IF(OR(W600&lt;Q600,AND(W600&lt;0,NOT(ISTEXT(W600))),ISTEXT('Mortgage 2 Info Calcs'!$K$4)),IF(-W600&gt;P600,-W600,W600-Q600),IF(J601="",0,'Mortgage 2 Info Calcs'!F$26))),'Mortgage 2 Monthly Table'!T601)</f>
        <v>0</v>
      </c>
      <c r="Q601" t="str">
        <f>IF(OR(OR(W600&lt;0,ISTEXT(W600)),ISTEXT('Mortgage 2 Info Calcs'!$K$4)),"",IF(O601&lt;0,Q600,(Q600+P601)))</f>
        <v/>
      </c>
      <c r="R601" t="str">
        <f>IF(OR(ISERROR(L601-S601),ISTEXT('Mortgage 2 Info Calcs'!$K$4)),"",L601-S601+M601)</f>
        <v/>
      </c>
      <c r="S601">
        <f>IF(OR(IF(ISERROR(ROUND((J601-Q601-'Mortgage 2 Info Calcs'!F$24)*(G601/12),2)),0,(J601-O601-Q601-'Mortgage 2 Info Calcs'!F$24)*(G601/12)),,,ISTEXT('Mortgage 2 Info Calcs'!K$4)),IF(((J601-Q601-'Mortgage 2 Info Calcs'!F$24)*(G601/12))&gt;0,((J601-Q601-'Mortgage 2 Info Calcs'!F$24)*(G601/12)),0),0)</f>
        <v>0</v>
      </c>
      <c r="T601" t="str">
        <f>IF(OR(ISERROR(SUM(R$12:R601)),(ISTEXT(T600)),(T600=(SUM(R$12:R601)))),"",SUM(R$12:R601))</f>
        <v/>
      </c>
      <c r="U601">
        <f>SUM(S$12:S601)</f>
        <v>93290.420445652519</v>
      </c>
      <c r="V601" t="str">
        <f>IF(OR(J601=Q601,ISTEXT(W600),ISTEXT('Mortgage 2 Info Calcs'!$F$17)),"",IF(('Mortgage 2 Info Calcs'!F$18*12)&gt;C600+1,IF(C600='Mortgage 2 Info Calcs'!F$18*12,0,'Mortgage 2 Info Calcs'!F$19+W601*('Mortgage 2 Info Calcs'!F$17)),'Mortgage 2 Info Calcs'!F$189))</f>
        <v/>
      </c>
      <c r="W601" t="str">
        <f>IF(OR(ISERROR(J601-R601-M601),IF(ISERROR((J601-R601-M601)=0),"True",(J601-R601-M601)=0),ISTEXT('Mortgage 2 Info Calcs'!$K$4)),"",IF((J601&gt;(L601+M601)),(FV((G601/'Mortgage 2 Variables'!E$43),1,(L601+M601),-J601+Q601+'Mortgage 2 Info Calcs'!F$24,0))+Q601+'Mortgage 2 Info Calcs'!F$24+IF(I601&gt;0,0,-I601),""))</f>
        <v/>
      </c>
      <c r="X601" t="e">
        <f>IF((FV(IF(G601=0,'Mortgage 2 Info Calcs'!F$8,G601)/12,1,PMT(IF(G601=0,'Mortgage 2 Info Calcs'!F$8,G601)/12,('Mortgage 2 Info Calcs'!F$9*12)-C600,-X600,0),-X600,0))&gt;0,(FV(IF(G601=0,'Mortgage 2 Info Calcs'!F$8,G601)/12,1,PMT(IF(G601=0,'Mortgage 2 Info Calcs'!F$8,G601)/12,('Mortgage 2 Info Calcs'!F$9*12)-C600,-X600,0),-X600,0)),0)</f>
        <v>#NUM!</v>
      </c>
      <c r="Y601" t="e">
        <f>IF(X601&lt;=0,0,(IPMT(IF(G601=0,'Mortgage 2 Info Calcs'!F$8,G601)/12,1,('Mortgage 2 Info Calcs'!F$9*12)-C600,-X600,0)))</f>
        <v>#NUM!</v>
      </c>
      <c r="Z601">
        <f>IF(C601&lt;('Mortgage 2 Info Calcs'!F$9*12),SUM(Y$12:Y601),0)</f>
        <v>0</v>
      </c>
      <c r="AA601">
        <v>590</v>
      </c>
      <c r="AB601">
        <f t="shared" si="43"/>
        <v>49.166666666666664</v>
      </c>
    </row>
    <row r="602" spans="2:28" ht="11.25" customHeight="1" x14ac:dyDescent="0.25">
      <c r="B602">
        <f t="shared" si="41"/>
        <v>49.25</v>
      </c>
      <c r="C602">
        <v>591</v>
      </c>
      <c r="E602">
        <f t="shared" si="40"/>
        <v>2059</v>
      </c>
      <c r="F602" t="str">
        <f>VLOOKUP('Mortgage 2 Variables'!D$10,'Mortgage 2 Variables'!B$8:C$19,2)</f>
        <v>Jan</v>
      </c>
      <c r="G602">
        <f>IF(ISBLANK('Mortgage 2 Monthly Table'!G602),IF(OR(J602=Q602,ISTEXT(W601),ISTEXT('Mortgage 2 Info Calcs'!$K$4)),0,IF(('Mortgage 2 Info Calcs'!F$7*12)&gt;C601,G601,IF(C601='Mortgage 2 Info Calcs'!F$7*12,'Mortgage 2 Info Calcs'!F$8,G601))),'Mortgage 2 Monthly Table'!G602)</f>
        <v>0</v>
      </c>
      <c r="H602" t="e">
        <f>((PMT(G602/'Mortgage 2 Variables'!E$43,('Mortgage 2 Info Calcs'!F$9*'Mortgage 2 Variables'!E$43)-C601,-J602,0)))</f>
        <v>#VALUE!</v>
      </c>
      <c r="I602">
        <f>IF(OR(ISERROR(((IPMT(G602/'Mortgage 2 Variables'!E$43,1,'Mortgage 2 Info Calcs'!F$9*'Mortgage 2 Variables'!E$43,-J602+Q602+'Mortgage 2 Info Calcs'!F$24,IF('Mortgage 2 Info Calcs'!F$5="Interest Only",-J602+Q602+'Mortgage 2 Info Calcs'!F$24,0))))),(((IPMT(G602/'Mortgage 2 Variables'!E$43,1,'Mortgage 2 Info Calcs'!F$9*'Mortgage 2 Variables'!E$43,-J$12,-J$12)))=0)),0,((IPMT(G602/'Mortgage 2 Variables'!E$43,1,'Mortgage 2 Info Calcs'!F$9*'Mortgage 2 Variables'!E$43,-J602+Q602+'Mortgage 2 Info Calcs'!F$24,IF('Mortgage 2 Info Calcs'!F$5="Interest Only",-J602+Q602+'Mortgage 2 Info Calcs'!F$24,0)))))</f>
        <v>0</v>
      </c>
      <c r="J602" t="str">
        <f>IF(W601&gt;0,IF(ISTEXT('Mortgage 2 Info Calcs'!K$4),"0",IF(ISTEXT(W601),W601,W601+(IF(ISTEXT(K602),0,K602)))),0)</f>
        <v/>
      </c>
      <c r="K602">
        <f>IF(ISBLANK('Mortgage 2 Monthly Table'!L602),0,'Mortgage 2 Monthly Table'!L602)</f>
        <v>0</v>
      </c>
      <c r="L602" t="e">
        <f>IF(ISBLANK('Mortgage 2 Monthly Table'!N602),IF('Mortgage 2 Info Calcs'!F$13="Calculated",IF('Mortgage 2 Info Calcs'!F$22="Keep Same",IF('Mortgage 2 Info Calcs'!F$5="Interest Only",IF(OR(I602&gt;L601,J602=""),I602,IF(J602&lt;L601,IF(J602&lt;L601,J602+I602,IF(L601+M601&gt;J602,L601+I602,L601)),IF(L601+M601&gt;J602,L601+I602,L601))),IF(H602&gt;L601,H602,IF(J602&gt;L601,IF(L601+M601&gt;J602,L601+I602,L601),J602+S602))),IF('Mortgage 2 Info Calcs'!F$5="Interest Only",'Mortgage 2 Monthly calcs'!I602,'Mortgage 2 Monthly calcs'!H602)),'Mortgage 2 Monthly calcs'!L601),'Mortgage 2 Monthly Table'!N602)</f>
        <v>#VALUE!</v>
      </c>
      <c r="M602" t="str">
        <f>IF(ISBLANK('Mortgage 2 Monthly Table'!P602),IF(N601&gt;J602,IF(J602&gt;L601,J602-L601,0),IF(OR(OR(W601&lt;0,ISTEXT(W601)),ISTEXT('Mortgage 2 Info Calcs'!$K$4)),"",'Mortgage 2 Info Calcs'!F$21)),'Mortgage 2 Monthly Table'!P602)</f>
        <v/>
      </c>
      <c r="N602" t="str">
        <f t="shared" si="42"/>
        <v/>
      </c>
      <c r="O602" t="str">
        <f>IF(OR(OR(W601&lt;0,ISTEXT(W601)),ISTEXT('Mortgage 2 Info Calcs'!$K$4)),"",(O601+M602))</f>
        <v/>
      </c>
      <c r="P602">
        <f>IF(ISBLANK('Mortgage 2 Monthly Table'!T602),IF(ISTEXT(J602),0,IF(OR(W601&lt;Q601,AND(W601&lt;0,NOT(ISTEXT(W601))),ISTEXT('Mortgage 2 Info Calcs'!$K$4)),IF(-W601&gt;P601,-W601,W601-Q601),IF(J602="",0,'Mortgage 2 Info Calcs'!F$26))),'Mortgage 2 Monthly Table'!T602)</f>
        <v>0</v>
      </c>
      <c r="Q602" t="str">
        <f>IF(OR(OR(W601&lt;0,ISTEXT(W601)),ISTEXT('Mortgage 2 Info Calcs'!$K$4)),"",IF(O602&lt;0,Q601,(Q601+P602)))</f>
        <v/>
      </c>
      <c r="R602" t="str">
        <f>IF(OR(ISERROR(L602-S602),ISTEXT('Mortgage 2 Info Calcs'!$K$4)),"",L602-S602+M602)</f>
        <v/>
      </c>
      <c r="S602">
        <f>IF(OR(IF(ISERROR(ROUND((J602-Q602-'Mortgage 2 Info Calcs'!F$24)*(G602/12),2)),0,(J602-O602-Q602-'Mortgage 2 Info Calcs'!F$24)*(G602/12)),,,ISTEXT('Mortgage 2 Info Calcs'!K$4)),IF(((J602-Q602-'Mortgage 2 Info Calcs'!F$24)*(G602/12))&gt;0,((J602-Q602-'Mortgage 2 Info Calcs'!F$24)*(G602/12)),0),0)</f>
        <v>0</v>
      </c>
      <c r="T602" t="str">
        <f>IF(OR(ISERROR(SUM(R$12:R602)),(ISTEXT(T601)),(T601=(SUM(R$12:R602)))),"",SUM(R$12:R602))</f>
        <v/>
      </c>
      <c r="U602">
        <f>SUM(S$12:S602)</f>
        <v>93290.420445652519</v>
      </c>
      <c r="V602" t="str">
        <f>IF(OR(J602=Q602,ISTEXT(W601),ISTEXT('Mortgage 2 Info Calcs'!$F$17)),"",IF(('Mortgage 2 Info Calcs'!F$18*12)&gt;C601+1,IF(C601='Mortgage 2 Info Calcs'!F$18*12,0,'Mortgage 2 Info Calcs'!F$19+W602*('Mortgage 2 Info Calcs'!F$17)),'Mortgage 2 Info Calcs'!F$189))</f>
        <v/>
      </c>
      <c r="W602" t="str">
        <f>IF(OR(ISERROR(J602-R602-M602),IF(ISERROR((J602-R602-M602)=0),"True",(J602-R602-M602)=0),ISTEXT('Mortgage 2 Info Calcs'!$K$4)),"",IF((J602&gt;(L602+M602)),(FV((G602/'Mortgage 2 Variables'!E$43),1,(L602+M602),-J602+Q602+'Mortgage 2 Info Calcs'!F$24,0))+Q602+'Mortgage 2 Info Calcs'!F$24+IF(I602&gt;0,0,-I602),""))</f>
        <v/>
      </c>
      <c r="X602" t="e">
        <f>IF((FV(IF(G602=0,'Mortgage 2 Info Calcs'!F$8,G602)/12,1,PMT(IF(G602=0,'Mortgage 2 Info Calcs'!F$8,G602)/12,('Mortgage 2 Info Calcs'!F$9*12)-C601,-X601,0),-X601,0))&gt;0,(FV(IF(G602=0,'Mortgage 2 Info Calcs'!F$8,G602)/12,1,PMT(IF(G602=0,'Mortgage 2 Info Calcs'!F$8,G602)/12,('Mortgage 2 Info Calcs'!F$9*12)-C601,-X601,0),-X601,0)),0)</f>
        <v>#NUM!</v>
      </c>
      <c r="Y602" t="e">
        <f>IF(X602&lt;=0,0,(IPMT(IF(G602=0,'Mortgage 2 Info Calcs'!F$8,G602)/12,1,('Mortgage 2 Info Calcs'!F$9*12)-C601,-X601,0)))</f>
        <v>#NUM!</v>
      </c>
      <c r="Z602">
        <f>IF(C602&lt;('Mortgage 2 Info Calcs'!F$9*12),SUM(Y$12:Y602),0)</f>
        <v>0</v>
      </c>
      <c r="AA602">
        <v>591</v>
      </c>
      <c r="AB602">
        <f t="shared" si="43"/>
        <v>49.25</v>
      </c>
    </row>
    <row r="603" spans="2:28" ht="11.25" customHeight="1" x14ac:dyDescent="0.25">
      <c r="B603">
        <f t="shared" si="41"/>
        <v>49.333333333333336</v>
      </c>
      <c r="C603">
        <v>592</v>
      </c>
      <c r="D603" t="str">
        <f>IF(J1371=1,F595+1,"")</f>
        <v/>
      </c>
      <c r="E603" t="str">
        <f t="shared" si="40"/>
        <v/>
      </c>
      <c r="F603" t="str">
        <f>VLOOKUP('Mortgage 2 Variables'!D$11,'Mortgage 2 Variables'!B$8:C$19,2)</f>
        <v>Feb</v>
      </c>
      <c r="G603">
        <f>IF(ISBLANK('Mortgage 2 Monthly Table'!G603),IF(OR(J603=Q603,ISTEXT(W602),ISTEXT('Mortgage 2 Info Calcs'!$K$4)),0,IF(('Mortgage 2 Info Calcs'!F$7*12)&gt;C602,G602,IF(C602='Mortgage 2 Info Calcs'!F$7*12,'Mortgage 2 Info Calcs'!F$8,G602))),'Mortgage 2 Monthly Table'!G603)</f>
        <v>0</v>
      </c>
      <c r="H603" t="e">
        <f>((PMT(G603/'Mortgage 2 Variables'!E$43,('Mortgage 2 Info Calcs'!F$9*'Mortgage 2 Variables'!E$43)-C602,-J603,0)))</f>
        <v>#VALUE!</v>
      </c>
      <c r="I603">
        <f>IF(OR(ISERROR(((IPMT(G603/'Mortgage 2 Variables'!E$43,1,'Mortgage 2 Info Calcs'!F$9*'Mortgage 2 Variables'!E$43,-J603+Q603+'Mortgage 2 Info Calcs'!F$24,IF('Mortgage 2 Info Calcs'!F$5="Interest Only",-J603+Q603+'Mortgage 2 Info Calcs'!F$24,0))))),(((IPMT(G603/'Mortgage 2 Variables'!E$43,1,'Mortgage 2 Info Calcs'!F$9*'Mortgage 2 Variables'!E$43,-J$12,-J$12)))=0)),0,((IPMT(G603/'Mortgage 2 Variables'!E$43,1,'Mortgage 2 Info Calcs'!F$9*'Mortgage 2 Variables'!E$43,-J603+Q603+'Mortgage 2 Info Calcs'!F$24,IF('Mortgage 2 Info Calcs'!F$5="Interest Only",-J603+Q603+'Mortgage 2 Info Calcs'!F$24,0)))))</f>
        <v>0</v>
      </c>
      <c r="J603" t="str">
        <f>IF(W602&gt;0,IF(ISTEXT('Mortgage 2 Info Calcs'!K$4),"0",IF(ISTEXT(W602),W602,W602+(IF(ISTEXT(K603),0,K603)))),0)</f>
        <v/>
      </c>
      <c r="K603">
        <f>IF(ISBLANK('Mortgage 2 Monthly Table'!L603),0,'Mortgage 2 Monthly Table'!L603)</f>
        <v>0</v>
      </c>
      <c r="L603" t="e">
        <f>IF(ISBLANK('Mortgage 2 Monthly Table'!N603),IF('Mortgage 2 Info Calcs'!F$13="Calculated",IF('Mortgage 2 Info Calcs'!F$22="Keep Same",IF('Mortgage 2 Info Calcs'!F$5="Interest Only",IF(OR(I603&gt;L602,J603=""),I603,IF(J603&lt;L602,IF(J603&lt;L602,J603+I603,IF(L602+M602&gt;J603,L602+I603,L602)),IF(L602+M602&gt;J603,L602+I603,L602))),IF(H603&gt;L602,H603,IF(J603&gt;L602,IF(L602+M602&gt;J603,L602+I603,L602),J603+S603))),IF('Mortgage 2 Info Calcs'!F$5="Interest Only",'Mortgage 2 Monthly calcs'!I603,'Mortgage 2 Monthly calcs'!H603)),'Mortgage 2 Monthly calcs'!L602),'Mortgage 2 Monthly Table'!N603)</f>
        <v>#VALUE!</v>
      </c>
      <c r="M603" t="str">
        <f>IF(ISBLANK('Mortgage 2 Monthly Table'!P603),IF(N602&gt;J603,IF(J603&gt;L602,J603-L602,0),IF(OR(OR(W602&lt;0,ISTEXT(W602)),ISTEXT('Mortgage 2 Info Calcs'!$K$4)),"",'Mortgage 2 Info Calcs'!F$21)),'Mortgage 2 Monthly Table'!P603)</f>
        <v/>
      </c>
      <c r="N603" t="str">
        <f t="shared" si="42"/>
        <v/>
      </c>
      <c r="O603" t="str">
        <f>IF(OR(OR(W602&lt;0,ISTEXT(W602)),ISTEXT('Mortgage 2 Info Calcs'!$K$4)),"",(O602+M603))</f>
        <v/>
      </c>
      <c r="P603">
        <f>IF(ISBLANK('Mortgage 2 Monthly Table'!T603),IF(ISTEXT(J603),0,IF(OR(W602&lt;Q602,AND(W602&lt;0,NOT(ISTEXT(W602))),ISTEXT('Mortgage 2 Info Calcs'!$K$4)),IF(-W602&gt;P602,-W602,W602-Q602),IF(J603="",0,'Mortgage 2 Info Calcs'!F$26))),'Mortgage 2 Monthly Table'!T603)</f>
        <v>0</v>
      </c>
      <c r="Q603" t="str">
        <f>IF(OR(OR(W602&lt;0,ISTEXT(W602)),ISTEXT('Mortgage 2 Info Calcs'!$K$4)),"",IF(O603&lt;0,Q602,(Q602+P603)))</f>
        <v/>
      </c>
      <c r="R603" t="str">
        <f>IF(OR(ISERROR(L603-S603),ISTEXT('Mortgage 2 Info Calcs'!$K$4)),"",L603-S603+M603)</f>
        <v/>
      </c>
      <c r="S603">
        <f>IF(OR(IF(ISERROR(ROUND((J603-Q603-'Mortgage 2 Info Calcs'!F$24)*(G603/12),2)),0,(J603-O603-Q603-'Mortgage 2 Info Calcs'!F$24)*(G603/12)),,,ISTEXT('Mortgage 2 Info Calcs'!K$4)),IF(((J603-Q603-'Mortgage 2 Info Calcs'!F$24)*(G603/12))&gt;0,((J603-Q603-'Mortgage 2 Info Calcs'!F$24)*(G603/12)),0),0)</f>
        <v>0</v>
      </c>
      <c r="T603" t="str">
        <f>IF(OR(ISERROR(SUM(R$12:R603)),(ISTEXT(T602)),(T602=(SUM(R$12:R603)))),"",SUM(R$12:R603))</f>
        <v/>
      </c>
      <c r="U603">
        <f>SUM(S$12:S603)</f>
        <v>93290.420445652519</v>
      </c>
      <c r="V603" t="str">
        <f>IF(OR(J603=Q603,ISTEXT(W602),ISTEXT('Mortgage 2 Info Calcs'!$F$17)),"",IF(('Mortgage 2 Info Calcs'!F$18*12)&gt;C602+1,IF(C602='Mortgage 2 Info Calcs'!F$18*12,0,'Mortgage 2 Info Calcs'!F$19+W603*('Mortgage 2 Info Calcs'!F$17)),'Mortgage 2 Info Calcs'!F$189))</f>
        <v/>
      </c>
      <c r="W603" t="str">
        <f>IF(OR(ISERROR(J603-R603-M603),IF(ISERROR((J603-R603-M603)=0),"True",(J603-R603-M603)=0),ISTEXT('Mortgage 2 Info Calcs'!$K$4)),"",IF((J603&gt;(L603+M603)),(FV((G603/'Mortgage 2 Variables'!E$43),1,(L603+M603),-J603+Q603+'Mortgage 2 Info Calcs'!F$24,0))+Q603+'Mortgage 2 Info Calcs'!F$24+IF(I603&gt;0,0,-I603),""))</f>
        <v/>
      </c>
      <c r="X603" t="e">
        <f>IF((FV(IF(G603=0,'Mortgage 2 Info Calcs'!F$8,G603)/12,1,PMT(IF(G603=0,'Mortgage 2 Info Calcs'!F$8,G603)/12,('Mortgage 2 Info Calcs'!F$9*12)-C602,-X602,0),-X602,0))&gt;0,(FV(IF(G603=0,'Mortgage 2 Info Calcs'!F$8,G603)/12,1,PMT(IF(G603=0,'Mortgage 2 Info Calcs'!F$8,G603)/12,('Mortgage 2 Info Calcs'!F$9*12)-C602,-X602,0),-X602,0)),0)</f>
        <v>#NUM!</v>
      </c>
      <c r="Y603" t="e">
        <f>IF(X603&lt;=0,0,(IPMT(IF(G603=0,'Mortgage 2 Info Calcs'!F$8,G603)/12,1,('Mortgage 2 Info Calcs'!F$9*12)-C602,-X602,0)))</f>
        <v>#NUM!</v>
      </c>
      <c r="Z603">
        <f>IF(C603&lt;('Mortgage 2 Info Calcs'!F$9*12),SUM(Y$12:Y603),0)</f>
        <v>0</v>
      </c>
      <c r="AA603">
        <v>592</v>
      </c>
      <c r="AB603">
        <f t="shared" si="43"/>
        <v>49.333333333333336</v>
      </c>
    </row>
    <row r="604" spans="2:28" ht="11.25" customHeight="1" x14ac:dyDescent="0.25">
      <c r="B604">
        <f t="shared" si="41"/>
        <v>49.416666666666664</v>
      </c>
      <c r="C604">
        <v>593</v>
      </c>
      <c r="D604" t="str">
        <f>IF(J1372=1,F595+1,"")</f>
        <v/>
      </c>
      <c r="E604" t="str">
        <f t="shared" ref="E604:E611" si="44">IF(ISNUMBER(E592),E592+1,"")</f>
        <v/>
      </c>
      <c r="F604" t="str">
        <f>VLOOKUP('Mortgage 2 Variables'!D$12,'Mortgage 2 Variables'!B$8:C$19,2)</f>
        <v>Mar</v>
      </c>
      <c r="G604">
        <f>IF(ISBLANK('Mortgage 2 Monthly Table'!G604),IF(OR(J604=Q604,ISTEXT(W603),ISTEXT('Mortgage 2 Info Calcs'!$K$4)),0,IF(('Mortgage 2 Info Calcs'!F$7*12)&gt;C603,G603,IF(C603='Mortgage 2 Info Calcs'!F$7*12,'Mortgage 2 Info Calcs'!F$8,G603))),'Mortgage 2 Monthly Table'!G604)</f>
        <v>0</v>
      </c>
      <c r="H604" t="e">
        <f>((PMT(G604/'Mortgage 2 Variables'!E$43,('Mortgage 2 Info Calcs'!F$9*'Mortgage 2 Variables'!E$43)-C603,-J604,0)))</f>
        <v>#VALUE!</v>
      </c>
      <c r="I604">
        <f>IF(OR(ISERROR(((IPMT(G604/'Mortgage 2 Variables'!E$43,1,'Mortgage 2 Info Calcs'!F$9*'Mortgage 2 Variables'!E$43,-J604+Q604+'Mortgage 2 Info Calcs'!F$24,IF('Mortgage 2 Info Calcs'!F$5="Interest Only",-J604+Q604+'Mortgage 2 Info Calcs'!F$24,0))))),(((IPMT(G604/'Mortgage 2 Variables'!E$43,1,'Mortgage 2 Info Calcs'!F$9*'Mortgage 2 Variables'!E$43,-J$12,-J$12)))=0)),0,((IPMT(G604/'Mortgage 2 Variables'!E$43,1,'Mortgage 2 Info Calcs'!F$9*'Mortgage 2 Variables'!E$43,-J604+Q604+'Mortgage 2 Info Calcs'!F$24,IF('Mortgage 2 Info Calcs'!F$5="Interest Only",-J604+Q604+'Mortgage 2 Info Calcs'!F$24,0)))))</f>
        <v>0</v>
      </c>
      <c r="J604" t="str">
        <f>IF(W603&gt;0,IF(ISTEXT('Mortgage 2 Info Calcs'!K$4),"0",IF(ISTEXT(W603),W603,W603+(IF(ISTEXT(K604),0,K604)))),0)</f>
        <v/>
      </c>
      <c r="K604">
        <f>IF(ISBLANK('Mortgage 2 Monthly Table'!L604),0,'Mortgage 2 Monthly Table'!L604)</f>
        <v>0</v>
      </c>
      <c r="L604" t="e">
        <f>IF(ISBLANK('Mortgage 2 Monthly Table'!N604),IF('Mortgage 2 Info Calcs'!F$13="Calculated",IF('Mortgage 2 Info Calcs'!F$22="Keep Same",IF('Mortgage 2 Info Calcs'!F$5="Interest Only",IF(OR(I604&gt;L603,J604=""),I604,IF(J604&lt;L603,IF(J604&lt;L603,J604+I604,IF(L603+M603&gt;J604,L603+I604,L603)),IF(L603+M603&gt;J604,L603+I604,L603))),IF(H604&gt;L603,H604,IF(J604&gt;L603,IF(L603+M603&gt;J604,L603+I604,L603),J604+S604))),IF('Mortgage 2 Info Calcs'!F$5="Interest Only",'Mortgage 2 Monthly calcs'!I604,'Mortgage 2 Monthly calcs'!H604)),'Mortgage 2 Monthly calcs'!L603),'Mortgage 2 Monthly Table'!N604)</f>
        <v>#VALUE!</v>
      </c>
      <c r="M604" t="str">
        <f>IF(ISBLANK('Mortgage 2 Monthly Table'!P604),IF(N603&gt;J604,IF(J604&gt;L603,J604-L603,0),IF(OR(OR(W603&lt;0,ISTEXT(W603)),ISTEXT('Mortgage 2 Info Calcs'!$K$4)),"",'Mortgage 2 Info Calcs'!F$21)),'Mortgage 2 Monthly Table'!P604)</f>
        <v/>
      </c>
      <c r="N604" t="str">
        <f t="shared" si="42"/>
        <v/>
      </c>
      <c r="O604" t="str">
        <f>IF(OR(OR(W603&lt;0,ISTEXT(W603)),ISTEXT('Mortgage 2 Info Calcs'!$K$4)),"",(O603+M604))</f>
        <v/>
      </c>
      <c r="P604">
        <f>IF(ISBLANK('Mortgage 2 Monthly Table'!T604),IF(ISTEXT(J604),0,IF(OR(W603&lt;Q603,AND(W603&lt;0,NOT(ISTEXT(W603))),ISTEXT('Mortgage 2 Info Calcs'!$K$4)),IF(-W603&gt;P603,-W603,W603-Q603),IF(J604="",0,'Mortgage 2 Info Calcs'!F$26))),'Mortgage 2 Monthly Table'!T604)</f>
        <v>0</v>
      </c>
      <c r="Q604" t="str">
        <f>IF(OR(OR(W603&lt;0,ISTEXT(W603)),ISTEXT('Mortgage 2 Info Calcs'!$K$4)),"",IF(O604&lt;0,Q603,(Q603+P604)))</f>
        <v/>
      </c>
      <c r="R604" t="str">
        <f>IF(OR(ISERROR(L604-S604),ISTEXT('Mortgage 2 Info Calcs'!$K$4)),"",L604-S604+M604)</f>
        <v/>
      </c>
      <c r="S604">
        <f>IF(OR(IF(ISERROR(ROUND((J604-Q604-'Mortgage 2 Info Calcs'!F$24)*(G604/12),2)),0,(J604-O604-Q604-'Mortgage 2 Info Calcs'!F$24)*(G604/12)),,,ISTEXT('Mortgage 2 Info Calcs'!K$4)),IF(((J604-Q604-'Mortgage 2 Info Calcs'!F$24)*(G604/12))&gt;0,((J604-Q604-'Mortgage 2 Info Calcs'!F$24)*(G604/12)),0),0)</f>
        <v>0</v>
      </c>
      <c r="T604" t="str">
        <f>IF(OR(ISERROR(SUM(R$12:R604)),(ISTEXT(T603)),(T603=(SUM(R$12:R604)))),"",SUM(R$12:R604))</f>
        <v/>
      </c>
      <c r="U604">
        <f>SUM(S$12:S604)</f>
        <v>93290.420445652519</v>
      </c>
      <c r="V604" t="str">
        <f>IF(OR(J604=Q604,ISTEXT(W603),ISTEXT('Mortgage 2 Info Calcs'!$F$17)),"",IF(('Mortgage 2 Info Calcs'!F$18*12)&gt;C603+1,IF(C603='Mortgage 2 Info Calcs'!F$18*12,0,'Mortgage 2 Info Calcs'!F$19+W604*('Mortgage 2 Info Calcs'!F$17)),'Mortgage 2 Info Calcs'!F$189))</f>
        <v/>
      </c>
      <c r="W604" t="str">
        <f>IF(OR(ISERROR(J604-R604-M604),IF(ISERROR((J604-R604-M604)=0),"True",(J604-R604-M604)=0),ISTEXT('Mortgage 2 Info Calcs'!$K$4)),"",IF((J604&gt;(L604+M604)),(FV((G604/'Mortgage 2 Variables'!E$43),1,(L604+M604),-J604+Q604+'Mortgage 2 Info Calcs'!F$24,0))+Q604+'Mortgage 2 Info Calcs'!F$24+IF(I604&gt;0,0,-I604),""))</f>
        <v/>
      </c>
      <c r="X604" t="e">
        <f>IF((FV(IF(G604=0,'Mortgage 2 Info Calcs'!F$8,G604)/12,1,PMT(IF(G604=0,'Mortgage 2 Info Calcs'!F$8,G604)/12,('Mortgage 2 Info Calcs'!F$9*12)-C603,-X603,0),-X603,0))&gt;0,(FV(IF(G604=0,'Mortgage 2 Info Calcs'!F$8,G604)/12,1,PMT(IF(G604=0,'Mortgage 2 Info Calcs'!F$8,G604)/12,('Mortgage 2 Info Calcs'!F$9*12)-C603,-X603,0),-X603,0)),0)</f>
        <v>#NUM!</v>
      </c>
      <c r="Y604" t="e">
        <f>IF(X604&lt;=0,0,(IPMT(IF(G604=0,'Mortgage 2 Info Calcs'!F$8,G604)/12,1,('Mortgage 2 Info Calcs'!F$9*12)-C603,-X603,0)))</f>
        <v>#NUM!</v>
      </c>
      <c r="Z604">
        <f>IF(C604&lt;('Mortgage 2 Info Calcs'!F$9*12),SUM(Y$12:Y604),0)</f>
        <v>0</v>
      </c>
      <c r="AA604">
        <v>593</v>
      </c>
      <c r="AB604">
        <f t="shared" si="43"/>
        <v>49.416666666666664</v>
      </c>
    </row>
    <row r="605" spans="2:28" ht="11.25" customHeight="1" x14ac:dyDescent="0.25">
      <c r="B605">
        <f t="shared" si="41"/>
        <v>49.5</v>
      </c>
      <c r="C605">
        <v>594</v>
      </c>
      <c r="D605" t="str">
        <f>IF(J1373=1,F595+1,"")</f>
        <v/>
      </c>
      <c r="E605" t="str">
        <f t="shared" si="44"/>
        <v/>
      </c>
      <c r="F605" t="str">
        <f>VLOOKUP('Mortgage 2 Variables'!D$13,'Mortgage 2 Variables'!B$8:C$19,2)</f>
        <v>Apr</v>
      </c>
      <c r="G605">
        <f>IF(ISBLANK('Mortgage 2 Monthly Table'!G605),IF(OR(J605=Q605,ISTEXT(W604),ISTEXT('Mortgage 2 Info Calcs'!$K$4)),0,IF(('Mortgage 2 Info Calcs'!F$7*12)&gt;C604,G604,IF(C604='Mortgage 2 Info Calcs'!F$7*12,'Mortgage 2 Info Calcs'!F$8,G604))),'Mortgage 2 Monthly Table'!G605)</f>
        <v>0</v>
      </c>
      <c r="H605" t="e">
        <f>((PMT(G605/'Mortgage 2 Variables'!E$43,('Mortgage 2 Info Calcs'!F$9*'Mortgage 2 Variables'!E$43)-C604,-J605,0)))</f>
        <v>#VALUE!</v>
      </c>
      <c r="I605">
        <f>IF(OR(ISERROR(((IPMT(G605/'Mortgage 2 Variables'!E$43,1,'Mortgage 2 Info Calcs'!F$9*'Mortgage 2 Variables'!E$43,-J605+Q605+'Mortgage 2 Info Calcs'!F$24,IF('Mortgage 2 Info Calcs'!F$5="Interest Only",-J605+Q605+'Mortgage 2 Info Calcs'!F$24,0))))),(((IPMT(G605/'Mortgage 2 Variables'!E$43,1,'Mortgage 2 Info Calcs'!F$9*'Mortgage 2 Variables'!E$43,-J$12,-J$12)))=0)),0,((IPMT(G605/'Mortgage 2 Variables'!E$43,1,'Mortgage 2 Info Calcs'!F$9*'Mortgage 2 Variables'!E$43,-J605+Q605+'Mortgage 2 Info Calcs'!F$24,IF('Mortgage 2 Info Calcs'!F$5="Interest Only",-J605+Q605+'Mortgage 2 Info Calcs'!F$24,0)))))</f>
        <v>0</v>
      </c>
      <c r="J605" t="str">
        <f>IF(W604&gt;0,IF(ISTEXT('Mortgage 2 Info Calcs'!K$4),"0",IF(ISTEXT(W604),W604,W604+(IF(ISTEXT(K605),0,K605)))),0)</f>
        <v/>
      </c>
      <c r="K605">
        <f>IF(ISBLANK('Mortgage 2 Monthly Table'!L605),0,'Mortgage 2 Monthly Table'!L605)</f>
        <v>0</v>
      </c>
      <c r="L605" t="e">
        <f>IF(ISBLANK('Mortgage 2 Monthly Table'!N605),IF('Mortgage 2 Info Calcs'!F$13="Calculated",IF('Mortgage 2 Info Calcs'!F$22="Keep Same",IF('Mortgage 2 Info Calcs'!F$5="Interest Only",IF(OR(I605&gt;L604,J605=""),I605,IF(J605&lt;L604,IF(J605&lt;L604,J605+I605,IF(L604+M604&gt;J605,L604+I605,L604)),IF(L604+M604&gt;J605,L604+I605,L604))),IF(H605&gt;L604,H605,IF(J605&gt;L604,IF(L604+M604&gt;J605,L604+I605,L604),J605+S605))),IF('Mortgage 2 Info Calcs'!F$5="Interest Only",'Mortgage 2 Monthly calcs'!I605,'Mortgage 2 Monthly calcs'!H605)),'Mortgage 2 Monthly calcs'!L604),'Mortgage 2 Monthly Table'!N605)</f>
        <v>#VALUE!</v>
      </c>
      <c r="M605" t="str">
        <f>IF(ISBLANK('Mortgage 2 Monthly Table'!P605),IF(N604&gt;J605,IF(J605&gt;L604,J605-L604,0),IF(OR(OR(W604&lt;0,ISTEXT(W604)),ISTEXT('Mortgage 2 Info Calcs'!$K$4)),"",'Mortgage 2 Info Calcs'!F$21)),'Mortgage 2 Monthly Table'!P605)</f>
        <v/>
      </c>
      <c r="N605" t="str">
        <f t="shared" si="42"/>
        <v/>
      </c>
      <c r="O605" t="str">
        <f>IF(OR(OR(W604&lt;0,ISTEXT(W604)),ISTEXT('Mortgage 2 Info Calcs'!$K$4)),"",(O604+M605))</f>
        <v/>
      </c>
      <c r="P605">
        <f>IF(ISBLANK('Mortgage 2 Monthly Table'!T605),IF(ISTEXT(J605),0,IF(OR(W604&lt;Q604,AND(W604&lt;0,NOT(ISTEXT(W604))),ISTEXT('Mortgage 2 Info Calcs'!$K$4)),IF(-W604&gt;P604,-W604,W604-Q604),IF(J605="",0,'Mortgage 2 Info Calcs'!F$26))),'Mortgage 2 Monthly Table'!T605)</f>
        <v>0</v>
      </c>
      <c r="Q605" t="str">
        <f>IF(OR(OR(W604&lt;0,ISTEXT(W604)),ISTEXT('Mortgage 2 Info Calcs'!$K$4)),"",IF(O605&lt;0,Q604,(Q604+P605)))</f>
        <v/>
      </c>
      <c r="R605" t="str">
        <f>IF(OR(ISERROR(L605-S605),ISTEXT('Mortgage 2 Info Calcs'!$K$4)),"",L605-S605+M605)</f>
        <v/>
      </c>
      <c r="S605">
        <f>IF(OR(IF(ISERROR(ROUND((J605-Q605-'Mortgage 2 Info Calcs'!F$24)*(G605/12),2)),0,(J605-O605-Q605-'Mortgage 2 Info Calcs'!F$24)*(G605/12)),,,ISTEXT('Mortgage 2 Info Calcs'!K$4)),IF(((J605-Q605-'Mortgage 2 Info Calcs'!F$24)*(G605/12))&gt;0,((J605-Q605-'Mortgage 2 Info Calcs'!F$24)*(G605/12)),0),0)</f>
        <v>0</v>
      </c>
      <c r="T605" t="str">
        <f>IF(OR(ISERROR(SUM(R$12:R605)),(ISTEXT(T604)),(T604=(SUM(R$12:R605)))),"",SUM(R$12:R605))</f>
        <v/>
      </c>
      <c r="U605">
        <f>SUM(S$12:S605)</f>
        <v>93290.420445652519</v>
      </c>
      <c r="V605" t="str">
        <f>IF(OR(J605=Q605,ISTEXT(W604),ISTEXT('Mortgage 2 Info Calcs'!$F$17)),"",IF(('Mortgage 2 Info Calcs'!F$18*12)&gt;C604+1,IF(C604='Mortgage 2 Info Calcs'!F$18*12,0,'Mortgage 2 Info Calcs'!F$19+W605*('Mortgage 2 Info Calcs'!F$17)),'Mortgage 2 Info Calcs'!F$189))</f>
        <v/>
      </c>
      <c r="W605" t="str">
        <f>IF(OR(ISERROR(J605-R605-M605),IF(ISERROR((J605-R605-M605)=0),"True",(J605-R605-M605)=0),ISTEXT('Mortgage 2 Info Calcs'!$K$4)),"",IF((J605&gt;(L605+M605)),(FV((G605/'Mortgage 2 Variables'!E$43),1,(L605+M605),-J605+Q605+'Mortgage 2 Info Calcs'!F$24,0))+Q605+'Mortgage 2 Info Calcs'!F$24+IF(I605&gt;0,0,-I605),""))</f>
        <v/>
      </c>
      <c r="X605" t="e">
        <f>IF((FV(IF(G605=0,'Mortgage 2 Info Calcs'!F$8,G605)/12,1,PMT(IF(G605=0,'Mortgage 2 Info Calcs'!F$8,G605)/12,('Mortgage 2 Info Calcs'!F$9*12)-C604,-X604,0),-X604,0))&gt;0,(FV(IF(G605=0,'Mortgage 2 Info Calcs'!F$8,G605)/12,1,PMT(IF(G605=0,'Mortgage 2 Info Calcs'!F$8,G605)/12,('Mortgage 2 Info Calcs'!F$9*12)-C604,-X604,0),-X604,0)),0)</f>
        <v>#NUM!</v>
      </c>
      <c r="Y605" t="e">
        <f>IF(X605&lt;=0,0,(IPMT(IF(G605=0,'Mortgage 2 Info Calcs'!F$8,G605)/12,1,('Mortgage 2 Info Calcs'!F$9*12)-C604,-X604,0)))</f>
        <v>#NUM!</v>
      </c>
      <c r="Z605">
        <f>IF(C605&lt;('Mortgage 2 Info Calcs'!F$9*12),SUM(Y$12:Y605),0)</f>
        <v>0</v>
      </c>
      <c r="AA605">
        <v>594</v>
      </c>
      <c r="AB605">
        <f t="shared" si="43"/>
        <v>49.5</v>
      </c>
    </row>
    <row r="606" spans="2:28" ht="11.25" customHeight="1" x14ac:dyDescent="0.25">
      <c r="B606">
        <f t="shared" si="41"/>
        <v>49.583333333333336</v>
      </c>
      <c r="C606">
        <v>595</v>
      </c>
      <c r="D606" t="str">
        <f>IF(J1374=1,F595+1,"")</f>
        <v/>
      </c>
      <c r="E606" t="str">
        <f t="shared" si="44"/>
        <v/>
      </c>
      <c r="F606" t="str">
        <f>VLOOKUP('Mortgage 2 Variables'!D$14,'Mortgage 2 Variables'!B$8:C$19,2)</f>
        <v>May</v>
      </c>
      <c r="G606">
        <f>IF(ISBLANK('Mortgage 2 Monthly Table'!G606),IF(OR(J606=Q606,ISTEXT(W605),ISTEXT('Mortgage 2 Info Calcs'!$K$4)),0,IF(('Mortgage 2 Info Calcs'!F$7*12)&gt;C605,G605,IF(C605='Mortgage 2 Info Calcs'!F$7*12,'Mortgage 2 Info Calcs'!F$8,G605))),'Mortgage 2 Monthly Table'!G606)</f>
        <v>0</v>
      </c>
      <c r="H606" t="e">
        <f>((PMT(G606/'Mortgage 2 Variables'!E$43,('Mortgage 2 Info Calcs'!F$9*'Mortgage 2 Variables'!E$43)-C605,-J606,0)))</f>
        <v>#VALUE!</v>
      </c>
      <c r="I606">
        <f>IF(OR(ISERROR(((IPMT(G606/'Mortgage 2 Variables'!E$43,1,'Mortgage 2 Info Calcs'!F$9*'Mortgage 2 Variables'!E$43,-J606+Q606+'Mortgage 2 Info Calcs'!F$24,IF('Mortgage 2 Info Calcs'!F$5="Interest Only",-J606+Q606+'Mortgage 2 Info Calcs'!F$24,0))))),(((IPMT(G606/'Mortgage 2 Variables'!E$43,1,'Mortgage 2 Info Calcs'!F$9*'Mortgage 2 Variables'!E$43,-J$12,-J$12)))=0)),0,((IPMT(G606/'Mortgage 2 Variables'!E$43,1,'Mortgage 2 Info Calcs'!F$9*'Mortgage 2 Variables'!E$43,-J606+Q606+'Mortgage 2 Info Calcs'!F$24,IF('Mortgage 2 Info Calcs'!F$5="Interest Only",-J606+Q606+'Mortgage 2 Info Calcs'!F$24,0)))))</f>
        <v>0</v>
      </c>
      <c r="J606" t="str">
        <f>IF(W605&gt;0,IF(ISTEXT('Mortgage 2 Info Calcs'!K$4),"0",IF(ISTEXT(W605),W605,W605+(IF(ISTEXT(K606),0,K606)))),0)</f>
        <v/>
      </c>
      <c r="K606">
        <f>IF(ISBLANK('Mortgage 2 Monthly Table'!L606),0,'Mortgage 2 Monthly Table'!L606)</f>
        <v>0</v>
      </c>
      <c r="L606" t="e">
        <f>IF(ISBLANK('Mortgage 2 Monthly Table'!N606),IF('Mortgage 2 Info Calcs'!F$13="Calculated",IF('Mortgage 2 Info Calcs'!F$22="Keep Same",IF('Mortgage 2 Info Calcs'!F$5="Interest Only",IF(OR(I606&gt;L605,J606=""),I606,IF(J606&lt;L605,IF(J606&lt;L605,J606+I606,IF(L605+M605&gt;J606,L605+I606,L605)),IF(L605+M605&gt;J606,L605+I606,L605))),IF(H606&gt;L605,H606,IF(J606&gt;L605,IF(L605+M605&gt;J606,L605+I606,L605),J606+S606))),IF('Mortgage 2 Info Calcs'!F$5="Interest Only",'Mortgage 2 Monthly calcs'!I606,'Mortgage 2 Monthly calcs'!H606)),'Mortgage 2 Monthly calcs'!L605),'Mortgage 2 Monthly Table'!N606)</f>
        <v>#VALUE!</v>
      </c>
      <c r="M606" t="str">
        <f>IF(ISBLANK('Mortgage 2 Monthly Table'!P606),IF(N605&gt;J606,IF(J606&gt;L605,J606-L605,0),IF(OR(OR(W605&lt;0,ISTEXT(W605)),ISTEXT('Mortgage 2 Info Calcs'!$K$4)),"",'Mortgage 2 Info Calcs'!F$21)),'Mortgage 2 Monthly Table'!P606)</f>
        <v/>
      </c>
      <c r="N606" t="str">
        <f t="shared" si="42"/>
        <v/>
      </c>
      <c r="O606" t="str">
        <f>IF(OR(OR(W605&lt;0,ISTEXT(W605)),ISTEXT('Mortgage 2 Info Calcs'!$K$4)),"",(O605+M606))</f>
        <v/>
      </c>
      <c r="P606">
        <f>IF(ISBLANK('Mortgage 2 Monthly Table'!T606),IF(ISTEXT(J606),0,IF(OR(W605&lt;Q605,AND(W605&lt;0,NOT(ISTEXT(W605))),ISTEXT('Mortgage 2 Info Calcs'!$K$4)),IF(-W605&gt;P605,-W605,W605-Q605),IF(J606="",0,'Mortgage 2 Info Calcs'!F$26))),'Mortgage 2 Monthly Table'!T606)</f>
        <v>0</v>
      </c>
      <c r="Q606" t="str">
        <f>IF(OR(OR(W605&lt;0,ISTEXT(W605)),ISTEXT('Mortgage 2 Info Calcs'!$K$4)),"",IF(O606&lt;0,Q605,(Q605+P606)))</f>
        <v/>
      </c>
      <c r="R606" t="str">
        <f>IF(OR(ISERROR(L606-S606),ISTEXT('Mortgage 2 Info Calcs'!$K$4)),"",L606-S606+M606)</f>
        <v/>
      </c>
      <c r="S606">
        <f>IF(OR(IF(ISERROR(ROUND((J606-Q606-'Mortgage 2 Info Calcs'!F$24)*(G606/12),2)),0,(J606-O606-Q606-'Mortgage 2 Info Calcs'!F$24)*(G606/12)),,,ISTEXT('Mortgage 2 Info Calcs'!K$4)),IF(((J606-Q606-'Mortgage 2 Info Calcs'!F$24)*(G606/12))&gt;0,((J606-Q606-'Mortgage 2 Info Calcs'!F$24)*(G606/12)),0),0)</f>
        <v>0</v>
      </c>
      <c r="T606" t="str">
        <f>IF(OR(ISERROR(SUM(R$12:R606)),(ISTEXT(T605)),(T605=(SUM(R$12:R606)))),"",SUM(R$12:R606))</f>
        <v/>
      </c>
      <c r="U606">
        <f>SUM(S$12:S606)</f>
        <v>93290.420445652519</v>
      </c>
      <c r="V606" t="str">
        <f>IF(OR(J606=Q606,ISTEXT(W605),ISTEXT('Mortgage 2 Info Calcs'!$F$17)),"",IF(('Mortgage 2 Info Calcs'!F$18*12)&gt;C605+1,IF(C605='Mortgage 2 Info Calcs'!F$18*12,0,'Mortgage 2 Info Calcs'!F$19+W606*('Mortgage 2 Info Calcs'!F$17)),'Mortgage 2 Info Calcs'!F$189))</f>
        <v/>
      </c>
      <c r="W606" t="str">
        <f>IF(OR(ISERROR(J606-R606-M606),IF(ISERROR((J606-R606-M606)=0),"True",(J606-R606-M606)=0),ISTEXT('Mortgage 2 Info Calcs'!$K$4)),"",IF((J606&gt;(L606+M606)),(FV((G606/'Mortgage 2 Variables'!E$43),1,(L606+M606),-J606+Q606+'Mortgage 2 Info Calcs'!F$24,0))+Q606+'Mortgage 2 Info Calcs'!F$24+IF(I606&gt;0,0,-I606),""))</f>
        <v/>
      </c>
      <c r="X606" t="e">
        <f>IF((FV(IF(G606=0,'Mortgage 2 Info Calcs'!F$8,G606)/12,1,PMT(IF(G606=0,'Mortgage 2 Info Calcs'!F$8,G606)/12,('Mortgage 2 Info Calcs'!F$9*12)-C605,-X605,0),-X605,0))&gt;0,(FV(IF(G606=0,'Mortgage 2 Info Calcs'!F$8,G606)/12,1,PMT(IF(G606=0,'Mortgage 2 Info Calcs'!F$8,G606)/12,('Mortgage 2 Info Calcs'!F$9*12)-C605,-X605,0),-X605,0)),0)</f>
        <v>#NUM!</v>
      </c>
      <c r="Y606" t="e">
        <f>IF(X606&lt;=0,0,(IPMT(IF(G606=0,'Mortgage 2 Info Calcs'!F$8,G606)/12,1,('Mortgage 2 Info Calcs'!F$9*12)-C605,-X605,0)))</f>
        <v>#NUM!</v>
      </c>
      <c r="Z606">
        <f>IF(C606&lt;('Mortgage 2 Info Calcs'!F$9*12),SUM(Y$12:Y606),0)</f>
        <v>0</v>
      </c>
      <c r="AA606">
        <v>595</v>
      </c>
      <c r="AB606">
        <f t="shared" si="43"/>
        <v>49.583333333333336</v>
      </c>
    </row>
    <row r="607" spans="2:28" ht="11.25" customHeight="1" x14ac:dyDescent="0.25">
      <c r="B607">
        <f t="shared" si="41"/>
        <v>49.666666666666664</v>
      </c>
      <c r="C607">
        <v>596</v>
      </c>
      <c r="D607" t="str">
        <f>IF(J1375=1,F595+1,"")</f>
        <v/>
      </c>
      <c r="E607" t="str">
        <f t="shared" si="44"/>
        <v/>
      </c>
      <c r="F607" t="str">
        <f>VLOOKUP('Mortgage 2 Variables'!D$15,'Mortgage 2 Variables'!B$8:C$19,2)</f>
        <v>Jun</v>
      </c>
      <c r="G607">
        <f>IF(ISBLANK('Mortgage 2 Monthly Table'!G607),IF(OR(J607=Q607,ISTEXT(W606),ISTEXT('Mortgage 2 Info Calcs'!$K$4)),0,IF(('Mortgage 2 Info Calcs'!F$7*12)&gt;C606,G606,IF(C606='Mortgage 2 Info Calcs'!F$7*12,'Mortgage 2 Info Calcs'!F$8,G606))),'Mortgage 2 Monthly Table'!G607)</f>
        <v>0</v>
      </c>
      <c r="H607" t="e">
        <f>((PMT(G607/'Mortgage 2 Variables'!E$43,('Mortgage 2 Info Calcs'!F$9*'Mortgage 2 Variables'!E$43)-C606,-J607,0)))</f>
        <v>#VALUE!</v>
      </c>
      <c r="I607">
        <f>IF(OR(ISERROR(((IPMT(G607/'Mortgage 2 Variables'!E$43,1,'Mortgage 2 Info Calcs'!F$9*'Mortgage 2 Variables'!E$43,-J607+Q607+'Mortgage 2 Info Calcs'!F$24,IF('Mortgage 2 Info Calcs'!F$5="Interest Only",-J607+Q607+'Mortgage 2 Info Calcs'!F$24,0))))),(((IPMT(G607/'Mortgage 2 Variables'!E$43,1,'Mortgage 2 Info Calcs'!F$9*'Mortgage 2 Variables'!E$43,-J$12,-J$12)))=0)),0,((IPMT(G607/'Mortgage 2 Variables'!E$43,1,'Mortgage 2 Info Calcs'!F$9*'Mortgage 2 Variables'!E$43,-J607+Q607+'Mortgage 2 Info Calcs'!F$24,IF('Mortgage 2 Info Calcs'!F$5="Interest Only",-J607+Q607+'Mortgage 2 Info Calcs'!F$24,0)))))</f>
        <v>0</v>
      </c>
      <c r="J607" t="str">
        <f>IF(W606&gt;0,IF(ISTEXT('Mortgage 2 Info Calcs'!K$4),"0",IF(ISTEXT(W606),W606,W606+(IF(ISTEXT(K607),0,K607)))),0)</f>
        <v/>
      </c>
      <c r="K607">
        <f>IF(ISBLANK('Mortgage 2 Monthly Table'!L607),0,'Mortgage 2 Monthly Table'!L607)</f>
        <v>0</v>
      </c>
      <c r="L607" t="e">
        <f>IF(ISBLANK('Mortgage 2 Monthly Table'!N607),IF('Mortgage 2 Info Calcs'!F$13="Calculated",IF('Mortgage 2 Info Calcs'!F$22="Keep Same",IF('Mortgage 2 Info Calcs'!F$5="Interest Only",IF(OR(I607&gt;L606,J607=""),I607,IF(J607&lt;L606,IF(J607&lt;L606,J607+I607,IF(L606+M606&gt;J607,L606+I607,L606)),IF(L606+M606&gt;J607,L606+I607,L606))),IF(H607&gt;L606,H607,IF(J607&gt;L606,IF(L606+M606&gt;J607,L606+I607,L606),J607+S607))),IF('Mortgage 2 Info Calcs'!F$5="Interest Only",'Mortgage 2 Monthly calcs'!I607,'Mortgage 2 Monthly calcs'!H607)),'Mortgage 2 Monthly calcs'!L606),'Mortgage 2 Monthly Table'!N607)</f>
        <v>#VALUE!</v>
      </c>
      <c r="M607" t="str">
        <f>IF(ISBLANK('Mortgage 2 Monthly Table'!P607),IF(N606&gt;J607,IF(J607&gt;L606,J607-L606,0),IF(OR(OR(W606&lt;0,ISTEXT(W606)),ISTEXT('Mortgage 2 Info Calcs'!$K$4)),"",'Mortgage 2 Info Calcs'!F$21)),'Mortgage 2 Monthly Table'!P607)</f>
        <v/>
      </c>
      <c r="N607" t="str">
        <f t="shared" si="42"/>
        <v/>
      </c>
      <c r="O607" t="str">
        <f>IF(OR(OR(W606&lt;0,ISTEXT(W606)),ISTEXT('Mortgage 2 Info Calcs'!$K$4)),"",(O606+M607))</f>
        <v/>
      </c>
      <c r="P607">
        <f>IF(ISBLANK('Mortgage 2 Monthly Table'!T607),IF(ISTEXT(J607),0,IF(OR(W606&lt;Q606,AND(W606&lt;0,NOT(ISTEXT(W606))),ISTEXT('Mortgage 2 Info Calcs'!$K$4)),IF(-W606&gt;P606,-W606,W606-Q606),IF(J607="",0,'Mortgage 2 Info Calcs'!F$26))),'Mortgage 2 Monthly Table'!T607)</f>
        <v>0</v>
      </c>
      <c r="Q607" t="str">
        <f>IF(OR(OR(W606&lt;0,ISTEXT(W606)),ISTEXT('Mortgage 2 Info Calcs'!$K$4)),"",IF(O607&lt;0,Q606,(Q606+P607)))</f>
        <v/>
      </c>
      <c r="R607" t="str">
        <f>IF(OR(ISERROR(L607-S607),ISTEXT('Mortgage 2 Info Calcs'!$K$4)),"",L607-S607+M607)</f>
        <v/>
      </c>
      <c r="S607">
        <f>IF(OR(IF(ISERROR(ROUND((J607-Q607-'Mortgage 2 Info Calcs'!F$24)*(G607/12),2)),0,(J607-O607-Q607-'Mortgage 2 Info Calcs'!F$24)*(G607/12)),,,ISTEXT('Mortgage 2 Info Calcs'!K$4)),IF(((J607-Q607-'Mortgage 2 Info Calcs'!F$24)*(G607/12))&gt;0,((J607-Q607-'Mortgage 2 Info Calcs'!F$24)*(G607/12)),0),0)</f>
        <v>0</v>
      </c>
      <c r="T607" t="str">
        <f>IF(OR(ISERROR(SUM(R$12:R607)),(ISTEXT(T606)),(T606=(SUM(R$12:R607)))),"",SUM(R$12:R607))</f>
        <v/>
      </c>
      <c r="U607">
        <f>SUM(S$12:S607)</f>
        <v>93290.420445652519</v>
      </c>
      <c r="V607" t="str">
        <f>IF(OR(J607=Q607,ISTEXT(W606),ISTEXT('Mortgage 2 Info Calcs'!$F$17)),"",IF(('Mortgage 2 Info Calcs'!F$18*12)&gt;C606+1,IF(C606='Mortgage 2 Info Calcs'!F$18*12,0,'Mortgage 2 Info Calcs'!F$19+W607*('Mortgage 2 Info Calcs'!F$17)),'Mortgage 2 Info Calcs'!F$189))</f>
        <v/>
      </c>
      <c r="W607" t="str">
        <f>IF(OR(ISERROR(J607-R607-M607),IF(ISERROR((J607-R607-M607)=0),"True",(J607-R607-M607)=0),ISTEXT('Mortgage 2 Info Calcs'!$K$4)),"",IF((J607&gt;(L607+M607)),(FV((G607/'Mortgage 2 Variables'!E$43),1,(L607+M607),-J607+Q607+'Mortgage 2 Info Calcs'!F$24,0))+Q607+'Mortgage 2 Info Calcs'!F$24+IF(I607&gt;0,0,-I607),""))</f>
        <v/>
      </c>
      <c r="X607" t="e">
        <f>IF((FV(IF(G607=0,'Mortgage 2 Info Calcs'!F$8,G607)/12,1,PMT(IF(G607=0,'Mortgage 2 Info Calcs'!F$8,G607)/12,('Mortgage 2 Info Calcs'!F$9*12)-C606,-X606,0),-X606,0))&gt;0,(FV(IF(G607=0,'Mortgage 2 Info Calcs'!F$8,G607)/12,1,PMT(IF(G607=0,'Mortgage 2 Info Calcs'!F$8,G607)/12,('Mortgage 2 Info Calcs'!F$9*12)-C606,-X606,0),-X606,0)),0)</f>
        <v>#NUM!</v>
      </c>
      <c r="Y607" t="e">
        <f>IF(X607&lt;=0,0,(IPMT(IF(G607=0,'Mortgage 2 Info Calcs'!F$8,G607)/12,1,('Mortgage 2 Info Calcs'!F$9*12)-C606,-X606,0)))</f>
        <v>#NUM!</v>
      </c>
      <c r="Z607">
        <f>IF(C607&lt;('Mortgage 2 Info Calcs'!F$9*12),SUM(Y$12:Y607),0)</f>
        <v>0</v>
      </c>
      <c r="AA607">
        <v>596</v>
      </c>
      <c r="AB607">
        <f t="shared" si="43"/>
        <v>49.666666666666664</v>
      </c>
    </row>
    <row r="608" spans="2:28" ht="11.25" customHeight="1" x14ac:dyDescent="0.25">
      <c r="B608">
        <f t="shared" si="41"/>
        <v>49.75</v>
      </c>
      <c r="C608">
        <v>597</v>
      </c>
      <c r="D608" t="str">
        <f>IF(J1376=1,F595+1,"")</f>
        <v/>
      </c>
      <c r="E608" t="str">
        <f t="shared" si="44"/>
        <v/>
      </c>
      <c r="F608" t="str">
        <f>VLOOKUP('Mortgage 2 Variables'!D$16,'Mortgage 2 Variables'!B$8:C$19,2)</f>
        <v>Jul</v>
      </c>
      <c r="G608">
        <f>IF(ISBLANK('Mortgage 2 Monthly Table'!G608),IF(OR(J608=Q608,ISTEXT(W607),ISTEXT('Mortgage 2 Info Calcs'!$K$4)),0,IF(('Mortgage 2 Info Calcs'!F$7*12)&gt;C607,G607,IF(C607='Mortgage 2 Info Calcs'!F$7*12,'Mortgage 2 Info Calcs'!F$8,G607))),'Mortgage 2 Monthly Table'!G608)</f>
        <v>0</v>
      </c>
      <c r="H608" t="e">
        <f>((PMT(G608/'Mortgage 2 Variables'!E$43,('Mortgage 2 Info Calcs'!F$9*'Mortgage 2 Variables'!E$43)-C607,-J608,0)))</f>
        <v>#VALUE!</v>
      </c>
      <c r="I608">
        <f>IF(OR(ISERROR(((IPMT(G608/'Mortgage 2 Variables'!E$43,1,'Mortgage 2 Info Calcs'!F$9*'Mortgage 2 Variables'!E$43,-J608+Q608+'Mortgage 2 Info Calcs'!F$24,IF('Mortgage 2 Info Calcs'!F$5="Interest Only",-J608+Q608+'Mortgage 2 Info Calcs'!F$24,0))))),(((IPMT(G608/'Mortgage 2 Variables'!E$43,1,'Mortgage 2 Info Calcs'!F$9*'Mortgage 2 Variables'!E$43,-J$12,-J$12)))=0)),0,((IPMT(G608/'Mortgage 2 Variables'!E$43,1,'Mortgage 2 Info Calcs'!F$9*'Mortgage 2 Variables'!E$43,-J608+Q608+'Mortgage 2 Info Calcs'!F$24,IF('Mortgage 2 Info Calcs'!F$5="Interest Only",-J608+Q608+'Mortgage 2 Info Calcs'!F$24,0)))))</f>
        <v>0</v>
      </c>
      <c r="J608" t="str">
        <f>IF(W607&gt;0,IF(ISTEXT('Mortgage 2 Info Calcs'!K$4),"0",IF(ISTEXT(W607),W607,W607+(IF(ISTEXT(K608),0,K608)))),0)</f>
        <v/>
      </c>
      <c r="K608">
        <f>IF(ISBLANK('Mortgage 2 Monthly Table'!L608),0,'Mortgage 2 Monthly Table'!L608)</f>
        <v>0</v>
      </c>
      <c r="L608" t="e">
        <f>IF(ISBLANK('Mortgage 2 Monthly Table'!N608),IF('Mortgage 2 Info Calcs'!F$13="Calculated",IF('Mortgage 2 Info Calcs'!F$22="Keep Same",IF('Mortgage 2 Info Calcs'!F$5="Interest Only",IF(OR(I608&gt;L607,J608=""),I608,IF(J608&lt;L607,IF(J608&lt;L607,J608+I608,IF(L607+M607&gt;J608,L607+I608,L607)),IF(L607+M607&gt;J608,L607+I608,L607))),IF(H608&gt;L607,H608,IF(J608&gt;L607,IF(L607+M607&gt;J608,L607+I608,L607),J608+S608))),IF('Mortgage 2 Info Calcs'!F$5="Interest Only",'Mortgage 2 Monthly calcs'!I608,'Mortgage 2 Monthly calcs'!H608)),'Mortgage 2 Monthly calcs'!L607),'Mortgage 2 Monthly Table'!N608)</f>
        <v>#VALUE!</v>
      </c>
      <c r="M608" t="str">
        <f>IF(ISBLANK('Mortgage 2 Monthly Table'!P608),IF(N607&gt;J608,IF(J608&gt;L607,J608-L607,0),IF(OR(OR(W607&lt;0,ISTEXT(W607)),ISTEXT('Mortgage 2 Info Calcs'!$K$4)),"",'Mortgage 2 Info Calcs'!F$21)),'Mortgage 2 Monthly Table'!P608)</f>
        <v/>
      </c>
      <c r="N608" t="str">
        <f t="shared" si="42"/>
        <v/>
      </c>
      <c r="O608" t="str">
        <f>IF(OR(OR(W607&lt;0,ISTEXT(W607)),ISTEXT('Mortgage 2 Info Calcs'!$K$4)),"",(O607+M608))</f>
        <v/>
      </c>
      <c r="P608">
        <f>IF(ISBLANK('Mortgage 2 Monthly Table'!T608),IF(ISTEXT(J608),0,IF(OR(W607&lt;Q607,AND(W607&lt;0,NOT(ISTEXT(W607))),ISTEXT('Mortgage 2 Info Calcs'!$K$4)),IF(-W607&gt;P607,-W607,W607-Q607),IF(J608="",0,'Mortgage 2 Info Calcs'!F$26))),'Mortgage 2 Monthly Table'!T608)</f>
        <v>0</v>
      </c>
      <c r="Q608" t="str">
        <f>IF(OR(OR(W607&lt;0,ISTEXT(W607)),ISTEXT('Mortgage 2 Info Calcs'!$K$4)),"",IF(O608&lt;0,Q607,(Q607+P608)))</f>
        <v/>
      </c>
      <c r="R608" t="str">
        <f>IF(OR(ISERROR(L608-S608),ISTEXT('Mortgage 2 Info Calcs'!$K$4)),"",L608-S608+M608)</f>
        <v/>
      </c>
      <c r="S608">
        <f>IF(OR(IF(ISERROR(ROUND((J608-Q608-'Mortgage 2 Info Calcs'!F$24)*(G608/12),2)),0,(J608-O608-Q608-'Mortgage 2 Info Calcs'!F$24)*(G608/12)),,,ISTEXT('Mortgage 2 Info Calcs'!K$4)),IF(((J608-Q608-'Mortgage 2 Info Calcs'!F$24)*(G608/12))&gt;0,((J608-Q608-'Mortgage 2 Info Calcs'!F$24)*(G608/12)),0),0)</f>
        <v>0</v>
      </c>
      <c r="T608" t="str">
        <f>IF(OR(ISERROR(SUM(R$12:R608)),(ISTEXT(T607)),(T607=(SUM(R$12:R608)))),"",SUM(R$12:R608))</f>
        <v/>
      </c>
      <c r="U608">
        <f>SUM(S$12:S608)</f>
        <v>93290.420445652519</v>
      </c>
      <c r="V608" t="str">
        <f>IF(OR(J608=Q608,ISTEXT(W607),ISTEXT('Mortgage 2 Info Calcs'!$F$17)),"",IF(('Mortgage 2 Info Calcs'!F$18*12)&gt;C607+1,IF(C607='Mortgage 2 Info Calcs'!F$18*12,0,'Mortgage 2 Info Calcs'!F$19+W608*('Mortgage 2 Info Calcs'!F$17)),'Mortgage 2 Info Calcs'!F$189))</f>
        <v/>
      </c>
      <c r="W608" t="str">
        <f>IF(OR(ISERROR(J608-R608-M608),IF(ISERROR((J608-R608-M608)=0),"True",(J608-R608-M608)=0),ISTEXT('Mortgage 2 Info Calcs'!$K$4)),"",IF((J608&gt;(L608+M608)),(FV((G608/'Mortgage 2 Variables'!E$43),1,(L608+M608),-J608+Q608+'Mortgage 2 Info Calcs'!F$24,0))+Q608+'Mortgage 2 Info Calcs'!F$24+IF(I608&gt;0,0,-I608),""))</f>
        <v/>
      </c>
      <c r="X608" t="e">
        <f>IF((FV(IF(G608=0,'Mortgage 2 Info Calcs'!F$8,G608)/12,1,PMT(IF(G608=0,'Mortgage 2 Info Calcs'!F$8,G608)/12,('Mortgage 2 Info Calcs'!F$9*12)-C607,-X607,0),-X607,0))&gt;0,(FV(IF(G608=0,'Mortgage 2 Info Calcs'!F$8,G608)/12,1,PMT(IF(G608=0,'Mortgage 2 Info Calcs'!F$8,G608)/12,('Mortgage 2 Info Calcs'!F$9*12)-C607,-X607,0),-X607,0)),0)</f>
        <v>#NUM!</v>
      </c>
      <c r="Y608" t="e">
        <f>IF(X608&lt;=0,0,(IPMT(IF(G608=0,'Mortgage 2 Info Calcs'!F$8,G608)/12,1,('Mortgage 2 Info Calcs'!F$9*12)-C607,-X607,0)))</f>
        <v>#NUM!</v>
      </c>
      <c r="Z608">
        <f>IF(C608&lt;('Mortgage 2 Info Calcs'!F$9*12),SUM(Y$12:Y608),0)</f>
        <v>0</v>
      </c>
      <c r="AA608">
        <v>597</v>
      </c>
      <c r="AB608">
        <f t="shared" si="43"/>
        <v>49.75</v>
      </c>
    </row>
    <row r="609" spans="1:57" ht="11.25" customHeight="1" x14ac:dyDescent="0.25">
      <c r="B609">
        <f t="shared" si="41"/>
        <v>49.833333333333336</v>
      </c>
      <c r="C609">
        <v>598</v>
      </c>
      <c r="D609" t="str">
        <f>IF(J1377=1,F595+1,"")</f>
        <v/>
      </c>
      <c r="E609" t="str">
        <f t="shared" si="44"/>
        <v/>
      </c>
      <c r="F609" t="str">
        <f>VLOOKUP('Mortgage 2 Variables'!D$17,'Mortgage 2 Variables'!B$8:C$19,2)</f>
        <v>Aug</v>
      </c>
      <c r="G609">
        <f>IF(ISBLANK('Mortgage 2 Monthly Table'!G609),IF(OR(J609=Q609,ISTEXT(W608),ISTEXT('Mortgage 2 Info Calcs'!$K$4)),0,IF(('Mortgage 2 Info Calcs'!F$7*12)&gt;C608,G608,IF(C608='Mortgage 2 Info Calcs'!F$7*12,'Mortgage 2 Info Calcs'!F$8,G608))),'Mortgage 2 Monthly Table'!G609)</f>
        <v>0</v>
      </c>
      <c r="H609" t="e">
        <f>((PMT(G609/'Mortgage 2 Variables'!E$43,('Mortgage 2 Info Calcs'!F$9*'Mortgage 2 Variables'!E$43)-C608,-J609,0)))</f>
        <v>#VALUE!</v>
      </c>
      <c r="I609">
        <f>IF(OR(ISERROR(((IPMT(G609/'Mortgage 2 Variables'!E$43,1,'Mortgage 2 Info Calcs'!F$9*'Mortgage 2 Variables'!E$43,-J609+Q609+'Mortgage 2 Info Calcs'!F$24,IF('Mortgage 2 Info Calcs'!F$5="Interest Only",-J609+Q609+'Mortgage 2 Info Calcs'!F$24,0))))),(((IPMT(G609/'Mortgage 2 Variables'!E$43,1,'Mortgage 2 Info Calcs'!F$9*'Mortgage 2 Variables'!E$43,-J$12,-J$12)))=0)),0,((IPMT(G609/'Mortgage 2 Variables'!E$43,1,'Mortgage 2 Info Calcs'!F$9*'Mortgage 2 Variables'!E$43,-J609+Q609+'Mortgage 2 Info Calcs'!F$24,IF('Mortgage 2 Info Calcs'!F$5="Interest Only",-J609+Q609+'Mortgage 2 Info Calcs'!F$24,0)))))</f>
        <v>0</v>
      </c>
      <c r="J609" t="str">
        <f>IF(W608&gt;0,IF(ISTEXT('Mortgage 2 Info Calcs'!K$4),"0",IF(ISTEXT(W608),W608,W608+(IF(ISTEXT(K609),0,K609)))),0)</f>
        <v/>
      </c>
      <c r="K609">
        <f>IF(ISBLANK('Mortgage 2 Monthly Table'!L609),0,'Mortgage 2 Monthly Table'!L609)</f>
        <v>0</v>
      </c>
      <c r="L609" t="e">
        <f>IF(ISBLANK('Mortgage 2 Monthly Table'!N609),IF('Mortgage 2 Info Calcs'!F$13="Calculated",IF('Mortgage 2 Info Calcs'!F$22="Keep Same",IF('Mortgage 2 Info Calcs'!F$5="Interest Only",IF(OR(I609&gt;L608,J609=""),I609,IF(J609&lt;L608,IF(J609&lt;L608,J609+I609,IF(L608+M608&gt;J609,L608+I609,L608)),IF(L608+M608&gt;J609,L608+I609,L608))),IF(H609&gt;L608,H609,IF(J609&gt;L608,IF(L608+M608&gt;J609,L608+I609,L608),J609+S609))),IF('Mortgage 2 Info Calcs'!F$5="Interest Only",'Mortgage 2 Monthly calcs'!I609,'Mortgage 2 Monthly calcs'!H609)),'Mortgage 2 Monthly calcs'!L608),'Mortgage 2 Monthly Table'!N609)</f>
        <v>#VALUE!</v>
      </c>
      <c r="M609" t="str">
        <f>IF(ISBLANK('Mortgage 2 Monthly Table'!P609),IF(N608&gt;J609,IF(J609&gt;L608,J609-L608,0),IF(OR(OR(W608&lt;0,ISTEXT(W608)),ISTEXT('Mortgage 2 Info Calcs'!$K$4)),"",'Mortgage 2 Info Calcs'!F$21)),'Mortgage 2 Monthly Table'!P609)</f>
        <v/>
      </c>
      <c r="N609" t="str">
        <f t="shared" si="42"/>
        <v/>
      </c>
      <c r="O609" t="str">
        <f>IF(OR(OR(W608&lt;0,ISTEXT(W608)),ISTEXT('Mortgage 2 Info Calcs'!$K$4)),"",(O608+M609))</f>
        <v/>
      </c>
      <c r="P609">
        <f>IF(ISBLANK('Mortgage 2 Monthly Table'!T609),IF(ISTEXT(J609),0,IF(OR(W608&lt;Q608,AND(W608&lt;0,NOT(ISTEXT(W608))),ISTEXT('Mortgage 2 Info Calcs'!$K$4)),IF(-W608&gt;P608,-W608,W608-Q608),IF(J609="",0,'Mortgage 2 Info Calcs'!F$26))),'Mortgage 2 Monthly Table'!T609)</f>
        <v>0</v>
      </c>
      <c r="Q609" t="str">
        <f>IF(OR(OR(W608&lt;0,ISTEXT(W608)),ISTEXT('Mortgage 2 Info Calcs'!$K$4)),"",IF(O609&lt;0,Q608,(Q608+P609)))</f>
        <v/>
      </c>
      <c r="R609" t="str">
        <f>IF(OR(ISERROR(L609-S609),ISTEXT('Mortgage 2 Info Calcs'!$K$4)),"",L609-S609+M609)</f>
        <v/>
      </c>
      <c r="S609">
        <f>IF(OR(IF(ISERROR(ROUND((J609-Q609-'Mortgage 2 Info Calcs'!F$24)*(G609/12),2)),0,(J609-O609-Q609-'Mortgage 2 Info Calcs'!F$24)*(G609/12)),,,ISTEXT('Mortgage 2 Info Calcs'!K$4)),IF(((J609-Q609-'Mortgage 2 Info Calcs'!F$24)*(G609/12))&gt;0,((J609-Q609-'Mortgage 2 Info Calcs'!F$24)*(G609/12)),0),0)</f>
        <v>0</v>
      </c>
      <c r="T609" t="str">
        <f>IF(OR(ISERROR(SUM(R$12:R609)),(ISTEXT(T608)),(T608=(SUM(R$12:R609)))),"",SUM(R$12:R609))</f>
        <v/>
      </c>
      <c r="U609">
        <f>SUM(S$12:S609)</f>
        <v>93290.420445652519</v>
      </c>
      <c r="V609" t="str">
        <f>IF(OR(J609=Q609,ISTEXT(W608),ISTEXT('Mortgage 2 Info Calcs'!$F$17)),"",IF(('Mortgage 2 Info Calcs'!F$18*12)&gt;C608+1,IF(C608='Mortgage 2 Info Calcs'!F$18*12,0,'Mortgage 2 Info Calcs'!F$19+W609*('Mortgage 2 Info Calcs'!F$17)),'Mortgage 2 Info Calcs'!F$189))</f>
        <v/>
      </c>
      <c r="W609" t="str">
        <f>IF(OR(ISERROR(J609-R609-M609),IF(ISERROR((J609-R609-M609)=0),"True",(J609-R609-M609)=0),ISTEXT('Mortgage 2 Info Calcs'!$K$4)),"",IF((J609&gt;(L609+M609)),(FV((G609/'Mortgage 2 Variables'!E$43),1,(L609+M609),-J609+Q609+'Mortgage 2 Info Calcs'!F$24,0))+Q609+'Mortgage 2 Info Calcs'!F$24+IF(I609&gt;0,0,-I609),""))</f>
        <v/>
      </c>
      <c r="X609" t="e">
        <f>IF((FV(IF(G609=0,'Mortgage 2 Info Calcs'!F$8,G609)/12,1,PMT(IF(G609=0,'Mortgage 2 Info Calcs'!F$8,G609)/12,('Mortgage 2 Info Calcs'!F$9*12)-C608,-X608,0),-X608,0))&gt;0,(FV(IF(G609=0,'Mortgage 2 Info Calcs'!F$8,G609)/12,1,PMT(IF(G609=0,'Mortgage 2 Info Calcs'!F$8,G609)/12,('Mortgage 2 Info Calcs'!F$9*12)-C608,-X608,0),-X608,0)),0)</f>
        <v>#NUM!</v>
      </c>
      <c r="Y609" t="e">
        <f>IF(X609&lt;=0,0,(IPMT(IF(G609=0,'Mortgage 2 Info Calcs'!F$8,G609)/12,1,('Mortgage 2 Info Calcs'!F$9*12)-C608,-X608,0)))</f>
        <v>#NUM!</v>
      </c>
      <c r="Z609">
        <f>IF(C609&lt;('Mortgage 2 Info Calcs'!F$9*12),SUM(Y$12:Y609),0)</f>
        <v>0</v>
      </c>
      <c r="AA609">
        <v>598</v>
      </c>
      <c r="AB609">
        <f t="shared" si="43"/>
        <v>49.833333333333336</v>
      </c>
    </row>
    <row r="610" spans="1:57" ht="11.25" customHeight="1" x14ac:dyDescent="0.25">
      <c r="B610">
        <f t="shared" si="41"/>
        <v>49.916666666666664</v>
      </c>
      <c r="C610">
        <v>599</v>
      </c>
      <c r="D610" t="str">
        <f>IF(J1378=1,F595+1,"")</f>
        <v/>
      </c>
      <c r="E610" t="str">
        <f t="shared" si="44"/>
        <v/>
      </c>
      <c r="F610" t="str">
        <f>VLOOKUP('Mortgage 2 Variables'!D$18,'Mortgage 2 Variables'!B$8:C$19,2)</f>
        <v>Sep</v>
      </c>
      <c r="G610">
        <f>IF(ISBLANK('Mortgage 2 Monthly Table'!G610),IF(OR(J610=Q610,ISTEXT(W609),ISTEXT('Mortgage 2 Info Calcs'!$K$4)),0,IF(('Mortgage 2 Info Calcs'!F$7*12)&gt;C609,G609,IF(C609='Mortgage 2 Info Calcs'!F$7*12,'Mortgage 2 Info Calcs'!F$8,G609))),'Mortgage 2 Monthly Table'!G610)</f>
        <v>0</v>
      </c>
      <c r="H610" t="e">
        <f>((PMT(G610/'Mortgage 2 Variables'!E$43,('Mortgage 2 Info Calcs'!F$9*'Mortgage 2 Variables'!E$43)-C609,-J610,0)))</f>
        <v>#VALUE!</v>
      </c>
      <c r="I610">
        <f>IF(OR(ISERROR(((IPMT(G610/'Mortgage 2 Variables'!E$43,1,'Mortgage 2 Info Calcs'!F$9*'Mortgage 2 Variables'!E$43,-J610+Q610+'Mortgage 2 Info Calcs'!F$24,IF('Mortgage 2 Info Calcs'!F$5="Interest Only",-J610+Q610+'Mortgage 2 Info Calcs'!F$24,0))))),(((IPMT(G610/'Mortgage 2 Variables'!E$43,1,'Mortgage 2 Info Calcs'!F$9*'Mortgage 2 Variables'!E$43,-J$12,-J$12)))=0)),0,((IPMT(G610/'Mortgage 2 Variables'!E$43,1,'Mortgage 2 Info Calcs'!F$9*'Mortgage 2 Variables'!E$43,-J610+Q610+'Mortgage 2 Info Calcs'!F$24,IF('Mortgage 2 Info Calcs'!F$5="Interest Only",-J610+Q610+'Mortgage 2 Info Calcs'!F$24,0)))))</f>
        <v>0</v>
      </c>
      <c r="J610" t="str">
        <f>IF(W609&gt;0,IF(ISTEXT('Mortgage 2 Info Calcs'!K$4),"0",IF(ISTEXT(W609),W609,W609+(IF(ISTEXT(K610),0,K610)))),0)</f>
        <v/>
      </c>
      <c r="K610">
        <f>IF(ISBLANK('Mortgage 2 Monthly Table'!L610),0,'Mortgage 2 Monthly Table'!L610)</f>
        <v>0</v>
      </c>
      <c r="L610" t="e">
        <f>IF(ISBLANK('Mortgage 2 Monthly Table'!N610),IF('Mortgage 2 Info Calcs'!F$13="Calculated",IF('Mortgage 2 Info Calcs'!F$22="Keep Same",IF('Mortgage 2 Info Calcs'!F$5="Interest Only",IF(OR(I610&gt;L609,J610=""),I610,IF(J610&lt;L609,IF(J610&lt;L609,J610+I610,IF(L609+M609&gt;J610,L609+I610,L609)),IF(L609+M609&gt;J610,L609+I610,L609))),IF(H610&gt;L609,H610,IF(J610&gt;L609,IF(L609+M609&gt;J610,L609+I610,L609),J610+S610))),IF('Mortgage 2 Info Calcs'!F$5="Interest Only",'Mortgage 2 Monthly calcs'!I610,'Mortgage 2 Monthly calcs'!H610)),'Mortgage 2 Monthly calcs'!L609),'Mortgage 2 Monthly Table'!N610)</f>
        <v>#VALUE!</v>
      </c>
      <c r="M610" t="str">
        <f>IF(ISBLANK('Mortgage 2 Monthly Table'!P610),IF(N609&gt;J610,IF(J610&gt;L609,J610-L609,0),IF(OR(OR(W609&lt;0,ISTEXT(W609)),ISTEXT('Mortgage 2 Info Calcs'!$K$4)),"",'Mortgage 2 Info Calcs'!F$21)),'Mortgage 2 Monthly Table'!P610)</f>
        <v/>
      </c>
      <c r="N610" t="str">
        <f t="shared" si="42"/>
        <v/>
      </c>
      <c r="O610" t="str">
        <f>IF(OR(OR(W609&lt;0,ISTEXT(W609)),ISTEXT('Mortgage 2 Info Calcs'!$K$4)),"",(O609+M610))</f>
        <v/>
      </c>
      <c r="P610">
        <f>IF(ISBLANK('Mortgage 2 Monthly Table'!T610),IF(ISTEXT(J610),0,IF(OR(W609&lt;Q609,AND(W609&lt;0,NOT(ISTEXT(W609))),ISTEXT('Mortgage 2 Info Calcs'!$K$4)),IF(-W609&gt;P609,-W609,W609-Q609),IF(J610="",0,'Mortgage 2 Info Calcs'!F$26))),'Mortgage 2 Monthly Table'!T610)</f>
        <v>0</v>
      </c>
      <c r="Q610" t="str">
        <f>IF(OR(OR(W609&lt;0,ISTEXT(W609)),ISTEXT('Mortgage 2 Info Calcs'!$K$4)),"",IF(O610&lt;0,Q609,(Q609+P610)))</f>
        <v/>
      </c>
      <c r="R610" t="str">
        <f>IF(OR(ISERROR(L610-S610),ISTEXT('Mortgage 2 Info Calcs'!$K$4)),"",L610-S610+M610)</f>
        <v/>
      </c>
      <c r="S610">
        <f>IF(OR(IF(ISERROR(ROUND((J610-Q610-'Mortgage 2 Info Calcs'!F$24)*(G610/12),2)),0,(J610-O610-Q610-'Mortgage 2 Info Calcs'!F$24)*(G610/12)),,,ISTEXT('Mortgage 2 Info Calcs'!K$4)),IF(((J610-Q610-'Mortgage 2 Info Calcs'!F$24)*(G610/12))&gt;0,((J610-Q610-'Mortgage 2 Info Calcs'!F$24)*(G610/12)),0),0)</f>
        <v>0</v>
      </c>
      <c r="T610" t="str">
        <f>IF(OR(ISERROR(SUM(R$12:R610)),(ISTEXT(T609)),(T609=(SUM(R$12:R610)))),"",SUM(R$12:R610))</f>
        <v/>
      </c>
      <c r="U610">
        <f>SUM(S$12:S610)</f>
        <v>93290.420445652519</v>
      </c>
      <c r="V610" t="str">
        <f>IF(OR(J610=Q610,ISTEXT(W609),ISTEXT('Mortgage 2 Info Calcs'!$F$17)),"",IF(('Mortgage 2 Info Calcs'!F$18*12)&gt;C609+1,IF(C609='Mortgage 2 Info Calcs'!F$18*12,0,'Mortgage 2 Info Calcs'!F$19+W610*('Mortgage 2 Info Calcs'!F$17)),'Mortgage 2 Info Calcs'!F$189))</f>
        <v/>
      </c>
      <c r="W610" t="str">
        <f>IF(OR(ISERROR(J610-R610-M610),IF(ISERROR((J610-R610-M610)=0),"True",(J610-R610-M610)=0),ISTEXT('Mortgage 2 Info Calcs'!$K$4)),"",IF((J610&gt;(L610+M610)),(FV((G610/'Mortgage 2 Variables'!E$43),1,(L610+M610),-J610+Q610+'Mortgage 2 Info Calcs'!F$24,0))+Q610+'Mortgage 2 Info Calcs'!F$24+IF(I610&gt;0,0,-I610),""))</f>
        <v/>
      </c>
      <c r="X610" t="e">
        <f>IF((FV(IF(G610=0,'Mortgage 2 Info Calcs'!F$8,G610)/12,1,PMT(IF(G610=0,'Mortgage 2 Info Calcs'!F$8,G610)/12,('Mortgage 2 Info Calcs'!F$9*12)-C609,-X609,0),-X609,0))&gt;0,(FV(IF(G610=0,'Mortgage 2 Info Calcs'!F$8,G610)/12,1,PMT(IF(G610=0,'Mortgage 2 Info Calcs'!F$8,G610)/12,('Mortgage 2 Info Calcs'!F$9*12)-C609,-X609,0),-X609,0)),0)</f>
        <v>#NUM!</v>
      </c>
      <c r="Y610" t="e">
        <f>IF(X610&lt;=0,0,(IPMT(IF(G610=0,'Mortgage 2 Info Calcs'!F$8,G610)/12,1,('Mortgage 2 Info Calcs'!F$9*12)-C609,-X609,0)))</f>
        <v>#NUM!</v>
      </c>
      <c r="Z610">
        <f>IF(C610&lt;('Mortgage 2 Info Calcs'!F$9*12),SUM(Y$12:Y610),0)</f>
        <v>0</v>
      </c>
      <c r="AA610">
        <v>599</v>
      </c>
      <c r="AB610">
        <f t="shared" si="43"/>
        <v>49.916666666666664</v>
      </c>
    </row>
    <row r="611" spans="1:57" ht="11.25" customHeight="1" x14ac:dyDescent="0.25">
      <c r="B611">
        <f t="shared" si="41"/>
        <v>50</v>
      </c>
      <c r="C611">
        <v>600</v>
      </c>
      <c r="D611">
        <f>D599+1</f>
        <v>50</v>
      </c>
      <c r="E611" t="str">
        <f t="shared" si="44"/>
        <v/>
      </c>
      <c r="F611" t="str">
        <f>VLOOKUP('Mortgage 2 Variables'!D$19,'Mortgage 2 Variables'!B$8:C$19,2)</f>
        <v>Oct</v>
      </c>
      <c r="G611">
        <f>IF(ISBLANK('Mortgage 2 Monthly Table'!G611),IF(OR(J611=Q611,ISTEXT(W610),ISTEXT('Mortgage 2 Info Calcs'!$K$4)),0,IF(('Mortgage 2 Info Calcs'!F$7*12)&gt;C610,G610,IF(C610='Mortgage 2 Info Calcs'!F$7*12,'Mortgage 2 Info Calcs'!F$8,G610))),'Mortgage 2 Monthly Table'!G611)</f>
        <v>0</v>
      </c>
      <c r="H611" t="e">
        <f>((PMT(G611/'Mortgage 2 Variables'!E$43,('Mortgage 2 Info Calcs'!F$9*'Mortgage 2 Variables'!E$43)-C610,-J611,0)))</f>
        <v>#VALUE!</v>
      </c>
      <c r="I611">
        <f>IF(OR(ISERROR(((IPMT(G611/'Mortgage 2 Variables'!E$43,1,'Mortgage 2 Info Calcs'!F$9*'Mortgage 2 Variables'!E$43,-J611+Q611+'Mortgage 2 Info Calcs'!F$24,IF('Mortgage 2 Info Calcs'!F$5="Interest Only",-J611+Q611+'Mortgage 2 Info Calcs'!F$24,0))))),(((IPMT(G611/'Mortgage 2 Variables'!E$43,1,'Mortgage 2 Info Calcs'!F$9*'Mortgage 2 Variables'!E$43,-J$12,-J$12)))=0)),0,((IPMT(G611/'Mortgage 2 Variables'!E$43,1,'Mortgage 2 Info Calcs'!F$9*'Mortgage 2 Variables'!E$43,-J611+Q611+'Mortgage 2 Info Calcs'!F$24,IF('Mortgage 2 Info Calcs'!F$5="Interest Only",-J611+Q611+'Mortgage 2 Info Calcs'!F$24,0)))))</f>
        <v>0</v>
      </c>
      <c r="J611" t="str">
        <f>IF(W610&gt;0,IF(ISTEXT('Mortgage 2 Info Calcs'!K$4),"0",IF(ISTEXT(W610),W610,W610+(IF(ISTEXT(K611),0,K611)))),0)</f>
        <v/>
      </c>
      <c r="K611">
        <f>IF(ISBLANK('Mortgage 2 Monthly Table'!L611),0,'Mortgage 2 Monthly Table'!L611)</f>
        <v>0</v>
      </c>
      <c r="L611" t="e">
        <f>IF(ISBLANK('Mortgage 2 Monthly Table'!N611),IF('Mortgage 2 Info Calcs'!F$13="Calculated",IF('Mortgage 2 Info Calcs'!F$22="Keep Same",IF('Mortgage 2 Info Calcs'!F$5="Interest Only",IF(OR(I611&gt;L610,J611=""),I611,IF(J611&lt;L610,IF(J611&lt;L610,J611+I611,IF(L610+M610&gt;J611,L610+I611,L610)),IF(L610+M610&gt;J611,L610+I611,L610))),IF(H611&gt;L610,H611,IF(J611&gt;L610,IF(L610+M610&gt;J611,L610+I611,L610),J611+S611))),IF('Mortgage 2 Info Calcs'!F$5="Interest Only",'Mortgage 2 Monthly calcs'!I611,'Mortgage 2 Monthly calcs'!H611)),'Mortgage 2 Monthly calcs'!L610),'Mortgage 2 Monthly Table'!N611)</f>
        <v>#VALUE!</v>
      </c>
      <c r="M611" t="str">
        <f>IF(ISBLANK('Mortgage 2 Monthly Table'!P611),IF(N610&gt;J611,IF(J611&gt;L610,J611-L610,0),IF(OR(OR(W610&lt;0,ISTEXT(W610)),ISTEXT('Mortgage 2 Info Calcs'!$K$4)),"",'Mortgage 2 Info Calcs'!F$21)),'Mortgage 2 Monthly Table'!P611)</f>
        <v/>
      </c>
      <c r="N611" t="str">
        <f t="shared" si="42"/>
        <v/>
      </c>
      <c r="O611" t="str">
        <f>IF(OR(OR(W610&lt;0,ISTEXT(W610)),ISTEXT('Mortgage 2 Info Calcs'!$K$4)),"",(O610+M611))</f>
        <v/>
      </c>
      <c r="P611">
        <f>IF(ISBLANK('Mortgage 2 Monthly Table'!T611),IF(ISTEXT(J611),0,IF(OR(W610&lt;Q610,AND(W610&lt;0,NOT(ISTEXT(W610))),ISTEXT('Mortgage 2 Info Calcs'!$K$4)),IF(-W610&gt;P610,-W610,W610-Q610),IF(J611="",0,'Mortgage 2 Info Calcs'!F$26))),'Mortgage 2 Monthly Table'!T611)</f>
        <v>0</v>
      </c>
      <c r="Q611" t="str">
        <f>IF(OR(OR(W610&lt;0,ISTEXT(W610)),ISTEXT('Mortgage 2 Info Calcs'!$K$4)),"",IF(O611&lt;0,Q610,(Q610+P611)))</f>
        <v/>
      </c>
      <c r="R611" t="str">
        <f>IF(OR(ISERROR(L611-S611),ISTEXT('Mortgage 2 Info Calcs'!$K$4)),"",L611-S611+M611)</f>
        <v/>
      </c>
      <c r="S611">
        <f>IF(OR(IF(ISERROR(ROUND((J611-Q611-'Mortgage 2 Info Calcs'!F$24)*(G611/12),2)),0,(J611-O611-Q611-'Mortgage 2 Info Calcs'!F$24)*(G611/12)),,,ISTEXT('Mortgage 2 Info Calcs'!K$4)),IF(((J611-Q611-'Mortgage 2 Info Calcs'!F$24)*(G611/12))&gt;0,((J611-Q611-'Mortgage 2 Info Calcs'!F$24)*(G611/12)),0),0)</f>
        <v>0</v>
      </c>
      <c r="T611" t="str">
        <f>IF(OR(ISERROR(SUM(R$12:R611)),(ISTEXT(T610)),(T610=(SUM(R$12:R611)))),"",SUM(R$12:R611))</f>
        <v/>
      </c>
      <c r="U611">
        <f>SUM(S$12:S611)</f>
        <v>93290.420445652519</v>
      </c>
      <c r="V611" t="str">
        <f>IF(OR(J611=Q611,ISTEXT(W610),ISTEXT('Mortgage 2 Info Calcs'!$F$17)),"",IF(('Mortgage 2 Info Calcs'!F$18*12)&gt;C610+1,IF(C610='Mortgage 2 Info Calcs'!F$18*12,0,'Mortgage 2 Info Calcs'!F$19+W611*('Mortgage 2 Info Calcs'!F$17)),'Mortgage 2 Info Calcs'!F$189))</f>
        <v/>
      </c>
      <c r="W611" t="str">
        <f>IF(OR(ISERROR(J611-R611-M611),IF(ISERROR((J611-R611-M611)=0),"True",(J611-R611-M611)=0),ISTEXT('Mortgage 2 Info Calcs'!$K$4)),"",IF((J611&gt;(L611+M611)),(FV((G611/'Mortgage 2 Variables'!E$43),1,(L611+M611),-J611+Q611+'Mortgage 2 Info Calcs'!F$24,0))+Q611+'Mortgage 2 Info Calcs'!F$24+IF(I611&gt;0,0,-I611),""))</f>
        <v/>
      </c>
      <c r="X611" t="e">
        <f>IF((FV(IF(G611=0,'Mortgage 2 Info Calcs'!F$8,G611)/12,1,PMT(IF(G611=0,'Mortgage 2 Info Calcs'!F$8,G611)/12,('Mortgage 2 Info Calcs'!F$9*12)-C610,-X610,0),-X610,0))&gt;0,(FV(IF(G611=0,'Mortgage 2 Info Calcs'!F$8,G611)/12,1,PMT(IF(G611=0,'Mortgage 2 Info Calcs'!F$8,G611)/12,('Mortgage 2 Info Calcs'!F$9*12)-C610,-X610,0),-X610,0)),0)</f>
        <v>#NUM!</v>
      </c>
      <c r="Y611" t="e">
        <f>IF(X611&lt;=0,0,(IPMT(IF(G611=0,'Mortgage 2 Info Calcs'!F$8,G611)/12,1,('Mortgage 2 Info Calcs'!F$9*12)-C610,-X610,0)))</f>
        <v>#NUM!</v>
      </c>
      <c r="Z611">
        <f>IF(C611&lt;('Mortgage 2 Info Calcs'!F$9*12),SUM(Y$12:Y611),0)</f>
        <v>0</v>
      </c>
      <c r="AA611">
        <v>600</v>
      </c>
      <c r="AB611">
        <f t="shared" si="43"/>
        <v>50</v>
      </c>
    </row>
    <row r="612" spans="1:57" s="115" customFormat="1" ht="9.9" customHeight="1" x14ac:dyDescent="0.25">
      <c r="A612"/>
      <c r="B612"/>
      <c r="C612"/>
      <c r="D612"/>
      <c r="E612"/>
      <c r="F612"/>
      <c r="G612"/>
      <c r="H612"/>
      <c r="I612"/>
      <c r="J612"/>
      <c r="K612"/>
      <c r="L612"/>
      <c r="M612"/>
      <c r="N612"/>
      <c r="O612"/>
      <c r="P612"/>
      <c r="Q612"/>
      <c r="R612"/>
      <c r="S612"/>
      <c r="T612"/>
      <c r="U612"/>
      <c r="V612"/>
      <c r="W612" t="s">
        <v>81</v>
      </c>
      <c r="X612"/>
      <c r="Y612"/>
      <c r="Z612"/>
      <c r="AA612">
        <v>601</v>
      </c>
      <c r="AB612">
        <v>9999</v>
      </c>
      <c r="AC612"/>
      <c r="AD612"/>
      <c r="AE612"/>
      <c r="AF612"/>
      <c r="AG612"/>
      <c r="AH612"/>
      <c r="AI612"/>
      <c r="AJ612"/>
      <c r="AK612"/>
      <c r="AL612"/>
      <c r="AM612"/>
      <c r="AN612"/>
      <c r="AO612"/>
      <c r="AP612"/>
      <c r="AQ612"/>
      <c r="AR612"/>
      <c r="AS612"/>
      <c r="AT612"/>
      <c r="AU612"/>
      <c r="AV612"/>
      <c r="AW612"/>
      <c r="AX612"/>
      <c r="AY612"/>
      <c r="AZ612"/>
      <c r="BA612"/>
      <c r="BB612"/>
      <c r="BC612"/>
      <c r="BD612"/>
      <c r="BE612"/>
    </row>
    <row r="613" spans="1:57" s="115" customFormat="1" ht="18"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row>
    <row r="614" spans="1:57" s="115" customFormat="1" ht="27"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row>
    <row r="615" spans="1:57" s="115" customFormat="1" ht="11.7"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row>
    <row r="616" spans="1:57" s="115" customFormat="1" ht="11.7"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row>
    <row r="617" spans="1:57" s="115" customFormat="1" ht="11.7"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row>
    <row r="618" spans="1:57" s="115" customFormat="1" ht="11.7"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row>
    <row r="619" spans="1:57" s="115" customFormat="1" ht="11.7"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row>
    <row r="620" spans="1:57" s="115" customFormat="1" ht="11.7"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row>
    <row r="621" spans="1:57" s="115" customFormat="1" ht="11.7"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row>
    <row r="622" spans="1:57" s="115" customFormat="1" ht="11.7"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row>
    <row r="623" spans="1:57" s="115" customFormat="1" ht="11.7"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row>
    <row r="624" spans="1:57" s="115" customFormat="1" ht="11.7"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row>
    <row r="625" spans="1:57" s="115" customFormat="1" ht="11.7"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row>
    <row r="626" spans="1:57" s="115" customFormat="1" ht="11.7"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row>
    <row r="627" spans="1:57" s="115" customFormat="1" ht="11.7"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row>
    <row r="628" spans="1:57" s="115" customFormat="1" ht="11.7"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row>
    <row r="629" spans="1:57" s="115" customFormat="1" ht="11.7"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row>
    <row r="630" spans="1:57" s="115" customFormat="1" ht="11.7"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row>
    <row r="631" spans="1:57" s="115" customFormat="1" ht="11.7"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row>
    <row r="632" spans="1:57" s="115" customFormat="1" ht="11.7"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row>
    <row r="633" spans="1:57" s="115" customFormat="1" ht="11.7"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row>
    <row r="634" spans="1:57" s="115" customFormat="1" ht="11.7"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row>
    <row r="635" spans="1:57" s="115" customFormat="1" ht="11.7"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row>
    <row r="636" spans="1:57" s="115" customFormat="1" ht="11.7"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row>
    <row r="637" spans="1:57" s="115" customFormat="1" ht="11.7"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row>
    <row r="638" spans="1:57" s="115" customFormat="1" ht="11.7"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row>
    <row r="639" spans="1:57" s="115" customFormat="1" ht="11.7"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row>
    <row r="640" spans="1:57" s="115" customFormat="1" ht="11.7"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row>
    <row r="641" spans="1:57" s="115" customFormat="1" ht="11.7"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row>
    <row r="642" spans="1:57" s="115" customFormat="1" ht="11.7"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row>
    <row r="643" spans="1:57" s="115" customFormat="1" ht="11.7"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row>
    <row r="644" spans="1:57" s="115" customFormat="1" ht="11.7"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row>
    <row r="645" spans="1:57" s="115" customFormat="1" x14ac:dyDescent="0.2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row>
    <row r="646" spans="1:57" s="115" customFormat="1" x14ac:dyDescent="0.2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row>
    <row r="647" spans="1:57" s="115" customFormat="1" x14ac:dyDescent="0.2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row>
    <row r="648" spans="1:57" s="115" customFormat="1" x14ac:dyDescent="0.2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row>
    <row r="649" spans="1:57" s="115" customFormat="1" x14ac:dyDescent="0.2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row>
    <row r="650" spans="1:57" s="115" customFormat="1" x14ac:dyDescent="0.2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row>
    <row r="651" spans="1:57" s="115" customFormat="1"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row>
    <row r="652" spans="1:57" s="115" customFormat="1" x14ac:dyDescent="0.2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row>
    <row r="653" spans="1:57" s="115" customFormat="1" x14ac:dyDescent="0.2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row>
    <row r="654" spans="1:57" s="115" customFormat="1" x14ac:dyDescent="0.2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row>
    <row r="655" spans="1:57" s="115" customFormat="1" x14ac:dyDescent="0.2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row>
    <row r="656" spans="1:57" s="115" customFormat="1" x14ac:dyDescent="0.2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row>
    <row r="657" spans="1:57" s="115" customFormat="1" x14ac:dyDescent="0.2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row>
    <row r="658" spans="1:57" s="115" customFormat="1" x14ac:dyDescent="0.2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row>
    <row r="659" spans="1:57" s="115" customFormat="1" x14ac:dyDescent="0.2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row>
    <row r="660" spans="1:57" s="115" customFormat="1" x14ac:dyDescent="0.2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row>
    <row r="661" spans="1:57" s="115" customFormat="1" x14ac:dyDescent="0.2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row>
    <row r="662" spans="1:57" s="115" customFormat="1" x14ac:dyDescent="0.2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row>
    <row r="663" spans="1:57" s="115" customFormat="1" x14ac:dyDescent="0.2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row>
    <row r="664" spans="1:57" s="115" customFormat="1" x14ac:dyDescent="0.2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row>
    <row r="665" spans="1:57" s="115" customFormat="1" x14ac:dyDescent="0.2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row>
    <row r="666" spans="1:57" s="115" customFormat="1" x14ac:dyDescent="0.2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row>
    <row r="667" spans="1:57" s="115" customFormat="1" x14ac:dyDescent="0.2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row>
    <row r="668" spans="1:57" s="115" customFormat="1" x14ac:dyDescent="0.2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row>
    <row r="669" spans="1:57" s="115" customFormat="1" x14ac:dyDescent="0.2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row>
    <row r="670" spans="1:57" s="115" customFormat="1" x14ac:dyDescent="0.2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row>
    <row r="671" spans="1:57" s="115" customFormat="1" x14ac:dyDescent="0.2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row>
    <row r="672" spans="1:57" s="115" customFormat="1" x14ac:dyDescent="0.2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row>
    <row r="673" spans="1:57" s="115" customFormat="1" x14ac:dyDescent="0.2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row>
    <row r="674" spans="1:57" s="115" customFormat="1" x14ac:dyDescent="0.2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row>
    <row r="675" spans="1:57" s="115" customFormat="1" x14ac:dyDescent="0.2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row>
    <row r="676" spans="1:57" s="115" customFormat="1" x14ac:dyDescent="0.2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row>
    <row r="677" spans="1:57" s="115" customFormat="1" x14ac:dyDescent="0.2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row>
    <row r="678" spans="1:57" s="115" customFormat="1" x14ac:dyDescent="0.2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row>
    <row r="679" spans="1:57" s="115" customFormat="1" x14ac:dyDescent="0.2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row>
    <row r="680" spans="1:57" s="115" customFormat="1" x14ac:dyDescent="0.2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row>
    <row r="681" spans="1:57" s="115" customFormat="1" x14ac:dyDescent="0.2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row>
    <row r="682" spans="1:57" s="115" customFormat="1" x14ac:dyDescent="0.2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row>
    <row r="683" spans="1:57" s="115" customFormat="1" x14ac:dyDescent="0.2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row>
    <row r="684" spans="1:57" s="115" customFormat="1" x14ac:dyDescent="0.2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row>
    <row r="685" spans="1:57" s="115" customFormat="1" x14ac:dyDescent="0.2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row>
    <row r="686" spans="1:57" s="115" customFormat="1" x14ac:dyDescent="0.2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row>
    <row r="687" spans="1:57" s="115" customFormat="1" x14ac:dyDescent="0.2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row>
    <row r="688" spans="1:57" s="115" customFormat="1" x14ac:dyDescent="0.2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row>
    <row r="689" spans="1:57" s="115" customFormat="1" x14ac:dyDescent="0.2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row>
    <row r="690" spans="1:57" s="115" customFormat="1" x14ac:dyDescent="0.2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row>
    <row r="691" spans="1:57" s="115" customFormat="1" x14ac:dyDescent="0.2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row>
    <row r="692" spans="1:57" s="115" customFormat="1" x14ac:dyDescent="0.2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row>
    <row r="693" spans="1:57" s="115" customFormat="1" x14ac:dyDescent="0.2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row>
    <row r="694" spans="1:57" s="115" customFormat="1" x14ac:dyDescent="0.2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row>
    <row r="695" spans="1:57" s="115" customFormat="1" x14ac:dyDescent="0.2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row>
    <row r="696" spans="1:57" s="115" customFormat="1" x14ac:dyDescent="0.2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row>
    <row r="697" spans="1:57" s="115" customFormat="1" x14ac:dyDescent="0.2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row>
    <row r="698" spans="1:57" s="115" customFormat="1" x14ac:dyDescent="0.2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row>
    <row r="699" spans="1:57" s="115" customFormat="1" x14ac:dyDescent="0.2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row>
    <row r="700" spans="1:57" s="115" customFormat="1" x14ac:dyDescent="0.2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row>
    <row r="701" spans="1:57" s="115" customFormat="1" x14ac:dyDescent="0.2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row>
    <row r="702" spans="1:57" s="115" customFormat="1" x14ac:dyDescent="0.2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row>
    <row r="703" spans="1:57" s="115" customFormat="1" x14ac:dyDescent="0.2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row>
    <row r="704" spans="1:57" s="115" customFormat="1" x14ac:dyDescent="0.2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row>
    <row r="705" spans="1:57" s="115" customFormat="1" x14ac:dyDescent="0.2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row>
    <row r="706" spans="1:57" s="115" customFormat="1" x14ac:dyDescent="0.2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row>
    <row r="707" spans="1:57" s="115" customFormat="1" x14ac:dyDescent="0.2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row>
    <row r="708" spans="1:57" s="115" customFormat="1" x14ac:dyDescent="0.2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row>
    <row r="709" spans="1:57" s="115" customFormat="1" x14ac:dyDescent="0.2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row>
    <row r="710" spans="1:57" s="115" customFormat="1" x14ac:dyDescent="0.2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row>
    <row r="711" spans="1:57" s="115" customFormat="1" x14ac:dyDescent="0.2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row>
    <row r="712" spans="1:57" s="115" customFormat="1" x14ac:dyDescent="0.2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row>
    <row r="713" spans="1:57" s="115" customFormat="1" x14ac:dyDescent="0.2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row>
    <row r="714" spans="1:57" s="115" customFormat="1" x14ac:dyDescent="0.2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row>
    <row r="715" spans="1:57" s="115" customFormat="1" x14ac:dyDescent="0.2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row>
    <row r="716" spans="1:57" s="115" customFormat="1" x14ac:dyDescent="0.2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row>
    <row r="717" spans="1:57" s="115" customFormat="1" x14ac:dyDescent="0.2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row>
    <row r="718" spans="1:57" s="115" customFormat="1" x14ac:dyDescent="0.2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row>
    <row r="719" spans="1:57" s="115" customFormat="1" x14ac:dyDescent="0.2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row>
    <row r="720" spans="1:57" s="115" customFormat="1" x14ac:dyDescent="0.2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row>
    <row r="721" spans="1:57" s="115" customFormat="1" x14ac:dyDescent="0.2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row>
    <row r="722" spans="1:57" s="115" customFormat="1" x14ac:dyDescent="0.2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row>
    <row r="723" spans="1:57" s="115" customFormat="1" x14ac:dyDescent="0.2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row>
    <row r="724" spans="1:57" s="115" customFormat="1" x14ac:dyDescent="0.2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row>
    <row r="725" spans="1:57" s="115" customFormat="1" x14ac:dyDescent="0.2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row>
    <row r="726" spans="1:57" s="115" customFormat="1" x14ac:dyDescent="0.2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row>
    <row r="727" spans="1:57" s="115" customFormat="1" x14ac:dyDescent="0.2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row>
    <row r="728" spans="1:57" s="115" customFormat="1" x14ac:dyDescent="0.2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row>
    <row r="729" spans="1:57" s="115" customFormat="1" x14ac:dyDescent="0.2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row>
    <row r="730" spans="1:57" s="115" customFormat="1" x14ac:dyDescent="0.2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row>
    <row r="731" spans="1:57" s="115" customFormat="1" x14ac:dyDescent="0.2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row>
    <row r="732" spans="1:57" s="115" customFormat="1" x14ac:dyDescent="0.2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row>
    <row r="733" spans="1:57" s="115" customFormat="1" x14ac:dyDescent="0.2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row>
    <row r="734" spans="1:57" s="115" customFormat="1" x14ac:dyDescent="0.2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row>
    <row r="735" spans="1:57" s="115" customFormat="1" x14ac:dyDescent="0.2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row>
    <row r="736" spans="1:57" s="115" customFormat="1" x14ac:dyDescent="0.2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row>
    <row r="737" spans="1:57" s="115" customFormat="1" x14ac:dyDescent="0.2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row>
    <row r="738" spans="1:57" s="115" customFormat="1" x14ac:dyDescent="0.2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row>
    <row r="739" spans="1:57" s="115" customFormat="1" x14ac:dyDescent="0.2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row>
    <row r="740" spans="1:57" s="115" customFormat="1" x14ac:dyDescent="0.2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row>
    <row r="741" spans="1:57" s="115" customFormat="1" x14ac:dyDescent="0.2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row>
    <row r="742" spans="1:57" s="115" customFormat="1" x14ac:dyDescent="0.2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row>
    <row r="743" spans="1:57" s="115" customFormat="1" x14ac:dyDescent="0.2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row>
    <row r="744" spans="1:57" s="115" customFormat="1" x14ac:dyDescent="0.2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row>
    <row r="745" spans="1:57" s="115" customFormat="1" x14ac:dyDescent="0.2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row>
    <row r="746" spans="1:57" s="115" customFormat="1" x14ac:dyDescent="0.2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row>
    <row r="747" spans="1:57" s="115" customFormat="1" x14ac:dyDescent="0.2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row>
    <row r="748" spans="1:57" s="115" customFormat="1" x14ac:dyDescent="0.2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row>
    <row r="749" spans="1:57" s="115" customFormat="1" x14ac:dyDescent="0.2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row>
    <row r="750" spans="1:57" s="115" customFormat="1" x14ac:dyDescent="0.2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row>
    <row r="751" spans="1:57" s="115" customFormat="1" x14ac:dyDescent="0.2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row>
    <row r="752" spans="1:57" s="115" customFormat="1" x14ac:dyDescent="0.2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row>
    <row r="753" spans="1:57" s="115" customFormat="1" x14ac:dyDescent="0.2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row>
    <row r="754" spans="1:57" s="115" customFormat="1" x14ac:dyDescent="0.2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row>
    <row r="755" spans="1:57" s="115" customFormat="1" x14ac:dyDescent="0.2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row>
    <row r="756" spans="1:57" s="115" customFormat="1" x14ac:dyDescent="0.2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row>
    <row r="757" spans="1:57" s="115" customFormat="1" x14ac:dyDescent="0.2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row>
    <row r="758" spans="1:57" s="115" customFormat="1" x14ac:dyDescent="0.2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row>
    <row r="759" spans="1:57" s="115" customFormat="1" x14ac:dyDescent="0.2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row>
    <row r="760" spans="1:57" s="115" customFormat="1" x14ac:dyDescent="0.2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row>
    <row r="761" spans="1:57" s="115" customFormat="1" x14ac:dyDescent="0.2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row>
    <row r="762" spans="1:57" s="115" customFormat="1" x14ac:dyDescent="0.2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row>
    <row r="763" spans="1:57" s="115" customFormat="1" x14ac:dyDescent="0.2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row>
    <row r="764" spans="1:57" s="115" customFormat="1" x14ac:dyDescent="0.2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row>
    <row r="765" spans="1:57" s="115" customFormat="1" x14ac:dyDescent="0.2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row>
    <row r="766" spans="1:57" s="115" customFormat="1" x14ac:dyDescent="0.2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row>
    <row r="767" spans="1:57" s="115" customFormat="1" x14ac:dyDescent="0.2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row>
    <row r="768" spans="1:57" s="115" customFormat="1" x14ac:dyDescent="0.2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row>
    <row r="769" spans="1:57" s="115" customFormat="1" x14ac:dyDescent="0.2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row>
    <row r="770" spans="1:57" s="115" customFormat="1" x14ac:dyDescent="0.2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row>
    <row r="771" spans="1:57" s="115" customFormat="1" x14ac:dyDescent="0.2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row>
    <row r="772" spans="1:57" s="115" customFormat="1" x14ac:dyDescent="0.2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row>
    <row r="773" spans="1:57" s="115" customFormat="1" x14ac:dyDescent="0.2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row>
    <row r="774" spans="1:57" s="115" customFormat="1" x14ac:dyDescent="0.2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row>
    <row r="775" spans="1:57" s="115" customFormat="1" x14ac:dyDescent="0.2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row>
    <row r="776" spans="1:57" s="115" customFormat="1" x14ac:dyDescent="0.2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row>
    <row r="777" spans="1:57" s="115" customFormat="1" x14ac:dyDescent="0.2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row>
    <row r="778" spans="1:57" s="115" customFormat="1" x14ac:dyDescent="0.2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row>
    <row r="779" spans="1:57" s="115" customFormat="1" x14ac:dyDescent="0.2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row>
    <row r="780" spans="1:57" s="115" customFormat="1" x14ac:dyDescent="0.2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row>
    <row r="781" spans="1:57" s="115" customFormat="1" x14ac:dyDescent="0.2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row>
    <row r="782" spans="1:57" s="115" customFormat="1" x14ac:dyDescent="0.2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row>
    <row r="783" spans="1:57" s="115" customFormat="1" x14ac:dyDescent="0.2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row>
    <row r="784" spans="1:57" s="115" customFormat="1" x14ac:dyDescent="0.2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row>
    <row r="785" spans="1:57" s="115" customFormat="1" x14ac:dyDescent="0.2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row>
    <row r="786" spans="1:57" s="115" customFormat="1" x14ac:dyDescent="0.2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row>
    <row r="787" spans="1:57" s="115" customFormat="1" x14ac:dyDescent="0.2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row>
    <row r="788" spans="1:57" s="115" customFormat="1" x14ac:dyDescent="0.2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row>
    <row r="789" spans="1:57" s="115" customFormat="1" x14ac:dyDescent="0.2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row>
    <row r="790" spans="1:57" s="115" customFormat="1" x14ac:dyDescent="0.2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row>
    <row r="791" spans="1:57" s="115" customFormat="1" x14ac:dyDescent="0.2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row>
    <row r="792" spans="1:57" s="115" customFormat="1" x14ac:dyDescent="0.2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row>
    <row r="793" spans="1:57" s="115" customFormat="1" x14ac:dyDescent="0.2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row>
    <row r="794" spans="1:57" s="115" customFormat="1" x14ac:dyDescent="0.2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row>
    <row r="795" spans="1:57" s="115" customFormat="1" x14ac:dyDescent="0.2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row>
    <row r="796" spans="1:57" s="115" customFormat="1" x14ac:dyDescent="0.2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row>
    <row r="797" spans="1:57" s="115" customFormat="1" x14ac:dyDescent="0.2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row>
    <row r="798" spans="1:57" s="115" customFormat="1" x14ac:dyDescent="0.2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row>
    <row r="799" spans="1:57" s="115" customFormat="1" x14ac:dyDescent="0.2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row>
    <row r="800" spans="1:57" s="115" customFormat="1" x14ac:dyDescent="0.2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row>
    <row r="801" spans="1:57" s="115" customFormat="1" x14ac:dyDescent="0.2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row>
    <row r="802" spans="1:57" s="115" customFormat="1" x14ac:dyDescent="0.2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row>
    <row r="803" spans="1:57" s="115" customFormat="1" x14ac:dyDescent="0.2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row>
    <row r="804" spans="1:57" s="115" customFormat="1" x14ac:dyDescent="0.2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row>
    <row r="805" spans="1:57" s="115" customFormat="1" x14ac:dyDescent="0.2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row>
    <row r="806" spans="1:57" s="115" customFormat="1" x14ac:dyDescent="0.2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row>
    <row r="807" spans="1:57" s="115" customFormat="1" x14ac:dyDescent="0.2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row>
    <row r="808" spans="1:57" s="115" customFormat="1" x14ac:dyDescent="0.2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row>
    <row r="809" spans="1:57" s="115" customFormat="1" x14ac:dyDescent="0.2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row>
    <row r="810" spans="1:57" s="115" customFormat="1" x14ac:dyDescent="0.2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row>
    <row r="811" spans="1:57" s="115" customFormat="1" x14ac:dyDescent="0.2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row>
    <row r="812" spans="1:57" s="115" customFormat="1" x14ac:dyDescent="0.2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row>
    <row r="813" spans="1:57" s="115" customFormat="1" x14ac:dyDescent="0.2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row>
    <row r="814" spans="1:57" s="115" customFormat="1" x14ac:dyDescent="0.2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row>
    <row r="815" spans="1:57" s="115" customFormat="1" x14ac:dyDescent="0.2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row>
    <row r="816" spans="1:57" s="115" customFormat="1" x14ac:dyDescent="0.2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row>
    <row r="817" spans="1:57" s="115" customFormat="1" x14ac:dyDescent="0.2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row>
    <row r="818" spans="1:57" s="115" customFormat="1" x14ac:dyDescent="0.2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row>
    <row r="819" spans="1:57" s="115" customFormat="1" x14ac:dyDescent="0.2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row>
    <row r="820" spans="1:57" s="115" customFormat="1" x14ac:dyDescent="0.2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row>
    <row r="821" spans="1:57" s="115" customFormat="1" x14ac:dyDescent="0.2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row>
    <row r="822" spans="1:57" s="115" customFormat="1" x14ac:dyDescent="0.2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row>
    <row r="823" spans="1:57" s="115" customFormat="1" x14ac:dyDescent="0.2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row>
    <row r="824" spans="1:57" s="115" customFormat="1" x14ac:dyDescent="0.2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row>
    <row r="825" spans="1:57" s="115" customFormat="1" x14ac:dyDescent="0.2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row>
    <row r="826" spans="1:57" s="115" customFormat="1" x14ac:dyDescent="0.2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row>
    <row r="827" spans="1:57" s="115" customFormat="1" x14ac:dyDescent="0.2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row>
    <row r="828" spans="1:57" s="115" customFormat="1" x14ac:dyDescent="0.2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row>
    <row r="829" spans="1:57" s="115" customFormat="1" x14ac:dyDescent="0.2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row>
    <row r="830" spans="1:57" s="115" customFormat="1" x14ac:dyDescent="0.2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row>
    <row r="831" spans="1:57" s="115" customFormat="1" x14ac:dyDescent="0.2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row>
    <row r="832" spans="1:57" s="115" customFormat="1" x14ac:dyDescent="0.2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row>
    <row r="833" spans="1:57" s="115" customFormat="1" x14ac:dyDescent="0.2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row>
    <row r="834" spans="1:57" s="115" customFormat="1" x14ac:dyDescent="0.2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row>
    <row r="835" spans="1:57" s="115" customFormat="1" x14ac:dyDescent="0.2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row>
    <row r="836" spans="1:57" s="115" customFormat="1" x14ac:dyDescent="0.2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row>
    <row r="837" spans="1:57" s="115" customFormat="1" x14ac:dyDescent="0.2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row>
    <row r="838" spans="1:57" s="115" customFormat="1" x14ac:dyDescent="0.2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row>
    <row r="839" spans="1:57" s="115" customFormat="1" x14ac:dyDescent="0.2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row>
    <row r="840" spans="1:57" s="115" customFormat="1" x14ac:dyDescent="0.2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row>
    <row r="841" spans="1:57" s="115" customFormat="1" x14ac:dyDescent="0.2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row>
    <row r="842" spans="1:57" s="115" customFormat="1" x14ac:dyDescent="0.2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row>
    <row r="843" spans="1:57" s="115" customFormat="1" x14ac:dyDescent="0.2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row>
    <row r="844" spans="1:57" s="115" customFormat="1" x14ac:dyDescent="0.2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row>
    <row r="845" spans="1:57" s="115" customFormat="1" x14ac:dyDescent="0.2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row>
    <row r="846" spans="1:57" s="115" customFormat="1" x14ac:dyDescent="0.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row>
    <row r="847" spans="1:57" s="115" customFormat="1" x14ac:dyDescent="0.2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row>
    <row r="848" spans="1:57" s="115" customFormat="1" x14ac:dyDescent="0.2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row>
    <row r="849" spans="1:57" s="115" customFormat="1" x14ac:dyDescent="0.2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row>
    <row r="850" spans="1:57" s="115" customFormat="1" x14ac:dyDescent="0.2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row>
    <row r="851" spans="1:57" s="115" customFormat="1" x14ac:dyDescent="0.2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row>
    <row r="852" spans="1:57" s="115" customFormat="1" x14ac:dyDescent="0.2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row>
    <row r="853" spans="1:57" s="115" customFormat="1" x14ac:dyDescent="0.2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row>
    <row r="854" spans="1:57" s="115" customFormat="1" x14ac:dyDescent="0.2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row>
    <row r="855" spans="1:57" s="115" customFormat="1" x14ac:dyDescent="0.2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row>
    <row r="856" spans="1:57" s="115" customFormat="1" x14ac:dyDescent="0.2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row>
    <row r="857" spans="1:57" s="115" customFormat="1" x14ac:dyDescent="0.2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row>
    <row r="858" spans="1:57" s="115" customFormat="1" x14ac:dyDescent="0.2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row>
    <row r="859" spans="1:57" s="115" customFormat="1" x14ac:dyDescent="0.2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row>
    <row r="860" spans="1:57" s="115" customFormat="1" x14ac:dyDescent="0.2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row>
    <row r="861" spans="1:57" s="115" customFormat="1" x14ac:dyDescent="0.2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row>
    <row r="862" spans="1:57" s="115" customFormat="1" x14ac:dyDescent="0.2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row>
    <row r="863" spans="1:57" s="115" customFormat="1" x14ac:dyDescent="0.2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row>
    <row r="864" spans="1:57" s="115" customFormat="1" x14ac:dyDescent="0.2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row>
    <row r="865" spans="1:57" s="115" customFormat="1" x14ac:dyDescent="0.2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row>
    <row r="866" spans="1:57" s="115" customFormat="1" x14ac:dyDescent="0.2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row>
    <row r="867" spans="1:57" s="115" customFormat="1" x14ac:dyDescent="0.2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row>
    <row r="868" spans="1:57" s="115" customFormat="1" x14ac:dyDescent="0.2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row>
    <row r="869" spans="1:57" s="115" customFormat="1" x14ac:dyDescent="0.2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row>
    <row r="870" spans="1:57" s="115" customFormat="1" x14ac:dyDescent="0.2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row>
    <row r="871" spans="1:57" s="115" customFormat="1" x14ac:dyDescent="0.2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row>
    <row r="872" spans="1:57" s="115" customFormat="1" x14ac:dyDescent="0.2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row>
    <row r="873" spans="1:57" s="115" customFormat="1" x14ac:dyDescent="0.2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row>
    <row r="874" spans="1:57" s="115" customFormat="1" x14ac:dyDescent="0.2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row>
    <row r="875" spans="1:57" s="115" customFormat="1" x14ac:dyDescent="0.2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row>
    <row r="876" spans="1:57" s="115" customFormat="1" x14ac:dyDescent="0.2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row>
    <row r="877" spans="1:57" s="115" customFormat="1" x14ac:dyDescent="0.2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row>
    <row r="878" spans="1:57" s="115" customFormat="1" x14ac:dyDescent="0.2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row>
    <row r="879" spans="1:57" s="115" customFormat="1" x14ac:dyDescent="0.2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row>
    <row r="880" spans="1:57" s="115" customFormat="1" x14ac:dyDescent="0.2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row>
    <row r="881" spans="1:57" s="115" customFormat="1" x14ac:dyDescent="0.2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row>
    <row r="882" spans="1:57" s="115" customFormat="1" x14ac:dyDescent="0.2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row>
    <row r="883" spans="1:57" s="115" customFormat="1" x14ac:dyDescent="0.2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row>
    <row r="884" spans="1:57" s="115" customFormat="1" x14ac:dyDescent="0.2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row>
    <row r="885" spans="1:57" s="115" customFormat="1" x14ac:dyDescent="0.2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row>
    <row r="886" spans="1:57" s="115" customFormat="1" x14ac:dyDescent="0.2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row>
    <row r="887" spans="1:57" s="115" customFormat="1" x14ac:dyDescent="0.2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row>
    <row r="888" spans="1:57" s="115" customFormat="1" x14ac:dyDescent="0.2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row>
    <row r="889" spans="1:57" s="115" customFormat="1" x14ac:dyDescent="0.2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row>
    <row r="890" spans="1:57" s="115" customFormat="1" x14ac:dyDescent="0.2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row>
    <row r="891" spans="1:57" s="115" customFormat="1" x14ac:dyDescent="0.2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row>
    <row r="892" spans="1:57" s="115" customFormat="1" x14ac:dyDescent="0.2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row>
    <row r="893" spans="1:57" s="115" customFormat="1" x14ac:dyDescent="0.2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row>
    <row r="894" spans="1:57" s="115" customFormat="1" x14ac:dyDescent="0.2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row>
    <row r="895" spans="1:57" s="115" customFormat="1" x14ac:dyDescent="0.2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row>
    <row r="896" spans="1:57" s="115" customFormat="1" x14ac:dyDescent="0.2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row>
    <row r="897" spans="1:57" s="115" customFormat="1" x14ac:dyDescent="0.2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row>
    <row r="898" spans="1:57" s="115" customFormat="1" x14ac:dyDescent="0.2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row>
    <row r="899" spans="1:57" s="115" customFormat="1" x14ac:dyDescent="0.2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row>
    <row r="900" spans="1:57" s="115" customFormat="1" x14ac:dyDescent="0.2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row>
    <row r="901" spans="1:57" s="115" customFormat="1" x14ac:dyDescent="0.2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row>
    <row r="902" spans="1:57" s="115" customFormat="1" x14ac:dyDescent="0.2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row>
    <row r="903" spans="1:57" s="115" customFormat="1" x14ac:dyDescent="0.2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row>
    <row r="904" spans="1:57" s="115" customFormat="1" x14ac:dyDescent="0.2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row>
    <row r="905" spans="1:57" s="115" customFormat="1" x14ac:dyDescent="0.2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row>
    <row r="906" spans="1:57" s="115" customFormat="1" x14ac:dyDescent="0.2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row>
    <row r="907" spans="1:57" s="115" customFormat="1" x14ac:dyDescent="0.2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row>
    <row r="908" spans="1:57" s="115" customFormat="1" x14ac:dyDescent="0.2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row>
    <row r="909" spans="1:57" s="115" customFormat="1" x14ac:dyDescent="0.2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row>
    <row r="910" spans="1:57" s="115" customFormat="1" x14ac:dyDescent="0.2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row>
    <row r="911" spans="1:57" s="115" customFormat="1" x14ac:dyDescent="0.2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row>
    <row r="912" spans="1:57" s="115" customFormat="1" x14ac:dyDescent="0.2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row>
    <row r="913" spans="1:57" s="115" customFormat="1" x14ac:dyDescent="0.2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row>
    <row r="914" spans="1:57" s="115" customFormat="1" x14ac:dyDescent="0.2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row>
    <row r="915" spans="1:57" s="115" customFormat="1" x14ac:dyDescent="0.2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row>
    <row r="916" spans="1:57" s="115" customFormat="1" x14ac:dyDescent="0.2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row>
    <row r="917" spans="1:57" s="115" customFormat="1" x14ac:dyDescent="0.2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row>
    <row r="918" spans="1:57" s="115" customFormat="1" x14ac:dyDescent="0.2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row>
    <row r="919" spans="1:57" s="115" customFormat="1" x14ac:dyDescent="0.2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row>
    <row r="920" spans="1:57" s="115" customFormat="1" x14ac:dyDescent="0.2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row>
    <row r="921" spans="1:57" s="115" customFormat="1" x14ac:dyDescent="0.2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row>
    <row r="922" spans="1:57" s="115" customFormat="1" x14ac:dyDescent="0.2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row>
    <row r="923" spans="1:57" s="115" customFormat="1" x14ac:dyDescent="0.2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row>
    <row r="924" spans="1:57" s="115" customFormat="1" x14ac:dyDescent="0.2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row>
    <row r="925" spans="1:57" s="115" customFormat="1" x14ac:dyDescent="0.2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row>
    <row r="926" spans="1:57" s="115" customFormat="1" x14ac:dyDescent="0.2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row>
    <row r="927" spans="1:57" s="115" customFormat="1" x14ac:dyDescent="0.2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row>
    <row r="928" spans="1:57" s="115" customFormat="1" x14ac:dyDescent="0.2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row>
    <row r="929" spans="1:57" s="115" customFormat="1" x14ac:dyDescent="0.2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row>
    <row r="930" spans="1:57" s="115" customFormat="1" x14ac:dyDescent="0.2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row>
    <row r="931" spans="1:57" s="115" customFormat="1" x14ac:dyDescent="0.2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row>
    <row r="932" spans="1:57" s="115" customFormat="1" x14ac:dyDescent="0.2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row>
    <row r="933" spans="1:57" s="115" customFormat="1" x14ac:dyDescent="0.2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row>
    <row r="934" spans="1:57" s="115" customFormat="1" x14ac:dyDescent="0.2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row>
    <row r="935" spans="1:57" s="115" customFormat="1" x14ac:dyDescent="0.2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row>
    <row r="936" spans="1:57" s="115" customFormat="1" x14ac:dyDescent="0.2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row>
    <row r="937" spans="1:57" s="115" customFormat="1" x14ac:dyDescent="0.2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row>
    <row r="938" spans="1:57" s="115" customFormat="1" x14ac:dyDescent="0.2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row>
    <row r="939" spans="1:57" s="115" customFormat="1" x14ac:dyDescent="0.2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row>
    <row r="940" spans="1:57" s="115" customFormat="1" x14ac:dyDescent="0.2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row>
    <row r="941" spans="1:57" s="115" customFormat="1" x14ac:dyDescent="0.2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row>
    <row r="942" spans="1:57" s="115" customFormat="1" x14ac:dyDescent="0.2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row>
    <row r="943" spans="1:57" s="115" customFormat="1" x14ac:dyDescent="0.2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row>
    <row r="944" spans="1:57" s="115" customFormat="1" x14ac:dyDescent="0.2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row>
    <row r="945" spans="1:57" s="115" customFormat="1" x14ac:dyDescent="0.2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row>
    <row r="946" spans="1:57" s="115" customFormat="1" x14ac:dyDescent="0.2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row>
    <row r="947" spans="1:57" s="115" customFormat="1" x14ac:dyDescent="0.2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row>
    <row r="948" spans="1:57" s="115" customFormat="1" x14ac:dyDescent="0.2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row>
    <row r="949" spans="1:57" s="115" customFormat="1" x14ac:dyDescent="0.2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row>
    <row r="950" spans="1:57" s="115" customFormat="1" x14ac:dyDescent="0.2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row>
    <row r="951" spans="1:57" s="115" customFormat="1" x14ac:dyDescent="0.2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row>
    <row r="952" spans="1:57" s="115" customFormat="1" x14ac:dyDescent="0.2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row>
    <row r="953" spans="1:57" s="115" customFormat="1" x14ac:dyDescent="0.2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row>
    <row r="954" spans="1:57" s="115" customFormat="1" x14ac:dyDescent="0.2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row>
    <row r="955" spans="1:57" s="115" customFormat="1" x14ac:dyDescent="0.2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row>
    <row r="956" spans="1:57" s="115" customFormat="1" x14ac:dyDescent="0.2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row>
    <row r="957" spans="1:57" s="115" customFormat="1" x14ac:dyDescent="0.2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row>
    <row r="958" spans="1:57" s="115" customFormat="1" x14ac:dyDescent="0.2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row>
    <row r="959" spans="1:57" s="115" customFormat="1" x14ac:dyDescent="0.2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row>
    <row r="960" spans="1:57" s="115" customFormat="1" x14ac:dyDescent="0.2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row>
    <row r="961" spans="1:57" s="115" customFormat="1" x14ac:dyDescent="0.2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row>
    <row r="962" spans="1:57" s="115" customFormat="1" x14ac:dyDescent="0.2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row>
    <row r="963" spans="1:57" s="115" customFormat="1" x14ac:dyDescent="0.2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row>
    <row r="964" spans="1:57" s="115" customFormat="1" x14ac:dyDescent="0.2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row>
    <row r="965" spans="1:57" s="115" customFormat="1" x14ac:dyDescent="0.2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row>
    <row r="966" spans="1:57" s="115" customFormat="1" x14ac:dyDescent="0.2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row>
    <row r="967" spans="1:57" s="115" customFormat="1" x14ac:dyDescent="0.2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row>
    <row r="968" spans="1:57" s="115" customFormat="1" x14ac:dyDescent="0.2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row>
    <row r="969" spans="1:57" s="115" customFormat="1" x14ac:dyDescent="0.2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row>
    <row r="970" spans="1:57" s="115" customFormat="1" x14ac:dyDescent="0.2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row>
    <row r="971" spans="1:57" s="115" customFormat="1" x14ac:dyDescent="0.2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row>
    <row r="972" spans="1:57" s="115" customFormat="1" x14ac:dyDescent="0.2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row>
    <row r="973" spans="1:57" s="115" customFormat="1" x14ac:dyDescent="0.2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row>
    <row r="974" spans="1:57" s="115" customFormat="1" x14ac:dyDescent="0.2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row>
    <row r="975" spans="1:57" s="115" customFormat="1" x14ac:dyDescent="0.2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row>
    <row r="976" spans="1:57" s="115" customFormat="1" x14ac:dyDescent="0.2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row>
    <row r="977" spans="1:57" s="115" customFormat="1" x14ac:dyDescent="0.2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row>
    <row r="978" spans="1:57" s="115" customFormat="1" x14ac:dyDescent="0.2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row>
    <row r="979" spans="1:57" s="115" customFormat="1" x14ac:dyDescent="0.2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row>
    <row r="980" spans="1:57" s="115" customFormat="1" x14ac:dyDescent="0.2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row>
    <row r="981" spans="1:57" s="115" customFormat="1" x14ac:dyDescent="0.2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row>
    <row r="982" spans="1:57" s="115" customFormat="1" x14ac:dyDescent="0.2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row>
    <row r="983" spans="1:57" s="115" customFormat="1" x14ac:dyDescent="0.2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row>
    <row r="984" spans="1:57" s="115" customFormat="1" x14ac:dyDescent="0.2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row>
    <row r="985" spans="1:57" s="115" customFormat="1" x14ac:dyDescent="0.2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row>
    <row r="986" spans="1:57" s="115" customFormat="1" x14ac:dyDescent="0.2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row>
    <row r="987" spans="1:57" s="115" customFormat="1" x14ac:dyDescent="0.2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row>
    <row r="988" spans="1:57" s="115" customFormat="1" x14ac:dyDescent="0.2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row>
    <row r="989" spans="1:57" s="115" customFormat="1" x14ac:dyDescent="0.2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row>
    <row r="990" spans="1:57" s="115" customFormat="1" x14ac:dyDescent="0.2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row>
    <row r="991" spans="1:57" s="115" customFormat="1" x14ac:dyDescent="0.2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row>
    <row r="992" spans="1:57" s="115" customFormat="1" x14ac:dyDescent="0.2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row>
    <row r="993" spans="1:57" s="115" customFormat="1" x14ac:dyDescent="0.2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row>
    <row r="994" spans="1:57" s="115" customFormat="1" x14ac:dyDescent="0.2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row>
    <row r="995" spans="1:57" s="115" customFormat="1" x14ac:dyDescent="0.2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row>
    <row r="996" spans="1:57" s="115" customFormat="1" x14ac:dyDescent="0.2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row>
    <row r="997" spans="1:57" s="115" customFormat="1" x14ac:dyDescent="0.2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row>
    <row r="998" spans="1:57" s="115" customFormat="1" x14ac:dyDescent="0.2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row>
    <row r="999" spans="1:57" s="115" customFormat="1" x14ac:dyDescent="0.2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row>
    <row r="1000" spans="1:57" s="115" customForma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row>
    <row r="1001" spans="1:57" s="115" customForma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row>
    <row r="1002" spans="1:57" s="115" customForma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row>
    <row r="1003" spans="1:57" s="115" customForma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row>
    <row r="1004" spans="1:57" s="115" customForma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row>
    <row r="1005" spans="1:57" s="115" customForma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row>
    <row r="1006" spans="1:57" s="115" customForma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row>
    <row r="1007" spans="1:57" s="115" customForma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row>
    <row r="1008" spans="1:57" s="115" customForma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row>
    <row r="1009" spans="1:57" s="115" customForma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row>
    <row r="1010" spans="1:57" s="115" customForma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row>
    <row r="1011" spans="1:57" s="115" customForma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row>
    <row r="1012" spans="1:57" s="115" customForma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row>
    <row r="1013" spans="1:57" s="115" customForma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row>
    <row r="1014" spans="1:57" s="115" customForma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row>
    <row r="1015" spans="1:57" s="115" customForma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row>
    <row r="1016" spans="1:57" s="115" customForma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row>
    <row r="1017" spans="1:57" s="115" customForma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row>
    <row r="1018" spans="1:57" s="115" customForma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row>
    <row r="1019" spans="1:57" s="115" customForma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row>
    <row r="1020" spans="1:57" s="115" customForma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row>
    <row r="1021" spans="1:57" s="115" customForma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row>
    <row r="1022" spans="1:57" s="115" customForma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row>
    <row r="1023" spans="1:57" s="115" customForma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row>
    <row r="1024" spans="1:57" s="115" customForma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row>
    <row r="1025" spans="1:57" s="115" customForma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row>
    <row r="1026" spans="1:57" s="115" customForma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row>
    <row r="1027" spans="1:57" s="115" customForma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row>
    <row r="1028" spans="1:57" s="115" customForma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row>
    <row r="1029" spans="1:57" s="115" customForma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row>
    <row r="1030" spans="1:57" s="115" customForma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row>
    <row r="1031" spans="1:57" s="115" customForma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row>
    <row r="1032" spans="1:57" s="115" customForma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row>
    <row r="1033" spans="1:57" s="115" customForma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row>
    <row r="1034" spans="1:57" s="115" customForma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row>
    <row r="1035" spans="1:57" s="115" customForma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row>
    <row r="1036" spans="1:57" s="115" customForma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row>
    <row r="1037" spans="1:57" s="115" customForma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row>
    <row r="1038" spans="1:57" s="115" customForma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row>
    <row r="1039" spans="1:57" s="115" customForma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row>
    <row r="1040" spans="1:57" s="115" customForma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row>
    <row r="1041" spans="1:57" s="115" customForma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row>
    <row r="1042" spans="1:57" s="115" customForma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row>
    <row r="1043" spans="1:57" s="115" customForma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row>
    <row r="1044" spans="1:57" s="115" customForma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row>
    <row r="1045" spans="1:57" s="115" customForma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row>
    <row r="1046" spans="1:57" s="115" customForma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row>
    <row r="1047" spans="1:57" s="115" customForma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row>
    <row r="1048" spans="1:57" s="115" customForma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row>
    <row r="1049" spans="1:57" s="115" customForma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row>
    <row r="1050" spans="1:57" s="115" customForma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row>
    <row r="1051" spans="1:57" s="115" customForma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row>
    <row r="1052" spans="1:57" s="115" customForma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row>
    <row r="1053" spans="1:57" s="115" customForma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row>
    <row r="1054" spans="1:57" s="115" customForma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row>
    <row r="1055" spans="1:57" s="115" customForma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row>
    <row r="1056" spans="1:57" s="115" customForma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row>
    <row r="1057" spans="1:57" s="115" customForma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row>
    <row r="1058" spans="1:57" s="115" customForma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row>
    <row r="1059" spans="1:57" s="115" customForma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row>
    <row r="1060" spans="1:57" s="115" customForma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row>
    <row r="1061" spans="1:57" s="115" customForma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row>
    <row r="1062" spans="1:57" s="115" customForma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row>
    <row r="1063" spans="1:57" s="115" customForma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row>
    <row r="1064" spans="1:57" s="115" customForma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row>
    <row r="1065" spans="1:57" s="115" customForma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row>
    <row r="1066" spans="1:57" s="115" customForma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row>
    <row r="1067" spans="1:57" s="115" customForma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row>
    <row r="1068" spans="1:57" s="115" customForma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row>
    <row r="1069" spans="1:57" s="115" customForma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row>
    <row r="1070" spans="1:57" s="115" customForma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row>
    <row r="1071" spans="1:57" s="115" customForma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row>
    <row r="1072" spans="1:57" s="115" customForma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row>
    <row r="1073" spans="1:57" s="115" customForma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row>
    <row r="1074" spans="1:57" s="115" customForma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row>
    <row r="1075" spans="1:57" s="115" customForma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row>
    <row r="1076" spans="1:57" s="115" customForma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row>
    <row r="1077" spans="1:57" s="115" customForma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row>
    <row r="1078" spans="1:57" s="115" customForma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row>
    <row r="1079" spans="1:57" s="115" customForma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row>
    <row r="1080" spans="1:57" s="115" customForma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row>
    <row r="1081" spans="1:57" s="115" customForma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row>
    <row r="1082" spans="1:57" s="115" customForma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row>
    <row r="1083" spans="1:57" s="115" customForma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row>
    <row r="1084" spans="1:57" s="115" customForma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row>
    <row r="1085" spans="1:57" s="115" customForma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row>
    <row r="1086" spans="1:57" s="115" customForma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row>
    <row r="1087" spans="1:57" s="115" customForma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row>
    <row r="1088" spans="1:57" s="115" customForma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row>
    <row r="1089" spans="1:57" s="115" customForma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row>
    <row r="1090" spans="1:57" s="115" customForma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row>
    <row r="1091" spans="1:57" s="115" customForma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row>
    <row r="1092" spans="1:57" s="115" customForma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row>
    <row r="1093" spans="1:57" s="115" customForma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row>
    <row r="1094" spans="1:57" s="115" customForma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row>
    <row r="1095" spans="1:57" s="115" customForma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row>
    <row r="1096" spans="1:57" s="115" customForma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row>
    <row r="1097" spans="1:57" s="115" customForma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row>
    <row r="1098" spans="1:57" s="115" customForma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row>
    <row r="1099" spans="1:57" s="115" customForma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row>
    <row r="1100" spans="1:57" s="115" customForma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row>
    <row r="1101" spans="1:57" s="115" customForma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row>
    <row r="1102" spans="1:57" s="115" customForma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row>
    <row r="1103" spans="1:57" s="115" customForma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row>
    <row r="1104" spans="1:57" s="115" customForma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row>
    <row r="1105" spans="1:57" s="115" customForma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row>
    <row r="1106" spans="1:57" s="115" customForma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row>
    <row r="1107" spans="1:57" s="115" customForma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row>
    <row r="1108" spans="1:57" s="115" customForma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row>
    <row r="1109" spans="1:57" s="115" customForma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row>
    <row r="1110" spans="1:57" s="115" customForma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row>
    <row r="1111" spans="1:57" s="115" customForma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row>
    <row r="1112" spans="1:57" s="115" customForma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row>
    <row r="1113" spans="1:57" s="115" customForma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row>
    <row r="1114" spans="1:57" s="115" customForma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row>
    <row r="1115" spans="1:57" s="115" customForma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row>
    <row r="1116" spans="1:57" s="115" customForma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row>
    <row r="1117" spans="1:57" s="115" customForma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row>
    <row r="1118" spans="1:57" s="115" customForma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row>
    <row r="1119" spans="1:57" s="115" customForma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row>
    <row r="1120" spans="1:57" s="115" customForma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row>
    <row r="1121" spans="1:57" s="115" customForma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row>
    <row r="1122" spans="1:57" s="115" customForma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row>
    <row r="1123" spans="1:57" s="115" customForma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row>
    <row r="1124" spans="1:57" s="115" customForma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row>
    <row r="1125" spans="1:57" s="115" customForma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row>
    <row r="1126" spans="1:57" s="115" customForma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row>
    <row r="1127" spans="1:57" s="115" customForma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row>
    <row r="1128" spans="1:57" s="115" customForma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row>
    <row r="1129" spans="1:57" s="115" customForma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row>
    <row r="1130" spans="1:57" s="115" customForma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row>
    <row r="1131" spans="1:57" s="115" customForma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row>
    <row r="1132" spans="1:57" s="115" customForma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row>
    <row r="1133" spans="1:57" s="115" customForma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row>
    <row r="1134" spans="1:57" s="115" customForma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row>
    <row r="1135" spans="1:57" s="115" customForma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row>
    <row r="1136" spans="1:57" s="115" customForma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row>
    <row r="1137" spans="1:57" s="115" customForma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row>
    <row r="1138" spans="1:57" s="115" customForma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row>
    <row r="1139" spans="1:57" s="115" customForma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row>
    <row r="1140" spans="1:57" s="115" customForma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row>
    <row r="1141" spans="1:57" s="115" customForma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row>
    <row r="1142" spans="1:57" s="115" customForma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row>
    <row r="1143" spans="1:57" s="115" customForma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row>
    <row r="1144" spans="1:57" s="115" customForma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row>
    <row r="1145" spans="1:57" s="115" customForma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row>
    <row r="1146" spans="1:57" s="115" customForma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row>
    <row r="1147" spans="1:57" s="115" customForma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row>
    <row r="1148" spans="1:57" s="115" customForma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row>
    <row r="1149" spans="1:57" s="115" customForma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row>
    <row r="1150" spans="1:57" s="115" customForma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row>
    <row r="1151" spans="1:57" s="115" customForma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row>
    <row r="1152" spans="1:57" s="115" customForma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row>
    <row r="1153" spans="1:57" s="115" customForma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row>
    <row r="1154" spans="1:57" s="115" customForma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row>
    <row r="1155" spans="1:57" s="115" customForma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row>
    <row r="1156" spans="1:57" s="115" customForma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row>
    <row r="1157" spans="1:57" s="115" customForma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row>
    <row r="1158" spans="1:57" s="115" customForma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row>
    <row r="1159" spans="1:57" s="115" customForma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row>
    <row r="1160" spans="1:57" s="115" customForma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row>
    <row r="1161" spans="1:57" s="115" customForma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row>
    <row r="1162" spans="1:57" s="115" customForma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row>
    <row r="1163" spans="1:57" s="115" customForma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row>
    <row r="1164" spans="1:57" s="115" customForma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row>
    <row r="1165" spans="1:57" s="115" customForma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row>
    <row r="1166" spans="1:57" s="115" customForma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row>
    <row r="1167" spans="1:57" s="115" customForma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row>
    <row r="1168" spans="1:57" s="115" customForma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row>
    <row r="1169" spans="1:57" s="115" customForma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row>
    <row r="1170" spans="1:57" s="115" customForma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row>
    <row r="1171" spans="1:57" s="115" customForma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row>
    <row r="1172" spans="1:57" s="115" customForma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row>
    <row r="1173" spans="1:57" s="115" customForma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row>
    <row r="1174" spans="1:57" s="115" customForma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row>
    <row r="1175" spans="1:57" s="115" customForma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row>
    <row r="1176" spans="1:57" s="115" customForma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row>
    <row r="1177" spans="1:57" s="115" customForma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row>
    <row r="1178" spans="1:57" s="115" customForma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row>
    <row r="1179" spans="1:57" s="115" customForma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row>
    <row r="1180" spans="1:57" s="115" customForma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row>
    <row r="1181" spans="1:57" s="115" customForma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row>
    <row r="1182" spans="1:57" s="115" customForma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row>
    <row r="1183" spans="1:57" s="115" customForma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row>
    <row r="1184" spans="1:57" s="115" customForma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row>
    <row r="1185" spans="1:57" s="115" customForma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row>
    <row r="1186" spans="1:57" s="115" customForma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row>
    <row r="1187" spans="1:57" s="115" customForma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row>
    <row r="1188" spans="1:57" s="115" customForma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row>
    <row r="1189" spans="1:57" s="115" customForma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row>
    <row r="1190" spans="1:57" s="115" customForma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row>
    <row r="1191" spans="1:57" s="115" customForma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row>
    <row r="1192" spans="1:57" s="115" customForma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row>
    <row r="1193" spans="1:57" s="115" customForma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row>
    <row r="1194" spans="1:57" s="115" customForma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row>
    <row r="1195" spans="1:57" s="115" customForma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row>
    <row r="1196" spans="1:57" s="115" customForma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row>
    <row r="1197" spans="1:57" s="115" customForma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row>
    <row r="1198" spans="1:57" s="115" customForma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row>
    <row r="1199" spans="1:57" s="115" customForma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row>
    <row r="1200" spans="1:57" s="115" customForma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row>
    <row r="1201" spans="1:57" s="115" customForma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row>
    <row r="1202" spans="1:57" s="115" customForma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row>
    <row r="1203" spans="1:57" s="115" customForma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row>
    <row r="1204" spans="1:57" s="115" customForma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row>
    <row r="1205" spans="1:57" s="115" customForma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row>
    <row r="1206" spans="1:57" s="115" customForma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row>
    <row r="1207" spans="1:57" s="115" customForma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row>
    <row r="1208" spans="1:57" s="115" customForma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row>
    <row r="1209" spans="1:57" s="115" customForma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row>
    <row r="1210" spans="1:57" s="115" customForma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row>
    <row r="1211" spans="1:57" s="115" customForma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row>
    <row r="1212" spans="1:57" s="115" customForma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row>
    <row r="1213" spans="1:57" s="115" customForma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row>
    <row r="1214" spans="1:57" s="115" customForma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row>
    <row r="1215" spans="1:57" s="115" customForma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row>
    <row r="1216" spans="1:57" s="115" customForma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row>
    <row r="1217" spans="1:57" s="115" customForma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row>
    <row r="1218" spans="1:57" s="115" customForma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row>
    <row r="1219" spans="1:57" s="115" customForma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row>
    <row r="1220" spans="1:57" s="115" customForma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row>
    <row r="1221" spans="1:57" s="115" customForma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row>
    <row r="1222" spans="1:57" s="115" customForma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row>
    <row r="1223" spans="1:57" s="115" customForma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row>
    <row r="1224" spans="1:57" s="115" customForma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row>
    <row r="1225" spans="1:57" s="115" customForma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row>
    <row r="1226" spans="1:57" s="115" customForma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row>
    <row r="1227" spans="1:57" s="115" customForma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row>
    <row r="1228" spans="1:57" s="115" customForma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row>
    <row r="1229" spans="1:57" s="115" customForma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row>
    <row r="1230" spans="1:57" s="115" customForma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row>
    <row r="1231" spans="1:57" s="115" customForma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row>
    <row r="1232" spans="1:57" s="115" customForma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row>
    <row r="1233" spans="1:57" s="115" customForma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row>
    <row r="1234" spans="1:57" s="115" customForma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row>
    <row r="1235" spans="1:57" s="115" customForma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row>
    <row r="1236" spans="1:57" s="115" customForma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row>
    <row r="1237" spans="1:57" s="115" customForma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row>
    <row r="1238" spans="1:57" s="115" customForma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row>
    <row r="1239" spans="1:57" s="115" customForma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row>
    <row r="1240" spans="1:57" s="115" customForma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row>
    <row r="1241" spans="1:57" s="115" customForma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row>
    <row r="1242" spans="1:57" s="115" customForma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row>
    <row r="1243" spans="1:57" s="115" customForma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row>
    <row r="1244" spans="1:57" s="115" customForma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row>
    <row r="1245" spans="1:57" s="115" customForma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row>
    <row r="1246" spans="1:57" s="115" customForma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row>
    <row r="1247" spans="1:57" s="115" customForma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row>
    <row r="1248" spans="1:57" s="115" customForma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row>
    <row r="1249" spans="1:57" s="115" customForma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row>
    <row r="1250" spans="1:57" s="115" customForma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row>
    <row r="1251" spans="1:57" s="115" customForma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row>
    <row r="1252" spans="1:57" s="115" customForma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row>
    <row r="1253" spans="1:57" s="115" customForma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row>
    <row r="1254" spans="1:57" s="115" customForma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row>
    <row r="1255" spans="1:57" s="115" customForma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row>
    <row r="1256" spans="1:57" s="115" customForma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row>
    <row r="1257" spans="1:57" s="115" customForma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row>
    <row r="1258" spans="1:57" s="115" customForma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row>
    <row r="1259" spans="1:57" s="115" customForma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row>
    <row r="1260" spans="1:57" s="115" customForma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row>
    <row r="1261" spans="1:57" s="115" customForma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row>
    <row r="1262" spans="1:57" s="115" customForma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row>
    <row r="1263" spans="1:57" s="115" customForma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row>
    <row r="1264" spans="1:57" s="115" customForma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row>
    <row r="1265" spans="1:57" s="115" customForma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row>
    <row r="1266" spans="1:57" s="115" customForma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row>
    <row r="1267" spans="1:57" s="115" customForma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row>
    <row r="1268" spans="1:57" s="115" customForma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row>
    <row r="1269" spans="1:57" s="115" customForma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row>
    <row r="1270" spans="1:57" s="115" customForma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row>
    <row r="1271" spans="1:57" s="115" customForma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row>
    <row r="1272" spans="1:57" s="115" customForma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row>
    <row r="1273" spans="1:57" s="115" customForma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row>
    <row r="1274" spans="1:57" s="115" customForma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row>
    <row r="1275" spans="1:57" s="115" customForma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row>
    <row r="1276" spans="1:57" s="115" customForma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row>
    <row r="1277" spans="1:57" s="115" customForma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row>
    <row r="1278" spans="1:57" s="115" customForma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row>
    <row r="1279" spans="1:57" s="115" customForma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row>
    <row r="1280" spans="1:57" s="115" customForma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row>
    <row r="1281" spans="1:57" s="115" customForma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row>
    <row r="1282" spans="1:57" s="115" customForma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row>
    <row r="1283" spans="1:57" s="115" customForma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row>
    <row r="1284" spans="1:57" s="115" customForma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row>
    <row r="1285" spans="1:57" s="115" customForma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row>
    <row r="1286" spans="1:57" s="115" customForma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row>
    <row r="1287" spans="1:57" s="115" customForma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row>
    <row r="1288" spans="1:57" s="115" customForma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row>
    <row r="1289" spans="1:57" s="115" customForma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row>
    <row r="1290" spans="1:57" s="115" customForma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row>
    <row r="1291" spans="1:57" s="115" customForma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row>
    <row r="1292" spans="1:57" s="115" customForma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row>
    <row r="1293" spans="1:57" s="115" customForma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row>
    <row r="1294" spans="1:57" s="115" customForma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row>
    <row r="1295" spans="1:57" s="115" customForma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row>
    <row r="1296" spans="1:57" s="115" customForma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row>
    <row r="1297" spans="1:57" s="115" customForma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row>
    <row r="1298" spans="1:57" s="115" customForma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row>
    <row r="1299" spans="1:57" s="115" customForma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row>
    <row r="1300" spans="1:57" s="115" customForma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row>
    <row r="1301" spans="1:57" s="115" customForma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row>
    <row r="1302" spans="1:57" s="115" customForma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row>
    <row r="1303" spans="1:57" s="115" customForma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row>
    <row r="1304" spans="1:57" s="115" customForma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row>
    <row r="1305" spans="1:57" s="115" customForma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row>
    <row r="1306" spans="1:57" s="115" customForma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row>
    <row r="1307" spans="1:57" s="115" customForma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row>
    <row r="1308" spans="1:57" s="115" customForma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row>
    <row r="1309" spans="1:57" s="115" customForma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row>
    <row r="1310" spans="1:57" s="115" customForma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row>
    <row r="1311" spans="1:57" s="115" customForma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row>
    <row r="1312" spans="1:57" s="115" customForma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row>
    <row r="1313" spans="1:57" s="115" customForma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row>
    <row r="1314" spans="1:57" s="115" customForma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row>
    <row r="1315" spans="1:57" s="115" customForma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row>
    <row r="1316" spans="1:57" s="115" customForma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row>
    <row r="1317" spans="1:57" s="115" customForma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row>
    <row r="1318" spans="1:57" s="115" customForma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row>
    <row r="1319" spans="1:57" s="115" customForma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row>
    <row r="1320" spans="1:57" s="115" customForma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row>
    <row r="1321" spans="1:57" s="115" customForma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row>
    <row r="1322" spans="1:57" s="115" customForma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row>
    <row r="1323" spans="1:57" s="115" customForma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row>
    <row r="1324" spans="1:57" s="115" customForma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row>
    <row r="1325" spans="1:57" s="115" customForma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row>
    <row r="1326" spans="1:57" s="115" customForma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row>
    <row r="1327" spans="1:57" s="115" customForma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row>
    <row r="1328" spans="1:57" s="115" customForma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row>
    <row r="1329" spans="1:57" s="115" customForma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row>
    <row r="1330" spans="1:57" s="115" customForma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row>
    <row r="1331" spans="1:57" s="115" customForma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row>
    <row r="1332" spans="1:57" s="115" customForma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row>
    <row r="1333" spans="1:57" s="115" customForma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row>
    <row r="1334" spans="1:57" s="115" customForma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row>
    <row r="1335" spans="1:57" s="115" customForma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row>
    <row r="1336" spans="1:57" s="115" customForma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row>
    <row r="1337" spans="1:57" s="115" customForma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row>
    <row r="1338" spans="1:57" s="115" customForma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row>
    <row r="1339" spans="1:57" s="115" customForma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row>
    <row r="1340" spans="1:57" s="115" customForma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row>
    <row r="1341" spans="1:57" s="115" customForma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row>
    <row r="1342" spans="1:57" s="115" customForma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row>
    <row r="1343" spans="1:57" s="115" customForma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row>
    <row r="1344" spans="1:57" s="115" customForma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row>
    <row r="1345" spans="1:57" s="115" customForma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row>
    <row r="1346" spans="1:57" s="115" customForma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row>
    <row r="1347" spans="1:57" s="115" customForma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row>
    <row r="1348" spans="1:57" s="115" customForma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row>
    <row r="1349" spans="1:57" s="115" customForma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row>
    <row r="1350" spans="1:57" s="115" customForma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row>
    <row r="1351" spans="1:57" s="115" customForma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row>
    <row r="1352" spans="1:57" s="115" customForma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row>
    <row r="1353" spans="1:57" s="115" customForma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row>
    <row r="1354" spans="1:57" s="115" customForma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row>
    <row r="1355" spans="1:57" s="115" customForma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row>
    <row r="1356" spans="1:57" s="115" customForma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row>
    <row r="1357" spans="1:57" s="115" customForma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row>
    <row r="1358" spans="1:57" s="115" customForma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row>
    <row r="1359" spans="1:57" s="115" customForma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row>
    <row r="1360" spans="1:57" s="115" customForma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row>
    <row r="1361" spans="1:57" s="115" customForma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row>
    <row r="1362" spans="1:57" s="115" customForma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row>
    <row r="1363" spans="1:57" s="115" customForma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row>
    <row r="1364" spans="1:57" s="115" customForma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row>
    <row r="1365" spans="1:57" s="115" customForma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row>
    <row r="1366" spans="1:57" s="115" customForma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row>
    <row r="1367" spans="1:57" s="115" customForma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row>
    <row r="1368" spans="1:57" s="115" customForma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row>
    <row r="1369" spans="1:57" s="115" customForma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row>
    <row r="1370" spans="1:57" s="115" customForma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row>
    <row r="1371" spans="1:57" s="115" customForma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row>
    <row r="1372" spans="1:57" s="115" customForma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row>
    <row r="1373" spans="1:57" s="115" customForma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row>
    <row r="1374" spans="1:57" s="115" customForma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row>
    <row r="1375" spans="1:57" s="115" customForma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row>
    <row r="1376" spans="1:57" s="115" customForma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row>
    <row r="1377" spans="1:57" s="115" customForma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row>
    <row r="1378" spans="1:57" s="115" customForma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row>
    <row r="1379" spans="1:57" s="115" customForma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row>
    <row r="1380" spans="1:57" s="115" customForma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row>
    <row r="1381" spans="1:57" s="115" customForma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row>
    <row r="1382" spans="1:57" s="115" customForma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row>
    <row r="1383" spans="1:57" s="115" customForma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row>
    <row r="1384" spans="1:57" s="115" customForma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row>
    <row r="1385" spans="1:57" s="115" customForma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row>
    <row r="1386" spans="1:57" s="115" customForma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row>
    <row r="1387" spans="1:57" s="115" customForma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row>
    <row r="1388" spans="1:57" s="115" customForma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row>
    <row r="1389" spans="1:57" s="115" customForma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row>
    <row r="1390" spans="1:57" s="115" customForma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row>
    <row r="1391" spans="1:57" s="115" customForma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row>
    <row r="1392" spans="1:57" s="115" customForma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row>
    <row r="1393" spans="1:57" s="115" customForma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row>
    <row r="1394" spans="1:57" s="115" customForma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row>
    <row r="1395" spans="1:57" s="115" customForma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row>
    <row r="1396" spans="1:57" s="115" customForma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row>
    <row r="1397" spans="1:57" s="115" customForma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row>
    <row r="1398" spans="1:57" s="115" customForma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row>
    <row r="1399" spans="1:57" s="115" customForma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c r="BD1399"/>
      <c r="BE1399"/>
    </row>
    <row r="1400" spans="1:57" s="115" customForma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c r="AW1400"/>
      <c r="AX1400"/>
      <c r="AY1400"/>
      <c r="AZ1400"/>
      <c r="BA1400"/>
      <c r="BB1400"/>
      <c r="BC1400"/>
      <c r="BD1400"/>
      <c r="BE1400"/>
    </row>
    <row r="1401" spans="1:57" s="115" customForma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c r="AW1401"/>
      <c r="AX1401"/>
      <c r="AY1401"/>
      <c r="AZ1401"/>
      <c r="BA1401"/>
      <c r="BB1401"/>
      <c r="BC1401"/>
      <c r="BD1401"/>
      <c r="BE1401"/>
    </row>
    <row r="1402" spans="1:57" s="115" customForma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c r="AW1402"/>
      <c r="AX1402"/>
      <c r="AY1402"/>
      <c r="AZ1402"/>
      <c r="BA1402"/>
      <c r="BB1402"/>
      <c r="BC1402"/>
      <c r="BD1402"/>
      <c r="BE1402"/>
    </row>
    <row r="1403" spans="1:57" s="115" customForma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c r="AW1403"/>
      <c r="AX1403"/>
      <c r="AY1403"/>
      <c r="AZ1403"/>
      <c r="BA1403"/>
      <c r="BB1403"/>
      <c r="BC1403"/>
      <c r="BD1403"/>
      <c r="BE1403"/>
    </row>
    <row r="1404" spans="1:57" s="115" customForma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c r="AW1404"/>
      <c r="AX1404"/>
      <c r="AY1404"/>
      <c r="AZ1404"/>
      <c r="BA1404"/>
      <c r="BB1404"/>
      <c r="BC1404"/>
      <c r="BD1404"/>
      <c r="BE1404"/>
    </row>
    <row r="1405" spans="1:57" s="115" customForma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row>
    <row r="1406" spans="1:57" s="115" customForma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c r="BB1406"/>
      <c r="BC1406"/>
      <c r="BD1406"/>
      <c r="BE1406"/>
    </row>
    <row r="1407" spans="1:57" s="115" customForma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c r="BB1407"/>
      <c r="BC1407"/>
      <c r="BD1407"/>
      <c r="BE1407"/>
    </row>
    <row r="1408" spans="1:57" s="115" customForma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c r="BB1408"/>
      <c r="BC1408"/>
      <c r="BD1408"/>
      <c r="BE1408"/>
    </row>
    <row r="1409" spans="1:57" s="115" customForma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c r="BB1409"/>
      <c r="BC1409"/>
      <c r="BD1409"/>
      <c r="BE1409"/>
    </row>
    <row r="1410" spans="1:57" s="115" customForma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c r="BB1410"/>
      <c r="BC1410"/>
      <c r="BD1410"/>
      <c r="BE1410"/>
    </row>
    <row r="1411" spans="1:57" s="115" customForma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c r="BB1411"/>
      <c r="BC1411"/>
      <c r="BD1411"/>
      <c r="BE1411"/>
    </row>
    <row r="1412" spans="1:57" s="115" customForma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c r="BB1412"/>
      <c r="BC1412"/>
      <c r="BD1412"/>
      <c r="BE1412"/>
    </row>
    <row r="1413" spans="1:57" s="115" customForma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c r="BB1413"/>
      <c r="BC1413"/>
      <c r="BD1413"/>
      <c r="BE1413"/>
    </row>
    <row r="1414" spans="1:57" s="115" customForma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row>
    <row r="1415" spans="1:57" s="115" customForma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row>
    <row r="1416" spans="1:57" s="115" customForma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row>
    <row r="1417" spans="1:57" s="115" customForma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row>
    <row r="1418" spans="1:57" s="115" customForma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row>
    <row r="1419" spans="1:57" s="115" customForma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row>
    <row r="1420" spans="1:57" s="115" customForma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c r="BB1420"/>
      <c r="BC1420"/>
      <c r="BD1420"/>
      <c r="BE1420"/>
    </row>
    <row r="1421" spans="1:57" s="115" customForma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row>
    <row r="1422" spans="1:57" s="115" customForma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row>
    <row r="1423" spans="1:57" s="115" customForma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row>
    <row r="1424" spans="1:57" s="115" customForma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row>
    <row r="1425" spans="1:57" s="115" customForma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row>
    <row r="1426" spans="1:57" s="115" customForma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row>
    <row r="1427" spans="1:57" s="115" customForma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row>
    <row r="1428" spans="1:57" s="115" customForma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row>
    <row r="1429" spans="1:57" s="115" customForma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row>
    <row r="1430" spans="1:57" s="115" customForma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row>
    <row r="1431" spans="1:57" s="115" customForma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row>
    <row r="1432" spans="1:57" s="115" customForma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row>
    <row r="1433" spans="1:57" s="115" customForma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row>
    <row r="1434" spans="1:57" s="115" customForma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row>
    <row r="1435" spans="1:57" s="115" customForma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row>
    <row r="1436" spans="1:57" s="115" customForma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row>
    <row r="1437" spans="1:57" s="115" customForma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row>
    <row r="1438" spans="1:57" s="115" customForma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row>
    <row r="1439" spans="1:57" s="115" customForma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row>
    <row r="1440" spans="1:57" s="115" customForma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row>
    <row r="1441" spans="1:57" s="115" customForma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row>
    <row r="1442" spans="1:57" s="115" customForma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row>
    <row r="1443" spans="1:57" s="115" customForma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row>
    <row r="1444" spans="1:57" s="115" customForma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row>
    <row r="1445" spans="1:57" s="115" customForma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row>
    <row r="1446" spans="1:57" s="115" customForma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row>
    <row r="1447" spans="1:57" s="115" customForma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row>
    <row r="1448" spans="1:57" s="115" customForma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row>
    <row r="1449" spans="1:57" s="115" customForma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row>
    <row r="1450" spans="1:57" s="115" customForma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row>
    <row r="1451" spans="1:57" s="115" customForma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row>
    <row r="1452" spans="1:57" s="115" customForma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row>
    <row r="1453" spans="1:57" s="115" customForma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row>
    <row r="1454" spans="1:57" s="115" customForma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row>
    <row r="1455" spans="1:57" s="115" customForma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row>
    <row r="1456" spans="1:57" s="115" customForma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c r="AW1456"/>
      <c r="AX1456"/>
      <c r="AY1456"/>
      <c r="AZ1456"/>
      <c r="BA1456"/>
      <c r="BB1456"/>
      <c r="BC1456"/>
      <c r="BD1456"/>
      <c r="BE1456"/>
    </row>
    <row r="1457" spans="1:57" s="115" customForma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c r="AW1457"/>
      <c r="AX1457"/>
      <c r="AY1457"/>
      <c r="AZ1457"/>
      <c r="BA1457"/>
      <c r="BB1457"/>
      <c r="BC1457"/>
      <c r="BD1457"/>
      <c r="BE1457"/>
    </row>
    <row r="1458" spans="1:57" s="115" customForma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c r="AW1458"/>
      <c r="AX1458"/>
      <c r="AY1458"/>
      <c r="AZ1458"/>
      <c r="BA1458"/>
      <c r="BB1458"/>
      <c r="BC1458"/>
      <c r="BD1458"/>
      <c r="BE1458"/>
    </row>
    <row r="1459" spans="1:57" s="115" customForma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c r="AW1459"/>
      <c r="AX1459"/>
      <c r="AY1459"/>
      <c r="AZ1459"/>
      <c r="BA1459"/>
      <c r="BB1459"/>
      <c r="BC1459"/>
      <c r="BD1459"/>
      <c r="BE1459"/>
    </row>
    <row r="1460" spans="1:57" s="115" customForma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c r="AW1460"/>
      <c r="AX1460"/>
      <c r="AY1460"/>
      <c r="AZ1460"/>
      <c r="BA1460"/>
      <c r="BB1460"/>
      <c r="BC1460"/>
      <c r="BD1460"/>
      <c r="BE1460"/>
    </row>
    <row r="1461" spans="1:57" s="115" customForma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c r="AW1461"/>
      <c r="AX1461"/>
      <c r="AY1461"/>
      <c r="AZ1461"/>
      <c r="BA1461"/>
      <c r="BB1461"/>
      <c r="BC1461"/>
      <c r="BD1461"/>
      <c r="BE1461"/>
    </row>
    <row r="1462" spans="1:57" s="115" customForma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c r="AW1462"/>
      <c r="AX1462"/>
      <c r="AY1462"/>
      <c r="AZ1462"/>
      <c r="BA1462"/>
      <c r="BB1462"/>
      <c r="BC1462"/>
      <c r="BD1462"/>
      <c r="BE1462"/>
    </row>
    <row r="1463" spans="1:57" s="115" customForma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c r="AW1463"/>
      <c r="AX1463"/>
      <c r="AY1463"/>
      <c r="AZ1463"/>
      <c r="BA1463"/>
      <c r="BB1463"/>
      <c r="BC1463"/>
      <c r="BD1463"/>
      <c r="BE1463"/>
    </row>
    <row r="1464" spans="1:57" s="115" customForma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c r="AW1464"/>
      <c r="AX1464"/>
      <c r="AY1464"/>
      <c r="AZ1464"/>
      <c r="BA1464"/>
      <c r="BB1464"/>
      <c r="BC1464"/>
      <c r="BD1464"/>
      <c r="BE1464"/>
    </row>
    <row r="1465" spans="1:57" s="115" customForma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c r="AW1465"/>
      <c r="AX1465"/>
      <c r="AY1465"/>
      <c r="AZ1465"/>
      <c r="BA1465"/>
      <c r="BB1465"/>
      <c r="BC1465"/>
      <c r="BD1465"/>
      <c r="BE1465"/>
    </row>
    <row r="1466" spans="1:57" s="115" customForma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c r="AW1466"/>
      <c r="AX1466"/>
      <c r="AY1466"/>
      <c r="AZ1466"/>
      <c r="BA1466"/>
      <c r="BB1466"/>
      <c r="BC1466"/>
      <c r="BD1466"/>
      <c r="BE1466"/>
    </row>
    <row r="1467" spans="1:57" s="115" customForma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c r="AW1467"/>
      <c r="AX1467"/>
      <c r="AY1467"/>
      <c r="AZ1467"/>
      <c r="BA1467"/>
      <c r="BB1467"/>
      <c r="BC1467"/>
      <c r="BD1467"/>
      <c r="BE1467"/>
    </row>
    <row r="1468" spans="1:57" s="115" customForma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c r="AW1468"/>
      <c r="AX1468"/>
      <c r="AY1468"/>
      <c r="AZ1468"/>
      <c r="BA1468"/>
      <c r="BB1468"/>
      <c r="BC1468"/>
      <c r="BD1468"/>
      <c r="BE1468"/>
    </row>
    <row r="1469" spans="1:57" s="115" customForma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c r="AW1469"/>
      <c r="AX1469"/>
      <c r="AY1469"/>
      <c r="AZ1469"/>
      <c r="BA1469"/>
      <c r="BB1469"/>
      <c r="BC1469"/>
      <c r="BD1469"/>
      <c r="BE1469"/>
    </row>
    <row r="1470" spans="1:57" s="115" customForma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row>
    <row r="1471" spans="1:57" s="115" customForma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row>
    <row r="1472" spans="1:57" s="115" customForma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row>
    <row r="1473" spans="1:57" s="115" customForma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row>
    <row r="1474" spans="1:57" s="115" customForma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row>
    <row r="1475" spans="1:57" s="115" customForma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c r="AW1475"/>
      <c r="AX1475"/>
      <c r="AY1475"/>
      <c r="AZ1475"/>
      <c r="BA1475"/>
      <c r="BB1475"/>
      <c r="BC1475"/>
      <c r="BD1475"/>
      <c r="BE1475"/>
    </row>
    <row r="1476" spans="1:57" s="115" customForma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c r="AW1476"/>
      <c r="AX1476"/>
      <c r="AY1476"/>
      <c r="AZ1476"/>
      <c r="BA1476"/>
      <c r="BB1476"/>
      <c r="BC1476"/>
      <c r="BD1476"/>
      <c r="BE1476"/>
    </row>
    <row r="1477" spans="1:57" s="115" customForma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c r="AW1477"/>
      <c r="AX1477"/>
      <c r="AY1477"/>
      <c r="AZ1477"/>
      <c r="BA1477"/>
      <c r="BB1477"/>
      <c r="BC1477"/>
      <c r="BD1477"/>
      <c r="BE1477"/>
    </row>
    <row r="1478" spans="1:57" s="115" customForma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c r="AW1478"/>
      <c r="AX1478"/>
      <c r="AY1478"/>
      <c r="AZ1478"/>
      <c r="BA1478"/>
      <c r="BB1478"/>
      <c r="BC1478"/>
      <c r="BD1478"/>
      <c r="BE1478"/>
    </row>
    <row r="1479" spans="1:57" s="115" customForma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c r="AW1479"/>
      <c r="AX1479"/>
      <c r="AY1479"/>
      <c r="AZ1479"/>
      <c r="BA1479"/>
      <c r="BB1479"/>
      <c r="BC1479"/>
      <c r="BD1479"/>
      <c r="BE1479"/>
    </row>
    <row r="1480" spans="1:57" s="115" customForma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c r="AW1480"/>
      <c r="AX1480"/>
      <c r="AY1480"/>
      <c r="AZ1480"/>
      <c r="BA1480"/>
      <c r="BB1480"/>
      <c r="BC1480"/>
      <c r="BD1480"/>
      <c r="BE1480"/>
    </row>
    <row r="1481" spans="1:57" s="115" customForma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c r="AW1481"/>
      <c r="AX1481"/>
      <c r="AY1481"/>
      <c r="AZ1481"/>
      <c r="BA1481"/>
      <c r="BB1481"/>
      <c r="BC1481"/>
      <c r="BD1481"/>
      <c r="BE1481"/>
    </row>
    <row r="1482" spans="1:57" s="115" customForma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c r="AW1482"/>
      <c r="AX1482"/>
      <c r="AY1482"/>
      <c r="AZ1482"/>
      <c r="BA1482"/>
      <c r="BB1482"/>
      <c r="BC1482"/>
      <c r="BD1482"/>
      <c r="BE1482"/>
    </row>
    <row r="1483" spans="1:57" s="115" customForma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c r="AW1483"/>
      <c r="AX1483"/>
      <c r="AY1483"/>
      <c r="AZ1483"/>
      <c r="BA1483"/>
      <c r="BB1483"/>
      <c r="BC1483"/>
      <c r="BD1483"/>
      <c r="BE1483"/>
    </row>
    <row r="1484" spans="1:57" s="115" customForma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c r="AW1484"/>
      <c r="AX1484"/>
      <c r="AY1484"/>
      <c r="AZ1484"/>
      <c r="BA1484"/>
      <c r="BB1484"/>
      <c r="BC1484"/>
      <c r="BD1484"/>
      <c r="BE1484"/>
    </row>
    <row r="1485" spans="1:57" s="115" customForma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c r="AW1485"/>
      <c r="AX1485"/>
      <c r="AY1485"/>
      <c r="AZ1485"/>
      <c r="BA1485"/>
      <c r="BB1485"/>
      <c r="BC1485"/>
      <c r="BD1485"/>
      <c r="BE1485"/>
    </row>
    <row r="1486" spans="1:57" s="115" customForma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c r="AW1486"/>
      <c r="AX1486"/>
      <c r="AY1486"/>
      <c r="AZ1486"/>
      <c r="BA1486"/>
      <c r="BB1486"/>
      <c r="BC1486"/>
      <c r="BD1486"/>
      <c r="BE1486"/>
    </row>
    <row r="1487" spans="1:57" s="115" customForma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c r="AW1487"/>
      <c r="AX1487"/>
      <c r="AY1487"/>
      <c r="AZ1487"/>
      <c r="BA1487"/>
      <c r="BB1487"/>
      <c r="BC1487"/>
      <c r="BD1487"/>
      <c r="BE1487"/>
    </row>
    <row r="1488" spans="1:57" s="115" customForma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c r="BB1488"/>
      <c r="BC1488"/>
      <c r="BD1488"/>
      <c r="BE1488"/>
    </row>
    <row r="1489" spans="1:57" s="115" customForma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c r="BB1489"/>
      <c r="BC1489"/>
      <c r="BD1489"/>
      <c r="BE1489"/>
    </row>
    <row r="1490" spans="1:57" s="115" customForma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c r="BB1490"/>
      <c r="BC1490"/>
      <c r="BD1490"/>
      <c r="BE1490"/>
    </row>
    <row r="1491" spans="1:57" s="115" customForma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c r="AW1491"/>
      <c r="AX1491"/>
      <c r="AY1491"/>
      <c r="AZ1491"/>
      <c r="BA1491"/>
      <c r="BB1491"/>
      <c r="BC1491"/>
      <c r="BD1491"/>
      <c r="BE1491"/>
    </row>
    <row r="1492" spans="1:57" s="115" customForma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c r="AW1492"/>
      <c r="AX1492"/>
      <c r="AY1492"/>
      <c r="AZ1492"/>
      <c r="BA1492"/>
      <c r="BB1492"/>
      <c r="BC1492"/>
      <c r="BD1492"/>
      <c r="BE1492"/>
    </row>
    <row r="1493" spans="1:57" s="115" customForma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c r="BB1493"/>
      <c r="BC1493"/>
      <c r="BD1493"/>
      <c r="BE1493"/>
    </row>
    <row r="1494" spans="1:57" s="115" customForma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c r="AW1494"/>
      <c r="AX1494"/>
      <c r="AY1494"/>
      <c r="AZ1494"/>
      <c r="BA1494"/>
      <c r="BB1494"/>
      <c r="BC1494"/>
      <c r="BD1494"/>
      <c r="BE1494"/>
    </row>
    <row r="1495" spans="1:57" s="115" customForma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c r="AW1495"/>
      <c r="AX1495"/>
      <c r="AY1495"/>
      <c r="AZ1495"/>
      <c r="BA1495"/>
      <c r="BB1495"/>
      <c r="BC1495"/>
      <c r="BD1495"/>
      <c r="BE1495"/>
    </row>
    <row r="1496" spans="1:57" s="115" customForma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c r="AW1496"/>
      <c r="AX1496"/>
      <c r="AY1496"/>
      <c r="AZ1496"/>
      <c r="BA1496"/>
      <c r="BB1496"/>
      <c r="BC1496"/>
      <c r="BD1496"/>
      <c r="BE1496"/>
    </row>
    <row r="1497" spans="1:57" s="115" customForma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c r="AW1497"/>
      <c r="AX1497"/>
      <c r="AY1497"/>
      <c r="AZ1497"/>
      <c r="BA1497"/>
      <c r="BB1497"/>
      <c r="BC1497"/>
      <c r="BD1497"/>
      <c r="BE1497"/>
    </row>
    <row r="1498" spans="1:57" s="115" customForma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c r="AW1498"/>
      <c r="AX1498"/>
      <c r="AY1498"/>
      <c r="AZ1498"/>
      <c r="BA1498"/>
      <c r="BB1498"/>
      <c r="BC1498"/>
      <c r="BD1498"/>
      <c r="BE1498"/>
    </row>
    <row r="1499" spans="1:57" s="115" customForma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c r="AW1499"/>
      <c r="AX1499"/>
      <c r="AY1499"/>
      <c r="AZ1499"/>
      <c r="BA1499"/>
      <c r="BB1499"/>
      <c r="BC1499"/>
      <c r="BD1499"/>
      <c r="BE1499"/>
    </row>
    <row r="1500" spans="1:57" s="115" customForma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c r="AW1500"/>
      <c r="AX1500"/>
      <c r="AY1500"/>
      <c r="AZ1500"/>
      <c r="BA1500"/>
      <c r="BB1500"/>
      <c r="BC1500"/>
      <c r="BD1500"/>
      <c r="BE1500"/>
    </row>
    <row r="1501" spans="1:57" s="115" customForma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c r="AW1501"/>
      <c r="AX1501"/>
      <c r="AY1501"/>
      <c r="AZ1501"/>
      <c r="BA1501"/>
      <c r="BB1501"/>
      <c r="BC1501"/>
      <c r="BD1501"/>
      <c r="BE1501"/>
    </row>
    <row r="1502" spans="1:57" s="115" customForma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c r="AW1502"/>
      <c r="AX1502"/>
      <c r="AY1502"/>
      <c r="AZ1502"/>
      <c r="BA1502"/>
      <c r="BB1502"/>
      <c r="BC1502"/>
      <c r="BD1502"/>
      <c r="BE1502"/>
    </row>
    <row r="1503" spans="1:57" s="115" customForma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c r="AW1503"/>
      <c r="AX1503"/>
      <c r="AY1503"/>
      <c r="AZ1503"/>
      <c r="BA1503"/>
      <c r="BB1503"/>
      <c r="BC1503"/>
      <c r="BD1503"/>
      <c r="BE1503"/>
    </row>
    <row r="1504" spans="1:57" s="115" customForma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c r="AW1504"/>
      <c r="AX1504"/>
      <c r="AY1504"/>
      <c r="AZ1504"/>
      <c r="BA1504"/>
      <c r="BB1504"/>
      <c r="BC1504"/>
      <c r="BD1504"/>
      <c r="BE1504"/>
    </row>
    <row r="1505" spans="1:57" s="115" customForma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c r="AW1505"/>
      <c r="AX1505"/>
      <c r="AY1505"/>
      <c r="AZ1505"/>
      <c r="BA1505"/>
      <c r="BB1505"/>
      <c r="BC1505"/>
      <c r="BD1505"/>
      <c r="BE1505"/>
    </row>
    <row r="1506" spans="1:57" s="115" customForma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c r="AW1506"/>
      <c r="AX1506"/>
      <c r="AY1506"/>
      <c r="AZ1506"/>
      <c r="BA1506"/>
      <c r="BB1506"/>
      <c r="BC1506"/>
      <c r="BD1506"/>
      <c r="BE1506"/>
    </row>
    <row r="1507" spans="1:57" s="115" customForma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c r="AW1507"/>
      <c r="AX1507"/>
      <c r="AY1507"/>
      <c r="AZ1507"/>
      <c r="BA1507"/>
      <c r="BB1507"/>
      <c r="BC1507"/>
      <c r="BD1507"/>
      <c r="BE1507"/>
    </row>
    <row r="1508" spans="1:57" s="115" customForma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c r="AW1508"/>
      <c r="AX1508"/>
      <c r="AY1508"/>
      <c r="AZ1508"/>
      <c r="BA1508"/>
      <c r="BB1508"/>
      <c r="BC1508"/>
      <c r="BD1508"/>
      <c r="BE1508"/>
    </row>
    <row r="1509" spans="1:57" s="115" customForma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c r="AW1509"/>
      <c r="AX1509"/>
      <c r="AY1509"/>
      <c r="AZ1509"/>
      <c r="BA1509"/>
      <c r="BB1509"/>
      <c r="BC1509"/>
      <c r="BD1509"/>
      <c r="BE1509"/>
    </row>
    <row r="1510" spans="1:57" s="115" customForma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c r="AW1510"/>
      <c r="AX1510"/>
      <c r="AY1510"/>
      <c r="AZ1510"/>
      <c r="BA1510"/>
      <c r="BB1510"/>
      <c r="BC1510"/>
      <c r="BD1510"/>
      <c r="BE1510"/>
    </row>
    <row r="1511" spans="1:57" s="115" customForma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c r="AV1511"/>
      <c r="AW1511"/>
      <c r="AX1511"/>
      <c r="AY1511"/>
      <c r="AZ1511"/>
      <c r="BA1511"/>
      <c r="BB1511"/>
      <c r="BC1511"/>
      <c r="BD1511"/>
      <c r="BE1511"/>
    </row>
    <row r="1512" spans="1:57" s="115" customForma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c r="AV1512"/>
      <c r="AW1512"/>
      <c r="AX1512"/>
      <c r="AY1512"/>
      <c r="AZ1512"/>
      <c r="BA1512"/>
      <c r="BB1512"/>
      <c r="BC1512"/>
      <c r="BD1512"/>
      <c r="BE1512"/>
    </row>
    <row r="1513" spans="1:57" s="115" customForma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c r="AV1513"/>
      <c r="AW1513"/>
      <c r="AX1513"/>
      <c r="AY1513"/>
      <c r="AZ1513"/>
      <c r="BA1513"/>
      <c r="BB1513"/>
      <c r="BC1513"/>
      <c r="BD1513"/>
      <c r="BE1513"/>
    </row>
    <row r="1514" spans="1:57" s="115" customForma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c r="AV1514"/>
      <c r="AW1514"/>
      <c r="AX1514"/>
      <c r="AY1514"/>
      <c r="AZ1514"/>
      <c r="BA1514"/>
      <c r="BB1514"/>
      <c r="BC1514"/>
      <c r="BD1514"/>
      <c r="BE1514"/>
    </row>
    <row r="1515" spans="1:57" s="115" customForma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c r="AV1515"/>
      <c r="AW1515"/>
      <c r="AX1515"/>
      <c r="AY1515"/>
      <c r="AZ1515"/>
      <c r="BA1515"/>
      <c r="BB1515"/>
      <c r="BC1515"/>
      <c r="BD1515"/>
      <c r="BE1515"/>
    </row>
    <row r="1516" spans="1:57" s="115" customForma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c r="AV1516"/>
      <c r="AW1516"/>
      <c r="AX1516"/>
      <c r="AY1516"/>
      <c r="AZ1516"/>
      <c r="BA1516"/>
      <c r="BB1516"/>
      <c r="BC1516"/>
      <c r="BD1516"/>
      <c r="BE1516"/>
    </row>
    <row r="1517" spans="1:57" s="115" customForma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c r="AV1517"/>
      <c r="AW1517"/>
      <c r="AX1517"/>
      <c r="AY1517"/>
      <c r="AZ1517"/>
      <c r="BA1517"/>
      <c r="BB1517"/>
      <c r="BC1517"/>
      <c r="BD1517"/>
      <c r="BE1517"/>
    </row>
    <row r="1518" spans="1:57" s="115" customForma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c r="AV1518"/>
      <c r="AW1518"/>
      <c r="AX1518"/>
      <c r="AY1518"/>
      <c r="AZ1518"/>
      <c r="BA1518"/>
      <c r="BB1518"/>
      <c r="BC1518"/>
      <c r="BD1518"/>
      <c r="BE1518"/>
    </row>
    <row r="1519" spans="1:57" s="115" customForma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c r="AV1519"/>
      <c r="AW1519"/>
      <c r="AX1519"/>
      <c r="AY1519"/>
      <c r="AZ1519"/>
      <c r="BA1519"/>
      <c r="BB1519"/>
      <c r="BC1519"/>
      <c r="BD1519"/>
      <c r="BE1519"/>
    </row>
    <row r="1520" spans="1:57" s="115" customForma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c r="AV1520"/>
      <c r="AW1520"/>
      <c r="AX1520"/>
      <c r="AY1520"/>
      <c r="AZ1520"/>
      <c r="BA1520"/>
      <c r="BB1520"/>
      <c r="BC1520"/>
      <c r="BD1520"/>
      <c r="BE1520"/>
    </row>
    <row r="1521" spans="1:57" s="115" customForma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c r="AW1521"/>
      <c r="AX1521"/>
      <c r="AY1521"/>
      <c r="AZ1521"/>
      <c r="BA1521"/>
      <c r="BB1521"/>
      <c r="BC1521"/>
      <c r="BD1521"/>
      <c r="BE1521"/>
    </row>
    <row r="1522" spans="1:57" s="115" customForma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c r="AV1522"/>
      <c r="AW1522"/>
      <c r="AX1522"/>
      <c r="AY1522"/>
      <c r="AZ1522"/>
      <c r="BA1522"/>
      <c r="BB1522"/>
      <c r="BC1522"/>
      <c r="BD1522"/>
      <c r="BE1522"/>
    </row>
    <row r="1523" spans="1:57" s="115" customForma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c r="AW1523"/>
      <c r="AX1523"/>
      <c r="AY1523"/>
      <c r="AZ1523"/>
      <c r="BA1523"/>
      <c r="BB1523"/>
      <c r="BC1523"/>
      <c r="BD1523"/>
      <c r="BE1523"/>
    </row>
    <row r="1524" spans="1:57" s="115" customForma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row>
    <row r="1525" spans="1:57" s="115" customForma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row>
    <row r="1526" spans="1:57" s="115" customForma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row>
    <row r="1527" spans="1:57" s="115" customForma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c r="AU1527"/>
      <c r="AV1527"/>
      <c r="AW1527"/>
      <c r="AX1527"/>
      <c r="AY1527"/>
      <c r="AZ1527"/>
      <c r="BA1527"/>
      <c r="BB1527"/>
      <c r="BC1527"/>
      <c r="BD1527"/>
      <c r="BE1527"/>
    </row>
    <row r="1528" spans="1:57" s="115" customForma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c r="AU1528"/>
      <c r="AV1528"/>
      <c r="AW1528"/>
      <c r="AX1528"/>
      <c r="AY1528"/>
      <c r="AZ1528"/>
      <c r="BA1528"/>
      <c r="BB1528"/>
      <c r="BC1528"/>
      <c r="BD1528"/>
      <c r="BE1528"/>
    </row>
    <row r="1529" spans="1:57" s="115" customForma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c r="AU1529"/>
      <c r="AV1529"/>
      <c r="AW1529"/>
      <c r="AX1529"/>
      <c r="AY1529"/>
      <c r="AZ1529"/>
      <c r="BA1529"/>
      <c r="BB1529"/>
      <c r="BC1529"/>
      <c r="BD1529"/>
      <c r="BE1529"/>
    </row>
    <row r="1530" spans="1:57" s="115" customForma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c r="AU1530"/>
      <c r="AV1530"/>
      <c r="AW1530"/>
      <c r="AX1530"/>
      <c r="AY1530"/>
      <c r="AZ1530"/>
      <c r="BA1530"/>
      <c r="BB1530"/>
      <c r="BC1530"/>
      <c r="BD1530"/>
      <c r="BE1530"/>
    </row>
    <row r="1531" spans="1:57" s="115" customForma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c r="AU1531"/>
      <c r="AV1531"/>
      <c r="AW1531"/>
      <c r="AX1531"/>
      <c r="AY1531"/>
      <c r="AZ1531"/>
      <c r="BA1531"/>
      <c r="BB1531"/>
      <c r="BC1531"/>
      <c r="BD1531"/>
      <c r="BE1531"/>
    </row>
    <row r="1532" spans="1:57" s="115" customForma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c r="AU1532"/>
      <c r="AV1532"/>
      <c r="AW1532"/>
      <c r="AX1532"/>
      <c r="AY1532"/>
      <c r="AZ1532"/>
      <c r="BA1532"/>
      <c r="BB1532"/>
      <c r="BC1532"/>
      <c r="BD1532"/>
      <c r="BE1532"/>
    </row>
    <row r="1533" spans="1:57" s="115" customForma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c r="AU1533"/>
      <c r="AV1533"/>
      <c r="AW1533"/>
      <c r="AX1533"/>
      <c r="AY1533"/>
      <c r="AZ1533"/>
      <c r="BA1533"/>
      <c r="BB1533"/>
      <c r="BC1533"/>
      <c r="BD1533"/>
      <c r="BE1533"/>
    </row>
    <row r="1534" spans="1:57" s="115" customForma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c r="AV1534"/>
      <c r="AW1534"/>
      <c r="AX1534"/>
      <c r="AY1534"/>
      <c r="AZ1534"/>
      <c r="BA1534"/>
      <c r="BB1534"/>
      <c r="BC1534"/>
      <c r="BD1534"/>
      <c r="BE1534"/>
    </row>
    <row r="1535" spans="1:57" s="115" customForma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c r="AU1535"/>
      <c r="AV1535"/>
      <c r="AW1535"/>
      <c r="AX1535"/>
      <c r="AY1535"/>
      <c r="AZ1535"/>
      <c r="BA1535"/>
      <c r="BB1535"/>
      <c r="BC1535"/>
      <c r="BD1535"/>
      <c r="BE1535"/>
    </row>
    <row r="1536" spans="1:57" s="115" customForma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c r="AW1536"/>
      <c r="AX1536"/>
      <c r="AY1536"/>
      <c r="AZ1536"/>
      <c r="BA1536"/>
      <c r="BB1536"/>
      <c r="BC1536"/>
      <c r="BD1536"/>
      <c r="BE1536"/>
    </row>
    <row r="1537" spans="1:57" s="115" customForma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c r="AU1537"/>
      <c r="AV1537"/>
      <c r="AW1537"/>
      <c r="AX1537"/>
      <c r="AY1537"/>
      <c r="AZ1537"/>
      <c r="BA1537"/>
      <c r="BB1537"/>
      <c r="BC1537"/>
      <c r="BD1537"/>
      <c r="BE1537"/>
    </row>
    <row r="1538" spans="1:57" s="115" customForma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c r="AU1538"/>
      <c r="AV1538"/>
      <c r="AW1538"/>
      <c r="AX1538"/>
      <c r="AY1538"/>
      <c r="AZ1538"/>
      <c r="BA1538"/>
      <c r="BB1538"/>
      <c r="BC1538"/>
      <c r="BD1538"/>
      <c r="BE1538"/>
    </row>
    <row r="1539" spans="1:57" s="115" customForma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c r="AU1539"/>
      <c r="AV1539"/>
      <c r="AW1539"/>
      <c r="AX1539"/>
      <c r="AY1539"/>
      <c r="AZ1539"/>
      <c r="BA1539"/>
      <c r="BB1539"/>
      <c r="BC1539"/>
      <c r="BD1539"/>
      <c r="BE1539"/>
    </row>
    <row r="1540" spans="1:57" s="115" customForma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c r="AU1540"/>
      <c r="AV1540"/>
      <c r="AW1540"/>
      <c r="AX1540"/>
      <c r="AY1540"/>
      <c r="AZ1540"/>
      <c r="BA1540"/>
      <c r="BB1540"/>
      <c r="BC1540"/>
      <c r="BD1540"/>
      <c r="BE1540"/>
    </row>
    <row r="1541" spans="1:57" s="115" customForma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c r="AU1541"/>
      <c r="AV1541"/>
      <c r="AW1541"/>
      <c r="AX1541"/>
      <c r="AY1541"/>
      <c r="AZ1541"/>
      <c r="BA1541"/>
      <c r="BB1541"/>
      <c r="BC1541"/>
      <c r="BD1541"/>
      <c r="BE1541"/>
    </row>
    <row r="1542" spans="1:57" s="115" customForma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c r="AU1542"/>
      <c r="AV1542"/>
      <c r="AW1542"/>
      <c r="AX1542"/>
      <c r="AY1542"/>
      <c r="AZ1542"/>
      <c r="BA1542"/>
      <c r="BB1542"/>
      <c r="BC1542"/>
      <c r="BD1542"/>
      <c r="BE1542"/>
    </row>
    <row r="1543" spans="1:57" s="115" customForma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c r="AU1543"/>
      <c r="AV1543"/>
      <c r="AW1543"/>
      <c r="AX1543"/>
      <c r="AY1543"/>
      <c r="AZ1543"/>
      <c r="BA1543"/>
      <c r="BB1543"/>
      <c r="BC1543"/>
      <c r="BD1543"/>
      <c r="BE1543"/>
    </row>
    <row r="1544" spans="1:57" s="115" customForma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c r="AU1544"/>
      <c r="AV1544"/>
      <c r="AW1544"/>
      <c r="AX1544"/>
      <c r="AY1544"/>
      <c r="AZ1544"/>
      <c r="BA1544"/>
      <c r="BB1544"/>
      <c r="BC1544"/>
      <c r="BD1544"/>
      <c r="BE1544"/>
    </row>
    <row r="1545" spans="1:57" s="115" customForma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c r="AU1545"/>
      <c r="AV1545"/>
      <c r="AW1545"/>
      <c r="AX1545"/>
      <c r="AY1545"/>
      <c r="AZ1545"/>
      <c r="BA1545"/>
      <c r="BB1545"/>
      <c r="BC1545"/>
      <c r="BD1545"/>
      <c r="BE1545"/>
    </row>
    <row r="1546" spans="1:57" s="115" customForma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c r="AU1546"/>
      <c r="AV1546"/>
      <c r="AW1546"/>
      <c r="AX1546"/>
      <c r="AY1546"/>
      <c r="AZ1546"/>
      <c r="BA1546"/>
      <c r="BB1546"/>
      <c r="BC1546"/>
      <c r="BD1546"/>
      <c r="BE1546"/>
    </row>
    <row r="1547" spans="1:57" s="115" customForma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c r="AU1547"/>
      <c r="AV1547"/>
      <c r="AW1547"/>
      <c r="AX1547"/>
      <c r="AY1547"/>
      <c r="AZ1547"/>
      <c r="BA1547"/>
      <c r="BB1547"/>
      <c r="BC1547"/>
      <c r="BD1547"/>
      <c r="BE1547"/>
    </row>
    <row r="1548" spans="1:57" s="115" customForma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c r="AU1548"/>
      <c r="AV1548"/>
      <c r="AW1548"/>
      <c r="AX1548"/>
      <c r="AY1548"/>
      <c r="AZ1548"/>
      <c r="BA1548"/>
      <c r="BB1548"/>
      <c r="BC1548"/>
      <c r="BD1548"/>
      <c r="BE1548"/>
    </row>
    <row r="1549" spans="1:57" s="115" customForma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c r="AU1549"/>
      <c r="AV1549"/>
      <c r="AW1549"/>
      <c r="AX1549"/>
      <c r="AY1549"/>
      <c r="AZ1549"/>
      <c r="BA1549"/>
      <c r="BB1549"/>
      <c r="BC1549"/>
      <c r="BD1549"/>
      <c r="BE1549"/>
    </row>
    <row r="1550" spans="1:57" s="115" customForma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c r="AU1550"/>
      <c r="AV1550"/>
      <c r="AW1550"/>
      <c r="AX1550"/>
      <c r="AY1550"/>
      <c r="AZ1550"/>
      <c r="BA1550"/>
      <c r="BB1550"/>
      <c r="BC1550"/>
      <c r="BD1550"/>
      <c r="BE1550"/>
    </row>
    <row r="1551" spans="1:57" s="115" customForma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c r="AU1551"/>
      <c r="AV1551"/>
      <c r="AW1551"/>
      <c r="AX1551"/>
      <c r="AY1551"/>
      <c r="AZ1551"/>
      <c r="BA1551"/>
      <c r="BB1551"/>
      <c r="BC1551"/>
      <c r="BD1551"/>
      <c r="BE1551"/>
    </row>
    <row r="1552" spans="1:57" s="115" customForma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c r="AU1552"/>
      <c r="AV1552"/>
      <c r="AW1552"/>
      <c r="AX1552"/>
      <c r="AY1552"/>
      <c r="AZ1552"/>
      <c r="BA1552"/>
      <c r="BB1552"/>
      <c r="BC1552"/>
      <c r="BD1552"/>
      <c r="BE1552"/>
    </row>
    <row r="1553" spans="1:57" s="115" customForma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c r="AU1553"/>
      <c r="AV1553"/>
      <c r="AW1553"/>
      <c r="AX1553"/>
      <c r="AY1553"/>
      <c r="AZ1553"/>
      <c r="BA1553"/>
      <c r="BB1553"/>
      <c r="BC1553"/>
      <c r="BD1553"/>
      <c r="BE1553"/>
    </row>
    <row r="1554" spans="1:57" s="115" customForma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c r="AU1554"/>
      <c r="AV1554"/>
      <c r="AW1554"/>
      <c r="AX1554"/>
      <c r="AY1554"/>
      <c r="AZ1554"/>
      <c r="BA1554"/>
      <c r="BB1554"/>
      <c r="BC1554"/>
      <c r="BD1554"/>
      <c r="BE1554"/>
    </row>
    <row r="1555" spans="1:57" s="115" customForma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c r="AU1555"/>
      <c r="AV1555"/>
      <c r="AW1555"/>
      <c r="AX1555"/>
      <c r="AY1555"/>
      <c r="AZ1555"/>
      <c r="BA1555"/>
      <c r="BB1555"/>
      <c r="BC1555"/>
      <c r="BD1555"/>
      <c r="BE1555"/>
    </row>
    <row r="1556" spans="1:57" s="115" customForma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c r="AU1556"/>
      <c r="AV1556"/>
      <c r="AW1556"/>
      <c r="AX1556"/>
      <c r="AY1556"/>
      <c r="AZ1556"/>
      <c r="BA1556"/>
      <c r="BB1556"/>
      <c r="BC1556"/>
      <c r="BD1556"/>
      <c r="BE1556"/>
    </row>
    <row r="1557" spans="1:57" s="115" customForma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row>
    <row r="1558" spans="1:57" s="115" customForma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row>
    <row r="1559" spans="1:57" s="115" customForma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row>
    <row r="1560" spans="1:57" s="115" customForma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c r="BB1560"/>
      <c r="BC1560"/>
      <c r="BD1560"/>
      <c r="BE1560"/>
    </row>
    <row r="1561" spans="1:57" s="115" customForma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c r="AU1561"/>
      <c r="AV1561"/>
      <c r="AW1561"/>
      <c r="AX1561"/>
      <c r="AY1561"/>
      <c r="AZ1561"/>
      <c r="BA1561"/>
      <c r="BB1561"/>
      <c r="BC1561"/>
      <c r="BD1561"/>
      <c r="BE1561"/>
    </row>
    <row r="1562" spans="1:57" s="115" customForma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c r="AU1562"/>
      <c r="AV1562"/>
      <c r="AW1562"/>
      <c r="AX1562"/>
      <c r="AY1562"/>
      <c r="AZ1562"/>
      <c r="BA1562"/>
      <c r="BB1562"/>
      <c r="BC1562"/>
      <c r="BD1562"/>
      <c r="BE1562"/>
    </row>
    <row r="1563" spans="1:57" s="115" customForma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c r="AU1563"/>
      <c r="AV1563"/>
      <c r="AW1563"/>
      <c r="AX1563"/>
      <c r="AY1563"/>
      <c r="AZ1563"/>
      <c r="BA1563"/>
      <c r="BB1563"/>
      <c r="BC1563"/>
      <c r="BD1563"/>
      <c r="BE1563"/>
    </row>
    <row r="1564" spans="1:57" s="115" customForma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c r="AU1564"/>
      <c r="AV1564"/>
      <c r="AW1564"/>
      <c r="AX1564"/>
      <c r="AY1564"/>
      <c r="AZ1564"/>
      <c r="BA1564"/>
      <c r="BB1564"/>
      <c r="BC1564"/>
      <c r="BD1564"/>
      <c r="BE1564"/>
    </row>
    <row r="1565" spans="1:57" s="115" customForma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c r="AU1565"/>
      <c r="AV1565"/>
      <c r="AW1565"/>
      <c r="AX1565"/>
      <c r="AY1565"/>
      <c r="AZ1565"/>
      <c r="BA1565"/>
      <c r="BB1565"/>
      <c r="BC1565"/>
      <c r="BD1565"/>
      <c r="BE1565"/>
    </row>
    <row r="1566" spans="1:57" s="115" customForma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c r="AU1566"/>
      <c r="AV1566"/>
      <c r="AW1566"/>
      <c r="AX1566"/>
      <c r="AY1566"/>
      <c r="AZ1566"/>
      <c r="BA1566"/>
      <c r="BB1566"/>
      <c r="BC1566"/>
      <c r="BD1566"/>
      <c r="BE1566"/>
    </row>
    <row r="1567" spans="1:57" s="115" customForma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c r="AU1567"/>
      <c r="AV1567"/>
      <c r="AW1567"/>
      <c r="AX1567"/>
      <c r="AY1567"/>
      <c r="AZ1567"/>
      <c r="BA1567"/>
      <c r="BB1567"/>
      <c r="BC1567"/>
      <c r="BD1567"/>
      <c r="BE1567"/>
    </row>
    <row r="1568" spans="1:57" s="115" customForma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c r="AU1568"/>
      <c r="AV1568"/>
      <c r="AW1568"/>
      <c r="AX1568"/>
      <c r="AY1568"/>
      <c r="AZ1568"/>
      <c r="BA1568"/>
      <c r="BB1568"/>
      <c r="BC1568"/>
      <c r="BD1568"/>
      <c r="BE1568"/>
    </row>
    <row r="1569" spans="1:57" s="115" customForma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c r="AU1569"/>
      <c r="AV1569"/>
      <c r="AW1569"/>
      <c r="AX1569"/>
      <c r="AY1569"/>
      <c r="AZ1569"/>
      <c r="BA1569"/>
      <c r="BB1569"/>
      <c r="BC1569"/>
      <c r="BD1569"/>
      <c r="BE1569"/>
    </row>
    <row r="1570" spans="1:57" s="115" customForma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c r="AU1570"/>
      <c r="AV1570"/>
      <c r="AW1570"/>
      <c r="AX1570"/>
      <c r="AY1570"/>
      <c r="AZ1570"/>
      <c r="BA1570"/>
      <c r="BB1570"/>
      <c r="BC1570"/>
      <c r="BD1570"/>
      <c r="BE1570"/>
    </row>
    <row r="1571" spans="1:57" s="115" customForma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c r="AU1571"/>
      <c r="AV1571"/>
      <c r="AW1571"/>
      <c r="AX1571"/>
      <c r="AY1571"/>
      <c r="AZ1571"/>
      <c r="BA1571"/>
      <c r="BB1571"/>
      <c r="BC1571"/>
      <c r="BD1571"/>
      <c r="BE1571"/>
    </row>
    <row r="1572" spans="1:57" s="115" customForma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c r="AU1572"/>
      <c r="AV1572"/>
      <c r="AW1572"/>
      <c r="AX1572"/>
      <c r="AY1572"/>
      <c r="AZ1572"/>
      <c r="BA1572"/>
      <c r="BB1572"/>
      <c r="BC1572"/>
      <c r="BD1572"/>
      <c r="BE1572"/>
    </row>
    <row r="1573" spans="1:57" s="115" customForma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c r="AU1573"/>
      <c r="AV1573"/>
      <c r="AW1573"/>
      <c r="AX1573"/>
      <c r="AY1573"/>
      <c r="AZ1573"/>
      <c r="BA1573"/>
      <c r="BB1573"/>
      <c r="BC1573"/>
      <c r="BD1573"/>
      <c r="BE1573"/>
    </row>
    <row r="1574" spans="1:57" s="115" customForma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c r="AU1574"/>
      <c r="AV1574"/>
      <c r="AW1574"/>
      <c r="AX1574"/>
      <c r="AY1574"/>
      <c r="AZ1574"/>
      <c r="BA1574"/>
      <c r="BB1574"/>
      <c r="BC1574"/>
      <c r="BD1574"/>
      <c r="BE1574"/>
    </row>
    <row r="1575" spans="1:57" s="115" customForma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c r="AU1575"/>
      <c r="AV1575"/>
      <c r="AW1575"/>
      <c r="AX1575"/>
      <c r="AY1575"/>
      <c r="AZ1575"/>
      <c r="BA1575"/>
      <c r="BB1575"/>
      <c r="BC1575"/>
      <c r="BD1575"/>
      <c r="BE1575"/>
    </row>
    <row r="1576" spans="1:57" s="115" customForma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c r="AU1576"/>
      <c r="AV1576"/>
      <c r="AW1576"/>
      <c r="AX1576"/>
      <c r="AY1576"/>
      <c r="AZ1576"/>
      <c r="BA1576"/>
      <c r="BB1576"/>
      <c r="BC1576"/>
      <c r="BD1576"/>
      <c r="BE1576"/>
    </row>
    <row r="1577" spans="1:57" s="115" customForma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c r="AU1577"/>
      <c r="AV1577"/>
      <c r="AW1577"/>
      <c r="AX1577"/>
      <c r="AY1577"/>
      <c r="AZ1577"/>
      <c r="BA1577"/>
      <c r="BB1577"/>
      <c r="BC1577"/>
      <c r="BD1577"/>
      <c r="BE1577"/>
    </row>
    <row r="1578" spans="1:57" s="115" customForma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c r="AU1578"/>
      <c r="AV1578"/>
      <c r="AW1578"/>
      <c r="AX1578"/>
      <c r="AY1578"/>
      <c r="AZ1578"/>
      <c r="BA1578"/>
      <c r="BB1578"/>
      <c r="BC1578"/>
      <c r="BD1578"/>
      <c r="BE1578"/>
    </row>
    <row r="1579" spans="1:57" s="115" customForma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c r="AU1579"/>
      <c r="AV1579"/>
      <c r="AW1579"/>
      <c r="AX1579"/>
      <c r="AY1579"/>
      <c r="AZ1579"/>
      <c r="BA1579"/>
      <c r="BB1579"/>
      <c r="BC1579"/>
      <c r="BD1579"/>
      <c r="BE1579"/>
    </row>
    <row r="1580" spans="1:57" s="115" customForma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c r="AU1580"/>
      <c r="AV1580"/>
      <c r="AW1580"/>
      <c r="AX1580"/>
      <c r="AY1580"/>
      <c r="AZ1580"/>
      <c r="BA1580"/>
      <c r="BB1580"/>
      <c r="BC1580"/>
      <c r="BD1580"/>
      <c r="BE1580"/>
    </row>
    <row r="1581" spans="1:57" s="115" customForma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c r="AU1581"/>
      <c r="AV1581"/>
      <c r="AW1581"/>
      <c r="AX1581"/>
      <c r="AY1581"/>
      <c r="AZ1581"/>
      <c r="BA1581"/>
      <c r="BB1581"/>
      <c r="BC1581"/>
      <c r="BD1581"/>
      <c r="BE1581"/>
    </row>
    <row r="1582" spans="1:57" s="115" customForma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c r="AU1582"/>
      <c r="AV1582"/>
      <c r="AW1582"/>
      <c r="AX1582"/>
      <c r="AY1582"/>
      <c r="AZ1582"/>
      <c r="BA1582"/>
      <c r="BB1582"/>
      <c r="BC1582"/>
      <c r="BD1582"/>
      <c r="BE1582"/>
    </row>
    <row r="1583" spans="1:57" s="115" customForma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c r="AW1583"/>
      <c r="AX1583"/>
      <c r="AY1583"/>
      <c r="AZ1583"/>
      <c r="BA1583"/>
      <c r="BB1583"/>
      <c r="BC1583"/>
      <c r="BD1583"/>
      <c r="BE1583"/>
    </row>
    <row r="1584" spans="1:57" s="115" customForma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c r="AU1584"/>
      <c r="AV1584"/>
      <c r="AW1584"/>
      <c r="AX1584"/>
      <c r="AY1584"/>
      <c r="AZ1584"/>
      <c r="BA1584"/>
      <c r="BB1584"/>
      <c r="BC1584"/>
      <c r="BD1584"/>
      <c r="BE1584"/>
    </row>
    <row r="1585" spans="1:57" s="115" customForma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c r="AU1585"/>
      <c r="AV1585"/>
      <c r="AW1585"/>
      <c r="AX1585"/>
      <c r="AY1585"/>
      <c r="AZ1585"/>
      <c r="BA1585"/>
      <c r="BB1585"/>
      <c r="BC1585"/>
      <c r="BD1585"/>
      <c r="BE1585"/>
    </row>
    <row r="1586" spans="1:57" s="115" customForma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c r="AU1586"/>
      <c r="AV1586"/>
      <c r="AW1586"/>
      <c r="AX1586"/>
      <c r="AY1586"/>
      <c r="AZ1586"/>
      <c r="BA1586"/>
      <c r="BB1586"/>
      <c r="BC1586"/>
      <c r="BD1586"/>
      <c r="BE1586"/>
    </row>
    <row r="1587" spans="1:57" s="115" customForma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c r="AU1587"/>
      <c r="AV1587"/>
      <c r="AW1587"/>
      <c r="AX1587"/>
      <c r="AY1587"/>
      <c r="AZ1587"/>
      <c r="BA1587"/>
      <c r="BB1587"/>
      <c r="BC1587"/>
      <c r="BD1587"/>
      <c r="BE1587"/>
    </row>
    <row r="1588" spans="1:57" s="115" customForma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c r="AU1588"/>
      <c r="AV1588"/>
      <c r="AW1588"/>
      <c r="AX1588"/>
      <c r="AY1588"/>
      <c r="AZ1588"/>
      <c r="BA1588"/>
      <c r="BB1588"/>
      <c r="BC1588"/>
      <c r="BD1588"/>
      <c r="BE1588"/>
    </row>
    <row r="1589" spans="1:57" s="115" customForma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c r="AU1589"/>
      <c r="AV1589"/>
      <c r="AW1589"/>
      <c r="AX1589"/>
      <c r="AY1589"/>
      <c r="AZ1589"/>
      <c r="BA1589"/>
      <c r="BB1589"/>
      <c r="BC1589"/>
      <c r="BD1589"/>
      <c r="BE1589"/>
    </row>
    <row r="1590" spans="1:57" s="115" customForma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c r="AU1590"/>
      <c r="AV1590"/>
      <c r="AW1590"/>
      <c r="AX1590"/>
      <c r="AY1590"/>
      <c r="AZ1590"/>
      <c r="BA1590"/>
      <c r="BB1590"/>
      <c r="BC1590"/>
      <c r="BD1590"/>
      <c r="BE1590"/>
    </row>
    <row r="1591" spans="1:57" s="115" customForma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c r="AU1591"/>
      <c r="AV1591"/>
      <c r="AW1591"/>
      <c r="AX1591"/>
      <c r="AY1591"/>
      <c r="AZ1591"/>
      <c r="BA1591"/>
      <c r="BB1591"/>
      <c r="BC1591"/>
      <c r="BD1591"/>
      <c r="BE1591"/>
    </row>
    <row r="1592" spans="1:57" s="115" customForma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c r="AU1592"/>
      <c r="AV1592"/>
      <c r="AW1592"/>
      <c r="AX1592"/>
      <c r="AY1592"/>
      <c r="AZ1592"/>
      <c r="BA1592"/>
      <c r="BB1592"/>
      <c r="BC1592"/>
      <c r="BD1592"/>
      <c r="BE1592"/>
    </row>
    <row r="1593" spans="1:57" s="115" customForma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c r="AU1593"/>
      <c r="AV1593"/>
      <c r="AW1593"/>
      <c r="AX1593"/>
      <c r="AY1593"/>
      <c r="AZ1593"/>
      <c r="BA1593"/>
      <c r="BB1593"/>
      <c r="BC1593"/>
      <c r="BD1593"/>
      <c r="BE1593"/>
    </row>
    <row r="1594" spans="1:57" s="115" customForma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c r="AU1594"/>
      <c r="AV1594"/>
      <c r="AW1594"/>
      <c r="AX1594"/>
      <c r="AY1594"/>
      <c r="AZ1594"/>
      <c r="BA1594"/>
      <c r="BB1594"/>
      <c r="BC1594"/>
      <c r="BD1594"/>
      <c r="BE1594"/>
    </row>
    <row r="1595" spans="1:57" s="115" customForma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c r="AU1595"/>
      <c r="AV1595"/>
      <c r="AW1595"/>
      <c r="AX1595"/>
      <c r="AY1595"/>
      <c r="AZ1595"/>
      <c r="BA1595"/>
      <c r="BB1595"/>
      <c r="BC1595"/>
      <c r="BD1595"/>
      <c r="BE1595"/>
    </row>
    <row r="1596" spans="1:57" s="115" customForma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c r="AU1596"/>
      <c r="AV1596"/>
      <c r="AW1596"/>
      <c r="AX1596"/>
      <c r="AY1596"/>
      <c r="AZ1596"/>
      <c r="BA1596"/>
      <c r="BB1596"/>
      <c r="BC1596"/>
      <c r="BD1596"/>
      <c r="BE1596"/>
    </row>
    <row r="1597" spans="1:57" s="115" customForma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c r="AU1597"/>
      <c r="AV1597"/>
      <c r="AW1597"/>
      <c r="AX1597"/>
      <c r="AY1597"/>
      <c r="AZ1597"/>
      <c r="BA1597"/>
      <c r="BB1597"/>
      <c r="BC1597"/>
      <c r="BD1597"/>
      <c r="BE1597"/>
    </row>
    <row r="1598" spans="1:57" s="115" customForma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c r="AU1598"/>
      <c r="AV1598"/>
      <c r="AW1598"/>
      <c r="AX1598"/>
      <c r="AY1598"/>
      <c r="AZ1598"/>
      <c r="BA1598"/>
      <c r="BB1598"/>
      <c r="BC1598"/>
      <c r="BD1598"/>
      <c r="BE1598"/>
    </row>
    <row r="1599" spans="1:57" s="115" customForma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c r="AU1599"/>
      <c r="AV1599"/>
      <c r="AW1599"/>
      <c r="AX1599"/>
      <c r="AY1599"/>
      <c r="AZ1599"/>
      <c r="BA1599"/>
      <c r="BB1599"/>
      <c r="BC1599"/>
      <c r="BD1599"/>
      <c r="BE1599"/>
    </row>
    <row r="1600" spans="1:57" s="115" customForma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c r="AU1600"/>
      <c r="AV1600"/>
      <c r="AW1600"/>
      <c r="AX1600"/>
      <c r="AY1600"/>
      <c r="AZ1600"/>
      <c r="BA1600"/>
      <c r="BB1600"/>
      <c r="BC1600"/>
      <c r="BD1600"/>
      <c r="BE1600"/>
    </row>
    <row r="1601" spans="1:57" s="115" customForma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c r="AU1601"/>
      <c r="AV1601"/>
      <c r="AW1601"/>
      <c r="AX1601"/>
      <c r="AY1601"/>
      <c r="AZ1601"/>
      <c r="BA1601"/>
      <c r="BB1601"/>
      <c r="BC1601"/>
      <c r="BD1601"/>
      <c r="BE1601"/>
    </row>
    <row r="1602" spans="1:57" s="115" customForma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c r="AU1602"/>
      <c r="AV1602"/>
      <c r="AW1602"/>
      <c r="AX1602"/>
      <c r="AY1602"/>
      <c r="AZ1602"/>
      <c r="BA1602"/>
      <c r="BB1602"/>
      <c r="BC1602"/>
      <c r="BD1602"/>
      <c r="BE1602"/>
    </row>
    <row r="1603" spans="1:57" s="115" customForma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c r="AU1603"/>
      <c r="AV1603"/>
      <c r="AW1603"/>
      <c r="AX1603"/>
      <c r="AY1603"/>
      <c r="AZ1603"/>
      <c r="BA1603"/>
      <c r="BB1603"/>
      <c r="BC1603"/>
      <c r="BD1603"/>
      <c r="BE1603"/>
    </row>
    <row r="1604" spans="1:57" s="115" customForma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c r="AU1604"/>
      <c r="AV1604"/>
      <c r="AW1604"/>
      <c r="AX1604"/>
      <c r="AY1604"/>
      <c r="AZ1604"/>
      <c r="BA1604"/>
      <c r="BB1604"/>
      <c r="BC1604"/>
      <c r="BD1604"/>
      <c r="BE1604"/>
    </row>
    <row r="1605" spans="1:57" s="115" customForma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c r="AU1605"/>
      <c r="AV1605"/>
      <c r="AW1605"/>
      <c r="AX1605"/>
      <c r="AY1605"/>
      <c r="AZ1605"/>
      <c r="BA1605"/>
      <c r="BB1605"/>
      <c r="BC1605"/>
      <c r="BD1605"/>
      <c r="BE1605"/>
    </row>
    <row r="1606" spans="1:57" s="115" customForma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c r="AU1606"/>
      <c r="AV1606"/>
      <c r="AW1606"/>
      <c r="AX1606"/>
      <c r="AY1606"/>
      <c r="AZ1606"/>
      <c r="BA1606"/>
      <c r="BB1606"/>
      <c r="BC1606"/>
      <c r="BD1606"/>
      <c r="BE1606"/>
    </row>
    <row r="1607" spans="1:57" s="115" customForma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c r="AU1607"/>
      <c r="AV1607"/>
      <c r="AW1607"/>
      <c r="AX1607"/>
      <c r="AY1607"/>
      <c r="AZ1607"/>
      <c r="BA1607"/>
      <c r="BB1607"/>
      <c r="BC1607"/>
      <c r="BD1607"/>
      <c r="BE1607"/>
    </row>
    <row r="1608" spans="1:57" s="115" customForma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c r="AU1608"/>
      <c r="AV1608"/>
      <c r="AW1608"/>
      <c r="AX1608"/>
      <c r="AY1608"/>
      <c r="AZ1608"/>
      <c r="BA1608"/>
      <c r="BB1608"/>
      <c r="BC1608"/>
      <c r="BD1608"/>
      <c r="BE1608"/>
    </row>
    <row r="1609" spans="1:57" s="115" customForma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c r="AU1609"/>
      <c r="AV1609"/>
      <c r="AW1609"/>
      <c r="AX1609"/>
      <c r="AY1609"/>
      <c r="AZ1609"/>
      <c r="BA1609"/>
      <c r="BB1609"/>
      <c r="BC1609"/>
      <c r="BD1609"/>
      <c r="BE1609"/>
    </row>
    <row r="1610" spans="1:57" s="115" customForma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c r="AU1610"/>
      <c r="AV1610"/>
      <c r="AW1610"/>
      <c r="AX1610"/>
      <c r="AY1610"/>
      <c r="AZ1610"/>
      <c r="BA1610"/>
      <c r="BB1610"/>
      <c r="BC1610"/>
      <c r="BD1610"/>
      <c r="BE1610"/>
    </row>
    <row r="1611" spans="1:57" s="115" customForma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c r="AW1611"/>
      <c r="AX1611"/>
      <c r="AY1611"/>
      <c r="AZ1611"/>
      <c r="BA1611"/>
      <c r="BB1611"/>
      <c r="BC1611"/>
      <c r="BD1611"/>
      <c r="BE1611"/>
    </row>
    <row r="1612" spans="1:57" s="115" customForma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c r="AW1612"/>
      <c r="AX1612"/>
      <c r="AY1612"/>
      <c r="AZ1612"/>
      <c r="BA1612"/>
      <c r="BB1612"/>
      <c r="BC1612"/>
      <c r="BD1612"/>
      <c r="BE1612"/>
    </row>
    <row r="1613" spans="1:57" s="115" customForma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c r="AW1613"/>
      <c r="AX1613"/>
      <c r="AY1613"/>
      <c r="AZ1613"/>
      <c r="BA1613"/>
      <c r="BB1613"/>
      <c r="BC1613"/>
      <c r="BD1613"/>
      <c r="BE1613"/>
    </row>
    <row r="1614" spans="1:57" s="115" customForma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c r="AU1614"/>
      <c r="AV1614"/>
      <c r="AW1614"/>
      <c r="AX1614"/>
      <c r="AY1614"/>
      <c r="AZ1614"/>
      <c r="BA1614"/>
      <c r="BB1614"/>
      <c r="BC1614"/>
      <c r="BD1614"/>
      <c r="BE1614"/>
    </row>
    <row r="1615" spans="1:57" s="115" customForma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c r="AU1615"/>
      <c r="AV1615"/>
      <c r="AW1615"/>
      <c r="AX1615"/>
      <c r="AY1615"/>
      <c r="AZ1615"/>
      <c r="BA1615"/>
      <c r="BB1615"/>
      <c r="BC1615"/>
      <c r="BD1615"/>
      <c r="BE1615"/>
    </row>
    <row r="1616" spans="1:57" s="115" customForma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c r="AU1616"/>
      <c r="AV1616"/>
      <c r="AW1616"/>
      <c r="AX1616"/>
      <c r="AY1616"/>
      <c r="AZ1616"/>
      <c r="BA1616"/>
      <c r="BB1616"/>
      <c r="BC1616"/>
      <c r="BD1616"/>
      <c r="BE1616"/>
    </row>
    <row r="1617" spans="1:57" s="115" customForma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c r="AU1617"/>
      <c r="AV1617"/>
      <c r="AW1617"/>
      <c r="AX1617"/>
      <c r="AY1617"/>
      <c r="AZ1617"/>
      <c r="BA1617"/>
      <c r="BB1617"/>
      <c r="BC1617"/>
      <c r="BD1617"/>
      <c r="BE1617"/>
    </row>
    <row r="1618" spans="1:57" s="115" customForma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c r="AU1618"/>
      <c r="AV1618"/>
      <c r="AW1618"/>
      <c r="AX1618"/>
      <c r="AY1618"/>
      <c r="AZ1618"/>
      <c r="BA1618"/>
      <c r="BB1618"/>
      <c r="BC1618"/>
      <c r="BD1618"/>
      <c r="BE1618"/>
    </row>
    <row r="1619" spans="1:57" s="115" customForma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c r="AU1619"/>
      <c r="AV1619"/>
      <c r="AW1619"/>
      <c r="AX1619"/>
      <c r="AY1619"/>
      <c r="AZ1619"/>
      <c r="BA1619"/>
      <c r="BB1619"/>
      <c r="BC1619"/>
      <c r="BD1619"/>
      <c r="BE1619"/>
    </row>
    <row r="1620" spans="1:57" s="115" customForma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c r="AU1620"/>
      <c r="AV1620"/>
      <c r="AW1620"/>
      <c r="AX1620"/>
      <c r="AY1620"/>
      <c r="AZ1620"/>
      <c r="BA1620"/>
      <c r="BB1620"/>
      <c r="BC1620"/>
      <c r="BD1620"/>
      <c r="BE1620"/>
    </row>
    <row r="1621" spans="1:57" s="115" customForma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c r="AU1621"/>
      <c r="AV1621"/>
      <c r="AW1621"/>
      <c r="AX1621"/>
      <c r="AY1621"/>
      <c r="AZ1621"/>
      <c r="BA1621"/>
      <c r="BB1621"/>
      <c r="BC1621"/>
      <c r="BD1621"/>
      <c r="BE1621"/>
    </row>
    <row r="1622" spans="1:57" s="115" customForma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c r="AU1622"/>
      <c r="AV1622"/>
      <c r="AW1622"/>
      <c r="AX1622"/>
      <c r="AY1622"/>
      <c r="AZ1622"/>
      <c r="BA1622"/>
      <c r="BB1622"/>
      <c r="BC1622"/>
      <c r="BD1622"/>
      <c r="BE1622"/>
    </row>
    <row r="1623" spans="1:57" s="115" customForma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c r="AU1623"/>
      <c r="AV1623"/>
      <c r="AW1623"/>
      <c r="AX1623"/>
      <c r="AY1623"/>
      <c r="AZ1623"/>
      <c r="BA1623"/>
      <c r="BB1623"/>
      <c r="BC1623"/>
      <c r="BD1623"/>
      <c r="BE1623"/>
    </row>
    <row r="1624" spans="1:57" s="115" customForma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c r="AU1624"/>
      <c r="AV1624"/>
      <c r="AW1624"/>
      <c r="AX1624"/>
      <c r="AY1624"/>
      <c r="AZ1624"/>
      <c r="BA1624"/>
      <c r="BB1624"/>
      <c r="BC1624"/>
      <c r="BD1624"/>
      <c r="BE1624"/>
    </row>
    <row r="1625" spans="1:57" s="115" customForma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c r="AU1625"/>
      <c r="AV1625"/>
      <c r="AW1625"/>
      <c r="AX1625"/>
      <c r="AY1625"/>
      <c r="AZ1625"/>
      <c r="BA1625"/>
      <c r="BB1625"/>
      <c r="BC1625"/>
      <c r="BD1625"/>
      <c r="BE1625"/>
    </row>
    <row r="1626" spans="1:57" s="115" customForma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c r="AU1626"/>
      <c r="AV1626"/>
      <c r="AW1626"/>
      <c r="AX1626"/>
      <c r="AY1626"/>
      <c r="AZ1626"/>
      <c r="BA1626"/>
      <c r="BB1626"/>
      <c r="BC1626"/>
      <c r="BD1626"/>
      <c r="BE1626"/>
    </row>
    <row r="1627" spans="1:57" s="115" customForma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c r="AU1627"/>
      <c r="AV1627"/>
      <c r="AW1627"/>
      <c r="AX1627"/>
      <c r="AY1627"/>
      <c r="AZ1627"/>
      <c r="BA1627"/>
      <c r="BB1627"/>
      <c r="BC1627"/>
      <c r="BD1627"/>
      <c r="BE1627"/>
    </row>
    <row r="1628" spans="1:57" s="115" customForma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c r="AU1628"/>
      <c r="AV1628"/>
      <c r="AW1628"/>
      <c r="AX1628"/>
      <c r="AY1628"/>
      <c r="AZ1628"/>
      <c r="BA1628"/>
      <c r="BB1628"/>
      <c r="BC1628"/>
      <c r="BD1628"/>
      <c r="BE1628"/>
    </row>
    <row r="1629" spans="1:57" s="115" customForma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c r="AU1629"/>
      <c r="AV1629"/>
      <c r="AW1629"/>
      <c r="AX1629"/>
      <c r="AY1629"/>
      <c r="AZ1629"/>
      <c r="BA1629"/>
      <c r="BB1629"/>
      <c r="BC1629"/>
      <c r="BD1629"/>
      <c r="BE1629"/>
    </row>
    <row r="1630" spans="1:57" s="115" customForma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c r="AU1630"/>
      <c r="AV1630"/>
      <c r="AW1630"/>
      <c r="AX1630"/>
      <c r="AY1630"/>
      <c r="AZ1630"/>
      <c r="BA1630"/>
      <c r="BB1630"/>
      <c r="BC1630"/>
      <c r="BD1630"/>
      <c r="BE1630"/>
    </row>
    <row r="1631" spans="1:57" s="115" customForma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c r="AU1631"/>
      <c r="AV1631"/>
      <c r="AW1631"/>
      <c r="AX1631"/>
      <c r="AY1631"/>
      <c r="AZ1631"/>
      <c r="BA1631"/>
      <c r="BB1631"/>
      <c r="BC1631"/>
      <c r="BD1631"/>
      <c r="BE1631"/>
    </row>
    <row r="1632" spans="1:57" s="115" customForma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c r="AU1632"/>
      <c r="AV1632"/>
      <c r="AW1632"/>
      <c r="AX1632"/>
      <c r="AY1632"/>
      <c r="AZ1632"/>
      <c r="BA1632"/>
      <c r="BB1632"/>
      <c r="BC1632"/>
      <c r="BD1632"/>
      <c r="BE1632"/>
    </row>
    <row r="1633" spans="1:57" s="115" customForma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c r="AU1633"/>
      <c r="AV1633"/>
      <c r="AW1633"/>
      <c r="AX1633"/>
      <c r="AY1633"/>
      <c r="AZ1633"/>
      <c r="BA1633"/>
      <c r="BB1633"/>
      <c r="BC1633"/>
      <c r="BD1633"/>
      <c r="BE1633"/>
    </row>
    <row r="1634" spans="1:57" s="115" customForma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c r="AU1634"/>
      <c r="AV1634"/>
      <c r="AW1634"/>
      <c r="AX1634"/>
      <c r="AY1634"/>
      <c r="AZ1634"/>
      <c r="BA1634"/>
      <c r="BB1634"/>
      <c r="BC1634"/>
      <c r="BD1634"/>
      <c r="BE1634"/>
    </row>
    <row r="1635" spans="1:57" s="115" customForma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c r="AU1635"/>
      <c r="AV1635"/>
      <c r="AW1635"/>
      <c r="AX1635"/>
      <c r="AY1635"/>
      <c r="AZ1635"/>
      <c r="BA1635"/>
      <c r="BB1635"/>
      <c r="BC1635"/>
      <c r="BD1635"/>
      <c r="BE1635"/>
    </row>
    <row r="1636" spans="1:57" s="115" customForma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c r="AU1636"/>
      <c r="AV1636"/>
      <c r="AW1636"/>
      <c r="AX1636"/>
      <c r="AY1636"/>
      <c r="AZ1636"/>
      <c r="BA1636"/>
      <c r="BB1636"/>
      <c r="BC1636"/>
      <c r="BD1636"/>
      <c r="BE1636"/>
    </row>
    <row r="1637" spans="1:57" s="115" customForma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c r="AU1637"/>
      <c r="AV1637"/>
      <c r="AW1637"/>
      <c r="AX1637"/>
      <c r="AY1637"/>
      <c r="AZ1637"/>
      <c r="BA1637"/>
      <c r="BB1637"/>
      <c r="BC1637"/>
      <c r="BD1637"/>
      <c r="BE1637"/>
    </row>
    <row r="1638" spans="1:57" s="115" customForma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c r="AU1638"/>
      <c r="AV1638"/>
      <c r="AW1638"/>
      <c r="AX1638"/>
      <c r="AY1638"/>
      <c r="AZ1638"/>
      <c r="BA1638"/>
      <c r="BB1638"/>
      <c r="BC1638"/>
      <c r="BD1638"/>
      <c r="BE1638"/>
    </row>
    <row r="1639" spans="1:57" s="115" customForma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c r="AU1639"/>
      <c r="AV1639"/>
      <c r="AW1639"/>
      <c r="AX1639"/>
      <c r="AY1639"/>
      <c r="AZ1639"/>
      <c r="BA1639"/>
      <c r="BB1639"/>
      <c r="BC1639"/>
      <c r="BD1639"/>
      <c r="BE1639"/>
    </row>
    <row r="1640" spans="1:57" s="115" customForma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c r="AU1640"/>
      <c r="AV1640"/>
      <c r="AW1640"/>
      <c r="AX1640"/>
      <c r="AY1640"/>
      <c r="AZ1640"/>
      <c r="BA1640"/>
      <c r="BB1640"/>
      <c r="BC1640"/>
      <c r="BD1640"/>
      <c r="BE1640"/>
    </row>
    <row r="1641" spans="1:57" s="115" customForma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c r="AU1641"/>
      <c r="AV1641"/>
      <c r="AW1641"/>
      <c r="AX1641"/>
      <c r="AY1641"/>
      <c r="AZ1641"/>
      <c r="BA1641"/>
      <c r="BB1641"/>
      <c r="BC1641"/>
      <c r="BD1641"/>
      <c r="BE1641"/>
    </row>
    <row r="1642" spans="1:57" s="115" customForma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c r="AU1642"/>
      <c r="AV1642"/>
      <c r="AW1642"/>
      <c r="AX1642"/>
      <c r="AY1642"/>
      <c r="AZ1642"/>
      <c r="BA1642"/>
      <c r="BB1642"/>
      <c r="BC1642"/>
      <c r="BD1642"/>
      <c r="BE1642"/>
    </row>
    <row r="1643" spans="1:57" s="115" customForma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c r="AU1643"/>
      <c r="AV1643"/>
      <c r="AW1643"/>
      <c r="AX1643"/>
      <c r="AY1643"/>
      <c r="AZ1643"/>
      <c r="BA1643"/>
      <c r="BB1643"/>
      <c r="BC1643"/>
      <c r="BD1643"/>
      <c r="BE1643"/>
    </row>
    <row r="1644" spans="1:57" s="115" customForma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c r="AU1644"/>
      <c r="AV1644"/>
      <c r="AW1644"/>
      <c r="AX1644"/>
      <c r="AY1644"/>
      <c r="AZ1644"/>
      <c r="BA1644"/>
      <c r="BB1644"/>
      <c r="BC1644"/>
      <c r="BD1644"/>
      <c r="BE1644"/>
    </row>
    <row r="1645" spans="1:57" s="115" customForma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c r="AU1645"/>
      <c r="AV1645"/>
      <c r="AW1645"/>
      <c r="AX1645"/>
      <c r="AY1645"/>
      <c r="AZ1645"/>
      <c r="BA1645"/>
      <c r="BB1645"/>
      <c r="BC1645"/>
      <c r="BD1645"/>
      <c r="BE1645"/>
    </row>
    <row r="1646" spans="1:57" s="115" customForma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c r="AU1646"/>
      <c r="AV1646"/>
      <c r="AW1646"/>
      <c r="AX1646"/>
      <c r="AY1646"/>
      <c r="AZ1646"/>
      <c r="BA1646"/>
      <c r="BB1646"/>
      <c r="BC1646"/>
      <c r="BD1646"/>
      <c r="BE1646"/>
    </row>
    <row r="1647" spans="1:57" s="115" customForma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c r="AU1647"/>
      <c r="AV1647"/>
      <c r="AW1647"/>
      <c r="AX1647"/>
      <c r="AY1647"/>
      <c r="AZ1647"/>
      <c r="BA1647"/>
      <c r="BB1647"/>
      <c r="BC1647"/>
      <c r="BD1647"/>
      <c r="BE1647"/>
    </row>
    <row r="1648" spans="1:57" s="115" customForma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c r="AU1648"/>
      <c r="AV1648"/>
      <c r="AW1648"/>
      <c r="AX1648"/>
      <c r="AY1648"/>
      <c r="AZ1648"/>
      <c r="BA1648"/>
      <c r="BB1648"/>
      <c r="BC1648"/>
      <c r="BD1648"/>
      <c r="BE1648"/>
    </row>
    <row r="1649" spans="1:57" s="115" customForma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c r="AU1649"/>
      <c r="AV1649"/>
      <c r="AW1649"/>
      <c r="AX1649"/>
      <c r="AY1649"/>
      <c r="AZ1649"/>
      <c r="BA1649"/>
      <c r="BB1649"/>
      <c r="BC1649"/>
      <c r="BD1649"/>
      <c r="BE1649"/>
    </row>
    <row r="1650" spans="1:57" s="115" customForma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c r="AU1650"/>
      <c r="AV1650"/>
      <c r="AW1650"/>
      <c r="AX1650"/>
      <c r="AY1650"/>
      <c r="AZ1650"/>
      <c r="BA1650"/>
      <c r="BB1650"/>
      <c r="BC1650"/>
      <c r="BD1650"/>
      <c r="BE1650"/>
    </row>
    <row r="1651" spans="1:57" s="115" customForma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c r="AU1651"/>
      <c r="AV1651"/>
      <c r="AW1651"/>
      <c r="AX1651"/>
      <c r="AY1651"/>
      <c r="AZ1651"/>
      <c r="BA1651"/>
      <c r="BB1651"/>
      <c r="BC1651"/>
      <c r="BD1651"/>
      <c r="BE1651"/>
    </row>
    <row r="1652" spans="1:57" s="115" customForma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c r="AU1652"/>
      <c r="AV1652"/>
      <c r="AW1652"/>
      <c r="AX1652"/>
      <c r="AY1652"/>
      <c r="AZ1652"/>
      <c r="BA1652"/>
      <c r="BB1652"/>
      <c r="BC1652"/>
      <c r="BD1652"/>
      <c r="BE1652"/>
    </row>
    <row r="1653" spans="1:57" s="115" customForma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c r="AU1653"/>
      <c r="AV1653"/>
      <c r="AW1653"/>
      <c r="AX1653"/>
      <c r="AY1653"/>
      <c r="AZ1653"/>
      <c r="BA1653"/>
      <c r="BB1653"/>
      <c r="BC1653"/>
      <c r="BD1653"/>
      <c r="BE1653"/>
    </row>
    <row r="1654" spans="1:57" s="115" customForma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c r="AU1654"/>
      <c r="AV1654"/>
      <c r="AW1654"/>
      <c r="AX1654"/>
      <c r="AY1654"/>
      <c r="AZ1654"/>
      <c r="BA1654"/>
      <c r="BB1654"/>
      <c r="BC1654"/>
      <c r="BD1654"/>
      <c r="BE1654"/>
    </row>
    <row r="1655" spans="1:57" s="115" customForma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c r="AU1655"/>
      <c r="AV1655"/>
      <c r="AW1655"/>
      <c r="AX1655"/>
      <c r="AY1655"/>
      <c r="AZ1655"/>
      <c r="BA1655"/>
      <c r="BB1655"/>
      <c r="BC1655"/>
      <c r="BD1655"/>
      <c r="BE1655"/>
    </row>
    <row r="1656" spans="1:57" s="115" customForma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c r="AU1656"/>
      <c r="AV1656"/>
      <c r="AW1656"/>
      <c r="AX1656"/>
      <c r="AY1656"/>
      <c r="AZ1656"/>
      <c r="BA1656"/>
      <c r="BB1656"/>
      <c r="BC1656"/>
      <c r="BD1656"/>
      <c r="BE1656"/>
    </row>
    <row r="1657" spans="1:57" s="115" customForma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c r="AU1657"/>
      <c r="AV1657"/>
      <c r="AW1657"/>
      <c r="AX1657"/>
      <c r="AY1657"/>
      <c r="AZ1657"/>
      <c r="BA1657"/>
      <c r="BB1657"/>
      <c r="BC1657"/>
      <c r="BD1657"/>
      <c r="BE1657"/>
    </row>
    <row r="1658" spans="1:57" s="115" customForma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c r="AU1658"/>
      <c r="AV1658"/>
      <c r="AW1658"/>
      <c r="AX1658"/>
      <c r="AY1658"/>
      <c r="AZ1658"/>
      <c r="BA1658"/>
      <c r="BB1658"/>
      <c r="BC1658"/>
      <c r="BD1658"/>
      <c r="BE1658"/>
    </row>
    <row r="1659" spans="1:57" s="115" customForma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c r="AU1659"/>
      <c r="AV1659"/>
      <c r="AW1659"/>
      <c r="AX1659"/>
      <c r="AY1659"/>
      <c r="AZ1659"/>
      <c r="BA1659"/>
      <c r="BB1659"/>
      <c r="BC1659"/>
      <c r="BD1659"/>
      <c r="BE1659"/>
    </row>
    <row r="1660" spans="1:57" s="115" customForma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c r="AU1660"/>
      <c r="AV1660"/>
      <c r="AW1660"/>
      <c r="AX1660"/>
      <c r="AY1660"/>
      <c r="AZ1660"/>
      <c r="BA1660"/>
      <c r="BB1660"/>
      <c r="BC1660"/>
      <c r="BD1660"/>
      <c r="BE1660"/>
    </row>
    <row r="1661" spans="1:57" s="115" customForma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c r="AU1661"/>
      <c r="AV1661"/>
      <c r="AW1661"/>
      <c r="AX1661"/>
      <c r="AY1661"/>
      <c r="AZ1661"/>
      <c r="BA1661"/>
      <c r="BB1661"/>
      <c r="BC1661"/>
      <c r="BD1661"/>
      <c r="BE1661"/>
    </row>
    <row r="1662" spans="1:57" s="115" customForma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c r="AU1662"/>
      <c r="AV1662"/>
      <c r="AW1662"/>
      <c r="AX1662"/>
      <c r="AY1662"/>
      <c r="AZ1662"/>
      <c r="BA1662"/>
      <c r="BB1662"/>
      <c r="BC1662"/>
      <c r="BD1662"/>
      <c r="BE1662"/>
    </row>
    <row r="1663" spans="1:57" s="115" customForma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c r="AU1663"/>
      <c r="AV1663"/>
      <c r="AW1663"/>
      <c r="AX1663"/>
      <c r="AY1663"/>
      <c r="AZ1663"/>
      <c r="BA1663"/>
      <c r="BB1663"/>
      <c r="BC1663"/>
      <c r="BD1663"/>
      <c r="BE1663"/>
    </row>
    <row r="1664" spans="1:57" s="115" customForma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c r="AU1664"/>
      <c r="AV1664"/>
      <c r="AW1664"/>
      <c r="AX1664"/>
      <c r="AY1664"/>
      <c r="AZ1664"/>
      <c r="BA1664"/>
      <c r="BB1664"/>
      <c r="BC1664"/>
      <c r="BD1664"/>
      <c r="BE1664"/>
    </row>
    <row r="1665" spans="1:57" s="115" customForma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c r="AU1665"/>
      <c r="AV1665"/>
      <c r="AW1665"/>
      <c r="AX1665"/>
      <c r="AY1665"/>
      <c r="AZ1665"/>
      <c r="BA1665"/>
      <c r="BB1665"/>
      <c r="BC1665"/>
      <c r="BD1665"/>
      <c r="BE1665"/>
    </row>
    <row r="1666" spans="1:57" s="115" customForma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c r="AU1666"/>
      <c r="AV1666"/>
      <c r="AW1666"/>
      <c r="AX1666"/>
      <c r="AY1666"/>
      <c r="AZ1666"/>
      <c r="BA1666"/>
      <c r="BB1666"/>
      <c r="BC1666"/>
      <c r="BD1666"/>
      <c r="BE1666"/>
    </row>
    <row r="1667" spans="1:57" s="115" customForma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c r="AU1667"/>
      <c r="AV1667"/>
      <c r="AW1667"/>
      <c r="AX1667"/>
      <c r="AY1667"/>
      <c r="AZ1667"/>
      <c r="BA1667"/>
      <c r="BB1667"/>
      <c r="BC1667"/>
      <c r="BD1667"/>
      <c r="BE1667"/>
    </row>
    <row r="1668" spans="1:57" s="115" customForma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c r="AU1668"/>
      <c r="AV1668"/>
      <c r="AW1668"/>
      <c r="AX1668"/>
      <c r="AY1668"/>
      <c r="AZ1668"/>
      <c r="BA1668"/>
      <c r="BB1668"/>
      <c r="BC1668"/>
      <c r="BD1668"/>
      <c r="BE1668"/>
    </row>
    <row r="1669" spans="1:57" s="115" customForma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c r="AU1669"/>
      <c r="AV1669"/>
      <c r="AW1669"/>
      <c r="AX1669"/>
      <c r="AY1669"/>
      <c r="AZ1669"/>
      <c r="BA1669"/>
      <c r="BB1669"/>
      <c r="BC1669"/>
      <c r="BD1669"/>
      <c r="BE1669"/>
    </row>
    <row r="1670" spans="1:57" s="115" customForma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c r="AU1670"/>
      <c r="AV1670"/>
      <c r="AW1670"/>
      <c r="AX1670"/>
      <c r="AY1670"/>
      <c r="AZ1670"/>
      <c r="BA1670"/>
      <c r="BB1670"/>
      <c r="BC1670"/>
      <c r="BD1670"/>
      <c r="BE1670"/>
    </row>
    <row r="1671" spans="1:57" s="115" customForma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c r="AU1671"/>
      <c r="AV1671"/>
      <c r="AW1671"/>
      <c r="AX1671"/>
      <c r="AY1671"/>
      <c r="AZ1671"/>
      <c r="BA1671"/>
      <c r="BB1671"/>
      <c r="BC1671"/>
      <c r="BD1671"/>
      <c r="BE1671"/>
    </row>
    <row r="1672" spans="1:57" s="115" customForma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c r="AU1672"/>
      <c r="AV1672"/>
      <c r="AW1672"/>
      <c r="AX1672"/>
      <c r="AY1672"/>
      <c r="AZ1672"/>
      <c r="BA1672"/>
      <c r="BB1672"/>
      <c r="BC1672"/>
      <c r="BD1672"/>
      <c r="BE1672"/>
    </row>
    <row r="1673" spans="1:57" s="115" customForma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c r="AU1673"/>
      <c r="AV1673"/>
      <c r="AW1673"/>
      <c r="AX1673"/>
      <c r="AY1673"/>
      <c r="AZ1673"/>
      <c r="BA1673"/>
      <c r="BB1673"/>
      <c r="BC1673"/>
      <c r="BD1673"/>
      <c r="BE1673"/>
    </row>
    <row r="1674" spans="1:57" s="115" customForma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c r="AU1674"/>
      <c r="AV1674"/>
      <c r="AW1674"/>
      <c r="AX1674"/>
      <c r="AY1674"/>
      <c r="AZ1674"/>
      <c r="BA1674"/>
      <c r="BB1674"/>
      <c r="BC1674"/>
      <c r="BD1674"/>
      <c r="BE1674"/>
    </row>
    <row r="1675" spans="1:57" s="115" customForma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c r="AU1675"/>
      <c r="AV1675"/>
      <c r="AW1675"/>
      <c r="AX1675"/>
      <c r="AY1675"/>
      <c r="AZ1675"/>
      <c r="BA1675"/>
      <c r="BB1675"/>
      <c r="BC1675"/>
      <c r="BD1675"/>
      <c r="BE1675"/>
    </row>
    <row r="1676" spans="1:57" s="115" customForma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c r="AU1676"/>
      <c r="AV1676"/>
      <c r="AW1676"/>
      <c r="AX1676"/>
      <c r="AY1676"/>
      <c r="AZ1676"/>
      <c r="BA1676"/>
      <c r="BB1676"/>
      <c r="BC1676"/>
      <c r="BD1676"/>
      <c r="BE1676"/>
    </row>
    <row r="1677" spans="1:57" s="115" customForma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c r="AU1677"/>
      <c r="AV1677"/>
      <c r="AW1677"/>
      <c r="AX1677"/>
      <c r="AY1677"/>
      <c r="AZ1677"/>
      <c r="BA1677"/>
      <c r="BB1677"/>
      <c r="BC1677"/>
      <c r="BD1677"/>
      <c r="BE1677"/>
    </row>
    <row r="1678" spans="1:57" s="115" customForma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c r="AU1678"/>
      <c r="AV1678"/>
      <c r="AW1678"/>
      <c r="AX1678"/>
      <c r="AY1678"/>
      <c r="AZ1678"/>
      <c r="BA1678"/>
      <c r="BB1678"/>
      <c r="BC1678"/>
      <c r="BD1678"/>
      <c r="BE1678"/>
    </row>
    <row r="1679" spans="1:57" s="115" customForma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c r="AU1679"/>
      <c r="AV1679"/>
      <c r="AW1679"/>
      <c r="AX1679"/>
      <c r="AY1679"/>
      <c r="AZ1679"/>
      <c r="BA1679"/>
      <c r="BB1679"/>
      <c r="BC1679"/>
      <c r="BD1679"/>
      <c r="BE1679"/>
    </row>
    <row r="1680" spans="1:57" s="115" customForma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c r="AU1680"/>
      <c r="AV1680"/>
      <c r="AW1680"/>
      <c r="AX1680"/>
      <c r="AY1680"/>
      <c r="AZ1680"/>
      <c r="BA1680"/>
      <c r="BB1680"/>
      <c r="BC1680"/>
      <c r="BD1680"/>
      <c r="BE1680"/>
    </row>
    <row r="1681" spans="1:57" s="115" customForma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row>
    <row r="1682" spans="1:57" s="115" customForma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row>
    <row r="1683" spans="1:57" s="115" customForma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row>
    <row r="1684" spans="1:57" s="115" customForma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row>
    <row r="1685" spans="1:57" s="115" customForma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row>
    <row r="1686" spans="1:57" s="115" customForma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row>
    <row r="1687" spans="1:57" s="115" customForma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row>
    <row r="1688" spans="1:57" s="115" customForma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c r="BB1688"/>
      <c r="BC1688"/>
      <c r="BD1688"/>
      <c r="BE1688"/>
    </row>
    <row r="1689" spans="1:57" s="115" customForma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row>
    <row r="1690" spans="1:57" s="115" customForma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row>
    <row r="1691" spans="1:57" s="115" customForma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row>
    <row r="1692" spans="1:57" s="115" customForma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c r="AU1692"/>
      <c r="AV1692"/>
      <c r="AW1692"/>
      <c r="AX1692"/>
      <c r="AY1692"/>
      <c r="AZ1692"/>
      <c r="BA1692"/>
      <c r="BB1692"/>
      <c r="BC1692"/>
      <c r="BD1692"/>
      <c r="BE1692"/>
    </row>
    <row r="1693" spans="1:57" s="115" customForma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c r="AU1693"/>
      <c r="AV1693"/>
      <c r="AW1693"/>
      <c r="AX1693"/>
      <c r="AY1693"/>
      <c r="AZ1693"/>
      <c r="BA1693"/>
      <c r="BB1693"/>
      <c r="BC1693"/>
      <c r="BD1693"/>
      <c r="BE1693"/>
    </row>
    <row r="1694" spans="1:57" s="115" customForma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c r="AU1694"/>
      <c r="AV1694"/>
      <c r="AW1694"/>
      <c r="AX1694"/>
      <c r="AY1694"/>
      <c r="AZ1694"/>
      <c r="BA1694"/>
      <c r="BB1694"/>
      <c r="BC1694"/>
      <c r="BD1694"/>
      <c r="BE1694"/>
    </row>
    <row r="1695" spans="1:57" s="115" customForma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c r="AU1695"/>
      <c r="AV1695"/>
      <c r="AW1695"/>
      <c r="AX1695"/>
      <c r="AY1695"/>
      <c r="AZ1695"/>
      <c r="BA1695"/>
      <c r="BB1695"/>
      <c r="BC1695"/>
      <c r="BD1695"/>
      <c r="BE1695"/>
    </row>
    <row r="1696" spans="1:57" s="115" customForma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c r="AU1696"/>
      <c r="AV1696"/>
      <c r="AW1696"/>
      <c r="AX1696"/>
      <c r="AY1696"/>
      <c r="AZ1696"/>
      <c r="BA1696"/>
      <c r="BB1696"/>
      <c r="BC1696"/>
      <c r="BD1696"/>
      <c r="BE1696"/>
    </row>
    <row r="1697" spans="1:57" s="115" customForma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c r="AU1697"/>
      <c r="AV1697"/>
      <c r="AW1697"/>
      <c r="AX1697"/>
      <c r="AY1697"/>
      <c r="AZ1697"/>
      <c r="BA1697"/>
      <c r="BB1697"/>
      <c r="BC1697"/>
      <c r="BD1697"/>
      <c r="BE1697"/>
    </row>
    <row r="1698" spans="1:57" s="115" customForma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c r="AU1698"/>
      <c r="AV1698"/>
      <c r="AW1698"/>
      <c r="AX1698"/>
      <c r="AY1698"/>
      <c r="AZ1698"/>
      <c r="BA1698"/>
      <c r="BB1698"/>
      <c r="BC1698"/>
      <c r="BD1698"/>
      <c r="BE1698"/>
    </row>
    <row r="1699" spans="1:57" s="115" customForma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c r="AU1699"/>
      <c r="AV1699"/>
      <c r="AW1699"/>
      <c r="AX1699"/>
      <c r="AY1699"/>
      <c r="AZ1699"/>
      <c r="BA1699"/>
      <c r="BB1699"/>
      <c r="BC1699"/>
      <c r="BD1699"/>
      <c r="BE1699"/>
    </row>
    <row r="1700" spans="1:57" s="115" customForma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c r="AU1700"/>
      <c r="AV1700"/>
      <c r="AW1700"/>
      <c r="AX1700"/>
      <c r="AY1700"/>
      <c r="AZ1700"/>
      <c r="BA1700"/>
      <c r="BB1700"/>
      <c r="BC1700"/>
      <c r="BD1700"/>
      <c r="BE1700"/>
    </row>
    <row r="1701" spans="1:57" s="115" customForma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c r="AU1701"/>
      <c r="AV1701"/>
      <c r="AW1701"/>
      <c r="AX1701"/>
      <c r="AY1701"/>
      <c r="AZ1701"/>
      <c r="BA1701"/>
      <c r="BB1701"/>
      <c r="BC1701"/>
      <c r="BD1701"/>
      <c r="BE1701"/>
    </row>
    <row r="1702" spans="1:57" s="115" customForma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c r="AU1702"/>
      <c r="AV1702"/>
      <c r="AW1702"/>
      <c r="AX1702"/>
      <c r="AY1702"/>
      <c r="AZ1702"/>
      <c r="BA1702"/>
      <c r="BB1702"/>
      <c r="BC1702"/>
      <c r="BD1702"/>
      <c r="BE1702"/>
    </row>
    <row r="1703" spans="1:57" s="115" customForma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c r="AU1703"/>
      <c r="AV1703"/>
      <c r="AW1703"/>
      <c r="AX1703"/>
      <c r="AY1703"/>
      <c r="AZ1703"/>
      <c r="BA1703"/>
      <c r="BB1703"/>
      <c r="BC1703"/>
      <c r="BD1703"/>
      <c r="BE1703"/>
    </row>
    <row r="1704" spans="1:57" s="115" customForma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c r="AU1704"/>
      <c r="AV1704"/>
      <c r="AW1704"/>
      <c r="AX1704"/>
      <c r="AY1704"/>
      <c r="AZ1704"/>
      <c r="BA1704"/>
      <c r="BB1704"/>
      <c r="BC1704"/>
      <c r="BD1704"/>
      <c r="BE1704"/>
    </row>
    <row r="1705" spans="1:57" s="115" customForma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c r="AU1705"/>
      <c r="AV1705"/>
      <c r="AW1705"/>
      <c r="AX1705"/>
      <c r="AY1705"/>
      <c r="AZ1705"/>
      <c r="BA1705"/>
      <c r="BB1705"/>
      <c r="BC1705"/>
      <c r="BD1705"/>
      <c r="BE1705"/>
    </row>
    <row r="1706" spans="1:57" s="115" customForma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c r="AU1706"/>
      <c r="AV1706"/>
      <c r="AW1706"/>
      <c r="AX1706"/>
      <c r="AY1706"/>
      <c r="AZ1706"/>
      <c r="BA1706"/>
      <c r="BB1706"/>
      <c r="BC1706"/>
      <c r="BD1706"/>
      <c r="BE1706"/>
    </row>
    <row r="1707" spans="1:57" s="115" customForma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c r="AU1707"/>
      <c r="AV1707"/>
      <c r="AW1707"/>
      <c r="AX1707"/>
      <c r="AY1707"/>
      <c r="AZ1707"/>
      <c r="BA1707"/>
      <c r="BB1707"/>
      <c r="BC1707"/>
      <c r="BD1707"/>
      <c r="BE1707"/>
    </row>
    <row r="1708" spans="1:57" s="115" customForma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c r="AU1708"/>
      <c r="AV1708"/>
      <c r="AW1708"/>
      <c r="AX1708"/>
      <c r="AY1708"/>
      <c r="AZ1708"/>
      <c r="BA1708"/>
      <c r="BB1708"/>
      <c r="BC1708"/>
      <c r="BD1708"/>
      <c r="BE1708"/>
    </row>
    <row r="1709" spans="1:57" s="115" customForma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c r="AU1709"/>
      <c r="AV1709"/>
      <c r="AW1709"/>
      <c r="AX1709"/>
      <c r="AY1709"/>
      <c r="AZ1709"/>
      <c r="BA1709"/>
      <c r="BB1709"/>
      <c r="BC1709"/>
      <c r="BD1709"/>
      <c r="BE1709"/>
    </row>
    <row r="1710" spans="1:57" s="115" customForma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c r="AU1710"/>
      <c r="AV1710"/>
      <c r="AW1710"/>
      <c r="AX1710"/>
      <c r="AY1710"/>
      <c r="AZ1710"/>
      <c r="BA1710"/>
      <c r="BB1710"/>
      <c r="BC1710"/>
      <c r="BD1710"/>
      <c r="BE1710"/>
    </row>
    <row r="1711" spans="1:57" s="115" customForma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c r="AU1711"/>
      <c r="AV1711"/>
      <c r="AW1711"/>
      <c r="AX1711"/>
      <c r="AY1711"/>
      <c r="AZ1711"/>
      <c r="BA1711"/>
      <c r="BB1711"/>
      <c r="BC1711"/>
      <c r="BD1711"/>
      <c r="BE1711"/>
    </row>
    <row r="1712" spans="1:57" s="115" customForma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c r="AU1712"/>
      <c r="AV1712"/>
      <c r="AW1712"/>
      <c r="AX1712"/>
      <c r="AY1712"/>
      <c r="AZ1712"/>
      <c r="BA1712"/>
      <c r="BB1712"/>
      <c r="BC1712"/>
      <c r="BD1712"/>
      <c r="BE1712"/>
    </row>
    <row r="1713" spans="1:57" s="115" customForma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c r="AU1713"/>
      <c r="AV1713"/>
      <c r="AW1713"/>
      <c r="AX1713"/>
      <c r="AY1713"/>
      <c r="AZ1713"/>
      <c r="BA1713"/>
      <c r="BB1713"/>
      <c r="BC1713"/>
      <c r="BD1713"/>
      <c r="BE1713"/>
    </row>
    <row r="1714" spans="1:57" s="115" customForma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c r="AU1714"/>
      <c r="AV1714"/>
      <c r="AW1714"/>
      <c r="AX1714"/>
      <c r="AY1714"/>
      <c r="AZ1714"/>
      <c r="BA1714"/>
      <c r="BB1714"/>
      <c r="BC1714"/>
      <c r="BD1714"/>
      <c r="BE1714"/>
    </row>
    <row r="1715" spans="1:57" s="115" customForma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c r="AU1715"/>
      <c r="AV1715"/>
      <c r="AW1715"/>
      <c r="AX1715"/>
      <c r="AY1715"/>
      <c r="AZ1715"/>
      <c r="BA1715"/>
      <c r="BB1715"/>
      <c r="BC1715"/>
      <c r="BD1715"/>
      <c r="BE1715"/>
    </row>
    <row r="1716" spans="1:57" s="115" customForma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c r="AU1716"/>
      <c r="AV1716"/>
      <c r="AW1716"/>
      <c r="AX1716"/>
      <c r="AY1716"/>
      <c r="AZ1716"/>
      <c r="BA1716"/>
      <c r="BB1716"/>
      <c r="BC1716"/>
      <c r="BD1716"/>
      <c r="BE1716"/>
    </row>
    <row r="1717" spans="1:57" s="115" customForma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c r="AU1717"/>
      <c r="AV1717"/>
      <c r="AW1717"/>
      <c r="AX1717"/>
      <c r="AY1717"/>
      <c r="AZ1717"/>
      <c r="BA1717"/>
      <c r="BB1717"/>
      <c r="BC1717"/>
      <c r="BD1717"/>
      <c r="BE1717"/>
    </row>
    <row r="1718" spans="1:57" s="115" customForma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c r="AU1718"/>
      <c r="AV1718"/>
      <c r="AW1718"/>
      <c r="AX1718"/>
      <c r="AY1718"/>
      <c r="AZ1718"/>
      <c r="BA1718"/>
      <c r="BB1718"/>
      <c r="BC1718"/>
      <c r="BD1718"/>
      <c r="BE1718"/>
    </row>
    <row r="1719" spans="1:57" s="115" customForma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c r="AU1719"/>
      <c r="AV1719"/>
      <c r="AW1719"/>
      <c r="AX1719"/>
      <c r="AY1719"/>
      <c r="AZ1719"/>
      <c r="BA1719"/>
      <c r="BB1719"/>
      <c r="BC1719"/>
      <c r="BD1719"/>
      <c r="BE1719"/>
    </row>
    <row r="1720" spans="1:57" s="115" customForma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c r="AU1720"/>
      <c r="AV1720"/>
      <c r="AW1720"/>
      <c r="AX1720"/>
      <c r="AY1720"/>
      <c r="AZ1720"/>
      <c r="BA1720"/>
      <c r="BB1720"/>
      <c r="BC1720"/>
      <c r="BD1720"/>
      <c r="BE1720"/>
    </row>
    <row r="1721" spans="1:57" s="115" customForma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c r="AU1721"/>
      <c r="AV1721"/>
      <c r="AW1721"/>
      <c r="AX1721"/>
      <c r="AY1721"/>
      <c r="AZ1721"/>
      <c r="BA1721"/>
      <c r="BB1721"/>
      <c r="BC1721"/>
      <c r="BD1721"/>
      <c r="BE1721"/>
    </row>
    <row r="1722" spans="1:57" s="115" customForma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c r="AU1722"/>
      <c r="AV1722"/>
      <c r="AW1722"/>
      <c r="AX1722"/>
      <c r="AY1722"/>
      <c r="AZ1722"/>
      <c r="BA1722"/>
      <c r="BB1722"/>
      <c r="BC1722"/>
      <c r="BD1722"/>
      <c r="BE1722"/>
    </row>
    <row r="1723" spans="1:57" s="115" customForma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c r="AU1723"/>
      <c r="AV1723"/>
      <c r="AW1723"/>
      <c r="AX1723"/>
      <c r="AY1723"/>
      <c r="AZ1723"/>
      <c r="BA1723"/>
      <c r="BB1723"/>
      <c r="BC1723"/>
      <c r="BD1723"/>
      <c r="BE1723"/>
    </row>
    <row r="1724" spans="1:57" s="115" customForma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c r="AU1724"/>
      <c r="AV1724"/>
      <c r="AW1724"/>
      <c r="AX1724"/>
      <c r="AY1724"/>
      <c r="AZ1724"/>
      <c r="BA1724"/>
      <c r="BB1724"/>
      <c r="BC1724"/>
      <c r="BD1724"/>
      <c r="BE1724"/>
    </row>
    <row r="1725" spans="1:57" s="115" customForma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c r="AU1725"/>
      <c r="AV1725"/>
      <c r="AW1725"/>
      <c r="AX1725"/>
      <c r="AY1725"/>
      <c r="AZ1725"/>
      <c r="BA1725"/>
      <c r="BB1725"/>
      <c r="BC1725"/>
      <c r="BD1725"/>
      <c r="BE1725"/>
    </row>
    <row r="1726" spans="1:57" s="115" customForma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c r="AU1726"/>
      <c r="AV1726"/>
      <c r="AW1726"/>
      <c r="AX1726"/>
      <c r="AY1726"/>
      <c r="AZ1726"/>
      <c r="BA1726"/>
      <c r="BB1726"/>
      <c r="BC1726"/>
      <c r="BD1726"/>
      <c r="BE1726"/>
    </row>
    <row r="1727" spans="1:57" s="115" customForma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c r="AU1727"/>
      <c r="AV1727"/>
      <c r="AW1727"/>
      <c r="AX1727"/>
      <c r="AY1727"/>
      <c r="AZ1727"/>
      <c r="BA1727"/>
      <c r="BB1727"/>
      <c r="BC1727"/>
      <c r="BD1727"/>
      <c r="BE1727"/>
    </row>
    <row r="1728" spans="1:57" s="115" customForma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c r="AU1728"/>
      <c r="AV1728"/>
      <c r="AW1728"/>
      <c r="AX1728"/>
      <c r="AY1728"/>
      <c r="AZ1728"/>
      <c r="BA1728"/>
      <c r="BB1728"/>
      <c r="BC1728"/>
      <c r="BD1728"/>
      <c r="BE1728"/>
    </row>
    <row r="1729" spans="1:57" s="115" customForma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c r="AU1729"/>
      <c r="AV1729"/>
      <c r="AW1729"/>
      <c r="AX1729"/>
      <c r="AY1729"/>
      <c r="AZ1729"/>
      <c r="BA1729"/>
      <c r="BB1729"/>
      <c r="BC1729"/>
      <c r="BD1729"/>
      <c r="BE1729"/>
    </row>
    <row r="1730" spans="1:57" s="115" customForma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c r="AU1730"/>
      <c r="AV1730"/>
      <c r="AW1730"/>
      <c r="AX1730"/>
      <c r="AY1730"/>
      <c r="AZ1730"/>
      <c r="BA1730"/>
      <c r="BB1730"/>
      <c r="BC1730"/>
      <c r="BD1730"/>
      <c r="BE1730"/>
    </row>
    <row r="1731" spans="1:57" s="115" customForma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c r="AU1731"/>
      <c r="AV1731"/>
      <c r="AW1731"/>
      <c r="AX1731"/>
      <c r="AY1731"/>
      <c r="AZ1731"/>
      <c r="BA1731"/>
      <c r="BB1731"/>
      <c r="BC1731"/>
      <c r="BD1731"/>
      <c r="BE1731"/>
    </row>
    <row r="1732" spans="1:57" s="115" customForma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c r="AU1732"/>
      <c r="AV1732"/>
      <c r="AW1732"/>
      <c r="AX1732"/>
      <c r="AY1732"/>
      <c r="AZ1732"/>
      <c r="BA1732"/>
      <c r="BB1732"/>
      <c r="BC1732"/>
      <c r="BD1732"/>
      <c r="BE1732"/>
    </row>
    <row r="1733" spans="1:57" s="115" customForma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c r="AU1733"/>
      <c r="AV1733"/>
      <c r="AW1733"/>
      <c r="AX1733"/>
      <c r="AY1733"/>
      <c r="AZ1733"/>
      <c r="BA1733"/>
      <c r="BB1733"/>
      <c r="BC1733"/>
      <c r="BD1733"/>
      <c r="BE1733"/>
    </row>
    <row r="1734" spans="1:57" s="115" customForma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c r="AU1734"/>
      <c r="AV1734"/>
      <c r="AW1734"/>
      <c r="AX1734"/>
      <c r="AY1734"/>
      <c r="AZ1734"/>
      <c r="BA1734"/>
      <c r="BB1734"/>
      <c r="BC1734"/>
      <c r="BD1734"/>
      <c r="BE1734"/>
    </row>
    <row r="1735" spans="1:57" s="115" customForma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c r="AU1735"/>
      <c r="AV1735"/>
      <c r="AW1735"/>
      <c r="AX1735"/>
      <c r="AY1735"/>
      <c r="AZ1735"/>
      <c r="BA1735"/>
      <c r="BB1735"/>
      <c r="BC1735"/>
      <c r="BD1735"/>
      <c r="BE1735"/>
    </row>
    <row r="1736" spans="1:57" s="115" customForma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c r="AU1736"/>
      <c r="AV1736"/>
      <c r="AW1736"/>
      <c r="AX1736"/>
      <c r="AY1736"/>
      <c r="AZ1736"/>
      <c r="BA1736"/>
      <c r="BB1736"/>
      <c r="BC1736"/>
      <c r="BD1736"/>
      <c r="BE1736"/>
    </row>
    <row r="1737" spans="1:57" s="115" customForma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c r="AU1737"/>
      <c r="AV1737"/>
      <c r="AW1737"/>
      <c r="AX1737"/>
      <c r="AY1737"/>
      <c r="AZ1737"/>
      <c r="BA1737"/>
      <c r="BB1737"/>
      <c r="BC1737"/>
      <c r="BD1737"/>
      <c r="BE1737"/>
    </row>
    <row r="1738" spans="1:57" s="115" customForma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c r="AU1738"/>
      <c r="AV1738"/>
      <c r="AW1738"/>
      <c r="AX1738"/>
      <c r="AY1738"/>
      <c r="AZ1738"/>
      <c r="BA1738"/>
      <c r="BB1738"/>
      <c r="BC1738"/>
      <c r="BD1738"/>
      <c r="BE1738"/>
    </row>
    <row r="1739" spans="1:57" s="115" customForma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c r="AU1739"/>
      <c r="AV1739"/>
      <c r="AW1739"/>
      <c r="AX1739"/>
      <c r="AY1739"/>
      <c r="AZ1739"/>
      <c r="BA1739"/>
      <c r="BB1739"/>
      <c r="BC1739"/>
      <c r="BD1739"/>
      <c r="BE1739"/>
    </row>
    <row r="1740" spans="1:57" s="115" customForma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c r="AU1740"/>
      <c r="AV1740"/>
      <c r="AW1740"/>
      <c r="AX1740"/>
      <c r="AY1740"/>
      <c r="AZ1740"/>
      <c r="BA1740"/>
      <c r="BB1740"/>
      <c r="BC1740"/>
      <c r="BD1740"/>
      <c r="BE1740"/>
    </row>
    <row r="1741" spans="1:57" s="115" customForma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c r="AU1741"/>
      <c r="AV1741"/>
      <c r="AW1741"/>
      <c r="AX1741"/>
      <c r="AY1741"/>
      <c r="AZ1741"/>
      <c r="BA1741"/>
      <c r="BB1741"/>
      <c r="BC1741"/>
      <c r="BD1741"/>
      <c r="BE1741"/>
    </row>
    <row r="1742" spans="1:57" s="115" customForma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c r="AU1742"/>
      <c r="AV1742"/>
      <c r="AW1742"/>
      <c r="AX1742"/>
      <c r="AY1742"/>
      <c r="AZ1742"/>
      <c r="BA1742"/>
      <c r="BB1742"/>
      <c r="BC1742"/>
      <c r="BD1742"/>
      <c r="BE1742"/>
    </row>
    <row r="1743" spans="1:57" s="115" customForma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c r="AU1743"/>
      <c r="AV1743"/>
      <c r="AW1743"/>
      <c r="AX1743"/>
      <c r="AY1743"/>
      <c r="AZ1743"/>
      <c r="BA1743"/>
      <c r="BB1743"/>
      <c r="BC1743"/>
      <c r="BD1743"/>
      <c r="BE1743"/>
    </row>
    <row r="1744" spans="1:57" s="115" customForma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c r="AU1744"/>
      <c r="AV1744"/>
      <c r="AW1744"/>
      <c r="AX1744"/>
      <c r="AY1744"/>
      <c r="AZ1744"/>
      <c r="BA1744"/>
      <c r="BB1744"/>
      <c r="BC1744"/>
      <c r="BD1744"/>
      <c r="BE1744"/>
    </row>
    <row r="1745" spans="1:57" s="115" customForma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c r="AU1745"/>
      <c r="AV1745"/>
      <c r="AW1745"/>
      <c r="AX1745"/>
      <c r="AY1745"/>
      <c r="AZ1745"/>
      <c r="BA1745"/>
      <c r="BB1745"/>
      <c r="BC1745"/>
      <c r="BD1745"/>
      <c r="BE1745"/>
    </row>
    <row r="1746" spans="1:57" s="115" customForma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c r="AU1746"/>
      <c r="AV1746"/>
      <c r="AW1746"/>
      <c r="AX1746"/>
      <c r="AY1746"/>
      <c r="AZ1746"/>
      <c r="BA1746"/>
      <c r="BB1746"/>
      <c r="BC1746"/>
      <c r="BD1746"/>
      <c r="BE1746"/>
    </row>
    <row r="1747" spans="1:57" s="115" customForma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c r="AU1747"/>
      <c r="AV1747"/>
      <c r="AW1747"/>
      <c r="AX1747"/>
      <c r="AY1747"/>
      <c r="AZ1747"/>
      <c r="BA1747"/>
      <c r="BB1747"/>
      <c r="BC1747"/>
      <c r="BD1747"/>
      <c r="BE1747"/>
    </row>
    <row r="1748" spans="1:57" s="115" customForma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c r="AU1748"/>
      <c r="AV1748"/>
      <c r="AW1748"/>
      <c r="AX1748"/>
      <c r="AY1748"/>
      <c r="AZ1748"/>
      <c r="BA1748"/>
      <c r="BB1748"/>
      <c r="BC1748"/>
      <c r="BD1748"/>
      <c r="BE1748"/>
    </row>
    <row r="1749" spans="1:57" s="115" customForma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c r="AU1749"/>
      <c r="AV1749"/>
      <c r="AW1749"/>
      <c r="AX1749"/>
      <c r="AY1749"/>
      <c r="AZ1749"/>
      <c r="BA1749"/>
      <c r="BB1749"/>
      <c r="BC1749"/>
      <c r="BD1749"/>
      <c r="BE1749"/>
    </row>
    <row r="1750" spans="1:57" s="115" customForma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c r="AU1750"/>
      <c r="AV1750"/>
      <c r="AW1750"/>
      <c r="AX1750"/>
      <c r="AY1750"/>
      <c r="AZ1750"/>
      <c r="BA1750"/>
      <c r="BB1750"/>
      <c r="BC1750"/>
      <c r="BD1750"/>
      <c r="BE1750"/>
    </row>
    <row r="1751" spans="1:57" s="115" customForma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c r="AU1751"/>
      <c r="AV1751"/>
      <c r="AW1751"/>
      <c r="AX1751"/>
      <c r="AY1751"/>
      <c r="AZ1751"/>
      <c r="BA1751"/>
      <c r="BB1751"/>
      <c r="BC1751"/>
      <c r="BD1751"/>
      <c r="BE1751"/>
    </row>
    <row r="1752" spans="1:57" s="115" customForma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c r="AU1752"/>
      <c r="AV1752"/>
      <c r="AW1752"/>
      <c r="AX1752"/>
      <c r="AY1752"/>
      <c r="AZ1752"/>
      <c r="BA1752"/>
      <c r="BB1752"/>
      <c r="BC1752"/>
      <c r="BD1752"/>
      <c r="BE1752"/>
    </row>
    <row r="1753" spans="1:57" s="115" customForma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c r="AU1753"/>
      <c r="AV1753"/>
      <c r="AW1753"/>
      <c r="AX1753"/>
      <c r="AY1753"/>
      <c r="AZ1753"/>
      <c r="BA1753"/>
      <c r="BB1753"/>
      <c r="BC1753"/>
      <c r="BD1753"/>
      <c r="BE1753"/>
    </row>
    <row r="1754" spans="1:57" s="115" customForma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c r="AU1754"/>
      <c r="AV1754"/>
      <c r="AW1754"/>
      <c r="AX1754"/>
      <c r="AY1754"/>
      <c r="AZ1754"/>
      <c r="BA1754"/>
      <c r="BB1754"/>
      <c r="BC1754"/>
      <c r="BD1754"/>
      <c r="BE1754"/>
    </row>
    <row r="1755" spans="1:57" s="115" customForma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c r="AU1755"/>
      <c r="AV1755"/>
      <c r="AW1755"/>
      <c r="AX1755"/>
      <c r="AY1755"/>
      <c r="AZ1755"/>
      <c r="BA1755"/>
      <c r="BB1755"/>
      <c r="BC1755"/>
      <c r="BD1755"/>
      <c r="BE1755"/>
    </row>
    <row r="1756" spans="1:57" s="115" customForma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c r="AU1756"/>
      <c r="AV1756"/>
      <c r="AW1756"/>
      <c r="AX1756"/>
      <c r="AY1756"/>
      <c r="AZ1756"/>
      <c r="BA1756"/>
      <c r="BB1756"/>
      <c r="BC1756"/>
      <c r="BD1756"/>
      <c r="BE1756"/>
    </row>
    <row r="1757" spans="1:57" s="115" customForma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c r="AU1757"/>
      <c r="AV1757"/>
      <c r="AW1757"/>
      <c r="AX1757"/>
      <c r="AY1757"/>
      <c r="AZ1757"/>
      <c r="BA1757"/>
      <c r="BB1757"/>
      <c r="BC1757"/>
      <c r="BD1757"/>
      <c r="BE1757"/>
    </row>
    <row r="1758" spans="1:57" s="115" customForma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c r="AU1758"/>
      <c r="AV1758"/>
      <c r="AW1758"/>
      <c r="AX1758"/>
      <c r="AY1758"/>
      <c r="AZ1758"/>
      <c r="BA1758"/>
      <c r="BB1758"/>
      <c r="BC1758"/>
      <c r="BD1758"/>
      <c r="BE1758"/>
    </row>
    <row r="1759" spans="1:57" s="115" customForma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c r="AU1759"/>
      <c r="AV1759"/>
      <c r="AW1759"/>
      <c r="AX1759"/>
      <c r="AY1759"/>
      <c r="AZ1759"/>
      <c r="BA1759"/>
      <c r="BB1759"/>
      <c r="BC1759"/>
      <c r="BD1759"/>
      <c r="BE1759"/>
    </row>
    <row r="1760" spans="1:57" s="115" customForma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c r="AU1760"/>
      <c r="AV1760"/>
      <c r="AW1760"/>
      <c r="AX1760"/>
      <c r="AY1760"/>
      <c r="AZ1760"/>
      <c r="BA1760"/>
      <c r="BB1760"/>
      <c r="BC1760"/>
      <c r="BD1760"/>
      <c r="BE1760"/>
    </row>
    <row r="1761" spans="1:57" s="115" customForma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c r="AU1761"/>
      <c r="AV1761"/>
      <c r="AW1761"/>
      <c r="AX1761"/>
      <c r="AY1761"/>
      <c r="AZ1761"/>
      <c r="BA1761"/>
      <c r="BB1761"/>
      <c r="BC1761"/>
      <c r="BD1761"/>
      <c r="BE1761"/>
    </row>
    <row r="1762" spans="1:57" s="115" customForma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c r="AU1762"/>
      <c r="AV1762"/>
      <c r="AW1762"/>
      <c r="AX1762"/>
      <c r="AY1762"/>
      <c r="AZ1762"/>
      <c r="BA1762"/>
      <c r="BB1762"/>
      <c r="BC1762"/>
      <c r="BD1762"/>
      <c r="BE1762"/>
    </row>
    <row r="1763" spans="1:57" s="115" customForma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c r="AU1763"/>
      <c r="AV1763"/>
      <c r="AW1763"/>
      <c r="AX1763"/>
      <c r="AY1763"/>
      <c r="AZ1763"/>
      <c r="BA1763"/>
      <c r="BB1763"/>
      <c r="BC1763"/>
      <c r="BD1763"/>
      <c r="BE1763"/>
    </row>
    <row r="1764" spans="1:57" s="115" customForma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c r="AU1764"/>
      <c r="AV1764"/>
      <c r="AW1764"/>
      <c r="AX1764"/>
      <c r="AY1764"/>
      <c r="AZ1764"/>
      <c r="BA1764"/>
      <c r="BB1764"/>
      <c r="BC1764"/>
      <c r="BD1764"/>
      <c r="BE1764"/>
    </row>
    <row r="1765" spans="1:57" s="115" customForma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c r="AU1765"/>
      <c r="AV1765"/>
      <c r="AW1765"/>
      <c r="AX1765"/>
      <c r="AY1765"/>
      <c r="AZ1765"/>
      <c r="BA1765"/>
      <c r="BB1765"/>
      <c r="BC1765"/>
      <c r="BD1765"/>
      <c r="BE1765"/>
    </row>
    <row r="1766" spans="1:57" s="115" customForma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c r="AU1766"/>
      <c r="AV1766"/>
      <c r="AW1766"/>
      <c r="AX1766"/>
      <c r="AY1766"/>
      <c r="AZ1766"/>
      <c r="BA1766"/>
      <c r="BB1766"/>
      <c r="BC1766"/>
      <c r="BD1766"/>
      <c r="BE1766"/>
    </row>
    <row r="1767" spans="1:57" s="115" customForma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c r="AU1767"/>
      <c r="AV1767"/>
      <c r="AW1767"/>
      <c r="AX1767"/>
      <c r="AY1767"/>
      <c r="AZ1767"/>
      <c r="BA1767"/>
      <c r="BB1767"/>
      <c r="BC1767"/>
      <c r="BD1767"/>
      <c r="BE1767"/>
    </row>
    <row r="1768" spans="1:57" s="115" customForma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c r="AU1768"/>
      <c r="AV1768"/>
      <c r="AW1768"/>
      <c r="AX1768"/>
      <c r="AY1768"/>
      <c r="AZ1768"/>
      <c r="BA1768"/>
      <c r="BB1768"/>
      <c r="BC1768"/>
      <c r="BD1768"/>
      <c r="BE1768"/>
    </row>
    <row r="1769" spans="1:57" s="115" customForma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c r="AU1769"/>
      <c r="AV1769"/>
      <c r="AW1769"/>
      <c r="AX1769"/>
      <c r="AY1769"/>
      <c r="AZ1769"/>
      <c r="BA1769"/>
      <c r="BB1769"/>
      <c r="BC1769"/>
      <c r="BD1769"/>
      <c r="BE1769"/>
    </row>
    <row r="1770" spans="1:57" s="115" customForma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c r="AU1770"/>
      <c r="AV1770"/>
      <c r="AW1770"/>
      <c r="AX1770"/>
      <c r="AY1770"/>
      <c r="AZ1770"/>
      <c r="BA1770"/>
      <c r="BB1770"/>
      <c r="BC1770"/>
      <c r="BD1770"/>
      <c r="BE1770"/>
    </row>
    <row r="1771" spans="1:57" s="115" customForma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c r="AU1771"/>
      <c r="AV1771"/>
      <c r="AW1771"/>
      <c r="AX1771"/>
      <c r="AY1771"/>
      <c r="AZ1771"/>
      <c r="BA1771"/>
      <c r="BB1771"/>
      <c r="BC1771"/>
      <c r="BD1771"/>
      <c r="BE1771"/>
    </row>
    <row r="1772" spans="1:57" s="115" customForma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c r="AU1772"/>
      <c r="AV1772"/>
      <c r="AW1772"/>
      <c r="AX1772"/>
      <c r="AY1772"/>
      <c r="AZ1772"/>
      <c r="BA1772"/>
      <c r="BB1772"/>
      <c r="BC1772"/>
      <c r="BD1772"/>
      <c r="BE1772"/>
    </row>
    <row r="1773" spans="1:57" s="115" customForma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c r="AU1773"/>
      <c r="AV1773"/>
      <c r="AW1773"/>
      <c r="AX1773"/>
      <c r="AY1773"/>
      <c r="AZ1773"/>
      <c r="BA1773"/>
      <c r="BB1773"/>
      <c r="BC1773"/>
      <c r="BD1773"/>
      <c r="BE1773"/>
    </row>
    <row r="1774" spans="1:57" s="115" customForma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c r="AU1774"/>
      <c r="AV1774"/>
      <c r="AW1774"/>
      <c r="AX1774"/>
      <c r="AY1774"/>
      <c r="AZ1774"/>
      <c r="BA1774"/>
      <c r="BB1774"/>
      <c r="BC1774"/>
      <c r="BD1774"/>
      <c r="BE1774"/>
    </row>
    <row r="1775" spans="1:57" s="115" customForma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c r="AU1775"/>
      <c r="AV1775"/>
      <c r="AW1775"/>
      <c r="AX1775"/>
      <c r="AY1775"/>
      <c r="AZ1775"/>
      <c r="BA1775"/>
      <c r="BB1775"/>
      <c r="BC1775"/>
      <c r="BD1775"/>
      <c r="BE1775"/>
    </row>
    <row r="1776" spans="1:57" s="115" customForma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c r="AU1776"/>
      <c r="AV1776"/>
      <c r="AW1776"/>
      <c r="AX1776"/>
      <c r="AY1776"/>
      <c r="AZ1776"/>
      <c r="BA1776"/>
      <c r="BB1776"/>
      <c r="BC1776"/>
      <c r="BD1776"/>
      <c r="BE1776"/>
    </row>
    <row r="1777" spans="1:57" s="115" customForma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c r="AU1777"/>
      <c r="AV1777"/>
      <c r="AW1777"/>
      <c r="AX1777"/>
      <c r="AY1777"/>
      <c r="AZ1777"/>
      <c r="BA1777"/>
      <c r="BB1777"/>
      <c r="BC1777"/>
      <c r="BD1777"/>
      <c r="BE1777"/>
    </row>
    <row r="1778" spans="1:57" s="115" customForma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c r="AU1778"/>
      <c r="AV1778"/>
      <c r="AW1778"/>
      <c r="AX1778"/>
      <c r="AY1778"/>
      <c r="AZ1778"/>
      <c r="BA1778"/>
      <c r="BB1778"/>
      <c r="BC1778"/>
      <c r="BD1778"/>
      <c r="BE1778"/>
    </row>
    <row r="1779" spans="1:57" s="115" customForma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c r="AU1779"/>
      <c r="AV1779"/>
      <c r="AW1779"/>
      <c r="AX1779"/>
      <c r="AY1779"/>
      <c r="AZ1779"/>
      <c r="BA1779"/>
      <c r="BB1779"/>
      <c r="BC1779"/>
      <c r="BD1779"/>
      <c r="BE1779"/>
    </row>
    <row r="1780" spans="1:57" s="115" customForma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c r="AU1780"/>
      <c r="AV1780"/>
      <c r="AW1780"/>
      <c r="AX1780"/>
      <c r="AY1780"/>
      <c r="AZ1780"/>
      <c r="BA1780"/>
      <c r="BB1780"/>
      <c r="BC1780"/>
      <c r="BD1780"/>
      <c r="BE1780"/>
    </row>
    <row r="1781" spans="1:57" s="115" customForma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c r="AU1781"/>
      <c r="AV1781"/>
      <c r="AW1781"/>
      <c r="AX1781"/>
      <c r="AY1781"/>
      <c r="AZ1781"/>
      <c r="BA1781"/>
      <c r="BB1781"/>
      <c r="BC1781"/>
      <c r="BD1781"/>
      <c r="BE1781"/>
    </row>
    <row r="1782" spans="1:57" s="115" customForma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c r="AU1782"/>
      <c r="AV1782"/>
      <c r="AW1782"/>
      <c r="AX1782"/>
      <c r="AY1782"/>
      <c r="AZ1782"/>
      <c r="BA1782"/>
      <c r="BB1782"/>
      <c r="BC1782"/>
      <c r="BD1782"/>
      <c r="BE1782"/>
    </row>
    <row r="1783" spans="1:57" s="115" customForma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c r="AU1783"/>
      <c r="AV1783"/>
      <c r="AW1783"/>
      <c r="AX1783"/>
      <c r="AY1783"/>
      <c r="AZ1783"/>
      <c r="BA1783"/>
      <c r="BB1783"/>
      <c r="BC1783"/>
      <c r="BD1783"/>
      <c r="BE1783"/>
    </row>
    <row r="1784" spans="1:57" s="115" customForma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c r="AU1784"/>
      <c r="AV1784"/>
      <c r="AW1784"/>
      <c r="AX1784"/>
      <c r="AY1784"/>
      <c r="AZ1784"/>
      <c r="BA1784"/>
      <c r="BB1784"/>
      <c r="BC1784"/>
      <c r="BD1784"/>
      <c r="BE1784"/>
    </row>
    <row r="1785" spans="1:57" s="115" customForma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c r="AU1785"/>
      <c r="AV1785"/>
      <c r="AW1785"/>
      <c r="AX1785"/>
      <c r="AY1785"/>
      <c r="AZ1785"/>
      <c r="BA1785"/>
      <c r="BB1785"/>
      <c r="BC1785"/>
      <c r="BD1785"/>
      <c r="BE1785"/>
    </row>
    <row r="1786" spans="1:57" s="115" customForma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c r="AU1786"/>
      <c r="AV1786"/>
      <c r="AW1786"/>
      <c r="AX1786"/>
      <c r="AY1786"/>
      <c r="AZ1786"/>
      <c r="BA1786"/>
      <c r="BB1786"/>
      <c r="BC1786"/>
      <c r="BD1786"/>
      <c r="BE1786"/>
    </row>
    <row r="1787" spans="1:57" s="115" customForma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c r="AU1787"/>
      <c r="AV1787"/>
      <c r="AW1787"/>
      <c r="AX1787"/>
      <c r="AY1787"/>
      <c r="AZ1787"/>
      <c r="BA1787"/>
      <c r="BB1787"/>
      <c r="BC1787"/>
      <c r="BD1787"/>
      <c r="BE1787"/>
    </row>
    <row r="1788" spans="1:57" s="115" customForma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c r="AU1788"/>
      <c r="AV1788"/>
      <c r="AW1788"/>
      <c r="AX1788"/>
      <c r="AY1788"/>
      <c r="AZ1788"/>
      <c r="BA1788"/>
      <c r="BB1788"/>
      <c r="BC1788"/>
      <c r="BD1788"/>
      <c r="BE1788"/>
    </row>
    <row r="1789" spans="1:57" s="115" customForma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c r="AU1789"/>
      <c r="AV1789"/>
      <c r="AW1789"/>
      <c r="AX1789"/>
      <c r="AY1789"/>
      <c r="AZ1789"/>
      <c r="BA1789"/>
      <c r="BB1789"/>
      <c r="BC1789"/>
      <c r="BD1789"/>
      <c r="BE1789"/>
    </row>
    <row r="1790" spans="1:57" s="115" customForma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c r="AU1790"/>
      <c r="AV1790"/>
      <c r="AW1790"/>
      <c r="AX1790"/>
      <c r="AY1790"/>
      <c r="AZ1790"/>
      <c r="BA1790"/>
      <c r="BB1790"/>
      <c r="BC1790"/>
      <c r="BD1790"/>
      <c r="BE1790"/>
    </row>
    <row r="1791" spans="1:57" s="115" customForma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c r="AU1791"/>
      <c r="AV1791"/>
      <c r="AW1791"/>
      <c r="AX1791"/>
      <c r="AY1791"/>
      <c r="AZ1791"/>
      <c r="BA1791"/>
      <c r="BB1791"/>
      <c r="BC1791"/>
      <c r="BD1791"/>
      <c r="BE1791"/>
    </row>
    <row r="1792" spans="1:57" s="115" customForma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c r="AU1792"/>
      <c r="AV1792"/>
      <c r="AW1792"/>
      <c r="AX1792"/>
      <c r="AY1792"/>
      <c r="AZ1792"/>
      <c r="BA1792"/>
      <c r="BB1792"/>
      <c r="BC1792"/>
      <c r="BD1792"/>
      <c r="BE1792"/>
    </row>
    <row r="1793" spans="1:57" s="115" customForma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c r="AU1793"/>
      <c r="AV1793"/>
      <c r="AW1793"/>
      <c r="AX1793"/>
      <c r="AY1793"/>
      <c r="AZ1793"/>
      <c r="BA1793"/>
      <c r="BB1793"/>
      <c r="BC1793"/>
      <c r="BD1793"/>
      <c r="BE1793"/>
    </row>
    <row r="1794" spans="1:57" s="115" customForma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c r="AU1794"/>
      <c r="AV1794"/>
      <c r="AW1794"/>
      <c r="AX1794"/>
      <c r="AY1794"/>
      <c r="AZ1794"/>
      <c r="BA1794"/>
      <c r="BB1794"/>
      <c r="BC1794"/>
      <c r="BD1794"/>
      <c r="BE1794"/>
    </row>
    <row r="1795" spans="1:57" s="115" customForma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c r="AU1795"/>
      <c r="AV1795"/>
      <c r="AW1795"/>
      <c r="AX1795"/>
      <c r="AY1795"/>
      <c r="AZ1795"/>
      <c r="BA1795"/>
      <c r="BB1795"/>
      <c r="BC1795"/>
      <c r="BD1795"/>
      <c r="BE1795"/>
    </row>
    <row r="1796" spans="1:57" s="115" customForma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c r="AU1796"/>
      <c r="AV1796"/>
      <c r="AW1796"/>
      <c r="AX1796"/>
      <c r="AY1796"/>
      <c r="AZ1796"/>
      <c r="BA1796"/>
      <c r="BB1796"/>
      <c r="BC1796"/>
      <c r="BD1796"/>
      <c r="BE1796"/>
    </row>
    <row r="1797" spans="1:57" s="115" customForma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c r="AU1797"/>
      <c r="AV1797"/>
      <c r="AW1797"/>
      <c r="AX1797"/>
      <c r="AY1797"/>
      <c r="AZ1797"/>
      <c r="BA1797"/>
      <c r="BB1797"/>
      <c r="BC1797"/>
      <c r="BD1797"/>
      <c r="BE1797"/>
    </row>
    <row r="1798" spans="1:57" s="115" customForma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c r="AU1798"/>
      <c r="AV1798"/>
      <c r="AW1798"/>
      <c r="AX1798"/>
      <c r="AY1798"/>
      <c r="AZ1798"/>
      <c r="BA1798"/>
      <c r="BB1798"/>
      <c r="BC1798"/>
      <c r="BD1798"/>
      <c r="BE1798"/>
    </row>
    <row r="1799" spans="1:57" s="115" customForma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c r="AU1799"/>
      <c r="AV1799"/>
      <c r="AW1799"/>
      <c r="AX1799"/>
      <c r="AY1799"/>
      <c r="AZ1799"/>
      <c r="BA1799"/>
      <c r="BB1799"/>
      <c r="BC1799"/>
      <c r="BD1799"/>
      <c r="BE1799"/>
    </row>
    <row r="1800" spans="1:57" s="115" customForma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c r="AU1800"/>
      <c r="AV1800"/>
      <c r="AW1800"/>
      <c r="AX1800"/>
      <c r="AY1800"/>
      <c r="AZ1800"/>
      <c r="BA1800"/>
      <c r="BB1800"/>
      <c r="BC1800"/>
      <c r="BD1800"/>
      <c r="BE1800"/>
    </row>
    <row r="1801" spans="1:57" s="115" customForma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c r="AU1801"/>
      <c r="AV1801"/>
      <c r="AW1801"/>
      <c r="AX1801"/>
      <c r="AY1801"/>
      <c r="AZ1801"/>
      <c r="BA1801"/>
      <c r="BB1801"/>
      <c r="BC1801"/>
      <c r="BD1801"/>
      <c r="BE1801"/>
    </row>
    <row r="1802" spans="1:57" s="115" customForma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c r="AU1802"/>
      <c r="AV1802"/>
      <c r="AW1802"/>
      <c r="AX1802"/>
      <c r="AY1802"/>
      <c r="AZ1802"/>
      <c r="BA1802"/>
      <c r="BB1802"/>
      <c r="BC1802"/>
      <c r="BD1802"/>
      <c r="BE1802"/>
    </row>
    <row r="1803" spans="1:57" s="115" customForma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c r="AU1803"/>
      <c r="AV1803"/>
      <c r="AW1803"/>
      <c r="AX1803"/>
      <c r="AY1803"/>
      <c r="AZ1803"/>
      <c r="BA1803"/>
      <c r="BB1803"/>
      <c r="BC1803"/>
      <c r="BD1803"/>
      <c r="BE1803"/>
    </row>
    <row r="1804" spans="1:57" s="115" customForma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c r="AU1804"/>
      <c r="AV1804"/>
      <c r="AW1804"/>
      <c r="AX1804"/>
      <c r="AY1804"/>
      <c r="AZ1804"/>
      <c r="BA1804"/>
      <c r="BB1804"/>
      <c r="BC1804"/>
      <c r="BD1804"/>
      <c r="BE1804"/>
    </row>
  </sheetData>
  <sheetProtection password="E9A2" sheet="1" formatCells="0"/>
  <protectedRanges>
    <protectedRange sqref="O8 G12:G611 P12:P611 K12:M611" name="Editable Columns" securityDescriptor="O:WDG:WDD:(A;;CC;;;WD)"/>
  </protectedRanges>
  <dataValidations count="18">
    <dataValidation allowBlank="1" showInputMessage="1" showErrorMessage="1" promptTitle="Redemption Charges" prompt="This is how much it will cost to either pay off the mortgage or remortgage away from this product. This is a combination of Inputs 13 to 15_x000a_" sqref="V8:V11" xr:uid="{00000000-0002-0000-0C00-000000000000}"/>
    <dataValidation allowBlank="1" showInputMessage="1" showErrorMessage="1" promptTitle="Additional Borrowing" prompt="If you take out addional borrowing you can add it in this column. Note this will only calculate additional borrowing at the same rate as the main loan. If your additional borrowing is at a different rate you will need to use a seperate spreadsheet." sqref="K8" xr:uid="{00000000-0002-0000-0C00-000001000000}"/>
    <dataValidation allowBlank="1" showInputMessage="1" showErrorMessage="1" promptTitle="End Balance" prompt="This is the amount of capital owed at the end of the month following the monthly payment." sqref="W8" xr:uid="{00000000-0002-0000-0C00-000002000000}"/>
    <dataValidation allowBlank="1" showInputMessage="1" showErrorMessage="1" promptTitle="Cumulative Interest Paid" prompt="This is the sum of all interest payments to date" sqref="U8" xr:uid="{00000000-0002-0000-0C00-000003000000}"/>
    <dataValidation allowBlank="1" showInputMessage="1" showErrorMessage="1" promptTitle="Cumulative Capital Paid Off" prompt="This is the sum of all capital repayments to date" sqref="T8" xr:uid="{00000000-0002-0000-0C00-000004000000}"/>
    <dataValidation allowBlank="1" showInputMessage="1" showErrorMessage="1" promptTitle="Monthly Interest Paid" prompt="This is the amount of interest paid as part of the monthly payment" sqref="S8" xr:uid="{00000000-0002-0000-0C00-000005000000}"/>
    <dataValidation allowBlank="1" showInputMessage="1" showErrorMessage="1" promptTitle="Monthly Capital Paid Off" prompt="This is the amount of capital paid off as part of the monthly payment. This amount is subtracted from this month's &quot;Start Balance&quot; to calculate the following month's start balance." sqref="R8" xr:uid="{00000000-0002-0000-0C00-000006000000}"/>
    <dataValidation allowBlank="1" showInputMessage="1" showErrorMessage="1" promptTitle="Cumulative Offset Savings" prompt="This is the amount currently held in the offset savings pot" sqref="Q8" xr:uid="{00000000-0002-0000-0C00-000007000000}"/>
    <dataValidation allowBlank="1" showInputMessage="1" showErrorMessage="1" promptTitle="Monthly Offset Savings" prompt="Equals the regular offset added into Input 17, or can be added manually each month if offset amounts vary from month to month. If you withdraw from your offset savings account, indicate this with a negative number." sqref="P8" xr:uid="{00000000-0002-0000-0C00-000008000000}"/>
    <dataValidation allowBlank="1" showInputMessage="1" showErrorMessage="1" promptTitle="Cumulative Overpayment" prompt="This is the sum of all overpayments to date" sqref="O8" xr:uid="{00000000-0002-0000-0C00-000009000000}"/>
    <dataValidation allowBlank="1" showInputMessage="1" showErrorMessage="1" promptTitle="Total Monthly Payment" prompt="This is the sum of the Basic Monthly Payment and the Monthly Overpayment" sqref="N8" xr:uid="{00000000-0002-0000-0C00-00000A000000}"/>
    <dataValidation allowBlank="1" showInputMessage="1" showErrorMessage="1" promptTitle="Monthly Overpayment" prompt="Equals the regular overpayment added into Input 13, or can be added manually each month if overpayments vary from month to month." sqref="M8" xr:uid="{00000000-0002-0000-0C00-00000B000000}"/>
    <dataValidation allowBlank="1" showInputMessage="1" showErrorMessage="1" promptTitle="Basic Montly Payment" prompt="If &quot;Manual&quot; is selected for Input 10, the first payment is the figure manually entered into Input 11, and subsequent entries will be the same unless manually edited in this column. If Input 10 is &quot;Calculated&quot; then these figures are generated automatically" sqref="L8" xr:uid="{00000000-0002-0000-0C00-00000C000000}"/>
    <dataValidation allowBlank="1" showInputMessage="1" showErrorMessage="1" promptTitle="Start Balance" prompt="This is the amount of capital owed on the mortgage at the start of each month." sqref="J8" xr:uid="{00000000-0002-0000-0C00-00000D000000}"/>
    <dataValidation allowBlank="1" showInputMessage="1" showErrorMessage="1" promptTitle="End of Year" prompt="This column shows the end of each payment year (ie every 12 payments from the start month)" sqref="D8:D11" xr:uid="{00000000-0002-0000-0C00-00000E000000}"/>
    <dataValidation allowBlank="1" showInputMessage="1" showErrorMessage="1" promptTitle="Min Monthly Interest Only" prompt="This is the minimum payment needed to pay the interest accrued each month. This will reduce following an overpayment / offset payment." sqref="I8" xr:uid="{00000000-0002-0000-0C00-00000F000000}"/>
    <dataValidation allowBlank="1" showInputMessage="1" showErrorMessage="1" promptTitle="Min Monthly Repayment" prompt="This is the minimum payment needed to pay the loan off full in the specified time. This will reduce following an overpayment / offset, and will increase each month with an Interest Only mortgage. If Interest Only, this column is for information only." sqref="H8" xr:uid="{00000000-0002-0000-0C00-000010000000}"/>
    <dataValidation allowBlank="1" showInputMessage="1" showErrorMessage="1" promptTitle="Interest Rate" prompt="This is the interest rate applied each month. This will automatically change after the introductory period if an introductory rate/time was specified on the Mortgage Info page. These cells can be edited manually for variable rate loans if required." sqref="G8" xr:uid="{00000000-0002-0000-0C00-000011000000}"/>
  </dataValidations>
  <printOptions horizontalCentered="1"/>
  <pageMargins left="0.65" right="0.65" top="0.65" bottom="0.65" header="0.5" footer="0.5"/>
  <pageSetup scale="85"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H1"/>
  <sheetViews>
    <sheetView showRowColHeaders="0" zoomScale="85" zoomScaleNormal="85" workbookViewId="0"/>
  </sheetViews>
  <sheetFormatPr defaultRowHeight="13.2" x14ac:dyDescent="0.25"/>
  <cols>
    <col min="1" max="1" width="9.109375" style="82" customWidth="1"/>
    <col min="2" max="34" width="9.109375" style="66" customWidth="1"/>
  </cols>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dimension ref="A1:G125"/>
  <sheetViews>
    <sheetView workbookViewId="0">
      <selection activeCell="E4" sqref="E4"/>
    </sheetView>
  </sheetViews>
  <sheetFormatPr defaultRowHeight="13.2" x14ac:dyDescent="0.25"/>
  <cols>
    <col min="6" max="6" width="12.44140625" customWidth="1"/>
  </cols>
  <sheetData>
    <row r="1" spans="1:7" x14ac:dyDescent="0.25">
      <c r="A1" t="s">
        <v>20</v>
      </c>
      <c r="B1" t="b">
        <v>0</v>
      </c>
      <c r="D1" s="71" t="s">
        <v>90</v>
      </c>
    </row>
    <row r="2" spans="1:7" x14ac:dyDescent="0.25">
      <c r="A2" t="s">
        <v>21</v>
      </c>
      <c r="B2" t="b">
        <v>0</v>
      </c>
    </row>
    <row r="3" spans="1:7" x14ac:dyDescent="0.25">
      <c r="A3" t="s">
        <v>22</v>
      </c>
      <c r="B3" t="s">
        <v>24</v>
      </c>
    </row>
    <row r="4" spans="1:7" x14ac:dyDescent="0.25">
      <c r="A4" t="s">
        <v>23</v>
      </c>
      <c r="B4">
        <v>1</v>
      </c>
    </row>
    <row r="5" spans="1:7" ht="13.8" thickBot="1" x14ac:dyDescent="0.3"/>
    <row r="6" spans="1:7" ht="13.8" thickTop="1" x14ac:dyDescent="0.25">
      <c r="B6" s="6" t="s">
        <v>2</v>
      </c>
      <c r="C6" s="7"/>
      <c r="D6" s="7"/>
      <c r="E6" s="7"/>
      <c r="F6" s="30"/>
      <c r="G6" s="34">
        <v>1</v>
      </c>
    </row>
    <row r="7" spans="1:7" x14ac:dyDescent="0.25">
      <c r="B7" s="8"/>
      <c r="C7" s="9"/>
      <c r="D7" s="72" t="s">
        <v>90</v>
      </c>
      <c r="E7" s="9"/>
      <c r="F7" s="31"/>
      <c r="G7" s="35">
        <v>2</v>
      </c>
    </row>
    <row r="8" spans="1:7" x14ac:dyDescent="0.25">
      <c r="B8" s="8">
        <v>1</v>
      </c>
      <c r="C8" s="9" t="s">
        <v>3</v>
      </c>
      <c r="D8" s="9">
        <f>IF(ISNA(MATCH(PROPER(LEFT('Mortgage 2 Info Calcs'!F11,3)),F8:F19,0)),1,MATCH(PROPER(LEFT('Mortgage 2 Info Calcs'!F11,3)),F8:F19,0))</f>
        <v>11</v>
      </c>
      <c r="E8" s="9">
        <v>31</v>
      </c>
      <c r="F8" s="31" t="s">
        <v>3</v>
      </c>
      <c r="G8" s="35">
        <v>3</v>
      </c>
    </row>
    <row r="9" spans="1:7" x14ac:dyDescent="0.25">
      <c r="B9" s="8">
        <v>2</v>
      </c>
      <c r="C9" s="9" t="s">
        <v>4</v>
      </c>
      <c r="D9" s="9">
        <f t="shared" ref="D9:D19" si="0">IF(D8=12,1,D8+1)</f>
        <v>12</v>
      </c>
      <c r="E9" s="9">
        <v>28</v>
      </c>
      <c r="F9" s="31" t="s">
        <v>4</v>
      </c>
      <c r="G9" s="35">
        <v>4</v>
      </c>
    </row>
    <row r="10" spans="1:7" x14ac:dyDescent="0.25">
      <c r="B10" s="8">
        <v>3</v>
      </c>
      <c r="C10" s="9" t="s">
        <v>5</v>
      </c>
      <c r="D10" s="9">
        <f t="shared" si="0"/>
        <v>1</v>
      </c>
      <c r="E10" s="9">
        <v>31</v>
      </c>
      <c r="F10" s="31" t="s">
        <v>5</v>
      </c>
      <c r="G10" s="35">
        <v>5</v>
      </c>
    </row>
    <row r="11" spans="1:7" x14ac:dyDescent="0.25">
      <c r="B11" s="8">
        <v>4</v>
      </c>
      <c r="C11" s="9" t="s">
        <v>6</v>
      </c>
      <c r="D11" s="9">
        <f t="shared" si="0"/>
        <v>2</v>
      </c>
      <c r="E11" s="9">
        <v>30</v>
      </c>
      <c r="F11" s="31" t="s">
        <v>6</v>
      </c>
      <c r="G11" s="35">
        <v>6</v>
      </c>
    </row>
    <row r="12" spans="1:7" x14ac:dyDescent="0.25">
      <c r="B12" s="8">
        <v>5</v>
      </c>
      <c r="C12" s="9" t="s">
        <v>7</v>
      </c>
      <c r="D12" s="9">
        <f t="shared" si="0"/>
        <v>3</v>
      </c>
      <c r="E12" s="9">
        <v>31</v>
      </c>
      <c r="F12" s="31" t="s">
        <v>7</v>
      </c>
      <c r="G12" s="35">
        <v>7</v>
      </c>
    </row>
    <row r="13" spans="1:7" x14ac:dyDescent="0.25">
      <c r="B13" s="8">
        <v>6</v>
      </c>
      <c r="C13" s="9" t="s">
        <v>8</v>
      </c>
      <c r="D13" s="9">
        <f t="shared" si="0"/>
        <v>4</v>
      </c>
      <c r="E13" s="9">
        <v>30</v>
      </c>
      <c r="F13" s="31" t="s">
        <v>8</v>
      </c>
      <c r="G13" s="35">
        <v>8</v>
      </c>
    </row>
    <row r="14" spans="1:7" x14ac:dyDescent="0.25">
      <c r="B14" s="8">
        <v>7</v>
      </c>
      <c r="C14" s="9" t="s">
        <v>9</v>
      </c>
      <c r="D14" s="9">
        <f t="shared" si="0"/>
        <v>5</v>
      </c>
      <c r="E14" s="9">
        <v>31</v>
      </c>
      <c r="F14" s="31" t="s">
        <v>9</v>
      </c>
      <c r="G14" s="35">
        <v>9</v>
      </c>
    </row>
    <row r="15" spans="1:7" x14ac:dyDescent="0.25">
      <c r="B15" s="8">
        <v>8</v>
      </c>
      <c r="C15" s="9" t="s">
        <v>10</v>
      </c>
      <c r="D15" s="9">
        <f t="shared" si="0"/>
        <v>6</v>
      </c>
      <c r="E15" s="9">
        <v>31</v>
      </c>
      <c r="F15" s="31" t="s">
        <v>10</v>
      </c>
      <c r="G15" s="35">
        <v>10</v>
      </c>
    </row>
    <row r="16" spans="1:7" x14ac:dyDescent="0.25">
      <c r="B16" s="8">
        <v>9</v>
      </c>
      <c r="C16" s="9" t="s">
        <v>11</v>
      </c>
      <c r="D16" s="9">
        <f t="shared" si="0"/>
        <v>7</v>
      </c>
      <c r="E16" s="9">
        <v>30</v>
      </c>
      <c r="F16" s="31" t="s">
        <v>11</v>
      </c>
      <c r="G16" s="35">
        <v>11</v>
      </c>
    </row>
    <row r="17" spans="2:7" x14ac:dyDescent="0.25">
      <c r="B17" s="8">
        <v>10</v>
      </c>
      <c r="C17" s="9" t="s">
        <v>12</v>
      </c>
      <c r="D17" s="9">
        <f t="shared" si="0"/>
        <v>8</v>
      </c>
      <c r="E17" s="9">
        <v>31</v>
      </c>
      <c r="F17" s="31" t="s">
        <v>12</v>
      </c>
      <c r="G17" s="35">
        <v>12</v>
      </c>
    </row>
    <row r="18" spans="2:7" x14ac:dyDescent="0.25">
      <c r="B18" s="8">
        <v>11</v>
      </c>
      <c r="C18" s="9" t="s">
        <v>13</v>
      </c>
      <c r="D18" s="9">
        <f t="shared" si="0"/>
        <v>9</v>
      </c>
      <c r="E18" s="9">
        <v>30</v>
      </c>
      <c r="F18" s="31" t="s">
        <v>13</v>
      </c>
      <c r="G18" s="35">
        <v>13</v>
      </c>
    </row>
    <row r="19" spans="2:7" x14ac:dyDescent="0.25">
      <c r="B19" s="8">
        <v>12</v>
      </c>
      <c r="C19" s="9" t="s">
        <v>14</v>
      </c>
      <c r="D19" s="9">
        <f t="shared" si="0"/>
        <v>10</v>
      </c>
      <c r="E19" s="9">
        <v>31</v>
      </c>
      <c r="F19" s="31" t="s">
        <v>14</v>
      </c>
      <c r="G19" s="35">
        <v>14</v>
      </c>
    </row>
    <row r="20" spans="2:7" x14ac:dyDescent="0.25">
      <c r="B20" s="8"/>
      <c r="C20" s="9"/>
      <c r="D20" s="9"/>
      <c r="E20" s="9"/>
      <c r="F20" s="31"/>
      <c r="G20" s="35">
        <v>15</v>
      </c>
    </row>
    <row r="21" spans="2:7" x14ac:dyDescent="0.25">
      <c r="B21" s="10">
        <f>IF('Mortgage 2 Monthly calcs'!F12="Jan",24,MATCH("Jan",'Mortgage 2 Monthly calcs'!F12:F23,0)+11)</f>
        <v>14</v>
      </c>
      <c r="C21" s="9">
        <f>F24-B21</f>
        <v>286</v>
      </c>
      <c r="D21" s="9"/>
      <c r="E21" s="9"/>
      <c r="F21" s="31"/>
      <c r="G21" s="35">
        <v>16</v>
      </c>
    </row>
    <row r="22" spans="2:7" x14ac:dyDescent="0.25">
      <c r="B22" s="8">
        <f t="shared" ref="B22:B50" si="1">MIN(F$24,B21+12)</f>
        <v>26</v>
      </c>
      <c r="C22" s="9">
        <f>F24-B22</f>
        <v>274</v>
      </c>
      <c r="D22" s="9"/>
      <c r="E22" s="9"/>
      <c r="F22" s="31"/>
      <c r="G22" s="35">
        <v>17</v>
      </c>
    </row>
    <row r="23" spans="2:7" x14ac:dyDescent="0.25">
      <c r="B23" s="8">
        <f t="shared" si="1"/>
        <v>38</v>
      </c>
      <c r="C23" s="9">
        <f>F24-B23</f>
        <v>262</v>
      </c>
      <c r="D23" s="9"/>
      <c r="E23" s="9"/>
      <c r="F23" s="31"/>
      <c r="G23" s="35">
        <v>18</v>
      </c>
    </row>
    <row r="24" spans="2:7" x14ac:dyDescent="0.25">
      <c r="B24" s="8">
        <f t="shared" si="1"/>
        <v>50</v>
      </c>
      <c r="C24" s="9">
        <f>F24-B24</f>
        <v>250</v>
      </c>
      <c r="D24" s="9"/>
      <c r="E24" s="9" t="s">
        <v>15</v>
      </c>
      <c r="F24" s="31">
        <f>'Mortgage 2 Info Calcs'!F9*12</f>
        <v>300</v>
      </c>
      <c r="G24" s="35">
        <v>19</v>
      </c>
    </row>
    <row r="25" spans="2:7" x14ac:dyDescent="0.25">
      <c r="B25" s="8">
        <f t="shared" si="1"/>
        <v>62</v>
      </c>
      <c r="C25" s="9">
        <f>F24-B25</f>
        <v>238</v>
      </c>
      <c r="D25" s="9"/>
      <c r="E25" s="9" t="s">
        <v>16</v>
      </c>
      <c r="F25" s="208">
        <f>'Mortgage 2 Info Calcs'!F10</f>
        <v>2009</v>
      </c>
      <c r="G25" s="35">
        <v>20</v>
      </c>
    </row>
    <row r="26" spans="2:7" x14ac:dyDescent="0.25">
      <c r="B26" s="8">
        <f t="shared" si="1"/>
        <v>74</v>
      </c>
      <c r="C26" s="9">
        <f>F24-B26</f>
        <v>226</v>
      </c>
      <c r="D26" s="9"/>
      <c r="E26" s="9" t="s">
        <v>17</v>
      </c>
      <c r="F26" s="31">
        <f>F24/12</f>
        <v>25</v>
      </c>
      <c r="G26" s="35">
        <v>21</v>
      </c>
    </row>
    <row r="27" spans="2:7" x14ac:dyDescent="0.25">
      <c r="B27" s="8">
        <f t="shared" si="1"/>
        <v>86</v>
      </c>
      <c r="C27" s="9">
        <f>F24-B27</f>
        <v>214</v>
      </c>
      <c r="D27" s="9"/>
      <c r="E27" s="9" t="s">
        <v>18</v>
      </c>
      <c r="F27" s="32">
        <f>IF('Mortgage 2 Info Calcs'!F10,F26+F25-IF(PROPER(LEFT('Mortgage 2 Monthly calcs'!F12,3))="Jan",1,0),"")</f>
        <v>2034</v>
      </c>
      <c r="G27" s="35">
        <v>22</v>
      </c>
    </row>
    <row r="28" spans="2:7" x14ac:dyDescent="0.25">
      <c r="B28" s="8">
        <f t="shared" si="1"/>
        <v>98</v>
      </c>
      <c r="C28" s="9">
        <f>F24-B28</f>
        <v>202</v>
      </c>
      <c r="D28" s="9"/>
      <c r="E28" s="9" t="s">
        <v>19</v>
      </c>
      <c r="F28" s="31">
        <f>D19</f>
        <v>10</v>
      </c>
      <c r="G28" s="35">
        <v>23</v>
      </c>
    </row>
    <row r="29" spans="2:7" x14ac:dyDescent="0.25">
      <c r="B29" s="8">
        <f t="shared" si="1"/>
        <v>110</v>
      </c>
      <c r="C29" s="9">
        <f>F24-B29</f>
        <v>190</v>
      </c>
      <c r="D29" s="9"/>
      <c r="E29" s="9"/>
      <c r="F29" s="31"/>
      <c r="G29" s="35">
        <v>24</v>
      </c>
    </row>
    <row r="30" spans="2:7" x14ac:dyDescent="0.25">
      <c r="B30" s="8">
        <f t="shared" si="1"/>
        <v>122</v>
      </c>
      <c r="C30" s="9">
        <f>F24-B30</f>
        <v>178</v>
      </c>
      <c r="D30" s="9"/>
      <c r="E30" s="9"/>
      <c r="F30" s="31"/>
      <c r="G30" s="35">
        <v>25</v>
      </c>
    </row>
    <row r="31" spans="2:7" x14ac:dyDescent="0.25">
      <c r="B31" s="8">
        <f t="shared" si="1"/>
        <v>134</v>
      </c>
      <c r="C31" s="9">
        <f>F24-B31</f>
        <v>166</v>
      </c>
      <c r="D31" s="9"/>
      <c r="E31" s="9" t="s">
        <v>52</v>
      </c>
      <c r="F31" s="42">
        <f>-(CUMIPMT('Mortgage 2 Info Calcs'!F6/12,'Mortgage 2 Info Calcs'!F9*12,'Mortgage 2 Info Calcs'!F4,1,'Mortgage 2 Info Calcs'!F7*12,0))-(CUMIPMT('Mortgage 2 Info Calcs'!F8/12,'Mortgage 2 Info Calcs'!F9*12,'Mortgage 2 Info Calcs'!F4,('Mortgage 2 Info Calcs'!F7*12)+1,'Mortgage 2 Info Calcs'!F9*12,0))</f>
        <v>93290.420445652577</v>
      </c>
      <c r="G31" s="35">
        <v>26</v>
      </c>
    </row>
    <row r="32" spans="2:7" x14ac:dyDescent="0.25">
      <c r="B32" s="8">
        <f t="shared" si="1"/>
        <v>146</v>
      </c>
      <c r="C32" s="9">
        <f>F24-B32</f>
        <v>154</v>
      </c>
      <c r="D32" s="9"/>
      <c r="E32" s="9" t="s">
        <v>53</v>
      </c>
      <c r="F32" s="43">
        <f>'Mortgage 2 Monthly calcs'!I12*'Mortgage 2 Info Calcs'!F9*12</f>
        <v>150000</v>
      </c>
      <c r="G32" s="35">
        <v>27</v>
      </c>
    </row>
    <row r="33" spans="2:7" x14ac:dyDescent="0.25">
      <c r="B33" s="8">
        <f t="shared" si="1"/>
        <v>158</v>
      </c>
      <c r="C33" s="9">
        <f>F24-B33</f>
        <v>142</v>
      </c>
      <c r="D33" s="9"/>
      <c r="E33" s="9"/>
      <c r="F33" s="31"/>
      <c r="G33" s="35">
        <v>28</v>
      </c>
    </row>
    <row r="34" spans="2:7" x14ac:dyDescent="0.25">
      <c r="B34" s="8">
        <f t="shared" si="1"/>
        <v>170</v>
      </c>
      <c r="C34" s="9">
        <f>F24-B34</f>
        <v>130</v>
      </c>
      <c r="D34" s="9"/>
      <c r="E34" s="9"/>
      <c r="F34" s="31"/>
      <c r="G34" s="35">
        <v>29</v>
      </c>
    </row>
    <row r="35" spans="2:7" x14ac:dyDescent="0.25">
      <c r="B35" s="8">
        <f t="shared" si="1"/>
        <v>182</v>
      </c>
      <c r="C35" s="9">
        <f>F24-B35</f>
        <v>118</v>
      </c>
      <c r="D35" s="9"/>
      <c r="E35" s="9" t="s">
        <v>79</v>
      </c>
      <c r="F35" s="31"/>
      <c r="G35" s="35">
        <v>30</v>
      </c>
    </row>
    <row r="36" spans="2:7" x14ac:dyDescent="0.25">
      <c r="B36" s="8">
        <f t="shared" si="1"/>
        <v>194</v>
      </c>
      <c r="C36" s="9">
        <f>F24-B36</f>
        <v>106</v>
      </c>
      <c r="D36" s="9"/>
      <c r="E36" s="63">
        <f ca="1">'Mortgage 2 Info Calcs'!K8</f>
        <v>93290.420445652519</v>
      </c>
      <c r="F36" s="63">
        <f>'Mortgage 2 Info Calcs'!F4</f>
        <v>100000</v>
      </c>
      <c r="G36" s="35">
        <v>31</v>
      </c>
    </row>
    <row r="37" spans="2:7" x14ac:dyDescent="0.25">
      <c r="B37" s="8">
        <f t="shared" si="1"/>
        <v>206</v>
      </c>
      <c r="C37" s="9">
        <f>F24-B37</f>
        <v>94</v>
      </c>
      <c r="D37" s="9"/>
      <c r="E37" s="9"/>
      <c r="F37" s="31"/>
      <c r="G37" s="35">
        <v>32</v>
      </c>
    </row>
    <row r="38" spans="2:7" x14ac:dyDescent="0.25">
      <c r="B38" s="8">
        <f t="shared" si="1"/>
        <v>218</v>
      </c>
      <c r="C38" s="9">
        <f>F24-B38</f>
        <v>82</v>
      </c>
      <c r="D38" s="9"/>
      <c r="E38" s="9"/>
      <c r="F38" s="31"/>
      <c r="G38" s="35">
        <v>33</v>
      </c>
    </row>
    <row r="39" spans="2:7" x14ac:dyDescent="0.25">
      <c r="B39" s="8">
        <f t="shared" si="1"/>
        <v>230</v>
      </c>
      <c r="C39" s="9">
        <f>F24-B39</f>
        <v>70</v>
      </c>
      <c r="D39" s="9"/>
      <c r="E39" s="9"/>
      <c r="F39" s="31"/>
      <c r="G39" s="35">
        <v>34</v>
      </c>
    </row>
    <row r="40" spans="2:7" x14ac:dyDescent="0.25">
      <c r="B40" s="8">
        <f t="shared" si="1"/>
        <v>242</v>
      </c>
      <c r="C40" s="9">
        <f>F24-B40</f>
        <v>58</v>
      </c>
      <c r="D40" s="9"/>
      <c r="E40" s="9"/>
      <c r="F40" s="31"/>
      <c r="G40" s="35">
        <v>35</v>
      </c>
    </row>
    <row r="41" spans="2:7" x14ac:dyDescent="0.25">
      <c r="B41" s="8">
        <f t="shared" si="1"/>
        <v>254</v>
      </c>
      <c r="C41" s="9">
        <f>F24-B41</f>
        <v>46</v>
      </c>
      <c r="D41" s="9"/>
      <c r="E41" s="9"/>
      <c r="F41" s="31"/>
      <c r="G41" s="35">
        <v>36</v>
      </c>
    </row>
    <row r="42" spans="2:7" x14ac:dyDescent="0.25">
      <c r="B42" s="8">
        <f t="shared" si="1"/>
        <v>266</v>
      </c>
      <c r="C42" s="9">
        <f>F24-B42</f>
        <v>34</v>
      </c>
      <c r="D42" s="9"/>
      <c r="E42" s="9" t="s">
        <v>66</v>
      </c>
      <c r="F42" s="31"/>
      <c r="G42" s="35">
        <v>37</v>
      </c>
    </row>
    <row r="43" spans="2:7" x14ac:dyDescent="0.25">
      <c r="B43" s="8">
        <f t="shared" si="1"/>
        <v>278</v>
      </c>
      <c r="C43" s="9">
        <f>F24-B43</f>
        <v>22</v>
      </c>
      <c r="D43" s="9"/>
      <c r="E43" s="9">
        <f>IF('Mortgage 2 Info Calcs'!F12="Daily",365,12)</f>
        <v>12</v>
      </c>
      <c r="F43" s="31"/>
      <c r="G43" s="35">
        <v>38</v>
      </c>
    </row>
    <row r="44" spans="2:7" x14ac:dyDescent="0.25">
      <c r="B44" s="8">
        <f t="shared" si="1"/>
        <v>290</v>
      </c>
      <c r="C44" s="9">
        <f>F24-B44</f>
        <v>10</v>
      </c>
      <c r="D44" s="9"/>
      <c r="E44" s="9">
        <v>0</v>
      </c>
      <c r="F44" s="31"/>
      <c r="G44" s="35">
        <v>39</v>
      </c>
    </row>
    <row r="45" spans="2:7" x14ac:dyDescent="0.25">
      <c r="B45" s="8">
        <f t="shared" si="1"/>
        <v>300</v>
      </c>
      <c r="C45" s="9">
        <f>F24-B45</f>
        <v>0</v>
      </c>
      <c r="D45" s="9"/>
      <c r="E45" s="9"/>
      <c r="F45" s="31"/>
      <c r="G45" s="35">
        <v>40</v>
      </c>
    </row>
    <row r="46" spans="2:7" x14ac:dyDescent="0.25">
      <c r="B46" s="8">
        <f t="shared" si="1"/>
        <v>300</v>
      </c>
      <c r="C46" s="9">
        <f>F24-B46</f>
        <v>0</v>
      </c>
      <c r="D46" s="9"/>
      <c r="E46" s="9" t="s">
        <v>67</v>
      </c>
      <c r="F46" s="31"/>
      <c r="G46" s="35">
        <v>41</v>
      </c>
    </row>
    <row r="47" spans="2:7" x14ac:dyDescent="0.25">
      <c r="B47" s="8">
        <f t="shared" si="1"/>
        <v>300</v>
      </c>
      <c r="C47" s="9">
        <f>F24-B47</f>
        <v>0</v>
      </c>
      <c r="D47" s="9"/>
      <c r="E47" s="9">
        <v>1</v>
      </c>
      <c r="F47" s="31"/>
      <c r="G47" s="35">
        <v>42</v>
      </c>
    </row>
    <row r="48" spans="2:7" x14ac:dyDescent="0.25">
      <c r="B48" s="8">
        <f t="shared" si="1"/>
        <v>300</v>
      </c>
      <c r="C48" s="9">
        <f>F24-B48</f>
        <v>0</v>
      </c>
      <c r="D48" s="9"/>
      <c r="E48" s="9"/>
      <c r="F48" s="31"/>
      <c r="G48" s="35">
        <v>43</v>
      </c>
    </row>
    <row r="49" spans="2:7" x14ac:dyDescent="0.25">
      <c r="B49" s="8">
        <f t="shared" si="1"/>
        <v>300</v>
      </c>
      <c r="C49" s="9">
        <f>F24-B49</f>
        <v>0</v>
      </c>
      <c r="D49" s="9"/>
      <c r="E49" s="9"/>
      <c r="F49" s="31"/>
      <c r="G49" s="35">
        <v>44</v>
      </c>
    </row>
    <row r="50" spans="2:7" ht="13.8" thickBot="1" x14ac:dyDescent="0.3">
      <c r="B50" s="11">
        <f t="shared" si="1"/>
        <v>300</v>
      </c>
      <c r="C50" s="12">
        <f>F24-B50</f>
        <v>0</v>
      </c>
      <c r="D50" s="12"/>
      <c r="E50" s="12"/>
      <c r="F50" s="33"/>
      <c r="G50" s="35">
        <v>45</v>
      </c>
    </row>
    <row r="51" spans="2:7" ht="13.8" thickTop="1" x14ac:dyDescent="0.25">
      <c r="E51" t="s">
        <v>68</v>
      </c>
      <c r="G51" s="35">
        <v>46</v>
      </c>
    </row>
    <row r="52" spans="2:7" x14ac:dyDescent="0.25">
      <c r="E52" s="63">
        <v>2008</v>
      </c>
      <c r="F52">
        <v>29</v>
      </c>
      <c r="G52" s="35">
        <v>47</v>
      </c>
    </row>
    <row r="53" spans="2:7" x14ac:dyDescent="0.25">
      <c r="E53" s="63">
        <v>2012</v>
      </c>
      <c r="F53">
        <v>29</v>
      </c>
      <c r="G53" s="35">
        <v>48</v>
      </c>
    </row>
    <row r="54" spans="2:7" x14ac:dyDescent="0.25">
      <c r="E54" s="63">
        <v>2016</v>
      </c>
      <c r="F54">
        <v>29</v>
      </c>
      <c r="G54" s="35">
        <v>49</v>
      </c>
    </row>
    <row r="55" spans="2:7" ht="13.8" thickBot="1" x14ac:dyDescent="0.3">
      <c r="E55" s="63">
        <v>2020</v>
      </c>
      <c r="F55">
        <v>29</v>
      </c>
      <c r="G55" s="36">
        <v>50</v>
      </c>
    </row>
    <row r="56" spans="2:7" ht="13.8" thickTop="1" x14ac:dyDescent="0.25">
      <c r="E56" s="63">
        <v>2024</v>
      </c>
      <c r="F56">
        <v>29</v>
      </c>
    </row>
    <row r="57" spans="2:7" x14ac:dyDescent="0.25">
      <c r="E57" s="63">
        <v>2028</v>
      </c>
      <c r="F57">
        <v>29</v>
      </c>
    </row>
    <row r="58" spans="2:7" x14ac:dyDescent="0.25">
      <c r="E58" s="63">
        <v>2032</v>
      </c>
      <c r="F58">
        <v>29</v>
      </c>
    </row>
    <row r="59" spans="2:7" x14ac:dyDescent="0.25">
      <c r="E59" s="63">
        <v>2036</v>
      </c>
      <c r="F59">
        <v>29</v>
      </c>
    </row>
    <row r="60" spans="2:7" x14ac:dyDescent="0.25">
      <c r="E60" s="63">
        <v>2040</v>
      </c>
      <c r="F60">
        <v>29</v>
      </c>
    </row>
    <row r="61" spans="2:7" x14ac:dyDescent="0.25">
      <c r="E61" s="63">
        <v>2044</v>
      </c>
      <c r="F61">
        <v>29</v>
      </c>
    </row>
    <row r="62" spans="2:7" x14ac:dyDescent="0.25">
      <c r="E62" s="63">
        <v>2048</v>
      </c>
      <c r="F62">
        <v>29</v>
      </c>
    </row>
    <row r="63" spans="2:7" x14ac:dyDescent="0.25">
      <c r="E63" s="63">
        <v>2052</v>
      </c>
      <c r="F63">
        <v>29</v>
      </c>
    </row>
    <row r="64" spans="2:7" x14ac:dyDescent="0.25">
      <c r="E64" s="63">
        <v>2056</v>
      </c>
      <c r="F64">
        <v>29</v>
      </c>
    </row>
    <row r="65" spans="5:6" x14ac:dyDescent="0.25">
      <c r="E65" s="63">
        <v>2060</v>
      </c>
      <c r="F65">
        <v>29</v>
      </c>
    </row>
    <row r="66" spans="5:6" x14ac:dyDescent="0.25">
      <c r="E66" s="63">
        <v>2064</v>
      </c>
      <c r="F66">
        <v>29</v>
      </c>
    </row>
    <row r="67" spans="5:6" x14ac:dyDescent="0.25">
      <c r="E67" s="63">
        <v>2068</v>
      </c>
      <c r="F67">
        <v>29</v>
      </c>
    </row>
    <row r="68" spans="5:6" x14ac:dyDescent="0.25">
      <c r="E68" s="63">
        <v>2072</v>
      </c>
      <c r="F68">
        <v>29</v>
      </c>
    </row>
    <row r="69" spans="5:6" x14ac:dyDescent="0.25">
      <c r="E69" s="63">
        <v>2076</v>
      </c>
      <c r="F69">
        <v>29</v>
      </c>
    </row>
    <row r="70" spans="5:6" x14ac:dyDescent="0.25">
      <c r="E70" s="63">
        <v>2080</v>
      </c>
      <c r="F70">
        <v>29</v>
      </c>
    </row>
    <row r="71" spans="5:6" x14ac:dyDescent="0.25">
      <c r="E71" s="63">
        <v>2084</v>
      </c>
      <c r="F71">
        <v>29</v>
      </c>
    </row>
    <row r="72" spans="5:6" x14ac:dyDescent="0.25">
      <c r="E72" s="63">
        <v>2088</v>
      </c>
      <c r="F72">
        <v>29</v>
      </c>
    </row>
    <row r="73" spans="5:6" x14ac:dyDescent="0.25">
      <c r="E73" s="63">
        <v>2092</v>
      </c>
      <c r="F73">
        <v>29</v>
      </c>
    </row>
    <row r="74" spans="5:6" x14ac:dyDescent="0.25">
      <c r="E74" s="63">
        <v>2096</v>
      </c>
      <c r="F74">
        <v>29</v>
      </c>
    </row>
    <row r="75" spans="5:6" x14ac:dyDescent="0.25">
      <c r="E75" s="63">
        <v>2100</v>
      </c>
      <c r="F75">
        <v>29</v>
      </c>
    </row>
    <row r="76" spans="5:6" x14ac:dyDescent="0.25">
      <c r="E76" s="63">
        <v>2104</v>
      </c>
      <c r="F76">
        <v>29</v>
      </c>
    </row>
    <row r="77" spans="5:6" x14ac:dyDescent="0.25">
      <c r="E77" s="63">
        <v>2108</v>
      </c>
      <c r="F77">
        <v>29</v>
      </c>
    </row>
    <row r="78" spans="5:6" x14ac:dyDescent="0.25">
      <c r="E78" s="63">
        <v>2112</v>
      </c>
      <c r="F78">
        <v>29</v>
      </c>
    </row>
    <row r="79" spans="5:6" x14ac:dyDescent="0.25">
      <c r="E79" s="63">
        <v>2116</v>
      </c>
      <c r="F79">
        <v>29</v>
      </c>
    </row>
    <row r="80" spans="5:6" x14ac:dyDescent="0.25">
      <c r="E80" s="63">
        <v>2120</v>
      </c>
      <c r="F80">
        <v>29</v>
      </c>
    </row>
    <row r="81" spans="5:6" x14ac:dyDescent="0.25">
      <c r="E81" s="63">
        <v>2124</v>
      </c>
      <c r="F81">
        <v>29</v>
      </c>
    </row>
    <row r="82" spans="5:6" x14ac:dyDescent="0.25">
      <c r="E82" s="63">
        <v>2128</v>
      </c>
      <c r="F82">
        <v>29</v>
      </c>
    </row>
    <row r="83" spans="5:6" x14ac:dyDescent="0.25">
      <c r="E83" s="63">
        <v>2132</v>
      </c>
      <c r="F83">
        <v>29</v>
      </c>
    </row>
    <row r="84" spans="5:6" x14ac:dyDescent="0.25">
      <c r="E84" s="63">
        <v>2136</v>
      </c>
      <c r="F84">
        <v>29</v>
      </c>
    </row>
    <row r="85" spans="5:6" x14ac:dyDescent="0.25">
      <c r="E85" s="63">
        <v>2140</v>
      </c>
      <c r="F85">
        <v>29</v>
      </c>
    </row>
    <row r="86" spans="5:6" x14ac:dyDescent="0.25">
      <c r="E86" s="63">
        <v>2144</v>
      </c>
      <c r="F86">
        <v>29</v>
      </c>
    </row>
    <row r="87" spans="5:6" x14ac:dyDescent="0.25">
      <c r="E87" s="63">
        <v>2148</v>
      </c>
      <c r="F87">
        <v>29</v>
      </c>
    </row>
    <row r="88" spans="5:6" x14ac:dyDescent="0.25">
      <c r="E88" s="63">
        <v>2152</v>
      </c>
      <c r="F88">
        <v>29</v>
      </c>
    </row>
    <row r="89" spans="5:6" x14ac:dyDescent="0.25">
      <c r="E89" s="63">
        <v>2156</v>
      </c>
      <c r="F89">
        <v>29</v>
      </c>
    </row>
    <row r="90" spans="5:6" x14ac:dyDescent="0.25">
      <c r="E90" s="63">
        <v>2160</v>
      </c>
      <c r="F90">
        <v>29</v>
      </c>
    </row>
    <row r="91" spans="5:6" x14ac:dyDescent="0.25">
      <c r="E91" s="63">
        <v>2164</v>
      </c>
      <c r="F91">
        <v>29</v>
      </c>
    </row>
    <row r="92" spans="5:6" x14ac:dyDescent="0.25">
      <c r="E92" s="63">
        <v>2168</v>
      </c>
      <c r="F92">
        <v>29</v>
      </c>
    </row>
    <row r="93" spans="5:6" x14ac:dyDescent="0.25">
      <c r="E93" s="63">
        <v>2172</v>
      </c>
      <c r="F93">
        <v>29</v>
      </c>
    </row>
    <row r="94" spans="5:6" x14ac:dyDescent="0.25">
      <c r="E94" s="63">
        <v>2176</v>
      </c>
      <c r="F94">
        <v>29</v>
      </c>
    </row>
    <row r="95" spans="5:6" x14ac:dyDescent="0.25">
      <c r="E95" s="63">
        <v>2180</v>
      </c>
      <c r="F95">
        <v>29</v>
      </c>
    </row>
    <row r="96" spans="5:6" x14ac:dyDescent="0.25">
      <c r="E96" s="63">
        <v>2184</v>
      </c>
      <c r="F96">
        <v>29</v>
      </c>
    </row>
    <row r="97" spans="5:6" x14ac:dyDescent="0.25">
      <c r="E97" s="63">
        <v>2188</v>
      </c>
      <c r="F97">
        <v>29</v>
      </c>
    </row>
    <row r="98" spans="5:6" x14ac:dyDescent="0.25">
      <c r="E98" s="63">
        <v>2192</v>
      </c>
      <c r="F98">
        <v>29</v>
      </c>
    </row>
    <row r="99" spans="5:6" x14ac:dyDescent="0.25">
      <c r="E99" s="63">
        <v>2196</v>
      </c>
      <c r="F99">
        <v>29</v>
      </c>
    </row>
    <row r="100" spans="5:6" x14ac:dyDescent="0.25">
      <c r="E100" s="63">
        <v>2200</v>
      </c>
      <c r="F100">
        <v>29</v>
      </c>
    </row>
    <row r="101" spans="5:6" x14ac:dyDescent="0.25">
      <c r="E101" s="63">
        <v>2204</v>
      </c>
      <c r="F101">
        <v>29</v>
      </c>
    </row>
    <row r="102" spans="5:6" x14ac:dyDescent="0.25">
      <c r="E102" s="63">
        <v>2208</v>
      </c>
      <c r="F102">
        <v>29</v>
      </c>
    </row>
    <row r="103" spans="5:6" x14ac:dyDescent="0.25">
      <c r="E103" s="63">
        <v>2212</v>
      </c>
      <c r="F103">
        <v>29</v>
      </c>
    </row>
    <row r="104" spans="5:6" x14ac:dyDescent="0.25">
      <c r="E104" s="63">
        <v>2216</v>
      </c>
      <c r="F104">
        <v>29</v>
      </c>
    </row>
    <row r="105" spans="5:6" x14ac:dyDescent="0.25">
      <c r="E105" s="63">
        <v>2220</v>
      </c>
      <c r="F105">
        <v>29</v>
      </c>
    </row>
    <row r="106" spans="5:6" x14ac:dyDescent="0.25">
      <c r="E106" s="63">
        <v>2224</v>
      </c>
      <c r="F106">
        <v>29</v>
      </c>
    </row>
    <row r="107" spans="5:6" x14ac:dyDescent="0.25">
      <c r="E107" s="63">
        <v>2228</v>
      </c>
      <c r="F107">
        <v>29</v>
      </c>
    </row>
    <row r="108" spans="5:6" x14ac:dyDescent="0.25">
      <c r="E108" s="63">
        <v>2232</v>
      </c>
      <c r="F108">
        <v>29</v>
      </c>
    </row>
    <row r="109" spans="5:6" x14ac:dyDescent="0.25">
      <c r="E109" s="63">
        <v>2236</v>
      </c>
      <c r="F109">
        <v>29</v>
      </c>
    </row>
    <row r="110" spans="5:6" x14ac:dyDescent="0.25">
      <c r="E110" s="63">
        <v>2240</v>
      </c>
      <c r="F110">
        <v>29</v>
      </c>
    </row>
    <row r="111" spans="5:6" x14ac:dyDescent="0.25">
      <c r="E111" s="63">
        <v>2244</v>
      </c>
      <c r="F111">
        <v>29</v>
      </c>
    </row>
    <row r="112" spans="5:6" x14ac:dyDescent="0.25">
      <c r="E112" s="63">
        <v>2248</v>
      </c>
      <c r="F112">
        <v>29</v>
      </c>
    </row>
    <row r="113" spans="5:6" x14ac:dyDescent="0.25">
      <c r="E113" s="63">
        <v>2252</v>
      </c>
      <c r="F113">
        <v>29</v>
      </c>
    </row>
    <row r="114" spans="5:6" x14ac:dyDescent="0.25">
      <c r="E114" s="63">
        <v>2256</v>
      </c>
      <c r="F114">
        <v>29</v>
      </c>
    </row>
    <row r="115" spans="5:6" x14ac:dyDescent="0.25">
      <c r="E115" s="63">
        <v>2260</v>
      </c>
      <c r="F115">
        <v>29</v>
      </c>
    </row>
    <row r="116" spans="5:6" x14ac:dyDescent="0.25">
      <c r="E116" s="63">
        <v>2264</v>
      </c>
      <c r="F116">
        <v>29</v>
      </c>
    </row>
    <row r="117" spans="5:6" x14ac:dyDescent="0.25">
      <c r="E117" s="63">
        <v>2268</v>
      </c>
      <c r="F117">
        <v>29</v>
      </c>
    </row>
    <row r="118" spans="5:6" x14ac:dyDescent="0.25">
      <c r="E118" s="63">
        <v>2272</v>
      </c>
      <c r="F118">
        <v>29</v>
      </c>
    </row>
    <row r="119" spans="5:6" x14ac:dyDescent="0.25">
      <c r="E119" s="63">
        <v>2276</v>
      </c>
      <c r="F119">
        <v>29</v>
      </c>
    </row>
    <row r="120" spans="5:6" x14ac:dyDescent="0.25">
      <c r="E120" s="63">
        <v>2280</v>
      </c>
      <c r="F120">
        <v>29</v>
      </c>
    </row>
    <row r="121" spans="5:6" x14ac:dyDescent="0.25">
      <c r="E121" s="63">
        <v>2284</v>
      </c>
      <c r="F121">
        <v>29</v>
      </c>
    </row>
    <row r="122" spans="5:6" x14ac:dyDescent="0.25">
      <c r="E122" s="63">
        <v>2288</v>
      </c>
      <c r="F122">
        <v>29</v>
      </c>
    </row>
    <row r="123" spans="5:6" x14ac:dyDescent="0.25">
      <c r="E123" s="63">
        <v>2292</v>
      </c>
      <c r="F123">
        <v>29</v>
      </c>
    </row>
    <row r="124" spans="5:6" x14ac:dyDescent="0.25">
      <c r="E124" s="63">
        <v>2296</v>
      </c>
      <c r="F124">
        <v>29</v>
      </c>
    </row>
    <row r="125" spans="5:6" x14ac:dyDescent="0.25">
      <c r="E125" s="63">
        <v>2300</v>
      </c>
      <c r="F125">
        <v>29</v>
      </c>
    </row>
  </sheetData>
  <sheetProtection password="E9A2" sheet="1" objects="1" scenarios="1"/>
  <conditionalFormatting sqref="C6:C55">
    <cfRule type="cellIs" dxfId="0" priority="1" stopIfTrue="1" operator="lessThan">
      <formula>0</formula>
    </cfRule>
  </conditionalFormatting>
  <pageMargins left="0.75" right="0.75" top="1" bottom="1" header="0.5" footer="0.5"/>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O86"/>
  <sheetViews>
    <sheetView showGridLines="0" showRowColHeaders="0" workbookViewId="0"/>
  </sheetViews>
  <sheetFormatPr defaultRowHeight="13.2" x14ac:dyDescent="0.25"/>
  <cols>
    <col min="1" max="1" width="3.44140625" style="45" customWidth="1"/>
    <col min="2" max="2" width="3.109375" style="45" customWidth="1"/>
    <col min="3" max="3" width="9.109375" style="45" customWidth="1"/>
    <col min="4" max="4" width="13.6640625" style="45" bestFit="1" customWidth="1"/>
    <col min="5" max="5" width="13.44140625" style="45" customWidth="1"/>
    <col min="6" max="6" width="13.88671875" style="45" customWidth="1"/>
    <col min="7" max="7" width="12.109375" style="45" customWidth="1"/>
    <col min="8" max="8" width="16" style="45" customWidth="1"/>
    <col min="9" max="9" width="12.109375" style="45" customWidth="1"/>
    <col min="10" max="10" width="14.33203125" style="45" customWidth="1"/>
    <col min="11" max="11" width="13.44140625" style="45" customWidth="1"/>
    <col min="12" max="12" width="16.44140625" style="45" customWidth="1"/>
    <col min="13" max="13" width="14.5546875" style="45" customWidth="1"/>
    <col min="14" max="15" width="9.109375" style="45" customWidth="1"/>
  </cols>
  <sheetData>
    <row r="1" spans="2:12" ht="45" customHeight="1" x14ac:dyDescent="0.25">
      <c r="C1" s="141" t="s">
        <v>46</v>
      </c>
      <c r="D1" s="53"/>
      <c r="E1" s="53"/>
      <c r="F1" s="53"/>
      <c r="G1" s="216" t="s">
        <v>136</v>
      </c>
      <c r="H1" s="216"/>
      <c r="I1" s="216"/>
      <c r="J1" s="216"/>
      <c r="K1" s="216"/>
    </row>
    <row r="2" spans="2:12" ht="17.399999999999999" x14ac:dyDescent="0.3">
      <c r="C2" s="52"/>
      <c r="D2" s="53"/>
      <c r="E2" s="53"/>
      <c r="F2" s="53"/>
    </row>
    <row r="3" spans="2:12" x14ac:dyDescent="0.25">
      <c r="B3" s="44" t="s">
        <v>27</v>
      </c>
      <c r="C3" s="44"/>
      <c r="D3" s="39"/>
      <c r="E3" s="76"/>
      <c r="F3" s="81" t="s">
        <v>94</v>
      </c>
      <c r="G3" s="54"/>
      <c r="H3" s="44" t="s">
        <v>28</v>
      </c>
      <c r="I3" s="39"/>
      <c r="J3" s="39"/>
      <c r="K3" s="80" t="s">
        <v>94</v>
      </c>
    </row>
    <row r="4" spans="2:12" x14ac:dyDescent="0.25">
      <c r="B4" s="78">
        <v>1</v>
      </c>
      <c r="C4" s="78" t="s">
        <v>41</v>
      </c>
      <c r="D4" s="79"/>
      <c r="E4" s="79"/>
      <c r="F4" s="46">
        <v>100000</v>
      </c>
      <c r="H4" s="78" t="s">
        <v>103</v>
      </c>
      <c r="I4" s="79"/>
      <c r="J4" s="79"/>
      <c r="K4" s="24">
        <f>IF(ISBLANK('Mortgage 1 Info Calcs'!K4),"",'Mortgage 1 Info Calcs'!K4)</f>
        <v>7731.6168178261032</v>
      </c>
      <c r="L4" s="100"/>
    </row>
    <row r="5" spans="2:12" x14ac:dyDescent="0.25">
      <c r="B5" s="78">
        <v>2</v>
      </c>
      <c r="C5" s="78" t="s">
        <v>51</v>
      </c>
      <c r="D5" s="79"/>
      <c r="E5" s="79"/>
      <c r="F5" s="46" t="s">
        <v>84</v>
      </c>
      <c r="H5" s="78" t="s">
        <v>104</v>
      </c>
      <c r="I5" s="79"/>
      <c r="J5" s="79"/>
      <c r="K5" s="24">
        <f>IF(ISBLANK('Mortgage 1 Info Calcs'!K5),"",'Mortgage 1 Info Calcs'!K5)</f>
        <v>644.30140148550856</v>
      </c>
      <c r="L5" s="100"/>
    </row>
    <row r="6" spans="2:12" x14ac:dyDescent="0.25">
      <c r="B6" s="78">
        <v>3</v>
      </c>
      <c r="C6" s="78" t="s">
        <v>54</v>
      </c>
      <c r="D6" s="79"/>
      <c r="E6" s="79"/>
      <c r="F6" s="47">
        <v>0.06</v>
      </c>
      <c r="H6" s="78" t="s">
        <v>71</v>
      </c>
      <c r="I6" s="79"/>
      <c r="J6" s="79"/>
      <c r="K6" s="24">
        <f ca="1">IF(ISBLANK('Mortgage 1 Info Calcs'!K6),"",'Mortgage 1 Info Calcs'!K6)</f>
        <v>3731.6168178261041</v>
      </c>
      <c r="L6" s="100"/>
    </row>
    <row r="7" spans="2:12" x14ac:dyDescent="0.25">
      <c r="B7" s="78">
        <v>4</v>
      </c>
      <c r="C7" s="78" t="s">
        <v>56</v>
      </c>
      <c r="D7" s="79"/>
      <c r="E7" s="79"/>
      <c r="F7" s="48">
        <v>2</v>
      </c>
      <c r="H7" s="78" t="s">
        <v>105</v>
      </c>
      <c r="I7" s="79"/>
      <c r="J7" s="79"/>
      <c r="K7" s="24">
        <f>IF(ISBLANK('Mortgage 1 Info Calcs'!K7),"",'Mortgage 1 Info Calcs'!K7)</f>
        <v>495.96482327539479</v>
      </c>
      <c r="L7" s="100"/>
    </row>
    <row r="8" spans="2:12" x14ac:dyDescent="0.25">
      <c r="B8" s="78">
        <v>5</v>
      </c>
      <c r="C8" s="78" t="s">
        <v>55</v>
      </c>
      <c r="D8" s="79"/>
      <c r="E8" s="79"/>
      <c r="F8" s="47">
        <v>0.06</v>
      </c>
      <c r="H8" s="78" t="s">
        <v>25</v>
      </c>
      <c r="I8" s="79"/>
      <c r="J8" s="79"/>
      <c r="K8" s="24">
        <f ca="1">IF(ISBLANK('Mortgage 1 Info Calcs'!K8),"",'Mortgage 1 Info Calcs'!K8)</f>
        <v>93290.420445652606</v>
      </c>
      <c r="L8" s="100"/>
    </row>
    <row r="9" spans="2:12" x14ac:dyDescent="0.25">
      <c r="B9" s="78">
        <v>6</v>
      </c>
      <c r="C9" s="78" t="s">
        <v>57</v>
      </c>
      <c r="D9" s="79"/>
      <c r="E9" s="79"/>
      <c r="F9" s="49">
        <v>25</v>
      </c>
      <c r="H9" s="78" t="s">
        <v>50</v>
      </c>
      <c r="I9" s="79"/>
      <c r="J9" s="79"/>
      <c r="K9" s="24">
        <f ca="1">IF(ISBLANK('Mortgage 1 Info Calcs'!K9),"",'Mortgage 1 Info Calcs'!K9)</f>
        <v>0</v>
      </c>
      <c r="L9" s="100"/>
    </row>
    <row r="10" spans="2:12" x14ac:dyDescent="0.25">
      <c r="B10" s="78">
        <v>7</v>
      </c>
      <c r="C10" s="78" t="s">
        <v>39</v>
      </c>
      <c r="D10" s="79"/>
      <c r="E10" s="79"/>
      <c r="F10" s="50">
        <v>2009</v>
      </c>
      <c r="H10" s="78" t="s">
        <v>26</v>
      </c>
      <c r="I10" s="79"/>
      <c r="J10" s="79"/>
      <c r="K10" s="24">
        <f ca="1">IF(ISBLANK('Mortgage 1 Info Calcs'!K10),"",'Mortgage 1 Info Calcs'!K10)</f>
        <v>193290.42044565338</v>
      </c>
      <c r="L10" s="100"/>
    </row>
    <row r="11" spans="2:12" x14ac:dyDescent="0.25">
      <c r="B11" s="78">
        <v>8</v>
      </c>
      <c r="C11" s="78" t="s">
        <v>40</v>
      </c>
      <c r="D11" s="79"/>
      <c r="E11" s="79"/>
      <c r="F11" s="51" t="s">
        <v>13</v>
      </c>
      <c r="H11" s="78" t="s">
        <v>75</v>
      </c>
      <c r="I11" s="79"/>
      <c r="J11" s="79"/>
      <c r="K11" s="38">
        <f>IF(ISBLANK('Mortgage 1 Info Calcs'!K11),"",'Mortgage 1 Info Calcs'!K11)</f>
        <v>25</v>
      </c>
      <c r="L11" s="125"/>
    </row>
    <row r="12" spans="2:12" hidden="1" x14ac:dyDescent="0.25">
      <c r="B12" s="78">
        <v>9</v>
      </c>
      <c r="C12" s="78" t="s">
        <v>65</v>
      </c>
      <c r="D12" s="79"/>
      <c r="E12" s="79"/>
      <c r="F12" s="51" t="s">
        <v>69</v>
      </c>
      <c r="K12" s="24" t="str">
        <f>IF(ISBLANK('Mortgage 1 Info Calcs'!K12),"",'Mortgage 1 Info Calcs'!K12)</f>
        <v/>
      </c>
    </row>
    <row r="13" spans="2:12" x14ac:dyDescent="0.25">
      <c r="B13" s="78">
        <v>10</v>
      </c>
      <c r="C13" s="78" t="s">
        <v>87</v>
      </c>
      <c r="D13" s="79"/>
      <c r="E13" s="79"/>
      <c r="F13" s="51" t="s">
        <v>108</v>
      </c>
      <c r="G13" s="54"/>
      <c r="H13" s="132" t="str">
        <f>"Total cost up to the end of year "&amp;F7</f>
        <v>Total cost up to the end of year 2</v>
      </c>
      <c r="I13" s="133"/>
      <c r="J13" s="133"/>
      <c r="K13" s="24">
        <f ca="1">IF(ISBLANK('Mortgage 1 Info Calcs'!K13),"",'Mortgage 1 Info Calcs'!K13)</f>
        <v>15463.233635652196</v>
      </c>
    </row>
    <row r="14" spans="2:12" x14ac:dyDescent="0.25">
      <c r="B14" s="78">
        <v>11</v>
      </c>
      <c r="C14" s="78" t="s">
        <v>97</v>
      </c>
      <c r="D14" s="79"/>
      <c r="E14" s="79"/>
      <c r="F14" s="70" t="str">
        <f>IF(F13="Calculated","N/A","£")</f>
        <v>N/A</v>
      </c>
      <c r="H14" s="132" t="str">
        <f>"Total capital remaining at the end of year "&amp;F7</f>
        <v>Total capital remaining at the end of year 2</v>
      </c>
      <c r="I14" s="133"/>
      <c r="J14" s="133"/>
      <c r="K14" s="24">
        <f ca="1">IF(ISBLANK('Mortgage 1 Info Calcs'!K14),"",'Mortgage 1 Info Calcs'!K14)</f>
        <v>96330.133216195609</v>
      </c>
    </row>
    <row r="15" spans="2:12" x14ac:dyDescent="0.25">
      <c r="B15" s="78">
        <v>12</v>
      </c>
      <c r="C15" s="78" t="s">
        <v>106</v>
      </c>
      <c r="D15" s="79"/>
      <c r="E15" s="79"/>
      <c r="F15" s="70"/>
      <c r="H15" s="132" t="str">
        <f>"Overpayments against Savings at end of year "&amp;F7</f>
        <v>Overpayments against Savings at end of year 2</v>
      </c>
      <c r="K15" s="24" t="str">
        <f ca="1">IF(ISBLANK('Mortgage 1 Info Calcs'!K15),"",'Mortgage 1 Info Calcs'!K15)</f>
        <v>N/A</v>
      </c>
      <c r="L15" s="100"/>
    </row>
    <row r="16" spans="2:12" x14ac:dyDescent="0.25">
      <c r="B16" s="78">
        <v>13</v>
      </c>
      <c r="C16" s="78" t="s">
        <v>153</v>
      </c>
      <c r="D16" s="79"/>
      <c r="E16" s="79"/>
      <c r="F16" s="70"/>
      <c r="H16" s="44" t="s">
        <v>60</v>
      </c>
      <c r="I16" s="39"/>
      <c r="J16" s="39"/>
      <c r="K16" s="40"/>
      <c r="L16" s="100"/>
    </row>
    <row r="17" spans="2:13" x14ac:dyDescent="0.25">
      <c r="B17" s="78">
        <v>14</v>
      </c>
      <c r="C17" s="144" t="s">
        <v>138</v>
      </c>
      <c r="D17" s="144"/>
      <c r="E17" s="144"/>
      <c r="F17" s="47"/>
      <c r="H17" s="217" t="s">
        <v>59</v>
      </c>
      <c r="I17" s="218"/>
      <c r="J17" s="219"/>
      <c r="K17" s="38" t="str">
        <f>IF(ISBLANK('Mortgage 1 Info Calcs'!K17),"",'Mortgage 1 Info Calcs'!K17)</f>
        <v/>
      </c>
      <c r="L17" s="100"/>
    </row>
    <row r="18" spans="2:13" x14ac:dyDescent="0.25">
      <c r="B18" s="78">
        <v>15</v>
      </c>
      <c r="C18" s="142" t="s">
        <v>137</v>
      </c>
      <c r="D18" s="143"/>
      <c r="E18" s="143"/>
      <c r="F18" s="48"/>
      <c r="H18" s="217" t="s">
        <v>61</v>
      </c>
      <c r="I18" s="218"/>
      <c r="J18" s="219"/>
      <c r="K18" s="24">
        <f>IF(ISBLANK('Mortgage 1 Info Calcs'!K18),"",'Mortgage 1 Info Calcs'!K18)</f>
        <v>0</v>
      </c>
      <c r="L18" s="100"/>
    </row>
    <row r="19" spans="2:13" x14ac:dyDescent="0.25">
      <c r="B19" s="78">
        <v>16</v>
      </c>
      <c r="C19" s="142" t="s">
        <v>139</v>
      </c>
      <c r="D19" s="143"/>
      <c r="E19" s="143"/>
      <c r="F19" s="46"/>
      <c r="H19" s="145"/>
      <c r="I19" s="145"/>
      <c r="J19" s="145"/>
      <c r="K19" s="159"/>
      <c r="L19" s="100"/>
    </row>
    <row r="20" spans="2:13" x14ac:dyDescent="0.25">
      <c r="B20" s="44" t="s">
        <v>73</v>
      </c>
      <c r="C20" s="44"/>
      <c r="D20" s="39"/>
      <c r="E20" s="39"/>
      <c r="F20" s="40"/>
    </row>
    <row r="21" spans="2:13" x14ac:dyDescent="0.25">
      <c r="B21" s="78">
        <v>17</v>
      </c>
      <c r="C21" s="78" t="s">
        <v>44</v>
      </c>
      <c r="D21" s="79"/>
      <c r="E21" s="79"/>
      <c r="F21" s="46"/>
      <c r="G21" s="54"/>
      <c r="H21" s="220" t="s">
        <v>100</v>
      </c>
      <c r="I21" s="221"/>
      <c r="J21" s="221"/>
      <c r="K21" s="221"/>
    </row>
    <row r="22" spans="2:13" x14ac:dyDescent="0.25">
      <c r="B22" s="78">
        <v>18</v>
      </c>
      <c r="C22" s="78" t="s">
        <v>74</v>
      </c>
      <c r="D22" s="79"/>
      <c r="E22" s="79"/>
      <c r="F22" s="46" t="s">
        <v>192</v>
      </c>
      <c r="H22" s="220"/>
      <c r="I22" s="221"/>
      <c r="J22" s="221"/>
      <c r="K22" s="221"/>
    </row>
    <row r="23" spans="2:13" x14ac:dyDescent="0.25">
      <c r="B23" s="44" t="s">
        <v>99</v>
      </c>
      <c r="C23" s="44"/>
      <c r="D23" s="39"/>
      <c r="E23" s="39"/>
      <c r="F23" s="40"/>
      <c r="H23" s="220"/>
      <c r="I23" s="221"/>
      <c r="J23" s="221"/>
      <c r="K23" s="221"/>
    </row>
    <row r="24" spans="2:13" x14ac:dyDescent="0.25">
      <c r="B24" s="78">
        <v>19</v>
      </c>
      <c r="C24" s="78" t="s">
        <v>42</v>
      </c>
      <c r="D24" s="79"/>
      <c r="E24" s="79"/>
      <c r="F24" s="46"/>
      <c r="H24" s="90"/>
      <c r="I24" s="90"/>
      <c r="J24" s="90"/>
      <c r="K24" s="90"/>
    </row>
    <row r="25" spans="2:13" x14ac:dyDescent="0.25">
      <c r="B25" s="78">
        <v>20</v>
      </c>
      <c r="C25" s="78" t="s">
        <v>43</v>
      </c>
      <c r="D25" s="79"/>
      <c r="E25" s="79"/>
      <c r="F25" s="46"/>
      <c r="H25" s="77"/>
      <c r="I25" s="77"/>
      <c r="J25" s="77"/>
    </row>
    <row r="26" spans="2:13" x14ac:dyDescent="0.25">
      <c r="B26" s="78">
        <v>21</v>
      </c>
      <c r="C26" s="78" t="s">
        <v>62</v>
      </c>
      <c r="D26" s="79"/>
      <c r="E26" s="79"/>
      <c r="F26" s="46"/>
      <c r="H26" s="77"/>
      <c r="I26" s="77"/>
      <c r="J26" s="77"/>
    </row>
    <row r="27" spans="2:13" x14ac:dyDescent="0.25">
      <c r="B27" s="44" t="s">
        <v>146</v>
      </c>
      <c r="C27" s="44"/>
      <c r="D27" s="39"/>
      <c r="E27" s="39"/>
      <c r="F27" s="40"/>
      <c r="H27" s="77"/>
      <c r="I27" s="77"/>
      <c r="J27" s="77"/>
    </row>
    <row r="28" spans="2:13" x14ac:dyDescent="0.25">
      <c r="B28" s="78">
        <v>22</v>
      </c>
      <c r="C28" s="78" t="s">
        <v>147</v>
      </c>
      <c r="D28" s="79"/>
      <c r="E28" s="79"/>
      <c r="F28" s="47"/>
      <c r="H28" s="77"/>
      <c r="I28" s="77"/>
      <c r="J28" s="77"/>
    </row>
    <row r="29" spans="2:13" x14ac:dyDescent="0.25">
      <c r="B29" s="78">
        <v>23</v>
      </c>
      <c r="C29" s="78" t="s">
        <v>148</v>
      </c>
      <c r="D29" s="79"/>
      <c r="E29" s="79"/>
      <c r="F29" s="46" t="s">
        <v>158</v>
      </c>
      <c r="G29" s="110">
        <f>IF(F29="Higher (40%)",0.4,IF(F29="Basic (20%)",0.2,IF(F29="Starting (10%)",0.1,0)))</f>
        <v>0</v>
      </c>
      <c r="H29" s="167" t="s">
        <v>161</v>
      </c>
      <c r="I29" s="77"/>
      <c r="J29" s="77"/>
    </row>
    <row r="30" spans="2:13" x14ac:dyDescent="0.25">
      <c r="B30" s="157"/>
      <c r="C30" s="157"/>
      <c r="D30" s="157"/>
      <c r="E30" s="157"/>
      <c r="F30" s="158"/>
      <c r="H30" s="77"/>
      <c r="I30" s="77"/>
      <c r="J30" s="77"/>
    </row>
    <row r="32" spans="2:13" x14ac:dyDescent="0.25">
      <c r="B32" s="44" t="s">
        <v>63</v>
      </c>
      <c r="C32" s="39"/>
      <c r="D32" s="39"/>
      <c r="E32" s="39"/>
      <c r="F32" s="39"/>
      <c r="G32" s="39"/>
      <c r="H32" s="39"/>
      <c r="I32" s="39"/>
      <c r="J32" s="39"/>
      <c r="K32" s="39"/>
      <c r="L32" s="39"/>
      <c r="M32" s="40"/>
    </row>
    <row r="33" spans="2:13" x14ac:dyDescent="0.25">
      <c r="B33" s="222" t="s">
        <v>0</v>
      </c>
      <c r="C33" s="222"/>
      <c r="D33" s="222" t="s">
        <v>31</v>
      </c>
      <c r="E33" s="222" t="s">
        <v>30</v>
      </c>
      <c r="F33" s="222" t="s">
        <v>101</v>
      </c>
      <c r="G33" s="222" t="s">
        <v>37</v>
      </c>
      <c r="H33" s="225" t="s">
        <v>38</v>
      </c>
      <c r="I33" s="222" t="s">
        <v>29</v>
      </c>
      <c r="J33" s="222" t="s">
        <v>32</v>
      </c>
      <c r="K33" s="222" t="s">
        <v>107</v>
      </c>
      <c r="L33" s="228" t="s">
        <v>154</v>
      </c>
      <c r="M33" s="222" t="s">
        <v>141</v>
      </c>
    </row>
    <row r="34" spans="2:13" x14ac:dyDescent="0.25">
      <c r="B34" s="223"/>
      <c r="C34" s="223"/>
      <c r="D34" s="223"/>
      <c r="E34" s="223"/>
      <c r="F34" s="223"/>
      <c r="G34" s="223"/>
      <c r="H34" s="226"/>
      <c r="I34" s="223"/>
      <c r="J34" s="223"/>
      <c r="K34" s="223"/>
      <c r="L34" s="229"/>
      <c r="M34" s="223"/>
    </row>
    <row r="35" spans="2:13" x14ac:dyDescent="0.25">
      <c r="B35" s="223"/>
      <c r="C35" s="223"/>
      <c r="D35" s="223"/>
      <c r="E35" s="223"/>
      <c r="F35" s="223"/>
      <c r="G35" s="223"/>
      <c r="H35" s="226"/>
      <c r="I35" s="223"/>
      <c r="J35" s="223"/>
      <c r="K35" s="223"/>
      <c r="L35" s="229"/>
      <c r="M35" s="223"/>
    </row>
    <row r="36" spans="2:13" x14ac:dyDescent="0.25">
      <c r="B36" s="224"/>
      <c r="C36" s="224"/>
      <c r="D36" s="224"/>
      <c r="E36" s="224"/>
      <c r="F36" s="224"/>
      <c r="G36" s="224"/>
      <c r="H36" s="227"/>
      <c r="I36" s="224"/>
      <c r="J36" s="224"/>
      <c r="K36" s="224"/>
      <c r="L36" s="230"/>
      <c r="M36" s="224"/>
    </row>
    <row r="37" spans="2:13" x14ac:dyDescent="0.25">
      <c r="B37" s="231">
        <f>IF(ISBLANK('Mortgage 1 Info Calcs'!B37:C37),"",'Mortgage 1 Info Calcs'!B37:C37)</f>
        <v>1</v>
      </c>
      <c r="C37" s="232"/>
      <c r="D37" s="87">
        <f>IF(ISBLANK('Mortgage 1 Info Calcs'!D37),"",'Mortgage 1 Info Calcs'!D37)</f>
        <v>100000</v>
      </c>
      <c r="E37" s="87">
        <f>IF(ISBLANK('Mortgage 1 Info Calcs'!E37),"",'Mortgage 1 Info Calcs'!E37)</f>
        <v>7731.6168178260987</v>
      </c>
      <c r="F37" s="87">
        <f ca="1">IF(ISBLANK('Mortgage 1 Info Calcs'!F37),"",'Mortgage 1 Info Calcs'!F37)</f>
        <v>1780.0389385214075</v>
      </c>
      <c r="G37" s="87">
        <f ca="1">IF(ISBLANK('Mortgage 1 Info Calcs'!G37),"",'Mortgage 1 Info Calcs'!G37)</f>
        <v>5951.5778793046911</v>
      </c>
      <c r="H37" s="87">
        <f ca="1">IF(ISBLANK('Mortgage 1 Info Calcs'!H37),"",'Mortgage 1 Info Calcs'!H37)</f>
        <v>1780.0389385214075</v>
      </c>
      <c r="I37" s="87">
        <f ca="1">IF(ISBLANK('Mortgage 1 Info Calcs'!I37),"",'Mortgage 1 Info Calcs'!I37)</f>
        <v>5951.5778793046911</v>
      </c>
      <c r="J37" s="87">
        <f ca="1">IF(ISBLANK('Mortgage 1 Info Calcs'!J37),"",'Mortgage 1 Info Calcs'!J37)</f>
        <v>98219.961061478592</v>
      </c>
      <c r="K37" s="87">
        <f>IF(ISBLANK('Mortgage 1 Info Calcs'!K37),"",'Mortgage 1 Info Calcs'!K37)</f>
        <v>7731.6168178260987</v>
      </c>
      <c r="L37" s="87" t="str">
        <f ca="1">IF(ISBLANK('Mortgage 1 Info Calcs'!L37),"",'Mortgage 1 Info Calcs'!L37)</f>
        <v>N/A</v>
      </c>
      <c r="M37" s="87">
        <f>IF(ISBLANK('Mortgage 1 Info Calcs'!M37),"",'Mortgage 1 Info Calcs'!M37)</f>
        <v>0</v>
      </c>
    </row>
    <row r="38" spans="2:13" x14ac:dyDescent="0.25">
      <c r="B38" s="231">
        <f>IF(ISBLANK('Mortgage 1 Info Calcs'!B38:C38),"",'Mortgage 1 Info Calcs'!B38:C38)</f>
        <v>2</v>
      </c>
      <c r="C38" s="232"/>
      <c r="D38" s="87">
        <f ca="1">IF(ISBLANK('Mortgage 1 Info Calcs'!D38),"",'Mortgage 1 Info Calcs'!D38)</f>
        <v>98219.961061478592</v>
      </c>
      <c r="E38" s="87">
        <f ca="1">IF(ISBLANK('Mortgage 1 Info Calcs'!E38),"",'Mortgage 1 Info Calcs'!E38)</f>
        <v>7731.6168178260968</v>
      </c>
      <c r="F38" s="87">
        <f ca="1">IF(ISBLANK('Mortgage 1 Info Calcs'!F38),"",'Mortgage 1 Info Calcs'!F38)</f>
        <v>1889.8278452829836</v>
      </c>
      <c r="G38" s="87">
        <f ca="1">IF(ISBLANK('Mortgage 1 Info Calcs'!G38),"",'Mortgage 1 Info Calcs'!G38)</f>
        <v>5841.7889725431132</v>
      </c>
      <c r="H38" s="87">
        <f ca="1">IF(ISBLANK('Mortgage 1 Info Calcs'!H38),"",'Mortgage 1 Info Calcs'!H38)</f>
        <v>3669.8667838043912</v>
      </c>
      <c r="I38" s="87">
        <f ca="1">IF(ISBLANK('Mortgage 1 Info Calcs'!I38),"",'Mortgage 1 Info Calcs'!I38)</f>
        <v>11793.366851847804</v>
      </c>
      <c r="J38" s="87">
        <f ca="1">IF(ISBLANK('Mortgage 1 Info Calcs'!J38),"",'Mortgage 1 Info Calcs'!J38)</f>
        <v>96330.133216195609</v>
      </c>
      <c r="K38" s="87">
        <f ca="1">IF(ISBLANK('Mortgage 1 Info Calcs'!K38),"",'Mortgage 1 Info Calcs'!K38)</f>
        <v>15463.233635652196</v>
      </c>
      <c r="L38" s="87" t="str">
        <f ca="1">IF(ISBLANK('Mortgage 1 Info Calcs'!L38),"",'Mortgage 1 Info Calcs'!L38)</f>
        <v>N/A</v>
      </c>
      <c r="M38" s="87">
        <f ca="1">IF(ISBLANK('Mortgage 1 Info Calcs'!M38),"",'Mortgage 1 Info Calcs'!M38)</f>
        <v>0</v>
      </c>
    </row>
    <row r="39" spans="2:13" x14ac:dyDescent="0.25">
      <c r="B39" s="231">
        <f>IF(ISBLANK('Mortgage 1 Info Calcs'!B39:C39),"",'Mortgage 1 Info Calcs'!B39:C39)</f>
        <v>3</v>
      </c>
      <c r="C39" s="232"/>
      <c r="D39" s="87">
        <f ca="1">IF(ISBLANK('Mortgage 1 Info Calcs'!D39),"",'Mortgage 1 Info Calcs'!D39)</f>
        <v>96330.133216195609</v>
      </c>
      <c r="E39" s="87">
        <f ca="1">IF(ISBLANK('Mortgage 1 Info Calcs'!E39),"",'Mortgage 1 Info Calcs'!E39)</f>
        <v>7731.6168178260959</v>
      </c>
      <c r="F39" s="87">
        <f ca="1">IF(ISBLANK('Mortgage 1 Info Calcs'!F39),"",'Mortgage 1 Info Calcs'!F39)</f>
        <v>2006.3882915806462</v>
      </c>
      <c r="G39" s="87">
        <f ca="1">IF(ISBLANK('Mortgage 1 Info Calcs'!G39),"",'Mortgage 1 Info Calcs'!G39)</f>
        <v>5725.2285262454498</v>
      </c>
      <c r="H39" s="87">
        <f ca="1">IF(ISBLANK('Mortgage 1 Info Calcs'!H39),"",'Mortgage 1 Info Calcs'!H39)</f>
        <v>5676.2550753850373</v>
      </c>
      <c r="I39" s="87">
        <f ca="1">IF(ISBLANK('Mortgage 1 Info Calcs'!I39),"",'Mortgage 1 Info Calcs'!I39)</f>
        <v>17518.595378093254</v>
      </c>
      <c r="J39" s="87">
        <f ca="1">IF(ISBLANK('Mortgage 1 Info Calcs'!J39),"",'Mortgage 1 Info Calcs'!J39)</f>
        <v>94323.744924614963</v>
      </c>
      <c r="K39" s="87">
        <f ca="1">IF(ISBLANK('Mortgage 1 Info Calcs'!K39),"",'Mortgage 1 Info Calcs'!K39)</f>
        <v>23194.850453478291</v>
      </c>
      <c r="L39" s="87" t="str">
        <f ca="1">IF(ISBLANK('Mortgage 1 Info Calcs'!L39),"",'Mortgage 1 Info Calcs'!L39)</f>
        <v>N/A</v>
      </c>
      <c r="M39" s="87">
        <f ca="1">IF(ISBLANK('Mortgage 1 Info Calcs'!M39),"",'Mortgage 1 Info Calcs'!M39)</f>
        <v>0</v>
      </c>
    </row>
    <row r="40" spans="2:13" x14ac:dyDescent="0.25">
      <c r="B40" s="231">
        <f>IF(ISBLANK('Mortgage 1 Info Calcs'!B40:C40),"",'Mortgage 1 Info Calcs'!B40:C40)</f>
        <v>4</v>
      </c>
      <c r="C40" s="232"/>
      <c r="D40" s="87">
        <f ca="1">IF(ISBLANK('Mortgage 1 Info Calcs'!D40),"",'Mortgage 1 Info Calcs'!D40)</f>
        <v>94323.744924614963</v>
      </c>
      <c r="E40" s="87">
        <f ca="1">IF(ISBLANK('Mortgage 1 Info Calcs'!E40),"",'Mortgage 1 Info Calcs'!E40)</f>
        <v>7731.6168178260959</v>
      </c>
      <c r="F40" s="87">
        <f ca="1">IF(ISBLANK('Mortgage 1 Info Calcs'!F40),"",'Mortgage 1 Info Calcs'!F40)</f>
        <v>2130.1379311558849</v>
      </c>
      <c r="G40" s="87">
        <f ca="1">IF(ISBLANK('Mortgage 1 Info Calcs'!G40),"",'Mortgage 1 Info Calcs'!G40)</f>
        <v>5601.4788866702111</v>
      </c>
      <c r="H40" s="87">
        <f ca="1">IF(ISBLANK('Mortgage 1 Info Calcs'!H40),"",'Mortgage 1 Info Calcs'!H40)</f>
        <v>7806.3930065409222</v>
      </c>
      <c r="I40" s="87">
        <f ca="1">IF(ISBLANK('Mortgage 1 Info Calcs'!I40),"",'Mortgage 1 Info Calcs'!I40)</f>
        <v>23120.074264763465</v>
      </c>
      <c r="J40" s="87">
        <f ca="1">IF(ISBLANK('Mortgage 1 Info Calcs'!J40),"",'Mortgage 1 Info Calcs'!J40)</f>
        <v>92193.606993459078</v>
      </c>
      <c r="K40" s="87">
        <f ca="1">IF(ISBLANK('Mortgage 1 Info Calcs'!K40),"",'Mortgage 1 Info Calcs'!K40)</f>
        <v>30926.467271304387</v>
      </c>
      <c r="L40" s="87" t="str">
        <f ca="1">IF(ISBLANK('Mortgage 1 Info Calcs'!L40),"",'Mortgage 1 Info Calcs'!L40)</f>
        <v>N/A</v>
      </c>
      <c r="M40" s="87">
        <f ca="1">IF(ISBLANK('Mortgage 1 Info Calcs'!M40),"",'Mortgage 1 Info Calcs'!M40)</f>
        <v>0</v>
      </c>
    </row>
    <row r="41" spans="2:13" x14ac:dyDescent="0.25">
      <c r="B41" s="231">
        <f>IF(ISBLANK('Mortgage 1 Info Calcs'!B41:C41),"",'Mortgage 1 Info Calcs'!B41:C41)</f>
        <v>5</v>
      </c>
      <c r="C41" s="232"/>
      <c r="D41" s="87">
        <f ca="1">IF(ISBLANK('Mortgage 1 Info Calcs'!D41),"",'Mortgage 1 Info Calcs'!D41)</f>
        <v>92193.606993459078</v>
      </c>
      <c r="E41" s="87">
        <f ca="1">IF(ISBLANK('Mortgage 1 Info Calcs'!E41),"",'Mortgage 1 Info Calcs'!E41)</f>
        <v>7731.6168178260941</v>
      </c>
      <c r="F41" s="87">
        <f ca="1">IF(ISBLANK('Mortgage 1 Info Calcs'!F41),"",'Mortgage 1 Info Calcs'!F41)</f>
        <v>2261.5201777191687</v>
      </c>
      <c r="G41" s="87">
        <f ca="1">IF(ISBLANK('Mortgage 1 Info Calcs'!G41),"",'Mortgage 1 Info Calcs'!G41)</f>
        <v>5470.0966401069254</v>
      </c>
      <c r="H41" s="87">
        <f ca="1">IF(ISBLANK('Mortgage 1 Info Calcs'!H41),"",'Mortgage 1 Info Calcs'!H41)</f>
        <v>10067.913184260091</v>
      </c>
      <c r="I41" s="87">
        <f ca="1">IF(ISBLANK('Mortgage 1 Info Calcs'!I41),"",'Mortgage 1 Info Calcs'!I41)</f>
        <v>28590.170904870392</v>
      </c>
      <c r="J41" s="87">
        <f ca="1">IF(ISBLANK('Mortgage 1 Info Calcs'!J41),"",'Mortgage 1 Info Calcs'!J41)</f>
        <v>89932.086815739909</v>
      </c>
      <c r="K41" s="87">
        <f ca="1">IF(ISBLANK('Mortgage 1 Info Calcs'!K41),"",'Mortgage 1 Info Calcs'!K41)</f>
        <v>38658.084089130483</v>
      </c>
      <c r="L41" s="87" t="str">
        <f ca="1">IF(ISBLANK('Mortgage 1 Info Calcs'!L41),"",'Mortgage 1 Info Calcs'!L41)</f>
        <v>N/A</v>
      </c>
      <c r="M41" s="87">
        <f ca="1">IF(ISBLANK('Mortgage 1 Info Calcs'!M41),"",'Mortgage 1 Info Calcs'!M41)</f>
        <v>0</v>
      </c>
    </row>
    <row r="42" spans="2:13" x14ac:dyDescent="0.25">
      <c r="B42" s="231">
        <f>IF(ISBLANK('Mortgage 1 Info Calcs'!B42:C42),"",'Mortgage 1 Info Calcs'!B42:C42)</f>
        <v>6</v>
      </c>
      <c r="C42" s="232"/>
      <c r="D42" s="87">
        <f ca="1">IF(ISBLANK('Mortgage 1 Info Calcs'!D42),"",'Mortgage 1 Info Calcs'!D42)</f>
        <v>89932.086815739909</v>
      </c>
      <c r="E42" s="87">
        <f ca="1">IF(ISBLANK('Mortgage 1 Info Calcs'!E42),"",'Mortgage 1 Info Calcs'!E42)</f>
        <v>7731.6168178260878</v>
      </c>
      <c r="F42" s="87">
        <f ca="1">IF(ISBLANK('Mortgage 1 Info Calcs'!F42),"",'Mortgage 1 Info Calcs'!F42)</f>
        <v>2401.0057937682868</v>
      </c>
      <c r="G42" s="87">
        <f ca="1">IF(ISBLANK('Mortgage 1 Info Calcs'!G42),"",'Mortgage 1 Info Calcs'!G42)</f>
        <v>5330.6110240578009</v>
      </c>
      <c r="H42" s="87">
        <f ca="1">IF(ISBLANK('Mortgage 1 Info Calcs'!H42),"",'Mortgage 1 Info Calcs'!H42)</f>
        <v>12468.918978028378</v>
      </c>
      <c r="I42" s="87">
        <f ca="1">IF(ISBLANK('Mortgage 1 Info Calcs'!I42),"",'Mortgage 1 Info Calcs'!I42)</f>
        <v>33920.781928928191</v>
      </c>
      <c r="J42" s="87">
        <f ca="1">IF(ISBLANK('Mortgage 1 Info Calcs'!J42),"",'Mortgage 1 Info Calcs'!J42)</f>
        <v>87531.081021971622</v>
      </c>
      <c r="K42" s="87">
        <f ca="1">IF(ISBLANK('Mortgage 1 Info Calcs'!K42),"",'Mortgage 1 Info Calcs'!K42)</f>
        <v>46389.700906956568</v>
      </c>
      <c r="L42" s="87" t="str">
        <f ca="1">IF(ISBLANK('Mortgage 1 Info Calcs'!L42),"",'Mortgage 1 Info Calcs'!L42)</f>
        <v>N/A</v>
      </c>
      <c r="M42" s="87">
        <f ca="1">IF(ISBLANK('Mortgage 1 Info Calcs'!M42),"",'Mortgage 1 Info Calcs'!M42)</f>
        <v>0</v>
      </c>
    </row>
    <row r="43" spans="2:13" x14ac:dyDescent="0.25">
      <c r="B43" s="231">
        <f>IF(ISBLANK('Mortgage 1 Info Calcs'!B43:C43),"",'Mortgage 1 Info Calcs'!B43:C43)</f>
        <v>7</v>
      </c>
      <c r="C43" s="232"/>
      <c r="D43" s="87">
        <f ca="1">IF(ISBLANK('Mortgage 1 Info Calcs'!D43),"",'Mortgage 1 Info Calcs'!D43)</f>
        <v>87531.081021971622</v>
      </c>
      <c r="E43" s="87">
        <f ca="1">IF(ISBLANK('Mortgage 1 Info Calcs'!E43),"",'Mortgage 1 Info Calcs'!E43)</f>
        <v>7731.6168178260859</v>
      </c>
      <c r="F43" s="87">
        <f ca="1">IF(ISBLANK('Mortgage 1 Info Calcs'!F43),"",'Mortgage 1 Info Calcs'!F43)</f>
        <v>2549.0945774019201</v>
      </c>
      <c r="G43" s="87">
        <f ca="1">IF(ISBLANK('Mortgage 1 Info Calcs'!G43),"",'Mortgage 1 Info Calcs'!G43)</f>
        <v>5182.5222404241658</v>
      </c>
      <c r="H43" s="87">
        <f ca="1">IF(ISBLANK('Mortgage 1 Info Calcs'!H43),"",'Mortgage 1 Info Calcs'!H43)</f>
        <v>15018.013555430298</v>
      </c>
      <c r="I43" s="87">
        <f ca="1">IF(ISBLANK('Mortgage 1 Info Calcs'!I43),"",'Mortgage 1 Info Calcs'!I43)</f>
        <v>39103.304169352356</v>
      </c>
      <c r="J43" s="87">
        <f ca="1">IF(ISBLANK('Mortgage 1 Info Calcs'!J43),"",'Mortgage 1 Info Calcs'!J43)</f>
        <v>84981.986444569702</v>
      </c>
      <c r="K43" s="87">
        <f ca="1">IF(ISBLANK('Mortgage 1 Info Calcs'!K43),"",'Mortgage 1 Info Calcs'!K43)</f>
        <v>54121.317724782653</v>
      </c>
      <c r="L43" s="87" t="str">
        <f ca="1">IF(ISBLANK('Mortgage 1 Info Calcs'!L43),"",'Mortgage 1 Info Calcs'!L43)</f>
        <v>N/A</v>
      </c>
      <c r="M43" s="87">
        <f ca="1">IF(ISBLANK('Mortgage 1 Info Calcs'!M43),"",'Mortgage 1 Info Calcs'!M43)</f>
        <v>0</v>
      </c>
    </row>
    <row r="44" spans="2:13" x14ac:dyDescent="0.25">
      <c r="B44" s="231">
        <f>IF(ISBLANK('Mortgage 1 Info Calcs'!B44:C44),"",'Mortgage 1 Info Calcs'!B44:C44)</f>
        <v>8</v>
      </c>
      <c r="C44" s="232"/>
      <c r="D44" s="87">
        <f ca="1">IF(ISBLANK('Mortgage 1 Info Calcs'!D44),"",'Mortgage 1 Info Calcs'!D44)</f>
        <v>84981.986444569702</v>
      </c>
      <c r="E44" s="87">
        <f ca="1">IF(ISBLANK('Mortgage 1 Info Calcs'!E44),"",'Mortgage 1 Info Calcs'!E44)</f>
        <v>7731.6168178260841</v>
      </c>
      <c r="F44" s="87">
        <f ca="1">IF(ISBLANK('Mortgage 1 Info Calcs'!F44),"",'Mortgage 1 Info Calcs'!F44)</f>
        <v>2706.3171531717089</v>
      </c>
      <c r="G44" s="87">
        <f ca="1">IF(ISBLANK('Mortgage 1 Info Calcs'!G44),"",'Mortgage 1 Info Calcs'!G44)</f>
        <v>5025.2996646543752</v>
      </c>
      <c r="H44" s="87">
        <f ca="1">IF(ISBLANK('Mortgage 1 Info Calcs'!H44),"",'Mortgage 1 Info Calcs'!H44)</f>
        <v>17724.330708602007</v>
      </c>
      <c r="I44" s="87">
        <f ca="1">IF(ISBLANK('Mortgage 1 Info Calcs'!I44),"",'Mortgage 1 Info Calcs'!I44)</f>
        <v>44128.603834006732</v>
      </c>
      <c r="J44" s="87">
        <f ca="1">IF(ISBLANK('Mortgage 1 Info Calcs'!J44),"",'Mortgage 1 Info Calcs'!J44)</f>
        <v>82275.669291397993</v>
      </c>
      <c r="K44" s="87">
        <f ca="1">IF(ISBLANK('Mortgage 1 Info Calcs'!K44),"",'Mortgage 1 Info Calcs'!K44)</f>
        <v>61852.934542608738</v>
      </c>
      <c r="L44" s="87" t="str">
        <f ca="1">IF(ISBLANK('Mortgage 1 Info Calcs'!L44),"",'Mortgage 1 Info Calcs'!L44)</f>
        <v>N/A</v>
      </c>
      <c r="M44" s="87">
        <f ca="1">IF(ISBLANK('Mortgage 1 Info Calcs'!M44),"",'Mortgage 1 Info Calcs'!M44)</f>
        <v>0</v>
      </c>
    </row>
    <row r="45" spans="2:13" x14ac:dyDescent="0.25">
      <c r="B45" s="231">
        <f>IF(ISBLANK('Mortgage 1 Info Calcs'!B45:C45),"",'Mortgage 1 Info Calcs'!B45:C45)</f>
        <v>9</v>
      </c>
      <c r="C45" s="232"/>
      <c r="D45" s="87">
        <f ca="1">IF(ISBLANK('Mortgage 1 Info Calcs'!D45),"",'Mortgage 1 Info Calcs'!D45)</f>
        <v>82275.669291397993</v>
      </c>
      <c r="E45" s="87">
        <f ca="1">IF(ISBLANK('Mortgage 1 Info Calcs'!E45),"",'Mortgage 1 Info Calcs'!E45)</f>
        <v>7731.6168178260805</v>
      </c>
      <c r="F45" s="87">
        <f ca="1">IF(ISBLANK('Mortgage 1 Info Calcs'!F45),"",'Mortgage 1 Info Calcs'!F45)</f>
        <v>2873.2368733906915</v>
      </c>
      <c r="G45" s="87">
        <f ca="1">IF(ISBLANK('Mortgage 1 Info Calcs'!G45),"",'Mortgage 1 Info Calcs'!G45)</f>
        <v>4858.379944435389</v>
      </c>
      <c r="H45" s="87">
        <f ca="1">IF(ISBLANK('Mortgage 1 Info Calcs'!H45),"",'Mortgage 1 Info Calcs'!H45)</f>
        <v>20597.567581992698</v>
      </c>
      <c r="I45" s="87">
        <f ca="1">IF(ISBLANK('Mortgage 1 Info Calcs'!I45),"",'Mortgage 1 Info Calcs'!I45)</f>
        <v>48986.983778442118</v>
      </c>
      <c r="J45" s="87">
        <f ca="1">IF(ISBLANK('Mortgage 1 Info Calcs'!J45),"",'Mortgage 1 Info Calcs'!J45)</f>
        <v>79402.432418007302</v>
      </c>
      <c r="K45" s="87">
        <f ca="1">IF(ISBLANK('Mortgage 1 Info Calcs'!K45),"",'Mortgage 1 Info Calcs'!K45)</f>
        <v>69584.551360434823</v>
      </c>
      <c r="L45" s="87" t="str">
        <f ca="1">IF(ISBLANK('Mortgage 1 Info Calcs'!L45),"",'Mortgage 1 Info Calcs'!L45)</f>
        <v>N/A</v>
      </c>
      <c r="M45" s="87">
        <f ca="1">IF(ISBLANK('Mortgage 1 Info Calcs'!M45),"",'Mortgage 1 Info Calcs'!M45)</f>
        <v>0</v>
      </c>
    </row>
    <row r="46" spans="2:13" x14ac:dyDescent="0.25">
      <c r="B46" s="231">
        <f>IF(ISBLANK('Mortgage 1 Info Calcs'!B46:C46),"",'Mortgage 1 Info Calcs'!B46:C46)</f>
        <v>10</v>
      </c>
      <c r="C46" s="232"/>
      <c r="D46" s="87">
        <f ca="1">IF(ISBLANK('Mortgage 1 Info Calcs'!D46),"",'Mortgage 1 Info Calcs'!D46)</f>
        <v>79402.432418007302</v>
      </c>
      <c r="E46" s="87">
        <f ca="1">IF(ISBLANK('Mortgage 1 Info Calcs'!E46),"",'Mortgage 1 Info Calcs'!E46)</f>
        <v>7731.6168178260759</v>
      </c>
      <c r="F46" s="87">
        <f ca="1">IF(ISBLANK('Mortgage 1 Info Calcs'!F46),"",'Mortgage 1 Info Calcs'!F46)</f>
        <v>3050.4518367098208</v>
      </c>
      <c r="G46" s="87">
        <f ca="1">IF(ISBLANK('Mortgage 1 Info Calcs'!G46),"",'Mortgage 1 Info Calcs'!G46)</f>
        <v>4681.1649811162551</v>
      </c>
      <c r="H46" s="87">
        <f ca="1">IF(ISBLANK('Mortgage 1 Info Calcs'!H46),"",'Mortgage 1 Info Calcs'!H46)</f>
        <v>23648.019418702519</v>
      </c>
      <c r="I46" s="87">
        <f ca="1">IF(ISBLANK('Mortgage 1 Info Calcs'!I46),"",'Mortgage 1 Info Calcs'!I46)</f>
        <v>53668.148759558375</v>
      </c>
      <c r="J46" s="87">
        <f ca="1">IF(ISBLANK('Mortgage 1 Info Calcs'!J46),"",'Mortgage 1 Info Calcs'!J46)</f>
        <v>76351.980581297481</v>
      </c>
      <c r="K46" s="87">
        <f ca="1">IF(ISBLANK('Mortgage 1 Info Calcs'!K46),"",'Mortgage 1 Info Calcs'!K46)</f>
        <v>77316.168178260894</v>
      </c>
      <c r="L46" s="87" t="str">
        <f ca="1">IF(ISBLANK('Mortgage 1 Info Calcs'!L46),"",'Mortgage 1 Info Calcs'!L46)</f>
        <v>N/A</v>
      </c>
      <c r="M46" s="87">
        <f ca="1">IF(ISBLANK('Mortgage 1 Info Calcs'!M46),"",'Mortgage 1 Info Calcs'!M46)</f>
        <v>0</v>
      </c>
    </row>
    <row r="47" spans="2:13" x14ac:dyDescent="0.25">
      <c r="B47" s="231">
        <f>IF(ISBLANK('Mortgage 1 Info Calcs'!B47:C47),"",'Mortgage 1 Info Calcs'!B47:C47)</f>
        <v>11</v>
      </c>
      <c r="C47" s="232"/>
      <c r="D47" s="87">
        <f ca="1">IF(ISBLANK('Mortgage 1 Info Calcs'!D47),"",'Mortgage 1 Info Calcs'!D47)</f>
        <v>76351.980581297481</v>
      </c>
      <c r="E47" s="87">
        <f ca="1">IF(ISBLANK('Mortgage 1 Info Calcs'!E47),"",'Mortgage 1 Info Calcs'!E47)</f>
        <v>7731.616817826075</v>
      </c>
      <c r="F47" s="87">
        <f ca="1">IF(ISBLANK('Mortgage 1 Info Calcs'!F47),"",'Mortgage 1 Info Calcs'!F47)</f>
        <v>3238.5970311960846</v>
      </c>
      <c r="G47" s="87">
        <f ca="1">IF(ISBLANK('Mortgage 1 Info Calcs'!G47),"",'Mortgage 1 Info Calcs'!G47)</f>
        <v>4493.0197866299904</v>
      </c>
      <c r="H47" s="87">
        <f ca="1">IF(ISBLANK('Mortgage 1 Info Calcs'!H47),"",'Mortgage 1 Info Calcs'!H47)</f>
        <v>26886.616449898604</v>
      </c>
      <c r="I47" s="87">
        <f ca="1">IF(ISBLANK('Mortgage 1 Info Calcs'!I47),"",'Mortgage 1 Info Calcs'!I47)</f>
        <v>58161.168546188368</v>
      </c>
      <c r="J47" s="87">
        <f ca="1">IF(ISBLANK('Mortgage 1 Info Calcs'!J47),"",'Mortgage 1 Info Calcs'!J47)</f>
        <v>73113.383550101396</v>
      </c>
      <c r="K47" s="87">
        <f ca="1">IF(ISBLANK('Mortgage 1 Info Calcs'!K47),"",'Mortgage 1 Info Calcs'!K47)</f>
        <v>85047.784996086964</v>
      </c>
      <c r="L47" s="87" t="str">
        <f ca="1">IF(ISBLANK('Mortgage 1 Info Calcs'!L47),"",'Mortgage 1 Info Calcs'!L47)</f>
        <v>N/A</v>
      </c>
      <c r="M47" s="87">
        <f ca="1">IF(ISBLANK('Mortgage 1 Info Calcs'!M47),"",'Mortgage 1 Info Calcs'!M47)</f>
        <v>0</v>
      </c>
    </row>
    <row r="48" spans="2:13" x14ac:dyDescent="0.25">
      <c r="B48" s="231">
        <f>IF(ISBLANK('Mortgage 1 Info Calcs'!B48:C48),"",'Mortgage 1 Info Calcs'!B48:C48)</f>
        <v>12</v>
      </c>
      <c r="C48" s="232"/>
      <c r="D48" s="87">
        <f ca="1">IF(ISBLANK('Mortgage 1 Info Calcs'!D48),"",'Mortgage 1 Info Calcs'!D48)</f>
        <v>73113.383550101396</v>
      </c>
      <c r="E48" s="87">
        <f ca="1">IF(ISBLANK('Mortgage 1 Info Calcs'!E48),"",'Mortgage 1 Info Calcs'!E48)</f>
        <v>7731.6168178260768</v>
      </c>
      <c r="F48" s="87">
        <f ca="1">IF(ISBLANK('Mortgage 1 Info Calcs'!F48),"",'Mortgage 1 Info Calcs'!F48)</f>
        <v>3438.3466095911572</v>
      </c>
      <c r="G48" s="87">
        <f ca="1">IF(ISBLANK('Mortgage 1 Info Calcs'!G48),"",'Mortgage 1 Info Calcs'!G48)</f>
        <v>4293.2702082349197</v>
      </c>
      <c r="H48" s="87">
        <f ca="1">IF(ISBLANK('Mortgage 1 Info Calcs'!H48),"",'Mortgage 1 Info Calcs'!H48)</f>
        <v>30324.963059489761</v>
      </c>
      <c r="I48" s="87">
        <f ca="1">IF(ISBLANK('Mortgage 1 Info Calcs'!I48),"",'Mortgage 1 Info Calcs'!I48)</f>
        <v>62454.438754423289</v>
      </c>
      <c r="J48" s="87">
        <f ca="1">IF(ISBLANK('Mortgage 1 Info Calcs'!J48),"",'Mortgage 1 Info Calcs'!J48)</f>
        <v>69675.036940510239</v>
      </c>
      <c r="K48" s="87">
        <f ca="1">IF(ISBLANK('Mortgage 1 Info Calcs'!K48),"",'Mortgage 1 Info Calcs'!K48)</f>
        <v>92779.401813913035</v>
      </c>
      <c r="L48" s="87" t="str">
        <f ca="1">IF(ISBLANK('Mortgage 1 Info Calcs'!L48),"",'Mortgage 1 Info Calcs'!L48)</f>
        <v>N/A</v>
      </c>
      <c r="M48" s="87">
        <f ca="1">IF(ISBLANK('Mortgage 1 Info Calcs'!M48),"",'Mortgage 1 Info Calcs'!M48)</f>
        <v>0</v>
      </c>
    </row>
    <row r="49" spans="2:13" x14ac:dyDescent="0.25">
      <c r="B49" s="231">
        <f>IF(ISBLANK('Mortgage 1 Info Calcs'!B49:C49),"",'Mortgage 1 Info Calcs'!B49:C49)</f>
        <v>13</v>
      </c>
      <c r="C49" s="232"/>
      <c r="D49" s="87">
        <f ca="1">IF(ISBLANK('Mortgage 1 Info Calcs'!D49),"",'Mortgage 1 Info Calcs'!D49)</f>
        <v>69675.036940510239</v>
      </c>
      <c r="E49" s="87">
        <f ca="1">IF(ISBLANK('Mortgage 1 Info Calcs'!E49),"",'Mortgage 1 Info Calcs'!E49)</f>
        <v>7731.6168178260759</v>
      </c>
      <c r="F49" s="87">
        <f ca="1">IF(ISBLANK('Mortgage 1 Info Calcs'!F49),"",'Mortgage 1 Info Calcs'!F49)</f>
        <v>3650.4163049024355</v>
      </c>
      <c r="G49" s="87">
        <f ca="1">IF(ISBLANK('Mortgage 1 Info Calcs'!G49),"",'Mortgage 1 Info Calcs'!G49)</f>
        <v>4081.2005129236404</v>
      </c>
      <c r="H49" s="87">
        <f ca="1">IF(ISBLANK('Mortgage 1 Info Calcs'!H49),"",'Mortgage 1 Info Calcs'!H49)</f>
        <v>33975.379364392196</v>
      </c>
      <c r="I49" s="87">
        <f ca="1">IF(ISBLANK('Mortgage 1 Info Calcs'!I49),"",'Mortgage 1 Info Calcs'!I49)</f>
        <v>66535.639267346924</v>
      </c>
      <c r="J49" s="87">
        <f ca="1">IF(ISBLANK('Mortgage 1 Info Calcs'!J49),"",'Mortgage 1 Info Calcs'!J49)</f>
        <v>66024.620635607804</v>
      </c>
      <c r="K49" s="87">
        <f ca="1">IF(ISBLANK('Mortgage 1 Info Calcs'!K49),"",'Mortgage 1 Info Calcs'!K49)</f>
        <v>100511.01863173911</v>
      </c>
      <c r="L49" s="87" t="str">
        <f ca="1">IF(ISBLANK('Mortgage 1 Info Calcs'!L49),"",'Mortgage 1 Info Calcs'!L49)</f>
        <v>N/A</v>
      </c>
      <c r="M49" s="87">
        <f ca="1">IF(ISBLANK('Mortgage 1 Info Calcs'!M49),"",'Mortgage 1 Info Calcs'!M49)</f>
        <v>0</v>
      </c>
    </row>
    <row r="50" spans="2:13" x14ac:dyDescent="0.25">
      <c r="B50" s="231">
        <f>IF(ISBLANK('Mortgage 1 Info Calcs'!B50:C50),"",'Mortgage 1 Info Calcs'!B50:C50)</f>
        <v>14</v>
      </c>
      <c r="C50" s="232"/>
      <c r="D50" s="87">
        <f ca="1">IF(ISBLANK('Mortgage 1 Info Calcs'!D50),"",'Mortgage 1 Info Calcs'!D50)</f>
        <v>66024.620635607804</v>
      </c>
      <c r="E50" s="87">
        <f ca="1">IF(ISBLANK('Mortgage 1 Info Calcs'!E50),"",'Mortgage 1 Info Calcs'!E50)</f>
        <v>7731.6168178260814</v>
      </c>
      <c r="F50" s="87">
        <f ca="1">IF(ISBLANK('Mortgage 1 Info Calcs'!F50),"",'Mortgage 1 Info Calcs'!F50)</f>
        <v>3875.5659949832407</v>
      </c>
      <c r="G50" s="87">
        <f ca="1">IF(ISBLANK('Mortgage 1 Info Calcs'!G50),"",'Mortgage 1 Info Calcs'!G50)</f>
        <v>3856.0508228428407</v>
      </c>
      <c r="H50" s="87">
        <f ca="1">IF(ISBLANK('Mortgage 1 Info Calcs'!H50),"",'Mortgage 1 Info Calcs'!H50)</f>
        <v>37850.945359375437</v>
      </c>
      <c r="I50" s="87">
        <f ca="1">IF(ISBLANK('Mortgage 1 Info Calcs'!I50),"",'Mortgage 1 Info Calcs'!I50)</f>
        <v>70391.690090189761</v>
      </c>
      <c r="J50" s="87">
        <f ca="1">IF(ISBLANK('Mortgage 1 Info Calcs'!J50),"",'Mortgage 1 Info Calcs'!J50)</f>
        <v>62149.054640624563</v>
      </c>
      <c r="K50" s="87">
        <f ca="1">IF(ISBLANK('Mortgage 1 Info Calcs'!K50),"",'Mortgage 1 Info Calcs'!K50)</f>
        <v>108242.63544956519</v>
      </c>
      <c r="L50" s="87" t="str">
        <f ca="1">IF(ISBLANK('Mortgage 1 Info Calcs'!L50),"",'Mortgage 1 Info Calcs'!L50)</f>
        <v>N/A</v>
      </c>
      <c r="M50" s="87">
        <f ca="1">IF(ISBLANK('Mortgage 1 Info Calcs'!M50),"",'Mortgage 1 Info Calcs'!M50)</f>
        <v>0</v>
      </c>
    </row>
    <row r="51" spans="2:13" x14ac:dyDescent="0.25">
      <c r="B51" s="231">
        <f>IF(ISBLANK('Mortgage 1 Info Calcs'!B51:C51),"",'Mortgage 1 Info Calcs'!B51:C51)</f>
        <v>15</v>
      </c>
      <c r="C51" s="232"/>
      <c r="D51" s="87">
        <f ca="1">IF(ISBLANK('Mortgage 1 Info Calcs'!D51),"",'Mortgage 1 Info Calcs'!D51)</f>
        <v>62149.054640624563</v>
      </c>
      <c r="E51" s="87">
        <f ca="1">IF(ISBLANK('Mortgage 1 Info Calcs'!E51),"",'Mortgage 1 Info Calcs'!E51)</f>
        <v>7731.6168178260932</v>
      </c>
      <c r="F51" s="87">
        <f ca="1">IF(ISBLANK('Mortgage 1 Info Calcs'!F51),"",'Mortgage 1 Info Calcs'!F51)</f>
        <v>4114.6024252902571</v>
      </c>
      <c r="G51" s="87">
        <f ca="1">IF(ISBLANK('Mortgage 1 Info Calcs'!G51),"",'Mortgage 1 Info Calcs'!G51)</f>
        <v>3617.0143925358361</v>
      </c>
      <c r="H51" s="87">
        <f ca="1">IF(ISBLANK('Mortgage 1 Info Calcs'!H51),"",'Mortgage 1 Info Calcs'!H51)</f>
        <v>41965.547784665694</v>
      </c>
      <c r="I51" s="87">
        <f ca="1">IF(ISBLANK('Mortgage 1 Info Calcs'!I51),"",'Mortgage 1 Info Calcs'!I51)</f>
        <v>74008.704482725603</v>
      </c>
      <c r="J51" s="87">
        <f ca="1">IF(ISBLANK('Mortgage 1 Info Calcs'!J51),"",'Mortgage 1 Info Calcs'!J51)</f>
        <v>58034.452215334306</v>
      </c>
      <c r="K51" s="87">
        <f ca="1">IF(ISBLANK('Mortgage 1 Info Calcs'!K51),"",'Mortgage 1 Info Calcs'!K51)</f>
        <v>115974.25226739129</v>
      </c>
      <c r="L51" s="87" t="str">
        <f ca="1">IF(ISBLANK('Mortgage 1 Info Calcs'!L51),"",'Mortgage 1 Info Calcs'!L51)</f>
        <v>N/A</v>
      </c>
      <c r="M51" s="87">
        <f ca="1">IF(ISBLANK('Mortgage 1 Info Calcs'!M51),"",'Mortgage 1 Info Calcs'!M51)</f>
        <v>0</v>
      </c>
    </row>
    <row r="52" spans="2:13" x14ac:dyDescent="0.25">
      <c r="B52" s="231">
        <f>IF(ISBLANK('Mortgage 1 Info Calcs'!B52:C52),"",'Mortgage 1 Info Calcs'!B52:C52)</f>
        <v>16</v>
      </c>
      <c r="C52" s="232"/>
      <c r="D52" s="87">
        <f ca="1">IF(ISBLANK('Mortgage 1 Info Calcs'!D52),"",'Mortgage 1 Info Calcs'!D52)</f>
        <v>58034.452215334306</v>
      </c>
      <c r="E52" s="87">
        <f ca="1">IF(ISBLANK('Mortgage 1 Info Calcs'!E52),"",'Mortgage 1 Info Calcs'!E52)</f>
        <v>7731.6168178261096</v>
      </c>
      <c r="F52" s="87">
        <f ca="1">IF(ISBLANK('Mortgage 1 Info Calcs'!F52),"",'Mortgage 1 Info Calcs'!F52)</f>
        <v>4368.3820995745264</v>
      </c>
      <c r="G52" s="87">
        <f ca="1">IF(ISBLANK('Mortgage 1 Info Calcs'!G52),"",'Mortgage 1 Info Calcs'!G52)</f>
        <v>3363.2347182515832</v>
      </c>
      <c r="H52" s="87">
        <f ca="1">IF(ISBLANK('Mortgage 1 Info Calcs'!H52),"",'Mortgage 1 Info Calcs'!H52)</f>
        <v>46333.92988424022</v>
      </c>
      <c r="I52" s="87">
        <f ca="1">IF(ISBLANK('Mortgage 1 Info Calcs'!I52),"",'Mortgage 1 Info Calcs'!I52)</f>
        <v>77371.939200977184</v>
      </c>
      <c r="J52" s="87">
        <f ca="1">IF(ISBLANK('Mortgage 1 Info Calcs'!J52),"",'Mortgage 1 Info Calcs'!J52)</f>
        <v>53666.07011575978</v>
      </c>
      <c r="K52" s="87">
        <f ca="1">IF(ISBLANK('Mortgage 1 Info Calcs'!K52),"",'Mortgage 1 Info Calcs'!K52)</f>
        <v>123705.8690852174</v>
      </c>
      <c r="L52" s="87" t="str">
        <f ca="1">IF(ISBLANK('Mortgage 1 Info Calcs'!L52),"",'Mortgage 1 Info Calcs'!L52)</f>
        <v>N/A</v>
      </c>
      <c r="M52" s="87">
        <f ca="1">IF(ISBLANK('Mortgage 1 Info Calcs'!M52),"",'Mortgage 1 Info Calcs'!M52)</f>
        <v>0</v>
      </c>
    </row>
    <row r="53" spans="2:13" x14ac:dyDescent="0.25">
      <c r="B53" s="231">
        <f>IF(ISBLANK('Mortgage 1 Info Calcs'!B53:C53),"",'Mortgage 1 Info Calcs'!B53:C53)</f>
        <v>17</v>
      </c>
      <c r="C53" s="232"/>
      <c r="D53" s="87">
        <f ca="1">IF(ISBLANK('Mortgage 1 Info Calcs'!D53),"",'Mortgage 1 Info Calcs'!D53)</f>
        <v>53666.07011575978</v>
      </c>
      <c r="E53" s="87">
        <f ca="1">IF(ISBLANK('Mortgage 1 Info Calcs'!E53),"",'Mortgage 1 Info Calcs'!E53)</f>
        <v>7731.6168178261241</v>
      </c>
      <c r="F53" s="87">
        <f ca="1">IF(ISBLANK('Mortgage 1 Info Calcs'!F53),"",'Mortgage 1 Info Calcs'!F53)</f>
        <v>4637.8143488643836</v>
      </c>
      <c r="G53" s="87">
        <f ca="1">IF(ISBLANK('Mortgage 1 Info Calcs'!G53),"",'Mortgage 1 Info Calcs'!G53)</f>
        <v>3093.8024689617405</v>
      </c>
      <c r="H53" s="87">
        <f ca="1">IF(ISBLANK('Mortgage 1 Info Calcs'!H53),"",'Mortgage 1 Info Calcs'!H53)</f>
        <v>50971.744233104604</v>
      </c>
      <c r="I53" s="87">
        <f ca="1">IF(ISBLANK('Mortgage 1 Info Calcs'!I53),"",'Mortgage 1 Info Calcs'!I53)</f>
        <v>80465.741669938929</v>
      </c>
      <c r="J53" s="87">
        <f ca="1">IF(ISBLANK('Mortgage 1 Info Calcs'!J53),"",'Mortgage 1 Info Calcs'!J53)</f>
        <v>49028.255766895396</v>
      </c>
      <c r="K53" s="87">
        <f ca="1">IF(ISBLANK('Mortgage 1 Info Calcs'!K53),"",'Mortgage 1 Info Calcs'!K53)</f>
        <v>131437.48590304353</v>
      </c>
      <c r="L53" s="87" t="str">
        <f ca="1">IF(ISBLANK('Mortgage 1 Info Calcs'!L53),"",'Mortgage 1 Info Calcs'!L53)</f>
        <v>N/A</v>
      </c>
      <c r="M53" s="87">
        <f ca="1">IF(ISBLANK('Mortgage 1 Info Calcs'!M53),"",'Mortgage 1 Info Calcs'!M53)</f>
        <v>0</v>
      </c>
    </row>
    <row r="54" spans="2:13" x14ac:dyDescent="0.25">
      <c r="B54" s="231">
        <f>IF(ISBLANK('Mortgage 1 Info Calcs'!B54:C54),"",'Mortgage 1 Info Calcs'!B54:C54)</f>
        <v>18</v>
      </c>
      <c r="C54" s="232"/>
      <c r="D54" s="87">
        <f ca="1">IF(ISBLANK('Mortgage 1 Info Calcs'!D54),"",'Mortgage 1 Info Calcs'!D54)</f>
        <v>49028.255766895396</v>
      </c>
      <c r="E54" s="87">
        <f ca="1">IF(ISBLANK('Mortgage 1 Info Calcs'!E54),"",'Mortgage 1 Info Calcs'!E54)</f>
        <v>7731.616817826136</v>
      </c>
      <c r="F54" s="87">
        <f ca="1">IF(ISBLANK('Mortgage 1 Info Calcs'!F54),"",'Mortgage 1 Info Calcs'!F54)</f>
        <v>4923.8645897361348</v>
      </c>
      <c r="G54" s="87">
        <f ca="1">IF(ISBLANK('Mortgage 1 Info Calcs'!G54),"",'Mortgage 1 Info Calcs'!G54)</f>
        <v>2807.7522280900012</v>
      </c>
      <c r="H54" s="87">
        <f ca="1">IF(ISBLANK('Mortgage 1 Info Calcs'!H54),"",'Mortgage 1 Info Calcs'!H54)</f>
        <v>55895.608822840739</v>
      </c>
      <c r="I54" s="87">
        <f ca="1">IF(ISBLANK('Mortgage 1 Info Calcs'!I54),"",'Mortgage 1 Info Calcs'!I54)</f>
        <v>83273.49389802893</v>
      </c>
      <c r="J54" s="87">
        <f ca="1">IF(ISBLANK('Mortgage 1 Info Calcs'!J54),"",'Mortgage 1 Info Calcs'!J54)</f>
        <v>44104.391177159261</v>
      </c>
      <c r="K54" s="87">
        <f ca="1">IF(ISBLANK('Mortgage 1 Info Calcs'!K54),"",'Mortgage 1 Info Calcs'!K54)</f>
        <v>139169.10272086968</v>
      </c>
      <c r="L54" s="87" t="str">
        <f ca="1">IF(ISBLANK('Mortgage 1 Info Calcs'!L54),"",'Mortgage 1 Info Calcs'!L54)</f>
        <v>N/A</v>
      </c>
      <c r="M54" s="87">
        <f ca="1">IF(ISBLANK('Mortgage 1 Info Calcs'!M54),"",'Mortgage 1 Info Calcs'!M54)</f>
        <v>0</v>
      </c>
    </row>
    <row r="55" spans="2:13" x14ac:dyDescent="0.25">
      <c r="B55" s="231">
        <f>IF(ISBLANK('Mortgage 1 Info Calcs'!B55:C55),"",'Mortgage 1 Info Calcs'!B55:C55)</f>
        <v>19</v>
      </c>
      <c r="C55" s="232"/>
      <c r="D55" s="87">
        <f ca="1">IF(ISBLANK('Mortgage 1 Info Calcs'!D55),"",'Mortgage 1 Info Calcs'!D55)</f>
        <v>44104.391177159261</v>
      </c>
      <c r="E55" s="87">
        <f ca="1">IF(ISBLANK('Mortgage 1 Info Calcs'!E55),"",'Mortgage 1 Info Calcs'!E55)</f>
        <v>7731.6168178261514</v>
      </c>
      <c r="F55" s="87">
        <f ca="1">IF(ISBLANK('Mortgage 1 Info Calcs'!F55),"",'Mortgage 1 Info Calcs'!F55)</f>
        <v>5227.5577835481381</v>
      </c>
      <c r="G55" s="87">
        <f ca="1">IF(ISBLANK('Mortgage 1 Info Calcs'!G55),"",'Mortgage 1 Info Calcs'!G55)</f>
        <v>2504.0590342780133</v>
      </c>
      <c r="H55" s="87">
        <f ca="1">IF(ISBLANK('Mortgage 1 Info Calcs'!H55),"",'Mortgage 1 Info Calcs'!H55)</f>
        <v>61123.166606388877</v>
      </c>
      <c r="I55" s="87">
        <f ca="1">IF(ISBLANK('Mortgage 1 Info Calcs'!I55),"",'Mortgage 1 Info Calcs'!I55)</f>
        <v>85777.55293230695</v>
      </c>
      <c r="J55" s="87">
        <f ca="1">IF(ISBLANK('Mortgage 1 Info Calcs'!J55),"",'Mortgage 1 Info Calcs'!J55)</f>
        <v>38876.833393611123</v>
      </c>
      <c r="K55" s="87">
        <f ca="1">IF(ISBLANK('Mortgage 1 Info Calcs'!K55),"",'Mortgage 1 Info Calcs'!K55)</f>
        <v>146900.71953869582</v>
      </c>
      <c r="L55" s="87" t="str">
        <f ca="1">IF(ISBLANK('Mortgage 1 Info Calcs'!L55),"",'Mortgage 1 Info Calcs'!L55)</f>
        <v>N/A</v>
      </c>
      <c r="M55" s="87">
        <f ca="1">IF(ISBLANK('Mortgage 1 Info Calcs'!M55),"",'Mortgage 1 Info Calcs'!M55)</f>
        <v>0</v>
      </c>
    </row>
    <row r="56" spans="2:13" x14ac:dyDescent="0.25">
      <c r="B56" s="231">
        <f>IF(ISBLANK('Mortgage 1 Info Calcs'!B56:C56),"",'Mortgage 1 Info Calcs'!B56:C56)</f>
        <v>20</v>
      </c>
      <c r="C56" s="232"/>
      <c r="D56" s="87">
        <f ca="1">IF(ISBLANK('Mortgage 1 Info Calcs'!D56),"",'Mortgage 1 Info Calcs'!D56)</f>
        <v>38876.833393611123</v>
      </c>
      <c r="E56" s="87">
        <f ca="1">IF(ISBLANK('Mortgage 1 Info Calcs'!E56),"",'Mortgage 1 Info Calcs'!E56)</f>
        <v>7731.6168178261742</v>
      </c>
      <c r="F56" s="87">
        <f ca="1">IF(ISBLANK('Mortgage 1 Info Calcs'!F56),"",'Mortgage 1 Info Calcs'!F56)</f>
        <v>5549.9821090326222</v>
      </c>
      <c r="G56" s="87">
        <f ca="1">IF(ISBLANK('Mortgage 1 Info Calcs'!G56),"",'Mortgage 1 Info Calcs'!G56)</f>
        <v>2181.6347087935519</v>
      </c>
      <c r="H56" s="87">
        <f ca="1">IF(ISBLANK('Mortgage 1 Info Calcs'!H56),"",'Mortgage 1 Info Calcs'!H56)</f>
        <v>66673.148715421499</v>
      </c>
      <c r="I56" s="87">
        <f ca="1">IF(ISBLANK('Mortgage 1 Info Calcs'!I56),"",'Mortgage 1 Info Calcs'!I56)</f>
        <v>87959.187641100507</v>
      </c>
      <c r="J56" s="87">
        <f ca="1">IF(ISBLANK('Mortgage 1 Info Calcs'!J56),"",'Mortgage 1 Info Calcs'!J56)</f>
        <v>33326.851284578501</v>
      </c>
      <c r="K56" s="87">
        <f ca="1">IF(ISBLANK('Mortgage 1 Info Calcs'!K56),"",'Mortgage 1 Info Calcs'!K56)</f>
        <v>154632.33635652199</v>
      </c>
      <c r="L56" s="87" t="str">
        <f ca="1">IF(ISBLANK('Mortgage 1 Info Calcs'!L56),"",'Mortgage 1 Info Calcs'!L56)</f>
        <v>N/A</v>
      </c>
      <c r="M56" s="87">
        <f ca="1">IF(ISBLANK('Mortgage 1 Info Calcs'!M56),"",'Mortgage 1 Info Calcs'!M56)</f>
        <v>0</v>
      </c>
    </row>
    <row r="57" spans="2:13" x14ac:dyDescent="0.25">
      <c r="B57" s="231">
        <f>IF(ISBLANK('Mortgage 1 Info Calcs'!B57:C57),"",'Mortgage 1 Info Calcs'!B57:C57)</f>
        <v>21</v>
      </c>
      <c r="C57" s="232"/>
      <c r="D57" s="87">
        <f ca="1">IF(ISBLANK('Mortgage 1 Info Calcs'!D57),"",'Mortgage 1 Info Calcs'!D57)</f>
        <v>33326.851284578501</v>
      </c>
      <c r="E57" s="87">
        <f ca="1">IF(ISBLANK('Mortgage 1 Info Calcs'!E57),"",'Mortgage 1 Info Calcs'!E57)</f>
        <v>7731.6168178262051</v>
      </c>
      <c r="F57" s="87">
        <f ca="1">IF(ISBLANK('Mortgage 1 Info Calcs'!F57),"",'Mortgage 1 Info Calcs'!F57)</f>
        <v>5892.2928614049051</v>
      </c>
      <c r="G57" s="87">
        <f ca="1">IF(ISBLANK('Mortgage 1 Info Calcs'!G57),"",'Mortgage 1 Info Calcs'!G57)</f>
        <v>1839.3239564213</v>
      </c>
      <c r="H57" s="87">
        <f ca="1">IF(ISBLANK('Mortgage 1 Info Calcs'!H57),"",'Mortgage 1 Info Calcs'!H57)</f>
        <v>72565.441576826401</v>
      </c>
      <c r="I57" s="87">
        <f ca="1">IF(ISBLANK('Mortgage 1 Info Calcs'!I57),"",'Mortgage 1 Info Calcs'!I57)</f>
        <v>89798.511597521807</v>
      </c>
      <c r="J57" s="87">
        <f ca="1">IF(ISBLANK('Mortgage 1 Info Calcs'!J57),"",'Mortgage 1 Info Calcs'!J57)</f>
        <v>27434.558423173596</v>
      </c>
      <c r="K57" s="87">
        <f ca="1">IF(ISBLANK('Mortgage 1 Info Calcs'!K57),"",'Mortgage 1 Info Calcs'!K57)</f>
        <v>162363.95317434819</v>
      </c>
      <c r="L57" s="87" t="str">
        <f ca="1">IF(ISBLANK('Mortgage 1 Info Calcs'!L57),"",'Mortgage 1 Info Calcs'!L57)</f>
        <v>N/A</v>
      </c>
      <c r="M57" s="87">
        <f ca="1">IF(ISBLANK('Mortgage 1 Info Calcs'!M57),"",'Mortgage 1 Info Calcs'!M57)</f>
        <v>0</v>
      </c>
    </row>
    <row r="58" spans="2:13" x14ac:dyDescent="0.25">
      <c r="B58" s="231">
        <f>IF(ISBLANK('Mortgage 1 Info Calcs'!B58:C58),"",'Mortgage 1 Info Calcs'!B58:C58)</f>
        <v>22</v>
      </c>
      <c r="C58" s="232"/>
      <c r="D58" s="87">
        <f ca="1">IF(ISBLANK('Mortgage 1 Info Calcs'!D58),"",'Mortgage 1 Info Calcs'!D58)</f>
        <v>27434.558423173596</v>
      </c>
      <c r="E58" s="87">
        <f ca="1">IF(ISBLANK('Mortgage 1 Info Calcs'!E58),"",'Mortgage 1 Info Calcs'!E58)</f>
        <v>7731.6168178262433</v>
      </c>
      <c r="F58" s="87">
        <f ca="1">IF(ISBLANK('Mortgage 1 Info Calcs'!F58),"",'Mortgage 1 Info Calcs'!F58)</f>
        <v>6255.7165919612053</v>
      </c>
      <c r="G58" s="87">
        <f ca="1">IF(ISBLANK('Mortgage 1 Info Calcs'!G58),"",'Mortgage 1 Info Calcs'!G58)</f>
        <v>1475.900225865038</v>
      </c>
      <c r="H58" s="87">
        <f ca="1">IF(ISBLANK('Mortgage 1 Info Calcs'!H58),"",'Mortgage 1 Info Calcs'!H58)</f>
        <v>78821.158168787602</v>
      </c>
      <c r="I58" s="87">
        <f ca="1">IF(ISBLANK('Mortgage 1 Info Calcs'!I58),"",'Mortgage 1 Info Calcs'!I58)</f>
        <v>91274.41182338685</v>
      </c>
      <c r="J58" s="87">
        <f ca="1">IF(ISBLANK('Mortgage 1 Info Calcs'!J58),"",'Mortgage 1 Info Calcs'!J58)</f>
        <v>21178.84183121239</v>
      </c>
      <c r="K58" s="87">
        <f ca="1">IF(ISBLANK('Mortgage 1 Info Calcs'!K58),"",'Mortgage 1 Info Calcs'!K58)</f>
        <v>170095.56999217442</v>
      </c>
      <c r="L58" s="87" t="str">
        <f ca="1">IF(ISBLANK('Mortgage 1 Info Calcs'!L58),"",'Mortgage 1 Info Calcs'!L58)</f>
        <v>N/A</v>
      </c>
      <c r="M58" s="87">
        <f ca="1">IF(ISBLANK('Mortgage 1 Info Calcs'!M58),"",'Mortgage 1 Info Calcs'!M58)</f>
        <v>0</v>
      </c>
    </row>
    <row r="59" spans="2:13" x14ac:dyDescent="0.25">
      <c r="B59" s="231">
        <f>IF(ISBLANK('Mortgage 1 Info Calcs'!B59:C59),"",'Mortgage 1 Info Calcs'!B59:C59)</f>
        <v>23</v>
      </c>
      <c r="C59" s="232"/>
      <c r="D59" s="87">
        <f ca="1">IF(ISBLANK('Mortgage 1 Info Calcs'!D59),"",'Mortgage 1 Info Calcs'!D59)</f>
        <v>21178.84183121239</v>
      </c>
      <c r="E59" s="87">
        <f ca="1">IF(ISBLANK('Mortgage 1 Info Calcs'!E59),"",'Mortgage 1 Info Calcs'!E59)</f>
        <v>7731.6168178262942</v>
      </c>
      <c r="F59" s="87">
        <f ca="1">IF(ISBLANK('Mortgage 1 Info Calcs'!F59),"",'Mortgage 1 Info Calcs'!F59)</f>
        <v>6641.5555029978568</v>
      </c>
      <c r="G59" s="87">
        <f ca="1">IF(ISBLANK('Mortgage 1 Info Calcs'!G59),"",'Mortgage 1 Info Calcs'!G59)</f>
        <v>1090.0613148284374</v>
      </c>
      <c r="H59" s="87">
        <f ca="1">IF(ISBLANK('Mortgage 1 Info Calcs'!H59),"",'Mortgage 1 Info Calcs'!H59)</f>
        <v>85462.713671785459</v>
      </c>
      <c r="I59" s="87">
        <f ca="1">IF(ISBLANK('Mortgage 1 Info Calcs'!I59),"",'Mortgage 1 Info Calcs'!I59)</f>
        <v>92364.473138215282</v>
      </c>
      <c r="J59" s="87">
        <f ca="1">IF(ISBLANK('Mortgage 1 Info Calcs'!J59),"",'Mortgage 1 Info Calcs'!J59)</f>
        <v>14537.286328214534</v>
      </c>
      <c r="K59" s="87">
        <f ca="1">IF(ISBLANK('Mortgage 1 Info Calcs'!K59),"",'Mortgage 1 Info Calcs'!K59)</f>
        <v>177827.18681000071</v>
      </c>
      <c r="L59" s="87" t="str">
        <f ca="1">IF(ISBLANK('Mortgage 1 Info Calcs'!L59),"",'Mortgage 1 Info Calcs'!L59)</f>
        <v>N/A</v>
      </c>
      <c r="M59" s="87">
        <f ca="1">IF(ISBLANK('Mortgage 1 Info Calcs'!M59),"",'Mortgage 1 Info Calcs'!M59)</f>
        <v>0</v>
      </c>
    </row>
    <row r="60" spans="2:13" x14ac:dyDescent="0.25">
      <c r="B60" s="231">
        <f>IF(ISBLANK('Mortgage 1 Info Calcs'!B60:C60),"",'Mortgage 1 Info Calcs'!B60:C60)</f>
        <v>24</v>
      </c>
      <c r="C60" s="232"/>
      <c r="D60" s="87">
        <f ca="1">IF(ISBLANK('Mortgage 1 Info Calcs'!D60),"",'Mortgage 1 Info Calcs'!D60)</f>
        <v>14537.286328214534</v>
      </c>
      <c r="E60" s="87">
        <f ca="1">IF(ISBLANK('Mortgage 1 Info Calcs'!E60),"",'Mortgage 1 Info Calcs'!E60)</f>
        <v>7731.6168178263788</v>
      </c>
      <c r="F60" s="87">
        <f ca="1">IF(ISBLANK('Mortgage 1 Info Calcs'!F60),"",'Mortgage 1 Info Calcs'!F60)</f>
        <v>7051.1921137994686</v>
      </c>
      <c r="G60" s="87">
        <f ca="1">IF(ISBLANK('Mortgage 1 Info Calcs'!G60),"",'Mortgage 1 Info Calcs'!G60)</f>
        <v>680.42470402691015</v>
      </c>
      <c r="H60" s="87">
        <f ca="1">IF(ISBLANK('Mortgage 1 Info Calcs'!H60),"",'Mortgage 1 Info Calcs'!H60)</f>
        <v>92513.905785584924</v>
      </c>
      <c r="I60" s="87">
        <f ca="1">IF(ISBLANK('Mortgage 1 Info Calcs'!I60),"",'Mortgage 1 Info Calcs'!I60)</f>
        <v>93044.897842242193</v>
      </c>
      <c r="J60" s="87">
        <f ca="1">IF(ISBLANK('Mortgage 1 Info Calcs'!J60),"",'Mortgage 1 Info Calcs'!J60)</f>
        <v>7486.0942144150649</v>
      </c>
      <c r="K60" s="87">
        <f ca="1">IF(ISBLANK('Mortgage 1 Info Calcs'!K60),"",'Mortgage 1 Info Calcs'!K60)</f>
        <v>185558.80362782709</v>
      </c>
      <c r="L60" s="87" t="str">
        <f ca="1">IF(ISBLANK('Mortgage 1 Info Calcs'!L60),"",'Mortgage 1 Info Calcs'!L60)</f>
        <v>N/A</v>
      </c>
      <c r="M60" s="87">
        <f ca="1">IF(ISBLANK('Mortgage 1 Info Calcs'!M60),"",'Mortgage 1 Info Calcs'!M60)</f>
        <v>0</v>
      </c>
    </row>
    <row r="61" spans="2:13" x14ac:dyDescent="0.25">
      <c r="B61" s="231">
        <f>IF(ISBLANK('Mortgage 1 Info Calcs'!B61:C61),"",'Mortgage 1 Info Calcs'!B61:C61)</f>
        <v>25</v>
      </c>
      <c r="C61" s="232"/>
      <c r="D61" s="87">
        <f ca="1">IF(ISBLANK('Mortgage 1 Info Calcs'!D61),"",'Mortgage 1 Info Calcs'!D61)</f>
        <v>7486.0942144150649</v>
      </c>
      <c r="E61" s="87">
        <f ca="1">IF(ISBLANK('Mortgage 1 Info Calcs'!E61),"",'Mortgage 1 Info Calcs'!E61)</f>
        <v>7731.6168178265971</v>
      </c>
      <c r="F61" s="87">
        <f ca="1">IF(ISBLANK('Mortgage 1 Info Calcs'!F61),"",'Mortgage 1 Info Calcs'!F61)</f>
        <v>7486.0942144150649</v>
      </c>
      <c r="G61" s="87">
        <f ca="1">IF(ISBLANK('Mortgage 1 Info Calcs'!G61),"",'Mortgage 1 Info Calcs'!G61)</f>
        <v>245.52260341153215</v>
      </c>
      <c r="H61" s="87">
        <f ca="1">IF(ISBLANK('Mortgage 1 Info Calcs'!H61),"",'Mortgage 1 Info Calcs'!H61)</f>
        <v>99999.999999999985</v>
      </c>
      <c r="I61" s="87">
        <f ca="1">IF(ISBLANK('Mortgage 1 Info Calcs'!I61),"",'Mortgage 1 Info Calcs'!I61)</f>
        <v>93290.420445653726</v>
      </c>
      <c r="J61" s="87">
        <f ca="1">IF(ISBLANK('Mortgage 1 Info Calcs'!J61),"",'Mortgage 1 Info Calcs'!J61)</f>
        <v>0</v>
      </c>
      <c r="K61" s="87">
        <f ca="1">IF(ISBLANK('Mortgage 1 Info Calcs'!K61),"",'Mortgage 1 Info Calcs'!K61)</f>
        <v>193290.4204456537</v>
      </c>
      <c r="L61" s="87" t="str">
        <f ca="1">IF(ISBLANK('Mortgage 1 Info Calcs'!L61),"",'Mortgage 1 Info Calcs'!L61)</f>
        <v>N/A</v>
      </c>
      <c r="M61" s="87">
        <f ca="1">IF(ISBLANK('Mortgage 1 Info Calcs'!M61),"",'Mortgage 1 Info Calcs'!M61)</f>
        <v>0</v>
      </c>
    </row>
    <row r="62" spans="2:13" x14ac:dyDescent="0.25">
      <c r="B62" s="231" t="str">
        <f>IF(ISBLANK('Mortgage 1 Info Calcs'!B62:C62),"",'Mortgage 1 Info Calcs'!B62:C62)</f>
        <v/>
      </c>
      <c r="C62" s="232"/>
      <c r="D62" s="87" t="str">
        <f ca="1">IF(ISBLANK('Mortgage 1 Info Calcs'!D62),"",'Mortgage 1 Info Calcs'!D62)</f>
        <v/>
      </c>
      <c r="E62" s="87" t="str">
        <f ca="1">IF(ISBLANK('Mortgage 1 Info Calcs'!E62),"",'Mortgage 1 Info Calcs'!E62)</f>
        <v/>
      </c>
      <c r="F62" s="87" t="str">
        <f>IF(ISBLANK('Mortgage 1 Info Calcs'!F62),"",'Mortgage 1 Info Calcs'!F62)</f>
        <v/>
      </c>
      <c r="G62" s="87" t="str">
        <f>IF(ISBLANK('Mortgage 1 Info Calcs'!G62),"",'Mortgage 1 Info Calcs'!G62)</f>
        <v/>
      </c>
      <c r="H62" s="87" t="str">
        <f>IF(ISBLANK('Mortgage 1 Info Calcs'!H62),"",'Mortgage 1 Info Calcs'!H62)</f>
        <v/>
      </c>
      <c r="I62" s="87" t="str">
        <f>IF(ISBLANK('Mortgage 1 Info Calcs'!I62),"",'Mortgage 1 Info Calcs'!I62)</f>
        <v/>
      </c>
      <c r="J62" s="87" t="str">
        <f>IF(ISBLANK('Mortgage 1 Info Calcs'!J62),"",'Mortgage 1 Info Calcs'!J62)</f>
        <v/>
      </c>
      <c r="K62" s="87" t="str">
        <f>IF(ISBLANK('Mortgage 1 Info Calcs'!K62),"",'Mortgage 1 Info Calcs'!K62)</f>
        <v/>
      </c>
      <c r="L62" s="87" t="str">
        <f ca="1">IF(ISBLANK('Mortgage 1 Info Calcs'!L62),"",'Mortgage 1 Info Calcs'!L62)</f>
        <v>N/A</v>
      </c>
      <c r="M62" s="87" t="str">
        <f ca="1">IF(ISBLANK('Mortgage 1 Info Calcs'!M62),"",'Mortgage 1 Info Calcs'!M62)</f>
        <v/>
      </c>
    </row>
    <row r="63" spans="2:13" x14ac:dyDescent="0.25">
      <c r="B63" s="231" t="str">
        <f>IF(ISBLANK('Mortgage 1 Info Calcs'!B63:C63),"",'Mortgage 1 Info Calcs'!B63:C63)</f>
        <v/>
      </c>
      <c r="C63" s="232"/>
      <c r="D63" s="87" t="str">
        <f ca="1">IF(ISBLANK('Mortgage 1 Info Calcs'!D63),"",'Mortgage 1 Info Calcs'!D63)</f>
        <v/>
      </c>
      <c r="E63" s="87" t="str">
        <f ca="1">IF(ISBLANK('Mortgage 1 Info Calcs'!E63),"",'Mortgage 1 Info Calcs'!E63)</f>
        <v/>
      </c>
      <c r="F63" s="87" t="str">
        <f>IF(ISBLANK('Mortgage 1 Info Calcs'!F63),"",'Mortgage 1 Info Calcs'!F63)</f>
        <v/>
      </c>
      <c r="G63" s="87" t="str">
        <f>IF(ISBLANK('Mortgage 1 Info Calcs'!G63),"",'Mortgage 1 Info Calcs'!G63)</f>
        <v/>
      </c>
      <c r="H63" s="87" t="str">
        <f>IF(ISBLANK('Mortgage 1 Info Calcs'!H63),"",'Mortgage 1 Info Calcs'!H63)</f>
        <v/>
      </c>
      <c r="I63" s="87" t="str">
        <f>IF(ISBLANK('Mortgage 1 Info Calcs'!I63),"",'Mortgage 1 Info Calcs'!I63)</f>
        <v/>
      </c>
      <c r="J63" s="87" t="str">
        <f>IF(ISBLANK('Mortgage 1 Info Calcs'!J63),"",'Mortgage 1 Info Calcs'!J63)</f>
        <v/>
      </c>
      <c r="K63" s="87" t="str">
        <f>IF(ISBLANK('Mortgage 1 Info Calcs'!K63),"",'Mortgage 1 Info Calcs'!K63)</f>
        <v/>
      </c>
      <c r="L63" s="87" t="str">
        <f ca="1">IF(ISBLANK('Mortgage 1 Info Calcs'!L63),"",'Mortgage 1 Info Calcs'!L63)</f>
        <v>N/A</v>
      </c>
      <c r="M63" s="87" t="str">
        <f ca="1">IF(ISBLANK('Mortgage 1 Info Calcs'!M63),"",'Mortgage 1 Info Calcs'!M63)</f>
        <v/>
      </c>
    </row>
    <row r="64" spans="2:13" x14ac:dyDescent="0.25">
      <c r="B64" s="231" t="str">
        <f>IF(ISBLANK('Mortgage 1 Info Calcs'!B64:C64),"",'Mortgage 1 Info Calcs'!B64:C64)</f>
        <v/>
      </c>
      <c r="C64" s="232"/>
      <c r="D64" s="87" t="str">
        <f ca="1">IF(ISBLANK('Mortgage 1 Info Calcs'!D64),"",'Mortgage 1 Info Calcs'!D64)</f>
        <v/>
      </c>
      <c r="E64" s="87" t="str">
        <f ca="1">IF(ISBLANK('Mortgage 1 Info Calcs'!E64),"",'Mortgage 1 Info Calcs'!E64)</f>
        <v/>
      </c>
      <c r="F64" s="87" t="str">
        <f>IF(ISBLANK('Mortgage 1 Info Calcs'!F64),"",'Mortgage 1 Info Calcs'!F64)</f>
        <v/>
      </c>
      <c r="G64" s="87" t="str">
        <f>IF(ISBLANK('Mortgage 1 Info Calcs'!G64),"",'Mortgage 1 Info Calcs'!G64)</f>
        <v/>
      </c>
      <c r="H64" s="87" t="str">
        <f>IF(ISBLANK('Mortgage 1 Info Calcs'!H64),"",'Mortgage 1 Info Calcs'!H64)</f>
        <v/>
      </c>
      <c r="I64" s="87" t="str">
        <f>IF(ISBLANK('Mortgage 1 Info Calcs'!I64),"",'Mortgage 1 Info Calcs'!I64)</f>
        <v/>
      </c>
      <c r="J64" s="87" t="str">
        <f>IF(ISBLANK('Mortgage 1 Info Calcs'!J64),"",'Mortgage 1 Info Calcs'!J64)</f>
        <v/>
      </c>
      <c r="K64" s="87" t="str">
        <f>IF(ISBLANK('Mortgage 1 Info Calcs'!K64),"",'Mortgage 1 Info Calcs'!K64)</f>
        <v/>
      </c>
      <c r="L64" s="87" t="str">
        <f ca="1">IF(ISBLANK('Mortgage 1 Info Calcs'!L64),"",'Mortgage 1 Info Calcs'!L64)</f>
        <v>N/A</v>
      </c>
      <c r="M64" s="87" t="str">
        <f ca="1">IF(ISBLANK('Mortgage 1 Info Calcs'!M64),"",'Mortgage 1 Info Calcs'!M64)</f>
        <v/>
      </c>
    </row>
    <row r="65" spans="2:13" x14ac:dyDescent="0.25">
      <c r="B65" s="231" t="str">
        <f>IF(ISBLANK('Mortgage 1 Info Calcs'!B65:C65),"",'Mortgage 1 Info Calcs'!B65:C65)</f>
        <v/>
      </c>
      <c r="C65" s="232"/>
      <c r="D65" s="87" t="str">
        <f ca="1">IF(ISBLANK('Mortgage 1 Info Calcs'!D65),"",'Mortgage 1 Info Calcs'!D65)</f>
        <v/>
      </c>
      <c r="E65" s="87" t="str">
        <f ca="1">IF(ISBLANK('Mortgage 1 Info Calcs'!E65),"",'Mortgage 1 Info Calcs'!E65)</f>
        <v/>
      </c>
      <c r="F65" s="87" t="str">
        <f>IF(ISBLANK('Mortgage 1 Info Calcs'!F65),"",'Mortgage 1 Info Calcs'!F65)</f>
        <v/>
      </c>
      <c r="G65" s="87" t="str">
        <f>IF(ISBLANK('Mortgage 1 Info Calcs'!G65),"",'Mortgage 1 Info Calcs'!G65)</f>
        <v/>
      </c>
      <c r="H65" s="87" t="str">
        <f>IF(ISBLANK('Mortgage 1 Info Calcs'!H65),"",'Mortgage 1 Info Calcs'!H65)</f>
        <v/>
      </c>
      <c r="I65" s="87" t="str">
        <f>IF(ISBLANK('Mortgage 1 Info Calcs'!I65),"",'Mortgage 1 Info Calcs'!I65)</f>
        <v/>
      </c>
      <c r="J65" s="87" t="str">
        <f>IF(ISBLANK('Mortgage 1 Info Calcs'!J65),"",'Mortgage 1 Info Calcs'!J65)</f>
        <v/>
      </c>
      <c r="K65" s="87" t="str">
        <f>IF(ISBLANK('Mortgage 1 Info Calcs'!K65),"",'Mortgage 1 Info Calcs'!K65)</f>
        <v/>
      </c>
      <c r="L65" s="87" t="str">
        <f ca="1">IF(ISBLANK('Mortgage 1 Info Calcs'!L65),"",'Mortgage 1 Info Calcs'!L65)</f>
        <v>N/A</v>
      </c>
      <c r="M65" s="87" t="str">
        <f ca="1">IF(ISBLANK('Mortgage 1 Info Calcs'!M65),"",'Mortgage 1 Info Calcs'!M65)</f>
        <v/>
      </c>
    </row>
    <row r="66" spans="2:13" x14ac:dyDescent="0.25">
      <c r="B66" s="231" t="str">
        <f>IF(ISBLANK('Mortgage 1 Info Calcs'!B66:C66),"",'Mortgage 1 Info Calcs'!B66:C66)</f>
        <v/>
      </c>
      <c r="C66" s="232"/>
      <c r="D66" s="87" t="str">
        <f ca="1">IF(ISBLANK('Mortgage 1 Info Calcs'!D66),"",'Mortgage 1 Info Calcs'!D66)</f>
        <v/>
      </c>
      <c r="E66" s="87" t="str">
        <f ca="1">IF(ISBLANK('Mortgage 1 Info Calcs'!E66),"",'Mortgage 1 Info Calcs'!E66)</f>
        <v/>
      </c>
      <c r="F66" s="87" t="str">
        <f>IF(ISBLANK('Mortgage 1 Info Calcs'!F66),"",'Mortgage 1 Info Calcs'!F66)</f>
        <v/>
      </c>
      <c r="G66" s="87" t="str">
        <f>IF(ISBLANK('Mortgage 1 Info Calcs'!G66),"",'Mortgage 1 Info Calcs'!G66)</f>
        <v/>
      </c>
      <c r="H66" s="87" t="str">
        <f>IF(ISBLANK('Mortgage 1 Info Calcs'!H66),"",'Mortgage 1 Info Calcs'!H66)</f>
        <v/>
      </c>
      <c r="I66" s="87" t="str">
        <f>IF(ISBLANK('Mortgage 1 Info Calcs'!I66),"",'Mortgage 1 Info Calcs'!I66)</f>
        <v/>
      </c>
      <c r="J66" s="87" t="str">
        <f>IF(ISBLANK('Mortgage 1 Info Calcs'!J66),"",'Mortgage 1 Info Calcs'!J66)</f>
        <v/>
      </c>
      <c r="K66" s="87" t="str">
        <f>IF(ISBLANK('Mortgage 1 Info Calcs'!K66),"",'Mortgage 1 Info Calcs'!K66)</f>
        <v/>
      </c>
      <c r="L66" s="87" t="str">
        <f ca="1">IF(ISBLANK('Mortgage 1 Info Calcs'!L66),"",'Mortgage 1 Info Calcs'!L66)</f>
        <v>N/A</v>
      </c>
      <c r="M66" s="87" t="str">
        <f ca="1">IF(ISBLANK('Mortgage 1 Info Calcs'!M66),"",'Mortgage 1 Info Calcs'!M66)</f>
        <v/>
      </c>
    </row>
    <row r="67" spans="2:13" x14ac:dyDescent="0.25">
      <c r="B67" s="231" t="str">
        <f>IF(ISBLANK('Mortgage 1 Info Calcs'!B67:C67),"",'Mortgage 1 Info Calcs'!B67:C67)</f>
        <v/>
      </c>
      <c r="C67" s="232"/>
      <c r="D67" s="87" t="str">
        <f ca="1">IF(ISBLANK('Mortgage 1 Info Calcs'!D67),"",'Mortgage 1 Info Calcs'!D67)</f>
        <v/>
      </c>
      <c r="E67" s="87" t="str">
        <f ca="1">IF(ISBLANK('Mortgage 1 Info Calcs'!E67),"",'Mortgage 1 Info Calcs'!E67)</f>
        <v/>
      </c>
      <c r="F67" s="87" t="str">
        <f>IF(ISBLANK('Mortgage 1 Info Calcs'!F67),"",'Mortgage 1 Info Calcs'!F67)</f>
        <v/>
      </c>
      <c r="G67" s="87" t="str">
        <f>IF(ISBLANK('Mortgage 1 Info Calcs'!G67),"",'Mortgage 1 Info Calcs'!G67)</f>
        <v/>
      </c>
      <c r="H67" s="87" t="str">
        <f>IF(ISBLANK('Mortgage 1 Info Calcs'!H67),"",'Mortgage 1 Info Calcs'!H67)</f>
        <v/>
      </c>
      <c r="I67" s="87" t="str">
        <f>IF(ISBLANK('Mortgage 1 Info Calcs'!I67),"",'Mortgage 1 Info Calcs'!I67)</f>
        <v/>
      </c>
      <c r="J67" s="87" t="str">
        <f>IF(ISBLANK('Mortgage 1 Info Calcs'!J67),"",'Mortgage 1 Info Calcs'!J67)</f>
        <v/>
      </c>
      <c r="K67" s="87" t="str">
        <f>IF(ISBLANK('Mortgage 1 Info Calcs'!K67),"",'Mortgage 1 Info Calcs'!K67)</f>
        <v/>
      </c>
      <c r="L67" s="87" t="str">
        <f ca="1">IF(ISBLANK('Mortgage 1 Info Calcs'!L67),"",'Mortgage 1 Info Calcs'!L67)</f>
        <v>N/A</v>
      </c>
      <c r="M67" s="87" t="str">
        <f ca="1">IF(ISBLANK('Mortgage 1 Info Calcs'!M67),"",'Mortgage 1 Info Calcs'!M67)</f>
        <v/>
      </c>
    </row>
    <row r="68" spans="2:13" x14ac:dyDescent="0.25">
      <c r="B68" s="231" t="str">
        <f>IF(ISBLANK('Mortgage 1 Info Calcs'!B68:C68),"",'Mortgage 1 Info Calcs'!B68:C68)</f>
        <v/>
      </c>
      <c r="C68" s="232"/>
      <c r="D68" s="87" t="str">
        <f ca="1">IF(ISBLANK('Mortgage 1 Info Calcs'!D68),"",'Mortgage 1 Info Calcs'!D68)</f>
        <v/>
      </c>
      <c r="E68" s="87" t="str">
        <f ca="1">IF(ISBLANK('Mortgage 1 Info Calcs'!E68),"",'Mortgage 1 Info Calcs'!E68)</f>
        <v/>
      </c>
      <c r="F68" s="87" t="str">
        <f>IF(ISBLANK('Mortgage 1 Info Calcs'!F68),"",'Mortgage 1 Info Calcs'!F68)</f>
        <v/>
      </c>
      <c r="G68" s="87" t="str">
        <f>IF(ISBLANK('Mortgage 1 Info Calcs'!G68),"",'Mortgage 1 Info Calcs'!G68)</f>
        <v/>
      </c>
      <c r="H68" s="87" t="str">
        <f>IF(ISBLANK('Mortgage 1 Info Calcs'!H68),"",'Mortgage 1 Info Calcs'!H68)</f>
        <v/>
      </c>
      <c r="I68" s="87" t="str">
        <f>IF(ISBLANK('Mortgage 1 Info Calcs'!I68),"",'Mortgage 1 Info Calcs'!I68)</f>
        <v/>
      </c>
      <c r="J68" s="87" t="str">
        <f>IF(ISBLANK('Mortgage 1 Info Calcs'!J68),"",'Mortgage 1 Info Calcs'!J68)</f>
        <v/>
      </c>
      <c r="K68" s="87" t="str">
        <f>IF(ISBLANK('Mortgage 1 Info Calcs'!K68),"",'Mortgage 1 Info Calcs'!K68)</f>
        <v/>
      </c>
      <c r="L68" s="87" t="str">
        <f ca="1">IF(ISBLANK('Mortgage 1 Info Calcs'!L68),"",'Mortgage 1 Info Calcs'!L68)</f>
        <v>N/A</v>
      </c>
      <c r="M68" s="87" t="str">
        <f ca="1">IF(ISBLANK('Mortgage 1 Info Calcs'!M68),"",'Mortgage 1 Info Calcs'!M68)</f>
        <v/>
      </c>
    </row>
    <row r="69" spans="2:13" x14ac:dyDescent="0.25">
      <c r="B69" s="231" t="str">
        <f>IF(ISBLANK('Mortgage 1 Info Calcs'!B69:C69),"",'Mortgage 1 Info Calcs'!B69:C69)</f>
        <v/>
      </c>
      <c r="C69" s="232"/>
      <c r="D69" s="87" t="str">
        <f ca="1">IF(ISBLANK('Mortgage 1 Info Calcs'!D69),"",'Mortgage 1 Info Calcs'!D69)</f>
        <v/>
      </c>
      <c r="E69" s="87" t="str">
        <f ca="1">IF(ISBLANK('Mortgage 1 Info Calcs'!E69),"",'Mortgage 1 Info Calcs'!E69)</f>
        <v/>
      </c>
      <c r="F69" s="87" t="str">
        <f>IF(ISBLANK('Mortgage 1 Info Calcs'!F69),"",'Mortgage 1 Info Calcs'!F69)</f>
        <v/>
      </c>
      <c r="G69" s="87" t="str">
        <f>IF(ISBLANK('Mortgage 1 Info Calcs'!G69),"",'Mortgage 1 Info Calcs'!G69)</f>
        <v/>
      </c>
      <c r="H69" s="87" t="str">
        <f>IF(ISBLANK('Mortgage 1 Info Calcs'!H69),"",'Mortgage 1 Info Calcs'!H69)</f>
        <v/>
      </c>
      <c r="I69" s="87" t="str">
        <f>IF(ISBLANK('Mortgage 1 Info Calcs'!I69),"",'Mortgage 1 Info Calcs'!I69)</f>
        <v/>
      </c>
      <c r="J69" s="87" t="str">
        <f>IF(ISBLANK('Mortgage 1 Info Calcs'!J69),"",'Mortgage 1 Info Calcs'!J69)</f>
        <v/>
      </c>
      <c r="K69" s="87" t="str">
        <f>IF(ISBLANK('Mortgage 1 Info Calcs'!K69),"",'Mortgage 1 Info Calcs'!K69)</f>
        <v/>
      </c>
      <c r="L69" s="87" t="str">
        <f ca="1">IF(ISBLANK('Mortgage 1 Info Calcs'!L69),"",'Mortgage 1 Info Calcs'!L69)</f>
        <v>N/A</v>
      </c>
      <c r="M69" s="87" t="str">
        <f ca="1">IF(ISBLANK('Mortgage 1 Info Calcs'!M69),"",'Mortgage 1 Info Calcs'!M69)</f>
        <v/>
      </c>
    </row>
    <row r="70" spans="2:13" x14ac:dyDescent="0.25">
      <c r="B70" s="231" t="str">
        <f>IF(ISBLANK('Mortgage 1 Info Calcs'!B70:C70),"",'Mortgage 1 Info Calcs'!B70:C70)</f>
        <v/>
      </c>
      <c r="C70" s="232"/>
      <c r="D70" s="87" t="str">
        <f ca="1">IF(ISBLANK('Mortgage 1 Info Calcs'!D70),"",'Mortgage 1 Info Calcs'!D70)</f>
        <v/>
      </c>
      <c r="E70" s="87" t="str">
        <f ca="1">IF(ISBLANK('Mortgage 1 Info Calcs'!E70),"",'Mortgage 1 Info Calcs'!E70)</f>
        <v/>
      </c>
      <c r="F70" s="87" t="str">
        <f>IF(ISBLANK('Mortgage 1 Info Calcs'!F70),"",'Mortgage 1 Info Calcs'!F70)</f>
        <v/>
      </c>
      <c r="G70" s="87" t="str">
        <f>IF(ISBLANK('Mortgage 1 Info Calcs'!G70),"",'Mortgage 1 Info Calcs'!G70)</f>
        <v/>
      </c>
      <c r="H70" s="87" t="str">
        <f>IF(ISBLANK('Mortgage 1 Info Calcs'!H70),"",'Mortgage 1 Info Calcs'!H70)</f>
        <v/>
      </c>
      <c r="I70" s="87" t="str">
        <f>IF(ISBLANK('Mortgage 1 Info Calcs'!I70),"",'Mortgage 1 Info Calcs'!I70)</f>
        <v/>
      </c>
      <c r="J70" s="87" t="str">
        <f>IF(ISBLANK('Mortgage 1 Info Calcs'!J70),"",'Mortgage 1 Info Calcs'!J70)</f>
        <v/>
      </c>
      <c r="K70" s="87" t="str">
        <f>IF(ISBLANK('Mortgage 1 Info Calcs'!K70),"",'Mortgage 1 Info Calcs'!K70)</f>
        <v/>
      </c>
      <c r="L70" s="87" t="str">
        <f ca="1">IF(ISBLANK('Mortgage 1 Info Calcs'!L70),"",'Mortgage 1 Info Calcs'!L70)</f>
        <v>N/A</v>
      </c>
      <c r="M70" s="87" t="str">
        <f ca="1">IF(ISBLANK('Mortgage 1 Info Calcs'!M70),"",'Mortgage 1 Info Calcs'!M70)</f>
        <v/>
      </c>
    </row>
    <row r="71" spans="2:13" x14ac:dyDescent="0.25">
      <c r="B71" s="231" t="str">
        <f>IF(ISBLANK('Mortgage 1 Info Calcs'!B71:C71),"",'Mortgage 1 Info Calcs'!B71:C71)</f>
        <v/>
      </c>
      <c r="C71" s="232"/>
      <c r="D71" s="87" t="str">
        <f ca="1">IF(ISBLANK('Mortgage 1 Info Calcs'!D71),"",'Mortgage 1 Info Calcs'!D71)</f>
        <v/>
      </c>
      <c r="E71" s="87" t="str">
        <f ca="1">IF(ISBLANK('Mortgage 1 Info Calcs'!E71),"",'Mortgage 1 Info Calcs'!E71)</f>
        <v/>
      </c>
      <c r="F71" s="87" t="str">
        <f>IF(ISBLANK('Mortgage 1 Info Calcs'!F71),"",'Mortgage 1 Info Calcs'!F71)</f>
        <v/>
      </c>
      <c r="G71" s="87" t="str">
        <f>IF(ISBLANK('Mortgage 1 Info Calcs'!G71),"",'Mortgage 1 Info Calcs'!G71)</f>
        <v/>
      </c>
      <c r="H71" s="87" t="str">
        <f>IF(ISBLANK('Mortgage 1 Info Calcs'!H71),"",'Mortgage 1 Info Calcs'!H71)</f>
        <v/>
      </c>
      <c r="I71" s="87" t="str">
        <f>IF(ISBLANK('Mortgage 1 Info Calcs'!I71),"",'Mortgage 1 Info Calcs'!I71)</f>
        <v/>
      </c>
      <c r="J71" s="87" t="str">
        <f>IF(ISBLANK('Mortgage 1 Info Calcs'!J71),"",'Mortgage 1 Info Calcs'!J71)</f>
        <v/>
      </c>
      <c r="K71" s="87" t="str">
        <f>IF(ISBLANK('Mortgage 1 Info Calcs'!K71),"",'Mortgage 1 Info Calcs'!K71)</f>
        <v/>
      </c>
      <c r="L71" s="87" t="str">
        <f ca="1">IF(ISBLANK('Mortgage 1 Info Calcs'!L71),"",'Mortgage 1 Info Calcs'!L71)</f>
        <v>N/A</v>
      </c>
      <c r="M71" s="87" t="str">
        <f ca="1">IF(ISBLANK('Mortgage 1 Info Calcs'!M71),"",'Mortgage 1 Info Calcs'!M71)</f>
        <v/>
      </c>
    </row>
    <row r="72" spans="2:13" x14ac:dyDescent="0.25">
      <c r="B72" s="231" t="str">
        <f>IF(ISBLANK('Mortgage 1 Info Calcs'!B72:C72),"",'Mortgage 1 Info Calcs'!B72:C72)</f>
        <v/>
      </c>
      <c r="C72" s="232"/>
      <c r="D72" s="87" t="str">
        <f ca="1">IF(ISBLANK('Mortgage 1 Info Calcs'!D72),"",'Mortgage 1 Info Calcs'!D72)</f>
        <v/>
      </c>
      <c r="E72" s="87" t="str">
        <f ca="1">IF(ISBLANK('Mortgage 1 Info Calcs'!E72),"",'Mortgage 1 Info Calcs'!E72)</f>
        <v/>
      </c>
      <c r="F72" s="87" t="str">
        <f>IF(ISBLANK('Mortgage 1 Info Calcs'!F72),"",'Mortgage 1 Info Calcs'!F72)</f>
        <v/>
      </c>
      <c r="G72" s="87" t="str">
        <f>IF(ISBLANK('Mortgage 1 Info Calcs'!G72),"",'Mortgage 1 Info Calcs'!G72)</f>
        <v/>
      </c>
      <c r="H72" s="87" t="str">
        <f>IF(ISBLANK('Mortgage 1 Info Calcs'!H72),"",'Mortgage 1 Info Calcs'!H72)</f>
        <v/>
      </c>
      <c r="I72" s="87" t="str">
        <f>IF(ISBLANK('Mortgage 1 Info Calcs'!I72),"",'Mortgage 1 Info Calcs'!I72)</f>
        <v/>
      </c>
      <c r="J72" s="87" t="str">
        <f>IF(ISBLANK('Mortgage 1 Info Calcs'!J72),"",'Mortgage 1 Info Calcs'!J72)</f>
        <v/>
      </c>
      <c r="K72" s="87" t="str">
        <f>IF(ISBLANK('Mortgage 1 Info Calcs'!K72),"",'Mortgage 1 Info Calcs'!K72)</f>
        <v/>
      </c>
      <c r="L72" s="87" t="str">
        <f ca="1">IF(ISBLANK('Mortgage 1 Info Calcs'!L72),"",'Mortgage 1 Info Calcs'!L72)</f>
        <v>N/A</v>
      </c>
      <c r="M72" s="87" t="str">
        <f ca="1">IF(ISBLANK('Mortgage 1 Info Calcs'!M72),"",'Mortgage 1 Info Calcs'!M72)</f>
        <v/>
      </c>
    </row>
    <row r="73" spans="2:13" x14ac:dyDescent="0.25">
      <c r="B73" s="231" t="str">
        <f>IF(ISBLANK('Mortgage 1 Info Calcs'!B73:C73),"",'Mortgage 1 Info Calcs'!B73:C73)</f>
        <v/>
      </c>
      <c r="C73" s="232"/>
      <c r="D73" s="87" t="str">
        <f ca="1">IF(ISBLANK('Mortgage 1 Info Calcs'!D73),"",'Mortgage 1 Info Calcs'!D73)</f>
        <v/>
      </c>
      <c r="E73" s="87" t="str">
        <f ca="1">IF(ISBLANK('Mortgage 1 Info Calcs'!E73),"",'Mortgage 1 Info Calcs'!E73)</f>
        <v/>
      </c>
      <c r="F73" s="87" t="str">
        <f>IF(ISBLANK('Mortgage 1 Info Calcs'!F73),"",'Mortgage 1 Info Calcs'!F73)</f>
        <v/>
      </c>
      <c r="G73" s="87" t="str">
        <f>IF(ISBLANK('Mortgage 1 Info Calcs'!G73),"",'Mortgage 1 Info Calcs'!G73)</f>
        <v/>
      </c>
      <c r="H73" s="87" t="str">
        <f>IF(ISBLANK('Mortgage 1 Info Calcs'!H73),"",'Mortgage 1 Info Calcs'!H73)</f>
        <v/>
      </c>
      <c r="I73" s="87" t="str">
        <f>IF(ISBLANK('Mortgage 1 Info Calcs'!I73),"",'Mortgage 1 Info Calcs'!I73)</f>
        <v/>
      </c>
      <c r="J73" s="87" t="str">
        <f>IF(ISBLANK('Mortgage 1 Info Calcs'!J73),"",'Mortgage 1 Info Calcs'!J73)</f>
        <v/>
      </c>
      <c r="K73" s="87" t="str">
        <f>IF(ISBLANK('Mortgage 1 Info Calcs'!K73),"",'Mortgage 1 Info Calcs'!K73)</f>
        <v/>
      </c>
      <c r="L73" s="87" t="str">
        <f ca="1">IF(ISBLANK('Mortgage 1 Info Calcs'!L73),"",'Mortgage 1 Info Calcs'!L73)</f>
        <v>N/A</v>
      </c>
      <c r="M73" s="87" t="str">
        <f ca="1">IF(ISBLANK('Mortgage 1 Info Calcs'!M73),"",'Mortgage 1 Info Calcs'!M73)</f>
        <v/>
      </c>
    </row>
    <row r="74" spans="2:13" x14ac:dyDescent="0.25">
      <c r="B74" s="231" t="str">
        <f>IF(ISBLANK('Mortgage 1 Info Calcs'!B74:C74),"",'Mortgage 1 Info Calcs'!B74:C74)</f>
        <v/>
      </c>
      <c r="C74" s="232"/>
      <c r="D74" s="87" t="str">
        <f ca="1">IF(ISBLANK('Mortgage 1 Info Calcs'!D74),"",'Mortgage 1 Info Calcs'!D74)</f>
        <v/>
      </c>
      <c r="E74" s="87" t="str">
        <f ca="1">IF(ISBLANK('Mortgage 1 Info Calcs'!E74),"",'Mortgage 1 Info Calcs'!E74)</f>
        <v/>
      </c>
      <c r="F74" s="87" t="str">
        <f>IF(ISBLANK('Mortgage 1 Info Calcs'!F74),"",'Mortgage 1 Info Calcs'!F74)</f>
        <v/>
      </c>
      <c r="G74" s="87" t="str">
        <f>IF(ISBLANK('Mortgage 1 Info Calcs'!G74),"",'Mortgage 1 Info Calcs'!G74)</f>
        <v/>
      </c>
      <c r="H74" s="87" t="str">
        <f>IF(ISBLANK('Mortgage 1 Info Calcs'!H74),"",'Mortgage 1 Info Calcs'!H74)</f>
        <v/>
      </c>
      <c r="I74" s="87" t="str">
        <f>IF(ISBLANK('Mortgage 1 Info Calcs'!I74),"",'Mortgage 1 Info Calcs'!I74)</f>
        <v/>
      </c>
      <c r="J74" s="87" t="str">
        <f>IF(ISBLANK('Mortgage 1 Info Calcs'!J74),"",'Mortgage 1 Info Calcs'!J74)</f>
        <v/>
      </c>
      <c r="K74" s="87" t="str">
        <f>IF(ISBLANK('Mortgage 1 Info Calcs'!K74),"",'Mortgage 1 Info Calcs'!K74)</f>
        <v/>
      </c>
      <c r="L74" s="87" t="str">
        <f ca="1">IF(ISBLANK('Mortgage 1 Info Calcs'!L74),"",'Mortgage 1 Info Calcs'!L74)</f>
        <v>N/A</v>
      </c>
      <c r="M74" s="87" t="str">
        <f ca="1">IF(ISBLANK('Mortgage 1 Info Calcs'!M74),"",'Mortgage 1 Info Calcs'!M74)</f>
        <v/>
      </c>
    </row>
    <row r="75" spans="2:13" x14ac:dyDescent="0.25">
      <c r="B75" s="231" t="str">
        <f>IF(ISBLANK('Mortgage 1 Info Calcs'!B75:C75),"",'Mortgage 1 Info Calcs'!B75:C75)</f>
        <v/>
      </c>
      <c r="C75" s="232"/>
      <c r="D75" s="87" t="str">
        <f ca="1">IF(ISBLANK('Mortgage 1 Info Calcs'!D75),"",'Mortgage 1 Info Calcs'!D75)</f>
        <v/>
      </c>
      <c r="E75" s="87" t="str">
        <f ca="1">IF(ISBLANK('Mortgage 1 Info Calcs'!E75),"",'Mortgage 1 Info Calcs'!E75)</f>
        <v/>
      </c>
      <c r="F75" s="87" t="str">
        <f>IF(ISBLANK('Mortgage 1 Info Calcs'!F75),"",'Mortgage 1 Info Calcs'!F75)</f>
        <v/>
      </c>
      <c r="G75" s="87" t="str">
        <f>IF(ISBLANK('Mortgage 1 Info Calcs'!G75),"",'Mortgage 1 Info Calcs'!G75)</f>
        <v/>
      </c>
      <c r="H75" s="87" t="str">
        <f>IF(ISBLANK('Mortgage 1 Info Calcs'!H75),"",'Mortgage 1 Info Calcs'!H75)</f>
        <v/>
      </c>
      <c r="I75" s="87" t="str">
        <f>IF(ISBLANK('Mortgage 1 Info Calcs'!I75),"",'Mortgage 1 Info Calcs'!I75)</f>
        <v/>
      </c>
      <c r="J75" s="87" t="str">
        <f>IF(ISBLANK('Mortgage 1 Info Calcs'!J75),"",'Mortgage 1 Info Calcs'!J75)</f>
        <v/>
      </c>
      <c r="K75" s="87" t="str">
        <f>IF(ISBLANK('Mortgage 1 Info Calcs'!K75),"",'Mortgage 1 Info Calcs'!K75)</f>
        <v/>
      </c>
      <c r="L75" s="87" t="str">
        <f ca="1">IF(ISBLANK('Mortgage 1 Info Calcs'!L75),"",'Mortgage 1 Info Calcs'!L75)</f>
        <v>N/A</v>
      </c>
      <c r="M75" s="87" t="str">
        <f ca="1">IF(ISBLANK('Mortgage 1 Info Calcs'!M75),"",'Mortgage 1 Info Calcs'!M75)</f>
        <v/>
      </c>
    </row>
    <row r="76" spans="2:13" x14ac:dyDescent="0.25">
      <c r="B76" s="231" t="str">
        <f>IF(ISBLANK('Mortgage 1 Info Calcs'!B76:C76),"",'Mortgage 1 Info Calcs'!B76:C76)</f>
        <v/>
      </c>
      <c r="C76" s="232"/>
      <c r="D76" s="87" t="str">
        <f ca="1">IF(ISBLANK('Mortgage 1 Info Calcs'!D76),"",'Mortgage 1 Info Calcs'!D76)</f>
        <v/>
      </c>
      <c r="E76" s="87" t="str">
        <f ca="1">IF(ISBLANK('Mortgage 1 Info Calcs'!E76),"",'Mortgage 1 Info Calcs'!E76)</f>
        <v/>
      </c>
      <c r="F76" s="87" t="str">
        <f>IF(ISBLANK('Mortgage 1 Info Calcs'!F76),"",'Mortgage 1 Info Calcs'!F76)</f>
        <v/>
      </c>
      <c r="G76" s="87" t="str">
        <f>IF(ISBLANK('Mortgage 1 Info Calcs'!G76),"",'Mortgage 1 Info Calcs'!G76)</f>
        <v/>
      </c>
      <c r="H76" s="87" t="str">
        <f>IF(ISBLANK('Mortgage 1 Info Calcs'!H76),"",'Mortgage 1 Info Calcs'!H76)</f>
        <v/>
      </c>
      <c r="I76" s="87" t="str">
        <f>IF(ISBLANK('Mortgage 1 Info Calcs'!I76),"",'Mortgage 1 Info Calcs'!I76)</f>
        <v/>
      </c>
      <c r="J76" s="87" t="str">
        <f>IF(ISBLANK('Mortgage 1 Info Calcs'!J76),"",'Mortgage 1 Info Calcs'!J76)</f>
        <v/>
      </c>
      <c r="K76" s="87" t="str">
        <f>IF(ISBLANK('Mortgage 1 Info Calcs'!K76),"",'Mortgage 1 Info Calcs'!K76)</f>
        <v/>
      </c>
      <c r="L76" s="87" t="str">
        <f ca="1">IF(ISBLANK('Mortgage 1 Info Calcs'!L76),"",'Mortgage 1 Info Calcs'!L76)</f>
        <v>N/A</v>
      </c>
      <c r="M76" s="87" t="str">
        <f ca="1">IF(ISBLANK('Mortgage 1 Info Calcs'!M76),"",'Mortgage 1 Info Calcs'!M76)</f>
        <v/>
      </c>
    </row>
    <row r="77" spans="2:13" x14ac:dyDescent="0.25">
      <c r="B77" s="231" t="str">
        <f>IF(ISBLANK('Mortgage 1 Info Calcs'!B77:C77),"",'Mortgage 1 Info Calcs'!B77:C77)</f>
        <v/>
      </c>
      <c r="C77" s="232"/>
      <c r="D77" s="87" t="str">
        <f ca="1">IF(ISBLANK('Mortgage 1 Info Calcs'!D77),"",'Mortgage 1 Info Calcs'!D77)</f>
        <v/>
      </c>
      <c r="E77" s="87" t="str">
        <f ca="1">IF(ISBLANK('Mortgage 1 Info Calcs'!E77),"",'Mortgage 1 Info Calcs'!E77)</f>
        <v/>
      </c>
      <c r="F77" s="87" t="str">
        <f>IF(ISBLANK('Mortgage 1 Info Calcs'!F77),"",'Mortgage 1 Info Calcs'!F77)</f>
        <v/>
      </c>
      <c r="G77" s="87" t="str">
        <f>IF(ISBLANK('Mortgage 1 Info Calcs'!G77),"",'Mortgage 1 Info Calcs'!G77)</f>
        <v/>
      </c>
      <c r="H77" s="87" t="str">
        <f>IF(ISBLANK('Mortgage 1 Info Calcs'!H77),"",'Mortgage 1 Info Calcs'!H77)</f>
        <v/>
      </c>
      <c r="I77" s="87" t="str">
        <f>IF(ISBLANK('Mortgage 1 Info Calcs'!I77),"",'Mortgage 1 Info Calcs'!I77)</f>
        <v/>
      </c>
      <c r="J77" s="87" t="str">
        <f>IF(ISBLANK('Mortgage 1 Info Calcs'!J77),"",'Mortgage 1 Info Calcs'!J77)</f>
        <v/>
      </c>
      <c r="K77" s="87" t="str">
        <f>IF(ISBLANK('Mortgage 1 Info Calcs'!K77),"",'Mortgage 1 Info Calcs'!K77)</f>
        <v/>
      </c>
      <c r="L77" s="87" t="str">
        <f ca="1">IF(ISBLANK('Mortgage 1 Info Calcs'!L77),"",'Mortgage 1 Info Calcs'!L77)</f>
        <v>N/A</v>
      </c>
      <c r="M77" s="87" t="str">
        <f ca="1">IF(ISBLANK('Mortgage 1 Info Calcs'!M77),"",'Mortgage 1 Info Calcs'!M77)</f>
        <v/>
      </c>
    </row>
    <row r="78" spans="2:13" x14ac:dyDescent="0.25">
      <c r="B78" s="231" t="str">
        <f>IF(ISBLANK('Mortgage 1 Info Calcs'!B78:C78),"",'Mortgage 1 Info Calcs'!B78:C78)</f>
        <v/>
      </c>
      <c r="C78" s="232"/>
      <c r="D78" s="87" t="str">
        <f ca="1">IF(ISBLANK('Mortgage 1 Info Calcs'!D78),"",'Mortgage 1 Info Calcs'!D78)</f>
        <v/>
      </c>
      <c r="E78" s="87" t="str">
        <f ca="1">IF(ISBLANK('Mortgage 1 Info Calcs'!E78),"",'Mortgage 1 Info Calcs'!E78)</f>
        <v/>
      </c>
      <c r="F78" s="87" t="str">
        <f>IF(ISBLANK('Mortgage 1 Info Calcs'!F78),"",'Mortgage 1 Info Calcs'!F78)</f>
        <v/>
      </c>
      <c r="G78" s="87" t="str">
        <f>IF(ISBLANK('Mortgage 1 Info Calcs'!G78),"",'Mortgage 1 Info Calcs'!G78)</f>
        <v/>
      </c>
      <c r="H78" s="87" t="str">
        <f>IF(ISBLANK('Mortgage 1 Info Calcs'!H78),"",'Mortgage 1 Info Calcs'!H78)</f>
        <v/>
      </c>
      <c r="I78" s="87" t="str">
        <f>IF(ISBLANK('Mortgage 1 Info Calcs'!I78),"",'Mortgage 1 Info Calcs'!I78)</f>
        <v/>
      </c>
      <c r="J78" s="87" t="str">
        <f>IF(ISBLANK('Mortgage 1 Info Calcs'!J78),"",'Mortgage 1 Info Calcs'!J78)</f>
        <v/>
      </c>
      <c r="K78" s="87" t="str">
        <f>IF(ISBLANK('Mortgage 1 Info Calcs'!K78),"",'Mortgage 1 Info Calcs'!K78)</f>
        <v/>
      </c>
      <c r="L78" s="87" t="str">
        <f ca="1">IF(ISBLANK('Mortgage 1 Info Calcs'!L78),"",'Mortgage 1 Info Calcs'!L78)</f>
        <v>N/A</v>
      </c>
      <c r="M78" s="87" t="str">
        <f ca="1">IF(ISBLANK('Mortgage 1 Info Calcs'!M78),"",'Mortgage 1 Info Calcs'!M78)</f>
        <v/>
      </c>
    </row>
    <row r="79" spans="2:13" x14ac:dyDescent="0.25">
      <c r="B79" s="231" t="str">
        <f>IF(ISBLANK('Mortgage 1 Info Calcs'!B79:C79),"",'Mortgage 1 Info Calcs'!B79:C79)</f>
        <v/>
      </c>
      <c r="C79" s="232"/>
      <c r="D79" s="87" t="str">
        <f ca="1">IF(ISBLANK('Mortgage 1 Info Calcs'!D79),"",'Mortgage 1 Info Calcs'!D79)</f>
        <v/>
      </c>
      <c r="E79" s="87" t="str">
        <f ca="1">IF(ISBLANK('Mortgage 1 Info Calcs'!E79),"",'Mortgage 1 Info Calcs'!E79)</f>
        <v/>
      </c>
      <c r="F79" s="87" t="str">
        <f>IF(ISBLANK('Mortgage 1 Info Calcs'!F79),"",'Mortgage 1 Info Calcs'!F79)</f>
        <v/>
      </c>
      <c r="G79" s="87" t="str">
        <f>IF(ISBLANK('Mortgage 1 Info Calcs'!G79),"",'Mortgage 1 Info Calcs'!G79)</f>
        <v/>
      </c>
      <c r="H79" s="87" t="str">
        <f>IF(ISBLANK('Mortgage 1 Info Calcs'!H79),"",'Mortgage 1 Info Calcs'!H79)</f>
        <v/>
      </c>
      <c r="I79" s="87" t="str">
        <f>IF(ISBLANK('Mortgage 1 Info Calcs'!I79),"",'Mortgage 1 Info Calcs'!I79)</f>
        <v/>
      </c>
      <c r="J79" s="87" t="str">
        <f>IF(ISBLANK('Mortgage 1 Info Calcs'!J79),"",'Mortgage 1 Info Calcs'!J79)</f>
        <v/>
      </c>
      <c r="K79" s="87" t="str">
        <f>IF(ISBLANK('Mortgage 1 Info Calcs'!K79),"",'Mortgage 1 Info Calcs'!K79)</f>
        <v/>
      </c>
      <c r="L79" s="87" t="str">
        <f ca="1">IF(ISBLANK('Mortgage 1 Info Calcs'!L79),"",'Mortgage 1 Info Calcs'!L79)</f>
        <v>N/A</v>
      </c>
      <c r="M79" s="87" t="str">
        <f ca="1">IF(ISBLANK('Mortgage 1 Info Calcs'!M79),"",'Mortgage 1 Info Calcs'!M79)</f>
        <v/>
      </c>
    </row>
    <row r="80" spans="2:13" x14ac:dyDescent="0.25">
      <c r="B80" s="231" t="str">
        <f>IF(ISBLANK('Mortgage 1 Info Calcs'!B80:C80),"",'Mortgage 1 Info Calcs'!B80:C80)</f>
        <v/>
      </c>
      <c r="C80" s="232"/>
      <c r="D80" s="87" t="str">
        <f ca="1">IF(ISBLANK('Mortgage 1 Info Calcs'!D80),"",'Mortgage 1 Info Calcs'!D80)</f>
        <v/>
      </c>
      <c r="E80" s="87" t="str">
        <f ca="1">IF(ISBLANK('Mortgage 1 Info Calcs'!E80),"",'Mortgage 1 Info Calcs'!E80)</f>
        <v/>
      </c>
      <c r="F80" s="87" t="str">
        <f>IF(ISBLANK('Mortgage 1 Info Calcs'!F80),"",'Mortgage 1 Info Calcs'!F80)</f>
        <v/>
      </c>
      <c r="G80" s="87" t="str">
        <f>IF(ISBLANK('Mortgage 1 Info Calcs'!G80),"",'Mortgage 1 Info Calcs'!G80)</f>
        <v/>
      </c>
      <c r="H80" s="87" t="str">
        <f>IF(ISBLANK('Mortgage 1 Info Calcs'!H80),"",'Mortgage 1 Info Calcs'!H80)</f>
        <v/>
      </c>
      <c r="I80" s="87" t="str">
        <f>IF(ISBLANK('Mortgage 1 Info Calcs'!I80),"",'Mortgage 1 Info Calcs'!I80)</f>
        <v/>
      </c>
      <c r="J80" s="87" t="str">
        <f>IF(ISBLANK('Mortgage 1 Info Calcs'!J80),"",'Mortgage 1 Info Calcs'!J80)</f>
        <v/>
      </c>
      <c r="K80" s="87" t="str">
        <f>IF(ISBLANK('Mortgage 1 Info Calcs'!K80),"",'Mortgage 1 Info Calcs'!K80)</f>
        <v/>
      </c>
      <c r="L80" s="87" t="str">
        <f ca="1">IF(ISBLANK('Mortgage 1 Info Calcs'!L80),"",'Mortgage 1 Info Calcs'!L80)</f>
        <v>N/A</v>
      </c>
      <c r="M80" s="87" t="str">
        <f ca="1">IF(ISBLANK('Mortgage 1 Info Calcs'!M80),"",'Mortgage 1 Info Calcs'!M80)</f>
        <v/>
      </c>
    </row>
    <row r="81" spans="2:13" x14ac:dyDescent="0.25">
      <c r="B81" s="231" t="str">
        <f>IF(ISBLANK('Mortgage 1 Info Calcs'!B81:C81),"",'Mortgage 1 Info Calcs'!B81:C81)</f>
        <v/>
      </c>
      <c r="C81" s="232"/>
      <c r="D81" s="87" t="str">
        <f ca="1">IF(ISBLANK('Mortgage 1 Info Calcs'!D81),"",'Mortgage 1 Info Calcs'!D81)</f>
        <v/>
      </c>
      <c r="E81" s="87" t="str">
        <f ca="1">IF(ISBLANK('Mortgage 1 Info Calcs'!E81),"",'Mortgage 1 Info Calcs'!E81)</f>
        <v/>
      </c>
      <c r="F81" s="87" t="str">
        <f>IF(ISBLANK('Mortgage 1 Info Calcs'!F81),"",'Mortgage 1 Info Calcs'!F81)</f>
        <v/>
      </c>
      <c r="G81" s="87" t="str">
        <f>IF(ISBLANK('Mortgage 1 Info Calcs'!G81),"",'Mortgage 1 Info Calcs'!G81)</f>
        <v/>
      </c>
      <c r="H81" s="87" t="str">
        <f>IF(ISBLANK('Mortgage 1 Info Calcs'!H81),"",'Mortgage 1 Info Calcs'!H81)</f>
        <v/>
      </c>
      <c r="I81" s="87" t="str">
        <f>IF(ISBLANK('Mortgage 1 Info Calcs'!I81),"",'Mortgage 1 Info Calcs'!I81)</f>
        <v/>
      </c>
      <c r="J81" s="87" t="str">
        <f>IF(ISBLANK('Mortgage 1 Info Calcs'!J81),"",'Mortgage 1 Info Calcs'!J81)</f>
        <v/>
      </c>
      <c r="K81" s="87" t="str">
        <f>IF(ISBLANK('Mortgage 1 Info Calcs'!K81),"",'Mortgage 1 Info Calcs'!K81)</f>
        <v/>
      </c>
      <c r="L81" s="87" t="str">
        <f ca="1">IF(ISBLANK('Mortgage 1 Info Calcs'!L81),"",'Mortgage 1 Info Calcs'!L81)</f>
        <v>N/A</v>
      </c>
      <c r="M81" s="87" t="str">
        <f ca="1">IF(ISBLANK('Mortgage 1 Info Calcs'!M81),"",'Mortgage 1 Info Calcs'!M81)</f>
        <v/>
      </c>
    </row>
    <row r="82" spans="2:13" x14ac:dyDescent="0.25">
      <c r="B82" s="231" t="str">
        <f>IF(ISBLANK('Mortgage 1 Info Calcs'!B82:C82),"",'Mortgage 1 Info Calcs'!B82:C82)</f>
        <v/>
      </c>
      <c r="C82" s="232"/>
      <c r="D82" s="87" t="str">
        <f ca="1">IF(ISBLANK('Mortgage 1 Info Calcs'!D82),"",'Mortgage 1 Info Calcs'!D82)</f>
        <v/>
      </c>
      <c r="E82" s="87" t="str">
        <f ca="1">IF(ISBLANK('Mortgage 1 Info Calcs'!E82),"",'Mortgage 1 Info Calcs'!E82)</f>
        <v/>
      </c>
      <c r="F82" s="87" t="str">
        <f>IF(ISBLANK('Mortgage 1 Info Calcs'!F82),"",'Mortgage 1 Info Calcs'!F82)</f>
        <v/>
      </c>
      <c r="G82" s="87" t="str">
        <f>IF(ISBLANK('Mortgage 1 Info Calcs'!G82),"",'Mortgage 1 Info Calcs'!G82)</f>
        <v/>
      </c>
      <c r="H82" s="87" t="str">
        <f>IF(ISBLANK('Mortgage 1 Info Calcs'!H82),"",'Mortgage 1 Info Calcs'!H82)</f>
        <v/>
      </c>
      <c r="I82" s="87" t="str">
        <f>IF(ISBLANK('Mortgage 1 Info Calcs'!I82),"",'Mortgage 1 Info Calcs'!I82)</f>
        <v/>
      </c>
      <c r="J82" s="87" t="str">
        <f>IF(ISBLANK('Mortgage 1 Info Calcs'!J82),"",'Mortgage 1 Info Calcs'!J82)</f>
        <v/>
      </c>
      <c r="K82" s="87" t="str">
        <f>IF(ISBLANK('Mortgage 1 Info Calcs'!K82),"",'Mortgage 1 Info Calcs'!K82)</f>
        <v/>
      </c>
      <c r="L82" s="87" t="str">
        <f ca="1">IF(ISBLANK('Mortgage 1 Info Calcs'!L82),"",'Mortgage 1 Info Calcs'!L82)</f>
        <v>N/A</v>
      </c>
      <c r="M82" s="87" t="str">
        <f ca="1">IF(ISBLANK('Mortgage 1 Info Calcs'!M82),"",'Mortgage 1 Info Calcs'!M82)</f>
        <v/>
      </c>
    </row>
    <row r="83" spans="2:13" x14ac:dyDescent="0.25">
      <c r="B83" s="231" t="str">
        <f>IF(ISBLANK('Mortgage 1 Info Calcs'!B83:C83),"",'Mortgage 1 Info Calcs'!B83:C83)</f>
        <v/>
      </c>
      <c r="C83" s="232"/>
      <c r="D83" s="87" t="str">
        <f ca="1">IF(ISBLANK('Mortgage 1 Info Calcs'!D83),"",'Mortgage 1 Info Calcs'!D83)</f>
        <v/>
      </c>
      <c r="E83" s="87" t="str">
        <f ca="1">IF(ISBLANK('Mortgage 1 Info Calcs'!E83),"",'Mortgage 1 Info Calcs'!E83)</f>
        <v/>
      </c>
      <c r="F83" s="87" t="str">
        <f>IF(ISBLANK('Mortgage 1 Info Calcs'!F83),"",'Mortgage 1 Info Calcs'!F83)</f>
        <v/>
      </c>
      <c r="G83" s="87" t="str">
        <f>IF(ISBLANK('Mortgage 1 Info Calcs'!G83),"",'Mortgage 1 Info Calcs'!G83)</f>
        <v/>
      </c>
      <c r="H83" s="87" t="str">
        <f>IF(ISBLANK('Mortgage 1 Info Calcs'!H83),"",'Mortgage 1 Info Calcs'!H83)</f>
        <v/>
      </c>
      <c r="I83" s="87" t="str">
        <f>IF(ISBLANK('Mortgage 1 Info Calcs'!I83),"",'Mortgage 1 Info Calcs'!I83)</f>
        <v/>
      </c>
      <c r="J83" s="87" t="str">
        <f>IF(ISBLANK('Mortgage 1 Info Calcs'!J83),"",'Mortgage 1 Info Calcs'!J83)</f>
        <v/>
      </c>
      <c r="K83" s="87" t="str">
        <f>IF(ISBLANK('Mortgage 1 Info Calcs'!K83),"",'Mortgage 1 Info Calcs'!K83)</f>
        <v/>
      </c>
      <c r="L83" s="87" t="str">
        <f ca="1">IF(ISBLANK('Mortgage 1 Info Calcs'!L83),"",'Mortgage 1 Info Calcs'!L83)</f>
        <v>N/A</v>
      </c>
      <c r="M83" s="87" t="str">
        <f ca="1">IF(ISBLANK('Mortgage 1 Info Calcs'!M83),"",'Mortgage 1 Info Calcs'!M83)</f>
        <v/>
      </c>
    </row>
    <row r="84" spans="2:13" x14ac:dyDescent="0.25">
      <c r="B84" s="231" t="str">
        <f>IF(ISBLANK('Mortgage 1 Info Calcs'!B84:C84),"",'Mortgage 1 Info Calcs'!B84:C84)</f>
        <v/>
      </c>
      <c r="C84" s="232"/>
      <c r="D84" s="87" t="str">
        <f ca="1">IF(ISBLANK('Mortgage 1 Info Calcs'!D84),"",'Mortgage 1 Info Calcs'!D84)</f>
        <v/>
      </c>
      <c r="E84" s="87" t="str">
        <f ca="1">IF(ISBLANK('Mortgage 1 Info Calcs'!E84),"",'Mortgage 1 Info Calcs'!E84)</f>
        <v/>
      </c>
      <c r="F84" s="87" t="str">
        <f>IF(ISBLANK('Mortgage 1 Info Calcs'!F84),"",'Mortgage 1 Info Calcs'!F84)</f>
        <v/>
      </c>
      <c r="G84" s="87" t="str">
        <f>IF(ISBLANK('Mortgage 1 Info Calcs'!G84),"",'Mortgage 1 Info Calcs'!G84)</f>
        <v/>
      </c>
      <c r="H84" s="87" t="str">
        <f>IF(ISBLANK('Mortgage 1 Info Calcs'!H84),"",'Mortgage 1 Info Calcs'!H84)</f>
        <v/>
      </c>
      <c r="I84" s="87" t="str">
        <f>IF(ISBLANK('Mortgage 1 Info Calcs'!I84),"",'Mortgage 1 Info Calcs'!I84)</f>
        <v/>
      </c>
      <c r="J84" s="87" t="str">
        <f>IF(ISBLANK('Mortgage 1 Info Calcs'!J84),"",'Mortgage 1 Info Calcs'!J84)</f>
        <v/>
      </c>
      <c r="K84" s="87" t="str">
        <f>IF(ISBLANK('Mortgage 1 Info Calcs'!K84),"",'Mortgage 1 Info Calcs'!K84)</f>
        <v/>
      </c>
      <c r="L84" s="87" t="str">
        <f ca="1">IF(ISBLANK('Mortgage 1 Info Calcs'!L84),"",'Mortgage 1 Info Calcs'!L84)</f>
        <v>N/A</v>
      </c>
      <c r="M84" s="87" t="str">
        <f ca="1">IF(ISBLANK('Mortgage 1 Info Calcs'!M84),"",'Mortgage 1 Info Calcs'!M84)</f>
        <v/>
      </c>
    </row>
    <row r="85" spans="2:13" x14ac:dyDescent="0.25">
      <c r="B85" s="231" t="str">
        <f>IF(ISBLANK('Mortgage 1 Info Calcs'!B85:C85),"",'Mortgage 1 Info Calcs'!B85:C85)</f>
        <v/>
      </c>
      <c r="C85" s="232"/>
      <c r="D85" s="87" t="str">
        <f ca="1">IF(ISBLANK('Mortgage 1 Info Calcs'!D85),"",'Mortgage 1 Info Calcs'!D85)</f>
        <v/>
      </c>
      <c r="E85" s="87" t="str">
        <f ca="1">IF(ISBLANK('Mortgage 1 Info Calcs'!E85),"",'Mortgage 1 Info Calcs'!E85)</f>
        <v/>
      </c>
      <c r="F85" s="87" t="str">
        <f>IF(ISBLANK('Mortgage 1 Info Calcs'!F85),"",'Mortgage 1 Info Calcs'!F85)</f>
        <v/>
      </c>
      <c r="G85" s="87" t="str">
        <f>IF(ISBLANK('Mortgage 1 Info Calcs'!G85),"",'Mortgage 1 Info Calcs'!G85)</f>
        <v/>
      </c>
      <c r="H85" s="87" t="str">
        <f>IF(ISBLANK('Mortgage 1 Info Calcs'!H85),"",'Mortgage 1 Info Calcs'!H85)</f>
        <v/>
      </c>
      <c r="I85" s="87" t="str">
        <f>IF(ISBLANK('Mortgage 1 Info Calcs'!I85),"",'Mortgage 1 Info Calcs'!I85)</f>
        <v/>
      </c>
      <c r="J85" s="87" t="str">
        <f>IF(ISBLANK('Mortgage 1 Info Calcs'!J85),"",'Mortgage 1 Info Calcs'!J85)</f>
        <v/>
      </c>
      <c r="K85" s="87" t="str">
        <f>IF(ISBLANK('Mortgage 1 Info Calcs'!K85),"",'Mortgage 1 Info Calcs'!K85)</f>
        <v/>
      </c>
      <c r="L85" s="87" t="str">
        <f ca="1">IF(ISBLANK('Mortgage 1 Info Calcs'!L85),"",'Mortgage 1 Info Calcs'!L85)</f>
        <v>N/A</v>
      </c>
      <c r="M85" s="87" t="str">
        <f ca="1">IF(ISBLANK('Mortgage 1 Info Calcs'!M85),"",'Mortgage 1 Info Calcs'!M85)</f>
        <v/>
      </c>
    </row>
    <row r="86" spans="2:13" x14ac:dyDescent="0.25">
      <c r="B86" s="231" t="str">
        <f>IF(ISBLANK('Mortgage 1 Info Calcs'!B86:C86),"",'Mortgage 1 Info Calcs'!B86:C86)</f>
        <v/>
      </c>
      <c r="C86" s="232"/>
      <c r="D86" s="87" t="str">
        <f ca="1">IF(ISBLANK('Mortgage 1 Info Calcs'!D86),"",'Mortgage 1 Info Calcs'!D86)</f>
        <v/>
      </c>
      <c r="E86" s="87" t="str">
        <f ca="1">IF(ISBLANK('Mortgage 1 Info Calcs'!E86),"",'Mortgage 1 Info Calcs'!E86)</f>
        <v/>
      </c>
      <c r="F86" s="87" t="str">
        <f>IF(ISBLANK('Mortgage 1 Info Calcs'!F86),"",'Mortgage 1 Info Calcs'!F86)</f>
        <v/>
      </c>
      <c r="G86" s="87" t="str">
        <f>IF(ISBLANK('Mortgage 1 Info Calcs'!G86),"",'Mortgage 1 Info Calcs'!G86)</f>
        <v/>
      </c>
      <c r="H86" s="87" t="str">
        <f>IF(ISBLANK('Mortgage 1 Info Calcs'!H86),"",'Mortgage 1 Info Calcs'!H86)</f>
        <v/>
      </c>
      <c r="I86" s="87" t="str">
        <f>IF(ISBLANK('Mortgage 1 Info Calcs'!I86),"",'Mortgage 1 Info Calcs'!I86)</f>
        <v/>
      </c>
      <c r="J86" s="87" t="str">
        <f>IF(ISBLANK('Mortgage 1 Info Calcs'!J86),"",'Mortgage 1 Info Calcs'!J86)</f>
        <v/>
      </c>
      <c r="K86" s="87" t="str">
        <f>IF(ISBLANK('Mortgage 1 Info Calcs'!K86),"",'Mortgage 1 Info Calcs'!K86)</f>
        <v/>
      </c>
      <c r="L86" s="87" t="str">
        <f ca="1">IF(ISBLANK('Mortgage 1 Info Calcs'!L86),"",'Mortgage 1 Info Calcs'!L86)</f>
        <v>N/A</v>
      </c>
      <c r="M86" s="87" t="str">
        <f ca="1">IF(ISBLANK('Mortgage 1 Info Calcs'!M86),"",'Mortgage 1 Info Calcs'!M86)</f>
        <v/>
      </c>
    </row>
  </sheetData>
  <protectedRanges>
    <protectedRange sqref="F4:F13 F21:F22 F24:F26 F28:F29 F15:F19" name="Inputs" securityDescriptor="O:WDG:WDD:(A;;CC;;;WD)"/>
  </protectedRanges>
  <mergeCells count="65">
    <mergeCell ref="B86:C86"/>
    <mergeCell ref="B80:C80"/>
    <mergeCell ref="B81:C81"/>
    <mergeCell ref="B82:C82"/>
    <mergeCell ref="B83:C83"/>
    <mergeCell ref="B84:C84"/>
    <mergeCell ref="B85:C85"/>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40:C40"/>
    <mergeCell ref="B41:C41"/>
    <mergeCell ref="B42:C42"/>
    <mergeCell ref="B43:C43"/>
    <mergeCell ref="B44:C44"/>
    <mergeCell ref="L33:L36"/>
    <mergeCell ref="M33:M36"/>
    <mergeCell ref="B37:C37"/>
    <mergeCell ref="B38:C38"/>
    <mergeCell ref="B39:C39"/>
    <mergeCell ref="G1:K1"/>
    <mergeCell ref="H17:J17"/>
    <mergeCell ref="H18:J18"/>
    <mergeCell ref="H21:K23"/>
    <mergeCell ref="B33:C36"/>
    <mergeCell ref="D33:D36"/>
    <mergeCell ref="E33:E36"/>
    <mergeCell ref="F33:F36"/>
    <mergeCell ref="G33:G36"/>
    <mergeCell ref="H33:H36"/>
    <mergeCell ref="I33:I36"/>
    <mergeCell ref="J33:J36"/>
    <mergeCell ref="K33:K36"/>
  </mergeCells>
  <conditionalFormatting sqref="H33:H36 C28:C30 H3:H11 C24:C26 H13:H14 H16:H19">
    <cfRule type="cellIs" dxfId="8" priority="4" stopIfTrue="1" operator="lessThan">
      <formula>0</formula>
    </cfRule>
  </conditionalFormatting>
  <conditionalFormatting sqref="K19">
    <cfRule type="cellIs" dxfId="7" priority="3" stopIfTrue="1" operator="lessThan">
      <formula>0</formula>
    </cfRule>
  </conditionalFormatting>
  <conditionalFormatting sqref="H15">
    <cfRule type="cellIs" dxfId="6" priority="2" stopIfTrue="1" operator="lessThan">
      <formula>0</formula>
    </cfRule>
  </conditionalFormatting>
  <dataValidations count="36">
    <dataValidation allowBlank="1" showInputMessage="1" showErrorMessage="1" promptTitle="Cumulative Comparison" prompt="This is the cumulative amount of interest saved by overpaying/offset compared to putting  in the specified savings account. If a negative number, the money is better off in savings. This comparison is blank when the offset starts to repay the mortgage." sqref="L33:L36" xr:uid="{00000000-0002-0000-0100-000000000000}"/>
    <dataValidation type="decimal" operator="greaterThanOrEqual" allowBlank="1" showInputMessage="1" showErrorMessage="1" promptTitle="Fees added to the loan" prompt="These are the fees such as booking &amp;  arrangement fee ADDED TO THE LOAN CAPITAL (Input 1). If a percentage, calculate by typing the following into this box &quot;=F4*2.5%&quot; (without the quotation marks) for an example fee of 2.5%." sqref="F16" xr:uid="{00000000-0002-0000-0100-000001000000}">
      <formula1>0</formula1>
    </dataValidation>
    <dataValidation type="decimal" operator="greaterThanOrEqual" allowBlank="1" showInputMessage="1" showErrorMessage="1" promptTitle="Savings account Gross rate" prompt="Used to work out if your overpayments will be better off against the mortgage or in a seperate savings account. Ensure this is the gross (usually advertised) rate." sqref="F28" xr:uid="{00000000-0002-0000-0100-000002000000}">
      <formula1>0</formula1>
    </dataValidation>
    <dataValidation type="list" allowBlank="1" showInputMessage="1" showErrorMessage="1" promptTitle="Tax on savings account" prompt="ISAs and a few other investments are tax free, but the majority of savings accounts are taxed on the interest earned. If you have a taxed account, select the tax band you fall into from this drop-down." sqref="F29" xr:uid="{00000000-0002-0000-0100-000003000000}">
      <formula1>"ISA/No Tax,Starting (10%),Basic (20%),Higher (40%)"</formula1>
    </dataValidation>
    <dataValidation allowBlank="1" showInputMessage="1" showErrorMessage="1" promptTitle="Savings account Gross rate" prompt="Used to work out if your overpayments will be better off against the mortgage or in a seperate savings account. Ensure this is the gross (usually advertised) rate." sqref="F30" xr:uid="{00000000-0002-0000-0100-000004000000}"/>
    <dataValidation allowBlank="1" showInputMessage="1" showErrorMessage="1" promptTitle="Redemption Charges" prompt="This is how much it will cost to either pay off the mortgage or remortgage away from this product. This is a combination of Inputs 13 to 15" sqref="M33:M36" xr:uid="{00000000-0002-0000-0100-000005000000}"/>
    <dataValidation type="decimal" operator="greaterThanOrEqual" allowBlank="1" showInputMessage="1" showErrorMessage="1" promptTitle="Closure / Completion Fee" prompt="This is a fee that is charged if you pay at the end of the mortgage, or if you transfer the mortgage to another lender. This is different to the ERC as it usually applies throughout the loan." sqref="F19" xr:uid="{00000000-0002-0000-0100-000006000000}">
      <formula1>0</formula1>
    </dataValidation>
    <dataValidation type="decimal" operator="greaterThanOrEqual" allowBlank="1" showInputMessage="1" showErrorMessage="1" promptTitle="Early Repayment Charge Period" prompt="An Early Repayment Charge (ERC) may be applied if you repay the mortgage before a certain timeframe (generally the length of the fixed period)." sqref="F18" xr:uid="{00000000-0002-0000-0100-000007000000}">
      <formula1>0</formula1>
    </dataValidation>
    <dataValidation type="decimal" operator="greaterThanOrEqual" allowBlank="1" showInputMessage="1" showErrorMessage="1" promptTitle="Early Repayment Charge Rate" prompt="An Early Repayment Charge (ERC) may be applied if you repay the mortgage before a certain timeframe (generally the length of the fixed period)." sqref="F17" xr:uid="{00000000-0002-0000-0100-000008000000}">
      <formula1>0</formula1>
    </dataValidation>
    <dataValidation allowBlank="1" showInputMessage="1" showErrorMessage="1" promptTitle="Interest Paid" prompt="This is the amount of interest the loan has generated during the year" sqref="G33:G36" xr:uid="{00000000-0002-0000-0100-000009000000}"/>
    <dataValidation allowBlank="1" showInputMessage="1" showErrorMessage="1" promptTitle="Capital Paid Off" prompt="This is the amount of capital repaid during the year." sqref="F33:F36" xr:uid="{00000000-0002-0000-0100-00000A000000}"/>
    <dataValidation allowBlank="1" showInputMessage="1" showErrorMessage="1" promptTitle="Payment" prompt="This is the total amount of payments made during the year. Includes overpayments but not offset payments._x000a_" sqref="E33:E36" xr:uid="{00000000-0002-0000-0100-00000B000000}"/>
    <dataValidation allowBlank="1" showInputMessage="1" showErrorMessage="1" promptTitle="Start Balance" prompt="This is the amount of capital remaining on the loan at the start of each year. Will be the same as end balance from previous year." sqref="D33:D36" xr:uid="{00000000-0002-0000-0100-00000C000000}"/>
    <dataValidation type="decimal" operator="greaterThanOrEqual" allowBlank="1" showInputMessage="1" showErrorMessage="1" promptTitle="Upfront Fees" prompt="These are the fees such as survey and booking fee that you need to pay upfront when you first take out the loan. These will be added to the &quot;Total Cost to Date&quot; yearly column below so you can compare how much the loan costs at the end of a given period." sqref="F15" xr:uid="{00000000-0002-0000-0100-00000D000000}">
      <formula1>0</formula1>
    </dataValidation>
    <dataValidation operator="greaterThan" allowBlank="1" showInputMessage="1" showErrorMessage="1" promptTitle="Manual Monthly Payment" prompt="If Input 10 is set to &quot;Manual&quot;, input the first montly payment here. When comparing mortgages with different monthly payments, consider setting both the to the higher payment, as this will allow a  truer comparison." sqref="F14" xr:uid="{00000000-0002-0000-0100-00000E000000}"/>
    <dataValidation type="list" allowBlank="1" showInputMessage="1" showErrorMessage="1" promptTitle="Payment Calculated or Manual" prompt="Decide if the spreadsheet calculates the monthly payments for you, or whether you input them manually in the Detailed Monthly Table based on what your lender actually charges" sqref="F13" xr:uid="{00000000-0002-0000-0100-00000F000000}">
      <formula1>"Calculated,Manual"</formula1>
    </dataValidation>
    <dataValidation type="list" allowBlank="1" showInputMessage="1" showErrorMessage="1" promptTitle="Interest Charging Period" prompt="List if  interest on the mortgage is paid yearly, monthly or annually." sqref="F12" xr:uid="{00000000-0002-0000-0100-000010000000}">
      <formula1>"Daily,Monthly,Yearly"</formula1>
    </dataValidation>
    <dataValidation type="list" allowBlank="1" showInputMessage="1" showErrorMessage="1" sqref="F11" xr:uid="{00000000-0002-0000-0100-000011000000}">
      <formula1>"Jan,Feb,Mar,Apr,May,Jun,Jul,Aug,Sep,Oct,Nov,Dec"</formula1>
    </dataValidation>
    <dataValidation type="decimal" allowBlank="1" showInputMessage="1" showErrorMessage="1" promptTitle="Loan Period in years" prompt="How long the mortgage lasts for. If you are remortgaging you would generally take a loan out that matches the remaining time left on your existing mortgage. e.g. Mortgage originally 25 years. After 2 years, remortgage for 23 years (not 25 again)." sqref="F9" xr:uid="{00000000-0002-0000-0100-000012000000}">
      <formula1>0</formula1>
      <formula2>50</formula2>
    </dataValidation>
    <dataValidation type="decimal" allowBlank="1" showInputMessage="1" showErrorMessage="1" promptTitle="Interest Rate after intro period" prompt="NOT APR. This is most often the mortgage company's Standard Variable Rate (SVR). If the mortgage has a lifetime rate with no initial discount, type in the same rate as Input 3." sqref="F8" xr:uid="{00000000-0002-0000-0100-000013000000}">
      <formula1>0</formula1>
      <formula2>30</formula2>
    </dataValidation>
    <dataValidation type="whole" operator="greaterThan" allowBlank="1" showInputMessage="1" showErrorMessage="1" promptTitle="Mortgage Amount" prompt="This should be the basic sum you're borrowing. Do not include any fees added when you take out the new mortgage, or any fees paid up front, as these will be accounted for seperately." sqref="F4" xr:uid="{00000000-0002-0000-0100-000014000000}">
      <formula1>0</formula1>
    </dataValidation>
    <dataValidation type="list" operator="greaterThan" allowBlank="1" showInputMessage="1" showErrorMessage="1" promptTitle="Mortgage Type" prompt="Repayment: Interest and capital is paid off over the loan period._x000a_Interest Only: The interest is paid, but the capital will not decrease unless you overpay._x000a_Offset mortgages can be either of these two options, with the addition of offset payments made." sqref="F5" xr:uid="{00000000-0002-0000-0100-000015000000}">
      <formula1>"Repayment,Interest Only"</formula1>
    </dataValidation>
    <dataValidation type="decimal" operator="greaterThan" allowBlank="1" showInputMessage="1" showErrorMessage="1" promptTitle="Initial Interest Rate" prompt="NOT APR. This is the interest rate charged when you first take out the mortgage. Loan deals often offer fixed or discount rates for a certain period of time before the mortgage reverts to the non discounted rate. You must fill this in" sqref="F6" xr:uid="{00000000-0002-0000-0100-000016000000}">
      <formula1>0.0001</formula1>
    </dataValidation>
    <dataValidation type="whole" operator="greaterThan" allowBlank="1" showInputMessage="1" showErrorMessage="1" errorTitle="Invalid Entry" error="Enter year in 4 number format later than 1950" sqref="F10" xr:uid="{00000000-0002-0000-0100-000017000000}">
      <formula1>1950</formula1>
    </dataValidation>
    <dataValidation type="list" allowBlank="1" showInputMessage="1" showErrorMessage="1" promptTitle="Repayment Type with Overpayments" prompt="Choose whether the monthly repayments are reduced following an overpayment / offset payment, or if it remains the same. If kept the same (default), more capital will be paid each month and the loan term reduced. If reduced the term will be the same." sqref="F22" xr:uid="{00000000-0002-0000-0100-000018000000}">
      <formula1>"Keep Same,Reduce Monthly"</formula1>
    </dataValidation>
    <dataValidation allowBlank="1" showInputMessage="1" showErrorMessage="1" promptTitle="Average  Current Account Balance" prompt="Only fill this in if you have an offset mortgage, offsetting on your current account. Enter your average CURRENT ACCOUNT balance each month AFTER paying the mortgage repayments and bills etc." sqref="F24" xr:uid="{00000000-0002-0000-0100-000019000000}"/>
    <dataValidation allowBlank="1" showInputMessage="1" showErrorMessage="1" promptTitle="Monthly Payment into Offset" prompt="Only fill this in if you have an offset mortgage. Enter the amount saved each month into Offset Savings Account. When the cumulative Offset Savings equal the amount remaining on the mortgage, the Offset Savings are used to pay off the mortgage each month." sqref="F26" xr:uid="{00000000-0002-0000-0100-00001A000000}"/>
    <dataValidation allowBlank="1" showInputMessage="1" showErrorMessage="1" promptTitle="Initial Offset Savings Balance" prompt="Only fill this in if you have an offset mortgage. Initial money put into Offset Savings at start of Mortgage. Subsequent one-off payments can be added in the &quot;Monthly Offset Saving&quot; column of the main spreadsheet._x000a_ " sqref="F25" xr:uid="{00000000-0002-0000-0100-00001B000000}"/>
    <dataValidation allowBlank="1" showInputMessage="1" showErrorMessage="1" promptTitle="Monthly Overpayment Amount" prompt="You can put in negative numbers if you have a flexible mortgage that allows underpayment. If you're overpaying into an offset account, add the payments to the offset segment rather than here." sqref="F21" xr:uid="{00000000-0002-0000-0100-00001C000000}"/>
    <dataValidation allowBlank="1" showInputMessage="1" showErrorMessage="1" promptTitle="Average Annual Loan Payments" prompt="This is an annual average of the total amount of capital repayments paid over the life of the loan, i.e. &quot;Sum of all payments&quot; divided by the number of years to pay off the loan." sqref="K4:K15 K17:K18" xr:uid="{00000000-0002-0000-0100-00001D000000}"/>
    <dataValidation allowBlank="1" showInputMessage="1" showErrorMessage="1" promptTitle="Maximum Offset Savings Value" prompt="Used to pay off the remaining balance each month until completion time. This means payments from the &quot;Offset Savings equal Loan&quot; date onwards do not come out of your monthly income, they're paid directly from the offset savings pot._x000a_" sqref="K19" xr:uid="{00000000-0002-0000-0100-00001E000000}"/>
    <dataValidation allowBlank="1" showInputMessage="1" showErrorMessage="1" promptTitle="Total Cost to Date" prompt="This is the total cost of the loan to the end of the year, including any upfront fees and overpayments" sqref="K33:K36" xr:uid="{00000000-0002-0000-0100-00001F000000}"/>
    <dataValidation allowBlank="1" showInputMessage="1" showErrorMessage="1" promptTitle="End Balance" prompt="This is the amount of capital remaining on the loan at the end of the year." sqref="J33:J36" xr:uid="{00000000-0002-0000-0100-000020000000}"/>
    <dataValidation allowBlank="1" showInputMessage="1" showErrorMessage="1" promptTitle="Cumulative Interest" prompt="This is the sum of interest paid to date." sqref="I33:I36" xr:uid="{00000000-0002-0000-0100-000021000000}"/>
    <dataValidation allowBlank="1" showInputMessage="1" showErrorMessage="1" promptTitle="Cumulative Capital Paid Off" prompt="This is a sum of all the capital repaid to date." sqref="H33:H36" xr:uid="{00000000-0002-0000-0100-000022000000}"/>
    <dataValidation type="decimal" errorStyle="information" allowBlank="1" showInputMessage="1" showErrorMessage="1" errorTitle="The number you typed is invalid" error="Please type a number 1 and above, but lower than the total loan period. For example. if the loan is 20 years then type between 1 and 19" promptTitle="Period of Introductory Rate" prompt="To allow the spreadsheet to work properly, this figure must be greater than 1 and less than the total loan period. If your loan has the same rate for the lifetime of the loan, just put the same interest rates into Input 3 and Input 5" sqref="F7" xr:uid="{00000000-0002-0000-0100-000023000000}">
      <formula1>1</formula1>
      <formula2>F9-1</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dimension ref="B1:AD822"/>
  <sheetViews>
    <sheetView showGridLines="0" showRowColHeaders="0" workbookViewId="0">
      <pane ySplit="11" topLeftCell="A12" activePane="bottomLeft" state="frozen"/>
      <selection pane="bottomLeft" activeCell="A2" sqref="A2"/>
    </sheetView>
  </sheetViews>
  <sheetFormatPr defaultRowHeight="13.2" x14ac:dyDescent="0.25"/>
  <cols>
    <col min="1" max="1" width="1.6640625" customWidth="1"/>
    <col min="2" max="2" width="1.6640625" style="55" customWidth="1"/>
    <col min="3" max="3" width="1.6640625" customWidth="1"/>
    <col min="4" max="4" width="6.5546875" customWidth="1"/>
    <col min="5" max="5" width="6.6640625" customWidth="1"/>
    <col min="6" max="6" width="9" customWidth="1"/>
    <col min="7" max="7" width="10.21875" customWidth="1"/>
    <col min="8" max="8" width="9.6640625" customWidth="1"/>
    <col min="9" max="9" width="13.88671875" customWidth="1"/>
    <col min="10" max="13" width="13.33203125" customWidth="1"/>
    <col min="14" max="14" width="15.33203125" customWidth="1"/>
    <col min="15" max="15" width="11.6640625" customWidth="1"/>
    <col min="16" max="16" width="14.44140625" customWidth="1"/>
    <col min="17" max="17" width="14.109375" bestFit="1" customWidth="1"/>
    <col min="18" max="18" width="14.109375" customWidth="1"/>
    <col min="19" max="19" width="14.5546875" customWidth="1"/>
    <col min="20" max="20" width="13.5546875" customWidth="1"/>
    <col min="21" max="21" width="12" customWidth="1"/>
    <col min="22" max="22" width="12.88671875" customWidth="1"/>
    <col min="23" max="23" width="11.109375" style="41" customWidth="1"/>
    <col min="24" max="24" width="10.109375" customWidth="1"/>
    <col min="25" max="25" width="12.44140625" customWidth="1"/>
    <col min="26" max="26" width="12.44140625" bestFit="1" customWidth="1"/>
    <col min="27" max="27" width="14.6640625" customWidth="1"/>
    <col min="28" max="28" width="16" customWidth="1"/>
    <col min="29" max="29" width="13.88671875" customWidth="1"/>
    <col min="30" max="30" width="13.109375" customWidth="1"/>
  </cols>
  <sheetData>
    <row r="1" spans="2:30" x14ac:dyDescent="0.25">
      <c r="B1" s="56"/>
      <c r="C1" s="21"/>
      <c r="D1" s="21"/>
      <c r="E1" s="21"/>
      <c r="F1" s="21"/>
      <c r="G1" s="21"/>
      <c r="H1" s="20"/>
      <c r="I1" s="1"/>
      <c r="J1" s="1"/>
      <c r="K1" s="1"/>
      <c r="L1" s="1"/>
      <c r="M1" s="1"/>
      <c r="N1" s="1"/>
      <c r="O1" s="2"/>
      <c r="P1" s="2"/>
      <c r="Q1" s="2"/>
      <c r="R1" s="2"/>
      <c r="S1" s="1"/>
      <c r="T1" s="1"/>
    </row>
    <row r="2" spans="2:30" x14ac:dyDescent="0.25">
      <c r="B2" s="57"/>
      <c r="C2" s="13"/>
      <c r="D2" s="236" t="s">
        <v>82</v>
      </c>
      <c r="E2" s="237"/>
      <c r="F2" s="237"/>
      <c r="G2" s="237"/>
      <c r="H2" s="237"/>
      <c r="I2" s="237"/>
      <c r="J2" s="237"/>
      <c r="K2" s="237"/>
      <c r="L2" s="237"/>
      <c r="M2" s="237"/>
      <c r="N2" s="237"/>
      <c r="O2" s="237"/>
      <c r="P2" s="237"/>
      <c r="Q2" s="237"/>
      <c r="S2" s="41"/>
      <c r="T2" s="41"/>
      <c r="W2"/>
      <c r="AC2" s="55"/>
    </row>
    <row r="3" spans="2:30" x14ac:dyDescent="0.25">
      <c r="B3" s="57"/>
      <c r="C3" s="3"/>
      <c r="D3" s="238" t="s">
        <v>173</v>
      </c>
      <c r="E3" s="239"/>
      <c r="F3" s="239"/>
      <c r="G3" s="239"/>
      <c r="H3" s="239"/>
      <c r="I3" s="239"/>
      <c r="J3" s="239"/>
      <c r="K3" s="239"/>
      <c r="L3" s="239"/>
      <c r="M3" s="239"/>
      <c r="N3" s="239"/>
      <c r="O3" s="239"/>
      <c r="P3" s="239"/>
      <c r="Q3" s="239"/>
      <c r="S3" s="41"/>
      <c r="T3" s="41"/>
      <c r="W3" s="160"/>
      <c r="AC3" s="55"/>
    </row>
    <row r="4" spans="2:30" x14ac:dyDescent="0.25">
      <c r="B4" s="57"/>
      <c r="C4" s="3"/>
      <c r="D4" s="236"/>
      <c r="E4" s="237"/>
      <c r="F4" s="237"/>
      <c r="G4" s="237"/>
      <c r="H4" s="237"/>
      <c r="I4" s="237"/>
      <c r="J4" s="237"/>
      <c r="K4" s="237"/>
      <c r="L4" s="237"/>
      <c r="M4" s="237"/>
      <c r="N4" s="237"/>
      <c r="O4" s="237"/>
      <c r="P4" s="237"/>
      <c r="Q4" s="237"/>
      <c r="S4" s="41"/>
      <c r="T4" s="41"/>
      <c r="U4" s="55"/>
      <c r="W4" s="55"/>
      <c r="AC4" s="55"/>
    </row>
    <row r="5" spans="2:30" x14ac:dyDescent="0.25">
      <c r="B5" s="57"/>
      <c r="C5" s="3"/>
      <c r="D5" s="236" t="s">
        <v>83</v>
      </c>
      <c r="E5" s="237"/>
      <c r="F5" s="237"/>
      <c r="G5" s="237"/>
      <c r="H5" s="237"/>
      <c r="I5" s="237"/>
      <c r="J5" s="237"/>
      <c r="K5" s="237"/>
      <c r="L5" s="237"/>
      <c r="M5" s="237"/>
      <c r="N5" s="237"/>
      <c r="O5" s="237"/>
      <c r="P5" s="237"/>
      <c r="Q5" s="237"/>
      <c r="S5" s="41"/>
      <c r="T5" s="41"/>
      <c r="U5" s="55"/>
      <c r="W5"/>
      <c r="AC5" s="55"/>
    </row>
    <row r="6" spans="2:30" x14ac:dyDescent="0.25">
      <c r="B6" s="58"/>
      <c r="C6" s="3"/>
      <c r="I6" s="62"/>
      <c r="J6" s="55"/>
      <c r="S6" s="16"/>
      <c r="T6" s="16"/>
      <c r="U6" s="15"/>
    </row>
    <row r="7" spans="2:30" x14ac:dyDescent="0.25">
      <c r="B7" s="57"/>
      <c r="D7" s="25" t="s">
        <v>34</v>
      </c>
      <c r="E7" s="26"/>
      <c r="F7" s="26"/>
      <c r="G7" s="26"/>
      <c r="H7" s="26"/>
      <c r="I7" s="26"/>
      <c r="J7" s="26"/>
      <c r="K7" s="26"/>
      <c r="L7" s="26"/>
      <c r="M7" s="26"/>
      <c r="N7" s="26"/>
      <c r="O7" s="26"/>
      <c r="P7" s="26"/>
      <c r="Q7" s="26"/>
      <c r="R7" s="26"/>
      <c r="S7" s="26"/>
      <c r="T7" s="26"/>
      <c r="U7" s="26"/>
      <c r="V7" s="26"/>
      <c r="W7" s="26"/>
      <c r="X7" s="26"/>
      <c r="Y7" s="26"/>
      <c r="Z7" s="26"/>
      <c r="AA7" s="26"/>
      <c r="AB7" s="26"/>
      <c r="AC7" s="26"/>
      <c r="AD7" s="27"/>
    </row>
    <row r="8" spans="2:30" x14ac:dyDescent="0.25">
      <c r="B8" s="59"/>
      <c r="D8" s="222" t="s">
        <v>35</v>
      </c>
      <c r="E8" s="68"/>
      <c r="F8" s="222" t="s">
        <v>1</v>
      </c>
      <c r="G8" s="233" t="s">
        <v>168</v>
      </c>
      <c r="H8" s="228" t="s">
        <v>70</v>
      </c>
      <c r="I8" s="222" t="s">
        <v>33</v>
      </c>
      <c r="J8" s="222" t="s">
        <v>36</v>
      </c>
      <c r="K8" s="222" t="s">
        <v>31</v>
      </c>
      <c r="L8" s="233" t="s">
        <v>169</v>
      </c>
      <c r="M8" s="228" t="s">
        <v>96</v>
      </c>
      <c r="N8" s="233" t="s">
        <v>170</v>
      </c>
      <c r="O8" s="228" t="s">
        <v>72</v>
      </c>
      <c r="P8" s="233" t="s">
        <v>172</v>
      </c>
      <c r="Q8" s="228" t="s">
        <v>45</v>
      </c>
      <c r="R8" s="222" t="s">
        <v>80</v>
      </c>
      <c r="S8" s="228" t="s">
        <v>49</v>
      </c>
      <c r="T8" s="233" t="s">
        <v>171</v>
      </c>
      <c r="U8" s="228" t="s">
        <v>47</v>
      </c>
      <c r="V8" s="222" t="s">
        <v>48</v>
      </c>
      <c r="W8" s="222" t="s">
        <v>88</v>
      </c>
      <c r="X8" s="228" t="s">
        <v>89</v>
      </c>
      <c r="Y8" s="228" t="s">
        <v>38</v>
      </c>
      <c r="Z8" s="228" t="s">
        <v>58</v>
      </c>
      <c r="AA8" s="228" t="s">
        <v>156</v>
      </c>
      <c r="AB8" s="228" t="s">
        <v>154</v>
      </c>
      <c r="AC8" s="225" t="s">
        <v>141</v>
      </c>
      <c r="AD8" s="225" t="s">
        <v>32</v>
      </c>
    </row>
    <row r="9" spans="2:30" x14ac:dyDescent="0.25">
      <c r="B9" s="59"/>
      <c r="D9" s="223"/>
      <c r="E9" s="223" t="s">
        <v>0</v>
      </c>
      <c r="F9" s="223"/>
      <c r="G9" s="234"/>
      <c r="H9" s="229"/>
      <c r="I9" s="223"/>
      <c r="J9" s="223"/>
      <c r="K9" s="223"/>
      <c r="L9" s="234"/>
      <c r="M9" s="229"/>
      <c r="N9" s="234"/>
      <c r="O9" s="229"/>
      <c r="P9" s="234"/>
      <c r="Q9" s="229"/>
      <c r="R9" s="223"/>
      <c r="S9" s="229"/>
      <c r="T9" s="234"/>
      <c r="U9" s="229"/>
      <c r="V9" s="223"/>
      <c r="W9" s="223"/>
      <c r="X9" s="229"/>
      <c r="Y9" s="229"/>
      <c r="Z9" s="229"/>
      <c r="AA9" s="229"/>
      <c r="AB9" s="229"/>
      <c r="AC9" s="226"/>
      <c r="AD9" s="226"/>
    </row>
    <row r="10" spans="2:30" x14ac:dyDescent="0.25">
      <c r="B10" s="59"/>
      <c r="D10" s="223"/>
      <c r="E10" s="223"/>
      <c r="F10" s="223"/>
      <c r="G10" s="234"/>
      <c r="H10" s="229"/>
      <c r="I10" s="223"/>
      <c r="J10" s="223"/>
      <c r="K10" s="223"/>
      <c r="L10" s="234"/>
      <c r="M10" s="229"/>
      <c r="N10" s="234"/>
      <c r="O10" s="229"/>
      <c r="P10" s="234"/>
      <c r="Q10" s="229"/>
      <c r="R10" s="223"/>
      <c r="S10" s="229"/>
      <c r="T10" s="234"/>
      <c r="U10" s="229"/>
      <c r="V10" s="223"/>
      <c r="W10" s="223"/>
      <c r="X10" s="229"/>
      <c r="Y10" s="229"/>
      <c r="Z10" s="229"/>
      <c r="AA10" s="229"/>
      <c r="AB10" s="229"/>
      <c r="AC10" s="226"/>
      <c r="AD10" s="226"/>
    </row>
    <row r="11" spans="2:30" x14ac:dyDescent="0.25">
      <c r="B11" s="59"/>
      <c r="D11" s="224"/>
      <c r="E11" s="64"/>
      <c r="F11" s="224"/>
      <c r="G11" s="235"/>
      <c r="H11" s="230"/>
      <c r="I11" s="224"/>
      <c r="J11" s="224"/>
      <c r="K11" s="224"/>
      <c r="L11" s="235"/>
      <c r="M11" s="230"/>
      <c r="N11" s="235"/>
      <c r="O11" s="230"/>
      <c r="P11" s="235"/>
      <c r="Q11" s="230"/>
      <c r="R11" s="224"/>
      <c r="S11" s="230"/>
      <c r="T11" s="235"/>
      <c r="U11" s="230"/>
      <c r="V11" s="224"/>
      <c r="W11" s="224"/>
      <c r="X11" s="230"/>
      <c r="Y11" s="230"/>
      <c r="Z11" s="230"/>
      <c r="AA11" s="230"/>
      <c r="AB11" s="230"/>
      <c r="AC11" s="227"/>
      <c r="AD11" s="227"/>
    </row>
    <row r="12" spans="2:30" x14ac:dyDescent="0.25">
      <c r="B12" s="61"/>
      <c r="C12" s="37">
        <v>1</v>
      </c>
      <c r="D12" s="22"/>
      <c r="E12" s="22" t="str">
        <f>IF(ISBLANK('Mortgage 1 Monthly Calcs'!E12),"",'Mortgage 1 Monthly Calcs'!E12)</f>
        <v/>
      </c>
      <c r="F12" s="23" t="str">
        <f>IF(ISBLANK('Mortgage 1 Monthly Calcs'!F12),"",'Mortgage 1 Monthly Calcs'!F12)</f>
        <v>Nov</v>
      </c>
      <c r="G12" s="28"/>
      <c r="H12" s="28">
        <f>IF(ISBLANK('Mortgage 1 Monthly Calcs'!G12),"",'Mortgage 1 Monthly Calcs'!G12)</f>
        <v>0.06</v>
      </c>
      <c r="I12" s="24">
        <f>IF(ISBLANK('Mortgage 1 Monthly Calcs'!H12),"",'Mortgage 1 Monthly Calcs'!H12)</f>
        <v>644.30140148550856</v>
      </c>
      <c r="J12" s="24">
        <f>IF(ISBLANK('Mortgage 1 Monthly Calcs'!I12),"",'Mortgage 1 Monthly Calcs'!I12)</f>
        <v>500</v>
      </c>
      <c r="K12" s="24">
        <f>IF(ISBLANK('Mortgage 1 Monthly Calcs'!J12),"",'Mortgage 1 Monthly Calcs'!J12)</f>
        <v>100000</v>
      </c>
      <c r="L12" s="24"/>
      <c r="M12" s="24">
        <f>IF(ISBLANK('Mortgage 1 Monthly Calcs'!K12),"",'Mortgage 1 Monthly Calcs'!K12)</f>
        <v>0</v>
      </c>
      <c r="N12" s="24"/>
      <c r="O12" s="24">
        <f>IF(ISBLANK('Mortgage 1 Monthly Calcs'!L12),"",'Mortgage 1 Monthly Calcs'!L12)</f>
        <v>644.30140148550856</v>
      </c>
      <c r="P12" s="24"/>
      <c r="Q12" s="24">
        <f>IF(ISBLANK('Mortgage 1 Monthly Calcs'!M12),"",'Mortgage 1 Monthly Calcs'!M12)</f>
        <v>0</v>
      </c>
      <c r="R12" s="24">
        <f>IF(ISBLANK('Mortgage 1 Monthly Calcs'!N12),"",'Mortgage 1 Monthly Calcs'!N12)</f>
        <v>644.30140148550856</v>
      </c>
      <c r="S12" s="24">
        <f>IF(ISBLANK('Mortgage 1 Monthly Calcs'!O12),"",'Mortgage 1 Monthly Calcs'!O12)</f>
        <v>0</v>
      </c>
      <c r="T12" s="24"/>
      <c r="U12" s="24">
        <f>IF(ISBLANK('Mortgage 1 Monthly Calcs'!P12),"",'Mortgage 1 Monthly Calcs'!P12)</f>
        <v>0</v>
      </c>
      <c r="V12" s="24">
        <f>IF(ISBLANK('Mortgage 1 Monthly Calcs'!Q12),"",'Mortgage 1 Monthly Calcs'!Q12)</f>
        <v>0</v>
      </c>
      <c r="W12" s="24">
        <f>IF(ISBLANK('Mortgage 1 Monthly Calcs'!R12),"",'Mortgage 1 Monthly Calcs'!R12)</f>
        <v>144.30140148550856</v>
      </c>
      <c r="X12" s="24">
        <f>IF(ISBLANK('Mortgage 1 Monthly Calcs'!S12),"",'Mortgage 1 Monthly Calcs'!S12)</f>
        <v>500</v>
      </c>
      <c r="Y12" s="24">
        <f>IF(ISBLANK('Mortgage 1 Monthly Calcs'!T12),"",'Mortgage 1 Monthly Calcs'!T12)</f>
        <v>144.30140148550856</v>
      </c>
      <c r="Z12" s="24">
        <f>IF(ISBLANK('Mortgage 1 Monthly Calcs'!U12),"",'Mortgage 1 Monthly Calcs'!U12)</f>
        <v>500</v>
      </c>
      <c r="AA12" s="24" t="str">
        <f>IF(ISBLANK('Mortgage 1 Monthly Calcs'!V12),"",'Mortgage 1 Monthly Calcs'!V12)</f>
        <v/>
      </c>
      <c r="AB12" s="24" t="str">
        <f>IF(ISBLANK('Mortgage 1 Monthly Calcs'!W12),"",'Mortgage 1 Monthly Calcs'!W12)</f>
        <v/>
      </c>
      <c r="AC12" s="24">
        <f>IF(ISBLANK('Mortgage 1 Monthly Calcs'!X12),"",'Mortgage 1 Monthly Calcs'!X12)</f>
        <v>0</v>
      </c>
      <c r="AD12" s="24">
        <f>IF(ISBLANK('Mortgage 1 Monthly Calcs'!Y12),"",'Mortgage 1 Monthly Calcs'!Y12)</f>
        <v>99855.698598514486</v>
      </c>
    </row>
    <row r="13" spans="2:30" x14ac:dyDescent="0.25">
      <c r="C13" s="37">
        <v>2</v>
      </c>
      <c r="D13" s="29"/>
      <c r="E13" s="22" t="str">
        <f>IF(ISBLANK('Mortgage 1 Monthly Calcs'!E13),"",'Mortgage 1 Monthly Calcs'!E13)</f>
        <v/>
      </c>
      <c r="F13" s="23" t="str">
        <f>IF(ISBLANK('Mortgage 1 Monthly Calcs'!F13),"",'Mortgage 1 Monthly Calcs'!F13)</f>
        <v>Dec</v>
      </c>
      <c r="G13" s="28"/>
      <c r="H13" s="28">
        <f>IF(ISBLANK('Mortgage 1 Monthly Calcs'!G13),"",'Mortgage 1 Monthly Calcs'!G13)</f>
        <v>0.06</v>
      </c>
      <c r="I13" s="24">
        <f>IF(ISBLANK('Mortgage 1 Monthly Calcs'!H13),"",'Mortgage 1 Monthly Calcs'!H13)</f>
        <v>644.30140148550845</v>
      </c>
      <c r="J13" s="24">
        <f>IF(ISBLANK('Mortgage 1 Monthly Calcs'!I13),"",'Mortgage 1 Monthly Calcs'!I13)</f>
        <v>499.27849299257247</v>
      </c>
      <c r="K13" s="24">
        <f>IF(ISBLANK('Mortgage 1 Monthly Calcs'!J13),"",'Mortgage 1 Monthly Calcs'!J13)</f>
        <v>99855.698598514486</v>
      </c>
      <c r="L13" s="24"/>
      <c r="M13" s="24">
        <f>IF(ISBLANK('Mortgage 1 Monthly Calcs'!K13),"",'Mortgage 1 Monthly Calcs'!K13)</f>
        <v>0</v>
      </c>
      <c r="N13" s="24"/>
      <c r="O13" s="24">
        <f>IF(ISBLANK('Mortgage 1 Monthly Calcs'!L13),"",'Mortgage 1 Monthly Calcs'!L13)</f>
        <v>644.30140148550845</v>
      </c>
      <c r="P13" s="24"/>
      <c r="Q13" s="24">
        <f>IF(ISBLANK('Mortgage 1 Monthly Calcs'!M13),"",'Mortgage 1 Monthly Calcs'!M13)</f>
        <v>0</v>
      </c>
      <c r="R13" s="24">
        <f>IF(ISBLANK('Mortgage 1 Monthly Calcs'!N13),"",'Mortgage 1 Monthly Calcs'!N13)</f>
        <v>644.30140148550845</v>
      </c>
      <c r="S13" s="24">
        <f>IF(ISBLANK('Mortgage 1 Monthly Calcs'!O13),"",'Mortgage 1 Monthly Calcs'!O13)</f>
        <v>0</v>
      </c>
      <c r="T13" s="24"/>
      <c r="U13" s="24">
        <f>IF(ISBLANK('Mortgage 1 Monthly Calcs'!P13),"",'Mortgage 1 Monthly Calcs'!P13)</f>
        <v>0</v>
      </c>
      <c r="V13" s="24">
        <f>IF(ISBLANK('Mortgage 1 Monthly Calcs'!Q13),"",'Mortgage 1 Monthly Calcs'!Q13)</f>
        <v>0</v>
      </c>
      <c r="W13" s="24">
        <f>IF(ISBLANK('Mortgage 1 Monthly Calcs'!R13),"",'Mortgage 1 Monthly Calcs'!R13)</f>
        <v>145.02290849293598</v>
      </c>
      <c r="X13" s="24">
        <f>IF(ISBLANK('Mortgage 1 Monthly Calcs'!S13),"",'Mortgage 1 Monthly Calcs'!S13)</f>
        <v>499.27849299257247</v>
      </c>
      <c r="Y13" s="24">
        <f>IF(ISBLANK('Mortgage 1 Monthly Calcs'!T13),"",'Mortgage 1 Monthly Calcs'!T13)</f>
        <v>289.32430997844455</v>
      </c>
      <c r="Z13" s="24">
        <f>IF(ISBLANK('Mortgage 1 Monthly Calcs'!U13),"",'Mortgage 1 Monthly Calcs'!U13)</f>
        <v>999.27849299257241</v>
      </c>
      <c r="AA13" s="24" t="str">
        <f>IF(ISBLANK('Mortgage 1 Monthly Calcs'!V13),"",'Mortgage 1 Monthly Calcs'!V13)</f>
        <v/>
      </c>
      <c r="AB13" s="24" t="str">
        <f>IF(ISBLANK('Mortgage 1 Monthly Calcs'!W13),"",'Mortgage 1 Monthly Calcs'!W13)</f>
        <v/>
      </c>
      <c r="AC13" s="24">
        <f>IF(ISBLANK('Mortgage 1 Monthly Calcs'!X13),"",'Mortgage 1 Monthly Calcs'!X13)</f>
        <v>0</v>
      </c>
      <c r="AD13" s="24">
        <f>IF(ISBLANK('Mortgage 1 Monthly Calcs'!Y13),"",'Mortgage 1 Monthly Calcs'!Y13)</f>
        <v>99710.675690021541</v>
      </c>
    </row>
    <row r="14" spans="2:30" x14ac:dyDescent="0.25">
      <c r="C14" s="37">
        <v>3</v>
      </c>
      <c r="D14" s="29"/>
      <c r="E14" s="22">
        <f>IF(ISBLANK('Mortgage 1 Monthly Calcs'!E14),"",'Mortgage 1 Monthly Calcs'!E14)</f>
        <v>2010</v>
      </c>
      <c r="F14" s="23" t="str">
        <f>IF(ISBLANK('Mortgage 1 Monthly Calcs'!F14),"",'Mortgage 1 Monthly Calcs'!F14)</f>
        <v>Jan</v>
      </c>
      <c r="G14" s="28"/>
      <c r="H14" s="28">
        <f>IF(ISBLANK('Mortgage 1 Monthly Calcs'!G14),"",'Mortgage 1 Monthly Calcs'!G14)</f>
        <v>0.06</v>
      </c>
      <c r="I14" s="24">
        <f>IF(ISBLANK('Mortgage 1 Monthly Calcs'!H14),"",'Mortgage 1 Monthly Calcs'!H14)</f>
        <v>644.30140148550845</v>
      </c>
      <c r="J14" s="24">
        <f>IF(ISBLANK('Mortgage 1 Monthly Calcs'!I14),"",'Mortgage 1 Monthly Calcs'!I14)</f>
        <v>498.55337845010769</v>
      </c>
      <c r="K14" s="24">
        <f>IF(ISBLANK('Mortgage 1 Monthly Calcs'!J14),"",'Mortgage 1 Monthly Calcs'!J14)</f>
        <v>99710.675690021541</v>
      </c>
      <c r="L14" s="24"/>
      <c r="M14" s="24">
        <f>IF(ISBLANK('Mortgage 1 Monthly Calcs'!K14),"",'Mortgage 1 Monthly Calcs'!K14)</f>
        <v>0</v>
      </c>
      <c r="N14" s="24"/>
      <c r="O14" s="24">
        <f>IF(ISBLANK('Mortgage 1 Monthly Calcs'!L14),"",'Mortgage 1 Monthly Calcs'!L14)</f>
        <v>644.30140148550845</v>
      </c>
      <c r="P14" s="24"/>
      <c r="Q14" s="24">
        <f>IF(ISBLANK('Mortgage 1 Monthly Calcs'!M14),"",'Mortgage 1 Monthly Calcs'!M14)</f>
        <v>0</v>
      </c>
      <c r="R14" s="24">
        <f>IF(ISBLANK('Mortgage 1 Monthly Calcs'!N14),"",'Mortgage 1 Monthly Calcs'!N14)</f>
        <v>644.30140148550845</v>
      </c>
      <c r="S14" s="24">
        <f>IF(ISBLANK('Mortgage 1 Monthly Calcs'!O14),"",'Mortgage 1 Monthly Calcs'!O14)</f>
        <v>0</v>
      </c>
      <c r="T14" s="24"/>
      <c r="U14" s="24">
        <f>IF(ISBLANK('Mortgage 1 Monthly Calcs'!P14),"",'Mortgage 1 Monthly Calcs'!P14)</f>
        <v>0</v>
      </c>
      <c r="V14" s="24">
        <f>IF(ISBLANK('Mortgage 1 Monthly Calcs'!Q14),"",'Mortgage 1 Monthly Calcs'!Q14)</f>
        <v>0</v>
      </c>
      <c r="W14" s="24">
        <f>IF(ISBLANK('Mortgage 1 Monthly Calcs'!R14),"",'Mortgage 1 Monthly Calcs'!R14)</f>
        <v>145.74802303540076</v>
      </c>
      <c r="X14" s="24">
        <f>IF(ISBLANK('Mortgage 1 Monthly Calcs'!S14),"",'Mortgage 1 Monthly Calcs'!S14)</f>
        <v>498.55337845010769</v>
      </c>
      <c r="Y14" s="24">
        <f>IF(ISBLANK('Mortgage 1 Monthly Calcs'!T14),"",'Mortgage 1 Monthly Calcs'!T14)</f>
        <v>435.07233301384531</v>
      </c>
      <c r="Z14" s="24">
        <f>IF(ISBLANK('Mortgage 1 Monthly Calcs'!U14),"",'Mortgage 1 Monthly Calcs'!U14)</f>
        <v>1497.83187144268</v>
      </c>
      <c r="AA14" s="24" t="str">
        <f>IF(ISBLANK('Mortgage 1 Monthly Calcs'!V14),"",'Mortgage 1 Monthly Calcs'!V14)</f>
        <v/>
      </c>
      <c r="AB14" s="24" t="str">
        <f>IF(ISBLANK('Mortgage 1 Monthly Calcs'!W14),"",'Mortgage 1 Monthly Calcs'!W14)</f>
        <v/>
      </c>
      <c r="AC14" s="24">
        <f>IF(ISBLANK('Mortgage 1 Monthly Calcs'!X14),"",'Mortgage 1 Monthly Calcs'!X14)</f>
        <v>0</v>
      </c>
      <c r="AD14" s="24">
        <f>IF(ISBLANK('Mortgage 1 Monthly Calcs'!Y14),"",'Mortgage 1 Monthly Calcs'!Y14)</f>
        <v>99564.927666986143</v>
      </c>
    </row>
    <row r="15" spans="2:30" x14ac:dyDescent="0.25">
      <c r="C15" s="37">
        <v>4</v>
      </c>
      <c r="D15" s="29"/>
      <c r="E15" s="22" t="str">
        <f>IF(ISBLANK('Mortgage 1 Monthly Calcs'!E15),"",'Mortgage 1 Monthly Calcs'!E15)</f>
        <v/>
      </c>
      <c r="F15" s="23" t="str">
        <f>IF(ISBLANK('Mortgage 1 Monthly Calcs'!F15),"",'Mortgage 1 Monthly Calcs'!F15)</f>
        <v>Feb</v>
      </c>
      <c r="G15" s="28"/>
      <c r="H15" s="28">
        <f>IF(ISBLANK('Mortgage 1 Monthly Calcs'!G15),"",'Mortgage 1 Monthly Calcs'!G15)</f>
        <v>0.06</v>
      </c>
      <c r="I15" s="24">
        <f>IF(ISBLANK('Mortgage 1 Monthly Calcs'!H15),"",'Mortgage 1 Monthly Calcs'!H15)</f>
        <v>644.30140148550845</v>
      </c>
      <c r="J15" s="24">
        <f>IF(ISBLANK('Mortgage 1 Monthly Calcs'!I15),"",'Mortgage 1 Monthly Calcs'!I15)</f>
        <v>497.82463833493074</v>
      </c>
      <c r="K15" s="24">
        <f>IF(ISBLANK('Mortgage 1 Monthly Calcs'!J15),"",'Mortgage 1 Monthly Calcs'!J15)</f>
        <v>99564.927666986143</v>
      </c>
      <c r="L15" s="24"/>
      <c r="M15" s="24">
        <f>IF(ISBLANK('Mortgage 1 Monthly Calcs'!K15),"",'Mortgage 1 Monthly Calcs'!K15)</f>
        <v>0</v>
      </c>
      <c r="N15" s="24"/>
      <c r="O15" s="24">
        <f>IF(ISBLANK('Mortgage 1 Monthly Calcs'!L15),"",'Mortgage 1 Monthly Calcs'!L15)</f>
        <v>644.30140148550845</v>
      </c>
      <c r="P15" s="24"/>
      <c r="Q15" s="24">
        <f>IF(ISBLANK('Mortgage 1 Monthly Calcs'!M15),"",'Mortgage 1 Monthly Calcs'!M15)</f>
        <v>0</v>
      </c>
      <c r="R15" s="24">
        <f>IF(ISBLANK('Mortgage 1 Monthly Calcs'!N15),"",'Mortgage 1 Monthly Calcs'!N15)</f>
        <v>644.30140148550845</v>
      </c>
      <c r="S15" s="24">
        <f>IF(ISBLANK('Mortgage 1 Monthly Calcs'!O15),"",'Mortgage 1 Monthly Calcs'!O15)</f>
        <v>0</v>
      </c>
      <c r="T15" s="24"/>
      <c r="U15" s="24">
        <f>IF(ISBLANK('Mortgage 1 Monthly Calcs'!P15),"",'Mortgage 1 Monthly Calcs'!P15)</f>
        <v>0</v>
      </c>
      <c r="V15" s="24">
        <f>IF(ISBLANK('Mortgage 1 Monthly Calcs'!Q15),"",'Mortgage 1 Monthly Calcs'!Q15)</f>
        <v>0</v>
      </c>
      <c r="W15" s="24">
        <f>IF(ISBLANK('Mortgage 1 Monthly Calcs'!R15),"",'Mortgage 1 Monthly Calcs'!R15)</f>
        <v>146.47676315057771</v>
      </c>
      <c r="X15" s="24">
        <f>IF(ISBLANK('Mortgage 1 Monthly Calcs'!S15),"",'Mortgage 1 Monthly Calcs'!S15)</f>
        <v>497.82463833493074</v>
      </c>
      <c r="Y15" s="24">
        <f>IF(ISBLANK('Mortgage 1 Monthly Calcs'!T15),"",'Mortgage 1 Monthly Calcs'!T15)</f>
        <v>581.54909616442296</v>
      </c>
      <c r="Z15" s="24">
        <f>IF(ISBLANK('Mortgage 1 Monthly Calcs'!U15),"",'Mortgage 1 Monthly Calcs'!U15)</f>
        <v>1995.6565097776108</v>
      </c>
      <c r="AA15" s="24" t="str">
        <f>IF(ISBLANK('Mortgage 1 Monthly Calcs'!V15),"",'Mortgage 1 Monthly Calcs'!V15)</f>
        <v/>
      </c>
      <c r="AB15" s="24" t="str">
        <f>IF(ISBLANK('Mortgage 1 Monthly Calcs'!W15),"",'Mortgage 1 Monthly Calcs'!W15)</f>
        <v/>
      </c>
      <c r="AC15" s="24">
        <f>IF(ISBLANK('Mortgage 1 Monthly Calcs'!X15),"",'Mortgage 1 Monthly Calcs'!X15)</f>
        <v>0</v>
      </c>
      <c r="AD15" s="24">
        <f>IF(ISBLANK('Mortgage 1 Monthly Calcs'!Y15),"",'Mortgage 1 Monthly Calcs'!Y15)</f>
        <v>99418.450903835561</v>
      </c>
    </row>
    <row r="16" spans="2:30" x14ac:dyDescent="0.25">
      <c r="C16" s="37">
        <v>5</v>
      </c>
      <c r="D16" s="29"/>
      <c r="E16" s="22" t="str">
        <f>IF(ISBLANK('Mortgage 1 Monthly Calcs'!E16),"",'Mortgage 1 Monthly Calcs'!E16)</f>
        <v/>
      </c>
      <c r="F16" s="23" t="str">
        <f>IF(ISBLANK('Mortgage 1 Monthly Calcs'!F16),"",'Mortgage 1 Monthly Calcs'!F16)</f>
        <v>Mar</v>
      </c>
      <c r="G16" s="28"/>
      <c r="H16" s="28">
        <f>IF(ISBLANK('Mortgage 1 Monthly Calcs'!G16),"",'Mortgage 1 Monthly Calcs'!G16)</f>
        <v>0.06</v>
      </c>
      <c r="I16" s="24">
        <f>IF(ISBLANK('Mortgage 1 Monthly Calcs'!H16),"",'Mortgage 1 Monthly Calcs'!H16)</f>
        <v>644.30140148550845</v>
      </c>
      <c r="J16" s="24">
        <f>IF(ISBLANK('Mortgage 1 Monthly Calcs'!I16),"",'Mortgage 1 Monthly Calcs'!I16)</f>
        <v>497.0922545191778</v>
      </c>
      <c r="K16" s="24">
        <f>IF(ISBLANK('Mortgage 1 Monthly Calcs'!J16),"",'Mortgage 1 Monthly Calcs'!J16)</f>
        <v>99418.450903835561</v>
      </c>
      <c r="L16" s="24"/>
      <c r="M16" s="24">
        <f>IF(ISBLANK('Mortgage 1 Monthly Calcs'!K16),"",'Mortgage 1 Monthly Calcs'!K16)</f>
        <v>0</v>
      </c>
      <c r="N16" s="24"/>
      <c r="O16" s="24">
        <f>IF(ISBLANK('Mortgage 1 Monthly Calcs'!L16),"",'Mortgage 1 Monthly Calcs'!L16)</f>
        <v>644.30140148550845</v>
      </c>
      <c r="P16" s="24"/>
      <c r="Q16" s="24">
        <f>IF(ISBLANK('Mortgage 1 Monthly Calcs'!M16),"",'Mortgage 1 Monthly Calcs'!M16)</f>
        <v>0</v>
      </c>
      <c r="R16" s="24">
        <f>IF(ISBLANK('Mortgage 1 Monthly Calcs'!N16),"",'Mortgage 1 Monthly Calcs'!N16)</f>
        <v>644.30140148550845</v>
      </c>
      <c r="S16" s="24">
        <f>IF(ISBLANK('Mortgage 1 Monthly Calcs'!O16),"",'Mortgage 1 Monthly Calcs'!O16)</f>
        <v>0</v>
      </c>
      <c r="T16" s="24"/>
      <c r="U16" s="24">
        <f>IF(ISBLANK('Mortgage 1 Monthly Calcs'!P16),"",'Mortgage 1 Monthly Calcs'!P16)</f>
        <v>0</v>
      </c>
      <c r="V16" s="24">
        <f>IF(ISBLANK('Mortgage 1 Monthly Calcs'!Q16),"",'Mortgage 1 Monthly Calcs'!Q16)</f>
        <v>0</v>
      </c>
      <c r="W16" s="24">
        <f>IF(ISBLANK('Mortgage 1 Monthly Calcs'!R16),"",'Mortgage 1 Monthly Calcs'!R16)</f>
        <v>147.20914696633065</v>
      </c>
      <c r="X16" s="24">
        <f>IF(ISBLANK('Mortgage 1 Monthly Calcs'!S16),"",'Mortgage 1 Monthly Calcs'!S16)</f>
        <v>497.0922545191778</v>
      </c>
      <c r="Y16" s="24">
        <f>IF(ISBLANK('Mortgage 1 Monthly Calcs'!T16),"",'Mortgage 1 Monthly Calcs'!T16)</f>
        <v>728.75824313075361</v>
      </c>
      <c r="Z16" s="24">
        <f>IF(ISBLANK('Mortgage 1 Monthly Calcs'!U16),"",'Mortgage 1 Monthly Calcs'!U16)</f>
        <v>2492.7487642967885</v>
      </c>
      <c r="AA16" s="24" t="str">
        <f>IF(ISBLANK('Mortgage 1 Monthly Calcs'!V16),"",'Mortgage 1 Monthly Calcs'!V16)</f>
        <v/>
      </c>
      <c r="AB16" s="24" t="str">
        <f>IF(ISBLANK('Mortgage 1 Monthly Calcs'!W16),"",'Mortgage 1 Monthly Calcs'!W16)</f>
        <v/>
      </c>
      <c r="AC16" s="24">
        <f>IF(ISBLANK('Mortgage 1 Monthly Calcs'!X16),"",'Mortgage 1 Monthly Calcs'!X16)</f>
        <v>0</v>
      </c>
      <c r="AD16" s="24">
        <f>IF(ISBLANK('Mortgage 1 Monthly Calcs'!Y16),"",'Mortgage 1 Monthly Calcs'!Y16)</f>
        <v>99271.241756869233</v>
      </c>
    </row>
    <row r="17" spans="3:30" x14ac:dyDescent="0.25">
      <c r="C17" s="37">
        <v>6</v>
      </c>
      <c r="D17" s="29"/>
      <c r="E17" s="22" t="str">
        <f>IF(ISBLANK('Mortgage 1 Monthly Calcs'!E17),"",'Mortgage 1 Monthly Calcs'!E17)</f>
        <v/>
      </c>
      <c r="F17" s="23" t="str">
        <f>IF(ISBLANK('Mortgage 1 Monthly Calcs'!F17),"",'Mortgage 1 Monthly Calcs'!F17)</f>
        <v>Apr</v>
      </c>
      <c r="G17" s="28"/>
      <c r="H17" s="28">
        <f>IF(ISBLANK('Mortgage 1 Monthly Calcs'!G17),"",'Mortgage 1 Monthly Calcs'!G17)</f>
        <v>0.06</v>
      </c>
      <c r="I17" s="24">
        <f>IF(ISBLANK('Mortgage 1 Monthly Calcs'!H17),"",'Mortgage 1 Monthly Calcs'!H17)</f>
        <v>644.30140148550845</v>
      </c>
      <c r="J17" s="24">
        <f>IF(ISBLANK('Mortgage 1 Monthly Calcs'!I17),"",'Mortgage 1 Monthly Calcs'!I17)</f>
        <v>496.35620878434617</v>
      </c>
      <c r="K17" s="24">
        <f>IF(ISBLANK('Mortgage 1 Monthly Calcs'!J17),"",'Mortgage 1 Monthly Calcs'!J17)</f>
        <v>99271.241756869233</v>
      </c>
      <c r="L17" s="24"/>
      <c r="M17" s="24">
        <f>IF(ISBLANK('Mortgage 1 Monthly Calcs'!K17),"",'Mortgage 1 Monthly Calcs'!K17)</f>
        <v>0</v>
      </c>
      <c r="N17" s="24"/>
      <c r="O17" s="24">
        <f>IF(ISBLANK('Mortgage 1 Monthly Calcs'!L17),"",'Mortgage 1 Monthly Calcs'!L17)</f>
        <v>644.30140148550845</v>
      </c>
      <c r="P17" s="24"/>
      <c r="Q17" s="24">
        <f>IF(ISBLANK('Mortgage 1 Monthly Calcs'!M17),"",'Mortgage 1 Monthly Calcs'!M17)</f>
        <v>0</v>
      </c>
      <c r="R17" s="24">
        <f>IF(ISBLANK('Mortgage 1 Monthly Calcs'!N17),"",'Mortgage 1 Monthly Calcs'!N17)</f>
        <v>644.30140148550845</v>
      </c>
      <c r="S17" s="24">
        <f>IF(ISBLANK('Mortgage 1 Monthly Calcs'!O17),"",'Mortgage 1 Monthly Calcs'!O17)</f>
        <v>0</v>
      </c>
      <c r="T17" s="24"/>
      <c r="U17" s="24">
        <f>IF(ISBLANK('Mortgage 1 Monthly Calcs'!P17),"",'Mortgage 1 Monthly Calcs'!P17)</f>
        <v>0</v>
      </c>
      <c r="V17" s="24">
        <f>IF(ISBLANK('Mortgage 1 Monthly Calcs'!Q17),"",'Mortgage 1 Monthly Calcs'!Q17)</f>
        <v>0</v>
      </c>
      <c r="W17" s="24">
        <f>IF(ISBLANK('Mortgage 1 Monthly Calcs'!R17),"",'Mortgage 1 Monthly Calcs'!R17)</f>
        <v>147.94519270116228</v>
      </c>
      <c r="X17" s="24">
        <f>IF(ISBLANK('Mortgage 1 Monthly Calcs'!S17),"",'Mortgage 1 Monthly Calcs'!S17)</f>
        <v>496.35620878434617</v>
      </c>
      <c r="Y17" s="24">
        <f>IF(ISBLANK('Mortgage 1 Monthly Calcs'!T17),"",'Mortgage 1 Monthly Calcs'!T17)</f>
        <v>876.70343583191584</v>
      </c>
      <c r="Z17" s="24">
        <f>IF(ISBLANK('Mortgage 1 Monthly Calcs'!U17),"",'Mortgage 1 Monthly Calcs'!U17)</f>
        <v>2989.1049730811346</v>
      </c>
      <c r="AA17" s="24" t="str">
        <f>IF(ISBLANK('Mortgage 1 Monthly Calcs'!V17),"",'Mortgage 1 Monthly Calcs'!V17)</f>
        <v/>
      </c>
      <c r="AB17" s="24" t="str">
        <f>IF(ISBLANK('Mortgage 1 Monthly Calcs'!W17),"",'Mortgage 1 Monthly Calcs'!W17)</f>
        <v/>
      </c>
      <c r="AC17" s="24">
        <f>IF(ISBLANK('Mortgage 1 Monthly Calcs'!X17),"",'Mortgage 1 Monthly Calcs'!X17)</f>
        <v>0</v>
      </c>
      <c r="AD17" s="24">
        <f>IF(ISBLANK('Mortgage 1 Monthly Calcs'!Y17),"",'Mortgage 1 Monthly Calcs'!Y17)</f>
        <v>99123.296564168064</v>
      </c>
    </row>
    <row r="18" spans="3:30" x14ac:dyDescent="0.25">
      <c r="C18" s="37">
        <v>7</v>
      </c>
      <c r="D18" s="29"/>
      <c r="E18" s="22" t="str">
        <f>IF(ISBLANK('Mortgage 1 Monthly Calcs'!E18),"",'Mortgage 1 Monthly Calcs'!E18)</f>
        <v/>
      </c>
      <c r="F18" s="23" t="str">
        <f>IF(ISBLANK('Mortgage 1 Monthly Calcs'!F18),"",'Mortgage 1 Monthly Calcs'!F18)</f>
        <v>May</v>
      </c>
      <c r="G18" s="28"/>
      <c r="H18" s="28">
        <f>IF(ISBLANK('Mortgage 1 Monthly Calcs'!G18),"",'Mortgage 1 Monthly Calcs'!G18)</f>
        <v>0.06</v>
      </c>
      <c r="I18" s="24">
        <f>IF(ISBLANK('Mortgage 1 Monthly Calcs'!H18),"",'Mortgage 1 Monthly Calcs'!H18)</f>
        <v>644.30140148550845</v>
      </c>
      <c r="J18" s="24">
        <f>IF(ISBLANK('Mortgage 1 Monthly Calcs'!I18),"",'Mortgage 1 Monthly Calcs'!I18)</f>
        <v>495.6164828208403</v>
      </c>
      <c r="K18" s="24">
        <f>IF(ISBLANK('Mortgage 1 Monthly Calcs'!J18),"",'Mortgage 1 Monthly Calcs'!J18)</f>
        <v>99123.296564168064</v>
      </c>
      <c r="L18" s="24"/>
      <c r="M18" s="24">
        <f>IF(ISBLANK('Mortgage 1 Monthly Calcs'!K18),"",'Mortgage 1 Monthly Calcs'!K18)</f>
        <v>0</v>
      </c>
      <c r="N18" s="24"/>
      <c r="O18" s="24">
        <f>IF(ISBLANK('Mortgage 1 Monthly Calcs'!L18),"",'Mortgage 1 Monthly Calcs'!L18)</f>
        <v>644.30140148550845</v>
      </c>
      <c r="P18" s="24"/>
      <c r="Q18" s="24">
        <f>IF(ISBLANK('Mortgage 1 Monthly Calcs'!M18),"",'Mortgage 1 Monthly Calcs'!M18)</f>
        <v>0</v>
      </c>
      <c r="R18" s="24">
        <f>IF(ISBLANK('Mortgage 1 Monthly Calcs'!N18),"",'Mortgage 1 Monthly Calcs'!N18)</f>
        <v>644.30140148550845</v>
      </c>
      <c r="S18" s="24">
        <f>IF(ISBLANK('Mortgage 1 Monthly Calcs'!O18),"",'Mortgage 1 Monthly Calcs'!O18)</f>
        <v>0</v>
      </c>
      <c r="T18" s="24"/>
      <c r="U18" s="24">
        <f>IF(ISBLANK('Mortgage 1 Monthly Calcs'!P18),"",'Mortgage 1 Monthly Calcs'!P18)</f>
        <v>0</v>
      </c>
      <c r="V18" s="24">
        <f>IF(ISBLANK('Mortgage 1 Monthly Calcs'!Q18),"",'Mortgage 1 Monthly Calcs'!Q18)</f>
        <v>0</v>
      </c>
      <c r="W18" s="24">
        <f>IF(ISBLANK('Mortgage 1 Monthly Calcs'!R18),"",'Mortgage 1 Monthly Calcs'!R18)</f>
        <v>148.68491866466815</v>
      </c>
      <c r="X18" s="24">
        <f>IF(ISBLANK('Mortgage 1 Monthly Calcs'!S18),"",'Mortgage 1 Monthly Calcs'!S18)</f>
        <v>495.6164828208403</v>
      </c>
      <c r="Y18" s="24">
        <f>IF(ISBLANK('Mortgage 1 Monthly Calcs'!T18),"",'Mortgage 1 Monthly Calcs'!T18)</f>
        <v>1025.388354496584</v>
      </c>
      <c r="Z18" s="24">
        <f>IF(ISBLANK('Mortgage 1 Monthly Calcs'!U18),"",'Mortgage 1 Monthly Calcs'!U18)</f>
        <v>3484.7214559019749</v>
      </c>
      <c r="AA18" s="24" t="str">
        <f>IF(ISBLANK('Mortgage 1 Monthly Calcs'!V18),"",'Mortgage 1 Monthly Calcs'!V18)</f>
        <v/>
      </c>
      <c r="AB18" s="24" t="str">
        <f>IF(ISBLANK('Mortgage 1 Monthly Calcs'!W18),"",'Mortgage 1 Monthly Calcs'!W18)</f>
        <v/>
      </c>
      <c r="AC18" s="24">
        <f>IF(ISBLANK('Mortgage 1 Monthly Calcs'!X18),"",'Mortgage 1 Monthly Calcs'!X18)</f>
        <v>0</v>
      </c>
      <c r="AD18" s="24">
        <f>IF(ISBLANK('Mortgage 1 Monthly Calcs'!Y18),"",'Mortgage 1 Monthly Calcs'!Y18)</f>
        <v>98974.611645503392</v>
      </c>
    </row>
    <row r="19" spans="3:30" x14ac:dyDescent="0.25">
      <c r="C19" s="37">
        <v>8</v>
      </c>
      <c r="D19" s="29"/>
      <c r="E19" s="22" t="str">
        <f>IF(ISBLANK('Mortgage 1 Monthly Calcs'!E19),"",'Mortgage 1 Monthly Calcs'!E19)</f>
        <v/>
      </c>
      <c r="F19" s="23" t="str">
        <f>IF(ISBLANK('Mortgage 1 Monthly Calcs'!F19),"",'Mortgage 1 Monthly Calcs'!F19)</f>
        <v>Jun</v>
      </c>
      <c r="G19" s="28"/>
      <c r="H19" s="28">
        <f>IF(ISBLANK('Mortgage 1 Monthly Calcs'!G19),"",'Mortgage 1 Monthly Calcs'!G19)</f>
        <v>0.06</v>
      </c>
      <c r="I19" s="24">
        <f>IF(ISBLANK('Mortgage 1 Monthly Calcs'!H19),"",'Mortgage 1 Monthly Calcs'!H19)</f>
        <v>644.30140148550834</v>
      </c>
      <c r="J19" s="24">
        <f>IF(ISBLANK('Mortgage 1 Monthly Calcs'!I19),"",'Mortgage 1 Monthly Calcs'!I19)</f>
        <v>494.87305822751699</v>
      </c>
      <c r="K19" s="24">
        <f>IF(ISBLANK('Mortgage 1 Monthly Calcs'!J19),"",'Mortgage 1 Monthly Calcs'!J19)</f>
        <v>98974.611645503392</v>
      </c>
      <c r="L19" s="24"/>
      <c r="M19" s="24">
        <f>IF(ISBLANK('Mortgage 1 Monthly Calcs'!K19),"",'Mortgage 1 Monthly Calcs'!K19)</f>
        <v>0</v>
      </c>
      <c r="N19" s="24"/>
      <c r="O19" s="24">
        <f>IF(ISBLANK('Mortgage 1 Monthly Calcs'!L19),"",'Mortgage 1 Monthly Calcs'!L19)</f>
        <v>644.30140148550834</v>
      </c>
      <c r="P19" s="24"/>
      <c r="Q19" s="24">
        <f>IF(ISBLANK('Mortgage 1 Monthly Calcs'!M19),"",'Mortgage 1 Monthly Calcs'!M19)</f>
        <v>0</v>
      </c>
      <c r="R19" s="24">
        <f>IF(ISBLANK('Mortgage 1 Monthly Calcs'!N19),"",'Mortgage 1 Monthly Calcs'!N19)</f>
        <v>644.30140148550834</v>
      </c>
      <c r="S19" s="24">
        <f>IF(ISBLANK('Mortgage 1 Monthly Calcs'!O19),"",'Mortgage 1 Monthly Calcs'!O19)</f>
        <v>0</v>
      </c>
      <c r="T19" s="24"/>
      <c r="U19" s="24">
        <f>IF(ISBLANK('Mortgage 1 Monthly Calcs'!P19),"",'Mortgage 1 Monthly Calcs'!P19)</f>
        <v>0</v>
      </c>
      <c r="V19" s="24">
        <f>IF(ISBLANK('Mortgage 1 Monthly Calcs'!Q19),"",'Mortgage 1 Monthly Calcs'!Q19)</f>
        <v>0</v>
      </c>
      <c r="W19" s="24">
        <f>IF(ISBLANK('Mortgage 1 Monthly Calcs'!R19),"",'Mortgage 1 Monthly Calcs'!R19)</f>
        <v>149.42834325799134</v>
      </c>
      <c r="X19" s="24">
        <f>IF(ISBLANK('Mortgage 1 Monthly Calcs'!S19),"",'Mortgage 1 Monthly Calcs'!S19)</f>
        <v>494.87305822751699</v>
      </c>
      <c r="Y19" s="24">
        <f>IF(ISBLANK('Mortgage 1 Monthly Calcs'!T19),"",'Mortgage 1 Monthly Calcs'!T19)</f>
        <v>1174.8166977545754</v>
      </c>
      <c r="Z19" s="24">
        <f>IF(ISBLANK('Mortgage 1 Monthly Calcs'!U19),"",'Mortgage 1 Monthly Calcs'!U19)</f>
        <v>3979.5945141294919</v>
      </c>
      <c r="AA19" s="24" t="str">
        <f>IF(ISBLANK('Mortgage 1 Monthly Calcs'!V19),"",'Mortgage 1 Monthly Calcs'!V19)</f>
        <v/>
      </c>
      <c r="AB19" s="24" t="str">
        <f>IF(ISBLANK('Mortgage 1 Monthly Calcs'!W19),"",'Mortgage 1 Monthly Calcs'!W19)</f>
        <v/>
      </c>
      <c r="AC19" s="24">
        <f>IF(ISBLANK('Mortgage 1 Monthly Calcs'!X19),"",'Mortgage 1 Monthly Calcs'!X19)</f>
        <v>0</v>
      </c>
      <c r="AD19" s="24">
        <f>IF(ISBLANK('Mortgage 1 Monthly Calcs'!Y19),"",'Mortgage 1 Monthly Calcs'!Y19)</f>
        <v>98825.183302245394</v>
      </c>
    </row>
    <row r="20" spans="3:30" x14ac:dyDescent="0.25">
      <c r="C20" s="37">
        <v>9</v>
      </c>
      <c r="D20" s="29"/>
      <c r="E20" s="22" t="str">
        <f>IF(ISBLANK('Mortgage 1 Monthly Calcs'!E20),"",'Mortgage 1 Monthly Calcs'!E20)</f>
        <v/>
      </c>
      <c r="F20" s="23" t="str">
        <f>IF(ISBLANK('Mortgage 1 Monthly Calcs'!F20),"",'Mortgage 1 Monthly Calcs'!F20)</f>
        <v>Jul</v>
      </c>
      <c r="G20" s="28"/>
      <c r="H20" s="28">
        <f>IF(ISBLANK('Mortgage 1 Monthly Calcs'!G20),"",'Mortgage 1 Monthly Calcs'!G20)</f>
        <v>0.06</v>
      </c>
      <c r="I20" s="24">
        <f>IF(ISBLANK('Mortgage 1 Monthly Calcs'!H20),"",'Mortgage 1 Monthly Calcs'!H20)</f>
        <v>644.30140148550834</v>
      </c>
      <c r="J20" s="24">
        <f>IF(ISBLANK('Mortgage 1 Monthly Calcs'!I20),"",'Mortgage 1 Monthly Calcs'!I20)</f>
        <v>494.12591651122699</v>
      </c>
      <c r="K20" s="24">
        <f>IF(ISBLANK('Mortgage 1 Monthly Calcs'!J20),"",'Mortgage 1 Monthly Calcs'!J20)</f>
        <v>98825.183302245394</v>
      </c>
      <c r="L20" s="24"/>
      <c r="M20" s="24">
        <f>IF(ISBLANK('Mortgage 1 Monthly Calcs'!K20),"",'Mortgage 1 Monthly Calcs'!K20)</f>
        <v>0</v>
      </c>
      <c r="N20" s="24"/>
      <c r="O20" s="24">
        <f>IF(ISBLANK('Mortgage 1 Monthly Calcs'!L20),"",'Mortgage 1 Monthly Calcs'!L20)</f>
        <v>644.30140148550834</v>
      </c>
      <c r="P20" s="24"/>
      <c r="Q20" s="24">
        <f>IF(ISBLANK('Mortgage 1 Monthly Calcs'!M20),"",'Mortgage 1 Monthly Calcs'!M20)</f>
        <v>0</v>
      </c>
      <c r="R20" s="24">
        <f>IF(ISBLANK('Mortgage 1 Monthly Calcs'!N20),"",'Mortgage 1 Monthly Calcs'!N20)</f>
        <v>644.30140148550834</v>
      </c>
      <c r="S20" s="24">
        <f>IF(ISBLANK('Mortgage 1 Monthly Calcs'!O20),"",'Mortgage 1 Monthly Calcs'!O20)</f>
        <v>0</v>
      </c>
      <c r="T20" s="24"/>
      <c r="U20" s="24">
        <f>IF(ISBLANK('Mortgage 1 Monthly Calcs'!P20),"",'Mortgage 1 Monthly Calcs'!P20)</f>
        <v>0</v>
      </c>
      <c r="V20" s="24">
        <f>IF(ISBLANK('Mortgage 1 Monthly Calcs'!Q20),"",'Mortgage 1 Monthly Calcs'!Q20)</f>
        <v>0</v>
      </c>
      <c r="W20" s="24">
        <f>IF(ISBLANK('Mortgage 1 Monthly Calcs'!R20),"",'Mortgage 1 Monthly Calcs'!R20)</f>
        <v>150.17548497428135</v>
      </c>
      <c r="X20" s="24">
        <f>IF(ISBLANK('Mortgage 1 Monthly Calcs'!S20),"",'Mortgage 1 Monthly Calcs'!S20)</f>
        <v>494.12591651122699</v>
      </c>
      <c r="Y20" s="24">
        <f>IF(ISBLANK('Mortgage 1 Monthly Calcs'!T20),"",'Mortgage 1 Monthly Calcs'!T20)</f>
        <v>1324.9921827288567</v>
      </c>
      <c r="Z20" s="24">
        <f>IF(ISBLANK('Mortgage 1 Monthly Calcs'!U20),"",'Mortgage 1 Monthly Calcs'!U20)</f>
        <v>4473.7204306407193</v>
      </c>
      <c r="AA20" s="24" t="str">
        <f>IF(ISBLANK('Mortgage 1 Monthly Calcs'!V20),"",'Mortgage 1 Monthly Calcs'!V20)</f>
        <v/>
      </c>
      <c r="AB20" s="24" t="str">
        <f>IF(ISBLANK('Mortgage 1 Monthly Calcs'!W20),"",'Mortgage 1 Monthly Calcs'!W20)</f>
        <v/>
      </c>
      <c r="AC20" s="24">
        <f>IF(ISBLANK('Mortgage 1 Monthly Calcs'!X20),"",'Mortgage 1 Monthly Calcs'!X20)</f>
        <v>0</v>
      </c>
      <c r="AD20" s="24">
        <f>IF(ISBLANK('Mortgage 1 Monthly Calcs'!Y20),"",'Mortgage 1 Monthly Calcs'!Y20)</f>
        <v>98675.007817271107</v>
      </c>
    </row>
    <row r="21" spans="3:30" x14ac:dyDescent="0.25">
      <c r="C21" s="37">
        <v>10</v>
      </c>
      <c r="D21" s="29"/>
      <c r="E21" s="22" t="str">
        <f>IF(ISBLANK('Mortgage 1 Monthly Calcs'!E21),"",'Mortgage 1 Monthly Calcs'!E21)</f>
        <v/>
      </c>
      <c r="F21" s="22" t="str">
        <f>IF(ISBLANK('Mortgage 1 Monthly Calcs'!F21),"",'Mortgage 1 Monthly Calcs'!F21)</f>
        <v>Aug</v>
      </c>
      <c r="G21" s="28"/>
      <c r="H21" s="28">
        <f>IF(ISBLANK('Mortgage 1 Monthly Calcs'!G21),"",'Mortgage 1 Monthly Calcs'!G21)</f>
        <v>0.06</v>
      </c>
      <c r="I21" s="24">
        <f>IF(ISBLANK('Mortgage 1 Monthly Calcs'!H21),"",'Mortgage 1 Monthly Calcs'!H21)</f>
        <v>644.30140148550834</v>
      </c>
      <c r="J21" s="24">
        <f>IF(ISBLANK('Mortgage 1 Monthly Calcs'!I21),"",'Mortgage 1 Monthly Calcs'!I21)</f>
        <v>493.37503908635557</v>
      </c>
      <c r="K21" s="24">
        <f>IF(ISBLANK('Mortgage 1 Monthly Calcs'!J21),"",'Mortgage 1 Monthly Calcs'!J21)</f>
        <v>98675.007817271107</v>
      </c>
      <c r="L21" s="24"/>
      <c r="M21" s="24">
        <f>IF(ISBLANK('Mortgage 1 Monthly Calcs'!K21),"",'Mortgage 1 Monthly Calcs'!K21)</f>
        <v>0</v>
      </c>
      <c r="N21" s="24"/>
      <c r="O21" s="24">
        <f>IF(ISBLANK('Mortgage 1 Monthly Calcs'!L21),"",'Mortgage 1 Monthly Calcs'!L21)</f>
        <v>644.30140148550834</v>
      </c>
      <c r="P21" s="24"/>
      <c r="Q21" s="24">
        <f>IF(ISBLANK('Mortgage 1 Monthly Calcs'!M21),"",'Mortgage 1 Monthly Calcs'!M21)</f>
        <v>0</v>
      </c>
      <c r="R21" s="24">
        <f>IF(ISBLANK('Mortgage 1 Monthly Calcs'!N21),"",'Mortgage 1 Monthly Calcs'!N21)</f>
        <v>644.30140148550834</v>
      </c>
      <c r="S21" s="24">
        <f>IF(ISBLANK('Mortgage 1 Monthly Calcs'!O21),"",'Mortgage 1 Monthly Calcs'!O21)</f>
        <v>0</v>
      </c>
      <c r="T21" s="24"/>
      <c r="U21" s="24">
        <f>IF(ISBLANK('Mortgage 1 Monthly Calcs'!P21),"",'Mortgage 1 Monthly Calcs'!P21)</f>
        <v>0</v>
      </c>
      <c r="V21" s="24">
        <f>IF(ISBLANK('Mortgage 1 Monthly Calcs'!Q21),"",'Mortgage 1 Monthly Calcs'!Q21)</f>
        <v>0</v>
      </c>
      <c r="W21" s="24">
        <f>IF(ISBLANK('Mortgage 1 Monthly Calcs'!R21),"",'Mortgage 1 Monthly Calcs'!R21)</f>
        <v>150.92636239915277</v>
      </c>
      <c r="X21" s="24">
        <f>IF(ISBLANK('Mortgage 1 Monthly Calcs'!S21),"",'Mortgage 1 Monthly Calcs'!S21)</f>
        <v>493.37503908635557</v>
      </c>
      <c r="Y21" s="24">
        <f>IF(ISBLANK('Mortgage 1 Monthly Calcs'!T21),"",'Mortgage 1 Monthly Calcs'!T21)</f>
        <v>1475.9185451280096</v>
      </c>
      <c r="Z21" s="24">
        <f>IF(ISBLANK('Mortgage 1 Monthly Calcs'!U21),"",'Mortgage 1 Monthly Calcs'!U21)</f>
        <v>4967.0954697270745</v>
      </c>
      <c r="AA21" s="24" t="str">
        <f>IF(ISBLANK('Mortgage 1 Monthly Calcs'!V21),"",'Mortgage 1 Monthly Calcs'!V21)</f>
        <v/>
      </c>
      <c r="AB21" s="24" t="str">
        <f>IF(ISBLANK('Mortgage 1 Monthly Calcs'!W21),"",'Mortgage 1 Monthly Calcs'!W21)</f>
        <v/>
      </c>
      <c r="AC21" s="24">
        <f>IF(ISBLANK('Mortgage 1 Monthly Calcs'!X21),"",'Mortgage 1 Monthly Calcs'!X21)</f>
        <v>0</v>
      </c>
      <c r="AD21" s="24">
        <f>IF(ISBLANK('Mortgage 1 Monthly Calcs'!Y21),"",'Mortgage 1 Monthly Calcs'!Y21)</f>
        <v>98524.08145487195</v>
      </c>
    </row>
    <row r="22" spans="3:30" x14ac:dyDescent="0.25">
      <c r="C22" s="37">
        <v>11</v>
      </c>
      <c r="D22" s="29"/>
      <c r="E22" s="22" t="str">
        <f>IF(ISBLANK('Mortgage 1 Monthly Calcs'!E22),"",'Mortgage 1 Monthly Calcs'!E22)</f>
        <v/>
      </c>
      <c r="F22" s="23" t="str">
        <f>IF(ISBLANK('Mortgage 1 Monthly Calcs'!F22),"",'Mortgage 1 Monthly Calcs'!F22)</f>
        <v>Sep</v>
      </c>
      <c r="G22" s="28"/>
      <c r="H22" s="28">
        <f>IF(ISBLANK('Mortgage 1 Monthly Calcs'!G22),"",'Mortgage 1 Monthly Calcs'!G22)</f>
        <v>0.06</v>
      </c>
      <c r="I22" s="24">
        <f>IF(ISBLANK('Mortgage 1 Monthly Calcs'!H22),"",'Mortgage 1 Monthly Calcs'!H22)</f>
        <v>644.30140148550822</v>
      </c>
      <c r="J22" s="24">
        <f>IF(ISBLANK('Mortgage 1 Monthly Calcs'!I22),"",'Mortgage 1 Monthly Calcs'!I22)</f>
        <v>492.62040727435976</v>
      </c>
      <c r="K22" s="24">
        <f>IF(ISBLANK('Mortgage 1 Monthly Calcs'!J22),"",'Mortgage 1 Monthly Calcs'!J22)</f>
        <v>98524.08145487195</v>
      </c>
      <c r="L22" s="24"/>
      <c r="M22" s="24">
        <f>IF(ISBLANK('Mortgage 1 Monthly Calcs'!K22),"",'Mortgage 1 Monthly Calcs'!K22)</f>
        <v>0</v>
      </c>
      <c r="N22" s="24"/>
      <c r="O22" s="24">
        <f>IF(ISBLANK('Mortgage 1 Monthly Calcs'!L22),"",'Mortgage 1 Monthly Calcs'!L22)</f>
        <v>644.30140148550822</v>
      </c>
      <c r="P22" s="24"/>
      <c r="Q22" s="24">
        <f>IF(ISBLANK('Mortgage 1 Monthly Calcs'!M22),"",'Mortgage 1 Monthly Calcs'!M22)</f>
        <v>0</v>
      </c>
      <c r="R22" s="24">
        <f>IF(ISBLANK('Mortgage 1 Monthly Calcs'!N22),"",'Mortgage 1 Monthly Calcs'!N22)</f>
        <v>644.30140148550822</v>
      </c>
      <c r="S22" s="24">
        <f>IF(ISBLANK('Mortgage 1 Monthly Calcs'!O22),"",'Mortgage 1 Monthly Calcs'!O22)</f>
        <v>0</v>
      </c>
      <c r="T22" s="24"/>
      <c r="U22" s="24">
        <f>IF(ISBLANK('Mortgage 1 Monthly Calcs'!P22),"",'Mortgage 1 Monthly Calcs'!P22)</f>
        <v>0</v>
      </c>
      <c r="V22" s="24">
        <f>IF(ISBLANK('Mortgage 1 Monthly Calcs'!Q22),"",'Mortgage 1 Monthly Calcs'!Q22)</f>
        <v>0</v>
      </c>
      <c r="W22" s="24">
        <f>IF(ISBLANK('Mortgage 1 Monthly Calcs'!R22),"",'Mortgage 1 Monthly Calcs'!R22)</f>
        <v>151.68099421114846</v>
      </c>
      <c r="X22" s="24">
        <f>IF(ISBLANK('Mortgage 1 Monthly Calcs'!S22),"",'Mortgage 1 Monthly Calcs'!S22)</f>
        <v>492.62040727435976</v>
      </c>
      <c r="Y22" s="24">
        <f>IF(ISBLANK('Mortgage 1 Monthly Calcs'!T22),"",'Mortgage 1 Monthly Calcs'!T22)</f>
        <v>1627.5995393391581</v>
      </c>
      <c r="Z22" s="24">
        <f>IF(ISBLANK('Mortgage 1 Monthly Calcs'!U22),"",'Mortgage 1 Monthly Calcs'!U22)</f>
        <v>5459.7158770014339</v>
      </c>
      <c r="AA22" s="24" t="str">
        <f>IF(ISBLANK('Mortgage 1 Monthly Calcs'!V22),"",'Mortgage 1 Monthly Calcs'!V22)</f>
        <v/>
      </c>
      <c r="AB22" s="24" t="str">
        <f>IF(ISBLANK('Mortgage 1 Monthly Calcs'!W22),"",'Mortgage 1 Monthly Calcs'!W22)</f>
        <v/>
      </c>
      <c r="AC22" s="24">
        <f>IF(ISBLANK('Mortgage 1 Monthly Calcs'!X22),"",'Mortgage 1 Monthly Calcs'!X22)</f>
        <v>0</v>
      </c>
      <c r="AD22" s="24">
        <f>IF(ISBLANK('Mortgage 1 Monthly Calcs'!Y22),"",'Mortgage 1 Monthly Calcs'!Y22)</f>
        <v>98372.400460660792</v>
      </c>
    </row>
    <row r="23" spans="3:30" x14ac:dyDescent="0.25">
      <c r="C23" s="37">
        <v>12</v>
      </c>
      <c r="D23" s="29">
        <v>1</v>
      </c>
      <c r="E23" s="22" t="str">
        <f>IF(ISBLANK('Mortgage 1 Monthly Calcs'!E23),"",'Mortgage 1 Monthly Calcs'!E23)</f>
        <v/>
      </c>
      <c r="F23" s="23" t="str">
        <f>IF(ISBLANK('Mortgage 1 Monthly Calcs'!F23),"",'Mortgage 1 Monthly Calcs'!F23)</f>
        <v>Oct</v>
      </c>
      <c r="G23" s="28"/>
      <c r="H23" s="28">
        <f>IF(ISBLANK('Mortgage 1 Monthly Calcs'!G23),"",'Mortgage 1 Monthly Calcs'!G23)</f>
        <v>0.06</v>
      </c>
      <c r="I23" s="24">
        <f>IF(ISBLANK('Mortgage 1 Monthly Calcs'!H23),"",'Mortgage 1 Monthly Calcs'!H23)</f>
        <v>644.30140148550822</v>
      </c>
      <c r="J23" s="24">
        <f>IF(ISBLANK('Mortgage 1 Monthly Calcs'!I23),"",'Mortgage 1 Monthly Calcs'!I23)</f>
        <v>491.862002303304</v>
      </c>
      <c r="K23" s="24">
        <f>IF(ISBLANK('Mortgage 1 Monthly Calcs'!J23),"",'Mortgage 1 Monthly Calcs'!J23)</f>
        <v>98372.400460660792</v>
      </c>
      <c r="L23" s="24"/>
      <c r="M23" s="24">
        <f>IF(ISBLANK('Mortgage 1 Monthly Calcs'!K23),"",'Mortgage 1 Monthly Calcs'!K23)</f>
        <v>0</v>
      </c>
      <c r="N23" s="24"/>
      <c r="O23" s="24">
        <f>IF(ISBLANK('Mortgage 1 Monthly Calcs'!L23),"",'Mortgage 1 Monthly Calcs'!L23)</f>
        <v>644.30140148550822</v>
      </c>
      <c r="P23" s="24"/>
      <c r="Q23" s="24">
        <f>IF(ISBLANK('Mortgage 1 Monthly Calcs'!M23),"",'Mortgage 1 Monthly Calcs'!M23)</f>
        <v>0</v>
      </c>
      <c r="R23" s="24">
        <f>IF(ISBLANK('Mortgage 1 Monthly Calcs'!N23),"",'Mortgage 1 Monthly Calcs'!N23)</f>
        <v>644.30140148550822</v>
      </c>
      <c r="S23" s="24">
        <f>IF(ISBLANK('Mortgage 1 Monthly Calcs'!O23),"",'Mortgage 1 Monthly Calcs'!O23)</f>
        <v>0</v>
      </c>
      <c r="T23" s="24"/>
      <c r="U23" s="24">
        <f>IF(ISBLANK('Mortgage 1 Monthly Calcs'!P23),"",'Mortgage 1 Monthly Calcs'!P23)</f>
        <v>0</v>
      </c>
      <c r="V23" s="24">
        <f>IF(ISBLANK('Mortgage 1 Monthly Calcs'!Q23),"",'Mortgage 1 Monthly Calcs'!Q23)</f>
        <v>0</v>
      </c>
      <c r="W23" s="24">
        <f>IF(ISBLANK('Mortgage 1 Monthly Calcs'!R23),"",'Mortgage 1 Monthly Calcs'!R23)</f>
        <v>152.43939918220423</v>
      </c>
      <c r="X23" s="24">
        <f>IF(ISBLANK('Mortgage 1 Monthly Calcs'!S23),"",'Mortgage 1 Monthly Calcs'!S23)</f>
        <v>491.862002303304</v>
      </c>
      <c r="Y23" s="24">
        <f>IF(ISBLANK('Mortgage 1 Monthly Calcs'!T23),"",'Mortgage 1 Monthly Calcs'!T23)</f>
        <v>1780.0389385213623</v>
      </c>
      <c r="Z23" s="24">
        <f>IF(ISBLANK('Mortgage 1 Monthly Calcs'!U23),"",'Mortgage 1 Monthly Calcs'!U23)</f>
        <v>5951.5778793047375</v>
      </c>
      <c r="AA23" s="24" t="str">
        <f>IF(ISBLANK('Mortgage 1 Monthly Calcs'!V23),"",'Mortgage 1 Monthly Calcs'!V23)</f>
        <v/>
      </c>
      <c r="AB23" s="24" t="str">
        <f>IF(ISBLANK('Mortgage 1 Monthly Calcs'!W23),"",'Mortgage 1 Monthly Calcs'!W23)</f>
        <v/>
      </c>
      <c r="AC23" s="24">
        <f>IF(ISBLANK('Mortgage 1 Monthly Calcs'!X23),"",'Mortgage 1 Monthly Calcs'!X23)</f>
        <v>0</v>
      </c>
      <c r="AD23" s="24">
        <f>IF(ISBLANK('Mortgage 1 Monthly Calcs'!Y23),"",'Mortgage 1 Monthly Calcs'!Y23)</f>
        <v>98219.961061478592</v>
      </c>
    </row>
    <row r="24" spans="3:30" x14ac:dyDescent="0.25">
      <c r="C24" s="37">
        <v>13</v>
      </c>
      <c r="D24" s="29"/>
      <c r="E24" s="22" t="str">
        <f>IF(ISBLANK('Mortgage 1 Monthly Calcs'!E24),"",'Mortgage 1 Monthly Calcs'!E24)</f>
        <v/>
      </c>
      <c r="F24" s="23" t="str">
        <f>IF(ISBLANK('Mortgage 1 Monthly Calcs'!F24),"",'Mortgage 1 Monthly Calcs'!F24)</f>
        <v>Nov</v>
      </c>
      <c r="G24" s="28"/>
      <c r="H24" s="28">
        <f>IF(ISBLANK('Mortgage 1 Monthly Calcs'!G24),"",'Mortgage 1 Monthly Calcs'!G24)</f>
        <v>0.06</v>
      </c>
      <c r="I24" s="24">
        <f>IF(ISBLANK('Mortgage 1 Monthly Calcs'!H24),"",'Mortgage 1 Monthly Calcs'!H24)</f>
        <v>644.30140148550822</v>
      </c>
      <c r="J24" s="24">
        <f>IF(ISBLANK('Mortgage 1 Monthly Calcs'!I24),"",'Mortgage 1 Monthly Calcs'!I24)</f>
        <v>491.09980530739296</v>
      </c>
      <c r="K24" s="24">
        <f>IF(ISBLANK('Mortgage 1 Monthly Calcs'!J24),"",'Mortgage 1 Monthly Calcs'!J24)</f>
        <v>98219.961061478592</v>
      </c>
      <c r="L24" s="24"/>
      <c r="M24" s="24">
        <f>IF(ISBLANK('Mortgage 1 Monthly Calcs'!K24),"",'Mortgage 1 Monthly Calcs'!K24)</f>
        <v>0</v>
      </c>
      <c r="N24" s="24"/>
      <c r="O24" s="24">
        <f>IF(ISBLANK('Mortgage 1 Monthly Calcs'!L24),"",'Mortgage 1 Monthly Calcs'!L24)</f>
        <v>644.30140148550822</v>
      </c>
      <c r="P24" s="24"/>
      <c r="Q24" s="24">
        <f>IF(ISBLANK('Mortgage 1 Monthly Calcs'!M24),"",'Mortgage 1 Monthly Calcs'!M24)</f>
        <v>0</v>
      </c>
      <c r="R24" s="24">
        <f>IF(ISBLANK('Mortgage 1 Monthly Calcs'!N24),"",'Mortgage 1 Monthly Calcs'!N24)</f>
        <v>644.30140148550822</v>
      </c>
      <c r="S24" s="24">
        <f>IF(ISBLANK('Mortgage 1 Monthly Calcs'!O24),"",'Mortgage 1 Monthly Calcs'!O24)</f>
        <v>0</v>
      </c>
      <c r="T24" s="24"/>
      <c r="U24" s="24">
        <f>IF(ISBLANK('Mortgage 1 Monthly Calcs'!P24),"",'Mortgage 1 Monthly Calcs'!P24)</f>
        <v>0</v>
      </c>
      <c r="V24" s="24">
        <f>IF(ISBLANK('Mortgage 1 Monthly Calcs'!Q24),"",'Mortgage 1 Monthly Calcs'!Q24)</f>
        <v>0</v>
      </c>
      <c r="W24" s="24">
        <f>IF(ISBLANK('Mortgage 1 Monthly Calcs'!R24),"",'Mortgage 1 Monthly Calcs'!R24)</f>
        <v>153.20159617811527</v>
      </c>
      <c r="X24" s="24">
        <f>IF(ISBLANK('Mortgage 1 Monthly Calcs'!S24),"",'Mortgage 1 Monthly Calcs'!S24)</f>
        <v>491.09980530739296</v>
      </c>
      <c r="Y24" s="24">
        <f>IF(ISBLANK('Mortgage 1 Monthly Calcs'!T24),"",'Mortgage 1 Monthly Calcs'!T24)</f>
        <v>1933.2405346994776</v>
      </c>
      <c r="Z24" s="24">
        <f>IF(ISBLANK('Mortgage 1 Monthly Calcs'!U24),"",'Mortgage 1 Monthly Calcs'!U24)</f>
        <v>6442.6776846121302</v>
      </c>
      <c r="AA24" s="24" t="str">
        <f>IF(ISBLANK('Mortgage 1 Monthly Calcs'!V24),"",'Mortgage 1 Monthly Calcs'!V24)</f>
        <v/>
      </c>
      <c r="AB24" s="24" t="str">
        <f>IF(ISBLANK('Mortgage 1 Monthly Calcs'!W24),"",'Mortgage 1 Monthly Calcs'!W24)</f>
        <v/>
      </c>
      <c r="AC24" s="24">
        <f>IF(ISBLANK('Mortgage 1 Monthly Calcs'!X24),"",'Mortgage 1 Monthly Calcs'!X24)</f>
        <v>0</v>
      </c>
      <c r="AD24" s="24">
        <f>IF(ISBLANK('Mortgage 1 Monthly Calcs'!Y24),"",'Mortgage 1 Monthly Calcs'!Y24)</f>
        <v>98066.759465300478</v>
      </c>
    </row>
    <row r="25" spans="3:30" x14ac:dyDescent="0.25">
      <c r="C25" s="37">
        <v>14</v>
      </c>
      <c r="D25" s="29"/>
      <c r="E25" s="22" t="str">
        <f>IF(ISBLANK('Mortgage 1 Monthly Calcs'!E25),"",'Mortgage 1 Monthly Calcs'!E25)</f>
        <v/>
      </c>
      <c r="F25" s="23" t="str">
        <f>IF(ISBLANK('Mortgage 1 Monthly Calcs'!F25),"",'Mortgage 1 Monthly Calcs'!F25)</f>
        <v>Dec</v>
      </c>
      <c r="G25" s="28"/>
      <c r="H25" s="28">
        <f>IF(ISBLANK('Mortgage 1 Monthly Calcs'!G25),"",'Mortgage 1 Monthly Calcs'!G25)</f>
        <v>0.06</v>
      </c>
      <c r="I25" s="24">
        <f>IF(ISBLANK('Mortgage 1 Monthly Calcs'!H25),"",'Mortgage 1 Monthly Calcs'!H25)</f>
        <v>644.30140148550822</v>
      </c>
      <c r="J25" s="24">
        <f>IF(ISBLANK('Mortgage 1 Monthly Calcs'!I25),"",'Mortgage 1 Monthly Calcs'!I25)</f>
        <v>490.33379732650241</v>
      </c>
      <c r="K25" s="24">
        <f>IF(ISBLANK('Mortgage 1 Monthly Calcs'!J25),"",'Mortgage 1 Monthly Calcs'!J25)</f>
        <v>98066.759465300478</v>
      </c>
      <c r="L25" s="24"/>
      <c r="M25" s="24">
        <f>IF(ISBLANK('Mortgage 1 Monthly Calcs'!K25),"",'Mortgage 1 Monthly Calcs'!K25)</f>
        <v>0</v>
      </c>
      <c r="N25" s="24"/>
      <c r="O25" s="24">
        <f>IF(ISBLANK('Mortgage 1 Monthly Calcs'!L25),"",'Mortgage 1 Monthly Calcs'!L25)</f>
        <v>644.30140148550822</v>
      </c>
      <c r="P25" s="24"/>
      <c r="Q25" s="24">
        <f>IF(ISBLANK('Mortgage 1 Monthly Calcs'!M25),"",'Mortgage 1 Monthly Calcs'!M25)</f>
        <v>0</v>
      </c>
      <c r="R25" s="24">
        <f>IF(ISBLANK('Mortgage 1 Monthly Calcs'!N25),"",'Mortgage 1 Monthly Calcs'!N25)</f>
        <v>644.30140148550822</v>
      </c>
      <c r="S25" s="24">
        <f>IF(ISBLANK('Mortgage 1 Monthly Calcs'!O25),"",'Mortgage 1 Monthly Calcs'!O25)</f>
        <v>0</v>
      </c>
      <c r="T25" s="24"/>
      <c r="U25" s="24">
        <f>IF(ISBLANK('Mortgage 1 Monthly Calcs'!P25),"",'Mortgage 1 Monthly Calcs'!P25)</f>
        <v>0</v>
      </c>
      <c r="V25" s="24">
        <f>IF(ISBLANK('Mortgage 1 Monthly Calcs'!Q25),"",'Mortgage 1 Monthly Calcs'!Q25)</f>
        <v>0</v>
      </c>
      <c r="W25" s="24">
        <f>IF(ISBLANK('Mortgage 1 Monthly Calcs'!R25),"",'Mortgage 1 Monthly Calcs'!R25)</f>
        <v>153.96760415900582</v>
      </c>
      <c r="X25" s="24">
        <f>IF(ISBLANK('Mortgage 1 Monthly Calcs'!S25),"",'Mortgage 1 Monthly Calcs'!S25)</f>
        <v>490.33379732650241</v>
      </c>
      <c r="Y25" s="24">
        <f>IF(ISBLANK('Mortgage 1 Monthly Calcs'!T25),"",'Mortgage 1 Monthly Calcs'!T25)</f>
        <v>2087.2081388584834</v>
      </c>
      <c r="Z25" s="24">
        <f>IF(ISBLANK('Mortgage 1 Monthly Calcs'!U25),"",'Mortgage 1 Monthly Calcs'!U25)</f>
        <v>6933.0114819386326</v>
      </c>
      <c r="AA25" s="24" t="str">
        <f>IF(ISBLANK('Mortgage 1 Monthly Calcs'!V25),"",'Mortgage 1 Monthly Calcs'!V25)</f>
        <v/>
      </c>
      <c r="AB25" s="24" t="str">
        <f>IF(ISBLANK('Mortgage 1 Monthly Calcs'!W25),"",'Mortgage 1 Monthly Calcs'!W25)</f>
        <v/>
      </c>
      <c r="AC25" s="24">
        <f>IF(ISBLANK('Mortgage 1 Monthly Calcs'!X25),"",'Mortgage 1 Monthly Calcs'!X25)</f>
        <v>0</v>
      </c>
      <c r="AD25" s="24">
        <f>IF(ISBLANK('Mortgage 1 Monthly Calcs'!Y25),"",'Mortgage 1 Monthly Calcs'!Y25)</f>
        <v>97912.791861141464</v>
      </c>
    </row>
    <row r="26" spans="3:30" x14ac:dyDescent="0.25">
      <c r="C26" s="37">
        <v>15</v>
      </c>
      <c r="D26" s="29"/>
      <c r="E26" s="22">
        <f>IF(ISBLANK('Mortgage 1 Monthly Calcs'!E26),"",'Mortgage 1 Monthly Calcs'!E26)</f>
        <v>2011</v>
      </c>
      <c r="F26" s="23" t="str">
        <f>IF(ISBLANK('Mortgage 1 Monthly Calcs'!F26),"",'Mortgage 1 Monthly Calcs'!F26)</f>
        <v>Jan</v>
      </c>
      <c r="G26" s="28"/>
      <c r="H26" s="28">
        <f>IF(ISBLANK('Mortgage 1 Monthly Calcs'!G26),"",'Mortgage 1 Monthly Calcs'!G26)</f>
        <v>0.06</v>
      </c>
      <c r="I26" s="24">
        <f>IF(ISBLANK('Mortgage 1 Monthly Calcs'!H26),"",'Mortgage 1 Monthly Calcs'!H26)</f>
        <v>644.30140148550822</v>
      </c>
      <c r="J26" s="24">
        <f>IF(ISBLANK('Mortgage 1 Monthly Calcs'!I26),"",'Mortgage 1 Monthly Calcs'!I26)</f>
        <v>489.56395930570733</v>
      </c>
      <c r="K26" s="24">
        <f>IF(ISBLANK('Mortgage 1 Monthly Calcs'!J26),"",'Mortgage 1 Monthly Calcs'!J26)</f>
        <v>97912.791861141464</v>
      </c>
      <c r="L26" s="24"/>
      <c r="M26" s="24">
        <f>IF(ISBLANK('Mortgage 1 Monthly Calcs'!K26),"",'Mortgage 1 Monthly Calcs'!K26)</f>
        <v>0</v>
      </c>
      <c r="N26" s="24"/>
      <c r="O26" s="24">
        <f>IF(ISBLANK('Mortgage 1 Monthly Calcs'!L26),"",'Mortgage 1 Monthly Calcs'!L26)</f>
        <v>644.30140148550822</v>
      </c>
      <c r="P26" s="24"/>
      <c r="Q26" s="24">
        <f>IF(ISBLANK('Mortgage 1 Monthly Calcs'!M26),"",'Mortgage 1 Monthly Calcs'!M26)</f>
        <v>0</v>
      </c>
      <c r="R26" s="24">
        <f>IF(ISBLANK('Mortgage 1 Monthly Calcs'!N26),"",'Mortgage 1 Monthly Calcs'!N26)</f>
        <v>644.30140148550822</v>
      </c>
      <c r="S26" s="24">
        <f>IF(ISBLANK('Mortgage 1 Monthly Calcs'!O26),"",'Mortgage 1 Monthly Calcs'!O26)</f>
        <v>0</v>
      </c>
      <c r="T26" s="24"/>
      <c r="U26" s="24">
        <f>IF(ISBLANK('Mortgage 1 Monthly Calcs'!P26),"",'Mortgage 1 Monthly Calcs'!P26)</f>
        <v>0</v>
      </c>
      <c r="V26" s="24">
        <f>IF(ISBLANK('Mortgage 1 Monthly Calcs'!Q26),"",'Mortgage 1 Monthly Calcs'!Q26)</f>
        <v>0</v>
      </c>
      <c r="W26" s="24">
        <f>IF(ISBLANK('Mortgage 1 Monthly Calcs'!R26),"",'Mortgage 1 Monthly Calcs'!R26)</f>
        <v>154.73744217980089</v>
      </c>
      <c r="X26" s="24">
        <f>IF(ISBLANK('Mortgage 1 Monthly Calcs'!S26),"",'Mortgage 1 Monthly Calcs'!S26)</f>
        <v>489.56395930570733</v>
      </c>
      <c r="Y26" s="24">
        <f>IF(ISBLANK('Mortgage 1 Monthly Calcs'!T26),"",'Mortgage 1 Monthly Calcs'!T26)</f>
        <v>2241.9455810382842</v>
      </c>
      <c r="Z26" s="24">
        <f>IF(ISBLANK('Mortgage 1 Monthly Calcs'!U26),"",'Mortgage 1 Monthly Calcs'!U26)</f>
        <v>7422.5754412443403</v>
      </c>
      <c r="AA26" s="24" t="str">
        <f>IF(ISBLANK('Mortgage 1 Monthly Calcs'!V26),"",'Mortgage 1 Monthly Calcs'!V26)</f>
        <v/>
      </c>
      <c r="AB26" s="24" t="str">
        <f>IF(ISBLANK('Mortgage 1 Monthly Calcs'!W26),"",'Mortgage 1 Monthly Calcs'!W26)</f>
        <v/>
      </c>
      <c r="AC26" s="24">
        <f>IF(ISBLANK('Mortgage 1 Monthly Calcs'!X26),"",'Mortgage 1 Monthly Calcs'!X26)</f>
        <v>0</v>
      </c>
      <c r="AD26" s="24">
        <f>IF(ISBLANK('Mortgage 1 Monthly Calcs'!Y26),"",'Mortgage 1 Monthly Calcs'!Y26)</f>
        <v>97758.054418961663</v>
      </c>
    </row>
    <row r="27" spans="3:30" x14ac:dyDescent="0.25">
      <c r="C27" s="37">
        <v>16</v>
      </c>
      <c r="D27" s="29" t="str">
        <f>IF('Mortgage 1 Variables'!C23=1,F19+1,"")</f>
        <v/>
      </c>
      <c r="E27" s="22" t="str">
        <f>IF(ISBLANK('Mortgage 1 Monthly Calcs'!E27),"",'Mortgage 1 Monthly Calcs'!E27)</f>
        <v/>
      </c>
      <c r="F27" s="23" t="str">
        <f>IF(ISBLANK('Mortgage 1 Monthly Calcs'!F27),"",'Mortgage 1 Monthly Calcs'!F27)</f>
        <v>Feb</v>
      </c>
      <c r="G27" s="28"/>
      <c r="H27" s="28">
        <f>IF(ISBLANK('Mortgage 1 Monthly Calcs'!G27),"",'Mortgage 1 Monthly Calcs'!G27)</f>
        <v>0.06</v>
      </c>
      <c r="I27" s="24">
        <f>IF(ISBLANK('Mortgage 1 Monthly Calcs'!H27),"",'Mortgage 1 Monthly Calcs'!H27)</f>
        <v>644.30140148550822</v>
      </c>
      <c r="J27" s="24">
        <f>IF(ISBLANK('Mortgage 1 Monthly Calcs'!I27),"",'Mortgage 1 Monthly Calcs'!I27)</f>
        <v>488.7902720948083</v>
      </c>
      <c r="K27" s="24">
        <f>IF(ISBLANK('Mortgage 1 Monthly Calcs'!J27),"",'Mortgage 1 Monthly Calcs'!J27)</f>
        <v>97758.054418961663</v>
      </c>
      <c r="L27" s="24"/>
      <c r="M27" s="24">
        <f>IF(ISBLANK('Mortgage 1 Monthly Calcs'!K27),"",'Mortgage 1 Monthly Calcs'!K27)</f>
        <v>0</v>
      </c>
      <c r="N27" s="24"/>
      <c r="O27" s="24">
        <f>IF(ISBLANK('Mortgage 1 Monthly Calcs'!L27),"",'Mortgage 1 Monthly Calcs'!L27)</f>
        <v>644.30140148550822</v>
      </c>
      <c r="P27" s="24"/>
      <c r="Q27" s="24">
        <f>IF(ISBLANK('Mortgage 1 Monthly Calcs'!M27),"",'Mortgage 1 Monthly Calcs'!M27)</f>
        <v>0</v>
      </c>
      <c r="R27" s="24">
        <f>IF(ISBLANK('Mortgage 1 Monthly Calcs'!N27),"",'Mortgage 1 Monthly Calcs'!N27)</f>
        <v>644.30140148550822</v>
      </c>
      <c r="S27" s="24">
        <f>IF(ISBLANK('Mortgage 1 Monthly Calcs'!O27),"",'Mortgage 1 Monthly Calcs'!O27)</f>
        <v>0</v>
      </c>
      <c r="T27" s="24"/>
      <c r="U27" s="24">
        <f>IF(ISBLANK('Mortgage 1 Monthly Calcs'!P27),"",'Mortgage 1 Monthly Calcs'!P27)</f>
        <v>0</v>
      </c>
      <c r="V27" s="24">
        <f>IF(ISBLANK('Mortgage 1 Monthly Calcs'!Q27),"",'Mortgage 1 Monthly Calcs'!Q27)</f>
        <v>0</v>
      </c>
      <c r="W27" s="24">
        <f>IF(ISBLANK('Mortgage 1 Monthly Calcs'!R27),"",'Mortgage 1 Monthly Calcs'!R27)</f>
        <v>155.51112939069992</v>
      </c>
      <c r="X27" s="24">
        <f>IF(ISBLANK('Mortgage 1 Monthly Calcs'!S27),"",'Mortgage 1 Monthly Calcs'!S27)</f>
        <v>488.7902720948083</v>
      </c>
      <c r="Y27" s="24">
        <f>IF(ISBLANK('Mortgage 1 Monthly Calcs'!T27),"",'Mortgage 1 Monthly Calcs'!T27)</f>
        <v>2397.456710428984</v>
      </c>
      <c r="Z27" s="24">
        <f>IF(ISBLANK('Mortgage 1 Monthly Calcs'!U27),"",'Mortgage 1 Monthly Calcs'!U27)</f>
        <v>7911.3657133391489</v>
      </c>
      <c r="AA27" s="24" t="str">
        <f>IF(ISBLANK('Mortgage 1 Monthly Calcs'!V27),"",'Mortgage 1 Monthly Calcs'!V27)</f>
        <v/>
      </c>
      <c r="AB27" s="24" t="str">
        <f>IF(ISBLANK('Mortgage 1 Monthly Calcs'!W27),"",'Mortgage 1 Monthly Calcs'!W27)</f>
        <v/>
      </c>
      <c r="AC27" s="24">
        <f>IF(ISBLANK('Mortgage 1 Monthly Calcs'!X27),"",'Mortgage 1 Monthly Calcs'!X27)</f>
        <v>0</v>
      </c>
      <c r="AD27" s="24">
        <f>IF(ISBLANK('Mortgage 1 Monthly Calcs'!Y27),"",'Mortgage 1 Monthly Calcs'!Y27)</f>
        <v>97602.543289570967</v>
      </c>
    </row>
    <row r="28" spans="3:30" x14ac:dyDescent="0.25">
      <c r="C28" s="37">
        <v>17</v>
      </c>
      <c r="D28" s="29" t="str">
        <f>IF('Mortgage 1 Variables'!C24=1,F19+1,"")</f>
        <v/>
      </c>
      <c r="E28" s="22" t="str">
        <f>IF(ISBLANK('Mortgage 1 Monthly Calcs'!E28),"",'Mortgage 1 Monthly Calcs'!E28)</f>
        <v/>
      </c>
      <c r="F28" s="23" t="str">
        <f>IF(ISBLANK('Mortgage 1 Monthly Calcs'!F28),"",'Mortgage 1 Monthly Calcs'!F28)</f>
        <v>Mar</v>
      </c>
      <c r="G28" s="28"/>
      <c r="H28" s="28">
        <f>IF(ISBLANK('Mortgage 1 Monthly Calcs'!G28),"",'Mortgage 1 Monthly Calcs'!G28)</f>
        <v>0.06</v>
      </c>
      <c r="I28" s="24">
        <f>IF(ISBLANK('Mortgage 1 Monthly Calcs'!H28),"",'Mortgage 1 Monthly Calcs'!H28)</f>
        <v>644.30140148550811</v>
      </c>
      <c r="J28" s="24">
        <f>IF(ISBLANK('Mortgage 1 Monthly Calcs'!I28),"",'Mortgage 1 Monthly Calcs'!I28)</f>
        <v>488.01271644785487</v>
      </c>
      <c r="K28" s="24">
        <f>IF(ISBLANK('Mortgage 1 Monthly Calcs'!J28),"",'Mortgage 1 Monthly Calcs'!J28)</f>
        <v>97602.543289570967</v>
      </c>
      <c r="L28" s="24"/>
      <c r="M28" s="24">
        <f>IF(ISBLANK('Mortgage 1 Monthly Calcs'!K28),"",'Mortgage 1 Monthly Calcs'!K28)</f>
        <v>0</v>
      </c>
      <c r="N28" s="24"/>
      <c r="O28" s="24">
        <f>IF(ISBLANK('Mortgage 1 Monthly Calcs'!L28),"",'Mortgage 1 Monthly Calcs'!L28)</f>
        <v>644.30140148550811</v>
      </c>
      <c r="P28" s="24"/>
      <c r="Q28" s="24">
        <f>IF(ISBLANK('Mortgage 1 Monthly Calcs'!M28),"",'Mortgage 1 Monthly Calcs'!M28)</f>
        <v>0</v>
      </c>
      <c r="R28" s="24">
        <f>IF(ISBLANK('Mortgage 1 Monthly Calcs'!N28),"",'Mortgage 1 Monthly Calcs'!N28)</f>
        <v>644.30140148550811</v>
      </c>
      <c r="S28" s="24">
        <f>IF(ISBLANK('Mortgage 1 Monthly Calcs'!O28),"",'Mortgage 1 Monthly Calcs'!O28)</f>
        <v>0</v>
      </c>
      <c r="T28" s="24"/>
      <c r="U28" s="24">
        <f>IF(ISBLANK('Mortgage 1 Monthly Calcs'!P28),"",'Mortgage 1 Monthly Calcs'!P28)</f>
        <v>0</v>
      </c>
      <c r="V28" s="24">
        <f>IF(ISBLANK('Mortgage 1 Monthly Calcs'!Q28),"",'Mortgage 1 Monthly Calcs'!Q28)</f>
        <v>0</v>
      </c>
      <c r="W28" s="24">
        <f>IF(ISBLANK('Mortgage 1 Monthly Calcs'!R28),"",'Mortgage 1 Monthly Calcs'!R28)</f>
        <v>156.28868503765324</v>
      </c>
      <c r="X28" s="24">
        <f>IF(ISBLANK('Mortgage 1 Monthly Calcs'!S28),"",'Mortgage 1 Monthly Calcs'!S28)</f>
        <v>488.01271644785487</v>
      </c>
      <c r="Y28" s="24">
        <f>IF(ISBLANK('Mortgage 1 Monthly Calcs'!T28),"",'Mortgage 1 Monthly Calcs'!T28)</f>
        <v>2553.7453954666371</v>
      </c>
      <c r="Z28" s="24">
        <f>IF(ISBLANK('Mortgage 1 Monthly Calcs'!U28),"",'Mortgage 1 Monthly Calcs'!U28)</f>
        <v>8399.3784297870043</v>
      </c>
      <c r="AA28" s="24" t="str">
        <f>IF(ISBLANK('Mortgage 1 Monthly Calcs'!V28),"",'Mortgage 1 Monthly Calcs'!V28)</f>
        <v/>
      </c>
      <c r="AB28" s="24" t="str">
        <f>IF(ISBLANK('Mortgage 1 Monthly Calcs'!W28),"",'Mortgage 1 Monthly Calcs'!W28)</f>
        <v/>
      </c>
      <c r="AC28" s="24">
        <f>IF(ISBLANK('Mortgage 1 Monthly Calcs'!X28),"",'Mortgage 1 Monthly Calcs'!X28)</f>
        <v>0</v>
      </c>
      <c r="AD28" s="24">
        <f>IF(ISBLANK('Mortgage 1 Monthly Calcs'!Y28),"",'Mortgage 1 Monthly Calcs'!Y28)</f>
        <v>97446.254604533315</v>
      </c>
    </row>
    <row r="29" spans="3:30" x14ac:dyDescent="0.25">
      <c r="C29" s="37">
        <v>18</v>
      </c>
      <c r="D29" s="29" t="str">
        <f>IF('Mortgage 1 Variables'!C25=1,F19+1,"")</f>
        <v/>
      </c>
      <c r="E29" s="22" t="str">
        <f>IF(ISBLANK('Mortgage 1 Monthly Calcs'!E29),"",'Mortgage 1 Monthly Calcs'!E29)</f>
        <v/>
      </c>
      <c r="F29" s="23" t="str">
        <f>IF(ISBLANK('Mortgage 1 Monthly Calcs'!F29),"",'Mortgage 1 Monthly Calcs'!F29)</f>
        <v>Apr</v>
      </c>
      <c r="G29" s="28"/>
      <c r="H29" s="28">
        <f>IF(ISBLANK('Mortgage 1 Monthly Calcs'!G29),"",'Mortgage 1 Monthly Calcs'!G29)</f>
        <v>0.06</v>
      </c>
      <c r="I29" s="24">
        <f>IF(ISBLANK('Mortgage 1 Monthly Calcs'!H29),"",'Mortgage 1 Monthly Calcs'!H29)</f>
        <v>644.30140148550822</v>
      </c>
      <c r="J29" s="24">
        <f>IF(ISBLANK('Mortgage 1 Monthly Calcs'!I29),"",'Mortgage 1 Monthly Calcs'!I29)</f>
        <v>487.23127302266658</v>
      </c>
      <c r="K29" s="24">
        <f>IF(ISBLANK('Mortgage 1 Monthly Calcs'!J29),"",'Mortgage 1 Monthly Calcs'!J29)</f>
        <v>97446.254604533315</v>
      </c>
      <c r="L29" s="24"/>
      <c r="M29" s="24">
        <f>IF(ISBLANK('Mortgage 1 Monthly Calcs'!K29),"",'Mortgage 1 Monthly Calcs'!K29)</f>
        <v>0</v>
      </c>
      <c r="N29" s="24"/>
      <c r="O29" s="24">
        <f>IF(ISBLANK('Mortgage 1 Monthly Calcs'!L29),"",'Mortgage 1 Monthly Calcs'!L29)</f>
        <v>644.30140148550822</v>
      </c>
      <c r="P29" s="24"/>
      <c r="Q29" s="24">
        <f>IF(ISBLANK('Mortgage 1 Monthly Calcs'!M29),"",'Mortgage 1 Monthly Calcs'!M29)</f>
        <v>0</v>
      </c>
      <c r="R29" s="24">
        <f>IF(ISBLANK('Mortgage 1 Monthly Calcs'!N29),"",'Mortgage 1 Monthly Calcs'!N29)</f>
        <v>644.30140148550822</v>
      </c>
      <c r="S29" s="24">
        <f>IF(ISBLANK('Mortgage 1 Monthly Calcs'!O29),"",'Mortgage 1 Monthly Calcs'!O29)</f>
        <v>0</v>
      </c>
      <c r="T29" s="24"/>
      <c r="U29" s="24">
        <f>IF(ISBLANK('Mortgage 1 Monthly Calcs'!P29),"",'Mortgage 1 Monthly Calcs'!P29)</f>
        <v>0</v>
      </c>
      <c r="V29" s="24">
        <f>IF(ISBLANK('Mortgage 1 Monthly Calcs'!Q29),"",'Mortgage 1 Monthly Calcs'!Q29)</f>
        <v>0</v>
      </c>
      <c r="W29" s="24">
        <f>IF(ISBLANK('Mortgage 1 Monthly Calcs'!R29),"",'Mortgage 1 Monthly Calcs'!R29)</f>
        <v>157.07012846284164</v>
      </c>
      <c r="X29" s="24">
        <f>IF(ISBLANK('Mortgage 1 Monthly Calcs'!S29),"",'Mortgage 1 Monthly Calcs'!S29)</f>
        <v>487.23127302266658</v>
      </c>
      <c r="Y29" s="24">
        <f>IF(ISBLANK('Mortgage 1 Monthly Calcs'!T29),"",'Mortgage 1 Monthly Calcs'!T29)</f>
        <v>2710.8155239294788</v>
      </c>
      <c r="Z29" s="24">
        <f>IF(ISBLANK('Mortgage 1 Monthly Calcs'!U29),"",'Mortgage 1 Monthly Calcs'!U29)</f>
        <v>8886.6097028096701</v>
      </c>
      <c r="AA29" s="24" t="str">
        <f>IF(ISBLANK('Mortgage 1 Monthly Calcs'!V29),"",'Mortgage 1 Monthly Calcs'!V29)</f>
        <v/>
      </c>
      <c r="AB29" s="24" t="str">
        <f>IF(ISBLANK('Mortgage 1 Monthly Calcs'!W29),"",'Mortgage 1 Monthly Calcs'!W29)</f>
        <v/>
      </c>
      <c r="AC29" s="24">
        <f>IF(ISBLANK('Mortgage 1 Monthly Calcs'!X29),"",'Mortgage 1 Monthly Calcs'!X29)</f>
        <v>0</v>
      </c>
      <c r="AD29" s="24">
        <f>IF(ISBLANK('Mortgage 1 Monthly Calcs'!Y29),"",'Mortgage 1 Monthly Calcs'!Y29)</f>
        <v>97289.18447607047</v>
      </c>
    </row>
    <row r="30" spans="3:30" x14ac:dyDescent="0.25">
      <c r="C30" s="37">
        <v>19</v>
      </c>
      <c r="D30" s="29" t="str">
        <f>IF('Mortgage 1 Variables'!C26=1,F19+1,"")</f>
        <v/>
      </c>
      <c r="E30" s="22" t="str">
        <f>IF(ISBLANK('Mortgage 1 Monthly Calcs'!E30),"",'Mortgage 1 Monthly Calcs'!E30)</f>
        <v/>
      </c>
      <c r="F30" s="23" t="str">
        <f>IF(ISBLANK('Mortgage 1 Monthly Calcs'!F30),"",'Mortgage 1 Monthly Calcs'!F30)</f>
        <v>May</v>
      </c>
      <c r="G30" s="28"/>
      <c r="H30" s="28">
        <f>IF(ISBLANK('Mortgage 1 Monthly Calcs'!G30),"",'Mortgage 1 Monthly Calcs'!G30)</f>
        <v>0.06</v>
      </c>
      <c r="I30" s="24">
        <f>IF(ISBLANK('Mortgage 1 Monthly Calcs'!H30),"",'Mortgage 1 Monthly Calcs'!H30)</f>
        <v>644.30140148550811</v>
      </c>
      <c r="J30" s="24">
        <f>IF(ISBLANK('Mortgage 1 Monthly Calcs'!I30),"",'Mortgage 1 Monthly Calcs'!I30)</f>
        <v>486.44592238035239</v>
      </c>
      <c r="K30" s="24">
        <f>IF(ISBLANK('Mortgage 1 Monthly Calcs'!J30),"",'Mortgage 1 Monthly Calcs'!J30)</f>
        <v>97289.18447607047</v>
      </c>
      <c r="L30" s="24"/>
      <c r="M30" s="24">
        <f>IF(ISBLANK('Mortgage 1 Monthly Calcs'!K30),"",'Mortgage 1 Monthly Calcs'!K30)</f>
        <v>0</v>
      </c>
      <c r="N30" s="24"/>
      <c r="O30" s="24">
        <f>IF(ISBLANK('Mortgage 1 Monthly Calcs'!L30),"",'Mortgage 1 Monthly Calcs'!L30)</f>
        <v>644.30140148550811</v>
      </c>
      <c r="P30" s="24"/>
      <c r="Q30" s="24">
        <f>IF(ISBLANK('Mortgage 1 Monthly Calcs'!M30),"",'Mortgage 1 Monthly Calcs'!M30)</f>
        <v>0</v>
      </c>
      <c r="R30" s="24">
        <f>IF(ISBLANK('Mortgage 1 Monthly Calcs'!N30),"",'Mortgage 1 Monthly Calcs'!N30)</f>
        <v>644.30140148550811</v>
      </c>
      <c r="S30" s="24">
        <f>IF(ISBLANK('Mortgage 1 Monthly Calcs'!O30),"",'Mortgage 1 Monthly Calcs'!O30)</f>
        <v>0</v>
      </c>
      <c r="T30" s="24"/>
      <c r="U30" s="24">
        <f>IF(ISBLANK('Mortgage 1 Monthly Calcs'!P30),"",'Mortgage 1 Monthly Calcs'!P30)</f>
        <v>0</v>
      </c>
      <c r="V30" s="24">
        <f>IF(ISBLANK('Mortgage 1 Monthly Calcs'!Q30),"",'Mortgage 1 Monthly Calcs'!Q30)</f>
        <v>0</v>
      </c>
      <c r="W30" s="24">
        <f>IF(ISBLANK('Mortgage 1 Monthly Calcs'!R30),"",'Mortgage 1 Monthly Calcs'!R30)</f>
        <v>157.85547910515572</v>
      </c>
      <c r="X30" s="24">
        <f>IF(ISBLANK('Mortgage 1 Monthly Calcs'!S30),"",'Mortgage 1 Monthly Calcs'!S30)</f>
        <v>486.44592238035239</v>
      </c>
      <c r="Y30" s="24">
        <f>IF(ISBLANK('Mortgage 1 Monthly Calcs'!T30),"",'Mortgage 1 Monthly Calcs'!T30)</f>
        <v>2868.6710030346344</v>
      </c>
      <c r="Z30" s="24">
        <f>IF(ISBLANK('Mortgage 1 Monthly Calcs'!U30),"",'Mortgage 1 Monthly Calcs'!U30)</f>
        <v>9373.0556251900234</v>
      </c>
      <c r="AA30" s="24" t="str">
        <f>IF(ISBLANK('Mortgage 1 Monthly Calcs'!V30),"",'Mortgage 1 Monthly Calcs'!V30)</f>
        <v/>
      </c>
      <c r="AB30" s="24" t="str">
        <f>IF(ISBLANK('Mortgage 1 Monthly Calcs'!W30),"",'Mortgage 1 Monthly Calcs'!W30)</f>
        <v/>
      </c>
      <c r="AC30" s="24">
        <f>IF(ISBLANK('Mortgage 1 Monthly Calcs'!X30),"",'Mortgage 1 Monthly Calcs'!X30)</f>
        <v>0</v>
      </c>
      <c r="AD30" s="24">
        <f>IF(ISBLANK('Mortgage 1 Monthly Calcs'!Y30),"",'Mortgage 1 Monthly Calcs'!Y30)</f>
        <v>97131.328996965312</v>
      </c>
    </row>
    <row r="31" spans="3:30" x14ac:dyDescent="0.25">
      <c r="C31" s="37">
        <v>20</v>
      </c>
      <c r="D31" s="29" t="str">
        <f>IF('Mortgage 1 Variables'!C27=1,F19+1,"")</f>
        <v/>
      </c>
      <c r="E31" s="22" t="str">
        <f>IF(ISBLANK('Mortgage 1 Monthly Calcs'!E31),"",'Mortgage 1 Monthly Calcs'!E31)</f>
        <v/>
      </c>
      <c r="F31" s="23" t="str">
        <f>IF(ISBLANK('Mortgage 1 Monthly Calcs'!F31),"",'Mortgage 1 Monthly Calcs'!F31)</f>
        <v>Jun</v>
      </c>
      <c r="G31" s="28"/>
      <c r="H31" s="28">
        <f>IF(ISBLANK('Mortgage 1 Monthly Calcs'!G31),"",'Mortgage 1 Monthly Calcs'!G31)</f>
        <v>0.06</v>
      </c>
      <c r="I31" s="24">
        <f>IF(ISBLANK('Mortgage 1 Monthly Calcs'!H31),"",'Mortgage 1 Monthly Calcs'!H31)</f>
        <v>644.30140148550822</v>
      </c>
      <c r="J31" s="24">
        <f>IF(ISBLANK('Mortgage 1 Monthly Calcs'!I31),"",'Mortgage 1 Monthly Calcs'!I31)</f>
        <v>485.65664498482658</v>
      </c>
      <c r="K31" s="24">
        <f>IF(ISBLANK('Mortgage 1 Monthly Calcs'!J31),"",'Mortgage 1 Monthly Calcs'!J31)</f>
        <v>97131.328996965312</v>
      </c>
      <c r="L31" s="24"/>
      <c r="M31" s="24">
        <f>IF(ISBLANK('Mortgage 1 Monthly Calcs'!K31),"",'Mortgage 1 Monthly Calcs'!K31)</f>
        <v>0</v>
      </c>
      <c r="N31" s="24"/>
      <c r="O31" s="24">
        <f>IF(ISBLANK('Mortgage 1 Monthly Calcs'!L31),"",'Mortgage 1 Monthly Calcs'!L31)</f>
        <v>644.30140148550822</v>
      </c>
      <c r="P31" s="24"/>
      <c r="Q31" s="24">
        <f>IF(ISBLANK('Mortgage 1 Monthly Calcs'!M31),"",'Mortgage 1 Monthly Calcs'!M31)</f>
        <v>0</v>
      </c>
      <c r="R31" s="24">
        <f>IF(ISBLANK('Mortgage 1 Monthly Calcs'!N31),"",'Mortgage 1 Monthly Calcs'!N31)</f>
        <v>644.30140148550822</v>
      </c>
      <c r="S31" s="24">
        <f>IF(ISBLANK('Mortgage 1 Monthly Calcs'!O31),"",'Mortgage 1 Monthly Calcs'!O31)</f>
        <v>0</v>
      </c>
      <c r="T31" s="24"/>
      <c r="U31" s="24">
        <f>IF(ISBLANK('Mortgage 1 Monthly Calcs'!P31),"",'Mortgage 1 Monthly Calcs'!P31)</f>
        <v>0</v>
      </c>
      <c r="V31" s="24">
        <f>IF(ISBLANK('Mortgage 1 Monthly Calcs'!Q31),"",'Mortgage 1 Monthly Calcs'!Q31)</f>
        <v>0</v>
      </c>
      <c r="W31" s="24">
        <f>IF(ISBLANK('Mortgage 1 Monthly Calcs'!R31),"",'Mortgage 1 Monthly Calcs'!R31)</f>
        <v>158.64475650068164</v>
      </c>
      <c r="X31" s="24">
        <f>IF(ISBLANK('Mortgage 1 Monthly Calcs'!S31),"",'Mortgage 1 Monthly Calcs'!S31)</f>
        <v>485.65664498482658</v>
      </c>
      <c r="Y31" s="24">
        <f>IF(ISBLANK('Mortgage 1 Monthly Calcs'!T31),"",'Mortgage 1 Monthly Calcs'!T31)</f>
        <v>3027.3157595353159</v>
      </c>
      <c r="Z31" s="24">
        <f>IF(ISBLANK('Mortgage 1 Monthly Calcs'!U31),"",'Mortgage 1 Monthly Calcs'!U31)</f>
        <v>9858.7122701748503</v>
      </c>
      <c r="AA31" s="24" t="str">
        <f>IF(ISBLANK('Mortgage 1 Monthly Calcs'!V31),"",'Mortgage 1 Monthly Calcs'!V31)</f>
        <v/>
      </c>
      <c r="AB31" s="24" t="str">
        <f>IF(ISBLANK('Mortgage 1 Monthly Calcs'!W31),"",'Mortgage 1 Monthly Calcs'!W31)</f>
        <v/>
      </c>
      <c r="AC31" s="24">
        <f>IF(ISBLANK('Mortgage 1 Monthly Calcs'!X31),"",'Mortgage 1 Monthly Calcs'!X31)</f>
        <v>0</v>
      </c>
      <c r="AD31" s="24">
        <f>IF(ISBLANK('Mortgage 1 Monthly Calcs'!Y31),"",'Mortgage 1 Monthly Calcs'!Y31)</f>
        <v>96972.68424046463</v>
      </c>
    </row>
    <row r="32" spans="3:30" x14ac:dyDescent="0.25">
      <c r="C32" s="37">
        <v>21</v>
      </c>
      <c r="D32" s="29" t="str">
        <f>IF('Mortgage 1 Variables'!C28=1,F19+1,"")</f>
        <v/>
      </c>
      <c r="E32" s="22" t="str">
        <f>IF(ISBLANK('Mortgage 1 Monthly Calcs'!E32),"",'Mortgage 1 Monthly Calcs'!E32)</f>
        <v/>
      </c>
      <c r="F32" s="23" t="str">
        <f>IF(ISBLANK('Mortgage 1 Monthly Calcs'!F32),"",'Mortgage 1 Monthly Calcs'!F32)</f>
        <v>Jul</v>
      </c>
      <c r="G32" s="28"/>
      <c r="H32" s="28">
        <f>IF(ISBLANK('Mortgage 1 Monthly Calcs'!G32),"",'Mortgage 1 Monthly Calcs'!G32)</f>
        <v>0.06</v>
      </c>
      <c r="I32" s="24">
        <f>IF(ISBLANK('Mortgage 1 Monthly Calcs'!H32),"",'Mortgage 1 Monthly Calcs'!H32)</f>
        <v>644.30140148550811</v>
      </c>
      <c r="J32" s="24">
        <f>IF(ISBLANK('Mortgage 1 Monthly Calcs'!I32),"",'Mortgage 1 Monthly Calcs'!I32)</f>
        <v>484.86342120232314</v>
      </c>
      <c r="K32" s="24">
        <f>IF(ISBLANK('Mortgage 1 Monthly Calcs'!J32),"",'Mortgage 1 Monthly Calcs'!J32)</f>
        <v>96972.68424046463</v>
      </c>
      <c r="L32" s="24"/>
      <c r="M32" s="24">
        <f>IF(ISBLANK('Mortgage 1 Monthly Calcs'!K32),"",'Mortgage 1 Monthly Calcs'!K32)</f>
        <v>0</v>
      </c>
      <c r="N32" s="24"/>
      <c r="O32" s="24">
        <f>IF(ISBLANK('Mortgage 1 Monthly Calcs'!L32),"",'Mortgage 1 Monthly Calcs'!L32)</f>
        <v>644.30140148550811</v>
      </c>
      <c r="P32" s="24"/>
      <c r="Q32" s="24">
        <f>IF(ISBLANK('Mortgage 1 Monthly Calcs'!M32),"",'Mortgage 1 Monthly Calcs'!M32)</f>
        <v>0</v>
      </c>
      <c r="R32" s="24">
        <f>IF(ISBLANK('Mortgage 1 Monthly Calcs'!N32),"",'Mortgage 1 Monthly Calcs'!N32)</f>
        <v>644.30140148550811</v>
      </c>
      <c r="S32" s="24">
        <f>IF(ISBLANK('Mortgage 1 Monthly Calcs'!O32),"",'Mortgage 1 Monthly Calcs'!O32)</f>
        <v>0</v>
      </c>
      <c r="T32" s="24"/>
      <c r="U32" s="24">
        <f>IF(ISBLANK('Mortgage 1 Monthly Calcs'!P32),"",'Mortgage 1 Monthly Calcs'!P32)</f>
        <v>0</v>
      </c>
      <c r="V32" s="24">
        <f>IF(ISBLANK('Mortgage 1 Monthly Calcs'!Q32),"",'Mortgage 1 Monthly Calcs'!Q32)</f>
        <v>0</v>
      </c>
      <c r="W32" s="24">
        <f>IF(ISBLANK('Mortgage 1 Monthly Calcs'!R32),"",'Mortgage 1 Monthly Calcs'!R32)</f>
        <v>159.43798028318497</v>
      </c>
      <c r="X32" s="24">
        <f>IF(ISBLANK('Mortgage 1 Monthly Calcs'!S32),"",'Mortgage 1 Monthly Calcs'!S32)</f>
        <v>484.86342120232314</v>
      </c>
      <c r="Y32" s="24">
        <f>IF(ISBLANK('Mortgage 1 Monthly Calcs'!T32),"",'Mortgage 1 Monthly Calcs'!T32)</f>
        <v>3186.7537398185009</v>
      </c>
      <c r="Z32" s="24">
        <f>IF(ISBLANK('Mortgage 1 Monthly Calcs'!U32),"",'Mortgage 1 Monthly Calcs'!U32)</f>
        <v>10343.575691377173</v>
      </c>
      <c r="AA32" s="24" t="str">
        <f>IF(ISBLANK('Mortgage 1 Monthly Calcs'!V32),"",'Mortgage 1 Monthly Calcs'!V32)</f>
        <v/>
      </c>
      <c r="AB32" s="24" t="str">
        <f>IF(ISBLANK('Mortgage 1 Monthly Calcs'!W32),"",'Mortgage 1 Monthly Calcs'!W32)</f>
        <v/>
      </c>
      <c r="AC32" s="24">
        <f>IF(ISBLANK('Mortgage 1 Monthly Calcs'!X32),"",'Mortgage 1 Monthly Calcs'!X32)</f>
        <v>0</v>
      </c>
      <c r="AD32" s="24">
        <f>IF(ISBLANK('Mortgage 1 Monthly Calcs'!Y32),"",'Mortgage 1 Monthly Calcs'!Y32)</f>
        <v>96813.246260181448</v>
      </c>
    </row>
    <row r="33" spans="3:30" x14ac:dyDescent="0.25">
      <c r="C33" s="37">
        <v>22</v>
      </c>
      <c r="D33" s="29" t="str">
        <f>IF('Mortgage 1 Variables'!C29=1,F19+1,"")</f>
        <v/>
      </c>
      <c r="E33" s="22" t="str">
        <f>IF(ISBLANK('Mortgage 1 Monthly Calcs'!E33),"",'Mortgage 1 Monthly Calcs'!E33)</f>
        <v/>
      </c>
      <c r="F33" s="22" t="str">
        <f>IF(ISBLANK('Mortgage 1 Monthly Calcs'!F33),"",'Mortgage 1 Monthly Calcs'!F33)</f>
        <v>Aug</v>
      </c>
      <c r="G33" s="28"/>
      <c r="H33" s="28">
        <f>IF(ISBLANK('Mortgage 1 Monthly Calcs'!G33),"",'Mortgage 1 Monthly Calcs'!G33)</f>
        <v>0.06</v>
      </c>
      <c r="I33" s="24">
        <f>IF(ISBLANK('Mortgage 1 Monthly Calcs'!H33),"",'Mortgage 1 Monthly Calcs'!H33)</f>
        <v>644.30140148550822</v>
      </c>
      <c r="J33" s="24">
        <f>IF(ISBLANK('Mortgage 1 Monthly Calcs'!I33),"",'Mortgage 1 Monthly Calcs'!I33)</f>
        <v>484.06623130090725</v>
      </c>
      <c r="K33" s="24">
        <f>IF(ISBLANK('Mortgage 1 Monthly Calcs'!J33),"",'Mortgage 1 Monthly Calcs'!J33)</f>
        <v>96813.246260181448</v>
      </c>
      <c r="L33" s="24"/>
      <c r="M33" s="24">
        <f>IF(ISBLANK('Mortgage 1 Monthly Calcs'!K33),"",'Mortgage 1 Monthly Calcs'!K33)</f>
        <v>0</v>
      </c>
      <c r="N33" s="24"/>
      <c r="O33" s="24">
        <f>IF(ISBLANK('Mortgage 1 Monthly Calcs'!L33),"",'Mortgage 1 Monthly Calcs'!L33)</f>
        <v>644.30140148550822</v>
      </c>
      <c r="P33" s="24"/>
      <c r="Q33" s="24">
        <f>IF(ISBLANK('Mortgage 1 Monthly Calcs'!M33),"",'Mortgage 1 Monthly Calcs'!M33)</f>
        <v>0</v>
      </c>
      <c r="R33" s="24">
        <f>IF(ISBLANK('Mortgage 1 Monthly Calcs'!N33),"",'Mortgage 1 Monthly Calcs'!N33)</f>
        <v>644.30140148550822</v>
      </c>
      <c r="S33" s="24">
        <f>IF(ISBLANK('Mortgage 1 Monthly Calcs'!O33),"",'Mortgage 1 Monthly Calcs'!O33)</f>
        <v>0</v>
      </c>
      <c r="T33" s="24"/>
      <c r="U33" s="24">
        <f>IF(ISBLANK('Mortgage 1 Monthly Calcs'!P33),"",'Mortgage 1 Monthly Calcs'!P33)</f>
        <v>0</v>
      </c>
      <c r="V33" s="24">
        <f>IF(ISBLANK('Mortgage 1 Monthly Calcs'!Q33),"",'Mortgage 1 Monthly Calcs'!Q33)</f>
        <v>0</v>
      </c>
      <c r="W33" s="24">
        <f>IF(ISBLANK('Mortgage 1 Monthly Calcs'!R33),"",'Mortgage 1 Monthly Calcs'!R33)</f>
        <v>160.23517018460097</v>
      </c>
      <c r="X33" s="24">
        <f>IF(ISBLANK('Mortgage 1 Monthly Calcs'!S33),"",'Mortgage 1 Monthly Calcs'!S33)</f>
        <v>484.06623130090725</v>
      </c>
      <c r="Y33" s="24">
        <f>IF(ISBLANK('Mortgage 1 Monthly Calcs'!T33),"",'Mortgage 1 Monthly Calcs'!T33)</f>
        <v>3346.9889100031019</v>
      </c>
      <c r="Z33" s="24">
        <f>IF(ISBLANK('Mortgage 1 Monthly Calcs'!U33),"",'Mortgage 1 Monthly Calcs'!U33)</f>
        <v>10827.64192267808</v>
      </c>
      <c r="AA33" s="24" t="str">
        <f>IF(ISBLANK('Mortgage 1 Monthly Calcs'!V33),"",'Mortgage 1 Monthly Calcs'!V33)</f>
        <v/>
      </c>
      <c r="AB33" s="24" t="str">
        <f>IF(ISBLANK('Mortgage 1 Monthly Calcs'!W33),"",'Mortgage 1 Monthly Calcs'!W33)</f>
        <v/>
      </c>
      <c r="AC33" s="24">
        <f>IF(ISBLANK('Mortgage 1 Monthly Calcs'!X33),"",'Mortgage 1 Monthly Calcs'!X33)</f>
        <v>0</v>
      </c>
      <c r="AD33" s="24">
        <f>IF(ISBLANK('Mortgage 1 Monthly Calcs'!Y33),"",'Mortgage 1 Monthly Calcs'!Y33)</f>
        <v>96653.011089996842</v>
      </c>
    </row>
    <row r="34" spans="3:30" x14ac:dyDescent="0.25">
      <c r="C34" s="37">
        <v>23</v>
      </c>
      <c r="D34" s="29" t="str">
        <f>IF('Mortgage 1 Variables'!C30=1,F19+1,"")</f>
        <v/>
      </c>
      <c r="E34" s="22" t="str">
        <f>IF(ISBLANK('Mortgage 1 Monthly Calcs'!E34),"",'Mortgage 1 Monthly Calcs'!E34)</f>
        <v/>
      </c>
      <c r="F34" s="23" t="str">
        <f>IF(ISBLANK('Mortgage 1 Monthly Calcs'!F34),"",'Mortgage 1 Monthly Calcs'!F34)</f>
        <v>Sep</v>
      </c>
      <c r="G34" s="28"/>
      <c r="H34" s="28">
        <f>IF(ISBLANK('Mortgage 1 Monthly Calcs'!G34),"",'Mortgage 1 Monthly Calcs'!G34)</f>
        <v>0.06</v>
      </c>
      <c r="I34" s="24">
        <f>IF(ISBLANK('Mortgage 1 Monthly Calcs'!H34),"",'Mortgage 1 Monthly Calcs'!H34)</f>
        <v>644.30140148550822</v>
      </c>
      <c r="J34" s="24">
        <f>IF(ISBLANK('Mortgage 1 Monthly Calcs'!I34),"",'Mortgage 1 Monthly Calcs'!I34)</f>
        <v>483.26505544998423</v>
      </c>
      <c r="K34" s="24">
        <f>IF(ISBLANK('Mortgage 1 Monthly Calcs'!J34),"",'Mortgage 1 Monthly Calcs'!J34)</f>
        <v>96653.011089996842</v>
      </c>
      <c r="L34" s="24"/>
      <c r="M34" s="24">
        <f>IF(ISBLANK('Mortgage 1 Monthly Calcs'!K34),"",'Mortgage 1 Monthly Calcs'!K34)</f>
        <v>0</v>
      </c>
      <c r="N34" s="24"/>
      <c r="O34" s="24">
        <f>IF(ISBLANK('Mortgage 1 Monthly Calcs'!L34),"",'Mortgage 1 Monthly Calcs'!L34)</f>
        <v>644.30140148550822</v>
      </c>
      <c r="P34" s="24"/>
      <c r="Q34" s="24">
        <f>IF(ISBLANK('Mortgage 1 Monthly Calcs'!M34),"",'Mortgage 1 Monthly Calcs'!M34)</f>
        <v>0</v>
      </c>
      <c r="R34" s="24">
        <f>IF(ISBLANK('Mortgage 1 Monthly Calcs'!N34),"",'Mortgage 1 Monthly Calcs'!N34)</f>
        <v>644.30140148550822</v>
      </c>
      <c r="S34" s="24">
        <f>IF(ISBLANK('Mortgage 1 Monthly Calcs'!O34),"",'Mortgage 1 Monthly Calcs'!O34)</f>
        <v>0</v>
      </c>
      <c r="T34" s="24"/>
      <c r="U34" s="24">
        <f>IF(ISBLANK('Mortgage 1 Monthly Calcs'!P34),"",'Mortgage 1 Monthly Calcs'!P34)</f>
        <v>0</v>
      </c>
      <c r="V34" s="24">
        <f>IF(ISBLANK('Mortgage 1 Monthly Calcs'!Q34),"",'Mortgage 1 Monthly Calcs'!Q34)</f>
        <v>0</v>
      </c>
      <c r="W34" s="24">
        <f>IF(ISBLANK('Mortgage 1 Monthly Calcs'!R34),"",'Mortgage 1 Monthly Calcs'!R34)</f>
        <v>161.03634603552399</v>
      </c>
      <c r="X34" s="24">
        <f>IF(ISBLANK('Mortgage 1 Monthly Calcs'!S34),"",'Mortgage 1 Monthly Calcs'!S34)</f>
        <v>483.26505544998423</v>
      </c>
      <c r="Y34" s="24">
        <f>IF(ISBLANK('Mortgage 1 Monthly Calcs'!T34),"",'Mortgage 1 Monthly Calcs'!T34)</f>
        <v>3508.0252560386257</v>
      </c>
      <c r="Z34" s="24">
        <f>IF(ISBLANK('Mortgage 1 Monthly Calcs'!U34),"",'Mortgage 1 Monthly Calcs'!U34)</f>
        <v>11310.906978128065</v>
      </c>
      <c r="AA34" s="24" t="str">
        <f>IF(ISBLANK('Mortgage 1 Monthly Calcs'!V34),"",'Mortgage 1 Monthly Calcs'!V34)</f>
        <v/>
      </c>
      <c r="AB34" s="24" t="str">
        <f>IF(ISBLANK('Mortgage 1 Monthly Calcs'!W34),"",'Mortgage 1 Monthly Calcs'!W34)</f>
        <v/>
      </c>
      <c r="AC34" s="24">
        <f>IF(ISBLANK('Mortgage 1 Monthly Calcs'!X34),"",'Mortgage 1 Monthly Calcs'!X34)</f>
        <v>0</v>
      </c>
      <c r="AD34" s="24">
        <f>IF(ISBLANK('Mortgage 1 Monthly Calcs'!Y34),"",'Mortgage 1 Monthly Calcs'!Y34)</f>
        <v>96491.974743961313</v>
      </c>
    </row>
    <row r="35" spans="3:30" x14ac:dyDescent="0.25">
      <c r="C35" s="37">
        <v>24</v>
      </c>
      <c r="D35" s="29">
        <f>D23+1</f>
        <v>2</v>
      </c>
      <c r="E35" s="22" t="str">
        <f>IF(ISBLANK('Mortgage 1 Monthly Calcs'!E35),"",'Mortgage 1 Monthly Calcs'!E35)</f>
        <v/>
      </c>
      <c r="F35" s="23" t="str">
        <f>IF(ISBLANK('Mortgage 1 Monthly Calcs'!F35),"",'Mortgage 1 Monthly Calcs'!F35)</f>
        <v>Oct</v>
      </c>
      <c r="G35" s="28"/>
      <c r="H35" s="28">
        <f>IF(ISBLANK('Mortgage 1 Monthly Calcs'!G35),"",'Mortgage 1 Monthly Calcs'!G35)</f>
        <v>0.06</v>
      </c>
      <c r="I35" s="24">
        <f>IF(ISBLANK('Mortgage 1 Monthly Calcs'!H35),"",'Mortgage 1 Monthly Calcs'!H35)</f>
        <v>644.30140148550811</v>
      </c>
      <c r="J35" s="24">
        <f>IF(ISBLANK('Mortgage 1 Monthly Calcs'!I35),"",'Mortgage 1 Monthly Calcs'!I35)</f>
        <v>482.45987371980658</v>
      </c>
      <c r="K35" s="24">
        <f>IF(ISBLANK('Mortgage 1 Monthly Calcs'!J35),"",'Mortgage 1 Monthly Calcs'!J35)</f>
        <v>96491.974743961313</v>
      </c>
      <c r="L35" s="24"/>
      <c r="M35" s="24">
        <f>IF(ISBLANK('Mortgage 1 Monthly Calcs'!K35),"",'Mortgage 1 Monthly Calcs'!K35)</f>
        <v>0</v>
      </c>
      <c r="N35" s="24"/>
      <c r="O35" s="24">
        <f>IF(ISBLANK('Mortgage 1 Monthly Calcs'!L35),"",'Mortgage 1 Monthly Calcs'!L35)</f>
        <v>644.30140148550811</v>
      </c>
      <c r="P35" s="24"/>
      <c r="Q35" s="24">
        <f>IF(ISBLANK('Mortgage 1 Monthly Calcs'!M35),"",'Mortgage 1 Monthly Calcs'!M35)</f>
        <v>0</v>
      </c>
      <c r="R35" s="24">
        <f>IF(ISBLANK('Mortgage 1 Monthly Calcs'!N35),"",'Mortgage 1 Monthly Calcs'!N35)</f>
        <v>644.30140148550811</v>
      </c>
      <c r="S35" s="24">
        <f>IF(ISBLANK('Mortgage 1 Monthly Calcs'!O35),"",'Mortgage 1 Monthly Calcs'!O35)</f>
        <v>0</v>
      </c>
      <c r="T35" s="24"/>
      <c r="U35" s="24">
        <f>IF(ISBLANK('Mortgage 1 Monthly Calcs'!P35),"",'Mortgage 1 Monthly Calcs'!P35)</f>
        <v>0</v>
      </c>
      <c r="V35" s="24">
        <f>IF(ISBLANK('Mortgage 1 Monthly Calcs'!Q35),"",'Mortgage 1 Monthly Calcs'!Q35)</f>
        <v>0</v>
      </c>
      <c r="W35" s="24">
        <f>IF(ISBLANK('Mortgage 1 Monthly Calcs'!R35),"",'Mortgage 1 Monthly Calcs'!R35)</f>
        <v>161.84152776570153</v>
      </c>
      <c r="X35" s="24">
        <f>IF(ISBLANK('Mortgage 1 Monthly Calcs'!S35),"",'Mortgage 1 Monthly Calcs'!S35)</f>
        <v>482.45987371980658</v>
      </c>
      <c r="Y35" s="24">
        <f>IF(ISBLANK('Mortgage 1 Monthly Calcs'!T35),"",'Mortgage 1 Monthly Calcs'!T35)</f>
        <v>3669.866783804327</v>
      </c>
      <c r="Z35" s="24">
        <f>IF(ISBLANK('Mortgage 1 Monthly Calcs'!U35),"",'Mortgage 1 Monthly Calcs'!U35)</f>
        <v>11793.366851847872</v>
      </c>
      <c r="AA35" s="24" t="str">
        <f>IF(ISBLANK('Mortgage 1 Monthly Calcs'!V35),"",'Mortgage 1 Monthly Calcs'!V35)</f>
        <v/>
      </c>
      <c r="AB35" s="24" t="str">
        <f>IF(ISBLANK('Mortgage 1 Monthly Calcs'!W35),"",'Mortgage 1 Monthly Calcs'!W35)</f>
        <v/>
      </c>
      <c r="AC35" s="24">
        <f>IF(ISBLANK('Mortgage 1 Monthly Calcs'!X35),"",'Mortgage 1 Monthly Calcs'!X35)</f>
        <v>0</v>
      </c>
      <c r="AD35" s="24">
        <f>IF(ISBLANK('Mortgage 1 Monthly Calcs'!Y35),"",'Mortgage 1 Monthly Calcs'!Y35)</f>
        <v>96330.133216195609</v>
      </c>
    </row>
    <row r="36" spans="3:30" x14ac:dyDescent="0.25">
      <c r="C36" s="37">
        <v>25</v>
      </c>
      <c r="D36" s="29"/>
      <c r="E36" s="22" t="str">
        <f>IF(ISBLANK('Mortgage 1 Monthly Calcs'!E36),"",'Mortgage 1 Monthly Calcs'!E36)</f>
        <v/>
      </c>
      <c r="F36" s="23" t="str">
        <f>IF(ISBLANK('Mortgage 1 Monthly Calcs'!F36),"",'Mortgage 1 Monthly Calcs'!F36)</f>
        <v>Nov</v>
      </c>
      <c r="G36" s="28"/>
      <c r="H36" s="28">
        <f>IF(ISBLANK('Mortgage 1 Monthly Calcs'!G36),"",'Mortgage 1 Monthly Calcs'!G36)</f>
        <v>0.06</v>
      </c>
      <c r="I36" s="24">
        <f>IF(ISBLANK('Mortgage 1 Monthly Calcs'!H36),"",'Mortgage 1 Monthly Calcs'!H36)</f>
        <v>644.30140148550799</v>
      </c>
      <c r="J36" s="24">
        <f>IF(ISBLANK('Mortgage 1 Monthly Calcs'!I36),"",'Mortgage 1 Monthly Calcs'!I36)</f>
        <v>481.65066608097806</v>
      </c>
      <c r="K36" s="24">
        <f>IF(ISBLANK('Mortgage 1 Monthly Calcs'!J36),"",'Mortgage 1 Monthly Calcs'!J36)</f>
        <v>96330.133216195609</v>
      </c>
      <c r="L36" s="24"/>
      <c r="M36" s="24">
        <f>IF(ISBLANK('Mortgage 1 Monthly Calcs'!K36),"",'Mortgage 1 Monthly Calcs'!K36)</f>
        <v>0</v>
      </c>
      <c r="N36" s="24"/>
      <c r="O36" s="24">
        <f>IF(ISBLANK('Mortgage 1 Monthly Calcs'!L36),"",'Mortgage 1 Monthly Calcs'!L36)</f>
        <v>644.30140148550799</v>
      </c>
      <c r="P36" s="24"/>
      <c r="Q36" s="24">
        <f>IF(ISBLANK('Mortgage 1 Monthly Calcs'!M36),"",'Mortgage 1 Monthly Calcs'!M36)</f>
        <v>0</v>
      </c>
      <c r="R36" s="24">
        <f>IF(ISBLANK('Mortgage 1 Monthly Calcs'!N36),"",'Mortgage 1 Monthly Calcs'!N36)</f>
        <v>644.30140148550799</v>
      </c>
      <c r="S36" s="24">
        <f>IF(ISBLANK('Mortgage 1 Monthly Calcs'!O36),"",'Mortgage 1 Monthly Calcs'!O36)</f>
        <v>0</v>
      </c>
      <c r="T36" s="24"/>
      <c r="U36" s="24">
        <f>IF(ISBLANK('Mortgage 1 Monthly Calcs'!P36),"",'Mortgage 1 Monthly Calcs'!P36)</f>
        <v>0</v>
      </c>
      <c r="V36" s="24">
        <f>IF(ISBLANK('Mortgage 1 Monthly Calcs'!Q36),"",'Mortgage 1 Monthly Calcs'!Q36)</f>
        <v>0</v>
      </c>
      <c r="W36" s="24">
        <f>IF(ISBLANK('Mortgage 1 Monthly Calcs'!R36),"",'Mortgage 1 Monthly Calcs'!R36)</f>
        <v>162.65073540452994</v>
      </c>
      <c r="X36" s="24">
        <f>IF(ISBLANK('Mortgage 1 Monthly Calcs'!S36),"",'Mortgage 1 Monthly Calcs'!S36)</f>
        <v>481.65066608097806</v>
      </c>
      <c r="Y36" s="24">
        <f>IF(ISBLANK('Mortgage 1 Monthly Calcs'!T36),"",'Mortgage 1 Monthly Calcs'!T36)</f>
        <v>3832.5175192088568</v>
      </c>
      <c r="Z36" s="24">
        <f>IF(ISBLANK('Mortgage 1 Monthly Calcs'!U36),"",'Mortgage 1 Monthly Calcs'!U36)</f>
        <v>12275.017517928849</v>
      </c>
      <c r="AA36" s="24" t="str">
        <f>IF(ISBLANK('Mortgage 1 Monthly Calcs'!V36),"",'Mortgage 1 Monthly Calcs'!V36)</f>
        <v/>
      </c>
      <c r="AB36" s="24" t="str">
        <f>IF(ISBLANK('Mortgage 1 Monthly Calcs'!W36),"",'Mortgage 1 Monthly Calcs'!W36)</f>
        <v/>
      </c>
      <c r="AC36" s="24">
        <f>IF(ISBLANK('Mortgage 1 Monthly Calcs'!X36),"",'Mortgage 1 Monthly Calcs'!X36)</f>
        <v>0</v>
      </c>
      <c r="AD36" s="24">
        <f>IF(ISBLANK('Mortgage 1 Monthly Calcs'!Y36),"",'Mortgage 1 Monthly Calcs'!Y36)</f>
        <v>96167.482480791077</v>
      </c>
    </row>
    <row r="37" spans="3:30" x14ac:dyDescent="0.25">
      <c r="C37" s="37">
        <v>26</v>
      </c>
      <c r="D37" s="29"/>
      <c r="E37" s="22" t="str">
        <f>IF(ISBLANK('Mortgage 1 Monthly Calcs'!E37),"",'Mortgage 1 Monthly Calcs'!E37)</f>
        <v/>
      </c>
      <c r="F37" s="23" t="str">
        <f>IF(ISBLANK('Mortgage 1 Monthly Calcs'!F37),"",'Mortgage 1 Monthly Calcs'!F37)</f>
        <v>Dec</v>
      </c>
      <c r="G37" s="28"/>
      <c r="H37" s="28">
        <f>IF(ISBLANK('Mortgage 1 Monthly Calcs'!G37),"",'Mortgage 1 Monthly Calcs'!G37)</f>
        <v>0.06</v>
      </c>
      <c r="I37" s="24">
        <f>IF(ISBLANK('Mortgage 1 Monthly Calcs'!H37),"",'Mortgage 1 Monthly Calcs'!H37)</f>
        <v>644.30140148550799</v>
      </c>
      <c r="J37" s="24">
        <f>IF(ISBLANK('Mortgage 1 Monthly Calcs'!I37),"",'Mortgage 1 Monthly Calcs'!I37)</f>
        <v>480.8374124039554</v>
      </c>
      <c r="K37" s="24">
        <f>IF(ISBLANK('Mortgage 1 Monthly Calcs'!J37),"",'Mortgage 1 Monthly Calcs'!J37)</f>
        <v>96167.482480791077</v>
      </c>
      <c r="L37" s="24"/>
      <c r="M37" s="24">
        <f>IF(ISBLANK('Mortgage 1 Monthly Calcs'!K37),"",'Mortgage 1 Monthly Calcs'!K37)</f>
        <v>0</v>
      </c>
      <c r="N37" s="24"/>
      <c r="O37" s="24">
        <f>IF(ISBLANK('Mortgage 1 Monthly Calcs'!L37),"",'Mortgage 1 Monthly Calcs'!L37)</f>
        <v>644.30140148550799</v>
      </c>
      <c r="P37" s="24"/>
      <c r="Q37" s="24">
        <f>IF(ISBLANK('Mortgage 1 Monthly Calcs'!M37),"",'Mortgage 1 Monthly Calcs'!M37)</f>
        <v>0</v>
      </c>
      <c r="R37" s="24">
        <f>IF(ISBLANK('Mortgage 1 Monthly Calcs'!N37),"",'Mortgage 1 Monthly Calcs'!N37)</f>
        <v>644.30140148550799</v>
      </c>
      <c r="S37" s="24">
        <f>IF(ISBLANK('Mortgage 1 Monthly Calcs'!O37),"",'Mortgage 1 Monthly Calcs'!O37)</f>
        <v>0</v>
      </c>
      <c r="T37" s="24"/>
      <c r="U37" s="24">
        <f>IF(ISBLANK('Mortgage 1 Monthly Calcs'!P37),"",'Mortgage 1 Monthly Calcs'!P37)</f>
        <v>0</v>
      </c>
      <c r="V37" s="24">
        <f>IF(ISBLANK('Mortgage 1 Monthly Calcs'!Q37),"",'Mortgage 1 Monthly Calcs'!Q37)</f>
        <v>0</v>
      </c>
      <c r="W37" s="24">
        <f>IF(ISBLANK('Mortgage 1 Monthly Calcs'!R37),"",'Mortgage 1 Monthly Calcs'!R37)</f>
        <v>163.4639890815526</v>
      </c>
      <c r="X37" s="24">
        <f>IF(ISBLANK('Mortgage 1 Monthly Calcs'!S37),"",'Mortgage 1 Monthly Calcs'!S37)</f>
        <v>480.8374124039554</v>
      </c>
      <c r="Y37" s="24">
        <f>IF(ISBLANK('Mortgage 1 Monthly Calcs'!T37),"",'Mortgage 1 Monthly Calcs'!T37)</f>
        <v>3995.9815082904092</v>
      </c>
      <c r="Z37" s="24">
        <f>IF(ISBLANK('Mortgage 1 Monthly Calcs'!U37),"",'Mortgage 1 Monthly Calcs'!U37)</f>
        <v>12755.854930332804</v>
      </c>
      <c r="AA37" s="24" t="str">
        <f>IF(ISBLANK('Mortgage 1 Monthly Calcs'!V37),"",'Mortgage 1 Monthly Calcs'!V37)</f>
        <v/>
      </c>
      <c r="AB37" s="24" t="str">
        <f>IF(ISBLANK('Mortgage 1 Monthly Calcs'!W37),"",'Mortgage 1 Monthly Calcs'!W37)</f>
        <v/>
      </c>
      <c r="AC37" s="24">
        <f>IF(ISBLANK('Mortgage 1 Monthly Calcs'!X37),"",'Mortgage 1 Monthly Calcs'!X37)</f>
        <v>0</v>
      </c>
      <c r="AD37" s="24">
        <f>IF(ISBLANK('Mortgage 1 Monthly Calcs'!Y37),"",'Mortgage 1 Monthly Calcs'!Y37)</f>
        <v>96004.018491709518</v>
      </c>
    </row>
    <row r="38" spans="3:30" x14ac:dyDescent="0.25">
      <c r="C38" s="37">
        <v>27</v>
      </c>
      <c r="D38" s="29"/>
      <c r="E38" s="22">
        <f>IF(ISBLANK('Mortgage 1 Monthly Calcs'!E38),"",'Mortgage 1 Monthly Calcs'!E38)</f>
        <v>2012</v>
      </c>
      <c r="F38" s="23" t="str">
        <f>IF(ISBLANK('Mortgage 1 Monthly Calcs'!F38),"",'Mortgage 1 Monthly Calcs'!F38)</f>
        <v>Jan</v>
      </c>
      <c r="G38" s="28"/>
      <c r="H38" s="28">
        <f>IF(ISBLANK('Mortgage 1 Monthly Calcs'!G38),"",'Mortgage 1 Monthly Calcs'!G38)</f>
        <v>0.06</v>
      </c>
      <c r="I38" s="24">
        <f>IF(ISBLANK('Mortgage 1 Monthly Calcs'!H38),"",'Mortgage 1 Monthly Calcs'!H38)</f>
        <v>644.30140148550799</v>
      </c>
      <c r="J38" s="24">
        <f>IF(ISBLANK('Mortgage 1 Monthly Calcs'!I38),"",'Mortgage 1 Monthly Calcs'!I38)</f>
        <v>480.02009245854759</v>
      </c>
      <c r="K38" s="24">
        <f>IF(ISBLANK('Mortgage 1 Monthly Calcs'!J38),"",'Mortgage 1 Monthly Calcs'!J38)</f>
        <v>96004.018491709518</v>
      </c>
      <c r="L38" s="24"/>
      <c r="M38" s="24">
        <f>IF(ISBLANK('Mortgage 1 Monthly Calcs'!K38),"",'Mortgage 1 Monthly Calcs'!K38)</f>
        <v>0</v>
      </c>
      <c r="N38" s="24"/>
      <c r="O38" s="24">
        <f>IF(ISBLANK('Mortgage 1 Monthly Calcs'!L38),"",'Mortgage 1 Monthly Calcs'!L38)</f>
        <v>644.30140148550799</v>
      </c>
      <c r="P38" s="24"/>
      <c r="Q38" s="24">
        <f>IF(ISBLANK('Mortgage 1 Monthly Calcs'!M38),"",'Mortgage 1 Monthly Calcs'!M38)</f>
        <v>0</v>
      </c>
      <c r="R38" s="24">
        <f>IF(ISBLANK('Mortgage 1 Monthly Calcs'!N38),"",'Mortgage 1 Monthly Calcs'!N38)</f>
        <v>644.30140148550799</v>
      </c>
      <c r="S38" s="24">
        <f>IF(ISBLANK('Mortgage 1 Monthly Calcs'!O38),"",'Mortgage 1 Monthly Calcs'!O38)</f>
        <v>0</v>
      </c>
      <c r="T38" s="24"/>
      <c r="U38" s="24">
        <f>IF(ISBLANK('Mortgage 1 Monthly Calcs'!P38),"",'Mortgage 1 Monthly Calcs'!P38)</f>
        <v>0</v>
      </c>
      <c r="V38" s="24">
        <f>IF(ISBLANK('Mortgage 1 Monthly Calcs'!Q38),"",'Mortgage 1 Monthly Calcs'!Q38)</f>
        <v>0</v>
      </c>
      <c r="W38" s="24">
        <f>IF(ISBLANK('Mortgage 1 Monthly Calcs'!R38),"",'Mortgage 1 Monthly Calcs'!R38)</f>
        <v>164.2813090269604</v>
      </c>
      <c r="X38" s="24">
        <f>IF(ISBLANK('Mortgage 1 Monthly Calcs'!S38),"",'Mortgage 1 Monthly Calcs'!S38)</f>
        <v>480.02009245854759</v>
      </c>
      <c r="Y38" s="24">
        <f>IF(ISBLANK('Mortgage 1 Monthly Calcs'!T38),"",'Mortgage 1 Monthly Calcs'!T38)</f>
        <v>4160.2628173173698</v>
      </c>
      <c r="Z38" s="24">
        <f>IF(ISBLANK('Mortgage 1 Monthly Calcs'!U38),"",'Mortgage 1 Monthly Calcs'!U38)</f>
        <v>13235.875022791352</v>
      </c>
      <c r="AA38" s="24" t="str">
        <f>IF(ISBLANK('Mortgage 1 Monthly Calcs'!V38),"",'Mortgage 1 Monthly Calcs'!V38)</f>
        <v/>
      </c>
      <c r="AB38" s="24" t="str">
        <f>IF(ISBLANK('Mortgage 1 Monthly Calcs'!W38),"",'Mortgage 1 Monthly Calcs'!W38)</f>
        <v/>
      </c>
      <c r="AC38" s="24">
        <f>IF(ISBLANK('Mortgage 1 Monthly Calcs'!X38),"",'Mortgage 1 Monthly Calcs'!X38)</f>
        <v>0</v>
      </c>
      <c r="AD38" s="24">
        <f>IF(ISBLANK('Mortgage 1 Monthly Calcs'!Y38),"",'Mortgage 1 Monthly Calcs'!Y38)</f>
        <v>95839.737182682555</v>
      </c>
    </row>
    <row r="39" spans="3:30" x14ac:dyDescent="0.25">
      <c r="C39" s="37">
        <v>28</v>
      </c>
      <c r="D39" s="29"/>
      <c r="E39" s="22" t="str">
        <f>IF(ISBLANK('Mortgage 1 Monthly Calcs'!E39),"",'Mortgage 1 Monthly Calcs'!E39)</f>
        <v/>
      </c>
      <c r="F39" s="23" t="str">
        <f>IF(ISBLANK('Mortgage 1 Monthly Calcs'!F39),"",'Mortgage 1 Monthly Calcs'!F39)</f>
        <v>Feb</v>
      </c>
      <c r="G39" s="28"/>
      <c r="H39" s="28">
        <f>IF(ISBLANK('Mortgage 1 Monthly Calcs'!G39),"",'Mortgage 1 Monthly Calcs'!G39)</f>
        <v>0.06</v>
      </c>
      <c r="I39" s="24">
        <f>IF(ISBLANK('Mortgage 1 Monthly Calcs'!H39),"",'Mortgage 1 Monthly Calcs'!H39)</f>
        <v>644.30140148550799</v>
      </c>
      <c r="J39" s="24">
        <f>IF(ISBLANK('Mortgage 1 Monthly Calcs'!I39),"",'Mortgage 1 Monthly Calcs'!I39)</f>
        <v>479.19868591341276</v>
      </c>
      <c r="K39" s="24">
        <f>IF(ISBLANK('Mortgage 1 Monthly Calcs'!J39),"",'Mortgage 1 Monthly Calcs'!J39)</f>
        <v>95839.737182682555</v>
      </c>
      <c r="L39" s="24"/>
      <c r="M39" s="24">
        <f>IF(ISBLANK('Mortgage 1 Monthly Calcs'!K39),"",'Mortgage 1 Monthly Calcs'!K39)</f>
        <v>0</v>
      </c>
      <c r="N39" s="24"/>
      <c r="O39" s="24">
        <f>IF(ISBLANK('Mortgage 1 Monthly Calcs'!L39),"",'Mortgage 1 Monthly Calcs'!L39)</f>
        <v>644.30140148550799</v>
      </c>
      <c r="P39" s="24"/>
      <c r="Q39" s="24">
        <f>IF(ISBLANK('Mortgage 1 Monthly Calcs'!M39),"",'Mortgage 1 Monthly Calcs'!M39)</f>
        <v>0</v>
      </c>
      <c r="R39" s="24">
        <f>IF(ISBLANK('Mortgage 1 Monthly Calcs'!N39),"",'Mortgage 1 Monthly Calcs'!N39)</f>
        <v>644.30140148550799</v>
      </c>
      <c r="S39" s="24">
        <f>IF(ISBLANK('Mortgage 1 Monthly Calcs'!O39),"",'Mortgage 1 Monthly Calcs'!O39)</f>
        <v>0</v>
      </c>
      <c r="T39" s="24"/>
      <c r="U39" s="24">
        <f>IF(ISBLANK('Mortgage 1 Monthly Calcs'!P39),"",'Mortgage 1 Monthly Calcs'!P39)</f>
        <v>0</v>
      </c>
      <c r="V39" s="24">
        <f>IF(ISBLANK('Mortgage 1 Monthly Calcs'!Q39),"",'Mortgage 1 Monthly Calcs'!Q39)</f>
        <v>0</v>
      </c>
      <c r="W39" s="24">
        <f>IF(ISBLANK('Mortgage 1 Monthly Calcs'!R39),"",'Mortgage 1 Monthly Calcs'!R39)</f>
        <v>165.10271557209524</v>
      </c>
      <c r="X39" s="24">
        <f>IF(ISBLANK('Mortgage 1 Monthly Calcs'!S39),"",'Mortgage 1 Monthly Calcs'!S39)</f>
        <v>479.19868591341276</v>
      </c>
      <c r="Y39" s="24">
        <f>IF(ISBLANK('Mortgage 1 Monthly Calcs'!T39),"",'Mortgage 1 Monthly Calcs'!T39)</f>
        <v>4325.3655328894647</v>
      </c>
      <c r="Z39" s="24">
        <f>IF(ISBLANK('Mortgage 1 Monthly Calcs'!U39),"",'Mortgage 1 Monthly Calcs'!U39)</f>
        <v>13715.073708704764</v>
      </c>
      <c r="AA39" s="24" t="str">
        <f>IF(ISBLANK('Mortgage 1 Monthly Calcs'!V39),"",'Mortgage 1 Monthly Calcs'!V39)</f>
        <v/>
      </c>
      <c r="AB39" s="24" t="str">
        <f>IF(ISBLANK('Mortgage 1 Monthly Calcs'!W39),"",'Mortgage 1 Monthly Calcs'!W39)</f>
        <v/>
      </c>
      <c r="AC39" s="24">
        <f>IF(ISBLANK('Mortgage 1 Monthly Calcs'!X39),"",'Mortgage 1 Monthly Calcs'!X39)</f>
        <v>0</v>
      </c>
      <c r="AD39" s="24">
        <f>IF(ISBLANK('Mortgage 1 Monthly Calcs'!Y39),"",'Mortgage 1 Monthly Calcs'!Y39)</f>
        <v>95674.63446711046</v>
      </c>
    </row>
    <row r="40" spans="3:30" x14ac:dyDescent="0.25">
      <c r="C40" s="37">
        <v>29</v>
      </c>
      <c r="D40" s="29"/>
      <c r="E40" s="22" t="str">
        <f>IF(ISBLANK('Mortgage 1 Monthly Calcs'!E40),"",'Mortgage 1 Monthly Calcs'!E40)</f>
        <v/>
      </c>
      <c r="F40" s="23" t="str">
        <f>IF(ISBLANK('Mortgage 1 Monthly Calcs'!F40),"",'Mortgage 1 Monthly Calcs'!F40)</f>
        <v>Mar</v>
      </c>
      <c r="G40" s="28"/>
      <c r="H40" s="28">
        <f>IF(ISBLANK('Mortgage 1 Monthly Calcs'!G40),"",'Mortgage 1 Monthly Calcs'!G40)</f>
        <v>0.06</v>
      </c>
      <c r="I40" s="24">
        <f>IF(ISBLANK('Mortgage 1 Monthly Calcs'!H40),"",'Mortgage 1 Monthly Calcs'!H40)</f>
        <v>644.30140148550799</v>
      </c>
      <c r="J40" s="24">
        <f>IF(ISBLANK('Mortgage 1 Monthly Calcs'!I40),"",'Mortgage 1 Monthly Calcs'!I40)</f>
        <v>478.37317233555228</v>
      </c>
      <c r="K40" s="24">
        <f>IF(ISBLANK('Mortgage 1 Monthly Calcs'!J40),"",'Mortgage 1 Monthly Calcs'!J40)</f>
        <v>95674.63446711046</v>
      </c>
      <c r="L40" s="24"/>
      <c r="M40" s="24">
        <f>IF(ISBLANK('Mortgage 1 Monthly Calcs'!K40),"",'Mortgage 1 Monthly Calcs'!K40)</f>
        <v>0</v>
      </c>
      <c r="N40" s="24"/>
      <c r="O40" s="24">
        <f>IF(ISBLANK('Mortgage 1 Monthly Calcs'!L40),"",'Mortgage 1 Monthly Calcs'!L40)</f>
        <v>644.30140148550799</v>
      </c>
      <c r="P40" s="24"/>
      <c r="Q40" s="24">
        <f>IF(ISBLANK('Mortgage 1 Monthly Calcs'!M40),"",'Mortgage 1 Monthly Calcs'!M40)</f>
        <v>0</v>
      </c>
      <c r="R40" s="24">
        <f>IF(ISBLANK('Mortgage 1 Monthly Calcs'!N40),"",'Mortgage 1 Monthly Calcs'!N40)</f>
        <v>644.30140148550799</v>
      </c>
      <c r="S40" s="24">
        <f>IF(ISBLANK('Mortgage 1 Monthly Calcs'!O40),"",'Mortgage 1 Monthly Calcs'!O40)</f>
        <v>0</v>
      </c>
      <c r="T40" s="24"/>
      <c r="U40" s="24">
        <f>IF(ISBLANK('Mortgage 1 Monthly Calcs'!P40),"",'Mortgage 1 Monthly Calcs'!P40)</f>
        <v>0</v>
      </c>
      <c r="V40" s="24">
        <f>IF(ISBLANK('Mortgage 1 Monthly Calcs'!Q40),"",'Mortgage 1 Monthly Calcs'!Q40)</f>
        <v>0</v>
      </c>
      <c r="W40" s="24">
        <f>IF(ISBLANK('Mortgage 1 Monthly Calcs'!R40),"",'Mortgage 1 Monthly Calcs'!R40)</f>
        <v>165.92822914995571</v>
      </c>
      <c r="X40" s="24">
        <f>IF(ISBLANK('Mortgage 1 Monthly Calcs'!S40),"",'Mortgage 1 Monthly Calcs'!S40)</f>
        <v>478.37317233555228</v>
      </c>
      <c r="Y40" s="24">
        <f>IF(ISBLANK('Mortgage 1 Monthly Calcs'!T40),"",'Mortgage 1 Monthly Calcs'!T40)</f>
        <v>4491.2937620394205</v>
      </c>
      <c r="Z40" s="24">
        <f>IF(ISBLANK('Mortgage 1 Monthly Calcs'!U40),"",'Mortgage 1 Monthly Calcs'!U40)</f>
        <v>14193.446881040316</v>
      </c>
      <c r="AA40" s="24" t="str">
        <f>IF(ISBLANK('Mortgage 1 Monthly Calcs'!V40),"",'Mortgage 1 Monthly Calcs'!V40)</f>
        <v/>
      </c>
      <c r="AB40" s="24" t="str">
        <f>IF(ISBLANK('Mortgage 1 Monthly Calcs'!W40),"",'Mortgage 1 Monthly Calcs'!W40)</f>
        <v/>
      </c>
      <c r="AC40" s="24">
        <f>IF(ISBLANK('Mortgage 1 Monthly Calcs'!X40),"",'Mortgage 1 Monthly Calcs'!X40)</f>
        <v>0</v>
      </c>
      <c r="AD40" s="24">
        <f>IF(ISBLANK('Mortgage 1 Monthly Calcs'!Y40),"",'Mortgage 1 Monthly Calcs'!Y40)</f>
        <v>95508.706237960505</v>
      </c>
    </row>
    <row r="41" spans="3:30" x14ac:dyDescent="0.25">
      <c r="C41" s="37">
        <v>30</v>
      </c>
      <c r="D41" s="29"/>
      <c r="E41" s="22" t="str">
        <f>IF(ISBLANK('Mortgage 1 Monthly Calcs'!E41),"",'Mortgage 1 Monthly Calcs'!E41)</f>
        <v/>
      </c>
      <c r="F41" s="23" t="str">
        <f>IF(ISBLANK('Mortgage 1 Monthly Calcs'!F41),"",'Mortgage 1 Monthly Calcs'!F41)</f>
        <v>Apr</v>
      </c>
      <c r="G41" s="28"/>
      <c r="H41" s="28">
        <f>IF(ISBLANK('Mortgage 1 Monthly Calcs'!G41),"",'Mortgage 1 Monthly Calcs'!G41)</f>
        <v>0.06</v>
      </c>
      <c r="I41" s="24">
        <f>IF(ISBLANK('Mortgage 1 Monthly Calcs'!H41),"",'Mortgage 1 Monthly Calcs'!H41)</f>
        <v>644.30140148550799</v>
      </c>
      <c r="J41" s="24">
        <f>IF(ISBLANK('Mortgage 1 Monthly Calcs'!I41),"",'Mortgage 1 Monthly Calcs'!I41)</f>
        <v>477.54353118980254</v>
      </c>
      <c r="K41" s="24">
        <f>IF(ISBLANK('Mortgage 1 Monthly Calcs'!J41),"",'Mortgage 1 Monthly Calcs'!J41)</f>
        <v>95508.706237960505</v>
      </c>
      <c r="L41" s="24"/>
      <c r="M41" s="24">
        <f>IF(ISBLANK('Mortgage 1 Monthly Calcs'!K41),"",'Mortgage 1 Monthly Calcs'!K41)</f>
        <v>0</v>
      </c>
      <c r="N41" s="24"/>
      <c r="O41" s="24">
        <f>IF(ISBLANK('Mortgage 1 Monthly Calcs'!L41),"",'Mortgage 1 Monthly Calcs'!L41)</f>
        <v>644.30140148550799</v>
      </c>
      <c r="P41" s="24"/>
      <c r="Q41" s="24">
        <f>IF(ISBLANK('Mortgage 1 Monthly Calcs'!M41),"",'Mortgage 1 Monthly Calcs'!M41)</f>
        <v>0</v>
      </c>
      <c r="R41" s="24">
        <f>IF(ISBLANK('Mortgage 1 Monthly Calcs'!N41),"",'Mortgage 1 Monthly Calcs'!N41)</f>
        <v>644.30140148550799</v>
      </c>
      <c r="S41" s="24">
        <f>IF(ISBLANK('Mortgage 1 Monthly Calcs'!O41),"",'Mortgage 1 Monthly Calcs'!O41)</f>
        <v>0</v>
      </c>
      <c r="T41" s="24"/>
      <c r="U41" s="24">
        <f>IF(ISBLANK('Mortgage 1 Monthly Calcs'!P41),"",'Mortgage 1 Monthly Calcs'!P41)</f>
        <v>0</v>
      </c>
      <c r="V41" s="24">
        <f>IF(ISBLANK('Mortgage 1 Monthly Calcs'!Q41),"",'Mortgage 1 Monthly Calcs'!Q41)</f>
        <v>0</v>
      </c>
      <c r="W41" s="24">
        <f>IF(ISBLANK('Mortgage 1 Monthly Calcs'!R41),"",'Mortgage 1 Monthly Calcs'!R41)</f>
        <v>166.75787029570546</v>
      </c>
      <c r="X41" s="24">
        <f>IF(ISBLANK('Mortgage 1 Monthly Calcs'!S41),"",'Mortgage 1 Monthly Calcs'!S41)</f>
        <v>477.54353118980254</v>
      </c>
      <c r="Y41" s="24">
        <f>IF(ISBLANK('Mortgage 1 Monthly Calcs'!T41),"",'Mortgage 1 Monthly Calcs'!T41)</f>
        <v>4658.0516323351258</v>
      </c>
      <c r="Z41" s="24">
        <f>IF(ISBLANK('Mortgage 1 Monthly Calcs'!U41),"",'Mortgage 1 Monthly Calcs'!U41)</f>
        <v>14670.990412230118</v>
      </c>
      <c r="AA41" s="24" t="str">
        <f>IF(ISBLANK('Mortgage 1 Monthly Calcs'!V41),"",'Mortgage 1 Monthly Calcs'!V41)</f>
        <v/>
      </c>
      <c r="AB41" s="24" t="str">
        <f>IF(ISBLANK('Mortgage 1 Monthly Calcs'!W41),"",'Mortgage 1 Monthly Calcs'!W41)</f>
        <v/>
      </c>
      <c r="AC41" s="24">
        <f>IF(ISBLANK('Mortgage 1 Monthly Calcs'!X41),"",'Mortgage 1 Monthly Calcs'!X41)</f>
        <v>0</v>
      </c>
      <c r="AD41" s="24">
        <f>IF(ISBLANK('Mortgage 1 Monthly Calcs'!Y41),"",'Mortgage 1 Monthly Calcs'!Y41)</f>
        <v>95341.948367664794</v>
      </c>
    </row>
    <row r="42" spans="3:30" x14ac:dyDescent="0.25">
      <c r="C42" s="37">
        <v>31</v>
      </c>
      <c r="D42" s="29"/>
      <c r="E42" s="22" t="str">
        <f>IF(ISBLANK('Mortgage 1 Monthly Calcs'!E42),"",'Mortgage 1 Monthly Calcs'!E42)</f>
        <v/>
      </c>
      <c r="F42" s="23" t="str">
        <f>IF(ISBLANK('Mortgage 1 Monthly Calcs'!F42),"",'Mortgage 1 Monthly Calcs'!F42)</f>
        <v>May</v>
      </c>
      <c r="G42" s="28"/>
      <c r="H42" s="28">
        <f>IF(ISBLANK('Mortgage 1 Monthly Calcs'!G42),"",'Mortgage 1 Monthly Calcs'!G42)</f>
        <v>0.06</v>
      </c>
      <c r="I42" s="24">
        <f>IF(ISBLANK('Mortgage 1 Monthly Calcs'!H42),"",'Mortgage 1 Monthly Calcs'!H42)</f>
        <v>644.30140148550799</v>
      </c>
      <c r="J42" s="24">
        <f>IF(ISBLANK('Mortgage 1 Monthly Calcs'!I42),"",'Mortgage 1 Monthly Calcs'!I42)</f>
        <v>476.70974183832396</v>
      </c>
      <c r="K42" s="24">
        <f>IF(ISBLANK('Mortgage 1 Monthly Calcs'!J42),"",'Mortgage 1 Monthly Calcs'!J42)</f>
        <v>95341.948367664794</v>
      </c>
      <c r="L42" s="24"/>
      <c r="M42" s="24">
        <f>IF(ISBLANK('Mortgage 1 Monthly Calcs'!K42),"",'Mortgage 1 Monthly Calcs'!K42)</f>
        <v>0</v>
      </c>
      <c r="N42" s="24"/>
      <c r="O42" s="24">
        <f>IF(ISBLANK('Mortgage 1 Monthly Calcs'!L42),"",'Mortgage 1 Monthly Calcs'!L42)</f>
        <v>644.30140148550799</v>
      </c>
      <c r="P42" s="24"/>
      <c r="Q42" s="24">
        <f>IF(ISBLANK('Mortgage 1 Monthly Calcs'!M42),"",'Mortgage 1 Monthly Calcs'!M42)</f>
        <v>0</v>
      </c>
      <c r="R42" s="24">
        <f>IF(ISBLANK('Mortgage 1 Monthly Calcs'!N42),"",'Mortgage 1 Monthly Calcs'!N42)</f>
        <v>644.30140148550799</v>
      </c>
      <c r="S42" s="24">
        <f>IF(ISBLANK('Mortgage 1 Monthly Calcs'!O42),"",'Mortgage 1 Monthly Calcs'!O42)</f>
        <v>0</v>
      </c>
      <c r="T42" s="24"/>
      <c r="U42" s="24">
        <f>IF(ISBLANK('Mortgage 1 Monthly Calcs'!P42),"",'Mortgage 1 Monthly Calcs'!P42)</f>
        <v>0</v>
      </c>
      <c r="V42" s="24">
        <f>IF(ISBLANK('Mortgage 1 Monthly Calcs'!Q42),"",'Mortgage 1 Monthly Calcs'!Q42)</f>
        <v>0</v>
      </c>
      <c r="W42" s="24">
        <f>IF(ISBLANK('Mortgage 1 Monthly Calcs'!R42),"",'Mortgage 1 Monthly Calcs'!R42)</f>
        <v>167.59165964718403</v>
      </c>
      <c r="X42" s="24">
        <f>IF(ISBLANK('Mortgage 1 Monthly Calcs'!S42),"",'Mortgage 1 Monthly Calcs'!S42)</f>
        <v>476.70974183832396</v>
      </c>
      <c r="Y42" s="24">
        <f>IF(ISBLANK('Mortgage 1 Monthly Calcs'!T42),"",'Mortgage 1 Monthly Calcs'!T42)</f>
        <v>4825.6432919823101</v>
      </c>
      <c r="Z42" s="24">
        <f>IF(ISBLANK('Mortgage 1 Monthly Calcs'!U42),"",'Mortgage 1 Monthly Calcs'!U42)</f>
        <v>15147.700154068441</v>
      </c>
      <c r="AA42" s="24" t="str">
        <f>IF(ISBLANK('Mortgage 1 Monthly Calcs'!V42),"",'Mortgage 1 Monthly Calcs'!V42)</f>
        <v/>
      </c>
      <c r="AB42" s="24" t="str">
        <f>IF(ISBLANK('Mortgage 1 Monthly Calcs'!W42),"",'Mortgage 1 Monthly Calcs'!W42)</f>
        <v/>
      </c>
      <c r="AC42" s="24">
        <f>IF(ISBLANK('Mortgage 1 Monthly Calcs'!X42),"",'Mortgage 1 Monthly Calcs'!X42)</f>
        <v>0</v>
      </c>
      <c r="AD42" s="24">
        <f>IF(ISBLANK('Mortgage 1 Monthly Calcs'!Y42),"",'Mortgage 1 Monthly Calcs'!Y42)</f>
        <v>95174.356708017614</v>
      </c>
    </row>
    <row r="43" spans="3:30" x14ac:dyDescent="0.25">
      <c r="C43" s="37">
        <v>32</v>
      </c>
      <c r="D43" s="29"/>
      <c r="E43" s="22" t="str">
        <f>IF(ISBLANK('Mortgage 1 Monthly Calcs'!E43),"",'Mortgage 1 Monthly Calcs'!E43)</f>
        <v/>
      </c>
      <c r="F43" s="23" t="str">
        <f>IF(ISBLANK('Mortgage 1 Monthly Calcs'!F43),"",'Mortgage 1 Monthly Calcs'!F43)</f>
        <v>Jun</v>
      </c>
      <c r="G43" s="28"/>
      <c r="H43" s="28">
        <f>IF(ISBLANK('Mortgage 1 Monthly Calcs'!G43),"",'Mortgage 1 Monthly Calcs'!G43)</f>
        <v>0.06</v>
      </c>
      <c r="I43" s="24">
        <f>IF(ISBLANK('Mortgage 1 Monthly Calcs'!H43),"",'Mortgage 1 Monthly Calcs'!H43)</f>
        <v>644.30140148550799</v>
      </c>
      <c r="J43" s="24">
        <f>IF(ISBLANK('Mortgage 1 Monthly Calcs'!I43),"",'Mortgage 1 Monthly Calcs'!I43)</f>
        <v>475.87178354008807</v>
      </c>
      <c r="K43" s="24">
        <f>IF(ISBLANK('Mortgage 1 Monthly Calcs'!J43),"",'Mortgage 1 Monthly Calcs'!J43)</f>
        <v>95174.356708017614</v>
      </c>
      <c r="L43" s="24"/>
      <c r="M43" s="24">
        <f>IF(ISBLANK('Mortgage 1 Monthly Calcs'!K43),"",'Mortgage 1 Monthly Calcs'!K43)</f>
        <v>0</v>
      </c>
      <c r="N43" s="24"/>
      <c r="O43" s="24">
        <f>IF(ISBLANK('Mortgage 1 Monthly Calcs'!L43),"",'Mortgage 1 Monthly Calcs'!L43)</f>
        <v>644.30140148550799</v>
      </c>
      <c r="P43" s="24"/>
      <c r="Q43" s="24">
        <f>IF(ISBLANK('Mortgage 1 Monthly Calcs'!M43),"",'Mortgage 1 Monthly Calcs'!M43)</f>
        <v>0</v>
      </c>
      <c r="R43" s="24">
        <f>IF(ISBLANK('Mortgage 1 Monthly Calcs'!N43),"",'Mortgage 1 Monthly Calcs'!N43)</f>
        <v>644.30140148550799</v>
      </c>
      <c r="S43" s="24">
        <f>IF(ISBLANK('Mortgage 1 Monthly Calcs'!O43),"",'Mortgage 1 Monthly Calcs'!O43)</f>
        <v>0</v>
      </c>
      <c r="T43" s="24"/>
      <c r="U43" s="24">
        <f>IF(ISBLANK('Mortgage 1 Monthly Calcs'!P43),"",'Mortgage 1 Monthly Calcs'!P43)</f>
        <v>0</v>
      </c>
      <c r="V43" s="24">
        <f>IF(ISBLANK('Mortgage 1 Monthly Calcs'!Q43),"",'Mortgage 1 Monthly Calcs'!Q43)</f>
        <v>0</v>
      </c>
      <c r="W43" s="24">
        <f>IF(ISBLANK('Mortgage 1 Monthly Calcs'!R43),"",'Mortgage 1 Monthly Calcs'!R43)</f>
        <v>168.42961794541992</v>
      </c>
      <c r="X43" s="24">
        <f>IF(ISBLANK('Mortgage 1 Monthly Calcs'!S43),"",'Mortgage 1 Monthly Calcs'!S43)</f>
        <v>475.87178354008807</v>
      </c>
      <c r="Y43" s="24">
        <f>IF(ISBLANK('Mortgage 1 Monthly Calcs'!T43),"",'Mortgage 1 Monthly Calcs'!T43)</f>
        <v>4994.0729099277296</v>
      </c>
      <c r="Z43" s="24">
        <f>IF(ISBLANK('Mortgage 1 Monthly Calcs'!U43),"",'Mortgage 1 Monthly Calcs'!U43)</f>
        <v>15623.571937608529</v>
      </c>
      <c r="AA43" s="24" t="str">
        <f>IF(ISBLANK('Mortgage 1 Monthly Calcs'!V43),"",'Mortgage 1 Monthly Calcs'!V43)</f>
        <v/>
      </c>
      <c r="AB43" s="24" t="str">
        <f>IF(ISBLANK('Mortgage 1 Monthly Calcs'!W43),"",'Mortgage 1 Monthly Calcs'!W43)</f>
        <v/>
      </c>
      <c r="AC43" s="24">
        <f>IF(ISBLANK('Mortgage 1 Monthly Calcs'!X43),"",'Mortgage 1 Monthly Calcs'!X43)</f>
        <v>0</v>
      </c>
      <c r="AD43" s="24">
        <f>IF(ISBLANK('Mortgage 1 Monthly Calcs'!Y43),"",'Mortgage 1 Monthly Calcs'!Y43)</f>
        <v>95005.927090072189</v>
      </c>
    </row>
    <row r="44" spans="3:30" x14ac:dyDescent="0.25">
      <c r="C44" s="37">
        <v>33</v>
      </c>
      <c r="D44" s="29"/>
      <c r="E44" s="22" t="str">
        <f>IF(ISBLANK('Mortgage 1 Monthly Calcs'!E44),"",'Mortgage 1 Monthly Calcs'!E44)</f>
        <v/>
      </c>
      <c r="F44" s="23" t="str">
        <f>IF(ISBLANK('Mortgage 1 Monthly Calcs'!F44),"",'Mortgage 1 Monthly Calcs'!F44)</f>
        <v>Jul</v>
      </c>
      <c r="G44" s="28"/>
      <c r="H44" s="28">
        <f>IF(ISBLANK('Mortgage 1 Monthly Calcs'!G44),"",'Mortgage 1 Monthly Calcs'!G44)</f>
        <v>0.06</v>
      </c>
      <c r="I44" s="24">
        <f>IF(ISBLANK('Mortgage 1 Monthly Calcs'!H44),"",'Mortgage 1 Monthly Calcs'!H44)</f>
        <v>644.30140148550799</v>
      </c>
      <c r="J44" s="24">
        <f>IF(ISBLANK('Mortgage 1 Monthly Calcs'!I44),"",'Mortgage 1 Monthly Calcs'!I44)</f>
        <v>475.02963545036096</v>
      </c>
      <c r="K44" s="24">
        <f>IF(ISBLANK('Mortgage 1 Monthly Calcs'!J44),"",'Mortgage 1 Monthly Calcs'!J44)</f>
        <v>95005.927090072189</v>
      </c>
      <c r="L44" s="24"/>
      <c r="M44" s="24">
        <f>IF(ISBLANK('Mortgage 1 Monthly Calcs'!K44),"",'Mortgage 1 Monthly Calcs'!K44)</f>
        <v>0</v>
      </c>
      <c r="N44" s="24"/>
      <c r="O44" s="24">
        <f>IF(ISBLANK('Mortgage 1 Monthly Calcs'!L44),"",'Mortgage 1 Monthly Calcs'!L44)</f>
        <v>644.30140148550799</v>
      </c>
      <c r="P44" s="24"/>
      <c r="Q44" s="24">
        <f>IF(ISBLANK('Mortgage 1 Monthly Calcs'!M44),"",'Mortgage 1 Monthly Calcs'!M44)</f>
        <v>0</v>
      </c>
      <c r="R44" s="24">
        <f>IF(ISBLANK('Mortgage 1 Monthly Calcs'!N44),"",'Mortgage 1 Monthly Calcs'!N44)</f>
        <v>644.30140148550799</v>
      </c>
      <c r="S44" s="24">
        <f>IF(ISBLANK('Mortgage 1 Monthly Calcs'!O44),"",'Mortgage 1 Monthly Calcs'!O44)</f>
        <v>0</v>
      </c>
      <c r="T44" s="24"/>
      <c r="U44" s="24">
        <f>IF(ISBLANK('Mortgage 1 Monthly Calcs'!P44),"",'Mortgage 1 Monthly Calcs'!P44)</f>
        <v>0</v>
      </c>
      <c r="V44" s="24">
        <f>IF(ISBLANK('Mortgage 1 Monthly Calcs'!Q44),"",'Mortgage 1 Monthly Calcs'!Q44)</f>
        <v>0</v>
      </c>
      <c r="W44" s="24">
        <f>IF(ISBLANK('Mortgage 1 Monthly Calcs'!R44),"",'Mortgage 1 Monthly Calcs'!R44)</f>
        <v>169.27176603514704</v>
      </c>
      <c r="X44" s="24">
        <f>IF(ISBLANK('Mortgage 1 Monthly Calcs'!S44),"",'Mortgage 1 Monthly Calcs'!S44)</f>
        <v>475.02963545036096</v>
      </c>
      <c r="Y44" s="24">
        <f>IF(ISBLANK('Mortgage 1 Monthly Calcs'!T44),"",'Mortgage 1 Monthly Calcs'!T44)</f>
        <v>5163.3446759628769</v>
      </c>
      <c r="Z44" s="24">
        <f>IF(ISBLANK('Mortgage 1 Monthly Calcs'!U44),"",'Mortgage 1 Monthly Calcs'!U44)</f>
        <v>16098.60157305889</v>
      </c>
      <c r="AA44" s="24" t="str">
        <f>IF(ISBLANK('Mortgage 1 Monthly Calcs'!V44),"",'Mortgage 1 Monthly Calcs'!V44)</f>
        <v/>
      </c>
      <c r="AB44" s="24" t="str">
        <f>IF(ISBLANK('Mortgage 1 Monthly Calcs'!W44),"",'Mortgage 1 Monthly Calcs'!W44)</f>
        <v/>
      </c>
      <c r="AC44" s="24">
        <f>IF(ISBLANK('Mortgage 1 Monthly Calcs'!X44),"",'Mortgage 1 Monthly Calcs'!X44)</f>
        <v>0</v>
      </c>
      <c r="AD44" s="24">
        <f>IF(ISBLANK('Mortgage 1 Monthly Calcs'!Y44),"",'Mortgage 1 Monthly Calcs'!Y44)</f>
        <v>94836.655324037041</v>
      </c>
    </row>
    <row r="45" spans="3:30" x14ac:dyDescent="0.25">
      <c r="C45" s="37">
        <v>34</v>
      </c>
      <c r="D45" s="29"/>
      <c r="E45" s="22" t="str">
        <f>IF(ISBLANK('Mortgage 1 Monthly Calcs'!E45),"",'Mortgage 1 Monthly Calcs'!E45)</f>
        <v/>
      </c>
      <c r="F45" s="22" t="str">
        <f>IF(ISBLANK('Mortgage 1 Monthly Calcs'!F45),"",'Mortgage 1 Monthly Calcs'!F45)</f>
        <v>Aug</v>
      </c>
      <c r="G45" s="28"/>
      <c r="H45" s="28">
        <f>IF(ISBLANK('Mortgage 1 Monthly Calcs'!G45),"",'Mortgage 1 Monthly Calcs'!G45)</f>
        <v>0.06</v>
      </c>
      <c r="I45" s="24">
        <f>IF(ISBLANK('Mortgage 1 Monthly Calcs'!H45),"",'Mortgage 1 Monthly Calcs'!H45)</f>
        <v>644.30140148550799</v>
      </c>
      <c r="J45" s="24">
        <f>IF(ISBLANK('Mortgage 1 Monthly Calcs'!I45),"",'Mortgage 1 Monthly Calcs'!I45)</f>
        <v>474.18327662018521</v>
      </c>
      <c r="K45" s="24">
        <f>IF(ISBLANK('Mortgage 1 Monthly Calcs'!J45),"",'Mortgage 1 Monthly Calcs'!J45)</f>
        <v>94836.655324037041</v>
      </c>
      <c r="L45" s="24"/>
      <c r="M45" s="24">
        <f>IF(ISBLANK('Mortgage 1 Monthly Calcs'!K45),"",'Mortgage 1 Monthly Calcs'!K45)</f>
        <v>0</v>
      </c>
      <c r="N45" s="24"/>
      <c r="O45" s="24">
        <f>IF(ISBLANK('Mortgage 1 Monthly Calcs'!L45),"",'Mortgage 1 Monthly Calcs'!L45)</f>
        <v>644.30140148550799</v>
      </c>
      <c r="P45" s="24"/>
      <c r="Q45" s="24">
        <f>IF(ISBLANK('Mortgage 1 Monthly Calcs'!M45),"",'Mortgage 1 Monthly Calcs'!M45)</f>
        <v>0</v>
      </c>
      <c r="R45" s="24">
        <f>IF(ISBLANK('Mortgage 1 Monthly Calcs'!N45),"",'Mortgage 1 Monthly Calcs'!N45)</f>
        <v>644.30140148550799</v>
      </c>
      <c r="S45" s="24">
        <f>IF(ISBLANK('Mortgage 1 Monthly Calcs'!O45),"",'Mortgage 1 Monthly Calcs'!O45)</f>
        <v>0</v>
      </c>
      <c r="T45" s="24"/>
      <c r="U45" s="24">
        <f>IF(ISBLANK('Mortgage 1 Monthly Calcs'!P45),"",'Mortgage 1 Monthly Calcs'!P45)</f>
        <v>0</v>
      </c>
      <c r="V45" s="24">
        <f>IF(ISBLANK('Mortgage 1 Monthly Calcs'!Q45),"",'Mortgage 1 Monthly Calcs'!Q45)</f>
        <v>0</v>
      </c>
      <c r="W45" s="24">
        <f>IF(ISBLANK('Mortgage 1 Monthly Calcs'!R45),"",'Mortgage 1 Monthly Calcs'!R45)</f>
        <v>170.11812486532278</v>
      </c>
      <c r="X45" s="24">
        <f>IF(ISBLANK('Mortgage 1 Monthly Calcs'!S45),"",'Mortgage 1 Monthly Calcs'!S45)</f>
        <v>474.18327662018521</v>
      </c>
      <c r="Y45" s="24">
        <f>IF(ISBLANK('Mortgage 1 Monthly Calcs'!T45),"",'Mortgage 1 Monthly Calcs'!T45)</f>
        <v>5333.4628008281998</v>
      </c>
      <c r="Z45" s="24">
        <f>IF(ISBLANK('Mortgage 1 Monthly Calcs'!U45),"",'Mortgage 1 Monthly Calcs'!U45)</f>
        <v>16572.784849679076</v>
      </c>
      <c r="AA45" s="24" t="str">
        <f>IF(ISBLANK('Mortgage 1 Monthly Calcs'!V45),"",'Mortgage 1 Monthly Calcs'!V45)</f>
        <v/>
      </c>
      <c r="AB45" s="24" t="str">
        <f>IF(ISBLANK('Mortgage 1 Monthly Calcs'!W45),"",'Mortgage 1 Monthly Calcs'!W45)</f>
        <v/>
      </c>
      <c r="AC45" s="24">
        <f>IF(ISBLANK('Mortgage 1 Monthly Calcs'!X45),"",'Mortgage 1 Monthly Calcs'!X45)</f>
        <v>0</v>
      </c>
      <c r="AD45" s="24">
        <f>IF(ISBLANK('Mortgage 1 Monthly Calcs'!Y45),"",'Mortgage 1 Monthly Calcs'!Y45)</f>
        <v>94666.537199171711</v>
      </c>
    </row>
    <row r="46" spans="3:30" x14ac:dyDescent="0.25">
      <c r="C46" s="37">
        <v>35</v>
      </c>
      <c r="D46" s="29"/>
      <c r="E46" s="22" t="str">
        <f>IF(ISBLANK('Mortgage 1 Monthly Calcs'!E46),"",'Mortgage 1 Monthly Calcs'!E46)</f>
        <v/>
      </c>
      <c r="F46" s="23" t="str">
        <f>IF(ISBLANK('Mortgage 1 Monthly Calcs'!F46),"",'Mortgage 1 Monthly Calcs'!F46)</f>
        <v>Sep</v>
      </c>
      <c r="G46" s="28"/>
      <c r="H46" s="28">
        <f>IF(ISBLANK('Mortgage 1 Monthly Calcs'!G46),"",'Mortgage 1 Monthly Calcs'!G46)</f>
        <v>0.06</v>
      </c>
      <c r="I46" s="24">
        <f>IF(ISBLANK('Mortgage 1 Monthly Calcs'!H46),"",'Mortgage 1 Monthly Calcs'!H46)</f>
        <v>644.30140148550788</v>
      </c>
      <c r="J46" s="24">
        <f>IF(ISBLANK('Mortgage 1 Monthly Calcs'!I46),"",'Mortgage 1 Monthly Calcs'!I46)</f>
        <v>473.33268599585858</v>
      </c>
      <c r="K46" s="24">
        <f>IF(ISBLANK('Mortgage 1 Monthly Calcs'!J46),"",'Mortgage 1 Monthly Calcs'!J46)</f>
        <v>94666.537199171711</v>
      </c>
      <c r="L46" s="24"/>
      <c r="M46" s="24">
        <f>IF(ISBLANK('Mortgage 1 Monthly Calcs'!K46),"",'Mortgage 1 Monthly Calcs'!K46)</f>
        <v>0</v>
      </c>
      <c r="N46" s="24"/>
      <c r="O46" s="24">
        <f>IF(ISBLANK('Mortgage 1 Monthly Calcs'!L46),"",'Mortgage 1 Monthly Calcs'!L46)</f>
        <v>644.30140148550788</v>
      </c>
      <c r="P46" s="24"/>
      <c r="Q46" s="24">
        <f>IF(ISBLANK('Mortgage 1 Monthly Calcs'!M46),"",'Mortgage 1 Monthly Calcs'!M46)</f>
        <v>0</v>
      </c>
      <c r="R46" s="24">
        <f>IF(ISBLANK('Mortgage 1 Monthly Calcs'!N46),"",'Mortgage 1 Monthly Calcs'!N46)</f>
        <v>644.30140148550788</v>
      </c>
      <c r="S46" s="24">
        <f>IF(ISBLANK('Mortgage 1 Monthly Calcs'!O46),"",'Mortgage 1 Monthly Calcs'!O46)</f>
        <v>0</v>
      </c>
      <c r="T46" s="24"/>
      <c r="U46" s="24">
        <f>IF(ISBLANK('Mortgage 1 Monthly Calcs'!P46),"",'Mortgage 1 Monthly Calcs'!P46)</f>
        <v>0</v>
      </c>
      <c r="V46" s="24">
        <f>IF(ISBLANK('Mortgage 1 Monthly Calcs'!Q46),"",'Mortgage 1 Monthly Calcs'!Q46)</f>
        <v>0</v>
      </c>
      <c r="W46" s="24">
        <f>IF(ISBLANK('Mortgage 1 Monthly Calcs'!R46),"",'Mortgage 1 Monthly Calcs'!R46)</f>
        <v>170.9687154896493</v>
      </c>
      <c r="X46" s="24">
        <f>IF(ISBLANK('Mortgage 1 Monthly Calcs'!S46),"",'Mortgage 1 Monthly Calcs'!S46)</f>
        <v>473.33268599585858</v>
      </c>
      <c r="Y46" s="24">
        <f>IF(ISBLANK('Mortgage 1 Monthly Calcs'!T46),"",'Mortgage 1 Monthly Calcs'!T46)</f>
        <v>5504.4315163178489</v>
      </c>
      <c r="Z46" s="24">
        <f>IF(ISBLANK('Mortgage 1 Monthly Calcs'!U46),"",'Mortgage 1 Monthly Calcs'!U46)</f>
        <v>17046.117535674934</v>
      </c>
      <c r="AA46" s="24" t="str">
        <f>IF(ISBLANK('Mortgage 1 Monthly Calcs'!V46),"",'Mortgage 1 Monthly Calcs'!V46)</f>
        <v/>
      </c>
      <c r="AB46" s="24" t="str">
        <f>IF(ISBLANK('Mortgage 1 Monthly Calcs'!W46),"",'Mortgage 1 Monthly Calcs'!W46)</f>
        <v/>
      </c>
      <c r="AC46" s="24">
        <f>IF(ISBLANK('Mortgage 1 Monthly Calcs'!X46),"",'Mortgage 1 Monthly Calcs'!X46)</f>
        <v>0</v>
      </c>
      <c r="AD46" s="24">
        <f>IF(ISBLANK('Mortgage 1 Monthly Calcs'!Y46),"",'Mortgage 1 Monthly Calcs'!Y46)</f>
        <v>94495.568483682058</v>
      </c>
    </row>
    <row r="47" spans="3:30" x14ac:dyDescent="0.25">
      <c r="C47" s="37">
        <v>36</v>
      </c>
      <c r="D47" s="29">
        <f>D35+1</f>
        <v>3</v>
      </c>
      <c r="E47" s="22" t="str">
        <f>IF(ISBLANK('Mortgage 1 Monthly Calcs'!E47),"",'Mortgage 1 Monthly Calcs'!E47)</f>
        <v/>
      </c>
      <c r="F47" s="23" t="str">
        <f>IF(ISBLANK('Mortgage 1 Monthly Calcs'!F47),"",'Mortgage 1 Monthly Calcs'!F47)</f>
        <v>Oct</v>
      </c>
      <c r="G47" s="28"/>
      <c r="H47" s="28">
        <f>IF(ISBLANK('Mortgage 1 Monthly Calcs'!G47),"",'Mortgage 1 Monthly Calcs'!G47)</f>
        <v>0.06</v>
      </c>
      <c r="I47" s="24">
        <f>IF(ISBLANK('Mortgage 1 Monthly Calcs'!H47),"",'Mortgage 1 Monthly Calcs'!H47)</f>
        <v>644.30140148550799</v>
      </c>
      <c r="J47" s="24">
        <f>IF(ISBLANK('Mortgage 1 Monthly Calcs'!I47),"",'Mortgage 1 Monthly Calcs'!I47)</f>
        <v>472.47784241841032</v>
      </c>
      <c r="K47" s="24">
        <f>IF(ISBLANK('Mortgage 1 Monthly Calcs'!J47),"",'Mortgage 1 Monthly Calcs'!J47)</f>
        <v>94495.568483682058</v>
      </c>
      <c r="L47" s="24"/>
      <c r="M47" s="24">
        <f>IF(ISBLANK('Mortgage 1 Monthly Calcs'!K47),"",'Mortgage 1 Monthly Calcs'!K47)</f>
        <v>0</v>
      </c>
      <c r="N47" s="24"/>
      <c r="O47" s="24">
        <f>IF(ISBLANK('Mortgage 1 Monthly Calcs'!L47),"",'Mortgage 1 Monthly Calcs'!L47)</f>
        <v>644.30140148550799</v>
      </c>
      <c r="P47" s="24"/>
      <c r="Q47" s="24">
        <f>IF(ISBLANK('Mortgage 1 Monthly Calcs'!M47),"",'Mortgage 1 Monthly Calcs'!M47)</f>
        <v>0</v>
      </c>
      <c r="R47" s="24">
        <f>IF(ISBLANK('Mortgage 1 Monthly Calcs'!N47),"",'Mortgage 1 Monthly Calcs'!N47)</f>
        <v>644.30140148550799</v>
      </c>
      <c r="S47" s="24">
        <f>IF(ISBLANK('Mortgage 1 Monthly Calcs'!O47),"",'Mortgage 1 Monthly Calcs'!O47)</f>
        <v>0</v>
      </c>
      <c r="T47" s="24"/>
      <c r="U47" s="24">
        <f>IF(ISBLANK('Mortgage 1 Monthly Calcs'!P47),"",'Mortgage 1 Monthly Calcs'!P47)</f>
        <v>0</v>
      </c>
      <c r="V47" s="24">
        <f>IF(ISBLANK('Mortgage 1 Monthly Calcs'!Q47),"",'Mortgage 1 Monthly Calcs'!Q47)</f>
        <v>0</v>
      </c>
      <c r="W47" s="24">
        <f>IF(ISBLANK('Mortgage 1 Monthly Calcs'!R47),"",'Mortgage 1 Monthly Calcs'!R47)</f>
        <v>171.82355906709768</v>
      </c>
      <c r="X47" s="24">
        <f>IF(ISBLANK('Mortgage 1 Monthly Calcs'!S47),"",'Mortgage 1 Monthly Calcs'!S47)</f>
        <v>472.47784241841032</v>
      </c>
      <c r="Y47" s="24">
        <f>IF(ISBLANK('Mortgage 1 Monthly Calcs'!T47),"",'Mortgage 1 Monthly Calcs'!T47)</f>
        <v>5676.2550753849464</v>
      </c>
      <c r="Z47" s="24">
        <f>IF(ISBLANK('Mortgage 1 Monthly Calcs'!U47),"",'Mortgage 1 Monthly Calcs'!U47)</f>
        <v>17518.595378093345</v>
      </c>
      <c r="AA47" s="24" t="str">
        <f>IF(ISBLANK('Mortgage 1 Monthly Calcs'!V47),"",'Mortgage 1 Monthly Calcs'!V47)</f>
        <v/>
      </c>
      <c r="AB47" s="24" t="str">
        <f>IF(ISBLANK('Mortgage 1 Monthly Calcs'!W47),"",'Mortgage 1 Monthly Calcs'!W47)</f>
        <v/>
      </c>
      <c r="AC47" s="24">
        <f>IF(ISBLANK('Mortgage 1 Monthly Calcs'!X47),"",'Mortgage 1 Monthly Calcs'!X47)</f>
        <v>0</v>
      </c>
      <c r="AD47" s="24">
        <f>IF(ISBLANK('Mortgage 1 Monthly Calcs'!Y47),"",'Mortgage 1 Monthly Calcs'!Y47)</f>
        <v>94323.744924614963</v>
      </c>
    </row>
    <row r="48" spans="3:30" x14ac:dyDescent="0.25">
      <c r="C48" s="37">
        <v>37</v>
      </c>
      <c r="D48" s="29"/>
      <c r="E48" s="22" t="str">
        <f>IF(ISBLANK('Mortgage 1 Monthly Calcs'!E48),"",'Mortgage 1 Monthly Calcs'!E48)</f>
        <v/>
      </c>
      <c r="F48" s="23" t="str">
        <f>IF(ISBLANK('Mortgage 1 Monthly Calcs'!F48),"",'Mortgage 1 Monthly Calcs'!F48)</f>
        <v>Nov</v>
      </c>
      <c r="G48" s="28"/>
      <c r="H48" s="28">
        <f>IF(ISBLANK('Mortgage 1 Monthly Calcs'!G48),"",'Mortgage 1 Monthly Calcs'!G48)</f>
        <v>0.06</v>
      </c>
      <c r="I48" s="24">
        <f>IF(ISBLANK('Mortgage 1 Monthly Calcs'!H48),"",'Mortgage 1 Monthly Calcs'!H48)</f>
        <v>644.30140148550799</v>
      </c>
      <c r="J48" s="24">
        <f>IF(ISBLANK('Mortgage 1 Monthly Calcs'!I48),"",'Mortgage 1 Monthly Calcs'!I48)</f>
        <v>471.6187246230748</v>
      </c>
      <c r="K48" s="24">
        <f>IF(ISBLANK('Mortgage 1 Monthly Calcs'!J48),"",'Mortgage 1 Monthly Calcs'!J48)</f>
        <v>94323.744924614963</v>
      </c>
      <c r="L48" s="24"/>
      <c r="M48" s="24">
        <f>IF(ISBLANK('Mortgage 1 Monthly Calcs'!K48),"",'Mortgage 1 Monthly Calcs'!K48)</f>
        <v>0</v>
      </c>
      <c r="N48" s="24"/>
      <c r="O48" s="24">
        <f>IF(ISBLANK('Mortgage 1 Monthly Calcs'!L48),"",'Mortgage 1 Monthly Calcs'!L48)</f>
        <v>644.30140148550799</v>
      </c>
      <c r="P48" s="24"/>
      <c r="Q48" s="24">
        <f>IF(ISBLANK('Mortgage 1 Monthly Calcs'!M48),"",'Mortgage 1 Monthly Calcs'!M48)</f>
        <v>0</v>
      </c>
      <c r="R48" s="24">
        <f>IF(ISBLANK('Mortgage 1 Monthly Calcs'!N48),"",'Mortgage 1 Monthly Calcs'!N48)</f>
        <v>644.30140148550799</v>
      </c>
      <c r="S48" s="24">
        <f>IF(ISBLANK('Mortgage 1 Monthly Calcs'!O48),"",'Mortgage 1 Monthly Calcs'!O48)</f>
        <v>0</v>
      </c>
      <c r="T48" s="24"/>
      <c r="U48" s="24">
        <f>IF(ISBLANK('Mortgage 1 Monthly Calcs'!P48),"",'Mortgage 1 Monthly Calcs'!P48)</f>
        <v>0</v>
      </c>
      <c r="V48" s="24">
        <f>IF(ISBLANK('Mortgage 1 Monthly Calcs'!Q48),"",'Mortgage 1 Monthly Calcs'!Q48)</f>
        <v>0</v>
      </c>
      <c r="W48" s="24">
        <f>IF(ISBLANK('Mortgage 1 Monthly Calcs'!R48),"",'Mortgage 1 Monthly Calcs'!R48)</f>
        <v>172.6826768624332</v>
      </c>
      <c r="X48" s="24">
        <f>IF(ISBLANK('Mortgage 1 Monthly Calcs'!S48),"",'Mortgage 1 Monthly Calcs'!S48)</f>
        <v>471.6187246230748</v>
      </c>
      <c r="Y48" s="24">
        <f>IF(ISBLANK('Mortgage 1 Monthly Calcs'!T48),"",'Mortgage 1 Monthly Calcs'!T48)</f>
        <v>5848.9377522473796</v>
      </c>
      <c r="Z48" s="24">
        <f>IF(ISBLANK('Mortgage 1 Monthly Calcs'!U48),"",'Mortgage 1 Monthly Calcs'!U48)</f>
        <v>17990.214102716422</v>
      </c>
      <c r="AA48" s="24" t="str">
        <f>IF(ISBLANK('Mortgage 1 Monthly Calcs'!V48),"",'Mortgage 1 Monthly Calcs'!V48)</f>
        <v/>
      </c>
      <c r="AB48" s="24" t="str">
        <f>IF(ISBLANK('Mortgage 1 Monthly Calcs'!W48),"",'Mortgage 1 Monthly Calcs'!W48)</f>
        <v/>
      </c>
      <c r="AC48" s="24">
        <f>IF(ISBLANK('Mortgage 1 Monthly Calcs'!X48),"",'Mortgage 1 Monthly Calcs'!X48)</f>
        <v>0</v>
      </c>
      <c r="AD48" s="24">
        <f>IF(ISBLANK('Mortgage 1 Monthly Calcs'!Y48),"",'Mortgage 1 Monthly Calcs'!Y48)</f>
        <v>94151.062247752532</v>
      </c>
    </row>
    <row r="49" spans="3:30" x14ac:dyDescent="0.25">
      <c r="C49" s="37">
        <v>38</v>
      </c>
      <c r="D49" s="29"/>
      <c r="E49" s="22" t="str">
        <f>IF(ISBLANK('Mortgage 1 Monthly Calcs'!E49),"",'Mortgage 1 Monthly Calcs'!E49)</f>
        <v/>
      </c>
      <c r="F49" s="23" t="str">
        <f>IF(ISBLANK('Mortgage 1 Monthly Calcs'!F49),"",'Mortgage 1 Monthly Calcs'!F49)</f>
        <v>Dec</v>
      </c>
      <c r="G49" s="28"/>
      <c r="H49" s="28">
        <f>IF(ISBLANK('Mortgage 1 Monthly Calcs'!G49),"",'Mortgage 1 Monthly Calcs'!G49)</f>
        <v>0.06</v>
      </c>
      <c r="I49" s="24">
        <f>IF(ISBLANK('Mortgage 1 Monthly Calcs'!H49),"",'Mortgage 1 Monthly Calcs'!H49)</f>
        <v>644.30140148550799</v>
      </c>
      <c r="J49" s="24">
        <f>IF(ISBLANK('Mortgage 1 Monthly Calcs'!I49),"",'Mortgage 1 Monthly Calcs'!I49)</f>
        <v>470.75531123876266</v>
      </c>
      <c r="K49" s="24">
        <f>IF(ISBLANK('Mortgage 1 Monthly Calcs'!J49),"",'Mortgage 1 Monthly Calcs'!J49)</f>
        <v>94151.062247752532</v>
      </c>
      <c r="L49" s="24"/>
      <c r="M49" s="24">
        <f>IF(ISBLANK('Mortgage 1 Monthly Calcs'!K49),"",'Mortgage 1 Monthly Calcs'!K49)</f>
        <v>0</v>
      </c>
      <c r="N49" s="24"/>
      <c r="O49" s="24">
        <f>IF(ISBLANK('Mortgage 1 Monthly Calcs'!L49),"",'Mortgage 1 Monthly Calcs'!L49)</f>
        <v>644.30140148550799</v>
      </c>
      <c r="P49" s="24"/>
      <c r="Q49" s="24">
        <f>IF(ISBLANK('Mortgage 1 Monthly Calcs'!M49),"",'Mortgage 1 Monthly Calcs'!M49)</f>
        <v>0</v>
      </c>
      <c r="R49" s="24">
        <f>IF(ISBLANK('Mortgage 1 Monthly Calcs'!N49),"",'Mortgage 1 Monthly Calcs'!N49)</f>
        <v>644.30140148550799</v>
      </c>
      <c r="S49" s="24">
        <f>IF(ISBLANK('Mortgage 1 Monthly Calcs'!O49),"",'Mortgage 1 Monthly Calcs'!O49)</f>
        <v>0</v>
      </c>
      <c r="T49" s="24"/>
      <c r="U49" s="24">
        <f>IF(ISBLANK('Mortgage 1 Monthly Calcs'!P49),"",'Mortgage 1 Monthly Calcs'!P49)</f>
        <v>0</v>
      </c>
      <c r="V49" s="24">
        <f>IF(ISBLANK('Mortgage 1 Monthly Calcs'!Q49),"",'Mortgage 1 Monthly Calcs'!Q49)</f>
        <v>0</v>
      </c>
      <c r="W49" s="24">
        <f>IF(ISBLANK('Mortgage 1 Monthly Calcs'!R49),"",'Mortgage 1 Monthly Calcs'!R49)</f>
        <v>173.54609024674534</v>
      </c>
      <c r="X49" s="24">
        <f>IF(ISBLANK('Mortgage 1 Monthly Calcs'!S49),"",'Mortgage 1 Monthly Calcs'!S49)</f>
        <v>470.75531123876266</v>
      </c>
      <c r="Y49" s="24">
        <f>IF(ISBLANK('Mortgage 1 Monthly Calcs'!T49),"",'Mortgage 1 Monthly Calcs'!T49)</f>
        <v>6022.4838424941254</v>
      </c>
      <c r="Z49" s="24">
        <f>IF(ISBLANK('Mortgage 1 Monthly Calcs'!U49),"",'Mortgage 1 Monthly Calcs'!U49)</f>
        <v>18460.969413955183</v>
      </c>
      <c r="AA49" s="24" t="str">
        <f>IF(ISBLANK('Mortgage 1 Monthly Calcs'!V49),"",'Mortgage 1 Monthly Calcs'!V49)</f>
        <v/>
      </c>
      <c r="AB49" s="24" t="str">
        <f>IF(ISBLANK('Mortgage 1 Monthly Calcs'!W49),"",'Mortgage 1 Monthly Calcs'!W49)</f>
        <v/>
      </c>
      <c r="AC49" s="24">
        <f>IF(ISBLANK('Mortgage 1 Monthly Calcs'!X49),"",'Mortgage 1 Monthly Calcs'!X49)</f>
        <v>0</v>
      </c>
      <c r="AD49" s="24">
        <f>IF(ISBLANK('Mortgage 1 Monthly Calcs'!Y49),"",'Mortgage 1 Monthly Calcs'!Y49)</f>
        <v>93977.516157505786</v>
      </c>
    </row>
    <row r="50" spans="3:30" x14ac:dyDescent="0.25">
      <c r="C50" s="37">
        <v>39</v>
      </c>
      <c r="D50" s="29"/>
      <c r="E50" s="22">
        <f>IF(ISBLANK('Mortgage 1 Monthly Calcs'!E50),"",'Mortgage 1 Monthly Calcs'!E50)</f>
        <v>2013</v>
      </c>
      <c r="F50" s="23" t="str">
        <f>IF(ISBLANK('Mortgage 1 Monthly Calcs'!F50),"",'Mortgage 1 Monthly Calcs'!F50)</f>
        <v>Jan</v>
      </c>
      <c r="G50" s="28"/>
      <c r="H50" s="28">
        <f>IF(ISBLANK('Mortgage 1 Monthly Calcs'!G50),"",'Mortgage 1 Monthly Calcs'!G50)</f>
        <v>0.06</v>
      </c>
      <c r="I50" s="24">
        <f>IF(ISBLANK('Mortgage 1 Monthly Calcs'!H50),"",'Mortgage 1 Monthly Calcs'!H50)</f>
        <v>644.30140148550799</v>
      </c>
      <c r="J50" s="24">
        <f>IF(ISBLANK('Mortgage 1 Monthly Calcs'!I50),"",'Mortgage 1 Monthly Calcs'!I50)</f>
        <v>469.88758078752892</v>
      </c>
      <c r="K50" s="24">
        <f>IF(ISBLANK('Mortgage 1 Monthly Calcs'!J50),"",'Mortgage 1 Monthly Calcs'!J50)</f>
        <v>93977.516157505786</v>
      </c>
      <c r="L50" s="24"/>
      <c r="M50" s="24">
        <f>IF(ISBLANK('Mortgage 1 Monthly Calcs'!K50),"",'Mortgage 1 Monthly Calcs'!K50)</f>
        <v>0</v>
      </c>
      <c r="N50" s="24"/>
      <c r="O50" s="24">
        <f>IF(ISBLANK('Mortgage 1 Monthly Calcs'!L50),"",'Mortgage 1 Monthly Calcs'!L50)</f>
        <v>644.30140148550799</v>
      </c>
      <c r="P50" s="24"/>
      <c r="Q50" s="24">
        <f>IF(ISBLANK('Mortgage 1 Monthly Calcs'!M50),"",'Mortgage 1 Monthly Calcs'!M50)</f>
        <v>0</v>
      </c>
      <c r="R50" s="24">
        <f>IF(ISBLANK('Mortgage 1 Monthly Calcs'!N50),"",'Mortgage 1 Monthly Calcs'!N50)</f>
        <v>644.30140148550799</v>
      </c>
      <c r="S50" s="24">
        <f>IF(ISBLANK('Mortgage 1 Monthly Calcs'!O50),"",'Mortgage 1 Monthly Calcs'!O50)</f>
        <v>0</v>
      </c>
      <c r="T50" s="24"/>
      <c r="U50" s="24">
        <f>IF(ISBLANK('Mortgage 1 Monthly Calcs'!P50),"",'Mortgage 1 Monthly Calcs'!P50)</f>
        <v>0</v>
      </c>
      <c r="V50" s="24">
        <f>IF(ISBLANK('Mortgage 1 Monthly Calcs'!Q50),"",'Mortgage 1 Monthly Calcs'!Q50)</f>
        <v>0</v>
      </c>
      <c r="W50" s="24">
        <f>IF(ISBLANK('Mortgage 1 Monthly Calcs'!R50),"",'Mortgage 1 Monthly Calcs'!R50)</f>
        <v>174.41382069797908</v>
      </c>
      <c r="X50" s="24">
        <f>IF(ISBLANK('Mortgage 1 Monthly Calcs'!S50),"",'Mortgage 1 Monthly Calcs'!S50)</f>
        <v>469.88758078752892</v>
      </c>
      <c r="Y50" s="24">
        <f>IF(ISBLANK('Mortgage 1 Monthly Calcs'!T50),"",'Mortgage 1 Monthly Calcs'!T50)</f>
        <v>6196.8976631921041</v>
      </c>
      <c r="Z50" s="24">
        <f>IF(ISBLANK('Mortgage 1 Monthly Calcs'!U50),"",'Mortgage 1 Monthly Calcs'!U50)</f>
        <v>18930.856994742713</v>
      </c>
      <c r="AA50" s="24" t="str">
        <f>IF(ISBLANK('Mortgage 1 Monthly Calcs'!V50),"",'Mortgage 1 Monthly Calcs'!V50)</f>
        <v/>
      </c>
      <c r="AB50" s="24" t="str">
        <f>IF(ISBLANK('Mortgage 1 Monthly Calcs'!W50),"",'Mortgage 1 Monthly Calcs'!W50)</f>
        <v/>
      </c>
      <c r="AC50" s="24">
        <f>IF(ISBLANK('Mortgage 1 Monthly Calcs'!X50),"",'Mortgage 1 Monthly Calcs'!X50)</f>
        <v>0</v>
      </c>
      <c r="AD50" s="24">
        <f>IF(ISBLANK('Mortgage 1 Monthly Calcs'!Y50),"",'Mortgage 1 Monthly Calcs'!Y50)</f>
        <v>93803.102336807802</v>
      </c>
    </row>
    <row r="51" spans="3:30" x14ac:dyDescent="0.25">
      <c r="C51" s="37">
        <v>40</v>
      </c>
      <c r="D51" s="29" t="str">
        <f>IF('Mortgage 1 Variables'!C47=1,F43+1,"")</f>
        <v/>
      </c>
      <c r="E51" s="22" t="str">
        <f>IF(ISBLANK('Mortgage 1 Monthly Calcs'!E51),"",'Mortgage 1 Monthly Calcs'!E51)</f>
        <v/>
      </c>
      <c r="F51" s="23" t="str">
        <f>IF(ISBLANK('Mortgage 1 Monthly Calcs'!F51),"",'Mortgage 1 Monthly Calcs'!F51)</f>
        <v>Feb</v>
      </c>
      <c r="G51" s="28"/>
      <c r="H51" s="28">
        <f>IF(ISBLANK('Mortgage 1 Monthly Calcs'!G51),"",'Mortgage 1 Monthly Calcs'!G51)</f>
        <v>0.06</v>
      </c>
      <c r="I51" s="24">
        <f>IF(ISBLANK('Mortgage 1 Monthly Calcs'!H51),"",'Mortgage 1 Monthly Calcs'!H51)</f>
        <v>644.30140148550799</v>
      </c>
      <c r="J51" s="24">
        <f>IF(ISBLANK('Mortgage 1 Monthly Calcs'!I51),"",'Mortgage 1 Monthly Calcs'!I51)</f>
        <v>469.01551168403904</v>
      </c>
      <c r="K51" s="24">
        <f>IF(ISBLANK('Mortgage 1 Monthly Calcs'!J51),"",'Mortgage 1 Monthly Calcs'!J51)</f>
        <v>93803.102336807802</v>
      </c>
      <c r="L51" s="24"/>
      <c r="M51" s="24">
        <f>IF(ISBLANK('Mortgage 1 Monthly Calcs'!K51),"",'Mortgage 1 Monthly Calcs'!K51)</f>
        <v>0</v>
      </c>
      <c r="N51" s="24"/>
      <c r="O51" s="24">
        <f>IF(ISBLANK('Mortgage 1 Monthly Calcs'!L51),"",'Mortgage 1 Monthly Calcs'!L51)</f>
        <v>644.30140148550799</v>
      </c>
      <c r="P51" s="24"/>
      <c r="Q51" s="24">
        <f>IF(ISBLANK('Mortgage 1 Monthly Calcs'!M51),"",'Mortgage 1 Monthly Calcs'!M51)</f>
        <v>0</v>
      </c>
      <c r="R51" s="24">
        <f>IF(ISBLANK('Mortgage 1 Monthly Calcs'!N51),"",'Mortgage 1 Monthly Calcs'!N51)</f>
        <v>644.30140148550799</v>
      </c>
      <c r="S51" s="24">
        <f>IF(ISBLANK('Mortgage 1 Monthly Calcs'!O51),"",'Mortgage 1 Monthly Calcs'!O51)</f>
        <v>0</v>
      </c>
      <c r="T51" s="24"/>
      <c r="U51" s="24">
        <f>IF(ISBLANK('Mortgage 1 Monthly Calcs'!P51),"",'Mortgage 1 Monthly Calcs'!P51)</f>
        <v>0</v>
      </c>
      <c r="V51" s="24">
        <f>IF(ISBLANK('Mortgage 1 Monthly Calcs'!Q51),"",'Mortgage 1 Monthly Calcs'!Q51)</f>
        <v>0</v>
      </c>
      <c r="W51" s="24">
        <f>IF(ISBLANK('Mortgage 1 Monthly Calcs'!R51),"",'Mortgage 1 Monthly Calcs'!R51)</f>
        <v>175.28588980146895</v>
      </c>
      <c r="X51" s="24">
        <f>IF(ISBLANK('Mortgage 1 Monthly Calcs'!S51),"",'Mortgage 1 Monthly Calcs'!S51)</f>
        <v>469.01551168403904</v>
      </c>
      <c r="Y51" s="24">
        <f>IF(ISBLANK('Mortgage 1 Monthly Calcs'!T51),"",'Mortgage 1 Monthly Calcs'!T51)</f>
        <v>6372.1835529935734</v>
      </c>
      <c r="Z51" s="24">
        <f>IF(ISBLANK('Mortgage 1 Monthly Calcs'!U51),"",'Mortgage 1 Monthly Calcs'!U51)</f>
        <v>19399.872506426753</v>
      </c>
      <c r="AA51" s="24" t="str">
        <f>IF(ISBLANK('Mortgage 1 Monthly Calcs'!V51),"",'Mortgage 1 Monthly Calcs'!V51)</f>
        <v/>
      </c>
      <c r="AB51" s="24" t="str">
        <f>IF(ISBLANK('Mortgage 1 Monthly Calcs'!W51),"",'Mortgage 1 Monthly Calcs'!W51)</f>
        <v/>
      </c>
      <c r="AC51" s="24">
        <f>IF(ISBLANK('Mortgage 1 Monthly Calcs'!X51),"",'Mortgage 1 Monthly Calcs'!X51)</f>
        <v>0</v>
      </c>
      <c r="AD51" s="24">
        <f>IF(ISBLANK('Mortgage 1 Monthly Calcs'!Y51),"",'Mortgage 1 Monthly Calcs'!Y51)</f>
        <v>93627.816447006335</v>
      </c>
    </row>
    <row r="52" spans="3:30" x14ac:dyDescent="0.25">
      <c r="C52" s="37">
        <v>41</v>
      </c>
      <c r="D52" s="29" t="str">
        <f>IF('Mortgage 1 Variables'!C48=1,F43+1,"")</f>
        <v/>
      </c>
      <c r="E52" s="22" t="str">
        <f>IF(ISBLANK('Mortgage 1 Monthly Calcs'!E52),"",'Mortgage 1 Monthly Calcs'!E52)</f>
        <v/>
      </c>
      <c r="F52" s="23" t="str">
        <f>IF(ISBLANK('Mortgage 1 Monthly Calcs'!F52),"",'Mortgage 1 Monthly Calcs'!F52)</f>
        <v>Mar</v>
      </c>
      <c r="G52" s="28"/>
      <c r="H52" s="28">
        <f>IF(ISBLANK('Mortgage 1 Monthly Calcs'!G52),"",'Mortgage 1 Monthly Calcs'!G52)</f>
        <v>0.06</v>
      </c>
      <c r="I52" s="24">
        <f>IF(ISBLANK('Mortgage 1 Monthly Calcs'!H52),"",'Mortgage 1 Monthly Calcs'!H52)</f>
        <v>644.30140148550788</v>
      </c>
      <c r="J52" s="24">
        <f>IF(ISBLANK('Mortgage 1 Monthly Calcs'!I52),"",'Mortgage 1 Monthly Calcs'!I52)</f>
        <v>468.13908223503171</v>
      </c>
      <c r="K52" s="24">
        <f>IF(ISBLANK('Mortgage 1 Monthly Calcs'!J52),"",'Mortgage 1 Monthly Calcs'!J52)</f>
        <v>93627.816447006335</v>
      </c>
      <c r="L52" s="24"/>
      <c r="M52" s="24">
        <f>IF(ISBLANK('Mortgage 1 Monthly Calcs'!K52),"",'Mortgage 1 Monthly Calcs'!K52)</f>
        <v>0</v>
      </c>
      <c r="N52" s="24"/>
      <c r="O52" s="24">
        <f>IF(ISBLANK('Mortgage 1 Monthly Calcs'!L52),"",'Mortgage 1 Monthly Calcs'!L52)</f>
        <v>644.30140148550788</v>
      </c>
      <c r="P52" s="24"/>
      <c r="Q52" s="24">
        <f>IF(ISBLANK('Mortgage 1 Monthly Calcs'!M52),"",'Mortgage 1 Monthly Calcs'!M52)</f>
        <v>0</v>
      </c>
      <c r="R52" s="24">
        <f>IF(ISBLANK('Mortgage 1 Monthly Calcs'!N52),"",'Mortgage 1 Monthly Calcs'!N52)</f>
        <v>644.30140148550788</v>
      </c>
      <c r="S52" s="24">
        <f>IF(ISBLANK('Mortgage 1 Monthly Calcs'!O52),"",'Mortgage 1 Monthly Calcs'!O52)</f>
        <v>0</v>
      </c>
      <c r="T52" s="24"/>
      <c r="U52" s="24">
        <f>IF(ISBLANK('Mortgage 1 Monthly Calcs'!P52),"",'Mortgage 1 Monthly Calcs'!P52)</f>
        <v>0</v>
      </c>
      <c r="V52" s="24">
        <f>IF(ISBLANK('Mortgage 1 Monthly Calcs'!Q52),"",'Mortgage 1 Monthly Calcs'!Q52)</f>
        <v>0</v>
      </c>
      <c r="W52" s="24">
        <f>IF(ISBLANK('Mortgage 1 Monthly Calcs'!R52),"",'Mortgage 1 Monthly Calcs'!R52)</f>
        <v>176.16231925047617</v>
      </c>
      <c r="X52" s="24">
        <f>IF(ISBLANK('Mortgage 1 Monthly Calcs'!S52),"",'Mortgage 1 Monthly Calcs'!S52)</f>
        <v>468.13908223503171</v>
      </c>
      <c r="Y52" s="24">
        <f>IF(ISBLANK('Mortgage 1 Monthly Calcs'!T52),"",'Mortgage 1 Monthly Calcs'!T52)</f>
        <v>6548.3458722440491</v>
      </c>
      <c r="Z52" s="24">
        <f>IF(ISBLANK('Mortgage 1 Monthly Calcs'!U52),"",'Mortgage 1 Monthly Calcs'!U52)</f>
        <v>19868.011588661786</v>
      </c>
      <c r="AA52" s="24" t="str">
        <f>IF(ISBLANK('Mortgage 1 Monthly Calcs'!V52),"",'Mortgage 1 Monthly Calcs'!V52)</f>
        <v/>
      </c>
      <c r="AB52" s="24" t="str">
        <f>IF(ISBLANK('Mortgage 1 Monthly Calcs'!W52),"",'Mortgage 1 Monthly Calcs'!W52)</f>
        <v/>
      </c>
      <c r="AC52" s="24">
        <f>IF(ISBLANK('Mortgage 1 Monthly Calcs'!X52),"",'Mortgage 1 Monthly Calcs'!X52)</f>
        <v>0</v>
      </c>
      <c r="AD52" s="24">
        <f>IF(ISBLANK('Mortgage 1 Monthly Calcs'!Y52),"",'Mortgage 1 Monthly Calcs'!Y52)</f>
        <v>93451.654127755857</v>
      </c>
    </row>
    <row r="53" spans="3:30" x14ac:dyDescent="0.25">
      <c r="C53" s="37">
        <v>42</v>
      </c>
      <c r="D53" s="29" t="str">
        <f>IF('Mortgage 1 Variables'!C49=1,F43+1,"")</f>
        <v/>
      </c>
      <c r="E53" s="22" t="str">
        <f>IF(ISBLANK('Mortgage 1 Monthly Calcs'!E53),"",'Mortgage 1 Monthly Calcs'!E53)</f>
        <v/>
      </c>
      <c r="F53" s="23" t="str">
        <f>IF(ISBLANK('Mortgage 1 Monthly Calcs'!F53),"",'Mortgage 1 Monthly Calcs'!F53)</f>
        <v>Apr</v>
      </c>
      <c r="G53" s="28"/>
      <c r="H53" s="28">
        <f>IF(ISBLANK('Mortgage 1 Monthly Calcs'!G53),"",'Mortgage 1 Monthly Calcs'!G53)</f>
        <v>0.06</v>
      </c>
      <c r="I53" s="24">
        <f>IF(ISBLANK('Mortgage 1 Monthly Calcs'!H53),"",'Mortgage 1 Monthly Calcs'!H53)</f>
        <v>644.30140148550799</v>
      </c>
      <c r="J53" s="24">
        <f>IF(ISBLANK('Mortgage 1 Monthly Calcs'!I53),"",'Mortgage 1 Monthly Calcs'!I53)</f>
        <v>467.25827063877932</v>
      </c>
      <c r="K53" s="24">
        <f>IF(ISBLANK('Mortgage 1 Monthly Calcs'!J53),"",'Mortgage 1 Monthly Calcs'!J53)</f>
        <v>93451.654127755857</v>
      </c>
      <c r="L53" s="24"/>
      <c r="M53" s="24">
        <f>IF(ISBLANK('Mortgage 1 Monthly Calcs'!K53),"",'Mortgage 1 Monthly Calcs'!K53)</f>
        <v>0</v>
      </c>
      <c r="N53" s="24"/>
      <c r="O53" s="24">
        <f>IF(ISBLANK('Mortgage 1 Monthly Calcs'!L53),"",'Mortgage 1 Monthly Calcs'!L53)</f>
        <v>644.30140148550799</v>
      </c>
      <c r="P53" s="24"/>
      <c r="Q53" s="24">
        <f>IF(ISBLANK('Mortgage 1 Monthly Calcs'!M53),"",'Mortgage 1 Monthly Calcs'!M53)</f>
        <v>0</v>
      </c>
      <c r="R53" s="24">
        <f>IF(ISBLANK('Mortgage 1 Monthly Calcs'!N53),"",'Mortgage 1 Monthly Calcs'!N53)</f>
        <v>644.30140148550799</v>
      </c>
      <c r="S53" s="24">
        <f>IF(ISBLANK('Mortgage 1 Monthly Calcs'!O53),"",'Mortgage 1 Monthly Calcs'!O53)</f>
        <v>0</v>
      </c>
      <c r="T53" s="24"/>
      <c r="U53" s="24">
        <f>IF(ISBLANK('Mortgage 1 Monthly Calcs'!P53),"",'Mortgage 1 Monthly Calcs'!P53)</f>
        <v>0</v>
      </c>
      <c r="V53" s="24">
        <f>IF(ISBLANK('Mortgage 1 Monthly Calcs'!Q53),"",'Mortgage 1 Monthly Calcs'!Q53)</f>
        <v>0</v>
      </c>
      <c r="W53" s="24">
        <f>IF(ISBLANK('Mortgage 1 Monthly Calcs'!R53),"",'Mortgage 1 Monthly Calcs'!R53)</f>
        <v>177.04313084672867</v>
      </c>
      <c r="X53" s="24">
        <f>IF(ISBLANK('Mortgage 1 Monthly Calcs'!S53),"",'Mortgage 1 Monthly Calcs'!S53)</f>
        <v>467.25827063877932</v>
      </c>
      <c r="Y53" s="24">
        <f>IF(ISBLANK('Mortgage 1 Monthly Calcs'!T53),"",'Mortgage 1 Monthly Calcs'!T53)</f>
        <v>6725.3890030907778</v>
      </c>
      <c r="Z53" s="24">
        <f>IF(ISBLANK('Mortgage 1 Monthly Calcs'!U53),"",'Mortgage 1 Monthly Calcs'!U53)</f>
        <v>20335.269859300566</v>
      </c>
      <c r="AA53" s="24" t="str">
        <f>IF(ISBLANK('Mortgage 1 Monthly Calcs'!V53),"",'Mortgage 1 Monthly Calcs'!V53)</f>
        <v/>
      </c>
      <c r="AB53" s="24" t="str">
        <f>IF(ISBLANK('Mortgage 1 Monthly Calcs'!W53),"",'Mortgage 1 Monthly Calcs'!W53)</f>
        <v/>
      </c>
      <c r="AC53" s="24">
        <f>IF(ISBLANK('Mortgage 1 Monthly Calcs'!X53),"",'Mortgage 1 Monthly Calcs'!X53)</f>
        <v>0</v>
      </c>
      <c r="AD53" s="24">
        <f>IF(ISBLANK('Mortgage 1 Monthly Calcs'!Y53),"",'Mortgage 1 Monthly Calcs'!Y53)</f>
        <v>93274.610996909134</v>
      </c>
    </row>
    <row r="54" spans="3:30" x14ac:dyDescent="0.25">
      <c r="C54" s="37">
        <v>43</v>
      </c>
      <c r="D54" s="29" t="str">
        <f>IF('Mortgage 1 Variables'!C50=1,F43+1,"")</f>
        <v/>
      </c>
      <c r="E54" s="22" t="str">
        <f>IF(ISBLANK('Mortgage 1 Monthly Calcs'!E54),"",'Mortgage 1 Monthly Calcs'!E54)</f>
        <v/>
      </c>
      <c r="F54" s="23" t="str">
        <f>IF(ISBLANK('Mortgage 1 Monthly Calcs'!F54),"",'Mortgage 1 Monthly Calcs'!F54)</f>
        <v>May</v>
      </c>
      <c r="G54" s="28"/>
      <c r="H54" s="28">
        <f>IF(ISBLANK('Mortgage 1 Monthly Calcs'!G54),"",'Mortgage 1 Monthly Calcs'!G54)</f>
        <v>0.06</v>
      </c>
      <c r="I54" s="24">
        <f>IF(ISBLANK('Mortgage 1 Monthly Calcs'!H54),"",'Mortgage 1 Monthly Calcs'!H54)</f>
        <v>644.30140148550799</v>
      </c>
      <c r="J54" s="24">
        <f>IF(ISBLANK('Mortgage 1 Monthly Calcs'!I54),"",'Mortgage 1 Monthly Calcs'!I54)</f>
        <v>466.37305498454566</v>
      </c>
      <c r="K54" s="24">
        <f>IF(ISBLANK('Mortgage 1 Monthly Calcs'!J54),"",'Mortgage 1 Monthly Calcs'!J54)</f>
        <v>93274.610996909134</v>
      </c>
      <c r="L54" s="24"/>
      <c r="M54" s="24">
        <f>IF(ISBLANK('Mortgage 1 Monthly Calcs'!K54),"",'Mortgage 1 Monthly Calcs'!K54)</f>
        <v>0</v>
      </c>
      <c r="N54" s="24"/>
      <c r="O54" s="24">
        <f>IF(ISBLANK('Mortgage 1 Monthly Calcs'!L54),"",'Mortgage 1 Monthly Calcs'!L54)</f>
        <v>644.30140148550799</v>
      </c>
      <c r="P54" s="24"/>
      <c r="Q54" s="24">
        <f>IF(ISBLANK('Mortgage 1 Monthly Calcs'!M54),"",'Mortgage 1 Monthly Calcs'!M54)</f>
        <v>0</v>
      </c>
      <c r="R54" s="24">
        <f>IF(ISBLANK('Mortgage 1 Monthly Calcs'!N54),"",'Mortgage 1 Monthly Calcs'!N54)</f>
        <v>644.30140148550799</v>
      </c>
      <c r="S54" s="24">
        <f>IF(ISBLANK('Mortgage 1 Monthly Calcs'!O54),"",'Mortgage 1 Monthly Calcs'!O54)</f>
        <v>0</v>
      </c>
      <c r="T54" s="24"/>
      <c r="U54" s="24">
        <f>IF(ISBLANK('Mortgage 1 Monthly Calcs'!P54),"",'Mortgage 1 Monthly Calcs'!P54)</f>
        <v>0</v>
      </c>
      <c r="V54" s="24">
        <f>IF(ISBLANK('Mortgage 1 Monthly Calcs'!Q54),"",'Mortgage 1 Monthly Calcs'!Q54)</f>
        <v>0</v>
      </c>
      <c r="W54" s="24">
        <f>IF(ISBLANK('Mortgage 1 Monthly Calcs'!R54),"",'Mortgage 1 Monthly Calcs'!R54)</f>
        <v>177.92834650096233</v>
      </c>
      <c r="X54" s="24">
        <f>IF(ISBLANK('Mortgage 1 Monthly Calcs'!S54),"",'Mortgage 1 Monthly Calcs'!S54)</f>
        <v>466.37305498454566</v>
      </c>
      <c r="Y54" s="24">
        <f>IF(ISBLANK('Mortgage 1 Monthly Calcs'!T54),"",'Mortgage 1 Monthly Calcs'!T54)</f>
        <v>6903.3173495917399</v>
      </c>
      <c r="Z54" s="24">
        <f>IF(ISBLANK('Mortgage 1 Monthly Calcs'!U54),"",'Mortgage 1 Monthly Calcs'!U54)</f>
        <v>20801.642914285112</v>
      </c>
      <c r="AA54" s="24" t="str">
        <f>IF(ISBLANK('Mortgage 1 Monthly Calcs'!V54),"",'Mortgage 1 Monthly Calcs'!V54)</f>
        <v/>
      </c>
      <c r="AB54" s="24" t="str">
        <f>IF(ISBLANK('Mortgage 1 Monthly Calcs'!W54),"",'Mortgage 1 Monthly Calcs'!W54)</f>
        <v/>
      </c>
      <c r="AC54" s="24">
        <f>IF(ISBLANK('Mortgage 1 Monthly Calcs'!X54),"",'Mortgage 1 Monthly Calcs'!X54)</f>
        <v>0</v>
      </c>
      <c r="AD54" s="24">
        <f>IF(ISBLANK('Mortgage 1 Monthly Calcs'!Y54),"",'Mortgage 1 Monthly Calcs'!Y54)</f>
        <v>93096.682650408169</v>
      </c>
    </row>
    <row r="55" spans="3:30" x14ac:dyDescent="0.25">
      <c r="C55" s="37">
        <v>44</v>
      </c>
      <c r="D55" s="29" t="str">
        <f>IF('Mortgage 1 Variables'!C51=1,F43+1,"")</f>
        <v/>
      </c>
      <c r="E55" s="22" t="str">
        <f>IF(ISBLANK('Mortgage 1 Monthly Calcs'!E55),"",'Mortgage 1 Monthly Calcs'!E55)</f>
        <v/>
      </c>
      <c r="F55" s="23" t="str">
        <f>IF(ISBLANK('Mortgage 1 Monthly Calcs'!F55),"",'Mortgage 1 Monthly Calcs'!F55)</f>
        <v>Jun</v>
      </c>
      <c r="G55" s="28"/>
      <c r="H55" s="28">
        <f>IF(ISBLANK('Mortgage 1 Monthly Calcs'!G55),"",'Mortgage 1 Monthly Calcs'!G55)</f>
        <v>0.06</v>
      </c>
      <c r="I55" s="24">
        <f>IF(ISBLANK('Mortgage 1 Monthly Calcs'!H55),"",'Mortgage 1 Monthly Calcs'!H55)</f>
        <v>644.30140148550799</v>
      </c>
      <c r="J55" s="24">
        <f>IF(ISBLANK('Mortgage 1 Monthly Calcs'!I55),"",'Mortgage 1 Monthly Calcs'!I55)</f>
        <v>465.48341325204086</v>
      </c>
      <c r="K55" s="24">
        <f>IF(ISBLANK('Mortgage 1 Monthly Calcs'!J55),"",'Mortgage 1 Monthly Calcs'!J55)</f>
        <v>93096.682650408169</v>
      </c>
      <c r="L55" s="24"/>
      <c r="M55" s="24">
        <f>IF(ISBLANK('Mortgage 1 Monthly Calcs'!K55),"",'Mortgage 1 Monthly Calcs'!K55)</f>
        <v>0</v>
      </c>
      <c r="N55" s="24"/>
      <c r="O55" s="24">
        <f>IF(ISBLANK('Mortgage 1 Monthly Calcs'!L55),"",'Mortgage 1 Monthly Calcs'!L55)</f>
        <v>644.30140148550799</v>
      </c>
      <c r="P55" s="24"/>
      <c r="Q55" s="24">
        <f>IF(ISBLANK('Mortgage 1 Monthly Calcs'!M55),"",'Mortgage 1 Monthly Calcs'!M55)</f>
        <v>0</v>
      </c>
      <c r="R55" s="24">
        <f>IF(ISBLANK('Mortgage 1 Monthly Calcs'!N55),"",'Mortgage 1 Monthly Calcs'!N55)</f>
        <v>644.30140148550799</v>
      </c>
      <c r="S55" s="24">
        <f>IF(ISBLANK('Mortgage 1 Monthly Calcs'!O55),"",'Mortgage 1 Monthly Calcs'!O55)</f>
        <v>0</v>
      </c>
      <c r="T55" s="24"/>
      <c r="U55" s="24">
        <f>IF(ISBLANK('Mortgage 1 Monthly Calcs'!P55),"",'Mortgage 1 Monthly Calcs'!P55)</f>
        <v>0</v>
      </c>
      <c r="V55" s="24">
        <f>IF(ISBLANK('Mortgage 1 Monthly Calcs'!Q55),"",'Mortgage 1 Monthly Calcs'!Q55)</f>
        <v>0</v>
      </c>
      <c r="W55" s="24">
        <f>IF(ISBLANK('Mortgage 1 Monthly Calcs'!R55),"",'Mortgage 1 Monthly Calcs'!R55)</f>
        <v>178.81798823346713</v>
      </c>
      <c r="X55" s="24">
        <f>IF(ISBLANK('Mortgage 1 Monthly Calcs'!S55),"",'Mortgage 1 Monthly Calcs'!S55)</f>
        <v>465.48341325204086</v>
      </c>
      <c r="Y55" s="24">
        <f>IF(ISBLANK('Mortgage 1 Monthly Calcs'!T55),"",'Mortgage 1 Monthly Calcs'!T55)</f>
        <v>7082.135337825207</v>
      </c>
      <c r="Z55" s="24">
        <f>IF(ISBLANK('Mortgage 1 Monthly Calcs'!U55),"",'Mortgage 1 Monthly Calcs'!U55)</f>
        <v>21267.126327537153</v>
      </c>
      <c r="AA55" s="24" t="str">
        <f>IF(ISBLANK('Mortgage 1 Monthly Calcs'!V55),"",'Mortgage 1 Monthly Calcs'!V55)</f>
        <v/>
      </c>
      <c r="AB55" s="24" t="str">
        <f>IF(ISBLANK('Mortgage 1 Monthly Calcs'!W55),"",'Mortgage 1 Monthly Calcs'!W55)</f>
        <v/>
      </c>
      <c r="AC55" s="24">
        <f>IF(ISBLANK('Mortgage 1 Monthly Calcs'!X55),"",'Mortgage 1 Monthly Calcs'!X55)</f>
        <v>0</v>
      </c>
      <c r="AD55" s="24">
        <f>IF(ISBLANK('Mortgage 1 Monthly Calcs'!Y55),"",'Mortgage 1 Monthly Calcs'!Y55)</f>
        <v>92917.864662174703</v>
      </c>
    </row>
    <row r="56" spans="3:30" x14ac:dyDescent="0.25">
      <c r="C56" s="37">
        <v>45</v>
      </c>
      <c r="D56" s="29" t="str">
        <f>IF('Mortgage 1 Variables'!C52=1,F43+1,"")</f>
        <v/>
      </c>
      <c r="E56" s="22" t="str">
        <f>IF(ISBLANK('Mortgage 1 Monthly Calcs'!E56),"",'Mortgage 1 Monthly Calcs'!E56)</f>
        <v/>
      </c>
      <c r="F56" s="23" t="str">
        <f>IF(ISBLANK('Mortgage 1 Monthly Calcs'!F56),"",'Mortgage 1 Monthly Calcs'!F56)</f>
        <v>Jul</v>
      </c>
      <c r="G56" s="28"/>
      <c r="H56" s="28">
        <f>IF(ISBLANK('Mortgage 1 Monthly Calcs'!G56),"",'Mortgage 1 Monthly Calcs'!G56)</f>
        <v>0.06</v>
      </c>
      <c r="I56" s="24">
        <f>IF(ISBLANK('Mortgage 1 Monthly Calcs'!H56),"",'Mortgage 1 Monthly Calcs'!H56)</f>
        <v>644.30140148550788</v>
      </c>
      <c r="J56" s="24">
        <f>IF(ISBLANK('Mortgage 1 Monthly Calcs'!I56),"",'Mortgage 1 Monthly Calcs'!I56)</f>
        <v>464.58932331087351</v>
      </c>
      <c r="K56" s="24">
        <f>IF(ISBLANK('Mortgage 1 Monthly Calcs'!J56),"",'Mortgage 1 Monthly Calcs'!J56)</f>
        <v>92917.864662174703</v>
      </c>
      <c r="L56" s="24"/>
      <c r="M56" s="24">
        <f>IF(ISBLANK('Mortgage 1 Monthly Calcs'!K56),"",'Mortgage 1 Monthly Calcs'!K56)</f>
        <v>0</v>
      </c>
      <c r="N56" s="24"/>
      <c r="O56" s="24">
        <f>IF(ISBLANK('Mortgage 1 Monthly Calcs'!L56),"",'Mortgage 1 Monthly Calcs'!L56)</f>
        <v>644.30140148550788</v>
      </c>
      <c r="P56" s="24"/>
      <c r="Q56" s="24">
        <f>IF(ISBLANK('Mortgage 1 Monthly Calcs'!M56),"",'Mortgage 1 Monthly Calcs'!M56)</f>
        <v>0</v>
      </c>
      <c r="R56" s="24">
        <f>IF(ISBLANK('Mortgage 1 Monthly Calcs'!N56),"",'Mortgage 1 Monthly Calcs'!N56)</f>
        <v>644.30140148550788</v>
      </c>
      <c r="S56" s="24">
        <f>IF(ISBLANK('Mortgage 1 Monthly Calcs'!O56),"",'Mortgage 1 Monthly Calcs'!O56)</f>
        <v>0</v>
      </c>
      <c r="T56" s="24"/>
      <c r="U56" s="24">
        <f>IF(ISBLANK('Mortgage 1 Monthly Calcs'!P56),"",'Mortgage 1 Monthly Calcs'!P56)</f>
        <v>0</v>
      </c>
      <c r="V56" s="24">
        <f>IF(ISBLANK('Mortgage 1 Monthly Calcs'!Q56),"",'Mortgage 1 Monthly Calcs'!Q56)</f>
        <v>0</v>
      </c>
      <c r="W56" s="24">
        <f>IF(ISBLANK('Mortgage 1 Monthly Calcs'!R56),"",'Mortgage 1 Monthly Calcs'!R56)</f>
        <v>179.71207817463437</v>
      </c>
      <c r="X56" s="24">
        <f>IF(ISBLANK('Mortgage 1 Monthly Calcs'!S56),"",'Mortgage 1 Monthly Calcs'!S56)</f>
        <v>464.58932331087351</v>
      </c>
      <c r="Y56" s="24">
        <f>IF(ISBLANK('Mortgage 1 Monthly Calcs'!T56),"",'Mortgage 1 Monthly Calcs'!T56)</f>
        <v>7261.8474159998414</v>
      </c>
      <c r="Z56" s="24">
        <f>IF(ISBLANK('Mortgage 1 Monthly Calcs'!U56),"",'Mortgage 1 Monthly Calcs'!U56)</f>
        <v>21731.715650848026</v>
      </c>
      <c r="AA56" s="24" t="str">
        <f>IF(ISBLANK('Mortgage 1 Monthly Calcs'!V56),"",'Mortgage 1 Monthly Calcs'!V56)</f>
        <v/>
      </c>
      <c r="AB56" s="24" t="str">
        <f>IF(ISBLANK('Mortgage 1 Monthly Calcs'!W56),"",'Mortgage 1 Monthly Calcs'!W56)</f>
        <v/>
      </c>
      <c r="AC56" s="24">
        <f>IF(ISBLANK('Mortgage 1 Monthly Calcs'!X56),"",'Mortgage 1 Monthly Calcs'!X56)</f>
        <v>0</v>
      </c>
      <c r="AD56" s="24">
        <f>IF(ISBLANK('Mortgage 1 Monthly Calcs'!Y56),"",'Mortgage 1 Monthly Calcs'!Y56)</f>
        <v>92738.152584000069</v>
      </c>
    </row>
    <row r="57" spans="3:30" x14ac:dyDescent="0.25">
      <c r="C57" s="37">
        <v>46</v>
      </c>
      <c r="D57" s="29" t="str">
        <f>IF('Mortgage 1 Variables'!C53=1,F43+1,"")</f>
        <v/>
      </c>
      <c r="E57" s="22" t="str">
        <f>IF(ISBLANK('Mortgage 1 Monthly Calcs'!E57),"",'Mortgage 1 Monthly Calcs'!E57)</f>
        <v/>
      </c>
      <c r="F57" s="22" t="str">
        <f>IF(ISBLANK('Mortgage 1 Monthly Calcs'!F57),"",'Mortgage 1 Monthly Calcs'!F57)</f>
        <v>Aug</v>
      </c>
      <c r="G57" s="28"/>
      <c r="H57" s="28">
        <f>IF(ISBLANK('Mortgage 1 Monthly Calcs'!G57),"",'Mortgage 1 Monthly Calcs'!G57)</f>
        <v>0.06</v>
      </c>
      <c r="I57" s="24">
        <f>IF(ISBLANK('Mortgage 1 Monthly Calcs'!H57),"",'Mortgage 1 Monthly Calcs'!H57)</f>
        <v>644.30140148550788</v>
      </c>
      <c r="J57" s="24">
        <f>IF(ISBLANK('Mortgage 1 Monthly Calcs'!I57),"",'Mortgage 1 Monthly Calcs'!I57)</f>
        <v>463.69076292000034</v>
      </c>
      <c r="K57" s="24">
        <f>IF(ISBLANK('Mortgage 1 Monthly Calcs'!J57),"",'Mortgage 1 Monthly Calcs'!J57)</f>
        <v>92738.152584000069</v>
      </c>
      <c r="L57" s="24"/>
      <c r="M57" s="24">
        <f>IF(ISBLANK('Mortgage 1 Monthly Calcs'!K57),"",'Mortgage 1 Monthly Calcs'!K57)</f>
        <v>0</v>
      </c>
      <c r="N57" s="24"/>
      <c r="O57" s="24">
        <f>IF(ISBLANK('Mortgage 1 Monthly Calcs'!L57),"",'Mortgage 1 Monthly Calcs'!L57)</f>
        <v>644.30140148550788</v>
      </c>
      <c r="P57" s="24"/>
      <c r="Q57" s="24">
        <f>IF(ISBLANK('Mortgage 1 Monthly Calcs'!M57),"",'Mortgage 1 Monthly Calcs'!M57)</f>
        <v>0</v>
      </c>
      <c r="R57" s="24">
        <f>IF(ISBLANK('Mortgage 1 Monthly Calcs'!N57),"",'Mortgage 1 Monthly Calcs'!N57)</f>
        <v>644.30140148550788</v>
      </c>
      <c r="S57" s="24">
        <f>IF(ISBLANK('Mortgage 1 Monthly Calcs'!O57),"",'Mortgage 1 Monthly Calcs'!O57)</f>
        <v>0</v>
      </c>
      <c r="T57" s="24"/>
      <c r="U57" s="24">
        <f>IF(ISBLANK('Mortgage 1 Monthly Calcs'!P57),"",'Mortgage 1 Monthly Calcs'!P57)</f>
        <v>0</v>
      </c>
      <c r="V57" s="24">
        <f>IF(ISBLANK('Mortgage 1 Monthly Calcs'!Q57),"",'Mortgage 1 Monthly Calcs'!Q57)</f>
        <v>0</v>
      </c>
      <c r="W57" s="24">
        <f>IF(ISBLANK('Mortgage 1 Monthly Calcs'!R57),"",'Mortgage 1 Monthly Calcs'!R57)</f>
        <v>180.61063856550754</v>
      </c>
      <c r="X57" s="24">
        <f>IF(ISBLANK('Mortgage 1 Monthly Calcs'!S57),"",'Mortgage 1 Monthly Calcs'!S57)</f>
        <v>463.69076292000034</v>
      </c>
      <c r="Y57" s="24">
        <f>IF(ISBLANK('Mortgage 1 Monthly Calcs'!T57),"",'Mortgage 1 Monthly Calcs'!T57)</f>
        <v>7442.4580545653489</v>
      </c>
      <c r="Z57" s="24">
        <f>IF(ISBLANK('Mortgage 1 Monthly Calcs'!U57),"",'Mortgage 1 Monthly Calcs'!U57)</f>
        <v>22195.406413768025</v>
      </c>
      <c r="AA57" s="24" t="str">
        <f>IF(ISBLANK('Mortgage 1 Monthly Calcs'!V57),"",'Mortgage 1 Monthly Calcs'!V57)</f>
        <v/>
      </c>
      <c r="AB57" s="24" t="str">
        <f>IF(ISBLANK('Mortgage 1 Monthly Calcs'!W57),"",'Mortgage 1 Monthly Calcs'!W57)</f>
        <v/>
      </c>
      <c r="AC57" s="24">
        <f>IF(ISBLANK('Mortgage 1 Monthly Calcs'!X57),"",'Mortgage 1 Monthly Calcs'!X57)</f>
        <v>0</v>
      </c>
      <c r="AD57" s="24">
        <f>IF(ISBLANK('Mortgage 1 Monthly Calcs'!Y57),"",'Mortgage 1 Monthly Calcs'!Y57)</f>
        <v>92557.541945434554</v>
      </c>
    </row>
    <row r="58" spans="3:30" x14ac:dyDescent="0.25">
      <c r="C58" s="37">
        <v>47</v>
      </c>
      <c r="D58" s="29" t="str">
        <f>IF('Mortgage 1 Variables'!C54=1,F43+1,"")</f>
        <v/>
      </c>
      <c r="E58" s="22" t="str">
        <f>IF(ISBLANK('Mortgage 1 Monthly Calcs'!E58),"",'Mortgage 1 Monthly Calcs'!E58)</f>
        <v/>
      </c>
      <c r="F58" s="23" t="str">
        <f>IF(ISBLANK('Mortgage 1 Monthly Calcs'!F58),"",'Mortgage 1 Monthly Calcs'!F58)</f>
        <v>Sep</v>
      </c>
      <c r="G58" s="28"/>
      <c r="H58" s="28">
        <f>IF(ISBLANK('Mortgage 1 Monthly Calcs'!G58),"",'Mortgage 1 Monthly Calcs'!G58)</f>
        <v>0.06</v>
      </c>
      <c r="I58" s="24">
        <f>IF(ISBLANK('Mortgage 1 Monthly Calcs'!H58),"",'Mortgage 1 Monthly Calcs'!H58)</f>
        <v>644.30140148550788</v>
      </c>
      <c r="J58" s="24">
        <f>IF(ISBLANK('Mortgage 1 Monthly Calcs'!I58),"",'Mortgage 1 Monthly Calcs'!I58)</f>
        <v>462.7877097271728</v>
      </c>
      <c r="K58" s="24">
        <f>IF(ISBLANK('Mortgage 1 Monthly Calcs'!J58),"",'Mortgage 1 Monthly Calcs'!J58)</f>
        <v>92557.541945434554</v>
      </c>
      <c r="L58" s="24"/>
      <c r="M58" s="24">
        <f>IF(ISBLANK('Mortgage 1 Monthly Calcs'!K58),"",'Mortgage 1 Monthly Calcs'!K58)</f>
        <v>0</v>
      </c>
      <c r="N58" s="24"/>
      <c r="O58" s="24">
        <f>IF(ISBLANK('Mortgage 1 Monthly Calcs'!L58),"",'Mortgage 1 Monthly Calcs'!L58)</f>
        <v>644.30140148550788</v>
      </c>
      <c r="P58" s="24"/>
      <c r="Q58" s="24">
        <f>IF(ISBLANK('Mortgage 1 Monthly Calcs'!M58),"",'Mortgage 1 Monthly Calcs'!M58)</f>
        <v>0</v>
      </c>
      <c r="R58" s="24">
        <f>IF(ISBLANK('Mortgage 1 Monthly Calcs'!N58),"",'Mortgage 1 Monthly Calcs'!N58)</f>
        <v>644.30140148550788</v>
      </c>
      <c r="S58" s="24">
        <f>IF(ISBLANK('Mortgage 1 Monthly Calcs'!O58),"",'Mortgage 1 Monthly Calcs'!O58)</f>
        <v>0</v>
      </c>
      <c r="T58" s="24"/>
      <c r="U58" s="24">
        <f>IF(ISBLANK('Mortgage 1 Monthly Calcs'!P58),"",'Mortgage 1 Monthly Calcs'!P58)</f>
        <v>0</v>
      </c>
      <c r="V58" s="24">
        <f>IF(ISBLANK('Mortgage 1 Monthly Calcs'!Q58),"",'Mortgage 1 Monthly Calcs'!Q58)</f>
        <v>0</v>
      </c>
      <c r="W58" s="24">
        <f>IF(ISBLANK('Mortgage 1 Monthly Calcs'!R58),"",'Mortgage 1 Monthly Calcs'!R58)</f>
        <v>181.51369175833509</v>
      </c>
      <c r="X58" s="24">
        <f>IF(ISBLANK('Mortgage 1 Monthly Calcs'!S58),"",'Mortgage 1 Monthly Calcs'!S58)</f>
        <v>462.7877097271728</v>
      </c>
      <c r="Y58" s="24">
        <f>IF(ISBLANK('Mortgage 1 Monthly Calcs'!T58),"",'Mortgage 1 Monthly Calcs'!T58)</f>
        <v>7623.9717463236839</v>
      </c>
      <c r="Z58" s="24">
        <f>IF(ISBLANK('Mortgage 1 Monthly Calcs'!U58),"",'Mortgage 1 Monthly Calcs'!U58)</f>
        <v>22658.194123495199</v>
      </c>
      <c r="AA58" s="24" t="str">
        <f>IF(ISBLANK('Mortgage 1 Monthly Calcs'!V58),"",'Mortgage 1 Monthly Calcs'!V58)</f>
        <v/>
      </c>
      <c r="AB58" s="24" t="str">
        <f>IF(ISBLANK('Mortgage 1 Monthly Calcs'!W58),"",'Mortgage 1 Monthly Calcs'!W58)</f>
        <v/>
      </c>
      <c r="AC58" s="24">
        <f>IF(ISBLANK('Mortgage 1 Monthly Calcs'!X58),"",'Mortgage 1 Monthly Calcs'!X58)</f>
        <v>0</v>
      </c>
      <c r="AD58" s="24">
        <f>IF(ISBLANK('Mortgage 1 Monthly Calcs'!Y58),"",'Mortgage 1 Monthly Calcs'!Y58)</f>
        <v>92376.02825367621</v>
      </c>
    </row>
    <row r="59" spans="3:30" x14ac:dyDescent="0.25">
      <c r="C59" s="37">
        <v>48</v>
      </c>
      <c r="D59" s="29">
        <f>D47+1</f>
        <v>4</v>
      </c>
      <c r="E59" s="22" t="str">
        <f>IF(ISBLANK('Mortgage 1 Monthly Calcs'!E59),"",'Mortgage 1 Monthly Calcs'!E59)</f>
        <v/>
      </c>
      <c r="F59" s="23" t="str">
        <f>IF(ISBLANK('Mortgage 1 Monthly Calcs'!F59),"",'Mortgage 1 Monthly Calcs'!F59)</f>
        <v>Oct</v>
      </c>
      <c r="G59" s="28"/>
      <c r="H59" s="28">
        <f>IF(ISBLANK('Mortgage 1 Monthly Calcs'!G59),"",'Mortgage 1 Monthly Calcs'!G59)</f>
        <v>0.06</v>
      </c>
      <c r="I59" s="24">
        <f>IF(ISBLANK('Mortgage 1 Monthly Calcs'!H59),"",'Mortgage 1 Monthly Calcs'!H59)</f>
        <v>644.30140148550777</v>
      </c>
      <c r="J59" s="24">
        <f>IF(ISBLANK('Mortgage 1 Monthly Calcs'!I59),"",'Mortgage 1 Monthly Calcs'!I59)</f>
        <v>461.88014126838107</v>
      </c>
      <c r="K59" s="24">
        <f>IF(ISBLANK('Mortgage 1 Monthly Calcs'!J59),"",'Mortgage 1 Monthly Calcs'!J59)</f>
        <v>92376.02825367621</v>
      </c>
      <c r="L59" s="24"/>
      <c r="M59" s="24">
        <f>IF(ISBLANK('Mortgage 1 Monthly Calcs'!K59),"",'Mortgage 1 Monthly Calcs'!K59)</f>
        <v>0</v>
      </c>
      <c r="N59" s="24"/>
      <c r="O59" s="24">
        <f>IF(ISBLANK('Mortgage 1 Monthly Calcs'!L59),"",'Mortgage 1 Monthly Calcs'!L59)</f>
        <v>644.30140148550777</v>
      </c>
      <c r="P59" s="24"/>
      <c r="Q59" s="24">
        <f>IF(ISBLANK('Mortgage 1 Monthly Calcs'!M59),"",'Mortgage 1 Monthly Calcs'!M59)</f>
        <v>0</v>
      </c>
      <c r="R59" s="24">
        <f>IF(ISBLANK('Mortgage 1 Monthly Calcs'!N59),"",'Mortgage 1 Monthly Calcs'!N59)</f>
        <v>644.30140148550777</v>
      </c>
      <c r="S59" s="24">
        <f>IF(ISBLANK('Mortgage 1 Monthly Calcs'!O59),"",'Mortgage 1 Monthly Calcs'!O59)</f>
        <v>0</v>
      </c>
      <c r="T59" s="24"/>
      <c r="U59" s="24">
        <f>IF(ISBLANK('Mortgage 1 Monthly Calcs'!P59),"",'Mortgage 1 Monthly Calcs'!P59)</f>
        <v>0</v>
      </c>
      <c r="V59" s="24">
        <f>IF(ISBLANK('Mortgage 1 Monthly Calcs'!Q59),"",'Mortgage 1 Monthly Calcs'!Q59)</f>
        <v>0</v>
      </c>
      <c r="W59" s="24">
        <f>IF(ISBLANK('Mortgage 1 Monthly Calcs'!R59),"",'Mortgage 1 Monthly Calcs'!R59)</f>
        <v>182.4212602171267</v>
      </c>
      <c r="X59" s="24">
        <f>IF(ISBLANK('Mortgage 1 Monthly Calcs'!S59),"",'Mortgage 1 Monthly Calcs'!S59)</f>
        <v>461.88014126838107</v>
      </c>
      <c r="Y59" s="24">
        <f>IF(ISBLANK('Mortgage 1 Monthly Calcs'!T59),"",'Mortgage 1 Monthly Calcs'!T59)</f>
        <v>7806.3930065408103</v>
      </c>
      <c r="Z59" s="24">
        <f>IF(ISBLANK('Mortgage 1 Monthly Calcs'!U59),"",'Mortgage 1 Monthly Calcs'!U59)</f>
        <v>23120.074264763582</v>
      </c>
      <c r="AA59" s="24" t="str">
        <f>IF(ISBLANK('Mortgage 1 Monthly Calcs'!V59),"",'Mortgage 1 Monthly Calcs'!V59)</f>
        <v/>
      </c>
      <c r="AB59" s="24" t="str">
        <f>IF(ISBLANK('Mortgage 1 Monthly Calcs'!W59),"",'Mortgage 1 Monthly Calcs'!W59)</f>
        <v/>
      </c>
      <c r="AC59" s="24">
        <f>IF(ISBLANK('Mortgage 1 Monthly Calcs'!X59),"",'Mortgage 1 Monthly Calcs'!X59)</f>
        <v>0</v>
      </c>
      <c r="AD59" s="24">
        <f>IF(ISBLANK('Mortgage 1 Monthly Calcs'!Y59),"",'Mortgage 1 Monthly Calcs'!Y59)</f>
        <v>92193.606993459078</v>
      </c>
    </row>
    <row r="60" spans="3:30" x14ac:dyDescent="0.25">
      <c r="C60" s="37">
        <v>49</v>
      </c>
      <c r="D60" s="29"/>
      <c r="E60" s="22" t="str">
        <f>IF(ISBLANK('Mortgage 1 Monthly Calcs'!E60),"",'Mortgage 1 Monthly Calcs'!E60)</f>
        <v/>
      </c>
      <c r="F60" s="23" t="str">
        <f>IF(ISBLANK('Mortgage 1 Monthly Calcs'!F60),"",'Mortgage 1 Monthly Calcs'!F60)</f>
        <v>Nov</v>
      </c>
      <c r="G60" s="28"/>
      <c r="H60" s="28">
        <f>IF(ISBLANK('Mortgage 1 Monthly Calcs'!G60),"",'Mortgage 1 Monthly Calcs'!G60)</f>
        <v>0.06</v>
      </c>
      <c r="I60" s="24">
        <f>IF(ISBLANK('Mortgage 1 Monthly Calcs'!H60),"",'Mortgage 1 Monthly Calcs'!H60)</f>
        <v>644.30140148550788</v>
      </c>
      <c r="J60" s="24">
        <f>IF(ISBLANK('Mortgage 1 Monthly Calcs'!I60),"",'Mortgage 1 Monthly Calcs'!I60)</f>
        <v>460.96803496729541</v>
      </c>
      <c r="K60" s="24">
        <f>IF(ISBLANK('Mortgage 1 Monthly Calcs'!J60),"",'Mortgage 1 Monthly Calcs'!J60)</f>
        <v>92193.606993459078</v>
      </c>
      <c r="L60" s="24"/>
      <c r="M60" s="24">
        <f>IF(ISBLANK('Mortgage 1 Monthly Calcs'!K60),"",'Mortgage 1 Monthly Calcs'!K60)</f>
        <v>0</v>
      </c>
      <c r="N60" s="24"/>
      <c r="O60" s="24">
        <f>IF(ISBLANK('Mortgage 1 Monthly Calcs'!L60),"",'Mortgage 1 Monthly Calcs'!L60)</f>
        <v>644.30140148550788</v>
      </c>
      <c r="P60" s="24"/>
      <c r="Q60" s="24">
        <f>IF(ISBLANK('Mortgage 1 Monthly Calcs'!M60),"",'Mortgage 1 Monthly Calcs'!M60)</f>
        <v>0</v>
      </c>
      <c r="R60" s="24">
        <f>IF(ISBLANK('Mortgage 1 Monthly Calcs'!N60),"",'Mortgage 1 Monthly Calcs'!N60)</f>
        <v>644.30140148550788</v>
      </c>
      <c r="S60" s="24">
        <f>IF(ISBLANK('Mortgage 1 Monthly Calcs'!O60),"",'Mortgage 1 Monthly Calcs'!O60)</f>
        <v>0</v>
      </c>
      <c r="T60" s="24"/>
      <c r="U60" s="24">
        <f>IF(ISBLANK('Mortgage 1 Monthly Calcs'!P60),"",'Mortgage 1 Monthly Calcs'!P60)</f>
        <v>0</v>
      </c>
      <c r="V60" s="24">
        <f>IF(ISBLANK('Mortgage 1 Monthly Calcs'!Q60),"",'Mortgage 1 Monthly Calcs'!Q60)</f>
        <v>0</v>
      </c>
      <c r="W60" s="24">
        <f>IF(ISBLANK('Mortgage 1 Monthly Calcs'!R60),"",'Mortgage 1 Monthly Calcs'!R60)</f>
        <v>183.33336651821247</v>
      </c>
      <c r="X60" s="24">
        <f>IF(ISBLANK('Mortgage 1 Monthly Calcs'!S60),"",'Mortgage 1 Monthly Calcs'!S60)</f>
        <v>460.96803496729541</v>
      </c>
      <c r="Y60" s="24">
        <f>IF(ISBLANK('Mortgage 1 Monthly Calcs'!T60),"",'Mortgage 1 Monthly Calcs'!T60)</f>
        <v>7989.726373059023</v>
      </c>
      <c r="Z60" s="24">
        <f>IF(ISBLANK('Mortgage 1 Monthly Calcs'!U60),"",'Mortgage 1 Monthly Calcs'!U60)</f>
        <v>23581.042299730878</v>
      </c>
      <c r="AA60" s="24" t="str">
        <f>IF(ISBLANK('Mortgage 1 Monthly Calcs'!V60),"",'Mortgage 1 Monthly Calcs'!V60)</f>
        <v/>
      </c>
      <c r="AB60" s="24" t="str">
        <f>IF(ISBLANK('Mortgage 1 Monthly Calcs'!W60),"",'Mortgage 1 Monthly Calcs'!W60)</f>
        <v/>
      </c>
      <c r="AC60" s="24">
        <f>IF(ISBLANK('Mortgage 1 Monthly Calcs'!X60),"",'Mortgage 1 Monthly Calcs'!X60)</f>
        <v>0</v>
      </c>
      <c r="AD60" s="24">
        <f>IF(ISBLANK('Mortgage 1 Monthly Calcs'!Y60),"",'Mortgage 1 Monthly Calcs'!Y60)</f>
        <v>92010.273626940863</v>
      </c>
    </row>
    <row r="61" spans="3:30" x14ac:dyDescent="0.25">
      <c r="C61" s="37">
        <v>50</v>
      </c>
      <c r="D61" s="29"/>
      <c r="E61" s="22" t="str">
        <f>IF(ISBLANK('Mortgage 1 Monthly Calcs'!E61),"",'Mortgage 1 Monthly Calcs'!E61)</f>
        <v/>
      </c>
      <c r="F61" s="23" t="str">
        <f>IF(ISBLANK('Mortgage 1 Monthly Calcs'!F61),"",'Mortgage 1 Monthly Calcs'!F61)</f>
        <v>Dec</v>
      </c>
      <c r="G61" s="28"/>
      <c r="H61" s="28">
        <f>IF(ISBLANK('Mortgage 1 Monthly Calcs'!G61),"",'Mortgage 1 Monthly Calcs'!G61)</f>
        <v>0.06</v>
      </c>
      <c r="I61" s="24">
        <f>IF(ISBLANK('Mortgage 1 Monthly Calcs'!H61),"",'Mortgage 1 Monthly Calcs'!H61)</f>
        <v>644.30140148550788</v>
      </c>
      <c r="J61" s="24">
        <f>IF(ISBLANK('Mortgage 1 Monthly Calcs'!I61),"",'Mortgage 1 Monthly Calcs'!I61)</f>
        <v>460.05136813470432</v>
      </c>
      <c r="K61" s="24">
        <f>IF(ISBLANK('Mortgage 1 Monthly Calcs'!J61),"",'Mortgage 1 Monthly Calcs'!J61)</f>
        <v>92010.273626940863</v>
      </c>
      <c r="L61" s="24"/>
      <c r="M61" s="24">
        <f>IF(ISBLANK('Mortgage 1 Monthly Calcs'!K61),"",'Mortgage 1 Monthly Calcs'!K61)</f>
        <v>0</v>
      </c>
      <c r="N61" s="24"/>
      <c r="O61" s="24">
        <f>IF(ISBLANK('Mortgage 1 Monthly Calcs'!L61),"",'Mortgage 1 Monthly Calcs'!L61)</f>
        <v>644.30140148550788</v>
      </c>
      <c r="P61" s="24"/>
      <c r="Q61" s="24">
        <f>IF(ISBLANK('Mortgage 1 Monthly Calcs'!M61),"",'Mortgage 1 Monthly Calcs'!M61)</f>
        <v>0</v>
      </c>
      <c r="R61" s="24">
        <f>IF(ISBLANK('Mortgage 1 Monthly Calcs'!N61),"",'Mortgage 1 Monthly Calcs'!N61)</f>
        <v>644.30140148550788</v>
      </c>
      <c r="S61" s="24">
        <f>IF(ISBLANK('Mortgage 1 Monthly Calcs'!O61),"",'Mortgage 1 Monthly Calcs'!O61)</f>
        <v>0</v>
      </c>
      <c r="T61" s="24"/>
      <c r="U61" s="24">
        <f>IF(ISBLANK('Mortgage 1 Monthly Calcs'!P61),"",'Mortgage 1 Monthly Calcs'!P61)</f>
        <v>0</v>
      </c>
      <c r="V61" s="24">
        <f>IF(ISBLANK('Mortgage 1 Monthly Calcs'!Q61),"",'Mortgage 1 Monthly Calcs'!Q61)</f>
        <v>0</v>
      </c>
      <c r="W61" s="24">
        <f>IF(ISBLANK('Mortgage 1 Monthly Calcs'!R61),"",'Mortgage 1 Monthly Calcs'!R61)</f>
        <v>184.25003335080356</v>
      </c>
      <c r="X61" s="24">
        <f>IF(ISBLANK('Mortgage 1 Monthly Calcs'!S61),"",'Mortgage 1 Monthly Calcs'!S61)</f>
        <v>460.05136813470432</v>
      </c>
      <c r="Y61" s="24">
        <f>IF(ISBLANK('Mortgage 1 Monthly Calcs'!T61),"",'Mortgage 1 Monthly Calcs'!T61)</f>
        <v>8173.9764064098263</v>
      </c>
      <c r="Z61" s="24">
        <f>IF(ISBLANK('Mortgage 1 Monthly Calcs'!U61),"",'Mortgage 1 Monthly Calcs'!U61)</f>
        <v>24041.093667865582</v>
      </c>
      <c r="AA61" s="24" t="str">
        <f>IF(ISBLANK('Mortgage 1 Monthly Calcs'!V61),"",'Mortgage 1 Monthly Calcs'!V61)</f>
        <v/>
      </c>
      <c r="AB61" s="24" t="str">
        <f>IF(ISBLANK('Mortgage 1 Monthly Calcs'!W61),"",'Mortgage 1 Monthly Calcs'!W61)</f>
        <v/>
      </c>
      <c r="AC61" s="24">
        <f>IF(ISBLANK('Mortgage 1 Monthly Calcs'!X61),"",'Mortgage 1 Monthly Calcs'!X61)</f>
        <v>0</v>
      </c>
      <c r="AD61" s="24">
        <f>IF(ISBLANK('Mortgage 1 Monthly Calcs'!Y61),"",'Mortgage 1 Monthly Calcs'!Y61)</f>
        <v>91826.023593590056</v>
      </c>
    </row>
    <row r="62" spans="3:30" x14ac:dyDescent="0.25">
      <c r="C62" s="37">
        <v>51</v>
      </c>
      <c r="D62" s="29"/>
      <c r="E62" s="22">
        <f>IF(ISBLANK('Mortgage 1 Monthly Calcs'!E62),"",'Mortgage 1 Monthly Calcs'!E62)</f>
        <v>2014</v>
      </c>
      <c r="F62" s="23" t="str">
        <f>IF(ISBLANK('Mortgage 1 Monthly Calcs'!F62),"",'Mortgage 1 Monthly Calcs'!F62)</f>
        <v>Jan</v>
      </c>
      <c r="G62" s="28"/>
      <c r="H62" s="28">
        <f>IF(ISBLANK('Mortgage 1 Monthly Calcs'!G62),"",'Mortgage 1 Monthly Calcs'!G62)</f>
        <v>0.06</v>
      </c>
      <c r="I62" s="24">
        <f>IF(ISBLANK('Mortgage 1 Monthly Calcs'!H62),"",'Mortgage 1 Monthly Calcs'!H62)</f>
        <v>644.30140148550788</v>
      </c>
      <c r="J62" s="24">
        <f>IF(ISBLANK('Mortgage 1 Monthly Calcs'!I62),"",'Mortgage 1 Monthly Calcs'!I62)</f>
        <v>459.1301179679503</v>
      </c>
      <c r="K62" s="24">
        <f>IF(ISBLANK('Mortgage 1 Monthly Calcs'!J62),"",'Mortgage 1 Monthly Calcs'!J62)</f>
        <v>91826.023593590056</v>
      </c>
      <c r="L62" s="24"/>
      <c r="M62" s="24">
        <f>IF(ISBLANK('Mortgage 1 Monthly Calcs'!K62),"",'Mortgage 1 Monthly Calcs'!K62)</f>
        <v>0</v>
      </c>
      <c r="N62" s="24"/>
      <c r="O62" s="24">
        <f>IF(ISBLANK('Mortgage 1 Monthly Calcs'!L62),"",'Mortgage 1 Monthly Calcs'!L62)</f>
        <v>644.30140148550788</v>
      </c>
      <c r="P62" s="24"/>
      <c r="Q62" s="24">
        <f>IF(ISBLANK('Mortgage 1 Monthly Calcs'!M62),"",'Mortgage 1 Monthly Calcs'!M62)</f>
        <v>0</v>
      </c>
      <c r="R62" s="24">
        <f>IF(ISBLANK('Mortgage 1 Monthly Calcs'!N62),"",'Mortgage 1 Monthly Calcs'!N62)</f>
        <v>644.30140148550788</v>
      </c>
      <c r="S62" s="24">
        <f>IF(ISBLANK('Mortgage 1 Monthly Calcs'!O62),"",'Mortgage 1 Monthly Calcs'!O62)</f>
        <v>0</v>
      </c>
      <c r="T62" s="24"/>
      <c r="U62" s="24">
        <f>IF(ISBLANK('Mortgage 1 Monthly Calcs'!P62),"",'Mortgage 1 Monthly Calcs'!P62)</f>
        <v>0</v>
      </c>
      <c r="V62" s="24">
        <f>IF(ISBLANK('Mortgage 1 Monthly Calcs'!Q62),"",'Mortgage 1 Monthly Calcs'!Q62)</f>
        <v>0</v>
      </c>
      <c r="W62" s="24">
        <f>IF(ISBLANK('Mortgage 1 Monthly Calcs'!R62),"",'Mortgage 1 Monthly Calcs'!R62)</f>
        <v>185.17128351755758</v>
      </c>
      <c r="X62" s="24">
        <f>IF(ISBLANK('Mortgage 1 Monthly Calcs'!S62),"",'Mortgage 1 Monthly Calcs'!S62)</f>
        <v>459.1301179679503</v>
      </c>
      <c r="Y62" s="24">
        <f>IF(ISBLANK('Mortgage 1 Monthly Calcs'!T62),"",'Mortgage 1 Monthly Calcs'!T62)</f>
        <v>8359.1476899273839</v>
      </c>
      <c r="Z62" s="24">
        <f>IF(ISBLANK('Mortgage 1 Monthly Calcs'!U62),"",'Mortgage 1 Monthly Calcs'!U62)</f>
        <v>24500.223785833532</v>
      </c>
      <c r="AA62" s="24" t="str">
        <f>IF(ISBLANK('Mortgage 1 Monthly Calcs'!V62),"",'Mortgage 1 Monthly Calcs'!V62)</f>
        <v/>
      </c>
      <c r="AB62" s="24" t="str">
        <f>IF(ISBLANK('Mortgage 1 Monthly Calcs'!W62),"",'Mortgage 1 Monthly Calcs'!W62)</f>
        <v/>
      </c>
      <c r="AC62" s="24">
        <f>IF(ISBLANK('Mortgage 1 Monthly Calcs'!X62),"",'Mortgage 1 Monthly Calcs'!X62)</f>
        <v>0</v>
      </c>
      <c r="AD62" s="24">
        <f>IF(ISBLANK('Mortgage 1 Monthly Calcs'!Y62),"",'Mortgage 1 Monthly Calcs'!Y62)</f>
        <v>91640.8523100725</v>
      </c>
    </row>
    <row r="63" spans="3:30" x14ac:dyDescent="0.25">
      <c r="C63" s="37">
        <v>52</v>
      </c>
      <c r="D63" s="29"/>
      <c r="E63" s="22" t="str">
        <f>IF(ISBLANK('Mortgage 1 Monthly Calcs'!E63),"",'Mortgage 1 Monthly Calcs'!E63)</f>
        <v/>
      </c>
      <c r="F63" s="23" t="str">
        <f>IF(ISBLANK('Mortgage 1 Monthly Calcs'!F63),"",'Mortgage 1 Monthly Calcs'!F63)</f>
        <v>Feb</v>
      </c>
      <c r="G63" s="28"/>
      <c r="H63" s="28">
        <f>IF(ISBLANK('Mortgage 1 Monthly Calcs'!G63),"",'Mortgage 1 Monthly Calcs'!G63)</f>
        <v>0.06</v>
      </c>
      <c r="I63" s="24">
        <f>IF(ISBLANK('Mortgage 1 Monthly Calcs'!H63),"",'Mortgage 1 Monthly Calcs'!H63)</f>
        <v>644.30140148550777</v>
      </c>
      <c r="J63" s="24">
        <f>IF(ISBLANK('Mortgage 1 Monthly Calcs'!I63),"",'Mortgage 1 Monthly Calcs'!I63)</f>
        <v>458.2042615503625</v>
      </c>
      <c r="K63" s="24">
        <f>IF(ISBLANK('Mortgage 1 Monthly Calcs'!J63),"",'Mortgage 1 Monthly Calcs'!J63)</f>
        <v>91640.8523100725</v>
      </c>
      <c r="L63" s="24"/>
      <c r="M63" s="24">
        <f>IF(ISBLANK('Mortgage 1 Monthly Calcs'!K63),"",'Mortgage 1 Monthly Calcs'!K63)</f>
        <v>0</v>
      </c>
      <c r="N63" s="24"/>
      <c r="O63" s="24">
        <f>IF(ISBLANK('Mortgage 1 Monthly Calcs'!L63),"",'Mortgage 1 Monthly Calcs'!L63)</f>
        <v>644.30140148550777</v>
      </c>
      <c r="P63" s="24"/>
      <c r="Q63" s="24">
        <f>IF(ISBLANK('Mortgage 1 Monthly Calcs'!M63),"",'Mortgage 1 Monthly Calcs'!M63)</f>
        <v>0</v>
      </c>
      <c r="R63" s="24">
        <f>IF(ISBLANK('Mortgage 1 Monthly Calcs'!N63),"",'Mortgage 1 Monthly Calcs'!N63)</f>
        <v>644.30140148550777</v>
      </c>
      <c r="S63" s="24">
        <f>IF(ISBLANK('Mortgage 1 Monthly Calcs'!O63),"",'Mortgage 1 Monthly Calcs'!O63)</f>
        <v>0</v>
      </c>
      <c r="T63" s="24"/>
      <c r="U63" s="24">
        <f>IF(ISBLANK('Mortgage 1 Monthly Calcs'!P63),"",'Mortgage 1 Monthly Calcs'!P63)</f>
        <v>0</v>
      </c>
      <c r="V63" s="24">
        <f>IF(ISBLANK('Mortgage 1 Monthly Calcs'!Q63),"",'Mortgage 1 Monthly Calcs'!Q63)</f>
        <v>0</v>
      </c>
      <c r="W63" s="24">
        <f>IF(ISBLANK('Mortgage 1 Monthly Calcs'!R63),"",'Mortgage 1 Monthly Calcs'!R63)</f>
        <v>186.09713993514526</v>
      </c>
      <c r="X63" s="24">
        <f>IF(ISBLANK('Mortgage 1 Monthly Calcs'!S63),"",'Mortgage 1 Monthly Calcs'!S63)</f>
        <v>458.2042615503625</v>
      </c>
      <c r="Y63" s="24">
        <f>IF(ISBLANK('Mortgage 1 Monthly Calcs'!T63),"",'Mortgage 1 Monthly Calcs'!T63)</f>
        <v>8545.2448298625295</v>
      </c>
      <c r="Z63" s="24">
        <f>IF(ISBLANK('Mortgage 1 Monthly Calcs'!U63),"",'Mortgage 1 Monthly Calcs'!U63)</f>
        <v>24958.428047383895</v>
      </c>
      <c r="AA63" s="24" t="str">
        <f>IF(ISBLANK('Mortgage 1 Monthly Calcs'!V63),"",'Mortgage 1 Monthly Calcs'!V63)</f>
        <v/>
      </c>
      <c r="AB63" s="24" t="str">
        <f>IF(ISBLANK('Mortgage 1 Monthly Calcs'!W63),"",'Mortgage 1 Monthly Calcs'!W63)</f>
        <v/>
      </c>
      <c r="AC63" s="24">
        <f>IF(ISBLANK('Mortgage 1 Monthly Calcs'!X63),"",'Mortgage 1 Monthly Calcs'!X63)</f>
        <v>0</v>
      </c>
      <c r="AD63" s="24">
        <f>IF(ISBLANK('Mortgage 1 Monthly Calcs'!Y63),"",'Mortgage 1 Monthly Calcs'!Y63)</f>
        <v>91454.75517013736</v>
      </c>
    </row>
    <row r="64" spans="3:30" x14ac:dyDescent="0.25">
      <c r="C64" s="37">
        <v>53</v>
      </c>
      <c r="D64" s="29"/>
      <c r="E64" s="22" t="str">
        <f>IF(ISBLANK('Mortgage 1 Monthly Calcs'!E64),"",'Mortgage 1 Monthly Calcs'!E64)</f>
        <v/>
      </c>
      <c r="F64" s="23" t="str">
        <f>IF(ISBLANK('Mortgage 1 Monthly Calcs'!F64),"",'Mortgage 1 Monthly Calcs'!F64)</f>
        <v>Mar</v>
      </c>
      <c r="G64" s="28"/>
      <c r="H64" s="28">
        <f>IF(ISBLANK('Mortgage 1 Monthly Calcs'!G64),"",'Mortgage 1 Monthly Calcs'!G64)</f>
        <v>0.06</v>
      </c>
      <c r="I64" s="24">
        <f>IF(ISBLANK('Mortgage 1 Monthly Calcs'!H64),"",'Mortgage 1 Monthly Calcs'!H64)</f>
        <v>644.30140148550777</v>
      </c>
      <c r="J64" s="24">
        <f>IF(ISBLANK('Mortgage 1 Monthly Calcs'!I64),"",'Mortgage 1 Monthly Calcs'!I64)</f>
        <v>457.27377585068683</v>
      </c>
      <c r="K64" s="24">
        <f>IF(ISBLANK('Mortgage 1 Monthly Calcs'!J64),"",'Mortgage 1 Monthly Calcs'!J64)</f>
        <v>91454.75517013736</v>
      </c>
      <c r="L64" s="24"/>
      <c r="M64" s="24">
        <f>IF(ISBLANK('Mortgage 1 Monthly Calcs'!K64),"",'Mortgage 1 Monthly Calcs'!K64)</f>
        <v>0</v>
      </c>
      <c r="N64" s="24"/>
      <c r="O64" s="24">
        <f>IF(ISBLANK('Mortgage 1 Monthly Calcs'!L64),"",'Mortgage 1 Monthly Calcs'!L64)</f>
        <v>644.30140148550777</v>
      </c>
      <c r="P64" s="24"/>
      <c r="Q64" s="24">
        <f>IF(ISBLANK('Mortgage 1 Monthly Calcs'!M64),"",'Mortgage 1 Monthly Calcs'!M64)</f>
        <v>0</v>
      </c>
      <c r="R64" s="24">
        <f>IF(ISBLANK('Mortgage 1 Monthly Calcs'!N64),"",'Mortgage 1 Monthly Calcs'!N64)</f>
        <v>644.30140148550777</v>
      </c>
      <c r="S64" s="24">
        <f>IF(ISBLANK('Mortgage 1 Monthly Calcs'!O64),"",'Mortgage 1 Monthly Calcs'!O64)</f>
        <v>0</v>
      </c>
      <c r="T64" s="24"/>
      <c r="U64" s="24">
        <f>IF(ISBLANK('Mortgage 1 Monthly Calcs'!P64),"",'Mortgage 1 Monthly Calcs'!P64)</f>
        <v>0</v>
      </c>
      <c r="V64" s="24">
        <f>IF(ISBLANK('Mortgage 1 Monthly Calcs'!Q64),"",'Mortgage 1 Monthly Calcs'!Q64)</f>
        <v>0</v>
      </c>
      <c r="W64" s="24">
        <f>IF(ISBLANK('Mortgage 1 Monthly Calcs'!R64),"",'Mortgage 1 Monthly Calcs'!R64)</f>
        <v>187.02762563482094</v>
      </c>
      <c r="X64" s="24">
        <f>IF(ISBLANK('Mortgage 1 Monthly Calcs'!S64),"",'Mortgage 1 Monthly Calcs'!S64)</f>
        <v>457.27377585068683</v>
      </c>
      <c r="Y64" s="24">
        <f>IF(ISBLANK('Mortgage 1 Monthly Calcs'!T64),"",'Mortgage 1 Monthly Calcs'!T64)</f>
        <v>8732.2724554973502</v>
      </c>
      <c r="Z64" s="24">
        <f>IF(ISBLANK('Mortgage 1 Monthly Calcs'!U64),"",'Mortgage 1 Monthly Calcs'!U64)</f>
        <v>25415.701823234584</v>
      </c>
      <c r="AA64" s="24" t="str">
        <f>IF(ISBLANK('Mortgage 1 Monthly Calcs'!V64),"",'Mortgage 1 Monthly Calcs'!V64)</f>
        <v/>
      </c>
      <c r="AB64" s="24" t="str">
        <f>IF(ISBLANK('Mortgage 1 Monthly Calcs'!W64),"",'Mortgage 1 Monthly Calcs'!W64)</f>
        <v/>
      </c>
      <c r="AC64" s="24">
        <f>IF(ISBLANK('Mortgage 1 Monthly Calcs'!X64),"",'Mortgage 1 Monthly Calcs'!X64)</f>
        <v>0</v>
      </c>
      <c r="AD64" s="24">
        <f>IF(ISBLANK('Mortgage 1 Monthly Calcs'!Y64),"",'Mortgage 1 Monthly Calcs'!Y64)</f>
        <v>91267.72754450253</v>
      </c>
    </row>
    <row r="65" spans="3:30" x14ac:dyDescent="0.25">
      <c r="C65" s="37">
        <v>54</v>
      </c>
      <c r="D65" s="29"/>
      <c r="E65" s="22" t="str">
        <f>IF(ISBLANK('Mortgage 1 Monthly Calcs'!E65),"",'Mortgage 1 Monthly Calcs'!E65)</f>
        <v/>
      </c>
      <c r="F65" s="23" t="str">
        <f>IF(ISBLANK('Mortgage 1 Monthly Calcs'!F65),"",'Mortgage 1 Monthly Calcs'!F65)</f>
        <v>Apr</v>
      </c>
      <c r="G65" s="28"/>
      <c r="H65" s="28">
        <f>IF(ISBLANK('Mortgage 1 Monthly Calcs'!G65),"",'Mortgage 1 Monthly Calcs'!G65)</f>
        <v>0.06</v>
      </c>
      <c r="I65" s="24">
        <f>IF(ISBLANK('Mortgage 1 Monthly Calcs'!H65),"",'Mortgage 1 Monthly Calcs'!H65)</f>
        <v>644.30140148550777</v>
      </c>
      <c r="J65" s="24">
        <f>IF(ISBLANK('Mortgage 1 Monthly Calcs'!I65),"",'Mortgage 1 Monthly Calcs'!I65)</f>
        <v>456.33863772251266</v>
      </c>
      <c r="K65" s="24">
        <f>IF(ISBLANK('Mortgage 1 Monthly Calcs'!J65),"",'Mortgage 1 Monthly Calcs'!J65)</f>
        <v>91267.72754450253</v>
      </c>
      <c r="L65" s="24"/>
      <c r="M65" s="24">
        <f>IF(ISBLANK('Mortgage 1 Monthly Calcs'!K65),"",'Mortgage 1 Monthly Calcs'!K65)</f>
        <v>0</v>
      </c>
      <c r="N65" s="24"/>
      <c r="O65" s="24">
        <f>IF(ISBLANK('Mortgage 1 Monthly Calcs'!L65),"",'Mortgage 1 Monthly Calcs'!L65)</f>
        <v>644.30140148550777</v>
      </c>
      <c r="P65" s="24"/>
      <c r="Q65" s="24">
        <f>IF(ISBLANK('Mortgage 1 Monthly Calcs'!M65),"",'Mortgage 1 Monthly Calcs'!M65)</f>
        <v>0</v>
      </c>
      <c r="R65" s="24">
        <f>IF(ISBLANK('Mortgage 1 Monthly Calcs'!N65),"",'Mortgage 1 Monthly Calcs'!N65)</f>
        <v>644.30140148550777</v>
      </c>
      <c r="S65" s="24">
        <f>IF(ISBLANK('Mortgage 1 Monthly Calcs'!O65),"",'Mortgage 1 Monthly Calcs'!O65)</f>
        <v>0</v>
      </c>
      <c r="T65" s="24"/>
      <c r="U65" s="24">
        <f>IF(ISBLANK('Mortgage 1 Monthly Calcs'!P65),"",'Mortgage 1 Monthly Calcs'!P65)</f>
        <v>0</v>
      </c>
      <c r="V65" s="24">
        <f>IF(ISBLANK('Mortgage 1 Monthly Calcs'!Q65),"",'Mortgage 1 Monthly Calcs'!Q65)</f>
        <v>0</v>
      </c>
      <c r="W65" s="24">
        <f>IF(ISBLANK('Mortgage 1 Monthly Calcs'!R65),"",'Mortgage 1 Monthly Calcs'!R65)</f>
        <v>187.96276376299511</v>
      </c>
      <c r="X65" s="24">
        <f>IF(ISBLANK('Mortgage 1 Monthly Calcs'!S65),"",'Mortgage 1 Monthly Calcs'!S65)</f>
        <v>456.33863772251266</v>
      </c>
      <c r="Y65" s="24">
        <f>IF(ISBLANK('Mortgage 1 Monthly Calcs'!T65),"",'Mortgage 1 Monthly Calcs'!T65)</f>
        <v>8920.2352192603448</v>
      </c>
      <c r="Z65" s="24">
        <f>IF(ISBLANK('Mortgage 1 Monthly Calcs'!U65),"",'Mortgage 1 Monthly Calcs'!U65)</f>
        <v>25872.040460957098</v>
      </c>
      <c r="AA65" s="24" t="str">
        <f>IF(ISBLANK('Mortgage 1 Monthly Calcs'!V65),"",'Mortgage 1 Monthly Calcs'!V65)</f>
        <v/>
      </c>
      <c r="AB65" s="24" t="str">
        <f>IF(ISBLANK('Mortgage 1 Monthly Calcs'!W65),"",'Mortgage 1 Monthly Calcs'!W65)</f>
        <v/>
      </c>
      <c r="AC65" s="24">
        <f>IF(ISBLANK('Mortgage 1 Monthly Calcs'!X65),"",'Mortgage 1 Monthly Calcs'!X65)</f>
        <v>0</v>
      </c>
      <c r="AD65" s="24">
        <f>IF(ISBLANK('Mortgage 1 Monthly Calcs'!Y65),"",'Mortgage 1 Monthly Calcs'!Y65)</f>
        <v>91079.764780739526</v>
      </c>
    </row>
    <row r="66" spans="3:30" x14ac:dyDescent="0.25">
      <c r="C66" s="37">
        <v>55</v>
      </c>
      <c r="D66" s="29"/>
      <c r="E66" s="22" t="str">
        <f>IF(ISBLANK('Mortgage 1 Monthly Calcs'!E66),"",'Mortgage 1 Monthly Calcs'!E66)</f>
        <v/>
      </c>
      <c r="F66" s="23" t="str">
        <f>IF(ISBLANK('Mortgage 1 Monthly Calcs'!F66),"",'Mortgage 1 Monthly Calcs'!F66)</f>
        <v>May</v>
      </c>
      <c r="G66" s="28"/>
      <c r="H66" s="28">
        <f>IF(ISBLANK('Mortgage 1 Monthly Calcs'!G66),"",'Mortgage 1 Monthly Calcs'!G66)</f>
        <v>0.06</v>
      </c>
      <c r="I66" s="24">
        <f>IF(ISBLANK('Mortgage 1 Monthly Calcs'!H66),"",'Mortgage 1 Monthly Calcs'!H66)</f>
        <v>644.30140148550777</v>
      </c>
      <c r="J66" s="24">
        <f>IF(ISBLANK('Mortgage 1 Monthly Calcs'!I66),"",'Mortgage 1 Monthly Calcs'!I66)</f>
        <v>455.39882390369763</v>
      </c>
      <c r="K66" s="24">
        <f>IF(ISBLANK('Mortgage 1 Monthly Calcs'!J66),"",'Mortgage 1 Monthly Calcs'!J66)</f>
        <v>91079.764780739526</v>
      </c>
      <c r="L66" s="24"/>
      <c r="M66" s="24">
        <f>IF(ISBLANK('Mortgage 1 Monthly Calcs'!K66),"",'Mortgage 1 Monthly Calcs'!K66)</f>
        <v>0</v>
      </c>
      <c r="N66" s="24"/>
      <c r="O66" s="24">
        <f>IF(ISBLANK('Mortgage 1 Monthly Calcs'!L66),"",'Mortgage 1 Monthly Calcs'!L66)</f>
        <v>644.30140148550777</v>
      </c>
      <c r="P66" s="24"/>
      <c r="Q66" s="24">
        <f>IF(ISBLANK('Mortgage 1 Monthly Calcs'!M66),"",'Mortgage 1 Monthly Calcs'!M66)</f>
        <v>0</v>
      </c>
      <c r="R66" s="24">
        <f>IF(ISBLANK('Mortgage 1 Monthly Calcs'!N66),"",'Mortgage 1 Monthly Calcs'!N66)</f>
        <v>644.30140148550777</v>
      </c>
      <c r="S66" s="24">
        <f>IF(ISBLANK('Mortgage 1 Monthly Calcs'!O66),"",'Mortgage 1 Monthly Calcs'!O66)</f>
        <v>0</v>
      </c>
      <c r="T66" s="24"/>
      <c r="U66" s="24">
        <f>IF(ISBLANK('Mortgage 1 Monthly Calcs'!P66),"",'Mortgage 1 Monthly Calcs'!P66)</f>
        <v>0</v>
      </c>
      <c r="V66" s="24">
        <f>IF(ISBLANK('Mortgage 1 Monthly Calcs'!Q66),"",'Mortgage 1 Monthly Calcs'!Q66)</f>
        <v>0</v>
      </c>
      <c r="W66" s="24">
        <f>IF(ISBLANK('Mortgage 1 Monthly Calcs'!R66),"",'Mortgage 1 Monthly Calcs'!R66)</f>
        <v>188.90257758181014</v>
      </c>
      <c r="X66" s="24">
        <f>IF(ISBLANK('Mortgage 1 Monthly Calcs'!S66),"",'Mortgage 1 Monthly Calcs'!S66)</f>
        <v>455.39882390369763</v>
      </c>
      <c r="Y66" s="24">
        <f>IF(ISBLANK('Mortgage 1 Monthly Calcs'!T66),"",'Mortgage 1 Monthly Calcs'!T66)</f>
        <v>9109.1377968421548</v>
      </c>
      <c r="Z66" s="24">
        <f>IF(ISBLANK('Mortgage 1 Monthly Calcs'!U66),"",'Mortgage 1 Monthly Calcs'!U66)</f>
        <v>26327.439284860797</v>
      </c>
      <c r="AA66" s="24" t="str">
        <f>IF(ISBLANK('Mortgage 1 Monthly Calcs'!V66),"",'Mortgage 1 Monthly Calcs'!V66)</f>
        <v/>
      </c>
      <c r="AB66" s="24" t="str">
        <f>IF(ISBLANK('Mortgage 1 Monthly Calcs'!W66),"",'Mortgage 1 Monthly Calcs'!W66)</f>
        <v/>
      </c>
      <c r="AC66" s="24">
        <f>IF(ISBLANK('Mortgage 1 Monthly Calcs'!X66),"",'Mortgage 1 Monthly Calcs'!X66)</f>
        <v>0</v>
      </c>
      <c r="AD66" s="24">
        <f>IF(ISBLANK('Mortgage 1 Monthly Calcs'!Y66),"",'Mortgage 1 Monthly Calcs'!Y66)</f>
        <v>90890.862203157711</v>
      </c>
    </row>
    <row r="67" spans="3:30" x14ac:dyDescent="0.25">
      <c r="C67" s="37">
        <v>56</v>
      </c>
      <c r="D67" s="29"/>
      <c r="E67" s="22" t="str">
        <f>IF(ISBLANK('Mortgage 1 Monthly Calcs'!E67),"",'Mortgage 1 Monthly Calcs'!E67)</f>
        <v/>
      </c>
      <c r="F67" s="23" t="str">
        <f>IF(ISBLANK('Mortgage 1 Monthly Calcs'!F67),"",'Mortgage 1 Monthly Calcs'!F67)</f>
        <v>Jun</v>
      </c>
      <c r="G67" s="28"/>
      <c r="H67" s="28">
        <f>IF(ISBLANK('Mortgage 1 Monthly Calcs'!G67),"",'Mortgage 1 Monthly Calcs'!G67)</f>
        <v>0.06</v>
      </c>
      <c r="I67" s="24">
        <f>IF(ISBLANK('Mortgage 1 Monthly Calcs'!H67),"",'Mortgage 1 Monthly Calcs'!H67)</f>
        <v>644.30140148550765</v>
      </c>
      <c r="J67" s="24">
        <f>IF(ISBLANK('Mortgage 1 Monthly Calcs'!I67),"",'Mortgage 1 Monthly Calcs'!I67)</f>
        <v>454.45431101578856</v>
      </c>
      <c r="K67" s="24">
        <f>IF(ISBLANK('Mortgage 1 Monthly Calcs'!J67),"",'Mortgage 1 Monthly Calcs'!J67)</f>
        <v>90890.862203157711</v>
      </c>
      <c r="L67" s="24"/>
      <c r="M67" s="24">
        <f>IF(ISBLANK('Mortgage 1 Monthly Calcs'!K67),"",'Mortgage 1 Monthly Calcs'!K67)</f>
        <v>0</v>
      </c>
      <c r="N67" s="24"/>
      <c r="O67" s="24">
        <f>IF(ISBLANK('Mortgage 1 Monthly Calcs'!L67),"",'Mortgage 1 Monthly Calcs'!L67)</f>
        <v>644.30140148550765</v>
      </c>
      <c r="P67" s="24"/>
      <c r="Q67" s="24">
        <f>IF(ISBLANK('Mortgage 1 Monthly Calcs'!M67),"",'Mortgage 1 Monthly Calcs'!M67)</f>
        <v>0</v>
      </c>
      <c r="R67" s="24">
        <f>IF(ISBLANK('Mortgage 1 Monthly Calcs'!N67),"",'Mortgage 1 Monthly Calcs'!N67)</f>
        <v>644.30140148550765</v>
      </c>
      <c r="S67" s="24">
        <f>IF(ISBLANK('Mortgage 1 Monthly Calcs'!O67),"",'Mortgage 1 Monthly Calcs'!O67)</f>
        <v>0</v>
      </c>
      <c r="T67" s="24"/>
      <c r="U67" s="24">
        <f>IF(ISBLANK('Mortgage 1 Monthly Calcs'!P67),"",'Mortgage 1 Monthly Calcs'!P67)</f>
        <v>0</v>
      </c>
      <c r="V67" s="24">
        <f>IF(ISBLANK('Mortgage 1 Monthly Calcs'!Q67),"",'Mortgage 1 Monthly Calcs'!Q67)</f>
        <v>0</v>
      </c>
      <c r="W67" s="24">
        <f>IF(ISBLANK('Mortgage 1 Monthly Calcs'!R67),"",'Mortgage 1 Monthly Calcs'!R67)</f>
        <v>189.84709046971909</v>
      </c>
      <c r="X67" s="24">
        <f>IF(ISBLANK('Mortgage 1 Monthly Calcs'!S67),"",'Mortgage 1 Monthly Calcs'!S67)</f>
        <v>454.45431101578856</v>
      </c>
      <c r="Y67" s="24">
        <f>IF(ISBLANK('Mortgage 1 Monthly Calcs'!T67),"",'Mortgage 1 Monthly Calcs'!T67)</f>
        <v>9298.9848873118735</v>
      </c>
      <c r="Z67" s="24">
        <f>IF(ISBLANK('Mortgage 1 Monthly Calcs'!U67),"",'Mortgage 1 Monthly Calcs'!U67)</f>
        <v>26781.893595876587</v>
      </c>
      <c r="AA67" s="24" t="str">
        <f>IF(ISBLANK('Mortgage 1 Monthly Calcs'!V67),"",'Mortgage 1 Monthly Calcs'!V67)</f>
        <v/>
      </c>
      <c r="AB67" s="24" t="str">
        <f>IF(ISBLANK('Mortgage 1 Monthly Calcs'!W67),"",'Mortgage 1 Monthly Calcs'!W67)</f>
        <v/>
      </c>
      <c r="AC67" s="24">
        <f>IF(ISBLANK('Mortgage 1 Monthly Calcs'!X67),"",'Mortgage 1 Monthly Calcs'!X67)</f>
        <v>0</v>
      </c>
      <c r="AD67" s="24">
        <f>IF(ISBLANK('Mortgage 1 Monthly Calcs'!Y67),"",'Mortgage 1 Monthly Calcs'!Y67)</f>
        <v>90701.015112687994</v>
      </c>
    </row>
    <row r="68" spans="3:30" x14ac:dyDescent="0.25">
      <c r="C68" s="37">
        <v>57</v>
      </c>
      <c r="D68" s="29"/>
      <c r="E68" s="22" t="str">
        <f>IF(ISBLANK('Mortgage 1 Monthly Calcs'!E68),"",'Mortgage 1 Monthly Calcs'!E68)</f>
        <v/>
      </c>
      <c r="F68" s="23" t="str">
        <f>IF(ISBLANK('Mortgage 1 Monthly Calcs'!F68),"",'Mortgage 1 Monthly Calcs'!F68)</f>
        <v>Jul</v>
      </c>
      <c r="G68" s="28"/>
      <c r="H68" s="28">
        <f>IF(ISBLANK('Mortgage 1 Monthly Calcs'!G68),"",'Mortgage 1 Monthly Calcs'!G68)</f>
        <v>0.06</v>
      </c>
      <c r="I68" s="24">
        <f>IF(ISBLANK('Mortgage 1 Monthly Calcs'!H68),"",'Mortgage 1 Monthly Calcs'!H68)</f>
        <v>644.30140148550765</v>
      </c>
      <c r="J68" s="24">
        <f>IF(ISBLANK('Mortgage 1 Monthly Calcs'!I68),"",'Mortgage 1 Monthly Calcs'!I68)</f>
        <v>453.50507556343996</v>
      </c>
      <c r="K68" s="24">
        <f>IF(ISBLANK('Mortgage 1 Monthly Calcs'!J68),"",'Mortgage 1 Monthly Calcs'!J68)</f>
        <v>90701.015112687994</v>
      </c>
      <c r="L68" s="24"/>
      <c r="M68" s="24">
        <f>IF(ISBLANK('Mortgage 1 Monthly Calcs'!K68),"",'Mortgage 1 Monthly Calcs'!K68)</f>
        <v>0</v>
      </c>
      <c r="N68" s="24"/>
      <c r="O68" s="24">
        <f>IF(ISBLANK('Mortgage 1 Monthly Calcs'!L68),"",'Mortgage 1 Monthly Calcs'!L68)</f>
        <v>644.30140148550765</v>
      </c>
      <c r="P68" s="24"/>
      <c r="Q68" s="24">
        <f>IF(ISBLANK('Mortgage 1 Monthly Calcs'!M68),"",'Mortgage 1 Monthly Calcs'!M68)</f>
        <v>0</v>
      </c>
      <c r="R68" s="24">
        <f>IF(ISBLANK('Mortgage 1 Monthly Calcs'!N68),"",'Mortgage 1 Monthly Calcs'!N68)</f>
        <v>644.30140148550765</v>
      </c>
      <c r="S68" s="24">
        <f>IF(ISBLANK('Mortgage 1 Monthly Calcs'!O68),"",'Mortgage 1 Monthly Calcs'!O68)</f>
        <v>0</v>
      </c>
      <c r="T68" s="24"/>
      <c r="U68" s="24">
        <f>IF(ISBLANK('Mortgage 1 Monthly Calcs'!P68),"",'Mortgage 1 Monthly Calcs'!P68)</f>
        <v>0</v>
      </c>
      <c r="V68" s="24">
        <f>IF(ISBLANK('Mortgage 1 Monthly Calcs'!Q68),"",'Mortgage 1 Monthly Calcs'!Q68)</f>
        <v>0</v>
      </c>
      <c r="W68" s="24">
        <f>IF(ISBLANK('Mortgage 1 Monthly Calcs'!R68),"",'Mortgage 1 Monthly Calcs'!R68)</f>
        <v>190.79632592206769</v>
      </c>
      <c r="X68" s="24">
        <f>IF(ISBLANK('Mortgage 1 Monthly Calcs'!S68),"",'Mortgage 1 Monthly Calcs'!S68)</f>
        <v>453.50507556343996</v>
      </c>
      <c r="Y68" s="24">
        <f>IF(ISBLANK('Mortgage 1 Monthly Calcs'!T68),"",'Mortgage 1 Monthly Calcs'!T68)</f>
        <v>9489.7812132339404</v>
      </c>
      <c r="Z68" s="24">
        <f>IF(ISBLANK('Mortgage 1 Monthly Calcs'!U68),"",'Mortgage 1 Monthly Calcs'!U68)</f>
        <v>27235.398671440027</v>
      </c>
      <c r="AA68" s="24" t="str">
        <f>IF(ISBLANK('Mortgage 1 Monthly Calcs'!V68),"",'Mortgage 1 Monthly Calcs'!V68)</f>
        <v/>
      </c>
      <c r="AB68" s="24" t="str">
        <f>IF(ISBLANK('Mortgage 1 Monthly Calcs'!W68),"",'Mortgage 1 Monthly Calcs'!W68)</f>
        <v/>
      </c>
      <c r="AC68" s="24">
        <f>IF(ISBLANK('Mortgage 1 Monthly Calcs'!X68),"",'Mortgage 1 Monthly Calcs'!X68)</f>
        <v>0</v>
      </c>
      <c r="AD68" s="24">
        <f>IF(ISBLANK('Mortgage 1 Monthly Calcs'!Y68),"",'Mortgage 1 Monthly Calcs'!Y68)</f>
        <v>90510.218786765923</v>
      </c>
    </row>
    <row r="69" spans="3:30" x14ac:dyDescent="0.25">
      <c r="C69" s="37">
        <v>58</v>
      </c>
      <c r="D69" s="29"/>
      <c r="E69" s="22" t="str">
        <f>IF(ISBLANK('Mortgage 1 Monthly Calcs'!E69),"",'Mortgage 1 Monthly Calcs'!E69)</f>
        <v/>
      </c>
      <c r="F69" s="22" t="str">
        <f>IF(ISBLANK('Mortgage 1 Monthly Calcs'!F69),"",'Mortgage 1 Monthly Calcs'!F69)</f>
        <v>Aug</v>
      </c>
      <c r="G69" s="28"/>
      <c r="H69" s="28">
        <f>IF(ISBLANK('Mortgage 1 Monthly Calcs'!G69),"",'Mortgage 1 Monthly Calcs'!G69)</f>
        <v>0.06</v>
      </c>
      <c r="I69" s="24">
        <f>IF(ISBLANK('Mortgage 1 Monthly Calcs'!H69),"",'Mortgage 1 Monthly Calcs'!H69)</f>
        <v>644.30140148550765</v>
      </c>
      <c r="J69" s="24">
        <f>IF(ISBLANK('Mortgage 1 Monthly Calcs'!I69),"",'Mortgage 1 Monthly Calcs'!I69)</f>
        <v>452.55109393382963</v>
      </c>
      <c r="K69" s="24">
        <f>IF(ISBLANK('Mortgage 1 Monthly Calcs'!J69),"",'Mortgage 1 Monthly Calcs'!J69)</f>
        <v>90510.218786765923</v>
      </c>
      <c r="L69" s="24"/>
      <c r="M69" s="24">
        <f>IF(ISBLANK('Mortgage 1 Monthly Calcs'!K69),"",'Mortgage 1 Monthly Calcs'!K69)</f>
        <v>0</v>
      </c>
      <c r="N69" s="24"/>
      <c r="O69" s="24">
        <f>IF(ISBLANK('Mortgage 1 Monthly Calcs'!L69),"",'Mortgage 1 Monthly Calcs'!L69)</f>
        <v>644.30140148550765</v>
      </c>
      <c r="P69" s="24"/>
      <c r="Q69" s="24">
        <f>IF(ISBLANK('Mortgage 1 Monthly Calcs'!M69),"",'Mortgage 1 Monthly Calcs'!M69)</f>
        <v>0</v>
      </c>
      <c r="R69" s="24">
        <f>IF(ISBLANK('Mortgage 1 Monthly Calcs'!N69),"",'Mortgage 1 Monthly Calcs'!N69)</f>
        <v>644.30140148550765</v>
      </c>
      <c r="S69" s="24">
        <f>IF(ISBLANK('Mortgage 1 Monthly Calcs'!O69),"",'Mortgage 1 Monthly Calcs'!O69)</f>
        <v>0</v>
      </c>
      <c r="T69" s="24"/>
      <c r="U69" s="24">
        <f>IF(ISBLANK('Mortgage 1 Monthly Calcs'!P69),"",'Mortgage 1 Monthly Calcs'!P69)</f>
        <v>0</v>
      </c>
      <c r="V69" s="24">
        <f>IF(ISBLANK('Mortgage 1 Monthly Calcs'!Q69),"",'Mortgage 1 Monthly Calcs'!Q69)</f>
        <v>0</v>
      </c>
      <c r="W69" s="24">
        <f>IF(ISBLANK('Mortgage 1 Monthly Calcs'!R69),"",'Mortgage 1 Monthly Calcs'!R69)</f>
        <v>191.75030755167802</v>
      </c>
      <c r="X69" s="24">
        <f>IF(ISBLANK('Mortgage 1 Monthly Calcs'!S69),"",'Mortgage 1 Monthly Calcs'!S69)</f>
        <v>452.55109393382963</v>
      </c>
      <c r="Y69" s="24">
        <f>IF(ISBLANK('Mortgage 1 Monthly Calcs'!T69),"",'Mortgage 1 Monthly Calcs'!T69)</f>
        <v>9681.5315207856183</v>
      </c>
      <c r="Z69" s="24">
        <f>IF(ISBLANK('Mortgage 1 Monthly Calcs'!U69),"",'Mortgage 1 Monthly Calcs'!U69)</f>
        <v>27687.949765373858</v>
      </c>
      <c r="AA69" s="24" t="str">
        <f>IF(ISBLANK('Mortgage 1 Monthly Calcs'!V69),"",'Mortgage 1 Monthly Calcs'!V69)</f>
        <v/>
      </c>
      <c r="AB69" s="24" t="str">
        <f>IF(ISBLANK('Mortgage 1 Monthly Calcs'!W69),"",'Mortgage 1 Monthly Calcs'!W69)</f>
        <v/>
      </c>
      <c r="AC69" s="24">
        <f>IF(ISBLANK('Mortgage 1 Monthly Calcs'!X69),"",'Mortgage 1 Monthly Calcs'!X69)</f>
        <v>0</v>
      </c>
      <c r="AD69" s="24">
        <f>IF(ISBLANK('Mortgage 1 Monthly Calcs'!Y69),"",'Mortgage 1 Monthly Calcs'!Y69)</f>
        <v>90318.468479214236</v>
      </c>
    </row>
    <row r="70" spans="3:30" x14ac:dyDescent="0.25">
      <c r="C70" s="37">
        <v>59</v>
      </c>
      <c r="D70" s="29"/>
      <c r="E70" s="22" t="str">
        <f>IF(ISBLANK('Mortgage 1 Monthly Calcs'!E70),"",'Mortgage 1 Monthly Calcs'!E70)</f>
        <v/>
      </c>
      <c r="F70" s="23" t="str">
        <f>IF(ISBLANK('Mortgage 1 Monthly Calcs'!F70),"",'Mortgage 1 Monthly Calcs'!F70)</f>
        <v>Sep</v>
      </c>
      <c r="G70" s="28"/>
      <c r="H70" s="28">
        <f>IF(ISBLANK('Mortgage 1 Monthly Calcs'!G70),"",'Mortgage 1 Monthly Calcs'!G70)</f>
        <v>0.06</v>
      </c>
      <c r="I70" s="24">
        <f>IF(ISBLANK('Mortgage 1 Monthly Calcs'!H70),"",'Mortgage 1 Monthly Calcs'!H70)</f>
        <v>644.30140148550743</v>
      </c>
      <c r="J70" s="24">
        <f>IF(ISBLANK('Mortgage 1 Monthly Calcs'!I70),"",'Mortgage 1 Monthly Calcs'!I70)</f>
        <v>451.59234239607122</v>
      </c>
      <c r="K70" s="24">
        <f>IF(ISBLANK('Mortgage 1 Monthly Calcs'!J70),"",'Mortgage 1 Monthly Calcs'!J70)</f>
        <v>90318.468479214236</v>
      </c>
      <c r="L70" s="24"/>
      <c r="M70" s="24">
        <f>IF(ISBLANK('Mortgage 1 Monthly Calcs'!K70),"",'Mortgage 1 Monthly Calcs'!K70)</f>
        <v>0</v>
      </c>
      <c r="N70" s="24"/>
      <c r="O70" s="24">
        <f>IF(ISBLANK('Mortgage 1 Monthly Calcs'!L70),"",'Mortgage 1 Monthly Calcs'!L70)</f>
        <v>644.30140148550743</v>
      </c>
      <c r="P70" s="24"/>
      <c r="Q70" s="24">
        <f>IF(ISBLANK('Mortgage 1 Monthly Calcs'!M70),"",'Mortgage 1 Monthly Calcs'!M70)</f>
        <v>0</v>
      </c>
      <c r="R70" s="24">
        <f>IF(ISBLANK('Mortgage 1 Monthly Calcs'!N70),"",'Mortgage 1 Monthly Calcs'!N70)</f>
        <v>644.30140148550743</v>
      </c>
      <c r="S70" s="24">
        <f>IF(ISBLANK('Mortgage 1 Monthly Calcs'!O70),"",'Mortgage 1 Monthly Calcs'!O70)</f>
        <v>0</v>
      </c>
      <c r="T70" s="24"/>
      <c r="U70" s="24">
        <f>IF(ISBLANK('Mortgage 1 Monthly Calcs'!P70),"",'Mortgage 1 Monthly Calcs'!P70)</f>
        <v>0</v>
      </c>
      <c r="V70" s="24">
        <f>IF(ISBLANK('Mortgage 1 Monthly Calcs'!Q70),"",'Mortgage 1 Monthly Calcs'!Q70)</f>
        <v>0</v>
      </c>
      <c r="W70" s="24">
        <f>IF(ISBLANK('Mortgage 1 Monthly Calcs'!R70),"",'Mortgage 1 Monthly Calcs'!R70)</f>
        <v>192.70905908943621</v>
      </c>
      <c r="X70" s="24">
        <f>IF(ISBLANK('Mortgage 1 Monthly Calcs'!S70),"",'Mortgage 1 Monthly Calcs'!S70)</f>
        <v>451.59234239607122</v>
      </c>
      <c r="Y70" s="24">
        <f>IF(ISBLANK('Mortgage 1 Monthly Calcs'!T70),"",'Mortgage 1 Monthly Calcs'!T70)</f>
        <v>9874.2405798750551</v>
      </c>
      <c r="Z70" s="24">
        <f>IF(ISBLANK('Mortgage 1 Monthly Calcs'!U70),"",'Mortgage 1 Monthly Calcs'!U70)</f>
        <v>28139.542107769928</v>
      </c>
      <c r="AA70" s="24" t="str">
        <f>IF(ISBLANK('Mortgage 1 Monthly Calcs'!V70),"",'Mortgage 1 Monthly Calcs'!V70)</f>
        <v/>
      </c>
      <c r="AB70" s="24" t="str">
        <f>IF(ISBLANK('Mortgage 1 Monthly Calcs'!W70),"",'Mortgage 1 Monthly Calcs'!W70)</f>
        <v/>
      </c>
      <c r="AC70" s="24">
        <f>IF(ISBLANK('Mortgage 1 Monthly Calcs'!X70),"",'Mortgage 1 Monthly Calcs'!X70)</f>
        <v>0</v>
      </c>
      <c r="AD70" s="24">
        <f>IF(ISBLANK('Mortgage 1 Monthly Calcs'!Y70),"",'Mortgage 1 Monthly Calcs'!Y70)</f>
        <v>90125.759420124799</v>
      </c>
    </row>
    <row r="71" spans="3:30" x14ac:dyDescent="0.25">
      <c r="C71" s="37">
        <v>60</v>
      </c>
      <c r="D71" s="29">
        <f>D59+1</f>
        <v>5</v>
      </c>
      <c r="E71" s="22" t="str">
        <f>IF(ISBLANK('Mortgage 1 Monthly Calcs'!E71),"",'Mortgage 1 Monthly Calcs'!E71)</f>
        <v/>
      </c>
      <c r="F71" s="23" t="str">
        <f>IF(ISBLANK('Mortgage 1 Monthly Calcs'!F71),"",'Mortgage 1 Monthly Calcs'!F71)</f>
        <v>Oct</v>
      </c>
      <c r="G71" s="28"/>
      <c r="H71" s="28">
        <f>IF(ISBLANK('Mortgage 1 Monthly Calcs'!G71),"",'Mortgage 1 Monthly Calcs'!G71)</f>
        <v>0.06</v>
      </c>
      <c r="I71" s="24">
        <f>IF(ISBLANK('Mortgage 1 Monthly Calcs'!H71),"",'Mortgage 1 Monthly Calcs'!H71)</f>
        <v>644.30140148550765</v>
      </c>
      <c r="J71" s="24">
        <f>IF(ISBLANK('Mortgage 1 Monthly Calcs'!I71),"",'Mortgage 1 Monthly Calcs'!I71)</f>
        <v>450.62879710062401</v>
      </c>
      <c r="K71" s="24">
        <f>IF(ISBLANK('Mortgage 1 Monthly Calcs'!J71),"",'Mortgage 1 Monthly Calcs'!J71)</f>
        <v>90125.759420124799</v>
      </c>
      <c r="L71" s="24"/>
      <c r="M71" s="24">
        <f>IF(ISBLANK('Mortgage 1 Monthly Calcs'!K71),"",'Mortgage 1 Monthly Calcs'!K71)</f>
        <v>0</v>
      </c>
      <c r="N71" s="24"/>
      <c r="O71" s="24">
        <f>IF(ISBLANK('Mortgage 1 Monthly Calcs'!L71),"",'Mortgage 1 Monthly Calcs'!L71)</f>
        <v>644.30140148550765</v>
      </c>
      <c r="P71" s="24"/>
      <c r="Q71" s="24">
        <f>IF(ISBLANK('Mortgage 1 Monthly Calcs'!M71),"",'Mortgage 1 Monthly Calcs'!M71)</f>
        <v>0</v>
      </c>
      <c r="R71" s="24">
        <f>IF(ISBLANK('Mortgage 1 Monthly Calcs'!N71),"",'Mortgage 1 Monthly Calcs'!N71)</f>
        <v>644.30140148550765</v>
      </c>
      <c r="S71" s="24">
        <f>IF(ISBLANK('Mortgage 1 Monthly Calcs'!O71),"",'Mortgage 1 Monthly Calcs'!O71)</f>
        <v>0</v>
      </c>
      <c r="T71" s="24"/>
      <c r="U71" s="24">
        <f>IF(ISBLANK('Mortgage 1 Monthly Calcs'!P71),"",'Mortgage 1 Monthly Calcs'!P71)</f>
        <v>0</v>
      </c>
      <c r="V71" s="24">
        <f>IF(ISBLANK('Mortgage 1 Monthly Calcs'!Q71),"",'Mortgage 1 Monthly Calcs'!Q71)</f>
        <v>0</v>
      </c>
      <c r="W71" s="24">
        <f>IF(ISBLANK('Mortgage 1 Monthly Calcs'!R71),"",'Mortgage 1 Monthly Calcs'!R71)</f>
        <v>193.67260438488364</v>
      </c>
      <c r="X71" s="24">
        <f>IF(ISBLANK('Mortgage 1 Monthly Calcs'!S71),"",'Mortgage 1 Monthly Calcs'!S71)</f>
        <v>450.62879710062401</v>
      </c>
      <c r="Y71" s="24">
        <f>IF(ISBLANK('Mortgage 1 Monthly Calcs'!T71),"",'Mortgage 1 Monthly Calcs'!T71)</f>
        <v>10067.913184259938</v>
      </c>
      <c r="Z71" s="24">
        <f>IF(ISBLANK('Mortgage 1 Monthly Calcs'!U71),"",'Mortgage 1 Monthly Calcs'!U71)</f>
        <v>28590.170904870552</v>
      </c>
      <c r="AA71" s="24" t="str">
        <f>IF(ISBLANK('Mortgage 1 Monthly Calcs'!V71),"",'Mortgage 1 Monthly Calcs'!V71)</f>
        <v/>
      </c>
      <c r="AB71" s="24" t="str">
        <f>IF(ISBLANK('Mortgage 1 Monthly Calcs'!W71),"",'Mortgage 1 Monthly Calcs'!W71)</f>
        <v/>
      </c>
      <c r="AC71" s="24">
        <f>IF(ISBLANK('Mortgage 1 Monthly Calcs'!X71),"",'Mortgage 1 Monthly Calcs'!X71)</f>
        <v>0</v>
      </c>
      <c r="AD71" s="24">
        <f>IF(ISBLANK('Mortgage 1 Monthly Calcs'!Y71),"",'Mortgage 1 Monthly Calcs'!Y71)</f>
        <v>89932.086815739909</v>
      </c>
    </row>
    <row r="72" spans="3:30" x14ac:dyDescent="0.25">
      <c r="C72" s="37">
        <v>61</v>
      </c>
      <c r="D72" s="29"/>
      <c r="E72" s="22" t="str">
        <f>IF(ISBLANK('Mortgage 1 Monthly Calcs'!E72),"",'Mortgage 1 Monthly Calcs'!E72)</f>
        <v/>
      </c>
      <c r="F72" s="23" t="str">
        <f>IF(ISBLANK('Mortgage 1 Monthly Calcs'!F72),"",'Mortgage 1 Monthly Calcs'!F72)</f>
        <v>Nov</v>
      </c>
      <c r="G72" s="28"/>
      <c r="H72" s="28">
        <f>IF(ISBLANK('Mortgage 1 Monthly Calcs'!G72),"",'Mortgage 1 Monthly Calcs'!G72)</f>
        <v>0.06</v>
      </c>
      <c r="I72" s="24">
        <f>IF(ISBLANK('Mortgage 1 Monthly Calcs'!H72),"",'Mortgage 1 Monthly Calcs'!H72)</f>
        <v>644.30140148550754</v>
      </c>
      <c r="J72" s="24">
        <f>IF(ISBLANK('Mortgage 1 Monthly Calcs'!I72),"",'Mortgage 1 Monthly Calcs'!I72)</f>
        <v>449.66043407869955</v>
      </c>
      <c r="K72" s="24">
        <f>IF(ISBLANK('Mortgage 1 Monthly Calcs'!J72),"",'Mortgage 1 Monthly Calcs'!J72)</f>
        <v>89932.086815739909</v>
      </c>
      <c r="L72" s="24"/>
      <c r="M72" s="24">
        <f>IF(ISBLANK('Mortgage 1 Monthly Calcs'!K72),"",'Mortgage 1 Monthly Calcs'!K72)</f>
        <v>0</v>
      </c>
      <c r="N72" s="24"/>
      <c r="O72" s="24">
        <f>IF(ISBLANK('Mortgage 1 Monthly Calcs'!L72),"",'Mortgage 1 Monthly Calcs'!L72)</f>
        <v>644.30140148550754</v>
      </c>
      <c r="P72" s="24"/>
      <c r="Q72" s="24">
        <f>IF(ISBLANK('Mortgage 1 Monthly Calcs'!M72),"",'Mortgage 1 Monthly Calcs'!M72)</f>
        <v>0</v>
      </c>
      <c r="R72" s="24">
        <f>IF(ISBLANK('Mortgage 1 Monthly Calcs'!N72),"",'Mortgage 1 Monthly Calcs'!N72)</f>
        <v>644.30140148550754</v>
      </c>
      <c r="S72" s="24">
        <f>IF(ISBLANK('Mortgage 1 Monthly Calcs'!O72),"",'Mortgage 1 Monthly Calcs'!O72)</f>
        <v>0</v>
      </c>
      <c r="T72" s="24"/>
      <c r="U72" s="24">
        <f>IF(ISBLANK('Mortgage 1 Monthly Calcs'!P72),"",'Mortgage 1 Monthly Calcs'!P72)</f>
        <v>0</v>
      </c>
      <c r="V72" s="24">
        <f>IF(ISBLANK('Mortgage 1 Monthly Calcs'!Q72),"",'Mortgage 1 Monthly Calcs'!Q72)</f>
        <v>0</v>
      </c>
      <c r="W72" s="24">
        <f>IF(ISBLANK('Mortgage 1 Monthly Calcs'!R72),"",'Mortgage 1 Monthly Calcs'!R72)</f>
        <v>194.64096740680799</v>
      </c>
      <c r="X72" s="24">
        <f>IF(ISBLANK('Mortgage 1 Monthly Calcs'!S72),"",'Mortgage 1 Monthly Calcs'!S72)</f>
        <v>449.66043407869955</v>
      </c>
      <c r="Y72" s="24">
        <f>IF(ISBLANK('Mortgage 1 Monthly Calcs'!T72),"",'Mortgage 1 Monthly Calcs'!T72)</f>
        <v>10262.554151666745</v>
      </c>
      <c r="Z72" s="24">
        <f>IF(ISBLANK('Mortgage 1 Monthly Calcs'!U72),"",'Mortgage 1 Monthly Calcs'!U72)</f>
        <v>29039.83133894925</v>
      </c>
      <c r="AA72" s="24" t="str">
        <f>IF(ISBLANK('Mortgage 1 Monthly Calcs'!V72),"",'Mortgage 1 Monthly Calcs'!V72)</f>
        <v/>
      </c>
      <c r="AB72" s="24" t="str">
        <f>IF(ISBLANK('Mortgage 1 Monthly Calcs'!W72),"",'Mortgage 1 Monthly Calcs'!W72)</f>
        <v/>
      </c>
      <c r="AC72" s="24">
        <f>IF(ISBLANK('Mortgage 1 Monthly Calcs'!X72),"",'Mortgage 1 Monthly Calcs'!X72)</f>
        <v>0</v>
      </c>
      <c r="AD72" s="24">
        <f>IF(ISBLANK('Mortgage 1 Monthly Calcs'!Y72),"",'Mortgage 1 Monthly Calcs'!Y72)</f>
        <v>89737.445848333096</v>
      </c>
    </row>
    <row r="73" spans="3:30" x14ac:dyDescent="0.25">
      <c r="C73" s="37">
        <v>62</v>
      </c>
      <c r="D73" s="29"/>
      <c r="E73" s="22" t="str">
        <f>IF(ISBLANK('Mortgage 1 Monthly Calcs'!E73),"",'Mortgage 1 Monthly Calcs'!E73)</f>
        <v/>
      </c>
      <c r="F73" s="23" t="str">
        <f>IF(ISBLANK('Mortgage 1 Monthly Calcs'!F73),"",'Mortgage 1 Monthly Calcs'!F73)</f>
        <v>Dec</v>
      </c>
      <c r="G73" s="28"/>
      <c r="H73" s="28">
        <f>IF(ISBLANK('Mortgage 1 Monthly Calcs'!G73),"",'Mortgage 1 Monthly Calcs'!G73)</f>
        <v>0.06</v>
      </c>
      <c r="I73" s="24">
        <f>IF(ISBLANK('Mortgage 1 Monthly Calcs'!H73),"",'Mortgage 1 Monthly Calcs'!H73)</f>
        <v>644.30140148550754</v>
      </c>
      <c r="J73" s="24">
        <f>IF(ISBLANK('Mortgage 1 Monthly Calcs'!I73),"",'Mortgage 1 Monthly Calcs'!I73)</f>
        <v>448.68722924166548</v>
      </c>
      <c r="K73" s="24">
        <f>IF(ISBLANK('Mortgage 1 Monthly Calcs'!J73),"",'Mortgage 1 Monthly Calcs'!J73)</f>
        <v>89737.445848333096</v>
      </c>
      <c r="L73" s="24"/>
      <c r="M73" s="24">
        <f>IF(ISBLANK('Mortgage 1 Monthly Calcs'!K73),"",'Mortgage 1 Monthly Calcs'!K73)</f>
        <v>0</v>
      </c>
      <c r="N73" s="24"/>
      <c r="O73" s="24">
        <f>IF(ISBLANK('Mortgage 1 Monthly Calcs'!L73),"",'Mortgage 1 Monthly Calcs'!L73)</f>
        <v>644.30140148550754</v>
      </c>
      <c r="P73" s="24"/>
      <c r="Q73" s="24">
        <f>IF(ISBLANK('Mortgage 1 Monthly Calcs'!M73),"",'Mortgage 1 Monthly Calcs'!M73)</f>
        <v>0</v>
      </c>
      <c r="R73" s="24">
        <f>IF(ISBLANK('Mortgage 1 Monthly Calcs'!N73),"",'Mortgage 1 Monthly Calcs'!N73)</f>
        <v>644.30140148550754</v>
      </c>
      <c r="S73" s="24">
        <f>IF(ISBLANK('Mortgage 1 Monthly Calcs'!O73),"",'Mortgage 1 Monthly Calcs'!O73)</f>
        <v>0</v>
      </c>
      <c r="T73" s="24"/>
      <c r="U73" s="24">
        <f>IF(ISBLANK('Mortgage 1 Monthly Calcs'!P73),"",'Mortgage 1 Monthly Calcs'!P73)</f>
        <v>0</v>
      </c>
      <c r="V73" s="24">
        <f>IF(ISBLANK('Mortgage 1 Monthly Calcs'!Q73),"",'Mortgage 1 Monthly Calcs'!Q73)</f>
        <v>0</v>
      </c>
      <c r="W73" s="24">
        <f>IF(ISBLANK('Mortgage 1 Monthly Calcs'!R73),"",'Mortgage 1 Monthly Calcs'!R73)</f>
        <v>195.61417224384206</v>
      </c>
      <c r="X73" s="24">
        <f>IF(ISBLANK('Mortgage 1 Monthly Calcs'!S73),"",'Mortgage 1 Monthly Calcs'!S73)</f>
        <v>448.68722924166548</v>
      </c>
      <c r="Y73" s="24">
        <f>IF(ISBLANK('Mortgage 1 Monthly Calcs'!T73),"",'Mortgage 1 Monthly Calcs'!T73)</f>
        <v>10458.168323910588</v>
      </c>
      <c r="Z73" s="24">
        <f>IF(ISBLANK('Mortgage 1 Monthly Calcs'!U73),"",'Mortgage 1 Monthly Calcs'!U73)</f>
        <v>29488.518568190917</v>
      </c>
      <c r="AA73" s="24" t="str">
        <f>IF(ISBLANK('Mortgage 1 Monthly Calcs'!V73),"",'Mortgage 1 Monthly Calcs'!V73)</f>
        <v/>
      </c>
      <c r="AB73" s="24" t="str">
        <f>IF(ISBLANK('Mortgage 1 Monthly Calcs'!W73),"",'Mortgage 1 Monthly Calcs'!W73)</f>
        <v/>
      </c>
      <c r="AC73" s="24">
        <f>IF(ISBLANK('Mortgage 1 Monthly Calcs'!X73),"",'Mortgage 1 Monthly Calcs'!X73)</f>
        <v>0</v>
      </c>
      <c r="AD73" s="24">
        <f>IF(ISBLANK('Mortgage 1 Monthly Calcs'!Y73),"",'Mortgage 1 Monthly Calcs'!Y73)</f>
        <v>89541.831676089249</v>
      </c>
    </row>
    <row r="74" spans="3:30" x14ac:dyDescent="0.25">
      <c r="C74" s="37">
        <v>63</v>
      </c>
      <c r="D74" s="29"/>
      <c r="E74" s="22">
        <f>IF(ISBLANK('Mortgage 1 Monthly Calcs'!E74),"",'Mortgage 1 Monthly Calcs'!E74)</f>
        <v>2015</v>
      </c>
      <c r="F74" s="23" t="str">
        <f>IF(ISBLANK('Mortgage 1 Monthly Calcs'!F74),"",'Mortgage 1 Monthly Calcs'!F74)</f>
        <v>Jan</v>
      </c>
      <c r="G74" s="28"/>
      <c r="H74" s="28">
        <f>IF(ISBLANK('Mortgage 1 Monthly Calcs'!G74),"",'Mortgage 1 Monthly Calcs'!G74)</f>
        <v>0.06</v>
      </c>
      <c r="I74" s="24">
        <f>IF(ISBLANK('Mortgage 1 Monthly Calcs'!H74),"",'Mortgage 1 Monthly Calcs'!H74)</f>
        <v>644.30140148550743</v>
      </c>
      <c r="J74" s="24">
        <f>IF(ISBLANK('Mortgage 1 Monthly Calcs'!I74),"",'Mortgage 1 Monthly Calcs'!I74)</f>
        <v>447.70915838044624</v>
      </c>
      <c r="K74" s="24">
        <f>IF(ISBLANK('Mortgage 1 Monthly Calcs'!J74),"",'Mortgage 1 Monthly Calcs'!J74)</f>
        <v>89541.831676089249</v>
      </c>
      <c r="L74" s="24"/>
      <c r="M74" s="24">
        <f>IF(ISBLANK('Mortgage 1 Monthly Calcs'!K74),"",'Mortgage 1 Monthly Calcs'!K74)</f>
        <v>0</v>
      </c>
      <c r="N74" s="24"/>
      <c r="O74" s="24">
        <f>IF(ISBLANK('Mortgage 1 Monthly Calcs'!L74),"",'Mortgage 1 Monthly Calcs'!L74)</f>
        <v>644.30140148550743</v>
      </c>
      <c r="P74" s="24"/>
      <c r="Q74" s="24">
        <f>IF(ISBLANK('Mortgage 1 Monthly Calcs'!M74),"",'Mortgage 1 Monthly Calcs'!M74)</f>
        <v>0</v>
      </c>
      <c r="R74" s="24">
        <f>IF(ISBLANK('Mortgage 1 Monthly Calcs'!N74),"",'Mortgage 1 Monthly Calcs'!N74)</f>
        <v>644.30140148550743</v>
      </c>
      <c r="S74" s="24">
        <f>IF(ISBLANK('Mortgage 1 Monthly Calcs'!O74),"",'Mortgage 1 Monthly Calcs'!O74)</f>
        <v>0</v>
      </c>
      <c r="T74" s="24"/>
      <c r="U74" s="24">
        <f>IF(ISBLANK('Mortgage 1 Monthly Calcs'!P74),"",'Mortgage 1 Monthly Calcs'!P74)</f>
        <v>0</v>
      </c>
      <c r="V74" s="24">
        <f>IF(ISBLANK('Mortgage 1 Monthly Calcs'!Q74),"",'Mortgage 1 Monthly Calcs'!Q74)</f>
        <v>0</v>
      </c>
      <c r="W74" s="24">
        <f>IF(ISBLANK('Mortgage 1 Monthly Calcs'!R74),"",'Mortgage 1 Monthly Calcs'!R74)</f>
        <v>196.59224310506119</v>
      </c>
      <c r="X74" s="24">
        <f>IF(ISBLANK('Mortgage 1 Monthly Calcs'!S74),"",'Mortgage 1 Monthly Calcs'!S74)</f>
        <v>447.70915838044624</v>
      </c>
      <c r="Y74" s="24">
        <f>IF(ISBLANK('Mortgage 1 Monthly Calcs'!T74),"",'Mortgage 1 Monthly Calcs'!T74)</f>
        <v>10654.760567015648</v>
      </c>
      <c r="Z74" s="24">
        <f>IF(ISBLANK('Mortgage 1 Monthly Calcs'!U74),"",'Mortgage 1 Monthly Calcs'!U74)</f>
        <v>29936.227726571364</v>
      </c>
      <c r="AA74" s="24" t="str">
        <f>IF(ISBLANK('Mortgage 1 Monthly Calcs'!V74),"",'Mortgage 1 Monthly Calcs'!V74)</f>
        <v/>
      </c>
      <c r="AB74" s="24" t="str">
        <f>IF(ISBLANK('Mortgage 1 Monthly Calcs'!W74),"",'Mortgage 1 Monthly Calcs'!W74)</f>
        <v/>
      </c>
      <c r="AC74" s="24">
        <f>IF(ISBLANK('Mortgage 1 Monthly Calcs'!X74),"",'Mortgage 1 Monthly Calcs'!X74)</f>
        <v>0</v>
      </c>
      <c r="AD74" s="24">
        <f>IF(ISBLANK('Mortgage 1 Monthly Calcs'!Y74),"",'Mortgage 1 Monthly Calcs'!Y74)</f>
        <v>89345.239432984192</v>
      </c>
    </row>
    <row r="75" spans="3:30" x14ac:dyDescent="0.25">
      <c r="C75" s="37">
        <v>64</v>
      </c>
      <c r="D75" s="29" t="str">
        <f>IF(K843=1,F67+1,"")</f>
        <v/>
      </c>
      <c r="E75" s="22" t="str">
        <f>IF(ISBLANK('Mortgage 1 Monthly Calcs'!E75),"",'Mortgage 1 Monthly Calcs'!E75)</f>
        <v/>
      </c>
      <c r="F75" s="23" t="str">
        <f>IF(ISBLANK('Mortgage 1 Monthly Calcs'!F75),"",'Mortgage 1 Monthly Calcs'!F75)</f>
        <v>Feb</v>
      </c>
      <c r="G75" s="28"/>
      <c r="H75" s="28">
        <f>IF(ISBLANK('Mortgage 1 Monthly Calcs'!G75),"",'Mortgage 1 Monthly Calcs'!G75)</f>
        <v>0.06</v>
      </c>
      <c r="I75" s="24">
        <f>IF(ISBLANK('Mortgage 1 Monthly Calcs'!H75),"",'Mortgage 1 Monthly Calcs'!H75)</f>
        <v>644.30140148550754</v>
      </c>
      <c r="J75" s="24">
        <f>IF(ISBLANK('Mortgage 1 Monthly Calcs'!I75),"",'Mortgage 1 Monthly Calcs'!I75)</f>
        <v>446.72619716492096</v>
      </c>
      <c r="K75" s="24">
        <f>IF(ISBLANK('Mortgage 1 Monthly Calcs'!J75),"",'Mortgage 1 Monthly Calcs'!J75)</f>
        <v>89345.239432984192</v>
      </c>
      <c r="L75" s="24"/>
      <c r="M75" s="24">
        <f>IF(ISBLANK('Mortgage 1 Monthly Calcs'!K75),"",'Mortgage 1 Monthly Calcs'!K75)</f>
        <v>0</v>
      </c>
      <c r="N75" s="24"/>
      <c r="O75" s="24">
        <f>IF(ISBLANK('Mortgage 1 Monthly Calcs'!L75),"",'Mortgage 1 Monthly Calcs'!L75)</f>
        <v>644.30140148550754</v>
      </c>
      <c r="P75" s="24"/>
      <c r="Q75" s="24">
        <f>IF(ISBLANK('Mortgage 1 Monthly Calcs'!M75),"",'Mortgage 1 Monthly Calcs'!M75)</f>
        <v>0</v>
      </c>
      <c r="R75" s="24">
        <f>IF(ISBLANK('Mortgage 1 Monthly Calcs'!N75),"",'Mortgage 1 Monthly Calcs'!N75)</f>
        <v>644.30140148550754</v>
      </c>
      <c r="S75" s="24">
        <f>IF(ISBLANK('Mortgage 1 Monthly Calcs'!O75),"",'Mortgage 1 Monthly Calcs'!O75)</f>
        <v>0</v>
      </c>
      <c r="T75" s="24"/>
      <c r="U75" s="24">
        <f>IF(ISBLANK('Mortgage 1 Monthly Calcs'!P75),"",'Mortgage 1 Monthly Calcs'!P75)</f>
        <v>0</v>
      </c>
      <c r="V75" s="24">
        <f>IF(ISBLANK('Mortgage 1 Monthly Calcs'!Q75),"",'Mortgage 1 Monthly Calcs'!Q75)</f>
        <v>0</v>
      </c>
      <c r="W75" s="24">
        <f>IF(ISBLANK('Mortgage 1 Monthly Calcs'!R75),"",'Mortgage 1 Monthly Calcs'!R75)</f>
        <v>197.57520432058658</v>
      </c>
      <c r="X75" s="24">
        <f>IF(ISBLANK('Mortgage 1 Monthly Calcs'!S75),"",'Mortgage 1 Monthly Calcs'!S75)</f>
        <v>446.72619716492096</v>
      </c>
      <c r="Y75" s="24">
        <f>IF(ISBLANK('Mortgage 1 Monthly Calcs'!T75),"",'Mortgage 1 Monthly Calcs'!T75)</f>
        <v>10852.335771336235</v>
      </c>
      <c r="Z75" s="24">
        <f>IF(ISBLANK('Mortgage 1 Monthly Calcs'!U75),"",'Mortgage 1 Monthly Calcs'!U75)</f>
        <v>30382.953923736284</v>
      </c>
      <c r="AA75" s="24" t="str">
        <f>IF(ISBLANK('Mortgage 1 Monthly Calcs'!V75),"",'Mortgage 1 Monthly Calcs'!V75)</f>
        <v/>
      </c>
      <c r="AB75" s="24" t="str">
        <f>IF(ISBLANK('Mortgage 1 Monthly Calcs'!W75),"",'Mortgage 1 Monthly Calcs'!W75)</f>
        <v/>
      </c>
      <c r="AC75" s="24">
        <f>IF(ISBLANK('Mortgage 1 Monthly Calcs'!X75),"",'Mortgage 1 Monthly Calcs'!X75)</f>
        <v>0</v>
      </c>
      <c r="AD75" s="24">
        <f>IF(ISBLANK('Mortgage 1 Monthly Calcs'!Y75),"",'Mortgage 1 Monthly Calcs'!Y75)</f>
        <v>89147.664228663605</v>
      </c>
    </row>
    <row r="76" spans="3:30" x14ac:dyDescent="0.25">
      <c r="C76" s="37">
        <v>65</v>
      </c>
      <c r="D76" s="29" t="str">
        <f>IF(K844=1,F67+1,"")</f>
        <v/>
      </c>
      <c r="E76" s="22" t="str">
        <f>IF(ISBLANK('Mortgage 1 Monthly Calcs'!E76),"",'Mortgage 1 Monthly Calcs'!E76)</f>
        <v/>
      </c>
      <c r="F76" s="23" t="str">
        <f>IF(ISBLANK('Mortgage 1 Monthly Calcs'!F76),"",'Mortgage 1 Monthly Calcs'!F76)</f>
        <v>Mar</v>
      </c>
      <c r="G76" s="28"/>
      <c r="H76" s="28">
        <f>IF(ISBLANK('Mortgage 1 Monthly Calcs'!G76),"",'Mortgage 1 Monthly Calcs'!G76)</f>
        <v>0.06</v>
      </c>
      <c r="I76" s="24">
        <f>IF(ISBLANK('Mortgage 1 Monthly Calcs'!H76),"",'Mortgage 1 Monthly Calcs'!H76)</f>
        <v>644.30140148550743</v>
      </c>
      <c r="J76" s="24">
        <f>IF(ISBLANK('Mortgage 1 Monthly Calcs'!I76),"",'Mortgage 1 Monthly Calcs'!I76)</f>
        <v>445.73832114331805</v>
      </c>
      <c r="K76" s="24">
        <f>IF(ISBLANK('Mortgage 1 Monthly Calcs'!J76),"",'Mortgage 1 Monthly Calcs'!J76)</f>
        <v>89147.664228663605</v>
      </c>
      <c r="L76" s="24"/>
      <c r="M76" s="24">
        <f>IF(ISBLANK('Mortgage 1 Monthly Calcs'!K76),"",'Mortgage 1 Monthly Calcs'!K76)</f>
        <v>0</v>
      </c>
      <c r="N76" s="24"/>
      <c r="O76" s="24">
        <f>IF(ISBLANK('Mortgage 1 Monthly Calcs'!L76),"",'Mortgage 1 Monthly Calcs'!L76)</f>
        <v>644.30140148550743</v>
      </c>
      <c r="P76" s="24"/>
      <c r="Q76" s="24">
        <f>IF(ISBLANK('Mortgage 1 Monthly Calcs'!M76),"",'Mortgage 1 Monthly Calcs'!M76)</f>
        <v>0</v>
      </c>
      <c r="R76" s="24">
        <f>IF(ISBLANK('Mortgage 1 Monthly Calcs'!N76),"",'Mortgage 1 Monthly Calcs'!N76)</f>
        <v>644.30140148550743</v>
      </c>
      <c r="S76" s="24">
        <f>IF(ISBLANK('Mortgage 1 Monthly Calcs'!O76),"",'Mortgage 1 Monthly Calcs'!O76)</f>
        <v>0</v>
      </c>
      <c r="T76" s="24"/>
      <c r="U76" s="24">
        <f>IF(ISBLANK('Mortgage 1 Monthly Calcs'!P76),"",'Mortgage 1 Monthly Calcs'!P76)</f>
        <v>0</v>
      </c>
      <c r="V76" s="24">
        <f>IF(ISBLANK('Mortgage 1 Monthly Calcs'!Q76),"",'Mortgage 1 Monthly Calcs'!Q76)</f>
        <v>0</v>
      </c>
      <c r="W76" s="24">
        <f>IF(ISBLANK('Mortgage 1 Monthly Calcs'!R76),"",'Mortgage 1 Monthly Calcs'!R76)</f>
        <v>198.56308034218938</v>
      </c>
      <c r="X76" s="24">
        <f>IF(ISBLANK('Mortgage 1 Monthly Calcs'!S76),"",'Mortgage 1 Monthly Calcs'!S76)</f>
        <v>445.73832114331805</v>
      </c>
      <c r="Y76" s="24">
        <f>IF(ISBLANK('Mortgage 1 Monthly Calcs'!T76),"",'Mortgage 1 Monthly Calcs'!T76)</f>
        <v>11050.898851678425</v>
      </c>
      <c r="Z76" s="24">
        <f>IF(ISBLANK('Mortgage 1 Monthly Calcs'!U76),"",'Mortgage 1 Monthly Calcs'!U76)</f>
        <v>30828.692244879603</v>
      </c>
      <c r="AA76" s="24" t="str">
        <f>IF(ISBLANK('Mortgage 1 Monthly Calcs'!V76),"",'Mortgage 1 Monthly Calcs'!V76)</f>
        <v/>
      </c>
      <c r="AB76" s="24" t="str">
        <f>IF(ISBLANK('Mortgage 1 Monthly Calcs'!W76),"",'Mortgage 1 Monthly Calcs'!W76)</f>
        <v/>
      </c>
      <c r="AC76" s="24">
        <f>IF(ISBLANK('Mortgage 1 Monthly Calcs'!X76),"",'Mortgage 1 Monthly Calcs'!X76)</f>
        <v>0</v>
      </c>
      <c r="AD76" s="24">
        <f>IF(ISBLANK('Mortgage 1 Monthly Calcs'!Y76),"",'Mortgage 1 Monthly Calcs'!Y76)</f>
        <v>88949.10114832141</v>
      </c>
    </row>
    <row r="77" spans="3:30" x14ac:dyDescent="0.25">
      <c r="C77" s="37">
        <v>66</v>
      </c>
      <c r="D77" s="29" t="str">
        <f>IF(K845=1,F67+1,"")</f>
        <v/>
      </c>
      <c r="E77" s="22" t="str">
        <f>IF(ISBLANK('Mortgage 1 Monthly Calcs'!E77),"",'Mortgage 1 Monthly Calcs'!E77)</f>
        <v/>
      </c>
      <c r="F77" s="23" t="str">
        <f>IF(ISBLANK('Mortgage 1 Monthly Calcs'!F77),"",'Mortgage 1 Monthly Calcs'!F77)</f>
        <v>Apr</v>
      </c>
      <c r="G77" s="28"/>
      <c r="H77" s="28">
        <f>IF(ISBLANK('Mortgage 1 Monthly Calcs'!G77),"",'Mortgage 1 Monthly Calcs'!G77)</f>
        <v>0.06</v>
      </c>
      <c r="I77" s="24">
        <f>IF(ISBLANK('Mortgage 1 Monthly Calcs'!H77),"",'Mortgage 1 Monthly Calcs'!H77)</f>
        <v>644.30140148550743</v>
      </c>
      <c r="J77" s="24">
        <f>IF(ISBLANK('Mortgage 1 Monthly Calcs'!I77),"",'Mortgage 1 Monthly Calcs'!I77)</f>
        <v>444.74550574160708</v>
      </c>
      <c r="K77" s="24">
        <f>IF(ISBLANK('Mortgage 1 Monthly Calcs'!J77),"",'Mortgage 1 Monthly Calcs'!J77)</f>
        <v>88949.10114832141</v>
      </c>
      <c r="L77" s="24"/>
      <c r="M77" s="24">
        <f>IF(ISBLANK('Mortgage 1 Monthly Calcs'!K77),"",'Mortgage 1 Monthly Calcs'!K77)</f>
        <v>0</v>
      </c>
      <c r="N77" s="24"/>
      <c r="O77" s="24">
        <f>IF(ISBLANK('Mortgage 1 Monthly Calcs'!L77),"",'Mortgage 1 Monthly Calcs'!L77)</f>
        <v>644.30140148550743</v>
      </c>
      <c r="P77" s="24"/>
      <c r="Q77" s="24">
        <f>IF(ISBLANK('Mortgage 1 Monthly Calcs'!M77),"",'Mortgage 1 Monthly Calcs'!M77)</f>
        <v>0</v>
      </c>
      <c r="R77" s="24">
        <f>IF(ISBLANK('Mortgage 1 Monthly Calcs'!N77),"",'Mortgage 1 Monthly Calcs'!N77)</f>
        <v>644.30140148550743</v>
      </c>
      <c r="S77" s="24">
        <f>IF(ISBLANK('Mortgage 1 Monthly Calcs'!O77),"",'Mortgage 1 Monthly Calcs'!O77)</f>
        <v>0</v>
      </c>
      <c r="T77" s="24"/>
      <c r="U77" s="24">
        <f>IF(ISBLANK('Mortgage 1 Monthly Calcs'!P77),"",'Mortgage 1 Monthly Calcs'!P77)</f>
        <v>0</v>
      </c>
      <c r="V77" s="24">
        <f>IF(ISBLANK('Mortgage 1 Monthly Calcs'!Q77),"",'Mortgage 1 Monthly Calcs'!Q77)</f>
        <v>0</v>
      </c>
      <c r="W77" s="24">
        <f>IF(ISBLANK('Mortgage 1 Monthly Calcs'!R77),"",'Mortgage 1 Monthly Calcs'!R77)</f>
        <v>199.55589574390035</v>
      </c>
      <c r="X77" s="24">
        <f>IF(ISBLANK('Mortgage 1 Monthly Calcs'!S77),"",'Mortgage 1 Monthly Calcs'!S77)</f>
        <v>444.74550574160708</v>
      </c>
      <c r="Y77" s="24">
        <f>IF(ISBLANK('Mortgage 1 Monthly Calcs'!T77),"",'Mortgage 1 Monthly Calcs'!T77)</f>
        <v>11250.454747422325</v>
      </c>
      <c r="Z77" s="24">
        <f>IF(ISBLANK('Mortgage 1 Monthly Calcs'!U77),"",'Mortgage 1 Monthly Calcs'!U77)</f>
        <v>31273.437750621211</v>
      </c>
      <c r="AA77" s="24" t="str">
        <f>IF(ISBLANK('Mortgage 1 Monthly Calcs'!V77),"",'Mortgage 1 Monthly Calcs'!V77)</f>
        <v/>
      </c>
      <c r="AB77" s="24" t="str">
        <f>IF(ISBLANK('Mortgage 1 Monthly Calcs'!W77),"",'Mortgage 1 Monthly Calcs'!W77)</f>
        <v/>
      </c>
      <c r="AC77" s="24">
        <f>IF(ISBLANK('Mortgage 1 Monthly Calcs'!X77),"",'Mortgage 1 Monthly Calcs'!X77)</f>
        <v>0</v>
      </c>
      <c r="AD77" s="24">
        <f>IF(ISBLANK('Mortgage 1 Monthly Calcs'!Y77),"",'Mortgage 1 Monthly Calcs'!Y77)</f>
        <v>88749.545252577504</v>
      </c>
    </row>
    <row r="78" spans="3:30" x14ac:dyDescent="0.25">
      <c r="C78" s="37">
        <v>67</v>
      </c>
      <c r="D78" s="29" t="str">
        <f>IF(K846=1,F67+1,"")</f>
        <v/>
      </c>
      <c r="E78" s="22" t="str">
        <f>IF(ISBLANK('Mortgage 1 Monthly Calcs'!E78),"",'Mortgage 1 Monthly Calcs'!E78)</f>
        <v/>
      </c>
      <c r="F78" s="23" t="str">
        <f>IF(ISBLANK('Mortgage 1 Monthly Calcs'!F78),"",'Mortgage 1 Monthly Calcs'!F78)</f>
        <v>May</v>
      </c>
      <c r="G78" s="28"/>
      <c r="H78" s="28">
        <f>IF(ISBLANK('Mortgage 1 Monthly Calcs'!G78),"",'Mortgage 1 Monthly Calcs'!G78)</f>
        <v>0.06</v>
      </c>
      <c r="I78" s="24">
        <f>IF(ISBLANK('Mortgage 1 Monthly Calcs'!H78),"",'Mortgage 1 Monthly Calcs'!H78)</f>
        <v>644.30140148550743</v>
      </c>
      <c r="J78" s="24">
        <f>IF(ISBLANK('Mortgage 1 Monthly Calcs'!I78),"",'Mortgage 1 Monthly Calcs'!I78)</f>
        <v>443.74772626288751</v>
      </c>
      <c r="K78" s="24">
        <f>IF(ISBLANK('Mortgage 1 Monthly Calcs'!J78),"",'Mortgage 1 Monthly Calcs'!J78)</f>
        <v>88749.545252577504</v>
      </c>
      <c r="L78" s="24"/>
      <c r="M78" s="24">
        <f>IF(ISBLANK('Mortgage 1 Monthly Calcs'!K78),"",'Mortgage 1 Monthly Calcs'!K78)</f>
        <v>0</v>
      </c>
      <c r="N78" s="24"/>
      <c r="O78" s="24">
        <f>IF(ISBLANK('Mortgage 1 Monthly Calcs'!L78),"",'Mortgage 1 Monthly Calcs'!L78)</f>
        <v>644.30140148550743</v>
      </c>
      <c r="P78" s="24"/>
      <c r="Q78" s="24">
        <f>IF(ISBLANK('Mortgage 1 Monthly Calcs'!M78),"",'Mortgage 1 Monthly Calcs'!M78)</f>
        <v>0</v>
      </c>
      <c r="R78" s="24">
        <f>IF(ISBLANK('Mortgage 1 Monthly Calcs'!N78),"",'Mortgage 1 Monthly Calcs'!N78)</f>
        <v>644.30140148550743</v>
      </c>
      <c r="S78" s="24">
        <f>IF(ISBLANK('Mortgage 1 Monthly Calcs'!O78),"",'Mortgage 1 Monthly Calcs'!O78)</f>
        <v>0</v>
      </c>
      <c r="T78" s="24"/>
      <c r="U78" s="24">
        <f>IF(ISBLANK('Mortgage 1 Monthly Calcs'!P78),"",'Mortgage 1 Monthly Calcs'!P78)</f>
        <v>0</v>
      </c>
      <c r="V78" s="24">
        <f>IF(ISBLANK('Mortgage 1 Monthly Calcs'!Q78),"",'Mortgage 1 Monthly Calcs'!Q78)</f>
        <v>0</v>
      </c>
      <c r="W78" s="24">
        <f>IF(ISBLANK('Mortgage 1 Monthly Calcs'!R78),"",'Mortgage 1 Monthly Calcs'!R78)</f>
        <v>200.55367522261992</v>
      </c>
      <c r="X78" s="24">
        <f>IF(ISBLANK('Mortgage 1 Monthly Calcs'!S78),"",'Mortgage 1 Monthly Calcs'!S78)</f>
        <v>443.74772626288751</v>
      </c>
      <c r="Y78" s="24">
        <f>IF(ISBLANK('Mortgage 1 Monthly Calcs'!T78),"",'Mortgage 1 Monthly Calcs'!T78)</f>
        <v>11451.008422644945</v>
      </c>
      <c r="Z78" s="24">
        <f>IF(ISBLANK('Mortgage 1 Monthly Calcs'!U78),"",'Mortgage 1 Monthly Calcs'!U78)</f>
        <v>31717.1854768841</v>
      </c>
      <c r="AA78" s="24" t="str">
        <f>IF(ISBLANK('Mortgage 1 Monthly Calcs'!V78),"",'Mortgage 1 Monthly Calcs'!V78)</f>
        <v/>
      </c>
      <c r="AB78" s="24" t="str">
        <f>IF(ISBLANK('Mortgage 1 Monthly Calcs'!W78),"",'Mortgage 1 Monthly Calcs'!W78)</f>
        <v/>
      </c>
      <c r="AC78" s="24">
        <f>IF(ISBLANK('Mortgage 1 Monthly Calcs'!X78),"",'Mortgage 1 Monthly Calcs'!X78)</f>
        <v>0</v>
      </c>
      <c r="AD78" s="24">
        <f>IF(ISBLANK('Mortgage 1 Monthly Calcs'!Y78),"",'Mortgage 1 Monthly Calcs'!Y78)</f>
        <v>88548.991577354886</v>
      </c>
    </row>
    <row r="79" spans="3:30" x14ac:dyDescent="0.25">
      <c r="C79" s="37">
        <v>68</v>
      </c>
      <c r="D79" s="29" t="str">
        <f>IF(K847=1,F67+1,"")</f>
        <v/>
      </c>
      <c r="E79" s="22" t="str">
        <f>IF(ISBLANK('Mortgage 1 Monthly Calcs'!E79),"",'Mortgage 1 Monthly Calcs'!E79)</f>
        <v/>
      </c>
      <c r="F79" s="23" t="str">
        <f>IF(ISBLANK('Mortgage 1 Monthly Calcs'!F79),"",'Mortgage 1 Monthly Calcs'!F79)</f>
        <v>Jun</v>
      </c>
      <c r="G79" s="28"/>
      <c r="H79" s="28">
        <f>IF(ISBLANK('Mortgage 1 Monthly Calcs'!G79),"",'Mortgage 1 Monthly Calcs'!G79)</f>
        <v>0.06</v>
      </c>
      <c r="I79" s="24">
        <f>IF(ISBLANK('Mortgage 1 Monthly Calcs'!H79),"",'Mortgage 1 Monthly Calcs'!H79)</f>
        <v>644.30140148550743</v>
      </c>
      <c r="J79" s="24">
        <f>IF(ISBLANK('Mortgage 1 Monthly Calcs'!I79),"",'Mortgage 1 Monthly Calcs'!I79)</f>
        <v>442.74495788677444</v>
      </c>
      <c r="K79" s="24">
        <f>IF(ISBLANK('Mortgage 1 Monthly Calcs'!J79),"",'Mortgage 1 Monthly Calcs'!J79)</f>
        <v>88548.991577354886</v>
      </c>
      <c r="L79" s="24"/>
      <c r="M79" s="24">
        <f>IF(ISBLANK('Mortgage 1 Monthly Calcs'!K79),"",'Mortgage 1 Monthly Calcs'!K79)</f>
        <v>0</v>
      </c>
      <c r="N79" s="24"/>
      <c r="O79" s="24">
        <f>IF(ISBLANK('Mortgage 1 Monthly Calcs'!L79),"",'Mortgage 1 Monthly Calcs'!L79)</f>
        <v>644.30140148550743</v>
      </c>
      <c r="P79" s="24"/>
      <c r="Q79" s="24">
        <f>IF(ISBLANK('Mortgage 1 Monthly Calcs'!M79),"",'Mortgage 1 Monthly Calcs'!M79)</f>
        <v>0</v>
      </c>
      <c r="R79" s="24">
        <f>IF(ISBLANK('Mortgage 1 Monthly Calcs'!N79),"",'Mortgage 1 Monthly Calcs'!N79)</f>
        <v>644.30140148550743</v>
      </c>
      <c r="S79" s="24">
        <f>IF(ISBLANK('Mortgage 1 Monthly Calcs'!O79),"",'Mortgage 1 Monthly Calcs'!O79)</f>
        <v>0</v>
      </c>
      <c r="T79" s="24"/>
      <c r="U79" s="24">
        <f>IF(ISBLANK('Mortgage 1 Monthly Calcs'!P79),"",'Mortgage 1 Monthly Calcs'!P79)</f>
        <v>0</v>
      </c>
      <c r="V79" s="24">
        <f>IF(ISBLANK('Mortgage 1 Monthly Calcs'!Q79),"",'Mortgage 1 Monthly Calcs'!Q79)</f>
        <v>0</v>
      </c>
      <c r="W79" s="24">
        <f>IF(ISBLANK('Mortgage 1 Monthly Calcs'!R79),"",'Mortgage 1 Monthly Calcs'!R79)</f>
        <v>201.55644359873298</v>
      </c>
      <c r="X79" s="24">
        <f>IF(ISBLANK('Mortgage 1 Monthly Calcs'!S79),"",'Mortgage 1 Monthly Calcs'!S79)</f>
        <v>442.74495788677444</v>
      </c>
      <c r="Y79" s="24">
        <f>IF(ISBLANK('Mortgage 1 Monthly Calcs'!T79),"",'Mortgage 1 Monthly Calcs'!T79)</f>
        <v>11652.564866243678</v>
      </c>
      <c r="Z79" s="24">
        <f>IF(ISBLANK('Mortgage 1 Monthly Calcs'!U79),"",'Mortgage 1 Monthly Calcs'!U79)</f>
        <v>32159.930434770875</v>
      </c>
      <c r="AA79" s="24" t="str">
        <f>IF(ISBLANK('Mortgage 1 Monthly Calcs'!V79),"",'Mortgage 1 Monthly Calcs'!V79)</f>
        <v/>
      </c>
      <c r="AB79" s="24" t="str">
        <f>IF(ISBLANK('Mortgage 1 Monthly Calcs'!W79),"",'Mortgage 1 Monthly Calcs'!W79)</f>
        <v/>
      </c>
      <c r="AC79" s="24">
        <f>IF(ISBLANK('Mortgage 1 Monthly Calcs'!X79),"",'Mortgage 1 Monthly Calcs'!X79)</f>
        <v>0</v>
      </c>
      <c r="AD79" s="24">
        <f>IF(ISBLANK('Mortgage 1 Monthly Calcs'!Y79),"",'Mortgage 1 Monthly Calcs'!Y79)</f>
        <v>88347.435133756153</v>
      </c>
    </row>
    <row r="80" spans="3:30" x14ac:dyDescent="0.25">
      <c r="C80" s="37">
        <v>69</v>
      </c>
      <c r="D80" s="29" t="str">
        <f>IF(K848=1,F67+1,"")</f>
        <v/>
      </c>
      <c r="E80" s="22" t="str">
        <f>IF(ISBLANK('Mortgage 1 Monthly Calcs'!E80),"",'Mortgage 1 Monthly Calcs'!E80)</f>
        <v/>
      </c>
      <c r="F80" s="23" t="str">
        <f>IF(ISBLANK('Mortgage 1 Monthly Calcs'!F80),"",'Mortgage 1 Monthly Calcs'!F80)</f>
        <v>Jul</v>
      </c>
      <c r="G80" s="28"/>
      <c r="H80" s="28">
        <f>IF(ISBLANK('Mortgage 1 Monthly Calcs'!G80),"",'Mortgage 1 Monthly Calcs'!G80)</f>
        <v>0.06</v>
      </c>
      <c r="I80" s="24">
        <f>IF(ISBLANK('Mortgage 1 Monthly Calcs'!H80),"",'Mortgage 1 Monthly Calcs'!H80)</f>
        <v>644.30140148550743</v>
      </c>
      <c r="J80" s="24">
        <f>IF(ISBLANK('Mortgage 1 Monthly Calcs'!I80),"",'Mortgage 1 Monthly Calcs'!I80)</f>
        <v>441.73717566878076</v>
      </c>
      <c r="K80" s="24">
        <f>IF(ISBLANK('Mortgage 1 Monthly Calcs'!J80),"",'Mortgage 1 Monthly Calcs'!J80)</f>
        <v>88347.435133756153</v>
      </c>
      <c r="L80" s="24"/>
      <c r="M80" s="24">
        <f>IF(ISBLANK('Mortgage 1 Monthly Calcs'!K80),"",'Mortgage 1 Monthly Calcs'!K80)</f>
        <v>0</v>
      </c>
      <c r="N80" s="24"/>
      <c r="O80" s="24">
        <f>IF(ISBLANK('Mortgage 1 Monthly Calcs'!L80),"",'Mortgage 1 Monthly Calcs'!L80)</f>
        <v>644.30140148550743</v>
      </c>
      <c r="P80" s="24"/>
      <c r="Q80" s="24">
        <f>IF(ISBLANK('Mortgage 1 Monthly Calcs'!M80),"",'Mortgage 1 Monthly Calcs'!M80)</f>
        <v>0</v>
      </c>
      <c r="R80" s="24">
        <f>IF(ISBLANK('Mortgage 1 Monthly Calcs'!N80),"",'Mortgage 1 Monthly Calcs'!N80)</f>
        <v>644.30140148550743</v>
      </c>
      <c r="S80" s="24">
        <f>IF(ISBLANK('Mortgage 1 Monthly Calcs'!O80),"",'Mortgage 1 Monthly Calcs'!O80)</f>
        <v>0</v>
      </c>
      <c r="T80" s="24"/>
      <c r="U80" s="24">
        <f>IF(ISBLANK('Mortgage 1 Monthly Calcs'!P80),"",'Mortgage 1 Monthly Calcs'!P80)</f>
        <v>0</v>
      </c>
      <c r="V80" s="24">
        <f>IF(ISBLANK('Mortgage 1 Monthly Calcs'!Q80),"",'Mortgage 1 Monthly Calcs'!Q80)</f>
        <v>0</v>
      </c>
      <c r="W80" s="24">
        <f>IF(ISBLANK('Mortgage 1 Monthly Calcs'!R80),"",'Mortgage 1 Monthly Calcs'!R80)</f>
        <v>202.56422581672666</v>
      </c>
      <c r="X80" s="24">
        <f>IF(ISBLANK('Mortgage 1 Monthly Calcs'!S80),"",'Mortgage 1 Monthly Calcs'!S80)</f>
        <v>441.73717566878076</v>
      </c>
      <c r="Y80" s="24">
        <f>IF(ISBLANK('Mortgage 1 Monthly Calcs'!T80),"",'Mortgage 1 Monthly Calcs'!T80)</f>
        <v>11855.129092060404</v>
      </c>
      <c r="Z80" s="24">
        <f>IF(ISBLANK('Mortgage 1 Monthly Calcs'!U80),"",'Mortgage 1 Monthly Calcs'!U80)</f>
        <v>32601.667610439654</v>
      </c>
      <c r="AA80" s="24" t="str">
        <f>IF(ISBLANK('Mortgage 1 Monthly Calcs'!V80),"",'Mortgage 1 Monthly Calcs'!V80)</f>
        <v/>
      </c>
      <c r="AB80" s="24" t="str">
        <f>IF(ISBLANK('Mortgage 1 Monthly Calcs'!W80),"",'Mortgage 1 Monthly Calcs'!W80)</f>
        <v/>
      </c>
      <c r="AC80" s="24">
        <f>IF(ISBLANK('Mortgage 1 Monthly Calcs'!X80),"",'Mortgage 1 Monthly Calcs'!X80)</f>
        <v>0</v>
      </c>
      <c r="AD80" s="24">
        <f>IF(ISBLANK('Mortgage 1 Monthly Calcs'!Y80),"",'Mortgage 1 Monthly Calcs'!Y80)</f>
        <v>88144.870907939418</v>
      </c>
    </row>
    <row r="81" spans="3:30" x14ac:dyDescent="0.25">
      <c r="C81" s="37">
        <v>70</v>
      </c>
      <c r="D81" s="29" t="str">
        <f>IF(K849=1,F67+1,"")</f>
        <v/>
      </c>
      <c r="E81" s="22" t="str">
        <f>IF(ISBLANK('Mortgage 1 Monthly Calcs'!E81),"",'Mortgage 1 Monthly Calcs'!E81)</f>
        <v/>
      </c>
      <c r="F81" s="22" t="str">
        <f>IF(ISBLANK('Mortgage 1 Monthly Calcs'!F81),"",'Mortgage 1 Monthly Calcs'!F81)</f>
        <v>Aug</v>
      </c>
      <c r="G81" s="28"/>
      <c r="H81" s="28">
        <f>IF(ISBLANK('Mortgage 1 Monthly Calcs'!G81),"",'Mortgage 1 Monthly Calcs'!G81)</f>
        <v>0.06</v>
      </c>
      <c r="I81" s="24">
        <f>IF(ISBLANK('Mortgage 1 Monthly Calcs'!H81),"",'Mortgage 1 Monthly Calcs'!H81)</f>
        <v>644.30140148550743</v>
      </c>
      <c r="J81" s="24">
        <f>IF(ISBLANK('Mortgage 1 Monthly Calcs'!I81),"",'Mortgage 1 Monthly Calcs'!I81)</f>
        <v>440.72435453969712</v>
      </c>
      <c r="K81" s="24">
        <f>IF(ISBLANK('Mortgage 1 Monthly Calcs'!J81),"",'Mortgage 1 Monthly Calcs'!J81)</f>
        <v>88144.870907939418</v>
      </c>
      <c r="L81" s="24"/>
      <c r="M81" s="24">
        <f>IF(ISBLANK('Mortgage 1 Monthly Calcs'!K81),"",'Mortgage 1 Monthly Calcs'!K81)</f>
        <v>0</v>
      </c>
      <c r="N81" s="24"/>
      <c r="O81" s="24">
        <f>IF(ISBLANK('Mortgage 1 Monthly Calcs'!L81),"",'Mortgage 1 Monthly Calcs'!L81)</f>
        <v>644.30140148550743</v>
      </c>
      <c r="P81" s="24"/>
      <c r="Q81" s="24">
        <f>IF(ISBLANK('Mortgage 1 Monthly Calcs'!M81),"",'Mortgage 1 Monthly Calcs'!M81)</f>
        <v>0</v>
      </c>
      <c r="R81" s="24">
        <f>IF(ISBLANK('Mortgage 1 Monthly Calcs'!N81),"",'Mortgage 1 Monthly Calcs'!N81)</f>
        <v>644.30140148550743</v>
      </c>
      <c r="S81" s="24">
        <f>IF(ISBLANK('Mortgage 1 Monthly Calcs'!O81),"",'Mortgage 1 Monthly Calcs'!O81)</f>
        <v>0</v>
      </c>
      <c r="T81" s="24"/>
      <c r="U81" s="24">
        <f>IF(ISBLANK('Mortgage 1 Monthly Calcs'!P81),"",'Mortgage 1 Monthly Calcs'!P81)</f>
        <v>0</v>
      </c>
      <c r="V81" s="24">
        <f>IF(ISBLANK('Mortgage 1 Monthly Calcs'!Q81),"",'Mortgage 1 Monthly Calcs'!Q81)</f>
        <v>0</v>
      </c>
      <c r="W81" s="24">
        <f>IF(ISBLANK('Mortgage 1 Monthly Calcs'!R81),"",'Mortgage 1 Monthly Calcs'!R81)</f>
        <v>203.57704694581031</v>
      </c>
      <c r="X81" s="24">
        <f>IF(ISBLANK('Mortgage 1 Monthly Calcs'!S81),"",'Mortgage 1 Monthly Calcs'!S81)</f>
        <v>440.72435453969712</v>
      </c>
      <c r="Y81" s="24">
        <f>IF(ISBLANK('Mortgage 1 Monthly Calcs'!T81),"",'Mortgage 1 Monthly Calcs'!T81)</f>
        <v>12058.706139006215</v>
      </c>
      <c r="Z81" s="24">
        <f>IF(ISBLANK('Mortgage 1 Monthly Calcs'!U81),"",'Mortgage 1 Monthly Calcs'!U81)</f>
        <v>33042.391964979353</v>
      </c>
      <c r="AA81" s="24" t="str">
        <f>IF(ISBLANK('Mortgage 1 Monthly Calcs'!V81),"",'Mortgage 1 Monthly Calcs'!V81)</f>
        <v/>
      </c>
      <c r="AB81" s="24" t="str">
        <f>IF(ISBLANK('Mortgage 1 Monthly Calcs'!W81),"",'Mortgage 1 Monthly Calcs'!W81)</f>
        <v/>
      </c>
      <c r="AC81" s="24">
        <f>IF(ISBLANK('Mortgage 1 Monthly Calcs'!X81),"",'Mortgage 1 Monthly Calcs'!X81)</f>
        <v>0</v>
      </c>
      <c r="AD81" s="24">
        <f>IF(ISBLANK('Mortgage 1 Monthly Calcs'!Y81),"",'Mortgage 1 Monthly Calcs'!Y81)</f>
        <v>87941.29386099361</v>
      </c>
    </row>
    <row r="82" spans="3:30" x14ac:dyDescent="0.25">
      <c r="C82" s="37">
        <v>71</v>
      </c>
      <c r="D82" s="29" t="str">
        <f>IF(K850=1,F67+1,"")</f>
        <v/>
      </c>
      <c r="E82" s="22" t="str">
        <f>IF(ISBLANK('Mortgage 1 Monthly Calcs'!E82),"",'Mortgage 1 Monthly Calcs'!E82)</f>
        <v/>
      </c>
      <c r="F82" s="23" t="str">
        <f>IF(ISBLANK('Mortgage 1 Monthly Calcs'!F82),"",'Mortgage 1 Monthly Calcs'!F82)</f>
        <v>Sep</v>
      </c>
      <c r="G82" s="28"/>
      <c r="H82" s="28">
        <f>IF(ISBLANK('Mortgage 1 Monthly Calcs'!G82),"",'Mortgage 1 Monthly Calcs'!G82)</f>
        <v>0.06</v>
      </c>
      <c r="I82" s="24">
        <f>IF(ISBLANK('Mortgage 1 Monthly Calcs'!H82),"",'Mortgage 1 Monthly Calcs'!H82)</f>
        <v>644.30140148550743</v>
      </c>
      <c r="J82" s="24">
        <f>IF(ISBLANK('Mortgage 1 Monthly Calcs'!I82),"",'Mortgage 1 Monthly Calcs'!I82)</f>
        <v>439.70646930496804</v>
      </c>
      <c r="K82" s="24">
        <f>IF(ISBLANK('Mortgage 1 Monthly Calcs'!J82),"",'Mortgage 1 Monthly Calcs'!J82)</f>
        <v>87941.29386099361</v>
      </c>
      <c r="L82" s="24"/>
      <c r="M82" s="24">
        <f>IF(ISBLANK('Mortgage 1 Monthly Calcs'!K82),"",'Mortgage 1 Monthly Calcs'!K82)</f>
        <v>0</v>
      </c>
      <c r="N82" s="24"/>
      <c r="O82" s="24">
        <f>IF(ISBLANK('Mortgage 1 Monthly Calcs'!L82),"",'Mortgage 1 Monthly Calcs'!L82)</f>
        <v>644.30140148550743</v>
      </c>
      <c r="P82" s="24"/>
      <c r="Q82" s="24">
        <f>IF(ISBLANK('Mortgage 1 Monthly Calcs'!M82),"",'Mortgage 1 Monthly Calcs'!M82)</f>
        <v>0</v>
      </c>
      <c r="R82" s="24">
        <f>IF(ISBLANK('Mortgage 1 Monthly Calcs'!N82),"",'Mortgage 1 Monthly Calcs'!N82)</f>
        <v>644.30140148550743</v>
      </c>
      <c r="S82" s="24">
        <f>IF(ISBLANK('Mortgage 1 Monthly Calcs'!O82),"",'Mortgage 1 Monthly Calcs'!O82)</f>
        <v>0</v>
      </c>
      <c r="T82" s="24"/>
      <c r="U82" s="24">
        <f>IF(ISBLANK('Mortgage 1 Monthly Calcs'!P82),"",'Mortgage 1 Monthly Calcs'!P82)</f>
        <v>0</v>
      </c>
      <c r="V82" s="24">
        <f>IF(ISBLANK('Mortgage 1 Monthly Calcs'!Q82),"",'Mortgage 1 Monthly Calcs'!Q82)</f>
        <v>0</v>
      </c>
      <c r="W82" s="24">
        <f>IF(ISBLANK('Mortgage 1 Monthly Calcs'!R82),"",'Mortgage 1 Monthly Calcs'!R82)</f>
        <v>204.59493218053939</v>
      </c>
      <c r="X82" s="24">
        <f>IF(ISBLANK('Mortgage 1 Monthly Calcs'!S82),"",'Mortgage 1 Monthly Calcs'!S82)</f>
        <v>439.70646930496804</v>
      </c>
      <c r="Y82" s="24">
        <f>IF(ISBLANK('Mortgage 1 Monthly Calcs'!T82),"",'Mortgage 1 Monthly Calcs'!T82)</f>
        <v>12263.301071186756</v>
      </c>
      <c r="Z82" s="24">
        <f>IF(ISBLANK('Mortgage 1 Monthly Calcs'!U82),"",'Mortgage 1 Monthly Calcs'!U82)</f>
        <v>33482.098434284322</v>
      </c>
      <c r="AA82" s="24" t="str">
        <f>IF(ISBLANK('Mortgage 1 Monthly Calcs'!V82),"",'Mortgage 1 Monthly Calcs'!V82)</f>
        <v/>
      </c>
      <c r="AB82" s="24" t="str">
        <f>IF(ISBLANK('Mortgage 1 Monthly Calcs'!W82),"",'Mortgage 1 Monthly Calcs'!W82)</f>
        <v/>
      </c>
      <c r="AC82" s="24">
        <f>IF(ISBLANK('Mortgage 1 Monthly Calcs'!X82),"",'Mortgage 1 Monthly Calcs'!X82)</f>
        <v>0</v>
      </c>
      <c r="AD82" s="24">
        <f>IF(ISBLANK('Mortgage 1 Monthly Calcs'!Y82),"",'Mortgage 1 Monthly Calcs'!Y82)</f>
        <v>87736.698928813072</v>
      </c>
    </row>
    <row r="83" spans="3:30" x14ac:dyDescent="0.25">
      <c r="C83" s="37">
        <v>72</v>
      </c>
      <c r="D83" s="29">
        <f>D71+1</f>
        <v>6</v>
      </c>
      <c r="E83" s="22" t="str">
        <f>IF(ISBLANK('Mortgage 1 Monthly Calcs'!E83),"",'Mortgage 1 Monthly Calcs'!E83)</f>
        <v/>
      </c>
      <c r="F83" s="23" t="str">
        <f>IF(ISBLANK('Mortgage 1 Monthly Calcs'!F83),"",'Mortgage 1 Monthly Calcs'!F83)</f>
        <v>Oct</v>
      </c>
      <c r="G83" s="28"/>
      <c r="H83" s="28">
        <f>IF(ISBLANK('Mortgage 1 Monthly Calcs'!G83),"",'Mortgage 1 Monthly Calcs'!G83)</f>
        <v>0.06</v>
      </c>
      <c r="I83" s="24">
        <f>IF(ISBLANK('Mortgage 1 Monthly Calcs'!H83),"",'Mortgage 1 Monthly Calcs'!H83)</f>
        <v>644.30140148550743</v>
      </c>
      <c r="J83" s="24">
        <f>IF(ISBLANK('Mortgage 1 Monthly Calcs'!I83),"",'Mortgage 1 Monthly Calcs'!I83)</f>
        <v>438.68349464406538</v>
      </c>
      <c r="K83" s="24">
        <f>IF(ISBLANK('Mortgage 1 Monthly Calcs'!J83),"",'Mortgage 1 Monthly Calcs'!J83)</f>
        <v>87736.698928813072</v>
      </c>
      <c r="L83" s="24"/>
      <c r="M83" s="24">
        <f>IF(ISBLANK('Mortgage 1 Monthly Calcs'!K83),"",'Mortgage 1 Monthly Calcs'!K83)</f>
        <v>0</v>
      </c>
      <c r="N83" s="24"/>
      <c r="O83" s="24">
        <f>IF(ISBLANK('Mortgage 1 Monthly Calcs'!L83),"",'Mortgage 1 Monthly Calcs'!L83)</f>
        <v>644.30140148550743</v>
      </c>
      <c r="P83" s="24"/>
      <c r="Q83" s="24">
        <f>IF(ISBLANK('Mortgage 1 Monthly Calcs'!M83),"",'Mortgage 1 Monthly Calcs'!M83)</f>
        <v>0</v>
      </c>
      <c r="R83" s="24">
        <f>IF(ISBLANK('Mortgage 1 Monthly Calcs'!N83),"",'Mortgage 1 Monthly Calcs'!N83)</f>
        <v>644.30140148550743</v>
      </c>
      <c r="S83" s="24">
        <f>IF(ISBLANK('Mortgage 1 Monthly Calcs'!O83),"",'Mortgage 1 Monthly Calcs'!O83)</f>
        <v>0</v>
      </c>
      <c r="T83" s="24"/>
      <c r="U83" s="24">
        <f>IF(ISBLANK('Mortgage 1 Monthly Calcs'!P83),"",'Mortgage 1 Monthly Calcs'!P83)</f>
        <v>0</v>
      </c>
      <c r="V83" s="24">
        <f>IF(ISBLANK('Mortgage 1 Monthly Calcs'!Q83),"",'Mortgage 1 Monthly Calcs'!Q83)</f>
        <v>0</v>
      </c>
      <c r="W83" s="24">
        <f>IF(ISBLANK('Mortgage 1 Monthly Calcs'!R83),"",'Mortgage 1 Monthly Calcs'!R83)</f>
        <v>205.61790684144205</v>
      </c>
      <c r="X83" s="24">
        <f>IF(ISBLANK('Mortgage 1 Monthly Calcs'!S83),"",'Mortgage 1 Monthly Calcs'!S83)</f>
        <v>438.68349464406538</v>
      </c>
      <c r="Y83" s="24">
        <f>IF(ISBLANK('Mortgage 1 Monthly Calcs'!T83),"",'Mortgage 1 Monthly Calcs'!T83)</f>
        <v>12468.918978028198</v>
      </c>
      <c r="Z83" s="24">
        <f>IF(ISBLANK('Mortgage 1 Monthly Calcs'!U83),"",'Mortgage 1 Monthly Calcs'!U83)</f>
        <v>33920.781928928387</v>
      </c>
      <c r="AA83" s="24" t="str">
        <f>IF(ISBLANK('Mortgage 1 Monthly Calcs'!V83),"",'Mortgage 1 Monthly Calcs'!V83)</f>
        <v/>
      </c>
      <c r="AB83" s="24" t="str">
        <f>IF(ISBLANK('Mortgage 1 Monthly Calcs'!W83),"",'Mortgage 1 Monthly Calcs'!W83)</f>
        <v/>
      </c>
      <c r="AC83" s="24">
        <f>IF(ISBLANK('Mortgage 1 Monthly Calcs'!X83),"",'Mortgage 1 Monthly Calcs'!X83)</f>
        <v>0</v>
      </c>
      <c r="AD83" s="24">
        <f>IF(ISBLANK('Mortgage 1 Monthly Calcs'!Y83),"",'Mortgage 1 Monthly Calcs'!Y83)</f>
        <v>87531.081021971622</v>
      </c>
    </row>
    <row r="84" spans="3:30" x14ac:dyDescent="0.25">
      <c r="C84" s="37">
        <v>73</v>
      </c>
      <c r="D84" s="29"/>
      <c r="E84" s="22" t="str">
        <f>IF(ISBLANK('Mortgage 1 Monthly Calcs'!E84),"",'Mortgage 1 Monthly Calcs'!E84)</f>
        <v/>
      </c>
      <c r="F84" s="23" t="str">
        <f>IF(ISBLANK('Mortgage 1 Monthly Calcs'!F84),"",'Mortgage 1 Monthly Calcs'!F84)</f>
        <v>Nov</v>
      </c>
      <c r="G84" s="28"/>
      <c r="H84" s="28">
        <f>IF(ISBLANK('Mortgage 1 Monthly Calcs'!G84),"",'Mortgage 1 Monthly Calcs'!G84)</f>
        <v>0.06</v>
      </c>
      <c r="I84" s="24">
        <f>IF(ISBLANK('Mortgage 1 Monthly Calcs'!H84),"",'Mortgage 1 Monthly Calcs'!H84)</f>
        <v>644.30140148550743</v>
      </c>
      <c r="J84" s="24">
        <f>IF(ISBLANK('Mortgage 1 Monthly Calcs'!I84),"",'Mortgage 1 Monthly Calcs'!I84)</f>
        <v>437.65540510985812</v>
      </c>
      <c r="K84" s="24">
        <f>IF(ISBLANK('Mortgage 1 Monthly Calcs'!J84),"",'Mortgage 1 Monthly Calcs'!J84)</f>
        <v>87531.081021971622</v>
      </c>
      <c r="L84" s="24"/>
      <c r="M84" s="24">
        <f>IF(ISBLANK('Mortgage 1 Monthly Calcs'!K84),"",'Mortgage 1 Monthly Calcs'!K84)</f>
        <v>0</v>
      </c>
      <c r="N84" s="24"/>
      <c r="O84" s="24">
        <f>IF(ISBLANK('Mortgage 1 Monthly Calcs'!L84),"",'Mortgage 1 Monthly Calcs'!L84)</f>
        <v>644.30140148550743</v>
      </c>
      <c r="P84" s="24"/>
      <c r="Q84" s="24">
        <f>IF(ISBLANK('Mortgage 1 Monthly Calcs'!M84),"",'Mortgage 1 Monthly Calcs'!M84)</f>
        <v>0</v>
      </c>
      <c r="R84" s="24">
        <f>IF(ISBLANK('Mortgage 1 Monthly Calcs'!N84),"",'Mortgage 1 Monthly Calcs'!N84)</f>
        <v>644.30140148550743</v>
      </c>
      <c r="S84" s="24">
        <f>IF(ISBLANK('Mortgage 1 Monthly Calcs'!O84),"",'Mortgage 1 Monthly Calcs'!O84)</f>
        <v>0</v>
      </c>
      <c r="T84" s="24"/>
      <c r="U84" s="24">
        <f>IF(ISBLANK('Mortgage 1 Monthly Calcs'!P84),"",'Mortgage 1 Monthly Calcs'!P84)</f>
        <v>0</v>
      </c>
      <c r="V84" s="24">
        <f>IF(ISBLANK('Mortgage 1 Monthly Calcs'!Q84),"",'Mortgage 1 Monthly Calcs'!Q84)</f>
        <v>0</v>
      </c>
      <c r="W84" s="24">
        <f>IF(ISBLANK('Mortgage 1 Monthly Calcs'!R84),"",'Mortgage 1 Monthly Calcs'!R84)</f>
        <v>206.6459963756493</v>
      </c>
      <c r="X84" s="24">
        <f>IF(ISBLANK('Mortgage 1 Monthly Calcs'!S84),"",'Mortgage 1 Monthly Calcs'!S84)</f>
        <v>437.65540510985812</v>
      </c>
      <c r="Y84" s="24">
        <f>IF(ISBLANK('Mortgage 1 Monthly Calcs'!T84),"",'Mortgage 1 Monthly Calcs'!T84)</f>
        <v>12675.564974403847</v>
      </c>
      <c r="Z84" s="24">
        <f>IF(ISBLANK('Mortgage 1 Monthly Calcs'!U84),"",'Mortgage 1 Monthly Calcs'!U84)</f>
        <v>34358.437334038244</v>
      </c>
      <c r="AA84" s="24" t="str">
        <f>IF(ISBLANK('Mortgage 1 Monthly Calcs'!V84),"",'Mortgage 1 Monthly Calcs'!V84)</f>
        <v/>
      </c>
      <c r="AB84" s="24" t="str">
        <f>IF(ISBLANK('Mortgage 1 Monthly Calcs'!W84),"",'Mortgage 1 Monthly Calcs'!W84)</f>
        <v/>
      </c>
      <c r="AC84" s="24">
        <f>IF(ISBLANK('Mortgage 1 Monthly Calcs'!X84),"",'Mortgage 1 Monthly Calcs'!X84)</f>
        <v>0</v>
      </c>
      <c r="AD84" s="24">
        <f>IF(ISBLANK('Mortgage 1 Monthly Calcs'!Y84),"",'Mortgage 1 Monthly Calcs'!Y84)</f>
        <v>87324.435025595973</v>
      </c>
    </row>
    <row r="85" spans="3:30" x14ac:dyDescent="0.25">
      <c r="C85" s="37">
        <v>74</v>
      </c>
      <c r="D85" s="29"/>
      <c r="E85" s="22" t="str">
        <f>IF(ISBLANK('Mortgage 1 Monthly Calcs'!E85),"",'Mortgage 1 Monthly Calcs'!E85)</f>
        <v/>
      </c>
      <c r="F85" s="23" t="str">
        <f>IF(ISBLANK('Mortgage 1 Monthly Calcs'!F85),"",'Mortgage 1 Monthly Calcs'!F85)</f>
        <v>Dec</v>
      </c>
      <c r="G85" s="28"/>
      <c r="H85" s="28">
        <f>IF(ISBLANK('Mortgage 1 Monthly Calcs'!G85),"",'Mortgage 1 Monthly Calcs'!G85)</f>
        <v>0.06</v>
      </c>
      <c r="I85" s="24">
        <f>IF(ISBLANK('Mortgage 1 Monthly Calcs'!H85),"",'Mortgage 1 Monthly Calcs'!H85)</f>
        <v>644.30140148550731</v>
      </c>
      <c r="J85" s="24">
        <f>IF(ISBLANK('Mortgage 1 Monthly Calcs'!I85),"",'Mortgage 1 Monthly Calcs'!I85)</f>
        <v>436.62217512797986</v>
      </c>
      <c r="K85" s="24">
        <f>IF(ISBLANK('Mortgage 1 Monthly Calcs'!J85),"",'Mortgage 1 Monthly Calcs'!J85)</f>
        <v>87324.435025595973</v>
      </c>
      <c r="L85" s="24"/>
      <c r="M85" s="24">
        <f>IF(ISBLANK('Mortgage 1 Monthly Calcs'!K85),"",'Mortgage 1 Monthly Calcs'!K85)</f>
        <v>0</v>
      </c>
      <c r="N85" s="24"/>
      <c r="O85" s="24">
        <f>IF(ISBLANK('Mortgage 1 Monthly Calcs'!L85),"",'Mortgage 1 Monthly Calcs'!L85)</f>
        <v>644.30140148550731</v>
      </c>
      <c r="P85" s="24"/>
      <c r="Q85" s="24">
        <f>IF(ISBLANK('Mortgage 1 Monthly Calcs'!M85),"",'Mortgage 1 Monthly Calcs'!M85)</f>
        <v>0</v>
      </c>
      <c r="R85" s="24">
        <f>IF(ISBLANK('Mortgage 1 Monthly Calcs'!N85),"",'Mortgage 1 Monthly Calcs'!N85)</f>
        <v>644.30140148550731</v>
      </c>
      <c r="S85" s="24">
        <f>IF(ISBLANK('Mortgage 1 Monthly Calcs'!O85),"",'Mortgage 1 Monthly Calcs'!O85)</f>
        <v>0</v>
      </c>
      <c r="T85" s="24"/>
      <c r="U85" s="24">
        <f>IF(ISBLANK('Mortgage 1 Monthly Calcs'!P85),"",'Mortgage 1 Monthly Calcs'!P85)</f>
        <v>0</v>
      </c>
      <c r="V85" s="24">
        <f>IF(ISBLANK('Mortgage 1 Monthly Calcs'!Q85),"",'Mortgage 1 Monthly Calcs'!Q85)</f>
        <v>0</v>
      </c>
      <c r="W85" s="24">
        <f>IF(ISBLANK('Mortgage 1 Monthly Calcs'!R85),"",'Mortgage 1 Monthly Calcs'!R85)</f>
        <v>207.67922635752745</v>
      </c>
      <c r="X85" s="24">
        <f>IF(ISBLANK('Mortgage 1 Monthly Calcs'!S85),"",'Mortgage 1 Monthly Calcs'!S85)</f>
        <v>436.62217512797986</v>
      </c>
      <c r="Y85" s="24">
        <f>IF(ISBLANK('Mortgage 1 Monthly Calcs'!T85),"",'Mortgage 1 Monthly Calcs'!T85)</f>
        <v>12883.244200761375</v>
      </c>
      <c r="Z85" s="24">
        <f>IF(ISBLANK('Mortgage 1 Monthly Calcs'!U85),"",'Mortgage 1 Monthly Calcs'!U85)</f>
        <v>34795.059509166225</v>
      </c>
      <c r="AA85" s="24" t="str">
        <f>IF(ISBLANK('Mortgage 1 Monthly Calcs'!V85),"",'Mortgage 1 Monthly Calcs'!V85)</f>
        <v/>
      </c>
      <c r="AB85" s="24" t="str">
        <f>IF(ISBLANK('Mortgage 1 Monthly Calcs'!W85),"",'Mortgage 1 Monthly Calcs'!W85)</f>
        <v/>
      </c>
      <c r="AC85" s="24">
        <f>IF(ISBLANK('Mortgage 1 Monthly Calcs'!X85),"",'Mortgage 1 Monthly Calcs'!X85)</f>
        <v>0</v>
      </c>
      <c r="AD85" s="24">
        <f>IF(ISBLANK('Mortgage 1 Monthly Calcs'!Y85),"",'Mortgage 1 Monthly Calcs'!Y85)</f>
        <v>87116.755799238439</v>
      </c>
    </row>
    <row r="86" spans="3:30" x14ac:dyDescent="0.25">
      <c r="C86" s="37">
        <v>75</v>
      </c>
      <c r="D86" s="29"/>
      <c r="E86" s="22">
        <f>IF(ISBLANK('Mortgage 1 Monthly Calcs'!E86),"",'Mortgage 1 Monthly Calcs'!E86)</f>
        <v>2016</v>
      </c>
      <c r="F86" s="23" t="str">
        <f>IF(ISBLANK('Mortgage 1 Monthly Calcs'!F86),"",'Mortgage 1 Monthly Calcs'!F86)</f>
        <v>Jan</v>
      </c>
      <c r="G86" s="28"/>
      <c r="H86" s="28">
        <f>IF(ISBLANK('Mortgage 1 Monthly Calcs'!G86),"",'Mortgage 1 Monthly Calcs'!G86)</f>
        <v>0.06</v>
      </c>
      <c r="I86" s="24">
        <f>IF(ISBLANK('Mortgage 1 Monthly Calcs'!H86),"",'Mortgage 1 Monthly Calcs'!H86)</f>
        <v>644.3014014855072</v>
      </c>
      <c r="J86" s="24">
        <f>IF(ISBLANK('Mortgage 1 Monthly Calcs'!I86),"",'Mortgage 1 Monthly Calcs'!I86)</f>
        <v>435.58377899619222</v>
      </c>
      <c r="K86" s="24">
        <f>IF(ISBLANK('Mortgage 1 Monthly Calcs'!J86),"",'Mortgage 1 Monthly Calcs'!J86)</f>
        <v>87116.755799238439</v>
      </c>
      <c r="L86" s="24"/>
      <c r="M86" s="24">
        <f>IF(ISBLANK('Mortgage 1 Monthly Calcs'!K86),"",'Mortgage 1 Monthly Calcs'!K86)</f>
        <v>0</v>
      </c>
      <c r="N86" s="24"/>
      <c r="O86" s="24">
        <f>IF(ISBLANK('Mortgage 1 Monthly Calcs'!L86),"",'Mortgage 1 Monthly Calcs'!L86)</f>
        <v>644.3014014855072</v>
      </c>
      <c r="P86" s="24"/>
      <c r="Q86" s="24">
        <f>IF(ISBLANK('Mortgage 1 Monthly Calcs'!M86),"",'Mortgage 1 Monthly Calcs'!M86)</f>
        <v>0</v>
      </c>
      <c r="R86" s="24">
        <f>IF(ISBLANK('Mortgage 1 Monthly Calcs'!N86),"",'Mortgage 1 Monthly Calcs'!N86)</f>
        <v>644.3014014855072</v>
      </c>
      <c r="S86" s="24">
        <f>IF(ISBLANK('Mortgage 1 Monthly Calcs'!O86),"",'Mortgage 1 Monthly Calcs'!O86)</f>
        <v>0</v>
      </c>
      <c r="T86" s="24"/>
      <c r="U86" s="24">
        <f>IF(ISBLANK('Mortgage 1 Monthly Calcs'!P86),"",'Mortgage 1 Monthly Calcs'!P86)</f>
        <v>0</v>
      </c>
      <c r="V86" s="24">
        <f>IF(ISBLANK('Mortgage 1 Monthly Calcs'!Q86),"",'Mortgage 1 Monthly Calcs'!Q86)</f>
        <v>0</v>
      </c>
      <c r="W86" s="24">
        <f>IF(ISBLANK('Mortgage 1 Monthly Calcs'!R86),"",'Mortgage 1 Monthly Calcs'!R86)</f>
        <v>208.71762248931498</v>
      </c>
      <c r="X86" s="24">
        <f>IF(ISBLANK('Mortgage 1 Monthly Calcs'!S86),"",'Mortgage 1 Monthly Calcs'!S86)</f>
        <v>435.58377899619222</v>
      </c>
      <c r="Y86" s="24">
        <f>IF(ISBLANK('Mortgage 1 Monthly Calcs'!T86),"",'Mortgage 1 Monthly Calcs'!T86)</f>
        <v>13091.961823250691</v>
      </c>
      <c r="Z86" s="24">
        <f>IF(ISBLANK('Mortgage 1 Monthly Calcs'!U86),"",'Mortgage 1 Monthly Calcs'!U86)</f>
        <v>35230.643288162421</v>
      </c>
      <c r="AA86" s="24" t="str">
        <f>IF(ISBLANK('Mortgage 1 Monthly Calcs'!V86),"",'Mortgage 1 Monthly Calcs'!V86)</f>
        <v/>
      </c>
      <c r="AB86" s="24" t="str">
        <f>IF(ISBLANK('Mortgage 1 Monthly Calcs'!W86),"",'Mortgage 1 Monthly Calcs'!W86)</f>
        <v/>
      </c>
      <c r="AC86" s="24">
        <f>IF(ISBLANK('Mortgage 1 Monthly Calcs'!X86),"",'Mortgage 1 Monthly Calcs'!X86)</f>
        <v>0</v>
      </c>
      <c r="AD86" s="24">
        <f>IF(ISBLANK('Mortgage 1 Monthly Calcs'!Y86),"",'Mortgage 1 Monthly Calcs'!Y86)</f>
        <v>86908.03817674912</v>
      </c>
    </row>
    <row r="87" spans="3:30" x14ac:dyDescent="0.25">
      <c r="C87" s="37">
        <v>76</v>
      </c>
      <c r="D87" s="29"/>
      <c r="E87" s="22" t="str">
        <f>IF(ISBLANK('Mortgage 1 Monthly Calcs'!E87),"",'Mortgage 1 Monthly Calcs'!E87)</f>
        <v/>
      </c>
      <c r="F87" s="23" t="str">
        <f>IF(ISBLANK('Mortgage 1 Monthly Calcs'!F87),"",'Mortgage 1 Monthly Calcs'!F87)</f>
        <v>Feb</v>
      </c>
      <c r="G87" s="28"/>
      <c r="H87" s="28">
        <f>IF(ISBLANK('Mortgage 1 Monthly Calcs'!G87),"",'Mortgage 1 Monthly Calcs'!G87)</f>
        <v>0.06</v>
      </c>
      <c r="I87" s="24">
        <f>IF(ISBLANK('Mortgage 1 Monthly Calcs'!H87),"",'Mortgage 1 Monthly Calcs'!H87)</f>
        <v>644.3014014855072</v>
      </c>
      <c r="J87" s="24">
        <f>IF(ISBLANK('Mortgage 1 Monthly Calcs'!I87),"",'Mortgage 1 Monthly Calcs'!I87)</f>
        <v>434.54019088374559</v>
      </c>
      <c r="K87" s="24">
        <f>IF(ISBLANK('Mortgage 1 Monthly Calcs'!J87),"",'Mortgage 1 Monthly Calcs'!J87)</f>
        <v>86908.03817674912</v>
      </c>
      <c r="L87" s="24"/>
      <c r="M87" s="24">
        <f>IF(ISBLANK('Mortgage 1 Monthly Calcs'!K87),"",'Mortgage 1 Monthly Calcs'!K87)</f>
        <v>0</v>
      </c>
      <c r="N87" s="24"/>
      <c r="O87" s="24">
        <f>IF(ISBLANK('Mortgage 1 Monthly Calcs'!L87),"",'Mortgage 1 Monthly Calcs'!L87)</f>
        <v>644.3014014855072</v>
      </c>
      <c r="P87" s="24"/>
      <c r="Q87" s="24">
        <f>IF(ISBLANK('Mortgage 1 Monthly Calcs'!M87),"",'Mortgage 1 Monthly Calcs'!M87)</f>
        <v>0</v>
      </c>
      <c r="R87" s="24">
        <f>IF(ISBLANK('Mortgage 1 Monthly Calcs'!N87),"",'Mortgage 1 Monthly Calcs'!N87)</f>
        <v>644.3014014855072</v>
      </c>
      <c r="S87" s="24">
        <f>IF(ISBLANK('Mortgage 1 Monthly Calcs'!O87),"",'Mortgage 1 Monthly Calcs'!O87)</f>
        <v>0</v>
      </c>
      <c r="T87" s="24"/>
      <c r="U87" s="24">
        <f>IF(ISBLANK('Mortgage 1 Monthly Calcs'!P87),"",'Mortgage 1 Monthly Calcs'!P87)</f>
        <v>0</v>
      </c>
      <c r="V87" s="24">
        <f>IF(ISBLANK('Mortgage 1 Monthly Calcs'!Q87),"",'Mortgage 1 Monthly Calcs'!Q87)</f>
        <v>0</v>
      </c>
      <c r="W87" s="24">
        <f>IF(ISBLANK('Mortgage 1 Monthly Calcs'!R87),"",'Mortgage 1 Monthly Calcs'!R87)</f>
        <v>209.7612106017616</v>
      </c>
      <c r="X87" s="24">
        <f>IF(ISBLANK('Mortgage 1 Monthly Calcs'!S87),"",'Mortgage 1 Monthly Calcs'!S87)</f>
        <v>434.54019088374559</v>
      </c>
      <c r="Y87" s="24">
        <f>IF(ISBLANK('Mortgage 1 Monthly Calcs'!T87),"",'Mortgage 1 Monthly Calcs'!T87)</f>
        <v>13301.723033852453</v>
      </c>
      <c r="Z87" s="24">
        <f>IF(ISBLANK('Mortgage 1 Monthly Calcs'!U87),"",'Mortgage 1 Monthly Calcs'!U87)</f>
        <v>35665.183479046165</v>
      </c>
      <c r="AA87" s="24" t="str">
        <f>IF(ISBLANK('Mortgage 1 Monthly Calcs'!V87),"",'Mortgage 1 Monthly Calcs'!V87)</f>
        <v/>
      </c>
      <c r="AB87" s="24" t="str">
        <f>IF(ISBLANK('Mortgage 1 Monthly Calcs'!W87),"",'Mortgage 1 Monthly Calcs'!W87)</f>
        <v/>
      </c>
      <c r="AC87" s="24">
        <f>IF(ISBLANK('Mortgage 1 Monthly Calcs'!X87),"",'Mortgage 1 Monthly Calcs'!X87)</f>
        <v>0</v>
      </c>
      <c r="AD87" s="24">
        <f>IF(ISBLANK('Mortgage 1 Monthly Calcs'!Y87),"",'Mortgage 1 Monthly Calcs'!Y87)</f>
        <v>86698.276966147358</v>
      </c>
    </row>
    <row r="88" spans="3:30" x14ac:dyDescent="0.25">
      <c r="C88" s="37">
        <v>77</v>
      </c>
      <c r="D88" s="29"/>
      <c r="E88" s="22" t="str">
        <f>IF(ISBLANK('Mortgage 1 Monthly Calcs'!E88),"",'Mortgage 1 Monthly Calcs'!E88)</f>
        <v/>
      </c>
      <c r="F88" s="23" t="str">
        <f>IF(ISBLANK('Mortgage 1 Monthly Calcs'!F88),"",'Mortgage 1 Monthly Calcs'!F88)</f>
        <v>Mar</v>
      </c>
      <c r="G88" s="28"/>
      <c r="H88" s="28">
        <f>IF(ISBLANK('Mortgage 1 Monthly Calcs'!G88),"",'Mortgage 1 Monthly Calcs'!G88)</f>
        <v>0.06</v>
      </c>
      <c r="I88" s="24">
        <f>IF(ISBLANK('Mortgage 1 Monthly Calcs'!H88),"",'Mortgage 1 Monthly Calcs'!H88)</f>
        <v>644.30140148550731</v>
      </c>
      <c r="J88" s="24">
        <f>IF(ISBLANK('Mortgage 1 Monthly Calcs'!I88),"",'Mortgage 1 Monthly Calcs'!I88)</f>
        <v>433.49138483073682</v>
      </c>
      <c r="K88" s="24">
        <f>IF(ISBLANK('Mortgage 1 Monthly Calcs'!J88),"",'Mortgage 1 Monthly Calcs'!J88)</f>
        <v>86698.276966147358</v>
      </c>
      <c r="L88" s="24"/>
      <c r="M88" s="24">
        <f>IF(ISBLANK('Mortgage 1 Monthly Calcs'!K88),"",'Mortgage 1 Monthly Calcs'!K88)</f>
        <v>0</v>
      </c>
      <c r="N88" s="24"/>
      <c r="O88" s="24">
        <f>IF(ISBLANK('Mortgage 1 Monthly Calcs'!L88),"",'Mortgage 1 Monthly Calcs'!L88)</f>
        <v>644.30140148550731</v>
      </c>
      <c r="P88" s="24"/>
      <c r="Q88" s="24">
        <f>IF(ISBLANK('Mortgage 1 Monthly Calcs'!M88),"",'Mortgage 1 Monthly Calcs'!M88)</f>
        <v>0</v>
      </c>
      <c r="R88" s="24">
        <f>IF(ISBLANK('Mortgage 1 Monthly Calcs'!N88),"",'Mortgage 1 Monthly Calcs'!N88)</f>
        <v>644.30140148550731</v>
      </c>
      <c r="S88" s="24">
        <f>IF(ISBLANK('Mortgage 1 Monthly Calcs'!O88),"",'Mortgage 1 Monthly Calcs'!O88)</f>
        <v>0</v>
      </c>
      <c r="T88" s="24"/>
      <c r="U88" s="24">
        <f>IF(ISBLANK('Mortgage 1 Monthly Calcs'!P88),"",'Mortgage 1 Monthly Calcs'!P88)</f>
        <v>0</v>
      </c>
      <c r="V88" s="24">
        <f>IF(ISBLANK('Mortgage 1 Monthly Calcs'!Q88),"",'Mortgage 1 Monthly Calcs'!Q88)</f>
        <v>0</v>
      </c>
      <c r="W88" s="24">
        <f>IF(ISBLANK('Mortgage 1 Monthly Calcs'!R88),"",'Mortgage 1 Monthly Calcs'!R88)</f>
        <v>210.81001665477049</v>
      </c>
      <c r="X88" s="24">
        <f>IF(ISBLANK('Mortgage 1 Monthly Calcs'!S88),"",'Mortgage 1 Monthly Calcs'!S88)</f>
        <v>433.49138483073682</v>
      </c>
      <c r="Y88" s="24">
        <f>IF(ISBLANK('Mortgage 1 Monthly Calcs'!T88),"",'Mortgage 1 Monthly Calcs'!T88)</f>
        <v>13512.533050507223</v>
      </c>
      <c r="Z88" s="24">
        <f>IF(ISBLANK('Mortgage 1 Monthly Calcs'!U88),"",'Mortgage 1 Monthly Calcs'!U88)</f>
        <v>36098.674863876899</v>
      </c>
      <c r="AA88" s="24" t="str">
        <f>IF(ISBLANK('Mortgage 1 Monthly Calcs'!V88),"",'Mortgage 1 Monthly Calcs'!V88)</f>
        <v/>
      </c>
      <c r="AB88" s="24" t="str">
        <f>IF(ISBLANK('Mortgage 1 Monthly Calcs'!W88),"",'Mortgage 1 Monthly Calcs'!W88)</f>
        <v/>
      </c>
      <c r="AC88" s="24">
        <f>IF(ISBLANK('Mortgage 1 Monthly Calcs'!X88),"",'Mortgage 1 Monthly Calcs'!X88)</f>
        <v>0</v>
      </c>
      <c r="AD88" s="24">
        <f>IF(ISBLANK('Mortgage 1 Monthly Calcs'!Y88),"",'Mortgage 1 Monthly Calcs'!Y88)</f>
        <v>86487.466949492591</v>
      </c>
    </row>
    <row r="89" spans="3:30" x14ac:dyDescent="0.25">
      <c r="C89" s="37">
        <v>78</v>
      </c>
      <c r="D89" s="29"/>
      <c r="E89" s="22" t="str">
        <f>IF(ISBLANK('Mortgage 1 Monthly Calcs'!E89),"",'Mortgage 1 Monthly Calcs'!E89)</f>
        <v/>
      </c>
      <c r="F89" s="23" t="str">
        <f>IF(ISBLANK('Mortgage 1 Monthly Calcs'!F89),"",'Mortgage 1 Monthly Calcs'!F89)</f>
        <v>Apr</v>
      </c>
      <c r="G89" s="28"/>
      <c r="H89" s="28">
        <f>IF(ISBLANK('Mortgage 1 Monthly Calcs'!G89),"",'Mortgage 1 Monthly Calcs'!G89)</f>
        <v>0.06</v>
      </c>
      <c r="I89" s="24">
        <f>IF(ISBLANK('Mortgage 1 Monthly Calcs'!H89),"",'Mortgage 1 Monthly Calcs'!H89)</f>
        <v>644.3014014855072</v>
      </c>
      <c r="J89" s="24">
        <f>IF(ISBLANK('Mortgage 1 Monthly Calcs'!I89),"",'Mortgage 1 Monthly Calcs'!I89)</f>
        <v>432.43733474746296</v>
      </c>
      <c r="K89" s="24">
        <f>IF(ISBLANK('Mortgage 1 Monthly Calcs'!J89),"",'Mortgage 1 Monthly Calcs'!J89)</f>
        <v>86487.466949492591</v>
      </c>
      <c r="L89" s="24"/>
      <c r="M89" s="24">
        <f>IF(ISBLANK('Mortgage 1 Monthly Calcs'!K89),"",'Mortgage 1 Monthly Calcs'!K89)</f>
        <v>0</v>
      </c>
      <c r="N89" s="24"/>
      <c r="O89" s="24">
        <f>IF(ISBLANK('Mortgage 1 Monthly Calcs'!L89),"",'Mortgage 1 Monthly Calcs'!L89)</f>
        <v>644.3014014855072</v>
      </c>
      <c r="P89" s="24"/>
      <c r="Q89" s="24">
        <f>IF(ISBLANK('Mortgage 1 Monthly Calcs'!M89),"",'Mortgage 1 Monthly Calcs'!M89)</f>
        <v>0</v>
      </c>
      <c r="R89" s="24">
        <f>IF(ISBLANK('Mortgage 1 Monthly Calcs'!N89),"",'Mortgage 1 Monthly Calcs'!N89)</f>
        <v>644.3014014855072</v>
      </c>
      <c r="S89" s="24">
        <f>IF(ISBLANK('Mortgage 1 Monthly Calcs'!O89),"",'Mortgage 1 Monthly Calcs'!O89)</f>
        <v>0</v>
      </c>
      <c r="T89" s="24"/>
      <c r="U89" s="24">
        <f>IF(ISBLANK('Mortgage 1 Monthly Calcs'!P89),"",'Mortgage 1 Monthly Calcs'!P89)</f>
        <v>0</v>
      </c>
      <c r="V89" s="24">
        <f>IF(ISBLANK('Mortgage 1 Monthly Calcs'!Q89),"",'Mortgage 1 Monthly Calcs'!Q89)</f>
        <v>0</v>
      </c>
      <c r="W89" s="24">
        <f>IF(ISBLANK('Mortgage 1 Monthly Calcs'!R89),"",'Mortgage 1 Monthly Calcs'!R89)</f>
        <v>211.86406673804424</v>
      </c>
      <c r="X89" s="24">
        <f>IF(ISBLANK('Mortgage 1 Monthly Calcs'!S89),"",'Mortgage 1 Monthly Calcs'!S89)</f>
        <v>432.43733474746296</v>
      </c>
      <c r="Y89" s="24">
        <f>IF(ISBLANK('Mortgage 1 Monthly Calcs'!T89),"",'Mortgage 1 Monthly Calcs'!T89)</f>
        <v>13724.397117245268</v>
      </c>
      <c r="Z89" s="24">
        <f>IF(ISBLANK('Mortgage 1 Monthly Calcs'!U89),"",'Mortgage 1 Monthly Calcs'!U89)</f>
        <v>36531.11219862436</v>
      </c>
      <c r="AA89" s="24" t="str">
        <f>IF(ISBLANK('Mortgage 1 Monthly Calcs'!V89),"",'Mortgage 1 Monthly Calcs'!V89)</f>
        <v/>
      </c>
      <c r="AB89" s="24" t="str">
        <f>IF(ISBLANK('Mortgage 1 Monthly Calcs'!W89),"",'Mortgage 1 Monthly Calcs'!W89)</f>
        <v/>
      </c>
      <c r="AC89" s="24">
        <f>IF(ISBLANK('Mortgage 1 Monthly Calcs'!X89),"",'Mortgage 1 Monthly Calcs'!X89)</f>
        <v>0</v>
      </c>
      <c r="AD89" s="24">
        <f>IF(ISBLANK('Mortgage 1 Monthly Calcs'!Y89),"",'Mortgage 1 Monthly Calcs'!Y89)</f>
        <v>86275.602882754538</v>
      </c>
    </row>
    <row r="90" spans="3:30" x14ac:dyDescent="0.25">
      <c r="C90" s="37">
        <v>79</v>
      </c>
      <c r="D90" s="29"/>
      <c r="E90" s="22" t="str">
        <f>IF(ISBLANK('Mortgage 1 Monthly Calcs'!E90),"",'Mortgage 1 Monthly Calcs'!E90)</f>
        <v/>
      </c>
      <c r="F90" s="23" t="str">
        <f>IF(ISBLANK('Mortgage 1 Monthly Calcs'!F90),"",'Mortgage 1 Monthly Calcs'!F90)</f>
        <v>May</v>
      </c>
      <c r="G90" s="28"/>
      <c r="H90" s="28">
        <f>IF(ISBLANK('Mortgage 1 Monthly Calcs'!G90),"",'Mortgage 1 Monthly Calcs'!G90)</f>
        <v>0.06</v>
      </c>
      <c r="I90" s="24">
        <f>IF(ISBLANK('Mortgage 1 Monthly Calcs'!H90),"",'Mortgage 1 Monthly Calcs'!H90)</f>
        <v>644.30140148550731</v>
      </c>
      <c r="J90" s="24">
        <f>IF(ISBLANK('Mortgage 1 Monthly Calcs'!I90),"",'Mortgage 1 Monthly Calcs'!I90)</f>
        <v>431.37801441377269</v>
      </c>
      <c r="K90" s="24">
        <f>IF(ISBLANK('Mortgage 1 Monthly Calcs'!J90),"",'Mortgage 1 Monthly Calcs'!J90)</f>
        <v>86275.602882754538</v>
      </c>
      <c r="L90" s="24"/>
      <c r="M90" s="24">
        <f>IF(ISBLANK('Mortgage 1 Monthly Calcs'!K90),"",'Mortgage 1 Monthly Calcs'!K90)</f>
        <v>0</v>
      </c>
      <c r="N90" s="24"/>
      <c r="O90" s="24">
        <f>IF(ISBLANK('Mortgage 1 Monthly Calcs'!L90),"",'Mortgage 1 Monthly Calcs'!L90)</f>
        <v>644.30140148550731</v>
      </c>
      <c r="P90" s="24"/>
      <c r="Q90" s="24">
        <f>IF(ISBLANK('Mortgage 1 Monthly Calcs'!M90),"",'Mortgage 1 Monthly Calcs'!M90)</f>
        <v>0</v>
      </c>
      <c r="R90" s="24">
        <f>IF(ISBLANK('Mortgage 1 Monthly Calcs'!N90),"",'Mortgage 1 Monthly Calcs'!N90)</f>
        <v>644.30140148550731</v>
      </c>
      <c r="S90" s="24">
        <f>IF(ISBLANK('Mortgage 1 Monthly Calcs'!O90),"",'Mortgage 1 Monthly Calcs'!O90)</f>
        <v>0</v>
      </c>
      <c r="T90" s="24"/>
      <c r="U90" s="24">
        <f>IF(ISBLANK('Mortgage 1 Monthly Calcs'!P90),"",'Mortgage 1 Monthly Calcs'!P90)</f>
        <v>0</v>
      </c>
      <c r="V90" s="24">
        <f>IF(ISBLANK('Mortgage 1 Monthly Calcs'!Q90),"",'Mortgage 1 Monthly Calcs'!Q90)</f>
        <v>0</v>
      </c>
      <c r="W90" s="24">
        <f>IF(ISBLANK('Mortgage 1 Monthly Calcs'!R90),"",'Mortgage 1 Monthly Calcs'!R90)</f>
        <v>212.92338707173462</v>
      </c>
      <c r="X90" s="24">
        <f>IF(ISBLANK('Mortgage 1 Monthly Calcs'!S90),"",'Mortgage 1 Monthly Calcs'!S90)</f>
        <v>431.37801441377269</v>
      </c>
      <c r="Y90" s="24">
        <f>IF(ISBLANK('Mortgage 1 Monthly Calcs'!T90),"",'Mortgage 1 Monthly Calcs'!T90)</f>
        <v>13937.320504317002</v>
      </c>
      <c r="Z90" s="24">
        <f>IF(ISBLANK('Mortgage 1 Monthly Calcs'!U90),"",'Mortgage 1 Monthly Calcs'!U90)</f>
        <v>36962.490213038131</v>
      </c>
      <c r="AA90" s="24" t="str">
        <f>IF(ISBLANK('Mortgage 1 Monthly Calcs'!V90),"",'Mortgage 1 Monthly Calcs'!V90)</f>
        <v/>
      </c>
      <c r="AB90" s="24" t="str">
        <f>IF(ISBLANK('Mortgage 1 Monthly Calcs'!W90),"",'Mortgage 1 Monthly Calcs'!W90)</f>
        <v/>
      </c>
      <c r="AC90" s="24">
        <f>IF(ISBLANK('Mortgage 1 Monthly Calcs'!X90),"",'Mortgage 1 Monthly Calcs'!X90)</f>
        <v>0</v>
      </c>
      <c r="AD90" s="24">
        <f>IF(ISBLANK('Mortgage 1 Monthly Calcs'!Y90),"",'Mortgage 1 Monthly Calcs'!Y90)</f>
        <v>86062.679495682794</v>
      </c>
    </row>
    <row r="91" spans="3:30" x14ac:dyDescent="0.25">
      <c r="C91" s="37">
        <v>80</v>
      </c>
      <c r="D91" s="29"/>
      <c r="E91" s="22" t="str">
        <f>IF(ISBLANK('Mortgage 1 Monthly Calcs'!E91),"",'Mortgage 1 Monthly Calcs'!E91)</f>
        <v/>
      </c>
      <c r="F91" s="23" t="str">
        <f>IF(ISBLANK('Mortgage 1 Monthly Calcs'!F91),"",'Mortgage 1 Monthly Calcs'!F91)</f>
        <v>Jun</v>
      </c>
      <c r="G91" s="28"/>
      <c r="H91" s="28">
        <f>IF(ISBLANK('Mortgage 1 Monthly Calcs'!G91),"",'Mortgage 1 Monthly Calcs'!G91)</f>
        <v>0.06</v>
      </c>
      <c r="I91" s="24">
        <f>IF(ISBLANK('Mortgage 1 Monthly Calcs'!H91),"",'Mortgage 1 Monthly Calcs'!H91)</f>
        <v>644.3014014855072</v>
      </c>
      <c r="J91" s="24">
        <f>IF(ISBLANK('Mortgage 1 Monthly Calcs'!I91),"",'Mortgage 1 Monthly Calcs'!I91)</f>
        <v>430.313397478414</v>
      </c>
      <c r="K91" s="24">
        <f>IF(ISBLANK('Mortgage 1 Monthly Calcs'!J91),"",'Mortgage 1 Monthly Calcs'!J91)</f>
        <v>86062.679495682794</v>
      </c>
      <c r="L91" s="24"/>
      <c r="M91" s="24">
        <f>IF(ISBLANK('Mortgage 1 Monthly Calcs'!K91),"",'Mortgage 1 Monthly Calcs'!K91)</f>
        <v>0</v>
      </c>
      <c r="N91" s="24"/>
      <c r="O91" s="24">
        <f>IF(ISBLANK('Mortgage 1 Monthly Calcs'!L91),"",'Mortgage 1 Monthly Calcs'!L91)</f>
        <v>644.3014014855072</v>
      </c>
      <c r="P91" s="24"/>
      <c r="Q91" s="24">
        <f>IF(ISBLANK('Mortgage 1 Monthly Calcs'!M91),"",'Mortgage 1 Monthly Calcs'!M91)</f>
        <v>0</v>
      </c>
      <c r="R91" s="24">
        <f>IF(ISBLANK('Mortgage 1 Monthly Calcs'!N91),"",'Mortgage 1 Monthly Calcs'!N91)</f>
        <v>644.3014014855072</v>
      </c>
      <c r="S91" s="24">
        <f>IF(ISBLANK('Mortgage 1 Monthly Calcs'!O91),"",'Mortgage 1 Monthly Calcs'!O91)</f>
        <v>0</v>
      </c>
      <c r="T91" s="24"/>
      <c r="U91" s="24">
        <f>IF(ISBLANK('Mortgage 1 Monthly Calcs'!P91),"",'Mortgage 1 Monthly Calcs'!P91)</f>
        <v>0</v>
      </c>
      <c r="V91" s="24">
        <f>IF(ISBLANK('Mortgage 1 Monthly Calcs'!Q91),"",'Mortgage 1 Monthly Calcs'!Q91)</f>
        <v>0</v>
      </c>
      <c r="W91" s="24">
        <f>IF(ISBLANK('Mortgage 1 Monthly Calcs'!R91),"",'Mortgage 1 Monthly Calcs'!R91)</f>
        <v>213.9880040070932</v>
      </c>
      <c r="X91" s="24">
        <f>IF(ISBLANK('Mortgage 1 Monthly Calcs'!S91),"",'Mortgage 1 Monthly Calcs'!S91)</f>
        <v>430.313397478414</v>
      </c>
      <c r="Y91" s="24">
        <f>IF(ISBLANK('Mortgage 1 Monthly Calcs'!T91),"",'Mortgage 1 Monthly Calcs'!T91)</f>
        <v>14151.308508324095</v>
      </c>
      <c r="Z91" s="24">
        <f>IF(ISBLANK('Mortgage 1 Monthly Calcs'!U91),"",'Mortgage 1 Monthly Calcs'!U91)</f>
        <v>37392.803610516545</v>
      </c>
      <c r="AA91" s="24" t="str">
        <f>IF(ISBLANK('Mortgage 1 Monthly Calcs'!V91),"",'Mortgage 1 Monthly Calcs'!V91)</f>
        <v/>
      </c>
      <c r="AB91" s="24" t="str">
        <f>IF(ISBLANK('Mortgage 1 Monthly Calcs'!W91),"",'Mortgage 1 Monthly Calcs'!W91)</f>
        <v/>
      </c>
      <c r="AC91" s="24">
        <f>IF(ISBLANK('Mortgage 1 Monthly Calcs'!X91),"",'Mortgage 1 Monthly Calcs'!X91)</f>
        <v>0</v>
      </c>
      <c r="AD91" s="24">
        <f>IF(ISBLANK('Mortgage 1 Monthly Calcs'!Y91),"",'Mortgage 1 Monthly Calcs'!Y91)</f>
        <v>85848.691491675694</v>
      </c>
    </row>
    <row r="92" spans="3:30" x14ac:dyDescent="0.25">
      <c r="C92" s="37">
        <v>81</v>
      </c>
      <c r="D92" s="29"/>
      <c r="E92" s="22" t="str">
        <f>IF(ISBLANK('Mortgage 1 Monthly Calcs'!E92),"",'Mortgage 1 Monthly Calcs'!E92)</f>
        <v/>
      </c>
      <c r="F92" s="23" t="str">
        <f>IF(ISBLANK('Mortgage 1 Monthly Calcs'!F92),"",'Mortgage 1 Monthly Calcs'!F92)</f>
        <v>Jul</v>
      </c>
      <c r="G92" s="28"/>
      <c r="H92" s="28">
        <f>IF(ISBLANK('Mortgage 1 Monthly Calcs'!G92),"",'Mortgage 1 Monthly Calcs'!G92)</f>
        <v>0.06</v>
      </c>
      <c r="I92" s="24">
        <f>IF(ISBLANK('Mortgage 1 Monthly Calcs'!H92),"",'Mortgage 1 Monthly Calcs'!H92)</f>
        <v>644.30140148550697</v>
      </c>
      <c r="J92" s="24">
        <f>IF(ISBLANK('Mortgage 1 Monthly Calcs'!I92),"",'Mortgage 1 Monthly Calcs'!I92)</f>
        <v>429.24345745837849</v>
      </c>
      <c r="K92" s="24">
        <f>IF(ISBLANK('Mortgage 1 Monthly Calcs'!J92),"",'Mortgage 1 Monthly Calcs'!J92)</f>
        <v>85848.691491675694</v>
      </c>
      <c r="L92" s="24"/>
      <c r="M92" s="24">
        <f>IF(ISBLANK('Mortgage 1 Monthly Calcs'!K92),"",'Mortgage 1 Monthly Calcs'!K92)</f>
        <v>0</v>
      </c>
      <c r="N92" s="24"/>
      <c r="O92" s="24">
        <f>IF(ISBLANK('Mortgage 1 Monthly Calcs'!L92),"",'Mortgage 1 Monthly Calcs'!L92)</f>
        <v>644.30140148550697</v>
      </c>
      <c r="P92" s="24"/>
      <c r="Q92" s="24">
        <f>IF(ISBLANK('Mortgage 1 Monthly Calcs'!M92),"",'Mortgage 1 Monthly Calcs'!M92)</f>
        <v>0</v>
      </c>
      <c r="R92" s="24">
        <f>IF(ISBLANK('Mortgage 1 Monthly Calcs'!N92),"",'Mortgage 1 Monthly Calcs'!N92)</f>
        <v>644.30140148550697</v>
      </c>
      <c r="S92" s="24">
        <f>IF(ISBLANK('Mortgage 1 Monthly Calcs'!O92),"",'Mortgage 1 Monthly Calcs'!O92)</f>
        <v>0</v>
      </c>
      <c r="T92" s="24"/>
      <c r="U92" s="24">
        <f>IF(ISBLANK('Mortgage 1 Monthly Calcs'!P92),"",'Mortgage 1 Monthly Calcs'!P92)</f>
        <v>0</v>
      </c>
      <c r="V92" s="24">
        <f>IF(ISBLANK('Mortgage 1 Monthly Calcs'!Q92),"",'Mortgage 1 Monthly Calcs'!Q92)</f>
        <v>0</v>
      </c>
      <c r="W92" s="24">
        <f>IF(ISBLANK('Mortgage 1 Monthly Calcs'!R92),"",'Mortgage 1 Monthly Calcs'!R92)</f>
        <v>215.05794402712849</v>
      </c>
      <c r="X92" s="24">
        <f>IF(ISBLANK('Mortgage 1 Monthly Calcs'!S92),"",'Mortgage 1 Monthly Calcs'!S92)</f>
        <v>429.24345745837849</v>
      </c>
      <c r="Y92" s="24">
        <f>IF(ISBLANK('Mortgage 1 Monthly Calcs'!T92),"",'Mortgage 1 Monthly Calcs'!T92)</f>
        <v>14366.366452351223</v>
      </c>
      <c r="Z92" s="24">
        <f>IF(ISBLANK('Mortgage 1 Monthly Calcs'!U92),"",'Mortgage 1 Monthly Calcs'!U92)</f>
        <v>37822.04706797492</v>
      </c>
      <c r="AA92" s="24" t="str">
        <f>IF(ISBLANK('Mortgage 1 Monthly Calcs'!V92),"",'Mortgage 1 Monthly Calcs'!V92)</f>
        <v/>
      </c>
      <c r="AB92" s="24" t="str">
        <f>IF(ISBLANK('Mortgage 1 Monthly Calcs'!W92),"",'Mortgage 1 Monthly Calcs'!W92)</f>
        <v/>
      </c>
      <c r="AC92" s="24">
        <f>IF(ISBLANK('Mortgage 1 Monthly Calcs'!X92),"",'Mortgage 1 Monthly Calcs'!X92)</f>
        <v>0</v>
      </c>
      <c r="AD92" s="24">
        <f>IF(ISBLANK('Mortgage 1 Monthly Calcs'!Y92),"",'Mortgage 1 Monthly Calcs'!Y92)</f>
        <v>85633.633547648569</v>
      </c>
    </row>
    <row r="93" spans="3:30" x14ac:dyDescent="0.25">
      <c r="C93" s="37">
        <v>82</v>
      </c>
      <c r="D93" s="29"/>
      <c r="E93" s="22" t="str">
        <f>IF(ISBLANK('Mortgage 1 Monthly Calcs'!E93),"",'Mortgage 1 Monthly Calcs'!E93)</f>
        <v/>
      </c>
      <c r="F93" s="22" t="str">
        <f>IF(ISBLANK('Mortgage 1 Monthly Calcs'!F93),"",'Mortgage 1 Monthly Calcs'!F93)</f>
        <v>Aug</v>
      </c>
      <c r="G93" s="28"/>
      <c r="H93" s="28">
        <f>IF(ISBLANK('Mortgage 1 Monthly Calcs'!G93),"",'Mortgage 1 Monthly Calcs'!G93)</f>
        <v>0.06</v>
      </c>
      <c r="I93" s="24">
        <f>IF(ISBLANK('Mortgage 1 Monthly Calcs'!H93),"",'Mortgage 1 Monthly Calcs'!H93)</f>
        <v>644.30140148550709</v>
      </c>
      <c r="J93" s="24">
        <f>IF(ISBLANK('Mortgage 1 Monthly Calcs'!I93),"",'Mortgage 1 Monthly Calcs'!I93)</f>
        <v>428.16816773824286</v>
      </c>
      <c r="K93" s="24">
        <f>IF(ISBLANK('Mortgage 1 Monthly Calcs'!J93),"",'Mortgage 1 Monthly Calcs'!J93)</f>
        <v>85633.633547648569</v>
      </c>
      <c r="L93" s="24"/>
      <c r="M93" s="24">
        <f>IF(ISBLANK('Mortgage 1 Monthly Calcs'!K93),"",'Mortgage 1 Monthly Calcs'!K93)</f>
        <v>0</v>
      </c>
      <c r="N93" s="24"/>
      <c r="O93" s="24">
        <f>IF(ISBLANK('Mortgage 1 Monthly Calcs'!L93),"",'Mortgage 1 Monthly Calcs'!L93)</f>
        <v>644.30140148550709</v>
      </c>
      <c r="P93" s="24"/>
      <c r="Q93" s="24">
        <f>IF(ISBLANK('Mortgage 1 Monthly Calcs'!M93),"",'Mortgage 1 Monthly Calcs'!M93)</f>
        <v>0</v>
      </c>
      <c r="R93" s="24">
        <f>IF(ISBLANK('Mortgage 1 Monthly Calcs'!N93),"",'Mortgage 1 Monthly Calcs'!N93)</f>
        <v>644.30140148550709</v>
      </c>
      <c r="S93" s="24">
        <f>IF(ISBLANK('Mortgage 1 Monthly Calcs'!O93),"",'Mortgage 1 Monthly Calcs'!O93)</f>
        <v>0</v>
      </c>
      <c r="T93" s="24"/>
      <c r="U93" s="24">
        <f>IF(ISBLANK('Mortgage 1 Monthly Calcs'!P93),"",'Mortgage 1 Monthly Calcs'!P93)</f>
        <v>0</v>
      </c>
      <c r="V93" s="24">
        <f>IF(ISBLANK('Mortgage 1 Monthly Calcs'!Q93),"",'Mortgage 1 Monthly Calcs'!Q93)</f>
        <v>0</v>
      </c>
      <c r="W93" s="24">
        <f>IF(ISBLANK('Mortgage 1 Monthly Calcs'!R93),"",'Mortgage 1 Monthly Calcs'!R93)</f>
        <v>216.13323374726423</v>
      </c>
      <c r="X93" s="24">
        <f>IF(ISBLANK('Mortgage 1 Monthly Calcs'!S93),"",'Mortgage 1 Monthly Calcs'!S93)</f>
        <v>428.16816773824286</v>
      </c>
      <c r="Y93" s="24">
        <f>IF(ISBLANK('Mortgage 1 Monthly Calcs'!T93),"",'Mortgage 1 Monthly Calcs'!T93)</f>
        <v>14582.499686098488</v>
      </c>
      <c r="Z93" s="24">
        <f>IF(ISBLANK('Mortgage 1 Monthly Calcs'!U93),"",'Mortgage 1 Monthly Calcs'!U93)</f>
        <v>38250.215235713164</v>
      </c>
      <c r="AA93" s="24" t="str">
        <f>IF(ISBLANK('Mortgage 1 Monthly Calcs'!V93),"",'Mortgage 1 Monthly Calcs'!V93)</f>
        <v/>
      </c>
      <c r="AB93" s="24" t="str">
        <f>IF(ISBLANK('Mortgage 1 Monthly Calcs'!W93),"",'Mortgage 1 Monthly Calcs'!W93)</f>
        <v/>
      </c>
      <c r="AC93" s="24">
        <f>IF(ISBLANK('Mortgage 1 Monthly Calcs'!X93),"",'Mortgage 1 Monthly Calcs'!X93)</f>
        <v>0</v>
      </c>
      <c r="AD93" s="24">
        <f>IF(ISBLANK('Mortgage 1 Monthly Calcs'!Y93),"",'Mortgage 1 Monthly Calcs'!Y93)</f>
        <v>85417.500313901299</v>
      </c>
    </row>
    <row r="94" spans="3:30" x14ac:dyDescent="0.25">
      <c r="C94" s="37">
        <v>83</v>
      </c>
      <c r="D94" s="29"/>
      <c r="E94" s="22" t="str">
        <f>IF(ISBLANK('Mortgage 1 Monthly Calcs'!E94),"",'Mortgage 1 Monthly Calcs'!E94)</f>
        <v/>
      </c>
      <c r="F94" s="23" t="str">
        <f>IF(ISBLANK('Mortgage 1 Monthly Calcs'!F94),"",'Mortgage 1 Monthly Calcs'!F94)</f>
        <v>Sep</v>
      </c>
      <c r="G94" s="28"/>
      <c r="H94" s="28">
        <f>IF(ISBLANK('Mortgage 1 Monthly Calcs'!G94),"",'Mortgage 1 Monthly Calcs'!G94)</f>
        <v>0.06</v>
      </c>
      <c r="I94" s="24">
        <f>IF(ISBLANK('Mortgage 1 Monthly Calcs'!H94),"",'Mortgage 1 Monthly Calcs'!H94)</f>
        <v>644.30140148550709</v>
      </c>
      <c r="J94" s="24">
        <f>IF(ISBLANK('Mortgage 1 Monthly Calcs'!I94),"",'Mortgage 1 Monthly Calcs'!I94)</f>
        <v>427.08750156950651</v>
      </c>
      <c r="K94" s="24">
        <f>IF(ISBLANK('Mortgage 1 Monthly Calcs'!J94),"",'Mortgage 1 Monthly Calcs'!J94)</f>
        <v>85417.500313901299</v>
      </c>
      <c r="L94" s="24"/>
      <c r="M94" s="24">
        <f>IF(ISBLANK('Mortgage 1 Monthly Calcs'!K94),"",'Mortgage 1 Monthly Calcs'!K94)</f>
        <v>0</v>
      </c>
      <c r="N94" s="24"/>
      <c r="O94" s="24">
        <f>IF(ISBLANK('Mortgage 1 Monthly Calcs'!L94),"",'Mortgage 1 Monthly Calcs'!L94)</f>
        <v>644.30140148550709</v>
      </c>
      <c r="P94" s="24"/>
      <c r="Q94" s="24">
        <f>IF(ISBLANK('Mortgage 1 Monthly Calcs'!M94),"",'Mortgage 1 Monthly Calcs'!M94)</f>
        <v>0</v>
      </c>
      <c r="R94" s="24">
        <f>IF(ISBLANK('Mortgage 1 Monthly Calcs'!N94),"",'Mortgage 1 Monthly Calcs'!N94)</f>
        <v>644.30140148550709</v>
      </c>
      <c r="S94" s="24">
        <f>IF(ISBLANK('Mortgage 1 Monthly Calcs'!O94),"",'Mortgage 1 Monthly Calcs'!O94)</f>
        <v>0</v>
      </c>
      <c r="T94" s="24"/>
      <c r="U94" s="24">
        <f>IF(ISBLANK('Mortgage 1 Monthly Calcs'!P94),"",'Mortgage 1 Monthly Calcs'!P94)</f>
        <v>0</v>
      </c>
      <c r="V94" s="24">
        <f>IF(ISBLANK('Mortgage 1 Monthly Calcs'!Q94),"",'Mortgage 1 Monthly Calcs'!Q94)</f>
        <v>0</v>
      </c>
      <c r="W94" s="24">
        <f>IF(ISBLANK('Mortgage 1 Monthly Calcs'!R94),"",'Mortgage 1 Monthly Calcs'!R94)</f>
        <v>217.21389991600057</v>
      </c>
      <c r="X94" s="24">
        <f>IF(ISBLANK('Mortgage 1 Monthly Calcs'!S94),"",'Mortgage 1 Monthly Calcs'!S94)</f>
        <v>427.08750156950651</v>
      </c>
      <c r="Y94" s="24">
        <f>IF(ISBLANK('Mortgage 1 Monthly Calcs'!T94),"",'Mortgage 1 Monthly Calcs'!T94)</f>
        <v>14799.713586014488</v>
      </c>
      <c r="Z94" s="24">
        <f>IF(ISBLANK('Mortgage 1 Monthly Calcs'!U94),"",'Mortgage 1 Monthly Calcs'!U94)</f>
        <v>38677.302737282669</v>
      </c>
      <c r="AA94" s="24" t="str">
        <f>IF(ISBLANK('Mortgage 1 Monthly Calcs'!V94),"",'Mortgage 1 Monthly Calcs'!V94)</f>
        <v/>
      </c>
      <c r="AB94" s="24" t="str">
        <f>IF(ISBLANK('Mortgage 1 Monthly Calcs'!W94),"",'Mortgage 1 Monthly Calcs'!W94)</f>
        <v/>
      </c>
      <c r="AC94" s="24">
        <f>IF(ISBLANK('Mortgage 1 Monthly Calcs'!X94),"",'Mortgage 1 Monthly Calcs'!X94)</f>
        <v>0</v>
      </c>
      <c r="AD94" s="24">
        <f>IF(ISBLANK('Mortgage 1 Monthly Calcs'!Y94),"",'Mortgage 1 Monthly Calcs'!Y94)</f>
        <v>85200.28641398529</v>
      </c>
    </row>
    <row r="95" spans="3:30" x14ac:dyDescent="0.25">
      <c r="C95" s="37">
        <v>84</v>
      </c>
      <c r="D95" s="29">
        <f>D83+1</f>
        <v>7</v>
      </c>
      <c r="E95" s="22" t="str">
        <f>IF(ISBLANK('Mortgage 1 Monthly Calcs'!E95),"",'Mortgage 1 Monthly Calcs'!E95)</f>
        <v/>
      </c>
      <c r="F95" s="23" t="str">
        <f>IF(ISBLANK('Mortgage 1 Monthly Calcs'!F95),"",'Mortgage 1 Monthly Calcs'!F95)</f>
        <v>Oct</v>
      </c>
      <c r="G95" s="28"/>
      <c r="H95" s="28">
        <f>IF(ISBLANK('Mortgage 1 Monthly Calcs'!G95),"",'Mortgage 1 Monthly Calcs'!G95)</f>
        <v>0.06</v>
      </c>
      <c r="I95" s="24">
        <f>IF(ISBLANK('Mortgage 1 Monthly Calcs'!H95),"",'Mortgage 1 Monthly Calcs'!H95)</f>
        <v>644.30140148550709</v>
      </c>
      <c r="J95" s="24">
        <f>IF(ISBLANK('Mortgage 1 Monthly Calcs'!I95),"",'Mortgage 1 Monthly Calcs'!I95)</f>
        <v>426.00143206992647</v>
      </c>
      <c r="K95" s="24">
        <f>IF(ISBLANK('Mortgage 1 Monthly Calcs'!J95),"",'Mortgage 1 Monthly Calcs'!J95)</f>
        <v>85200.28641398529</v>
      </c>
      <c r="L95" s="24"/>
      <c r="M95" s="24">
        <f>IF(ISBLANK('Mortgage 1 Monthly Calcs'!K95),"",'Mortgage 1 Monthly Calcs'!K95)</f>
        <v>0</v>
      </c>
      <c r="N95" s="24"/>
      <c r="O95" s="24">
        <f>IF(ISBLANK('Mortgage 1 Monthly Calcs'!L95),"",'Mortgage 1 Monthly Calcs'!L95)</f>
        <v>644.30140148550709</v>
      </c>
      <c r="P95" s="24"/>
      <c r="Q95" s="24">
        <f>IF(ISBLANK('Mortgage 1 Monthly Calcs'!M95),"",'Mortgage 1 Monthly Calcs'!M95)</f>
        <v>0</v>
      </c>
      <c r="R95" s="24">
        <f>IF(ISBLANK('Mortgage 1 Monthly Calcs'!N95),"",'Mortgage 1 Monthly Calcs'!N95)</f>
        <v>644.30140148550709</v>
      </c>
      <c r="S95" s="24">
        <f>IF(ISBLANK('Mortgage 1 Monthly Calcs'!O95),"",'Mortgage 1 Monthly Calcs'!O95)</f>
        <v>0</v>
      </c>
      <c r="T95" s="24"/>
      <c r="U95" s="24">
        <f>IF(ISBLANK('Mortgage 1 Monthly Calcs'!P95),"",'Mortgage 1 Monthly Calcs'!P95)</f>
        <v>0</v>
      </c>
      <c r="V95" s="24">
        <f>IF(ISBLANK('Mortgage 1 Monthly Calcs'!Q95),"",'Mortgage 1 Monthly Calcs'!Q95)</f>
        <v>0</v>
      </c>
      <c r="W95" s="24">
        <f>IF(ISBLANK('Mortgage 1 Monthly Calcs'!R95),"",'Mortgage 1 Monthly Calcs'!R95)</f>
        <v>218.29996941558062</v>
      </c>
      <c r="X95" s="24">
        <f>IF(ISBLANK('Mortgage 1 Monthly Calcs'!S95),"",'Mortgage 1 Monthly Calcs'!S95)</f>
        <v>426.00143206992647</v>
      </c>
      <c r="Y95" s="24">
        <f>IF(ISBLANK('Mortgage 1 Monthly Calcs'!T95),"",'Mortgage 1 Monthly Calcs'!T95)</f>
        <v>15018.013555430069</v>
      </c>
      <c r="Z95" s="24">
        <f>IF(ISBLANK('Mortgage 1 Monthly Calcs'!U95),"",'Mortgage 1 Monthly Calcs'!U95)</f>
        <v>39103.304169352596</v>
      </c>
      <c r="AA95" s="24" t="str">
        <f>IF(ISBLANK('Mortgage 1 Monthly Calcs'!V95),"",'Mortgage 1 Monthly Calcs'!V95)</f>
        <v/>
      </c>
      <c r="AB95" s="24" t="str">
        <f>IF(ISBLANK('Mortgage 1 Monthly Calcs'!W95),"",'Mortgage 1 Monthly Calcs'!W95)</f>
        <v/>
      </c>
      <c r="AC95" s="24">
        <f>IF(ISBLANK('Mortgage 1 Monthly Calcs'!X95),"",'Mortgage 1 Monthly Calcs'!X95)</f>
        <v>0</v>
      </c>
      <c r="AD95" s="24">
        <f>IF(ISBLANK('Mortgage 1 Monthly Calcs'!Y95),"",'Mortgage 1 Monthly Calcs'!Y95)</f>
        <v>84981.986444569702</v>
      </c>
    </row>
    <row r="96" spans="3:30" x14ac:dyDescent="0.25">
      <c r="C96" s="37">
        <v>85</v>
      </c>
      <c r="D96" s="29"/>
      <c r="E96" s="22" t="str">
        <f>IF(ISBLANK('Mortgage 1 Monthly Calcs'!E96),"",'Mortgage 1 Monthly Calcs'!E96)</f>
        <v/>
      </c>
      <c r="F96" s="23" t="str">
        <f>IF(ISBLANK('Mortgage 1 Monthly Calcs'!F96),"",'Mortgage 1 Monthly Calcs'!F96)</f>
        <v>Nov</v>
      </c>
      <c r="G96" s="28"/>
      <c r="H96" s="28">
        <f>IF(ISBLANK('Mortgage 1 Monthly Calcs'!G96),"",'Mortgage 1 Monthly Calcs'!G96)</f>
        <v>0.06</v>
      </c>
      <c r="I96" s="24">
        <f>IF(ISBLANK('Mortgage 1 Monthly Calcs'!H96),"",'Mortgage 1 Monthly Calcs'!H96)</f>
        <v>644.30140148550697</v>
      </c>
      <c r="J96" s="24">
        <f>IF(ISBLANK('Mortgage 1 Monthly Calcs'!I96),"",'Mortgage 1 Monthly Calcs'!I96)</f>
        <v>424.90993222284851</v>
      </c>
      <c r="K96" s="24">
        <f>IF(ISBLANK('Mortgage 1 Monthly Calcs'!J96),"",'Mortgage 1 Monthly Calcs'!J96)</f>
        <v>84981.986444569702</v>
      </c>
      <c r="L96" s="24"/>
      <c r="M96" s="24">
        <f>IF(ISBLANK('Mortgage 1 Monthly Calcs'!K96),"",'Mortgage 1 Monthly Calcs'!K96)</f>
        <v>0</v>
      </c>
      <c r="N96" s="24"/>
      <c r="O96" s="24">
        <f>IF(ISBLANK('Mortgage 1 Monthly Calcs'!L96),"",'Mortgage 1 Monthly Calcs'!L96)</f>
        <v>644.30140148550697</v>
      </c>
      <c r="P96" s="24"/>
      <c r="Q96" s="24">
        <f>IF(ISBLANK('Mortgage 1 Monthly Calcs'!M96),"",'Mortgage 1 Monthly Calcs'!M96)</f>
        <v>0</v>
      </c>
      <c r="R96" s="24">
        <f>IF(ISBLANK('Mortgage 1 Monthly Calcs'!N96),"",'Mortgage 1 Monthly Calcs'!N96)</f>
        <v>644.30140148550697</v>
      </c>
      <c r="S96" s="24">
        <f>IF(ISBLANK('Mortgage 1 Monthly Calcs'!O96),"",'Mortgage 1 Monthly Calcs'!O96)</f>
        <v>0</v>
      </c>
      <c r="T96" s="24"/>
      <c r="U96" s="24">
        <f>IF(ISBLANK('Mortgage 1 Monthly Calcs'!P96),"",'Mortgage 1 Monthly Calcs'!P96)</f>
        <v>0</v>
      </c>
      <c r="V96" s="24">
        <f>IF(ISBLANK('Mortgage 1 Monthly Calcs'!Q96),"",'Mortgage 1 Monthly Calcs'!Q96)</f>
        <v>0</v>
      </c>
      <c r="W96" s="24">
        <f>IF(ISBLANK('Mortgage 1 Monthly Calcs'!R96),"",'Mortgage 1 Monthly Calcs'!R96)</f>
        <v>219.39146926265846</v>
      </c>
      <c r="X96" s="24">
        <f>IF(ISBLANK('Mortgage 1 Monthly Calcs'!S96),"",'Mortgage 1 Monthly Calcs'!S96)</f>
        <v>424.90993222284851</v>
      </c>
      <c r="Y96" s="24">
        <f>IF(ISBLANK('Mortgage 1 Monthly Calcs'!T96),"",'Mortgage 1 Monthly Calcs'!T96)</f>
        <v>15237.405024692727</v>
      </c>
      <c r="Z96" s="24">
        <f>IF(ISBLANK('Mortgage 1 Monthly Calcs'!U96),"",'Mortgage 1 Monthly Calcs'!U96)</f>
        <v>39528.214101575446</v>
      </c>
      <c r="AA96" s="24" t="str">
        <f>IF(ISBLANK('Mortgage 1 Monthly Calcs'!V96),"",'Mortgage 1 Monthly Calcs'!V96)</f>
        <v/>
      </c>
      <c r="AB96" s="24" t="str">
        <f>IF(ISBLANK('Mortgage 1 Monthly Calcs'!W96),"",'Mortgage 1 Monthly Calcs'!W96)</f>
        <v/>
      </c>
      <c r="AC96" s="24">
        <f>IF(ISBLANK('Mortgage 1 Monthly Calcs'!X96),"",'Mortgage 1 Monthly Calcs'!X96)</f>
        <v>0</v>
      </c>
      <c r="AD96" s="24">
        <f>IF(ISBLANK('Mortgage 1 Monthly Calcs'!Y96),"",'Mortgage 1 Monthly Calcs'!Y96)</f>
        <v>84762.594975307045</v>
      </c>
    </row>
    <row r="97" spans="3:30" x14ac:dyDescent="0.25">
      <c r="C97" s="37">
        <v>86</v>
      </c>
      <c r="D97" s="29"/>
      <c r="E97" s="22" t="str">
        <f>IF(ISBLANK('Mortgage 1 Monthly Calcs'!E97),"",'Mortgage 1 Monthly Calcs'!E97)</f>
        <v/>
      </c>
      <c r="F97" s="23" t="str">
        <f>IF(ISBLANK('Mortgage 1 Monthly Calcs'!F97),"",'Mortgage 1 Monthly Calcs'!F97)</f>
        <v>Dec</v>
      </c>
      <c r="G97" s="28"/>
      <c r="H97" s="28">
        <f>IF(ISBLANK('Mortgage 1 Monthly Calcs'!G97),"",'Mortgage 1 Monthly Calcs'!G97)</f>
        <v>0.06</v>
      </c>
      <c r="I97" s="24">
        <f>IF(ISBLANK('Mortgage 1 Monthly Calcs'!H97),"",'Mortgage 1 Monthly Calcs'!H97)</f>
        <v>644.30140148550697</v>
      </c>
      <c r="J97" s="24">
        <f>IF(ISBLANK('Mortgage 1 Monthly Calcs'!I97),"",'Mortgage 1 Monthly Calcs'!I97)</f>
        <v>423.81297487653524</v>
      </c>
      <c r="K97" s="24">
        <f>IF(ISBLANK('Mortgage 1 Monthly Calcs'!J97),"",'Mortgage 1 Monthly Calcs'!J97)</f>
        <v>84762.594975307045</v>
      </c>
      <c r="L97" s="24"/>
      <c r="M97" s="24">
        <f>IF(ISBLANK('Mortgage 1 Monthly Calcs'!K97),"",'Mortgage 1 Monthly Calcs'!K97)</f>
        <v>0</v>
      </c>
      <c r="N97" s="24"/>
      <c r="O97" s="24">
        <f>IF(ISBLANK('Mortgage 1 Monthly Calcs'!L97),"",'Mortgage 1 Monthly Calcs'!L97)</f>
        <v>644.30140148550697</v>
      </c>
      <c r="P97" s="24"/>
      <c r="Q97" s="24">
        <f>IF(ISBLANK('Mortgage 1 Monthly Calcs'!M97),"",'Mortgage 1 Monthly Calcs'!M97)</f>
        <v>0</v>
      </c>
      <c r="R97" s="24">
        <f>IF(ISBLANK('Mortgage 1 Monthly Calcs'!N97),"",'Mortgage 1 Monthly Calcs'!N97)</f>
        <v>644.30140148550697</v>
      </c>
      <c r="S97" s="24">
        <f>IF(ISBLANK('Mortgage 1 Monthly Calcs'!O97),"",'Mortgage 1 Monthly Calcs'!O97)</f>
        <v>0</v>
      </c>
      <c r="T97" s="24"/>
      <c r="U97" s="24">
        <f>IF(ISBLANK('Mortgage 1 Monthly Calcs'!P97),"",'Mortgage 1 Monthly Calcs'!P97)</f>
        <v>0</v>
      </c>
      <c r="V97" s="24">
        <f>IF(ISBLANK('Mortgage 1 Monthly Calcs'!Q97),"",'Mortgage 1 Monthly Calcs'!Q97)</f>
        <v>0</v>
      </c>
      <c r="W97" s="24">
        <f>IF(ISBLANK('Mortgage 1 Monthly Calcs'!R97),"",'Mortgage 1 Monthly Calcs'!R97)</f>
        <v>220.48842660897174</v>
      </c>
      <c r="X97" s="24">
        <f>IF(ISBLANK('Mortgage 1 Monthly Calcs'!S97),"",'Mortgage 1 Monthly Calcs'!S97)</f>
        <v>423.81297487653524</v>
      </c>
      <c r="Y97" s="24">
        <f>IF(ISBLANK('Mortgage 1 Monthly Calcs'!T97),"",'Mortgage 1 Monthly Calcs'!T97)</f>
        <v>15457.893451301699</v>
      </c>
      <c r="Z97" s="24">
        <f>IF(ISBLANK('Mortgage 1 Monthly Calcs'!U97),"",'Mortgage 1 Monthly Calcs'!U97)</f>
        <v>39952.027076451981</v>
      </c>
      <c r="AA97" s="24" t="str">
        <f>IF(ISBLANK('Mortgage 1 Monthly Calcs'!V97),"",'Mortgage 1 Monthly Calcs'!V97)</f>
        <v/>
      </c>
      <c r="AB97" s="24" t="str">
        <f>IF(ISBLANK('Mortgage 1 Monthly Calcs'!W97),"",'Mortgage 1 Monthly Calcs'!W97)</f>
        <v/>
      </c>
      <c r="AC97" s="24">
        <f>IF(ISBLANK('Mortgage 1 Monthly Calcs'!X97),"",'Mortgage 1 Monthly Calcs'!X97)</f>
        <v>0</v>
      </c>
      <c r="AD97" s="24">
        <f>IF(ISBLANK('Mortgage 1 Monthly Calcs'!Y97),"",'Mortgage 1 Monthly Calcs'!Y97)</f>
        <v>84542.106548698066</v>
      </c>
    </row>
    <row r="98" spans="3:30" x14ac:dyDescent="0.25">
      <c r="C98" s="37">
        <v>87</v>
      </c>
      <c r="D98" s="29"/>
      <c r="E98" s="22">
        <f>IF(ISBLANK('Mortgage 1 Monthly Calcs'!E98),"",'Mortgage 1 Monthly Calcs'!E98)</f>
        <v>2017</v>
      </c>
      <c r="F98" s="23" t="str">
        <f>IF(ISBLANK('Mortgage 1 Monthly Calcs'!F98),"",'Mortgage 1 Monthly Calcs'!F98)</f>
        <v>Jan</v>
      </c>
      <c r="G98" s="28"/>
      <c r="H98" s="28">
        <f>IF(ISBLANK('Mortgage 1 Monthly Calcs'!G98),"",'Mortgage 1 Monthly Calcs'!G98)</f>
        <v>0.06</v>
      </c>
      <c r="I98" s="24">
        <f>IF(ISBLANK('Mortgage 1 Monthly Calcs'!H98),"",'Mortgage 1 Monthly Calcs'!H98)</f>
        <v>644.30140148550686</v>
      </c>
      <c r="J98" s="24">
        <f>IF(ISBLANK('Mortgage 1 Monthly Calcs'!I98),"",'Mortgage 1 Monthly Calcs'!I98)</f>
        <v>422.71053274349032</v>
      </c>
      <c r="K98" s="24">
        <f>IF(ISBLANK('Mortgage 1 Monthly Calcs'!J98),"",'Mortgage 1 Monthly Calcs'!J98)</f>
        <v>84542.106548698066</v>
      </c>
      <c r="L98" s="24"/>
      <c r="M98" s="24">
        <f>IF(ISBLANK('Mortgage 1 Monthly Calcs'!K98),"",'Mortgage 1 Monthly Calcs'!K98)</f>
        <v>0</v>
      </c>
      <c r="N98" s="24"/>
      <c r="O98" s="24">
        <f>IF(ISBLANK('Mortgage 1 Monthly Calcs'!L98),"",'Mortgage 1 Monthly Calcs'!L98)</f>
        <v>644.30140148550686</v>
      </c>
      <c r="P98" s="24"/>
      <c r="Q98" s="24">
        <f>IF(ISBLANK('Mortgage 1 Monthly Calcs'!M98),"",'Mortgage 1 Monthly Calcs'!M98)</f>
        <v>0</v>
      </c>
      <c r="R98" s="24">
        <f>IF(ISBLANK('Mortgage 1 Monthly Calcs'!N98),"",'Mortgage 1 Monthly Calcs'!N98)</f>
        <v>644.30140148550686</v>
      </c>
      <c r="S98" s="24">
        <f>IF(ISBLANK('Mortgage 1 Monthly Calcs'!O98),"",'Mortgage 1 Monthly Calcs'!O98)</f>
        <v>0</v>
      </c>
      <c r="T98" s="24"/>
      <c r="U98" s="24">
        <f>IF(ISBLANK('Mortgage 1 Monthly Calcs'!P98),"",'Mortgage 1 Monthly Calcs'!P98)</f>
        <v>0</v>
      </c>
      <c r="V98" s="24">
        <f>IF(ISBLANK('Mortgage 1 Monthly Calcs'!Q98),"",'Mortgage 1 Monthly Calcs'!Q98)</f>
        <v>0</v>
      </c>
      <c r="W98" s="24">
        <f>IF(ISBLANK('Mortgage 1 Monthly Calcs'!R98),"",'Mortgage 1 Monthly Calcs'!R98)</f>
        <v>221.59086874201654</v>
      </c>
      <c r="X98" s="24">
        <f>IF(ISBLANK('Mortgage 1 Monthly Calcs'!S98),"",'Mortgage 1 Monthly Calcs'!S98)</f>
        <v>422.71053274349032</v>
      </c>
      <c r="Y98" s="24">
        <f>IF(ISBLANK('Mortgage 1 Monthly Calcs'!T98),"",'Mortgage 1 Monthly Calcs'!T98)</f>
        <v>15679.484320043715</v>
      </c>
      <c r="Z98" s="24">
        <f>IF(ISBLANK('Mortgage 1 Monthly Calcs'!U98),"",'Mortgage 1 Monthly Calcs'!U98)</f>
        <v>40374.737609195472</v>
      </c>
      <c r="AA98" s="24" t="str">
        <f>IF(ISBLANK('Mortgage 1 Monthly Calcs'!V98),"",'Mortgage 1 Monthly Calcs'!V98)</f>
        <v/>
      </c>
      <c r="AB98" s="24" t="str">
        <f>IF(ISBLANK('Mortgage 1 Monthly Calcs'!W98),"",'Mortgage 1 Monthly Calcs'!W98)</f>
        <v/>
      </c>
      <c r="AC98" s="24">
        <f>IF(ISBLANK('Mortgage 1 Monthly Calcs'!X98),"",'Mortgage 1 Monthly Calcs'!X98)</f>
        <v>0</v>
      </c>
      <c r="AD98" s="24">
        <f>IF(ISBLANK('Mortgage 1 Monthly Calcs'!Y98),"",'Mortgage 1 Monthly Calcs'!Y98)</f>
        <v>84320.51567995605</v>
      </c>
    </row>
    <row r="99" spans="3:30" x14ac:dyDescent="0.25">
      <c r="C99" s="37">
        <v>88</v>
      </c>
      <c r="D99" s="29" t="str">
        <f>IF(K867=1,F91+1,"")</f>
        <v/>
      </c>
      <c r="E99" s="22" t="str">
        <f>IF(ISBLANK('Mortgage 1 Monthly Calcs'!E99),"",'Mortgage 1 Monthly Calcs'!E99)</f>
        <v/>
      </c>
      <c r="F99" s="23" t="str">
        <f>IF(ISBLANK('Mortgage 1 Monthly Calcs'!F99),"",'Mortgage 1 Monthly Calcs'!F99)</f>
        <v>Feb</v>
      </c>
      <c r="G99" s="28"/>
      <c r="H99" s="28">
        <f>IF(ISBLANK('Mortgage 1 Monthly Calcs'!G99),"",'Mortgage 1 Monthly Calcs'!G99)</f>
        <v>0.06</v>
      </c>
      <c r="I99" s="24">
        <f>IF(ISBLANK('Mortgage 1 Monthly Calcs'!H99),"",'Mortgage 1 Monthly Calcs'!H99)</f>
        <v>644.30140148550697</v>
      </c>
      <c r="J99" s="24">
        <f>IF(ISBLANK('Mortgage 1 Monthly Calcs'!I99),"",'Mortgage 1 Monthly Calcs'!I99)</f>
        <v>421.60257839978027</v>
      </c>
      <c r="K99" s="24">
        <f>IF(ISBLANK('Mortgage 1 Monthly Calcs'!J99),"",'Mortgage 1 Monthly Calcs'!J99)</f>
        <v>84320.51567995605</v>
      </c>
      <c r="L99" s="24"/>
      <c r="M99" s="24">
        <f>IF(ISBLANK('Mortgage 1 Monthly Calcs'!K99),"",'Mortgage 1 Monthly Calcs'!K99)</f>
        <v>0</v>
      </c>
      <c r="N99" s="24"/>
      <c r="O99" s="24">
        <f>IF(ISBLANK('Mortgage 1 Monthly Calcs'!L99),"",'Mortgage 1 Monthly Calcs'!L99)</f>
        <v>644.30140148550697</v>
      </c>
      <c r="P99" s="24"/>
      <c r="Q99" s="24">
        <f>IF(ISBLANK('Mortgage 1 Monthly Calcs'!M99),"",'Mortgage 1 Monthly Calcs'!M99)</f>
        <v>0</v>
      </c>
      <c r="R99" s="24">
        <f>IF(ISBLANK('Mortgage 1 Monthly Calcs'!N99),"",'Mortgage 1 Monthly Calcs'!N99)</f>
        <v>644.30140148550697</v>
      </c>
      <c r="S99" s="24">
        <f>IF(ISBLANK('Mortgage 1 Monthly Calcs'!O99),"",'Mortgage 1 Monthly Calcs'!O99)</f>
        <v>0</v>
      </c>
      <c r="T99" s="24"/>
      <c r="U99" s="24">
        <f>IF(ISBLANK('Mortgage 1 Monthly Calcs'!P99),"",'Mortgage 1 Monthly Calcs'!P99)</f>
        <v>0</v>
      </c>
      <c r="V99" s="24">
        <f>IF(ISBLANK('Mortgage 1 Monthly Calcs'!Q99),"",'Mortgage 1 Monthly Calcs'!Q99)</f>
        <v>0</v>
      </c>
      <c r="W99" s="24">
        <f>IF(ISBLANK('Mortgage 1 Monthly Calcs'!R99),"",'Mortgage 1 Monthly Calcs'!R99)</f>
        <v>222.6988230857267</v>
      </c>
      <c r="X99" s="24">
        <f>IF(ISBLANK('Mortgage 1 Monthly Calcs'!S99),"",'Mortgage 1 Monthly Calcs'!S99)</f>
        <v>421.60257839978027</v>
      </c>
      <c r="Y99" s="24">
        <f>IF(ISBLANK('Mortgage 1 Monthly Calcs'!T99),"",'Mortgage 1 Monthly Calcs'!T99)</f>
        <v>15902.183143129441</v>
      </c>
      <c r="Z99" s="24">
        <f>IF(ISBLANK('Mortgage 1 Monthly Calcs'!U99),"",'Mortgage 1 Monthly Calcs'!U99)</f>
        <v>40796.340187595255</v>
      </c>
      <c r="AA99" s="24" t="str">
        <f>IF(ISBLANK('Mortgage 1 Monthly Calcs'!V99),"",'Mortgage 1 Monthly Calcs'!V99)</f>
        <v/>
      </c>
      <c r="AB99" s="24" t="str">
        <f>IF(ISBLANK('Mortgage 1 Monthly Calcs'!W99),"",'Mortgage 1 Monthly Calcs'!W99)</f>
        <v/>
      </c>
      <c r="AC99" s="24">
        <f>IF(ISBLANK('Mortgage 1 Monthly Calcs'!X99),"",'Mortgage 1 Monthly Calcs'!X99)</f>
        <v>0</v>
      </c>
      <c r="AD99" s="24">
        <f>IF(ISBLANK('Mortgage 1 Monthly Calcs'!Y99),"",'Mortgage 1 Monthly Calcs'!Y99)</f>
        <v>84097.816856870326</v>
      </c>
    </row>
    <row r="100" spans="3:30" x14ac:dyDescent="0.25">
      <c r="C100" s="37">
        <v>89</v>
      </c>
      <c r="D100" s="29" t="str">
        <f>IF(K868=1,F91+1,"")</f>
        <v/>
      </c>
      <c r="E100" s="22" t="str">
        <f>IF(ISBLANK('Mortgage 1 Monthly Calcs'!E100),"",'Mortgage 1 Monthly Calcs'!E100)</f>
        <v/>
      </c>
      <c r="F100" s="23" t="str">
        <f>IF(ISBLANK('Mortgage 1 Monthly Calcs'!F100),"",'Mortgage 1 Monthly Calcs'!F100)</f>
        <v>Mar</v>
      </c>
      <c r="G100" s="28"/>
      <c r="H100" s="28">
        <f>IF(ISBLANK('Mortgage 1 Monthly Calcs'!G100),"",'Mortgage 1 Monthly Calcs'!G100)</f>
        <v>0.06</v>
      </c>
      <c r="I100" s="24">
        <f>IF(ISBLANK('Mortgage 1 Monthly Calcs'!H100),"",'Mortgage 1 Monthly Calcs'!H100)</f>
        <v>644.30140148550697</v>
      </c>
      <c r="J100" s="24">
        <f>IF(ISBLANK('Mortgage 1 Monthly Calcs'!I100),"",'Mortgage 1 Monthly Calcs'!I100)</f>
        <v>420.48908428435163</v>
      </c>
      <c r="K100" s="24">
        <f>IF(ISBLANK('Mortgage 1 Monthly Calcs'!J100),"",'Mortgage 1 Monthly Calcs'!J100)</f>
        <v>84097.816856870326</v>
      </c>
      <c r="L100" s="24"/>
      <c r="M100" s="24">
        <f>IF(ISBLANK('Mortgage 1 Monthly Calcs'!K100),"",'Mortgage 1 Monthly Calcs'!K100)</f>
        <v>0</v>
      </c>
      <c r="N100" s="24"/>
      <c r="O100" s="24">
        <f>IF(ISBLANK('Mortgage 1 Monthly Calcs'!L100),"",'Mortgage 1 Monthly Calcs'!L100)</f>
        <v>644.30140148550697</v>
      </c>
      <c r="P100" s="24"/>
      <c r="Q100" s="24">
        <f>IF(ISBLANK('Mortgage 1 Monthly Calcs'!M100),"",'Mortgage 1 Monthly Calcs'!M100)</f>
        <v>0</v>
      </c>
      <c r="R100" s="24">
        <f>IF(ISBLANK('Mortgage 1 Monthly Calcs'!N100),"",'Mortgage 1 Monthly Calcs'!N100)</f>
        <v>644.30140148550697</v>
      </c>
      <c r="S100" s="24">
        <f>IF(ISBLANK('Mortgage 1 Monthly Calcs'!O100),"",'Mortgage 1 Monthly Calcs'!O100)</f>
        <v>0</v>
      </c>
      <c r="T100" s="24"/>
      <c r="U100" s="24">
        <f>IF(ISBLANK('Mortgage 1 Monthly Calcs'!P100),"",'Mortgage 1 Monthly Calcs'!P100)</f>
        <v>0</v>
      </c>
      <c r="V100" s="24">
        <f>IF(ISBLANK('Mortgage 1 Monthly Calcs'!Q100),"",'Mortgage 1 Monthly Calcs'!Q100)</f>
        <v>0</v>
      </c>
      <c r="W100" s="24">
        <f>IF(ISBLANK('Mortgage 1 Monthly Calcs'!R100),"",'Mortgage 1 Monthly Calcs'!R100)</f>
        <v>223.81231720115534</v>
      </c>
      <c r="X100" s="24">
        <f>IF(ISBLANK('Mortgage 1 Monthly Calcs'!S100),"",'Mortgage 1 Monthly Calcs'!S100)</f>
        <v>420.48908428435163</v>
      </c>
      <c r="Y100" s="24">
        <f>IF(ISBLANK('Mortgage 1 Monthly Calcs'!T100),"",'Mortgage 1 Monthly Calcs'!T100)</f>
        <v>16125.995460330596</v>
      </c>
      <c r="Z100" s="24">
        <f>IF(ISBLANK('Mortgage 1 Monthly Calcs'!U100),"",'Mortgage 1 Monthly Calcs'!U100)</f>
        <v>41216.829271879607</v>
      </c>
      <c r="AA100" s="24" t="str">
        <f>IF(ISBLANK('Mortgage 1 Monthly Calcs'!V100),"",'Mortgage 1 Monthly Calcs'!V100)</f>
        <v/>
      </c>
      <c r="AB100" s="24" t="str">
        <f>IF(ISBLANK('Mortgage 1 Monthly Calcs'!W100),"",'Mortgage 1 Monthly Calcs'!W100)</f>
        <v/>
      </c>
      <c r="AC100" s="24">
        <f>IF(ISBLANK('Mortgage 1 Monthly Calcs'!X100),"",'Mortgage 1 Monthly Calcs'!X100)</f>
        <v>0</v>
      </c>
      <c r="AD100" s="24">
        <f>IF(ISBLANK('Mortgage 1 Monthly Calcs'!Y100),"",'Mortgage 1 Monthly Calcs'!Y100)</f>
        <v>83874.004539669171</v>
      </c>
    </row>
    <row r="101" spans="3:30" x14ac:dyDescent="0.25">
      <c r="C101" s="37">
        <v>90</v>
      </c>
      <c r="D101" s="29" t="str">
        <f>IF(K869=1,F91+1,"")</f>
        <v/>
      </c>
      <c r="E101" s="22" t="str">
        <f>IF(ISBLANK('Mortgage 1 Monthly Calcs'!E101),"",'Mortgage 1 Monthly Calcs'!E101)</f>
        <v/>
      </c>
      <c r="F101" s="23" t="str">
        <f>IF(ISBLANK('Mortgage 1 Monthly Calcs'!F101),"",'Mortgage 1 Monthly Calcs'!F101)</f>
        <v>Apr</v>
      </c>
      <c r="G101" s="28"/>
      <c r="H101" s="28">
        <f>IF(ISBLANK('Mortgage 1 Monthly Calcs'!G101),"",'Mortgage 1 Monthly Calcs'!G101)</f>
        <v>0.06</v>
      </c>
      <c r="I101" s="24">
        <f>IF(ISBLANK('Mortgage 1 Monthly Calcs'!H101),"",'Mortgage 1 Monthly Calcs'!H101)</f>
        <v>644.30140148550697</v>
      </c>
      <c r="J101" s="24">
        <f>IF(ISBLANK('Mortgage 1 Monthly Calcs'!I101),"",'Mortgage 1 Monthly Calcs'!I101)</f>
        <v>419.37002269834585</v>
      </c>
      <c r="K101" s="24">
        <f>IF(ISBLANK('Mortgage 1 Monthly Calcs'!J101),"",'Mortgage 1 Monthly Calcs'!J101)</f>
        <v>83874.004539669171</v>
      </c>
      <c r="L101" s="24"/>
      <c r="M101" s="24">
        <f>IF(ISBLANK('Mortgage 1 Monthly Calcs'!K101),"",'Mortgage 1 Monthly Calcs'!K101)</f>
        <v>0</v>
      </c>
      <c r="N101" s="24"/>
      <c r="O101" s="24">
        <f>IF(ISBLANK('Mortgage 1 Monthly Calcs'!L101),"",'Mortgage 1 Monthly Calcs'!L101)</f>
        <v>644.30140148550697</v>
      </c>
      <c r="P101" s="24"/>
      <c r="Q101" s="24">
        <f>IF(ISBLANK('Mortgage 1 Monthly Calcs'!M101),"",'Mortgage 1 Monthly Calcs'!M101)</f>
        <v>0</v>
      </c>
      <c r="R101" s="24">
        <f>IF(ISBLANK('Mortgage 1 Monthly Calcs'!N101),"",'Mortgage 1 Monthly Calcs'!N101)</f>
        <v>644.30140148550697</v>
      </c>
      <c r="S101" s="24">
        <f>IF(ISBLANK('Mortgage 1 Monthly Calcs'!O101),"",'Mortgage 1 Monthly Calcs'!O101)</f>
        <v>0</v>
      </c>
      <c r="T101" s="24"/>
      <c r="U101" s="24">
        <f>IF(ISBLANK('Mortgage 1 Monthly Calcs'!P101),"",'Mortgage 1 Monthly Calcs'!P101)</f>
        <v>0</v>
      </c>
      <c r="V101" s="24">
        <f>IF(ISBLANK('Mortgage 1 Monthly Calcs'!Q101),"",'Mortgage 1 Monthly Calcs'!Q101)</f>
        <v>0</v>
      </c>
      <c r="W101" s="24">
        <f>IF(ISBLANK('Mortgage 1 Monthly Calcs'!R101),"",'Mortgage 1 Monthly Calcs'!R101)</f>
        <v>224.93137878716112</v>
      </c>
      <c r="X101" s="24">
        <f>IF(ISBLANK('Mortgage 1 Monthly Calcs'!S101),"",'Mortgage 1 Monthly Calcs'!S101)</f>
        <v>419.37002269834585</v>
      </c>
      <c r="Y101" s="24">
        <f>IF(ISBLANK('Mortgage 1 Monthly Calcs'!T101),"",'Mortgage 1 Monthly Calcs'!T101)</f>
        <v>16350.926839117757</v>
      </c>
      <c r="Z101" s="24">
        <f>IF(ISBLANK('Mortgage 1 Monthly Calcs'!U101),"",'Mortgage 1 Monthly Calcs'!U101)</f>
        <v>41636.199294577957</v>
      </c>
      <c r="AA101" s="24" t="str">
        <f>IF(ISBLANK('Mortgage 1 Monthly Calcs'!V101),"",'Mortgage 1 Monthly Calcs'!V101)</f>
        <v/>
      </c>
      <c r="AB101" s="24" t="str">
        <f>IF(ISBLANK('Mortgage 1 Monthly Calcs'!W101),"",'Mortgage 1 Monthly Calcs'!W101)</f>
        <v/>
      </c>
      <c r="AC101" s="24">
        <f>IF(ISBLANK('Mortgage 1 Monthly Calcs'!X101),"",'Mortgage 1 Monthly Calcs'!X101)</f>
        <v>0</v>
      </c>
      <c r="AD101" s="24">
        <f>IF(ISBLANK('Mortgage 1 Monthly Calcs'!Y101),"",'Mortgage 1 Monthly Calcs'!Y101)</f>
        <v>83649.073160882006</v>
      </c>
    </row>
    <row r="102" spans="3:30" x14ac:dyDescent="0.25">
      <c r="C102" s="37">
        <v>91</v>
      </c>
      <c r="D102" s="29" t="str">
        <f>IF(K870=1,F91+1,"")</f>
        <v/>
      </c>
      <c r="E102" s="22" t="str">
        <f>IF(ISBLANK('Mortgage 1 Monthly Calcs'!E102),"",'Mortgage 1 Monthly Calcs'!E102)</f>
        <v/>
      </c>
      <c r="F102" s="23" t="str">
        <f>IF(ISBLANK('Mortgage 1 Monthly Calcs'!F102),"",'Mortgage 1 Monthly Calcs'!F102)</f>
        <v>May</v>
      </c>
      <c r="G102" s="28"/>
      <c r="H102" s="28">
        <f>IF(ISBLANK('Mortgage 1 Monthly Calcs'!G102),"",'Mortgage 1 Monthly Calcs'!G102)</f>
        <v>0.06</v>
      </c>
      <c r="I102" s="24">
        <f>IF(ISBLANK('Mortgage 1 Monthly Calcs'!H102),"",'Mortgage 1 Monthly Calcs'!H102)</f>
        <v>644.30140148550686</v>
      </c>
      <c r="J102" s="24">
        <f>IF(ISBLANK('Mortgage 1 Monthly Calcs'!I102),"",'Mortgage 1 Monthly Calcs'!I102)</f>
        <v>418.24536580441003</v>
      </c>
      <c r="K102" s="24">
        <f>IF(ISBLANK('Mortgage 1 Monthly Calcs'!J102),"",'Mortgage 1 Monthly Calcs'!J102)</f>
        <v>83649.073160882006</v>
      </c>
      <c r="L102" s="24"/>
      <c r="M102" s="24">
        <f>IF(ISBLANK('Mortgage 1 Monthly Calcs'!K102),"",'Mortgage 1 Monthly Calcs'!K102)</f>
        <v>0</v>
      </c>
      <c r="N102" s="24"/>
      <c r="O102" s="24">
        <f>IF(ISBLANK('Mortgage 1 Monthly Calcs'!L102),"",'Mortgage 1 Monthly Calcs'!L102)</f>
        <v>644.30140148550686</v>
      </c>
      <c r="P102" s="24"/>
      <c r="Q102" s="24">
        <f>IF(ISBLANK('Mortgage 1 Monthly Calcs'!M102),"",'Mortgage 1 Monthly Calcs'!M102)</f>
        <v>0</v>
      </c>
      <c r="R102" s="24">
        <f>IF(ISBLANK('Mortgage 1 Monthly Calcs'!N102),"",'Mortgage 1 Monthly Calcs'!N102)</f>
        <v>644.30140148550686</v>
      </c>
      <c r="S102" s="24">
        <f>IF(ISBLANK('Mortgage 1 Monthly Calcs'!O102),"",'Mortgage 1 Monthly Calcs'!O102)</f>
        <v>0</v>
      </c>
      <c r="T102" s="24"/>
      <c r="U102" s="24">
        <f>IF(ISBLANK('Mortgage 1 Monthly Calcs'!P102),"",'Mortgage 1 Monthly Calcs'!P102)</f>
        <v>0</v>
      </c>
      <c r="V102" s="24">
        <f>IF(ISBLANK('Mortgage 1 Monthly Calcs'!Q102),"",'Mortgage 1 Monthly Calcs'!Q102)</f>
        <v>0</v>
      </c>
      <c r="W102" s="24">
        <f>IF(ISBLANK('Mortgage 1 Monthly Calcs'!R102),"",'Mortgage 1 Monthly Calcs'!R102)</f>
        <v>226.05603568109683</v>
      </c>
      <c r="X102" s="24">
        <f>IF(ISBLANK('Mortgage 1 Monthly Calcs'!S102),"",'Mortgage 1 Monthly Calcs'!S102)</f>
        <v>418.24536580441003</v>
      </c>
      <c r="Y102" s="24">
        <f>IF(ISBLANK('Mortgage 1 Monthly Calcs'!T102),"",'Mortgage 1 Monthly Calcs'!T102)</f>
        <v>16576.982874798854</v>
      </c>
      <c r="Z102" s="24">
        <f>IF(ISBLANK('Mortgage 1 Monthly Calcs'!U102),"",'Mortgage 1 Monthly Calcs'!U102)</f>
        <v>42054.444660382367</v>
      </c>
      <c r="AA102" s="24" t="str">
        <f>IF(ISBLANK('Mortgage 1 Monthly Calcs'!V102),"",'Mortgage 1 Monthly Calcs'!V102)</f>
        <v/>
      </c>
      <c r="AB102" s="24" t="str">
        <f>IF(ISBLANK('Mortgage 1 Monthly Calcs'!W102),"",'Mortgage 1 Monthly Calcs'!W102)</f>
        <v/>
      </c>
      <c r="AC102" s="24">
        <f>IF(ISBLANK('Mortgage 1 Monthly Calcs'!X102),"",'Mortgage 1 Monthly Calcs'!X102)</f>
        <v>0</v>
      </c>
      <c r="AD102" s="24">
        <f>IF(ISBLANK('Mortgage 1 Monthly Calcs'!Y102),"",'Mortgage 1 Monthly Calcs'!Y102)</f>
        <v>83423.017125200902</v>
      </c>
    </row>
    <row r="103" spans="3:30" x14ac:dyDescent="0.25">
      <c r="C103" s="37">
        <v>92</v>
      </c>
      <c r="D103" s="29" t="str">
        <f>IF(K871=1,F91+1,"")</f>
        <v/>
      </c>
      <c r="E103" s="22" t="str">
        <f>IF(ISBLANK('Mortgage 1 Monthly Calcs'!E103),"",'Mortgage 1 Monthly Calcs'!E103)</f>
        <v/>
      </c>
      <c r="F103" s="23" t="str">
        <f>IF(ISBLANK('Mortgage 1 Monthly Calcs'!F103),"",'Mortgage 1 Monthly Calcs'!F103)</f>
        <v>Jun</v>
      </c>
      <c r="G103" s="28"/>
      <c r="H103" s="28">
        <f>IF(ISBLANK('Mortgage 1 Monthly Calcs'!G103),"",'Mortgage 1 Monthly Calcs'!G103)</f>
        <v>0.06</v>
      </c>
      <c r="I103" s="24">
        <f>IF(ISBLANK('Mortgage 1 Monthly Calcs'!H103),"",'Mortgage 1 Monthly Calcs'!H103)</f>
        <v>644.30140148550686</v>
      </c>
      <c r="J103" s="24">
        <f>IF(ISBLANK('Mortgage 1 Monthly Calcs'!I103),"",'Mortgage 1 Monthly Calcs'!I103)</f>
        <v>417.11508562600454</v>
      </c>
      <c r="K103" s="24">
        <f>IF(ISBLANK('Mortgage 1 Monthly Calcs'!J103),"",'Mortgage 1 Monthly Calcs'!J103)</f>
        <v>83423.017125200902</v>
      </c>
      <c r="L103" s="24"/>
      <c r="M103" s="24">
        <f>IF(ISBLANK('Mortgage 1 Monthly Calcs'!K103),"",'Mortgage 1 Monthly Calcs'!K103)</f>
        <v>0</v>
      </c>
      <c r="N103" s="24"/>
      <c r="O103" s="24">
        <f>IF(ISBLANK('Mortgage 1 Monthly Calcs'!L103),"",'Mortgage 1 Monthly Calcs'!L103)</f>
        <v>644.30140148550686</v>
      </c>
      <c r="P103" s="24"/>
      <c r="Q103" s="24">
        <f>IF(ISBLANK('Mortgage 1 Monthly Calcs'!M103),"",'Mortgage 1 Monthly Calcs'!M103)</f>
        <v>0</v>
      </c>
      <c r="R103" s="24">
        <f>IF(ISBLANK('Mortgage 1 Monthly Calcs'!N103),"",'Mortgage 1 Monthly Calcs'!N103)</f>
        <v>644.30140148550686</v>
      </c>
      <c r="S103" s="24">
        <f>IF(ISBLANK('Mortgage 1 Monthly Calcs'!O103),"",'Mortgage 1 Monthly Calcs'!O103)</f>
        <v>0</v>
      </c>
      <c r="T103" s="24"/>
      <c r="U103" s="24">
        <f>IF(ISBLANK('Mortgage 1 Monthly Calcs'!P103),"",'Mortgage 1 Monthly Calcs'!P103)</f>
        <v>0</v>
      </c>
      <c r="V103" s="24">
        <f>IF(ISBLANK('Mortgage 1 Monthly Calcs'!Q103),"",'Mortgage 1 Monthly Calcs'!Q103)</f>
        <v>0</v>
      </c>
      <c r="W103" s="24">
        <f>IF(ISBLANK('Mortgage 1 Monthly Calcs'!R103),"",'Mortgage 1 Monthly Calcs'!R103)</f>
        <v>227.18631585950232</v>
      </c>
      <c r="X103" s="24">
        <f>IF(ISBLANK('Mortgage 1 Monthly Calcs'!S103),"",'Mortgage 1 Monthly Calcs'!S103)</f>
        <v>417.11508562600454</v>
      </c>
      <c r="Y103" s="24">
        <f>IF(ISBLANK('Mortgage 1 Monthly Calcs'!T103),"",'Mortgage 1 Monthly Calcs'!T103)</f>
        <v>16804.169190658355</v>
      </c>
      <c r="Z103" s="24">
        <f>IF(ISBLANK('Mortgage 1 Monthly Calcs'!U103),"",'Mortgage 1 Monthly Calcs'!U103)</f>
        <v>42471.559746008374</v>
      </c>
      <c r="AA103" s="24" t="str">
        <f>IF(ISBLANK('Mortgage 1 Monthly Calcs'!V103),"",'Mortgage 1 Monthly Calcs'!V103)</f>
        <v/>
      </c>
      <c r="AB103" s="24" t="str">
        <f>IF(ISBLANK('Mortgage 1 Monthly Calcs'!W103),"",'Mortgage 1 Monthly Calcs'!W103)</f>
        <v/>
      </c>
      <c r="AC103" s="24">
        <f>IF(ISBLANK('Mortgage 1 Monthly Calcs'!X103),"",'Mortgage 1 Monthly Calcs'!X103)</f>
        <v>0</v>
      </c>
      <c r="AD103" s="24">
        <f>IF(ISBLANK('Mortgage 1 Monthly Calcs'!Y103),"",'Mortgage 1 Monthly Calcs'!Y103)</f>
        <v>83195.830809341394</v>
      </c>
    </row>
    <row r="104" spans="3:30" x14ac:dyDescent="0.25">
      <c r="C104" s="37">
        <v>93</v>
      </c>
      <c r="D104" s="29" t="str">
        <f>IF(K872=1,F91+1,"")</f>
        <v/>
      </c>
      <c r="E104" s="22" t="str">
        <f>IF(ISBLANK('Mortgage 1 Monthly Calcs'!E104),"",'Mortgage 1 Monthly Calcs'!E104)</f>
        <v/>
      </c>
      <c r="F104" s="23" t="str">
        <f>IF(ISBLANK('Mortgage 1 Monthly Calcs'!F104),"",'Mortgage 1 Monthly Calcs'!F104)</f>
        <v>Jul</v>
      </c>
      <c r="G104" s="28"/>
      <c r="H104" s="28">
        <f>IF(ISBLANK('Mortgage 1 Monthly Calcs'!G104),"",'Mortgage 1 Monthly Calcs'!G104)</f>
        <v>0.06</v>
      </c>
      <c r="I104" s="24">
        <f>IF(ISBLANK('Mortgage 1 Monthly Calcs'!H104),"",'Mortgage 1 Monthly Calcs'!H104)</f>
        <v>644.30140148550686</v>
      </c>
      <c r="J104" s="24">
        <f>IF(ISBLANK('Mortgage 1 Monthly Calcs'!I104),"",'Mortgage 1 Monthly Calcs'!I104)</f>
        <v>415.97915404670698</v>
      </c>
      <c r="K104" s="24">
        <f>IF(ISBLANK('Mortgage 1 Monthly Calcs'!J104),"",'Mortgage 1 Monthly Calcs'!J104)</f>
        <v>83195.830809341394</v>
      </c>
      <c r="L104" s="24"/>
      <c r="M104" s="24">
        <f>IF(ISBLANK('Mortgage 1 Monthly Calcs'!K104),"",'Mortgage 1 Monthly Calcs'!K104)</f>
        <v>0</v>
      </c>
      <c r="N104" s="24"/>
      <c r="O104" s="24">
        <f>IF(ISBLANK('Mortgage 1 Monthly Calcs'!L104),"",'Mortgage 1 Monthly Calcs'!L104)</f>
        <v>644.30140148550686</v>
      </c>
      <c r="P104" s="24"/>
      <c r="Q104" s="24">
        <f>IF(ISBLANK('Mortgage 1 Monthly Calcs'!M104),"",'Mortgage 1 Monthly Calcs'!M104)</f>
        <v>0</v>
      </c>
      <c r="R104" s="24">
        <f>IF(ISBLANK('Mortgage 1 Monthly Calcs'!N104),"",'Mortgage 1 Monthly Calcs'!N104)</f>
        <v>644.30140148550686</v>
      </c>
      <c r="S104" s="24">
        <f>IF(ISBLANK('Mortgage 1 Monthly Calcs'!O104),"",'Mortgage 1 Monthly Calcs'!O104)</f>
        <v>0</v>
      </c>
      <c r="T104" s="24"/>
      <c r="U104" s="24">
        <f>IF(ISBLANK('Mortgage 1 Monthly Calcs'!P104),"",'Mortgage 1 Monthly Calcs'!P104)</f>
        <v>0</v>
      </c>
      <c r="V104" s="24">
        <f>IF(ISBLANK('Mortgage 1 Monthly Calcs'!Q104),"",'Mortgage 1 Monthly Calcs'!Q104)</f>
        <v>0</v>
      </c>
      <c r="W104" s="24">
        <f>IF(ISBLANK('Mortgage 1 Monthly Calcs'!R104),"",'Mortgage 1 Monthly Calcs'!R104)</f>
        <v>228.32224743879988</v>
      </c>
      <c r="X104" s="24">
        <f>IF(ISBLANK('Mortgage 1 Monthly Calcs'!S104),"",'Mortgage 1 Monthly Calcs'!S104)</f>
        <v>415.97915404670698</v>
      </c>
      <c r="Y104" s="24">
        <f>IF(ISBLANK('Mortgage 1 Monthly Calcs'!T104),"",'Mortgage 1 Monthly Calcs'!T104)</f>
        <v>17032.491438097153</v>
      </c>
      <c r="Z104" s="24">
        <f>IF(ISBLANK('Mortgage 1 Monthly Calcs'!U104),"",'Mortgage 1 Monthly Calcs'!U104)</f>
        <v>42887.538900055079</v>
      </c>
      <c r="AA104" s="24" t="str">
        <f>IF(ISBLANK('Mortgage 1 Monthly Calcs'!V104),"",'Mortgage 1 Monthly Calcs'!V104)</f>
        <v/>
      </c>
      <c r="AB104" s="24" t="str">
        <f>IF(ISBLANK('Mortgage 1 Monthly Calcs'!W104),"",'Mortgage 1 Monthly Calcs'!W104)</f>
        <v/>
      </c>
      <c r="AC104" s="24">
        <f>IF(ISBLANK('Mortgage 1 Monthly Calcs'!X104),"",'Mortgage 1 Monthly Calcs'!X104)</f>
        <v>0</v>
      </c>
      <c r="AD104" s="24">
        <f>IF(ISBLANK('Mortgage 1 Monthly Calcs'!Y104),"",'Mortgage 1 Monthly Calcs'!Y104)</f>
        <v>82967.508561902592</v>
      </c>
    </row>
    <row r="105" spans="3:30" x14ac:dyDescent="0.25">
      <c r="C105" s="37">
        <v>94</v>
      </c>
      <c r="D105" s="29" t="str">
        <f>IF(K873=1,F91+1,"")</f>
        <v/>
      </c>
      <c r="E105" s="22" t="str">
        <f>IF(ISBLANK('Mortgage 1 Monthly Calcs'!E105),"",'Mortgage 1 Monthly Calcs'!E105)</f>
        <v/>
      </c>
      <c r="F105" s="22" t="str">
        <f>IF(ISBLANK('Mortgage 1 Monthly Calcs'!F105),"",'Mortgage 1 Monthly Calcs'!F105)</f>
        <v>Aug</v>
      </c>
      <c r="G105" s="28"/>
      <c r="H105" s="28">
        <f>IF(ISBLANK('Mortgage 1 Monthly Calcs'!G105),"",'Mortgage 1 Monthly Calcs'!G105)</f>
        <v>0.06</v>
      </c>
      <c r="I105" s="24">
        <f>IF(ISBLANK('Mortgage 1 Monthly Calcs'!H105),"",'Mortgage 1 Monthly Calcs'!H105)</f>
        <v>644.30140148550674</v>
      </c>
      <c r="J105" s="24">
        <f>IF(ISBLANK('Mortgage 1 Monthly Calcs'!I105),"",'Mortgage 1 Monthly Calcs'!I105)</f>
        <v>414.83754280951297</v>
      </c>
      <c r="K105" s="24">
        <f>IF(ISBLANK('Mortgage 1 Monthly Calcs'!J105),"",'Mortgage 1 Monthly Calcs'!J105)</f>
        <v>82967.508561902592</v>
      </c>
      <c r="L105" s="24"/>
      <c r="M105" s="24">
        <f>IF(ISBLANK('Mortgage 1 Monthly Calcs'!K105),"",'Mortgage 1 Monthly Calcs'!K105)</f>
        <v>0</v>
      </c>
      <c r="N105" s="24"/>
      <c r="O105" s="24">
        <f>IF(ISBLANK('Mortgage 1 Monthly Calcs'!L105),"",'Mortgage 1 Monthly Calcs'!L105)</f>
        <v>644.30140148550674</v>
      </c>
      <c r="P105" s="24"/>
      <c r="Q105" s="24">
        <f>IF(ISBLANK('Mortgage 1 Monthly Calcs'!M105),"",'Mortgage 1 Monthly Calcs'!M105)</f>
        <v>0</v>
      </c>
      <c r="R105" s="24">
        <f>IF(ISBLANK('Mortgage 1 Monthly Calcs'!N105),"",'Mortgage 1 Monthly Calcs'!N105)</f>
        <v>644.30140148550674</v>
      </c>
      <c r="S105" s="24">
        <f>IF(ISBLANK('Mortgage 1 Monthly Calcs'!O105),"",'Mortgage 1 Monthly Calcs'!O105)</f>
        <v>0</v>
      </c>
      <c r="T105" s="24"/>
      <c r="U105" s="24">
        <f>IF(ISBLANK('Mortgage 1 Monthly Calcs'!P105),"",'Mortgage 1 Monthly Calcs'!P105)</f>
        <v>0</v>
      </c>
      <c r="V105" s="24">
        <f>IF(ISBLANK('Mortgage 1 Monthly Calcs'!Q105),"",'Mortgage 1 Monthly Calcs'!Q105)</f>
        <v>0</v>
      </c>
      <c r="W105" s="24">
        <f>IF(ISBLANK('Mortgage 1 Monthly Calcs'!R105),"",'Mortgage 1 Monthly Calcs'!R105)</f>
        <v>229.46385867599378</v>
      </c>
      <c r="X105" s="24">
        <f>IF(ISBLANK('Mortgage 1 Monthly Calcs'!S105),"",'Mortgage 1 Monthly Calcs'!S105)</f>
        <v>414.83754280951297</v>
      </c>
      <c r="Y105" s="24">
        <f>IF(ISBLANK('Mortgage 1 Monthly Calcs'!T105),"",'Mortgage 1 Monthly Calcs'!T105)</f>
        <v>17261.955296773147</v>
      </c>
      <c r="Z105" s="24">
        <f>IF(ISBLANK('Mortgage 1 Monthly Calcs'!U105),"",'Mortgage 1 Monthly Calcs'!U105)</f>
        <v>43302.376442864588</v>
      </c>
      <c r="AA105" s="24" t="str">
        <f>IF(ISBLANK('Mortgage 1 Monthly Calcs'!V105),"",'Mortgage 1 Monthly Calcs'!V105)</f>
        <v/>
      </c>
      <c r="AB105" s="24" t="str">
        <f>IF(ISBLANK('Mortgage 1 Monthly Calcs'!W105),"",'Mortgage 1 Monthly Calcs'!W105)</f>
        <v/>
      </c>
      <c r="AC105" s="24">
        <f>IF(ISBLANK('Mortgage 1 Monthly Calcs'!X105),"",'Mortgage 1 Monthly Calcs'!X105)</f>
        <v>0</v>
      </c>
      <c r="AD105" s="24">
        <f>IF(ISBLANK('Mortgage 1 Monthly Calcs'!Y105),"",'Mortgage 1 Monthly Calcs'!Y105)</f>
        <v>82738.044703226595</v>
      </c>
    </row>
    <row r="106" spans="3:30" x14ac:dyDescent="0.25">
      <c r="C106" s="37">
        <v>95</v>
      </c>
      <c r="D106" s="29" t="str">
        <f>IF(K874=1,F91+1,"")</f>
        <v/>
      </c>
      <c r="E106" s="22" t="str">
        <f>IF(ISBLANK('Mortgage 1 Monthly Calcs'!E106),"",'Mortgage 1 Monthly Calcs'!E106)</f>
        <v/>
      </c>
      <c r="F106" s="23" t="str">
        <f>IF(ISBLANK('Mortgage 1 Monthly Calcs'!F106),"",'Mortgage 1 Monthly Calcs'!F106)</f>
        <v>Sep</v>
      </c>
      <c r="G106" s="28"/>
      <c r="H106" s="28">
        <f>IF(ISBLANK('Mortgage 1 Monthly Calcs'!G106),"",'Mortgage 1 Monthly Calcs'!G106)</f>
        <v>0.06</v>
      </c>
      <c r="I106" s="24">
        <f>IF(ISBLANK('Mortgage 1 Monthly Calcs'!H106),"",'Mortgage 1 Monthly Calcs'!H106)</f>
        <v>644.30140148550674</v>
      </c>
      <c r="J106" s="24">
        <f>IF(ISBLANK('Mortgage 1 Monthly Calcs'!I106),"",'Mortgage 1 Monthly Calcs'!I106)</f>
        <v>413.69022351613296</v>
      </c>
      <c r="K106" s="24">
        <f>IF(ISBLANK('Mortgage 1 Monthly Calcs'!J106),"",'Mortgage 1 Monthly Calcs'!J106)</f>
        <v>82738.044703226595</v>
      </c>
      <c r="L106" s="24"/>
      <c r="M106" s="24">
        <f>IF(ISBLANK('Mortgage 1 Monthly Calcs'!K106),"",'Mortgage 1 Monthly Calcs'!K106)</f>
        <v>0</v>
      </c>
      <c r="N106" s="24"/>
      <c r="O106" s="24">
        <f>IF(ISBLANK('Mortgage 1 Monthly Calcs'!L106),"",'Mortgage 1 Monthly Calcs'!L106)</f>
        <v>644.30140148550674</v>
      </c>
      <c r="P106" s="24"/>
      <c r="Q106" s="24">
        <f>IF(ISBLANK('Mortgage 1 Monthly Calcs'!M106),"",'Mortgage 1 Monthly Calcs'!M106)</f>
        <v>0</v>
      </c>
      <c r="R106" s="24">
        <f>IF(ISBLANK('Mortgage 1 Monthly Calcs'!N106),"",'Mortgage 1 Monthly Calcs'!N106)</f>
        <v>644.30140148550674</v>
      </c>
      <c r="S106" s="24">
        <f>IF(ISBLANK('Mortgage 1 Monthly Calcs'!O106),"",'Mortgage 1 Monthly Calcs'!O106)</f>
        <v>0</v>
      </c>
      <c r="T106" s="24"/>
      <c r="U106" s="24">
        <f>IF(ISBLANK('Mortgage 1 Monthly Calcs'!P106),"",'Mortgage 1 Monthly Calcs'!P106)</f>
        <v>0</v>
      </c>
      <c r="V106" s="24">
        <f>IF(ISBLANK('Mortgage 1 Monthly Calcs'!Q106),"",'Mortgage 1 Monthly Calcs'!Q106)</f>
        <v>0</v>
      </c>
      <c r="W106" s="24">
        <f>IF(ISBLANK('Mortgage 1 Monthly Calcs'!R106),"",'Mortgage 1 Monthly Calcs'!R106)</f>
        <v>230.61117796937378</v>
      </c>
      <c r="X106" s="24">
        <f>IF(ISBLANK('Mortgage 1 Monthly Calcs'!S106),"",'Mortgage 1 Monthly Calcs'!S106)</f>
        <v>413.69022351613296</v>
      </c>
      <c r="Y106" s="24">
        <f>IF(ISBLANK('Mortgage 1 Monthly Calcs'!T106),"",'Mortgage 1 Monthly Calcs'!T106)</f>
        <v>17492.566474742522</v>
      </c>
      <c r="Z106" s="24">
        <f>IF(ISBLANK('Mortgage 1 Monthly Calcs'!U106),"",'Mortgage 1 Monthly Calcs'!U106)</f>
        <v>43716.066666380721</v>
      </c>
      <c r="AA106" s="24" t="str">
        <f>IF(ISBLANK('Mortgage 1 Monthly Calcs'!V106),"",'Mortgage 1 Monthly Calcs'!V106)</f>
        <v/>
      </c>
      <c r="AB106" s="24" t="str">
        <f>IF(ISBLANK('Mortgage 1 Monthly Calcs'!W106),"",'Mortgage 1 Monthly Calcs'!W106)</f>
        <v/>
      </c>
      <c r="AC106" s="24">
        <f>IF(ISBLANK('Mortgage 1 Monthly Calcs'!X106),"",'Mortgage 1 Monthly Calcs'!X106)</f>
        <v>0</v>
      </c>
      <c r="AD106" s="24">
        <f>IF(ISBLANK('Mortgage 1 Monthly Calcs'!Y106),"",'Mortgage 1 Monthly Calcs'!Y106)</f>
        <v>82507.43352525722</v>
      </c>
    </row>
    <row r="107" spans="3:30" x14ac:dyDescent="0.25">
      <c r="C107" s="37">
        <v>96</v>
      </c>
      <c r="D107" s="29">
        <f>D95+1</f>
        <v>8</v>
      </c>
      <c r="E107" s="22" t="str">
        <f>IF(ISBLANK('Mortgage 1 Monthly Calcs'!E107),"",'Mortgage 1 Monthly Calcs'!E107)</f>
        <v/>
      </c>
      <c r="F107" s="23" t="str">
        <f>IF(ISBLANK('Mortgage 1 Monthly Calcs'!F107),"",'Mortgage 1 Monthly Calcs'!F107)</f>
        <v>Oct</v>
      </c>
      <c r="G107" s="28"/>
      <c r="H107" s="28">
        <f>IF(ISBLANK('Mortgage 1 Monthly Calcs'!G107),"",'Mortgage 1 Monthly Calcs'!G107)</f>
        <v>0.06</v>
      </c>
      <c r="I107" s="24">
        <f>IF(ISBLANK('Mortgage 1 Monthly Calcs'!H107),"",'Mortgage 1 Monthly Calcs'!H107)</f>
        <v>644.30140148550674</v>
      </c>
      <c r="J107" s="24">
        <f>IF(ISBLANK('Mortgage 1 Monthly Calcs'!I107),"",'Mortgage 1 Monthly Calcs'!I107)</f>
        <v>412.53716762628613</v>
      </c>
      <c r="K107" s="24">
        <f>IF(ISBLANK('Mortgage 1 Monthly Calcs'!J107),"",'Mortgage 1 Monthly Calcs'!J107)</f>
        <v>82507.43352525722</v>
      </c>
      <c r="L107" s="24"/>
      <c r="M107" s="24">
        <f>IF(ISBLANK('Mortgage 1 Monthly Calcs'!K107),"",'Mortgage 1 Monthly Calcs'!K107)</f>
        <v>0</v>
      </c>
      <c r="N107" s="24"/>
      <c r="O107" s="24">
        <f>IF(ISBLANK('Mortgage 1 Monthly Calcs'!L107),"",'Mortgage 1 Monthly Calcs'!L107)</f>
        <v>644.30140148550674</v>
      </c>
      <c r="P107" s="24"/>
      <c r="Q107" s="24">
        <f>IF(ISBLANK('Mortgage 1 Monthly Calcs'!M107),"",'Mortgage 1 Monthly Calcs'!M107)</f>
        <v>0</v>
      </c>
      <c r="R107" s="24">
        <f>IF(ISBLANK('Mortgage 1 Monthly Calcs'!N107),"",'Mortgage 1 Monthly Calcs'!N107)</f>
        <v>644.30140148550674</v>
      </c>
      <c r="S107" s="24">
        <f>IF(ISBLANK('Mortgage 1 Monthly Calcs'!O107),"",'Mortgage 1 Monthly Calcs'!O107)</f>
        <v>0</v>
      </c>
      <c r="T107" s="24"/>
      <c r="U107" s="24">
        <f>IF(ISBLANK('Mortgage 1 Monthly Calcs'!P107),"",'Mortgage 1 Monthly Calcs'!P107)</f>
        <v>0</v>
      </c>
      <c r="V107" s="24">
        <f>IF(ISBLANK('Mortgage 1 Monthly Calcs'!Q107),"",'Mortgage 1 Monthly Calcs'!Q107)</f>
        <v>0</v>
      </c>
      <c r="W107" s="24">
        <f>IF(ISBLANK('Mortgage 1 Monthly Calcs'!R107),"",'Mortgage 1 Monthly Calcs'!R107)</f>
        <v>231.76423385922061</v>
      </c>
      <c r="X107" s="24">
        <f>IF(ISBLANK('Mortgage 1 Monthly Calcs'!S107),"",'Mortgage 1 Monthly Calcs'!S107)</f>
        <v>412.53716762628613</v>
      </c>
      <c r="Y107" s="24">
        <f>IF(ISBLANK('Mortgage 1 Monthly Calcs'!T107),"",'Mortgage 1 Monthly Calcs'!T107)</f>
        <v>17724.330708601741</v>
      </c>
      <c r="Z107" s="24">
        <f>IF(ISBLANK('Mortgage 1 Monthly Calcs'!U107),"",'Mortgage 1 Monthly Calcs'!U107)</f>
        <v>44128.603834007008</v>
      </c>
      <c r="AA107" s="24" t="str">
        <f>IF(ISBLANK('Mortgage 1 Monthly Calcs'!V107),"",'Mortgage 1 Monthly Calcs'!V107)</f>
        <v/>
      </c>
      <c r="AB107" s="24" t="str">
        <f>IF(ISBLANK('Mortgage 1 Monthly Calcs'!W107),"",'Mortgage 1 Monthly Calcs'!W107)</f>
        <v/>
      </c>
      <c r="AC107" s="24">
        <f>IF(ISBLANK('Mortgage 1 Monthly Calcs'!X107),"",'Mortgage 1 Monthly Calcs'!X107)</f>
        <v>0</v>
      </c>
      <c r="AD107" s="24">
        <f>IF(ISBLANK('Mortgage 1 Monthly Calcs'!Y107),"",'Mortgage 1 Monthly Calcs'!Y107)</f>
        <v>82275.669291397993</v>
      </c>
    </row>
    <row r="108" spans="3:30" x14ac:dyDescent="0.25">
      <c r="C108" s="37">
        <v>97</v>
      </c>
      <c r="D108" s="29"/>
      <c r="E108" s="22" t="str">
        <f>IF(ISBLANK('Mortgage 1 Monthly Calcs'!E108),"",'Mortgage 1 Monthly Calcs'!E108)</f>
        <v/>
      </c>
      <c r="F108" s="23" t="str">
        <f>IF(ISBLANK('Mortgage 1 Monthly Calcs'!F108),"",'Mortgage 1 Monthly Calcs'!F108)</f>
        <v>Nov</v>
      </c>
      <c r="G108" s="28"/>
      <c r="H108" s="28">
        <f>IF(ISBLANK('Mortgage 1 Monthly Calcs'!G108),"",'Mortgage 1 Monthly Calcs'!G108)</f>
        <v>0.06</v>
      </c>
      <c r="I108" s="24">
        <f>IF(ISBLANK('Mortgage 1 Monthly Calcs'!H108),"",'Mortgage 1 Monthly Calcs'!H108)</f>
        <v>644.30140148550674</v>
      </c>
      <c r="J108" s="24">
        <f>IF(ISBLANK('Mortgage 1 Monthly Calcs'!I108),"",'Mortgage 1 Monthly Calcs'!I108)</f>
        <v>411.37834645698996</v>
      </c>
      <c r="K108" s="24">
        <f>IF(ISBLANK('Mortgage 1 Monthly Calcs'!J108),"",'Mortgage 1 Monthly Calcs'!J108)</f>
        <v>82275.669291397993</v>
      </c>
      <c r="L108" s="24"/>
      <c r="M108" s="24">
        <f>IF(ISBLANK('Mortgage 1 Monthly Calcs'!K108),"",'Mortgage 1 Monthly Calcs'!K108)</f>
        <v>0</v>
      </c>
      <c r="N108" s="24"/>
      <c r="O108" s="24">
        <f>IF(ISBLANK('Mortgage 1 Monthly Calcs'!L108),"",'Mortgage 1 Monthly Calcs'!L108)</f>
        <v>644.30140148550674</v>
      </c>
      <c r="P108" s="24"/>
      <c r="Q108" s="24">
        <f>IF(ISBLANK('Mortgage 1 Monthly Calcs'!M108),"",'Mortgage 1 Monthly Calcs'!M108)</f>
        <v>0</v>
      </c>
      <c r="R108" s="24">
        <f>IF(ISBLANK('Mortgage 1 Monthly Calcs'!N108),"",'Mortgage 1 Monthly Calcs'!N108)</f>
        <v>644.30140148550674</v>
      </c>
      <c r="S108" s="24">
        <f>IF(ISBLANK('Mortgage 1 Monthly Calcs'!O108),"",'Mortgage 1 Monthly Calcs'!O108)</f>
        <v>0</v>
      </c>
      <c r="T108" s="24"/>
      <c r="U108" s="24">
        <f>IF(ISBLANK('Mortgage 1 Monthly Calcs'!P108),"",'Mortgage 1 Monthly Calcs'!P108)</f>
        <v>0</v>
      </c>
      <c r="V108" s="24">
        <f>IF(ISBLANK('Mortgage 1 Monthly Calcs'!Q108),"",'Mortgage 1 Monthly Calcs'!Q108)</f>
        <v>0</v>
      </c>
      <c r="W108" s="24">
        <f>IF(ISBLANK('Mortgage 1 Monthly Calcs'!R108),"",'Mortgage 1 Monthly Calcs'!R108)</f>
        <v>232.92305502851679</v>
      </c>
      <c r="X108" s="24">
        <f>IF(ISBLANK('Mortgage 1 Monthly Calcs'!S108),"",'Mortgage 1 Monthly Calcs'!S108)</f>
        <v>411.37834645698996</v>
      </c>
      <c r="Y108" s="24">
        <f>IF(ISBLANK('Mortgage 1 Monthly Calcs'!T108),"",'Mortgage 1 Monthly Calcs'!T108)</f>
        <v>17957.253763630259</v>
      </c>
      <c r="Z108" s="24">
        <f>IF(ISBLANK('Mortgage 1 Monthly Calcs'!U108),"",'Mortgage 1 Monthly Calcs'!U108)</f>
        <v>44539.982180464001</v>
      </c>
      <c r="AA108" s="24" t="str">
        <f>IF(ISBLANK('Mortgage 1 Monthly Calcs'!V108),"",'Mortgage 1 Monthly Calcs'!V108)</f>
        <v/>
      </c>
      <c r="AB108" s="24" t="str">
        <f>IF(ISBLANK('Mortgage 1 Monthly Calcs'!W108),"",'Mortgage 1 Monthly Calcs'!W108)</f>
        <v/>
      </c>
      <c r="AC108" s="24">
        <f>IF(ISBLANK('Mortgage 1 Monthly Calcs'!X108),"",'Mortgage 1 Monthly Calcs'!X108)</f>
        <v>0</v>
      </c>
      <c r="AD108" s="24">
        <f>IF(ISBLANK('Mortgage 1 Monthly Calcs'!Y108),"",'Mortgage 1 Monthly Calcs'!Y108)</f>
        <v>82042.746236369479</v>
      </c>
    </row>
    <row r="109" spans="3:30" x14ac:dyDescent="0.25">
      <c r="C109" s="37">
        <v>98</v>
      </c>
      <c r="D109" s="29"/>
      <c r="E109" s="22" t="str">
        <f>IF(ISBLANK('Mortgage 1 Monthly Calcs'!E109),"",'Mortgage 1 Monthly Calcs'!E109)</f>
        <v/>
      </c>
      <c r="F109" s="23" t="str">
        <f>IF(ISBLANK('Mortgage 1 Monthly Calcs'!F109),"",'Mortgage 1 Monthly Calcs'!F109)</f>
        <v>Dec</v>
      </c>
      <c r="G109" s="28"/>
      <c r="H109" s="28">
        <f>IF(ISBLANK('Mortgage 1 Monthly Calcs'!G109),"",'Mortgage 1 Monthly Calcs'!G109)</f>
        <v>0.06</v>
      </c>
      <c r="I109" s="24">
        <f>IF(ISBLANK('Mortgage 1 Monthly Calcs'!H109),"",'Mortgage 1 Monthly Calcs'!H109)</f>
        <v>644.30140148550674</v>
      </c>
      <c r="J109" s="24">
        <f>IF(ISBLANK('Mortgage 1 Monthly Calcs'!I109),"",'Mortgage 1 Monthly Calcs'!I109)</f>
        <v>410.21373118184738</v>
      </c>
      <c r="K109" s="24">
        <f>IF(ISBLANK('Mortgage 1 Monthly Calcs'!J109),"",'Mortgage 1 Monthly Calcs'!J109)</f>
        <v>82042.746236369479</v>
      </c>
      <c r="L109" s="24"/>
      <c r="M109" s="24">
        <f>IF(ISBLANK('Mortgage 1 Monthly Calcs'!K109),"",'Mortgage 1 Monthly Calcs'!K109)</f>
        <v>0</v>
      </c>
      <c r="N109" s="24"/>
      <c r="O109" s="24">
        <f>IF(ISBLANK('Mortgage 1 Monthly Calcs'!L109),"",'Mortgage 1 Monthly Calcs'!L109)</f>
        <v>644.30140148550674</v>
      </c>
      <c r="P109" s="24"/>
      <c r="Q109" s="24">
        <f>IF(ISBLANK('Mortgage 1 Monthly Calcs'!M109),"",'Mortgage 1 Monthly Calcs'!M109)</f>
        <v>0</v>
      </c>
      <c r="R109" s="24">
        <f>IF(ISBLANK('Mortgage 1 Monthly Calcs'!N109),"",'Mortgage 1 Monthly Calcs'!N109)</f>
        <v>644.30140148550674</v>
      </c>
      <c r="S109" s="24">
        <f>IF(ISBLANK('Mortgage 1 Monthly Calcs'!O109),"",'Mortgage 1 Monthly Calcs'!O109)</f>
        <v>0</v>
      </c>
      <c r="T109" s="24"/>
      <c r="U109" s="24">
        <f>IF(ISBLANK('Mortgage 1 Monthly Calcs'!P109),"",'Mortgage 1 Monthly Calcs'!P109)</f>
        <v>0</v>
      </c>
      <c r="V109" s="24">
        <f>IF(ISBLANK('Mortgage 1 Monthly Calcs'!Q109),"",'Mortgage 1 Monthly Calcs'!Q109)</f>
        <v>0</v>
      </c>
      <c r="W109" s="24">
        <f>IF(ISBLANK('Mortgage 1 Monthly Calcs'!R109),"",'Mortgage 1 Monthly Calcs'!R109)</f>
        <v>234.08767030365937</v>
      </c>
      <c r="X109" s="24">
        <f>IF(ISBLANK('Mortgage 1 Monthly Calcs'!S109),"",'Mortgage 1 Monthly Calcs'!S109)</f>
        <v>410.21373118184738</v>
      </c>
      <c r="Y109" s="24">
        <f>IF(ISBLANK('Mortgage 1 Monthly Calcs'!T109),"",'Mortgage 1 Monthly Calcs'!T109)</f>
        <v>18191.341433933918</v>
      </c>
      <c r="Z109" s="24">
        <f>IF(ISBLANK('Mortgage 1 Monthly Calcs'!U109),"",'Mortgage 1 Monthly Calcs'!U109)</f>
        <v>44950.195911645846</v>
      </c>
      <c r="AA109" s="24" t="str">
        <f>IF(ISBLANK('Mortgage 1 Monthly Calcs'!V109),"",'Mortgage 1 Monthly Calcs'!V109)</f>
        <v/>
      </c>
      <c r="AB109" s="24" t="str">
        <f>IF(ISBLANK('Mortgage 1 Monthly Calcs'!W109),"",'Mortgage 1 Monthly Calcs'!W109)</f>
        <v/>
      </c>
      <c r="AC109" s="24">
        <f>IF(ISBLANK('Mortgage 1 Monthly Calcs'!X109),"",'Mortgage 1 Monthly Calcs'!X109)</f>
        <v>0</v>
      </c>
      <c r="AD109" s="24">
        <f>IF(ISBLANK('Mortgage 1 Monthly Calcs'!Y109),"",'Mortgage 1 Monthly Calcs'!Y109)</f>
        <v>81808.658566065817</v>
      </c>
    </row>
    <row r="110" spans="3:30" x14ac:dyDescent="0.25">
      <c r="C110" s="37">
        <v>99</v>
      </c>
      <c r="D110" s="29"/>
      <c r="E110" s="22">
        <f>IF(ISBLANK('Mortgage 1 Monthly Calcs'!E110),"",'Mortgage 1 Monthly Calcs'!E110)</f>
        <v>2018</v>
      </c>
      <c r="F110" s="23" t="str">
        <f>IF(ISBLANK('Mortgage 1 Monthly Calcs'!F110),"",'Mortgage 1 Monthly Calcs'!F110)</f>
        <v>Jan</v>
      </c>
      <c r="G110" s="28"/>
      <c r="H110" s="28">
        <f>IF(ISBLANK('Mortgage 1 Monthly Calcs'!G110),"",'Mortgage 1 Monthly Calcs'!G110)</f>
        <v>0.06</v>
      </c>
      <c r="I110" s="24">
        <f>IF(ISBLANK('Mortgage 1 Monthly Calcs'!H110),"",'Mortgage 1 Monthly Calcs'!H110)</f>
        <v>644.30140148550663</v>
      </c>
      <c r="J110" s="24">
        <f>IF(ISBLANK('Mortgage 1 Monthly Calcs'!I110),"",'Mortgage 1 Monthly Calcs'!I110)</f>
        <v>409.04329283032911</v>
      </c>
      <c r="K110" s="24">
        <f>IF(ISBLANK('Mortgage 1 Monthly Calcs'!J110),"",'Mortgage 1 Monthly Calcs'!J110)</f>
        <v>81808.658566065817</v>
      </c>
      <c r="L110" s="24"/>
      <c r="M110" s="24">
        <f>IF(ISBLANK('Mortgage 1 Monthly Calcs'!K110),"",'Mortgage 1 Monthly Calcs'!K110)</f>
        <v>0</v>
      </c>
      <c r="N110" s="24"/>
      <c r="O110" s="24">
        <f>IF(ISBLANK('Mortgage 1 Monthly Calcs'!L110),"",'Mortgage 1 Monthly Calcs'!L110)</f>
        <v>644.30140148550663</v>
      </c>
      <c r="P110" s="24"/>
      <c r="Q110" s="24">
        <f>IF(ISBLANK('Mortgage 1 Monthly Calcs'!M110),"",'Mortgage 1 Monthly Calcs'!M110)</f>
        <v>0</v>
      </c>
      <c r="R110" s="24">
        <f>IF(ISBLANK('Mortgage 1 Monthly Calcs'!N110),"",'Mortgage 1 Monthly Calcs'!N110)</f>
        <v>644.30140148550663</v>
      </c>
      <c r="S110" s="24">
        <f>IF(ISBLANK('Mortgage 1 Monthly Calcs'!O110),"",'Mortgage 1 Monthly Calcs'!O110)</f>
        <v>0</v>
      </c>
      <c r="T110" s="24"/>
      <c r="U110" s="24">
        <f>IF(ISBLANK('Mortgage 1 Monthly Calcs'!P110),"",'Mortgage 1 Monthly Calcs'!P110)</f>
        <v>0</v>
      </c>
      <c r="V110" s="24">
        <f>IF(ISBLANK('Mortgage 1 Monthly Calcs'!Q110),"",'Mortgage 1 Monthly Calcs'!Q110)</f>
        <v>0</v>
      </c>
      <c r="W110" s="24">
        <f>IF(ISBLANK('Mortgage 1 Monthly Calcs'!R110),"",'Mortgage 1 Monthly Calcs'!R110)</f>
        <v>235.25810865517752</v>
      </c>
      <c r="X110" s="24">
        <f>IF(ISBLANK('Mortgage 1 Monthly Calcs'!S110),"",'Mortgage 1 Monthly Calcs'!S110)</f>
        <v>409.04329283032911</v>
      </c>
      <c r="Y110" s="24">
        <f>IF(ISBLANK('Mortgage 1 Monthly Calcs'!T110),"",'Mortgage 1 Monthly Calcs'!T110)</f>
        <v>18426.599542589094</v>
      </c>
      <c r="Z110" s="24">
        <f>IF(ISBLANK('Mortgage 1 Monthly Calcs'!U110),"",'Mortgage 1 Monthly Calcs'!U110)</f>
        <v>45359.239204476173</v>
      </c>
      <c r="AA110" s="24" t="str">
        <f>IF(ISBLANK('Mortgage 1 Monthly Calcs'!V110),"",'Mortgage 1 Monthly Calcs'!V110)</f>
        <v/>
      </c>
      <c r="AB110" s="24" t="str">
        <f>IF(ISBLANK('Mortgage 1 Monthly Calcs'!W110),"",'Mortgage 1 Monthly Calcs'!W110)</f>
        <v/>
      </c>
      <c r="AC110" s="24">
        <f>IF(ISBLANK('Mortgage 1 Monthly Calcs'!X110),"",'Mortgage 1 Monthly Calcs'!X110)</f>
        <v>0</v>
      </c>
      <c r="AD110" s="24">
        <f>IF(ISBLANK('Mortgage 1 Monthly Calcs'!Y110),"",'Mortgage 1 Monthly Calcs'!Y110)</f>
        <v>81573.400457410637</v>
      </c>
    </row>
    <row r="111" spans="3:30" x14ac:dyDescent="0.25">
      <c r="C111" s="37">
        <v>100</v>
      </c>
      <c r="D111" s="29"/>
      <c r="E111" s="22" t="str">
        <f>IF(ISBLANK('Mortgage 1 Monthly Calcs'!E111),"",'Mortgage 1 Monthly Calcs'!E111)</f>
        <v/>
      </c>
      <c r="F111" s="23" t="str">
        <f>IF(ISBLANK('Mortgage 1 Monthly Calcs'!F111),"",'Mortgage 1 Monthly Calcs'!F111)</f>
        <v>Feb</v>
      </c>
      <c r="G111" s="28"/>
      <c r="H111" s="28">
        <f>IF(ISBLANK('Mortgage 1 Monthly Calcs'!G111),"",'Mortgage 1 Monthly Calcs'!G111)</f>
        <v>0.06</v>
      </c>
      <c r="I111" s="24">
        <f>IF(ISBLANK('Mortgage 1 Monthly Calcs'!H111),"",'Mortgage 1 Monthly Calcs'!H111)</f>
        <v>644.30140148550674</v>
      </c>
      <c r="J111" s="24">
        <f>IF(ISBLANK('Mortgage 1 Monthly Calcs'!I111),"",'Mortgage 1 Monthly Calcs'!I111)</f>
        <v>407.8670022870532</v>
      </c>
      <c r="K111" s="24">
        <f>IF(ISBLANK('Mortgage 1 Monthly Calcs'!J111),"",'Mortgage 1 Monthly Calcs'!J111)</f>
        <v>81573.400457410637</v>
      </c>
      <c r="L111" s="24"/>
      <c r="M111" s="24">
        <f>IF(ISBLANK('Mortgage 1 Monthly Calcs'!K111),"",'Mortgage 1 Monthly Calcs'!K111)</f>
        <v>0</v>
      </c>
      <c r="N111" s="24"/>
      <c r="O111" s="24">
        <f>IF(ISBLANK('Mortgage 1 Monthly Calcs'!L111),"",'Mortgage 1 Monthly Calcs'!L111)</f>
        <v>644.30140148550674</v>
      </c>
      <c r="P111" s="24"/>
      <c r="Q111" s="24">
        <f>IF(ISBLANK('Mortgage 1 Monthly Calcs'!M111),"",'Mortgage 1 Monthly Calcs'!M111)</f>
        <v>0</v>
      </c>
      <c r="R111" s="24">
        <f>IF(ISBLANK('Mortgage 1 Monthly Calcs'!N111),"",'Mortgage 1 Monthly Calcs'!N111)</f>
        <v>644.30140148550674</v>
      </c>
      <c r="S111" s="24">
        <f>IF(ISBLANK('Mortgage 1 Monthly Calcs'!O111),"",'Mortgage 1 Monthly Calcs'!O111)</f>
        <v>0</v>
      </c>
      <c r="T111" s="24"/>
      <c r="U111" s="24">
        <f>IF(ISBLANK('Mortgage 1 Monthly Calcs'!P111),"",'Mortgage 1 Monthly Calcs'!P111)</f>
        <v>0</v>
      </c>
      <c r="V111" s="24">
        <f>IF(ISBLANK('Mortgage 1 Monthly Calcs'!Q111),"",'Mortgage 1 Monthly Calcs'!Q111)</f>
        <v>0</v>
      </c>
      <c r="W111" s="24">
        <f>IF(ISBLANK('Mortgage 1 Monthly Calcs'!R111),"",'Mortgage 1 Monthly Calcs'!R111)</f>
        <v>236.43439919845355</v>
      </c>
      <c r="X111" s="24">
        <f>IF(ISBLANK('Mortgage 1 Monthly Calcs'!S111),"",'Mortgage 1 Monthly Calcs'!S111)</f>
        <v>407.8670022870532</v>
      </c>
      <c r="Y111" s="24">
        <f>IF(ISBLANK('Mortgage 1 Monthly Calcs'!T111),"",'Mortgage 1 Monthly Calcs'!T111)</f>
        <v>18663.033941787548</v>
      </c>
      <c r="Z111" s="24">
        <f>IF(ISBLANK('Mortgage 1 Monthly Calcs'!U111),"",'Mortgage 1 Monthly Calcs'!U111)</f>
        <v>45767.106206763223</v>
      </c>
      <c r="AA111" s="24" t="str">
        <f>IF(ISBLANK('Mortgage 1 Monthly Calcs'!V111),"",'Mortgage 1 Monthly Calcs'!V111)</f>
        <v/>
      </c>
      <c r="AB111" s="24" t="str">
        <f>IF(ISBLANK('Mortgage 1 Monthly Calcs'!W111),"",'Mortgage 1 Monthly Calcs'!W111)</f>
        <v/>
      </c>
      <c r="AC111" s="24">
        <f>IF(ISBLANK('Mortgage 1 Monthly Calcs'!X111),"",'Mortgage 1 Monthly Calcs'!X111)</f>
        <v>0</v>
      </c>
      <c r="AD111" s="24">
        <f>IF(ISBLANK('Mortgage 1 Monthly Calcs'!Y111),"",'Mortgage 1 Monthly Calcs'!Y111)</f>
        <v>81336.966058212187</v>
      </c>
    </row>
    <row r="112" spans="3:30" x14ac:dyDescent="0.25">
      <c r="C112" s="37">
        <v>101</v>
      </c>
      <c r="D112" s="29"/>
      <c r="E112" s="22" t="str">
        <f>IF(ISBLANK('Mortgage 1 Monthly Calcs'!E112),"",'Mortgage 1 Monthly Calcs'!E112)</f>
        <v/>
      </c>
      <c r="F112" s="23" t="str">
        <f>IF(ISBLANK('Mortgage 1 Monthly Calcs'!F112),"",'Mortgage 1 Monthly Calcs'!F112)</f>
        <v>Mar</v>
      </c>
      <c r="G112" s="28"/>
      <c r="H112" s="28">
        <f>IF(ISBLANK('Mortgage 1 Monthly Calcs'!G112),"",'Mortgage 1 Monthly Calcs'!G112)</f>
        <v>0.06</v>
      </c>
      <c r="I112" s="24">
        <f>IF(ISBLANK('Mortgage 1 Monthly Calcs'!H112),"",'Mortgage 1 Monthly Calcs'!H112)</f>
        <v>644.30140148550674</v>
      </c>
      <c r="J112" s="24">
        <f>IF(ISBLANK('Mortgage 1 Monthly Calcs'!I112),"",'Mortgage 1 Monthly Calcs'!I112)</f>
        <v>406.68483029106096</v>
      </c>
      <c r="K112" s="24">
        <f>IF(ISBLANK('Mortgage 1 Monthly Calcs'!J112),"",'Mortgage 1 Monthly Calcs'!J112)</f>
        <v>81336.966058212187</v>
      </c>
      <c r="L112" s="24"/>
      <c r="M112" s="24">
        <f>IF(ISBLANK('Mortgage 1 Monthly Calcs'!K112),"",'Mortgage 1 Monthly Calcs'!K112)</f>
        <v>0</v>
      </c>
      <c r="N112" s="24"/>
      <c r="O112" s="24">
        <f>IF(ISBLANK('Mortgage 1 Monthly Calcs'!L112),"",'Mortgage 1 Monthly Calcs'!L112)</f>
        <v>644.30140148550674</v>
      </c>
      <c r="P112" s="24"/>
      <c r="Q112" s="24">
        <f>IF(ISBLANK('Mortgage 1 Monthly Calcs'!M112),"",'Mortgage 1 Monthly Calcs'!M112)</f>
        <v>0</v>
      </c>
      <c r="R112" s="24">
        <f>IF(ISBLANK('Mortgage 1 Monthly Calcs'!N112),"",'Mortgage 1 Monthly Calcs'!N112)</f>
        <v>644.30140148550674</v>
      </c>
      <c r="S112" s="24">
        <f>IF(ISBLANK('Mortgage 1 Monthly Calcs'!O112),"",'Mortgage 1 Monthly Calcs'!O112)</f>
        <v>0</v>
      </c>
      <c r="T112" s="24"/>
      <c r="U112" s="24">
        <f>IF(ISBLANK('Mortgage 1 Monthly Calcs'!P112),"",'Mortgage 1 Monthly Calcs'!P112)</f>
        <v>0</v>
      </c>
      <c r="V112" s="24">
        <f>IF(ISBLANK('Mortgage 1 Monthly Calcs'!Q112),"",'Mortgage 1 Monthly Calcs'!Q112)</f>
        <v>0</v>
      </c>
      <c r="W112" s="24">
        <f>IF(ISBLANK('Mortgage 1 Monthly Calcs'!R112),"",'Mortgage 1 Monthly Calcs'!R112)</f>
        <v>237.61657119444578</v>
      </c>
      <c r="X112" s="24">
        <f>IF(ISBLANK('Mortgage 1 Monthly Calcs'!S112),"",'Mortgage 1 Monthly Calcs'!S112)</f>
        <v>406.68483029106096</v>
      </c>
      <c r="Y112" s="24">
        <f>IF(ISBLANK('Mortgage 1 Monthly Calcs'!T112),"",'Mortgage 1 Monthly Calcs'!T112)</f>
        <v>18900.650512981993</v>
      </c>
      <c r="Z112" s="24">
        <f>IF(ISBLANK('Mortgage 1 Monthly Calcs'!U112),"",'Mortgage 1 Monthly Calcs'!U112)</f>
        <v>46173.791037054281</v>
      </c>
      <c r="AA112" s="24" t="str">
        <f>IF(ISBLANK('Mortgage 1 Monthly Calcs'!V112),"",'Mortgage 1 Monthly Calcs'!V112)</f>
        <v/>
      </c>
      <c r="AB112" s="24" t="str">
        <f>IF(ISBLANK('Mortgage 1 Monthly Calcs'!W112),"",'Mortgage 1 Monthly Calcs'!W112)</f>
        <v/>
      </c>
      <c r="AC112" s="24">
        <f>IF(ISBLANK('Mortgage 1 Monthly Calcs'!X112),"",'Mortgage 1 Monthly Calcs'!X112)</f>
        <v>0</v>
      </c>
      <c r="AD112" s="24">
        <f>IF(ISBLANK('Mortgage 1 Monthly Calcs'!Y112),"",'Mortgage 1 Monthly Calcs'!Y112)</f>
        <v>81099.349487017738</v>
      </c>
    </row>
    <row r="113" spans="3:30" x14ac:dyDescent="0.25">
      <c r="C113" s="37">
        <v>102</v>
      </c>
      <c r="D113" s="29"/>
      <c r="E113" s="22" t="str">
        <f>IF(ISBLANK('Mortgage 1 Monthly Calcs'!E113),"",'Mortgage 1 Monthly Calcs'!E113)</f>
        <v/>
      </c>
      <c r="F113" s="23" t="str">
        <f>IF(ISBLANK('Mortgage 1 Monthly Calcs'!F113),"",'Mortgage 1 Monthly Calcs'!F113)</f>
        <v>Apr</v>
      </c>
      <c r="G113" s="28"/>
      <c r="H113" s="28">
        <f>IF(ISBLANK('Mortgage 1 Monthly Calcs'!G113),"",'Mortgage 1 Monthly Calcs'!G113)</f>
        <v>0.06</v>
      </c>
      <c r="I113" s="24">
        <f>IF(ISBLANK('Mortgage 1 Monthly Calcs'!H113),"",'Mortgage 1 Monthly Calcs'!H113)</f>
        <v>644.30140148550674</v>
      </c>
      <c r="J113" s="24">
        <f>IF(ISBLANK('Mortgage 1 Monthly Calcs'!I113),"",'Mortgage 1 Monthly Calcs'!I113)</f>
        <v>405.49674743508871</v>
      </c>
      <c r="K113" s="24">
        <f>IF(ISBLANK('Mortgage 1 Monthly Calcs'!J113),"",'Mortgage 1 Monthly Calcs'!J113)</f>
        <v>81099.349487017738</v>
      </c>
      <c r="L113" s="24"/>
      <c r="M113" s="24">
        <f>IF(ISBLANK('Mortgage 1 Monthly Calcs'!K113),"",'Mortgage 1 Monthly Calcs'!K113)</f>
        <v>0</v>
      </c>
      <c r="N113" s="24"/>
      <c r="O113" s="24">
        <f>IF(ISBLANK('Mortgage 1 Monthly Calcs'!L113),"",'Mortgage 1 Monthly Calcs'!L113)</f>
        <v>644.30140148550674</v>
      </c>
      <c r="P113" s="24"/>
      <c r="Q113" s="24">
        <f>IF(ISBLANK('Mortgage 1 Monthly Calcs'!M113),"",'Mortgage 1 Monthly Calcs'!M113)</f>
        <v>0</v>
      </c>
      <c r="R113" s="24">
        <f>IF(ISBLANK('Mortgage 1 Monthly Calcs'!N113),"",'Mortgage 1 Monthly Calcs'!N113)</f>
        <v>644.30140148550674</v>
      </c>
      <c r="S113" s="24">
        <f>IF(ISBLANK('Mortgage 1 Monthly Calcs'!O113),"",'Mortgage 1 Monthly Calcs'!O113)</f>
        <v>0</v>
      </c>
      <c r="T113" s="24"/>
      <c r="U113" s="24">
        <f>IF(ISBLANK('Mortgage 1 Monthly Calcs'!P113),"",'Mortgage 1 Monthly Calcs'!P113)</f>
        <v>0</v>
      </c>
      <c r="V113" s="24">
        <f>IF(ISBLANK('Mortgage 1 Monthly Calcs'!Q113),"",'Mortgage 1 Monthly Calcs'!Q113)</f>
        <v>0</v>
      </c>
      <c r="W113" s="24">
        <f>IF(ISBLANK('Mortgage 1 Monthly Calcs'!R113),"",'Mortgage 1 Monthly Calcs'!R113)</f>
        <v>238.80465405041804</v>
      </c>
      <c r="X113" s="24">
        <f>IF(ISBLANK('Mortgage 1 Monthly Calcs'!S113),"",'Mortgage 1 Monthly Calcs'!S113)</f>
        <v>405.49674743508871</v>
      </c>
      <c r="Y113" s="24">
        <f>IF(ISBLANK('Mortgage 1 Monthly Calcs'!T113),"",'Mortgage 1 Monthly Calcs'!T113)</f>
        <v>19139.455167032411</v>
      </c>
      <c r="Z113" s="24">
        <f>IF(ISBLANK('Mortgage 1 Monthly Calcs'!U113),"",'Mortgage 1 Monthly Calcs'!U113)</f>
        <v>46579.287784489366</v>
      </c>
      <c r="AA113" s="24" t="str">
        <f>IF(ISBLANK('Mortgage 1 Monthly Calcs'!V113),"",'Mortgage 1 Monthly Calcs'!V113)</f>
        <v/>
      </c>
      <c r="AB113" s="24" t="str">
        <f>IF(ISBLANK('Mortgage 1 Monthly Calcs'!W113),"",'Mortgage 1 Monthly Calcs'!W113)</f>
        <v/>
      </c>
      <c r="AC113" s="24">
        <f>IF(ISBLANK('Mortgage 1 Monthly Calcs'!X113),"",'Mortgage 1 Monthly Calcs'!X113)</f>
        <v>0</v>
      </c>
      <c r="AD113" s="24">
        <f>IF(ISBLANK('Mortgage 1 Monthly Calcs'!Y113),"",'Mortgage 1 Monthly Calcs'!Y113)</f>
        <v>80860.544832967324</v>
      </c>
    </row>
    <row r="114" spans="3:30" x14ac:dyDescent="0.25">
      <c r="C114" s="37">
        <v>103</v>
      </c>
      <c r="D114" s="29"/>
      <c r="E114" s="22" t="str">
        <f>IF(ISBLANK('Mortgage 1 Monthly Calcs'!E114),"",'Mortgage 1 Monthly Calcs'!E114)</f>
        <v/>
      </c>
      <c r="F114" s="23" t="str">
        <f>IF(ISBLANK('Mortgage 1 Monthly Calcs'!F114),"",'Mortgage 1 Monthly Calcs'!F114)</f>
        <v>May</v>
      </c>
      <c r="G114" s="28"/>
      <c r="H114" s="28">
        <f>IF(ISBLANK('Mortgage 1 Monthly Calcs'!G114),"",'Mortgage 1 Monthly Calcs'!G114)</f>
        <v>0.06</v>
      </c>
      <c r="I114" s="24">
        <f>IF(ISBLANK('Mortgage 1 Monthly Calcs'!H114),"",'Mortgage 1 Monthly Calcs'!H114)</f>
        <v>644.30140148550686</v>
      </c>
      <c r="J114" s="24">
        <f>IF(ISBLANK('Mortgage 1 Monthly Calcs'!I114),"",'Mortgage 1 Monthly Calcs'!I114)</f>
        <v>404.3027241648366</v>
      </c>
      <c r="K114" s="24">
        <f>IF(ISBLANK('Mortgage 1 Monthly Calcs'!J114),"",'Mortgage 1 Monthly Calcs'!J114)</f>
        <v>80860.544832967324</v>
      </c>
      <c r="L114" s="24"/>
      <c r="M114" s="24">
        <f>IF(ISBLANK('Mortgage 1 Monthly Calcs'!K114),"",'Mortgage 1 Monthly Calcs'!K114)</f>
        <v>0</v>
      </c>
      <c r="N114" s="24"/>
      <c r="O114" s="24">
        <f>IF(ISBLANK('Mortgage 1 Monthly Calcs'!L114),"",'Mortgage 1 Monthly Calcs'!L114)</f>
        <v>644.30140148550686</v>
      </c>
      <c r="P114" s="24"/>
      <c r="Q114" s="24">
        <f>IF(ISBLANK('Mortgage 1 Monthly Calcs'!M114),"",'Mortgage 1 Monthly Calcs'!M114)</f>
        <v>0</v>
      </c>
      <c r="R114" s="24">
        <f>IF(ISBLANK('Mortgage 1 Monthly Calcs'!N114),"",'Mortgage 1 Monthly Calcs'!N114)</f>
        <v>644.30140148550686</v>
      </c>
      <c r="S114" s="24">
        <f>IF(ISBLANK('Mortgage 1 Monthly Calcs'!O114),"",'Mortgage 1 Monthly Calcs'!O114)</f>
        <v>0</v>
      </c>
      <c r="T114" s="24"/>
      <c r="U114" s="24">
        <f>IF(ISBLANK('Mortgage 1 Monthly Calcs'!P114),"",'Mortgage 1 Monthly Calcs'!P114)</f>
        <v>0</v>
      </c>
      <c r="V114" s="24">
        <f>IF(ISBLANK('Mortgage 1 Monthly Calcs'!Q114),"",'Mortgage 1 Monthly Calcs'!Q114)</f>
        <v>0</v>
      </c>
      <c r="W114" s="24">
        <f>IF(ISBLANK('Mortgage 1 Monthly Calcs'!R114),"",'Mortgage 1 Monthly Calcs'!R114)</f>
        <v>239.99867732067025</v>
      </c>
      <c r="X114" s="24">
        <f>IF(ISBLANK('Mortgage 1 Monthly Calcs'!S114),"",'Mortgage 1 Monthly Calcs'!S114)</f>
        <v>404.3027241648366</v>
      </c>
      <c r="Y114" s="24">
        <f>IF(ISBLANK('Mortgage 1 Monthly Calcs'!T114),"",'Mortgage 1 Monthly Calcs'!T114)</f>
        <v>19379.45384435308</v>
      </c>
      <c r="Z114" s="24">
        <f>IF(ISBLANK('Mortgage 1 Monthly Calcs'!U114),"",'Mortgage 1 Monthly Calcs'!U114)</f>
        <v>46983.590508654204</v>
      </c>
      <c r="AA114" s="24" t="str">
        <f>IF(ISBLANK('Mortgage 1 Monthly Calcs'!V114),"",'Mortgage 1 Monthly Calcs'!V114)</f>
        <v/>
      </c>
      <c r="AB114" s="24" t="str">
        <f>IF(ISBLANK('Mortgage 1 Monthly Calcs'!W114),"",'Mortgage 1 Monthly Calcs'!W114)</f>
        <v/>
      </c>
      <c r="AC114" s="24">
        <f>IF(ISBLANK('Mortgage 1 Monthly Calcs'!X114),"",'Mortgage 1 Monthly Calcs'!X114)</f>
        <v>0</v>
      </c>
      <c r="AD114" s="24">
        <f>IF(ISBLANK('Mortgage 1 Monthly Calcs'!Y114),"",'Mortgage 1 Monthly Calcs'!Y114)</f>
        <v>80620.546155646647</v>
      </c>
    </row>
    <row r="115" spans="3:30" x14ac:dyDescent="0.25">
      <c r="C115" s="37">
        <v>104</v>
      </c>
      <c r="D115" s="29"/>
      <c r="E115" s="22" t="str">
        <f>IF(ISBLANK('Mortgage 1 Monthly Calcs'!E115),"",'Mortgage 1 Monthly Calcs'!E115)</f>
        <v/>
      </c>
      <c r="F115" s="23" t="str">
        <f>IF(ISBLANK('Mortgage 1 Monthly Calcs'!F115),"",'Mortgage 1 Monthly Calcs'!F115)</f>
        <v>Jun</v>
      </c>
      <c r="G115" s="28"/>
      <c r="H115" s="28">
        <f>IF(ISBLANK('Mortgage 1 Monthly Calcs'!G115),"",'Mortgage 1 Monthly Calcs'!G115)</f>
        <v>0.06</v>
      </c>
      <c r="I115" s="24">
        <f>IF(ISBLANK('Mortgage 1 Monthly Calcs'!H115),"",'Mortgage 1 Monthly Calcs'!H115)</f>
        <v>644.30140148550674</v>
      </c>
      <c r="J115" s="24">
        <f>IF(ISBLANK('Mortgage 1 Monthly Calcs'!I115),"",'Mortgage 1 Monthly Calcs'!I115)</f>
        <v>403.10273077823325</v>
      </c>
      <c r="K115" s="24">
        <f>IF(ISBLANK('Mortgage 1 Monthly Calcs'!J115),"",'Mortgage 1 Monthly Calcs'!J115)</f>
        <v>80620.546155646647</v>
      </c>
      <c r="L115" s="24"/>
      <c r="M115" s="24">
        <f>IF(ISBLANK('Mortgage 1 Monthly Calcs'!K115),"",'Mortgage 1 Monthly Calcs'!K115)</f>
        <v>0</v>
      </c>
      <c r="N115" s="24"/>
      <c r="O115" s="24">
        <f>IF(ISBLANK('Mortgage 1 Monthly Calcs'!L115),"",'Mortgage 1 Monthly Calcs'!L115)</f>
        <v>644.30140148550674</v>
      </c>
      <c r="P115" s="24"/>
      <c r="Q115" s="24">
        <f>IF(ISBLANK('Mortgage 1 Monthly Calcs'!M115),"",'Mortgage 1 Monthly Calcs'!M115)</f>
        <v>0</v>
      </c>
      <c r="R115" s="24">
        <f>IF(ISBLANK('Mortgage 1 Monthly Calcs'!N115),"",'Mortgage 1 Monthly Calcs'!N115)</f>
        <v>644.30140148550674</v>
      </c>
      <c r="S115" s="24">
        <f>IF(ISBLANK('Mortgage 1 Monthly Calcs'!O115),"",'Mortgage 1 Monthly Calcs'!O115)</f>
        <v>0</v>
      </c>
      <c r="T115" s="24"/>
      <c r="U115" s="24">
        <f>IF(ISBLANK('Mortgage 1 Monthly Calcs'!P115),"",'Mortgage 1 Monthly Calcs'!P115)</f>
        <v>0</v>
      </c>
      <c r="V115" s="24">
        <f>IF(ISBLANK('Mortgage 1 Monthly Calcs'!Q115),"",'Mortgage 1 Monthly Calcs'!Q115)</f>
        <v>0</v>
      </c>
      <c r="W115" s="24">
        <f>IF(ISBLANK('Mortgage 1 Monthly Calcs'!R115),"",'Mortgage 1 Monthly Calcs'!R115)</f>
        <v>241.19867070727349</v>
      </c>
      <c r="X115" s="24">
        <f>IF(ISBLANK('Mortgage 1 Monthly Calcs'!S115),"",'Mortgage 1 Monthly Calcs'!S115)</f>
        <v>403.10273077823325</v>
      </c>
      <c r="Y115" s="24">
        <f>IF(ISBLANK('Mortgage 1 Monthly Calcs'!T115),"",'Mortgage 1 Monthly Calcs'!T115)</f>
        <v>19620.652515060352</v>
      </c>
      <c r="Z115" s="24">
        <f>IF(ISBLANK('Mortgage 1 Monthly Calcs'!U115),"",'Mortgage 1 Monthly Calcs'!U115)</f>
        <v>47386.693239432439</v>
      </c>
      <c r="AA115" s="24" t="str">
        <f>IF(ISBLANK('Mortgage 1 Monthly Calcs'!V115),"",'Mortgage 1 Monthly Calcs'!V115)</f>
        <v/>
      </c>
      <c r="AB115" s="24" t="str">
        <f>IF(ISBLANK('Mortgage 1 Monthly Calcs'!W115),"",'Mortgage 1 Monthly Calcs'!W115)</f>
        <v/>
      </c>
      <c r="AC115" s="24">
        <f>IF(ISBLANK('Mortgage 1 Monthly Calcs'!X115),"",'Mortgage 1 Monthly Calcs'!X115)</f>
        <v>0</v>
      </c>
      <c r="AD115" s="24">
        <f>IF(ISBLANK('Mortgage 1 Monthly Calcs'!Y115),"",'Mortgage 1 Monthly Calcs'!Y115)</f>
        <v>80379.347484939368</v>
      </c>
    </row>
    <row r="116" spans="3:30" x14ac:dyDescent="0.25">
      <c r="C116" s="37">
        <v>105</v>
      </c>
      <c r="D116" s="29"/>
      <c r="E116" s="22" t="str">
        <f>IF(ISBLANK('Mortgage 1 Monthly Calcs'!E116),"",'Mortgage 1 Monthly Calcs'!E116)</f>
        <v/>
      </c>
      <c r="F116" s="23" t="str">
        <f>IF(ISBLANK('Mortgage 1 Monthly Calcs'!F116),"",'Mortgage 1 Monthly Calcs'!F116)</f>
        <v>Jul</v>
      </c>
      <c r="G116" s="28"/>
      <c r="H116" s="28">
        <f>IF(ISBLANK('Mortgage 1 Monthly Calcs'!G116),"",'Mortgage 1 Monthly Calcs'!G116)</f>
        <v>0.06</v>
      </c>
      <c r="I116" s="24">
        <f>IF(ISBLANK('Mortgage 1 Monthly Calcs'!H116),"",'Mortgage 1 Monthly Calcs'!H116)</f>
        <v>644.30140148550674</v>
      </c>
      <c r="J116" s="24">
        <f>IF(ISBLANK('Mortgage 1 Monthly Calcs'!I116),"",'Mortgage 1 Monthly Calcs'!I116)</f>
        <v>401.89673742469682</v>
      </c>
      <c r="K116" s="24">
        <f>IF(ISBLANK('Mortgage 1 Monthly Calcs'!J116),"",'Mortgage 1 Monthly Calcs'!J116)</f>
        <v>80379.347484939368</v>
      </c>
      <c r="L116" s="24"/>
      <c r="M116" s="24">
        <f>IF(ISBLANK('Mortgage 1 Monthly Calcs'!K116),"",'Mortgage 1 Monthly Calcs'!K116)</f>
        <v>0</v>
      </c>
      <c r="N116" s="24"/>
      <c r="O116" s="24">
        <f>IF(ISBLANK('Mortgage 1 Monthly Calcs'!L116),"",'Mortgage 1 Monthly Calcs'!L116)</f>
        <v>644.30140148550674</v>
      </c>
      <c r="P116" s="24"/>
      <c r="Q116" s="24">
        <f>IF(ISBLANK('Mortgage 1 Monthly Calcs'!M116),"",'Mortgage 1 Monthly Calcs'!M116)</f>
        <v>0</v>
      </c>
      <c r="R116" s="24">
        <f>IF(ISBLANK('Mortgage 1 Monthly Calcs'!N116),"",'Mortgage 1 Monthly Calcs'!N116)</f>
        <v>644.30140148550674</v>
      </c>
      <c r="S116" s="24">
        <f>IF(ISBLANK('Mortgage 1 Monthly Calcs'!O116),"",'Mortgage 1 Monthly Calcs'!O116)</f>
        <v>0</v>
      </c>
      <c r="T116" s="24"/>
      <c r="U116" s="24">
        <f>IF(ISBLANK('Mortgage 1 Monthly Calcs'!P116),"",'Mortgage 1 Monthly Calcs'!P116)</f>
        <v>0</v>
      </c>
      <c r="V116" s="24">
        <f>IF(ISBLANK('Mortgage 1 Monthly Calcs'!Q116),"",'Mortgage 1 Monthly Calcs'!Q116)</f>
        <v>0</v>
      </c>
      <c r="W116" s="24">
        <f>IF(ISBLANK('Mortgage 1 Monthly Calcs'!R116),"",'Mortgage 1 Monthly Calcs'!R116)</f>
        <v>242.40466406080992</v>
      </c>
      <c r="X116" s="24">
        <f>IF(ISBLANK('Mortgage 1 Monthly Calcs'!S116),"",'Mortgage 1 Monthly Calcs'!S116)</f>
        <v>401.89673742469682</v>
      </c>
      <c r="Y116" s="24">
        <f>IF(ISBLANK('Mortgage 1 Monthly Calcs'!T116),"",'Mortgage 1 Monthly Calcs'!T116)</f>
        <v>19863.057179121162</v>
      </c>
      <c r="Z116" s="24">
        <f>IF(ISBLANK('Mortgage 1 Monthly Calcs'!U116),"",'Mortgage 1 Monthly Calcs'!U116)</f>
        <v>47788.58997685714</v>
      </c>
      <c r="AA116" s="24" t="str">
        <f>IF(ISBLANK('Mortgage 1 Monthly Calcs'!V116),"",'Mortgage 1 Monthly Calcs'!V116)</f>
        <v/>
      </c>
      <c r="AB116" s="24" t="str">
        <f>IF(ISBLANK('Mortgage 1 Monthly Calcs'!W116),"",'Mortgage 1 Monthly Calcs'!W116)</f>
        <v/>
      </c>
      <c r="AC116" s="24">
        <f>IF(ISBLANK('Mortgage 1 Monthly Calcs'!X116),"",'Mortgage 1 Monthly Calcs'!X116)</f>
        <v>0</v>
      </c>
      <c r="AD116" s="24">
        <f>IF(ISBLANK('Mortgage 1 Monthly Calcs'!Y116),"",'Mortgage 1 Monthly Calcs'!Y116)</f>
        <v>80136.942820878554</v>
      </c>
    </row>
    <row r="117" spans="3:30" x14ac:dyDescent="0.25">
      <c r="C117" s="37">
        <v>106</v>
      </c>
      <c r="D117" s="29"/>
      <c r="E117" s="22" t="str">
        <f>IF(ISBLANK('Mortgage 1 Monthly Calcs'!E117),"",'Mortgage 1 Monthly Calcs'!E117)</f>
        <v/>
      </c>
      <c r="F117" s="22" t="str">
        <f>IF(ISBLANK('Mortgage 1 Monthly Calcs'!F117),"",'Mortgage 1 Monthly Calcs'!F117)</f>
        <v>Aug</v>
      </c>
      <c r="G117" s="28"/>
      <c r="H117" s="28">
        <f>IF(ISBLANK('Mortgage 1 Monthly Calcs'!G117),"",'Mortgage 1 Monthly Calcs'!G117)</f>
        <v>0.06</v>
      </c>
      <c r="I117" s="24">
        <f>IF(ISBLANK('Mortgage 1 Monthly Calcs'!H117),"",'Mortgage 1 Monthly Calcs'!H117)</f>
        <v>644.30140148550663</v>
      </c>
      <c r="J117" s="24">
        <f>IF(ISBLANK('Mortgage 1 Monthly Calcs'!I117),"",'Mortgage 1 Monthly Calcs'!I117)</f>
        <v>400.68471410439275</v>
      </c>
      <c r="K117" s="24">
        <f>IF(ISBLANK('Mortgage 1 Monthly Calcs'!J117),"",'Mortgage 1 Monthly Calcs'!J117)</f>
        <v>80136.942820878554</v>
      </c>
      <c r="L117" s="24"/>
      <c r="M117" s="24">
        <f>IF(ISBLANK('Mortgage 1 Monthly Calcs'!K117),"",'Mortgage 1 Monthly Calcs'!K117)</f>
        <v>0</v>
      </c>
      <c r="N117" s="24"/>
      <c r="O117" s="24">
        <f>IF(ISBLANK('Mortgage 1 Monthly Calcs'!L117),"",'Mortgage 1 Monthly Calcs'!L117)</f>
        <v>644.30140148550663</v>
      </c>
      <c r="P117" s="24"/>
      <c r="Q117" s="24">
        <f>IF(ISBLANK('Mortgage 1 Monthly Calcs'!M117),"",'Mortgage 1 Monthly Calcs'!M117)</f>
        <v>0</v>
      </c>
      <c r="R117" s="24">
        <f>IF(ISBLANK('Mortgage 1 Monthly Calcs'!N117),"",'Mortgage 1 Monthly Calcs'!N117)</f>
        <v>644.30140148550663</v>
      </c>
      <c r="S117" s="24">
        <f>IF(ISBLANK('Mortgage 1 Monthly Calcs'!O117),"",'Mortgage 1 Monthly Calcs'!O117)</f>
        <v>0</v>
      </c>
      <c r="T117" s="24"/>
      <c r="U117" s="24">
        <f>IF(ISBLANK('Mortgage 1 Monthly Calcs'!P117),"",'Mortgage 1 Monthly Calcs'!P117)</f>
        <v>0</v>
      </c>
      <c r="V117" s="24">
        <f>IF(ISBLANK('Mortgage 1 Monthly Calcs'!Q117),"",'Mortgage 1 Monthly Calcs'!Q117)</f>
        <v>0</v>
      </c>
      <c r="W117" s="24">
        <f>IF(ISBLANK('Mortgage 1 Monthly Calcs'!R117),"",'Mortgage 1 Monthly Calcs'!R117)</f>
        <v>243.61668738111388</v>
      </c>
      <c r="X117" s="24">
        <f>IF(ISBLANK('Mortgage 1 Monthly Calcs'!S117),"",'Mortgage 1 Monthly Calcs'!S117)</f>
        <v>400.68471410439275</v>
      </c>
      <c r="Y117" s="24">
        <f>IF(ISBLANK('Mortgage 1 Monthly Calcs'!T117),"",'Mortgage 1 Monthly Calcs'!T117)</f>
        <v>20106.673866502275</v>
      </c>
      <c r="Z117" s="24">
        <f>IF(ISBLANK('Mortgage 1 Monthly Calcs'!U117),"",'Mortgage 1 Monthly Calcs'!U117)</f>
        <v>48189.274690961531</v>
      </c>
      <c r="AA117" s="24" t="str">
        <f>IF(ISBLANK('Mortgage 1 Monthly Calcs'!V117),"",'Mortgage 1 Monthly Calcs'!V117)</f>
        <v/>
      </c>
      <c r="AB117" s="24" t="str">
        <f>IF(ISBLANK('Mortgage 1 Monthly Calcs'!W117),"",'Mortgage 1 Monthly Calcs'!W117)</f>
        <v/>
      </c>
      <c r="AC117" s="24">
        <f>IF(ISBLANK('Mortgage 1 Monthly Calcs'!X117),"",'Mortgage 1 Monthly Calcs'!X117)</f>
        <v>0</v>
      </c>
      <c r="AD117" s="24">
        <f>IF(ISBLANK('Mortgage 1 Monthly Calcs'!Y117),"",'Mortgage 1 Monthly Calcs'!Y117)</f>
        <v>79893.326133497438</v>
      </c>
    </row>
    <row r="118" spans="3:30" x14ac:dyDescent="0.25">
      <c r="C118" s="37">
        <v>107</v>
      </c>
      <c r="D118" s="29"/>
      <c r="E118" s="22" t="str">
        <f>IF(ISBLANK('Mortgage 1 Monthly Calcs'!E118),"",'Mortgage 1 Monthly Calcs'!E118)</f>
        <v/>
      </c>
      <c r="F118" s="23" t="str">
        <f>IF(ISBLANK('Mortgage 1 Monthly Calcs'!F118),"",'Mortgage 1 Monthly Calcs'!F118)</f>
        <v>Sep</v>
      </c>
      <c r="G118" s="28"/>
      <c r="H118" s="28">
        <f>IF(ISBLANK('Mortgage 1 Monthly Calcs'!G118),"",'Mortgage 1 Monthly Calcs'!G118)</f>
        <v>0.06</v>
      </c>
      <c r="I118" s="24">
        <f>IF(ISBLANK('Mortgage 1 Monthly Calcs'!H118),"",'Mortgage 1 Monthly Calcs'!H118)</f>
        <v>644.30140148550652</v>
      </c>
      <c r="J118" s="24">
        <f>IF(ISBLANK('Mortgage 1 Monthly Calcs'!I118),"",'Mortgage 1 Monthly Calcs'!I118)</f>
        <v>399.46663066748721</v>
      </c>
      <c r="K118" s="24">
        <f>IF(ISBLANK('Mortgage 1 Monthly Calcs'!J118),"",'Mortgage 1 Monthly Calcs'!J118)</f>
        <v>79893.326133497438</v>
      </c>
      <c r="L118" s="24"/>
      <c r="M118" s="24">
        <f>IF(ISBLANK('Mortgage 1 Monthly Calcs'!K118),"",'Mortgage 1 Monthly Calcs'!K118)</f>
        <v>0</v>
      </c>
      <c r="N118" s="24"/>
      <c r="O118" s="24">
        <f>IF(ISBLANK('Mortgage 1 Monthly Calcs'!L118),"",'Mortgage 1 Monthly Calcs'!L118)</f>
        <v>644.30140148550652</v>
      </c>
      <c r="P118" s="24"/>
      <c r="Q118" s="24">
        <f>IF(ISBLANK('Mortgage 1 Monthly Calcs'!M118),"",'Mortgage 1 Monthly Calcs'!M118)</f>
        <v>0</v>
      </c>
      <c r="R118" s="24">
        <f>IF(ISBLANK('Mortgage 1 Monthly Calcs'!N118),"",'Mortgage 1 Monthly Calcs'!N118)</f>
        <v>644.30140148550652</v>
      </c>
      <c r="S118" s="24">
        <f>IF(ISBLANK('Mortgage 1 Monthly Calcs'!O118),"",'Mortgage 1 Monthly Calcs'!O118)</f>
        <v>0</v>
      </c>
      <c r="T118" s="24"/>
      <c r="U118" s="24">
        <f>IF(ISBLANK('Mortgage 1 Monthly Calcs'!P118),"",'Mortgage 1 Monthly Calcs'!P118)</f>
        <v>0</v>
      </c>
      <c r="V118" s="24">
        <f>IF(ISBLANK('Mortgage 1 Monthly Calcs'!Q118),"",'Mortgage 1 Monthly Calcs'!Q118)</f>
        <v>0</v>
      </c>
      <c r="W118" s="24">
        <f>IF(ISBLANK('Mortgage 1 Monthly Calcs'!R118),"",'Mortgage 1 Monthly Calcs'!R118)</f>
        <v>244.83477081801931</v>
      </c>
      <c r="X118" s="24">
        <f>IF(ISBLANK('Mortgage 1 Monthly Calcs'!S118),"",'Mortgage 1 Monthly Calcs'!S118)</f>
        <v>399.46663066748721</v>
      </c>
      <c r="Y118" s="24">
        <f>IF(ISBLANK('Mortgage 1 Monthly Calcs'!T118),"",'Mortgage 1 Monthly Calcs'!T118)</f>
        <v>20351.508637320294</v>
      </c>
      <c r="Z118" s="24">
        <f>IF(ISBLANK('Mortgage 1 Monthly Calcs'!U118),"",'Mortgage 1 Monthly Calcs'!U118)</f>
        <v>48588.741321629015</v>
      </c>
      <c r="AA118" s="24" t="str">
        <f>IF(ISBLANK('Mortgage 1 Monthly Calcs'!V118),"",'Mortgage 1 Monthly Calcs'!V118)</f>
        <v/>
      </c>
      <c r="AB118" s="24" t="str">
        <f>IF(ISBLANK('Mortgage 1 Monthly Calcs'!W118),"",'Mortgage 1 Monthly Calcs'!W118)</f>
        <v/>
      </c>
      <c r="AC118" s="24">
        <f>IF(ISBLANK('Mortgage 1 Monthly Calcs'!X118),"",'Mortgage 1 Monthly Calcs'!X118)</f>
        <v>0</v>
      </c>
      <c r="AD118" s="24">
        <f>IF(ISBLANK('Mortgage 1 Monthly Calcs'!Y118),"",'Mortgage 1 Monthly Calcs'!Y118)</f>
        <v>79648.491362679415</v>
      </c>
    </row>
    <row r="119" spans="3:30" x14ac:dyDescent="0.25">
      <c r="C119" s="37">
        <v>108</v>
      </c>
      <c r="D119" s="29">
        <f>D107+1</f>
        <v>9</v>
      </c>
      <c r="E119" s="22" t="str">
        <f>IF(ISBLANK('Mortgage 1 Monthly Calcs'!E119),"",'Mortgage 1 Monthly Calcs'!E119)</f>
        <v/>
      </c>
      <c r="F119" s="23" t="str">
        <f>IF(ISBLANK('Mortgage 1 Monthly Calcs'!F119),"",'Mortgage 1 Monthly Calcs'!F119)</f>
        <v>Oct</v>
      </c>
      <c r="G119" s="28"/>
      <c r="H119" s="28">
        <f>IF(ISBLANK('Mortgage 1 Monthly Calcs'!G119),"",'Mortgage 1 Monthly Calcs'!G119)</f>
        <v>0.06</v>
      </c>
      <c r="I119" s="24">
        <f>IF(ISBLANK('Mortgage 1 Monthly Calcs'!H119),"",'Mortgage 1 Monthly Calcs'!H119)</f>
        <v>644.30140148550674</v>
      </c>
      <c r="J119" s="24">
        <f>IF(ISBLANK('Mortgage 1 Monthly Calcs'!I119),"",'Mortgage 1 Monthly Calcs'!I119)</f>
        <v>398.2424568133971</v>
      </c>
      <c r="K119" s="24">
        <f>IF(ISBLANK('Mortgage 1 Monthly Calcs'!J119),"",'Mortgage 1 Monthly Calcs'!J119)</f>
        <v>79648.491362679415</v>
      </c>
      <c r="L119" s="24"/>
      <c r="M119" s="24">
        <f>IF(ISBLANK('Mortgage 1 Monthly Calcs'!K119),"",'Mortgage 1 Monthly Calcs'!K119)</f>
        <v>0</v>
      </c>
      <c r="N119" s="24"/>
      <c r="O119" s="24">
        <f>IF(ISBLANK('Mortgage 1 Monthly Calcs'!L119),"",'Mortgage 1 Monthly Calcs'!L119)</f>
        <v>644.30140148550674</v>
      </c>
      <c r="P119" s="24"/>
      <c r="Q119" s="24">
        <f>IF(ISBLANK('Mortgage 1 Monthly Calcs'!M119),"",'Mortgage 1 Monthly Calcs'!M119)</f>
        <v>0</v>
      </c>
      <c r="R119" s="24">
        <f>IF(ISBLANK('Mortgage 1 Monthly Calcs'!N119),"",'Mortgage 1 Monthly Calcs'!N119)</f>
        <v>644.30140148550674</v>
      </c>
      <c r="S119" s="24">
        <f>IF(ISBLANK('Mortgage 1 Monthly Calcs'!O119),"",'Mortgage 1 Monthly Calcs'!O119)</f>
        <v>0</v>
      </c>
      <c r="T119" s="24"/>
      <c r="U119" s="24">
        <f>IF(ISBLANK('Mortgage 1 Monthly Calcs'!P119),"",'Mortgage 1 Monthly Calcs'!P119)</f>
        <v>0</v>
      </c>
      <c r="V119" s="24">
        <f>IF(ISBLANK('Mortgage 1 Monthly Calcs'!Q119),"",'Mortgage 1 Monthly Calcs'!Q119)</f>
        <v>0</v>
      </c>
      <c r="W119" s="24">
        <f>IF(ISBLANK('Mortgage 1 Monthly Calcs'!R119),"",'Mortgage 1 Monthly Calcs'!R119)</f>
        <v>246.05894467210965</v>
      </c>
      <c r="X119" s="24">
        <f>IF(ISBLANK('Mortgage 1 Monthly Calcs'!S119),"",'Mortgage 1 Monthly Calcs'!S119)</f>
        <v>398.2424568133971</v>
      </c>
      <c r="Y119" s="24">
        <f>IF(ISBLANK('Mortgage 1 Monthly Calcs'!T119),"",'Mortgage 1 Monthly Calcs'!T119)</f>
        <v>20597.567581992404</v>
      </c>
      <c r="Z119" s="24">
        <f>IF(ISBLANK('Mortgage 1 Monthly Calcs'!U119),"",'Mortgage 1 Monthly Calcs'!U119)</f>
        <v>48986.983778442409</v>
      </c>
      <c r="AA119" s="24" t="str">
        <f>IF(ISBLANK('Mortgage 1 Monthly Calcs'!V119),"",'Mortgage 1 Monthly Calcs'!V119)</f>
        <v/>
      </c>
      <c r="AB119" s="24" t="str">
        <f>IF(ISBLANK('Mortgage 1 Monthly Calcs'!W119),"",'Mortgage 1 Monthly Calcs'!W119)</f>
        <v/>
      </c>
      <c r="AC119" s="24">
        <f>IF(ISBLANK('Mortgage 1 Monthly Calcs'!X119),"",'Mortgage 1 Monthly Calcs'!X119)</f>
        <v>0</v>
      </c>
      <c r="AD119" s="24">
        <f>IF(ISBLANK('Mortgage 1 Monthly Calcs'!Y119),"",'Mortgage 1 Monthly Calcs'!Y119)</f>
        <v>79402.432418007302</v>
      </c>
    </row>
    <row r="120" spans="3:30" x14ac:dyDescent="0.25">
      <c r="C120" s="37">
        <v>109</v>
      </c>
      <c r="D120" s="29"/>
      <c r="E120" s="22" t="str">
        <f>IF(ISBLANK('Mortgage 1 Monthly Calcs'!E120),"",'Mortgage 1 Monthly Calcs'!E120)</f>
        <v/>
      </c>
      <c r="F120" s="23" t="str">
        <f>IF(ISBLANK('Mortgage 1 Monthly Calcs'!F120),"",'Mortgage 1 Monthly Calcs'!F120)</f>
        <v>Nov</v>
      </c>
      <c r="G120" s="28"/>
      <c r="H120" s="28">
        <f>IF(ISBLANK('Mortgage 1 Monthly Calcs'!G120),"",'Mortgage 1 Monthly Calcs'!G120)</f>
        <v>0.06</v>
      </c>
      <c r="I120" s="24">
        <f>IF(ISBLANK('Mortgage 1 Monthly Calcs'!H120),"",'Mortgage 1 Monthly Calcs'!H120)</f>
        <v>644.30140148550652</v>
      </c>
      <c r="J120" s="24">
        <f>IF(ISBLANK('Mortgage 1 Monthly Calcs'!I120),"",'Mortgage 1 Monthly Calcs'!I120)</f>
        <v>397.0121620900365</v>
      </c>
      <c r="K120" s="24">
        <f>IF(ISBLANK('Mortgage 1 Monthly Calcs'!J120),"",'Mortgage 1 Monthly Calcs'!J120)</f>
        <v>79402.432418007302</v>
      </c>
      <c r="L120" s="24"/>
      <c r="M120" s="24">
        <f>IF(ISBLANK('Mortgage 1 Monthly Calcs'!K120),"",'Mortgage 1 Monthly Calcs'!K120)</f>
        <v>0</v>
      </c>
      <c r="N120" s="24"/>
      <c r="O120" s="24">
        <f>IF(ISBLANK('Mortgage 1 Monthly Calcs'!L120),"",'Mortgage 1 Monthly Calcs'!L120)</f>
        <v>644.30140148550652</v>
      </c>
      <c r="P120" s="24"/>
      <c r="Q120" s="24">
        <f>IF(ISBLANK('Mortgage 1 Monthly Calcs'!M120),"",'Mortgage 1 Monthly Calcs'!M120)</f>
        <v>0</v>
      </c>
      <c r="R120" s="24">
        <f>IF(ISBLANK('Mortgage 1 Monthly Calcs'!N120),"",'Mortgage 1 Monthly Calcs'!N120)</f>
        <v>644.30140148550652</v>
      </c>
      <c r="S120" s="24">
        <f>IF(ISBLANK('Mortgage 1 Monthly Calcs'!O120),"",'Mortgage 1 Monthly Calcs'!O120)</f>
        <v>0</v>
      </c>
      <c r="T120" s="24"/>
      <c r="U120" s="24">
        <f>IF(ISBLANK('Mortgage 1 Monthly Calcs'!P120),"",'Mortgage 1 Monthly Calcs'!P120)</f>
        <v>0</v>
      </c>
      <c r="V120" s="24">
        <f>IF(ISBLANK('Mortgage 1 Monthly Calcs'!Q120),"",'Mortgage 1 Monthly Calcs'!Q120)</f>
        <v>0</v>
      </c>
      <c r="W120" s="24">
        <f>IF(ISBLANK('Mortgage 1 Monthly Calcs'!R120),"",'Mortgage 1 Monthly Calcs'!R120)</f>
        <v>247.28923939547002</v>
      </c>
      <c r="X120" s="24">
        <f>IF(ISBLANK('Mortgage 1 Monthly Calcs'!S120),"",'Mortgage 1 Monthly Calcs'!S120)</f>
        <v>397.0121620900365</v>
      </c>
      <c r="Y120" s="24">
        <f>IF(ISBLANK('Mortgage 1 Monthly Calcs'!T120),"",'Mortgage 1 Monthly Calcs'!T120)</f>
        <v>20844.856821387875</v>
      </c>
      <c r="Z120" s="24">
        <f>IF(ISBLANK('Mortgage 1 Monthly Calcs'!U120),"",'Mortgage 1 Monthly Calcs'!U120)</f>
        <v>49383.995940532448</v>
      </c>
      <c r="AA120" s="24" t="str">
        <f>IF(ISBLANK('Mortgage 1 Monthly Calcs'!V120),"",'Mortgage 1 Monthly Calcs'!V120)</f>
        <v/>
      </c>
      <c r="AB120" s="24" t="str">
        <f>IF(ISBLANK('Mortgage 1 Monthly Calcs'!W120),"",'Mortgage 1 Monthly Calcs'!W120)</f>
        <v/>
      </c>
      <c r="AC120" s="24">
        <f>IF(ISBLANK('Mortgage 1 Monthly Calcs'!X120),"",'Mortgage 1 Monthly Calcs'!X120)</f>
        <v>0</v>
      </c>
      <c r="AD120" s="24">
        <f>IF(ISBLANK('Mortgage 1 Monthly Calcs'!Y120),"",'Mortgage 1 Monthly Calcs'!Y120)</f>
        <v>79155.143178611834</v>
      </c>
    </row>
    <row r="121" spans="3:30" x14ac:dyDescent="0.25">
      <c r="C121" s="37">
        <v>110</v>
      </c>
      <c r="D121" s="29"/>
      <c r="E121" s="22" t="str">
        <f>IF(ISBLANK('Mortgage 1 Monthly Calcs'!E121),"",'Mortgage 1 Monthly Calcs'!E121)</f>
        <v/>
      </c>
      <c r="F121" s="23" t="str">
        <f>IF(ISBLANK('Mortgage 1 Monthly Calcs'!F121),"",'Mortgage 1 Monthly Calcs'!F121)</f>
        <v>Dec</v>
      </c>
      <c r="G121" s="28"/>
      <c r="H121" s="28">
        <f>IF(ISBLANK('Mortgage 1 Monthly Calcs'!G121),"",'Mortgage 1 Monthly Calcs'!G121)</f>
        <v>0.06</v>
      </c>
      <c r="I121" s="24">
        <f>IF(ISBLANK('Mortgage 1 Monthly Calcs'!H121),"",'Mortgage 1 Monthly Calcs'!H121)</f>
        <v>644.30140148550663</v>
      </c>
      <c r="J121" s="24">
        <f>IF(ISBLANK('Mortgage 1 Monthly Calcs'!I121),"",'Mortgage 1 Monthly Calcs'!I121)</f>
        <v>395.77571589305916</v>
      </c>
      <c r="K121" s="24">
        <f>IF(ISBLANK('Mortgage 1 Monthly Calcs'!J121),"",'Mortgage 1 Monthly Calcs'!J121)</f>
        <v>79155.143178611834</v>
      </c>
      <c r="L121" s="24"/>
      <c r="M121" s="24">
        <f>IF(ISBLANK('Mortgage 1 Monthly Calcs'!K121),"",'Mortgage 1 Monthly Calcs'!K121)</f>
        <v>0</v>
      </c>
      <c r="N121" s="24"/>
      <c r="O121" s="24">
        <f>IF(ISBLANK('Mortgage 1 Monthly Calcs'!L121),"",'Mortgage 1 Monthly Calcs'!L121)</f>
        <v>644.30140148550663</v>
      </c>
      <c r="P121" s="24"/>
      <c r="Q121" s="24">
        <f>IF(ISBLANK('Mortgage 1 Monthly Calcs'!M121),"",'Mortgage 1 Monthly Calcs'!M121)</f>
        <v>0</v>
      </c>
      <c r="R121" s="24">
        <f>IF(ISBLANK('Mortgage 1 Monthly Calcs'!N121),"",'Mortgage 1 Monthly Calcs'!N121)</f>
        <v>644.30140148550663</v>
      </c>
      <c r="S121" s="24">
        <f>IF(ISBLANK('Mortgage 1 Monthly Calcs'!O121),"",'Mortgage 1 Monthly Calcs'!O121)</f>
        <v>0</v>
      </c>
      <c r="T121" s="24"/>
      <c r="U121" s="24">
        <f>IF(ISBLANK('Mortgage 1 Monthly Calcs'!P121),"",'Mortgage 1 Monthly Calcs'!P121)</f>
        <v>0</v>
      </c>
      <c r="V121" s="24">
        <f>IF(ISBLANK('Mortgage 1 Monthly Calcs'!Q121),"",'Mortgage 1 Monthly Calcs'!Q121)</f>
        <v>0</v>
      </c>
      <c r="W121" s="24">
        <f>IF(ISBLANK('Mortgage 1 Monthly Calcs'!R121),"",'Mortgage 1 Monthly Calcs'!R121)</f>
        <v>248.52568559244747</v>
      </c>
      <c r="X121" s="24">
        <f>IF(ISBLANK('Mortgage 1 Monthly Calcs'!S121),"",'Mortgage 1 Monthly Calcs'!S121)</f>
        <v>395.77571589305916</v>
      </c>
      <c r="Y121" s="24">
        <f>IF(ISBLANK('Mortgage 1 Monthly Calcs'!T121),"",'Mortgage 1 Monthly Calcs'!T121)</f>
        <v>21093.382506980324</v>
      </c>
      <c r="Z121" s="24">
        <f>IF(ISBLANK('Mortgage 1 Monthly Calcs'!U121),"",'Mortgage 1 Monthly Calcs'!U121)</f>
        <v>49779.77165642551</v>
      </c>
      <c r="AA121" s="24" t="str">
        <f>IF(ISBLANK('Mortgage 1 Monthly Calcs'!V121),"",'Mortgage 1 Monthly Calcs'!V121)</f>
        <v/>
      </c>
      <c r="AB121" s="24" t="str">
        <f>IF(ISBLANK('Mortgage 1 Monthly Calcs'!W121),"",'Mortgage 1 Monthly Calcs'!W121)</f>
        <v/>
      </c>
      <c r="AC121" s="24">
        <f>IF(ISBLANK('Mortgage 1 Monthly Calcs'!X121),"",'Mortgage 1 Monthly Calcs'!X121)</f>
        <v>0</v>
      </c>
      <c r="AD121" s="24">
        <f>IF(ISBLANK('Mortgage 1 Monthly Calcs'!Y121),"",'Mortgage 1 Monthly Calcs'!Y121)</f>
        <v>78906.617493019381</v>
      </c>
    </row>
    <row r="122" spans="3:30" x14ac:dyDescent="0.25">
      <c r="C122" s="37">
        <v>111</v>
      </c>
      <c r="D122" s="29"/>
      <c r="E122" s="22">
        <f>IF(ISBLANK('Mortgage 1 Monthly Calcs'!E122),"",'Mortgage 1 Monthly Calcs'!E122)</f>
        <v>2019</v>
      </c>
      <c r="F122" s="23" t="str">
        <f>IF(ISBLANK('Mortgage 1 Monthly Calcs'!F122),"",'Mortgage 1 Monthly Calcs'!F122)</f>
        <v>Jan</v>
      </c>
      <c r="G122" s="28"/>
      <c r="H122" s="28">
        <f>IF(ISBLANK('Mortgage 1 Monthly Calcs'!G122),"",'Mortgage 1 Monthly Calcs'!G122)</f>
        <v>0.06</v>
      </c>
      <c r="I122" s="24">
        <f>IF(ISBLANK('Mortgage 1 Monthly Calcs'!H122),"",'Mortgage 1 Monthly Calcs'!H122)</f>
        <v>644.3014014855064</v>
      </c>
      <c r="J122" s="24">
        <f>IF(ISBLANK('Mortgage 1 Monthly Calcs'!I122),"",'Mortgage 1 Monthly Calcs'!I122)</f>
        <v>394.53308746509691</v>
      </c>
      <c r="K122" s="24">
        <f>IF(ISBLANK('Mortgage 1 Monthly Calcs'!J122),"",'Mortgage 1 Monthly Calcs'!J122)</f>
        <v>78906.617493019381</v>
      </c>
      <c r="L122" s="24"/>
      <c r="M122" s="24">
        <f>IF(ISBLANK('Mortgage 1 Monthly Calcs'!K122),"",'Mortgage 1 Monthly Calcs'!K122)</f>
        <v>0</v>
      </c>
      <c r="N122" s="24"/>
      <c r="O122" s="24">
        <f>IF(ISBLANK('Mortgage 1 Monthly Calcs'!L122),"",'Mortgage 1 Monthly Calcs'!L122)</f>
        <v>644.3014014855064</v>
      </c>
      <c r="P122" s="24"/>
      <c r="Q122" s="24">
        <f>IF(ISBLANK('Mortgage 1 Monthly Calcs'!M122),"",'Mortgage 1 Monthly Calcs'!M122)</f>
        <v>0</v>
      </c>
      <c r="R122" s="24">
        <f>IF(ISBLANK('Mortgage 1 Monthly Calcs'!N122),"",'Mortgage 1 Monthly Calcs'!N122)</f>
        <v>644.3014014855064</v>
      </c>
      <c r="S122" s="24">
        <f>IF(ISBLANK('Mortgage 1 Monthly Calcs'!O122),"",'Mortgage 1 Monthly Calcs'!O122)</f>
        <v>0</v>
      </c>
      <c r="T122" s="24"/>
      <c r="U122" s="24">
        <f>IF(ISBLANK('Mortgage 1 Monthly Calcs'!P122),"",'Mortgage 1 Monthly Calcs'!P122)</f>
        <v>0</v>
      </c>
      <c r="V122" s="24">
        <f>IF(ISBLANK('Mortgage 1 Monthly Calcs'!Q122),"",'Mortgage 1 Monthly Calcs'!Q122)</f>
        <v>0</v>
      </c>
      <c r="W122" s="24">
        <f>IF(ISBLANK('Mortgage 1 Monthly Calcs'!R122),"",'Mortgage 1 Monthly Calcs'!R122)</f>
        <v>249.76831402040949</v>
      </c>
      <c r="X122" s="24">
        <f>IF(ISBLANK('Mortgage 1 Monthly Calcs'!S122),"",'Mortgage 1 Monthly Calcs'!S122)</f>
        <v>394.53308746509691</v>
      </c>
      <c r="Y122" s="24">
        <f>IF(ISBLANK('Mortgage 1 Monthly Calcs'!T122),"",'Mortgage 1 Monthly Calcs'!T122)</f>
        <v>21343.150821000734</v>
      </c>
      <c r="Z122" s="24">
        <f>IF(ISBLANK('Mortgage 1 Monthly Calcs'!U122),"",'Mortgage 1 Monthly Calcs'!U122)</f>
        <v>50174.304743890607</v>
      </c>
      <c r="AA122" s="24" t="str">
        <f>IF(ISBLANK('Mortgage 1 Monthly Calcs'!V122),"",'Mortgage 1 Monthly Calcs'!V122)</f>
        <v/>
      </c>
      <c r="AB122" s="24" t="str">
        <f>IF(ISBLANK('Mortgage 1 Monthly Calcs'!W122),"",'Mortgage 1 Monthly Calcs'!W122)</f>
        <v/>
      </c>
      <c r="AC122" s="24">
        <f>IF(ISBLANK('Mortgage 1 Monthly Calcs'!X122),"",'Mortgage 1 Monthly Calcs'!X122)</f>
        <v>0</v>
      </c>
      <c r="AD122" s="24">
        <f>IF(ISBLANK('Mortgage 1 Monthly Calcs'!Y122),"",'Mortgage 1 Monthly Calcs'!Y122)</f>
        <v>78656.849178998964</v>
      </c>
    </row>
    <row r="123" spans="3:30" x14ac:dyDescent="0.25">
      <c r="C123" s="37">
        <v>112</v>
      </c>
      <c r="D123" s="29" t="str">
        <f>IF(K891=1,F115+1,"")</f>
        <v/>
      </c>
      <c r="E123" s="22" t="str">
        <f>IF(ISBLANK('Mortgage 1 Monthly Calcs'!E123),"",'Mortgage 1 Monthly Calcs'!E123)</f>
        <v/>
      </c>
      <c r="F123" s="23" t="str">
        <f>IF(ISBLANK('Mortgage 1 Monthly Calcs'!F123),"",'Mortgage 1 Monthly Calcs'!F123)</f>
        <v>Feb</v>
      </c>
      <c r="G123" s="28"/>
      <c r="H123" s="28">
        <f>IF(ISBLANK('Mortgage 1 Monthly Calcs'!G123),"",'Mortgage 1 Monthly Calcs'!G123)</f>
        <v>0.06</v>
      </c>
      <c r="I123" s="24">
        <f>IF(ISBLANK('Mortgage 1 Monthly Calcs'!H123),"",'Mortgage 1 Monthly Calcs'!H123)</f>
        <v>644.3014014855064</v>
      </c>
      <c r="J123" s="24">
        <f>IF(ISBLANK('Mortgage 1 Monthly Calcs'!I123),"",'Mortgage 1 Monthly Calcs'!I123)</f>
        <v>393.28424589499485</v>
      </c>
      <c r="K123" s="24">
        <f>IF(ISBLANK('Mortgage 1 Monthly Calcs'!J123),"",'Mortgage 1 Monthly Calcs'!J123)</f>
        <v>78656.849178998964</v>
      </c>
      <c r="L123" s="24"/>
      <c r="M123" s="24">
        <f>IF(ISBLANK('Mortgage 1 Monthly Calcs'!K123),"",'Mortgage 1 Monthly Calcs'!K123)</f>
        <v>0</v>
      </c>
      <c r="N123" s="24"/>
      <c r="O123" s="24">
        <f>IF(ISBLANK('Mortgage 1 Monthly Calcs'!L123),"",'Mortgage 1 Monthly Calcs'!L123)</f>
        <v>644.3014014855064</v>
      </c>
      <c r="P123" s="24"/>
      <c r="Q123" s="24">
        <f>IF(ISBLANK('Mortgage 1 Monthly Calcs'!M123),"",'Mortgage 1 Monthly Calcs'!M123)</f>
        <v>0</v>
      </c>
      <c r="R123" s="24">
        <f>IF(ISBLANK('Mortgage 1 Monthly Calcs'!N123),"",'Mortgage 1 Monthly Calcs'!N123)</f>
        <v>644.3014014855064</v>
      </c>
      <c r="S123" s="24">
        <f>IF(ISBLANK('Mortgage 1 Monthly Calcs'!O123),"",'Mortgage 1 Monthly Calcs'!O123)</f>
        <v>0</v>
      </c>
      <c r="T123" s="24"/>
      <c r="U123" s="24">
        <f>IF(ISBLANK('Mortgage 1 Monthly Calcs'!P123),"",'Mortgage 1 Monthly Calcs'!P123)</f>
        <v>0</v>
      </c>
      <c r="V123" s="24">
        <f>IF(ISBLANK('Mortgage 1 Monthly Calcs'!Q123),"",'Mortgage 1 Monthly Calcs'!Q123)</f>
        <v>0</v>
      </c>
      <c r="W123" s="24">
        <f>IF(ISBLANK('Mortgage 1 Monthly Calcs'!R123),"",'Mortgage 1 Monthly Calcs'!R123)</f>
        <v>251.01715559051155</v>
      </c>
      <c r="X123" s="24">
        <f>IF(ISBLANK('Mortgage 1 Monthly Calcs'!S123),"",'Mortgage 1 Monthly Calcs'!S123)</f>
        <v>393.28424589499485</v>
      </c>
      <c r="Y123" s="24">
        <f>IF(ISBLANK('Mortgage 1 Monthly Calcs'!T123),"",'Mortgage 1 Monthly Calcs'!T123)</f>
        <v>21594.167976591245</v>
      </c>
      <c r="Z123" s="24">
        <f>IF(ISBLANK('Mortgage 1 Monthly Calcs'!U123),"",'Mortgage 1 Monthly Calcs'!U123)</f>
        <v>50567.588989785603</v>
      </c>
      <c r="AA123" s="24" t="str">
        <f>IF(ISBLANK('Mortgage 1 Monthly Calcs'!V123),"",'Mortgage 1 Monthly Calcs'!V123)</f>
        <v/>
      </c>
      <c r="AB123" s="24" t="str">
        <f>IF(ISBLANK('Mortgage 1 Monthly Calcs'!W123),"",'Mortgage 1 Monthly Calcs'!W123)</f>
        <v/>
      </c>
      <c r="AC123" s="24">
        <f>IF(ISBLANK('Mortgage 1 Monthly Calcs'!X123),"",'Mortgage 1 Monthly Calcs'!X123)</f>
        <v>0</v>
      </c>
      <c r="AD123" s="24">
        <f>IF(ISBLANK('Mortgage 1 Monthly Calcs'!Y123),"",'Mortgage 1 Monthly Calcs'!Y123)</f>
        <v>78405.832023408453</v>
      </c>
    </row>
    <row r="124" spans="3:30" x14ac:dyDescent="0.25">
      <c r="C124" s="37">
        <v>113</v>
      </c>
      <c r="D124" s="29" t="str">
        <f>IF(K892=1,F115+1,"")</f>
        <v/>
      </c>
      <c r="E124" s="22" t="str">
        <f>IF(ISBLANK('Mortgage 1 Monthly Calcs'!E124),"",'Mortgage 1 Monthly Calcs'!E124)</f>
        <v/>
      </c>
      <c r="F124" s="23" t="str">
        <f>IF(ISBLANK('Mortgage 1 Monthly Calcs'!F124),"",'Mortgage 1 Monthly Calcs'!F124)</f>
        <v>Mar</v>
      </c>
      <c r="G124" s="28"/>
      <c r="H124" s="28">
        <f>IF(ISBLANK('Mortgage 1 Monthly Calcs'!G124),"",'Mortgage 1 Monthly Calcs'!G124)</f>
        <v>0.06</v>
      </c>
      <c r="I124" s="24">
        <f>IF(ISBLANK('Mortgage 1 Monthly Calcs'!H124),"",'Mortgage 1 Monthly Calcs'!H124)</f>
        <v>644.3014014855064</v>
      </c>
      <c r="J124" s="24">
        <f>IF(ISBLANK('Mortgage 1 Monthly Calcs'!I124),"",'Mortgage 1 Monthly Calcs'!I124)</f>
        <v>392.0291601170423</v>
      </c>
      <c r="K124" s="24">
        <f>IF(ISBLANK('Mortgage 1 Monthly Calcs'!J124),"",'Mortgage 1 Monthly Calcs'!J124)</f>
        <v>78405.832023408453</v>
      </c>
      <c r="L124" s="24"/>
      <c r="M124" s="24">
        <f>IF(ISBLANK('Mortgage 1 Monthly Calcs'!K124),"",'Mortgage 1 Monthly Calcs'!K124)</f>
        <v>0</v>
      </c>
      <c r="N124" s="24"/>
      <c r="O124" s="24">
        <f>IF(ISBLANK('Mortgage 1 Monthly Calcs'!L124),"",'Mortgage 1 Monthly Calcs'!L124)</f>
        <v>644.3014014855064</v>
      </c>
      <c r="P124" s="24"/>
      <c r="Q124" s="24">
        <f>IF(ISBLANK('Mortgage 1 Monthly Calcs'!M124),"",'Mortgage 1 Monthly Calcs'!M124)</f>
        <v>0</v>
      </c>
      <c r="R124" s="24">
        <f>IF(ISBLANK('Mortgage 1 Monthly Calcs'!N124),"",'Mortgage 1 Monthly Calcs'!N124)</f>
        <v>644.3014014855064</v>
      </c>
      <c r="S124" s="24">
        <f>IF(ISBLANK('Mortgage 1 Monthly Calcs'!O124),"",'Mortgage 1 Monthly Calcs'!O124)</f>
        <v>0</v>
      </c>
      <c r="T124" s="24"/>
      <c r="U124" s="24">
        <f>IF(ISBLANK('Mortgage 1 Monthly Calcs'!P124),"",'Mortgage 1 Monthly Calcs'!P124)</f>
        <v>0</v>
      </c>
      <c r="V124" s="24">
        <f>IF(ISBLANK('Mortgage 1 Monthly Calcs'!Q124),"",'Mortgage 1 Monthly Calcs'!Q124)</f>
        <v>0</v>
      </c>
      <c r="W124" s="24">
        <f>IF(ISBLANK('Mortgage 1 Monthly Calcs'!R124),"",'Mortgage 1 Monthly Calcs'!R124)</f>
        <v>252.27224136846411</v>
      </c>
      <c r="X124" s="24">
        <f>IF(ISBLANK('Mortgage 1 Monthly Calcs'!S124),"",'Mortgage 1 Monthly Calcs'!S124)</f>
        <v>392.0291601170423</v>
      </c>
      <c r="Y124" s="24">
        <f>IF(ISBLANK('Mortgage 1 Monthly Calcs'!T124),"",'Mortgage 1 Monthly Calcs'!T124)</f>
        <v>21846.440217959709</v>
      </c>
      <c r="Z124" s="24">
        <f>IF(ISBLANK('Mortgage 1 Monthly Calcs'!U124),"",'Mortgage 1 Monthly Calcs'!U124)</f>
        <v>50959.618149902642</v>
      </c>
      <c r="AA124" s="24" t="str">
        <f>IF(ISBLANK('Mortgage 1 Monthly Calcs'!V124),"",'Mortgage 1 Monthly Calcs'!V124)</f>
        <v/>
      </c>
      <c r="AB124" s="24" t="str">
        <f>IF(ISBLANK('Mortgage 1 Monthly Calcs'!W124),"",'Mortgage 1 Monthly Calcs'!W124)</f>
        <v/>
      </c>
      <c r="AC124" s="24">
        <f>IF(ISBLANK('Mortgage 1 Monthly Calcs'!X124),"",'Mortgage 1 Monthly Calcs'!X124)</f>
        <v>0</v>
      </c>
      <c r="AD124" s="24">
        <f>IF(ISBLANK('Mortgage 1 Monthly Calcs'!Y124),"",'Mortgage 1 Monthly Calcs'!Y124)</f>
        <v>78153.559782039985</v>
      </c>
    </row>
    <row r="125" spans="3:30" x14ac:dyDescent="0.25">
      <c r="C125" s="37">
        <v>114</v>
      </c>
      <c r="D125" s="29" t="str">
        <f>IF(K893=1,F115+1,"")</f>
        <v/>
      </c>
      <c r="E125" s="22" t="str">
        <f>IF(ISBLANK('Mortgage 1 Monthly Calcs'!E125),"",'Mortgage 1 Monthly Calcs'!E125)</f>
        <v/>
      </c>
      <c r="F125" s="23" t="str">
        <f>IF(ISBLANK('Mortgage 1 Monthly Calcs'!F125),"",'Mortgage 1 Monthly Calcs'!F125)</f>
        <v>Apr</v>
      </c>
      <c r="G125" s="28"/>
      <c r="H125" s="28">
        <f>IF(ISBLANK('Mortgage 1 Monthly Calcs'!G125),"",'Mortgage 1 Monthly Calcs'!G125)</f>
        <v>0.06</v>
      </c>
      <c r="I125" s="24">
        <f>IF(ISBLANK('Mortgage 1 Monthly Calcs'!H125),"",'Mortgage 1 Monthly Calcs'!H125)</f>
        <v>644.3014014855064</v>
      </c>
      <c r="J125" s="24">
        <f>IF(ISBLANK('Mortgage 1 Monthly Calcs'!I125),"",'Mortgage 1 Monthly Calcs'!I125)</f>
        <v>390.76779891019993</v>
      </c>
      <c r="K125" s="24">
        <f>IF(ISBLANK('Mortgage 1 Monthly Calcs'!J125),"",'Mortgage 1 Monthly Calcs'!J125)</f>
        <v>78153.559782039985</v>
      </c>
      <c r="L125" s="24"/>
      <c r="M125" s="24">
        <f>IF(ISBLANK('Mortgage 1 Monthly Calcs'!K125),"",'Mortgage 1 Monthly Calcs'!K125)</f>
        <v>0</v>
      </c>
      <c r="N125" s="24"/>
      <c r="O125" s="24">
        <f>IF(ISBLANK('Mortgage 1 Monthly Calcs'!L125),"",'Mortgage 1 Monthly Calcs'!L125)</f>
        <v>644.3014014855064</v>
      </c>
      <c r="P125" s="24"/>
      <c r="Q125" s="24">
        <f>IF(ISBLANK('Mortgage 1 Monthly Calcs'!M125),"",'Mortgage 1 Monthly Calcs'!M125)</f>
        <v>0</v>
      </c>
      <c r="R125" s="24">
        <f>IF(ISBLANK('Mortgage 1 Monthly Calcs'!N125),"",'Mortgage 1 Monthly Calcs'!N125)</f>
        <v>644.3014014855064</v>
      </c>
      <c r="S125" s="24">
        <f>IF(ISBLANK('Mortgage 1 Monthly Calcs'!O125),"",'Mortgage 1 Monthly Calcs'!O125)</f>
        <v>0</v>
      </c>
      <c r="T125" s="24"/>
      <c r="U125" s="24">
        <f>IF(ISBLANK('Mortgage 1 Monthly Calcs'!P125),"",'Mortgage 1 Monthly Calcs'!P125)</f>
        <v>0</v>
      </c>
      <c r="V125" s="24">
        <f>IF(ISBLANK('Mortgage 1 Monthly Calcs'!Q125),"",'Mortgage 1 Monthly Calcs'!Q125)</f>
        <v>0</v>
      </c>
      <c r="W125" s="24">
        <f>IF(ISBLANK('Mortgage 1 Monthly Calcs'!R125),"",'Mortgage 1 Monthly Calcs'!R125)</f>
        <v>253.53360257530647</v>
      </c>
      <c r="X125" s="24">
        <f>IF(ISBLANK('Mortgage 1 Monthly Calcs'!S125),"",'Mortgage 1 Monthly Calcs'!S125)</f>
        <v>390.76779891019993</v>
      </c>
      <c r="Y125" s="24">
        <f>IF(ISBLANK('Mortgage 1 Monthly Calcs'!T125),"",'Mortgage 1 Monthly Calcs'!T125)</f>
        <v>22099.973820535015</v>
      </c>
      <c r="Z125" s="24">
        <f>IF(ISBLANK('Mortgage 1 Monthly Calcs'!U125),"",'Mortgage 1 Monthly Calcs'!U125)</f>
        <v>51350.385948812844</v>
      </c>
      <c r="AA125" s="24" t="str">
        <f>IF(ISBLANK('Mortgage 1 Monthly Calcs'!V125),"",'Mortgage 1 Monthly Calcs'!V125)</f>
        <v/>
      </c>
      <c r="AB125" s="24" t="str">
        <f>IF(ISBLANK('Mortgage 1 Monthly Calcs'!W125),"",'Mortgage 1 Monthly Calcs'!W125)</f>
        <v/>
      </c>
      <c r="AC125" s="24">
        <f>IF(ISBLANK('Mortgage 1 Monthly Calcs'!X125),"",'Mortgage 1 Monthly Calcs'!X125)</f>
        <v>0</v>
      </c>
      <c r="AD125" s="24">
        <f>IF(ISBLANK('Mortgage 1 Monthly Calcs'!Y125),"",'Mortgage 1 Monthly Calcs'!Y125)</f>
        <v>77900.026179464679</v>
      </c>
    </row>
    <row r="126" spans="3:30" x14ac:dyDescent="0.25">
      <c r="C126" s="37">
        <v>115</v>
      </c>
      <c r="D126" s="29" t="str">
        <f>IF(K894=1,F115+1,"")</f>
        <v/>
      </c>
      <c r="E126" s="22" t="str">
        <f>IF(ISBLANK('Mortgage 1 Monthly Calcs'!E126),"",'Mortgage 1 Monthly Calcs'!E126)</f>
        <v/>
      </c>
      <c r="F126" s="23" t="str">
        <f>IF(ISBLANK('Mortgage 1 Monthly Calcs'!F126),"",'Mortgage 1 Monthly Calcs'!F126)</f>
        <v>May</v>
      </c>
      <c r="G126" s="28"/>
      <c r="H126" s="28">
        <f>IF(ISBLANK('Mortgage 1 Monthly Calcs'!G126),"",'Mortgage 1 Monthly Calcs'!G126)</f>
        <v>0.06</v>
      </c>
      <c r="I126" s="24">
        <f>IF(ISBLANK('Mortgage 1 Monthly Calcs'!H126),"",'Mortgage 1 Monthly Calcs'!H126)</f>
        <v>644.30140148550652</v>
      </c>
      <c r="J126" s="24">
        <f>IF(ISBLANK('Mortgage 1 Monthly Calcs'!I126),"",'Mortgage 1 Monthly Calcs'!I126)</f>
        <v>389.5001308973234</v>
      </c>
      <c r="K126" s="24">
        <f>IF(ISBLANK('Mortgage 1 Monthly Calcs'!J126),"",'Mortgage 1 Monthly Calcs'!J126)</f>
        <v>77900.026179464679</v>
      </c>
      <c r="L126" s="24"/>
      <c r="M126" s="24">
        <f>IF(ISBLANK('Mortgage 1 Monthly Calcs'!K126),"",'Mortgage 1 Monthly Calcs'!K126)</f>
        <v>0</v>
      </c>
      <c r="N126" s="24"/>
      <c r="O126" s="24">
        <f>IF(ISBLANK('Mortgage 1 Monthly Calcs'!L126),"",'Mortgage 1 Monthly Calcs'!L126)</f>
        <v>644.30140148550652</v>
      </c>
      <c r="P126" s="24"/>
      <c r="Q126" s="24">
        <f>IF(ISBLANK('Mortgage 1 Monthly Calcs'!M126),"",'Mortgage 1 Monthly Calcs'!M126)</f>
        <v>0</v>
      </c>
      <c r="R126" s="24">
        <f>IF(ISBLANK('Mortgage 1 Monthly Calcs'!N126),"",'Mortgage 1 Monthly Calcs'!N126)</f>
        <v>644.30140148550652</v>
      </c>
      <c r="S126" s="24">
        <f>IF(ISBLANK('Mortgage 1 Monthly Calcs'!O126),"",'Mortgage 1 Monthly Calcs'!O126)</f>
        <v>0</v>
      </c>
      <c r="T126" s="24"/>
      <c r="U126" s="24">
        <f>IF(ISBLANK('Mortgage 1 Monthly Calcs'!P126),"",'Mortgage 1 Monthly Calcs'!P126)</f>
        <v>0</v>
      </c>
      <c r="V126" s="24">
        <f>IF(ISBLANK('Mortgage 1 Monthly Calcs'!Q126),"",'Mortgage 1 Monthly Calcs'!Q126)</f>
        <v>0</v>
      </c>
      <c r="W126" s="24">
        <f>IF(ISBLANK('Mortgage 1 Monthly Calcs'!R126),"",'Mortgage 1 Monthly Calcs'!R126)</f>
        <v>254.80127058818312</v>
      </c>
      <c r="X126" s="24">
        <f>IF(ISBLANK('Mortgage 1 Monthly Calcs'!S126),"",'Mortgage 1 Monthly Calcs'!S126)</f>
        <v>389.5001308973234</v>
      </c>
      <c r="Y126" s="24">
        <f>IF(ISBLANK('Mortgage 1 Monthly Calcs'!T126),"",'Mortgage 1 Monthly Calcs'!T126)</f>
        <v>22354.7750911232</v>
      </c>
      <c r="Z126" s="24">
        <f>IF(ISBLANK('Mortgage 1 Monthly Calcs'!U126),"",'Mortgage 1 Monthly Calcs'!U126)</f>
        <v>51739.886079710166</v>
      </c>
      <c r="AA126" s="24" t="str">
        <f>IF(ISBLANK('Mortgage 1 Monthly Calcs'!V126),"",'Mortgage 1 Monthly Calcs'!V126)</f>
        <v/>
      </c>
      <c r="AB126" s="24" t="str">
        <f>IF(ISBLANK('Mortgage 1 Monthly Calcs'!W126),"",'Mortgage 1 Monthly Calcs'!W126)</f>
        <v/>
      </c>
      <c r="AC126" s="24">
        <f>IF(ISBLANK('Mortgage 1 Monthly Calcs'!X126),"",'Mortgage 1 Monthly Calcs'!X126)</f>
        <v>0</v>
      </c>
      <c r="AD126" s="24">
        <f>IF(ISBLANK('Mortgage 1 Monthly Calcs'!Y126),"",'Mortgage 1 Monthly Calcs'!Y126)</f>
        <v>77645.224908876495</v>
      </c>
    </row>
    <row r="127" spans="3:30" x14ac:dyDescent="0.25">
      <c r="C127" s="37">
        <v>116</v>
      </c>
      <c r="D127" s="29" t="str">
        <f>IF(K895=1,F115+1,"")</f>
        <v/>
      </c>
      <c r="E127" s="22" t="str">
        <f>IF(ISBLANK('Mortgage 1 Monthly Calcs'!E127),"",'Mortgage 1 Monthly Calcs'!E127)</f>
        <v/>
      </c>
      <c r="F127" s="23" t="str">
        <f>IF(ISBLANK('Mortgage 1 Monthly Calcs'!F127),"",'Mortgage 1 Monthly Calcs'!F127)</f>
        <v>Jun</v>
      </c>
      <c r="G127" s="28"/>
      <c r="H127" s="28">
        <f>IF(ISBLANK('Mortgage 1 Monthly Calcs'!G127),"",'Mortgage 1 Monthly Calcs'!G127)</f>
        <v>0.06</v>
      </c>
      <c r="I127" s="24">
        <f>IF(ISBLANK('Mortgage 1 Monthly Calcs'!H127),"",'Mortgage 1 Monthly Calcs'!H127)</f>
        <v>644.3014014855064</v>
      </c>
      <c r="J127" s="24">
        <f>IF(ISBLANK('Mortgage 1 Monthly Calcs'!I127),"",'Mortgage 1 Monthly Calcs'!I127)</f>
        <v>388.22612454438246</v>
      </c>
      <c r="K127" s="24">
        <f>IF(ISBLANK('Mortgage 1 Monthly Calcs'!J127),"",'Mortgage 1 Monthly Calcs'!J127)</f>
        <v>77645.224908876495</v>
      </c>
      <c r="L127" s="24"/>
      <c r="M127" s="24">
        <f>IF(ISBLANK('Mortgage 1 Monthly Calcs'!K127),"",'Mortgage 1 Monthly Calcs'!K127)</f>
        <v>0</v>
      </c>
      <c r="N127" s="24"/>
      <c r="O127" s="24">
        <f>IF(ISBLANK('Mortgage 1 Monthly Calcs'!L127),"",'Mortgage 1 Monthly Calcs'!L127)</f>
        <v>644.3014014855064</v>
      </c>
      <c r="P127" s="24"/>
      <c r="Q127" s="24">
        <f>IF(ISBLANK('Mortgage 1 Monthly Calcs'!M127),"",'Mortgage 1 Monthly Calcs'!M127)</f>
        <v>0</v>
      </c>
      <c r="R127" s="24">
        <f>IF(ISBLANK('Mortgage 1 Monthly Calcs'!N127),"",'Mortgage 1 Monthly Calcs'!N127)</f>
        <v>644.3014014855064</v>
      </c>
      <c r="S127" s="24">
        <f>IF(ISBLANK('Mortgage 1 Monthly Calcs'!O127),"",'Mortgage 1 Monthly Calcs'!O127)</f>
        <v>0</v>
      </c>
      <c r="T127" s="24"/>
      <c r="U127" s="24">
        <f>IF(ISBLANK('Mortgage 1 Monthly Calcs'!P127),"",'Mortgage 1 Monthly Calcs'!P127)</f>
        <v>0</v>
      </c>
      <c r="V127" s="24">
        <f>IF(ISBLANK('Mortgage 1 Monthly Calcs'!Q127),"",'Mortgage 1 Monthly Calcs'!Q127)</f>
        <v>0</v>
      </c>
      <c r="W127" s="24">
        <f>IF(ISBLANK('Mortgage 1 Monthly Calcs'!R127),"",'Mortgage 1 Monthly Calcs'!R127)</f>
        <v>256.07527694112395</v>
      </c>
      <c r="X127" s="24">
        <f>IF(ISBLANK('Mortgage 1 Monthly Calcs'!S127),"",'Mortgage 1 Monthly Calcs'!S127)</f>
        <v>388.22612454438246</v>
      </c>
      <c r="Y127" s="24">
        <f>IF(ISBLANK('Mortgage 1 Monthly Calcs'!T127),"",'Mortgage 1 Monthly Calcs'!T127)</f>
        <v>22610.850368064323</v>
      </c>
      <c r="Z127" s="24">
        <f>IF(ISBLANK('Mortgage 1 Monthly Calcs'!U127),"",'Mortgage 1 Monthly Calcs'!U127)</f>
        <v>52128.112204254547</v>
      </c>
      <c r="AA127" s="24" t="str">
        <f>IF(ISBLANK('Mortgage 1 Monthly Calcs'!V127),"",'Mortgage 1 Monthly Calcs'!V127)</f>
        <v/>
      </c>
      <c r="AB127" s="24" t="str">
        <f>IF(ISBLANK('Mortgage 1 Monthly Calcs'!W127),"",'Mortgage 1 Monthly Calcs'!W127)</f>
        <v/>
      </c>
      <c r="AC127" s="24">
        <f>IF(ISBLANK('Mortgage 1 Monthly Calcs'!X127),"",'Mortgage 1 Monthly Calcs'!X127)</f>
        <v>0</v>
      </c>
      <c r="AD127" s="24">
        <f>IF(ISBLANK('Mortgage 1 Monthly Calcs'!Y127),"",'Mortgage 1 Monthly Calcs'!Y127)</f>
        <v>77389.149631935376</v>
      </c>
    </row>
    <row r="128" spans="3:30" x14ac:dyDescent="0.25">
      <c r="C128" s="37">
        <v>117</v>
      </c>
      <c r="D128" s="29" t="str">
        <f>IF(K896=1,F115+1,"")</f>
        <v/>
      </c>
      <c r="E128" s="22" t="str">
        <f>IF(ISBLANK('Mortgage 1 Monthly Calcs'!E128),"",'Mortgage 1 Monthly Calcs'!E128)</f>
        <v/>
      </c>
      <c r="F128" s="23" t="str">
        <f>IF(ISBLANK('Mortgage 1 Monthly Calcs'!F128),"",'Mortgage 1 Monthly Calcs'!F128)</f>
        <v>Jul</v>
      </c>
      <c r="G128" s="28"/>
      <c r="H128" s="28">
        <f>IF(ISBLANK('Mortgage 1 Monthly Calcs'!G128),"",'Mortgage 1 Monthly Calcs'!G128)</f>
        <v>0.06</v>
      </c>
      <c r="I128" s="24">
        <f>IF(ISBLANK('Mortgage 1 Monthly Calcs'!H128),"",'Mortgage 1 Monthly Calcs'!H128)</f>
        <v>644.3014014855064</v>
      </c>
      <c r="J128" s="24">
        <f>IF(ISBLANK('Mortgage 1 Monthly Calcs'!I128),"",'Mortgage 1 Monthly Calcs'!I128)</f>
        <v>386.9457481596769</v>
      </c>
      <c r="K128" s="24">
        <f>IF(ISBLANK('Mortgage 1 Monthly Calcs'!J128),"",'Mortgage 1 Monthly Calcs'!J128)</f>
        <v>77389.149631935376</v>
      </c>
      <c r="L128" s="24"/>
      <c r="M128" s="24">
        <f>IF(ISBLANK('Mortgage 1 Monthly Calcs'!K128),"",'Mortgage 1 Monthly Calcs'!K128)</f>
        <v>0</v>
      </c>
      <c r="N128" s="24"/>
      <c r="O128" s="24">
        <f>IF(ISBLANK('Mortgage 1 Monthly Calcs'!L128),"",'Mortgage 1 Monthly Calcs'!L128)</f>
        <v>644.3014014855064</v>
      </c>
      <c r="P128" s="24"/>
      <c r="Q128" s="24">
        <f>IF(ISBLANK('Mortgage 1 Monthly Calcs'!M128),"",'Mortgage 1 Monthly Calcs'!M128)</f>
        <v>0</v>
      </c>
      <c r="R128" s="24">
        <f>IF(ISBLANK('Mortgage 1 Monthly Calcs'!N128),"",'Mortgage 1 Monthly Calcs'!N128)</f>
        <v>644.3014014855064</v>
      </c>
      <c r="S128" s="24">
        <f>IF(ISBLANK('Mortgage 1 Monthly Calcs'!O128),"",'Mortgage 1 Monthly Calcs'!O128)</f>
        <v>0</v>
      </c>
      <c r="T128" s="24"/>
      <c r="U128" s="24">
        <f>IF(ISBLANK('Mortgage 1 Monthly Calcs'!P128),"",'Mortgage 1 Monthly Calcs'!P128)</f>
        <v>0</v>
      </c>
      <c r="V128" s="24">
        <f>IF(ISBLANK('Mortgage 1 Monthly Calcs'!Q128),"",'Mortgage 1 Monthly Calcs'!Q128)</f>
        <v>0</v>
      </c>
      <c r="W128" s="24">
        <f>IF(ISBLANK('Mortgage 1 Monthly Calcs'!R128),"",'Mortgage 1 Monthly Calcs'!R128)</f>
        <v>257.35565332582951</v>
      </c>
      <c r="X128" s="24">
        <f>IF(ISBLANK('Mortgage 1 Monthly Calcs'!S128),"",'Mortgage 1 Monthly Calcs'!S128)</f>
        <v>386.9457481596769</v>
      </c>
      <c r="Y128" s="24">
        <f>IF(ISBLANK('Mortgage 1 Monthly Calcs'!T128),"",'Mortgage 1 Monthly Calcs'!T128)</f>
        <v>22868.206021390153</v>
      </c>
      <c r="Z128" s="24">
        <f>IF(ISBLANK('Mortgage 1 Monthly Calcs'!U128),"",'Mortgage 1 Monthly Calcs'!U128)</f>
        <v>52515.057952414223</v>
      </c>
      <c r="AA128" s="24" t="str">
        <f>IF(ISBLANK('Mortgage 1 Monthly Calcs'!V128),"",'Mortgage 1 Monthly Calcs'!V128)</f>
        <v/>
      </c>
      <c r="AB128" s="24" t="str">
        <f>IF(ISBLANK('Mortgage 1 Monthly Calcs'!W128),"",'Mortgage 1 Monthly Calcs'!W128)</f>
        <v/>
      </c>
      <c r="AC128" s="24">
        <f>IF(ISBLANK('Mortgage 1 Monthly Calcs'!X128),"",'Mortgage 1 Monthly Calcs'!X128)</f>
        <v>0</v>
      </c>
      <c r="AD128" s="24">
        <f>IF(ISBLANK('Mortgage 1 Monthly Calcs'!Y128),"",'Mortgage 1 Monthly Calcs'!Y128)</f>
        <v>77131.793978609538</v>
      </c>
    </row>
    <row r="129" spans="3:30" x14ac:dyDescent="0.25">
      <c r="C129" s="37">
        <v>118</v>
      </c>
      <c r="D129" s="29" t="str">
        <f>IF(K897=1,F115+1,"")</f>
        <v/>
      </c>
      <c r="E129" s="22" t="str">
        <f>IF(ISBLANK('Mortgage 1 Monthly Calcs'!E129),"",'Mortgage 1 Monthly Calcs'!E129)</f>
        <v/>
      </c>
      <c r="F129" s="22" t="str">
        <f>IF(ISBLANK('Mortgage 1 Monthly Calcs'!F129),"",'Mortgage 1 Monthly Calcs'!F129)</f>
        <v>Aug</v>
      </c>
      <c r="G129" s="28"/>
      <c r="H129" s="28">
        <f>IF(ISBLANK('Mortgage 1 Monthly Calcs'!G129),"",'Mortgage 1 Monthly Calcs'!G129)</f>
        <v>0.06</v>
      </c>
      <c r="I129" s="24">
        <f>IF(ISBLANK('Mortgage 1 Monthly Calcs'!H129),"",'Mortgage 1 Monthly Calcs'!H129)</f>
        <v>644.3014014855064</v>
      </c>
      <c r="J129" s="24">
        <f>IF(ISBLANK('Mortgage 1 Monthly Calcs'!I129),"",'Mortgage 1 Monthly Calcs'!I129)</f>
        <v>385.6589698930477</v>
      </c>
      <c r="K129" s="24">
        <f>IF(ISBLANK('Mortgage 1 Monthly Calcs'!J129),"",'Mortgage 1 Monthly Calcs'!J129)</f>
        <v>77131.793978609538</v>
      </c>
      <c r="L129" s="24"/>
      <c r="M129" s="24">
        <f>IF(ISBLANK('Mortgage 1 Monthly Calcs'!K129),"",'Mortgage 1 Monthly Calcs'!K129)</f>
        <v>0</v>
      </c>
      <c r="N129" s="24"/>
      <c r="O129" s="24">
        <f>IF(ISBLANK('Mortgage 1 Monthly Calcs'!L129),"",'Mortgage 1 Monthly Calcs'!L129)</f>
        <v>644.3014014855064</v>
      </c>
      <c r="P129" s="24"/>
      <c r="Q129" s="24">
        <f>IF(ISBLANK('Mortgage 1 Monthly Calcs'!M129),"",'Mortgage 1 Monthly Calcs'!M129)</f>
        <v>0</v>
      </c>
      <c r="R129" s="24">
        <f>IF(ISBLANK('Mortgage 1 Monthly Calcs'!N129),"",'Mortgage 1 Monthly Calcs'!N129)</f>
        <v>644.3014014855064</v>
      </c>
      <c r="S129" s="24">
        <f>IF(ISBLANK('Mortgage 1 Monthly Calcs'!O129),"",'Mortgage 1 Monthly Calcs'!O129)</f>
        <v>0</v>
      </c>
      <c r="T129" s="24"/>
      <c r="U129" s="24">
        <f>IF(ISBLANK('Mortgage 1 Monthly Calcs'!P129),"",'Mortgage 1 Monthly Calcs'!P129)</f>
        <v>0</v>
      </c>
      <c r="V129" s="24">
        <f>IF(ISBLANK('Mortgage 1 Monthly Calcs'!Q129),"",'Mortgage 1 Monthly Calcs'!Q129)</f>
        <v>0</v>
      </c>
      <c r="W129" s="24">
        <f>IF(ISBLANK('Mortgage 1 Monthly Calcs'!R129),"",'Mortgage 1 Monthly Calcs'!R129)</f>
        <v>258.64243159245871</v>
      </c>
      <c r="X129" s="24">
        <f>IF(ISBLANK('Mortgage 1 Monthly Calcs'!S129),"",'Mortgage 1 Monthly Calcs'!S129)</f>
        <v>385.6589698930477</v>
      </c>
      <c r="Y129" s="24">
        <f>IF(ISBLANK('Mortgage 1 Monthly Calcs'!T129),"",'Mortgage 1 Monthly Calcs'!T129)</f>
        <v>23126.848452982613</v>
      </c>
      <c r="Z129" s="24">
        <f>IF(ISBLANK('Mortgage 1 Monthly Calcs'!U129),"",'Mortgage 1 Monthly Calcs'!U129)</f>
        <v>52900.716922307271</v>
      </c>
      <c r="AA129" s="24" t="str">
        <f>IF(ISBLANK('Mortgage 1 Monthly Calcs'!V129),"",'Mortgage 1 Monthly Calcs'!V129)</f>
        <v/>
      </c>
      <c r="AB129" s="24" t="str">
        <f>IF(ISBLANK('Mortgage 1 Monthly Calcs'!W129),"",'Mortgage 1 Monthly Calcs'!W129)</f>
        <v/>
      </c>
      <c r="AC129" s="24">
        <f>IF(ISBLANK('Mortgage 1 Monthly Calcs'!X129),"",'Mortgage 1 Monthly Calcs'!X129)</f>
        <v>0</v>
      </c>
      <c r="AD129" s="24">
        <f>IF(ISBLANK('Mortgage 1 Monthly Calcs'!Y129),"",'Mortgage 1 Monthly Calcs'!Y129)</f>
        <v>76873.151547017071</v>
      </c>
    </row>
    <row r="130" spans="3:30" x14ac:dyDescent="0.25">
      <c r="C130" s="37">
        <v>119</v>
      </c>
      <c r="D130" s="29" t="str">
        <f>IF(K898=1,F115+1,"")</f>
        <v/>
      </c>
      <c r="E130" s="22" t="str">
        <f>IF(ISBLANK('Mortgage 1 Monthly Calcs'!E130),"",'Mortgage 1 Monthly Calcs'!E130)</f>
        <v/>
      </c>
      <c r="F130" s="23" t="str">
        <f>IF(ISBLANK('Mortgage 1 Monthly Calcs'!F130),"",'Mortgage 1 Monthly Calcs'!F130)</f>
        <v>Sep</v>
      </c>
      <c r="G130" s="28"/>
      <c r="H130" s="28">
        <f>IF(ISBLANK('Mortgage 1 Monthly Calcs'!G130),"",'Mortgage 1 Monthly Calcs'!G130)</f>
        <v>0.06</v>
      </c>
      <c r="I130" s="24">
        <f>IF(ISBLANK('Mortgage 1 Monthly Calcs'!H130),"",'Mortgage 1 Monthly Calcs'!H130)</f>
        <v>644.3014014855064</v>
      </c>
      <c r="J130" s="24">
        <f>IF(ISBLANK('Mortgage 1 Monthly Calcs'!I130),"",'Mortgage 1 Monthly Calcs'!I130)</f>
        <v>384.36575773508537</v>
      </c>
      <c r="K130" s="24">
        <f>IF(ISBLANK('Mortgage 1 Monthly Calcs'!J130),"",'Mortgage 1 Monthly Calcs'!J130)</f>
        <v>76873.151547017071</v>
      </c>
      <c r="L130" s="24"/>
      <c r="M130" s="24">
        <f>IF(ISBLANK('Mortgage 1 Monthly Calcs'!K130),"",'Mortgage 1 Monthly Calcs'!K130)</f>
        <v>0</v>
      </c>
      <c r="N130" s="24"/>
      <c r="O130" s="24">
        <f>IF(ISBLANK('Mortgage 1 Monthly Calcs'!L130),"",'Mortgage 1 Monthly Calcs'!L130)</f>
        <v>644.3014014855064</v>
      </c>
      <c r="P130" s="24"/>
      <c r="Q130" s="24">
        <f>IF(ISBLANK('Mortgage 1 Monthly Calcs'!M130),"",'Mortgage 1 Monthly Calcs'!M130)</f>
        <v>0</v>
      </c>
      <c r="R130" s="24">
        <f>IF(ISBLANK('Mortgage 1 Monthly Calcs'!N130),"",'Mortgage 1 Monthly Calcs'!N130)</f>
        <v>644.3014014855064</v>
      </c>
      <c r="S130" s="24">
        <f>IF(ISBLANK('Mortgage 1 Monthly Calcs'!O130),"",'Mortgage 1 Monthly Calcs'!O130)</f>
        <v>0</v>
      </c>
      <c r="T130" s="24"/>
      <c r="U130" s="24">
        <f>IF(ISBLANK('Mortgage 1 Monthly Calcs'!P130),"",'Mortgage 1 Monthly Calcs'!P130)</f>
        <v>0</v>
      </c>
      <c r="V130" s="24">
        <f>IF(ISBLANK('Mortgage 1 Monthly Calcs'!Q130),"",'Mortgage 1 Monthly Calcs'!Q130)</f>
        <v>0</v>
      </c>
      <c r="W130" s="24">
        <f>IF(ISBLANK('Mortgage 1 Monthly Calcs'!R130),"",'Mortgage 1 Monthly Calcs'!R130)</f>
        <v>259.93564375042104</v>
      </c>
      <c r="X130" s="24">
        <f>IF(ISBLANK('Mortgage 1 Monthly Calcs'!S130),"",'Mortgage 1 Monthly Calcs'!S130)</f>
        <v>384.36575773508537</v>
      </c>
      <c r="Y130" s="24">
        <f>IF(ISBLANK('Mortgage 1 Monthly Calcs'!T130),"",'Mortgage 1 Monthly Calcs'!T130)</f>
        <v>23386.784096733034</v>
      </c>
      <c r="Z130" s="24">
        <f>IF(ISBLANK('Mortgage 1 Monthly Calcs'!U130),"",'Mortgage 1 Monthly Calcs'!U130)</f>
        <v>53285.082680042353</v>
      </c>
      <c r="AA130" s="24" t="str">
        <f>IF(ISBLANK('Mortgage 1 Monthly Calcs'!V130),"",'Mortgage 1 Monthly Calcs'!V130)</f>
        <v/>
      </c>
      <c r="AB130" s="24" t="str">
        <f>IF(ISBLANK('Mortgage 1 Monthly Calcs'!W130),"",'Mortgage 1 Monthly Calcs'!W130)</f>
        <v/>
      </c>
      <c r="AC130" s="24">
        <f>IF(ISBLANK('Mortgage 1 Monthly Calcs'!X130),"",'Mortgage 1 Monthly Calcs'!X130)</f>
        <v>0</v>
      </c>
      <c r="AD130" s="24">
        <f>IF(ISBLANK('Mortgage 1 Monthly Calcs'!Y130),"",'Mortgage 1 Monthly Calcs'!Y130)</f>
        <v>76613.215903266653</v>
      </c>
    </row>
    <row r="131" spans="3:30" x14ac:dyDescent="0.25">
      <c r="C131" s="37">
        <v>120</v>
      </c>
      <c r="D131" s="29">
        <f>D119+1</f>
        <v>10</v>
      </c>
      <c r="E131" s="22" t="str">
        <f>IF(ISBLANK('Mortgage 1 Monthly Calcs'!E131),"",'Mortgage 1 Monthly Calcs'!E131)</f>
        <v/>
      </c>
      <c r="F131" s="23" t="str">
        <f>IF(ISBLANK('Mortgage 1 Monthly Calcs'!F131),"",'Mortgage 1 Monthly Calcs'!F131)</f>
        <v>Oct</v>
      </c>
      <c r="G131" s="28"/>
      <c r="H131" s="28">
        <f>IF(ISBLANK('Mortgage 1 Monthly Calcs'!G131),"",'Mortgage 1 Monthly Calcs'!G131)</f>
        <v>0.06</v>
      </c>
      <c r="I131" s="24">
        <f>IF(ISBLANK('Mortgage 1 Monthly Calcs'!H131),"",'Mortgage 1 Monthly Calcs'!H131)</f>
        <v>644.30140148550629</v>
      </c>
      <c r="J131" s="24">
        <f>IF(ISBLANK('Mortgage 1 Monthly Calcs'!I131),"",'Mortgage 1 Monthly Calcs'!I131)</f>
        <v>383.06607951633328</v>
      </c>
      <c r="K131" s="24">
        <f>IF(ISBLANK('Mortgage 1 Monthly Calcs'!J131),"",'Mortgage 1 Monthly Calcs'!J131)</f>
        <v>76613.215903266653</v>
      </c>
      <c r="L131" s="24"/>
      <c r="M131" s="24">
        <f>IF(ISBLANK('Mortgage 1 Monthly Calcs'!K131),"",'Mortgage 1 Monthly Calcs'!K131)</f>
        <v>0</v>
      </c>
      <c r="N131" s="24"/>
      <c r="O131" s="24">
        <f>IF(ISBLANK('Mortgage 1 Monthly Calcs'!L131),"",'Mortgage 1 Monthly Calcs'!L131)</f>
        <v>644.30140148550629</v>
      </c>
      <c r="P131" s="24"/>
      <c r="Q131" s="24">
        <f>IF(ISBLANK('Mortgage 1 Monthly Calcs'!M131),"",'Mortgage 1 Monthly Calcs'!M131)</f>
        <v>0</v>
      </c>
      <c r="R131" s="24">
        <f>IF(ISBLANK('Mortgage 1 Monthly Calcs'!N131),"",'Mortgage 1 Monthly Calcs'!N131)</f>
        <v>644.30140148550629</v>
      </c>
      <c r="S131" s="24">
        <f>IF(ISBLANK('Mortgage 1 Monthly Calcs'!O131),"",'Mortgage 1 Monthly Calcs'!O131)</f>
        <v>0</v>
      </c>
      <c r="T131" s="24"/>
      <c r="U131" s="24">
        <f>IF(ISBLANK('Mortgage 1 Monthly Calcs'!P131),"",'Mortgage 1 Monthly Calcs'!P131)</f>
        <v>0</v>
      </c>
      <c r="V131" s="24">
        <f>IF(ISBLANK('Mortgage 1 Monthly Calcs'!Q131),"",'Mortgage 1 Monthly Calcs'!Q131)</f>
        <v>0</v>
      </c>
      <c r="W131" s="24">
        <f>IF(ISBLANK('Mortgage 1 Monthly Calcs'!R131),"",'Mortgage 1 Monthly Calcs'!R131)</f>
        <v>261.23532196917301</v>
      </c>
      <c r="X131" s="24">
        <f>IF(ISBLANK('Mortgage 1 Monthly Calcs'!S131),"",'Mortgage 1 Monthly Calcs'!S131)</f>
        <v>383.06607951633328</v>
      </c>
      <c r="Y131" s="24">
        <f>IF(ISBLANK('Mortgage 1 Monthly Calcs'!T131),"",'Mortgage 1 Monthly Calcs'!T131)</f>
        <v>23648.019418702206</v>
      </c>
      <c r="Z131" s="24">
        <f>IF(ISBLANK('Mortgage 1 Monthly Calcs'!U131),"",'Mortgage 1 Monthly Calcs'!U131)</f>
        <v>53668.148759558688</v>
      </c>
      <c r="AA131" s="24" t="str">
        <f>IF(ISBLANK('Mortgage 1 Monthly Calcs'!V131),"",'Mortgage 1 Monthly Calcs'!V131)</f>
        <v/>
      </c>
      <c r="AB131" s="24" t="str">
        <f>IF(ISBLANK('Mortgage 1 Monthly Calcs'!W131),"",'Mortgage 1 Monthly Calcs'!W131)</f>
        <v/>
      </c>
      <c r="AC131" s="24">
        <f>IF(ISBLANK('Mortgage 1 Monthly Calcs'!X131),"",'Mortgage 1 Monthly Calcs'!X131)</f>
        <v>0</v>
      </c>
      <c r="AD131" s="24">
        <f>IF(ISBLANK('Mortgage 1 Monthly Calcs'!Y131),"",'Mortgage 1 Monthly Calcs'!Y131)</f>
        <v>76351.980581297481</v>
      </c>
    </row>
    <row r="132" spans="3:30" x14ac:dyDescent="0.25">
      <c r="C132" s="37">
        <v>121</v>
      </c>
      <c r="D132" s="29"/>
      <c r="E132" s="22" t="str">
        <f>IF(ISBLANK('Mortgage 1 Monthly Calcs'!E132),"",'Mortgage 1 Monthly Calcs'!E132)</f>
        <v/>
      </c>
      <c r="F132" s="23" t="str">
        <f>IF(ISBLANK('Mortgage 1 Monthly Calcs'!F132),"",'Mortgage 1 Monthly Calcs'!F132)</f>
        <v>Nov</v>
      </c>
      <c r="G132" s="28"/>
      <c r="H132" s="28">
        <f>IF(ISBLANK('Mortgage 1 Monthly Calcs'!G132),"",'Mortgage 1 Monthly Calcs'!G132)</f>
        <v>0.06</v>
      </c>
      <c r="I132" s="24">
        <f>IF(ISBLANK('Mortgage 1 Monthly Calcs'!H132),"",'Mortgage 1 Monthly Calcs'!H132)</f>
        <v>644.3014014855064</v>
      </c>
      <c r="J132" s="24">
        <f>IF(ISBLANK('Mortgage 1 Monthly Calcs'!I132),"",'Mortgage 1 Monthly Calcs'!I132)</f>
        <v>381.75990290648741</v>
      </c>
      <c r="K132" s="24">
        <f>IF(ISBLANK('Mortgage 1 Monthly Calcs'!J132),"",'Mortgage 1 Monthly Calcs'!J132)</f>
        <v>76351.980581297481</v>
      </c>
      <c r="L132" s="24"/>
      <c r="M132" s="24">
        <f>IF(ISBLANK('Mortgage 1 Monthly Calcs'!K132),"",'Mortgage 1 Monthly Calcs'!K132)</f>
        <v>0</v>
      </c>
      <c r="N132" s="24"/>
      <c r="O132" s="24">
        <f>IF(ISBLANK('Mortgage 1 Monthly Calcs'!L132),"",'Mortgage 1 Monthly Calcs'!L132)</f>
        <v>644.3014014855064</v>
      </c>
      <c r="P132" s="24"/>
      <c r="Q132" s="24">
        <f>IF(ISBLANK('Mortgage 1 Monthly Calcs'!M132),"",'Mortgage 1 Monthly Calcs'!M132)</f>
        <v>0</v>
      </c>
      <c r="R132" s="24">
        <f>IF(ISBLANK('Mortgage 1 Monthly Calcs'!N132),"",'Mortgage 1 Monthly Calcs'!N132)</f>
        <v>644.3014014855064</v>
      </c>
      <c r="S132" s="24">
        <f>IF(ISBLANK('Mortgage 1 Monthly Calcs'!O132),"",'Mortgage 1 Monthly Calcs'!O132)</f>
        <v>0</v>
      </c>
      <c r="T132" s="24"/>
      <c r="U132" s="24">
        <f>IF(ISBLANK('Mortgage 1 Monthly Calcs'!P132),"",'Mortgage 1 Monthly Calcs'!P132)</f>
        <v>0</v>
      </c>
      <c r="V132" s="24">
        <f>IF(ISBLANK('Mortgage 1 Monthly Calcs'!Q132),"",'Mortgage 1 Monthly Calcs'!Q132)</f>
        <v>0</v>
      </c>
      <c r="W132" s="24">
        <f>IF(ISBLANK('Mortgage 1 Monthly Calcs'!R132),"",'Mortgage 1 Monthly Calcs'!R132)</f>
        <v>262.54149857901899</v>
      </c>
      <c r="X132" s="24">
        <f>IF(ISBLANK('Mortgage 1 Monthly Calcs'!S132),"",'Mortgage 1 Monthly Calcs'!S132)</f>
        <v>381.75990290648741</v>
      </c>
      <c r="Y132" s="24">
        <f>IF(ISBLANK('Mortgage 1 Monthly Calcs'!T132),"",'Mortgage 1 Monthly Calcs'!T132)</f>
        <v>23910.560917281226</v>
      </c>
      <c r="Z132" s="24">
        <f>IF(ISBLANK('Mortgage 1 Monthly Calcs'!U132),"",'Mortgage 1 Monthly Calcs'!U132)</f>
        <v>54049.908662465175</v>
      </c>
      <c r="AA132" s="24" t="str">
        <f>IF(ISBLANK('Mortgage 1 Monthly Calcs'!V132),"",'Mortgage 1 Monthly Calcs'!V132)</f>
        <v/>
      </c>
      <c r="AB132" s="24" t="str">
        <f>IF(ISBLANK('Mortgage 1 Monthly Calcs'!W132),"",'Mortgage 1 Monthly Calcs'!W132)</f>
        <v/>
      </c>
      <c r="AC132" s="24">
        <f>IF(ISBLANK('Mortgage 1 Monthly Calcs'!X132),"",'Mortgage 1 Monthly Calcs'!X132)</f>
        <v>0</v>
      </c>
      <c r="AD132" s="24">
        <f>IF(ISBLANK('Mortgage 1 Monthly Calcs'!Y132),"",'Mortgage 1 Monthly Calcs'!Y132)</f>
        <v>76089.439082718454</v>
      </c>
    </row>
    <row r="133" spans="3:30" x14ac:dyDescent="0.25">
      <c r="C133" s="37">
        <v>122</v>
      </c>
      <c r="D133" s="29"/>
      <c r="E133" s="22" t="str">
        <f>IF(ISBLANK('Mortgage 1 Monthly Calcs'!E133),"",'Mortgage 1 Monthly Calcs'!E133)</f>
        <v/>
      </c>
      <c r="F133" s="23" t="str">
        <f>IF(ISBLANK('Mortgage 1 Monthly Calcs'!F133),"",'Mortgage 1 Monthly Calcs'!F133)</f>
        <v>Dec</v>
      </c>
      <c r="G133" s="28"/>
      <c r="H133" s="28">
        <f>IF(ISBLANK('Mortgage 1 Monthly Calcs'!G133),"",'Mortgage 1 Monthly Calcs'!G133)</f>
        <v>0.06</v>
      </c>
      <c r="I133" s="24">
        <f>IF(ISBLANK('Mortgage 1 Monthly Calcs'!H133),"",'Mortgage 1 Monthly Calcs'!H133)</f>
        <v>644.30140148550629</v>
      </c>
      <c r="J133" s="24">
        <f>IF(ISBLANK('Mortgage 1 Monthly Calcs'!I133),"",'Mortgage 1 Monthly Calcs'!I133)</f>
        <v>380.44719541359228</v>
      </c>
      <c r="K133" s="24">
        <f>IF(ISBLANK('Mortgage 1 Monthly Calcs'!J133),"",'Mortgage 1 Monthly Calcs'!J133)</f>
        <v>76089.439082718454</v>
      </c>
      <c r="L133" s="24"/>
      <c r="M133" s="24">
        <f>IF(ISBLANK('Mortgage 1 Monthly Calcs'!K133),"",'Mortgage 1 Monthly Calcs'!K133)</f>
        <v>0</v>
      </c>
      <c r="N133" s="24"/>
      <c r="O133" s="24">
        <f>IF(ISBLANK('Mortgage 1 Monthly Calcs'!L133),"",'Mortgage 1 Monthly Calcs'!L133)</f>
        <v>644.30140148550629</v>
      </c>
      <c r="P133" s="24"/>
      <c r="Q133" s="24">
        <f>IF(ISBLANK('Mortgage 1 Monthly Calcs'!M133),"",'Mortgage 1 Monthly Calcs'!M133)</f>
        <v>0</v>
      </c>
      <c r="R133" s="24">
        <f>IF(ISBLANK('Mortgage 1 Monthly Calcs'!N133),"",'Mortgage 1 Monthly Calcs'!N133)</f>
        <v>644.30140148550629</v>
      </c>
      <c r="S133" s="24">
        <f>IF(ISBLANK('Mortgage 1 Monthly Calcs'!O133),"",'Mortgage 1 Monthly Calcs'!O133)</f>
        <v>0</v>
      </c>
      <c r="T133" s="24"/>
      <c r="U133" s="24">
        <f>IF(ISBLANK('Mortgage 1 Monthly Calcs'!P133),"",'Mortgage 1 Monthly Calcs'!P133)</f>
        <v>0</v>
      </c>
      <c r="V133" s="24">
        <f>IF(ISBLANK('Mortgage 1 Monthly Calcs'!Q133),"",'Mortgage 1 Monthly Calcs'!Q133)</f>
        <v>0</v>
      </c>
      <c r="W133" s="24">
        <f>IF(ISBLANK('Mortgage 1 Monthly Calcs'!R133),"",'Mortgage 1 Monthly Calcs'!R133)</f>
        <v>263.85420607191401</v>
      </c>
      <c r="X133" s="24">
        <f>IF(ISBLANK('Mortgage 1 Monthly Calcs'!S133),"",'Mortgage 1 Monthly Calcs'!S133)</f>
        <v>380.44719541359228</v>
      </c>
      <c r="Y133" s="24">
        <f>IF(ISBLANK('Mortgage 1 Monthly Calcs'!T133),"",'Mortgage 1 Monthly Calcs'!T133)</f>
        <v>24174.415123353141</v>
      </c>
      <c r="Z133" s="24">
        <f>IF(ISBLANK('Mortgage 1 Monthly Calcs'!U133),"",'Mortgage 1 Monthly Calcs'!U133)</f>
        <v>54430.355857878771</v>
      </c>
      <c r="AA133" s="24" t="str">
        <f>IF(ISBLANK('Mortgage 1 Monthly Calcs'!V133),"",'Mortgage 1 Monthly Calcs'!V133)</f>
        <v/>
      </c>
      <c r="AB133" s="24" t="str">
        <f>IF(ISBLANK('Mortgage 1 Monthly Calcs'!W133),"",'Mortgage 1 Monthly Calcs'!W133)</f>
        <v/>
      </c>
      <c r="AC133" s="24">
        <f>IF(ISBLANK('Mortgage 1 Monthly Calcs'!X133),"",'Mortgage 1 Monthly Calcs'!X133)</f>
        <v>0</v>
      </c>
      <c r="AD133" s="24">
        <f>IF(ISBLANK('Mortgage 1 Monthly Calcs'!Y133),"",'Mortgage 1 Monthly Calcs'!Y133)</f>
        <v>75825.58487664655</v>
      </c>
    </row>
    <row r="134" spans="3:30" x14ac:dyDescent="0.25">
      <c r="C134" s="37">
        <v>123</v>
      </c>
      <c r="D134" s="29"/>
      <c r="E134" s="22">
        <f>IF(ISBLANK('Mortgage 1 Monthly Calcs'!E134),"",'Mortgage 1 Monthly Calcs'!E134)</f>
        <v>2020</v>
      </c>
      <c r="F134" s="23" t="str">
        <f>IF(ISBLANK('Mortgage 1 Monthly Calcs'!F134),"",'Mortgage 1 Monthly Calcs'!F134)</f>
        <v>Jan</v>
      </c>
      <c r="G134" s="28"/>
      <c r="H134" s="28">
        <f>IF(ISBLANK('Mortgage 1 Monthly Calcs'!G134),"",'Mortgage 1 Monthly Calcs'!G134)</f>
        <v>0.06</v>
      </c>
      <c r="I134" s="24">
        <f>IF(ISBLANK('Mortgage 1 Monthly Calcs'!H134),"",'Mortgage 1 Monthly Calcs'!H134)</f>
        <v>644.30140148550629</v>
      </c>
      <c r="J134" s="24">
        <f>IF(ISBLANK('Mortgage 1 Monthly Calcs'!I134),"",'Mortgage 1 Monthly Calcs'!I134)</f>
        <v>379.12792438323277</v>
      </c>
      <c r="K134" s="24">
        <f>IF(ISBLANK('Mortgage 1 Monthly Calcs'!J134),"",'Mortgage 1 Monthly Calcs'!J134)</f>
        <v>75825.58487664655</v>
      </c>
      <c r="L134" s="24"/>
      <c r="M134" s="24">
        <f>IF(ISBLANK('Mortgage 1 Monthly Calcs'!K134),"",'Mortgage 1 Monthly Calcs'!K134)</f>
        <v>0</v>
      </c>
      <c r="N134" s="24"/>
      <c r="O134" s="24">
        <f>IF(ISBLANK('Mortgage 1 Monthly Calcs'!L134),"",'Mortgage 1 Monthly Calcs'!L134)</f>
        <v>644.30140148550629</v>
      </c>
      <c r="P134" s="24"/>
      <c r="Q134" s="24">
        <f>IF(ISBLANK('Mortgage 1 Monthly Calcs'!M134),"",'Mortgage 1 Monthly Calcs'!M134)</f>
        <v>0</v>
      </c>
      <c r="R134" s="24">
        <f>IF(ISBLANK('Mortgage 1 Monthly Calcs'!N134),"",'Mortgage 1 Monthly Calcs'!N134)</f>
        <v>644.30140148550629</v>
      </c>
      <c r="S134" s="24">
        <f>IF(ISBLANK('Mortgage 1 Monthly Calcs'!O134),"",'Mortgage 1 Monthly Calcs'!O134)</f>
        <v>0</v>
      </c>
      <c r="T134" s="24"/>
      <c r="U134" s="24">
        <f>IF(ISBLANK('Mortgage 1 Monthly Calcs'!P134),"",'Mortgage 1 Monthly Calcs'!P134)</f>
        <v>0</v>
      </c>
      <c r="V134" s="24">
        <f>IF(ISBLANK('Mortgage 1 Monthly Calcs'!Q134),"",'Mortgage 1 Monthly Calcs'!Q134)</f>
        <v>0</v>
      </c>
      <c r="W134" s="24">
        <f>IF(ISBLANK('Mortgage 1 Monthly Calcs'!R134),"",'Mortgage 1 Monthly Calcs'!R134)</f>
        <v>265.17347710227352</v>
      </c>
      <c r="X134" s="24">
        <f>IF(ISBLANK('Mortgage 1 Monthly Calcs'!S134),"",'Mortgage 1 Monthly Calcs'!S134)</f>
        <v>379.12792438323277</v>
      </c>
      <c r="Y134" s="24">
        <f>IF(ISBLANK('Mortgage 1 Monthly Calcs'!T134),"",'Mortgage 1 Monthly Calcs'!T134)</f>
        <v>24439.588600455416</v>
      </c>
      <c r="Z134" s="24">
        <f>IF(ISBLANK('Mortgage 1 Monthly Calcs'!U134),"",'Mortgage 1 Monthly Calcs'!U134)</f>
        <v>54809.483782262003</v>
      </c>
      <c r="AA134" s="24" t="str">
        <f>IF(ISBLANK('Mortgage 1 Monthly Calcs'!V134),"",'Mortgage 1 Monthly Calcs'!V134)</f>
        <v/>
      </c>
      <c r="AB134" s="24" t="str">
        <f>IF(ISBLANK('Mortgage 1 Monthly Calcs'!W134),"",'Mortgage 1 Monthly Calcs'!W134)</f>
        <v/>
      </c>
      <c r="AC134" s="24">
        <f>IF(ISBLANK('Mortgage 1 Monthly Calcs'!X134),"",'Mortgage 1 Monthly Calcs'!X134)</f>
        <v>0</v>
      </c>
      <c r="AD134" s="24">
        <f>IF(ISBLANK('Mortgage 1 Monthly Calcs'!Y134),"",'Mortgage 1 Monthly Calcs'!Y134)</f>
        <v>75560.411399544275</v>
      </c>
    </row>
    <row r="135" spans="3:30" x14ac:dyDescent="0.25">
      <c r="C135" s="37">
        <v>124</v>
      </c>
      <c r="D135" s="29"/>
      <c r="E135" s="22" t="str">
        <f>IF(ISBLANK('Mortgage 1 Monthly Calcs'!E135),"",'Mortgage 1 Monthly Calcs'!E135)</f>
        <v/>
      </c>
      <c r="F135" s="23" t="str">
        <f>IF(ISBLANK('Mortgage 1 Monthly Calcs'!F135),"",'Mortgage 1 Monthly Calcs'!F135)</f>
        <v>Feb</v>
      </c>
      <c r="G135" s="28"/>
      <c r="H135" s="28">
        <f>IF(ISBLANK('Mortgage 1 Monthly Calcs'!G135),"",'Mortgage 1 Monthly Calcs'!G135)</f>
        <v>0.06</v>
      </c>
      <c r="I135" s="24">
        <f>IF(ISBLANK('Mortgage 1 Monthly Calcs'!H135),"",'Mortgage 1 Monthly Calcs'!H135)</f>
        <v>644.3014014855064</v>
      </c>
      <c r="J135" s="24">
        <f>IF(ISBLANK('Mortgage 1 Monthly Calcs'!I135),"",'Mortgage 1 Monthly Calcs'!I135)</f>
        <v>377.80205699772137</v>
      </c>
      <c r="K135" s="24">
        <f>IF(ISBLANK('Mortgage 1 Monthly Calcs'!J135),"",'Mortgage 1 Monthly Calcs'!J135)</f>
        <v>75560.411399544275</v>
      </c>
      <c r="L135" s="24"/>
      <c r="M135" s="24">
        <f>IF(ISBLANK('Mortgage 1 Monthly Calcs'!K135),"",'Mortgage 1 Monthly Calcs'!K135)</f>
        <v>0</v>
      </c>
      <c r="N135" s="24"/>
      <c r="O135" s="24">
        <f>IF(ISBLANK('Mortgage 1 Monthly Calcs'!L135),"",'Mortgage 1 Monthly Calcs'!L135)</f>
        <v>644.3014014855064</v>
      </c>
      <c r="P135" s="24"/>
      <c r="Q135" s="24">
        <f>IF(ISBLANK('Mortgage 1 Monthly Calcs'!M135),"",'Mortgage 1 Monthly Calcs'!M135)</f>
        <v>0</v>
      </c>
      <c r="R135" s="24">
        <f>IF(ISBLANK('Mortgage 1 Monthly Calcs'!N135),"",'Mortgage 1 Monthly Calcs'!N135)</f>
        <v>644.3014014855064</v>
      </c>
      <c r="S135" s="24">
        <f>IF(ISBLANK('Mortgage 1 Monthly Calcs'!O135),"",'Mortgage 1 Monthly Calcs'!O135)</f>
        <v>0</v>
      </c>
      <c r="T135" s="24"/>
      <c r="U135" s="24">
        <f>IF(ISBLANK('Mortgage 1 Monthly Calcs'!P135),"",'Mortgage 1 Monthly Calcs'!P135)</f>
        <v>0</v>
      </c>
      <c r="V135" s="24">
        <f>IF(ISBLANK('Mortgage 1 Monthly Calcs'!Q135),"",'Mortgage 1 Monthly Calcs'!Q135)</f>
        <v>0</v>
      </c>
      <c r="W135" s="24">
        <f>IF(ISBLANK('Mortgage 1 Monthly Calcs'!R135),"",'Mortgage 1 Monthly Calcs'!R135)</f>
        <v>266.49934448778504</v>
      </c>
      <c r="X135" s="24">
        <f>IF(ISBLANK('Mortgage 1 Monthly Calcs'!S135),"",'Mortgage 1 Monthly Calcs'!S135)</f>
        <v>377.80205699772137</v>
      </c>
      <c r="Y135" s="24">
        <f>IF(ISBLANK('Mortgage 1 Monthly Calcs'!T135),"",'Mortgage 1 Monthly Calcs'!T135)</f>
        <v>24706.0879449432</v>
      </c>
      <c r="Z135" s="24">
        <f>IF(ISBLANK('Mortgage 1 Monthly Calcs'!U135),"",'Mortgage 1 Monthly Calcs'!U135)</f>
        <v>55187.285839259726</v>
      </c>
      <c r="AA135" s="24" t="str">
        <f>IF(ISBLANK('Mortgage 1 Monthly Calcs'!V135),"",'Mortgage 1 Monthly Calcs'!V135)</f>
        <v/>
      </c>
      <c r="AB135" s="24" t="str">
        <f>IF(ISBLANK('Mortgage 1 Monthly Calcs'!W135),"",'Mortgage 1 Monthly Calcs'!W135)</f>
        <v/>
      </c>
      <c r="AC135" s="24">
        <f>IF(ISBLANK('Mortgage 1 Monthly Calcs'!X135),"",'Mortgage 1 Monthly Calcs'!X135)</f>
        <v>0</v>
      </c>
      <c r="AD135" s="24">
        <f>IF(ISBLANK('Mortgage 1 Monthly Calcs'!Y135),"",'Mortgage 1 Monthly Calcs'!Y135)</f>
        <v>75293.912055056484</v>
      </c>
    </row>
    <row r="136" spans="3:30" x14ac:dyDescent="0.25">
      <c r="C136" s="37">
        <v>125</v>
      </c>
      <c r="D136" s="29"/>
      <c r="E136" s="22" t="str">
        <f>IF(ISBLANK('Mortgage 1 Monthly Calcs'!E136),"",'Mortgage 1 Monthly Calcs'!E136)</f>
        <v/>
      </c>
      <c r="F136" s="23" t="str">
        <f>IF(ISBLANK('Mortgage 1 Monthly Calcs'!F136),"",'Mortgage 1 Monthly Calcs'!F136)</f>
        <v>Mar</v>
      </c>
      <c r="G136" s="28"/>
      <c r="H136" s="28">
        <f>IF(ISBLANK('Mortgage 1 Monthly Calcs'!G136),"",'Mortgage 1 Monthly Calcs'!G136)</f>
        <v>0.06</v>
      </c>
      <c r="I136" s="24">
        <f>IF(ISBLANK('Mortgage 1 Monthly Calcs'!H136),"",'Mortgage 1 Monthly Calcs'!H136)</f>
        <v>644.30140148550629</v>
      </c>
      <c r="J136" s="24">
        <f>IF(ISBLANK('Mortgage 1 Monthly Calcs'!I136),"",'Mortgage 1 Monthly Calcs'!I136)</f>
        <v>376.46956027528245</v>
      </c>
      <c r="K136" s="24">
        <f>IF(ISBLANK('Mortgage 1 Monthly Calcs'!J136),"",'Mortgage 1 Monthly Calcs'!J136)</f>
        <v>75293.912055056484</v>
      </c>
      <c r="L136" s="24"/>
      <c r="M136" s="24">
        <f>IF(ISBLANK('Mortgage 1 Monthly Calcs'!K136),"",'Mortgage 1 Monthly Calcs'!K136)</f>
        <v>0</v>
      </c>
      <c r="N136" s="24"/>
      <c r="O136" s="24">
        <f>IF(ISBLANK('Mortgage 1 Monthly Calcs'!L136),"",'Mortgage 1 Monthly Calcs'!L136)</f>
        <v>644.30140148550629</v>
      </c>
      <c r="P136" s="24"/>
      <c r="Q136" s="24">
        <f>IF(ISBLANK('Mortgage 1 Monthly Calcs'!M136),"",'Mortgage 1 Monthly Calcs'!M136)</f>
        <v>0</v>
      </c>
      <c r="R136" s="24">
        <f>IF(ISBLANK('Mortgage 1 Monthly Calcs'!N136),"",'Mortgage 1 Monthly Calcs'!N136)</f>
        <v>644.30140148550629</v>
      </c>
      <c r="S136" s="24">
        <f>IF(ISBLANK('Mortgage 1 Monthly Calcs'!O136),"",'Mortgage 1 Monthly Calcs'!O136)</f>
        <v>0</v>
      </c>
      <c r="T136" s="24"/>
      <c r="U136" s="24">
        <f>IF(ISBLANK('Mortgage 1 Monthly Calcs'!P136),"",'Mortgage 1 Monthly Calcs'!P136)</f>
        <v>0</v>
      </c>
      <c r="V136" s="24">
        <f>IF(ISBLANK('Mortgage 1 Monthly Calcs'!Q136),"",'Mortgage 1 Monthly Calcs'!Q136)</f>
        <v>0</v>
      </c>
      <c r="W136" s="24">
        <f>IF(ISBLANK('Mortgage 1 Monthly Calcs'!R136),"",'Mortgage 1 Monthly Calcs'!R136)</f>
        <v>267.83184121022384</v>
      </c>
      <c r="X136" s="24">
        <f>IF(ISBLANK('Mortgage 1 Monthly Calcs'!S136),"",'Mortgage 1 Monthly Calcs'!S136)</f>
        <v>376.46956027528245</v>
      </c>
      <c r="Y136" s="24">
        <f>IF(ISBLANK('Mortgage 1 Monthly Calcs'!T136),"",'Mortgage 1 Monthly Calcs'!T136)</f>
        <v>24973.919786153423</v>
      </c>
      <c r="Z136" s="24">
        <f>IF(ISBLANK('Mortgage 1 Monthly Calcs'!U136),"",'Mortgage 1 Monthly Calcs'!U136)</f>
        <v>55563.75539953501</v>
      </c>
      <c r="AA136" s="24" t="str">
        <f>IF(ISBLANK('Mortgage 1 Monthly Calcs'!V136),"",'Mortgage 1 Monthly Calcs'!V136)</f>
        <v/>
      </c>
      <c r="AB136" s="24" t="str">
        <f>IF(ISBLANK('Mortgage 1 Monthly Calcs'!W136),"",'Mortgage 1 Monthly Calcs'!W136)</f>
        <v/>
      </c>
      <c r="AC136" s="24">
        <f>IF(ISBLANK('Mortgage 1 Monthly Calcs'!X136),"",'Mortgage 1 Monthly Calcs'!X136)</f>
        <v>0</v>
      </c>
      <c r="AD136" s="24">
        <f>IF(ISBLANK('Mortgage 1 Monthly Calcs'!Y136),"",'Mortgage 1 Monthly Calcs'!Y136)</f>
        <v>75026.08021384626</v>
      </c>
    </row>
    <row r="137" spans="3:30" x14ac:dyDescent="0.25">
      <c r="C137" s="37">
        <v>126</v>
      </c>
      <c r="D137" s="29"/>
      <c r="E137" s="22" t="str">
        <f>IF(ISBLANK('Mortgage 1 Monthly Calcs'!E137),"",'Mortgage 1 Monthly Calcs'!E137)</f>
        <v/>
      </c>
      <c r="F137" s="23" t="str">
        <f>IF(ISBLANK('Mortgage 1 Monthly Calcs'!F137),"",'Mortgage 1 Monthly Calcs'!F137)</f>
        <v>Apr</v>
      </c>
      <c r="G137" s="28"/>
      <c r="H137" s="28">
        <f>IF(ISBLANK('Mortgage 1 Monthly Calcs'!G137),"",'Mortgage 1 Monthly Calcs'!G137)</f>
        <v>0.06</v>
      </c>
      <c r="I137" s="24">
        <f>IF(ISBLANK('Mortgage 1 Monthly Calcs'!H137),"",'Mortgage 1 Monthly Calcs'!H137)</f>
        <v>644.30140148550629</v>
      </c>
      <c r="J137" s="24">
        <f>IF(ISBLANK('Mortgage 1 Monthly Calcs'!I137),"",'Mortgage 1 Monthly Calcs'!I137)</f>
        <v>375.13040106923131</v>
      </c>
      <c r="K137" s="24">
        <f>IF(ISBLANK('Mortgage 1 Monthly Calcs'!J137),"",'Mortgage 1 Monthly Calcs'!J137)</f>
        <v>75026.08021384626</v>
      </c>
      <c r="L137" s="24"/>
      <c r="M137" s="24">
        <f>IF(ISBLANK('Mortgage 1 Monthly Calcs'!K137),"",'Mortgage 1 Monthly Calcs'!K137)</f>
        <v>0</v>
      </c>
      <c r="N137" s="24"/>
      <c r="O137" s="24">
        <f>IF(ISBLANK('Mortgage 1 Monthly Calcs'!L137),"",'Mortgage 1 Monthly Calcs'!L137)</f>
        <v>644.30140148550629</v>
      </c>
      <c r="P137" s="24"/>
      <c r="Q137" s="24">
        <f>IF(ISBLANK('Mortgage 1 Monthly Calcs'!M137),"",'Mortgage 1 Monthly Calcs'!M137)</f>
        <v>0</v>
      </c>
      <c r="R137" s="24">
        <f>IF(ISBLANK('Mortgage 1 Monthly Calcs'!N137),"",'Mortgage 1 Monthly Calcs'!N137)</f>
        <v>644.30140148550629</v>
      </c>
      <c r="S137" s="24">
        <f>IF(ISBLANK('Mortgage 1 Monthly Calcs'!O137),"",'Mortgage 1 Monthly Calcs'!O137)</f>
        <v>0</v>
      </c>
      <c r="T137" s="24"/>
      <c r="U137" s="24">
        <f>IF(ISBLANK('Mortgage 1 Monthly Calcs'!P137),"",'Mortgage 1 Monthly Calcs'!P137)</f>
        <v>0</v>
      </c>
      <c r="V137" s="24">
        <f>IF(ISBLANK('Mortgage 1 Monthly Calcs'!Q137),"",'Mortgage 1 Monthly Calcs'!Q137)</f>
        <v>0</v>
      </c>
      <c r="W137" s="24">
        <f>IF(ISBLANK('Mortgage 1 Monthly Calcs'!R137),"",'Mortgage 1 Monthly Calcs'!R137)</f>
        <v>269.17100041627498</v>
      </c>
      <c r="X137" s="24">
        <f>IF(ISBLANK('Mortgage 1 Monthly Calcs'!S137),"",'Mortgage 1 Monthly Calcs'!S137)</f>
        <v>375.13040106923131</v>
      </c>
      <c r="Y137" s="24">
        <f>IF(ISBLANK('Mortgage 1 Monthly Calcs'!T137),"",'Mortgage 1 Monthly Calcs'!T137)</f>
        <v>25243.090786569697</v>
      </c>
      <c r="Z137" s="24">
        <f>IF(ISBLANK('Mortgage 1 Monthly Calcs'!U137),"",'Mortgage 1 Monthly Calcs'!U137)</f>
        <v>55938.885800604243</v>
      </c>
      <c r="AA137" s="24" t="str">
        <f>IF(ISBLANK('Mortgage 1 Monthly Calcs'!V137),"",'Mortgage 1 Monthly Calcs'!V137)</f>
        <v/>
      </c>
      <c r="AB137" s="24" t="str">
        <f>IF(ISBLANK('Mortgage 1 Monthly Calcs'!W137),"",'Mortgage 1 Monthly Calcs'!W137)</f>
        <v/>
      </c>
      <c r="AC137" s="24">
        <f>IF(ISBLANK('Mortgage 1 Monthly Calcs'!X137),"",'Mortgage 1 Monthly Calcs'!X137)</f>
        <v>0</v>
      </c>
      <c r="AD137" s="24">
        <f>IF(ISBLANK('Mortgage 1 Monthly Calcs'!Y137),"",'Mortgage 1 Monthly Calcs'!Y137)</f>
        <v>74756.909213429986</v>
      </c>
    </row>
    <row r="138" spans="3:30" x14ac:dyDescent="0.25">
      <c r="C138" s="37">
        <v>127</v>
      </c>
      <c r="D138" s="29"/>
      <c r="E138" s="22" t="str">
        <f>IF(ISBLANK('Mortgage 1 Monthly Calcs'!E138),"",'Mortgage 1 Monthly Calcs'!E138)</f>
        <v/>
      </c>
      <c r="F138" s="23" t="str">
        <f>IF(ISBLANK('Mortgage 1 Monthly Calcs'!F138),"",'Mortgage 1 Monthly Calcs'!F138)</f>
        <v>May</v>
      </c>
      <c r="G138" s="28"/>
      <c r="H138" s="28">
        <f>IF(ISBLANK('Mortgage 1 Monthly Calcs'!G138),"",'Mortgage 1 Monthly Calcs'!G138)</f>
        <v>0.06</v>
      </c>
      <c r="I138" s="24">
        <f>IF(ISBLANK('Mortgage 1 Monthly Calcs'!H138),"",'Mortgage 1 Monthly Calcs'!H138)</f>
        <v>644.30140148550629</v>
      </c>
      <c r="J138" s="24">
        <f>IF(ISBLANK('Mortgage 1 Monthly Calcs'!I138),"",'Mortgage 1 Monthly Calcs'!I138)</f>
        <v>373.78454606714996</v>
      </c>
      <c r="K138" s="24">
        <f>IF(ISBLANK('Mortgage 1 Monthly Calcs'!J138),"",'Mortgage 1 Monthly Calcs'!J138)</f>
        <v>74756.909213429986</v>
      </c>
      <c r="L138" s="24"/>
      <c r="M138" s="24">
        <f>IF(ISBLANK('Mortgage 1 Monthly Calcs'!K138),"",'Mortgage 1 Monthly Calcs'!K138)</f>
        <v>0</v>
      </c>
      <c r="N138" s="24"/>
      <c r="O138" s="24">
        <f>IF(ISBLANK('Mortgage 1 Monthly Calcs'!L138),"",'Mortgage 1 Monthly Calcs'!L138)</f>
        <v>644.30140148550629</v>
      </c>
      <c r="P138" s="24"/>
      <c r="Q138" s="24">
        <f>IF(ISBLANK('Mortgage 1 Monthly Calcs'!M138),"",'Mortgage 1 Monthly Calcs'!M138)</f>
        <v>0</v>
      </c>
      <c r="R138" s="24">
        <f>IF(ISBLANK('Mortgage 1 Monthly Calcs'!N138),"",'Mortgage 1 Monthly Calcs'!N138)</f>
        <v>644.30140148550629</v>
      </c>
      <c r="S138" s="24">
        <f>IF(ISBLANK('Mortgage 1 Monthly Calcs'!O138),"",'Mortgage 1 Monthly Calcs'!O138)</f>
        <v>0</v>
      </c>
      <c r="T138" s="24"/>
      <c r="U138" s="24">
        <f>IF(ISBLANK('Mortgage 1 Monthly Calcs'!P138),"",'Mortgage 1 Monthly Calcs'!P138)</f>
        <v>0</v>
      </c>
      <c r="V138" s="24">
        <f>IF(ISBLANK('Mortgage 1 Monthly Calcs'!Q138),"",'Mortgage 1 Monthly Calcs'!Q138)</f>
        <v>0</v>
      </c>
      <c r="W138" s="24">
        <f>IF(ISBLANK('Mortgage 1 Monthly Calcs'!R138),"",'Mortgage 1 Monthly Calcs'!R138)</f>
        <v>270.51685541835633</v>
      </c>
      <c r="X138" s="24">
        <f>IF(ISBLANK('Mortgage 1 Monthly Calcs'!S138),"",'Mortgage 1 Monthly Calcs'!S138)</f>
        <v>373.78454606714996</v>
      </c>
      <c r="Y138" s="24">
        <f>IF(ISBLANK('Mortgage 1 Monthly Calcs'!T138),"",'Mortgage 1 Monthly Calcs'!T138)</f>
        <v>25513.607641988052</v>
      </c>
      <c r="Z138" s="24">
        <f>IF(ISBLANK('Mortgage 1 Monthly Calcs'!U138),"",'Mortgage 1 Monthly Calcs'!U138)</f>
        <v>56312.670346671395</v>
      </c>
      <c r="AA138" s="24" t="str">
        <f>IF(ISBLANK('Mortgage 1 Monthly Calcs'!V138),"",'Mortgage 1 Monthly Calcs'!V138)</f>
        <v/>
      </c>
      <c r="AB138" s="24" t="str">
        <f>IF(ISBLANK('Mortgage 1 Monthly Calcs'!W138),"",'Mortgage 1 Monthly Calcs'!W138)</f>
        <v/>
      </c>
      <c r="AC138" s="24">
        <f>IF(ISBLANK('Mortgage 1 Monthly Calcs'!X138),"",'Mortgage 1 Monthly Calcs'!X138)</f>
        <v>0</v>
      </c>
      <c r="AD138" s="24">
        <f>IF(ISBLANK('Mortgage 1 Monthly Calcs'!Y138),"",'Mortgage 1 Monthly Calcs'!Y138)</f>
        <v>74486.392358011624</v>
      </c>
    </row>
    <row r="139" spans="3:30" x14ac:dyDescent="0.25">
      <c r="C139" s="37">
        <v>128</v>
      </c>
      <c r="D139" s="29"/>
      <c r="E139" s="22" t="str">
        <f>IF(ISBLANK('Mortgage 1 Monthly Calcs'!E139),"",'Mortgage 1 Monthly Calcs'!E139)</f>
        <v/>
      </c>
      <c r="F139" s="23" t="str">
        <f>IF(ISBLANK('Mortgage 1 Monthly Calcs'!F139),"",'Mortgage 1 Monthly Calcs'!F139)</f>
        <v>Jun</v>
      </c>
      <c r="G139" s="28"/>
      <c r="H139" s="28">
        <f>IF(ISBLANK('Mortgage 1 Monthly Calcs'!G139),"",'Mortgage 1 Monthly Calcs'!G139)</f>
        <v>0.06</v>
      </c>
      <c r="I139" s="24">
        <f>IF(ISBLANK('Mortgage 1 Monthly Calcs'!H139),"",'Mortgage 1 Monthly Calcs'!H139)</f>
        <v>644.30140148550629</v>
      </c>
      <c r="J139" s="24">
        <f>IF(ISBLANK('Mortgage 1 Monthly Calcs'!I139),"",'Mortgage 1 Monthly Calcs'!I139)</f>
        <v>372.43196179005815</v>
      </c>
      <c r="K139" s="24">
        <f>IF(ISBLANK('Mortgage 1 Monthly Calcs'!J139),"",'Mortgage 1 Monthly Calcs'!J139)</f>
        <v>74486.392358011624</v>
      </c>
      <c r="L139" s="24"/>
      <c r="M139" s="24">
        <f>IF(ISBLANK('Mortgage 1 Monthly Calcs'!K139),"",'Mortgage 1 Monthly Calcs'!K139)</f>
        <v>0</v>
      </c>
      <c r="N139" s="24"/>
      <c r="O139" s="24">
        <f>IF(ISBLANK('Mortgage 1 Monthly Calcs'!L139),"",'Mortgage 1 Monthly Calcs'!L139)</f>
        <v>644.30140148550629</v>
      </c>
      <c r="P139" s="24"/>
      <c r="Q139" s="24">
        <f>IF(ISBLANK('Mortgage 1 Monthly Calcs'!M139),"",'Mortgage 1 Monthly Calcs'!M139)</f>
        <v>0</v>
      </c>
      <c r="R139" s="24">
        <f>IF(ISBLANK('Mortgage 1 Monthly Calcs'!N139),"",'Mortgage 1 Monthly Calcs'!N139)</f>
        <v>644.30140148550629</v>
      </c>
      <c r="S139" s="24">
        <f>IF(ISBLANK('Mortgage 1 Monthly Calcs'!O139),"",'Mortgage 1 Monthly Calcs'!O139)</f>
        <v>0</v>
      </c>
      <c r="T139" s="24"/>
      <c r="U139" s="24">
        <f>IF(ISBLANK('Mortgage 1 Monthly Calcs'!P139),"",'Mortgage 1 Monthly Calcs'!P139)</f>
        <v>0</v>
      </c>
      <c r="V139" s="24">
        <f>IF(ISBLANK('Mortgage 1 Monthly Calcs'!Q139),"",'Mortgage 1 Monthly Calcs'!Q139)</f>
        <v>0</v>
      </c>
      <c r="W139" s="24">
        <f>IF(ISBLANK('Mortgage 1 Monthly Calcs'!R139),"",'Mortgage 1 Monthly Calcs'!R139)</f>
        <v>271.86943969544814</v>
      </c>
      <c r="X139" s="24">
        <f>IF(ISBLANK('Mortgage 1 Monthly Calcs'!S139),"",'Mortgage 1 Monthly Calcs'!S139)</f>
        <v>372.43196179005815</v>
      </c>
      <c r="Y139" s="24">
        <f>IF(ISBLANK('Mortgage 1 Monthly Calcs'!T139),"",'Mortgage 1 Monthly Calcs'!T139)</f>
        <v>25785.477081683501</v>
      </c>
      <c r="Z139" s="24">
        <f>IF(ISBLANK('Mortgage 1 Monthly Calcs'!U139),"",'Mortgage 1 Monthly Calcs'!U139)</f>
        <v>56685.10230846145</v>
      </c>
      <c r="AA139" s="24" t="str">
        <f>IF(ISBLANK('Mortgage 1 Monthly Calcs'!V139),"",'Mortgage 1 Monthly Calcs'!V139)</f>
        <v/>
      </c>
      <c r="AB139" s="24" t="str">
        <f>IF(ISBLANK('Mortgage 1 Monthly Calcs'!W139),"",'Mortgage 1 Monthly Calcs'!W139)</f>
        <v/>
      </c>
      <c r="AC139" s="24">
        <f>IF(ISBLANK('Mortgage 1 Monthly Calcs'!X139),"",'Mortgage 1 Monthly Calcs'!X139)</f>
        <v>0</v>
      </c>
      <c r="AD139" s="24">
        <f>IF(ISBLANK('Mortgage 1 Monthly Calcs'!Y139),"",'Mortgage 1 Monthly Calcs'!Y139)</f>
        <v>74214.522918316186</v>
      </c>
    </row>
    <row r="140" spans="3:30" x14ac:dyDescent="0.25">
      <c r="C140" s="37">
        <v>129</v>
      </c>
      <c r="D140" s="29"/>
      <c r="E140" s="22" t="str">
        <f>IF(ISBLANK('Mortgage 1 Monthly Calcs'!E140),"",'Mortgage 1 Monthly Calcs'!E140)</f>
        <v/>
      </c>
      <c r="F140" s="23" t="str">
        <f>IF(ISBLANK('Mortgage 1 Monthly Calcs'!F140),"",'Mortgage 1 Monthly Calcs'!F140)</f>
        <v>Jul</v>
      </c>
      <c r="G140" s="28"/>
      <c r="H140" s="28">
        <f>IF(ISBLANK('Mortgage 1 Monthly Calcs'!G140),"",'Mortgage 1 Monthly Calcs'!G140)</f>
        <v>0.06</v>
      </c>
      <c r="I140" s="24">
        <f>IF(ISBLANK('Mortgage 1 Monthly Calcs'!H140),"",'Mortgage 1 Monthly Calcs'!H140)</f>
        <v>644.30140148550618</v>
      </c>
      <c r="J140" s="24">
        <f>IF(ISBLANK('Mortgage 1 Monthly Calcs'!I140),"",'Mortgage 1 Monthly Calcs'!I140)</f>
        <v>371.07261459158093</v>
      </c>
      <c r="K140" s="24">
        <f>IF(ISBLANK('Mortgage 1 Monthly Calcs'!J140),"",'Mortgage 1 Monthly Calcs'!J140)</f>
        <v>74214.522918316186</v>
      </c>
      <c r="L140" s="24"/>
      <c r="M140" s="24">
        <f>IF(ISBLANK('Mortgage 1 Monthly Calcs'!K140),"",'Mortgage 1 Monthly Calcs'!K140)</f>
        <v>0</v>
      </c>
      <c r="N140" s="24"/>
      <c r="O140" s="24">
        <f>IF(ISBLANK('Mortgage 1 Monthly Calcs'!L140),"",'Mortgage 1 Monthly Calcs'!L140)</f>
        <v>644.30140148550618</v>
      </c>
      <c r="P140" s="24"/>
      <c r="Q140" s="24">
        <f>IF(ISBLANK('Mortgage 1 Monthly Calcs'!M140),"",'Mortgage 1 Monthly Calcs'!M140)</f>
        <v>0</v>
      </c>
      <c r="R140" s="24">
        <f>IF(ISBLANK('Mortgage 1 Monthly Calcs'!N140),"",'Mortgage 1 Monthly Calcs'!N140)</f>
        <v>644.30140148550618</v>
      </c>
      <c r="S140" s="24">
        <f>IF(ISBLANK('Mortgage 1 Monthly Calcs'!O140),"",'Mortgage 1 Monthly Calcs'!O140)</f>
        <v>0</v>
      </c>
      <c r="T140" s="24"/>
      <c r="U140" s="24">
        <f>IF(ISBLANK('Mortgage 1 Monthly Calcs'!P140),"",'Mortgage 1 Monthly Calcs'!P140)</f>
        <v>0</v>
      </c>
      <c r="V140" s="24">
        <f>IF(ISBLANK('Mortgage 1 Monthly Calcs'!Q140),"",'Mortgage 1 Monthly Calcs'!Q140)</f>
        <v>0</v>
      </c>
      <c r="W140" s="24">
        <f>IF(ISBLANK('Mortgage 1 Monthly Calcs'!R140),"",'Mortgage 1 Monthly Calcs'!R140)</f>
        <v>273.22878689392525</v>
      </c>
      <c r="X140" s="24">
        <f>IF(ISBLANK('Mortgage 1 Monthly Calcs'!S140),"",'Mortgage 1 Monthly Calcs'!S140)</f>
        <v>371.07261459158093</v>
      </c>
      <c r="Y140" s="24">
        <f>IF(ISBLANK('Mortgage 1 Monthly Calcs'!T140),"",'Mortgage 1 Monthly Calcs'!T140)</f>
        <v>26058.705868577425</v>
      </c>
      <c r="Z140" s="24">
        <f>IF(ISBLANK('Mortgage 1 Monthly Calcs'!U140),"",'Mortgage 1 Monthly Calcs'!U140)</f>
        <v>57056.174923053033</v>
      </c>
      <c r="AA140" s="24" t="str">
        <f>IF(ISBLANK('Mortgage 1 Monthly Calcs'!V140),"",'Mortgage 1 Monthly Calcs'!V140)</f>
        <v/>
      </c>
      <c r="AB140" s="24" t="str">
        <f>IF(ISBLANK('Mortgage 1 Monthly Calcs'!W140),"",'Mortgage 1 Monthly Calcs'!W140)</f>
        <v/>
      </c>
      <c r="AC140" s="24">
        <f>IF(ISBLANK('Mortgage 1 Monthly Calcs'!X140),"",'Mortgage 1 Monthly Calcs'!X140)</f>
        <v>0</v>
      </c>
      <c r="AD140" s="24">
        <f>IF(ISBLANK('Mortgage 1 Monthly Calcs'!Y140),"",'Mortgage 1 Monthly Calcs'!Y140)</f>
        <v>73941.29413142227</v>
      </c>
    </row>
    <row r="141" spans="3:30" x14ac:dyDescent="0.25">
      <c r="C141" s="37">
        <v>130</v>
      </c>
      <c r="D141" s="29"/>
      <c r="E141" s="22" t="str">
        <f>IF(ISBLANK('Mortgage 1 Monthly Calcs'!E141),"",'Mortgage 1 Monthly Calcs'!E141)</f>
        <v/>
      </c>
      <c r="F141" s="22" t="str">
        <f>IF(ISBLANK('Mortgage 1 Monthly Calcs'!F141),"",'Mortgage 1 Monthly Calcs'!F141)</f>
        <v>Aug</v>
      </c>
      <c r="G141" s="28"/>
      <c r="H141" s="28">
        <f>IF(ISBLANK('Mortgage 1 Monthly Calcs'!G141),"",'Mortgage 1 Monthly Calcs'!G141)</f>
        <v>0.06</v>
      </c>
      <c r="I141" s="24">
        <f>IF(ISBLANK('Mortgage 1 Monthly Calcs'!H141),"",'Mortgage 1 Monthly Calcs'!H141)</f>
        <v>644.3014014855064</v>
      </c>
      <c r="J141" s="24">
        <f>IF(ISBLANK('Mortgage 1 Monthly Calcs'!I141),"",'Mortgage 1 Monthly Calcs'!I141)</f>
        <v>369.70647065711137</v>
      </c>
      <c r="K141" s="24">
        <f>IF(ISBLANK('Mortgage 1 Monthly Calcs'!J141),"",'Mortgage 1 Monthly Calcs'!J141)</f>
        <v>73941.29413142227</v>
      </c>
      <c r="L141" s="24"/>
      <c r="M141" s="24">
        <f>IF(ISBLANK('Mortgage 1 Monthly Calcs'!K141),"",'Mortgage 1 Monthly Calcs'!K141)</f>
        <v>0</v>
      </c>
      <c r="N141" s="24"/>
      <c r="O141" s="24">
        <f>IF(ISBLANK('Mortgage 1 Monthly Calcs'!L141),"",'Mortgage 1 Monthly Calcs'!L141)</f>
        <v>644.3014014855064</v>
      </c>
      <c r="P141" s="24"/>
      <c r="Q141" s="24">
        <f>IF(ISBLANK('Mortgage 1 Monthly Calcs'!M141),"",'Mortgage 1 Monthly Calcs'!M141)</f>
        <v>0</v>
      </c>
      <c r="R141" s="24">
        <f>IF(ISBLANK('Mortgage 1 Monthly Calcs'!N141),"",'Mortgage 1 Monthly Calcs'!N141)</f>
        <v>644.3014014855064</v>
      </c>
      <c r="S141" s="24">
        <f>IF(ISBLANK('Mortgage 1 Monthly Calcs'!O141),"",'Mortgage 1 Monthly Calcs'!O141)</f>
        <v>0</v>
      </c>
      <c r="T141" s="24"/>
      <c r="U141" s="24">
        <f>IF(ISBLANK('Mortgage 1 Monthly Calcs'!P141),"",'Mortgage 1 Monthly Calcs'!P141)</f>
        <v>0</v>
      </c>
      <c r="V141" s="24">
        <f>IF(ISBLANK('Mortgage 1 Monthly Calcs'!Q141),"",'Mortgage 1 Monthly Calcs'!Q141)</f>
        <v>0</v>
      </c>
      <c r="W141" s="24">
        <f>IF(ISBLANK('Mortgage 1 Monthly Calcs'!R141),"",'Mortgage 1 Monthly Calcs'!R141)</f>
        <v>274.59493082839504</v>
      </c>
      <c r="X141" s="24">
        <f>IF(ISBLANK('Mortgage 1 Monthly Calcs'!S141),"",'Mortgage 1 Monthly Calcs'!S141)</f>
        <v>369.70647065711137</v>
      </c>
      <c r="Y141" s="24">
        <f>IF(ISBLANK('Mortgage 1 Monthly Calcs'!T141),"",'Mortgage 1 Monthly Calcs'!T141)</f>
        <v>26333.300799405821</v>
      </c>
      <c r="Z141" s="24">
        <f>IF(ISBLANK('Mortgage 1 Monthly Calcs'!U141),"",'Mortgage 1 Monthly Calcs'!U141)</f>
        <v>57425.881393710144</v>
      </c>
      <c r="AA141" s="24" t="str">
        <f>IF(ISBLANK('Mortgage 1 Monthly Calcs'!V141),"",'Mortgage 1 Monthly Calcs'!V141)</f>
        <v/>
      </c>
      <c r="AB141" s="24" t="str">
        <f>IF(ISBLANK('Mortgage 1 Monthly Calcs'!W141),"",'Mortgage 1 Monthly Calcs'!W141)</f>
        <v/>
      </c>
      <c r="AC141" s="24">
        <f>IF(ISBLANK('Mortgage 1 Monthly Calcs'!X141),"",'Mortgage 1 Monthly Calcs'!X141)</f>
        <v>0</v>
      </c>
      <c r="AD141" s="24">
        <f>IF(ISBLANK('Mortgage 1 Monthly Calcs'!Y141),"",'Mortgage 1 Monthly Calcs'!Y141)</f>
        <v>73666.699200593866</v>
      </c>
    </row>
    <row r="142" spans="3:30" x14ac:dyDescent="0.25">
      <c r="C142" s="37">
        <v>131</v>
      </c>
      <c r="D142" s="29"/>
      <c r="E142" s="22" t="str">
        <f>IF(ISBLANK('Mortgage 1 Monthly Calcs'!E142),"",'Mortgage 1 Monthly Calcs'!E142)</f>
        <v/>
      </c>
      <c r="F142" s="23" t="str">
        <f>IF(ISBLANK('Mortgage 1 Monthly Calcs'!F142),"",'Mortgage 1 Monthly Calcs'!F142)</f>
        <v>Sep</v>
      </c>
      <c r="G142" s="28"/>
      <c r="H142" s="28">
        <f>IF(ISBLANK('Mortgage 1 Monthly Calcs'!G142),"",'Mortgage 1 Monthly Calcs'!G142)</f>
        <v>0.06</v>
      </c>
      <c r="I142" s="24">
        <f>IF(ISBLANK('Mortgage 1 Monthly Calcs'!H142),"",'Mortgage 1 Monthly Calcs'!H142)</f>
        <v>644.30140148550629</v>
      </c>
      <c r="J142" s="24">
        <f>IF(ISBLANK('Mortgage 1 Monthly Calcs'!I142),"",'Mortgage 1 Monthly Calcs'!I142)</f>
        <v>368.33349600296935</v>
      </c>
      <c r="K142" s="24">
        <f>IF(ISBLANK('Mortgage 1 Monthly Calcs'!J142),"",'Mortgage 1 Monthly Calcs'!J142)</f>
        <v>73666.699200593866</v>
      </c>
      <c r="L142" s="24"/>
      <c r="M142" s="24">
        <f>IF(ISBLANK('Mortgage 1 Monthly Calcs'!K142),"",'Mortgage 1 Monthly Calcs'!K142)</f>
        <v>0</v>
      </c>
      <c r="N142" s="24"/>
      <c r="O142" s="24">
        <f>IF(ISBLANK('Mortgage 1 Monthly Calcs'!L142),"",'Mortgage 1 Monthly Calcs'!L142)</f>
        <v>644.30140148550629</v>
      </c>
      <c r="P142" s="24"/>
      <c r="Q142" s="24">
        <f>IF(ISBLANK('Mortgage 1 Monthly Calcs'!M142),"",'Mortgage 1 Monthly Calcs'!M142)</f>
        <v>0</v>
      </c>
      <c r="R142" s="24">
        <f>IF(ISBLANK('Mortgage 1 Monthly Calcs'!N142),"",'Mortgage 1 Monthly Calcs'!N142)</f>
        <v>644.30140148550629</v>
      </c>
      <c r="S142" s="24">
        <f>IF(ISBLANK('Mortgage 1 Monthly Calcs'!O142),"",'Mortgage 1 Monthly Calcs'!O142)</f>
        <v>0</v>
      </c>
      <c r="T142" s="24"/>
      <c r="U142" s="24">
        <f>IF(ISBLANK('Mortgage 1 Monthly Calcs'!P142),"",'Mortgage 1 Monthly Calcs'!P142)</f>
        <v>0</v>
      </c>
      <c r="V142" s="24">
        <f>IF(ISBLANK('Mortgage 1 Monthly Calcs'!Q142),"",'Mortgage 1 Monthly Calcs'!Q142)</f>
        <v>0</v>
      </c>
      <c r="W142" s="24">
        <f>IF(ISBLANK('Mortgage 1 Monthly Calcs'!R142),"",'Mortgage 1 Monthly Calcs'!R142)</f>
        <v>275.96790548253693</v>
      </c>
      <c r="X142" s="24">
        <f>IF(ISBLANK('Mortgage 1 Monthly Calcs'!S142),"",'Mortgage 1 Monthly Calcs'!S142)</f>
        <v>368.33349600296935</v>
      </c>
      <c r="Y142" s="24">
        <f>IF(ISBLANK('Mortgage 1 Monthly Calcs'!T142),"",'Mortgage 1 Monthly Calcs'!T142)</f>
        <v>26609.268704888356</v>
      </c>
      <c r="Z142" s="24">
        <f>IF(ISBLANK('Mortgage 1 Monthly Calcs'!U142),"",'Mortgage 1 Monthly Calcs'!U142)</f>
        <v>57794.214889713112</v>
      </c>
      <c r="AA142" s="24" t="str">
        <f>IF(ISBLANK('Mortgage 1 Monthly Calcs'!V142),"",'Mortgage 1 Monthly Calcs'!V142)</f>
        <v/>
      </c>
      <c r="AB142" s="24" t="str">
        <f>IF(ISBLANK('Mortgage 1 Monthly Calcs'!W142),"",'Mortgage 1 Monthly Calcs'!W142)</f>
        <v/>
      </c>
      <c r="AC142" s="24">
        <f>IF(ISBLANK('Mortgage 1 Monthly Calcs'!X142),"",'Mortgage 1 Monthly Calcs'!X142)</f>
        <v>0</v>
      </c>
      <c r="AD142" s="24">
        <f>IF(ISBLANK('Mortgage 1 Monthly Calcs'!Y142),"",'Mortgage 1 Monthly Calcs'!Y142)</f>
        <v>73390.731295111327</v>
      </c>
    </row>
    <row r="143" spans="3:30" x14ac:dyDescent="0.25">
      <c r="C143" s="37">
        <v>132</v>
      </c>
      <c r="D143" s="29">
        <f>D131+1</f>
        <v>11</v>
      </c>
      <c r="E143" s="22" t="str">
        <f>IF(ISBLANK('Mortgage 1 Monthly Calcs'!E143),"",'Mortgage 1 Monthly Calcs'!E143)</f>
        <v/>
      </c>
      <c r="F143" s="23" t="str">
        <f>IF(ISBLANK('Mortgage 1 Monthly Calcs'!F143),"",'Mortgage 1 Monthly Calcs'!F143)</f>
        <v>Oct</v>
      </c>
      <c r="G143" s="28"/>
      <c r="H143" s="28">
        <f>IF(ISBLANK('Mortgage 1 Monthly Calcs'!G143),"",'Mortgage 1 Monthly Calcs'!G143)</f>
        <v>0.06</v>
      </c>
      <c r="I143" s="24">
        <f>IF(ISBLANK('Mortgage 1 Monthly Calcs'!H143),"",'Mortgage 1 Monthly Calcs'!H143)</f>
        <v>644.30140148550629</v>
      </c>
      <c r="J143" s="24">
        <f>IF(ISBLANK('Mortgage 1 Monthly Calcs'!I143),"",'Mortgage 1 Monthly Calcs'!I143)</f>
        <v>366.95365647555667</v>
      </c>
      <c r="K143" s="24">
        <f>IF(ISBLANK('Mortgage 1 Monthly Calcs'!J143),"",'Mortgage 1 Monthly Calcs'!J143)</f>
        <v>73390.731295111327</v>
      </c>
      <c r="L143" s="24"/>
      <c r="M143" s="24">
        <f>IF(ISBLANK('Mortgage 1 Monthly Calcs'!K143),"",'Mortgage 1 Monthly Calcs'!K143)</f>
        <v>0</v>
      </c>
      <c r="N143" s="24"/>
      <c r="O143" s="24">
        <f>IF(ISBLANK('Mortgage 1 Monthly Calcs'!L143),"",'Mortgage 1 Monthly Calcs'!L143)</f>
        <v>644.30140148550629</v>
      </c>
      <c r="P143" s="24"/>
      <c r="Q143" s="24">
        <f>IF(ISBLANK('Mortgage 1 Monthly Calcs'!M143),"",'Mortgage 1 Monthly Calcs'!M143)</f>
        <v>0</v>
      </c>
      <c r="R143" s="24">
        <f>IF(ISBLANK('Mortgage 1 Monthly Calcs'!N143),"",'Mortgage 1 Monthly Calcs'!N143)</f>
        <v>644.30140148550629</v>
      </c>
      <c r="S143" s="24">
        <f>IF(ISBLANK('Mortgage 1 Monthly Calcs'!O143),"",'Mortgage 1 Monthly Calcs'!O143)</f>
        <v>0</v>
      </c>
      <c r="T143" s="24"/>
      <c r="U143" s="24">
        <f>IF(ISBLANK('Mortgage 1 Monthly Calcs'!P143),"",'Mortgage 1 Monthly Calcs'!P143)</f>
        <v>0</v>
      </c>
      <c r="V143" s="24">
        <f>IF(ISBLANK('Mortgage 1 Monthly Calcs'!Q143),"",'Mortgage 1 Monthly Calcs'!Q143)</f>
        <v>0</v>
      </c>
      <c r="W143" s="24">
        <f>IF(ISBLANK('Mortgage 1 Monthly Calcs'!R143),"",'Mortgage 1 Monthly Calcs'!R143)</f>
        <v>277.34774500994962</v>
      </c>
      <c r="X143" s="24">
        <f>IF(ISBLANK('Mortgage 1 Monthly Calcs'!S143),"",'Mortgage 1 Monthly Calcs'!S143)</f>
        <v>366.95365647555667</v>
      </c>
      <c r="Y143" s="24">
        <f>IF(ISBLANK('Mortgage 1 Monthly Calcs'!T143),"",'Mortgage 1 Monthly Calcs'!T143)</f>
        <v>26886.616449898305</v>
      </c>
      <c r="Z143" s="24">
        <f>IF(ISBLANK('Mortgage 1 Monthly Calcs'!U143),"",'Mortgage 1 Monthly Calcs'!U143)</f>
        <v>58161.168546188666</v>
      </c>
      <c r="AA143" s="24" t="str">
        <f>IF(ISBLANK('Mortgage 1 Monthly Calcs'!V143),"",'Mortgage 1 Monthly Calcs'!V143)</f>
        <v/>
      </c>
      <c r="AB143" s="24" t="str">
        <f>IF(ISBLANK('Mortgage 1 Monthly Calcs'!W143),"",'Mortgage 1 Monthly Calcs'!W143)</f>
        <v/>
      </c>
      <c r="AC143" s="24">
        <f>IF(ISBLANK('Mortgage 1 Monthly Calcs'!X143),"",'Mortgage 1 Monthly Calcs'!X143)</f>
        <v>0</v>
      </c>
      <c r="AD143" s="24">
        <f>IF(ISBLANK('Mortgage 1 Monthly Calcs'!Y143),"",'Mortgage 1 Monthly Calcs'!Y143)</f>
        <v>73113.383550101396</v>
      </c>
    </row>
    <row r="144" spans="3:30" x14ac:dyDescent="0.25">
      <c r="C144" s="37">
        <v>133</v>
      </c>
      <c r="D144" s="29"/>
      <c r="E144" s="22" t="str">
        <f>IF(ISBLANK('Mortgage 1 Monthly Calcs'!E144),"",'Mortgage 1 Monthly Calcs'!E144)</f>
        <v/>
      </c>
      <c r="F144" s="23" t="str">
        <f>IF(ISBLANK('Mortgage 1 Monthly Calcs'!F144),"",'Mortgage 1 Monthly Calcs'!F144)</f>
        <v>Nov</v>
      </c>
      <c r="G144" s="28"/>
      <c r="H144" s="28">
        <f>IF(ISBLANK('Mortgage 1 Monthly Calcs'!G144),"",'Mortgage 1 Monthly Calcs'!G144)</f>
        <v>0.06</v>
      </c>
      <c r="I144" s="24">
        <f>IF(ISBLANK('Mortgage 1 Monthly Calcs'!H144),"",'Mortgage 1 Monthly Calcs'!H144)</f>
        <v>644.3014014855064</v>
      </c>
      <c r="J144" s="24">
        <f>IF(ISBLANK('Mortgage 1 Monthly Calcs'!I144),"",'Mortgage 1 Monthly Calcs'!I144)</f>
        <v>365.566917750507</v>
      </c>
      <c r="K144" s="24">
        <f>IF(ISBLANK('Mortgage 1 Monthly Calcs'!J144),"",'Mortgage 1 Monthly Calcs'!J144)</f>
        <v>73113.383550101396</v>
      </c>
      <c r="L144" s="24"/>
      <c r="M144" s="24">
        <f>IF(ISBLANK('Mortgage 1 Monthly Calcs'!K144),"",'Mortgage 1 Monthly Calcs'!K144)</f>
        <v>0</v>
      </c>
      <c r="N144" s="24"/>
      <c r="O144" s="24">
        <f>IF(ISBLANK('Mortgage 1 Monthly Calcs'!L144),"",'Mortgage 1 Monthly Calcs'!L144)</f>
        <v>644.3014014855064</v>
      </c>
      <c r="P144" s="24"/>
      <c r="Q144" s="24">
        <f>IF(ISBLANK('Mortgage 1 Monthly Calcs'!M144),"",'Mortgage 1 Monthly Calcs'!M144)</f>
        <v>0</v>
      </c>
      <c r="R144" s="24">
        <f>IF(ISBLANK('Mortgage 1 Monthly Calcs'!N144),"",'Mortgage 1 Monthly Calcs'!N144)</f>
        <v>644.3014014855064</v>
      </c>
      <c r="S144" s="24">
        <f>IF(ISBLANK('Mortgage 1 Monthly Calcs'!O144),"",'Mortgage 1 Monthly Calcs'!O144)</f>
        <v>0</v>
      </c>
      <c r="T144" s="24"/>
      <c r="U144" s="24">
        <f>IF(ISBLANK('Mortgage 1 Monthly Calcs'!P144),"",'Mortgage 1 Monthly Calcs'!P144)</f>
        <v>0</v>
      </c>
      <c r="V144" s="24">
        <f>IF(ISBLANK('Mortgage 1 Monthly Calcs'!Q144),"",'Mortgage 1 Monthly Calcs'!Q144)</f>
        <v>0</v>
      </c>
      <c r="W144" s="24">
        <f>IF(ISBLANK('Mortgage 1 Monthly Calcs'!R144),"",'Mortgage 1 Monthly Calcs'!R144)</f>
        <v>278.7344837349994</v>
      </c>
      <c r="X144" s="24">
        <f>IF(ISBLANK('Mortgage 1 Monthly Calcs'!S144),"",'Mortgage 1 Monthly Calcs'!S144)</f>
        <v>365.566917750507</v>
      </c>
      <c r="Y144" s="24">
        <f>IF(ISBLANK('Mortgage 1 Monthly Calcs'!T144),"",'Mortgage 1 Monthly Calcs'!T144)</f>
        <v>27165.350933633305</v>
      </c>
      <c r="Z144" s="24">
        <f>IF(ISBLANK('Mortgage 1 Monthly Calcs'!U144),"",'Mortgage 1 Monthly Calcs'!U144)</f>
        <v>58526.735463939171</v>
      </c>
      <c r="AA144" s="24" t="str">
        <f>IF(ISBLANK('Mortgage 1 Monthly Calcs'!V144),"",'Mortgage 1 Monthly Calcs'!V144)</f>
        <v/>
      </c>
      <c r="AB144" s="24" t="str">
        <f>IF(ISBLANK('Mortgage 1 Monthly Calcs'!W144),"",'Mortgage 1 Monthly Calcs'!W144)</f>
        <v/>
      </c>
      <c r="AC144" s="24">
        <f>IF(ISBLANK('Mortgage 1 Monthly Calcs'!X144),"",'Mortgage 1 Monthly Calcs'!X144)</f>
        <v>0</v>
      </c>
      <c r="AD144" s="24">
        <f>IF(ISBLANK('Mortgage 1 Monthly Calcs'!Y144),"",'Mortgage 1 Monthly Calcs'!Y144)</f>
        <v>72834.649066366401</v>
      </c>
    </row>
    <row r="145" spans="3:30" x14ac:dyDescent="0.25">
      <c r="C145" s="37">
        <v>134</v>
      </c>
      <c r="D145" s="29"/>
      <c r="E145" s="22" t="str">
        <f>IF(ISBLANK('Mortgage 1 Monthly Calcs'!E145),"",'Mortgage 1 Monthly Calcs'!E145)</f>
        <v/>
      </c>
      <c r="F145" s="23" t="str">
        <f>IF(ISBLANK('Mortgage 1 Monthly Calcs'!F145),"",'Mortgage 1 Monthly Calcs'!F145)</f>
        <v>Dec</v>
      </c>
      <c r="G145" s="28"/>
      <c r="H145" s="28">
        <f>IF(ISBLANK('Mortgage 1 Monthly Calcs'!G145),"",'Mortgage 1 Monthly Calcs'!G145)</f>
        <v>0.06</v>
      </c>
      <c r="I145" s="24">
        <f>IF(ISBLANK('Mortgage 1 Monthly Calcs'!H145),"",'Mortgage 1 Monthly Calcs'!H145)</f>
        <v>644.30140148550652</v>
      </c>
      <c r="J145" s="24">
        <f>IF(ISBLANK('Mortgage 1 Monthly Calcs'!I145),"",'Mortgage 1 Monthly Calcs'!I145)</f>
        <v>364.17324533183199</v>
      </c>
      <c r="K145" s="24">
        <f>IF(ISBLANK('Mortgage 1 Monthly Calcs'!J145),"",'Mortgage 1 Monthly Calcs'!J145)</f>
        <v>72834.649066366401</v>
      </c>
      <c r="L145" s="24"/>
      <c r="M145" s="24">
        <f>IF(ISBLANK('Mortgage 1 Monthly Calcs'!K145),"",'Mortgage 1 Monthly Calcs'!K145)</f>
        <v>0</v>
      </c>
      <c r="N145" s="24"/>
      <c r="O145" s="24">
        <f>IF(ISBLANK('Mortgage 1 Monthly Calcs'!L145),"",'Mortgage 1 Monthly Calcs'!L145)</f>
        <v>644.30140148550652</v>
      </c>
      <c r="P145" s="24"/>
      <c r="Q145" s="24">
        <f>IF(ISBLANK('Mortgage 1 Monthly Calcs'!M145),"",'Mortgage 1 Monthly Calcs'!M145)</f>
        <v>0</v>
      </c>
      <c r="R145" s="24">
        <f>IF(ISBLANK('Mortgage 1 Monthly Calcs'!N145),"",'Mortgage 1 Monthly Calcs'!N145)</f>
        <v>644.30140148550652</v>
      </c>
      <c r="S145" s="24">
        <f>IF(ISBLANK('Mortgage 1 Monthly Calcs'!O145),"",'Mortgage 1 Monthly Calcs'!O145)</f>
        <v>0</v>
      </c>
      <c r="T145" s="24"/>
      <c r="U145" s="24">
        <f>IF(ISBLANK('Mortgage 1 Monthly Calcs'!P145),"",'Mortgage 1 Monthly Calcs'!P145)</f>
        <v>0</v>
      </c>
      <c r="V145" s="24">
        <f>IF(ISBLANK('Mortgage 1 Monthly Calcs'!Q145),"",'Mortgage 1 Monthly Calcs'!Q145)</f>
        <v>0</v>
      </c>
      <c r="W145" s="24">
        <f>IF(ISBLANK('Mortgage 1 Monthly Calcs'!R145),"",'Mortgage 1 Monthly Calcs'!R145)</f>
        <v>280.12815615367452</v>
      </c>
      <c r="X145" s="24">
        <f>IF(ISBLANK('Mortgage 1 Monthly Calcs'!S145),"",'Mortgage 1 Monthly Calcs'!S145)</f>
        <v>364.17324533183199</v>
      </c>
      <c r="Y145" s="24">
        <f>IF(ISBLANK('Mortgage 1 Monthly Calcs'!T145),"",'Mortgage 1 Monthly Calcs'!T145)</f>
        <v>27445.479089786979</v>
      </c>
      <c r="Z145" s="24">
        <f>IF(ISBLANK('Mortgage 1 Monthly Calcs'!U145),"",'Mortgage 1 Monthly Calcs'!U145)</f>
        <v>58890.908709271003</v>
      </c>
      <c r="AA145" s="24" t="str">
        <f>IF(ISBLANK('Mortgage 1 Monthly Calcs'!V145),"",'Mortgage 1 Monthly Calcs'!V145)</f>
        <v/>
      </c>
      <c r="AB145" s="24" t="str">
        <f>IF(ISBLANK('Mortgage 1 Monthly Calcs'!W145),"",'Mortgage 1 Monthly Calcs'!W145)</f>
        <v/>
      </c>
      <c r="AC145" s="24">
        <f>IF(ISBLANK('Mortgage 1 Monthly Calcs'!X145),"",'Mortgage 1 Monthly Calcs'!X145)</f>
        <v>0</v>
      </c>
      <c r="AD145" s="24">
        <f>IF(ISBLANK('Mortgage 1 Monthly Calcs'!Y145),"",'Mortgage 1 Monthly Calcs'!Y145)</f>
        <v>72554.520910212726</v>
      </c>
    </row>
    <row r="146" spans="3:30" x14ac:dyDescent="0.25">
      <c r="C146" s="37">
        <v>135</v>
      </c>
      <c r="D146" s="29"/>
      <c r="E146" s="22">
        <f>IF(ISBLANK('Mortgage 1 Monthly Calcs'!E146),"",'Mortgage 1 Monthly Calcs'!E146)</f>
        <v>2021</v>
      </c>
      <c r="F146" s="23" t="str">
        <f>IF(ISBLANK('Mortgage 1 Monthly Calcs'!F146),"",'Mortgage 1 Monthly Calcs'!F146)</f>
        <v>Jan</v>
      </c>
      <c r="G146" s="28"/>
      <c r="H146" s="28">
        <f>IF(ISBLANK('Mortgage 1 Monthly Calcs'!G146),"",'Mortgage 1 Monthly Calcs'!G146)</f>
        <v>0.06</v>
      </c>
      <c r="I146" s="24">
        <f>IF(ISBLANK('Mortgage 1 Monthly Calcs'!H146),"",'Mortgage 1 Monthly Calcs'!H146)</f>
        <v>644.30140148550652</v>
      </c>
      <c r="J146" s="24">
        <f>IF(ISBLANK('Mortgage 1 Monthly Calcs'!I146),"",'Mortgage 1 Monthly Calcs'!I146)</f>
        <v>362.77260455106364</v>
      </c>
      <c r="K146" s="24">
        <f>IF(ISBLANK('Mortgage 1 Monthly Calcs'!J146),"",'Mortgage 1 Monthly Calcs'!J146)</f>
        <v>72554.520910212726</v>
      </c>
      <c r="L146" s="24"/>
      <c r="M146" s="24">
        <f>IF(ISBLANK('Mortgage 1 Monthly Calcs'!K146),"",'Mortgage 1 Monthly Calcs'!K146)</f>
        <v>0</v>
      </c>
      <c r="N146" s="24"/>
      <c r="O146" s="24">
        <f>IF(ISBLANK('Mortgage 1 Monthly Calcs'!L146),"",'Mortgage 1 Monthly Calcs'!L146)</f>
        <v>644.30140148550652</v>
      </c>
      <c r="P146" s="24"/>
      <c r="Q146" s="24">
        <f>IF(ISBLANK('Mortgage 1 Monthly Calcs'!M146),"",'Mortgage 1 Monthly Calcs'!M146)</f>
        <v>0</v>
      </c>
      <c r="R146" s="24">
        <f>IF(ISBLANK('Mortgage 1 Monthly Calcs'!N146),"",'Mortgage 1 Monthly Calcs'!N146)</f>
        <v>644.30140148550652</v>
      </c>
      <c r="S146" s="24">
        <f>IF(ISBLANK('Mortgage 1 Monthly Calcs'!O146),"",'Mortgage 1 Monthly Calcs'!O146)</f>
        <v>0</v>
      </c>
      <c r="T146" s="24"/>
      <c r="U146" s="24">
        <f>IF(ISBLANK('Mortgage 1 Monthly Calcs'!P146),"",'Mortgage 1 Monthly Calcs'!P146)</f>
        <v>0</v>
      </c>
      <c r="V146" s="24">
        <f>IF(ISBLANK('Mortgage 1 Monthly Calcs'!Q146),"",'Mortgage 1 Monthly Calcs'!Q146)</f>
        <v>0</v>
      </c>
      <c r="W146" s="24">
        <f>IF(ISBLANK('Mortgage 1 Monthly Calcs'!R146),"",'Mortgage 1 Monthly Calcs'!R146)</f>
        <v>281.52879693444288</v>
      </c>
      <c r="X146" s="24">
        <f>IF(ISBLANK('Mortgage 1 Monthly Calcs'!S146),"",'Mortgage 1 Monthly Calcs'!S146)</f>
        <v>362.77260455106364</v>
      </c>
      <c r="Y146" s="24">
        <f>IF(ISBLANK('Mortgage 1 Monthly Calcs'!T146),"",'Mortgage 1 Monthly Calcs'!T146)</f>
        <v>27727.007886721422</v>
      </c>
      <c r="Z146" s="24">
        <f>IF(ISBLANK('Mortgage 1 Monthly Calcs'!U146),"",'Mortgage 1 Monthly Calcs'!U146)</f>
        <v>59253.681313822068</v>
      </c>
      <c r="AA146" s="24" t="str">
        <f>IF(ISBLANK('Mortgage 1 Monthly Calcs'!V146),"",'Mortgage 1 Monthly Calcs'!V146)</f>
        <v/>
      </c>
      <c r="AB146" s="24" t="str">
        <f>IF(ISBLANK('Mortgage 1 Monthly Calcs'!W146),"",'Mortgage 1 Monthly Calcs'!W146)</f>
        <v/>
      </c>
      <c r="AC146" s="24">
        <f>IF(ISBLANK('Mortgage 1 Monthly Calcs'!X146),"",'Mortgage 1 Monthly Calcs'!X146)</f>
        <v>0</v>
      </c>
      <c r="AD146" s="24">
        <f>IF(ISBLANK('Mortgage 1 Monthly Calcs'!Y146),"",'Mortgage 1 Monthly Calcs'!Y146)</f>
        <v>72272.992113278277</v>
      </c>
    </row>
    <row r="147" spans="3:30" x14ac:dyDescent="0.25">
      <c r="C147" s="37">
        <v>136</v>
      </c>
      <c r="D147" s="29" t="str">
        <f>IF(K915=1,F139+1,"")</f>
        <v/>
      </c>
      <c r="E147" s="22" t="str">
        <f>IF(ISBLANK('Mortgage 1 Monthly Calcs'!E147),"",'Mortgage 1 Monthly Calcs'!E147)</f>
        <v/>
      </c>
      <c r="F147" s="23" t="str">
        <f>IF(ISBLANK('Mortgage 1 Monthly Calcs'!F147),"",'Mortgage 1 Monthly Calcs'!F147)</f>
        <v>Feb</v>
      </c>
      <c r="G147" s="28"/>
      <c r="H147" s="28">
        <f>IF(ISBLANK('Mortgage 1 Monthly Calcs'!G147),"",'Mortgage 1 Monthly Calcs'!G147)</f>
        <v>0.06</v>
      </c>
      <c r="I147" s="24">
        <f>IF(ISBLANK('Mortgage 1 Monthly Calcs'!H147),"",'Mortgage 1 Monthly Calcs'!H147)</f>
        <v>644.30140148550652</v>
      </c>
      <c r="J147" s="24">
        <f>IF(ISBLANK('Mortgage 1 Monthly Calcs'!I147),"",'Mortgage 1 Monthly Calcs'!I147)</f>
        <v>361.3649605663914</v>
      </c>
      <c r="K147" s="24">
        <f>IF(ISBLANK('Mortgage 1 Monthly Calcs'!J147),"",'Mortgage 1 Monthly Calcs'!J147)</f>
        <v>72272.992113278277</v>
      </c>
      <c r="L147" s="24"/>
      <c r="M147" s="24">
        <f>IF(ISBLANK('Mortgage 1 Monthly Calcs'!K147),"",'Mortgage 1 Monthly Calcs'!K147)</f>
        <v>0</v>
      </c>
      <c r="N147" s="24"/>
      <c r="O147" s="24">
        <f>IF(ISBLANK('Mortgage 1 Monthly Calcs'!L147),"",'Mortgage 1 Monthly Calcs'!L147)</f>
        <v>644.30140148550652</v>
      </c>
      <c r="P147" s="24"/>
      <c r="Q147" s="24">
        <f>IF(ISBLANK('Mortgage 1 Monthly Calcs'!M147),"",'Mortgage 1 Monthly Calcs'!M147)</f>
        <v>0</v>
      </c>
      <c r="R147" s="24">
        <f>IF(ISBLANK('Mortgage 1 Monthly Calcs'!N147),"",'Mortgage 1 Monthly Calcs'!N147)</f>
        <v>644.30140148550652</v>
      </c>
      <c r="S147" s="24">
        <f>IF(ISBLANK('Mortgage 1 Monthly Calcs'!O147),"",'Mortgage 1 Monthly Calcs'!O147)</f>
        <v>0</v>
      </c>
      <c r="T147" s="24"/>
      <c r="U147" s="24">
        <f>IF(ISBLANK('Mortgage 1 Monthly Calcs'!P147),"",'Mortgage 1 Monthly Calcs'!P147)</f>
        <v>0</v>
      </c>
      <c r="V147" s="24">
        <f>IF(ISBLANK('Mortgage 1 Monthly Calcs'!Q147),"",'Mortgage 1 Monthly Calcs'!Q147)</f>
        <v>0</v>
      </c>
      <c r="W147" s="24">
        <f>IF(ISBLANK('Mortgage 1 Monthly Calcs'!R147),"",'Mortgage 1 Monthly Calcs'!R147)</f>
        <v>282.93644091911511</v>
      </c>
      <c r="X147" s="24">
        <f>IF(ISBLANK('Mortgage 1 Monthly Calcs'!S147),"",'Mortgage 1 Monthly Calcs'!S147)</f>
        <v>361.3649605663914</v>
      </c>
      <c r="Y147" s="24">
        <f>IF(ISBLANK('Mortgage 1 Monthly Calcs'!T147),"",'Mortgage 1 Monthly Calcs'!T147)</f>
        <v>28009.944327640536</v>
      </c>
      <c r="Z147" s="24">
        <f>IF(ISBLANK('Mortgage 1 Monthly Calcs'!U147),"",'Mortgage 1 Monthly Calcs'!U147)</f>
        <v>59615.046274388456</v>
      </c>
      <c r="AA147" s="24" t="str">
        <f>IF(ISBLANK('Mortgage 1 Monthly Calcs'!V147),"",'Mortgage 1 Monthly Calcs'!V147)</f>
        <v/>
      </c>
      <c r="AB147" s="24" t="str">
        <f>IF(ISBLANK('Mortgage 1 Monthly Calcs'!W147),"",'Mortgage 1 Monthly Calcs'!W147)</f>
        <v/>
      </c>
      <c r="AC147" s="24">
        <f>IF(ISBLANK('Mortgage 1 Monthly Calcs'!X147),"",'Mortgage 1 Monthly Calcs'!X147)</f>
        <v>0</v>
      </c>
      <c r="AD147" s="24">
        <f>IF(ISBLANK('Mortgage 1 Monthly Calcs'!Y147),"",'Mortgage 1 Monthly Calcs'!Y147)</f>
        <v>71990.055672359158</v>
      </c>
    </row>
    <row r="148" spans="3:30" x14ac:dyDescent="0.25">
      <c r="C148" s="37">
        <v>137</v>
      </c>
      <c r="D148" s="29" t="str">
        <f>IF(K916=1,F139+1,"")</f>
        <v/>
      </c>
      <c r="E148" s="22" t="str">
        <f>IF(ISBLANK('Mortgage 1 Monthly Calcs'!E148),"",'Mortgage 1 Monthly Calcs'!E148)</f>
        <v/>
      </c>
      <c r="F148" s="23" t="str">
        <f>IF(ISBLANK('Mortgage 1 Monthly Calcs'!F148),"",'Mortgage 1 Monthly Calcs'!F148)</f>
        <v>Mar</v>
      </c>
      <c r="G148" s="28"/>
      <c r="H148" s="28">
        <f>IF(ISBLANK('Mortgage 1 Monthly Calcs'!G148),"",'Mortgage 1 Monthly Calcs'!G148)</f>
        <v>0.06</v>
      </c>
      <c r="I148" s="24">
        <f>IF(ISBLANK('Mortgage 1 Monthly Calcs'!H148),"",'Mortgage 1 Monthly Calcs'!H148)</f>
        <v>644.3014014855064</v>
      </c>
      <c r="J148" s="24">
        <f>IF(ISBLANK('Mortgage 1 Monthly Calcs'!I148),"",'Mortgage 1 Monthly Calcs'!I148)</f>
        <v>359.95027836179582</v>
      </c>
      <c r="K148" s="24">
        <f>IF(ISBLANK('Mortgage 1 Monthly Calcs'!J148),"",'Mortgage 1 Monthly Calcs'!J148)</f>
        <v>71990.055672359158</v>
      </c>
      <c r="L148" s="24"/>
      <c r="M148" s="24">
        <f>IF(ISBLANK('Mortgage 1 Monthly Calcs'!K148),"",'Mortgage 1 Monthly Calcs'!K148)</f>
        <v>0</v>
      </c>
      <c r="N148" s="24"/>
      <c r="O148" s="24">
        <f>IF(ISBLANK('Mortgage 1 Monthly Calcs'!L148),"",'Mortgage 1 Monthly Calcs'!L148)</f>
        <v>644.3014014855064</v>
      </c>
      <c r="P148" s="24"/>
      <c r="Q148" s="24">
        <f>IF(ISBLANK('Mortgage 1 Monthly Calcs'!M148),"",'Mortgage 1 Monthly Calcs'!M148)</f>
        <v>0</v>
      </c>
      <c r="R148" s="24">
        <f>IF(ISBLANK('Mortgage 1 Monthly Calcs'!N148),"",'Mortgage 1 Monthly Calcs'!N148)</f>
        <v>644.3014014855064</v>
      </c>
      <c r="S148" s="24">
        <f>IF(ISBLANK('Mortgage 1 Monthly Calcs'!O148),"",'Mortgage 1 Monthly Calcs'!O148)</f>
        <v>0</v>
      </c>
      <c r="T148" s="24"/>
      <c r="U148" s="24">
        <f>IF(ISBLANK('Mortgage 1 Monthly Calcs'!P148),"",'Mortgage 1 Monthly Calcs'!P148)</f>
        <v>0</v>
      </c>
      <c r="V148" s="24">
        <f>IF(ISBLANK('Mortgage 1 Monthly Calcs'!Q148),"",'Mortgage 1 Monthly Calcs'!Q148)</f>
        <v>0</v>
      </c>
      <c r="W148" s="24">
        <f>IF(ISBLANK('Mortgage 1 Monthly Calcs'!R148),"",'Mortgage 1 Monthly Calcs'!R148)</f>
        <v>284.35112312371058</v>
      </c>
      <c r="X148" s="24">
        <f>IF(ISBLANK('Mortgage 1 Monthly Calcs'!S148),"",'Mortgage 1 Monthly Calcs'!S148)</f>
        <v>359.95027836179582</v>
      </c>
      <c r="Y148" s="24">
        <f>IF(ISBLANK('Mortgage 1 Monthly Calcs'!T148),"",'Mortgage 1 Monthly Calcs'!T148)</f>
        <v>28294.295450764246</v>
      </c>
      <c r="Z148" s="24">
        <f>IF(ISBLANK('Mortgage 1 Monthly Calcs'!U148),"",'Mortgage 1 Monthly Calcs'!U148)</f>
        <v>59974.99655275025</v>
      </c>
      <c r="AA148" s="24" t="str">
        <f>IF(ISBLANK('Mortgage 1 Monthly Calcs'!V148),"",'Mortgage 1 Monthly Calcs'!V148)</f>
        <v/>
      </c>
      <c r="AB148" s="24" t="str">
        <f>IF(ISBLANK('Mortgage 1 Monthly Calcs'!W148),"",'Mortgage 1 Monthly Calcs'!W148)</f>
        <v/>
      </c>
      <c r="AC148" s="24">
        <f>IF(ISBLANK('Mortgage 1 Monthly Calcs'!X148),"",'Mortgage 1 Monthly Calcs'!X148)</f>
        <v>0</v>
      </c>
      <c r="AD148" s="24">
        <f>IF(ISBLANK('Mortgage 1 Monthly Calcs'!Y148),"",'Mortgage 1 Monthly Calcs'!Y148)</f>
        <v>71705.704549235452</v>
      </c>
    </row>
    <row r="149" spans="3:30" x14ac:dyDescent="0.25">
      <c r="C149" s="37">
        <v>138</v>
      </c>
      <c r="D149" s="29" t="str">
        <f>IF(K917=1,F139+1,"")</f>
        <v/>
      </c>
      <c r="E149" s="22" t="str">
        <f>IF(ISBLANK('Mortgage 1 Monthly Calcs'!E149),"",'Mortgage 1 Monthly Calcs'!E149)</f>
        <v/>
      </c>
      <c r="F149" s="23" t="str">
        <f>IF(ISBLANK('Mortgage 1 Monthly Calcs'!F149),"",'Mortgage 1 Monthly Calcs'!F149)</f>
        <v>Apr</v>
      </c>
      <c r="G149" s="28"/>
      <c r="H149" s="28">
        <f>IF(ISBLANK('Mortgage 1 Monthly Calcs'!G149),"",'Mortgage 1 Monthly Calcs'!G149)</f>
        <v>0.06</v>
      </c>
      <c r="I149" s="24">
        <f>IF(ISBLANK('Mortgage 1 Monthly Calcs'!H149),"",'Mortgage 1 Monthly Calcs'!H149)</f>
        <v>644.30140148550663</v>
      </c>
      <c r="J149" s="24">
        <f>IF(ISBLANK('Mortgage 1 Monthly Calcs'!I149),"",'Mortgage 1 Monthly Calcs'!I149)</f>
        <v>358.52852274617726</v>
      </c>
      <c r="K149" s="24">
        <f>IF(ISBLANK('Mortgage 1 Monthly Calcs'!J149),"",'Mortgage 1 Monthly Calcs'!J149)</f>
        <v>71705.704549235452</v>
      </c>
      <c r="L149" s="24"/>
      <c r="M149" s="24">
        <f>IF(ISBLANK('Mortgage 1 Monthly Calcs'!K149),"",'Mortgage 1 Monthly Calcs'!K149)</f>
        <v>0</v>
      </c>
      <c r="N149" s="24"/>
      <c r="O149" s="24">
        <f>IF(ISBLANK('Mortgage 1 Monthly Calcs'!L149),"",'Mortgage 1 Monthly Calcs'!L149)</f>
        <v>644.30140148550663</v>
      </c>
      <c r="P149" s="24"/>
      <c r="Q149" s="24">
        <f>IF(ISBLANK('Mortgage 1 Monthly Calcs'!M149),"",'Mortgage 1 Monthly Calcs'!M149)</f>
        <v>0</v>
      </c>
      <c r="R149" s="24">
        <f>IF(ISBLANK('Mortgage 1 Monthly Calcs'!N149),"",'Mortgage 1 Monthly Calcs'!N149)</f>
        <v>644.30140148550663</v>
      </c>
      <c r="S149" s="24">
        <f>IF(ISBLANK('Mortgage 1 Monthly Calcs'!O149),"",'Mortgage 1 Monthly Calcs'!O149)</f>
        <v>0</v>
      </c>
      <c r="T149" s="24"/>
      <c r="U149" s="24">
        <f>IF(ISBLANK('Mortgage 1 Monthly Calcs'!P149),"",'Mortgage 1 Monthly Calcs'!P149)</f>
        <v>0</v>
      </c>
      <c r="V149" s="24">
        <f>IF(ISBLANK('Mortgage 1 Monthly Calcs'!Q149),"",'Mortgage 1 Monthly Calcs'!Q149)</f>
        <v>0</v>
      </c>
      <c r="W149" s="24">
        <f>IF(ISBLANK('Mortgage 1 Monthly Calcs'!R149),"",'Mortgage 1 Monthly Calcs'!R149)</f>
        <v>285.77287873932937</v>
      </c>
      <c r="X149" s="24">
        <f>IF(ISBLANK('Mortgage 1 Monthly Calcs'!S149),"",'Mortgage 1 Monthly Calcs'!S149)</f>
        <v>358.52852274617726</v>
      </c>
      <c r="Y149" s="24">
        <f>IF(ISBLANK('Mortgage 1 Monthly Calcs'!T149),"",'Mortgage 1 Monthly Calcs'!T149)</f>
        <v>28580.068329503574</v>
      </c>
      <c r="Z149" s="24">
        <f>IF(ISBLANK('Mortgage 1 Monthly Calcs'!U149),"",'Mortgage 1 Monthly Calcs'!U149)</f>
        <v>60333.525075496429</v>
      </c>
      <c r="AA149" s="24" t="str">
        <f>IF(ISBLANK('Mortgage 1 Monthly Calcs'!V149),"",'Mortgage 1 Monthly Calcs'!V149)</f>
        <v/>
      </c>
      <c r="AB149" s="24" t="str">
        <f>IF(ISBLANK('Mortgage 1 Monthly Calcs'!W149),"",'Mortgage 1 Monthly Calcs'!W149)</f>
        <v/>
      </c>
      <c r="AC149" s="24">
        <f>IF(ISBLANK('Mortgage 1 Monthly Calcs'!X149),"",'Mortgage 1 Monthly Calcs'!X149)</f>
        <v>0</v>
      </c>
      <c r="AD149" s="24">
        <f>IF(ISBLANK('Mortgage 1 Monthly Calcs'!Y149),"",'Mortgage 1 Monthly Calcs'!Y149)</f>
        <v>71419.931670496124</v>
      </c>
    </row>
    <row r="150" spans="3:30" x14ac:dyDescent="0.25">
      <c r="C150" s="37">
        <v>139</v>
      </c>
      <c r="D150" s="29" t="str">
        <f>IF(K918=1,F139+1,"")</f>
        <v/>
      </c>
      <c r="E150" s="22" t="str">
        <f>IF(ISBLANK('Mortgage 1 Monthly Calcs'!E150),"",'Mortgage 1 Monthly Calcs'!E150)</f>
        <v/>
      </c>
      <c r="F150" s="23" t="str">
        <f>IF(ISBLANK('Mortgage 1 Monthly Calcs'!F150),"",'Mortgage 1 Monthly Calcs'!F150)</f>
        <v>May</v>
      </c>
      <c r="G150" s="28"/>
      <c r="H150" s="28">
        <f>IF(ISBLANK('Mortgage 1 Monthly Calcs'!G150),"",'Mortgage 1 Monthly Calcs'!G150)</f>
        <v>0.06</v>
      </c>
      <c r="I150" s="24">
        <f>IF(ISBLANK('Mortgage 1 Monthly Calcs'!H150),"",'Mortgage 1 Monthly Calcs'!H150)</f>
        <v>644.3014014855064</v>
      </c>
      <c r="J150" s="24">
        <f>IF(ISBLANK('Mortgage 1 Monthly Calcs'!I150),"",'Mortgage 1 Monthly Calcs'!I150)</f>
        <v>357.09965835248062</v>
      </c>
      <c r="K150" s="24">
        <f>IF(ISBLANK('Mortgage 1 Monthly Calcs'!J150),"",'Mortgage 1 Monthly Calcs'!J150)</f>
        <v>71419.931670496124</v>
      </c>
      <c r="L150" s="24"/>
      <c r="M150" s="24">
        <f>IF(ISBLANK('Mortgage 1 Monthly Calcs'!K150),"",'Mortgage 1 Monthly Calcs'!K150)</f>
        <v>0</v>
      </c>
      <c r="N150" s="24"/>
      <c r="O150" s="24">
        <f>IF(ISBLANK('Mortgage 1 Monthly Calcs'!L150),"",'Mortgage 1 Monthly Calcs'!L150)</f>
        <v>644.3014014855064</v>
      </c>
      <c r="P150" s="24"/>
      <c r="Q150" s="24">
        <f>IF(ISBLANK('Mortgage 1 Monthly Calcs'!M150),"",'Mortgage 1 Monthly Calcs'!M150)</f>
        <v>0</v>
      </c>
      <c r="R150" s="24">
        <f>IF(ISBLANK('Mortgage 1 Monthly Calcs'!N150),"",'Mortgage 1 Monthly Calcs'!N150)</f>
        <v>644.3014014855064</v>
      </c>
      <c r="S150" s="24">
        <f>IF(ISBLANK('Mortgage 1 Monthly Calcs'!O150),"",'Mortgage 1 Monthly Calcs'!O150)</f>
        <v>0</v>
      </c>
      <c r="T150" s="24"/>
      <c r="U150" s="24">
        <f>IF(ISBLANK('Mortgage 1 Monthly Calcs'!P150),"",'Mortgage 1 Monthly Calcs'!P150)</f>
        <v>0</v>
      </c>
      <c r="V150" s="24">
        <f>IF(ISBLANK('Mortgage 1 Monthly Calcs'!Q150),"",'Mortgage 1 Monthly Calcs'!Q150)</f>
        <v>0</v>
      </c>
      <c r="W150" s="24">
        <f>IF(ISBLANK('Mortgage 1 Monthly Calcs'!R150),"",'Mortgage 1 Monthly Calcs'!R150)</f>
        <v>287.20174313302579</v>
      </c>
      <c r="X150" s="24">
        <f>IF(ISBLANK('Mortgage 1 Monthly Calcs'!S150),"",'Mortgage 1 Monthly Calcs'!S150)</f>
        <v>357.09965835248062</v>
      </c>
      <c r="Y150" s="24">
        <f>IF(ISBLANK('Mortgage 1 Monthly Calcs'!T150),"",'Mortgage 1 Monthly Calcs'!T150)</f>
        <v>28867.270072636598</v>
      </c>
      <c r="Z150" s="24">
        <f>IF(ISBLANK('Mortgage 1 Monthly Calcs'!U150),"",'Mortgage 1 Monthly Calcs'!U150)</f>
        <v>60690.624733848912</v>
      </c>
      <c r="AA150" s="24" t="str">
        <f>IF(ISBLANK('Mortgage 1 Monthly Calcs'!V150),"",'Mortgage 1 Monthly Calcs'!V150)</f>
        <v/>
      </c>
      <c r="AB150" s="24" t="str">
        <f>IF(ISBLANK('Mortgage 1 Monthly Calcs'!W150),"",'Mortgage 1 Monthly Calcs'!W150)</f>
        <v/>
      </c>
      <c r="AC150" s="24">
        <f>IF(ISBLANK('Mortgage 1 Monthly Calcs'!X150),"",'Mortgage 1 Monthly Calcs'!X150)</f>
        <v>0</v>
      </c>
      <c r="AD150" s="24">
        <f>IF(ISBLANK('Mortgage 1 Monthly Calcs'!Y150),"",'Mortgage 1 Monthly Calcs'!Y150)</f>
        <v>71132.729927363092</v>
      </c>
    </row>
    <row r="151" spans="3:30" x14ac:dyDescent="0.25">
      <c r="C151" s="37">
        <v>140</v>
      </c>
      <c r="D151" s="29" t="str">
        <f>IF(K919=1,F139+1,"")</f>
        <v/>
      </c>
      <c r="E151" s="22" t="str">
        <f>IF(ISBLANK('Mortgage 1 Monthly Calcs'!E151),"",'Mortgage 1 Monthly Calcs'!E151)</f>
        <v/>
      </c>
      <c r="F151" s="23" t="str">
        <f>IF(ISBLANK('Mortgage 1 Monthly Calcs'!F151),"",'Mortgage 1 Monthly Calcs'!F151)</f>
        <v>Jun</v>
      </c>
      <c r="G151" s="28"/>
      <c r="H151" s="28">
        <f>IF(ISBLANK('Mortgage 1 Monthly Calcs'!G151),"",'Mortgage 1 Monthly Calcs'!G151)</f>
        <v>0.06</v>
      </c>
      <c r="I151" s="24">
        <f>IF(ISBLANK('Mortgage 1 Monthly Calcs'!H151),"",'Mortgage 1 Monthly Calcs'!H151)</f>
        <v>644.3014014855064</v>
      </c>
      <c r="J151" s="24">
        <f>IF(ISBLANK('Mortgage 1 Monthly Calcs'!I151),"",'Mortgage 1 Monthly Calcs'!I151)</f>
        <v>355.66364963681548</v>
      </c>
      <c r="K151" s="24">
        <f>IF(ISBLANK('Mortgage 1 Monthly Calcs'!J151),"",'Mortgage 1 Monthly Calcs'!J151)</f>
        <v>71132.729927363092</v>
      </c>
      <c r="L151" s="24"/>
      <c r="M151" s="24">
        <f>IF(ISBLANK('Mortgage 1 Monthly Calcs'!K151),"",'Mortgage 1 Monthly Calcs'!K151)</f>
        <v>0</v>
      </c>
      <c r="N151" s="24"/>
      <c r="O151" s="24">
        <f>IF(ISBLANK('Mortgage 1 Monthly Calcs'!L151),"",'Mortgage 1 Monthly Calcs'!L151)</f>
        <v>644.3014014855064</v>
      </c>
      <c r="P151" s="24"/>
      <c r="Q151" s="24">
        <f>IF(ISBLANK('Mortgage 1 Monthly Calcs'!M151),"",'Mortgage 1 Monthly Calcs'!M151)</f>
        <v>0</v>
      </c>
      <c r="R151" s="24">
        <f>IF(ISBLANK('Mortgage 1 Monthly Calcs'!N151),"",'Mortgage 1 Monthly Calcs'!N151)</f>
        <v>644.3014014855064</v>
      </c>
      <c r="S151" s="24">
        <f>IF(ISBLANK('Mortgage 1 Monthly Calcs'!O151),"",'Mortgage 1 Monthly Calcs'!O151)</f>
        <v>0</v>
      </c>
      <c r="T151" s="24"/>
      <c r="U151" s="24">
        <f>IF(ISBLANK('Mortgage 1 Monthly Calcs'!P151),"",'Mortgage 1 Monthly Calcs'!P151)</f>
        <v>0</v>
      </c>
      <c r="V151" s="24">
        <f>IF(ISBLANK('Mortgage 1 Monthly Calcs'!Q151),"",'Mortgage 1 Monthly Calcs'!Q151)</f>
        <v>0</v>
      </c>
      <c r="W151" s="24">
        <f>IF(ISBLANK('Mortgage 1 Monthly Calcs'!R151),"",'Mortgage 1 Monthly Calcs'!R151)</f>
        <v>288.63775184869093</v>
      </c>
      <c r="X151" s="24">
        <f>IF(ISBLANK('Mortgage 1 Monthly Calcs'!S151),"",'Mortgage 1 Monthly Calcs'!S151)</f>
        <v>355.66364963681548</v>
      </c>
      <c r="Y151" s="24">
        <f>IF(ISBLANK('Mortgage 1 Monthly Calcs'!T151),"",'Mortgage 1 Monthly Calcs'!T151)</f>
        <v>29155.90782448529</v>
      </c>
      <c r="Z151" s="24">
        <f>IF(ISBLANK('Mortgage 1 Monthly Calcs'!U151),"",'Mortgage 1 Monthly Calcs'!U151)</f>
        <v>61046.288383485728</v>
      </c>
      <c r="AA151" s="24" t="str">
        <f>IF(ISBLANK('Mortgage 1 Monthly Calcs'!V151),"",'Mortgage 1 Monthly Calcs'!V151)</f>
        <v/>
      </c>
      <c r="AB151" s="24" t="str">
        <f>IF(ISBLANK('Mortgage 1 Monthly Calcs'!W151),"",'Mortgage 1 Monthly Calcs'!W151)</f>
        <v/>
      </c>
      <c r="AC151" s="24">
        <f>IF(ISBLANK('Mortgage 1 Monthly Calcs'!X151),"",'Mortgage 1 Monthly Calcs'!X151)</f>
        <v>0</v>
      </c>
      <c r="AD151" s="24">
        <f>IF(ISBLANK('Mortgage 1 Monthly Calcs'!Y151),"",'Mortgage 1 Monthly Calcs'!Y151)</f>
        <v>70844.092175514394</v>
      </c>
    </row>
    <row r="152" spans="3:30" x14ac:dyDescent="0.25">
      <c r="C152" s="37">
        <v>141</v>
      </c>
      <c r="D152" s="29" t="str">
        <f>IF(K920=1,F139+1,"")</f>
        <v/>
      </c>
      <c r="E152" s="22" t="str">
        <f>IF(ISBLANK('Mortgage 1 Monthly Calcs'!E152),"",'Mortgage 1 Monthly Calcs'!E152)</f>
        <v/>
      </c>
      <c r="F152" s="23" t="str">
        <f>IF(ISBLANK('Mortgage 1 Monthly Calcs'!F152),"",'Mortgage 1 Monthly Calcs'!F152)</f>
        <v>Jul</v>
      </c>
      <c r="G152" s="28"/>
      <c r="H152" s="28">
        <f>IF(ISBLANK('Mortgage 1 Monthly Calcs'!G152),"",'Mortgage 1 Monthly Calcs'!G152)</f>
        <v>0.06</v>
      </c>
      <c r="I152" s="24">
        <f>IF(ISBLANK('Mortgage 1 Monthly Calcs'!H152),"",'Mortgage 1 Monthly Calcs'!H152)</f>
        <v>644.3014014855064</v>
      </c>
      <c r="J152" s="24">
        <f>IF(ISBLANK('Mortgage 1 Monthly Calcs'!I152),"",'Mortgage 1 Monthly Calcs'!I152)</f>
        <v>354.22046087757195</v>
      </c>
      <c r="K152" s="24">
        <f>IF(ISBLANK('Mortgage 1 Monthly Calcs'!J152),"",'Mortgage 1 Monthly Calcs'!J152)</f>
        <v>70844.092175514394</v>
      </c>
      <c r="L152" s="24"/>
      <c r="M152" s="24">
        <f>IF(ISBLANK('Mortgage 1 Monthly Calcs'!K152),"",'Mortgage 1 Monthly Calcs'!K152)</f>
        <v>0</v>
      </c>
      <c r="N152" s="24"/>
      <c r="O152" s="24">
        <f>IF(ISBLANK('Mortgage 1 Monthly Calcs'!L152),"",'Mortgage 1 Monthly Calcs'!L152)</f>
        <v>644.3014014855064</v>
      </c>
      <c r="P152" s="24"/>
      <c r="Q152" s="24">
        <f>IF(ISBLANK('Mortgage 1 Monthly Calcs'!M152),"",'Mortgage 1 Monthly Calcs'!M152)</f>
        <v>0</v>
      </c>
      <c r="R152" s="24">
        <f>IF(ISBLANK('Mortgage 1 Monthly Calcs'!N152),"",'Mortgage 1 Monthly Calcs'!N152)</f>
        <v>644.3014014855064</v>
      </c>
      <c r="S152" s="24">
        <f>IF(ISBLANK('Mortgage 1 Monthly Calcs'!O152),"",'Mortgage 1 Monthly Calcs'!O152)</f>
        <v>0</v>
      </c>
      <c r="T152" s="24"/>
      <c r="U152" s="24">
        <f>IF(ISBLANK('Mortgage 1 Monthly Calcs'!P152),"",'Mortgage 1 Monthly Calcs'!P152)</f>
        <v>0</v>
      </c>
      <c r="V152" s="24">
        <f>IF(ISBLANK('Mortgage 1 Monthly Calcs'!Q152),"",'Mortgage 1 Monthly Calcs'!Q152)</f>
        <v>0</v>
      </c>
      <c r="W152" s="24">
        <f>IF(ISBLANK('Mortgage 1 Monthly Calcs'!R152),"",'Mortgage 1 Monthly Calcs'!R152)</f>
        <v>290.08094060793445</v>
      </c>
      <c r="X152" s="24">
        <f>IF(ISBLANK('Mortgage 1 Monthly Calcs'!S152),"",'Mortgage 1 Monthly Calcs'!S152)</f>
        <v>354.22046087757195</v>
      </c>
      <c r="Y152" s="24">
        <f>IF(ISBLANK('Mortgage 1 Monthly Calcs'!T152),"",'Mortgage 1 Monthly Calcs'!T152)</f>
        <v>29445.988765093225</v>
      </c>
      <c r="Z152" s="24">
        <f>IF(ISBLANK('Mortgage 1 Monthly Calcs'!U152),"",'Mortgage 1 Monthly Calcs'!U152)</f>
        <v>61400.508844363299</v>
      </c>
      <c r="AA152" s="24" t="str">
        <f>IF(ISBLANK('Mortgage 1 Monthly Calcs'!V152),"",'Mortgage 1 Monthly Calcs'!V152)</f>
        <v/>
      </c>
      <c r="AB152" s="24" t="str">
        <f>IF(ISBLANK('Mortgage 1 Monthly Calcs'!W152),"",'Mortgage 1 Monthly Calcs'!W152)</f>
        <v/>
      </c>
      <c r="AC152" s="24">
        <f>IF(ISBLANK('Mortgage 1 Monthly Calcs'!X152),"",'Mortgage 1 Monthly Calcs'!X152)</f>
        <v>0</v>
      </c>
      <c r="AD152" s="24">
        <f>IF(ISBLANK('Mortgage 1 Monthly Calcs'!Y152),"",'Mortgage 1 Monthly Calcs'!Y152)</f>
        <v>70554.011234906458</v>
      </c>
    </row>
    <row r="153" spans="3:30" x14ac:dyDescent="0.25">
      <c r="C153" s="37">
        <v>142</v>
      </c>
      <c r="D153" s="29" t="str">
        <f>IF(K921=1,F139+1,"")</f>
        <v/>
      </c>
      <c r="E153" s="22" t="str">
        <f>IF(ISBLANK('Mortgage 1 Monthly Calcs'!E153),"",'Mortgage 1 Monthly Calcs'!E153)</f>
        <v/>
      </c>
      <c r="F153" s="22" t="str">
        <f>IF(ISBLANK('Mortgage 1 Monthly Calcs'!F153),"",'Mortgage 1 Monthly Calcs'!F153)</f>
        <v>Aug</v>
      </c>
      <c r="G153" s="28"/>
      <c r="H153" s="28">
        <f>IF(ISBLANK('Mortgage 1 Monthly Calcs'!G153),"",'Mortgage 1 Monthly Calcs'!G153)</f>
        <v>0.06</v>
      </c>
      <c r="I153" s="24">
        <f>IF(ISBLANK('Mortgage 1 Monthly Calcs'!H153),"",'Mortgage 1 Monthly Calcs'!H153)</f>
        <v>644.3014014855064</v>
      </c>
      <c r="J153" s="24">
        <f>IF(ISBLANK('Mortgage 1 Monthly Calcs'!I153),"",'Mortgage 1 Monthly Calcs'!I153)</f>
        <v>352.77005617453227</v>
      </c>
      <c r="K153" s="24">
        <f>IF(ISBLANK('Mortgage 1 Monthly Calcs'!J153),"",'Mortgage 1 Monthly Calcs'!J153)</f>
        <v>70554.011234906458</v>
      </c>
      <c r="L153" s="24"/>
      <c r="M153" s="24">
        <f>IF(ISBLANK('Mortgage 1 Monthly Calcs'!K153),"",'Mortgage 1 Monthly Calcs'!K153)</f>
        <v>0</v>
      </c>
      <c r="N153" s="24"/>
      <c r="O153" s="24">
        <f>IF(ISBLANK('Mortgage 1 Monthly Calcs'!L153),"",'Mortgage 1 Monthly Calcs'!L153)</f>
        <v>644.3014014855064</v>
      </c>
      <c r="P153" s="24"/>
      <c r="Q153" s="24">
        <f>IF(ISBLANK('Mortgage 1 Monthly Calcs'!M153),"",'Mortgage 1 Monthly Calcs'!M153)</f>
        <v>0</v>
      </c>
      <c r="R153" s="24">
        <f>IF(ISBLANK('Mortgage 1 Monthly Calcs'!N153),"",'Mortgage 1 Monthly Calcs'!N153)</f>
        <v>644.3014014855064</v>
      </c>
      <c r="S153" s="24">
        <f>IF(ISBLANK('Mortgage 1 Monthly Calcs'!O153),"",'Mortgage 1 Monthly Calcs'!O153)</f>
        <v>0</v>
      </c>
      <c r="T153" s="24"/>
      <c r="U153" s="24">
        <f>IF(ISBLANK('Mortgage 1 Monthly Calcs'!P153),"",'Mortgage 1 Monthly Calcs'!P153)</f>
        <v>0</v>
      </c>
      <c r="V153" s="24">
        <f>IF(ISBLANK('Mortgage 1 Monthly Calcs'!Q153),"",'Mortgage 1 Monthly Calcs'!Q153)</f>
        <v>0</v>
      </c>
      <c r="W153" s="24">
        <f>IF(ISBLANK('Mortgage 1 Monthly Calcs'!R153),"",'Mortgage 1 Monthly Calcs'!R153)</f>
        <v>291.53134531097413</v>
      </c>
      <c r="X153" s="24">
        <f>IF(ISBLANK('Mortgage 1 Monthly Calcs'!S153),"",'Mortgage 1 Monthly Calcs'!S153)</f>
        <v>352.77005617453227</v>
      </c>
      <c r="Y153" s="24">
        <f>IF(ISBLANK('Mortgage 1 Monthly Calcs'!T153),"",'Mortgage 1 Monthly Calcs'!T153)</f>
        <v>29737.520110404199</v>
      </c>
      <c r="Z153" s="24">
        <f>IF(ISBLANK('Mortgage 1 Monthly Calcs'!U153),"",'Mortgage 1 Monthly Calcs'!U153)</f>
        <v>61753.278900537829</v>
      </c>
      <c r="AA153" s="24" t="str">
        <f>IF(ISBLANK('Mortgage 1 Monthly Calcs'!V153),"",'Mortgage 1 Monthly Calcs'!V153)</f>
        <v/>
      </c>
      <c r="AB153" s="24" t="str">
        <f>IF(ISBLANK('Mortgage 1 Monthly Calcs'!W153),"",'Mortgage 1 Monthly Calcs'!W153)</f>
        <v/>
      </c>
      <c r="AC153" s="24">
        <f>IF(ISBLANK('Mortgage 1 Monthly Calcs'!X153),"",'Mortgage 1 Monthly Calcs'!X153)</f>
        <v>0</v>
      </c>
      <c r="AD153" s="24">
        <f>IF(ISBLANK('Mortgage 1 Monthly Calcs'!Y153),"",'Mortgage 1 Monthly Calcs'!Y153)</f>
        <v>70262.479889595488</v>
      </c>
    </row>
    <row r="154" spans="3:30" x14ac:dyDescent="0.25">
      <c r="C154" s="37">
        <v>143</v>
      </c>
      <c r="D154" s="29" t="str">
        <f>IF(K922=1,F139+1,"")</f>
        <v/>
      </c>
      <c r="E154" s="22" t="str">
        <f>IF(ISBLANK('Mortgage 1 Monthly Calcs'!E154),"",'Mortgage 1 Monthly Calcs'!E154)</f>
        <v/>
      </c>
      <c r="F154" s="23" t="str">
        <f>IF(ISBLANK('Mortgage 1 Monthly Calcs'!F154),"",'Mortgage 1 Monthly Calcs'!F154)</f>
        <v>Sep</v>
      </c>
      <c r="G154" s="28"/>
      <c r="H154" s="28">
        <f>IF(ISBLANK('Mortgage 1 Monthly Calcs'!G154),"",'Mortgage 1 Monthly Calcs'!G154)</f>
        <v>0.06</v>
      </c>
      <c r="I154" s="24">
        <f>IF(ISBLANK('Mortgage 1 Monthly Calcs'!H154),"",'Mortgage 1 Monthly Calcs'!H154)</f>
        <v>644.3014014855064</v>
      </c>
      <c r="J154" s="24">
        <f>IF(ISBLANK('Mortgage 1 Monthly Calcs'!I154),"",'Mortgage 1 Monthly Calcs'!I154)</f>
        <v>351.31239944797744</v>
      </c>
      <c r="K154" s="24">
        <f>IF(ISBLANK('Mortgage 1 Monthly Calcs'!J154),"",'Mortgage 1 Monthly Calcs'!J154)</f>
        <v>70262.479889595488</v>
      </c>
      <c r="L154" s="24"/>
      <c r="M154" s="24">
        <f>IF(ISBLANK('Mortgage 1 Monthly Calcs'!K154),"",'Mortgage 1 Monthly Calcs'!K154)</f>
        <v>0</v>
      </c>
      <c r="N154" s="24"/>
      <c r="O154" s="24">
        <f>IF(ISBLANK('Mortgage 1 Monthly Calcs'!L154),"",'Mortgage 1 Monthly Calcs'!L154)</f>
        <v>644.3014014855064</v>
      </c>
      <c r="P154" s="24"/>
      <c r="Q154" s="24">
        <f>IF(ISBLANK('Mortgage 1 Monthly Calcs'!M154),"",'Mortgage 1 Monthly Calcs'!M154)</f>
        <v>0</v>
      </c>
      <c r="R154" s="24">
        <f>IF(ISBLANK('Mortgage 1 Monthly Calcs'!N154),"",'Mortgage 1 Monthly Calcs'!N154)</f>
        <v>644.3014014855064</v>
      </c>
      <c r="S154" s="24">
        <f>IF(ISBLANK('Mortgage 1 Monthly Calcs'!O154),"",'Mortgage 1 Monthly Calcs'!O154)</f>
        <v>0</v>
      </c>
      <c r="T154" s="24"/>
      <c r="U154" s="24">
        <f>IF(ISBLANK('Mortgage 1 Monthly Calcs'!P154),"",'Mortgage 1 Monthly Calcs'!P154)</f>
        <v>0</v>
      </c>
      <c r="V154" s="24">
        <f>IF(ISBLANK('Mortgage 1 Monthly Calcs'!Q154),"",'Mortgage 1 Monthly Calcs'!Q154)</f>
        <v>0</v>
      </c>
      <c r="W154" s="24">
        <f>IF(ISBLANK('Mortgage 1 Monthly Calcs'!R154),"",'Mortgage 1 Monthly Calcs'!R154)</f>
        <v>292.98900203752896</v>
      </c>
      <c r="X154" s="24">
        <f>IF(ISBLANK('Mortgage 1 Monthly Calcs'!S154),"",'Mortgage 1 Monthly Calcs'!S154)</f>
        <v>351.31239944797744</v>
      </c>
      <c r="Y154" s="24">
        <f>IF(ISBLANK('Mortgage 1 Monthly Calcs'!T154),"",'Mortgage 1 Monthly Calcs'!T154)</f>
        <v>30030.509112441727</v>
      </c>
      <c r="Z154" s="24">
        <f>IF(ISBLANK('Mortgage 1 Monthly Calcs'!U154),"",'Mortgage 1 Monthly Calcs'!U154)</f>
        <v>62104.591299985805</v>
      </c>
      <c r="AA154" s="24" t="str">
        <f>IF(ISBLANK('Mortgage 1 Monthly Calcs'!V154),"",'Mortgage 1 Monthly Calcs'!V154)</f>
        <v/>
      </c>
      <c r="AB154" s="24" t="str">
        <f>IF(ISBLANK('Mortgage 1 Monthly Calcs'!W154),"",'Mortgage 1 Monthly Calcs'!W154)</f>
        <v/>
      </c>
      <c r="AC154" s="24">
        <f>IF(ISBLANK('Mortgage 1 Monthly Calcs'!X154),"",'Mortgage 1 Monthly Calcs'!X154)</f>
        <v>0</v>
      </c>
      <c r="AD154" s="24">
        <f>IF(ISBLANK('Mortgage 1 Monthly Calcs'!Y154),"",'Mortgage 1 Monthly Calcs'!Y154)</f>
        <v>69969.490887557957</v>
      </c>
    </row>
    <row r="155" spans="3:30" x14ac:dyDescent="0.25">
      <c r="C155" s="37">
        <v>144</v>
      </c>
      <c r="D155" s="29">
        <f>D143+1</f>
        <v>12</v>
      </c>
      <c r="E155" s="22" t="str">
        <f>IF(ISBLANK('Mortgage 1 Monthly Calcs'!E155),"",'Mortgage 1 Monthly Calcs'!E155)</f>
        <v/>
      </c>
      <c r="F155" s="23" t="str">
        <f>IF(ISBLANK('Mortgage 1 Monthly Calcs'!F155),"",'Mortgage 1 Monthly Calcs'!F155)</f>
        <v>Oct</v>
      </c>
      <c r="G155" s="28"/>
      <c r="H155" s="28">
        <f>IF(ISBLANK('Mortgage 1 Monthly Calcs'!G155),"",'Mortgage 1 Monthly Calcs'!G155)</f>
        <v>0.06</v>
      </c>
      <c r="I155" s="24">
        <f>IF(ISBLANK('Mortgage 1 Monthly Calcs'!H155),"",'Mortgage 1 Monthly Calcs'!H155)</f>
        <v>644.3014014855064</v>
      </c>
      <c r="J155" s="24">
        <f>IF(ISBLANK('Mortgage 1 Monthly Calcs'!I155),"",'Mortgage 1 Monthly Calcs'!I155)</f>
        <v>349.84745443778979</v>
      </c>
      <c r="K155" s="24">
        <f>IF(ISBLANK('Mortgage 1 Monthly Calcs'!J155),"",'Mortgage 1 Monthly Calcs'!J155)</f>
        <v>69969.490887557957</v>
      </c>
      <c r="L155" s="24"/>
      <c r="M155" s="24">
        <f>IF(ISBLANK('Mortgage 1 Monthly Calcs'!K155),"",'Mortgage 1 Monthly Calcs'!K155)</f>
        <v>0</v>
      </c>
      <c r="N155" s="24"/>
      <c r="O155" s="24">
        <f>IF(ISBLANK('Mortgage 1 Monthly Calcs'!L155),"",'Mortgage 1 Monthly Calcs'!L155)</f>
        <v>644.3014014855064</v>
      </c>
      <c r="P155" s="24"/>
      <c r="Q155" s="24">
        <f>IF(ISBLANK('Mortgage 1 Monthly Calcs'!M155),"",'Mortgage 1 Monthly Calcs'!M155)</f>
        <v>0</v>
      </c>
      <c r="R155" s="24">
        <f>IF(ISBLANK('Mortgage 1 Monthly Calcs'!N155),"",'Mortgage 1 Monthly Calcs'!N155)</f>
        <v>644.3014014855064</v>
      </c>
      <c r="S155" s="24">
        <f>IF(ISBLANK('Mortgage 1 Monthly Calcs'!O155),"",'Mortgage 1 Monthly Calcs'!O155)</f>
        <v>0</v>
      </c>
      <c r="T155" s="24"/>
      <c r="U155" s="24">
        <f>IF(ISBLANK('Mortgage 1 Monthly Calcs'!P155),"",'Mortgage 1 Monthly Calcs'!P155)</f>
        <v>0</v>
      </c>
      <c r="V155" s="24">
        <f>IF(ISBLANK('Mortgage 1 Monthly Calcs'!Q155),"",'Mortgage 1 Monthly Calcs'!Q155)</f>
        <v>0</v>
      </c>
      <c r="W155" s="24">
        <f>IF(ISBLANK('Mortgage 1 Monthly Calcs'!R155),"",'Mortgage 1 Monthly Calcs'!R155)</f>
        <v>294.45394704771661</v>
      </c>
      <c r="X155" s="24">
        <f>IF(ISBLANK('Mortgage 1 Monthly Calcs'!S155),"",'Mortgage 1 Monthly Calcs'!S155)</f>
        <v>349.84745443778979</v>
      </c>
      <c r="Y155" s="24">
        <f>IF(ISBLANK('Mortgage 1 Monthly Calcs'!T155),"",'Mortgage 1 Monthly Calcs'!T155)</f>
        <v>30324.963059489444</v>
      </c>
      <c r="Z155" s="24">
        <f>IF(ISBLANK('Mortgage 1 Monthly Calcs'!U155),"",'Mortgage 1 Monthly Calcs'!U155)</f>
        <v>62454.438754423594</v>
      </c>
      <c r="AA155" s="24" t="str">
        <f>IF(ISBLANK('Mortgage 1 Monthly Calcs'!V155),"",'Mortgage 1 Monthly Calcs'!V155)</f>
        <v/>
      </c>
      <c r="AB155" s="24" t="str">
        <f>IF(ISBLANK('Mortgage 1 Monthly Calcs'!W155),"",'Mortgage 1 Monthly Calcs'!W155)</f>
        <v/>
      </c>
      <c r="AC155" s="24">
        <f>IF(ISBLANK('Mortgage 1 Monthly Calcs'!X155),"",'Mortgage 1 Monthly Calcs'!X155)</f>
        <v>0</v>
      </c>
      <c r="AD155" s="24">
        <f>IF(ISBLANK('Mortgage 1 Monthly Calcs'!Y155),"",'Mortgage 1 Monthly Calcs'!Y155)</f>
        <v>69675.036940510239</v>
      </c>
    </row>
    <row r="156" spans="3:30" x14ac:dyDescent="0.25">
      <c r="C156" s="37">
        <v>145</v>
      </c>
      <c r="D156" s="29"/>
      <c r="E156" s="22" t="str">
        <f>IF(ISBLANK('Mortgage 1 Monthly Calcs'!E156),"",'Mortgage 1 Monthly Calcs'!E156)</f>
        <v/>
      </c>
      <c r="F156" s="23" t="str">
        <f>IF(ISBLANK('Mortgage 1 Monthly Calcs'!F156),"",'Mortgage 1 Monthly Calcs'!F156)</f>
        <v>Nov</v>
      </c>
      <c r="G156" s="28"/>
      <c r="H156" s="28">
        <f>IF(ISBLANK('Mortgage 1 Monthly Calcs'!G156),"",'Mortgage 1 Monthly Calcs'!G156)</f>
        <v>0.06</v>
      </c>
      <c r="I156" s="24">
        <f>IF(ISBLANK('Mortgage 1 Monthly Calcs'!H156),"",'Mortgage 1 Monthly Calcs'!H156)</f>
        <v>644.3014014855064</v>
      </c>
      <c r="J156" s="24">
        <f>IF(ISBLANK('Mortgage 1 Monthly Calcs'!I156),"",'Mortgage 1 Monthly Calcs'!I156)</f>
        <v>348.37518470255122</v>
      </c>
      <c r="K156" s="24">
        <f>IF(ISBLANK('Mortgage 1 Monthly Calcs'!J156),"",'Mortgage 1 Monthly Calcs'!J156)</f>
        <v>69675.036940510239</v>
      </c>
      <c r="L156" s="24"/>
      <c r="M156" s="24">
        <f>IF(ISBLANK('Mortgage 1 Monthly Calcs'!K156),"",'Mortgage 1 Monthly Calcs'!K156)</f>
        <v>0</v>
      </c>
      <c r="N156" s="24"/>
      <c r="O156" s="24">
        <f>IF(ISBLANK('Mortgage 1 Monthly Calcs'!L156),"",'Mortgage 1 Monthly Calcs'!L156)</f>
        <v>644.3014014855064</v>
      </c>
      <c r="P156" s="24"/>
      <c r="Q156" s="24">
        <f>IF(ISBLANK('Mortgage 1 Monthly Calcs'!M156),"",'Mortgage 1 Monthly Calcs'!M156)</f>
        <v>0</v>
      </c>
      <c r="R156" s="24">
        <f>IF(ISBLANK('Mortgage 1 Monthly Calcs'!N156),"",'Mortgage 1 Monthly Calcs'!N156)</f>
        <v>644.3014014855064</v>
      </c>
      <c r="S156" s="24">
        <f>IF(ISBLANK('Mortgage 1 Monthly Calcs'!O156),"",'Mortgage 1 Monthly Calcs'!O156)</f>
        <v>0</v>
      </c>
      <c r="T156" s="24"/>
      <c r="U156" s="24">
        <f>IF(ISBLANK('Mortgage 1 Monthly Calcs'!P156),"",'Mortgage 1 Monthly Calcs'!P156)</f>
        <v>0</v>
      </c>
      <c r="V156" s="24">
        <f>IF(ISBLANK('Mortgage 1 Monthly Calcs'!Q156),"",'Mortgage 1 Monthly Calcs'!Q156)</f>
        <v>0</v>
      </c>
      <c r="W156" s="24">
        <f>IF(ISBLANK('Mortgage 1 Monthly Calcs'!R156),"",'Mortgage 1 Monthly Calcs'!R156)</f>
        <v>295.92621678295518</v>
      </c>
      <c r="X156" s="24">
        <f>IF(ISBLANK('Mortgage 1 Monthly Calcs'!S156),"",'Mortgage 1 Monthly Calcs'!S156)</f>
        <v>348.37518470255122</v>
      </c>
      <c r="Y156" s="24">
        <f>IF(ISBLANK('Mortgage 1 Monthly Calcs'!T156),"",'Mortgage 1 Monthly Calcs'!T156)</f>
        <v>30620.889276272399</v>
      </c>
      <c r="Z156" s="24">
        <f>IF(ISBLANK('Mortgage 1 Monthly Calcs'!U156),"",'Mortgage 1 Monthly Calcs'!U156)</f>
        <v>62802.813939126143</v>
      </c>
      <c r="AA156" s="24" t="str">
        <f>IF(ISBLANK('Mortgage 1 Monthly Calcs'!V156),"",'Mortgage 1 Monthly Calcs'!V156)</f>
        <v/>
      </c>
      <c r="AB156" s="24" t="str">
        <f>IF(ISBLANK('Mortgage 1 Monthly Calcs'!W156),"",'Mortgage 1 Monthly Calcs'!W156)</f>
        <v/>
      </c>
      <c r="AC156" s="24">
        <f>IF(ISBLANK('Mortgage 1 Monthly Calcs'!X156),"",'Mortgage 1 Monthly Calcs'!X156)</f>
        <v>0</v>
      </c>
      <c r="AD156" s="24">
        <f>IF(ISBLANK('Mortgage 1 Monthly Calcs'!Y156),"",'Mortgage 1 Monthly Calcs'!Y156)</f>
        <v>69379.110723727281</v>
      </c>
    </row>
    <row r="157" spans="3:30" x14ac:dyDescent="0.25">
      <c r="C157" s="37">
        <v>146</v>
      </c>
      <c r="D157" s="29"/>
      <c r="E157" s="22" t="str">
        <f>IF(ISBLANK('Mortgage 1 Monthly Calcs'!E157),"",'Mortgage 1 Monthly Calcs'!E157)</f>
        <v/>
      </c>
      <c r="F157" s="23" t="str">
        <f>IF(ISBLANK('Mortgage 1 Monthly Calcs'!F157),"",'Mortgage 1 Monthly Calcs'!F157)</f>
        <v>Dec</v>
      </c>
      <c r="G157" s="28"/>
      <c r="H157" s="28">
        <f>IF(ISBLANK('Mortgage 1 Monthly Calcs'!G157),"",'Mortgage 1 Monthly Calcs'!G157)</f>
        <v>0.06</v>
      </c>
      <c r="I157" s="24">
        <f>IF(ISBLANK('Mortgage 1 Monthly Calcs'!H157),"",'Mortgage 1 Monthly Calcs'!H157)</f>
        <v>644.30140148550629</v>
      </c>
      <c r="J157" s="24">
        <f>IF(ISBLANK('Mortgage 1 Monthly Calcs'!I157),"",'Mortgage 1 Monthly Calcs'!I157)</f>
        <v>346.89555361863643</v>
      </c>
      <c r="K157" s="24">
        <f>IF(ISBLANK('Mortgage 1 Monthly Calcs'!J157),"",'Mortgage 1 Monthly Calcs'!J157)</f>
        <v>69379.110723727281</v>
      </c>
      <c r="L157" s="24"/>
      <c r="M157" s="24">
        <f>IF(ISBLANK('Mortgage 1 Monthly Calcs'!K157),"",'Mortgage 1 Monthly Calcs'!K157)</f>
        <v>0</v>
      </c>
      <c r="N157" s="24"/>
      <c r="O157" s="24">
        <f>IF(ISBLANK('Mortgage 1 Monthly Calcs'!L157),"",'Mortgage 1 Monthly Calcs'!L157)</f>
        <v>644.30140148550629</v>
      </c>
      <c r="P157" s="24"/>
      <c r="Q157" s="24">
        <f>IF(ISBLANK('Mortgage 1 Monthly Calcs'!M157),"",'Mortgage 1 Monthly Calcs'!M157)</f>
        <v>0</v>
      </c>
      <c r="R157" s="24">
        <f>IF(ISBLANK('Mortgage 1 Monthly Calcs'!N157),"",'Mortgage 1 Monthly Calcs'!N157)</f>
        <v>644.30140148550629</v>
      </c>
      <c r="S157" s="24">
        <f>IF(ISBLANK('Mortgage 1 Monthly Calcs'!O157),"",'Mortgage 1 Monthly Calcs'!O157)</f>
        <v>0</v>
      </c>
      <c r="T157" s="24"/>
      <c r="U157" s="24">
        <f>IF(ISBLANK('Mortgage 1 Monthly Calcs'!P157),"",'Mortgage 1 Monthly Calcs'!P157)</f>
        <v>0</v>
      </c>
      <c r="V157" s="24">
        <f>IF(ISBLANK('Mortgage 1 Monthly Calcs'!Q157),"",'Mortgage 1 Monthly Calcs'!Q157)</f>
        <v>0</v>
      </c>
      <c r="W157" s="24">
        <f>IF(ISBLANK('Mortgage 1 Monthly Calcs'!R157),"",'Mortgage 1 Monthly Calcs'!R157)</f>
        <v>297.40584786686986</v>
      </c>
      <c r="X157" s="24">
        <f>IF(ISBLANK('Mortgage 1 Monthly Calcs'!S157),"",'Mortgage 1 Monthly Calcs'!S157)</f>
        <v>346.89555361863643</v>
      </c>
      <c r="Y157" s="24">
        <f>IF(ISBLANK('Mortgage 1 Monthly Calcs'!T157),"",'Mortgage 1 Monthly Calcs'!T157)</f>
        <v>30918.295124139269</v>
      </c>
      <c r="Z157" s="24">
        <f>IF(ISBLANK('Mortgage 1 Monthly Calcs'!U157),"",'Mortgage 1 Monthly Calcs'!U157)</f>
        <v>63149.709492744776</v>
      </c>
      <c r="AA157" s="24" t="str">
        <f>IF(ISBLANK('Mortgage 1 Monthly Calcs'!V157),"",'Mortgage 1 Monthly Calcs'!V157)</f>
        <v/>
      </c>
      <c r="AB157" s="24" t="str">
        <f>IF(ISBLANK('Mortgage 1 Monthly Calcs'!W157),"",'Mortgage 1 Monthly Calcs'!W157)</f>
        <v/>
      </c>
      <c r="AC157" s="24">
        <f>IF(ISBLANK('Mortgage 1 Monthly Calcs'!X157),"",'Mortgage 1 Monthly Calcs'!X157)</f>
        <v>0</v>
      </c>
      <c r="AD157" s="24">
        <f>IF(ISBLANK('Mortgage 1 Monthly Calcs'!Y157),"",'Mortgage 1 Monthly Calcs'!Y157)</f>
        <v>69081.704875860421</v>
      </c>
    </row>
    <row r="158" spans="3:30" x14ac:dyDescent="0.25">
      <c r="C158" s="37">
        <v>147</v>
      </c>
      <c r="D158" s="29"/>
      <c r="E158" s="22">
        <f>IF(ISBLANK('Mortgage 1 Monthly Calcs'!E158),"",'Mortgage 1 Monthly Calcs'!E158)</f>
        <v>2022</v>
      </c>
      <c r="F158" s="23" t="str">
        <f>IF(ISBLANK('Mortgage 1 Monthly Calcs'!F158),"",'Mortgage 1 Monthly Calcs'!F158)</f>
        <v>Jan</v>
      </c>
      <c r="G158" s="28"/>
      <c r="H158" s="28">
        <f>IF(ISBLANK('Mortgage 1 Monthly Calcs'!G158),"",'Mortgage 1 Monthly Calcs'!G158)</f>
        <v>0.06</v>
      </c>
      <c r="I158" s="24">
        <f>IF(ISBLANK('Mortgage 1 Monthly Calcs'!H158),"",'Mortgage 1 Monthly Calcs'!H158)</f>
        <v>644.3014014855064</v>
      </c>
      <c r="J158" s="24">
        <f>IF(ISBLANK('Mortgage 1 Monthly Calcs'!I158),"",'Mortgage 1 Monthly Calcs'!I158)</f>
        <v>345.40852437930209</v>
      </c>
      <c r="K158" s="24">
        <f>IF(ISBLANK('Mortgage 1 Monthly Calcs'!J158),"",'Mortgage 1 Monthly Calcs'!J158)</f>
        <v>69081.704875860421</v>
      </c>
      <c r="L158" s="24"/>
      <c r="M158" s="24">
        <f>IF(ISBLANK('Mortgage 1 Monthly Calcs'!K158),"",'Mortgage 1 Monthly Calcs'!K158)</f>
        <v>0</v>
      </c>
      <c r="N158" s="24"/>
      <c r="O158" s="24">
        <f>IF(ISBLANK('Mortgage 1 Monthly Calcs'!L158),"",'Mortgage 1 Monthly Calcs'!L158)</f>
        <v>644.3014014855064</v>
      </c>
      <c r="P158" s="24"/>
      <c r="Q158" s="24">
        <f>IF(ISBLANK('Mortgage 1 Monthly Calcs'!M158),"",'Mortgage 1 Monthly Calcs'!M158)</f>
        <v>0</v>
      </c>
      <c r="R158" s="24">
        <f>IF(ISBLANK('Mortgage 1 Monthly Calcs'!N158),"",'Mortgage 1 Monthly Calcs'!N158)</f>
        <v>644.3014014855064</v>
      </c>
      <c r="S158" s="24">
        <f>IF(ISBLANK('Mortgage 1 Monthly Calcs'!O158),"",'Mortgage 1 Monthly Calcs'!O158)</f>
        <v>0</v>
      </c>
      <c r="T158" s="24"/>
      <c r="U158" s="24">
        <f>IF(ISBLANK('Mortgage 1 Monthly Calcs'!P158),"",'Mortgage 1 Monthly Calcs'!P158)</f>
        <v>0</v>
      </c>
      <c r="V158" s="24">
        <f>IF(ISBLANK('Mortgage 1 Monthly Calcs'!Q158),"",'Mortgage 1 Monthly Calcs'!Q158)</f>
        <v>0</v>
      </c>
      <c r="W158" s="24">
        <f>IF(ISBLANK('Mortgage 1 Monthly Calcs'!R158),"",'Mortgage 1 Monthly Calcs'!R158)</f>
        <v>298.89287710620431</v>
      </c>
      <c r="X158" s="24">
        <f>IF(ISBLANK('Mortgage 1 Monthly Calcs'!S158),"",'Mortgage 1 Monthly Calcs'!S158)</f>
        <v>345.40852437930209</v>
      </c>
      <c r="Y158" s="24">
        <f>IF(ISBLANK('Mortgage 1 Monthly Calcs'!T158),"",'Mortgage 1 Monthly Calcs'!T158)</f>
        <v>31217.188001245475</v>
      </c>
      <c r="Z158" s="24">
        <f>IF(ISBLANK('Mortgage 1 Monthly Calcs'!U158),"",'Mortgage 1 Monthly Calcs'!U158)</f>
        <v>63495.118017124078</v>
      </c>
      <c r="AA158" s="24" t="str">
        <f>IF(ISBLANK('Mortgage 1 Monthly Calcs'!V158),"",'Mortgage 1 Monthly Calcs'!V158)</f>
        <v/>
      </c>
      <c r="AB158" s="24" t="str">
        <f>IF(ISBLANK('Mortgage 1 Monthly Calcs'!W158),"",'Mortgage 1 Monthly Calcs'!W158)</f>
        <v/>
      </c>
      <c r="AC158" s="24">
        <f>IF(ISBLANK('Mortgage 1 Monthly Calcs'!X158),"",'Mortgage 1 Monthly Calcs'!X158)</f>
        <v>0</v>
      </c>
      <c r="AD158" s="24">
        <f>IF(ISBLANK('Mortgage 1 Monthly Calcs'!Y158),"",'Mortgage 1 Monthly Calcs'!Y158)</f>
        <v>68782.811998754216</v>
      </c>
    </row>
    <row r="159" spans="3:30" x14ac:dyDescent="0.25">
      <c r="C159" s="37">
        <v>148</v>
      </c>
      <c r="D159" s="29"/>
      <c r="E159" s="22" t="str">
        <f>IF(ISBLANK('Mortgage 1 Monthly Calcs'!E159),"",'Mortgage 1 Monthly Calcs'!E159)</f>
        <v/>
      </c>
      <c r="F159" s="23" t="str">
        <f>IF(ISBLANK('Mortgage 1 Monthly Calcs'!F159),"",'Mortgage 1 Monthly Calcs'!F159)</f>
        <v>Feb</v>
      </c>
      <c r="G159" s="28"/>
      <c r="H159" s="28">
        <f>IF(ISBLANK('Mortgage 1 Monthly Calcs'!G159),"",'Mortgage 1 Monthly Calcs'!G159)</f>
        <v>0.06</v>
      </c>
      <c r="I159" s="24">
        <f>IF(ISBLANK('Mortgage 1 Monthly Calcs'!H159),"",'Mortgage 1 Monthly Calcs'!H159)</f>
        <v>644.30140148550652</v>
      </c>
      <c r="J159" s="24">
        <f>IF(ISBLANK('Mortgage 1 Monthly Calcs'!I159),"",'Mortgage 1 Monthly Calcs'!I159)</f>
        <v>343.9140599937711</v>
      </c>
      <c r="K159" s="24">
        <f>IF(ISBLANK('Mortgage 1 Monthly Calcs'!J159),"",'Mortgage 1 Monthly Calcs'!J159)</f>
        <v>68782.811998754216</v>
      </c>
      <c r="L159" s="24"/>
      <c r="M159" s="24">
        <f>IF(ISBLANK('Mortgage 1 Monthly Calcs'!K159),"",'Mortgage 1 Monthly Calcs'!K159)</f>
        <v>0</v>
      </c>
      <c r="N159" s="24"/>
      <c r="O159" s="24">
        <f>IF(ISBLANK('Mortgage 1 Monthly Calcs'!L159),"",'Mortgage 1 Monthly Calcs'!L159)</f>
        <v>644.30140148550652</v>
      </c>
      <c r="P159" s="24"/>
      <c r="Q159" s="24">
        <f>IF(ISBLANK('Mortgage 1 Monthly Calcs'!M159),"",'Mortgage 1 Monthly Calcs'!M159)</f>
        <v>0</v>
      </c>
      <c r="R159" s="24">
        <f>IF(ISBLANK('Mortgage 1 Monthly Calcs'!N159),"",'Mortgage 1 Monthly Calcs'!N159)</f>
        <v>644.30140148550652</v>
      </c>
      <c r="S159" s="24">
        <f>IF(ISBLANK('Mortgage 1 Monthly Calcs'!O159),"",'Mortgage 1 Monthly Calcs'!O159)</f>
        <v>0</v>
      </c>
      <c r="T159" s="24"/>
      <c r="U159" s="24">
        <f>IF(ISBLANK('Mortgage 1 Monthly Calcs'!P159),"",'Mortgage 1 Monthly Calcs'!P159)</f>
        <v>0</v>
      </c>
      <c r="V159" s="24">
        <f>IF(ISBLANK('Mortgage 1 Monthly Calcs'!Q159),"",'Mortgage 1 Monthly Calcs'!Q159)</f>
        <v>0</v>
      </c>
      <c r="W159" s="24">
        <f>IF(ISBLANK('Mortgage 1 Monthly Calcs'!R159),"",'Mortgage 1 Monthly Calcs'!R159)</f>
        <v>300.38734149173541</v>
      </c>
      <c r="X159" s="24">
        <f>IF(ISBLANK('Mortgage 1 Monthly Calcs'!S159),"",'Mortgage 1 Monthly Calcs'!S159)</f>
        <v>343.9140599937711</v>
      </c>
      <c r="Y159" s="24">
        <f>IF(ISBLANK('Mortgage 1 Monthly Calcs'!T159),"",'Mortgage 1 Monthly Calcs'!T159)</f>
        <v>31517.575342737211</v>
      </c>
      <c r="Z159" s="24">
        <f>IF(ISBLANK('Mortgage 1 Monthly Calcs'!U159),"",'Mortgage 1 Monthly Calcs'!U159)</f>
        <v>63839.032077117852</v>
      </c>
      <c r="AA159" s="24" t="str">
        <f>IF(ISBLANK('Mortgage 1 Monthly Calcs'!V159),"",'Mortgage 1 Monthly Calcs'!V159)</f>
        <v/>
      </c>
      <c r="AB159" s="24" t="str">
        <f>IF(ISBLANK('Mortgage 1 Monthly Calcs'!W159),"",'Mortgage 1 Monthly Calcs'!W159)</f>
        <v/>
      </c>
      <c r="AC159" s="24">
        <f>IF(ISBLANK('Mortgage 1 Monthly Calcs'!X159),"",'Mortgage 1 Monthly Calcs'!X159)</f>
        <v>0</v>
      </c>
      <c r="AD159" s="24">
        <f>IF(ISBLANK('Mortgage 1 Monthly Calcs'!Y159),"",'Mortgage 1 Monthly Calcs'!Y159)</f>
        <v>68482.424657262483</v>
      </c>
    </row>
    <row r="160" spans="3:30" x14ac:dyDescent="0.25">
      <c r="C160" s="37">
        <v>149</v>
      </c>
      <c r="D160" s="29"/>
      <c r="E160" s="22" t="str">
        <f>IF(ISBLANK('Mortgage 1 Monthly Calcs'!E160),"",'Mortgage 1 Monthly Calcs'!E160)</f>
        <v/>
      </c>
      <c r="F160" s="23" t="str">
        <f>IF(ISBLANK('Mortgage 1 Monthly Calcs'!F160),"",'Mortgage 1 Monthly Calcs'!F160)</f>
        <v>Mar</v>
      </c>
      <c r="G160" s="28"/>
      <c r="H160" s="28">
        <f>IF(ISBLANK('Mortgage 1 Monthly Calcs'!G160),"",'Mortgage 1 Monthly Calcs'!G160)</f>
        <v>0.06</v>
      </c>
      <c r="I160" s="24">
        <f>IF(ISBLANK('Mortgage 1 Monthly Calcs'!H160),"",'Mortgage 1 Monthly Calcs'!H160)</f>
        <v>644.30140148550652</v>
      </c>
      <c r="J160" s="24">
        <f>IF(ISBLANK('Mortgage 1 Monthly Calcs'!I160),"",'Mortgage 1 Monthly Calcs'!I160)</f>
        <v>342.41212328631241</v>
      </c>
      <c r="K160" s="24">
        <f>IF(ISBLANK('Mortgage 1 Monthly Calcs'!J160),"",'Mortgage 1 Monthly Calcs'!J160)</f>
        <v>68482.424657262483</v>
      </c>
      <c r="L160" s="24"/>
      <c r="M160" s="24">
        <f>IF(ISBLANK('Mortgage 1 Monthly Calcs'!K160),"",'Mortgage 1 Monthly Calcs'!K160)</f>
        <v>0</v>
      </c>
      <c r="N160" s="24"/>
      <c r="O160" s="24">
        <f>IF(ISBLANK('Mortgage 1 Monthly Calcs'!L160),"",'Mortgage 1 Monthly Calcs'!L160)</f>
        <v>644.30140148550652</v>
      </c>
      <c r="P160" s="24"/>
      <c r="Q160" s="24">
        <f>IF(ISBLANK('Mortgage 1 Monthly Calcs'!M160),"",'Mortgage 1 Monthly Calcs'!M160)</f>
        <v>0</v>
      </c>
      <c r="R160" s="24">
        <f>IF(ISBLANK('Mortgage 1 Monthly Calcs'!N160),"",'Mortgage 1 Monthly Calcs'!N160)</f>
        <v>644.30140148550652</v>
      </c>
      <c r="S160" s="24">
        <f>IF(ISBLANK('Mortgage 1 Monthly Calcs'!O160),"",'Mortgage 1 Monthly Calcs'!O160)</f>
        <v>0</v>
      </c>
      <c r="T160" s="24"/>
      <c r="U160" s="24">
        <f>IF(ISBLANK('Mortgage 1 Monthly Calcs'!P160),"",'Mortgage 1 Monthly Calcs'!P160)</f>
        <v>0</v>
      </c>
      <c r="V160" s="24">
        <f>IF(ISBLANK('Mortgage 1 Monthly Calcs'!Q160),"",'Mortgage 1 Monthly Calcs'!Q160)</f>
        <v>0</v>
      </c>
      <c r="W160" s="24">
        <f>IF(ISBLANK('Mortgage 1 Monthly Calcs'!R160),"",'Mortgage 1 Monthly Calcs'!R160)</f>
        <v>301.88927819919411</v>
      </c>
      <c r="X160" s="24">
        <f>IF(ISBLANK('Mortgage 1 Monthly Calcs'!S160),"",'Mortgage 1 Monthly Calcs'!S160)</f>
        <v>342.41212328631241</v>
      </c>
      <c r="Y160" s="24">
        <f>IF(ISBLANK('Mortgage 1 Monthly Calcs'!T160),"",'Mortgage 1 Monthly Calcs'!T160)</f>
        <v>31819.464620936404</v>
      </c>
      <c r="Z160" s="24">
        <f>IF(ISBLANK('Mortgage 1 Monthly Calcs'!U160),"",'Mortgage 1 Monthly Calcs'!U160)</f>
        <v>64181.444200404163</v>
      </c>
      <c r="AA160" s="24" t="str">
        <f>IF(ISBLANK('Mortgage 1 Monthly Calcs'!V160),"",'Mortgage 1 Monthly Calcs'!V160)</f>
        <v/>
      </c>
      <c r="AB160" s="24" t="str">
        <f>IF(ISBLANK('Mortgage 1 Monthly Calcs'!W160),"",'Mortgage 1 Monthly Calcs'!W160)</f>
        <v/>
      </c>
      <c r="AC160" s="24">
        <f>IF(ISBLANK('Mortgage 1 Monthly Calcs'!X160),"",'Mortgage 1 Monthly Calcs'!X160)</f>
        <v>0</v>
      </c>
      <c r="AD160" s="24">
        <f>IF(ISBLANK('Mortgage 1 Monthly Calcs'!Y160),"",'Mortgage 1 Monthly Calcs'!Y160)</f>
        <v>68180.535379063294</v>
      </c>
    </row>
    <row r="161" spans="3:30" x14ac:dyDescent="0.25">
      <c r="C161" s="37">
        <v>150</v>
      </c>
      <c r="D161" s="29"/>
      <c r="E161" s="22" t="str">
        <f>IF(ISBLANK('Mortgage 1 Monthly Calcs'!E161),"",'Mortgage 1 Monthly Calcs'!E161)</f>
        <v/>
      </c>
      <c r="F161" s="23" t="str">
        <f>IF(ISBLANK('Mortgage 1 Monthly Calcs'!F161),"",'Mortgage 1 Monthly Calcs'!F161)</f>
        <v>Apr</v>
      </c>
      <c r="G161" s="28"/>
      <c r="H161" s="28">
        <f>IF(ISBLANK('Mortgage 1 Monthly Calcs'!G161),"",'Mortgage 1 Monthly Calcs'!G161)</f>
        <v>0.06</v>
      </c>
      <c r="I161" s="24">
        <f>IF(ISBLANK('Mortgage 1 Monthly Calcs'!H161),"",'Mortgage 1 Monthly Calcs'!H161)</f>
        <v>644.30140148550652</v>
      </c>
      <c r="J161" s="24">
        <f>IF(ISBLANK('Mortgage 1 Monthly Calcs'!I161),"",'Mortgage 1 Monthly Calcs'!I161)</f>
        <v>340.90267689531646</v>
      </c>
      <c r="K161" s="24">
        <f>IF(ISBLANK('Mortgage 1 Monthly Calcs'!J161),"",'Mortgage 1 Monthly Calcs'!J161)</f>
        <v>68180.535379063294</v>
      </c>
      <c r="L161" s="24"/>
      <c r="M161" s="24">
        <f>IF(ISBLANK('Mortgage 1 Monthly Calcs'!K161),"",'Mortgage 1 Monthly Calcs'!K161)</f>
        <v>0</v>
      </c>
      <c r="N161" s="24"/>
      <c r="O161" s="24">
        <f>IF(ISBLANK('Mortgage 1 Monthly Calcs'!L161),"",'Mortgage 1 Monthly Calcs'!L161)</f>
        <v>644.30140148550652</v>
      </c>
      <c r="P161" s="24"/>
      <c r="Q161" s="24">
        <f>IF(ISBLANK('Mortgage 1 Monthly Calcs'!M161),"",'Mortgage 1 Monthly Calcs'!M161)</f>
        <v>0</v>
      </c>
      <c r="R161" s="24">
        <f>IF(ISBLANK('Mortgage 1 Monthly Calcs'!N161),"",'Mortgage 1 Monthly Calcs'!N161)</f>
        <v>644.30140148550652</v>
      </c>
      <c r="S161" s="24">
        <f>IF(ISBLANK('Mortgage 1 Monthly Calcs'!O161),"",'Mortgage 1 Monthly Calcs'!O161)</f>
        <v>0</v>
      </c>
      <c r="T161" s="24"/>
      <c r="U161" s="24">
        <f>IF(ISBLANK('Mortgage 1 Monthly Calcs'!P161),"",'Mortgage 1 Monthly Calcs'!P161)</f>
        <v>0</v>
      </c>
      <c r="V161" s="24">
        <f>IF(ISBLANK('Mortgage 1 Monthly Calcs'!Q161),"",'Mortgage 1 Monthly Calcs'!Q161)</f>
        <v>0</v>
      </c>
      <c r="W161" s="24">
        <f>IF(ISBLANK('Mortgage 1 Monthly Calcs'!R161),"",'Mortgage 1 Monthly Calcs'!R161)</f>
        <v>303.39872459019006</v>
      </c>
      <c r="X161" s="24">
        <f>IF(ISBLANK('Mortgage 1 Monthly Calcs'!S161),"",'Mortgage 1 Monthly Calcs'!S161)</f>
        <v>340.90267689531646</v>
      </c>
      <c r="Y161" s="24">
        <f>IF(ISBLANK('Mortgage 1 Monthly Calcs'!T161),"",'Mortgage 1 Monthly Calcs'!T161)</f>
        <v>32122.863345526595</v>
      </c>
      <c r="Z161" s="24">
        <f>IF(ISBLANK('Mortgage 1 Monthly Calcs'!U161),"",'Mortgage 1 Monthly Calcs'!U161)</f>
        <v>64522.346877299482</v>
      </c>
      <c r="AA161" s="24" t="str">
        <f>IF(ISBLANK('Mortgage 1 Monthly Calcs'!V161),"",'Mortgage 1 Monthly Calcs'!V161)</f>
        <v/>
      </c>
      <c r="AB161" s="24" t="str">
        <f>IF(ISBLANK('Mortgage 1 Monthly Calcs'!W161),"",'Mortgage 1 Monthly Calcs'!W161)</f>
        <v/>
      </c>
      <c r="AC161" s="24">
        <f>IF(ISBLANK('Mortgage 1 Monthly Calcs'!X161),"",'Mortgage 1 Monthly Calcs'!X161)</f>
        <v>0</v>
      </c>
      <c r="AD161" s="24">
        <f>IF(ISBLANK('Mortgage 1 Monthly Calcs'!Y161),"",'Mortgage 1 Monthly Calcs'!Y161)</f>
        <v>67877.136654473099</v>
      </c>
    </row>
    <row r="162" spans="3:30" x14ac:dyDescent="0.25">
      <c r="C162" s="37">
        <v>151</v>
      </c>
      <c r="D162" s="29"/>
      <c r="E162" s="22" t="str">
        <f>IF(ISBLANK('Mortgage 1 Monthly Calcs'!E162),"",'Mortgage 1 Monthly Calcs'!E162)</f>
        <v/>
      </c>
      <c r="F162" s="23" t="str">
        <f>IF(ISBLANK('Mortgage 1 Monthly Calcs'!F162),"",'Mortgage 1 Monthly Calcs'!F162)</f>
        <v>May</v>
      </c>
      <c r="G162" s="28"/>
      <c r="H162" s="28">
        <f>IF(ISBLANK('Mortgage 1 Monthly Calcs'!G162),"",'Mortgage 1 Monthly Calcs'!G162)</f>
        <v>0.06</v>
      </c>
      <c r="I162" s="24">
        <f>IF(ISBLANK('Mortgage 1 Monthly Calcs'!H162),"",'Mortgage 1 Monthly Calcs'!H162)</f>
        <v>644.3014014855064</v>
      </c>
      <c r="J162" s="24">
        <f>IF(ISBLANK('Mortgage 1 Monthly Calcs'!I162),"",'Mortgage 1 Monthly Calcs'!I162)</f>
        <v>339.3856832723655</v>
      </c>
      <c r="K162" s="24">
        <f>IF(ISBLANK('Mortgage 1 Monthly Calcs'!J162),"",'Mortgage 1 Monthly Calcs'!J162)</f>
        <v>67877.136654473099</v>
      </c>
      <c r="L162" s="24"/>
      <c r="M162" s="24">
        <f>IF(ISBLANK('Mortgage 1 Monthly Calcs'!K162),"",'Mortgage 1 Monthly Calcs'!K162)</f>
        <v>0</v>
      </c>
      <c r="N162" s="24"/>
      <c r="O162" s="24">
        <f>IF(ISBLANK('Mortgage 1 Monthly Calcs'!L162),"",'Mortgage 1 Monthly Calcs'!L162)</f>
        <v>644.3014014855064</v>
      </c>
      <c r="P162" s="24"/>
      <c r="Q162" s="24">
        <f>IF(ISBLANK('Mortgage 1 Monthly Calcs'!M162),"",'Mortgage 1 Monthly Calcs'!M162)</f>
        <v>0</v>
      </c>
      <c r="R162" s="24">
        <f>IF(ISBLANK('Mortgage 1 Monthly Calcs'!N162),"",'Mortgage 1 Monthly Calcs'!N162)</f>
        <v>644.3014014855064</v>
      </c>
      <c r="S162" s="24">
        <f>IF(ISBLANK('Mortgage 1 Monthly Calcs'!O162),"",'Mortgage 1 Monthly Calcs'!O162)</f>
        <v>0</v>
      </c>
      <c r="T162" s="24"/>
      <c r="U162" s="24">
        <f>IF(ISBLANK('Mortgage 1 Monthly Calcs'!P162),"",'Mortgage 1 Monthly Calcs'!P162)</f>
        <v>0</v>
      </c>
      <c r="V162" s="24">
        <f>IF(ISBLANK('Mortgage 1 Monthly Calcs'!Q162),"",'Mortgage 1 Monthly Calcs'!Q162)</f>
        <v>0</v>
      </c>
      <c r="W162" s="24">
        <f>IF(ISBLANK('Mortgage 1 Monthly Calcs'!R162),"",'Mortgage 1 Monthly Calcs'!R162)</f>
        <v>304.91571821314091</v>
      </c>
      <c r="X162" s="24">
        <f>IF(ISBLANK('Mortgage 1 Monthly Calcs'!S162),"",'Mortgage 1 Monthly Calcs'!S162)</f>
        <v>339.3856832723655</v>
      </c>
      <c r="Y162" s="24">
        <f>IF(ISBLANK('Mortgage 1 Monthly Calcs'!T162),"",'Mortgage 1 Monthly Calcs'!T162)</f>
        <v>32427.779063739737</v>
      </c>
      <c r="Z162" s="24">
        <f>IF(ISBLANK('Mortgage 1 Monthly Calcs'!U162),"",'Mortgage 1 Monthly Calcs'!U162)</f>
        <v>64861.732560571851</v>
      </c>
      <c r="AA162" s="24" t="str">
        <f>IF(ISBLANK('Mortgage 1 Monthly Calcs'!V162),"",'Mortgage 1 Monthly Calcs'!V162)</f>
        <v/>
      </c>
      <c r="AB162" s="24" t="str">
        <f>IF(ISBLANK('Mortgage 1 Monthly Calcs'!W162),"",'Mortgage 1 Monthly Calcs'!W162)</f>
        <v/>
      </c>
      <c r="AC162" s="24">
        <f>IF(ISBLANK('Mortgage 1 Monthly Calcs'!X162),"",'Mortgage 1 Monthly Calcs'!X162)</f>
        <v>0</v>
      </c>
      <c r="AD162" s="24">
        <f>IF(ISBLANK('Mortgage 1 Monthly Calcs'!Y162),"",'Mortgage 1 Monthly Calcs'!Y162)</f>
        <v>67572.220936259953</v>
      </c>
    </row>
    <row r="163" spans="3:30" x14ac:dyDescent="0.25">
      <c r="C163" s="37">
        <v>152</v>
      </c>
      <c r="D163" s="29"/>
      <c r="E163" s="22" t="str">
        <f>IF(ISBLANK('Mortgage 1 Monthly Calcs'!E163),"",'Mortgage 1 Monthly Calcs'!E163)</f>
        <v/>
      </c>
      <c r="F163" s="23" t="str">
        <f>IF(ISBLANK('Mortgage 1 Monthly Calcs'!F163),"",'Mortgage 1 Monthly Calcs'!F163)</f>
        <v>Jun</v>
      </c>
      <c r="G163" s="28"/>
      <c r="H163" s="28">
        <f>IF(ISBLANK('Mortgage 1 Monthly Calcs'!G163),"",'Mortgage 1 Monthly Calcs'!G163)</f>
        <v>0.06</v>
      </c>
      <c r="I163" s="24">
        <f>IF(ISBLANK('Mortgage 1 Monthly Calcs'!H163),"",'Mortgage 1 Monthly Calcs'!H163)</f>
        <v>644.3014014855064</v>
      </c>
      <c r="J163" s="24">
        <f>IF(ISBLANK('Mortgage 1 Monthly Calcs'!I163),"",'Mortgage 1 Monthly Calcs'!I163)</f>
        <v>337.86110468129976</v>
      </c>
      <c r="K163" s="24">
        <f>IF(ISBLANK('Mortgage 1 Monthly Calcs'!J163),"",'Mortgage 1 Monthly Calcs'!J163)</f>
        <v>67572.220936259953</v>
      </c>
      <c r="L163" s="24"/>
      <c r="M163" s="24">
        <f>IF(ISBLANK('Mortgage 1 Monthly Calcs'!K163),"",'Mortgage 1 Monthly Calcs'!K163)</f>
        <v>0</v>
      </c>
      <c r="N163" s="24"/>
      <c r="O163" s="24">
        <f>IF(ISBLANK('Mortgage 1 Monthly Calcs'!L163),"",'Mortgage 1 Monthly Calcs'!L163)</f>
        <v>644.3014014855064</v>
      </c>
      <c r="P163" s="24"/>
      <c r="Q163" s="24">
        <f>IF(ISBLANK('Mortgage 1 Monthly Calcs'!M163),"",'Mortgage 1 Monthly Calcs'!M163)</f>
        <v>0</v>
      </c>
      <c r="R163" s="24">
        <f>IF(ISBLANK('Mortgage 1 Monthly Calcs'!N163),"",'Mortgage 1 Monthly Calcs'!N163)</f>
        <v>644.3014014855064</v>
      </c>
      <c r="S163" s="24">
        <f>IF(ISBLANK('Mortgage 1 Monthly Calcs'!O163),"",'Mortgage 1 Monthly Calcs'!O163)</f>
        <v>0</v>
      </c>
      <c r="T163" s="24"/>
      <c r="U163" s="24">
        <f>IF(ISBLANK('Mortgage 1 Monthly Calcs'!P163),"",'Mortgage 1 Monthly Calcs'!P163)</f>
        <v>0</v>
      </c>
      <c r="V163" s="24">
        <f>IF(ISBLANK('Mortgage 1 Monthly Calcs'!Q163),"",'Mortgage 1 Monthly Calcs'!Q163)</f>
        <v>0</v>
      </c>
      <c r="W163" s="24">
        <f>IF(ISBLANK('Mortgage 1 Monthly Calcs'!R163),"",'Mortgage 1 Monthly Calcs'!R163)</f>
        <v>306.44029680420664</v>
      </c>
      <c r="X163" s="24">
        <f>IF(ISBLANK('Mortgage 1 Monthly Calcs'!S163),"",'Mortgage 1 Monthly Calcs'!S163)</f>
        <v>337.86110468129976</v>
      </c>
      <c r="Y163" s="24">
        <f>IF(ISBLANK('Mortgage 1 Monthly Calcs'!T163),"",'Mortgage 1 Monthly Calcs'!T163)</f>
        <v>32734.219360543942</v>
      </c>
      <c r="Z163" s="24">
        <f>IF(ISBLANK('Mortgage 1 Monthly Calcs'!U163),"",'Mortgage 1 Monthly Calcs'!U163)</f>
        <v>65199.593665253153</v>
      </c>
      <c r="AA163" s="24" t="str">
        <f>IF(ISBLANK('Mortgage 1 Monthly Calcs'!V163),"",'Mortgage 1 Monthly Calcs'!V163)</f>
        <v/>
      </c>
      <c r="AB163" s="24" t="str">
        <f>IF(ISBLANK('Mortgage 1 Monthly Calcs'!W163),"",'Mortgage 1 Monthly Calcs'!W163)</f>
        <v/>
      </c>
      <c r="AC163" s="24">
        <f>IF(ISBLANK('Mortgage 1 Monthly Calcs'!X163),"",'Mortgage 1 Monthly Calcs'!X163)</f>
        <v>0</v>
      </c>
      <c r="AD163" s="24">
        <f>IF(ISBLANK('Mortgage 1 Monthly Calcs'!Y163),"",'Mortgage 1 Monthly Calcs'!Y163)</f>
        <v>67265.780639455741</v>
      </c>
    </row>
    <row r="164" spans="3:30" x14ac:dyDescent="0.25">
      <c r="C164" s="37">
        <v>153</v>
      </c>
      <c r="D164" s="29"/>
      <c r="E164" s="22" t="str">
        <f>IF(ISBLANK('Mortgage 1 Monthly Calcs'!E164),"",'Mortgage 1 Monthly Calcs'!E164)</f>
        <v/>
      </c>
      <c r="F164" s="23" t="str">
        <f>IF(ISBLANK('Mortgage 1 Monthly Calcs'!F164),"",'Mortgage 1 Monthly Calcs'!F164)</f>
        <v>Jul</v>
      </c>
      <c r="G164" s="28"/>
      <c r="H164" s="28">
        <f>IF(ISBLANK('Mortgage 1 Monthly Calcs'!G164),"",'Mortgage 1 Monthly Calcs'!G164)</f>
        <v>0.06</v>
      </c>
      <c r="I164" s="24">
        <f>IF(ISBLANK('Mortgage 1 Monthly Calcs'!H164),"",'Mortgage 1 Monthly Calcs'!H164)</f>
        <v>644.3014014855064</v>
      </c>
      <c r="J164" s="24">
        <f>IF(ISBLANK('Mortgage 1 Monthly Calcs'!I164),"",'Mortgage 1 Monthly Calcs'!I164)</f>
        <v>336.32890319727869</v>
      </c>
      <c r="K164" s="24">
        <f>IF(ISBLANK('Mortgage 1 Monthly Calcs'!J164),"",'Mortgage 1 Monthly Calcs'!J164)</f>
        <v>67265.780639455741</v>
      </c>
      <c r="L164" s="24"/>
      <c r="M164" s="24">
        <f>IF(ISBLANK('Mortgage 1 Monthly Calcs'!K164),"",'Mortgage 1 Monthly Calcs'!K164)</f>
        <v>0</v>
      </c>
      <c r="N164" s="24"/>
      <c r="O164" s="24">
        <f>IF(ISBLANK('Mortgage 1 Monthly Calcs'!L164),"",'Mortgage 1 Monthly Calcs'!L164)</f>
        <v>644.3014014855064</v>
      </c>
      <c r="P164" s="24"/>
      <c r="Q164" s="24">
        <f>IF(ISBLANK('Mortgage 1 Monthly Calcs'!M164),"",'Mortgage 1 Monthly Calcs'!M164)</f>
        <v>0</v>
      </c>
      <c r="R164" s="24">
        <f>IF(ISBLANK('Mortgage 1 Monthly Calcs'!N164),"",'Mortgage 1 Monthly Calcs'!N164)</f>
        <v>644.3014014855064</v>
      </c>
      <c r="S164" s="24">
        <f>IF(ISBLANK('Mortgage 1 Monthly Calcs'!O164),"",'Mortgage 1 Monthly Calcs'!O164)</f>
        <v>0</v>
      </c>
      <c r="T164" s="24"/>
      <c r="U164" s="24">
        <f>IF(ISBLANK('Mortgage 1 Monthly Calcs'!P164),"",'Mortgage 1 Monthly Calcs'!P164)</f>
        <v>0</v>
      </c>
      <c r="V164" s="24">
        <f>IF(ISBLANK('Mortgage 1 Monthly Calcs'!Q164),"",'Mortgage 1 Monthly Calcs'!Q164)</f>
        <v>0</v>
      </c>
      <c r="W164" s="24">
        <f>IF(ISBLANK('Mortgage 1 Monthly Calcs'!R164),"",'Mortgage 1 Monthly Calcs'!R164)</f>
        <v>307.97249828822771</v>
      </c>
      <c r="X164" s="24">
        <f>IF(ISBLANK('Mortgage 1 Monthly Calcs'!S164),"",'Mortgage 1 Monthly Calcs'!S164)</f>
        <v>336.32890319727869</v>
      </c>
      <c r="Y164" s="24">
        <f>IF(ISBLANK('Mortgage 1 Monthly Calcs'!T164),"",'Mortgage 1 Monthly Calcs'!T164)</f>
        <v>33042.191858832171</v>
      </c>
      <c r="Z164" s="24">
        <f>IF(ISBLANK('Mortgage 1 Monthly Calcs'!U164),"",'Mortgage 1 Monthly Calcs'!U164)</f>
        <v>65535.922568450434</v>
      </c>
      <c r="AA164" s="24" t="str">
        <f>IF(ISBLANK('Mortgage 1 Monthly Calcs'!V164),"",'Mortgage 1 Monthly Calcs'!V164)</f>
        <v/>
      </c>
      <c r="AB164" s="24" t="str">
        <f>IF(ISBLANK('Mortgage 1 Monthly Calcs'!W164),"",'Mortgage 1 Monthly Calcs'!W164)</f>
        <v/>
      </c>
      <c r="AC164" s="24">
        <f>IF(ISBLANK('Mortgage 1 Monthly Calcs'!X164),"",'Mortgage 1 Monthly Calcs'!X164)</f>
        <v>0</v>
      </c>
      <c r="AD164" s="24">
        <f>IF(ISBLANK('Mortgage 1 Monthly Calcs'!Y164),"",'Mortgage 1 Monthly Calcs'!Y164)</f>
        <v>66957.808141167508</v>
      </c>
    </row>
    <row r="165" spans="3:30" x14ac:dyDescent="0.25">
      <c r="C165" s="37">
        <v>154</v>
      </c>
      <c r="D165" s="29"/>
      <c r="E165" s="22" t="str">
        <f>IF(ISBLANK('Mortgage 1 Monthly Calcs'!E165),"",'Mortgage 1 Monthly Calcs'!E165)</f>
        <v/>
      </c>
      <c r="F165" s="22" t="str">
        <f>IF(ISBLANK('Mortgage 1 Monthly Calcs'!F165),"",'Mortgage 1 Monthly Calcs'!F165)</f>
        <v>Aug</v>
      </c>
      <c r="G165" s="28"/>
      <c r="H165" s="28">
        <f>IF(ISBLANK('Mortgage 1 Monthly Calcs'!G165),"",'Mortgage 1 Monthly Calcs'!G165)</f>
        <v>0.06</v>
      </c>
      <c r="I165" s="24">
        <f>IF(ISBLANK('Mortgage 1 Monthly Calcs'!H165),"",'Mortgage 1 Monthly Calcs'!H165)</f>
        <v>644.3014014855064</v>
      </c>
      <c r="J165" s="24">
        <f>IF(ISBLANK('Mortgage 1 Monthly Calcs'!I165),"",'Mortgage 1 Monthly Calcs'!I165)</f>
        <v>334.78904070583752</v>
      </c>
      <c r="K165" s="24">
        <f>IF(ISBLANK('Mortgage 1 Monthly Calcs'!J165),"",'Mortgage 1 Monthly Calcs'!J165)</f>
        <v>66957.808141167508</v>
      </c>
      <c r="L165" s="24"/>
      <c r="M165" s="24">
        <f>IF(ISBLANK('Mortgage 1 Monthly Calcs'!K165),"",'Mortgage 1 Monthly Calcs'!K165)</f>
        <v>0</v>
      </c>
      <c r="N165" s="24"/>
      <c r="O165" s="24">
        <f>IF(ISBLANK('Mortgage 1 Monthly Calcs'!L165),"",'Mortgage 1 Monthly Calcs'!L165)</f>
        <v>644.3014014855064</v>
      </c>
      <c r="P165" s="24"/>
      <c r="Q165" s="24">
        <f>IF(ISBLANK('Mortgage 1 Monthly Calcs'!M165),"",'Mortgage 1 Monthly Calcs'!M165)</f>
        <v>0</v>
      </c>
      <c r="R165" s="24">
        <f>IF(ISBLANK('Mortgage 1 Monthly Calcs'!N165),"",'Mortgage 1 Monthly Calcs'!N165)</f>
        <v>644.3014014855064</v>
      </c>
      <c r="S165" s="24">
        <f>IF(ISBLANK('Mortgage 1 Monthly Calcs'!O165),"",'Mortgage 1 Monthly Calcs'!O165)</f>
        <v>0</v>
      </c>
      <c r="T165" s="24"/>
      <c r="U165" s="24">
        <f>IF(ISBLANK('Mortgage 1 Monthly Calcs'!P165),"",'Mortgage 1 Monthly Calcs'!P165)</f>
        <v>0</v>
      </c>
      <c r="V165" s="24">
        <f>IF(ISBLANK('Mortgage 1 Monthly Calcs'!Q165),"",'Mortgage 1 Monthly Calcs'!Q165)</f>
        <v>0</v>
      </c>
      <c r="W165" s="24">
        <f>IF(ISBLANK('Mortgage 1 Monthly Calcs'!R165),"",'Mortgage 1 Monthly Calcs'!R165)</f>
        <v>309.51236077966888</v>
      </c>
      <c r="X165" s="24">
        <f>IF(ISBLANK('Mortgage 1 Monthly Calcs'!S165),"",'Mortgage 1 Monthly Calcs'!S165)</f>
        <v>334.78904070583752</v>
      </c>
      <c r="Y165" s="24">
        <f>IF(ISBLANK('Mortgage 1 Monthly Calcs'!T165),"",'Mortgage 1 Monthly Calcs'!T165)</f>
        <v>33351.704219611842</v>
      </c>
      <c r="Z165" s="24">
        <f>IF(ISBLANK('Mortgage 1 Monthly Calcs'!U165),"",'Mortgage 1 Monthly Calcs'!U165)</f>
        <v>65870.711609156278</v>
      </c>
      <c r="AA165" s="24" t="str">
        <f>IF(ISBLANK('Mortgage 1 Monthly Calcs'!V165),"",'Mortgage 1 Monthly Calcs'!V165)</f>
        <v/>
      </c>
      <c r="AB165" s="24" t="str">
        <f>IF(ISBLANK('Mortgage 1 Monthly Calcs'!W165),"",'Mortgage 1 Monthly Calcs'!W165)</f>
        <v/>
      </c>
      <c r="AC165" s="24">
        <f>IF(ISBLANK('Mortgage 1 Monthly Calcs'!X165),"",'Mortgage 1 Monthly Calcs'!X165)</f>
        <v>0</v>
      </c>
      <c r="AD165" s="24">
        <f>IF(ISBLANK('Mortgage 1 Monthly Calcs'!Y165),"",'Mortgage 1 Monthly Calcs'!Y165)</f>
        <v>66648.295780387838</v>
      </c>
    </row>
    <row r="166" spans="3:30" x14ac:dyDescent="0.25">
      <c r="C166" s="37">
        <v>155</v>
      </c>
      <c r="D166" s="29"/>
      <c r="E166" s="22" t="str">
        <f>IF(ISBLANK('Mortgage 1 Monthly Calcs'!E166),"",'Mortgage 1 Monthly Calcs'!E166)</f>
        <v/>
      </c>
      <c r="F166" s="23" t="str">
        <f>IF(ISBLANK('Mortgage 1 Monthly Calcs'!F166),"",'Mortgage 1 Monthly Calcs'!F166)</f>
        <v>Sep</v>
      </c>
      <c r="G166" s="28"/>
      <c r="H166" s="28">
        <f>IF(ISBLANK('Mortgage 1 Monthly Calcs'!G166),"",'Mortgage 1 Monthly Calcs'!G166)</f>
        <v>0.06</v>
      </c>
      <c r="I166" s="24">
        <f>IF(ISBLANK('Mortgage 1 Monthly Calcs'!H166),"",'Mortgage 1 Monthly Calcs'!H166)</f>
        <v>644.3014014855064</v>
      </c>
      <c r="J166" s="24">
        <f>IF(ISBLANK('Mortgage 1 Monthly Calcs'!I166),"",'Mortgage 1 Monthly Calcs'!I166)</f>
        <v>333.24147890193922</v>
      </c>
      <c r="K166" s="24">
        <f>IF(ISBLANK('Mortgage 1 Monthly Calcs'!J166),"",'Mortgage 1 Monthly Calcs'!J166)</f>
        <v>66648.295780387838</v>
      </c>
      <c r="L166" s="24"/>
      <c r="M166" s="24">
        <f>IF(ISBLANK('Mortgage 1 Monthly Calcs'!K166),"",'Mortgage 1 Monthly Calcs'!K166)</f>
        <v>0</v>
      </c>
      <c r="N166" s="24"/>
      <c r="O166" s="24">
        <f>IF(ISBLANK('Mortgage 1 Monthly Calcs'!L166),"",'Mortgage 1 Monthly Calcs'!L166)</f>
        <v>644.3014014855064</v>
      </c>
      <c r="P166" s="24"/>
      <c r="Q166" s="24">
        <f>IF(ISBLANK('Mortgage 1 Monthly Calcs'!M166),"",'Mortgage 1 Monthly Calcs'!M166)</f>
        <v>0</v>
      </c>
      <c r="R166" s="24">
        <f>IF(ISBLANK('Mortgage 1 Monthly Calcs'!N166),"",'Mortgage 1 Monthly Calcs'!N166)</f>
        <v>644.3014014855064</v>
      </c>
      <c r="S166" s="24">
        <f>IF(ISBLANK('Mortgage 1 Monthly Calcs'!O166),"",'Mortgage 1 Monthly Calcs'!O166)</f>
        <v>0</v>
      </c>
      <c r="T166" s="24"/>
      <c r="U166" s="24">
        <f>IF(ISBLANK('Mortgage 1 Monthly Calcs'!P166),"",'Mortgage 1 Monthly Calcs'!P166)</f>
        <v>0</v>
      </c>
      <c r="V166" s="24">
        <f>IF(ISBLANK('Mortgage 1 Monthly Calcs'!Q166),"",'Mortgage 1 Monthly Calcs'!Q166)</f>
        <v>0</v>
      </c>
      <c r="W166" s="24">
        <f>IF(ISBLANK('Mortgage 1 Monthly Calcs'!R166),"",'Mortgage 1 Monthly Calcs'!R166)</f>
        <v>311.05992258356719</v>
      </c>
      <c r="X166" s="24">
        <f>IF(ISBLANK('Mortgage 1 Monthly Calcs'!S166),"",'Mortgage 1 Monthly Calcs'!S166)</f>
        <v>333.24147890193922</v>
      </c>
      <c r="Y166" s="24">
        <f>IF(ISBLANK('Mortgage 1 Monthly Calcs'!T166),"",'Mortgage 1 Monthly Calcs'!T166)</f>
        <v>33662.76414219541</v>
      </c>
      <c r="Z166" s="24">
        <f>IF(ISBLANK('Mortgage 1 Monthly Calcs'!U166),"",'Mortgage 1 Monthly Calcs'!U166)</f>
        <v>66203.953088058217</v>
      </c>
      <c r="AA166" s="24" t="str">
        <f>IF(ISBLANK('Mortgage 1 Monthly Calcs'!V166),"",'Mortgage 1 Monthly Calcs'!V166)</f>
        <v/>
      </c>
      <c r="AB166" s="24" t="str">
        <f>IF(ISBLANK('Mortgage 1 Monthly Calcs'!W166),"",'Mortgage 1 Monthly Calcs'!W166)</f>
        <v/>
      </c>
      <c r="AC166" s="24">
        <f>IF(ISBLANK('Mortgage 1 Monthly Calcs'!X166),"",'Mortgage 1 Monthly Calcs'!X166)</f>
        <v>0</v>
      </c>
      <c r="AD166" s="24">
        <f>IF(ISBLANK('Mortgage 1 Monthly Calcs'!Y166),"",'Mortgage 1 Monthly Calcs'!Y166)</f>
        <v>66337.235857804277</v>
      </c>
    </row>
    <row r="167" spans="3:30" x14ac:dyDescent="0.25">
      <c r="C167" s="37">
        <v>156</v>
      </c>
      <c r="D167" s="29">
        <f>D155+1</f>
        <v>13</v>
      </c>
      <c r="E167" s="22" t="str">
        <f>IF(ISBLANK('Mortgage 1 Monthly Calcs'!E167),"",'Mortgage 1 Monthly Calcs'!E167)</f>
        <v/>
      </c>
      <c r="F167" s="23" t="str">
        <f>IF(ISBLANK('Mortgage 1 Monthly Calcs'!F167),"",'Mortgage 1 Monthly Calcs'!F167)</f>
        <v>Oct</v>
      </c>
      <c r="G167" s="28"/>
      <c r="H167" s="28">
        <f>IF(ISBLANK('Mortgage 1 Monthly Calcs'!G167),"",'Mortgage 1 Monthly Calcs'!G167)</f>
        <v>0.06</v>
      </c>
      <c r="I167" s="24">
        <f>IF(ISBLANK('Mortgage 1 Monthly Calcs'!H167),"",'Mortgage 1 Monthly Calcs'!H167)</f>
        <v>644.30140148550618</v>
      </c>
      <c r="J167" s="24">
        <f>IF(ISBLANK('Mortgage 1 Monthly Calcs'!I167),"",'Mortgage 1 Monthly Calcs'!I167)</f>
        <v>331.68617928902137</v>
      </c>
      <c r="K167" s="24">
        <f>IF(ISBLANK('Mortgage 1 Monthly Calcs'!J167),"",'Mortgage 1 Monthly Calcs'!J167)</f>
        <v>66337.235857804277</v>
      </c>
      <c r="L167" s="24"/>
      <c r="M167" s="24">
        <f>IF(ISBLANK('Mortgage 1 Monthly Calcs'!K167),"",'Mortgage 1 Monthly Calcs'!K167)</f>
        <v>0</v>
      </c>
      <c r="N167" s="24"/>
      <c r="O167" s="24">
        <f>IF(ISBLANK('Mortgage 1 Monthly Calcs'!L167),"",'Mortgage 1 Monthly Calcs'!L167)</f>
        <v>644.30140148550618</v>
      </c>
      <c r="P167" s="24"/>
      <c r="Q167" s="24">
        <f>IF(ISBLANK('Mortgage 1 Monthly Calcs'!M167),"",'Mortgage 1 Monthly Calcs'!M167)</f>
        <v>0</v>
      </c>
      <c r="R167" s="24">
        <f>IF(ISBLANK('Mortgage 1 Monthly Calcs'!N167),"",'Mortgage 1 Monthly Calcs'!N167)</f>
        <v>644.30140148550618</v>
      </c>
      <c r="S167" s="24">
        <f>IF(ISBLANK('Mortgage 1 Monthly Calcs'!O167),"",'Mortgage 1 Monthly Calcs'!O167)</f>
        <v>0</v>
      </c>
      <c r="T167" s="24"/>
      <c r="U167" s="24">
        <f>IF(ISBLANK('Mortgage 1 Monthly Calcs'!P167),"",'Mortgage 1 Monthly Calcs'!P167)</f>
        <v>0</v>
      </c>
      <c r="V167" s="24">
        <f>IF(ISBLANK('Mortgage 1 Monthly Calcs'!Q167),"",'Mortgage 1 Monthly Calcs'!Q167)</f>
        <v>0</v>
      </c>
      <c r="W167" s="24">
        <f>IF(ISBLANK('Mortgage 1 Monthly Calcs'!R167),"",'Mortgage 1 Monthly Calcs'!R167)</f>
        <v>312.61522219648481</v>
      </c>
      <c r="X167" s="24">
        <f>IF(ISBLANK('Mortgage 1 Monthly Calcs'!S167),"",'Mortgage 1 Monthly Calcs'!S167)</f>
        <v>331.68617928902137</v>
      </c>
      <c r="Y167" s="24">
        <f>IF(ISBLANK('Mortgage 1 Monthly Calcs'!T167),"",'Mortgage 1 Monthly Calcs'!T167)</f>
        <v>33975.379364391898</v>
      </c>
      <c r="Z167" s="24">
        <f>IF(ISBLANK('Mortgage 1 Monthly Calcs'!U167),"",'Mortgage 1 Monthly Calcs'!U167)</f>
        <v>66535.639267347244</v>
      </c>
      <c r="AA167" s="24" t="str">
        <f>IF(ISBLANK('Mortgage 1 Monthly Calcs'!V167),"",'Mortgage 1 Monthly Calcs'!V167)</f>
        <v/>
      </c>
      <c r="AB167" s="24" t="str">
        <f>IF(ISBLANK('Mortgage 1 Monthly Calcs'!W167),"",'Mortgage 1 Monthly Calcs'!W167)</f>
        <v/>
      </c>
      <c r="AC167" s="24">
        <f>IF(ISBLANK('Mortgage 1 Monthly Calcs'!X167),"",'Mortgage 1 Monthly Calcs'!X167)</f>
        <v>0</v>
      </c>
      <c r="AD167" s="24">
        <f>IF(ISBLANK('Mortgage 1 Monthly Calcs'!Y167),"",'Mortgage 1 Monthly Calcs'!Y167)</f>
        <v>66024.620635607804</v>
      </c>
    </row>
    <row r="168" spans="3:30" x14ac:dyDescent="0.25">
      <c r="C168" s="37">
        <v>157</v>
      </c>
      <c r="D168" s="29"/>
      <c r="E168" s="22" t="str">
        <f>IF(ISBLANK('Mortgage 1 Monthly Calcs'!E168),"",'Mortgage 1 Monthly Calcs'!E168)</f>
        <v/>
      </c>
      <c r="F168" s="23" t="str">
        <f>IF(ISBLANK('Mortgage 1 Monthly Calcs'!F168),"",'Mortgage 1 Monthly Calcs'!F168)</f>
        <v>Nov</v>
      </c>
      <c r="G168" s="28"/>
      <c r="H168" s="28">
        <f>IF(ISBLANK('Mortgage 1 Monthly Calcs'!G168),"",'Mortgage 1 Monthly Calcs'!G168)</f>
        <v>0.06</v>
      </c>
      <c r="I168" s="24">
        <f>IF(ISBLANK('Mortgage 1 Monthly Calcs'!H168),"",'Mortgage 1 Monthly Calcs'!H168)</f>
        <v>644.3014014855064</v>
      </c>
      <c r="J168" s="24">
        <f>IF(ISBLANK('Mortgage 1 Monthly Calcs'!I168),"",'Mortgage 1 Monthly Calcs'!I168)</f>
        <v>330.123103178039</v>
      </c>
      <c r="K168" s="24">
        <f>IF(ISBLANK('Mortgage 1 Monthly Calcs'!J168),"",'Mortgage 1 Monthly Calcs'!J168)</f>
        <v>66024.620635607804</v>
      </c>
      <c r="L168" s="24"/>
      <c r="M168" s="24">
        <f>IF(ISBLANK('Mortgage 1 Monthly Calcs'!K168),"",'Mortgage 1 Monthly Calcs'!K168)</f>
        <v>0</v>
      </c>
      <c r="N168" s="24"/>
      <c r="O168" s="24">
        <f>IF(ISBLANK('Mortgage 1 Monthly Calcs'!L168),"",'Mortgage 1 Monthly Calcs'!L168)</f>
        <v>644.3014014855064</v>
      </c>
      <c r="P168" s="24"/>
      <c r="Q168" s="24">
        <f>IF(ISBLANK('Mortgage 1 Monthly Calcs'!M168),"",'Mortgage 1 Monthly Calcs'!M168)</f>
        <v>0</v>
      </c>
      <c r="R168" s="24">
        <f>IF(ISBLANK('Mortgage 1 Monthly Calcs'!N168),"",'Mortgage 1 Monthly Calcs'!N168)</f>
        <v>644.3014014855064</v>
      </c>
      <c r="S168" s="24">
        <f>IF(ISBLANK('Mortgage 1 Monthly Calcs'!O168),"",'Mortgage 1 Monthly Calcs'!O168)</f>
        <v>0</v>
      </c>
      <c r="T168" s="24"/>
      <c r="U168" s="24">
        <f>IF(ISBLANK('Mortgage 1 Monthly Calcs'!P168),"",'Mortgage 1 Monthly Calcs'!P168)</f>
        <v>0</v>
      </c>
      <c r="V168" s="24">
        <f>IF(ISBLANK('Mortgage 1 Monthly Calcs'!Q168),"",'Mortgage 1 Monthly Calcs'!Q168)</f>
        <v>0</v>
      </c>
      <c r="W168" s="24">
        <f>IF(ISBLANK('Mortgage 1 Monthly Calcs'!R168),"",'Mortgage 1 Monthly Calcs'!R168)</f>
        <v>314.1782983074674</v>
      </c>
      <c r="X168" s="24">
        <f>IF(ISBLANK('Mortgage 1 Monthly Calcs'!S168),"",'Mortgage 1 Monthly Calcs'!S168)</f>
        <v>330.123103178039</v>
      </c>
      <c r="Y168" s="24">
        <f>IF(ISBLANK('Mortgage 1 Monthly Calcs'!T168),"",'Mortgage 1 Monthly Calcs'!T168)</f>
        <v>34289.557662699364</v>
      </c>
      <c r="Z168" s="24">
        <f>IF(ISBLANK('Mortgage 1 Monthly Calcs'!U168),"",'Mortgage 1 Monthly Calcs'!U168)</f>
        <v>66865.762370525277</v>
      </c>
      <c r="AA168" s="24" t="str">
        <f>IF(ISBLANK('Mortgage 1 Monthly Calcs'!V168),"",'Mortgage 1 Monthly Calcs'!V168)</f>
        <v/>
      </c>
      <c r="AB168" s="24" t="str">
        <f>IF(ISBLANK('Mortgage 1 Monthly Calcs'!W168),"",'Mortgage 1 Monthly Calcs'!W168)</f>
        <v/>
      </c>
      <c r="AC168" s="24">
        <f>IF(ISBLANK('Mortgage 1 Monthly Calcs'!X168),"",'Mortgage 1 Monthly Calcs'!X168)</f>
        <v>0</v>
      </c>
      <c r="AD168" s="24">
        <f>IF(ISBLANK('Mortgage 1 Monthly Calcs'!Y168),"",'Mortgage 1 Monthly Calcs'!Y168)</f>
        <v>65710.442337300337</v>
      </c>
    </row>
    <row r="169" spans="3:30" x14ac:dyDescent="0.25">
      <c r="C169" s="37">
        <v>158</v>
      </c>
      <c r="D169" s="29"/>
      <c r="E169" s="22" t="str">
        <f>IF(ISBLANK('Mortgage 1 Monthly Calcs'!E169),"",'Mortgage 1 Monthly Calcs'!E169)</f>
        <v/>
      </c>
      <c r="F169" s="23" t="str">
        <f>IF(ISBLANK('Mortgage 1 Monthly Calcs'!F169),"",'Mortgage 1 Monthly Calcs'!F169)</f>
        <v>Dec</v>
      </c>
      <c r="G169" s="28"/>
      <c r="H169" s="28">
        <f>IF(ISBLANK('Mortgage 1 Monthly Calcs'!G169),"",'Mortgage 1 Monthly Calcs'!G169)</f>
        <v>0.06</v>
      </c>
      <c r="I169" s="24">
        <f>IF(ISBLANK('Mortgage 1 Monthly Calcs'!H169),"",'Mortgage 1 Monthly Calcs'!H169)</f>
        <v>644.30140148550652</v>
      </c>
      <c r="J169" s="24">
        <f>IF(ISBLANK('Mortgage 1 Monthly Calcs'!I169),"",'Mortgage 1 Monthly Calcs'!I169)</f>
        <v>328.55221168650172</v>
      </c>
      <c r="K169" s="24">
        <f>IF(ISBLANK('Mortgage 1 Monthly Calcs'!J169),"",'Mortgage 1 Monthly Calcs'!J169)</f>
        <v>65710.442337300337</v>
      </c>
      <c r="L169" s="24"/>
      <c r="M169" s="24">
        <f>IF(ISBLANK('Mortgage 1 Monthly Calcs'!K169),"",'Mortgage 1 Monthly Calcs'!K169)</f>
        <v>0</v>
      </c>
      <c r="N169" s="24"/>
      <c r="O169" s="24">
        <f>IF(ISBLANK('Mortgage 1 Monthly Calcs'!L169),"",'Mortgage 1 Monthly Calcs'!L169)</f>
        <v>644.30140148550652</v>
      </c>
      <c r="P169" s="24"/>
      <c r="Q169" s="24">
        <f>IF(ISBLANK('Mortgage 1 Monthly Calcs'!M169),"",'Mortgage 1 Monthly Calcs'!M169)</f>
        <v>0</v>
      </c>
      <c r="R169" s="24">
        <f>IF(ISBLANK('Mortgage 1 Monthly Calcs'!N169),"",'Mortgage 1 Monthly Calcs'!N169)</f>
        <v>644.30140148550652</v>
      </c>
      <c r="S169" s="24">
        <f>IF(ISBLANK('Mortgage 1 Monthly Calcs'!O169),"",'Mortgage 1 Monthly Calcs'!O169)</f>
        <v>0</v>
      </c>
      <c r="T169" s="24"/>
      <c r="U169" s="24">
        <f>IF(ISBLANK('Mortgage 1 Monthly Calcs'!P169),"",'Mortgage 1 Monthly Calcs'!P169)</f>
        <v>0</v>
      </c>
      <c r="V169" s="24">
        <f>IF(ISBLANK('Mortgage 1 Monthly Calcs'!Q169),"",'Mortgage 1 Monthly Calcs'!Q169)</f>
        <v>0</v>
      </c>
      <c r="W169" s="24">
        <f>IF(ISBLANK('Mortgage 1 Monthly Calcs'!R169),"",'Mortgage 1 Monthly Calcs'!R169)</f>
        <v>315.7491897990048</v>
      </c>
      <c r="X169" s="24">
        <f>IF(ISBLANK('Mortgage 1 Monthly Calcs'!S169),"",'Mortgage 1 Monthly Calcs'!S169)</f>
        <v>328.55221168650172</v>
      </c>
      <c r="Y169" s="24">
        <f>IF(ISBLANK('Mortgage 1 Monthly Calcs'!T169),"",'Mortgage 1 Monthly Calcs'!T169)</f>
        <v>34605.306852498368</v>
      </c>
      <c r="Z169" s="24">
        <f>IF(ISBLANK('Mortgage 1 Monthly Calcs'!U169),"",'Mortgage 1 Monthly Calcs'!U169)</f>
        <v>67194.31458221178</v>
      </c>
      <c r="AA169" s="24" t="str">
        <f>IF(ISBLANK('Mortgage 1 Monthly Calcs'!V169),"",'Mortgage 1 Monthly Calcs'!V169)</f>
        <v/>
      </c>
      <c r="AB169" s="24" t="str">
        <f>IF(ISBLANK('Mortgage 1 Monthly Calcs'!W169),"",'Mortgage 1 Monthly Calcs'!W169)</f>
        <v/>
      </c>
      <c r="AC169" s="24">
        <f>IF(ISBLANK('Mortgage 1 Monthly Calcs'!X169),"",'Mortgage 1 Monthly Calcs'!X169)</f>
        <v>0</v>
      </c>
      <c r="AD169" s="24">
        <f>IF(ISBLANK('Mortgage 1 Monthly Calcs'!Y169),"",'Mortgage 1 Monthly Calcs'!Y169)</f>
        <v>65394.693147501333</v>
      </c>
    </row>
    <row r="170" spans="3:30" x14ac:dyDescent="0.25">
      <c r="C170" s="37">
        <v>159</v>
      </c>
      <c r="D170" s="29"/>
      <c r="E170" s="22">
        <f>IF(ISBLANK('Mortgage 1 Monthly Calcs'!E170),"",'Mortgage 1 Monthly Calcs'!E170)</f>
        <v>2023</v>
      </c>
      <c r="F170" s="23" t="str">
        <f>IF(ISBLANK('Mortgage 1 Monthly Calcs'!F170),"",'Mortgage 1 Monthly Calcs'!F170)</f>
        <v>Jan</v>
      </c>
      <c r="G170" s="28"/>
      <c r="H170" s="28">
        <f>IF(ISBLANK('Mortgage 1 Monthly Calcs'!G170),"",'Mortgage 1 Monthly Calcs'!G170)</f>
        <v>0.06</v>
      </c>
      <c r="I170" s="24">
        <f>IF(ISBLANK('Mortgage 1 Monthly Calcs'!H170),"",'Mortgage 1 Monthly Calcs'!H170)</f>
        <v>644.3014014855064</v>
      </c>
      <c r="J170" s="24">
        <f>IF(ISBLANK('Mortgage 1 Monthly Calcs'!I170),"",'Mortgage 1 Monthly Calcs'!I170)</f>
        <v>326.97346573750667</v>
      </c>
      <c r="K170" s="24">
        <f>IF(ISBLANK('Mortgage 1 Monthly Calcs'!J170),"",'Mortgage 1 Monthly Calcs'!J170)</f>
        <v>65394.693147501333</v>
      </c>
      <c r="L170" s="24"/>
      <c r="M170" s="24">
        <f>IF(ISBLANK('Mortgage 1 Monthly Calcs'!K170),"",'Mortgage 1 Monthly Calcs'!K170)</f>
        <v>0</v>
      </c>
      <c r="N170" s="24"/>
      <c r="O170" s="24">
        <f>IF(ISBLANK('Mortgage 1 Monthly Calcs'!L170),"",'Mortgage 1 Monthly Calcs'!L170)</f>
        <v>644.3014014855064</v>
      </c>
      <c r="P170" s="24"/>
      <c r="Q170" s="24">
        <f>IF(ISBLANK('Mortgage 1 Monthly Calcs'!M170),"",'Mortgage 1 Monthly Calcs'!M170)</f>
        <v>0</v>
      </c>
      <c r="R170" s="24">
        <f>IF(ISBLANK('Mortgage 1 Monthly Calcs'!N170),"",'Mortgage 1 Monthly Calcs'!N170)</f>
        <v>644.3014014855064</v>
      </c>
      <c r="S170" s="24">
        <f>IF(ISBLANK('Mortgage 1 Monthly Calcs'!O170),"",'Mortgage 1 Monthly Calcs'!O170)</f>
        <v>0</v>
      </c>
      <c r="T170" s="24"/>
      <c r="U170" s="24">
        <f>IF(ISBLANK('Mortgage 1 Monthly Calcs'!P170),"",'Mortgage 1 Monthly Calcs'!P170)</f>
        <v>0</v>
      </c>
      <c r="V170" s="24">
        <f>IF(ISBLANK('Mortgage 1 Monthly Calcs'!Q170),"",'Mortgage 1 Monthly Calcs'!Q170)</f>
        <v>0</v>
      </c>
      <c r="W170" s="24">
        <f>IF(ISBLANK('Mortgage 1 Monthly Calcs'!R170),"",'Mortgage 1 Monthly Calcs'!R170)</f>
        <v>317.32793574799973</v>
      </c>
      <c r="X170" s="24">
        <f>IF(ISBLANK('Mortgage 1 Monthly Calcs'!S170),"",'Mortgage 1 Monthly Calcs'!S170)</f>
        <v>326.97346573750667</v>
      </c>
      <c r="Y170" s="24">
        <f>IF(ISBLANK('Mortgage 1 Monthly Calcs'!T170),"",'Mortgage 1 Monthly Calcs'!T170)</f>
        <v>34922.634788246367</v>
      </c>
      <c r="Z170" s="24">
        <f>IF(ISBLANK('Mortgage 1 Monthly Calcs'!U170),"",'Mortgage 1 Monthly Calcs'!U170)</f>
        <v>67521.288047949289</v>
      </c>
      <c r="AA170" s="24" t="str">
        <f>IF(ISBLANK('Mortgage 1 Monthly Calcs'!V170),"",'Mortgage 1 Monthly Calcs'!V170)</f>
        <v/>
      </c>
      <c r="AB170" s="24" t="str">
        <f>IF(ISBLANK('Mortgage 1 Monthly Calcs'!W170),"",'Mortgage 1 Monthly Calcs'!W170)</f>
        <v/>
      </c>
      <c r="AC170" s="24">
        <f>IF(ISBLANK('Mortgage 1 Monthly Calcs'!X170),"",'Mortgage 1 Monthly Calcs'!X170)</f>
        <v>0</v>
      </c>
      <c r="AD170" s="24">
        <f>IF(ISBLANK('Mortgage 1 Monthly Calcs'!Y170),"",'Mortgage 1 Monthly Calcs'!Y170)</f>
        <v>65077.365211753342</v>
      </c>
    </row>
    <row r="171" spans="3:30" x14ac:dyDescent="0.25">
      <c r="C171" s="37">
        <v>160</v>
      </c>
      <c r="D171" s="29" t="str">
        <f>IF(K939=1,F163+1,"")</f>
        <v/>
      </c>
      <c r="E171" s="22" t="str">
        <f>IF(ISBLANK('Mortgage 1 Monthly Calcs'!E171),"",'Mortgage 1 Monthly Calcs'!E171)</f>
        <v/>
      </c>
      <c r="F171" s="23" t="str">
        <f>IF(ISBLANK('Mortgage 1 Monthly Calcs'!F171),"",'Mortgage 1 Monthly Calcs'!F171)</f>
        <v>Feb</v>
      </c>
      <c r="G171" s="28"/>
      <c r="H171" s="28">
        <f>IF(ISBLANK('Mortgage 1 Monthly Calcs'!G171),"",'Mortgage 1 Monthly Calcs'!G171)</f>
        <v>0.06</v>
      </c>
      <c r="I171" s="24">
        <f>IF(ISBLANK('Mortgage 1 Monthly Calcs'!H171),"",'Mortgage 1 Monthly Calcs'!H171)</f>
        <v>644.30140148550652</v>
      </c>
      <c r="J171" s="24">
        <f>IF(ISBLANK('Mortgage 1 Monthly Calcs'!I171),"",'Mortgage 1 Monthly Calcs'!I171)</f>
        <v>325.38682605876676</v>
      </c>
      <c r="K171" s="24">
        <f>IF(ISBLANK('Mortgage 1 Monthly Calcs'!J171),"",'Mortgage 1 Monthly Calcs'!J171)</f>
        <v>65077.365211753342</v>
      </c>
      <c r="L171" s="24"/>
      <c r="M171" s="24">
        <f>IF(ISBLANK('Mortgage 1 Monthly Calcs'!K171),"",'Mortgage 1 Monthly Calcs'!K171)</f>
        <v>0</v>
      </c>
      <c r="N171" s="24"/>
      <c r="O171" s="24">
        <f>IF(ISBLANK('Mortgage 1 Monthly Calcs'!L171),"",'Mortgage 1 Monthly Calcs'!L171)</f>
        <v>644.30140148550652</v>
      </c>
      <c r="P171" s="24"/>
      <c r="Q171" s="24">
        <f>IF(ISBLANK('Mortgage 1 Monthly Calcs'!M171),"",'Mortgage 1 Monthly Calcs'!M171)</f>
        <v>0</v>
      </c>
      <c r="R171" s="24">
        <f>IF(ISBLANK('Mortgage 1 Monthly Calcs'!N171),"",'Mortgage 1 Monthly Calcs'!N171)</f>
        <v>644.30140148550652</v>
      </c>
      <c r="S171" s="24">
        <f>IF(ISBLANK('Mortgage 1 Monthly Calcs'!O171),"",'Mortgage 1 Monthly Calcs'!O171)</f>
        <v>0</v>
      </c>
      <c r="T171" s="24"/>
      <c r="U171" s="24">
        <f>IF(ISBLANK('Mortgage 1 Monthly Calcs'!P171),"",'Mortgage 1 Monthly Calcs'!P171)</f>
        <v>0</v>
      </c>
      <c r="V171" s="24">
        <f>IF(ISBLANK('Mortgage 1 Monthly Calcs'!Q171),"",'Mortgage 1 Monthly Calcs'!Q171)</f>
        <v>0</v>
      </c>
      <c r="W171" s="24">
        <f>IF(ISBLANK('Mortgage 1 Monthly Calcs'!R171),"",'Mortgage 1 Monthly Calcs'!R171)</f>
        <v>318.91457542673982</v>
      </c>
      <c r="X171" s="24">
        <f>IF(ISBLANK('Mortgage 1 Monthly Calcs'!S171),"",'Mortgage 1 Monthly Calcs'!S171)</f>
        <v>325.3868260587667</v>
      </c>
      <c r="Y171" s="24">
        <f>IF(ISBLANK('Mortgage 1 Monthly Calcs'!T171),"",'Mortgage 1 Monthly Calcs'!T171)</f>
        <v>35241.549363673104</v>
      </c>
      <c r="Z171" s="24">
        <f>IF(ISBLANK('Mortgage 1 Monthly Calcs'!U171),"",'Mortgage 1 Monthly Calcs'!U171)</f>
        <v>67846.674874008051</v>
      </c>
      <c r="AA171" s="24" t="str">
        <f>IF(ISBLANK('Mortgage 1 Monthly Calcs'!V171),"",'Mortgage 1 Monthly Calcs'!V171)</f>
        <v/>
      </c>
      <c r="AB171" s="24" t="str">
        <f>IF(ISBLANK('Mortgage 1 Monthly Calcs'!W171),"",'Mortgage 1 Monthly Calcs'!W171)</f>
        <v/>
      </c>
      <c r="AC171" s="24">
        <f>IF(ISBLANK('Mortgage 1 Monthly Calcs'!X171),"",'Mortgage 1 Monthly Calcs'!X171)</f>
        <v>0</v>
      </c>
      <c r="AD171" s="24">
        <f>IF(ISBLANK('Mortgage 1 Monthly Calcs'!Y171),"",'Mortgage 1 Monthly Calcs'!Y171)</f>
        <v>64758.450636326612</v>
      </c>
    </row>
    <row r="172" spans="3:30" x14ac:dyDescent="0.25">
      <c r="C172" s="37">
        <v>161</v>
      </c>
      <c r="D172" s="29" t="str">
        <f>IF(K940=1,F163+1,"")</f>
        <v/>
      </c>
      <c r="E172" s="22" t="str">
        <f>IF(ISBLANK('Mortgage 1 Monthly Calcs'!E172),"",'Mortgage 1 Monthly Calcs'!E172)</f>
        <v/>
      </c>
      <c r="F172" s="23" t="str">
        <f>IF(ISBLANK('Mortgage 1 Monthly Calcs'!F172),"",'Mortgage 1 Monthly Calcs'!F172)</f>
        <v>Mar</v>
      </c>
      <c r="G172" s="28"/>
      <c r="H172" s="28">
        <f>IF(ISBLANK('Mortgage 1 Monthly Calcs'!G172),"",'Mortgage 1 Monthly Calcs'!G172)</f>
        <v>0.06</v>
      </c>
      <c r="I172" s="24">
        <f>IF(ISBLANK('Mortgage 1 Monthly Calcs'!H172),"",'Mortgage 1 Monthly Calcs'!H172)</f>
        <v>644.30140148550663</v>
      </c>
      <c r="J172" s="24">
        <f>IF(ISBLANK('Mortgage 1 Monthly Calcs'!I172),"",'Mortgage 1 Monthly Calcs'!I172)</f>
        <v>323.79225318163304</v>
      </c>
      <c r="K172" s="24">
        <f>IF(ISBLANK('Mortgage 1 Monthly Calcs'!J172),"",'Mortgage 1 Monthly Calcs'!J172)</f>
        <v>64758.450636326612</v>
      </c>
      <c r="L172" s="24"/>
      <c r="M172" s="24">
        <f>IF(ISBLANK('Mortgage 1 Monthly Calcs'!K172),"",'Mortgage 1 Monthly Calcs'!K172)</f>
        <v>0</v>
      </c>
      <c r="N172" s="24"/>
      <c r="O172" s="24">
        <f>IF(ISBLANK('Mortgage 1 Monthly Calcs'!L172),"",'Mortgage 1 Monthly Calcs'!L172)</f>
        <v>644.30140148550663</v>
      </c>
      <c r="P172" s="24"/>
      <c r="Q172" s="24">
        <f>IF(ISBLANK('Mortgage 1 Monthly Calcs'!M172),"",'Mortgage 1 Monthly Calcs'!M172)</f>
        <v>0</v>
      </c>
      <c r="R172" s="24">
        <f>IF(ISBLANK('Mortgage 1 Monthly Calcs'!N172),"",'Mortgage 1 Monthly Calcs'!N172)</f>
        <v>644.30140148550663</v>
      </c>
      <c r="S172" s="24">
        <f>IF(ISBLANK('Mortgage 1 Monthly Calcs'!O172),"",'Mortgage 1 Monthly Calcs'!O172)</f>
        <v>0</v>
      </c>
      <c r="T172" s="24"/>
      <c r="U172" s="24">
        <f>IF(ISBLANK('Mortgage 1 Monthly Calcs'!P172),"",'Mortgage 1 Monthly Calcs'!P172)</f>
        <v>0</v>
      </c>
      <c r="V172" s="24">
        <f>IF(ISBLANK('Mortgage 1 Monthly Calcs'!Q172),"",'Mortgage 1 Monthly Calcs'!Q172)</f>
        <v>0</v>
      </c>
      <c r="W172" s="24">
        <f>IF(ISBLANK('Mortgage 1 Monthly Calcs'!R172),"",'Mortgage 1 Monthly Calcs'!R172)</f>
        <v>320.50914830387359</v>
      </c>
      <c r="X172" s="24">
        <f>IF(ISBLANK('Mortgage 1 Monthly Calcs'!S172),"",'Mortgage 1 Monthly Calcs'!S172)</f>
        <v>323.79225318163304</v>
      </c>
      <c r="Y172" s="24">
        <f>IF(ISBLANK('Mortgage 1 Monthly Calcs'!T172),"",'Mortgage 1 Monthly Calcs'!T172)</f>
        <v>35562.058511976975</v>
      </c>
      <c r="Z172" s="24">
        <f>IF(ISBLANK('Mortgage 1 Monthly Calcs'!U172),"",'Mortgage 1 Monthly Calcs'!U172)</f>
        <v>68170.46712718968</v>
      </c>
      <c r="AA172" s="24" t="str">
        <f>IF(ISBLANK('Mortgage 1 Monthly Calcs'!V172),"",'Mortgage 1 Monthly Calcs'!V172)</f>
        <v/>
      </c>
      <c r="AB172" s="24" t="str">
        <f>IF(ISBLANK('Mortgage 1 Monthly Calcs'!W172),"",'Mortgage 1 Monthly Calcs'!W172)</f>
        <v/>
      </c>
      <c r="AC172" s="24">
        <f>IF(ISBLANK('Mortgage 1 Monthly Calcs'!X172),"",'Mortgage 1 Monthly Calcs'!X172)</f>
        <v>0</v>
      </c>
      <c r="AD172" s="24">
        <f>IF(ISBLANK('Mortgage 1 Monthly Calcs'!Y172),"",'Mortgage 1 Monthly Calcs'!Y172)</f>
        <v>64437.941488022749</v>
      </c>
    </row>
    <row r="173" spans="3:30" x14ac:dyDescent="0.25">
      <c r="C173" s="37">
        <v>162</v>
      </c>
      <c r="D173" s="29" t="str">
        <f>IF(K941=1,F163+1,"")</f>
        <v/>
      </c>
      <c r="E173" s="22" t="str">
        <f>IF(ISBLANK('Mortgage 1 Monthly Calcs'!E173),"",'Mortgage 1 Monthly Calcs'!E173)</f>
        <v/>
      </c>
      <c r="F173" s="23" t="str">
        <f>IF(ISBLANK('Mortgage 1 Monthly Calcs'!F173),"",'Mortgage 1 Monthly Calcs'!F173)</f>
        <v>Apr</v>
      </c>
      <c r="G173" s="28"/>
      <c r="H173" s="28">
        <f>IF(ISBLANK('Mortgage 1 Monthly Calcs'!G173),"",'Mortgage 1 Monthly Calcs'!G173)</f>
        <v>0.06</v>
      </c>
      <c r="I173" s="24">
        <f>IF(ISBLANK('Mortgage 1 Monthly Calcs'!H173),"",'Mortgage 1 Monthly Calcs'!H173)</f>
        <v>644.30140148550674</v>
      </c>
      <c r="J173" s="24">
        <f>IF(ISBLANK('Mortgage 1 Monthly Calcs'!I173),"",'Mortgage 1 Monthly Calcs'!I173)</f>
        <v>322.18970744011381</v>
      </c>
      <c r="K173" s="24">
        <f>IF(ISBLANK('Mortgage 1 Monthly Calcs'!J173),"",'Mortgage 1 Monthly Calcs'!J173)</f>
        <v>64437.941488022749</v>
      </c>
      <c r="L173" s="24"/>
      <c r="M173" s="24">
        <f>IF(ISBLANK('Mortgage 1 Monthly Calcs'!K173),"",'Mortgage 1 Monthly Calcs'!K173)</f>
        <v>0</v>
      </c>
      <c r="N173" s="24"/>
      <c r="O173" s="24">
        <f>IF(ISBLANK('Mortgage 1 Monthly Calcs'!L173),"",'Mortgage 1 Monthly Calcs'!L173)</f>
        <v>644.30140148550674</v>
      </c>
      <c r="P173" s="24"/>
      <c r="Q173" s="24">
        <f>IF(ISBLANK('Mortgage 1 Monthly Calcs'!M173),"",'Mortgage 1 Monthly Calcs'!M173)</f>
        <v>0</v>
      </c>
      <c r="R173" s="24">
        <f>IF(ISBLANK('Mortgage 1 Monthly Calcs'!N173),"",'Mortgage 1 Monthly Calcs'!N173)</f>
        <v>644.30140148550674</v>
      </c>
      <c r="S173" s="24">
        <f>IF(ISBLANK('Mortgage 1 Monthly Calcs'!O173),"",'Mortgage 1 Monthly Calcs'!O173)</f>
        <v>0</v>
      </c>
      <c r="T173" s="24"/>
      <c r="U173" s="24">
        <f>IF(ISBLANK('Mortgage 1 Monthly Calcs'!P173),"",'Mortgage 1 Monthly Calcs'!P173)</f>
        <v>0</v>
      </c>
      <c r="V173" s="24">
        <f>IF(ISBLANK('Mortgage 1 Monthly Calcs'!Q173),"",'Mortgage 1 Monthly Calcs'!Q173)</f>
        <v>0</v>
      </c>
      <c r="W173" s="24">
        <f>IF(ISBLANK('Mortgage 1 Monthly Calcs'!R173),"",'Mortgage 1 Monthly Calcs'!R173)</f>
        <v>322.11169404539299</v>
      </c>
      <c r="X173" s="24">
        <f>IF(ISBLANK('Mortgage 1 Monthly Calcs'!S173),"",'Mortgage 1 Monthly Calcs'!S173)</f>
        <v>322.18970744011375</v>
      </c>
      <c r="Y173" s="24">
        <f>IF(ISBLANK('Mortgage 1 Monthly Calcs'!T173),"",'Mortgage 1 Monthly Calcs'!T173)</f>
        <v>35884.170206022369</v>
      </c>
      <c r="Z173" s="24">
        <f>IF(ISBLANK('Mortgage 1 Monthly Calcs'!U173),"",'Mortgage 1 Monthly Calcs'!U173)</f>
        <v>68492.656834629801</v>
      </c>
      <c r="AA173" s="24" t="str">
        <f>IF(ISBLANK('Mortgage 1 Monthly Calcs'!V173),"",'Mortgage 1 Monthly Calcs'!V173)</f>
        <v/>
      </c>
      <c r="AB173" s="24" t="str">
        <f>IF(ISBLANK('Mortgage 1 Monthly Calcs'!W173),"",'Mortgage 1 Monthly Calcs'!W173)</f>
        <v/>
      </c>
      <c r="AC173" s="24">
        <f>IF(ISBLANK('Mortgage 1 Monthly Calcs'!X173),"",'Mortgage 1 Monthly Calcs'!X173)</f>
        <v>0</v>
      </c>
      <c r="AD173" s="24">
        <f>IF(ISBLANK('Mortgage 1 Monthly Calcs'!Y173),"",'Mortgage 1 Monthly Calcs'!Y173)</f>
        <v>64115.829793977362</v>
      </c>
    </row>
    <row r="174" spans="3:30" x14ac:dyDescent="0.25">
      <c r="C174" s="37">
        <v>163</v>
      </c>
      <c r="D174" s="29" t="str">
        <f>IF(K942=1,F163+1,"")</f>
        <v/>
      </c>
      <c r="E174" s="22" t="str">
        <f>IF(ISBLANK('Mortgage 1 Monthly Calcs'!E174),"",'Mortgage 1 Monthly Calcs'!E174)</f>
        <v/>
      </c>
      <c r="F174" s="23" t="str">
        <f>IF(ISBLANK('Mortgage 1 Monthly Calcs'!F174),"",'Mortgage 1 Monthly Calcs'!F174)</f>
        <v>May</v>
      </c>
      <c r="G174" s="28"/>
      <c r="H174" s="28">
        <f>IF(ISBLANK('Mortgage 1 Monthly Calcs'!G174),"",'Mortgage 1 Monthly Calcs'!G174)</f>
        <v>0.06</v>
      </c>
      <c r="I174" s="24">
        <f>IF(ISBLANK('Mortgage 1 Monthly Calcs'!H174),"",'Mortgage 1 Monthly Calcs'!H174)</f>
        <v>644.30140148550697</v>
      </c>
      <c r="J174" s="24">
        <f>IF(ISBLANK('Mortgage 1 Monthly Calcs'!I174),"",'Mortgage 1 Monthly Calcs'!I174)</f>
        <v>320.57914896988683</v>
      </c>
      <c r="K174" s="24">
        <f>IF(ISBLANK('Mortgage 1 Monthly Calcs'!J174),"",'Mortgage 1 Monthly Calcs'!J174)</f>
        <v>64115.829793977362</v>
      </c>
      <c r="L174" s="24"/>
      <c r="M174" s="24">
        <f>IF(ISBLANK('Mortgage 1 Monthly Calcs'!K174),"",'Mortgage 1 Monthly Calcs'!K174)</f>
        <v>0</v>
      </c>
      <c r="N174" s="24"/>
      <c r="O174" s="24">
        <f>IF(ISBLANK('Mortgage 1 Monthly Calcs'!L174),"",'Mortgage 1 Monthly Calcs'!L174)</f>
        <v>644.30140148550697</v>
      </c>
      <c r="P174" s="24"/>
      <c r="Q174" s="24">
        <f>IF(ISBLANK('Mortgage 1 Monthly Calcs'!M174),"",'Mortgage 1 Monthly Calcs'!M174)</f>
        <v>0</v>
      </c>
      <c r="R174" s="24">
        <f>IF(ISBLANK('Mortgage 1 Monthly Calcs'!N174),"",'Mortgage 1 Monthly Calcs'!N174)</f>
        <v>644.30140148550697</v>
      </c>
      <c r="S174" s="24">
        <f>IF(ISBLANK('Mortgage 1 Monthly Calcs'!O174),"",'Mortgage 1 Monthly Calcs'!O174)</f>
        <v>0</v>
      </c>
      <c r="T174" s="24"/>
      <c r="U174" s="24">
        <f>IF(ISBLANK('Mortgage 1 Monthly Calcs'!P174),"",'Mortgage 1 Monthly Calcs'!P174)</f>
        <v>0</v>
      </c>
      <c r="V174" s="24">
        <f>IF(ISBLANK('Mortgage 1 Monthly Calcs'!Q174),"",'Mortgage 1 Monthly Calcs'!Q174)</f>
        <v>0</v>
      </c>
      <c r="W174" s="24">
        <f>IF(ISBLANK('Mortgage 1 Monthly Calcs'!R174),"",'Mortgage 1 Monthly Calcs'!R174)</f>
        <v>323.72225251562014</v>
      </c>
      <c r="X174" s="24">
        <f>IF(ISBLANK('Mortgage 1 Monthly Calcs'!S174),"",'Mortgage 1 Monthly Calcs'!S174)</f>
        <v>320.57914896988683</v>
      </c>
      <c r="Y174" s="24">
        <f>IF(ISBLANK('Mortgage 1 Monthly Calcs'!T174),"",'Mortgage 1 Monthly Calcs'!T174)</f>
        <v>36207.892458537986</v>
      </c>
      <c r="Z174" s="24">
        <f>IF(ISBLANK('Mortgage 1 Monthly Calcs'!U174),"",'Mortgage 1 Monthly Calcs'!U174)</f>
        <v>68813.23598359969</v>
      </c>
      <c r="AA174" s="24" t="str">
        <f>IF(ISBLANK('Mortgage 1 Monthly Calcs'!V174),"",'Mortgage 1 Monthly Calcs'!V174)</f>
        <v/>
      </c>
      <c r="AB174" s="24" t="str">
        <f>IF(ISBLANK('Mortgage 1 Monthly Calcs'!W174),"",'Mortgage 1 Monthly Calcs'!W174)</f>
        <v/>
      </c>
      <c r="AC174" s="24">
        <f>IF(ISBLANK('Mortgage 1 Monthly Calcs'!X174),"",'Mortgage 1 Monthly Calcs'!X174)</f>
        <v>0</v>
      </c>
      <c r="AD174" s="24">
        <f>IF(ISBLANK('Mortgage 1 Monthly Calcs'!Y174),"",'Mortgage 1 Monthly Calcs'!Y174)</f>
        <v>63792.107541461752</v>
      </c>
    </row>
    <row r="175" spans="3:30" x14ac:dyDescent="0.25">
      <c r="C175" s="37">
        <v>164</v>
      </c>
      <c r="D175" s="29" t="str">
        <f>IF(K943=1,F163+1,"")</f>
        <v/>
      </c>
      <c r="E175" s="22" t="str">
        <f>IF(ISBLANK('Mortgage 1 Monthly Calcs'!E175),"",'Mortgage 1 Monthly Calcs'!E175)</f>
        <v/>
      </c>
      <c r="F175" s="23" t="str">
        <f>IF(ISBLANK('Mortgage 1 Monthly Calcs'!F175),"",'Mortgage 1 Monthly Calcs'!F175)</f>
        <v>Jun</v>
      </c>
      <c r="G175" s="28"/>
      <c r="H175" s="28">
        <f>IF(ISBLANK('Mortgage 1 Monthly Calcs'!G175),"",'Mortgage 1 Monthly Calcs'!G175)</f>
        <v>0.06</v>
      </c>
      <c r="I175" s="24">
        <f>IF(ISBLANK('Mortgage 1 Monthly Calcs'!H175),"",'Mortgage 1 Monthly Calcs'!H175)</f>
        <v>644.30140148550697</v>
      </c>
      <c r="J175" s="24">
        <f>IF(ISBLANK('Mortgage 1 Monthly Calcs'!I175),"",'Mortgage 1 Monthly Calcs'!I175)</f>
        <v>318.96053770730879</v>
      </c>
      <c r="K175" s="24">
        <f>IF(ISBLANK('Mortgage 1 Monthly Calcs'!J175),"",'Mortgage 1 Monthly Calcs'!J175)</f>
        <v>63792.107541461752</v>
      </c>
      <c r="L175" s="24"/>
      <c r="M175" s="24">
        <f>IF(ISBLANK('Mortgage 1 Monthly Calcs'!K175),"",'Mortgage 1 Monthly Calcs'!K175)</f>
        <v>0</v>
      </c>
      <c r="N175" s="24"/>
      <c r="O175" s="24">
        <f>IF(ISBLANK('Mortgage 1 Monthly Calcs'!L175),"",'Mortgage 1 Monthly Calcs'!L175)</f>
        <v>644.30140148550697</v>
      </c>
      <c r="P175" s="24"/>
      <c r="Q175" s="24">
        <f>IF(ISBLANK('Mortgage 1 Monthly Calcs'!M175),"",'Mortgage 1 Monthly Calcs'!M175)</f>
        <v>0</v>
      </c>
      <c r="R175" s="24">
        <f>IF(ISBLANK('Mortgage 1 Monthly Calcs'!N175),"",'Mortgage 1 Monthly Calcs'!N175)</f>
        <v>644.30140148550697</v>
      </c>
      <c r="S175" s="24">
        <f>IF(ISBLANK('Mortgage 1 Monthly Calcs'!O175),"",'Mortgage 1 Monthly Calcs'!O175)</f>
        <v>0</v>
      </c>
      <c r="T175" s="24"/>
      <c r="U175" s="24">
        <f>IF(ISBLANK('Mortgage 1 Monthly Calcs'!P175),"",'Mortgage 1 Monthly Calcs'!P175)</f>
        <v>0</v>
      </c>
      <c r="V175" s="24">
        <f>IF(ISBLANK('Mortgage 1 Monthly Calcs'!Q175),"",'Mortgage 1 Monthly Calcs'!Q175)</f>
        <v>0</v>
      </c>
      <c r="W175" s="24">
        <f>IF(ISBLANK('Mortgage 1 Monthly Calcs'!R175),"",'Mortgage 1 Monthly Calcs'!R175)</f>
        <v>325.34086377819818</v>
      </c>
      <c r="X175" s="24">
        <f>IF(ISBLANK('Mortgage 1 Monthly Calcs'!S175),"",'Mortgage 1 Monthly Calcs'!S175)</f>
        <v>318.96053770730879</v>
      </c>
      <c r="Y175" s="24">
        <f>IF(ISBLANK('Mortgage 1 Monthly Calcs'!T175),"",'Mortgage 1 Monthly Calcs'!T175)</f>
        <v>36533.233322316184</v>
      </c>
      <c r="Z175" s="24">
        <f>IF(ISBLANK('Mortgage 1 Monthly Calcs'!U175),"",'Mortgage 1 Monthly Calcs'!U175)</f>
        <v>69132.196521306993</v>
      </c>
      <c r="AA175" s="24" t="str">
        <f>IF(ISBLANK('Mortgage 1 Monthly Calcs'!V175),"",'Mortgage 1 Monthly Calcs'!V175)</f>
        <v/>
      </c>
      <c r="AB175" s="24" t="str">
        <f>IF(ISBLANK('Mortgage 1 Monthly Calcs'!W175),"",'Mortgage 1 Monthly Calcs'!W175)</f>
        <v/>
      </c>
      <c r="AC175" s="24">
        <f>IF(ISBLANK('Mortgage 1 Monthly Calcs'!X175),"",'Mortgage 1 Monthly Calcs'!X175)</f>
        <v>0</v>
      </c>
      <c r="AD175" s="24">
        <f>IF(ISBLANK('Mortgage 1 Monthly Calcs'!Y175),"",'Mortgage 1 Monthly Calcs'!Y175)</f>
        <v>63466.766677683561</v>
      </c>
    </row>
    <row r="176" spans="3:30" x14ac:dyDescent="0.25">
      <c r="C176" s="37">
        <v>165</v>
      </c>
      <c r="D176" s="29" t="str">
        <f>IF(K944=1,F163+1,"")</f>
        <v/>
      </c>
      <c r="E176" s="22" t="str">
        <f>IF(ISBLANK('Mortgage 1 Monthly Calcs'!E176),"",'Mortgage 1 Monthly Calcs'!E176)</f>
        <v/>
      </c>
      <c r="F176" s="23" t="str">
        <f>IF(ISBLANK('Mortgage 1 Monthly Calcs'!F176),"",'Mortgage 1 Monthly Calcs'!F176)</f>
        <v>Jul</v>
      </c>
      <c r="G176" s="28"/>
      <c r="H176" s="28">
        <f>IF(ISBLANK('Mortgage 1 Monthly Calcs'!G176),"",'Mortgage 1 Monthly Calcs'!G176)</f>
        <v>0.06</v>
      </c>
      <c r="I176" s="24">
        <f>IF(ISBLANK('Mortgage 1 Monthly Calcs'!H176),"",'Mortgage 1 Monthly Calcs'!H176)</f>
        <v>644.3014014855072</v>
      </c>
      <c r="J176" s="24">
        <f>IF(ISBLANK('Mortgage 1 Monthly Calcs'!I176),"",'Mortgage 1 Monthly Calcs'!I176)</f>
        <v>317.33383338841787</v>
      </c>
      <c r="K176" s="24">
        <f>IF(ISBLANK('Mortgage 1 Monthly Calcs'!J176),"",'Mortgage 1 Monthly Calcs'!J176)</f>
        <v>63466.766677683561</v>
      </c>
      <c r="L176" s="24"/>
      <c r="M176" s="24">
        <f>IF(ISBLANK('Mortgage 1 Monthly Calcs'!K176),"",'Mortgage 1 Monthly Calcs'!K176)</f>
        <v>0</v>
      </c>
      <c r="N176" s="24"/>
      <c r="O176" s="24">
        <f>IF(ISBLANK('Mortgage 1 Monthly Calcs'!L176),"",'Mortgage 1 Monthly Calcs'!L176)</f>
        <v>644.3014014855072</v>
      </c>
      <c r="P176" s="24"/>
      <c r="Q176" s="24">
        <f>IF(ISBLANK('Mortgage 1 Monthly Calcs'!M176),"",'Mortgage 1 Monthly Calcs'!M176)</f>
        <v>0</v>
      </c>
      <c r="R176" s="24">
        <f>IF(ISBLANK('Mortgage 1 Monthly Calcs'!N176),"",'Mortgage 1 Monthly Calcs'!N176)</f>
        <v>644.3014014855072</v>
      </c>
      <c r="S176" s="24">
        <f>IF(ISBLANK('Mortgage 1 Monthly Calcs'!O176),"",'Mortgage 1 Monthly Calcs'!O176)</f>
        <v>0</v>
      </c>
      <c r="T176" s="24"/>
      <c r="U176" s="24">
        <f>IF(ISBLANK('Mortgage 1 Monthly Calcs'!P176),"",'Mortgage 1 Monthly Calcs'!P176)</f>
        <v>0</v>
      </c>
      <c r="V176" s="24">
        <f>IF(ISBLANK('Mortgage 1 Monthly Calcs'!Q176),"",'Mortgage 1 Monthly Calcs'!Q176)</f>
        <v>0</v>
      </c>
      <c r="W176" s="24">
        <f>IF(ISBLANK('Mortgage 1 Monthly Calcs'!R176),"",'Mortgage 1 Monthly Calcs'!R176)</f>
        <v>326.96756809708938</v>
      </c>
      <c r="X176" s="24">
        <f>IF(ISBLANK('Mortgage 1 Monthly Calcs'!S176),"",'Mortgage 1 Monthly Calcs'!S176)</f>
        <v>317.33383338841782</v>
      </c>
      <c r="Y176" s="24">
        <f>IF(ISBLANK('Mortgage 1 Monthly Calcs'!T176),"",'Mortgage 1 Monthly Calcs'!T176)</f>
        <v>36860.200890413274</v>
      </c>
      <c r="Z176" s="24">
        <f>IF(ISBLANK('Mortgage 1 Monthly Calcs'!U176),"",'Mortgage 1 Monthly Calcs'!U176)</f>
        <v>69449.530354695409</v>
      </c>
      <c r="AA176" s="24" t="str">
        <f>IF(ISBLANK('Mortgage 1 Monthly Calcs'!V176),"",'Mortgage 1 Monthly Calcs'!V176)</f>
        <v/>
      </c>
      <c r="AB176" s="24" t="str">
        <f>IF(ISBLANK('Mortgage 1 Monthly Calcs'!W176),"",'Mortgage 1 Monthly Calcs'!W176)</f>
        <v/>
      </c>
      <c r="AC176" s="24">
        <f>IF(ISBLANK('Mortgage 1 Monthly Calcs'!X176),"",'Mortgage 1 Monthly Calcs'!X176)</f>
        <v>0</v>
      </c>
      <c r="AD176" s="24">
        <f>IF(ISBLANK('Mortgage 1 Monthly Calcs'!Y176),"",'Mortgage 1 Monthly Calcs'!Y176)</f>
        <v>63139.799109586478</v>
      </c>
    </row>
    <row r="177" spans="3:30" x14ac:dyDescent="0.25">
      <c r="C177" s="37">
        <v>166</v>
      </c>
      <c r="D177" s="29" t="str">
        <f>IF(K945=1,F163+1,"")</f>
        <v/>
      </c>
      <c r="E177" s="22" t="str">
        <f>IF(ISBLANK('Mortgage 1 Monthly Calcs'!E177),"",'Mortgage 1 Monthly Calcs'!E177)</f>
        <v/>
      </c>
      <c r="F177" s="22" t="str">
        <f>IF(ISBLANK('Mortgage 1 Monthly Calcs'!F177),"",'Mortgage 1 Monthly Calcs'!F177)</f>
        <v>Aug</v>
      </c>
      <c r="G177" s="28"/>
      <c r="H177" s="28">
        <f>IF(ISBLANK('Mortgage 1 Monthly Calcs'!G177),"",'Mortgage 1 Monthly Calcs'!G177)</f>
        <v>0.06</v>
      </c>
      <c r="I177" s="24">
        <f>IF(ISBLANK('Mortgage 1 Monthly Calcs'!H177),"",'Mortgage 1 Monthly Calcs'!H177)</f>
        <v>644.3014014855072</v>
      </c>
      <c r="J177" s="24">
        <f>IF(ISBLANK('Mortgage 1 Monthly Calcs'!I177),"",'Mortgage 1 Monthly Calcs'!I177)</f>
        <v>315.69899554793238</v>
      </c>
      <c r="K177" s="24">
        <f>IF(ISBLANK('Mortgage 1 Monthly Calcs'!J177),"",'Mortgage 1 Monthly Calcs'!J177)</f>
        <v>63139.799109586478</v>
      </c>
      <c r="L177" s="24"/>
      <c r="M177" s="24">
        <f>IF(ISBLANK('Mortgage 1 Monthly Calcs'!K177),"",'Mortgage 1 Monthly Calcs'!K177)</f>
        <v>0</v>
      </c>
      <c r="N177" s="24"/>
      <c r="O177" s="24">
        <f>IF(ISBLANK('Mortgage 1 Monthly Calcs'!L177),"",'Mortgage 1 Monthly Calcs'!L177)</f>
        <v>644.3014014855072</v>
      </c>
      <c r="P177" s="24"/>
      <c r="Q177" s="24">
        <f>IF(ISBLANK('Mortgage 1 Monthly Calcs'!M177),"",'Mortgage 1 Monthly Calcs'!M177)</f>
        <v>0</v>
      </c>
      <c r="R177" s="24">
        <f>IF(ISBLANK('Mortgage 1 Monthly Calcs'!N177),"",'Mortgage 1 Monthly Calcs'!N177)</f>
        <v>644.3014014855072</v>
      </c>
      <c r="S177" s="24">
        <f>IF(ISBLANK('Mortgage 1 Monthly Calcs'!O177),"",'Mortgage 1 Monthly Calcs'!O177)</f>
        <v>0</v>
      </c>
      <c r="T177" s="24"/>
      <c r="U177" s="24">
        <f>IF(ISBLANK('Mortgage 1 Monthly Calcs'!P177),"",'Mortgage 1 Monthly Calcs'!P177)</f>
        <v>0</v>
      </c>
      <c r="V177" s="24">
        <f>IF(ISBLANK('Mortgage 1 Monthly Calcs'!Q177),"",'Mortgage 1 Monthly Calcs'!Q177)</f>
        <v>0</v>
      </c>
      <c r="W177" s="24">
        <f>IF(ISBLANK('Mortgage 1 Monthly Calcs'!R177),"",'Mortgage 1 Monthly Calcs'!R177)</f>
        <v>328.60240593757482</v>
      </c>
      <c r="X177" s="24">
        <f>IF(ISBLANK('Mortgage 1 Monthly Calcs'!S177),"",'Mortgage 1 Monthly Calcs'!S177)</f>
        <v>315.69899554793238</v>
      </c>
      <c r="Y177" s="24">
        <f>IF(ISBLANK('Mortgage 1 Monthly Calcs'!T177),"",'Mortgage 1 Monthly Calcs'!T177)</f>
        <v>37188.803296350852</v>
      </c>
      <c r="Z177" s="24">
        <f>IF(ISBLANK('Mortgage 1 Monthly Calcs'!U177),"",'Mortgage 1 Monthly Calcs'!U177)</f>
        <v>69765.229350243346</v>
      </c>
      <c r="AA177" s="24" t="str">
        <f>IF(ISBLANK('Mortgage 1 Monthly Calcs'!V177),"",'Mortgage 1 Monthly Calcs'!V177)</f>
        <v/>
      </c>
      <c r="AB177" s="24" t="str">
        <f>IF(ISBLANK('Mortgage 1 Monthly Calcs'!W177),"",'Mortgage 1 Monthly Calcs'!W177)</f>
        <v/>
      </c>
      <c r="AC177" s="24">
        <f>IF(ISBLANK('Mortgage 1 Monthly Calcs'!X177),"",'Mortgage 1 Monthly Calcs'!X177)</f>
        <v>0</v>
      </c>
      <c r="AD177" s="24">
        <f>IF(ISBLANK('Mortgage 1 Monthly Calcs'!Y177),"",'Mortgage 1 Monthly Calcs'!Y177)</f>
        <v>62811.196703648908</v>
      </c>
    </row>
    <row r="178" spans="3:30" x14ac:dyDescent="0.25">
      <c r="C178" s="37">
        <v>167</v>
      </c>
      <c r="D178" s="29" t="str">
        <f>IF(K946=1,F163+1,"")</f>
        <v/>
      </c>
      <c r="E178" s="22" t="str">
        <f>IF(ISBLANK('Mortgage 1 Monthly Calcs'!E178),"",'Mortgage 1 Monthly Calcs'!E178)</f>
        <v/>
      </c>
      <c r="F178" s="23" t="str">
        <f>IF(ISBLANK('Mortgage 1 Monthly Calcs'!F178),"",'Mortgage 1 Monthly Calcs'!F178)</f>
        <v>Sep</v>
      </c>
      <c r="G178" s="28"/>
      <c r="H178" s="28">
        <f>IF(ISBLANK('Mortgage 1 Monthly Calcs'!G178),"",'Mortgage 1 Monthly Calcs'!G178)</f>
        <v>0.06</v>
      </c>
      <c r="I178" s="24">
        <f>IF(ISBLANK('Mortgage 1 Monthly Calcs'!H178),"",'Mortgage 1 Monthly Calcs'!H178)</f>
        <v>644.30140148550709</v>
      </c>
      <c r="J178" s="24">
        <f>IF(ISBLANK('Mortgage 1 Monthly Calcs'!I178),"",'Mortgage 1 Monthly Calcs'!I178)</f>
        <v>314.05598351824455</v>
      </c>
      <c r="K178" s="24">
        <f>IF(ISBLANK('Mortgage 1 Monthly Calcs'!J178),"",'Mortgage 1 Monthly Calcs'!J178)</f>
        <v>62811.196703648908</v>
      </c>
      <c r="L178" s="24"/>
      <c r="M178" s="24">
        <f>IF(ISBLANK('Mortgage 1 Monthly Calcs'!K178),"",'Mortgage 1 Monthly Calcs'!K178)</f>
        <v>0</v>
      </c>
      <c r="N178" s="24"/>
      <c r="O178" s="24">
        <f>IF(ISBLANK('Mortgage 1 Monthly Calcs'!L178),"",'Mortgage 1 Monthly Calcs'!L178)</f>
        <v>644.30140148550709</v>
      </c>
      <c r="P178" s="24"/>
      <c r="Q178" s="24">
        <f>IF(ISBLANK('Mortgage 1 Monthly Calcs'!M178),"",'Mortgage 1 Monthly Calcs'!M178)</f>
        <v>0</v>
      </c>
      <c r="R178" s="24">
        <f>IF(ISBLANK('Mortgage 1 Monthly Calcs'!N178),"",'Mortgage 1 Monthly Calcs'!N178)</f>
        <v>644.30140148550709</v>
      </c>
      <c r="S178" s="24">
        <f>IF(ISBLANK('Mortgage 1 Monthly Calcs'!O178),"",'Mortgage 1 Monthly Calcs'!O178)</f>
        <v>0</v>
      </c>
      <c r="T178" s="24"/>
      <c r="U178" s="24">
        <f>IF(ISBLANK('Mortgage 1 Monthly Calcs'!P178),"",'Mortgage 1 Monthly Calcs'!P178)</f>
        <v>0</v>
      </c>
      <c r="V178" s="24">
        <f>IF(ISBLANK('Mortgage 1 Monthly Calcs'!Q178),"",'Mortgage 1 Monthly Calcs'!Q178)</f>
        <v>0</v>
      </c>
      <c r="W178" s="24">
        <f>IF(ISBLANK('Mortgage 1 Monthly Calcs'!R178),"",'Mortgage 1 Monthly Calcs'!R178)</f>
        <v>330.24541796726254</v>
      </c>
      <c r="X178" s="24">
        <f>IF(ISBLANK('Mortgage 1 Monthly Calcs'!S178),"",'Mortgage 1 Monthly Calcs'!S178)</f>
        <v>314.05598351824455</v>
      </c>
      <c r="Y178" s="24">
        <f>IF(ISBLANK('Mortgage 1 Monthly Calcs'!T178),"",'Mortgage 1 Monthly Calcs'!T178)</f>
        <v>37519.048714318116</v>
      </c>
      <c r="Z178" s="24">
        <f>IF(ISBLANK('Mortgage 1 Monthly Calcs'!U178),"",'Mortgage 1 Monthly Calcs'!U178)</f>
        <v>70079.285333761596</v>
      </c>
      <c r="AA178" s="24" t="str">
        <f>IF(ISBLANK('Mortgage 1 Monthly Calcs'!V178),"",'Mortgage 1 Monthly Calcs'!V178)</f>
        <v/>
      </c>
      <c r="AB178" s="24" t="str">
        <f>IF(ISBLANK('Mortgage 1 Monthly Calcs'!W178),"",'Mortgage 1 Monthly Calcs'!W178)</f>
        <v/>
      </c>
      <c r="AC178" s="24">
        <f>IF(ISBLANK('Mortgage 1 Monthly Calcs'!X178),"",'Mortgage 1 Monthly Calcs'!X178)</f>
        <v>0</v>
      </c>
      <c r="AD178" s="24">
        <f>IF(ISBLANK('Mortgage 1 Monthly Calcs'!Y178),"",'Mortgage 1 Monthly Calcs'!Y178)</f>
        <v>62480.951285681651</v>
      </c>
    </row>
    <row r="179" spans="3:30" x14ac:dyDescent="0.25">
      <c r="C179" s="37">
        <v>168</v>
      </c>
      <c r="D179" s="29">
        <f>D167+1</f>
        <v>14</v>
      </c>
      <c r="E179" s="22" t="str">
        <f>IF(ISBLANK('Mortgage 1 Monthly Calcs'!E179),"",'Mortgage 1 Monthly Calcs'!E179)</f>
        <v/>
      </c>
      <c r="F179" s="23" t="str">
        <f>IF(ISBLANK('Mortgage 1 Monthly Calcs'!F179),"",'Mortgage 1 Monthly Calcs'!F179)</f>
        <v>Oct</v>
      </c>
      <c r="G179" s="28"/>
      <c r="H179" s="28">
        <f>IF(ISBLANK('Mortgage 1 Monthly Calcs'!G179),"",'Mortgage 1 Monthly Calcs'!G179)</f>
        <v>0.06</v>
      </c>
      <c r="I179" s="24">
        <f>IF(ISBLANK('Mortgage 1 Monthly Calcs'!H179),"",'Mortgage 1 Monthly Calcs'!H179)</f>
        <v>644.3014014855072</v>
      </c>
      <c r="J179" s="24">
        <f>IF(ISBLANK('Mortgage 1 Monthly Calcs'!I179),"",'Mortgage 1 Monthly Calcs'!I179)</f>
        <v>312.40475642840823</v>
      </c>
      <c r="K179" s="24">
        <f>IF(ISBLANK('Mortgage 1 Monthly Calcs'!J179),"",'Mortgage 1 Monthly Calcs'!J179)</f>
        <v>62480.951285681651</v>
      </c>
      <c r="L179" s="24"/>
      <c r="M179" s="24">
        <f>IF(ISBLANK('Mortgage 1 Monthly Calcs'!K179),"",'Mortgage 1 Monthly Calcs'!K179)</f>
        <v>0</v>
      </c>
      <c r="N179" s="24"/>
      <c r="O179" s="24">
        <f>IF(ISBLANK('Mortgage 1 Monthly Calcs'!L179),"",'Mortgage 1 Monthly Calcs'!L179)</f>
        <v>644.3014014855072</v>
      </c>
      <c r="P179" s="24"/>
      <c r="Q179" s="24">
        <f>IF(ISBLANK('Mortgage 1 Monthly Calcs'!M179),"",'Mortgage 1 Monthly Calcs'!M179)</f>
        <v>0</v>
      </c>
      <c r="R179" s="24">
        <f>IF(ISBLANK('Mortgage 1 Monthly Calcs'!N179),"",'Mortgage 1 Monthly Calcs'!N179)</f>
        <v>644.3014014855072</v>
      </c>
      <c r="S179" s="24">
        <f>IF(ISBLANK('Mortgage 1 Monthly Calcs'!O179),"",'Mortgage 1 Monthly Calcs'!O179)</f>
        <v>0</v>
      </c>
      <c r="T179" s="24"/>
      <c r="U179" s="24">
        <f>IF(ISBLANK('Mortgage 1 Monthly Calcs'!P179),"",'Mortgage 1 Monthly Calcs'!P179)</f>
        <v>0</v>
      </c>
      <c r="V179" s="24">
        <f>IF(ISBLANK('Mortgage 1 Monthly Calcs'!Q179),"",'Mortgage 1 Monthly Calcs'!Q179)</f>
        <v>0</v>
      </c>
      <c r="W179" s="24">
        <f>IF(ISBLANK('Mortgage 1 Monthly Calcs'!R179),"",'Mortgage 1 Monthly Calcs'!R179)</f>
        <v>331.89664505709897</v>
      </c>
      <c r="X179" s="24">
        <f>IF(ISBLANK('Mortgage 1 Monthly Calcs'!S179),"",'Mortgage 1 Monthly Calcs'!S179)</f>
        <v>312.40475642840823</v>
      </c>
      <c r="Y179" s="24">
        <f>IF(ISBLANK('Mortgage 1 Monthly Calcs'!T179),"",'Mortgage 1 Monthly Calcs'!T179)</f>
        <v>37850.945359375219</v>
      </c>
      <c r="Z179" s="24">
        <f>IF(ISBLANK('Mortgage 1 Monthly Calcs'!U179),"",'Mortgage 1 Monthly Calcs'!U179)</f>
        <v>70391.690090190008</v>
      </c>
      <c r="AA179" s="24" t="str">
        <f>IF(ISBLANK('Mortgage 1 Monthly Calcs'!V179),"",'Mortgage 1 Monthly Calcs'!V179)</f>
        <v/>
      </c>
      <c r="AB179" s="24" t="str">
        <f>IF(ISBLANK('Mortgage 1 Monthly Calcs'!W179),"",'Mortgage 1 Monthly Calcs'!W179)</f>
        <v/>
      </c>
      <c r="AC179" s="24">
        <f>IF(ISBLANK('Mortgage 1 Monthly Calcs'!X179),"",'Mortgage 1 Monthly Calcs'!X179)</f>
        <v>0</v>
      </c>
      <c r="AD179" s="24">
        <f>IF(ISBLANK('Mortgage 1 Monthly Calcs'!Y179),"",'Mortgage 1 Monthly Calcs'!Y179)</f>
        <v>62149.054640624563</v>
      </c>
    </row>
    <row r="180" spans="3:30" x14ac:dyDescent="0.25">
      <c r="C180" s="37">
        <v>169</v>
      </c>
      <c r="D180" s="29"/>
      <c r="E180" s="22" t="str">
        <f>IF(ISBLANK('Mortgage 1 Monthly Calcs'!E180),"",'Mortgage 1 Monthly Calcs'!E180)</f>
        <v/>
      </c>
      <c r="F180" s="23" t="str">
        <f>IF(ISBLANK('Mortgage 1 Monthly Calcs'!F180),"",'Mortgage 1 Monthly Calcs'!F180)</f>
        <v>Nov</v>
      </c>
      <c r="G180" s="28"/>
      <c r="H180" s="28">
        <f>IF(ISBLANK('Mortgage 1 Monthly Calcs'!G180),"",'Mortgage 1 Monthly Calcs'!G180)</f>
        <v>0.06</v>
      </c>
      <c r="I180" s="24">
        <f>IF(ISBLANK('Mortgage 1 Monthly Calcs'!H180),"",'Mortgage 1 Monthly Calcs'!H180)</f>
        <v>644.30140148550731</v>
      </c>
      <c r="J180" s="24">
        <f>IF(ISBLANK('Mortgage 1 Monthly Calcs'!I180),"",'Mortgage 1 Monthly Calcs'!I180)</f>
        <v>310.74527320312285</v>
      </c>
      <c r="K180" s="24">
        <f>IF(ISBLANK('Mortgage 1 Monthly Calcs'!J180),"",'Mortgage 1 Monthly Calcs'!J180)</f>
        <v>62149.054640624563</v>
      </c>
      <c r="L180" s="24"/>
      <c r="M180" s="24">
        <f>IF(ISBLANK('Mortgage 1 Monthly Calcs'!K180),"",'Mortgage 1 Monthly Calcs'!K180)</f>
        <v>0</v>
      </c>
      <c r="N180" s="24"/>
      <c r="O180" s="24">
        <f>IF(ISBLANK('Mortgage 1 Monthly Calcs'!L180),"",'Mortgage 1 Monthly Calcs'!L180)</f>
        <v>644.30140148550731</v>
      </c>
      <c r="P180" s="24"/>
      <c r="Q180" s="24">
        <f>IF(ISBLANK('Mortgage 1 Monthly Calcs'!M180),"",'Mortgage 1 Monthly Calcs'!M180)</f>
        <v>0</v>
      </c>
      <c r="R180" s="24">
        <f>IF(ISBLANK('Mortgage 1 Monthly Calcs'!N180),"",'Mortgage 1 Monthly Calcs'!N180)</f>
        <v>644.30140148550731</v>
      </c>
      <c r="S180" s="24">
        <f>IF(ISBLANK('Mortgage 1 Monthly Calcs'!O180),"",'Mortgage 1 Monthly Calcs'!O180)</f>
        <v>0</v>
      </c>
      <c r="T180" s="24"/>
      <c r="U180" s="24">
        <f>IF(ISBLANK('Mortgage 1 Monthly Calcs'!P180),"",'Mortgage 1 Monthly Calcs'!P180)</f>
        <v>0</v>
      </c>
      <c r="V180" s="24">
        <f>IF(ISBLANK('Mortgage 1 Monthly Calcs'!Q180),"",'Mortgage 1 Monthly Calcs'!Q180)</f>
        <v>0</v>
      </c>
      <c r="W180" s="24">
        <f>IF(ISBLANK('Mortgage 1 Monthly Calcs'!R180),"",'Mortgage 1 Monthly Calcs'!R180)</f>
        <v>333.55612828238446</v>
      </c>
      <c r="X180" s="24">
        <f>IF(ISBLANK('Mortgage 1 Monthly Calcs'!S180),"",'Mortgage 1 Monthly Calcs'!S180)</f>
        <v>310.74527320312285</v>
      </c>
      <c r="Y180" s="24">
        <f>IF(ISBLANK('Mortgage 1 Monthly Calcs'!T180),"",'Mortgage 1 Monthly Calcs'!T180)</f>
        <v>38184.501487657602</v>
      </c>
      <c r="Z180" s="24">
        <f>IF(ISBLANK('Mortgage 1 Monthly Calcs'!U180),"",'Mortgage 1 Monthly Calcs'!U180)</f>
        <v>70702.435363393131</v>
      </c>
      <c r="AA180" s="24" t="str">
        <f>IF(ISBLANK('Mortgage 1 Monthly Calcs'!V180),"",'Mortgage 1 Monthly Calcs'!V180)</f>
        <v/>
      </c>
      <c r="AB180" s="24" t="str">
        <f>IF(ISBLANK('Mortgage 1 Monthly Calcs'!W180),"",'Mortgage 1 Monthly Calcs'!W180)</f>
        <v/>
      </c>
      <c r="AC180" s="24">
        <f>IF(ISBLANK('Mortgage 1 Monthly Calcs'!X180),"",'Mortgage 1 Monthly Calcs'!X180)</f>
        <v>0</v>
      </c>
      <c r="AD180" s="24">
        <f>IF(ISBLANK('Mortgage 1 Monthly Calcs'!Y180),"",'Mortgage 1 Monthly Calcs'!Y180)</f>
        <v>61815.498512342187</v>
      </c>
    </row>
    <row r="181" spans="3:30" x14ac:dyDescent="0.25">
      <c r="C181" s="37">
        <v>170</v>
      </c>
      <c r="D181" s="29"/>
      <c r="E181" s="22" t="str">
        <f>IF(ISBLANK('Mortgage 1 Monthly Calcs'!E181),"",'Mortgage 1 Monthly Calcs'!E181)</f>
        <v/>
      </c>
      <c r="F181" s="23" t="str">
        <f>IF(ISBLANK('Mortgage 1 Monthly Calcs'!F181),"",'Mortgage 1 Monthly Calcs'!F181)</f>
        <v>Dec</v>
      </c>
      <c r="G181" s="28"/>
      <c r="H181" s="28">
        <f>IF(ISBLANK('Mortgage 1 Monthly Calcs'!G181),"",'Mortgage 1 Monthly Calcs'!G181)</f>
        <v>0.06</v>
      </c>
      <c r="I181" s="24">
        <f>IF(ISBLANK('Mortgage 1 Monthly Calcs'!H181),"",'Mortgage 1 Monthly Calcs'!H181)</f>
        <v>644.30140148550743</v>
      </c>
      <c r="J181" s="24">
        <f>IF(ISBLANK('Mortgage 1 Monthly Calcs'!I181),"",'Mortgage 1 Monthly Calcs'!I181)</f>
        <v>309.07749256171098</v>
      </c>
      <c r="K181" s="24">
        <f>IF(ISBLANK('Mortgage 1 Monthly Calcs'!J181),"",'Mortgage 1 Monthly Calcs'!J181)</f>
        <v>61815.498512342187</v>
      </c>
      <c r="L181" s="24"/>
      <c r="M181" s="24">
        <f>IF(ISBLANK('Mortgage 1 Monthly Calcs'!K181),"",'Mortgage 1 Monthly Calcs'!K181)</f>
        <v>0</v>
      </c>
      <c r="N181" s="24"/>
      <c r="O181" s="24">
        <f>IF(ISBLANK('Mortgage 1 Monthly Calcs'!L181),"",'Mortgage 1 Monthly Calcs'!L181)</f>
        <v>644.30140148550743</v>
      </c>
      <c r="P181" s="24"/>
      <c r="Q181" s="24">
        <f>IF(ISBLANK('Mortgage 1 Monthly Calcs'!M181),"",'Mortgage 1 Monthly Calcs'!M181)</f>
        <v>0</v>
      </c>
      <c r="R181" s="24">
        <f>IF(ISBLANK('Mortgage 1 Monthly Calcs'!N181),"",'Mortgage 1 Monthly Calcs'!N181)</f>
        <v>644.30140148550743</v>
      </c>
      <c r="S181" s="24">
        <f>IF(ISBLANK('Mortgage 1 Monthly Calcs'!O181),"",'Mortgage 1 Monthly Calcs'!O181)</f>
        <v>0</v>
      </c>
      <c r="T181" s="24"/>
      <c r="U181" s="24">
        <f>IF(ISBLANK('Mortgage 1 Monthly Calcs'!P181),"",'Mortgage 1 Monthly Calcs'!P181)</f>
        <v>0</v>
      </c>
      <c r="V181" s="24">
        <f>IF(ISBLANK('Mortgage 1 Monthly Calcs'!Q181),"",'Mortgage 1 Monthly Calcs'!Q181)</f>
        <v>0</v>
      </c>
      <c r="W181" s="24">
        <f>IF(ISBLANK('Mortgage 1 Monthly Calcs'!R181),"",'Mortgage 1 Monthly Calcs'!R181)</f>
        <v>335.2239089237965</v>
      </c>
      <c r="X181" s="24">
        <f>IF(ISBLANK('Mortgage 1 Monthly Calcs'!S181),"",'Mortgage 1 Monthly Calcs'!S181)</f>
        <v>309.07749256171093</v>
      </c>
      <c r="Y181" s="24">
        <f>IF(ISBLANK('Mortgage 1 Monthly Calcs'!T181),"",'Mortgage 1 Monthly Calcs'!T181)</f>
        <v>38519.725396581402</v>
      </c>
      <c r="Z181" s="24">
        <f>IF(ISBLANK('Mortgage 1 Monthly Calcs'!U181),"",'Mortgage 1 Monthly Calcs'!U181)</f>
        <v>71011.512855954847</v>
      </c>
      <c r="AA181" s="24" t="str">
        <f>IF(ISBLANK('Mortgage 1 Monthly Calcs'!V181),"",'Mortgage 1 Monthly Calcs'!V181)</f>
        <v/>
      </c>
      <c r="AB181" s="24" t="str">
        <f>IF(ISBLANK('Mortgage 1 Monthly Calcs'!W181),"",'Mortgage 1 Monthly Calcs'!W181)</f>
        <v/>
      </c>
      <c r="AC181" s="24">
        <f>IF(ISBLANK('Mortgage 1 Monthly Calcs'!X181),"",'Mortgage 1 Monthly Calcs'!X181)</f>
        <v>0</v>
      </c>
      <c r="AD181" s="24">
        <f>IF(ISBLANK('Mortgage 1 Monthly Calcs'!Y181),"",'Mortgage 1 Monthly Calcs'!Y181)</f>
        <v>61480.274603418402</v>
      </c>
    </row>
    <row r="182" spans="3:30" x14ac:dyDescent="0.25">
      <c r="C182" s="37">
        <v>171</v>
      </c>
      <c r="D182" s="29"/>
      <c r="E182" s="22">
        <f>IF(ISBLANK('Mortgage 1 Monthly Calcs'!E182),"",'Mortgage 1 Monthly Calcs'!E182)</f>
        <v>2024</v>
      </c>
      <c r="F182" s="23" t="str">
        <f>IF(ISBLANK('Mortgage 1 Monthly Calcs'!F182),"",'Mortgage 1 Monthly Calcs'!F182)</f>
        <v>Jan</v>
      </c>
      <c r="G182" s="28"/>
      <c r="H182" s="28">
        <f>IF(ISBLANK('Mortgage 1 Monthly Calcs'!G182),"",'Mortgage 1 Monthly Calcs'!G182)</f>
        <v>0.06</v>
      </c>
      <c r="I182" s="24">
        <f>IF(ISBLANK('Mortgage 1 Monthly Calcs'!H182),"",'Mortgage 1 Monthly Calcs'!H182)</f>
        <v>644.30140148550754</v>
      </c>
      <c r="J182" s="24">
        <f>IF(ISBLANK('Mortgage 1 Monthly Calcs'!I182),"",'Mortgage 1 Monthly Calcs'!I182)</f>
        <v>307.401373017092</v>
      </c>
      <c r="K182" s="24">
        <f>IF(ISBLANK('Mortgage 1 Monthly Calcs'!J182),"",'Mortgage 1 Monthly Calcs'!J182)</f>
        <v>61480.274603418402</v>
      </c>
      <c r="L182" s="24"/>
      <c r="M182" s="24">
        <f>IF(ISBLANK('Mortgage 1 Monthly Calcs'!K182),"",'Mortgage 1 Monthly Calcs'!K182)</f>
        <v>0</v>
      </c>
      <c r="N182" s="24"/>
      <c r="O182" s="24">
        <f>IF(ISBLANK('Mortgage 1 Monthly Calcs'!L182),"",'Mortgage 1 Monthly Calcs'!L182)</f>
        <v>644.30140148550754</v>
      </c>
      <c r="P182" s="24"/>
      <c r="Q182" s="24">
        <f>IF(ISBLANK('Mortgage 1 Monthly Calcs'!M182),"",'Mortgage 1 Monthly Calcs'!M182)</f>
        <v>0</v>
      </c>
      <c r="R182" s="24">
        <f>IF(ISBLANK('Mortgage 1 Monthly Calcs'!N182),"",'Mortgage 1 Monthly Calcs'!N182)</f>
        <v>644.30140148550754</v>
      </c>
      <c r="S182" s="24">
        <f>IF(ISBLANK('Mortgage 1 Monthly Calcs'!O182),"",'Mortgage 1 Monthly Calcs'!O182)</f>
        <v>0</v>
      </c>
      <c r="T182" s="24"/>
      <c r="U182" s="24">
        <f>IF(ISBLANK('Mortgage 1 Monthly Calcs'!P182),"",'Mortgage 1 Monthly Calcs'!P182)</f>
        <v>0</v>
      </c>
      <c r="V182" s="24">
        <f>IF(ISBLANK('Mortgage 1 Monthly Calcs'!Q182),"",'Mortgage 1 Monthly Calcs'!Q182)</f>
        <v>0</v>
      </c>
      <c r="W182" s="24">
        <f>IF(ISBLANK('Mortgage 1 Monthly Calcs'!R182),"",'Mortgage 1 Monthly Calcs'!R182)</f>
        <v>336.90002846841554</v>
      </c>
      <c r="X182" s="24">
        <f>IF(ISBLANK('Mortgage 1 Monthly Calcs'!S182),"",'Mortgage 1 Monthly Calcs'!S182)</f>
        <v>307.401373017092</v>
      </c>
      <c r="Y182" s="24">
        <f>IF(ISBLANK('Mortgage 1 Monthly Calcs'!T182),"",'Mortgage 1 Monthly Calcs'!T182)</f>
        <v>38856.625425049817</v>
      </c>
      <c r="Z182" s="24">
        <f>IF(ISBLANK('Mortgage 1 Monthly Calcs'!U182),"",'Mortgage 1 Monthly Calcs'!U182)</f>
        <v>71318.914228971946</v>
      </c>
      <c r="AA182" s="24" t="str">
        <f>IF(ISBLANK('Mortgage 1 Monthly Calcs'!V182),"",'Mortgage 1 Monthly Calcs'!V182)</f>
        <v/>
      </c>
      <c r="AB182" s="24" t="str">
        <f>IF(ISBLANK('Mortgage 1 Monthly Calcs'!W182),"",'Mortgage 1 Monthly Calcs'!W182)</f>
        <v/>
      </c>
      <c r="AC182" s="24">
        <f>IF(ISBLANK('Mortgage 1 Monthly Calcs'!X182),"",'Mortgage 1 Monthly Calcs'!X182)</f>
        <v>0</v>
      </c>
      <c r="AD182" s="24">
        <f>IF(ISBLANK('Mortgage 1 Monthly Calcs'!Y182),"",'Mortgage 1 Monthly Calcs'!Y182)</f>
        <v>61143.374574949994</v>
      </c>
    </row>
    <row r="183" spans="3:30" x14ac:dyDescent="0.25">
      <c r="C183" s="37">
        <v>172</v>
      </c>
      <c r="D183" s="29"/>
      <c r="E183" s="22" t="str">
        <f>IF(ISBLANK('Mortgage 1 Monthly Calcs'!E183),"",'Mortgage 1 Monthly Calcs'!E183)</f>
        <v/>
      </c>
      <c r="F183" s="23" t="str">
        <f>IF(ISBLANK('Mortgage 1 Monthly Calcs'!F183),"",'Mortgage 1 Monthly Calcs'!F183)</f>
        <v>Feb</v>
      </c>
      <c r="G183" s="28"/>
      <c r="H183" s="28">
        <f>IF(ISBLANK('Mortgage 1 Monthly Calcs'!G183),"",'Mortgage 1 Monthly Calcs'!G183)</f>
        <v>0.06</v>
      </c>
      <c r="I183" s="24">
        <f>IF(ISBLANK('Mortgage 1 Monthly Calcs'!H183),"",'Mortgage 1 Monthly Calcs'!H183)</f>
        <v>644.30140148550765</v>
      </c>
      <c r="J183" s="24">
        <f>IF(ISBLANK('Mortgage 1 Monthly Calcs'!I183),"",'Mortgage 1 Monthly Calcs'!I183)</f>
        <v>305.71687287474998</v>
      </c>
      <c r="K183" s="24">
        <f>IF(ISBLANK('Mortgage 1 Monthly Calcs'!J183),"",'Mortgage 1 Monthly Calcs'!J183)</f>
        <v>61143.374574949994</v>
      </c>
      <c r="L183" s="24"/>
      <c r="M183" s="24">
        <f>IF(ISBLANK('Mortgage 1 Monthly Calcs'!K183),"",'Mortgage 1 Monthly Calcs'!K183)</f>
        <v>0</v>
      </c>
      <c r="N183" s="24"/>
      <c r="O183" s="24">
        <f>IF(ISBLANK('Mortgage 1 Monthly Calcs'!L183),"",'Mortgage 1 Monthly Calcs'!L183)</f>
        <v>644.30140148550765</v>
      </c>
      <c r="P183" s="24"/>
      <c r="Q183" s="24">
        <f>IF(ISBLANK('Mortgage 1 Monthly Calcs'!M183),"",'Mortgage 1 Monthly Calcs'!M183)</f>
        <v>0</v>
      </c>
      <c r="R183" s="24">
        <f>IF(ISBLANK('Mortgage 1 Monthly Calcs'!N183),"",'Mortgage 1 Monthly Calcs'!N183)</f>
        <v>644.30140148550765</v>
      </c>
      <c r="S183" s="24">
        <f>IF(ISBLANK('Mortgage 1 Monthly Calcs'!O183),"",'Mortgage 1 Monthly Calcs'!O183)</f>
        <v>0</v>
      </c>
      <c r="T183" s="24"/>
      <c r="U183" s="24">
        <f>IF(ISBLANK('Mortgage 1 Monthly Calcs'!P183),"",'Mortgage 1 Monthly Calcs'!P183)</f>
        <v>0</v>
      </c>
      <c r="V183" s="24">
        <f>IF(ISBLANK('Mortgage 1 Monthly Calcs'!Q183),"",'Mortgage 1 Monthly Calcs'!Q183)</f>
        <v>0</v>
      </c>
      <c r="W183" s="24">
        <f>IF(ISBLANK('Mortgage 1 Monthly Calcs'!R183),"",'Mortgage 1 Monthly Calcs'!R183)</f>
        <v>338.58452861075767</v>
      </c>
      <c r="X183" s="24">
        <f>IF(ISBLANK('Mortgage 1 Monthly Calcs'!S183),"",'Mortgage 1 Monthly Calcs'!S183)</f>
        <v>305.71687287474998</v>
      </c>
      <c r="Y183" s="24">
        <f>IF(ISBLANK('Mortgage 1 Monthly Calcs'!T183),"",'Mortgage 1 Monthly Calcs'!T183)</f>
        <v>39195.209953660575</v>
      </c>
      <c r="Z183" s="24">
        <f>IF(ISBLANK('Mortgage 1 Monthly Calcs'!U183),"",'Mortgage 1 Monthly Calcs'!U183)</f>
        <v>71624.631101846695</v>
      </c>
      <c r="AA183" s="24" t="str">
        <f>IF(ISBLANK('Mortgage 1 Monthly Calcs'!V183),"",'Mortgage 1 Monthly Calcs'!V183)</f>
        <v/>
      </c>
      <c r="AB183" s="24" t="str">
        <f>IF(ISBLANK('Mortgage 1 Monthly Calcs'!W183),"",'Mortgage 1 Monthly Calcs'!W183)</f>
        <v/>
      </c>
      <c r="AC183" s="24">
        <f>IF(ISBLANK('Mortgage 1 Monthly Calcs'!X183),"",'Mortgage 1 Monthly Calcs'!X183)</f>
        <v>0</v>
      </c>
      <c r="AD183" s="24">
        <f>IF(ISBLANK('Mortgage 1 Monthly Calcs'!Y183),"",'Mortgage 1 Monthly Calcs'!Y183)</f>
        <v>60804.790046339243</v>
      </c>
    </row>
    <row r="184" spans="3:30" x14ac:dyDescent="0.25">
      <c r="C184" s="37">
        <v>173</v>
      </c>
      <c r="D184" s="29"/>
      <c r="E184" s="22" t="str">
        <f>IF(ISBLANK('Mortgage 1 Monthly Calcs'!E184),"",'Mortgage 1 Monthly Calcs'!E184)</f>
        <v/>
      </c>
      <c r="F184" s="23" t="str">
        <f>IF(ISBLANK('Mortgage 1 Monthly Calcs'!F184),"",'Mortgage 1 Monthly Calcs'!F184)</f>
        <v>Mar</v>
      </c>
      <c r="G184" s="28"/>
      <c r="H184" s="28">
        <f>IF(ISBLANK('Mortgage 1 Monthly Calcs'!G184),"",'Mortgage 1 Monthly Calcs'!G184)</f>
        <v>0.06</v>
      </c>
      <c r="I184" s="24">
        <f>IF(ISBLANK('Mortgage 1 Monthly Calcs'!H184),"",'Mortgage 1 Monthly Calcs'!H184)</f>
        <v>644.30140148550765</v>
      </c>
      <c r="J184" s="24">
        <f>IF(ISBLANK('Mortgage 1 Monthly Calcs'!I184),"",'Mortgage 1 Monthly Calcs'!I184)</f>
        <v>304.02395023169623</v>
      </c>
      <c r="K184" s="24">
        <f>IF(ISBLANK('Mortgage 1 Monthly Calcs'!J184),"",'Mortgage 1 Monthly Calcs'!J184)</f>
        <v>60804.790046339243</v>
      </c>
      <c r="L184" s="24"/>
      <c r="M184" s="24">
        <f>IF(ISBLANK('Mortgage 1 Monthly Calcs'!K184),"",'Mortgage 1 Monthly Calcs'!K184)</f>
        <v>0</v>
      </c>
      <c r="N184" s="24"/>
      <c r="O184" s="24">
        <f>IF(ISBLANK('Mortgage 1 Monthly Calcs'!L184),"",'Mortgage 1 Monthly Calcs'!L184)</f>
        <v>644.30140148550765</v>
      </c>
      <c r="P184" s="24"/>
      <c r="Q184" s="24">
        <f>IF(ISBLANK('Mortgage 1 Monthly Calcs'!M184),"",'Mortgage 1 Monthly Calcs'!M184)</f>
        <v>0</v>
      </c>
      <c r="R184" s="24">
        <f>IF(ISBLANK('Mortgage 1 Monthly Calcs'!N184),"",'Mortgage 1 Monthly Calcs'!N184)</f>
        <v>644.30140148550765</v>
      </c>
      <c r="S184" s="24">
        <f>IF(ISBLANK('Mortgage 1 Monthly Calcs'!O184),"",'Mortgage 1 Monthly Calcs'!O184)</f>
        <v>0</v>
      </c>
      <c r="T184" s="24"/>
      <c r="U184" s="24">
        <f>IF(ISBLANK('Mortgage 1 Monthly Calcs'!P184),"",'Mortgage 1 Monthly Calcs'!P184)</f>
        <v>0</v>
      </c>
      <c r="V184" s="24">
        <f>IF(ISBLANK('Mortgage 1 Monthly Calcs'!Q184),"",'Mortgage 1 Monthly Calcs'!Q184)</f>
        <v>0</v>
      </c>
      <c r="W184" s="24">
        <f>IF(ISBLANK('Mortgage 1 Monthly Calcs'!R184),"",'Mortgage 1 Monthly Calcs'!R184)</f>
        <v>340.27745125381142</v>
      </c>
      <c r="X184" s="24">
        <f>IF(ISBLANK('Mortgage 1 Monthly Calcs'!S184),"",'Mortgage 1 Monthly Calcs'!S184)</f>
        <v>304.02395023169623</v>
      </c>
      <c r="Y184" s="24">
        <f>IF(ISBLANK('Mortgage 1 Monthly Calcs'!T184),"",'Mortgage 1 Monthly Calcs'!T184)</f>
        <v>39535.487404914384</v>
      </c>
      <c r="Z184" s="24">
        <f>IF(ISBLANK('Mortgage 1 Monthly Calcs'!U184),"",'Mortgage 1 Monthly Calcs'!U184)</f>
        <v>71928.655052078393</v>
      </c>
      <c r="AA184" s="24" t="str">
        <f>IF(ISBLANK('Mortgage 1 Monthly Calcs'!V184),"",'Mortgage 1 Monthly Calcs'!V184)</f>
        <v/>
      </c>
      <c r="AB184" s="24" t="str">
        <f>IF(ISBLANK('Mortgage 1 Monthly Calcs'!W184),"",'Mortgage 1 Monthly Calcs'!W184)</f>
        <v/>
      </c>
      <c r="AC184" s="24">
        <f>IF(ISBLANK('Mortgage 1 Monthly Calcs'!X184),"",'Mortgage 1 Monthly Calcs'!X184)</f>
        <v>0</v>
      </c>
      <c r="AD184" s="24">
        <f>IF(ISBLANK('Mortgage 1 Monthly Calcs'!Y184),"",'Mortgage 1 Monthly Calcs'!Y184)</f>
        <v>60464.512595085442</v>
      </c>
    </row>
    <row r="185" spans="3:30" x14ac:dyDescent="0.25">
      <c r="C185" s="37">
        <v>174</v>
      </c>
      <c r="D185" s="29"/>
      <c r="E185" s="22" t="str">
        <f>IF(ISBLANK('Mortgage 1 Monthly Calcs'!E185),"",'Mortgage 1 Monthly Calcs'!E185)</f>
        <v/>
      </c>
      <c r="F185" s="23" t="str">
        <f>IF(ISBLANK('Mortgage 1 Monthly Calcs'!F185),"",'Mortgage 1 Monthly Calcs'!F185)</f>
        <v>Apr</v>
      </c>
      <c r="G185" s="28"/>
      <c r="H185" s="28">
        <f>IF(ISBLANK('Mortgage 1 Monthly Calcs'!G185),"",'Mortgage 1 Monthly Calcs'!G185)</f>
        <v>0.06</v>
      </c>
      <c r="I185" s="24">
        <f>IF(ISBLANK('Mortgage 1 Monthly Calcs'!H185),"",'Mortgage 1 Monthly Calcs'!H185)</f>
        <v>644.30140148550788</v>
      </c>
      <c r="J185" s="24">
        <f>IF(ISBLANK('Mortgage 1 Monthly Calcs'!I185),"",'Mortgage 1 Monthly Calcs'!I185)</f>
        <v>302.32256297542722</v>
      </c>
      <c r="K185" s="24">
        <f>IF(ISBLANK('Mortgage 1 Monthly Calcs'!J185),"",'Mortgage 1 Monthly Calcs'!J185)</f>
        <v>60464.512595085442</v>
      </c>
      <c r="L185" s="24"/>
      <c r="M185" s="24">
        <f>IF(ISBLANK('Mortgage 1 Monthly Calcs'!K185),"",'Mortgage 1 Monthly Calcs'!K185)</f>
        <v>0</v>
      </c>
      <c r="N185" s="24"/>
      <c r="O185" s="24">
        <f>IF(ISBLANK('Mortgage 1 Monthly Calcs'!L185),"",'Mortgage 1 Monthly Calcs'!L185)</f>
        <v>644.30140148550788</v>
      </c>
      <c r="P185" s="24"/>
      <c r="Q185" s="24">
        <f>IF(ISBLANK('Mortgage 1 Monthly Calcs'!M185),"",'Mortgage 1 Monthly Calcs'!M185)</f>
        <v>0</v>
      </c>
      <c r="R185" s="24">
        <f>IF(ISBLANK('Mortgage 1 Monthly Calcs'!N185),"",'Mortgage 1 Monthly Calcs'!N185)</f>
        <v>644.30140148550788</v>
      </c>
      <c r="S185" s="24">
        <f>IF(ISBLANK('Mortgage 1 Monthly Calcs'!O185),"",'Mortgage 1 Monthly Calcs'!O185)</f>
        <v>0</v>
      </c>
      <c r="T185" s="24"/>
      <c r="U185" s="24">
        <f>IF(ISBLANK('Mortgage 1 Monthly Calcs'!P185),"",'Mortgage 1 Monthly Calcs'!P185)</f>
        <v>0</v>
      </c>
      <c r="V185" s="24">
        <f>IF(ISBLANK('Mortgage 1 Monthly Calcs'!Q185),"",'Mortgage 1 Monthly Calcs'!Q185)</f>
        <v>0</v>
      </c>
      <c r="W185" s="24">
        <f>IF(ISBLANK('Mortgage 1 Monthly Calcs'!R185),"",'Mortgage 1 Monthly Calcs'!R185)</f>
        <v>341.97883851008066</v>
      </c>
      <c r="X185" s="24">
        <f>IF(ISBLANK('Mortgage 1 Monthly Calcs'!S185),"",'Mortgage 1 Monthly Calcs'!S185)</f>
        <v>302.32256297542722</v>
      </c>
      <c r="Y185" s="24">
        <f>IF(ISBLANK('Mortgage 1 Monthly Calcs'!T185),"",'Mortgage 1 Monthly Calcs'!T185)</f>
        <v>39877.466243424467</v>
      </c>
      <c r="Z185" s="24">
        <f>IF(ISBLANK('Mortgage 1 Monthly Calcs'!U185),"",'Mortgage 1 Monthly Calcs'!U185)</f>
        <v>72230.977615053824</v>
      </c>
      <c r="AA185" s="24" t="str">
        <f>IF(ISBLANK('Mortgage 1 Monthly Calcs'!V185),"",'Mortgage 1 Monthly Calcs'!V185)</f>
        <v/>
      </c>
      <c r="AB185" s="24" t="str">
        <f>IF(ISBLANK('Mortgage 1 Monthly Calcs'!W185),"",'Mortgage 1 Monthly Calcs'!W185)</f>
        <v/>
      </c>
      <c r="AC185" s="24">
        <f>IF(ISBLANK('Mortgage 1 Monthly Calcs'!X185),"",'Mortgage 1 Monthly Calcs'!X185)</f>
        <v>0</v>
      </c>
      <c r="AD185" s="24">
        <f>IF(ISBLANK('Mortgage 1 Monthly Calcs'!Y185),"",'Mortgage 1 Monthly Calcs'!Y185)</f>
        <v>60122.533756575373</v>
      </c>
    </row>
    <row r="186" spans="3:30" x14ac:dyDescent="0.25">
      <c r="C186" s="37">
        <v>175</v>
      </c>
      <c r="D186" s="29"/>
      <c r="E186" s="22" t="str">
        <f>IF(ISBLANK('Mortgage 1 Monthly Calcs'!E186),"",'Mortgage 1 Monthly Calcs'!E186)</f>
        <v/>
      </c>
      <c r="F186" s="23" t="str">
        <f>IF(ISBLANK('Mortgage 1 Monthly Calcs'!F186),"",'Mortgage 1 Monthly Calcs'!F186)</f>
        <v>May</v>
      </c>
      <c r="G186" s="28"/>
      <c r="H186" s="28">
        <f>IF(ISBLANK('Mortgage 1 Monthly Calcs'!G186),"",'Mortgage 1 Monthly Calcs'!G186)</f>
        <v>0.06</v>
      </c>
      <c r="I186" s="24">
        <f>IF(ISBLANK('Mortgage 1 Monthly Calcs'!H186),"",'Mortgage 1 Monthly Calcs'!H186)</f>
        <v>644.30140148550788</v>
      </c>
      <c r="J186" s="24">
        <f>IF(ISBLANK('Mortgage 1 Monthly Calcs'!I186),"",'Mortgage 1 Monthly Calcs'!I186)</f>
        <v>300.61266878287682</v>
      </c>
      <c r="K186" s="24">
        <f>IF(ISBLANK('Mortgage 1 Monthly Calcs'!J186),"",'Mortgage 1 Monthly Calcs'!J186)</f>
        <v>60122.533756575373</v>
      </c>
      <c r="L186" s="24"/>
      <c r="M186" s="24">
        <f>IF(ISBLANK('Mortgage 1 Monthly Calcs'!K186),"",'Mortgage 1 Monthly Calcs'!K186)</f>
        <v>0</v>
      </c>
      <c r="N186" s="24"/>
      <c r="O186" s="24">
        <f>IF(ISBLANK('Mortgage 1 Monthly Calcs'!L186),"",'Mortgage 1 Monthly Calcs'!L186)</f>
        <v>644.30140148550788</v>
      </c>
      <c r="P186" s="24"/>
      <c r="Q186" s="24">
        <f>IF(ISBLANK('Mortgage 1 Monthly Calcs'!M186),"",'Mortgage 1 Monthly Calcs'!M186)</f>
        <v>0</v>
      </c>
      <c r="R186" s="24">
        <f>IF(ISBLANK('Mortgage 1 Monthly Calcs'!N186),"",'Mortgage 1 Monthly Calcs'!N186)</f>
        <v>644.30140148550788</v>
      </c>
      <c r="S186" s="24">
        <f>IF(ISBLANK('Mortgage 1 Monthly Calcs'!O186),"",'Mortgage 1 Monthly Calcs'!O186)</f>
        <v>0</v>
      </c>
      <c r="T186" s="24"/>
      <c r="U186" s="24">
        <f>IF(ISBLANK('Mortgage 1 Monthly Calcs'!P186),"",'Mortgage 1 Monthly Calcs'!P186)</f>
        <v>0</v>
      </c>
      <c r="V186" s="24">
        <f>IF(ISBLANK('Mortgage 1 Monthly Calcs'!Q186),"",'Mortgage 1 Monthly Calcs'!Q186)</f>
        <v>0</v>
      </c>
      <c r="W186" s="24">
        <f>IF(ISBLANK('Mortgage 1 Monthly Calcs'!R186),"",'Mortgage 1 Monthly Calcs'!R186)</f>
        <v>343.688732702631</v>
      </c>
      <c r="X186" s="24">
        <f>IF(ISBLANK('Mortgage 1 Monthly Calcs'!S186),"",'Mortgage 1 Monthly Calcs'!S186)</f>
        <v>300.61266878287688</v>
      </c>
      <c r="Y186" s="24">
        <f>IF(ISBLANK('Mortgage 1 Monthly Calcs'!T186),"",'Mortgage 1 Monthly Calcs'!T186)</f>
        <v>40221.154976127102</v>
      </c>
      <c r="Z186" s="24">
        <f>IF(ISBLANK('Mortgage 1 Monthly Calcs'!U186),"",'Mortgage 1 Monthly Calcs'!U186)</f>
        <v>72531.590283836704</v>
      </c>
      <c r="AA186" s="24" t="str">
        <f>IF(ISBLANK('Mortgage 1 Monthly Calcs'!V186),"",'Mortgage 1 Monthly Calcs'!V186)</f>
        <v/>
      </c>
      <c r="AB186" s="24" t="str">
        <f>IF(ISBLANK('Mortgage 1 Monthly Calcs'!W186),"",'Mortgage 1 Monthly Calcs'!W186)</f>
        <v/>
      </c>
      <c r="AC186" s="24">
        <f>IF(ISBLANK('Mortgage 1 Monthly Calcs'!X186),"",'Mortgage 1 Monthly Calcs'!X186)</f>
        <v>0</v>
      </c>
      <c r="AD186" s="24">
        <f>IF(ISBLANK('Mortgage 1 Monthly Calcs'!Y186),"",'Mortgage 1 Monthly Calcs'!Y186)</f>
        <v>59778.845023872753</v>
      </c>
    </row>
    <row r="187" spans="3:30" x14ac:dyDescent="0.25">
      <c r="C187" s="37">
        <v>176</v>
      </c>
      <c r="D187" s="29"/>
      <c r="E187" s="22" t="str">
        <f>IF(ISBLANK('Mortgage 1 Monthly Calcs'!E187),"",'Mortgage 1 Monthly Calcs'!E187)</f>
        <v/>
      </c>
      <c r="F187" s="23" t="str">
        <f>IF(ISBLANK('Mortgage 1 Monthly Calcs'!F187),"",'Mortgage 1 Monthly Calcs'!F187)</f>
        <v>Jun</v>
      </c>
      <c r="G187" s="28"/>
      <c r="H187" s="28">
        <f>IF(ISBLANK('Mortgage 1 Monthly Calcs'!G187),"",'Mortgage 1 Monthly Calcs'!G187)</f>
        <v>0.06</v>
      </c>
      <c r="I187" s="24">
        <f>IF(ISBLANK('Mortgage 1 Monthly Calcs'!H187),"",'Mortgage 1 Monthly Calcs'!H187)</f>
        <v>644.30140148550811</v>
      </c>
      <c r="J187" s="24">
        <f>IF(ISBLANK('Mortgage 1 Monthly Calcs'!I187),"",'Mortgage 1 Monthly Calcs'!I187)</f>
        <v>298.8942251193638</v>
      </c>
      <c r="K187" s="24">
        <f>IF(ISBLANK('Mortgage 1 Monthly Calcs'!J187),"",'Mortgage 1 Monthly Calcs'!J187)</f>
        <v>59778.845023872753</v>
      </c>
      <c r="L187" s="24"/>
      <c r="M187" s="24">
        <f>IF(ISBLANK('Mortgage 1 Monthly Calcs'!K187),"",'Mortgage 1 Monthly Calcs'!K187)</f>
        <v>0</v>
      </c>
      <c r="N187" s="24"/>
      <c r="O187" s="24">
        <f>IF(ISBLANK('Mortgage 1 Monthly Calcs'!L187),"",'Mortgage 1 Monthly Calcs'!L187)</f>
        <v>644.30140148550811</v>
      </c>
      <c r="P187" s="24"/>
      <c r="Q187" s="24">
        <f>IF(ISBLANK('Mortgage 1 Monthly Calcs'!M187),"",'Mortgage 1 Monthly Calcs'!M187)</f>
        <v>0</v>
      </c>
      <c r="R187" s="24">
        <f>IF(ISBLANK('Mortgage 1 Monthly Calcs'!N187),"",'Mortgage 1 Monthly Calcs'!N187)</f>
        <v>644.30140148550811</v>
      </c>
      <c r="S187" s="24">
        <f>IF(ISBLANK('Mortgage 1 Monthly Calcs'!O187),"",'Mortgage 1 Monthly Calcs'!O187)</f>
        <v>0</v>
      </c>
      <c r="T187" s="24"/>
      <c r="U187" s="24">
        <f>IF(ISBLANK('Mortgage 1 Monthly Calcs'!P187),"",'Mortgage 1 Monthly Calcs'!P187)</f>
        <v>0</v>
      </c>
      <c r="V187" s="24">
        <f>IF(ISBLANK('Mortgage 1 Monthly Calcs'!Q187),"",'Mortgage 1 Monthly Calcs'!Q187)</f>
        <v>0</v>
      </c>
      <c r="W187" s="24">
        <f>IF(ISBLANK('Mortgage 1 Monthly Calcs'!R187),"",'Mortgage 1 Monthly Calcs'!R187)</f>
        <v>345.40717636614431</v>
      </c>
      <c r="X187" s="24">
        <f>IF(ISBLANK('Mortgage 1 Monthly Calcs'!S187),"",'Mortgage 1 Monthly Calcs'!S187)</f>
        <v>298.8942251193638</v>
      </c>
      <c r="Y187" s="24">
        <f>IF(ISBLANK('Mortgage 1 Monthly Calcs'!T187),"",'Mortgage 1 Monthly Calcs'!T187)</f>
        <v>40566.562152493243</v>
      </c>
      <c r="Z187" s="24">
        <f>IF(ISBLANK('Mortgage 1 Monthly Calcs'!U187),"",'Mortgage 1 Monthly Calcs'!U187)</f>
        <v>72830.484508956069</v>
      </c>
      <c r="AA187" s="24" t="str">
        <f>IF(ISBLANK('Mortgage 1 Monthly Calcs'!V187),"",'Mortgage 1 Monthly Calcs'!V187)</f>
        <v/>
      </c>
      <c r="AB187" s="24" t="str">
        <f>IF(ISBLANK('Mortgage 1 Monthly Calcs'!W187),"",'Mortgage 1 Monthly Calcs'!W187)</f>
        <v/>
      </c>
      <c r="AC187" s="24">
        <f>IF(ISBLANK('Mortgage 1 Monthly Calcs'!X187),"",'Mortgage 1 Monthly Calcs'!X187)</f>
        <v>0</v>
      </c>
      <c r="AD187" s="24">
        <f>IF(ISBLANK('Mortgage 1 Monthly Calcs'!Y187),"",'Mortgage 1 Monthly Calcs'!Y187)</f>
        <v>59433.437847506619</v>
      </c>
    </row>
    <row r="188" spans="3:30" x14ac:dyDescent="0.25">
      <c r="C188" s="37">
        <v>177</v>
      </c>
      <c r="D188" s="29"/>
      <c r="E188" s="22" t="str">
        <f>IF(ISBLANK('Mortgage 1 Monthly Calcs'!E188),"",'Mortgage 1 Monthly Calcs'!E188)</f>
        <v/>
      </c>
      <c r="F188" s="23" t="str">
        <f>IF(ISBLANK('Mortgage 1 Monthly Calcs'!F188),"",'Mortgage 1 Monthly Calcs'!F188)</f>
        <v>Jul</v>
      </c>
      <c r="G188" s="28"/>
      <c r="H188" s="28">
        <f>IF(ISBLANK('Mortgage 1 Monthly Calcs'!G188),"",'Mortgage 1 Monthly Calcs'!G188)</f>
        <v>0.06</v>
      </c>
      <c r="I188" s="24">
        <f>IF(ISBLANK('Mortgage 1 Monthly Calcs'!H188),"",'Mortgage 1 Monthly Calcs'!H188)</f>
        <v>644.30140148550822</v>
      </c>
      <c r="J188" s="24">
        <f>IF(ISBLANK('Mortgage 1 Monthly Calcs'!I188),"",'Mortgage 1 Monthly Calcs'!I188)</f>
        <v>297.16718923753308</v>
      </c>
      <c r="K188" s="24">
        <f>IF(ISBLANK('Mortgage 1 Monthly Calcs'!J188),"",'Mortgage 1 Monthly Calcs'!J188)</f>
        <v>59433.437847506619</v>
      </c>
      <c r="L188" s="24"/>
      <c r="M188" s="24">
        <f>IF(ISBLANK('Mortgage 1 Monthly Calcs'!K188),"",'Mortgage 1 Monthly Calcs'!K188)</f>
        <v>0</v>
      </c>
      <c r="N188" s="24"/>
      <c r="O188" s="24">
        <f>IF(ISBLANK('Mortgage 1 Monthly Calcs'!L188),"",'Mortgage 1 Monthly Calcs'!L188)</f>
        <v>644.30140148550822</v>
      </c>
      <c r="P188" s="24"/>
      <c r="Q188" s="24">
        <f>IF(ISBLANK('Mortgage 1 Monthly Calcs'!M188),"",'Mortgage 1 Monthly Calcs'!M188)</f>
        <v>0</v>
      </c>
      <c r="R188" s="24">
        <f>IF(ISBLANK('Mortgage 1 Monthly Calcs'!N188),"",'Mortgage 1 Monthly Calcs'!N188)</f>
        <v>644.30140148550822</v>
      </c>
      <c r="S188" s="24">
        <f>IF(ISBLANK('Mortgage 1 Monthly Calcs'!O188),"",'Mortgage 1 Monthly Calcs'!O188)</f>
        <v>0</v>
      </c>
      <c r="T188" s="24"/>
      <c r="U188" s="24">
        <f>IF(ISBLANK('Mortgage 1 Monthly Calcs'!P188),"",'Mortgage 1 Monthly Calcs'!P188)</f>
        <v>0</v>
      </c>
      <c r="V188" s="24">
        <f>IF(ISBLANK('Mortgage 1 Monthly Calcs'!Q188),"",'Mortgage 1 Monthly Calcs'!Q188)</f>
        <v>0</v>
      </c>
      <c r="W188" s="24">
        <f>IF(ISBLANK('Mortgage 1 Monthly Calcs'!R188),"",'Mortgage 1 Monthly Calcs'!R188)</f>
        <v>347.13421224797514</v>
      </c>
      <c r="X188" s="24">
        <f>IF(ISBLANK('Mortgage 1 Monthly Calcs'!S188),"",'Mortgage 1 Monthly Calcs'!S188)</f>
        <v>297.16718923753308</v>
      </c>
      <c r="Y188" s="24">
        <f>IF(ISBLANK('Mortgage 1 Monthly Calcs'!T188),"",'Mortgage 1 Monthly Calcs'!T188)</f>
        <v>40913.696364741219</v>
      </c>
      <c r="Z188" s="24">
        <f>IF(ISBLANK('Mortgage 1 Monthly Calcs'!U188),"",'Mortgage 1 Monthly Calcs'!U188)</f>
        <v>73127.6516981936</v>
      </c>
      <c r="AA188" s="24" t="str">
        <f>IF(ISBLANK('Mortgage 1 Monthly Calcs'!V188),"",'Mortgage 1 Monthly Calcs'!V188)</f>
        <v/>
      </c>
      <c r="AB188" s="24" t="str">
        <f>IF(ISBLANK('Mortgage 1 Monthly Calcs'!W188),"",'Mortgage 1 Monthly Calcs'!W188)</f>
        <v/>
      </c>
      <c r="AC188" s="24">
        <f>IF(ISBLANK('Mortgage 1 Monthly Calcs'!X188),"",'Mortgage 1 Monthly Calcs'!X188)</f>
        <v>0</v>
      </c>
      <c r="AD188" s="24">
        <f>IF(ISBLANK('Mortgage 1 Monthly Calcs'!Y188),"",'Mortgage 1 Monthly Calcs'!Y188)</f>
        <v>59086.30363525865</v>
      </c>
    </row>
    <row r="189" spans="3:30" x14ac:dyDescent="0.25">
      <c r="C189" s="37">
        <v>178</v>
      </c>
      <c r="D189" s="29"/>
      <c r="E189" s="22" t="str">
        <f>IF(ISBLANK('Mortgage 1 Monthly Calcs'!E189),"",'Mortgage 1 Monthly Calcs'!E189)</f>
        <v/>
      </c>
      <c r="F189" s="22" t="str">
        <f>IF(ISBLANK('Mortgage 1 Monthly Calcs'!F189),"",'Mortgage 1 Monthly Calcs'!F189)</f>
        <v>Aug</v>
      </c>
      <c r="G189" s="28"/>
      <c r="H189" s="28">
        <f>IF(ISBLANK('Mortgage 1 Monthly Calcs'!G189),"",'Mortgage 1 Monthly Calcs'!G189)</f>
        <v>0.06</v>
      </c>
      <c r="I189" s="24">
        <f>IF(ISBLANK('Mortgage 1 Monthly Calcs'!H189),"",'Mortgage 1 Monthly Calcs'!H189)</f>
        <v>644.30140148550822</v>
      </c>
      <c r="J189" s="24">
        <f>IF(ISBLANK('Mortgage 1 Monthly Calcs'!I189),"",'Mortgage 1 Monthly Calcs'!I189)</f>
        <v>295.4315181762932</v>
      </c>
      <c r="K189" s="24">
        <f>IF(ISBLANK('Mortgage 1 Monthly Calcs'!J189),"",'Mortgage 1 Monthly Calcs'!J189)</f>
        <v>59086.30363525865</v>
      </c>
      <c r="L189" s="24"/>
      <c r="M189" s="24">
        <f>IF(ISBLANK('Mortgage 1 Monthly Calcs'!K189),"",'Mortgage 1 Monthly Calcs'!K189)</f>
        <v>0</v>
      </c>
      <c r="N189" s="24"/>
      <c r="O189" s="24">
        <f>IF(ISBLANK('Mortgage 1 Monthly Calcs'!L189),"",'Mortgage 1 Monthly Calcs'!L189)</f>
        <v>644.30140148550822</v>
      </c>
      <c r="P189" s="24"/>
      <c r="Q189" s="24">
        <f>IF(ISBLANK('Mortgage 1 Monthly Calcs'!M189),"",'Mortgage 1 Monthly Calcs'!M189)</f>
        <v>0</v>
      </c>
      <c r="R189" s="24">
        <f>IF(ISBLANK('Mortgage 1 Monthly Calcs'!N189),"",'Mortgage 1 Monthly Calcs'!N189)</f>
        <v>644.30140148550822</v>
      </c>
      <c r="S189" s="24">
        <f>IF(ISBLANK('Mortgage 1 Monthly Calcs'!O189),"",'Mortgage 1 Monthly Calcs'!O189)</f>
        <v>0</v>
      </c>
      <c r="T189" s="24"/>
      <c r="U189" s="24">
        <f>IF(ISBLANK('Mortgage 1 Monthly Calcs'!P189),"",'Mortgage 1 Monthly Calcs'!P189)</f>
        <v>0</v>
      </c>
      <c r="V189" s="24">
        <f>IF(ISBLANK('Mortgage 1 Monthly Calcs'!Q189),"",'Mortgage 1 Monthly Calcs'!Q189)</f>
        <v>0</v>
      </c>
      <c r="W189" s="24">
        <f>IF(ISBLANK('Mortgage 1 Monthly Calcs'!R189),"",'Mortgage 1 Monthly Calcs'!R189)</f>
        <v>348.86988330921497</v>
      </c>
      <c r="X189" s="24">
        <f>IF(ISBLANK('Mortgage 1 Monthly Calcs'!S189),"",'Mortgage 1 Monthly Calcs'!S189)</f>
        <v>295.43151817629325</v>
      </c>
      <c r="Y189" s="24">
        <f>IF(ISBLANK('Mortgage 1 Monthly Calcs'!T189),"",'Mortgage 1 Monthly Calcs'!T189)</f>
        <v>41262.566248050432</v>
      </c>
      <c r="Z189" s="24">
        <f>IF(ISBLANK('Mortgage 1 Monthly Calcs'!U189),"",'Mortgage 1 Monthly Calcs'!U189)</f>
        <v>73423.083216369894</v>
      </c>
      <c r="AA189" s="24" t="str">
        <f>IF(ISBLANK('Mortgage 1 Monthly Calcs'!V189),"",'Mortgage 1 Monthly Calcs'!V189)</f>
        <v/>
      </c>
      <c r="AB189" s="24" t="str">
        <f>IF(ISBLANK('Mortgage 1 Monthly Calcs'!W189),"",'Mortgage 1 Monthly Calcs'!W189)</f>
        <v/>
      </c>
      <c r="AC189" s="24">
        <f>IF(ISBLANK('Mortgage 1 Monthly Calcs'!X189),"",'Mortgage 1 Monthly Calcs'!X189)</f>
        <v>0</v>
      </c>
      <c r="AD189" s="24">
        <f>IF(ISBLANK('Mortgage 1 Monthly Calcs'!Y189),"",'Mortgage 1 Monthly Calcs'!Y189)</f>
        <v>58737.433751949444</v>
      </c>
    </row>
    <row r="190" spans="3:30" x14ac:dyDescent="0.25">
      <c r="C190" s="37">
        <v>179</v>
      </c>
      <c r="D190" s="29"/>
      <c r="E190" s="22" t="str">
        <f>IF(ISBLANK('Mortgage 1 Monthly Calcs'!E190),"",'Mortgage 1 Monthly Calcs'!E190)</f>
        <v/>
      </c>
      <c r="F190" s="23" t="str">
        <f>IF(ISBLANK('Mortgage 1 Monthly Calcs'!F190),"",'Mortgage 1 Monthly Calcs'!F190)</f>
        <v>Sep</v>
      </c>
      <c r="G190" s="28"/>
      <c r="H190" s="28">
        <f>IF(ISBLANK('Mortgage 1 Monthly Calcs'!G190),"",'Mortgage 1 Monthly Calcs'!G190)</f>
        <v>0.06</v>
      </c>
      <c r="I190" s="24">
        <f>IF(ISBLANK('Mortgage 1 Monthly Calcs'!H190),"",'Mortgage 1 Monthly Calcs'!H190)</f>
        <v>644.30140148550822</v>
      </c>
      <c r="J190" s="24">
        <f>IF(ISBLANK('Mortgage 1 Monthly Calcs'!I190),"",'Mortgage 1 Monthly Calcs'!I190)</f>
        <v>293.68716875974724</v>
      </c>
      <c r="K190" s="24">
        <f>IF(ISBLANK('Mortgage 1 Monthly Calcs'!J190),"",'Mortgage 1 Monthly Calcs'!J190)</f>
        <v>58737.433751949444</v>
      </c>
      <c r="L190" s="24"/>
      <c r="M190" s="24">
        <f>IF(ISBLANK('Mortgage 1 Monthly Calcs'!K190),"",'Mortgage 1 Monthly Calcs'!K190)</f>
        <v>0</v>
      </c>
      <c r="N190" s="24"/>
      <c r="O190" s="24">
        <f>IF(ISBLANK('Mortgage 1 Monthly Calcs'!L190),"",'Mortgage 1 Monthly Calcs'!L190)</f>
        <v>644.30140148550822</v>
      </c>
      <c r="P190" s="24"/>
      <c r="Q190" s="24">
        <f>IF(ISBLANK('Mortgage 1 Monthly Calcs'!M190),"",'Mortgage 1 Monthly Calcs'!M190)</f>
        <v>0</v>
      </c>
      <c r="R190" s="24">
        <f>IF(ISBLANK('Mortgage 1 Monthly Calcs'!N190),"",'Mortgage 1 Monthly Calcs'!N190)</f>
        <v>644.30140148550822</v>
      </c>
      <c r="S190" s="24">
        <f>IF(ISBLANK('Mortgage 1 Monthly Calcs'!O190),"",'Mortgage 1 Monthly Calcs'!O190)</f>
        <v>0</v>
      </c>
      <c r="T190" s="24"/>
      <c r="U190" s="24">
        <f>IF(ISBLANK('Mortgage 1 Monthly Calcs'!P190),"",'Mortgage 1 Monthly Calcs'!P190)</f>
        <v>0</v>
      </c>
      <c r="V190" s="24">
        <f>IF(ISBLANK('Mortgage 1 Monthly Calcs'!Q190),"",'Mortgage 1 Monthly Calcs'!Q190)</f>
        <v>0</v>
      </c>
      <c r="W190" s="24">
        <f>IF(ISBLANK('Mortgage 1 Monthly Calcs'!R190),"",'Mortgage 1 Monthly Calcs'!R190)</f>
        <v>350.61423272576098</v>
      </c>
      <c r="X190" s="24">
        <f>IF(ISBLANK('Mortgage 1 Monthly Calcs'!S190),"",'Mortgage 1 Monthly Calcs'!S190)</f>
        <v>293.68716875974724</v>
      </c>
      <c r="Y190" s="24">
        <f>IF(ISBLANK('Mortgage 1 Monthly Calcs'!T190),"",'Mortgage 1 Monthly Calcs'!T190)</f>
        <v>41613.180480776195</v>
      </c>
      <c r="Z190" s="24">
        <f>IF(ISBLANK('Mortgage 1 Monthly Calcs'!U190),"",'Mortgage 1 Monthly Calcs'!U190)</f>
        <v>73716.770385129639</v>
      </c>
      <c r="AA190" s="24" t="str">
        <f>IF(ISBLANK('Mortgage 1 Monthly Calcs'!V190),"",'Mortgage 1 Monthly Calcs'!V190)</f>
        <v/>
      </c>
      <c r="AB190" s="24" t="str">
        <f>IF(ISBLANK('Mortgage 1 Monthly Calcs'!W190),"",'Mortgage 1 Monthly Calcs'!W190)</f>
        <v/>
      </c>
      <c r="AC190" s="24">
        <f>IF(ISBLANK('Mortgage 1 Monthly Calcs'!X190),"",'Mortgage 1 Monthly Calcs'!X190)</f>
        <v>0</v>
      </c>
      <c r="AD190" s="24">
        <f>IF(ISBLANK('Mortgage 1 Monthly Calcs'!Y190),"",'Mortgage 1 Monthly Calcs'!Y190)</f>
        <v>58386.819519223689</v>
      </c>
    </row>
    <row r="191" spans="3:30" x14ac:dyDescent="0.25">
      <c r="C191" s="37">
        <v>180</v>
      </c>
      <c r="D191" s="29">
        <f>D179+1</f>
        <v>15</v>
      </c>
      <c r="E191" s="22" t="str">
        <f>IF(ISBLANK('Mortgage 1 Monthly Calcs'!E191),"",'Mortgage 1 Monthly Calcs'!E191)</f>
        <v/>
      </c>
      <c r="F191" s="23" t="str">
        <f>IF(ISBLANK('Mortgage 1 Monthly Calcs'!F191),"",'Mortgage 1 Monthly Calcs'!F191)</f>
        <v>Oct</v>
      </c>
      <c r="G191" s="28"/>
      <c r="H191" s="28">
        <f>IF(ISBLANK('Mortgage 1 Monthly Calcs'!G191),"",'Mortgage 1 Monthly Calcs'!G191)</f>
        <v>0.06</v>
      </c>
      <c r="I191" s="24">
        <f>IF(ISBLANK('Mortgage 1 Monthly Calcs'!H191),"",'Mortgage 1 Monthly Calcs'!H191)</f>
        <v>644.30140148550834</v>
      </c>
      <c r="J191" s="24">
        <f>IF(ISBLANK('Mortgage 1 Monthly Calcs'!I191),"",'Mortgage 1 Monthly Calcs'!I191)</f>
        <v>291.93409759611848</v>
      </c>
      <c r="K191" s="24">
        <f>IF(ISBLANK('Mortgage 1 Monthly Calcs'!J191),"",'Mortgage 1 Monthly Calcs'!J191)</f>
        <v>58386.819519223689</v>
      </c>
      <c r="L191" s="24"/>
      <c r="M191" s="24">
        <f>IF(ISBLANK('Mortgage 1 Monthly Calcs'!K191),"",'Mortgage 1 Monthly Calcs'!K191)</f>
        <v>0</v>
      </c>
      <c r="N191" s="24"/>
      <c r="O191" s="24">
        <f>IF(ISBLANK('Mortgage 1 Monthly Calcs'!L191),"",'Mortgage 1 Monthly Calcs'!L191)</f>
        <v>644.30140148550834</v>
      </c>
      <c r="P191" s="24"/>
      <c r="Q191" s="24">
        <f>IF(ISBLANK('Mortgage 1 Monthly Calcs'!M191),"",'Mortgage 1 Monthly Calcs'!M191)</f>
        <v>0</v>
      </c>
      <c r="R191" s="24">
        <f>IF(ISBLANK('Mortgage 1 Monthly Calcs'!N191),"",'Mortgage 1 Monthly Calcs'!N191)</f>
        <v>644.30140148550834</v>
      </c>
      <c r="S191" s="24">
        <f>IF(ISBLANK('Mortgage 1 Monthly Calcs'!O191),"",'Mortgage 1 Monthly Calcs'!O191)</f>
        <v>0</v>
      </c>
      <c r="T191" s="24"/>
      <c r="U191" s="24">
        <f>IF(ISBLANK('Mortgage 1 Monthly Calcs'!P191),"",'Mortgage 1 Monthly Calcs'!P191)</f>
        <v>0</v>
      </c>
      <c r="V191" s="24">
        <f>IF(ISBLANK('Mortgage 1 Monthly Calcs'!Q191),"",'Mortgage 1 Monthly Calcs'!Q191)</f>
        <v>0</v>
      </c>
      <c r="W191" s="24">
        <f>IF(ISBLANK('Mortgage 1 Monthly Calcs'!R191),"",'Mortgage 1 Monthly Calcs'!R191)</f>
        <v>352.36730388938986</v>
      </c>
      <c r="X191" s="24">
        <f>IF(ISBLANK('Mortgage 1 Monthly Calcs'!S191),"",'Mortgage 1 Monthly Calcs'!S191)</f>
        <v>291.93409759611848</v>
      </c>
      <c r="Y191" s="24">
        <f>IF(ISBLANK('Mortgage 1 Monthly Calcs'!T191),"",'Mortgage 1 Monthly Calcs'!T191)</f>
        <v>41965.547784665585</v>
      </c>
      <c r="Z191" s="24">
        <f>IF(ISBLANK('Mortgage 1 Monthly Calcs'!U191),"",'Mortgage 1 Monthly Calcs'!U191)</f>
        <v>74008.704482725763</v>
      </c>
      <c r="AA191" s="24" t="str">
        <f>IF(ISBLANK('Mortgage 1 Monthly Calcs'!V191),"",'Mortgage 1 Monthly Calcs'!V191)</f>
        <v/>
      </c>
      <c r="AB191" s="24" t="str">
        <f>IF(ISBLANK('Mortgage 1 Monthly Calcs'!W191),"",'Mortgage 1 Monthly Calcs'!W191)</f>
        <v/>
      </c>
      <c r="AC191" s="24">
        <f>IF(ISBLANK('Mortgage 1 Monthly Calcs'!X191),"",'Mortgage 1 Monthly Calcs'!X191)</f>
        <v>0</v>
      </c>
      <c r="AD191" s="24">
        <f>IF(ISBLANK('Mortgage 1 Monthly Calcs'!Y191),"",'Mortgage 1 Monthly Calcs'!Y191)</f>
        <v>58034.452215334306</v>
      </c>
    </row>
    <row r="192" spans="3:30" x14ac:dyDescent="0.25">
      <c r="C192" s="37">
        <v>181</v>
      </c>
      <c r="D192" s="29"/>
      <c r="E192" s="22" t="str">
        <f>IF(ISBLANK('Mortgage 1 Monthly Calcs'!E192),"",'Mortgage 1 Monthly Calcs'!E192)</f>
        <v/>
      </c>
      <c r="F192" s="23" t="str">
        <f>IF(ISBLANK('Mortgage 1 Monthly Calcs'!F192),"",'Mortgage 1 Monthly Calcs'!F192)</f>
        <v>Nov</v>
      </c>
      <c r="G192" s="28"/>
      <c r="H192" s="28">
        <f>IF(ISBLANK('Mortgage 1 Monthly Calcs'!G192),"",'Mortgage 1 Monthly Calcs'!G192)</f>
        <v>0.06</v>
      </c>
      <c r="I192" s="24">
        <f>IF(ISBLANK('Mortgage 1 Monthly Calcs'!H192),"",'Mortgage 1 Monthly Calcs'!H192)</f>
        <v>644.30140148550845</v>
      </c>
      <c r="J192" s="24">
        <f>IF(ISBLANK('Mortgage 1 Monthly Calcs'!I192),"",'Mortgage 1 Monthly Calcs'!I192)</f>
        <v>290.17226107667153</v>
      </c>
      <c r="K192" s="24">
        <f>IF(ISBLANK('Mortgage 1 Monthly Calcs'!J192),"",'Mortgage 1 Monthly Calcs'!J192)</f>
        <v>58034.452215334306</v>
      </c>
      <c r="L192" s="24"/>
      <c r="M192" s="24">
        <f>IF(ISBLANK('Mortgage 1 Monthly Calcs'!K192),"",'Mortgage 1 Monthly Calcs'!K192)</f>
        <v>0</v>
      </c>
      <c r="N192" s="24"/>
      <c r="O192" s="24">
        <f>IF(ISBLANK('Mortgage 1 Monthly Calcs'!L192),"",'Mortgage 1 Monthly Calcs'!L192)</f>
        <v>644.30140148550845</v>
      </c>
      <c r="P192" s="24"/>
      <c r="Q192" s="24">
        <f>IF(ISBLANK('Mortgage 1 Monthly Calcs'!M192),"",'Mortgage 1 Monthly Calcs'!M192)</f>
        <v>0</v>
      </c>
      <c r="R192" s="24">
        <f>IF(ISBLANK('Mortgage 1 Monthly Calcs'!N192),"",'Mortgage 1 Monthly Calcs'!N192)</f>
        <v>644.30140148550845</v>
      </c>
      <c r="S192" s="24">
        <f>IF(ISBLANK('Mortgage 1 Monthly Calcs'!O192),"",'Mortgage 1 Monthly Calcs'!O192)</f>
        <v>0</v>
      </c>
      <c r="T192" s="24"/>
      <c r="U192" s="24">
        <f>IF(ISBLANK('Mortgage 1 Monthly Calcs'!P192),"",'Mortgage 1 Monthly Calcs'!P192)</f>
        <v>0</v>
      </c>
      <c r="V192" s="24">
        <f>IF(ISBLANK('Mortgage 1 Monthly Calcs'!Q192),"",'Mortgage 1 Monthly Calcs'!Q192)</f>
        <v>0</v>
      </c>
      <c r="W192" s="24">
        <f>IF(ISBLANK('Mortgage 1 Monthly Calcs'!R192),"",'Mortgage 1 Monthly Calcs'!R192)</f>
        <v>354.12914040883692</v>
      </c>
      <c r="X192" s="24">
        <f>IF(ISBLANK('Mortgage 1 Monthly Calcs'!S192),"",'Mortgage 1 Monthly Calcs'!S192)</f>
        <v>290.17226107667153</v>
      </c>
      <c r="Y192" s="24">
        <f>IF(ISBLANK('Mortgage 1 Monthly Calcs'!T192),"",'Mortgage 1 Monthly Calcs'!T192)</f>
        <v>42319.676925074418</v>
      </c>
      <c r="Z192" s="24">
        <f>IF(ISBLANK('Mortgage 1 Monthly Calcs'!U192),"",'Mortgage 1 Monthly Calcs'!U192)</f>
        <v>74298.876743802437</v>
      </c>
      <c r="AA192" s="24" t="str">
        <f>IF(ISBLANK('Mortgage 1 Monthly Calcs'!V192),"",'Mortgage 1 Monthly Calcs'!V192)</f>
        <v/>
      </c>
      <c r="AB192" s="24" t="str">
        <f>IF(ISBLANK('Mortgage 1 Monthly Calcs'!W192),"",'Mortgage 1 Monthly Calcs'!W192)</f>
        <v/>
      </c>
      <c r="AC192" s="24">
        <f>IF(ISBLANK('Mortgage 1 Monthly Calcs'!X192),"",'Mortgage 1 Monthly Calcs'!X192)</f>
        <v>0</v>
      </c>
      <c r="AD192" s="24">
        <f>IF(ISBLANK('Mortgage 1 Monthly Calcs'!Y192),"",'Mortgage 1 Monthly Calcs'!Y192)</f>
        <v>57680.32307492548</v>
      </c>
    </row>
    <row r="193" spans="3:30" x14ac:dyDescent="0.25">
      <c r="C193" s="37">
        <v>182</v>
      </c>
      <c r="D193" s="29"/>
      <c r="E193" s="22" t="str">
        <f>IF(ISBLANK('Mortgage 1 Monthly Calcs'!E193),"",'Mortgage 1 Monthly Calcs'!E193)</f>
        <v/>
      </c>
      <c r="F193" s="23" t="str">
        <f>IF(ISBLANK('Mortgage 1 Monthly Calcs'!F193),"",'Mortgage 1 Monthly Calcs'!F193)</f>
        <v>Dec</v>
      </c>
      <c r="G193" s="28"/>
      <c r="H193" s="28">
        <f>IF(ISBLANK('Mortgage 1 Monthly Calcs'!G193),"",'Mortgage 1 Monthly Calcs'!G193)</f>
        <v>0.06</v>
      </c>
      <c r="I193" s="24">
        <f>IF(ISBLANK('Mortgage 1 Monthly Calcs'!H193),"",'Mortgage 1 Monthly Calcs'!H193)</f>
        <v>644.30140148550845</v>
      </c>
      <c r="J193" s="24">
        <f>IF(ISBLANK('Mortgage 1 Monthly Calcs'!I193),"",'Mortgage 1 Monthly Calcs'!I193)</f>
        <v>288.40161537462745</v>
      </c>
      <c r="K193" s="24">
        <f>IF(ISBLANK('Mortgage 1 Monthly Calcs'!J193),"",'Mortgage 1 Monthly Calcs'!J193)</f>
        <v>57680.32307492548</v>
      </c>
      <c r="L193" s="24"/>
      <c r="M193" s="24">
        <f>IF(ISBLANK('Mortgage 1 Monthly Calcs'!K193),"",'Mortgage 1 Monthly Calcs'!K193)</f>
        <v>0</v>
      </c>
      <c r="N193" s="24"/>
      <c r="O193" s="24">
        <f>IF(ISBLANK('Mortgage 1 Monthly Calcs'!L193),"",'Mortgage 1 Monthly Calcs'!L193)</f>
        <v>644.30140148550845</v>
      </c>
      <c r="P193" s="24"/>
      <c r="Q193" s="24">
        <f>IF(ISBLANK('Mortgage 1 Monthly Calcs'!M193),"",'Mortgage 1 Monthly Calcs'!M193)</f>
        <v>0</v>
      </c>
      <c r="R193" s="24">
        <f>IF(ISBLANK('Mortgage 1 Monthly Calcs'!N193),"",'Mortgage 1 Monthly Calcs'!N193)</f>
        <v>644.30140148550845</v>
      </c>
      <c r="S193" s="24">
        <f>IF(ISBLANK('Mortgage 1 Monthly Calcs'!O193),"",'Mortgage 1 Monthly Calcs'!O193)</f>
        <v>0</v>
      </c>
      <c r="T193" s="24"/>
      <c r="U193" s="24">
        <f>IF(ISBLANK('Mortgage 1 Monthly Calcs'!P193),"",'Mortgage 1 Monthly Calcs'!P193)</f>
        <v>0</v>
      </c>
      <c r="V193" s="24">
        <f>IF(ISBLANK('Mortgage 1 Monthly Calcs'!Q193),"",'Mortgage 1 Monthly Calcs'!Q193)</f>
        <v>0</v>
      </c>
      <c r="W193" s="24">
        <f>IF(ISBLANK('Mortgage 1 Monthly Calcs'!R193),"",'Mortgage 1 Monthly Calcs'!R193)</f>
        <v>355.89978611088105</v>
      </c>
      <c r="X193" s="24">
        <f>IF(ISBLANK('Mortgage 1 Monthly Calcs'!S193),"",'Mortgage 1 Monthly Calcs'!S193)</f>
        <v>288.4016153746274</v>
      </c>
      <c r="Y193" s="24">
        <f>IF(ISBLANK('Mortgage 1 Monthly Calcs'!T193),"",'Mortgage 1 Monthly Calcs'!T193)</f>
        <v>42675.576711185298</v>
      </c>
      <c r="Z193" s="24">
        <f>IF(ISBLANK('Mortgage 1 Monthly Calcs'!U193),"",'Mortgage 1 Monthly Calcs'!U193)</f>
        <v>74587.278359177071</v>
      </c>
      <c r="AA193" s="24" t="str">
        <f>IF(ISBLANK('Mortgage 1 Monthly Calcs'!V193),"",'Mortgage 1 Monthly Calcs'!V193)</f>
        <v/>
      </c>
      <c r="AB193" s="24" t="str">
        <f>IF(ISBLANK('Mortgage 1 Monthly Calcs'!W193),"",'Mortgage 1 Monthly Calcs'!W193)</f>
        <v/>
      </c>
      <c r="AC193" s="24">
        <f>IF(ISBLANK('Mortgage 1 Monthly Calcs'!X193),"",'Mortgage 1 Monthly Calcs'!X193)</f>
        <v>0</v>
      </c>
      <c r="AD193" s="24">
        <f>IF(ISBLANK('Mortgage 1 Monthly Calcs'!Y193),"",'Mortgage 1 Monthly Calcs'!Y193)</f>
        <v>57324.423288814607</v>
      </c>
    </row>
    <row r="194" spans="3:30" x14ac:dyDescent="0.25">
      <c r="C194" s="37">
        <v>183</v>
      </c>
      <c r="D194" s="29"/>
      <c r="E194" s="22">
        <f>IF(ISBLANK('Mortgage 1 Monthly Calcs'!E194),"",'Mortgage 1 Monthly Calcs'!E194)</f>
        <v>2025</v>
      </c>
      <c r="F194" s="23" t="str">
        <f>IF(ISBLANK('Mortgage 1 Monthly Calcs'!F194),"",'Mortgage 1 Monthly Calcs'!F194)</f>
        <v>Jan</v>
      </c>
      <c r="G194" s="28"/>
      <c r="H194" s="28">
        <f>IF(ISBLANK('Mortgage 1 Monthly Calcs'!G194),"",'Mortgage 1 Monthly Calcs'!G194)</f>
        <v>0.06</v>
      </c>
      <c r="I194" s="24">
        <f>IF(ISBLANK('Mortgage 1 Monthly Calcs'!H194),"",'Mortgage 1 Monthly Calcs'!H194)</f>
        <v>644.30140148550868</v>
      </c>
      <c r="J194" s="24">
        <f>IF(ISBLANK('Mortgage 1 Monthly Calcs'!I194),"",'Mortgage 1 Monthly Calcs'!I194)</f>
        <v>286.62211644407301</v>
      </c>
      <c r="K194" s="24">
        <f>IF(ISBLANK('Mortgage 1 Monthly Calcs'!J194),"",'Mortgage 1 Monthly Calcs'!J194)</f>
        <v>57324.423288814607</v>
      </c>
      <c r="L194" s="24"/>
      <c r="M194" s="24">
        <f>IF(ISBLANK('Mortgage 1 Monthly Calcs'!K194),"",'Mortgage 1 Monthly Calcs'!K194)</f>
        <v>0</v>
      </c>
      <c r="N194" s="24"/>
      <c r="O194" s="24">
        <f>IF(ISBLANK('Mortgage 1 Monthly Calcs'!L194),"",'Mortgage 1 Monthly Calcs'!L194)</f>
        <v>644.30140148550868</v>
      </c>
      <c r="P194" s="24"/>
      <c r="Q194" s="24">
        <f>IF(ISBLANK('Mortgage 1 Monthly Calcs'!M194),"",'Mortgage 1 Monthly Calcs'!M194)</f>
        <v>0</v>
      </c>
      <c r="R194" s="24">
        <f>IF(ISBLANK('Mortgage 1 Monthly Calcs'!N194),"",'Mortgage 1 Monthly Calcs'!N194)</f>
        <v>644.30140148550868</v>
      </c>
      <c r="S194" s="24">
        <f>IF(ISBLANK('Mortgage 1 Monthly Calcs'!O194),"",'Mortgage 1 Monthly Calcs'!O194)</f>
        <v>0</v>
      </c>
      <c r="T194" s="24"/>
      <c r="U194" s="24">
        <f>IF(ISBLANK('Mortgage 1 Monthly Calcs'!P194),"",'Mortgage 1 Monthly Calcs'!P194)</f>
        <v>0</v>
      </c>
      <c r="V194" s="24">
        <f>IF(ISBLANK('Mortgage 1 Monthly Calcs'!Q194),"",'Mortgage 1 Monthly Calcs'!Q194)</f>
        <v>0</v>
      </c>
      <c r="W194" s="24">
        <f>IF(ISBLANK('Mortgage 1 Monthly Calcs'!R194),"",'Mortgage 1 Monthly Calcs'!R194)</f>
        <v>357.67928504143566</v>
      </c>
      <c r="X194" s="24">
        <f>IF(ISBLANK('Mortgage 1 Monthly Calcs'!S194),"",'Mortgage 1 Monthly Calcs'!S194)</f>
        <v>286.62211644407301</v>
      </c>
      <c r="Y194" s="24">
        <f>IF(ISBLANK('Mortgage 1 Monthly Calcs'!T194),"",'Mortgage 1 Monthly Calcs'!T194)</f>
        <v>43033.255996226733</v>
      </c>
      <c r="Z194" s="24">
        <f>IF(ISBLANK('Mortgage 1 Monthly Calcs'!U194),"",'Mortgage 1 Monthly Calcs'!U194)</f>
        <v>74873.900475621151</v>
      </c>
      <c r="AA194" s="24" t="str">
        <f>IF(ISBLANK('Mortgage 1 Monthly Calcs'!V194),"",'Mortgage 1 Monthly Calcs'!V194)</f>
        <v/>
      </c>
      <c r="AB194" s="24" t="str">
        <f>IF(ISBLANK('Mortgage 1 Monthly Calcs'!W194),"",'Mortgage 1 Monthly Calcs'!W194)</f>
        <v/>
      </c>
      <c r="AC194" s="24">
        <f>IF(ISBLANK('Mortgage 1 Monthly Calcs'!X194),"",'Mortgage 1 Monthly Calcs'!X194)</f>
        <v>0</v>
      </c>
      <c r="AD194" s="24">
        <f>IF(ISBLANK('Mortgage 1 Monthly Calcs'!Y194),"",'Mortgage 1 Monthly Calcs'!Y194)</f>
        <v>56966.744003773179</v>
      </c>
    </row>
    <row r="195" spans="3:30" x14ac:dyDescent="0.25">
      <c r="C195" s="37">
        <v>184</v>
      </c>
      <c r="D195" s="29" t="str">
        <f>IF(K963=1,F187+1,"")</f>
        <v/>
      </c>
      <c r="E195" s="22" t="str">
        <f>IF(ISBLANK('Mortgage 1 Monthly Calcs'!E195),"",'Mortgage 1 Monthly Calcs'!E195)</f>
        <v/>
      </c>
      <c r="F195" s="23" t="str">
        <f>IF(ISBLANK('Mortgage 1 Monthly Calcs'!F195),"",'Mortgage 1 Monthly Calcs'!F195)</f>
        <v>Feb</v>
      </c>
      <c r="G195" s="28"/>
      <c r="H195" s="28">
        <f>IF(ISBLANK('Mortgage 1 Monthly Calcs'!G195),"",'Mortgage 1 Monthly Calcs'!G195)</f>
        <v>0.06</v>
      </c>
      <c r="I195" s="24">
        <f>IF(ISBLANK('Mortgage 1 Monthly Calcs'!H195),"",'Mortgage 1 Monthly Calcs'!H195)</f>
        <v>644.30140148550879</v>
      </c>
      <c r="J195" s="24">
        <f>IF(ISBLANK('Mortgage 1 Monthly Calcs'!I195),"",'Mortgage 1 Monthly Calcs'!I195)</f>
        <v>284.8337200188659</v>
      </c>
      <c r="K195" s="24">
        <f>IF(ISBLANK('Mortgage 1 Monthly Calcs'!J195),"",'Mortgage 1 Monthly Calcs'!J195)</f>
        <v>56966.744003773179</v>
      </c>
      <c r="L195" s="24"/>
      <c r="M195" s="24">
        <f>IF(ISBLANK('Mortgage 1 Monthly Calcs'!K195),"",'Mortgage 1 Monthly Calcs'!K195)</f>
        <v>0</v>
      </c>
      <c r="N195" s="24"/>
      <c r="O195" s="24">
        <f>IF(ISBLANK('Mortgage 1 Monthly Calcs'!L195),"",'Mortgage 1 Monthly Calcs'!L195)</f>
        <v>644.30140148550879</v>
      </c>
      <c r="P195" s="24"/>
      <c r="Q195" s="24">
        <f>IF(ISBLANK('Mortgage 1 Monthly Calcs'!M195),"",'Mortgage 1 Monthly Calcs'!M195)</f>
        <v>0</v>
      </c>
      <c r="R195" s="24">
        <f>IF(ISBLANK('Mortgage 1 Monthly Calcs'!N195),"",'Mortgage 1 Monthly Calcs'!N195)</f>
        <v>644.30140148550879</v>
      </c>
      <c r="S195" s="24">
        <f>IF(ISBLANK('Mortgage 1 Monthly Calcs'!O195),"",'Mortgage 1 Monthly Calcs'!O195)</f>
        <v>0</v>
      </c>
      <c r="T195" s="24"/>
      <c r="U195" s="24">
        <f>IF(ISBLANK('Mortgage 1 Monthly Calcs'!P195),"",'Mortgage 1 Monthly Calcs'!P195)</f>
        <v>0</v>
      </c>
      <c r="V195" s="24">
        <f>IF(ISBLANK('Mortgage 1 Monthly Calcs'!Q195),"",'Mortgage 1 Monthly Calcs'!Q195)</f>
        <v>0</v>
      </c>
      <c r="W195" s="24">
        <f>IF(ISBLANK('Mortgage 1 Monthly Calcs'!R195),"",'Mortgage 1 Monthly Calcs'!R195)</f>
        <v>359.46768146664289</v>
      </c>
      <c r="X195" s="24">
        <f>IF(ISBLANK('Mortgage 1 Monthly Calcs'!S195),"",'Mortgage 1 Monthly Calcs'!S195)</f>
        <v>284.8337200188659</v>
      </c>
      <c r="Y195" s="24">
        <f>IF(ISBLANK('Mortgage 1 Monthly Calcs'!T195),"",'Mortgage 1 Monthly Calcs'!T195)</f>
        <v>43392.723677693379</v>
      </c>
      <c r="Z195" s="24">
        <f>IF(ISBLANK('Mortgage 1 Monthly Calcs'!U195),"",'Mortgage 1 Monthly Calcs'!U195)</f>
        <v>75158.73419564002</v>
      </c>
      <c r="AA195" s="24" t="str">
        <f>IF(ISBLANK('Mortgage 1 Monthly Calcs'!V195),"",'Mortgage 1 Monthly Calcs'!V195)</f>
        <v/>
      </c>
      <c r="AB195" s="24" t="str">
        <f>IF(ISBLANK('Mortgage 1 Monthly Calcs'!W195),"",'Mortgage 1 Monthly Calcs'!W195)</f>
        <v/>
      </c>
      <c r="AC195" s="24">
        <f>IF(ISBLANK('Mortgage 1 Monthly Calcs'!X195),"",'Mortgage 1 Monthly Calcs'!X195)</f>
        <v>0</v>
      </c>
      <c r="AD195" s="24">
        <f>IF(ISBLANK('Mortgage 1 Monthly Calcs'!Y195),"",'Mortgage 1 Monthly Calcs'!Y195)</f>
        <v>56607.276322306549</v>
      </c>
    </row>
    <row r="196" spans="3:30" x14ac:dyDescent="0.25">
      <c r="C196" s="37">
        <v>185</v>
      </c>
      <c r="D196" s="29" t="str">
        <f>IF(K964=1,F187+1,"")</f>
        <v/>
      </c>
      <c r="E196" s="22" t="str">
        <f>IF(ISBLANK('Mortgage 1 Monthly Calcs'!E196),"",'Mortgage 1 Monthly Calcs'!E196)</f>
        <v/>
      </c>
      <c r="F196" s="23" t="str">
        <f>IF(ISBLANK('Mortgage 1 Monthly Calcs'!F196),"",'Mortgage 1 Monthly Calcs'!F196)</f>
        <v>Mar</v>
      </c>
      <c r="G196" s="28"/>
      <c r="H196" s="28">
        <f>IF(ISBLANK('Mortgage 1 Monthly Calcs'!G196),"",'Mortgage 1 Monthly Calcs'!G196)</f>
        <v>0.06</v>
      </c>
      <c r="I196" s="24">
        <f>IF(ISBLANK('Mortgage 1 Monthly Calcs'!H196),"",'Mortgage 1 Monthly Calcs'!H196)</f>
        <v>644.30140148550879</v>
      </c>
      <c r="J196" s="24">
        <f>IF(ISBLANK('Mortgage 1 Monthly Calcs'!I196),"",'Mortgage 1 Monthly Calcs'!I196)</f>
        <v>283.03638161153276</v>
      </c>
      <c r="K196" s="24">
        <f>IF(ISBLANK('Mortgage 1 Monthly Calcs'!J196),"",'Mortgage 1 Monthly Calcs'!J196)</f>
        <v>56607.276322306549</v>
      </c>
      <c r="L196" s="24"/>
      <c r="M196" s="24">
        <f>IF(ISBLANK('Mortgage 1 Monthly Calcs'!K196),"",'Mortgage 1 Monthly Calcs'!K196)</f>
        <v>0</v>
      </c>
      <c r="N196" s="24"/>
      <c r="O196" s="24">
        <f>IF(ISBLANK('Mortgage 1 Monthly Calcs'!L196),"",'Mortgage 1 Monthly Calcs'!L196)</f>
        <v>644.30140148550879</v>
      </c>
      <c r="P196" s="24"/>
      <c r="Q196" s="24">
        <f>IF(ISBLANK('Mortgage 1 Monthly Calcs'!M196),"",'Mortgage 1 Monthly Calcs'!M196)</f>
        <v>0</v>
      </c>
      <c r="R196" s="24">
        <f>IF(ISBLANK('Mortgage 1 Monthly Calcs'!N196),"",'Mortgage 1 Monthly Calcs'!N196)</f>
        <v>644.30140148550879</v>
      </c>
      <c r="S196" s="24">
        <f>IF(ISBLANK('Mortgage 1 Monthly Calcs'!O196),"",'Mortgage 1 Monthly Calcs'!O196)</f>
        <v>0</v>
      </c>
      <c r="T196" s="24"/>
      <c r="U196" s="24">
        <f>IF(ISBLANK('Mortgage 1 Monthly Calcs'!P196),"",'Mortgage 1 Monthly Calcs'!P196)</f>
        <v>0</v>
      </c>
      <c r="V196" s="24">
        <f>IF(ISBLANK('Mortgage 1 Monthly Calcs'!Q196),"",'Mortgage 1 Monthly Calcs'!Q196)</f>
        <v>0</v>
      </c>
      <c r="W196" s="24">
        <f>IF(ISBLANK('Mortgage 1 Monthly Calcs'!R196),"",'Mortgage 1 Monthly Calcs'!R196)</f>
        <v>361.26501987397603</v>
      </c>
      <c r="X196" s="24">
        <f>IF(ISBLANK('Mortgage 1 Monthly Calcs'!S196),"",'Mortgage 1 Monthly Calcs'!S196)</f>
        <v>283.03638161153276</v>
      </c>
      <c r="Y196" s="24">
        <f>IF(ISBLANK('Mortgage 1 Monthly Calcs'!T196),"",'Mortgage 1 Monthly Calcs'!T196)</f>
        <v>43753.988697567358</v>
      </c>
      <c r="Z196" s="24">
        <f>IF(ISBLANK('Mortgage 1 Monthly Calcs'!U196),"",'Mortgage 1 Monthly Calcs'!U196)</f>
        <v>75441.770577251547</v>
      </c>
      <c r="AA196" s="24" t="str">
        <f>IF(ISBLANK('Mortgage 1 Monthly Calcs'!V196),"",'Mortgage 1 Monthly Calcs'!V196)</f>
        <v/>
      </c>
      <c r="AB196" s="24" t="str">
        <f>IF(ISBLANK('Mortgage 1 Monthly Calcs'!W196),"",'Mortgage 1 Monthly Calcs'!W196)</f>
        <v/>
      </c>
      <c r="AC196" s="24">
        <f>IF(ISBLANK('Mortgage 1 Monthly Calcs'!X196),"",'Mortgage 1 Monthly Calcs'!X196)</f>
        <v>0</v>
      </c>
      <c r="AD196" s="24">
        <f>IF(ISBLANK('Mortgage 1 Monthly Calcs'!Y196),"",'Mortgage 1 Monthly Calcs'!Y196)</f>
        <v>56246.011302432584</v>
      </c>
    </row>
    <row r="197" spans="3:30" x14ac:dyDescent="0.25">
      <c r="C197" s="37">
        <v>186</v>
      </c>
      <c r="D197" s="29" t="str">
        <f>IF(K965=1,F187+1,"")</f>
        <v/>
      </c>
      <c r="E197" s="22" t="str">
        <f>IF(ISBLANK('Mortgage 1 Monthly Calcs'!E197),"",'Mortgage 1 Monthly Calcs'!E197)</f>
        <v/>
      </c>
      <c r="F197" s="23" t="str">
        <f>IF(ISBLANK('Mortgage 1 Monthly Calcs'!F197),"",'Mortgage 1 Monthly Calcs'!F197)</f>
        <v>Apr</v>
      </c>
      <c r="G197" s="28"/>
      <c r="H197" s="28">
        <f>IF(ISBLANK('Mortgage 1 Monthly Calcs'!G197),"",'Mortgage 1 Monthly Calcs'!G197)</f>
        <v>0.06</v>
      </c>
      <c r="I197" s="24">
        <f>IF(ISBLANK('Mortgage 1 Monthly Calcs'!H197),"",'Mortgage 1 Monthly Calcs'!H197)</f>
        <v>644.30140148550902</v>
      </c>
      <c r="J197" s="24">
        <f>IF(ISBLANK('Mortgage 1 Monthly Calcs'!I197),"",'Mortgage 1 Monthly Calcs'!I197)</f>
        <v>281.23005651216295</v>
      </c>
      <c r="K197" s="24">
        <f>IF(ISBLANK('Mortgage 1 Monthly Calcs'!J197),"",'Mortgage 1 Monthly Calcs'!J197)</f>
        <v>56246.011302432584</v>
      </c>
      <c r="L197" s="24"/>
      <c r="M197" s="24">
        <f>IF(ISBLANK('Mortgage 1 Monthly Calcs'!K197),"",'Mortgage 1 Monthly Calcs'!K197)</f>
        <v>0</v>
      </c>
      <c r="N197" s="24"/>
      <c r="O197" s="24">
        <f>IF(ISBLANK('Mortgage 1 Monthly Calcs'!L197),"",'Mortgage 1 Monthly Calcs'!L197)</f>
        <v>644.30140148550902</v>
      </c>
      <c r="P197" s="24"/>
      <c r="Q197" s="24">
        <f>IF(ISBLANK('Mortgage 1 Monthly Calcs'!M197),"",'Mortgage 1 Monthly Calcs'!M197)</f>
        <v>0</v>
      </c>
      <c r="R197" s="24">
        <f>IF(ISBLANK('Mortgage 1 Monthly Calcs'!N197),"",'Mortgage 1 Monthly Calcs'!N197)</f>
        <v>644.30140148550902</v>
      </c>
      <c r="S197" s="24">
        <f>IF(ISBLANK('Mortgage 1 Monthly Calcs'!O197),"",'Mortgage 1 Monthly Calcs'!O197)</f>
        <v>0</v>
      </c>
      <c r="T197" s="24"/>
      <c r="U197" s="24">
        <f>IF(ISBLANK('Mortgage 1 Monthly Calcs'!P197),"",'Mortgage 1 Monthly Calcs'!P197)</f>
        <v>0</v>
      </c>
      <c r="V197" s="24">
        <f>IF(ISBLANK('Mortgage 1 Monthly Calcs'!Q197),"",'Mortgage 1 Monthly Calcs'!Q197)</f>
        <v>0</v>
      </c>
      <c r="W197" s="24">
        <f>IF(ISBLANK('Mortgage 1 Monthly Calcs'!R197),"",'Mortgage 1 Monthly Calcs'!R197)</f>
        <v>363.07134497334607</v>
      </c>
      <c r="X197" s="24">
        <f>IF(ISBLANK('Mortgage 1 Monthly Calcs'!S197),"",'Mortgage 1 Monthly Calcs'!S197)</f>
        <v>281.23005651216295</v>
      </c>
      <c r="Y197" s="24">
        <f>IF(ISBLANK('Mortgage 1 Monthly Calcs'!T197),"",'Mortgage 1 Monthly Calcs'!T197)</f>
        <v>44117.060042540703</v>
      </c>
      <c r="Z197" s="24">
        <f>IF(ISBLANK('Mortgage 1 Monthly Calcs'!U197),"",'Mortgage 1 Monthly Calcs'!U197)</f>
        <v>75723.000633763717</v>
      </c>
      <c r="AA197" s="24" t="str">
        <f>IF(ISBLANK('Mortgage 1 Monthly Calcs'!V197),"",'Mortgage 1 Monthly Calcs'!V197)</f>
        <v/>
      </c>
      <c r="AB197" s="24" t="str">
        <f>IF(ISBLANK('Mortgage 1 Monthly Calcs'!W197),"",'Mortgage 1 Monthly Calcs'!W197)</f>
        <v/>
      </c>
      <c r="AC197" s="24">
        <f>IF(ISBLANK('Mortgage 1 Monthly Calcs'!X197),"",'Mortgage 1 Monthly Calcs'!X197)</f>
        <v>0</v>
      </c>
      <c r="AD197" s="24">
        <f>IF(ISBLANK('Mortgage 1 Monthly Calcs'!Y197),"",'Mortgage 1 Monthly Calcs'!Y197)</f>
        <v>55882.939957459246</v>
      </c>
    </row>
    <row r="198" spans="3:30" x14ac:dyDescent="0.25">
      <c r="C198" s="37">
        <v>187</v>
      </c>
      <c r="D198" s="29" t="str">
        <f>IF(K966=1,F187+1,"")</f>
        <v/>
      </c>
      <c r="E198" s="22" t="str">
        <f>IF(ISBLANK('Mortgage 1 Monthly Calcs'!E198),"",'Mortgage 1 Monthly Calcs'!E198)</f>
        <v/>
      </c>
      <c r="F198" s="23" t="str">
        <f>IF(ISBLANK('Mortgage 1 Monthly Calcs'!F198),"",'Mortgage 1 Monthly Calcs'!F198)</f>
        <v>May</v>
      </c>
      <c r="G198" s="28"/>
      <c r="H198" s="28">
        <f>IF(ISBLANK('Mortgage 1 Monthly Calcs'!G198),"",'Mortgage 1 Monthly Calcs'!G198)</f>
        <v>0.06</v>
      </c>
      <c r="I198" s="24">
        <f>IF(ISBLANK('Mortgage 1 Monthly Calcs'!H198),"",'Mortgage 1 Monthly Calcs'!H198)</f>
        <v>644.30140148550913</v>
      </c>
      <c r="J198" s="24">
        <f>IF(ISBLANK('Mortgage 1 Monthly Calcs'!I198),"",'Mortgage 1 Monthly Calcs'!I198)</f>
        <v>279.41469978729623</v>
      </c>
      <c r="K198" s="24">
        <f>IF(ISBLANK('Mortgage 1 Monthly Calcs'!J198),"",'Mortgage 1 Monthly Calcs'!J198)</f>
        <v>55882.939957459246</v>
      </c>
      <c r="L198" s="24"/>
      <c r="M198" s="24">
        <f>IF(ISBLANK('Mortgage 1 Monthly Calcs'!K198),"",'Mortgage 1 Monthly Calcs'!K198)</f>
        <v>0</v>
      </c>
      <c r="N198" s="24"/>
      <c r="O198" s="24">
        <f>IF(ISBLANK('Mortgage 1 Monthly Calcs'!L198),"",'Mortgage 1 Monthly Calcs'!L198)</f>
        <v>644.30140148550913</v>
      </c>
      <c r="P198" s="24"/>
      <c r="Q198" s="24">
        <f>IF(ISBLANK('Mortgage 1 Monthly Calcs'!M198),"",'Mortgage 1 Monthly Calcs'!M198)</f>
        <v>0</v>
      </c>
      <c r="R198" s="24">
        <f>IF(ISBLANK('Mortgage 1 Monthly Calcs'!N198),"",'Mortgage 1 Monthly Calcs'!N198)</f>
        <v>644.30140148550913</v>
      </c>
      <c r="S198" s="24">
        <f>IF(ISBLANK('Mortgage 1 Monthly Calcs'!O198),"",'Mortgage 1 Monthly Calcs'!O198)</f>
        <v>0</v>
      </c>
      <c r="T198" s="24"/>
      <c r="U198" s="24">
        <f>IF(ISBLANK('Mortgage 1 Monthly Calcs'!P198),"",'Mortgage 1 Monthly Calcs'!P198)</f>
        <v>0</v>
      </c>
      <c r="V198" s="24">
        <f>IF(ISBLANK('Mortgage 1 Monthly Calcs'!Q198),"",'Mortgage 1 Monthly Calcs'!Q198)</f>
        <v>0</v>
      </c>
      <c r="W198" s="24">
        <f>IF(ISBLANK('Mortgage 1 Monthly Calcs'!R198),"",'Mortgage 1 Monthly Calcs'!R198)</f>
        <v>364.8867016982129</v>
      </c>
      <c r="X198" s="24">
        <f>IF(ISBLANK('Mortgage 1 Monthly Calcs'!S198),"",'Mortgage 1 Monthly Calcs'!S198)</f>
        <v>279.41469978729623</v>
      </c>
      <c r="Y198" s="24">
        <f>IF(ISBLANK('Mortgage 1 Monthly Calcs'!T198),"",'Mortgage 1 Monthly Calcs'!T198)</f>
        <v>44481.946744238914</v>
      </c>
      <c r="Z198" s="24">
        <f>IF(ISBLANK('Mortgage 1 Monthly Calcs'!U198),"",'Mortgage 1 Monthly Calcs'!U198)</f>
        <v>76002.41533355102</v>
      </c>
      <c r="AA198" s="24" t="str">
        <f>IF(ISBLANK('Mortgage 1 Monthly Calcs'!V198),"",'Mortgage 1 Monthly Calcs'!V198)</f>
        <v/>
      </c>
      <c r="AB198" s="24" t="str">
        <f>IF(ISBLANK('Mortgage 1 Monthly Calcs'!W198),"",'Mortgage 1 Monthly Calcs'!W198)</f>
        <v/>
      </c>
      <c r="AC198" s="24">
        <f>IF(ISBLANK('Mortgage 1 Monthly Calcs'!X198),"",'Mortgage 1 Monthly Calcs'!X198)</f>
        <v>0</v>
      </c>
      <c r="AD198" s="24">
        <f>IF(ISBLANK('Mortgage 1 Monthly Calcs'!Y198),"",'Mortgage 1 Monthly Calcs'!Y198)</f>
        <v>55518.053255761042</v>
      </c>
    </row>
    <row r="199" spans="3:30" x14ac:dyDescent="0.25">
      <c r="C199" s="37">
        <v>188</v>
      </c>
      <c r="D199" s="29" t="str">
        <f>IF(K967=1,F187+1,"")</f>
        <v/>
      </c>
      <c r="E199" s="22" t="str">
        <f>IF(ISBLANK('Mortgage 1 Monthly Calcs'!E199),"",'Mortgage 1 Monthly Calcs'!E199)</f>
        <v/>
      </c>
      <c r="F199" s="23" t="str">
        <f>IF(ISBLANK('Mortgage 1 Monthly Calcs'!F199),"",'Mortgage 1 Monthly Calcs'!F199)</f>
        <v>Jun</v>
      </c>
      <c r="G199" s="28"/>
      <c r="H199" s="28">
        <f>IF(ISBLANK('Mortgage 1 Monthly Calcs'!G199),"",'Mortgage 1 Monthly Calcs'!G199)</f>
        <v>0.06</v>
      </c>
      <c r="I199" s="24">
        <f>IF(ISBLANK('Mortgage 1 Monthly Calcs'!H199),"",'Mortgage 1 Monthly Calcs'!H199)</f>
        <v>644.30140148550925</v>
      </c>
      <c r="J199" s="24">
        <f>IF(ISBLANK('Mortgage 1 Monthly Calcs'!I199),"",'Mortgage 1 Monthly Calcs'!I199)</f>
        <v>277.59026627880525</v>
      </c>
      <c r="K199" s="24">
        <f>IF(ISBLANK('Mortgage 1 Monthly Calcs'!J199),"",'Mortgage 1 Monthly Calcs'!J199)</f>
        <v>55518.053255761042</v>
      </c>
      <c r="L199" s="24"/>
      <c r="M199" s="24">
        <f>IF(ISBLANK('Mortgage 1 Monthly Calcs'!K199),"",'Mortgage 1 Monthly Calcs'!K199)</f>
        <v>0</v>
      </c>
      <c r="N199" s="24"/>
      <c r="O199" s="24">
        <f>IF(ISBLANK('Mortgage 1 Monthly Calcs'!L199),"",'Mortgage 1 Monthly Calcs'!L199)</f>
        <v>644.30140148550925</v>
      </c>
      <c r="P199" s="24"/>
      <c r="Q199" s="24">
        <f>IF(ISBLANK('Mortgage 1 Monthly Calcs'!M199),"",'Mortgage 1 Monthly Calcs'!M199)</f>
        <v>0</v>
      </c>
      <c r="R199" s="24">
        <f>IF(ISBLANK('Mortgage 1 Monthly Calcs'!N199),"",'Mortgage 1 Monthly Calcs'!N199)</f>
        <v>644.30140148550925</v>
      </c>
      <c r="S199" s="24">
        <f>IF(ISBLANK('Mortgage 1 Monthly Calcs'!O199),"",'Mortgage 1 Monthly Calcs'!O199)</f>
        <v>0</v>
      </c>
      <c r="T199" s="24"/>
      <c r="U199" s="24">
        <f>IF(ISBLANK('Mortgage 1 Monthly Calcs'!P199),"",'Mortgage 1 Monthly Calcs'!P199)</f>
        <v>0</v>
      </c>
      <c r="V199" s="24">
        <f>IF(ISBLANK('Mortgage 1 Monthly Calcs'!Q199),"",'Mortgage 1 Monthly Calcs'!Q199)</f>
        <v>0</v>
      </c>
      <c r="W199" s="24">
        <f>IF(ISBLANK('Mortgage 1 Monthly Calcs'!R199),"",'Mortgage 1 Monthly Calcs'!R199)</f>
        <v>366.711135206704</v>
      </c>
      <c r="X199" s="24">
        <f>IF(ISBLANK('Mortgage 1 Monthly Calcs'!S199),"",'Mortgage 1 Monthly Calcs'!S199)</f>
        <v>277.59026627880525</v>
      </c>
      <c r="Y199" s="24">
        <f>IF(ISBLANK('Mortgage 1 Monthly Calcs'!T199),"",'Mortgage 1 Monthly Calcs'!T199)</f>
        <v>44848.657879445615</v>
      </c>
      <c r="Z199" s="24">
        <f>IF(ISBLANK('Mortgage 1 Monthly Calcs'!U199),"",'Mortgage 1 Monthly Calcs'!U199)</f>
        <v>76280.005599829819</v>
      </c>
      <c r="AA199" s="24" t="str">
        <f>IF(ISBLANK('Mortgage 1 Monthly Calcs'!V199),"",'Mortgage 1 Monthly Calcs'!V199)</f>
        <v/>
      </c>
      <c r="AB199" s="24" t="str">
        <f>IF(ISBLANK('Mortgage 1 Monthly Calcs'!W199),"",'Mortgage 1 Monthly Calcs'!W199)</f>
        <v/>
      </c>
      <c r="AC199" s="24">
        <f>IF(ISBLANK('Mortgage 1 Monthly Calcs'!X199),"",'Mortgage 1 Monthly Calcs'!X199)</f>
        <v>0</v>
      </c>
      <c r="AD199" s="24">
        <f>IF(ISBLANK('Mortgage 1 Monthly Calcs'!Y199),"",'Mortgage 1 Monthly Calcs'!Y199)</f>
        <v>55151.342120554349</v>
      </c>
    </row>
    <row r="200" spans="3:30" x14ac:dyDescent="0.25">
      <c r="C200" s="37">
        <v>189</v>
      </c>
      <c r="D200" s="29" t="str">
        <f>IF(K968=1,F187+1,"")</f>
        <v/>
      </c>
      <c r="E200" s="22" t="str">
        <f>IF(ISBLANK('Mortgage 1 Monthly Calcs'!E200),"",'Mortgage 1 Monthly Calcs'!E200)</f>
        <v/>
      </c>
      <c r="F200" s="23" t="str">
        <f>IF(ISBLANK('Mortgage 1 Monthly Calcs'!F200),"",'Mortgage 1 Monthly Calcs'!F200)</f>
        <v>Jul</v>
      </c>
      <c r="G200" s="28"/>
      <c r="H200" s="28">
        <f>IF(ISBLANK('Mortgage 1 Monthly Calcs'!G200),"",'Mortgage 1 Monthly Calcs'!G200)</f>
        <v>0.06</v>
      </c>
      <c r="I200" s="24">
        <f>IF(ISBLANK('Mortgage 1 Monthly Calcs'!H200),"",'Mortgage 1 Monthly Calcs'!H200)</f>
        <v>644.30140148550947</v>
      </c>
      <c r="J200" s="24">
        <f>IF(ISBLANK('Mortgage 1 Monthly Calcs'!I200),"",'Mortgage 1 Monthly Calcs'!I200)</f>
        <v>275.75671060277176</v>
      </c>
      <c r="K200" s="24">
        <f>IF(ISBLANK('Mortgage 1 Monthly Calcs'!J200),"",'Mortgage 1 Monthly Calcs'!J200)</f>
        <v>55151.342120554349</v>
      </c>
      <c r="L200" s="24"/>
      <c r="M200" s="24">
        <f>IF(ISBLANK('Mortgage 1 Monthly Calcs'!K200),"",'Mortgage 1 Monthly Calcs'!K200)</f>
        <v>0</v>
      </c>
      <c r="N200" s="24"/>
      <c r="O200" s="24">
        <f>IF(ISBLANK('Mortgage 1 Monthly Calcs'!L200),"",'Mortgage 1 Monthly Calcs'!L200)</f>
        <v>644.30140148550947</v>
      </c>
      <c r="P200" s="24"/>
      <c r="Q200" s="24">
        <f>IF(ISBLANK('Mortgage 1 Monthly Calcs'!M200),"",'Mortgage 1 Monthly Calcs'!M200)</f>
        <v>0</v>
      </c>
      <c r="R200" s="24">
        <f>IF(ISBLANK('Mortgage 1 Monthly Calcs'!N200),"",'Mortgage 1 Monthly Calcs'!N200)</f>
        <v>644.30140148550947</v>
      </c>
      <c r="S200" s="24">
        <f>IF(ISBLANK('Mortgage 1 Monthly Calcs'!O200),"",'Mortgage 1 Monthly Calcs'!O200)</f>
        <v>0</v>
      </c>
      <c r="T200" s="24"/>
      <c r="U200" s="24">
        <f>IF(ISBLANK('Mortgage 1 Monthly Calcs'!P200),"",'Mortgage 1 Monthly Calcs'!P200)</f>
        <v>0</v>
      </c>
      <c r="V200" s="24">
        <f>IF(ISBLANK('Mortgage 1 Monthly Calcs'!Q200),"",'Mortgage 1 Monthly Calcs'!Q200)</f>
        <v>0</v>
      </c>
      <c r="W200" s="24">
        <f>IF(ISBLANK('Mortgage 1 Monthly Calcs'!R200),"",'Mortgage 1 Monthly Calcs'!R200)</f>
        <v>368.54469088273771</v>
      </c>
      <c r="X200" s="24">
        <f>IF(ISBLANK('Mortgage 1 Monthly Calcs'!S200),"",'Mortgage 1 Monthly Calcs'!S200)</f>
        <v>275.75671060277176</v>
      </c>
      <c r="Y200" s="24">
        <f>IF(ISBLANK('Mortgage 1 Monthly Calcs'!T200),"",'Mortgage 1 Monthly Calcs'!T200)</f>
        <v>45217.202570328351</v>
      </c>
      <c r="Z200" s="24">
        <f>IF(ISBLANK('Mortgage 1 Monthly Calcs'!U200),"",'Mortgage 1 Monthly Calcs'!U200)</f>
        <v>76555.76231043259</v>
      </c>
      <c r="AA200" s="24" t="str">
        <f>IF(ISBLANK('Mortgage 1 Monthly Calcs'!V200),"",'Mortgage 1 Monthly Calcs'!V200)</f>
        <v/>
      </c>
      <c r="AB200" s="24" t="str">
        <f>IF(ISBLANK('Mortgage 1 Monthly Calcs'!W200),"",'Mortgage 1 Monthly Calcs'!W200)</f>
        <v/>
      </c>
      <c r="AC200" s="24">
        <f>IF(ISBLANK('Mortgage 1 Monthly Calcs'!X200),"",'Mortgage 1 Monthly Calcs'!X200)</f>
        <v>0</v>
      </c>
      <c r="AD200" s="24">
        <f>IF(ISBLANK('Mortgage 1 Monthly Calcs'!Y200),"",'Mortgage 1 Monthly Calcs'!Y200)</f>
        <v>54782.79742967162</v>
      </c>
    </row>
    <row r="201" spans="3:30" x14ac:dyDescent="0.25">
      <c r="C201" s="37">
        <v>190</v>
      </c>
      <c r="D201" s="29" t="str">
        <f>IF(K969=1,F187+1,"")</f>
        <v/>
      </c>
      <c r="E201" s="22" t="str">
        <f>IF(ISBLANK('Mortgage 1 Monthly Calcs'!E201),"",'Mortgage 1 Monthly Calcs'!E201)</f>
        <v/>
      </c>
      <c r="F201" s="22" t="str">
        <f>IF(ISBLANK('Mortgage 1 Monthly Calcs'!F201),"",'Mortgage 1 Monthly Calcs'!F201)</f>
        <v>Aug</v>
      </c>
      <c r="G201" s="28"/>
      <c r="H201" s="28">
        <f>IF(ISBLANK('Mortgage 1 Monthly Calcs'!G201),"",'Mortgage 1 Monthly Calcs'!G201)</f>
        <v>0.06</v>
      </c>
      <c r="I201" s="24">
        <f>IF(ISBLANK('Mortgage 1 Monthly Calcs'!H201),"",'Mortgage 1 Monthly Calcs'!H201)</f>
        <v>644.30140148550947</v>
      </c>
      <c r="J201" s="24">
        <f>IF(ISBLANK('Mortgage 1 Monthly Calcs'!I201),"",'Mortgage 1 Monthly Calcs'!I201)</f>
        <v>273.91398714835805</v>
      </c>
      <c r="K201" s="24">
        <f>IF(ISBLANK('Mortgage 1 Monthly Calcs'!J201),"",'Mortgage 1 Monthly Calcs'!J201)</f>
        <v>54782.79742967162</v>
      </c>
      <c r="L201" s="24"/>
      <c r="M201" s="24">
        <f>IF(ISBLANK('Mortgage 1 Monthly Calcs'!K201),"",'Mortgage 1 Monthly Calcs'!K201)</f>
        <v>0</v>
      </c>
      <c r="N201" s="24"/>
      <c r="O201" s="24">
        <f>IF(ISBLANK('Mortgage 1 Monthly Calcs'!L201),"",'Mortgage 1 Monthly Calcs'!L201)</f>
        <v>644.30140148550947</v>
      </c>
      <c r="P201" s="24"/>
      <c r="Q201" s="24">
        <f>IF(ISBLANK('Mortgage 1 Monthly Calcs'!M201),"",'Mortgage 1 Monthly Calcs'!M201)</f>
        <v>0</v>
      </c>
      <c r="R201" s="24">
        <f>IF(ISBLANK('Mortgage 1 Monthly Calcs'!N201),"",'Mortgage 1 Monthly Calcs'!N201)</f>
        <v>644.30140148550947</v>
      </c>
      <c r="S201" s="24">
        <f>IF(ISBLANK('Mortgage 1 Monthly Calcs'!O201),"",'Mortgage 1 Monthly Calcs'!O201)</f>
        <v>0</v>
      </c>
      <c r="T201" s="24"/>
      <c r="U201" s="24">
        <f>IF(ISBLANK('Mortgage 1 Monthly Calcs'!P201),"",'Mortgage 1 Monthly Calcs'!P201)</f>
        <v>0</v>
      </c>
      <c r="V201" s="24">
        <f>IF(ISBLANK('Mortgage 1 Monthly Calcs'!Q201),"",'Mortgage 1 Monthly Calcs'!Q201)</f>
        <v>0</v>
      </c>
      <c r="W201" s="24">
        <f>IF(ISBLANK('Mortgage 1 Monthly Calcs'!R201),"",'Mortgage 1 Monthly Calcs'!R201)</f>
        <v>370.38741433715137</v>
      </c>
      <c r="X201" s="24">
        <f>IF(ISBLANK('Mortgage 1 Monthly Calcs'!S201),"",'Mortgage 1 Monthly Calcs'!S201)</f>
        <v>273.9139871483581</v>
      </c>
      <c r="Y201" s="24">
        <f>IF(ISBLANK('Mortgage 1 Monthly Calcs'!T201),"",'Mortgage 1 Monthly Calcs'!T201)</f>
        <v>45587.589984665501</v>
      </c>
      <c r="Z201" s="24">
        <f>IF(ISBLANK('Mortgage 1 Monthly Calcs'!U201),"",'Mortgage 1 Monthly Calcs'!U201)</f>
        <v>76829.676297580954</v>
      </c>
      <c r="AA201" s="24" t="str">
        <f>IF(ISBLANK('Mortgage 1 Monthly Calcs'!V201),"",'Mortgage 1 Monthly Calcs'!V201)</f>
        <v/>
      </c>
      <c r="AB201" s="24" t="str">
        <f>IF(ISBLANK('Mortgage 1 Monthly Calcs'!W201),"",'Mortgage 1 Monthly Calcs'!W201)</f>
        <v/>
      </c>
      <c r="AC201" s="24">
        <f>IF(ISBLANK('Mortgage 1 Monthly Calcs'!X201),"",'Mortgage 1 Monthly Calcs'!X201)</f>
        <v>0</v>
      </c>
      <c r="AD201" s="24">
        <f>IF(ISBLANK('Mortgage 1 Monthly Calcs'!Y201),"",'Mortgage 1 Monthly Calcs'!Y201)</f>
        <v>54412.410015334477</v>
      </c>
    </row>
    <row r="202" spans="3:30" x14ac:dyDescent="0.25">
      <c r="C202" s="37">
        <v>191</v>
      </c>
      <c r="D202" s="29" t="str">
        <f>IF(K970=1,F187+1,"")</f>
        <v/>
      </c>
      <c r="E202" s="22" t="str">
        <f>IF(ISBLANK('Mortgage 1 Monthly Calcs'!E202),"",'Mortgage 1 Monthly Calcs'!E202)</f>
        <v/>
      </c>
      <c r="F202" s="23" t="str">
        <f>IF(ISBLANK('Mortgage 1 Monthly Calcs'!F202),"",'Mortgage 1 Monthly Calcs'!F202)</f>
        <v>Sep</v>
      </c>
      <c r="G202" s="28"/>
      <c r="H202" s="28">
        <f>IF(ISBLANK('Mortgage 1 Monthly Calcs'!G202),"",'Mortgage 1 Monthly Calcs'!G202)</f>
        <v>0.06</v>
      </c>
      <c r="I202" s="24">
        <f>IF(ISBLANK('Mortgage 1 Monthly Calcs'!H202),"",'Mortgage 1 Monthly Calcs'!H202)</f>
        <v>644.30140148550947</v>
      </c>
      <c r="J202" s="24">
        <f>IF(ISBLANK('Mortgage 1 Monthly Calcs'!I202),"",'Mortgage 1 Monthly Calcs'!I202)</f>
        <v>272.06205007667239</v>
      </c>
      <c r="K202" s="24">
        <f>IF(ISBLANK('Mortgage 1 Monthly Calcs'!J202),"",'Mortgage 1 Monthly Calcs'!J202)</f>
        <v>54412.410015334477</v>
      </c>
      <c r="L202" s="24"/>
      <c r="M202" s="24">
        <f>IF(ISBLANK('Mortgage 1 Monthly Calcs'!K202),"",'Mortgage 1 Monthly Calcs'!K202)</f>
        <v>0</v>
      </c>
      <c r="N202" s="24"/>
      <c r="O202" s="24">
        <f>IF(ISBLANK('Mortgage 1 Monthly Calcs'!L202),"",'Mortgage 1 Monthly Calcs'!L202)</f>
        <v>644.30140148550947</v>
      </c>
      <c r="P202" s="24"/>
      <c r="Q202" s="24">
        <f>IF(ISBLANK('Mortgage 1 Monthly Calcs'!M202),"",'Mortgage 1 Monthly Calcs'!M202)</f>
        <v>0</v>
      </c>
      <c r="R202" s="24">
        <f>IF(ISBLANK('Mortgage 1 Monthly Calcs'!N202),"",'Mortgage 1 Monthly Calcs'!N202)</f>
        <v>644.30140148550947</v>
      </c>
      <c r="S202" s="24">
        <f>IF(ISBLANK('Mortgage 1 Monthly Calcs'!O202),"",'Mortgage 1 Monthly Calcs'!O202)</f>
        <v>0</v>
      </c>
      <c r="T202" s="24"/>
      <c r="U202" s="24">
        <f>IF(ISBLANK('Mortgage 1 Monthly Calcs'!P202),"",'Mortgage 1 Monthly Calcs'!P202)</f>
        <v>0</v>
      </c>
      <c r="V202" s="24">
        <f>IF(ISBLANK('Mortgage 1 Monthly Calcs'!Q202),"",'Mortgage 1 Monthly Calcs'!Q202)</f>
        <v>0</v>
      </c>
      <c r="W202" s="24">
        <f>IF(ISBLANK('Mortgage 1 Monthly Calcs'!R202),"",'Mortgage 1 Monthly Calcs'!R202)</f>
        <v>372.23935140883708</v>
      </c>
      <c r="X202" s="24">
        <f>IF(ISBLANK('Mortgage 1 Monthly Calcs'!S202),"",'Mortgage 1 Monthly Calcs'!S202)</f>
        <v>272.06205007667239</v>
      </c>
      <c r="Y202" s="24">
        <f>IF(ISBLANK('Mortgage 1 Monthly Calcs'!T202),"",'Mortgage 1 Monthly Calcs'!T202)</f>
        <v>45959.829336074341</v>
      </c>
      <c r="Z202" s="24">
        <f>IF(ISBLANK('Mortgage 1 Monthly Calcs'!U202),"",'Mortgage 1 Monthly Calcs'!U202)</f>
        <v>77101.738347657621</v>
      </c>
      <c r="AA202" s="24" t="str">
        <f>IF(ISBLANK('Mortgage 1 Monthly Calcs'!V202),"",'Mortgage 1 Monthly Calcs'!V202)</f>
        <v/>
      </c>
      <c r="AB202" s="24" t="str">
        <f>IF(ISBLANK('Mortgage 1 Monthly Calcs'!W202),"",'Mortgage 1 Monthly Calcs'!W202)</f>
        <v/>
      </c>
      <c r="AC202" s="24">
        <f>IF(ISBLANK('Mortgage 1 Monthly Calcs'!X202),"",'Mortgage 1 Monthly Calcs'!X202)</f>
        <v>0</v>
      </c>
      <c r="AD202" s="24">
        <f>IF(ISBLANK('Mortgage 1 Monthly Calcs'!Y202),"",'Mortgage 1 Monthly Calcs'!Y202)</f>
        <v>54040.170663925652</v>
      </c>
    </row>
    <row r="203" spans="3:30" x14ac:dyDescent="0.25">
      <c r="C203" s="37">
        <v>192</v>
      </c>
      <c r="D203" s="29">
        <f>D191+1</f>
        <v>16</v>
      </c>
      <c r="E203" s="22" t="str">
        <f>IF(ISBLANK('Mortgage 1 Monthly Calcs'!E203),"",'Mortgage 1 Monthly Calcs'!E203)</f>
        <v/>
      </c>
      <c r="F203" s="23" t="str">
        <f>IF(ISBLANK('Mortgage 1 Monthly Calcs'!F203),"",'Mortgage 1 Monthly Calcs'!F203)</f>
        <v>Oct</v>
      </c>
      <c r="G203" s="28"/>
      <c r="H203" s="28">
        <f>IF(ISBLANK('Mortgage 1 Monthly Calcs'!G203),"",'Mortgage 1 Monthly Calcs'!G203)</f>
        <v>0.06</v>
      </c>
      <c r="I203" s="24">
        <f>IF(ISBLANK('Mortgage 1 Monthly Calcs'!H203),"",'Mortgage 1 Monthly Calcs'!H203)</f>
        <v>644.3014014855097</v>
      </c>
      <c r="J203" s="24">
        <f>IF(ISBLANK('Mortgage 1 Monthly Calcs'!I203),"",'Mortgage 1 Monthly Calcs'!I203)</f>
        <v>270.20085331962827</v>
      </c>
      <c r="K203" s="24">
        <f>IF(ISBLANK('Mortgage 1 Monthly Calcs'!J203),"",'Mortgage 1 Monthly Calcs'!J203)</f>
        <v>54040.170663925652</v>
      </c>
      <c r="L203" s="24"/>
      <c r="M203" s="24">
        <f>IF(ISBLANK('Mortgage 1 Monthly Calcs'!K203),"",'Mortgage 1 Monthly Calcs'!K203)</f>
        <v>0</v>
      </c>
      <c r="N203" s="24"/>
      <c r="O203" s="24">
        <f>IF(ISBLANK('Mortgage 1 Monthly Calcs'!L203),"",'Mortgage 1 Monthly Calcs'!L203)</f>
        <v>644.3014014855097</v>
      </c>
      <c r="P203" s="24"/>
      <c r="Q203" s="24">
        <f>IF(ISBLANK('Mortgage 1 Monthly Calcs'!M203),"",'Mortgage 1 Monthly Calcs'!M203)</f>
        <v>0</v>
      </c>
      <c r="R203" s="24">
        <f>IF(ISBLANK('Mortgage 1 Monthly Calcs'!N203),"",'Mortgage 1 Monthly Calcs'!N203)</f>
        <v>644.3014014855097</v>
      </c>
      <c r="S203" s="24">
        <f>IF(ISBLANK('Mortgage 1 Monthly Calcs'!O203),"",'Mortgage 1 Monthly Calcs'!O203)</f>
        <v>0</v>
      </c>
      <c r="T203" s="24"/>
      <c r="U203" s="24">
        <f>IF(ISBLANK('Mortgage 1 Monthly Calcs'!P203),"",'Mortgage 1 Monthly Calcs'!P203)</f>
        <v>0</v>
      </c>
      <c r="V203" s="24">
        <f>IF(ISBLANK('Mortgage 1 Monthly Calcs'!Q203),"",'Mortgage 1 Monthly Calcs'!Q203)</f>
        <v>0</v>
      </c>
      <c r="W203" s="24">
        <f>IF(ISBLANK('Mortgage 1 Monthly Calcs'!R203),"",'Mortgage 1 Monthly Calcs'!R203)</f>
        <v>374.10054816588143</v>
      </c>
      <c r="X203" s="24">
        <f>IF(ISBLANK('Mortgage 1 Monthly Calcs'!S203),"",'Mortgage 1 Monthly Calcs'!S203)</f>
        <v>270.20085331962827</v>
      </c>
      <c r="Y203" s="24">
        <f>IF(ISBLANK('Mortgage 1 Monthly Calcs'!T203),"",'Mortgage 1 Monthly Calcs'!T203)</f>
        <v>46333.92988424022</v>
      </c>
      <c r="Z203" s="24">
        <f>IF(ISBLANK('Mortgage 1 Monthly Calcs'!U203),"",'Mortgage 1 Monthly Calcs'!U203)</f>
        <v>77371.939200977256</v>
      </c>
      <c r="AA203" s="24" t="str">
        <f>IF(ISBLANK('Mortgage 1 Monthly Calcs'!V203),"",'Mortgage 1 Monthly Calcs'!V203)</f>
        <v/>
      </c>
      <c r="AB203" s="24" t="str">
        <f>IF(ISBLANK('Mortgage 1 Monthly Calcs'!W203),"",'Mortgage 1 Monthly Calcs'!W203)</f>
        <v/>
      </c>
      <c r="AC203" s="24">
        <f>IF(ISBLANK('Mortgage 1 Monthly Calcs'!X203),"",'Mortgage 1 Monthly Calcs'!X203)</f>
        <v>0</v>
      </c>
      <c r="AD203" s="24">
        <f>IF(ISBLANK('Mortgage 1 Monthly Calcs'!Y203),"",'Mortgage 1 Monthly Calcs'!Y203)</f>
        <v>53666.07011575978</v>
      </c>
    </row>
    <row r="204" spans="3:30" x14ac:dyDescent="0.25">
      <c r="C204" s="37">
        <v>193</v>
      </c>
      <c r="D204" s="29"/>
      <c r="E204" s="22" t="str">
        <f>IF(ISBLANK('Mortgage 1 Monthly Calcs'!E204),"",'Mortgage 1 Monthly Calcs'!E204)</f>
        <v/>
      </c>
      <c r="F204" s="23" t="str">
        <f>IF(ISBLANK('Mortgage 1 Monthly Calcs'!F204),"",'Mortgage 1 Monthly Calcs'!F204)</f>
        <v>Nov</v>
      </c>
      <c r="G204" s="28"/>
      <c r="H204" s="28">
        <f>IF(ISBLANK('Mortgage 1 Monthly Calcs'!G204),"",'Mortgage 1 Monthly Calcs'!G204)</f>
        <v>0.06</v>
      </c>
      <c r="I204" s="24">
        <f>IF(ISBLANK('Mortgage 1 Monthly Calcs'!H204),"",'Mortgage 1 Monthly Calcs'!H204)</f>
        <v>644.30140148550981</v>
      </c>
      <c r="J204" s="24">
        <f>IF(ISBLANK('Mortgage 1 Monthly Calcs'!I204),"",'Mortgage 1 Monthly Calcs'!I204)</f>
        <v>268.33035057879891</v>
      </c>
      <c r="K204" s="24">
        <f>IF(ISBLANK('Mortgage 1 Monthly Calcs'!J204),"",'Mortgage 1 Monthly Calcs'!J204)</f>
        <v>53666.07011575978</v>
      </c>
      <c r="L204" s="24"/>
      <c r="M204" s="24">
        <f>IF(ISBLANK('Mortgage 1 Monthly Calcs'!K204),"",'Mortgage 1 Monthly Calcs'!K204)</f>
        <v>0</v>
      </c>
      <c r="N204" s="24"/>
      <c r="O204" s="24">
        <f>IF(ISBLANK('Mortgage 1 Monthly Calcs'!L204),"",'Mortgage 1 Monthly Calcs'!L204)</f>
        <v>644.30140148550981</v>
      </c>
      <c r="P204" s="24"/>
      <c r="Q204" s="24">
        <f>IF(ISBLANK('Mortgage 1 Monthly Calcs'!M204),"",'Mortgage 1 Monthly Calcs'!M204)</f>
        <v>0</v>
      </c>
      <c r="R204" s="24">
        <f>IF(ISBLANK('Mortgage 1 Monthly Calcs'!N204),"",'Mortgage 1 Monthly Calcs'!N204)</f>
        <v>644.30140148550981</v>
      </c>
      <c r="S204" s="24">
        <f>IF(ISBLANK('Mortgage 1 Monthly Calcs'!O204),"",'Mortgage 1 Monthly Calcs'!O204)</f>
        <v>0</v>
      </c>
      <c r="T204" s="24"/>
      <c r="U204" s="24">
        <f>IF(ISBLANK('Mortgage 1 Monthly Calcs'!P204),"",'Mortgage 1 Monthly Calcs'!P204)</f>
        <v>0</v>
      </c>
      <c r="V204" s="24">
        <f>IF(ISBLANK('Mortgage 1 Monthly Calcs'!Q204),"",'Mortgage 1 Monthly Calcs'!Q204)</f>
        <v>0</v>
      </c>
      <c r="W204" s="24">
        <f>IF(ISBLANK('Mortgage 1 Monthly Calcs'!R204),"",'Mortgage 1 Monthly Calcs'!R204)</f>
        <v>375.9710509067109</v>
      </c>
      <c r="X204" s="24">
        <f>IF(ISBLANK('Mortgage 1 Monthly Calcs'!S204),"",'Mortgage 1 Monthly Calcs'!S204)</f>
        <v>268.33035057879891</v>
      </c>
      <c r="Y204" s="24">
        <f>IF(ISBLANK('Mortgage 1 Monthly Calcs'!T204),"",'Mortgage 1 Monthly Calcs'!T204)</f>
        <v>46709.900935146929</v>
      </c>
      <c r="Z204" s="24">
        <f>IF(ISBLANK('Mortgage 1 Monthly Calcs'!U204),"",'Mortgage 1 Monthly Calcs'!U204)</f>
        <v>77640.269551556048</v>
      </c>
      <c r="AA204" s="24" t="str">
        <f>IF(ISBLANK('Mortgage 1 Monthly Calcs'!V204),"",'Mortgage 1 Monthly Calcs'!V204)</f>
        <v/>
      </c>
      <c r="AB204" s="24" t="str">
        <f>IF(ISBLANK('Mortgage 1 Monthly Calcs'!W204),"",'Mortgage 1 Monthly Calcs'!W204)</f>
        <v/>
      </c>
      <c r="AC204" s="24">
        <f>IF(ISBLANK('Mortgage 1 Monthly Calcs'!X204),"",'Mortgage 1 Monthly Calcs'!X204)</f>
        <v>0</v>
      </c>
      <c r="AD204" s="24">
        <f>IF(ISBLANK('Mortgage 1 Monthly Calcs'!Y204),"",'Mortgage 1 Monthly Calcs'!Y204)</f>
        <v>53290.099064853079</v>
      </c>
    </row>
    <row r="205" spans="3:30" x14ac:dyDescent="0.25">
      <c r="C205" s="37">
        <v>194</v>
      </c>
      <c r="D205" s="29"/>
      <c r="E205" s="22" t="str">
        <f>IF(ISBLANK('Mortgage 1 Monthly Calcs'!E205),"",'Mortgage 1 Monthly Calcs'!E205)</f>
        <v/>
      </c>
      <c r="F205" s="23" t="str">
        <f>IF(ISBLANK('Mortgage 1 Monthly Calcs'!F205),"",'Mortgage 1 Monthly Calcs'!F205)</f>
        <v>Dec</v>
      </c>
      <c r="G205" s="28"/>
      <c r="H205" s="28">
        <f>IF(ISBLANK('Mortgage 1 Monthly Calcs'!G205),"",'Mortgage 1 Monthly Calcs'!G205)</f>
        <v>0.06</v>
      </c>
      <c r="I205" s="24">
        <f>IF(ISBLANK('Mortgage 1 Monthly Calcs'!H205),"",'Mortgage 1 Monthly Calcs'!H205)</f>
        <v>644.30140148550981</v>
      </c>
      <c r="J205" s="24">
        <f>IF(ISBLANK('Mortgage 1 Monthly Calcs'!I205),"",'Mortgage 1 Monthly Calcs'!I205)</f>
        <v>266.45049532426538</v>
      </c>
      <c r="K205" s="24">
        <f>IF(ISBLANK('Mortgage 1 Monthly Calcs'!J205),"",'Mortgage 1 Monthly Calcs'!J205)</f>
        <v>53290.099064853079</v>
      </c>
      <c r="L205" s="24"/>
      <c r="M205" s="24">
        <f>IF(ISBLANK('Mortgage 1 Monthly Calcs'!K205),"",'Mortgage 1 Monthly Calcs'!K205)</f>
        <v>0</v>
      </c>
      <c r="N205" s="24"/>
      <c r="O205" s="24">
        <f>IF(ISBLANK('Mortgage 1 Monthly Calcs'!L205),"",'Mortgage 1 Monthly Calcs'!L205)</f>
        <v>644.30140148550981</v>
      </c>
      <c r="P205" s="24"/>
      <c r="Q205" s="24">
        <f>IF(ISBLANK('Mortgage 1 Monthly Calcs'!M205),"",'Mortgage 1 Monthly Calcs'!M205)</f>
        <v>0</v>
      </c>
      <c r="R205" s="24">
        <f>IF(ISBLANK('Mortgage 1 Monthly Calcs'!N205),"",'Mortgage 1 Monthly Calcs'!N205)</f>
        <v>644.30140148550981</v>
      </c>
      <c r="S205" s="24">
        <f>IF(ISBLANK('Mortgage 1 Monthly Calcs'!O205),"",'Mortgage 1 Monthly Calcs'!O205)</f>
        <v>0</v>
      </c>
      <c r="T205" s="24"/>
      <c r="U205" s="24">
        <f>IF(ISBLANK('Mortgage 1 Monthly Calcs'!P205),"",'Mortgage 1 Monthly Calcs'!P205)</f>
        <v>0</v>
      </c>
      <c r="V205" s="24">
        <f>IF(ISBLANK('Mortgage 1 Monthly Calcs'!Q205),"",'Mortgage 1 Monthly Calcs'!Q205)</f>
        <v>0</v>
      </c>
      <c r="W205" s="24">
        <f>IF(ISBLANK('Mortgage 1 Monthly Calcs'!R205),"",'Mortgage 1 Monthly Calcs'!R205)</f>
        <v>377.85090616124444</v>
      </c>
      <c r="X205" s="24">
        <f>IF(ISBLANK('Mortgage 1 Monthly Calcs'!S205),"",'Mortgage 1 Monthly Calcs'!S205)</f>
        <v>266.45049532426538</v>
      </c>
      <c r="Y205" s="24">
        <f>IF(ISBLANK('Mortgage 1 Monthly Calcs'!T205),"",'Mortgage 1 Monthly Calcs'!T205)</f>
        <v>47087.751841308171</v>
      </c>
      <c r="Z205" s="24">
        <f>IF(ISBLANK('Mortgage 1 Monthly Calcs'!U205),"",'Mortgage 1 Monthly Calcs'!U205)</f>
        <v>77906.72004688032</v>
      </c>
      <c r="AA205" s="24" t="str">
        <f>IF(ISBLANK('Mortgage 1 Monthly Calcs'!V205),"",'Mortgage 1 Monthly Calcs'!V205)</f>
        <v/>
      </c>
      <c r="AB205" s="24" t="str">
        <f>IF(ISBLANK('Mortgage 1 Monthly Calcs'!W205),"",'Mortgage 1 Monthly Calcs'!W205)</f>
        <v/>
      </c>
      <c r="AC205" s="24">
        <f>IF(ISBLANK('Mortgage 1 Monthly Calcs'!X205),"",'Mortgage 1 Monthly Calcs'!X205)</f>
        <v>0</v>
      </c>
      <c r="AD205" s="24">
        <f>IF(ISBLANK('Mortgage 1 Monthly Calcs'!Y205),"",'Mortgage 1 Monthly Calcs'!Y205)</f>
        <v>52912.248158691844</v>
      </c>
    </row>
    <row r="206" spans="3:30" x14ac:dyDescent="0.25">
      <c r="C206" s="37">
        <v>195</v>
      </c>
      <c r="D206" s="29"/>
      <c r="E206" s="22">
        <f>IF(ISBLANK('Mortgage 1 Monthly Calcs'!E206),"",'Mortgage 1 Monthly Calcs'!E206)</f>
        <v>2026</v>
      </c>
      <c r="F206" s="23" t="str">
        <f>IF(ISBLANK('Mortgage 1 Monthly Calcs'!F206),"",'Mortgage 1 Monthly Calcs'!F206)</f>
        <v>Jan</v>
      </c>
      <c r="G206" s="28"/>
      <c r="H206" s="28">
        <f>IF(ISBLANK('Mortgage 1 Monthly Calcs'!G206),"",'Mortgage 1 Monthly Calcs'!G206)</f>
        <v>0.06</v>
      </c>
      <c r="I206" s="24">
        <f>IF(ISBLANK('Mortgage 1 Monthly Calcs'!H206),"",'Mortgage 1 Monthly Calcs'!H206)</f>
        <v>644.30140148551004</v>
      </c>
      <c r="J206" s="24">
        <f>IF(ISBLANK('Mortgage 1 Monthly Calcs'!I206),"",'Mortgage 1 Monthly Calcs'!I206)</f>
        <v>264.56124079345921</v>
      </c>
      <c r="K206" s="24">
        <f>IF(ISBLANK('Mortgage 1 Monthly Calcs'!J206),"",'Mortgage 1 Monthly Calcs'!J206)</f>
        <v>52912.248158691844</v>
      </c>
      <c r="L206" s="24"/>
      <c r="M206" s="24">
        <f>IF(ISBLANK('Mortgage 1 Monthly Calcs'!K206),"",'Mortgage 1 Monthly Calcs'!K206)</f>
        <v>0</v>
      </c>
      <c r="N206" s="24"/>
      <c r="O206" s="24">
        <f>IF(ISBLANK('Mortgage 1 Monthly Calcs'!L206),"",'Mortgage 1 Monthly Calcs'!L206)</f>
        <v>644.30140148551004</v>
      </c>
      <c r="P206" s="24"/>
      <c r="Q206" s="24">
        <f>IF(ISBLANK('Mortgage 1 Monthly Calcs'!M206),"",'Mortgage 1 Monthly Calcs'!M206)</f>
        <v>0</v>
      </c>
      <c r="R206" s="24">
        <f>IF(ISBLANK('Mortgage 1 Monthly Calcs'!N206),"",'Mortgage 1 Monthly Calcs'!N206)</f>
        <v>644.30140148551004</v>
      </c>
      <c r="S206" s="24">
        <f>IF(ISBLANK('Mortgage 1 Monthly Calcs'!O206),"",'Mortgage 1 Monthly Calcs'!O206)</f>
        <v>0</v>
      </c>
      <c r="T206" s="24"/>
      <c r="U206" s="24">
        <f>IF(ISBLANK('Mortgage 1 Monthly Calcs'!P206),"",'Mortgage 1 Monthly Calcs'!P206)</f>
        <v>0</v>
      </c>
      <c r="V206" s="24">
        <f>IF(ISBLANK('Mortgage 1 Monthly Calcs'!Q206),"",'Mortgage 1 Monthly Calcs'!Q206)</f>
        <v>0</v>
      </c>
      <c r="W206" s="24">
        <f>IF(ISBLANK('Mortgage 1 Monthly Calcs'!R206),"",'Mortgage 1 Monthly Calcs'!R206)</f>
        <v>379.74016069205084</v>
      </c>
      <c r="X206" s="24">
        <f>IF(ISBLANK('Mortgage 1 Monthly Calcs'!S206),"",'Mortgage 1 Monthly Calcs'!S206)</f>
        <v>264.56124079345921</v>
      </c>
      <c r="Y206" s="24">
        <f>IF(ISBLANK('Mortgage 1 Monthly Calcs'!T206),"",'Mortgage 1 Monthly Calcs'!T206)</f>
        <v>47467.492002000225</v>
      </c>
      <c r="Z206" s="24">
        <f>IF(ISBLANK('Mortgage 1 Monthly Calcs'!U206),"",'Mortgage 1 Monthly Calcs'!U206)</f>
        <v>78171.281287673773</v>
      </c>
      <c r="AA206" s="24" t="str">
        <f>IF(ISBLANK('Mortgage 1 Monthly Calcs'!V206),"",'Mortgage 1 Monthly Calcs'!V206)</f>
        <v/>
      </c>
      <c r="AB206" s="24" t="str">
        <f>IF(ISBLANK('Mortgage 1 Monthly Calcs'!W206),"",'Mortgage 1 Monthly Calcs'!W206)</f>
        <v/>
      </c>
      <c r="AC206" s="24">
        <f>IF(ISBLANK('Mortgage 1 Monthly Calcs'!X206),"",'Mortgage 1 Monthly Calcs'!X206)</f>
        <v>0</v>
      </c>
      <c r="AD206" s="24">
        <f>IF(ISBLANK('Mortgage 1 Monthly Calcs'!Y206),"",'Mortgage 1 Monthly Calcs'!Y206)</f>
        <v>52532.507997999797</v>
      </c>
    </row>
    <row r="207" spans="3:30" x14ac:dyDescent="0.25">
      <c r="C207" s="37">
        <v>196</v>
      </c>
      <c r="D207" s="29"/>
      <c r="E207" s="22" t="str">
        <f>IF(ISBLANK('Mortgage 1 Monthly Calcs'!E207),"",'Mortgage 1 Monthly Calcs'!E207)</f>
        <v/>
      </c>
      <c r="F207" s="23" t="str">
        <f>IF(ISBLANK('Mortgage 1 Monthly Calcs'!F207),"",'Mortgage 1 Monthly Calcs'!F207)</f>
        <v>Feb</v>
      </c>
      <c r="G207" s="28"/>
      <c r="H207" s="28">
        <f>IF(ISBLANK('Mortgage 1 Monthly Calcs'!G207),"",'Mortgage 1 Monthly Calcs'!G207)</f>
        <v>0.06</v>
      </c>
      <c r="I207" s="24">
        <f>IF(ISBLANK('Mortgage 1 Monthly Calcs'!H207),"",'Mortgage 1 Monthly Calcs'!H207)</f>
        <v>644.30140148551004</v>
      </c>
      <c r="J207" s="24">
        <f>IF(ISBLANK('Mortgage 1 Monthly Calcs'!I207),"",'Mortgage 1 Monthly Calcs'!I207)</f>
        <v>262.662539989999</v>
      </c>
      <c r="K207" s="24">
        <f>IF(ISBLANK('Mortgage 1 Monthly Calcs'!J207),"",'Mortgage 1 Monthly Calcs'!J207)</f>
        <v>52532.507997999797</v>
      </c>
      <c r="L207" s="24"/>
      <c r="M207" s="24">
        <f>IF(ISBLANK('Mortgage 1 Monthly Calcs'!K207),"",'Mortgage 1 Monthly Calcs'!K207)</f>
        <v>0</v>
      </c>
      <c r="N207" s="24"/>
      <c r="O207" s="24">
        <f>IF(ISBLANK('Mortgage 1 Monthly Calcs'!L207),"",'Mortgage 1 Monthly Calcs'!L207)</f>
        <v>644.30140148551004</v>
      </c>
      <c r="P207" s="24"/>
      <c r="Q207" s="24">
        <f>IF(ISBLANK('Mortgage 1 Monthly Calcs'!M207),"",'Mortgage 1 Monthly Calcs'!M207)</f>
        <v>0</v>
      </c>
      <c r="R207" s="24">
        <f>IF(ISBLANK('Mortgage 1 Monthly Calcs'!N207),"",'Mortgage 1 Monthly Calcs'!N207)</f>
        <v>644.30140148551004</v>
      </c>
      <c r="S207" s="24">
        <f>IF(ISBLANK('Mortgage 1 Monthly Calcs'!O207),"",'Mortgage 1 Monthly Calcs'!O207)</f>
        <v>0</v>
      </c>
      <c r="T207" s="24"/>
      <c r="U207" s="24">
        <f>IF(ISBLANK('Mortgage 1 Monthly Calcs'!P207),"",'Mortgage 1 Monthly Calcs'!P207)</f>
        <v>0</v>
      </c>
      <c r="V207" s="24">
        <f>IF(ISBLANK('Mortgage 1 Monthly Calcs'!Q207),"",'Mortgage 1 Monthly Calcs'!Q207)</f>
        <v>0</v>
      </c>
      <c r="W207" s="24">
        <f>IF(ISBLANK('Mortgage 1 Monthly Calcs'!R207),"",'Mortgage 1 Monthly Calcs'!R207)</f>
        <v>381.63886149551104</v>
      </c>
      <c r="X207" s="24">
        <f>IF(ISBLANK('Mortgage 1 Monthly Calcs'!S207),"",'Mortgage 1 Monthly Calcs'!S207)</f>
        <v>262.662539989999</v>
      </c>
      <c r="Y207" s="24">
        <f>IF(ISBLANK('Mortgage 1 Monthly Calcs'!T207),"",'Mortgage 1 Monthly Calcs'!T207)</f>
        <v>47849.130863495739</v>
      </c>
      <c r="Z207" s="24">
        <f>IF(ISBLANK('Mortgage 1 Monthly Calcs'!U207),"",'Mortgage 1 Monthly Calcs'!U207)</f>
        <v>78433.943827663767</v>
      </c>
      <c r="AA207" s="24" t="str">
        <f>IF(ISBLANK('Mortgage 1 Monthly Calcs'!V207),"",'Mortgage 1 Monthly Calcs'!V207)</f>
        <v/>
      </c>
      <c r="AB207" s="24" t="str">
        <f>IF(ISBLANK('Mortgage 1 Monthly Calcs'!W207),"",'Mortgage 1 Monthly Calcs'!W207)</f>
        <v/>
      </c>
      <c r="AC207" s="24">
        <f>IF(ISBLANK('Mortgage 1 Monthly Calcs'!X207),"",'Mortgage 1 Monthly Calcs'!X207)</f>
        <v>0</v>
      </c>
      <c r="AD207" s="24">
        <f>IF(ISBLANK('Mortgage 1 Monthly Calcs'!Y207),"",'Mortgage 1 Monthly Calcs'!Y207)</f>
        <v>52150.869136504291</v>
      </c>
    </row>
    <row r="208" spans="3:30" x14ac:dyDescent="0.25">
      <c r="C208" s="37">
        <v>197</v>
      </c>
      <c r="D208" s="29"/>
      <c r="E208" s="22" t="str">
        <f>IF(ISBLANK('Mortgage 1 Monthly Calcs'!E208),"",'Mortgage 1 Monthly Calcs'!E208)</f>
        <v/>
      </c>
      <c r="F208" s="23" t="str">
        <f>IF(ISBLANK('Mortgage 1 Monthly Calcs'!F208),"",'Mortgage 1 Monthly Calcs'!F208)</f>
        <v>Mar</v>
      </c>
      <c r="G208" s="28"/>
      <c r="H208" s="28">
        <f>IF(ISBLANK('Mortgage 1 Monthly Calcs'!G208),"",'Mortgage 1 Monthly Calcs'!G208)</f>
        <v>0.06</v>
      </c>
      <c r="I208" s="24">
        <f>IF(ISBLANK('Mortgage 1 Monthly Calcs'!H208),"",'Mortgage 1 Monthly Calcs'!H208)</f>
        <v>644.30140148551015</v>
      </c>
      <c r="J208" s="24">
        <f>IF(ISBLANK('Mortgage 1 Monthly Calcs'!I208),"",'Mortgage 1 Monthly Calcs'!I208)</f>
        <v>260.75434568252143</v>
      </c>
      <c r="K208" s="24">
        <f>IF(ISBLANK('Mortgage 1 Monthly Calcs'!J208),"",'Mortgage 1 Monthly Calcs'!J208)</f>
        <v>52150.869136504291</v>
      </c>
      <c r="L208" s="24"/>
      <c r="M208" s="24">
        <f>IF(ISBLANK('Mortgage 1 Monthly Calcs'!K208),"",'Mortgage 1 Monthly Calcs'!K208)</f>
        <v>0</v>
      </c>
      <c r="N208" s="24"/>
      <c r="O208" s="24">
        <f>IF(ISBLANK('Mortgage 1 Monthly Calcs'!L208),"",'Mortgage 1 Monthly Calcs'!L208)</f>
        <v>644.30140148551015</v>
      </c>
      <c r="P208" s="24"/>
      <c r="Q208" s="24">
        <f>IF(ISBLANK('Mortgage 1 Monthly Calcs'!M208),"",'Mortgage 1 Monthly Calcs'!M208)</f>
        <v>0</v>
      </c>
      <c r="R208" s="24">
        <f>IF(ISBLANK('Mortgage 1 Monthly Calcs'!N208),"",'Mortgage 1 Monthly Calcs'!N208)</f>
        <v>644.30140148551015</v>
      </c>
      <c r="S208" s="24">
        <f>IF(ISBLANK('Mortgage 1 Monthly Calcs'!O208),"",'Mortgage 1 Monthly Calcs'!O208)</f>
        <v>0</v>
      </c>
      <c r="T208" s="24"/>
      <c r="U208" s="24">
        <f>IF(ISBLANK('Mortgage 1 Monthly Calcs'!P208),"",'Mortgage 1 Monthly Calcs'!P208)</f>
        <v>0</v>
      </c>
      <c r="V208" s="24">
        <f>IF(ISBLANK('Mortgage 1 Monthly Calcs'!Q208),"",'Mortgage 1 Monthly Calcs'!Q208)</f>
        <v>0</v>
      </c>
      <c r="W208" s="24">
        <f>IF(ISBLANK('Mortgage 1 Monthly Calcs'!R208),"",'Mortgage 1 Monthly Calcs'!R208)</f>
        <v>383.54705580298872</v>
      </c>
      <c r="X208" s="24">
        <f>IF(ISBLANK('Mortgage 1 Monthly Calcs'!S208),"",'Mortgage 1 Monthly Calcs'!S208)</f>
        <v>260.75434568252143</v>
      </c>
      <c r="Y208" s="24">
        <f>IF(ISBLANK('Mortgage 1 Monthly Calcs'!T208),"",'Mortgage 1 Monthly Calcs'!T208)</f>
        <v>48232.677919298731</v>
      </c>
      <c r="Z208" s="24">
        <f>IF(ISBLANK('Mortgage 1 Monthly Calcs'!U208),"",'Mortgage 1 Monthly Calcs'!U208)</f>
        <v>78694.698173346289</v>
      </c>
      <c r="AA208" s="24" t="str">
        <f>IF(ISBLANK('Mortgage 1 Monthly Calcs'!V208),"",'Mortgage 1 Monthly Calcs'!V208)</f>
        <v/>
      </c>
      <c r="AB208" s="24" t="str">
        <f>IF(ISBLANK('Mortgage 1 Monthly Calcs'!W208),"",'Mortgage 1 Monthly Calcs'!W208)</f>
        <v/>
      </c>
      <c r="AC208" s="24">
        <f>IF(ISBLANK('Mortgage 1 Monthly Calcs'!X208),"",'Mortgage 1 Monthly Calcs'!X208)</f>
        <v>0</v>
      </c>
      <c r="AD208" s="24">
        <f>IF(ISBLANK('Mortgage 1 Monthly Calcs'!Y208),"",'Mortgage 1 Monthly Calcs'!Y208)</f>
        <v>51767.322080701306</v>
      </c>
    </row>
    <row r="209" spans="3:30" x14ac:dyDescent="0.25">
      <c r="C209" s="37">
        <v>198</v>
      </c>
      <c r="D209" s="29"/>
      <c r="E209" s="22" t="str">
        <f>IF(ISBLANK('Mortgage 1 Monthly Calcs'!E209),"",'Mortgage 1 Monthly Calcs'!E209)</f>
        <v/>
      </c>
      <c r="F209" s="23" t="str">
        <f>IF(ISBLANK('Mortgage 1 Monthly Calcs'!F209),"",'Mortgage 1 Monthly Calcs'!F209)</f>
        <v>Apr</v>
      </c>
      <c r="G209" s="28"/>
      <c r="H209" s="28">
        <f>IF(ISBLANK('Mortgage 1 Monthly Calcs'!G209),"",'Mortgage 1 Monthly Calcs'!G209)</f>
        <v>0.06</v>
      </c>
      <c r="I209" s="24">
        <f>IF(ISBLANK('Mortgage 1 Monthly Calcs'!H209),"",'Mortgage 1 Monthly Calcs'!H209)</f>
        <v>644.30140148551015</v>
      </c>
      <c r="J209" s="24">
        <f>IF(ISBLANK('Mortgage 1 Monthly Calcs'!I209),"",'Mortgage 1 Monthly Calcs'!I209)</f>
        <v>258.83661040350648</v>
      </c>
      <c r="K209" s="24">
        <f>IF(ISBLANK('Mortgage 1 Monthly Calcs'!J209),"",'Mortgage 1 Monthly Calcs'!J209)</f>
        <v>51767.322080701306</v>
      </c>
      <c r="L209" s="24"/>
      <c r="M209" s="24">
        <f>IF(ISBLANK('Mortgage 1 Monthly Calcs'!K209),"",'Mortgage 1 Monthly Calcs'!K209)</f>
        <v>0</v>
      </c>
      <c r="N209" s="24"/>
      <c r="O209" s="24">
        <f>IF(ISBLANK('Mortgage 1 Monthly Calcs'!L209),"",'Mortgage 1 Monthly Calcs'!L209)</f>
        <v>644.30140148551015</v>
      </c>
      <c r="P209" s="24"/>
      <c r="Q209" s="24">
        <f>IF(ISBLANK('Mortgage 1 Monthly Calcs'!M209),"",'Mortgage 1 Monthly Calcs'!M209)</f>
        <v>0</v>
      </c>
      <c r="R209" s="24">
        <f>IF(ISBLANK('Mortgage 1 Monthly Calcs'!N209),"",'Mortgage 1 Monthly Calcs'!N209)</f>
        <v>644.30140148551015</v>
      </c>
      <c r="S209" s="24">
        <f>IF(ISBLANK('Mortgage 1 Monthly Calcs'!O209),"",'Mortgage 1 Monthly Calcs'!O209)</f>
        <v>0</v>
      </c>
      <c r="T209" s="24"/>
      <c r="U209" s="24">
        <f>IF(ISBLANK('Mortgage 1 Monthly Calcs'!P209),"",'Mortgage 1 Monthly Calcs'!P209)</f>
        <v>0</v>
      </c>
      <c r="V209" s="24">
        <f>IF(ISBLANK('Mortgage 1 Monthly Calcs'!Q209),"",'Mortgage 1 Monthly Calcs'!Q209)</f>
        <v>0</v>
      </c>
      <c r="W209" s="24">
        <f>IF(ISBLANK('Mortgage 1 Monthly Calcs'!R209),"",'Mortgage 1 Monthly Calcs'!R209)</f>
        <v>385.46479108200361</v>
      </c>
      <c r="X209" s="24">
        <f>IF(ISBLANK('Mortgage 1 Monthly Calcs'!S209),"",'Mortgage 1 Monthly Calcs'!S209)</f>
        <v>258.83661040350654</v>
      </c>
      <c r="Y209" s="24">
        <f>IF(ISBLANK('Mortgage 1 Monthly Calcs'!T209),"",'Mortgage 1 Monthly Calcs'!T209)</f>
        <v>48618.142710380736</v>
      </c>
      <c r="Z209" s="24">
        <f>IF(ISBLANK('Mortgage 1 Monthly Calcs'!U209),"",'Mortgage 1 Monthly Calcs'!U209)</f>
        <v>78953.534783749797</v>
      </c>
      <c r="AA209" s="24" t="str">
        <f>IF(ISBLANK('Mortgage 1 Monthly Calcs'!V209),"",'Mortgage 1 Monthly Calcs'!V209)</f>
        <v/>
      </c>
      <c r="AB209" s="24" t="str">
        <f>IF(ISBLANK('Mortgage 1 Monthly Calcs'!W209),"",'Mortgage 1 Monthly Calcs'!W209)</f>
        <v/>
      </c>
      <c r="AC209" s="24">
        <f>IF(ISBLANK('Mortgage 1 Monthly Calcs'!X209),"",'Mortgage 1 Monthly Calcs'!X209)</f>
        <v>0</v>
      </c>
      <c r="AD209" s="24">
        <f>IF(ISBLANK('Mortgage 1 Monthly Calcs'!Y209),"",'Mortgage 1 Monthly Calcs'!Y209)</f>
        <v>51381.857289619307</v>
      </c>
    </row>
    <row r="210" spans="3:30" x14ac:dyDescent="0.25">
      <c r="C210" s="37">
        <v>199</v>
      </c>
      <c r="D210" s="29"/>
      <c r="E210" s="22" t="str">
        <f>IF(ISBLANK('Mortgage 1 Monthly Calcs'!E210),"",'Mortgage 1 Monthly Calcs'!E210)</f>
        <v/>
      </c>
      <c r="F210" s="23" t="str">
        <f>IF(ISBLANK('Mortgage 1 Monthly Calcs'!F210),"",'Mortgage 1 Monthly Calcs'!F210)</f>
        <v>May</v>
      </c>
      <c r="G210" s="28"/>
      <c r="H210" s="28">
        <f>IF(ISBLANK('Mortgage 1 Monthly Calcs'!G210),"",'Mortgage 1 Monthly Calcs'!G210)</f>
        <v>0.06</v>
      </c>
      <c r="I210" s="24">
        <f>IF(ISBLANK('Mortgage 1 Monthly Calcs'!H210),"",'Mortgage 1 Monthly Calcs'!H210)</f>
        <v>644.30140148551027</v>
      </c>
      <c r="J210" s="24">
        <f>IF(ISBLANK('Mortgage 1 Monthly Calcs'!I210),"",'Mortgage 1 Monthly Calcs'!I210)</f>
        <v>256.90928644809657</v>
      </c>
      <c r="K210" s="24">
        <f>IF(ISBLANK('Mortgage 1 Monthly Calcs'!J210),"",'Mortgage 1 Monthly Calcs'!J210)</f>
        <v>51381.857289619307</v>
      </c>
      <c r="L210" s="24"/>
      <c r="M210" s="24">
        <f>IF(ISBLANK('Mortgage 1 Monthly Calcs'!K210),"",'Mortgage 1 Monthly Calcs'!K210)</f>
        <v>0</v>
      </c>
      <c r="N210" s="24"/>
      <c r="O210" s="24">
        <f>IF(ISBLANK('Mortgage 1 Monthly Calcs'!L210),"",'Mortgage 1 Monthly Calcs'!L210)</f>
        <v>644.30140148551027</v>
      </c>
      <c r="P210" s="24"/>
      <c r="Q210" s="24">
        <f>IF(ISBLANK('Mortgage 1 Monthly Calcs'!M210),"",'Mortgage 1 Monthly Calcs'!M210)</f>
        <v>0</v>
      </c>
      <c r="R210" s="24">
        <f>IF(ISBLANK('Mortgage 1 Monthly Calcs'!N210),"",'Mortgage 1 Monthly Calcs'!N210)</f>
        <v>644.30140148551027</v>
      </c>
      <c r="S210" s="24">
        <f>IF(ISBLANK('Mortgage 1 Monthly Calcs'!O210),"",'Mortgage 1 Monthly Calcs'!O210)</f>
        <v>0</v>
      </c>
      <c r="T210" s="24"/>
      <c r="U210" s="24">
        <f>IF(ISBLANK('Mortgage 1 Monthly Calcs'!P210),"",'Mortgage 1 Monthly Calcs'!P210)</f>
        <v>0</v>
      </c>
      <c r="V210" s="24">
        <f>IF(ISBLANK('Mortgage 1 Monthly Calcs'!Q210),"",'Mortgage 1 Monthly Calcs'!Q210)</f>
        <v>0</v>
      </c>
      <c r="W210" s="24">
        <f>IF(ISBLANK('Mortgage 1 Monthly Calcs'!R210),"",'Mortgage 1 Monthly Calcs'!R210)</f>
        <v>387.3921150374137</v>
      </c>
      <c r="X210" s="24">
        <f>IF(ISBLANK('Mortgage 1 Monthly Calcs'!S210),"",'Mortgage 1 Monthly Calcs'!S210)</f>
        <v>256.90928644809657</v>
      </c>
      <c r="Y210" s="24">
        <f>IF(ISBLANK('Mortgage 1 Monthly Calcs'!T210),"",'Mortgage 1 Monthly Calcs'!T210)</f>
        <v>49005.534825418152</v>
      </c>
      <c r="Z210" s="24">
        <f>IF(ISBLANK('Mortgage 1 Monthly Calcs'!U210),"",'Mortgage 1 Monthly Calcs'!U210)</f>
        <v>79210.444070197889</v>
      </c>
      <c r="AA210" s="24" t="str">
        <f>IF(ISBLANK('Mortgage 1 Monthly Calcs'!V210),"",'Mortgage 1 Monthly Calcs'!V210)</f>
        <v/>
      </c>
      <c r="AB210" s="24" t="str">
        <f>IF(ISBLANK('Mortgage 1 Monthly Calcs'!W210),"",'Mortgage 1 Monthly Calcs'!W210)</f>
        <v/>
      </c>
      <c r="AC210" s="24">
        <f>IF(ISBLANK('Mortgage 1 Monthly Calcs'!X210),"",'Mortgage 1 Monthly Calcs'!X210)</f>
        <v>0</v>
      </c>
      <c r="AD210" s="24">
        <f>IF(ISBLANK('Mortgage 1 Monthly Calcs'!Y210),"",'Mortgage 1 Monthly Calcs'!Y210)</f>
        <v>50994.465174581899</v>
      </c>
    </row>
    <row r="211" spans="3:30" x14ac:dyDescent="0.25">
      <c r="C211" s="37">
        <v>200</v>
      </c>
      <c r="D211" s="29"/>
      <c r="E211" s="22" t="str">
        <f>IF(ISBLANK('Mortgage 1 Monthly Calcs'!E211),"",'Mortgage 1 Monthly Calcs'!E211)</f>
        <v/>
      </c>
      <c r="F211" s="23" t="str">
        <f>IF(ISBLANK('Mortgage 1 Monthly Calcs'!F211),"",'Mortgage 1 Monthly Calcs'!F211)</f>
        <v>Jun</v>
      </c>
      <c r="G211" s="28"/>
      <c r="H211" s="28">
        <f>IF(ISBLANK('Mortgage 1 Monthly Calcs'!G211),"",'Mortgage 1 Monthly Calcs'!G211)</f>
        <v>0.06</v>
      </c>
      <c r="I211" s="24">
        <f>IF(ISBLANK('Mortgage 1 Monthly Calcs'!H211),"",'Mortgage 1 Monthly Calcs'!H211)</f>
        <v>644.3014014855105</v>
      </c>
      <c r="J211" s="24">
        <f>IF(ISBLANK('Mortgage 1 Monthly Calcs'!I211),"",'Mortgage 1 Monthly Calcs'!I211)</f>
        <v>254.97232587290949</v>
      </c>
      <c r="K211" s="24">
        <f>IF(ISBLANK('Mortgage 1 Monthly Calcs'!J211),"",'Mortgage 1 Monthly Calcs'!J211)</f>
        <v>50994.465174581899</v>
      </c>
      <c r="L211" s="24"/>
      <c r="M211" s="24">
        <f>IF(ISBLANK('Mortgage 1 Monthly Calcs'!K211),"",'Mortgage 1 Monthly Calcs'!K211)</f>
        <v>0</v>
      </c>
      <c r="N211" s="24"/>
      <c r="O211" s="24">
        <f>IF(ISBLANK('Mortgage 1 Monthly Calcs'!L211),"",'Mortgage 1 Monthly Calcs'!L211)</f>
        <v>644.3014014855105</v>
      </c>
      <c r="P211" s="24"/>
      <c r="Q211" s="24">
        <f>IF(ISBLANK('Mortgage 1 Monthly Calcs'!M211),"",'Mortgage 1 Monthly Calcs'!M211)</f>
        <v>0</v>
      </c>
      <c r="R211" s="24">
        <f>IF(ISBLANK('Mortgage 1 Monthly Calcs'!N211),"",'Mortgage 1 Monthly Calcs'!N211)</f>
        <v>644.3014014855105</v>
      </c>
      <c r="S211" s="24">
        <f>IF(ISBLANK('Mortgage 1 Monthly Calcs'!O211),"",'Mortgage 1 Monthly Calcs'!O211)</f>
        <v>0</v>
      </c>
      <c r="T211" s="24"/>
      <c r="U211" s="24">
        <f>IF(ISBLANK('Mortgage 1 Monthly Calcs'!P211),"",'Mortgage 1 Monthly Calcs'!P211)</f>
        <v>0</v>
      </c>
      <c r="V211" s="24">
        <f>IF(ISBLANK('Mortgage 1 Monthly Calcs'!Q211),"",'Mortgage 1 Monthly Calcs'!Q211)</f>
        <v>0</v>
      </c>
      <c r="W211" s="24">
        <f>IF(ISBLANK('Mortgage 1 Monthly Calcs'!R211),"",'Mortgage 1 Monthly Calcs'!R211)</f>
        <v>389.329075612601</v>
      </c>
      <c r="X211" s="24">
        <f>IF(ISBLANK('Mortgage 1 Monthly Calcs'!S211),"",'Mortgage 1 Monthly Calcs'!S211)</f>
        <v>254.97232587290949</v>
      </c>
      <c r="Y211" s="24">
        <f>IF(ISBLANK('Mortgage 1 Monthly Calcs'!T211),"",'Mortgage 1 Monthly Calcs'!T211)</f>
        <v>49394.863901030752</v>
      </c>
      <c r="Z211" s="24">
        <f>IF(ISBLANK('Mortgage 1 Monthly Calcs'!U211),"",'Mortgage 1 Monthly Calcs'!U211)</f>
        <v>79465.416396070796</v>
      </c>
      <c r="AA211" s="24" t="str">
        <f>IF(ISBLANK('Mortgage 1 Monthly Calcs'!V211),"",'Mortgage 1 Monthly Calcs'!V211)</f>
        <v/>
      </c>
      <c r="AB211" s="24" t="str">
        <f>IF(ISBLANK('Mortgage 1 Monthly Calcs'!W211),"",'Mortgage 1 Monthly Calcs'!W211)</f>
        <v/>
      </c>
      <c r="AC211" s="24">
        <f>IF(ISBLANK('Mortgage 1 Monthly Calcs'!X211),"",'Mortgage 1 Monthly Calcs'!X211)</f>
        <v>0</v>
      </c>
      <c r="AD211" s="24">
        <f>IF(ISBLANK('Mortgage 1 Monthly Calcs'!Y211),"",'Mortgage 1 Monthly Calcs'!Y211)</f>
        <v>50605.136098969306</v>
      </c>
    </row>
    <row r="212" spans="3:30" x14ac:dyDescent="0.25">
      <c r="C212" s="37">
        <v>201</v>
      </c>
      <c r="D212" s="29"/>
      <c r="E212" s="22" t="str">
        <f>IF(ISBLANK('Mortgage 1 Monthly Calcs'!E212),"",'Mortgage 1 Monthly Calcs'!E212)</f>
        <v/>
      </c>
      <c r="F212" s="23" t="str">
        <f>IF(ISBLANK('Mortgage 1 Monthly Calcs'!F212),"",'Mortgage 1 Monthly Calcs'!F212)</f>
        <v>Jul</v>
      </c>
      <c r="G212" s="28"/>
      <c r="H212" s="28">
        <f>IF(ISBLANK('Mortgage 1 Monthly Calcs'!G212),"",'Mortgage 1 Monthly Calcs'!G212)</f>
        <v>0.06</v>
      </c>
      <c r="I212" s="24">
        <f>IF(ISBLANK('Mortgage 1 Monthly Calcs'!H212),"",'Mortgage 1 Monthly Calcs'!H212)</f>
        <v>644.3014014855105</v>
      </c>
      <c r="J212" s="24">
        <f>IF(ISBLANK('Mortgage 1 Monthly Calcs'!I212),"",'Mortgage 1 Monthly Calcs'!I212)</f>
        <v>253.02568049484654</v>
      </c>
      <c r="K212" s="24">
        <f>IF(ISBLANK('Mortgage 1 Monthly Calcs'!J212),"",'Mortgage 1 Monthly Calcs'!J212)</f>
        <v>50605.136098969306</v>
      </c>
      <c r="L212" s="24"/>
      <c r="M212" s="24">
        <f>IF(ISBLANK('Mortgage 1 Monthly Calcs'!K212),"",'Mortgage 1 Monthly Calcs'!K212)</f>
        <v>0</v>
      </c>
      <c r="N212" s="24"/>
      <c r="O212" s="24">
        <f>IF(ISBLANK('Mortgage 1 Monthly Calcs'!L212),"",'Mortgage 1 Monthly Calcs'!L212)</f>
        <v>644.3014014855105</v>
      </c>
      <c r="P212" s="24"/>
      <c r="Q212" s="24">
        <f>IF(ISBLANK('Mortgage 1 Monthly Calcs'!M212),"",'Mortgage 1 Monthly Calcs'!M212)</f>
        <v>0</v>
      </c>
      <c r="R212" s="24">
        <f>IF(ISBLANK('Mortgage 1 Monthly Calcs'!N212),"",'Mortgage 1 Monthly Calcs'!N212)</f>
        <v>644.3014014855105</v>
      </c>
      <c r="S212" s="24">
        <f>IF(ISBLANK('Mortgage 1 Monthly Calcs'!O212),"",'Mortgage 1 Monthly Calcs'!O212)</f>
        <v>0</v>
      </c>
      <c r="T212" s="24"/>
      <c r="U212" s="24">
        <f>IF(ISBLANK('Mortgage 1 Monthly Calcs'!P212),"",'Mortgage 1 Monthly Calcs'!P212)</f>
        <v>0</v>
      </c>
      <c r="V212" s="24">
        <f>IF(ISBLANK('Mortgage 1 Monthly Calcs'!Q212),"",'Mortgage 1 Monthly Calcs'!Q212)</f>
        <v>0</v>
      </c>
      <c r="W212" s="24">
        <f>IF(ISBLANK('Mortgage 1 Monthly Calcs'!R212),"",'Mortgage 1 Monthly Calcs'!R212)</f>
        <v>391.27572099066396</v>
      </c>
      <c r="X212" s="24">
        <f>IF(ISBLANK('Mortgage 1 Monthly Calcs'!S212),"",'Mortgage 1 Monthly Calcs'!S212)</f>
        <v>253.02568049484654</v>
      </c>
      <c r="Y212" s="24">
        <f>IF(ISBLANK('Mortgage 1 Monthly Calcs'!T212),"",'Mortgage 1 Monthly Calcs'!T212)</f>
        <v>49786.139622021416</v>
      </c>
      <c r="Z212" s="24">
        <f>IF(ISBLANK('Mortgage 1 Monthly Calcs'!U212),"",'Mortgage 1 Monthly Calcs'!U212)</f>
        <v>79718.44207656564</v>
      </c>
      <c r="AA212" s="24" t="str">
        <f>IF(ISBLANK('Mortgage 1 Monthly Calcs'!V212),"",'Mortgage 1 Monthly Calcs'!V212)</f>
        <v/>
      </c>
      <c r="AB212" s="24" t="str">
        <f>IF(ISBLANK('Mortgage 1 Monthly Calcs'!W212),"",'Mortgage 1 Monthly Calcs'!W212)</f>
        <v/>
      </c>
      <c r="AC212" s="24">
        <f>IF(ISBLANK('Mortgage 1 Monthly Calcs'!X212),"",'Mortgage 1 Monthly Calcs'!X212)</f>
        <v>0</v>
      </c>
      <c r="AD212" s="24">
        <f>IF(ISBLANK('Mortgage 1 Monthly Calcs'!Y212),"",'Mortgage 1 Monthly Calcs'!Y212)</f>
        <v>50213.86037797865</v>
      </c>
    </row>
    <row r="213" spans="3:30" x14ac:dyDescent="0.25">
      <c r="C213" s="37">
        <v>202</v>
      </c>
      <c r="D213" s="29"/>
      <c r="E213" s="22" t="str">
        <f>IF(ISBLANK('Mortgage 1 Monthly Calcs'!E213),"",'Mortgage 1 Monthly Calcs'!E213)</f>
        <v/>
      </c>
      <c r="F213" s="22" t="str">
        <f>IF(ISBLANK('Mortgage 1 Monthly Calcs'!F213),"",'Mortgage 1 Monthly Calcs'!F213)</f>
        <v>Aug</v>
      </c>
      <c r="G213" s="28"/>
      <c r="H213" s="28">
        <f>IF(ISBLANK('Mortgage 1 Monthly Calcs'!G213),"",'Mortgage 1 Monthly Calcs'!G213)</f>
        <v>0.06</v>
      </c>
      <c r="I213" s="24">
        <f>IF(ISBLANK('Mortgage 1 Monthly Calcs'!H213),"",'Mortgage 1 Monthly Calcs'!H213)</f>
        <v>644.3014014855105</v>
      </c>
      <c r="J213" s="24">
        <f>IF(ISBLANK('Mortgage 1 Monthly Calcs'!I213),"",'Mortgage 1 Monthly Calcs'!I213)</f>
        <v>251.06930188989327</v>
      </c>
      <c r="K213" s="24">
        <f>IF(ISBLANK('Mortgage 1 Monthly Calcs'!J213),"",'Mortgage 1 Monthly Calcs'!J213)</f>
        <v>50213.86037797865</v>
      </c>
      <c r="L213" s="24"/>
      <c r="M213" s="24">
        <f>IF(ISBLANK('Mortgage 1 Monthly Calcs'!K213),"",'Mortgage 1 Monthly Calcs'!K213)</f>
        <v>0</v>
      </c>
      <c r="N213" s="24"/>
      <c r="O213" s="24">
        <f>IF(ISBLANK('Mortgage 1 Monthly Calcs'!L213),"",'Mortgage 1 Monthly Calcs'!L213)</f>
        <v>644.3014014855105</v>
      </c>
      <c r="P213" s="24"/>
      <c r="Q213" s="24">
        <f>IF(ISBLANK('Mortgage 1 Monthly Calcs'!M213),"",'Mortgage 1 Monthly Calcs'!M213)</f>
        <v>0</v>
      </c>
      <c r="R213" s="24">
        <f>IF(ISBLANK('Mortgage 1 Monthly Calcs'!N213),"",'Mortgage 1 Monthly Calcs'!N213)</f>
        <v>644.3014014855105</v>
      </c>
      <c r="S213" s="24">
        <f>IF(ISBLANK('Mortgage 1 Monthly Calcs'!O213),"",'Mortgage 1 Monthly Calcs'!O213)</f>
        <v>0</v>
      </c>
      <c r="T213" s="24"/>
      <c r="U213" s="24">
        <f>IF(ISBLANK('Mortgage 1 Monthly Calcs'!P213),"",'Mortgage 1 Monthly Calcs'!P213)</f>
        <v>0</v>
      </c>
      <c r="V213" s="24">
        <f>IF(ISBLANK('Mortgage 1 Monthly Calcs'!Q213),"",'Mortgage 1 Monthly Calcs'!Q213)</f>
        <v>0</v>
      </c>
      <c r="W213" s="24">
        <f>IF(ISBLANK('Mortgage 1 Monthly Calcs'!R213),"",'Mortgage 1 Monthly Calcs'!R213)</f>
        <v>393.23209959561723</v>
      </c>
      <c r="X213" s="24">
        <f>IF(ISBLANK('Mortgage 1 Monthly Calcs'!S213),"",'Mortgage 1 Monthly Calcs'!S213)</f>
        <v>251.06930188989327</v>
      </c>
      <c r="Y213" s="24">
        <f>IF(ISBLANK('Mortgage 1 Monthly Calcs'!T213),"",'Mortgage 1 Monthly Calcs'!T213)</f>
        <v>50179.371721617033</v>
      </c>
      <c r="Z213" s="24">
        <f>IF(ISBLANK('Mortgage 1 Monthly Calcs'!U213),"",'Mortgage 1 Monthly Calcs'!U213)</f>
        <v>79969.511378455529</v>
      </c>
      <c r="AA213" s="24" t="str">
        <f>IF(ISBLANK('Mortgage 1 Monthly Calcs'!V213),"",'Mortgage 1 Monthly Calcs'!V213)</f>
        <v/>
      </c>
      <c r="AB213" s="24" t="str">
        <f>IF(ISBLANK('Mortgage 1 Monthly Calcs'!W213),"",'Mortgage 1 Monthly Calcs'!W213)</f>
        <v/>
      </c>
      <c r="AC213" s="24">
        <f>IF(ISBLANK('Mortgage 1 Monthly Calcs'!X213),"",'Mortgage 1 Monthly Calcs'!X213)</f>
        <v>0</v>
      </c>
      <c r="AD213" s="24">
        <f>IF(ISBLANK('Mortgage 1 Monthly Calcs'!Y213),"",'Mortgage 1 Monthly Calcs'!Y213)</f>
        <v>49820.628278383039</v>
      </c>
    </row>
    <row r="214" spans="3:30" x14ac:dyDescent="0.25">
      <c r="C214" s="37">
        <v>203</v>
      </c>
      <c r="D214" s="29"/>
      <c r="E214" s="22" t="str">
        <f>IF(ISBLANK('Mortgage 1 Monthly Calcs'!E214),"",'Mortgage 1 Monthly Calcs'!E214)</f>
        <v/>
      </c>
      <c r="F214" s="23" t="str">
        <f>IF(ISBLANK('Mortgage 1 Monthly Calcs'!F214),"",'Mortgage 1 Monthly Calcs'!F214)</f>
        <v>Sep</v>
      </c>
      <c r="G214" s="28"/>
      <c r="H214" s="28">
        <f>IF(ISBLANK('Mortgage 1 Monthly Calcs'!G214),"",'Mortgage 1 Monthly Calcs'!G214)</f>
        <v>0.06</v>
      </c>
      <c r="I214" s="24">
        <f>IF(ISBLANK('Mortgage 1 Monthly Calcs'!H214),"",'Mortgage 1 Monthly Calcs'!H214)</f>
        <v>644.30140148551072</v>
      </c>
      <c r="J214" s="24">
        <f>IF(ISBLANK('Mortgage 1 Monthly Calcs'!I214),"",'Mortgage 1 Monthly Calcs'!I214)</f>
        <v>249.10314139191522</v>
      </c>
      <c r="K214" s="24">
        <f>IF(ISBLANK('Mortgage 1 Monthly Calcs'!J214),"",'Mortgage 1 Monthly Calcs'!J214)</f>
        <v>49820.628278383039</v>
      </c>
      <c r="L214" s="24"/>
      <c r="M214" s="24">
        <f>IF(ISBLANK('Mortgage 1 Monthly Calcs'!K214),"",'Mortgage 1 Monthly Calcs'!K214)</f>
        <v>0</v>
      </c>
      <c r="N214" s="24"/>
      <c r="O214" s="24">
        <f>IF(ISBLANK('Mortgage 1 Monthly Calcs'!L214),"",'Mortgage 1 Monthly Calcs'!L214)</f>
        <v>644.30140148551072</v>
      </c>
      <c r="P214" s="24"/>
      <c r="Q214" s="24">
        <f>IF(ISBLANK('Mortgage 1 Monthly Calcs'!M214),"",'Mortgage 1 Monthly Calcs'!M214)</f>
        <v>0</v>
      </c>
      <c r="R214" s="24">
        <f>IF(ISBLANK('Mortgage 1 Monthly Calcs'!N214),"",'Mortgage 1 Monthly Calcs'!N214)</f>
        <v>644.30140148551072</v>
      </c>
      <c r="S214" s="24">
        <f>IF(ISBLANK('Mortgage 1 Monthly Calcs'!O214),"",'Mortgage 1 Monthly Calcs'!O214)</f>
        <v>0</v>
      </c>
      <c r="T214" s="24"/>
      <c r="U214" s="24">
        <f>IF(ISBLANK('Mortgage 1 Monthly Calcs'!P214),"",'Mortgage 1 Monthly Calcs'!P214)</f>
        <v>0</v>
      </c>
      <c r="V214" s="24">
        <f>IF(ISBLANK('Mortgage 1 Monthly Calcs'!Q214),"",'Mortgage 1 Monthly Calcs'!Q214)</f>
        <v>0</v>
      </c>
      <c r="W214" s="24">
        <f>IF(ISBLANK('Mortgage 1 Monthly Calcs'!R214),"",'Mortgage 1 Monthly Calcs'!R214)</f>
        <v>395.19826009359554</v>
      </c>
      <c r="X214" s="24">
        <f>IF(ISBLANK('Mortgage 1 Monthly Calcs'!S214),"",'Mortgage 1 Monthly Calcs'!S214)</f>
        <v>249.10314139191522</v>
      </c>
      <c r="Y214" s="24">
        <f>IF(ISBLANK('Mortgage 1 Monthly Calcs'!T214),"",'Mortgage 1 Monthly Calcs'!T214)</f>
        <v>50574.569981710629</v>
      </c>
      <c r="Z214" s="24">
        <f>IF(ISBLANK('Mortgage 1 Monthly Calcs'!U214),"",'Mortgage 1 Monthly Calcs'!U214)</f>
        <v>80218.614519847441</v>
      </c>
      <c r="AA214" s="24" t="str">
        <f>IF(ISBLANK('Mortgage 1 Monthly Calcs'!V214),"",'Mortgage 1 Monthly Calcs'!V214)</f>
        <v/>
      </c>
      <c r="AB214" s="24" t="str">
        <f>IF(ISBLANK('Mortgage 1 Monthly Calcs'!W214),"",'Mortgage 1 Monthly Calcs'!W214)</f>
        <v/>
      </c>
      <c r="AC214" s="24">
        <f>IF(ISBLANK('Mortgage 1 Monthly Calcs'!X214),"",'Mortgage 1 Monthly Calcs'!X214)</f>
        <v>0</v>
      </c>
      <c r="AD214" s="24">
        <f>IF(ISBLANK('Mortgage 1 Monthly Calcs'!Y214),"",'Mortgage 1 Monthly Calcs'!Y214)</f>
        <v>49425.430018289451</v>
      </c>
    </row>
    <row r="215" spans="3:30" x14ac:dyDescent="0.25">
      <c r="C215" s="37">
        <v>204</v>
      </c>
      <c r="D215" s="29">
        <f>D203+1</f>
        <v>17</v>
      </c>
      <c r="E215" s="22" t="str">
        <f>IF(ISBLANK('Mortgage 1 Monthly Calcs'!E215),"",'Mortgage 1 Monthly Calcs'!E215)</f>
        <v/>
      </c>
      <c r="F215" s="23" t="str">
        <f>IF(ISBLANK('Mortgage 1 Monthly Calcs'!F215),"",'Mortgage 1 Monthly Calcs'!F215)</f>
        <v>Oct</v>
      </c>
      <c r="G215" s="28"/>
      <c r="H215" s="28">
        <f>IF(ISBLANK('Mortgage 1 Monthly Calcs'!G215),"",'Mortgage 1 Monthly Calcs'!G215)</f>
        <v>0.06</v>
      </c>
      <c r="I215" s="24">
        <f>IF(ISBLANK('Mortgage 1 Monthly Calcs'!H215),"",'Mortgage 1 Monthly Calcs'!H215)</f>
        <v>644.30140148551072</v>
      </c>
      <c r="J215" s="24">
        <f>IF(ISBLANK('Mortgage 1 Monthly Calcs'!I215),"",'Mortgage 1 Monthly Calcs'!I215)</f>
        <v>247.12715009144725</v>
      </c>
      <c r="K215" s="24">
        <f>IF(ISBLANK('Mortgage 1 Monthly Calcs'!J215),"",'Mortgage 1 Monthly Calcs'!J215)</f>
        <v>49425.430018289451</v>
      </c>
      <c r="L215" s="24"/>
      <c r="M215" s="24">
        <f>IF(ISBLANK('Mortgage 1 Monthly Calcs'!K215),"",'Mortgage 1 Monthly Calcs'!K215)</f>
        <v>0</v>
      </c>
      <c r="N215" s="24"/>
      <c r="O215" s="24">
        <f>IF(ISBLANK('Mortgage 1 Monthly Calcs'!L215),"",'Mortgage 1 Monthly Calcs'!L215)</f>
        <v>644.30140148551072</v>
      </c>
      <c r="P215" s="24"/>
      <c r="Q215" s="24">
        <f>IF(ISBLANK('Mortgage 1 Monthly Calcs'!M215),"",'Mortgage 1 Monthly Calcs'!M215)</f>
        <v>0</v>
      </c>
      <c r="R215" s="24">
        <f>IF(ISBLANK('Mortgage 1 Monthly Calcs'!N215),"",'Mortgage 1 Monthly Calcs'!N215)</f>
        <v>644.30140148551072</v>
      </c>
      <c r="S215" s="24">
        <f>IF(ISBLANK('Mortgage 1 Monthly Calcs'!O215),"",'Mortgage 1 Monthly Calcs'!O215)</f>
        <v>0</v>
      </c>
      <c r="T215" s="24"/>
      <c r="U215" s="24">
        <f>IF(ISBLANK('Mortgage 1 Monthly Calcs'!P215),"",'Mortgage 1 Monthly Calcs'!P215)</f>
        <v>0</v>
      </c>
      <c r="V215" s="24">
        <f>IF(ISBLANK('Mortgage 1 Monthly Calcs'!Q215),"",'Mortgage 1 Monthly Calcs'!Q215)</f>
        <v>0</v>
      </c>
      <c r="W215" s="24">
        <f>IF(ISBLANK('Mortgage 1 Monthly Calcs'!R215),"",'Mortgage 1 Monthly Calcs'!R215)</f>
        <v>397.1742513940635</v>
      </c>
      <c r="X215" s="24">
        <f>IF(ISBLANK('Mortgage 1 Monthly Calcs'!S215),"",'Mortgage 1 Monthly Calcs'!S215)</f>
        <v>247.12715009144725</v>
      </c>
      <c r="Y215" s="24">
        <f>IF(ISBLANK('Mortgage 1 Monthly Calcs'!T215),"",'Mortgage 1 Monthly Calcs'!T215)</f>
        <v>50971.744233104691</v>
      </c>
      <c r="Z215" s="24">
        <f>IF(ISBLANK('Mortgage 1 Monthly Calcs'!U215),"",'Mortgage 1 Monthly Calcs'!U215)</f>
        <v>80465.741669938885</v>
      </c>
      <c r="AA215" s="24" t="str">
        <f>IF(ISBLANK('Mortgage 1 Monthly Calcs'!V215),"",'Mortgage 1 Monthly Calcs'!V215)</f>
        <v/>
      </c>
      <c r="AB215" s="24" t="str">
        <f>IF(ISBLANK('Mortgage 1 Monthly Calcs'!W215),"",'Mortgage 1 Monthly Calcs'!W215)</f>
        <v/>
      </c>
      <c r="AC215" s="24">
        <f>IF(ISBLANK('Mortgage 1 Monthly Calcs'!X215),"",'Mortgage 1 Monthly Calcs'!X215)</f>
        <v>0</v>
      </c>
      <c r="AD215" s="24">
        <f>IF(ISBLANK('Mortgage 1 Monthly Calcs'!Y215),"",'Mortgage 1 Monthly Calcs'!Y215)</f>
        <v>49028.255766895396</v>
      </c>
    </row>
    <row r="216" spans="3:30" x14ac:dyDescent="0.25">
      <c r="C216" s="37">
        <v>205</v>
      </c>
      <c r="D216" s="29"/>
      <c r="E216" s="22" t="str">
        <f>IF(ISBLANK('Mortgage 1 Monthly Calcs'!E216),"",'Mortgage 1 Monthly Calcs'!E216)</f>
        <v/>
      </c>
      <c r="F216" s="23" t="str">
        <f>IF(ISBLANK('Mortgage 1 Monthly Calcs'!F216),"",'Mortgage 1 Monthly Calcs'!F216)</f>
        <v>Nov</v>
      </c>
      <c r="G216" s="28"/>
      <c r="H216" s="28">
        <f>IF(ISBLANK('Mortgage 1 Monthly Calcs'!G216),"",'Mortgage 1 Monthly Calcs'!G216)</f>
        <v>0.06</v>
      </c>
      <c r="I216" s="24">
        <f>IF(ISBLANK('Mortgage 1 Monthly Calcs'!H216),"",'Mortgage 1 Monthly Calcs'!H216)</f>
        <v>644.30140148551084</v>
      </c>
      <c r="J216" s="24">
        <f>IF(ISBLANK('Mortgage 1 Monthly Calcs'!I216),"",'Mortgage 1 Monthly Calcs'!I216)</f>
        <v>245.14127883447699</v>
      </c>
      <c r="K216" s="24">
        <f>IF(ISBLANK('Mortgage 1 Monthly Calcs'!J216),"",'Mortgage 1 Monthly Calcs'!J216)</f>
        <v>49028.255766895396</v>
      </c>
      <c r="L216" s="24"/>
      <c r="M216" s="24">
        <f>IF(ISBLANK('Mortgage 1 Monthly Calcs'!K216),"",'Mortgage 1 Monthly Calcs'!K216)</f>
        <v>0</v>
      </c>
      <c r="N216" s="24"/>
      <c r="O216" s="24">
        <f>IF(ISBLANK('Mortgage 1 Monthly Calcs'!L216),"",'Mortgage 1 Monthly Calcs'!L216)</f>
        <v>644.30140148551084</v>
      </c>
      <c r="P216" s="24"/>
      <c r="Q216" s="24">
        <f>IF(ISBLANK('Mortgage 1 Monthly Calcs'!M216),"",'Mortgage 1 Monthly Calcs'!M216)</f>
        <v>0</v>
      </c>
      <c r="R216" s="24">
        <f>IF(ISBLANK('Mortgage 1 Monthly Calcs'!N216),"",'Mortgage 1 Monthly Calcs'!N216)</f>
        <v>644.30140148551084</v>
      </c>
      <c r="S216" s="24">
        <f>IF(ISBLANK('Mortgage 1 Monthly Calcs'!O216),"",'Mortgage 1 Monthly Calcs'!O216)</f>
        <v>0</v>
      </c>
      <c r="T216" s="24"/>
      <c r="U216" s="24">
        <f>IF(ISBLANK('Mortgage 1 Monthly Calcs'!P216),"",'Mortgage 1 Monthly Calcs'!P216)</f>
        <v>0</v>
      </c>
      <c r="V216" s="24">
        <f>IF(ISBLANK('Mortgage 1 Monthly Calcs'!Q216),"",'Mortgage 1 Monthly Calcs'!Q216)</f>
        <v>0</v>
      </c>
      <c r="W216" s="24">
        <f>IF(ISBLANK('Mortgage 1 Monthly Calcs'!R216),"",'Mortgage 1 Monthly Calcs'!R216)</f>
        <v>399.16012265103382</v>
      </c>
      <c r="X216" s="24">
        <f>IF(ISBLANK('Mortgage 1 Monthly Calcs'!S216),"",'Mortgage 1 Monthly Calcs'!S216)</f>
        <v>245.14127883447699</v>
      </c>
      <c r="Y216" s="24">
        <f>IF(ISBLANK('Mortgage 1 Monthly Calcs'!T216),"",'Mortgage 1 Monthly Calcs'!T216)</f>
        <v>51370.904355755723</v>
      </c>
      <c r="Z216" s="24">
        <f>IF(ISBLANK('Mortgage 1 Monthly Calcs'!U216),"",'Mortgage 1 Monthly Calcs'!U216)</f>
        <v>80710.88294877336</v>
      </c>
      <c r="AA216" s="24" t="str">
        <f>IF(ISBLANK('Mortgage 1 Monthly Calcs'!V216),"",'Mortgage 1 Monthly Calcs'!V216)</f>
        <v/>
      </c>
      <c r="AB216" s="24" t="str">
        <f>IF(ISBLANK('Mortgage 1 Monthly Calcs'!W216),"",'Mortgage 1 Monthly Calcs'!W216)</f>
        <v/>
      </c>
      <c r="AC216" s="24">
        <f>IF(ISBLANK('Mortgage 1 Monthly Calcs'!X216),"",'Mortgage 1 Monthly Calcs'!X216)</f>
        <v>0</v>
      </c>
      <c r="AD216" s="24">
        <f>IF(ISBLANK('Mortgage 1 Monthly Calcs'!Y216),"",'Mortgage 1 Monthly Calcs'!Y216)</f>
        <v>48629.095644244371</v>
      </c>
    </row>
    <row r="217" spans="3:30" x14ac:dyDescent="0.25">
      <c r="C217" s="37">
        <v>206</v>
      </c>
      <c r="D217" s="29"/>
      <c r="E217" s="22" t="str">
        <f>IF(ISBLANK('Mortgage 1 Monthly Calcs'!E217),"",'Mortgage 1 Monthly Calcs'!E217)</f>
        <v/>
      </c>
      <c r="F217" s="23" t="str">
        <f>IF(ISBLANK('Mortgage 1 Monthly Calcs'!F217),"",'Mortgage 1 Monthly Calcs'!F217)</f>
        <v>Dec</v>
      </c>
      <c r="G217" s="28"/>
      <c r="H217" s="28">
        <f>IF(ISBLANK('Mortgage 1 Monthly Calcs'!G217),"",'Mortgage 1 Monthly Calcs'!G217)</f>
        <v>0.06</v>
      </c>
      <c r="I217" s="24">
        <f>IF(ISBLANK('Mortgage 1 Monthly Calcs'!H217),"",'Mortgage 1 Monthly Calcs'!H217)</f>
        <v>644.30140148551084</v>
      </c>
      <c r="J217" s="24">
        <f>IF(ISBLANK('Mortgage 1 Monthly Calcs'!I217),"",'Mortgage 1 Monthly Calcs'!I217)</f>
        <v>243.14547822122185</v>
      </c>
      <c r="K217" s="24">
        <f>IF(ISBLANK('Mortgage 1 Monthly Calcs'!J217),"",'Mortgage 1 Monthly Calcs'!J217)</f>
        <v>48629.095644244371</v>
      </c>
      <c r="L217" s="24"/>
      <c r="M217" s="24">
        <f>IF(ISBLANK('Mortgage 1 Monthly Calcs'!K217),"",'Mortgage 1 Monthly Calcs'!K217)</f>
        <v>0</v>
      </c>
      <c r="N217" s="24"/>
      <c r="O217" s="24">
        <f>IF(ISBLANK('Mortgage 1 Monthly Calcs'!L217),"",'Mortgage 1 Monthly Calcs'!L217)</f>
        <v>644.30140148551084</v>
      </c>
      <c r="P217" s="24"/>
      <c r="Q217" s="24">
        <f>IF(ISBLANK('Mortgage 1 Monthly Calcs'!M217),"",'Mortgage 1 Monthly Calcs'!M217)</f>
        <v>0</v>
      </c>
      <c r="R217" s="24">
        <f>IF(ISBLANK('Mortgage 1 Monthly Calcs'!N217),"",'Mortgage 1 Monthly Calcs'!N217)</f>
        <v>644.30140148551084</v>
      </c>
      <c r="S217" s="24">
        <f>IF(ISBLANK('Mortgage 1 Monthly Calcs'!O217),"",'Mortgage 1 Monthly Calcs'!O217)</f>
        <v>0</v>
      </c>
      <c r="T217" s="24"/>
      <c r="U217" s="24">
        <f>IF(ISBLANK('Mortgage 1 Monthly Calcs'!P217),"",'Mortgage 1 Monthly Calcs'!P217)</f>
        <v>0</v>
      </c>
      <c r="V217" s="24">
        <f>IF(ISBLANK('Mortgage 1 Monthly Calcs'!Q217),"",'Mortgage 1 Monthly Calcs'!Q217)</f>
        <v>0</v>
      </c>
      <c r="W217" s="24">
        <f>IF(ISBLANK('Mortgage 1 Monthly Calcs'!R217),"",'Mortgage 1 Monthly Calcs'!R217)</f>
        <v>401.15592326428896</v>
      </c>
      <c r="X217" s="24">
        <f>IF(ISBLANK('Mortgage 1 Monthly Calcs'!S217),"",'Mortgage 1 Monthly Calcs'!S217)</f>
        <v>243.14547822122185</v>
      </c>
      <c r="Y217" s="24">
        <f>IF(ISBLANK('Mortgage 1 Monthly Calcs'!T217),"",'Mortgage 1 Monthly Calcs'!T217)</f>
        <v>51772.060279020014</v>
      </c>
      <c r="Z217" s="24">
        <f>IF(ISBLANK('Mortgage 1 Monthly Calcs'!U217),"",'Mortgage 1 Monthly Calcs'!U217)</f>
        <v>80954.028426994584</v>
      </c>
      <c r="AA217" s="24" t="str">
        <f>IF(ISBLANK('Mortgage 1 Monthly Calcs'!V217),"",'Mortgage 1 Monthly Calcs'!V217)</f>
        <v/>
      </c>
      <c r="AB217" s="24" t="str">
        <f>IF(ISBLANK('Mortgage 1 Monthly Calcs'!W217),"",'Mortgage 1 Monthly Calcs'!W217)</f>
        <v/>
      </c>
      <c r="AC217" s="24">
        <f>IF(ISBLANK('Mortgage 1 Monthly Calcs'!X217),"",'Mortgage 1 Monthly Calcs'!X217)</f>
        <v>0</v>
      </c>
      <c r="AD217" s="24">
        <f>IF(ISBLANK('Mortgage 1 Monthly Calcs'!Y217),"",'Mortgage 1 Monthly Calcs'!Y217)</f>
        <v>48227.939720980088</v>
      </c>
    </row>
    <row r="218" spans="3:30" x14ac:dyDescent="0.25">
      <c r="C218" s="37">
        <v>207</v>
      </c>
      <c r="D218" s="29"/>
      <c r="E218" s="22">
        <f>IF(ISBLANK('Mortgage 1 Monthly Calcs'!E218),"",'Mortgage 1 Monthly Calcs'!E218)</f>
        <v>2027</v>
      </c>
      <c r="F218" s="23" t="str">
        <f>IF(ISBLANK('Mortgage 1 Monthly Calcs'!F218),"",'Mortgage 1 Monthly Calcs'!F218)</f>
        <v>Jan</v>
      </c>
      <c r="G218" s="28"/>
      <c r="H218" s="28">
        <f>IF(ISBLANK('Mortgage 1 Monthly Calcs'!G218),"",'Mortgage 1 Monthly Calcs'!G218)</f>
        <v>0.06</v>
      </c>
      <c r="I218" s="24">
        <f>IF(ISBLANK('Mortgage 1 Monthly Calcs'!H218),"",'Mortgage 1 Monthly Calcs'!H218)</f>
        <v>644.30140148551106</v>
      </c>
      <c r="J218" s="24">
        <f>IF(ISBLANK('Mortgage 1 Monthly Calcs'!I218),"",'Mortgage 1 Monthly Calcs'!I218)</f>
        <v>241.13969860490045</v>
      </c>
      <c r="K218" s="24">
        <f>IF(ISBLANK('Mortgage 1 Monthly Calcs'!J218),"",'Mortgage 1 Monthly Calcs'!J218)</f>
        <v>48227.939720980088</v>
      </c>
      <c r="L218" s="24"/>
      <c r="M218" s="24">
        <f>IF(ISBLANK('Mortgage 1 Monthly Calcs'!K218),"",'Mortgage 1 Monthly Calcs'!K218)</f>
        <v>0</v>
      </c>
      <c r="N218" s="24"/>
      <c r="O218" s="24">
        <f>IF(ISBLANK('Mortgage 1 Monthly Calcs'!L218),"",'Mortgage 1 Monthly Calcs'!L218)</f>
        <v>644.30140148551106</v>
      </c>
      <c r="P218" s="24"/>
      <c r="Q218" s="24">
        <f>IF(ISBLANK('Mortgage 1 Monthly Calcs'!M218),"",'Mortgage 1 Monthly Calcs'!M218)</f>
        <v>0</v>
      </c>
      <c r="R218" s="24">
        <f>IF(ISBLANK('Mortgage 1 Monthly Calcs'!N218),"",'Mortgage 1 Monthly Calcs'!N218)</f>
        <v>644.30140148551106</v>
      </c>
      <c r="S218" s="24">
        <f>IF(ISBLANK('Mortgage 1 Monthly Calcs'!O218),"",'Mortgage 1 Monthly Calcs'!O218)</f>
        <v>0</v>
      </c>
      <c r="T218" s="24"/>
      <c r="U218" s="24">
        <f>IF(ISBLANK('Mortgage 1 Monthly Calcs'!P218),"",'Mortgage 1 Monthly Calcs'!P218)</f>
        <v>0</v>
      </c>
      <c r="V218" s="24">
        <f>IF(ISBLANK('Mortgage 1 Monthly Calcs'!Q218),"",'Mortgage 1 Monthly Calcs'!Q218)</f>
        <v>0</v>
      </c>
      <c r="W218" s="24">
        <f>IF(ISBLANK('Mortgage 1 Monthly Calcs'!R218),"",'Mortgage 1 Monthly Calcs'!R218)</f>
        <v>403.16170288061062</v>
      </c>
      <c r="X218" s="24">
        <f>IF(ISBLANK('Mortgage 1 Monthly Calcs'!S218),"",'Mortgage 1 Monthly Calcs'!S218)</f>
        <v>241.13969860490045</v>
      </c>
      <c r="Y218" s="24">
        <f>IF(ISBLANK('Mortgage 1 Monthly Calcs'!T218),"",'Mortgage 1 Monthly Calcs'!T218)</f>
        <v>52175.221981900628</v>
      </c>
      <c r="Z218" s="24">
        <f>IF(ISBLANK('Mortgage 1 Monthly Calcs'!U218),"",'Mortgage 1 Monthly Calcs'!U218)</f>
        <v>81195.168125599492</v>
      </c>
      <c r="AA218" s="24" t="str">
        <f>IF(ISBLANK('Mortgage 1 Monthly Calcs'!V218),"",'Mortgage 1 Monthly Calcs'!V218)</f>
        <v/>
      </c>
      <c r="AB218" s="24" t="str">
        <f>IF(ISBLANK('Mortgage 1 Monthly Calcs'!W218),"",'Mortgage 1 Monthly Calcs'!W218)</f>
        <v/>
      </c>
      <c r="AC218" s="24">
        <f>IF(ISBLANK('Mortgage 1 Monthly Calcs'!X218),"",'Mortgage 1 Monthly Calcs'!X218)</f>
        <v>0</v>
      </c>
      <c r="AD218" s="24">
        <f>IF(ISBLANK('Mortgage 1 Monthly Calcs'!Y218),"",'Mortgage 1 Monthly Calcs'!Y218)</f>
        <v>47824.778018099481</v>
      </c>
    </row>
    <row r="219" spans="3:30" x14ac:dyDescent="0.25">
      <c r="C219" s="37">
        <v>208</v>
      </c>
      <c r="D219" s="29" t="str">
        <f>IF(K987=1,F211+1,"")</f>
        <v/>
      </c>
      <c r="E219" s="22" t="str">
        <f>IF(ISBLANK('Mortgage 1 Monthly Calcs'!E219),"",'Mortgage 1 Monthly Calcs'!E219)</f>
        <v/>
      </c>
      <c r="F219" s="23" t="str">
        <f>IF(ISBLANK('Mortgage 1 Monthly Calcs'!F219),"",'Mortgage 1 Monthly Calcs'!F219)</f>
        <v>Feb</v>
      </c>
      <c r="G219" s="28"/>
      <c r="H219" s="28">
        <f>IF(ISBLANK('Mortgage 1 Monthly Calcs'!G219),"",'Mortgage 1 Monthly Calcs'!G219)</f>
        <v>0.06</v>
      </c>
      <c r="I219" s="24">
        <f>IF(ISBLANK('Mortgage 1 Monthly Calcs'!H219),"",'Mortgage 1 Monthly Calcs'!H219)</f>
        <v>644.30140148551118</v>
      </c>
      <c r="J219" s="24">
        <f>IF(ISBLANK('Mortgage 1 Monthly Calcs'!I219),"",'Mortgage 1 Monthly Calcs'!I219)</f>
        <v>239.12389009049741</v>
      </c>
      <c r="K219" s="24">
        <f>IF(ISBLANK('Mortgage 1 Monthly Calcs'!J219),"",'Mortgage 1 Monthly Calcs'!J219)</f>
        <v>47824.778018099481</v>
      </c>
      <c r="L219" s="24"/>
      <c r="M219" s="24">
        <f>IF(ISBLANK('Mortgage 1 Monthly Calcs'!K219),"",'Mortgage 1 Monthly Calcs'!K219)</f>
        <v>0</v>
      </c>
      <c r="N219" s="24"/>
      <c r="O219" s="24">
        <f>IF(ISBLANK('Mortgage 1 Monthly Calcs'!L219),"",'Mortgage 1 Monthly Calcs'!L219)</f>
        <v>644.30140148551118</v>
      </c>
      <c r="P219" s="24"/>
      <c r="Q219" s="24">
        <f>IF(ISBLANK('Mortgage 1 Monthly Calcs'!M219),"",'Mortgage 1 Monthly Calcs'!M219)</f>
        <v>0</v>
      </c>
      <c r="R219" s="24">
        <f>IF(ISBLANK('Mortgage 1 Monthly Calcs'!N219),"",'Mortgage 1 Monthly Calcs'!N219)</f>
        <v>644.30140148551118</v>
      </c>
      <c r="S219" s="24">
        <f>IF(ISBLANK('Mortgage 1 Monthly Calcs'!O219),"",'Mortgage 1 Monthly Calcs'!O219)</f>
        <v>0</v>
      </c>
      <c r="T219" s="24"/>
      <c r="U219" s="24">
        <f>IF(ISBLANK('Mortgage 1 Monthly Calcs'!P219),"",'Mortgage 1 Monthly Calcs'!P219)</f>
        <v>0</v>
      </c>
      <c r="V219" s="24">
        <f>IF(ISBLANK('Mortgage 1 Monthly Calcs'!Q219),"",'Mortgage 1 Monthly Calcs'!Q219)</f>
        <v>0</v>
      </c>
      <c r="W219" s="24">
        <f>IF(ISBLANK('Mortgage 1 Monthly Calcs'!R219),"",'Mortgage 1 Monthly Calcs'!R219)</f>
        <v>405.17751139501377</v>
      </c>
      <c r="X219" s="24">
        <f>IF(ISBLANK('Mortgage 1 Monthly Calcs'!S219),"",'Mortgage 1 Monthly Calcs'!S219)</f>
        <v>239.12389009049741</v>
      </c>
      <c r="Y219" s="24">
        <f>IF(ISBLANK('Mortgage 1 Monthly Calcs'!T219),"",'Mortgage 1 Monthly Calcs'!T219)</f>
        <v>52580.399493295641</v>
      </c>
      <c r="Z219" s="24">
        <f>IF(ISBLANK('Mortgage 1 Monthly Calcs'!U219),"",'Mortgage 1 Monthly Calcs'!U219)</f>
        <v>81434.292015689993</v>
      </c>
      <c r="AA219" s="24" t="str">
        <f>IF(ISBLANK('Mortgage 1 Monthly Calcs'!V219),"",'Mortgage 1 Monthly Calcs'!V219)</f>
        <v/>
      </c>
      <c r="AB219" s="24" t="str">
        <f>IF(ISBLANK('Mortgage 1 Monthly Calcs'!W219),"",'Mortgage 1 Monthly Calcs'!W219)</f>
        <v/>
      </c>
      <c r="AC219" s="24">
        <f>IF(ISBLANK('Mortgage 1 Monthly Calcs'!X219),"",'Mortgage 1 Monthly Calcs'!X219)</f>
        <v>0</v>
      </c>
      <c r="AD219" s="24">
        <f>IF(ISBLANK('Mortgage 1 Monthly Calcs'!Y219),"",'Mortgage 1 Monthly Calcs'!Y219)</f>
        <v>47419.600506704475</v>
      </c>
    </row>
    <row r="220" spans="3:30" x14ac:dyDescent="0.25">
      <c r="C220" s="37">
        <v>209</v>
      </c>
      <c r="D220" s="29" t="str">
        <f>IF(K988=1,F211+1,"")</f>
        <v/>
      </c>
      <c r="E220" s="22" t="str">
        <f>IF(ISBLANK('Mortgage 1 Monthly Calcs'!E220),"",'Mortgage 1 Monthly Calcs'!E220)</f>
        <v/>
      </c>
      <c r="F220" s="23" t="str">
        <f>IF(ISBLANK('Mortgage 1 Monthly Calcs'!F220),"",'Mortgage 1 Monthly Calcs'!F220)</f>
        <v>Mar</v>
      </c>
      <c r="G220" s="28"/>
      <c r="H220" s="28">
        <f>IF(ISBLANK('Mortgage 1 Monthly Calcs'!G220),"",'Mortgage 1 Monthly Calcs'!G220)</f>
        <v>0.06</v>
      </c>
      <c r="I220" s="24">
        <f>IF(ISBLANK('Mortgage 1 Monthly Calcs'!H220),"",'Mortgage 1 Monthly Calcs'!H220)</f>
        <v>644.30140148551129</v>
      </c>
      <c r="J220" s="24">
        <f>IF(ISBLANK('Mortgage 1 Monthly Calcs'!I220),"",'Mortgage 1 Monthly Calcs'!I220)</f>
        <v>237.09800253352239</v>
      </c>
      <c r="K220" s="24">
        <f>IF(ISBLANK('Mortgage 1 Monthly Calcs'!J220),"",'Mortgage 1 Monthly Calcs'!J220)</f>
        <v>47419.600506704475</v>
      </c>
      <c r="L220" s="24"/>
      <c r="M220" s="24">
        <f>IF(ISBLANK('Mortgage 1 Monthly Calcs'!K220),"",'Mortgage 1 Monthly Calcs'!K220)</f>
        <v>0</v>
      </c>
      <c r="N220" s="24"/>
      <c r="O220" s="24">
        <f>IF(ISBLANK('Mortgage 1 Monthly Calcs'!L220),"",'Mortgage 1 Monthly Calcs'!L220)</f>
        <v>644.30140148551129</v>
      </c>
      <c r="P220" s="24"/>
      <c r="Q220" s="24">
        <f>IF(ISBLANK('Mortgage 1 Monthly Calcs'!M220),"",'Mortgage 1 Monthly Calcs'!M220)</f>
        <v>0</v>
      </c>
      <c r="R220" s="24">
        <f>IF(ISBLANK('Mortgage 1 Monthly Calcs'!N220),"",'Mortgage 1 Monthly Calcs'!N220)</f>
        <v>644.30140148551129</v>
      </c>
      <c r="S220" s="24">
        <f>IF(ISBLANK('Mortgage 1 Monthly Calcs'!O220),"",'Mortgage 1 Monthly Calcs'!O220)</f>
        <v>0</v>
      </c>
      <c r="T220" s="24"/>
      <c r="U220" s="24">
        <f>IF(ISBLANK('Mortgage 1 Monthly Calcs'!P220),"",'Mortgage 1 Monthly Calcs'!P220)</f>
        <v>0</v>
      </c>
      <c r="V220" s="24">
        <f>IF(ISBLANK('Mortgage 1 Monthly Calcs'!Q220),"",'Mortgage 1 Monthly Calcs'!Q220)</f>
        <v>0</v>
      </c>
      <c r="W220" s="24">
        <f>IF(ISBLANK('Mortgage 1 Monthly Calcs'!R220),"",'Mortgage 1 Monthly Calcs'!R220)</f>
        <v>407.2033989519889</v>
      </c>
      <c r="X220" s="24">
        <f>IF(ISBLANK('Mortgage 1 Monthly Calcs'!S220),"",'Mortgage 1 Monthly Calcs'!S220)</f>
        <v>237.09800253352239</v>
      </c>
      <c r="Y220" s="24">
        <f>IF(ISBLANK('Mortgage 1 Monthly Calcs'!T220),"",'Mortgage 1 Monthly Calcs'!T220)</f>
        <v>52987.602892247633</v>
      </c>
      <c r="Z220" s="24">
        <f>IF(ISBLANK('Mortgage 1 Monthly Calcs'!U220),"",'Mortgage 1 Monthly Calcs'!U220)</f>
        <v>81671.390018223508</v>
      </c>
      <c r="AA220" s="24" t="str">
        <f>IF(ISBLANK('Mortgage 1 Monthly Calcs'!V220),"",'Mortgage 1 Monthly Calcs'!V220)</f>
        <v/>
      </c>
      <c r="AB220" s="24" t="str">
        <f>IF(ISBLANK('Mortgage 1 Monthly Calcs'!W220),"",'Mortgage 1 Monthly Calcs'!W220)</f>
        <v/>
      </c>
      <c r="AC220" s="24">
        <f>IF(ISBLANK('Mortgage 1 Monthly Calcs'!X220),"",'Mortgage 1 Monthly Calcs'!X220)</f>
        <v>0</v>
      </c>
      <c r="AD220" s="24">
        <f>IF(ISBLANK('Mortgage 1 Monthly Calcs'!Y220),"",'Mortgage 1 Monthly Calcs'!Y220)</f>
        <v>47012.397107752491</v>
      </c>
    </row>
    <row r="221" spans="3:30" x14ac:dyDescent="0.25">
      <c r="C221" s="37">
        <v>210</v>
      </c>
      <c r="D221" s="29" t="str">
        <f>IF(K989=1,F211+1,"")</f>
        <v/>
      </c>
      <c r="E221" s="22" t="str">
        <f>IF(ISBLANK('Mortgage 1 Monthly Calcs'!E221),"",'Mortgage 1 Monthly Calcs'!E221)</f>
        <v/>
      </c>
      <c r="F221" s="23" t="str">
        <f>IF(ISBLANK('Mortgage 1 Monthly Calcs'!F221),"",'Mortgage 1 Monthly Calcs'!F221)</f>
        <v>Apr</v>
      </c>
      <c r="G221" s="28"/>
      <c r="H221" s="28">
        <f>IF(ISBLANK('Mortgage 1 Monthly Calcs'!G221),"",'Mortgage 1 Monthly Calcs'!G221)</f>
        <v>0.06</v>
      </c>
      <c r="I221" s="24">
        <f>IF(ISBLANK('Mortgage 1 Monthly Calcs'!H221),"",'Mortgage 1 Monthly Calcs'!H221)</f>
        <v>644.30140148551141</v>
      </c>
      <c r="J221" s="24">
        <f>IF(ISBLANK('Mortgage 1 Monthly Calcs'!I221),"",'Mortgage 1 Monthly Calcs'!I221)</f>
        <v>235.06198553876246</v>
      </c>
      <c r="K221" s="24">
        <f>IF(ISBLANK('Mortgage 1 Monthly Calcs'!J221),"",'Mortgage 1 Monthly Calcs'!J221)</f>
        <v>47012.397107752491</v>
      </c>
      <c r="L221" s="24"/>
      <c r="M221" s="24">
        <f>IF(ISBLANK('Mortgage 1 Monthly Calcs'!K221),"",'Mortgage 1 Monthly Calcs'!K221)</f>
        <v>0</v>
      </c>
      <c r="N221" s="24"/>
      <c r="O221" s="24">
        <f>IF(ISBLANK('Mortgage 1 Monthly Calcs'!L221),"",'Mortgage 1 Monthly Calcs'!L221)</f>
        <v>644.30140148551141</v>
      </c>
      <c r="P221" s="24"/>
      <c r="Q221" s="24">
        <f>IF(ISBLANK('Mortgage 1 Monthly Calcs'!M221),"",'Mortgage 1 Monthly Calcs'!M221)</f>
        <v>0</v>
      </c>
      <c r="R221" s="24">
        <f>IF(ISBLANK('Mortgage 1 Monthly Calcs'!N221),"",'Mortgage 1 Monthly Calcs'!N221)</f>
        <v>644.30140148551141</v>
      </c>
      <c r="S221" s="24">
        <f>IF(ISBLANK('Mortgage 1 Monthly Calcs'!O221),"",'Mortgage 1 Monthly Calcs'!O221)</f>
        <v>0</v>
      </c>
      <c r="T221" s="24"/>
      <c r="U221" s="24">
        <f>IF(ISBLANK('Mortgage 1 Monthly Calcs'!P221),"",'Mortgage 1 Monthly Calcs'!P221)</f>
        <v>0</v>
      </c>
      <c r="V221" s="24">
        <f>IF(ISBLANK('Mortgage 1 Monthly Calcs'!Q221),"",'Mortgage 1 Monthly Calcs'!Q221)</f>
        <v>0</v>
      </c>
      <c r="W221" s="24">
        <f>IF(ISBLANK('Mortgage 1 Monthly Calcs'!R221),"",'Mortgage 1 Monthly Calcs'!R221)</f>
        <v>409.23941594674898</v>
      </c>
      <c r="X221" s="24">
        <f>IF(ISBLANK('Mortgage 1 Monthly Calcs'!S221),"",'Mortgage 1 Monthly Calcs'!S221)</f>
        <v>235.06198553876246</v>
      </c>
      <c r="Y221" s="24">
        <f>IF(ISBLANK('Mortgage 1 Monthly Calcs'!T221),"",'Mortgage 1 Monthly Calcs'!T221)</f>
        <v>53396.842308194384</v>
      </c>
      <c r="Z221" s="24">
        <f>IF(ISBLANK('Mortgage 1 Monthly Calcs'!U221),"",'Mortgage 1 Monthly Calcs'!U221)</f>
        <v>81906.452003762271</v>
      </c>
      <c r="AA221" s="24" t="str">
        <f>IF(ISBLANK('Mortgage 1 Monthly Calcs'!V221),"",'Mortgage 1 Monthly Calcs'!V221)</f>
        <v/>
      </c>
      <c r="AB221" s="24" t="str">
        <f>IF(ISBLANK('Mortgage 1 Monthly Calcs'!W221),"",'Mortgage 1 Monthly Calcs'!W221)</f>
        <v/>
      </c>
      <c r="AC221" s="24">
        <f>IF(ISBLANK('Mortgage 1 Monthly Calcs'!X221),"",'Mortgage 1 Monthly Calcs'!X221)</f>
        <v>0</v>
      </c>
      <c r="AD221" s="24">
        <f>IF(ISBLANK('Mortgage 1 Monthly Calcs'!Y221),"",'Mortgage 1 Monthly Calcs'!Y221)</f>
        <v>46603.157691805747</v>
      </c>
    </row>
    <row r="222" spans="3:30" x14ac:dyDescent="0.25">
      <c r="C222" s="37">
        <v>211</v>
      </c>
      <c r="D222" s="29" t="str">
        <f>IF(K990=1,F211+1,"")</f>
        <v/>
      </c>
      <c r="E222" s="22" t="str">
        <f>IF(ISBLANK('Mortgage 1 Monthly Calcs'!E222),"",'Mortgage 1 Monthly Calcs'!E222)</f>
        <v/>
      </c>
      <c r="F222" s="23" t="str">
        <f>IF(ISBLANK('Mortgage 1 Monthly Calcs'!F222),"",'Mortgage 1 Monthly Calcs'!F222)</f>
        <v>May</v>
      </c>
      <c r="G222" s="28"/>
      <c r="H222" s="28">
        <f>IF(ISBLANK('Mortgage 1 Monthly Calcs'!G222),"",'Mortgage 1 Monthly Calcs'!G222)</f>
        <v>0.06</v>
      </c>
      <c r="I222" s="24">
        <f>IF(ISBLANK('Mortgage 1 Monthly Calcs'!H222),"",'Mortgage 1 Monthly Calcs'!H222)</f>
        <v>644.30140148551129</v>
      </c>
      <c r="J222" s="24">
        <f>IF(ISBLANK('Mortgage 1 Monthly Calcs'!I222),"",'Mortgage 1 Monthly Calcs'!I222)</f>
        <v>233.01578845902873</v>
      </c>
      <c r="K222" s="24">
        <f>IF(ISBLANK('Mortgage 1 Monthly Calcs'!J222),"",'Mortgage 1 Monthly Calcs'!J222)</f>
        <v>46603.157691805747</v>
      </c>
      <c r="L222" s="24"/>
      <c r="M222" s="24">
        <f>IF(ISBLANK('Mortgage 1 Monthly Calcs'!K222),"",'Mortgage 1 Monthly Calcs'!K222)</f>
        <v>0</v>
      </c>
      <c r="N222" s="24"/>
      <c r="O222" s="24">
        <f>IF(ISBLANK('Mortgage 1 Monthly Calcs'!L222),"",'Mortgage 1 Monthly Calcs'!L222)</f>
        <v>644.30140148551129</v>
      </c>
      <c r="P222" s="24"/>
      <c r="Q222" s="24">
        <f>IF(ISBLANK('Mortgage 1 Monthly Calcs'!M222),"",'Mortgage 1 Monthly Calcs'!M222)</f>
        <v>0</v>
      </c>
      <c r="R222" s="24">
        <f>IF(ISBLANK('Mortgage 1 Monthly Calcs'!N222),"",'Mortgage 1 Monthly Calcs'!N222)</f>
        <v>644.30140148551129</v>
      </c>
      <c r="S222" s="24">
        <f>IF(ISBLANK('Mortgage 1 Monthly Calcs'!O222),"",'Mortgage 1 Monthly Calcs'!O222)</f>
        <v>0</v>
      </c>
      <c r="T222" s="24"/>
      <c r="U222" s="24">
        <f>IF(ISBLANK('Mortgage 1 Monthly Calcs'!P222),"",'Mortgage 1 Monthly Calcs'!P222)</f>
        <v>0</v>
      </c>
      <c r="V222" s="24">
        <f>IF(ISBLANK('Mortgage 1 Monthly Calcs'!Q222),"",'Mortgage 1 Monthly Calcs'!Q222)</f>
        <v>0</v>
      </c>
      <c r="W222" s="24">
        <f>IF(ISBLANK('Mortgage 1 Monthly Calcs'!R222),"",'Mortgage 1 Monthly Calcs'!R222)</f>
        <v>411.28561302648257</v>
      </c>
      <c r="X222" s="24">
        <f>IF(ISBLANK('Mortgage 1 Monthly Calcs'!S222),"",'Mortgage 1 Monthly Calcs'!S222)</f>
        <v>233.01578845902873</v>
      </c>
      <c r="Y222" s="24">
        <f>IF(ISBLANK('Mortgage 1 Monthly Calcs'!T222),"",'Mortgage 1 Monthly Calcs'!T222)</f>
        <v>53808.127921220868</v>
      </c>
      <c r="Z222" s="24">
        <f>IF(ISBLANK('Mortgage 1 Monthly Calcs'!U222),"",'Mortgage 1 Monthly Calcs'!U222)</f>
        <v>82139.467792221301</v>
      </c>
      <c r="AA222" s="24" t="str">
        <f>IF(ISBLANK('Mortgage 1 Monthly Calcs'!V222),"",'Mortgage 1 Monthly Calcs'!V222)</f>
        <v/>
      </c>
      <c r="AB222" s="24" t="str">
        <f>IF(ISBLANK('Mortgage 1 Monthly Calcs'!W222),"",'Mortgage 1 Monthly Calcs'!W222)</f>
        <v/>
      </c>
      <c r="AC222" s="24">
        <f>IF(ISBLANK('Mortgage 1 Monthly Calcs'!X222),"",'Mortgage 1 Monthly Calcs'!X222)</f>
        <v>0</v>
      </c>
      <c r="AD222" s="24">
        <f>IF(ISBLANK('Mortgage 1 Monthly Calcs'!Y222),"",'Mortgage 1 Monthly Calcs'!Y222)</f>
        <v>46191.87207877927</v>
      </c>
    </row>
    <row r="223" spans="3:30" x14ac:dyDescent="0.25">
      <c r="C223" s="37">
        <v>212</v>
      </c>
      <c r="D223" s="29" t="str">
        <f>IF(K991=1,F211+1,"")</f>
        <v/>
      </c>
      <c r="E223" s="22" t="str">
        <f>IF(ISBLANK('Mortgage 1 Monthly Calcs'!E223),"",'Mortgage 1 Monthly Calcs'!E223)</f>
        <v/>
      </c>
      <c r="F223" s="23" t="str">
        <f>IF(ISBLANK('Mortgage 1 Monthly Calcs'!F223),"",'Mortgage 1 Monthly Calcs'!F223)</f>
        <v>Jun</v>
      </c>
      <c r="G223" s="28"/>
      <c r="H223" s="28">
        <f>IF(ISBLANK('Mortgage 1 Monthly Calcs'!G223),"",'Mortgage 1 Monthly Calcs'!G223)</f>
        <v>0.06</v>
      </c>
      <c r="I223" s="24">
        <f>IF(ISBLANK('Mortgage 1 Monthly Calcs'!H223),"",'Mortgage 1 Monthly Calcs'!H223)</f>
        <v>644.30140148551152</v>
      </c>
      <c r="J223" s="24">
        <f>IF(ISBLANK('Mortgage 1 Monthly Calcs'!I223),"",'Mortgage 1 Monthly Calcs'!I223)</f>
        <v>230.95936039389636</v>
      </c>
      <c r="K223" s="24">
        <f>IF(ISBLANK('Mortgage 1 Monthly Calcs'!J223),"",'Mortgage 1 Monthly Calcs'!J223)</f>
        <v>46191.87207877927</v>
      </c>
      <c r="L223" s="24"/>
      <c r="M223" s="24">
        <f>IF(ISBLANK('Mortgage 1 Monthly Calcs'!K223),"",'Mortgage 1 Monthly Calcs'!K223)</f>
        <v>0</v>
      </c>
      <c r="N223" s="24"/>
      <c r="O223" s="24">
        <f>IF(ISBLANK('Mortgage 1 Monthly Calcs'!L223),"",'Mortgage 1 Monthly Calcs'!L223)</f>
        <v>644.30140148551152</v>
      </c>
      <c r="P223" s="24"/>
      <c r="Q223" s="24">
        <f>IF(ISBLANK('Mortgage 1 Monthly Calcs'!M223),"",'Mortgage 1 Monthly Calcs'!M223)</f>
        <v>0</v>
      </c>
      <c r="R223" s="24">
        <f>IF(ISBLANK('Mortgage 1 Monthly Calcs'!N223),"",'Mortgage 1 Monthly Calcs'!N223)</f>
        <v>644.30140148551152</v>
      </c>
      <c r="S223" s="24">
        <f>IF(ISBLANK('Mortgage 1 Monthly Calcs'!O223),"",'Mortgage 1 Monthly Calcs'!O223)</f>
        <v>0</v>
      </c>
      <c r="T223" s="24"/>
      <c r="U223" s="24">
        <f>IF(ISBLANK('Mortgage 1 Monthly Calcs'!P223),"",'Mortgage 1 Monthly Calcs'!P223)</f>
        <v>0</v>
      </c>
      <c r="V223" s="24">
        <f>IF(ISBLANK('Mortgage 1 Monthly Calcs'!Q223),"",'Mortgage 1 Monthly Calcs'!Q223)</f>
        <v>0</v>
      </c>
      <c r="W223" s="24">
        <f>IF(ISBLANK('Mortgage 1 Monthly Calcs'!R223),"",'Mortgage 1 Monthly Calcs'!R223)</f>
        <v>413.34204109161516</v>
      </c>
      <c r="X223" s="24">
        <f>IF(ISBLANK('Mortgage 1 Monthly Calcs'!S223),"",'Mortgage 1 Monthly Calcs'!S223)</f>
        <v>230.95936039389636</v>
      </c>
      <c r="Y223" s="24">
        <f>IF(ISBLANK('Mortgage 1 Monthly Calcs'!T223),"",'Mortgage 1 Monthly Calcs'!T223)</f>
        <v>54221.469962312483</v>
      </c>
      <c r="Z223" s="24">
        <f>IF(ISBLANK('Mortgage 1 Monthly Calcs'!U223),"",'Mortgage 1 Monthly Calcs'!U223)</f>
        <v>82370.427152615201</v>
      </c>
      <c r="AA223" s="24" t="str">
        <f>IF(ISBLANK('Mortgage 1 Monthly Calcs'!V223),"",'Mortgage 1 Monthly Calcs'!V223)</f>
        <v/>
      </c>
      <c r="AB223" s="24" t="str">
        <f>IF(ISBLANK('Mortgage 1 Monthly Calcs'!W223),"",'Mortgage 1 Monthly Calcs'!W223)</f>
        <v/>
      </c>
      <c r="AC223" s="24">
        <f>IF(ISBLANK('Mortgage 1 Monthly Calcs'!X223),"",'Mortgage 1 Monthly Calcs'!X223)</f>
        <v>0</v>
      </c>
      <c r="AD223" s="24">
        <f>IF(ISBLANK('Mortgage 1 Monthly Calcs'!Y223),"",'Mortgage 1 Monthly Calcs'!Y223)</f>
        <v>45778.530037687662</v>
      </c>
    </row>
    <row r="224" spans="3:30" x14ac:dyDescent="0.25">
      <c r="C224" s="37">
        <v>213</v>
      </c>
      <c r="D224" s="29" t="str">
        <f>IF(K992=1,F211+1,"")</f>
        <v/>
      </c>
      <c r="E224" s="22" t="str">
        <f>IF(ISBLANK('Mortgage 1 Monthly Calcs'!E224),"",'Mortgage 1 Monthly Calcs'!E224)</f>
        <v/>
      </c>
      <c r="F224" s="23" t="str">
        <f>IF(ISBLANK('Mortgage 1 Monthly Calcs'!F224),"",'Mortgage 1 Monthly Calcs'!F224)</f>
        <v>Jul</v>
      </c>
      <c r="G224" s="28"/>
      <c r="H224" s="28">
        <f>IF(ISBLANK('Mortgage 1 Monthly Calcs'!G224),"",'Mortgage 1 Monthly Calcs'!G224)</f>
        <v>0.06</v>
      </c>
      <c r="I224" s="24">
        <f>IF(ISBLANK('Mortgage 1 Monthly Calcs'!H224),"",'Mortgage 1 Monthly Calcs'!H224)</f>
        <v>644.30140148551152</v>
      </c>
      <c r="J224" s="24">
        <f>IF(ISBLANK('Mortgage 1 Monthly Calcs'!I224),"",'Mortgage 1 Monthly Calcs'!I224)</f>
        <v>228.89265018843832</v>
      </c>
      <c r="K224" s="24">
        <f>IF(ISBLANK('Mortgage 1 Monthly Calcs'!J224),"",'Mortgage 1 Monthly Calcs'!J224)</f>
        <v>45778.530037687662</v>
      </c>
      <c r="L224" s="24"/>
      <c r="M224" s="24">
        <f>IF(ISBLANK('Mortgage 1 Monthly Calcs'!K224),"",'Mortgage 1 Monthly Calcs'!K224)</f>
        <v>0</v>
      </c>
      <c r="N224" s="24"/>
      <c r="O224" s="24">
        <f>IF(ISBLANK('Mortgage 1 Monthly Calcs'!L224),"",'Mortgage 1 Monthly Calcs'!L224)</f>
        <v>644.30140148551152</v>
      </c>
      <c r="P224" s="24"/>
      <c r="Q224" s="24">
        <f>IF(ISBLANK('Mortgage 1 Monthly Calcs'!M224),"",'Mortgage 1 Monthly Calcs'!M224)</f>
        <v>0</v>
      </c>
      <c r="R224" s="24">
        <f>IF(ISBLANK('Mortgage 1 Monthly Calcs'!N224),"",'Mortgage 1 Monthly Calcs'!N224)</f>
        <v>644.30140148551152</v>
      </c>
      <c r="S224" s="24">
        <f>IF(ISBLANK('Mortgage 1 Monthly Calcs'!O224),"",'Mortgage 1 Monthly Calcs'!O224)</f>
        <v>0</v>
      </c>
      <c r="T224" s="24"/>
      <c r="U224" s="24">
        <f>IF(ISBLANK('Mortgage 1 Monthly Calcs'!P224),"",'Mortgage 1 Monthly Calcs'!P224)</f>
        <v>0</v>
      </c>
      <c r="V224" s="24">
        <f>IF(ISBLANK('Mortgage 1 Monthly Calcs'!Q224),"",'Mortgage 1 Monthly Calcs'!Q224)</f>
        <v>0</v>
      </c>
      <c r="W224" s="24">
        <f>IF(ISBLANK('Mortgage 1 Monthly Calcs'!R224),"",'Mortgage 1 Monthly Calcs'!R224)</f>
        <v>415.4087512970732</v>
      </c>
      <c r="X224" s="24">
        <f>IF(ISBLANK('Mortgage 1 Monthly Calcs'!S224),"",'Mortgage 1 Monthly Calcs'!S224)</f>
        <v>228.89265018843832</v>
      </c>
      <c r="Y224" s="24">
        <f>IF(ISBLANK('Mortgage 1 Monthly Calcs'!T224),"",'Mortgage 1 Monthly Calcs'!T224)</f>
        <v>54636.878713609556</v>
      </c>
      <c r="Z224" s="24">
        <f>IF(ISBLANK('Mortgage 1 Monthly Calcs'!U224),"",'Mortgage 1 Monthly Calcs'!U224)</f>
        <v>82599.319802803642</v>
      </c>
      <c r="AA224" s="24" t="str">
        <f>IF(ISBLANK('Mortgage 1 Monthly Calcs'!V224),"",'Mortgage 1 Monthly Calcs'!V224)</f>
        <v/>
      </c>
      <c r="AB224" s="24" t="str">
        <f>IF(ISBLANK('Mortgage 1 Monthly Calcs'!W224),"",'Mortgage 1 Monthly Calcs'!W224)</f>
        <v/>
      </c>
      <c r="AC224" s="24">
        <f>IF(ISBLANK('Mortgage 1 Monthly Calcs'!X224),"",'Mortgage 1 Monthly Calcs'!X224)</f>
        <v>0</v>
      </c>
      <c r="AD224" s="24">
        <f>IF(ISBLANK('Mortgage 1 Monthly Calcs'!Y224),"",'Mortgage 1 Monthly Calcs'!Y224)</f>
        <v>45363.121286390597</v>
      </c>
    </row>
    <row r="225" spans="3:30" x14ac:dyDescent="0.25">
      <c r="C225" s="37">
        <v>214</v>
      </c>
      <c r="D225" s="29" t="str">
        <f>IF(K993=1,F211+1,"")</f>
        <v/>
      </c>
      <c r="E225" s="22" t="str">
        <f>IF(ISBLANK('Mortgage 1 Monthly Calcs'!E225),"",'Mortgage 1 Monthly Calcs'!E225)</f>
        <v/>
      </c>
      <c r="F225" s="22" t="str">
        <f>IF(ISBLANK('Mortgage 1 Monthly Calcs'!F225),"",'Mortgage 1 Monthly Calcs'!F225)</f>
        <v>Aug</v>
      </c>
      <c r="G225" s="28"/>
      <c r="H225" s="28">
        <f>IF(ISBLANK('Mortgage 1 Monthly Calcs'!G225),"",'Mortgage 1 Monthly Calcs'!G225)</f>
        <v>0.06</v>
      </c>
      <c r="I225" s="24">
        <f>IF(ISBLANK('Mortgage 1 Monthly Calcs'!H225),"",'Mortgage 1 Monthly Calcs'!H225)</f>
        <v>644.30140148551163</v>
      </c>
      <c r="J225" s="24">
        <f>IF(ISBLANK('Mortgage 1 Monthly Calcs'!I225),"",'Mortgage 1 Monthly Calcs'!I225)</f>
        <v>226.815606431953</v>
      </c>
      <c r="K225" s="24">
        <f>IF(ISBLANK('Mortgage 1 Monthly Calcs'!J225),"",'Mortgage 1 Monthly Calcs'!J225)</f>
        <v>45363.121286390597</v>
      </c>
      <c r="L225" s="24"/>
      <c r="M225" s="24">
        <f>IF(ISBLANK('Mortgage 1 Monthly Calcs'!K225),"",'Mortgage 1 Monthly Calcs'!K225)</f>
        <v>0</v>
      </c>
      <c r="N225" s="24"/>
      <c r="O225" s="24">
        <f>IF(ISBLANK('Mortgage 1 Monthly Calcs'!L225),"",'Mortgage 1 Monthly Calcs'!L225)</f>
        <v>644.30140148551163</v>
      </c>
      <c r="P225" s="24"/>
      <c r="Q225" s="24">
        <f>IF(ISBLANK('Mortgage 1 Monthly Calcs'!M225),"",'Mortgage 1 Monthly Calcs'!M225)</f>
        <v>0</v>
      </c>
      <c r="R225" s="24">
        <f>IF(ISBLANK('Mortgage 1 Monthly Calcs'!N225),"",'Mortgage 1 Monthly Calcs'!N225)</f>
        <v>644.30140148551163</v>
      </c>
      <c r="S225" s="24">
        <f>IF(ISBLANK('Mortgage 1 Monthly Calcs'!O225),"",'Mortgage 1 Monthly Calcs'!O225)</f>
        <v>0</v>
      </c>
      <c r="T225" s="24"/>
      <c r="U225" s="24">
        <f>IF(ISBLANK('Mortgage 1 Monthly Calcs'!P225),"",'Mortgage 1 Monthly Calcs'!P225)</f>
        <v>0</v>
      </c>
      <c r="V225" s="24">
        <f>IF(ISBLANK('Mortgage 1 Monthly Calcs'!Q225),"",'Mortgage 1 Monthly Calcs'!Q225)</f>
        <v>0</v>
      </c>
      <c r="W225" s="24">
        <f>IF(ISBLANK('Mortgage 1 Monthly Calcs'!R225),"",'Mortgage 1 Monthly Calcs'!R225)</f>
        <v>417.4857950535586</v>
      </c>
      <c r="X225" s="24">
        <f>IF(ISBLANK('Mortgage 1 Monthly Calcs'!S225),"",'Mortgage 1 Monthly Calcs'!S225)</f>
        <v>226.815606431953</v>
      </c>
      <c r="Y225" s="24">
        <f>IF(ISBLANK('Mortgage 1 Monthly Calcs'!T225),"",'Mortgage 1 Monthly Calcs'!T225)</f>
        <v>55054.364508663115</v>
      </c>
      <c r="Z225" s="24">
        <f>IF(ISBLANK('Mortgage 1 Monthly Calcs'!U225),"",'Mortgage 1 Monthly Calcs'!U225)</f>
        <v>82826.13540923559</v>
      </c>
      <c r="AA225" s="24" t="str">
        <f>IF(ISBLANK('Mortgage 1 Monthly Calcs'!V225),"",'Mortgage 1 Monthly Calcs'!V225)</f>
        <v/>
      </c>
      <c r="AB225" s="24" t="str">
        <f>IF(ISBLANK('Mortgage 1 Monthly Calcs'!W225),"",'Mortgage 1 Monthly Calcs'!W225)</f>
        <v/>
      </c>
      <c r="AC225" s="24">
        <f>IF(ISBLANK('Mortgage 1 Monthly Calcs'!X225),"",'Mortgage 1 Monthly Calcs'!X225)</f>
        <v>0</v>
      </c>
      <c r="AD225" s="24">
        <f>IF(ISBLANK('Mortgage 1 Monthly Calcs'!Y225),"",'Mortgage 1 Monthly Calcs'!Y225)</f>
        <v>44945.635491337045</v>
      </c>
    </row>
    <row r="226" spans="3:30" x14ac:dyDescent="0.25">
      <c r="C226" s="37">
        <v>215</v>
      </c>
      <c r="D226" s="29" t="str">
        <f>IF(K994=1,F211+1,"")</f>
        <v/>
      </c>
      <c r="E226" s="22" t="str">
        <f>IF(ISBLANK('Mortgage 1 Monthly Calcs'!E226),"",'Mortgage 1 Monthly Calcs'!E226)</f>
        <v/>
      </c>
      <c r="F226" s="23" t="str">
        <f>IF(ISBLANK('Mortgage 1 Monthly Calcs'!F226),"",'Mortgage 1 Monthly Calcs'!F226)</f>
        <v>Sep</v>
      </c>
      <c r="G226" s="28"/>
      <c r="H226" s="28">
        <f>IF(ISBLANK('Mortgage 1 Monthly Calcs'!G226),"",'Mortgage 1 Monthly Calcs'!G226)</f>
        <v>0.06</v>
      </c>
      <c r="I226" s="24">
        <f>IF(ISBLANK('Mortgage 1 Monthly Calcs'!H226),"",'Mortgage 1 Monthly Calcs'!H226)</f>
        <v>644.30140148551175</v>
      </c>
      <c r="J226" s="24">
        <f>IF(ISBLANK('Mortgage 1 Monthly Calcs'!I226),"",'Mortgage 1 Monthly Calcs'!I226)</f>
        <v>224.72817745668522</v>
      </c>
      <c r="K226" s="24">
        <f>IF(ISBLANK('Mortgage 1 Monthly Calcs'!J226),"",'Mortgage 1 Monthly Calcs'!J226)</f>
        <v>44945.635491337045</v>
      </c>
      <c r="L226" s="24"/>
      <c r="M226" s="24">
        <f>IF(ISBLANK('Mortgage 1 Monthly Calcs'!K226),"",'Mortgage 1 Monthly Calcs'!K226)</f>
        <v>0</v>
      </c>
      <c r="N226" s="24"/>
      <c r="O226" s="24">
        <f>IF(ISBLANK('Mortgage 1 Monthly Calcs'!L226),"",'Mortgage 1 Monthly Calcs'!L226)</f>
        <v>644.30140148551175</v>
      </c>
      <c r="P226" s="24"/>
      <c r="Q226" s="24">
        <f>IF(ISBLANK('Mortgage 1 Monthly Calcs'!M226),"",'Mortgage 1 Monthly Calcs'!M226)</f>
        <v>0</v>
      </c>
      <c r="R226" s="24">
        <f>IF(ISBLANK('Mortgage 1 Monthly Calcs'!N226),"",'Mortgage 1 Monthly Calcs'!N226)</f>
        <v>644.30140148551175</v>
      </c>
      <c r="S226" s="24">
        <f>IF(ISBLANK('Mortgage 1 Monthly Calcs'!O226),"",'Mortgage 1 Monthly Calcs'!O226)</f>
        <v>0</v>
      </c>
      <c r="T226" s="24"/>
      <c r="U226" s="24">
        <f>IF(ISBLANK('Mortgage 1 Monthly Calcs'!P226),"",'Mortgage 1 Monthly Calcs'!P226)</f>
        <v>0</v>
      </c>
      <c r="V226" s="24">
        <f>IF(ISBLANK('Mortgage 1 Monthly Calcs'!Q226),"",'Mortgage 1 Monthly Calcs'!Q226)</f>
        <v>0</v>
      </c>
      <c r="W226" s="24">
        <f>IF(ISBLANK('Mortgage 1 Monthly Calcs'!R226),"",'Mortgage 1 Monthly Calcs'!R226)</f>
        <v>419.57322402882653</v>
      </c>
      <c r="X226" s="24">
        <f>IF(ISBLANK('Mortgage 1 Monthly Calcs'!S226),"",'Mortgage 1 Monthly Calcs'!S226)</f>
        <v>224.72817745668522</v>
      </c>
      <c r="Y226" s="24">
        <f>IF(ISBLANK('Mortgage 1 Monthly Calcs'!T226),"",'Mortgage 1 Monthly Calcs'!T226)</f>
        <v>55473.937732691942</v>
      </c>
      <c r="Z226" s="24">
        <f>IF(ISBLANK('Mortgage 1 Monthly Calcs'!U226),"",'Mortgage 1 Monthly Calcs'!U226)</f>
        <v>83050.86358669227</v>
      </c>
      <c r="AA226" s="24" t="str">
        <f>IF(ISBLANK('Mortgage 1 Monthly Calcs'!V226),"",'Mortgage 1 Monthly Calcs'!V226)</f>
        <v/>
      </c>
      <c r="AB226" s="24" t="str">
        <f>IF(ISBLANK('Mortgage 1 Monthly Calcs'!W226),"",'Mortgage 1 Monthly Calcs'!W226)</f>
        <v/>
      </c>
      <c r="AC226" s="24">
        <f>IF(ISBLANK('Mortgage 1 Monthly Calcs'!X226),"",'Mortgage 1 Monthly Calcs'!X226)</f>
        <v>0</v>
      </c>
      <c r="AD226" s="24">
        <f>IF(ISBLANK('Mortgage 1 Monthly Calcs'!Y226),"",'Mortgage 1 Monthly Calcs'!Y226)</f>
        <v>44526.062267308225</v>
      </c>
    </row>
    <row r="227" spans="3:30" x14ac:dyDescent="0.25">
      <c r="C227" s="37">
        <v>216</v>
      </c>
      <c r="D227" s="29">
        <f>D215+1</f>
        <v>18</v>
      </c>
      <c r="E227" s="22" t="str">
        <f>IF(ISBLANK('Mortgage 1 Monthly Calcs'!E227),"",'Mortgage 1 Monthly Calcs'!E227)</f>
        <v/>
      </c>
      <c r="F227" s="23" t="str">
        <f>IF(ISBLANK('Mortgage 1 Monthly Calcs'!F227),"",'Mortgage 1 Monthly Calcs'!F227)</f>
        <v>Oct</v>
      </c>
      <c r="G227" s="28"/>
      <c r="H227" s="28">
        <f>IF(ISBLANK('Mortgage 1 Monthly Calcs'!G227),"",'Mortgage 1 Monthly Calcs'!G227)</f>
        <v>0.06</v>
      </c>
      <c r="I227" s="24">
        <f>IF(ISBLANK('Mortgage 1 Monthly Calcs'!H227),"",'Mortgage 1 Monthly Calcs'!H227)</f>
        <v>644.30140148551186</v>
      </c>
      <c r="J227" s="24">
        <f>IF(ISBLANK('Mortgage 1 Monthly Calcs'!I227),"",'Mortgage 1 Monthly Calcs'!I227)</f>
        <v>222.63031133654113</v>
      </c>
      <c r="K227" s="24">
        <f>IF(ISBLANK('Mortgage 1 Monthly Calcs'!J227),"",'Mortgage 1 Monthly Calcs'!J227)</f>
        <v>44526.062267308225</v>
      </c>
      <c r="L227" s="24"/>
      <c r="M227" s="24">
        <f>IF(ISBLANK('Mortgage 1 Monthly Calcs'!K227),"",'Mortgage 1 Monthly Calcs'!K227)</f>
        <v>0</v>
      </c>
      <c r="N227" s="24"/>
      <c r="O227" s="24">
        <f>IF(ISBLANK('Mortgage 1 Monthly Calcs'!L227),"",'Mortgage 1 Monthly Calcs'!L227)</f>
        <v>644.30140148551186</v>
      </c>
      <c r="P227" s="24"/>
      <c r="Q227" s="24">
        <f>IF(ISBLANK('Mortgage 1 Monthly Calcs'!M227),"",'Mortgage 1 Monthly Calcs'!M227)</f>
        <v>0</v>
      </c>
      <c r="R227" s="24">
        <f>IF(ISBLANK('Mortgage 1 Monthly Calcs'!N227),"",'Mortgage 1 Monthly Calcs'!N227)</f>
        <v>644.30140148551186</v>
      </c>
      <c r="S227" s="24">
        <f>IF(ISBLANK('Mortgage 1 Monthly Calcs'!O227),"",'Mortgage 1 Monthly Calcs'!O227)</f>
        <v>0</v>
      </c>
      <c r="T227" s="24"/>
      <c r="U227" s="24">
        <f>IF(ISBLANK('Mortgage 1 Monthly Calcs'!P227),"",'Mortgage 1 Monthly Calcs'!P227)</f>
        <v>0</v>
      </c>
      <c r="V227" s="24">
        <f>IF(ISBLANK('Mortgage 1 Monthly Calcs'!Q227),"",'Mortgage 1 Monthly Calcs'!Q227)</f>
        <v>0</v>
      </c>
      <c r="W227" s="24">
        <f>IF(ISBLANK('Mortgage 1 Monthly Calcs'!R227),"",'Mortgage 1 Monthly Calcs'!R227)</f>
        <v>421.67109014897073</v>
      </c>
      <c r="X227" s="24">
        <f>IF(ISBLANK('Mortgage 1 Monthly Calcs'!S227),"",'Mortgage 1 Monthly Calcs'!S227)</f>
        <v>222.63031133654113</v>
      </c>
      <c r="Y227" s="24">
        <f>IF(ISBLANK('Mortgage 1 Monthly Calcs'!T227),"",'Mortgage 1 Monthly Calcs'!T227)</f>
        <v>55895.608822840913</v>
      </c>
      <c r="Z227" s="24">
        <f>IF(ISBLANK('Mortgage 1 Monthly Calcs'!U227),"",'Mortgage 1 Monthly Calcs'!U227)</f>
        <v>83273.493898028813</v>
      </c>
      <c r="AA227" s="24" t="str">
        <f>IF(ISBLANK('Mortgage 1 Monthly Calcs'!V227),"",'Mortgage 1 Monthly Calcs'!V227)</f>
        <v/>
      </c>
      <c r="AB227" s="24" t="str">
        <f>IF(ISBLANK('Mortgage 1 Monthly Calcs'!W227),"",'Mortgage 1 Monthly Calcs'!W227)</f>
        <v/>
      </c>
      <c r="AC227" s="24">
        <f>IF(ISBLANK('Mortgage 1 Monthly Calcs'!X227),"",'Mortgage 1 Monthly Calcs'!X227)</f>
        <v>0</v>
      </c>
      <c r="AD227" s="24">
        <f>IF(ISBLANK('Mortgage 1 Monthly Calcs'!Y227),"",'Mortgage 1 Monthly Calcs'!Y227)</f>
        <v>44104.391177159261</v>
      </c>
    </row>
    <row r="228" spans="3:30" x14ac:dyDescent="0.25">
      <c r="C228" s="37">
        <v>217</v>
      </c>
      <c r="D228" s="29"/>
      <c r="E228" s="22" t="str">
        <f>IF(ISBLANK('Mortgage 1 Monthly Calcs'!E228),"",'Mortgage 1 Monthly Calcs'!E228)</f>
        <v/>
      </c>
      <c r="F228" s="23" t="str">
        <f>IF(ISBLANK('Mortgage 1 Monthly Calcs'!F228),"",'Mortgage 1 Monthly Calcs'!F228)</f>
        <v>Nov</v>
      </c>
      <c r="G228" s="28"/>
      <c r="H228" s="28">
        <f>IF(ISBLANK('Mortgage 1 Monthly Calcs'!G228),"",'Mortgage 1 Monthly Calcs'!G228)</f>
        <v>0.06</v>
      </c>
      <c r="I228" s="24">
        <f>IF(ISBLANK('Mortgage 1 Monthly Calcs'!H228),"",'Mortgage 1 Monthly Calcs'!H228)</f>
        <v>644.30140148551186</v>
      </c>
      <c r="J228" s="24">
        <f>IF(ISBLANK('Mortgage 1 Monthly Calcs'!I228),"",'Mortgage 1 Monthly Calcs'!I228)</f>
        <v>220.5219558857963</v>
      </c>
      <c r="K228" s="24">
        <f>IF(ISBLANK('Mortgage 1 Monthly Calcs'!J228),"",'Mortgage 1 Monthly Calcs'!J228)</f>
        <v>44104.391177159261</v>
      </c>
      <c r="L228" s="24"/>
      <c r="M228" s="24">
        <f>IF(ISBLANK('Mortgage 1 Monthly Calcs'!K228),"",'Mortgage 1 Monthly Calcs'!K228)</f>
        <v>0</v>
      </c>
      <c r="N228" s="24"/>
      <c r="O228" s="24">
        <f>IF(ISBLANK('Mortgage 1 Monthly Calcs'!L228),"",'Mortgage 1 Monthly Calcs'!L228)</f>
        <v>644.30140148551186</v>
      </c>
      <c r="P228" s="24"/>
      <c r="Q228" s="24">
        <f>IF(ISBLANK('Mortgage 1 Monthly Calcs'!M228),"",'Mortgage 1 Monthly Calcs'!M228)</f>
        <v>0</v>
      </c>
      <c r="R228" s="24">
        <f>IF(ISBLANK('Mortgage 1 Monthly Calcs'!N228),"",'Mortgage 1 Monthly Calcs'!N228)</f>
        <v>644.30140148551186</v>
      </c>
      <c r="S228" s="24">
        <f>IF(ISBLANK('Mortgage 1 Monthly Calcs'!O228),"",'Mortgage 1 Monthly Calcs'!O228)</f>
        <v>0</v>
      </c>
      <c r="T228" s="24"/>
      <c r="U228" s="24">
        <f>IF(ISBLANK('Mortgage 1 Monthly Calcs'!P228),"",'Mortgage 1 Monthly Calcs'!P228)</f>
        <v>0</v>
      </c>
      <c r="V228" s="24">
        <f>IF(ISBLANK('Mortgage 1 Monthly Calcs'!Q228),"",'Mortgage 1 Monthly Calcs'!Q228)</f>
        <v>0</v>
      </c>
      <c r="W228" s="24">
        <f>IF(ISBLANK('Mortgage 1 Monthly Calcs'!R228),"",'Mortgage 1 Monthly Calcs'!R228)</f>
        <v>423.77944559971559</v>
      </c>
      <c r="X228" s="24">
        <f>IF(ISBLANK('Mortgage 1 Monthly Calcs'!S228),"",'Mortgage 1 Monthly Calcs'!S228)</f>
        <v>220.5219558857963</v>
      </c>
      <c r="Y228" s="24">
        <f>IF(ISBLANK('Mortgage 1 Monthly Calcs'!T228),"",'Mortgage 1 Monthly Calcs'!T228)</f>
        <v>56319.388268440627</v>
      </c>
      <c r="Z228" s="24">
        <f>IF(ISBLANK('Mortgage 1 Monthly Calcs'!U228),"",'Mortgage 1 Monthly Calcs'!U228)</f>
        <v>83494.015853914607</v>
      </c>
      <c r="AA228" s="24" t="str">
        <f>IF(ISBLANK('Mortgage 1 Monthly Calcs'!V228),"",'Mortgage 1 Monthly Calcs'!V228)</f>
        <v/>
      </c>
      <c r="AB228" s="24" t="str">
        <f>IF(ISBLANK('Mortgage 1 Monthly Calcs'!W228),"",'Mortgage 1 Monthly Calcs'!W228)</f>
        <v/>
      </c>
      <c r="AC228" s="24">
        <f>IF(ISBLANK('Mortgage 1 Monthly Calcs'!X228),"",'Mortgage 1 Monthly Calcs'!X228)</f>
        <v>0</v>
      </c>
      <c r="AD228" s="24">
        <f>IF(ISBLANK('Mortgage 1 Monthly Calcs'!Y228),"",'Mortgage 1 Monthly Calcs'!Y228)</f>
        <v>43680.611731559555</v>
      </c>
    </row>
    <row r="229" spans="3:30" x14ac:dyDescent="0.25">
      <c r="C229" s="37">
        <v>218</v>
      </c>
      <c r="D229" s="29"/>
      <c r="E229" s="22" t="str">
        <f>IF(ISBLANK('Mortgage 1 Monthly Calcs'!E229),"",'Mortgage 1 Monthly Calcs'!E229)</f>
        <v/>
      </c>
      <c r="F229" s="23" t="str">
        <f>IF(ISBLANK('Mortgage 1 Monthly Calcs'!F229),"",'Mortgage 1 Monthly Calcs'!F229)</f>
        <v>Dec</v>
      </c>
      <c r="G229" s="28"/>
      <c r="H229" s="28">
        <f>IF(ISBLANK('Mortgage 1 Monthly Calcs'!G229),"",'Mortgage 1 Monthly Calcs'!G229)</f>
        <v>0.06</v>
      </c>
      <c r="I229" s="24">
        <f>IF(ISBLANK('Mortgage 1 Monthly Calcs'!H229),"",'Mortgage 1 Monthly Calcs'!H229)</f>
        <v>644.30140148551209</v>
      </c>
      <c r="J229" s="24">
        <f>IF(ISBLANK('Mortgage 1 Monthly Calcs'!I229),"",'Mortgage 1 Monthly Calcs'!I229)</f>
        <v>218.40305865779777</v>
      </c>
      <c r="K229" s="24">
        <f>IF(ISBLANK('Mortgage 1 Monthly Calcs'!J229),"",'Mortgage 1 Monthly Calcs'!J229)</f>
        <v>43680.611731559555</v>
      </c>
      <c r="L229" s="24"/>
      <c r="M229" s="24">
        <f>IF(ISBLANK('Mortgage 1 Monthly Calcs'!K229),"",'Mortgage 1 Monthly Calcs'!K229)</f>
        <v>0</v>
      </c>
      <c r="N229" s="24"/>
      <c r="O229" s="24">
        <f>IF(ISBLANK('Mortgage 1 Monthly Calcs'!L229),"",'Mortgage 1 Monthly Calcs'!L229)</f>
        <v>644.30140148551209</v>
      </c>
      <c r="P229" s="24"/>
      <c r="Q229" s="24">
        <f>IF(ISBLANK('Mortgage 1 Monthly Calcs'!M229),"",'Mortgage 1 Monthly Calcs'!M229)</f>
        <v>0</v>
      </c>
      <c r="R229" s="24">
        <f>IF(ISBLANK('Mortgage 1 Monthly Calcs'!N229),"",'Mortgage 1 Monthly Calcs'!N229)</f>
        <v>644.30140148551209</v>
      </c>
      <c r="S229" s="24">
        <f>IF(ISBLANK('Mortgage 1 Monthly Calcs'!O229),"",'Mortgage 1 Monthly Calcs'!O229)</f>
        <v>0</v>
      </c>
      <c r="T229" s="24"/>
      <c r="U229" s="24">
        <f>IF(ISBLANK('Mortgage 1 Monthly Calcs'!P229),"",'Mortgage 1 Monthly Calcs'!P229)</f>
        <v>0</v>
      </c>
      <c r="V229" s="24">
        <f>IF(ISBLANK('Mortgage 1 Monthly Calcs'!Q229),"",'Mortgage 1 Monthly Calcs'!Q229)</f>
        <v>0</v>
      </c>
      <c r="W229" s="24">
        <f>IF(ISBLANK('Mortgage 1 Monthly Calcs'!R229),"",'Mortgage 1 Monthly Calcs'!R229)</f>
        <v>425.89834282771432</v>
      </c>
      <c r="X229" s="24">
        <f>IF(ISBLANK('Mortgage 1 Monthly Calcs'!S229),"",'Mortgage 1 Monthly Calcs'!S229)</f>
        <v>218.40305865779777</v>
      </c>
      <c r="Y229" s="24">
        <f>IF(ISBLANK('Mortgage 1 Monthly Calcs'!T229),"",'Mortgage 1 Monthly Calcs'!T229)</f>
        <v>56745.28661126834</v>
      </c>
      <c r="Z229" s="24">
        <f>IF(ISBLANK('Mortgage 1 Monthly Calcs'!U229),"",'Mortgage 1 Monthly Calcs'!U229)</f>
        <v>83712.418912572408</v>
      </c>
      <c r="AA229" s="24" t="str">
        <f>IF(ISBLANK('Mortgage 1 Monthly Calcs'!V229),"",'Mortgage 1 Monthly Calcs'!V229)</f>
        <v/>
      </c>
      <c r="AB229" s="24" t="str">
        <f>IF(ISBLANK('Mortgage 1 Monthly Calcs'!W229),"",'Mortgage 1 Monthly Calcs'!W229)</f>
        <v/>
      </c>
      <c r="AC229" s="24">
        <f>IF(ISBLANK('Mortgage 1 Monthly Calcs'!X229),"",'Mortgage 1 Monthly Calcs'!X229)</f>
        <v>0</v>
      </c>
      <c r="AD229" s="24">
        <f>IF(ISBLANK('Mortgage 1 Monthly Calcs'!Y229),"",'Mortgage 1 Monthly Calcs'!Y229)</f>
        <v>43254.713388731849</v>
      </c>
    </row>
    <row r="230" spans="3:30" x14ac:dyDescent="0.25">
      <c r="C230" s="37">
        <v>219</v>
      </c>
      <c r="D230" s="29"/>
      <c r="E230" s="22">
        <f>IF(ISBLANK('Mortgage 1 Monthly Calcs'!E230),"",'Mortgage 1 Monthly Calcs'!E230)</f>
        <v>2028</v>
      </c>
      <c r="F230" s="23" t="str">
        <f>IF(ISBLANK('Mortgage 1 Monthly Calcs'!F230),"",'Mortgage 1 Monthly Calcs'!F230)</f>
        <v>Jan</v>
      </c>
      <c r="G230" s="28"/>
      <c r="H230" s="28">
        <f>IF(ISBLANK('Mortgage 1 Monthly Calcs'!G230),"",'Mortgage 1 Monthly Calcs'!G230)</f>
        <v>0.06</v>
      </c>
      <c r="I230" s="24">
        <f>IF(ISBLANK('Mortgage 1 Monthly Calcs'!H230),"",'Mortgage 1 Monthly Calcs'!H230)</f>
        <v>644.30140148551232</v>
      </c>
      <c r="J230" s="24">
        <f>IF(ISBLANK('Mortgage 1 Monthly Calcs'!I230),"",'Mortgage 1 Monthly Calcs'!I230)</f>
        <v>216.27356694365926</v>
      </c>
      <c r="K230" s="24">
        <f>IF(ISBLANK('Mortgage 1 Monthly Calcs'!J230),"",'Mortgage 1 Monthly Calcs'!J230)</f>
        <v>43254.713388731849</v>
      </c>
      <c r="L230" s="24"/>
      <c r="M230" s="24">
        <f>IF(ISBLANK('Mortgage 1 Monthly Calcs'!K230),"",'Mortgage 1 Monthly Calcs'!K230)</f>
        <v>0</v>
      </c>
      <c r="N230" s="24"/>
      <c r="O230" s="24">
        <f>IF(ISBLANK('Mortgage 1 Monthly Calcs'!L230),"",'Mortgage 1 Monthly Calcs'!L230)</f>
        <v>644.30140148551232</v>
      </c>
      <c r="P230" s="24"/>
      <c r="Q230" s="24">
        <f>IF(ISBLANK('Mortgage 1 Monthly Calcs'!M230),"",'Mortgage 1 Monthly Calcs'!M230)</f>
        <v>0</v>
      </c>
      <c r="R230" s="24">
        <f>IF(ISBLANK('Mortgage 1 Monthly Calcs'!N230),"",'Mortgage 1 Monthly Calcs'!N230)</f>
        <v>644.30140148551232</v>
      </c>
      <c r="S230" s="24">
        <f>IF(ISBLANK('Mortgage 1 Monthly Calcs'!O230),"",'Mortgage 1 Monthly Calcs'!O230)</f>
        <v>0</v>
      </c>
      <c r="T230" s="24"/>
      <c r="U230" s="24">
        <f>IF(ISBLANK('Mortgage 1 Monthly Calcs'!P230),"",'Mortgage 1 Monthly Calcs'!P230)</f>
        <v>0</v>
      </c>
      <c r="V230" s="24">
        <f>IF(ISBLANK('Mortgage 1 Monthly Calcs'!Q230),"",'Mortgage 1 Monthly Calcs'!Q230)</f>
        <v>0</v>
      </c>
      <c r="W230" s="24">
        <f>IF(ISBLANK('Mortgage 1 Monthly Calcs'!R230),"",'Mortgage 1 Monthly Calcs'!R230)</f>
        <v>428.02783454185305</v>
      </c>
      <c r="X230" s="24">
        <f>IF(ISBLANK('Mortgage 1 Monthly Calcs'!S230),"",'Mortgage 1 Monthly Calcs'!S230)</f>
        <v>216.27356694365926</v>
      </c>
      <c r="Y230" s="24">
        <f>IF(ISBLANK('Mortgage 1 Monthly Calcs'!T230),"",'Mortgage 1 Monthly Calcs'!T230)</f>
        <v>57173.314445810196</v>
      </c>
      <c r="Z230" s="24">
        <f>IF(ISBLANK('Mortgage 1 Monthly Calcs'!U230),"",'Mortgage 1 Monthly Calcs'!U230)</f>
        <v>83928.692479516074</v>
      </c>
      <c r="AA230" s="24" t="str">
        <f>IF(ISBLANK('Mortgage 1 Monthly Calcs'!V230),"",'Mortgage 1 Monthly Calcs'!V230)</f>
        <v/>
      </c>
      <c r="AB230" s="24" t="str">
        <f>IF(ISBLANK('Mortgage 1 Monthly Calcs'!W230),"",'Mortgage 1 Monthly Calcs'!W230)</f>
        <v/>
      </c>
      <c r="AC230" s="24">
        <f>IF(ISBLANK('Mortgage 1 Monthly Calcs'!X230),"",'Mortgage 1 Monthly Calcs'!X230)</f>
        <v>0</v>
      </c>
      <c r="AD230" s="24">
        <f>IF(ISBLANK('Mortgage 1 Monthly Calcs'!Y230),"",'Mortgage 1 Monthly Calcs'!Y230)</f>
        <v>42826.68555419</v>
      </c>
    </row>
    <row r="231" spans="3:30" x14ac:dyDescent="0.25">
      <c r="C231" s="37">
        <v>220</v>
      </c>
      <c r="D231" s="29"/>
      <c r="E231" s="22" t="str">
        <f>IF(ISBLANK('Mortgage 1 Monthly Calcs'!E231),"",'Mortgage 1 Monthly Calcs'!E231)</f>
        <v/>
      </c>
      <c r="F231" s="23" t="str">
        <f>IF(ISBLANK('Mortgage 1 Monthly Calcs'!F231),"",'Mortgage 1 Monthly Calcs'!F231)</f>
        <v>Feb</v>
      </c>
      <c r="G231" s="28"/>
      <c r="H231" s="28">
        <f>IF(ISBLANK('Mortgage 1 Monthly Calcs'!G231),"",'Mortgage 1 Monthly Calcs'!G231)</f>
        <v>0.06</v>
      </c>
      <c r="I231" s="24">
        <f>IF(ISBLANK('Mortgage 1 Monthly Calcs'!H231),"",'Mortgage 1 Monthly Calcs'!H231)</f>
        <v>644.30140148551232</v>
      </c>
      <c r="J231" s="24">
        <f>IF(ISBLANK('Mortgage 1 Monthly Calcs'!I231),"",'Mortgage 1 Monthly Calcs'!I231)</f>
        <v>214.13342777094999</v>
      </c>
      <c r="K231" s="24">
        <f>IF(ISBLANK('Mortgage 1 Monthly Calcs'!J231),"",'Mortgage 1 Monthly Calcs'!J231)</f>
        <v>42826.68555419</v>
      </c>
      <c r="L231" s="24"/>
      <c r="M231" s="24">
        <f>IF(ISBLANK('Mortgage 1 Monthly Calcs'!K231),"",'Mortgage 1 Monthly Calcs'!K231)</f>
        <v>0</v>
      </c>
      <c r="N231" s="24"/>
      <c r="O231" s="24">
        <f>IF(ISBLANK('Mortgage 1 Monthly Calcs'!L231),"",'Mortgage 1 Monthly Calcs'!L231)</f>
        <v>644.30140148551232</v>
      </c>
      <c r="P231" s="24"/>
      <c r="Q231" s="24">
        <f>IF(ISBLANK('Mortgage 1 Monthly Calcs'!M231),"",'Mortgage 1 Monthly Calcs'!M231)</f>
        <v>0</v>
      </c>
      <c r="R231" s="24">
        <f>IF(ISBLANK('Mortgage 1 Monthly Calcs'!N231),"",'Mortgage 1 Monthly Calcs'!N231)</f>
        <v>644.30140148551232</v>
      </c>
      <c r="S231" s="24">
        <f>IF(ISBLANK('Mortgage 1 Monthly Calcs'!O231),"",'Mortgage 1 Monthly Calcs'!O231)</f>
        <v>0</v>
      </c>
      <c r="T231" s="24"/>
      <c r="U231" s="24">
        <f>IF(ISBLANK('Mortgage 1 Monthly Calcs'!P231),"",'Mortgage 1 Monthly Calcs'!P231)</f>
        <v>0</v>
      </c>
      <c r="V231" s="24">
        <f>IF(ISBLANK('Mortgage 1 Monthly Calcs'!Q231),"",'Mortgage 1 Monthly Calcs'!Q231)</f>
        <v>0</v>
      </c>
      <c r="W231" s="24">
        <f>IF(ISBLANK('Mortgage 1 Monthly Calcs'!R231),"",'Mortgage 1 Monthly Calcs'!R231)</f>
        <v>430.16797371456232</v>
      </c>
      <c r="X231" s="24">
        <f>IF(ISBLANK('Mortgage 1 Monthly Calcs'!S231),"",'Mortgage 1 Monthly Calcs'!S231)</f>
        <v>214.13342777094999</v>
      </c>
      <c r="Y231" s="24">
        <f>IF(ISBLANK('Mortgage 1 Monthly Calcs'!T231),"",'Mortgage 1 Monthly Calcs'!T231)</f>
        <v>57603.482419524757</v>
      </c>
      <c r="Z231" s="24">
        <f>IF(ISBLANK('Mortgage 1 Monthly Calcs'!U231),"",'Mortgage 1 Monthly Calcs'!U231)</f>
        <v>84142.825907287028</v>
      </c>
      <c r="AA231" s="24" t="str">
        <f>IF(ISBLANK('Mortgage 1 Monthly Calcs'!V231),"",'Mortgage 1 Monthly Calcs'!V231)</f>
        <v/>
      </c>
      <c r="AB231" s="24" t="str">
        <f>IF(ISBLANK('Mortgage 1 Monthly Calcs'!W231),"",'Mortgage 1 Monthly Calcs'!W231)</f>
        <v/>
      </c>
      <c r="AC231" s="24">
        <f>IF(ISBLANK('Mortgage 1 Monthly Calcs'!X231),"",'Mortgage 1 Monthly Calcs'!X231)</f>
        <v>0</v>
      </c>
      <c r="AD231" s="24">
        <f>IF(ISBLANK('Mortgage 1 Monthly Calcs'!Y231),"",'Mortgage 1 Monthly Calcs'!Y231)</f>
        <v>42396.517580475447</v>
      </c>
    </row>
    <row r="232" spans="3:30" x14ac:dyDescent="0.25">
      <c r="C232" s="37">
        <v>221</v>
      </c>
      <c r="D232" s="29"/>
      <c r="E232" s="22" t="str">
        <f>IF(ISBLANK('Mortgage 1 Monthly Calcs'!E232),"",'Mortgage 1 Monthly Calcs'!E232)</f>
        <v/>
      </c>
      <c r="F232" s="23" t="str">
        <f>IF(ISBLANK('Mortgage 1 Monthly Calcs'!F232),"",'Mortgage 1 Monthly Calcs'!F232)</f>
        <v>Mar</v>
      </c>
      <c r="G232" s="28"/>
      <c r="H232" s="28">
        <f>IF(ISBLANK('Mortgage 1 Monthly Calcs'!G232),"",'Mortgage 1 Monthly Calcs'!G232)</f>
        <v>0.06</v>
      </c>
      <c r="I232" s="24">
        <f>IF(ISBLANK('Mortgage 1 Monthly Calcs'!H232),"",'Mortgage 1 Monthly Calcs'!H232)</f>
        <v>644.30140148551243</v>
      </c>
      <c r="J232" s="24">
        <f>IF(ISBLANK('Mortgage 1 Monthly Calcs'!I232),"",'Mortgage 1 Monthly Calcs'!I232)</f>
        <v>211.98258790237725</v>
      </c>
      <c r="K232" s="24">
        <f>IF(ISBLANK('Mortgage 1 Monthly Calcs'!J232),"",'Mortgage 1 Monthly Calcs'!J232)</f>
        <v>42396.517580475447</v>
      </c>
      <c r="L232" s="24"/>
      <c r="M232" s="24">
        <f>IF(ISBLANK('Mortgage 1 Monthly Calcs'!K232),"",'Mortgage 1 Monthly Calcs'!K232)</f>
        <v>0</v>
      </c>
      <c r="N232" s="24"/>
      <c r="O232" s="24">
        <f>IF(ISBLANK('Mortgage 1 Monthly Calcs'!L232),"",'Mortgage 1 Monthly Calcs'!L232)</f>
        <v>644.30140148551243</v>
      </c>
      <c r="P232" s="24"/>
      <c r="Q232" s="24">
        <f>IF(ISBLANK('Mortgage 1 Monthly Calcs'!M232),"",'Mortgage 1 Monthly Calcs'!M232)</f>
        <v>0</v>
      </c>
      <c r="R232" s="24">
        <f>IF(ISBLANK('Mortgage 1 Monthly Calcs'!N232),"",'Mortgage 1 Monthly Calcs'!N232)</f>
        <v>644.30140148551243</v>
      </c>
      <c r="S232" s="24">
        <f>IF(ISBLANK('Mortgage 1 Monthly Calcs'!O232),"",'Mortgage 1 Monthly Calcs'!O232)</f>
        <v>0</v>
      </c>
      <c r="T232" s="24"/>
      <c r="U232" s="24">
        <f>IF(ISBLANK('Mortgage 1 Monthly Calcs'!P232),"",'Mortgage 1 Monthly Calcs'!P232)</f>
        <v>0</v>
      </c>
      <c r="V232" s="24">
        <f>IF(ISBLANK('Mortgage 1 Monthly Calcs'!Q232),"",'Mortgage 1 Monthly Calcs'!Q232)</f>
        <v>0</v>
      </c>
      <c r="W232" s="24">
        <f>IF(ISBLANK('Mortgage 1 Monthly Calcs'!R232),"",'Mortgage 1 Monthly Calcs'!R232)</f>
        <v>432.31881358313518</v>
      </c>
      <c r="X232" s="24">
        <f>IF(ISBLANK('Mortgage 1 Monthly Calcs'!S232),"",'Mortgage 1 Monthly Calcs'!S232)</f>
        <v>211.98258790237725</v>
      </c>
      <c r="Y232" s="24">
        <f>IF(ISBLANK('Mortgage 1 Monthly Calcs'!T232),"",'Mortgage 1 Monthly Calcs'!T232)</f>
        <v>58035.801233107893</v>
      </c>
      <c r="Z232" s="24">
        <f>IF(ISBLANK('Mortgage 1 Monthly Calcs'!U232),"",'Mortgage 1 Monthly Calcs'!U232)</f>
        <v>84354.808495189398</v>
      </c>
      <c r="AA232" s="24" t="str">
        <f>IF(ISBLANK('Mortgage 1 Monthly Calcs'!V232),"",'Mortgage 1 Monthly Calcs'!V232)</f>
        <v/>
      </c>
      <c r="AB232" s="24" t="str">
        <f>IF(ISBLANK('Mortgage 1 Monthly Calcs'!W232),"",'Mortgage 1 Monthly Calcs'!W232)</f>
        <v/>
      </c>
      <c r="AC232" s="24">
        <f>IF(ISBLANK('Mortgage 1 Monthly Calcs'!X232),"",'Mortgage 1 Monthly Calcs'!X232)</f>
        <v>0</v>
      </c>
      <c r="AD232" s="24">
        <f>IF(ISBLANK('Mortgage 1 Monthly Calcs'!Y232),"",'Mortgage 1 Monthly Calcs'!Y232)</f>
        <v>41964.198766892318</v>
      </c>
    </row>
    <row r="233" spans="3:30" x14ac:dyDescent="0.25">
      <c r="C233" s="37">
        <v>222</v>
      </c>
      <c r="D233" s="29"/>
      <c r="E233" s="22" t="str">
        <f>IF(ISBLANK('Mortgage 1 Monthly Calcs'!E233),"",'Mortgage 1 Monthly Calcs'!E233)</f>
        <v/>
      </c>
      <c r="F233" s="23" t="str">
        <f>IF(ISBLANK('Mortgage 1 Monthly Calcs'!F233),"",'Mortgage 1 Monthly Calcs'!F233)</f>
        <v>Apr</v>
      </c>
      <c r="G233" s="28"/>
      <c r="H233" s="28">
        <f>IF(ISBLANK('Mortgage 1 Monthly Calcs'!G233),"",'Mortgage 1 Monthly Calcs'!G233)</f>
        <v>0.06</v>
      </c>
      <c r="I233" s="24">
        <f>IF(ISBLANK('Mortgage 1 Monthly Calcs'!H233),"",'Mortgage 1 Monthly Calcs'!H233)</f>
        <v>644.30140148551243</v>
      </c>
      <c r="J233" s="24">
        <f>IF(ISBLANK('Mortgage 1 Monthly Calcs'!I233),"",'Mortgage 1 Monthly Calcs'!I233)</f>
        <v>209.8209938344616</v>
      </c>
      <c r="K233" s="24">
        <f>IF(ISBLANK('Mortgage 1 Monthly Calcs'!J233),"",'Mortgage 1 Monthly Calcs'!J233)</f>
        <v>41964.198766892318</v>
      </c>
      <c r="L233" s="24"/>
      <c r="M233" s="24">
        <f>IF(ISBLANK('Mortgage 1 Monthly Calcs'!K233),"",'Mortgage 1 Monthly Calcs'!K233)</f>
        <v>0</v>
      </c>
      <c r="N233" s="24"/>
      <c r="O233" s="24">
        <f>IF(ISBLANK('Mortgage 1 Monthly Calcs'!L233),"",'Mortgage 1 Monthly Calcs'!L233)</f>
        <v>644.30140148551243</v>
      </c>
      <c r="P233" s="24"/>
      <c r="Q233" s="24">
        <f>IF(ISBLANK('Mortgage 1 Monthly Calcs'!M233),"",'Mortgage 1 Monthly Calcs'!M233)</f>
        <v>0</v>
      </c>
      <c r="R233" s="24">
        <f>IF(ISBLANK('Mortgage 1 Monthly Calcs'!N233),"",'Mortgage 1 Monthly Calcs'!N233)</f>
        <v>644.30140148551243</v>
      </c>
      <c r="S233" s="24">
        <f>IF(ISBLANK('Mortgage 1 Monthly Calcs'!O233),"",'Mortgage 1 Monthly Calcs'!O233)</f>
        <v>0</v>
      </c>
      <c r="T233" s="24"/>
      <c r="U233" s="24">
        <f>IF(ISBLANK('Mortgage 1 Monthly Calcs'!P233),"",'Mortgage 1 Monthly Calcs'!P233)</f>
        <v>0</v>
      </c>
      <c r="V233" s="24">
        <f>IF(ISBLANK('Mortgage 1 Monthly Calcs'!Q233),"",'Mortgage 1 Monthly Calcs'!Q233)</f>
        <v>0</v>
      </c>
      <c r="W233" s="24">
        <f>IF(ISBLANK('Mortgage 1 Monthly Calcs'!R233),"",'Mortgage 1 Monthly Calcs'!R233)</f>
        <v>434.48040765105083</v>
      </c>
      <c r="X233" s="24">
        <f>IF(ISBLANK('Mortgage 1 Monthly Calcs'!S233),"",'Mortgage 1 Monthly Calcs'!S233)</f>
        <v>209.8209938344616</v>
      </c>
      <c r="Y233" s="24">
        <f>IF(ISBLANK('Mortgage 1 Monthly Calcs'!T233),"",'Mortgage 1 Monthly Calcs'!T233)</f>
        <v>58470.281640758942</v>
      </c>
      <c r="Z233" s="24">
        <f>IF(ISBLANK('Mortgage 1 Monthly Calcs'!U233),"",'Mortgage 1 Monthly Calcs'!U233)</f>
        <v>84564.629489023864</v>
      </c>
      <c r="AA233" s="24" t="str">
        <f>IF(ISBLANK('Mortgage 1 Monthly Calcs'!V233),"",'Mortgage 1 Monthly Calcs'!V233)</f>
        <v/>
      </c>
      <c r="AB233" s="24" t="str">
        <f>IF(ISBLANK('Mortgage 1 Monthly Calcs'!W233),"",'Mortgage 1 Monthly Calcs'!W233)</f>
        <v/>
      </c>
      <c r="AC233" s="24">
        <f>IF(ISBLANK('Mortgage 1 Monthly Calcs'!X233),"",'Mortgage 1 Monthly Calcs'!X233)</f>
        <v>0</v>
      </c>
      <c r="AD233" s="24">
        <f>IF(ISBLANK('Mortgage 1 Monthly Calcs'!Y233),"",'Mortgage 1 Monthly Calcs'!Y233)</f>
        <v>41529.718359241277</v>
      </c>
    </row>
    <row r="234" spans="3:30" x14ac:dyDescent="0.25">
      <c r="C234" s="37">
        <v>223</v>
      </c>
      <c r="D234" s="29"/>
      <c r="E234" s="22" t="str">
        <f>IF(ISBLANK('Mortgage 1 Monthly Calcs'!E234),"",'Mortgage 1 Monthly Calcs'!E234)</f>
        <v/>
      </c>
      <c r="F234" s="23" t="str">
        <f>IF(ISBLANK('Mortgage 1 Monthly Calcs'!F234),"",'Mortgage 1 Monthly Calcs'!F234)</f>
        <v>May</v>
      </c>
      <c r="G234" s="28"/>
      <c r="H234" s="28">
        <f>IF(ISBLANK('Mortgage 1 Monthly Calcs'!G234),"",'Mortgage 1 Monthly Calcs'!G234)</f>
        <v>0.06</v>
      </c>
      <c r="I234" s="24">
        <f>IF(ISBLANK('Mortgage 1 Monthly Calcs'!H234),"",'Mortgage 1 Monthly Calcs'!H234)</f>
        <v>644.30140148551254</v>
      </c>
      <c r="J234" s="24">
        <f>IF(ISBLANK('Mortgage 1 Monthly Calcs'!I234),"",'Mortgage 1 Monthly Calcs'!I234)</f>
        <v>207.64859179620638</v>
      </c>
      <c r="K234" s="24">
        <f>IF(ISBLANK('Mortgage 1 Monthly Calcs'!J234),"",'Mortgage 1 Monthly Calcs'!J234)</f>
        <v>41529.718359241277</v>
      </c>
      <c r="L234" s="24"/>
      <c r="M234" s="24">
        <f>IF(ISBLANK('Mortgage 1 Monthly Calcs'!K234),"",'Mortgage 1 Monthly Calcs'!K234)</f>
        <v>0</v>
      </c>
      <c r="N234" s="24"/>
      <c r="O234" s="24">
        <f>IF(ISBLANK('Mortgage 1 Monthly Calcs'!L234),"",'Mortgage 1 Monthly Calcs'!L234)</f>
        <v>644.30140148551254</v>
      </c>
      <c r="P234" s="24"/>
      <c r="Q234" s="24">
        <f>IF(ISBLANK('Mortgage 1 Monthly Calcs'!M234),"",'Mortgage 1 Monthly Calcs'!M234)</f>
        <v>0</v>
      </c>
      <c r="R234" s="24">
        <f>IF(ISBLANK('Mortgage 1 Monthly Calcs'!N234),"",'Mortgage 1 Monthly Calcs'!N234)</f>
        <v>644.30140148551254</v>
      </c>
      <c r="S234" s="24">
        <f>IF(ISBLANK('Mortgage 1 Monthly Calcs'!O234),"",'Mortgage 1 Monthly Calcs'!O234)</f>
        <v>0</v>
      </c>
      <c r="T234" s="24"/>
      <c r="U234" s="24">
        <f>IF(ISBLANK('Mortgage 1 Monthly Calcs'!P234),"",'Mortgage 1 Monthly Calcs'!P234)</f>
        <v>0</v>
      </c>
      <c r="V234" s="24">
        <f>IF(ISBLANK('Mortgage 1 Monthly Calcs'!Q234),"",'Mortgage 1 Monthly Calcs'!Q234)</f>
        <v>0</v>
      </c>
      <c r="W234" s="24">
        <f>IF(ISBLANK('Mortgage 1 Monthly Calcs'!R234),"",'Mortgage 1 Monthly Calcs'!R234)</f>
        <v>436.6528096893062</v>
      </c>
      <c r="X234" s="24">
        <f>IF(ISBLANK('Mortgage 1 Monthly Calcs'!S234),"",'Mortgage 1 Monthly Calcs'!S234)</f>
        <v>207.64859179620638</v>
      </c>
      <c r="Y234" s="24">
        <f>IF(ISBLANK('Mortgage 1 Monthly Calcs'!T234),"",'Mortgage 1 Monthly Calcs'!T234)</f>
        <v>58906.934450448251</v>
      </c>
      <c r="Z234" s="24">
        <f>IF(ISBLANK('Mortgage 1 Monthly Calcs'!U234),"",'Mortgage 1 Monthly Calcs'!U234)</f>
        <v>84772.278080820077</v>
      </c>
      <c r="AA234" s="24" t="str">
        <f>IF(ISBLANK('Mortgage 1 Monthly Calcs'!V234),"",'Mortgage 1 Monthly Calcs'!V234)</f>
        <v/>
      </c>
      <c r="AB234" s="24" t="str">
        <f>IF(ISBLANK('Mortgage 1 Monthly Calcs'!W234),"",'Mortgage 1 Monthly Calcs'!W234)</f>
        <v/>
      </c>
      <c r="AC234" s="24">
        <f>IF(ISBLANK('Mortgage 1 Monthly Calcs'!X234),"",'Mortgage 1 Monthly Calcs'!X234)</f>
        <v>0</v>
      </c>
      <c r="AD234" s="24">
        <f>IF(ISBLANK('Mortgage 1 Monthly Calcs'!Y234),"",'Mortgage 1 Monthly Calcs'!Y234)</f>
        <v>41093.065549551982</v>
      </c>
    </row>
    <row r="235" spans="3:30" x14ac:dyDescent="0.25">
      <c r="C235" s="37">
        <v>224</v>
      </c>
      <c r="D235" s="29"/>
      <c r="E235" s="22" t="str">
        <f>IF(ISBLANK('Mortgage 1 Monthly Calcs'!E235),"",'Mortgage 1 Monthly Calcs'!E235)</f>
        <v/>
      </c>
      <c r="F235" s="23" t="str">
        <f>IF(ISBLANK('Mortgage 1 Monthly Calcs'!F235),"",'Mortgage 1 Monthly Calcs'!F235)</f>
        <v>Jun</v>
      </c>
      <c r="G235" s="28"/>
      <c r="H235" s="28">
        <f>IF(ISBLANK('Mortgage 1 Monthly Calcs'!G235),"",'Mortgage 1 Monthly Calcs'!G235)</f>
        <v>0.06</v>
      </c>
      <c r="I235" s="24">
        <f>IF(ISBLANK('Mortgage 1 Monthly Calcs'!H235),"",'Mortgage 1 Monthly Calcs'!H235)</f>
        <v>644.30140148551288</v>
      </c>
      <c r="J235" s="24">
        <f>IF(ISBLANK('Mortgage 1 Monthly Calcs'!I235),"",'Mortgage 1 Monthly Calcs'!I235)</f>
        <v>205.46532774775991</v>
      </c>
      <c r="K235" s="24">
        <f>IF(ISBLANK('Mortgage 1 Monthly Calcs'!J235),"",'Mortgage 1 Monthly Calcs'!J235)</f>
        <v>41093.065549551982</v>
      </c>
      <c r="L235" s="24"/>
      <c r="M235" s="24">
        <f>IF(ISBLANK('Mortgage 1 Monthly Calcs'!K235),"",'Mortgage 1 Monthly Calcs'!K235)</f>
        <v>0</v>
      </c>
      <c r="N235" s="24"/>
      <c r="O235" s="24">
        <f>IF(ISBLANK('Mortgage 1 Monthly Calcs'!L235),"",'Mortgage 1 Monthly Calcs'!L235)</f>
        <v>644.30140148551288</v>
      </c>
      <c r="P235" s="24"/>
      <c r="Q235" s="24">
        <f>IF(ISBLANK('Mortgage 1 Monthly Calcs'!M235),"",'Mortgage 1 Monthly Calcs'!M235)</f>
        <v>0</v>
      </c>
      <c r="R235" s="24">
        <f>IF(ISBLANK('Mortgage 1 Monthly Calcs'!N235),"",'Mortgage 1 Monthly Calcs'!N235)</f>
        <v>644.30140148551288</v>
      </c>
      <c r="S235" s="24">
        <f>IF(ISBLANK('Mortgage 1 Monthly Calcs'!O235),"",'Mortgage 1 Monthly Calcs'!O235)</f>
        <v>0</v>
      </c>
      <c r="T235" s="24"/>
      <c r="U235" s="24">
        <f>IF(ISBLANK('Mortgage 1 Monthly Calcs'!P235),"",'Mortgage 1 Monthly Calcs'!P235)</f>
        <v>0</v>
      </c>
      <c r="V235" s="24">
        <f>IF(ISBLANK('Mortgage 1 Monthly Calcs'!Q235),"",'Mortgage 1 Monthly Calcs'!Q235)</f>
        <v>0</v>
      </c>
      <c r="W235" s="24">
        <f>IF(ISBLANK('Mortgage 1 Monthly Calcs'!R235),"",'Mortgage 1 Monthly Calcs'!R235)</f>
        <v>438.83607373775294</v>
      </c>
      <c r="X235" s="24">
        <f>IF(ISBLANK('Mortgage 1 Monthly Calcs'!S235),"",'Mortgage 1 Monthly Calcs'!S235)</f>
        <v>205.46532774775991</v>
      </c>
      <c r="Y235" s="24">
        <f>IF(ISBLANK('Mortgage 1 Monthly Calcs'!T235),"",'Mortgage 1 Monthly Calcs'!T235)</f>
        <v>59345.770524186002</v>
      </c>
      <c r="Z235" s="24">
        <f>IF(ISBLANK('Mortgage 1 Monthly Calcs'!U235),"",'Mortgage 1 Monthly Calcs'!U235)</f>
        <v>84977.74340856784</v>
      </c>
      <c r="AA235" s="24" t="str">
        <f>IF(ISBLANK('Mortgage 1 Monthly Calcs'!V235),"",'Mortgage 1 Monthly Calcs'!V235)</f>
        <v/>
      </c>
      <c r="AB235" s="24" t="str">
        <f>IF(ISBLANK('Mortgage 1 Monthly Calcs'!W235),"",'Mortgage 1 Monthly Calcs'!W235)</f>
        <v/>
      </c>
      <c r="AC235" s="24">
        <f>IF(ISBLANK('Mortgage 1 Monthly Calcs'!X235),"",'Mortgage 1 Monthly Calcs'!X235)</f>
        <v>0</v>
      </c>
      <c r="AD235" s="24">
        <f>IF(ISBLANK('Mortgage 1 Monthly Calcs'!Y235),"",'Mortgage 1 Monthly Calcs'!Y235)</f>
        <v>40654.229475814238</v>
      </c>
    </row>
    <row r="236" spans="3:30" x14ac:dyDescent="0.25">
      <c r="C236" s="37">
        <v>225</v>
      </c>
      <c r="D236" s="29"/>
      <c r="E236" s="22" t="str">
        <f>IF(ISBLANK('Mortgage 1 Monthly Calcs'!E236),"",'Mortgage 1 Monthly Calcs'!E236)</f>
        <v/>
      </c>
      <c r="F236" s="23" t="str">
        <f>IF(ISBLANK('Mortgage 1 Monthly Calcs'!F236),"",'Mortgage 1 Monthly Calcs'!F236)</f>
        <v>Jul</v>
      </c>
      <c r="G236" s="28"/>
      <c r="H236" s="28">
        <f>IF(ISBLANK('Mortgage 1 Monthly Calcs'!G236),"",'Mortgage 1 Monthly Calcs'!G236)</f>
        <v>0.06</v>
      </c>
      <c r="I236" s="24">
        <f>IF(ISBLANK('Mortgage 1 Monthly Calcs'!H236),"",'Mortgage 1 Monthly Calcs'!H236)</f>
        <v>644.301401485513</v>
      </c>
      <c r="J236" s="24">
        <f>IF(ISBLANK('Mortgage 1 Monthly Calcs'!I236),"",'Mortgage 1 Monthly Calcs'!I236)</f>
        <v>203.27114737907118</v>
      </c>
      <c r="K236" s="24">
        <f>IF(ISBLANK('Mortgage 1 Monthly Calcs'!J236),"",'Mortgage 1 Monthly Calcs'!J236)</f>
        <v>40654.229475814238</v>
      </c>
      <c r="L236" s="24"/>
      <c r="M236" s="24">
        <f>IF(ISBLANK('Mortgage 1 Monthly Calcs'!K236),"",'Mortgage 1 Monthly Calcs'!K236)</f>
        <v>0</v>
      </c>
      <c r="N236" s="24"/>
      <c r="O236" s="24">
        <f>IF(ISBLANK('Mortgage 1 Monthly Calcs'!L236),"",'Mortgage 1 Monthly Calcs'!L236)</f>
        <v>644.301401485513</v>
      </c>
      <c r="P236" s="24"/>
      <c r="Q236" s="24">
        <f>IF(ISBLANK('Mortgage 1 Monthly Calcs'!M236),"",'Mortgage 1 Monthly Calcs'!M236)</f>
        <v>0</v>
      </c>
      <c r="R236" s="24">
        <f>IF(ISBLANK('Mortgage 1 Monthly Calcs'!N236),"",'Mortgage 1 Monthly Calcs'!N236)</f>
        <v>644.301401485513</v>
      </c>
      <c r="S236" s="24">
        <f>IF(ISBLANK('Mortgage 1 Monthly Calcs'!O236),"",'Mortgage 1 Monthly Calcs'!O236)</f>
        <v>0</v>
      </c>
      <c r="T236" s="24"/>
      <c r="U236" s="24">
        <f>IF(ISBLANK('Mortgage 1 Monthly Calcs'!P236),"",'Mortgage 1 Monthly Calcs'!P236)</f>
        <v>0</v>
      </c>
      <c r="V236" s="24">
        <f>IF(ISBLANK('Mortgage 1 Monthly Calcs'!Q236),"",'Mortgage 1 Monthly Calcs'!Q236)</f>
        <v>0</v>
      </c>
      <c r="W236" s="24">
        <f>IF(ISBLANK('Mortgage 1 Monthly Calcs'!R236),"",'Mortgage 1 Monthly Calcs'!R236)</f>
        <v>441.03025410644182</v>
      </c>
      <c r="X236" s="24">
        <f>IF(ISBLANK('Mortgage 1 Monthly Calcs'!S236),"",'Mortgage 1 Monthly Calcs'!S236)</f>
        <v>203.27114737907118</v>
      </c>
      <c r="Y236" s="24">
        <f>IF(ISBLANK('Mortgage 1 Monthly Calcs'!T236),"",'Mortgage 1 Monthly Calcs'!T236)</f>
        <v>59786.800778292447</v>
      </c>
      <c r="Z236" s="24">
        <f>IF(ISBLANK('Mortgage 1 Monthly Calcs'!U236),"",'Mortgage 1 Monthly Calcs'!U236)</f>
        <v>85181.014555946909</v>
      </c>
      <c r="AA236" s="24" t="str">
        <f>IF(ISBLANK('Mortgage 1 Monthly Calcs'!V236),"",'Mortgage 1 Monthly Calcs'!V236)</f>
        <v/>
      </c>
      <c r="AB236" s="24" t="str">
        <f>IF(ISBLANK('Mortgage 1 Monthly Calcs'!W236),"",'Mortgage 1 Monthly Calcs'!W236)</f>
        <v/>
      </c>
      <c r="AC236" s="24">
        <f>IF(ISBLANK('Mortgage 1 Monthly Calcs'!X236),"",'Mortgage 1 Monthly Calcs'!X236)</f>
        <v>0</v>
      </c>
      <c r="AD236" s="24">
        <f>IF(ISBLANK('Mortgage 1 Monthly Calcs'!Y236),"",'Mortgage 1 Monthly Calcs'!Y236)</f>
        <v>40213.199221707808</v>
      </c>
    </row>
    <row r="237" spans="3:30" x14ac:dyDescent="0.25">
      <c r="C237" s="37">
        <v>226</v>
      </c>
      <c r="D237" s="29"/>
      <c r="E237" s="22" t="str">
        <f>IF(ISBLANK('Mortgage 1 Monthly Calcs'!E237),"",'Mortgage 1 Monthly Calcs'!E237)</f>
        <v/>
      </c>
      <c r="F237" s="22" t="str">
        <f>IF(ISBLANK('Mortgage 1 Monthly Calcs'!F237),"",'Mortgage 1 Monthly Calcs'!F237)</f>
        <v>Aug</v>
      </c>
      <c r="G237" s="28"/>
      <c r="H237" s="28">
        <f>IF(ISBLANK('Mortgage 1 Monthly Calcs'!G237),"",'Mortgage 1 Monthly Calcs'!G237)</f>
        <v>0.06</v>
      </c>
      <c r="I237" s="24">
        <f>IF(ISBLANK('Mortgage 1 Monthly Calcs'!H237),"",'Mortgage 1 Monthly Calcs'!H237)</f>
        <v>644.30140148551311</v>
      </c>
      <c r="J237" s="24">
        <f>IF(ISBLANK('Mortgage 1 Monthly Calcs'!I237),"",'Mortgage 1 Monthly Calcs'!I237)</f>
        <v>201.06599610853905</v>
      </c>
      <c r="K237" s="24">
        <f>IF(ISBLANK('Mortgage 1 Monthly Calcs'!J237),"",'Mortgage 1 Monthly Calcs'!J237)</f>
        <v>40213.199221707808</v>
      </c>
      <c r="L237" s="24"/>
      <c r="M237" s="24">
        <f>IF(ISBLANK('Mortgage 1 Monthly Calcs'!K237),"",'Mortgage 1 Monthly Calcs'!K237)</f>
        <v>0</v>
      </c>
      <c r="N237" s="24"/>
      <c r="O237" s="24">
        <f>IF(ISBLANK('Mortgage 1 Monthly Calcs'!L237),"",'Mortgage 1 Monthly Calcs'!L237)</f>
        <v>644.30140148551311</v>
      </c>
      <c r="P237" s="24"/>
      <c r="Q237" s="24">
        <f>IF(ISBLANK('Mortgage 1 Monthly Calcs'!M237),"",'Mortgage 1 Monthly Calcs'!M237)</f>
        <v>0</v>
      </c>
      <c r="R237" s="24">
        <f>IF(ISBLANK('Mortgage 1 Monthly Calcs'!N237),"",'Mortgage 1 Monthly Calcs'!N237)</f>
        <v>644.30140148551311</v>
      </c>
      <c r="S237" s="24">
        <f>IF(ISBLANK('Mortgage 1 Monthly Calcs'!O237),"",'Mortgage 1 Monthly Calcs'!O237)</f>
        <v>0</v>
      </c>
      <c r="T237" s="24"/>
      <c r="U237" s="24">
        <f>IF(ISBLANK('Mortgage 1 Monthly Calcs'!P237),"",'Mortgage 1 Monthly Calcs'!P237)</f>
        <v>0</v>
      </c>
      <c r="V237" s="24">
        <f>IF(ISBLANK('Mortgage 1 Monthly Calcs'!Q237),"",'Mortgage 1 Monthly Calcs'!Q237)</f>
        <v>0</v>
      </c>
      <c r="W237" s="24">
        <f>IF(ISBLANK('Mortgage 1 Monthly Calcs'!R237),"",'Mortgage 1 Monthly Calcs'!R237)</f>
        <v>443.23540537697409</v>
      </c>
      <c r="X237" s="24">
        <f>IF(ISBLANK('Mortgage 1 Monthly Calcs'!S237),"",'Mortgage 1 Monthly Calcs'!S237)</f>
        <v>201.06599610853905</v>
      </c>
      <c r="Y237" s="24">
        <f>IF(ISBLANK('Mortgage 1 Monthly Calcs'!T237),"",'Mortgage 1 Monthly Calcs'!T237)</f>
        <v>60230.036183669421</v>
      </c>
      <c r="Z237" s="24">
        <f>IF(ISBLANK('Mortgage 1 Monthly Calcs'!U237),"",'Mortgage 1 Monthly Calcs'!U237)</f>
        <v>85382.080552055442</v>
      </c>
      <c r="AA237" s="24" t="str">
        <f>IF(ISBLANK('Mortgage 1 Monthly Calcs'!V237),"",'Mortgage 1 Monthly Calcs'!V237)</f>
        <v/>
      </c>
      <c r="AB237" s="24" t="str">
        <f>IF(ISBLANK('Mortgage 1 Monthly Calcs'!W237),"",'Mortgage 1 Monthly Calcs'!W237)</f>
        <v/>
      </c>
      <c r="AC237" s="24">
        <f>IF(ISBLANK('Mortgage 1 Monthly Calcs'!X237),"",'Mortgage 1 Monthly Calcs'!X237)</f>
        <v>0</v>
      </c>
      <c r="AD237" s="24">
        <f>IF(ISBLANK('Mortgage 1 Monthly Calcs'!Y237),"",'Mortgage 1 Monthly Calcs'!Y237)</f>
        <v>39769.963816330841</v>
      </c>
    </row>
    <row r="238" spans="3:30" x14ac:dyDescent="0.25">
      <c r="C238" s="37">
        <v>227</v>
      </c>
      <c r="D238" s="29"/>
      <c r="E238" s="22" t="str">
        <f>IF(ISBLANK('Mortgage 1 Monthly Calcs'!E238),"",'Mortgage 1 Monthly Calcs'!E238)</f>
        <v/>
      </c>
      <c r="F238" s="23" t="str">
        <f>IF(ISBLANK('Mortgage 1 Monthly Calcs'!F238),"",'Mortgage 1 Monthly Calcs'!F238)</f>
        <v>Sep</v>
      </c>
      <c r="G238" s="28"/>
      <c r="H238" s="28">
        <f>IF(ISBLANK('Mortgage 1 Monthly Calcs'!G238),"",'Mortgage 1 Monthly Calcs'!G238)</f>
        <v>0.06</v>
      </c>
      <c r="I238" s="24">
        <f>IF(ISBLANK('Mortgage 1 Monthly Calcs'!H238),"",'Mortgage 1 Monthly Calcs'!H238)</f>
        <v>644.30140148551334</v>
      </c>
      <c r="J238" s="24">
        <f>IF(ISBLANK('Mortgage 1 Monthly Calcs'!I238),"",'Mortgage 1 Monthly Calcs'!I238)</f>
        <v>198.8498190816542</v>
      </c>
      <c r="K238" s="24">
        <f>IF(ISBLANK('Mortgage 1 Monthly Calcs'!J238),"",'Mortgage 1 Monthly Calcs'!J238)</f>
        <v>39769.963816330841</v>
      </c>
      <c r="L238" s="24"/>
      <c r="M238" s="24">
        <f>IF(ISBLANK('Mortgage 1 Monthly Calcs'!K238),"",'Mortgage 1 Monthly Calcs'!K238)</f>
        <v>0</v>
      </c>
      <c r="N238" s="24"/>
      <c r="O238" s="24">
        <f>IF(ISBLANK('Mortgage 1 Monthly Calcs'!L238),"",'Mortgage 1 Monthly Calcs'!L238)</f>
        <v>644.30140148551334</v>
      </c>
      <c r="P238" s="24"/>
      <c r="Q238" s="24">
        <f>IF(ISBLANK('Mortgage 1 Monthly Calcs'!M238),"",'Mortgage 1 Monthly Calcs'!M238)</f>
        <v>0</v>
      </c>
      <c r="R238" s="24">
        <f>IF(ISBLANK('Mortgage 1 Monthly Calcs'!N238),"",'Mortgage 1 Monthly Calcs'!N238)</f>
        <v>644.30140148551334</v>
      </c>
      <c r="S238" s="24">
        <f>IF(ISBLANK('Mortgage 1 Monthly Calcs'!O238),"",'Mortgage 1 Monthly Calcs'!O238)</f>
        <v>0</v>
      </c>
      <c r="T238" s="24"/>
      <c r="U238" s="24">
        <f>IF(ISBLANK('Mortgage 1 Monthly Calcs'!P238),"",'Mortgage 1 Monthly Calcs'!P238)</f>
        <v>0</v>
      </c>
      <c r="V238" s="24">
        <f>IF(ISBLANK('Mortgage 1 Monthly Calcs'!Q238),"",'Mortgage 1 Monthly Calcs'!Q238)</f>
        <v>0</v>
      </c>
      <c r="W238" s="24">
        <f>IF(ISBLANK('Mortgage 1 Monthly Calcs'!R238),"",'Mortgage 1 Monthly Calcs'!R238)</f>
        <v>445.45158240385911</v>
      </c>
      <c r="X238" s="24">
        <f>IF(ISBLANK('Mortgage 1 Monthly Calcs'!S238),"",'Mortgage 1 Monthly Calcs'!S238)</f>
        <v>198.8498190816542</v>
      </c>
      <c r="Y238" s="24">
        <f>IF(ISBLANK('Mortgage 1 Monthly Calcs'!T238),"",'Mortgage 1 Monthly Calcs'!T238)</f>
        <v>60675.487766073282</v>
      </c>
      <c r="Z238" s="24">
        <f>IF(ISBLANK('Mortgage 1 Monthly Calcs'!U238),"",'Mortgage 1 Monthly Calcs'!U238)</f>
        <v>85580.930371137103</v>
      </c>
      <c r="AA238" s="24" t="str">
        <f>IF(ISBLANK('Mortgage 1 Monthly Calcs'!V238),"",'Mortgage 1 Monthly Calcs'!V238)</f>
        <v/>
      </c>
      <c r="AB238" s="24" t="str">
        <f>IF(ISBLANK('Mortgage 1 Monthly Calcs'!W238),"",'Mortgage 1 Monthly Calcs'!W238)</f>
        <v/>
      </c>
      <c r="AC238" s="24">
        <f>IF(ISBLANK('Mortgage 1 Monthly Calcs'!X238),"",'Mortgage 1 Monthly Calcs'!X238)</f>
        <v>0</v>
      </c>
      <c r="AD238" s="24">
        <f>IF(ISBLANK('Mortgage 1 Monthly Calcs'!Y238),"",'Mortgage 1 Monthly Calcs'!Y238)</f>
        <v>39324.512233926995</v>
      </c>
    </row>
    <row r="239" spans="3:30" x14ac:dyDescent="0.25">
      <c r="C239" s="37">
        <v>228</v>
      </c>
      <c r="D239" s="29">
        <f>D227+1</f>
        <v>19</v>
      </c>
      <c r="E239" s="22" t="str">
        <f>IF(ISBLANK('Mortgage 1 Monthly Calcs'!E239),"",'Mortgage 1 Monthly Calcs'!E239)</f>
        <v/>
      </c>
      <c r="F239" s="23" t="str">
        <f>IF(ISBLANK('Mortgage 1 Monthly Calcs'!F239),"",'Mortgage 1 Monthly Calcs'!F239)</f>
        <v>Oct</v>
      </c>
      <c r="G239" s="28"/>
      <c r="H239" s="28">
        <f>IF(ISBLANK('Mortgage 1 Monthly Calcs'!G239),"",'Mortgage 1 Monthly Calcs'!G239)</f>
        <v>0.06</v>
      </c>
      <c r="I239" s="24">
        <f>IF(ISBLANK('Mortgage 1 Monthly Calcs'!H239),"",'Mortgage 1 Monthly Calcs'!H239)</f>
        <v>644.30140148551357</v>
      </c>
      <c r="J239" s="24">
        <f>IF(ISBLANK('Mortgage 1 Monthly Calcs'!I239),"",'Mortgage 1 Monthly Calcs'!I239)</f>
        <v>196.62256116963499</v>
      </c>
      <c r="K239" s="24">
        <f>IF(ISBLANK('Mortgage 1 Monthly Calcs'!J239),"",'Mortgage 1 Monthly Calcs'!J239)</f>
        <v>39324.512233926995</v>
      </c>
      <c r="L239" s="24"/>
      <c r="M239" s="24">
        <f>IF(ISBLANK('Mortgage 1 Monthly Calcs'!K239),"",'Mortgage 1 Monthly Calcs'!K239)</f>
        <v>0</v>
      </c>
      <c r="N239" s="24"/>
      <c r="O239" s="24">
        <f>IF(ISBLANK('Mortgage 1 Monthly Calcs'!L239),"",'Mortgage 1 Monthly Calcs'!L239)</f>
        <v>644.30140148551357</v>
      </c>
      <c r="P239" s="24"/>
      <c r="Q239" s="24">
        <f>IF(ISBLANK('Mortgage 1 Monthly Calcs'!M239),"",'Mortgage 1 Monthly Calcs'!M239)</f>
        <v>0</v>
      </c>
      <c r="R239" s="24">
        <f>IF(ISBLANK('Mortgage 1 Monthly Calcs'!N239),"",'Mortgage 1 Monthly Calcs'!N239)</f>
        <v>644.30140148551357</v>
      </c>
      <c r="S239" s="24">
        <f>IF(ISBLANK('Mortgage 1 Monthly Calcs'!O239),"",'Mortgage 1 Monthly Calcs'!O239)</f>
        <v>0</v>
      </c>
      <c r="T239" s="24"/>
      <c r="U239" s="24">
        <f>IF(ISBLANK('Mortgage 1 Monthly Calcs'!P239),"",'Mortgage 1 Monthly Calcs'!P239)</f>
        <v>0</v>
      </c>
      <c r="V239" s="24">
        <f>IF(ISBLANK('Mortgage 1 Monthly Calcs'!Q239),"",'Mortgage 1 Monthly Calcs'!Q239)</f>
        <v>0</v>
      </c>
      <c r="W239" s="24">
        <f>IF(ISBLANK('Mortgage 1 Monthly Calcs'!R239),"",'Mortgage 1 Monthly Calcs'!R239)</f>
        <v>447.67884031587857</v>
      </c>
      <c r="X239" s="24">
        <f>IF(ISBLANK('Mortgage 1 Monthly Calcs'!S239),"",'Mortgage 1 Monthly Calcs'!S239)</f>
        <v>196.62256116963499</v>
      </c>
      <c r="Y239" s="24">
        <f>IF(ISBLANK('Mortgage 1 Monthly Calcs'!T239),"",'Mortgage 1 Monthly Calcs'!T239)</f>
        <v>61123.166606389161</v>
      </c>
      <c r="Z239" s="24">
        <f>IF(ISBLANK('Mortgage 1 Monthly Calcs'!U239),"",'Mortgage 1 Monthly Calcs'!U239)</f>
        <v>85777.552932306731</v>
      </c>
      <c r="AA239" s="24" t="str">
        <f>IF(ISBLANK('Mortgage 1 Monthly Calcs'!V239),"",'Mortgage 1 Monthly Calcs'!V239)</f>
        <v/>
      </c>
      <c r="AB239" s="24" t="str">
        <f>IF(ISBLANK('Mortgage 1 Monthly Calcs'!W239),"",'Mortgage 1 Monthly Calcs'!W239)</f>
        <v/>
      </c>
      <c r="AC239" s="24">
        <f>IF(ISBLANK('Mortgage 1 Monthly Calcs'!X239),"",'Mortgage 1 Monthly Calcs'!X239)</f>
        <v>0</v>
      </c>
      <c r="AD239" s="24">
        <f>IF(ISBLANK('Mortgage 1 Monthly Calcs'!Y239),"",'Mortgage 1 Monthly Calcs'!Y239)</f>
        <v>38876.833393611123</v>
      </c>
    </row>
    <row r="240" spans="3:30" x14ac:dyDescent="0.25">
      <c r="C240" s="37">
        <v>229</v>
      </c>
      <c r="D240" s="29"/>
      <c r="E240" s="22" t="str">
        <f>IF(ISBLANK('Mortgage 1 Monthly Calcs'!E240),"",'Mortgage 1 Monthly Calcs'!E240)</f>
        <v/>
      </c>
      <c r="F240" s="23" t="str">
        <f>IF(ISBLANK('Mortgage 1 Monthly Calcs'!F240),"",'Mortgage 1 Monthly Calcs'!F240)</f>
        <v>Nov</v>
      </c>
      <c r="G240" s="28"/>
      <c r="H240" s="28">
        <f>IF(ISBLANK('Mortgage 1 Monthly Calcs'!G240),"",'Mortgage 1 Monthly Calcs'!G240)</f>
        <v>0.06</v>
      </c>
      <c r="I240" s="24">
        <f>IF(ISBLANK('Mortgage 1 Monthly Calcs'!H240),"",'Mortgage 1 Monthly Calcs'!H240)</f>
        <v>644.30140148551357</v>
      </c>
      <c r="J240" s="24">
        <f>IF(ISBLANK('Mortgage 1 Monthly Calcs'!I240),"",'Mortgage 1 Monthly Calcs'!I240)</f>
        <v>194.38416696805561</v>
      </c>
      <c r="K240" s="24">
        <f>IF(ISBLANK('Mortgage 1 Monthly Calcs'!J240),"",'Mortgage 1 Monthly Calcs'!J240)</f>
        <v>38876.833393611123</v>
      </c>
      <c r="L240" s="24"/>
      <c r="M240" s="24">
        <f>IF(ISBLANK('Mortgage 1 Monthly Calcs'!K240),"",'Mortgage 1 Monthly Calcs'!K240)</f>
        <v>0</v>
      </c>
      <c r="N240" s="24"/>
      <c r="O240" s="24">
        <f>IF(ISBLANK('Mortgage 1 Monthly Calcs'!L240),"",'Mortgage 1 Monthly Calcs'!L240)</f>
        <v>644.30140148551357</v>
      </c>
      <c r="P240" s="24"/>
      <c r="Q240" s="24">
        <f>IF(ISBLANK('Mortgage 1 Monthly Calcs'!M240),"",'Mortgage 1 Monthly Calcs'!M240)</f>
        <v>0</v>
      </c>
      <c r="R240" s="24">
        <f>IF(ISBLANK('Mortgage 1 Monthly Calcs'!N240),"",'Mortgage 1 Monthly Calcs'!N240)</f>
        <v>644.30140148551357</v>
      </c>
      <c r="S240" s="24">
        <f>IF(ISBLANK('Mortgage 1 Monthly Calcs'!O240),"",'Mortgage 1 Monthly Calcs'!O240)</f>
        <v>0</v>
      </c>
      <c r="T240" s="24"/>
      <c r="U240" s="24">
        <f>IF(ISBLANK('Mortgage 1 Monthly Calcs'!P240),"",'Mortgage 1 Monthly Calcs'!P240)</f>
        <v>0</v>
      </c>
      <c r="V240" s="24">
        <f>IF(ISBLANK('Mortgage 1 Monthly Calcs'!Q240),"",'Mortgage 1 Monthly Calcs'!Q240)</f>
        <v>0</v>
      </c>
      <c r="W240" s="24">
        <f>IF(ISBLANK('Mortgage 1 Monthly Calcs'!R240),"",'Mortgage 1 Monthly Calcs'!R240)</f>
        <v>449.91723451745793</v>
      </c>
      <c r="X240" s="24">
        <f>IF(ISBLANK('Mortgage 1 Monthly Calcs'!S240),"",'Mortgage 1 Monthly Calcs'!S240)</f>
        <v>194.38416696805561</v>
      </c>
      <c r="Y240" s="24">
        <f>IF(ISBLANK('Mortgage 1 Monthly Calcs'!T240),"",'Mortgage 1 Monthly Calcs'!T240)</f>
        <v>61573.08384090662</v>
      </c>
      <c r="Z240" s="24">
        <f>IF(ISBLANK('Mortgage 1 Monthly Calcs'!U240),"",'Mortgage 1 Monthly Calcs'!U240)</f>
        <v>85971.937099274786</v>
      </c>
      <c r="AA240" s="24" t="str">
        <f>IF(ISBLANK('Mortgage 1 Monthly Calcs'!V240),"",'Mortgage 1 Monthly Calcs'!V240)</f>
        <v/>
      </c>
      <c r="AB240" s="24" t="str">
        <f>IF(ISBLANK('Mortgage 1 Monthly Calcs'!W240),"",'Mortgage 1 Monthly Calcs'!W240)</f>
        <v/>
      </c>
      <c r="AC240" s="24">
        <f>IF(ISBLANK('Mortgage 1 Monthly Calcs'!X240),"",'Mortgage 1 Monthly Calcs'!X240)</f>
        <v>0</v>
      </c>
      <c r="AD240" s="24">
        <f>IF(ISBLANK('Mortgage 1 Monthly Calcs'!Y240),"",'Mortgage 1 Monthly Calcs'!Y240)</f>
        <v>38426.916159093678</v>
      </c>
    </row>
    <row r="241" spans="3:30" x14ac:dyDescent="0.25">
      <c r="C241" s="37">
        <v>230</v>
      </c>
      <c r="D241" s="29"/>
      <c r="E241" s="22" t="str">
        <f>IF(ISBLANK('Mortgage 1 Monthly Calcs'!E241),"",'Mortgage 1 Monthly Calcs'!E241)</f>
        <v/>
      </c>
      <c r="F241" s="23" t="str">
        <f>IF(ISBLANK('Mortgage 1 Monthly Calcs'!F241),"",'Mortgage 1 Monthly Calcs'!F241)</f>
        <v>Dec</v>
      </c>
      <c r="G241" s="28"/>
      <c r="H241" s="28">
        <f>IF(ISBLANK('Mortgage 1 Monthly Calcs'!G241),"",'Mortgage 1 Monthly Calcs'!G241)</f>
        <v>0.06</v>
      </c>
      <c r="I241" s="24">
        <f>IF(ISBLANK('Mortgage 1 Monthly Calcs'!H241),"",'Mortgage 1 Monthly Calcs'!H241)</f>
        <v>644.30140148551379</v>
      </c>
      <c r="J241" s="24">
        <f>IF(ISBLANK('Mortgage 1 Monthly Calcs'!I241),"",'Mortgage 1 Monthly Calcs'!I241)</f>
        <v>192.13458079546839</v>
      </c>
      <c r="K241" s="24">
        <f>IF(ISBLANK('Mortgage 1 Monthly Calcs'!J241),"",'Mortgage 1 Monthly Calcs'!J241)</f>
        <v>38426.916159093678</v>
      </c>
      <c r="L241" s="24"/>
      <c r="M241" s="24">
        <f>IF(ISBLANK('Mortgage 1 Monthly Calcs'!K241),"",'Mortgage 1 Monthly Calcs'!K241)</f>
        <v>0</v>
      </c>
      <c r="N241" s="24"/>
      <c r="O241" s="24">
        <f>IF(ISBLANK('Mortgage 1 Monthly Calcs'!L241),"",'Mortgage 1 Monthly Calcs'!L241)</f>
        <v>644.30140148551379</v>
      </c>
      <c r="P241" s="24"/>
      <c r="Q241" s="24">
        <f>IF(ISBLANK('Mortgage 1 Monthly Calcs'!M241),"",'Mortgage 1 Monthly Calcs'!M241)</f>
        <v>0</v>
      </c>
      <c r="R241" s="24">
        <f>IF(ISBLANK('Mortgage 1 Monthly Calcs'!N241),"",'Mortgage 1 Monthly Calcs'!N241)</f>
        <v>644.30140148551379</v>
      </c>
      <c r="S241" s="24">
        <f>IF(ISBLANK('Mortgage 1 Monthly Calcs'!O241),"",'Mortgage 1 Monthly Calcs'!O241)</f>
        <v>0</v>
      </c>
      <c r="T241" s="24"/>
      <c r="U241" s="24">
        <f>IF(ISBLANK('Mortgage 1 Monthly Calcs'!P241),"",'Mortgage 1 Monthly Calcs'!P241)</f>
        <v>0</v>
      </c>
      <c r="V241" s="24">
        <f>IF(ISBLANK('Mortgage 1 Monthly Calcs'!Q241),"",'Mortgage 1 Monthly Calcs'!Q241)</f>
        <v>0</v>
      </c>
      <c r="W241" s="24">
        <f>IF(ISBLANK('Mortgage 1 Monthly Calcs'!R241),"",'Mortgage 1 Monthly Calcs'!R241)</f>
        <v>452.16682069004537</v>
      </c>
      <c r="X241" s="24">
        <f>IF(ISBLANK('Mortgage 1 Monthly Calcs'!S241),"",'Mortgage 1 Monthly Calcs'!S241)</f>
        <v>192.13458079546839</v>
      </c>
      <c r="Y241" s="24">
        <f>IF(ISBLANK('Mortgage 1 Monthly Calcs'!T241),"",'Mortgage 1 Monthly Calcs'!T241)</f>
        <v>62025.250661596663</v>
      </c>
      <c r="Z241" s="24">
        <f>IF(ISBLANK('Mortgage 1 Monthly Calcs'!U241),"",'Mortgage 1 Monthly Calcs'!U241)</f>
        <v>86164.07168007025</v>
      </c>
      <c r="AA241" s="24" t="str">
        <f>IF(ISBLANK('Mortgage 1 Monthly Calcs'!V241),"",'Mortgage 1 Monthly Calcs'!V241)</f>
        <v/>
      </c>
      <c r="AB241" s="24" t="str">
        <f>IF(ISBLANK('Mortgage 1 Monthly Calcs'!W241),"",'Mortgage 1 Monthly Calcs'!W241)</f>
        <v/>
      </c>
      <c r="AC241" s="24">
        <f>IF(ISBLANK('Mortgage 1 Monthly Calcs'!X241),"",'Mortgage 1 Monthly Calcs'!X241)</f>
        <v>0</v>
      </c>
      <c r="AD241" s="24">
        <f>IF(ISBLANK('Mortgage 1 Monthly Calcs'!Y241),"",'Mortgage 1 Monthly Calcs'!Y241)</f>
        <v>37974.749338403642</v>
      </c>
    </row>
    <row r="242" spans="3:30" x14ac:dyDescent="0.25">
      <c r="C242" s="37">
        <v>231</v>
      </c>
      <c r="D242" s="29"/>
      <c r="E242" s="22">
        <f>IF(ISBLANK('Mortgage 1 Monthly Calcs'!E242),"",'Mortgage 1 Monthly Calcs'!E242)</f>
        <v>2029</v>
      </c>
      <c r="F242" s="23" t="str">
        <f>IF(ISBLANK('Mortgage 1 Monthly Calcs'!F242),"",'Mortgage 1 Monthly Calcs'!F242)</f>
        <v>Jan</v>
      </c>
      <c r="G242" s="28"/>
      <c r="H242" s="28">
        <f>IF(ISBLANK('Mortgage 1 Monthly Calcs'!G242),"",'Mortgage 1 Monthly Calcs'!G242)</f>
        <v>0.06</v>
      </c>
      <c r="I242" s="24">
        <f>IF(ISBLANK('Mortgage 1 Monthly Calcs'!H242),"",'Mortgage 1 Monthly Calcs'!H242)</f>
        <v>644.30140148551413</v>
      </c>
      <c r="J242" s="24">
        <f>IF(ISBLANK('Mortgage 1 Monthly Calcs'!I242),"",'Mortgage 1 Monthly Calcs'!I242)</f>
        <v>189.87374669201822</v>
      </c>
      <c r="K242" s="24">
        <f>IF(ISBLANK('Mortgage 1 Monthly Calcs'!J242),"",'Mortgage 1 Monthly Calcs'!J242)</f>
        <v>37974.749338403642</v>
      </c>
      <c r="L242" s="24"/>
      <c r="M242" s="24">
        <f>IF(ISBLANK('Mortgage 1 Monthly Calcs'!K242),"",'Mortgage 1 Monthly Calcs'!K242)</f>
        <v>0</v>
      </c>
      <c r="N242" s="24"/>
      <c r="O242" s="24">
        <f>IF(ISBLANK('Mortgage 1 Monthly Calcs'!L242),"",'Mortgage 1 Monthly Calcs'!L242)</f>
        <v>644.30140148551413</v>
      </c>
      <c r="P242" s="24"/>
      <c r="Q242" s="24">
        <f>IF(ISBLANK('Mortgage 1 Monthly Calcs'!M242),"",'Mortgage 1 Monthly Calcs'!M242)</f>
        <v>0</v>
      </c>
      <c r="R242" s="24">
        <f>IF(ISBLANK('Mortgage 1 Monthly Calcs'!N242),"",'Mortgage 1 Monthly Calcs'!N242)</f>
        <v>644.30140148551413</v>
      </c>
      <c r="S242" s="24">
        <f>IF(ISBLANK('Mortgage 1 Monthly Calcs'!O242),"",'Mortgage 1 Monthly Calcs'!O242)</f>
        <v>0</v>
      </c>
      <c r="T242" s="24"/>
      <c r="U242" s="24">
        <f>IF(ISBLANK('Mortgage 1 Monthly Calcs'!P242),"",'Mortgage 1 Monthly Calcs'!P242)</f>
        <v>0</v>
      </c>
      <c r="V242" s="24">
        <f>IF(ISBLANK('Mortgage 1 Monthly Calcs'!Q242),"",'Mortgage 1 Monthly Calcs'!Q242)</f>
        <v>0</v>
      </c>
      <c r="W242" s="24">
        <f>IF(ISBLANK('Mortgage 1 Monthly Calcs'!R242),"",'Mortgage 1 Monthly Calcs'!R242)</f>
        <v>454.42765479349589</v>
      </c>
      <c r="X242" s="24">
        <f>IF(ISBLANK('Mortgage 1 Monthly Calcs'!S242),"",'Mortgage 1 Monthly Calcs'!S242)</f>
        <v>189.87374669201822</v>
      </c>
      <c r="Y242" s="24">
        <f>IF(ISBLANK('Mortgage 1 Monthly Calcs'!T242),"",'Mortgage 1 Monthly Calcs'!T242)</f>
        <v>62479.678316390156</v>
      </c>
      <c r="Z242" s="24">
        <f>IF(ISBLANK('Mortgage 1 Monthly Calcs'!U242),"",'Mortgage 1 Monthly Calcs'!U242)</f>
        <v>86353.945426762264</v>
      </c>
      <c r="AA242" s="24" t="str">
        <f>IF(ISBLANK('Mortgage 1 Monthly Calcs'!V242),"",'Mortgage 1 Monthly Calcs'!V242)</f>
        <v/>
      </c>
      <c r="AB242" s="24" t="str">
        <f>IF(ISBLANK('Mortgage 1 Monthly Calcs'!W242),"",'Mortgage 1 Monthly Calcs'!W242)</f>
        <v/>
      </c>
      <c r="AC242" s="24">
        <f>IF(ISBLANK('Mortgage 1 Monthly Calcs'!X242),"",'Mortgage 1 Monthly Calcs'!X242)</f>
        <v>0</v>
      </c>
      <c r="AD242" s="24">
        <f>IF(ISBLANK('Mortgage 1 Monthly Calcs'!Y242),"",'Mortgage 1 Monthly Calcs'!Y242)</f>
        <v>37520.321683610156</v>
      </c>
    </row>
    <row r="243" spans="3:30" x14ac:dyDescent="0.25">
      <c r="C243" s="37">
        <v>232</v>
      </c>
      <c r="D243" s="29" t="str">
        <f>IF(K1011=1,F235+1,"")</f>
        <v/>
      </c>
      <c r="E243" s="22" t="str">
        <f>IF(ISBLANK('Mortgage 1 Monthly Calcs'!E243),"",'Mortgage 1 Monthly Calcs'!E243)</f>
        <v/>
      </c>
      <c r="F243" s="23" t="str">
        <f>IF(ISBLANK('Mortgage 1 Monthly Calcs'!F243),"",'Mortgage 1 Monthly Calcs'!F243)</f>
        <v>Feb</v>
      </c>
      <c r="G243" s="28"/>
      <c r="H243" s="28">
        <f>IF(ISBLANK('Mortgage 1 Monthly Calcs'!G243),"",'Mortgage 1 Monthly Calcs'!G243)</f>
        <v>0.06</v>
      </c>
      <c r="I243" s="24">
        <f>IF(ISBLANK('Mortgage 1 Monthly Calcs'!H243),"",'Mortgage 1 Monthly Calcs'!H243)</f>
        <v>644.30140148551413</v>
      </c>
      <c r="J243" s="24">
        <f>IF(ISBLANK('Mortgage 1 Monthly Calcs'!I243),"",'Mortgage 1 Monthly Calcs'!I243)</f>
        <v>187.60160841805077</v>
      </c>
      <c r="K243" s="24">
        <f>IF(ISBLANK('Mortgage 1 Monthly Calcs'!J243),"",'Mortgage 1 Monthly Calcs'!J243)</f>
        <v>37520.321683610156</v>
      </c>
      <c r="L243" s="24"/>
      <c r="M243" s="24">
        <f>IF(ISBLANK('Mortgage 1 Monthly Calcs'!K243),"",'Mortgage 1 Monthly Calcs'!K243)</f>
        <v>0</v>
      </c>
      <c r="N243" s="24"/>
      <c r="O243" s="24">
        <f>IF(ISBLANK('Mortgage 1 Monthly Calcs'!L243),"",'Mortgage 1 Monthly Calcs'!L243)</f>
        <v>644.30140148551413</v>
      </c>
      <c r="P243" s="24"/>
      <c r="Q243" s="24">
        <f>IF(ISBLANK('Mortgage 1 Monthly Calcs'!M243),"",'Mortgage 1 Monthly Calcs'!M243)</f>
        <v>0</v>
      </c>
      <c r="R243" s="24">
        <f>IF(ISBLANK('Mortgage 1 Monthly Calcs'!N243),"",'Mortgage 1 Monthly Calcs'!N243)</f>
        <v>644.30140148551413</v>
      </c>
      <c r="S243" s="24">
        <f>IF(ISBLANK('Mortgage 1 Monthly Calcs'!O243),"",'Mortgage 1 Monthly Calcs'!O243)</f>
        <v>0</v>
      </c>
      <c r="T243" s="24"/>
      <c r="U243" s="24">
        <f>IF(ISBLANK('Mortgage 1 Monthly Calcs'!P243),"",'Mortgage 1 Monthly Calcs'!P243)</f>
        <v>0</v>
      </c>
      <c r="V243" s="24">
        <f>IF(ISBLANK('Mortgage 1 Monthly Calcs'!Q243),"",'Mortgage 1 Monthly Calcs'!Q243)</f>
        <v>0</v>
      </c>
      <c r="W243" s="24">
        <f>IF(ISBLANK('Mortgage 1 Monthly Calcs'!R243),"",'Mortgage 1 Monthly Calcs'!R243)</f>
        <v>456.69979306746336</v>
      </c>
      <c r="X243" s="24">
        <f>IF(ISBLANK('Mortgage 1 Monthly Calcs'!S243),"",'Mortgage 1 Monthly Calcs'!S243)</f>
        <v>187.60160841805077</v>
      </c>
      <c r="Y243" s="24">
        <f>IF(ISBLANK('Mortgage 1 Monthly Calcs'!T243),"",'Mortgage 1 Monthly Calcs'!T243)</f>
        <v>62936.378109457619</v>
      </c>
      <c r="Z243" s="24">
        <f>IF(ISBLANK('Mortgage 1 Monthly Calcs'!U243),"",'Mortgage 1 Monthly Calcs'!U243)</f>
        <v>86541.547035180309</v>
      </c>
      <c r="AA243" s="24" t="str">
        <f>IF(ISBLANK('Mortgage 1 Monthly Calcs'!V243),"",'Mortgage 1 Monthly Calcs'!V243)</f>
        <v/>
      </c>
      <c r="AB243" s="24" t="str">
        <f>IF(ISBLANK('Mortgage 1 Monthly Calcs'!W243),"",'Mortgage 1 Monthly Calcs'!W243)</f>
        <v/>
      </c>
      <c r="AC243" s="24">
        <f>IF(ISBLANK('Mortgage 1 Monthly Calcs'!X243),"",'Mortgage 1 Monthly Calcs'!X243)</f>
        <v>0</v>
      </c>
      <c r="AD243" s="24">
        <f>IF(ISBLANK('Mortgage 1 Monthly Calcs'!Y243),"",'Mortgage 1 Monthly Calcs'!Y243)</f>
        <v>37063.621890542701</v>
      </c>
    </row>
    <row r="244" spans="3:30" x14ac:dyDescent="0.25">
      <c r="C244" s="37">
        <v>233</v>
      </c>
      <c r="D244" s="29" t="str">
        <f>IF(K1012=1,F235+1,"")</f>
        <v/>
      </c>
      <c r="E244" s="22" t="str">
        <f>IF(ISBLANK('Mortgage 1 Monthly Calcs'!E244),"",'Mortgage 1 Monthly Calcs'!E244)</f>
        <v/>
      </c>
      <c r="F244" s="23" t="str">
        <f>IF(ISBLANK('Mortgage 1 Monthly Calcs'!F244),"",'Mortgage 1 Monthly Calcs'!F244)</f>
        <v>Mar</v>
      </c>
      <c r="G244" s="28"/>
      <c r="H244" s="28">
        <f>IF(ISBLANK('Mortgage 1 Monthly Calcs'!G244),"",'Mortgage 1 Monthly Calcs'!G244)</f>
        <v>0.06</v>
      </c>
      <c r="I244" s="24">
        <f>IF(ISBLANK('Mortgage 1 Monthly Calcs'!H244),"",'Mortgage 1 Monthly Calcs'!H244)</f>
        <v>644.30140148551425</v>
      </c>
      <c r="J244" s="24">
        <f>IF(ISBLANK('Mortgage 1 Monthly Calcs'!I244),"",'Mortgage 1 Monthly Calcs'!I244)</f>
        <v>185.31810945271351</v>
      </c>
      <c r="K244" s="24">
        <f>IF(ISBLANK('Mortgage 1 Monthly Calcs'!J244),"",'Mortgage 1 Monthly Calcs'!J244)</f>
        <v>37063.621890542701</v>
      </c>
      <c r="L244" s="24"/>
      <c r="M244" s="24">
        <f>IF(ISBLANK('Mortgage 1 Monthly Calcs'!K244),"",'Mortgage 1 Monthly Calcs'!K244)</f>
        <v>0</v>
      </c>
      <c r="N244" s="24"/>
      <c r="O244" s="24">
        <f>IF(ISBLANK('Mortgage 1 Monthly Calcs'!L244),"",'Mortgage 1 Monthly Calcs'!L244)</f>
        <v>644.30140148551425</v>
      </c>
      <c r="P244" s="24"/>
      <c r="Q244" s="24">
        <f>IF(ISBLANK('Mortgage 1 Monthly Calcs'!M244),"",'Mortgage 1 Monthly Calcs'!M244)</f>
        <v>0</v>
      </c>
      <c r="R244" s="24">
        <f>IF(ISBLANK('Mortgage 1 Monthly Calcs'!N244),"",'Mortgage 1 Monthly Calcs'!N244)</f>
        <v>644.30140148551425</v>
      </c>
      <c r="S244" s="24">
        <f>IF(ISBLANK('Mortgage 1 Monthly Calcs'!O244),"",'Mortgage 1 Monthly Calcs'!O244)</f>
        <v>0</v>
      </c>
      <c r="T244" s="24"/>
      <c r="U244" s="24">
        <f>IF(ISBLANK('Mortgage 1 Monthly Calcs'!P244),"",'Mortgage 1 Monthly Calcs'!P244)</f>
        <v>0</v>
      </c>
      <c r="V244" s="24">
        <f>IF(ISBLANK('Mortgage 1 Monthly Calcs'!Q244),"",'Mortgage 1 Monthly Calcs'!Q244)</f>
        <v>0</v>
      </c>
      <c r="W244" s="24">
        <f>IF(ISBLANK('Mortgage 1 Monthly Calcs'!R244),"",'Mortgage 1 Monthly Calcs'!R244)</f>
        <v>458.9832920328007</v>
      </c>
      <c r="X244" s="24">
        <f>IF(ISBLANK('Mortgage 1 Monthly Calcs'!S244),"",'Mortgage 1 Monthly Calcs'!S244)</f>
        <v>185.31810945271351</v>
      </c>
      <c r="Y244" s="24">
        <f>IF(ISBLANK('Mortgage 1 Monthly Calcs'!T244),"",'Mortgage 1 Monthly Calcs'!T244)</f>
        <v>63395.361401490416</v>
      </c>
      <c r="Z244" s="24">
        <f>IF(ISBLANK('Mortgage 1 Monthly Calcs'!U244),"",'Mortgage 1 Monthly Calcs'!U244)</f>
        <v>86726.865144633019</v>
      </c>
      <c r="AA244" s="24" t="str">
        <f>IF(ISBLANK('Mortgage 1 Monthly Calcs'!V244),"",'Mortgage 1 Monthly Calcs'!V244)</f>
        <v/>
      </c>
      <c r="AB244" s="24" t="str">
        <f>IF(ISBLANK('Mortgage 1 Monthly Calcs'!W244),"",'Mortgage 1 Monthly Calcs'!W244)</f>
        <v/>
      </c>
      <c r="AC244" s="24">
        <f>IF(ISBLANK('Mortgage 1 Monthly Calcs'!X244),"",'Mortgage 1 Monthly Calcs'!X244)</f>
        <v>0</v>
      </c>
      <c r="AD244" s="24">
        <f>IF(ISBLANK('Mortgage 1 Monthly Calcs'!Y244),"",'Mortgage 1 Monthly Calcs'!Y244)</f>
        <v>36604.638598509911</v>
      </c>
    </row>
    <row r="245" spans="3:30" x14ac:dyDescent="0.25">
      <c r="C245" s="37">
        <v>234</v>
      </c>
      <c r="D245" s="29" t="str">
        <f>IF(K1013=1,F235+1,"")</f>
        <v/>
      </c>
      <c r="E245" s="22" t="str">
        <f>IF(ISBLANK('Mortgage 1 Monthly Calcs'!E245),"",'Mortgage 1 Monthly Calcs'!E245)</f>
        <v/>
      </c>
      <c r="F245" s="23" t="str">
        <f>IF(ISBLANK('Mortgage 1 Monthly Calcs'!F245),"",'Mortgage 1 Monthly Calcs'!F245)</f>
        <v>Apr</v>
      </c>
      <c r="G245" s="28"/>
      <c r="H245" s="28">
        <f>IF(ISBLANK('Mortgage 1 Monthly Calcs'!G245),"",'Mortgage 1 Monthly Calcs'!G245)</f>
        <v>0.06</v>
      </c>
      <c r="I245" s="24">
        <f>IF(ISBLANK('Mortgage 1 Monthly Calcs'!H245),"",'Mortgage 1 Monthly Calcs'!H245)</f>
        <v>644.30140148551459</v>
      </c>
      <c r="J245" s="24">
        <f>IF(ISBLANK('Mortgage 1 Monthly Calcs'!I245),"",'Mortgage 1 Monthly Calcs'!I245)</f>
        <v>183.02319299254955</v>
      </c>
      <c r="K245" s="24">
        <f>IF(ISBLANK('Mortgage 1 Monthly Calcs'!J245),"",'Mortgage 1 Monthly Calcs'!J245)</f>
        <v>36604.638598509911</v>
      </c>
      <c r="L245" s="24"/>
      <c r="M245" s="24">
        <f>IF(ISBLANK('Mortgage 1 Monthly Calcs'!K245),"",'Mortgage 1 Monthly Calcs'!K245)</f>
        <v>0</v>
      </c>
      <c r="N245" s="24"/>
      <c r="O245" s="24">
        <f>IF(ISBLANK('Mortgage 1 Monthly Calcs'!L245),"",'Mortgage 1 Monthly Calcs'!L245)</f>
        <v>644.30140148551459</v>
      </c>
      <c r="P245" s="24"/>
      <c r="Q245" s="24">
        <f>IF(ISBLANK('Mortgage 1 Monthly Calcs'!M245),"",'Mortgage 1 Monthly Calcs'!M245)</f>
        <v>0</v>
      </c>
      <c r="R245" s="24">
        <f>IF(ISBLANK('Mortgage 1 Monthly Calcs'!N245),"",'Mortgage 1 Monthly Calcs'!N245)</f>
        <v>644.30140148551459</v>
      </c>
      <c r="S245" s="24">
        <f>IF(ISBLANK('Mortgage 1 Monthly Calcs'!O245),"",'Mortgage 1 Monthly Calcs'!O245)</f>
        <v>0</v>
      </c>
      <c r="T245" s="24"/>
      <c r="U245" s="24">
        <f>IF(ISBLANK('Mortgage 1 Monthly Calcs'!P245),"",'Mortgage 1 Monthly Calcs'!P245)</f>
        <v>0</v>
      </c>
      <c r="V245" s="24">
        <f>IF(ISBLANK('Mortgage 1 Monthly Calcs'!Q245),"",'Mortgage 1 Monthly Calcs'!Q245)</f>
        <v>0</v>
      </c>
      <c r="W245" s="24">
        <f>IF(ISBLANK('Mortgage 1 Monthly Calcs'!R245),"",'Mortgage 1 Monthly Calcs'!R245)</f>
        <v>461.27820849296506</v>
      </c>
      <c r="X245" s="24">
        <f>IF(ISBLANK('Mortgage 1 Monthly Calcs'!S245),"",'Mortgage 1 Monthly Calcs'!S245)</f>
        <v>183.02319299254955</v>
      </c>
      <c r="Y245" s="24">
        <f>IF(ISBLANK('Mortgage 1 Monthly Calcs'!T245),"",'Mortgage 1 Monthly Calcs'!T245)</f>
        <v>63856.63960998338</v>
      </c>
      <c r="Z245" s="24">
        <f>IF(ISBLANK('Mortgage 1 Monthly Calcs'!U245),"",'Mortgage 1 Monthly Calcs'!U245)</f>
        <v>86909.888337625569</v>
      </c>
      <c r="AA245" s="24" t="str">
        <f>IF(ISBLANK('Mortgage 1 Monthly Calcs'!V245),"",'Mortgage 1 Monthly Calcs'!V245)</f>
        <v/>
      </c>
      <c r="AB245" s="24" t="str">
        <f>IF(ISBLANK('Mortgage 1 Monthly Calcs'!W245),"",'Mortgage 1 Monthly Calcs'!W245)</f>
        <v/>
      </c>
      <c r="AC245" s="24">
        <f>IF(ISBLANK('Mortgage 1 Monthly Calcs'!X245),"",'Mortgage 1 Monthly Calcs'!X245)</f>
        <v>0</v>
      </c>
      <c r="AD245" s="24">
        <f>IF(ISBLANK('Mortgage 1 Monthly Calcs'!Y245),"",'Mortgage 1 Monthly Calcs'!Y245)</f>
        <v>36143.360390016955</v>
      </c>
    </row>
    <row r="246" spans="3:30" x14ac:dyDescent="0.25">
      <c r="C246" s="37">
        <v>235</v>
      </c>
      <c r="D246" s="29" t="str">
        <f>IF(K1014=1,F235+1,"")</f>
        <v/>
      </c>
      <c r="E246" s="22" t="str">
        <f>IF(ISBLANK('Mortgage 1 Monthly Calcs'!E246),"",'Mortgage 1 Monthly Calcs'!E246)</f>
        <v/>
      </c>
      <c r="F246" s="23" t="str">
        <f>IF(ISBLANK('Mortgage 1 Monthly Calcs'!F246),"",'Mortgage 1 Monthly Calcs'!F246)</f>
        <v>May</v>
      </c>
      <c r="G246" s="28"/>
      <c r="H246" s="28">
        <f>IF(ISBLANK('Mortgage 1 Monthly Calcs'!G246),"",'Mortgage 1 Monthly Calcs'!G246)</f>
        <v>0.06</v>
      </c>
      <c r="I246" s="24">
        <f>IF(ISBLANK('Mortgage 1 Monthly Calcs'!H246),"",'Mortgage 1 Monthly Calcs'!H246)</f>
        <v>644.30140148551459</v>
      </c>
      <c r="J246" s="24">
        <f>IF(ISBLANK('Mortgage 1 Monthly Calcs'!I246),"",'Mortgage 1 Monthly Calcs'!I246)</f>
        <v>180.71680195008477</v>
      </c>
      <c r="K246" s="24">
        <f>IF(ISBLANK('Mortgage 1 Monthly Calcs'!J246),"",'Mortgage 1 Monthly Calcs'!J246)</f>
        <v>36143.360390016955</v>
      </c>
      <c r="L246" s="24"/>
      <c r="M246" s="24">
        <f>IF(ISBLANK('Mortgage 1 Monthly Calcs'!K246),"",'Mortgage 1 Monthly Calcs'!K246)</f>
        <v>0</v>
      </c>
      <c r="N246" s="24"/>
      <c r="O246" s="24">
        <f>IF(ISBLANK('Mortgage 1 Monthly Calcs'!L246),"",'Mortgage 1 Monthly Calcs'!L246)</f>
        <v>644.30140148551459</v>
      </c>
      <c r="P246" s="24"/>
      <c r="Q246" s="24">
        <f>IF(ISBLANK('Mortgage 1 Monthly Calcs'!M246),"",'Mortgage 1 Monthly Calcs'!M246)</f>
        <v>0</v>
      </c>
      <c r="R246" s="24">
        <f>IF(ISBLANK('Mortgage 1 Monthly Calcs'!N246),"",'Mortgage 1 Monthly Calcs'!N246)</f>
        <v>644.30140148551459</v>
      </c>
      <c r="S246" s="24">
        <f>IF(ISBLANK('Mortgage 1 Monthly Calcs'!O246),"",'Mortgage 1 Monthly Calcs'!O246)</f>
        <v>0</v>
      </c>
      <c r="T246" s="24"/>
      <c r="U246" s="24">
        <f>IF(ISBLANK('Mortgage 1 Monthly Calcs'!P246),"",'Mortgage 1 Monthly Calcs'!P246)</f>
        <v>0</v>
      </c>
      <c r="V246" s="24">
        <f>IF(ISBLANK('Mortgage 1 Monthly Calcs'!Q246),"",'Mortgage 1 Monthly Calcs'!Q246)</f>
        <v>0</v>
      </c>
      <c r="W246" s="24">
        <f>IF(ISBLANK('Mortgage 1 Monthly Calcs'!R246),"",'Mortgage 1 Monthly Calcs'!R246)</f>
        <v>463.58459953542979</v>
      </c>
      <c r="X246" s="24">
        <f>IF(ISBLANK('Mortgage 1 Monthly Calcs'!S246),"",'Mortgage 1 Monthly Calcs'!S246)</f>
        <v>180.71680195008477</v>
      </c>
      <c r="Y246" s="24">
        <f>IF(ISBLANK('Mortgage 1 Monthly Calcs'!T246),"",'Mortgage 1 Monthly Calcs'!T246)</f>
        <v>64320.224209518812</v>
      </c>
      <c r="Z246" s="24">
        <f>IF(ISBLANK('Mortgage 1 Monthly Calcs'!U246),"",'Mortgage 1 Monthly Calcs'!U246)</f>
        <v>87090.605139575651</v>
      </c>
      <c r="AA246" s="24" t="str">
        <f>IF(ISBLANK('Mortgage 1 Monthly Calcs'!V246),"",'Mortgage 1 Monthly Calcs'!V246)</f>
        <v/>
      </c>
      <c r="AB246" s="24" t="str">
        <f>IF(ISBLANK('Mortgage 1 Monthly Calcs'!W246),"",'Mortgage 1 Monthly Calcs'!W246)</f>
        <v/>
      </c>
      <c r="AC246" s="24">
        <f>IF(ISBLANK('Mortgage 1 Monthly Calcs'!X246),"",'Mortgage 1 Monthly Calcs'!X246)</f>
        <v>0</v>
      </c>
      <c r="AD246" s="24">
        <f>IF(ISBLANK('Mortgage 1 Monthly Calcs'!Y246),"",'Mortgage 1 Monthly Calcs'!Y246)</f>
        <v>35679.775790481537</v>
      </c>
    </row>
    <row r="247" spans="3:30" x14ac:dyDescent="0.25">
      <c r="C247" s="37">
        <v>236</v>
      </c>
      <c r="D247" s="29" t="str">
        <f>IF(K1015=1,F235+1,"")</f>
        <v/>
      </c>
      <c r="E247" s="22" t="str">
        <f>IF(ISBLANK('Mortgage 1 Monthly Calcs'!E247),"",'Mortgage 1 Monthly Calcs'!E247)</f>
        <v/>
      </c>
      <c r="F247" s="23" t="str">
        <f>IF(ISBLANK('Mortgage 1 Monthly Calcs'!F247),"",'Mortgage 1 Monthly Calcs'!F247)</f>
        <v>Jun</v>
      </c>
      <c r="G247" s="28"/>
      <c r="H247" s="28">
        <f>IF(ISBLANK('Mortgage 1 Monthly Calcs'!G247),"",'Mortgage 1 Monthly Calcs'!G247)</f>
        <v>0.06</v>
      </c>
      <c r="I247" s="24">
        <f>IF(ISBLANK('Mortgage 1 Monthly Calcs'!H247),"",'Mortgage 1 Monthly Calcs'!H247)</f>
        <v>644.30140148551482</v>
      </c>
      <c r="J247" s="24">
        <f>IF(ISBLANK('Mortgage 1 Monthly Calcs'!I247),"",'Mortgage 1 Monthly Calcs'!I247)</f>
        <v>178.3988789524077</v>
      </c>
      <c r="K247" s="24">
        <f>IF(ISBLANK('Mortgage 1 Monthly Calcs'!J247),"",'Mortgage 1 Monthly Calcs'!J247)</f>
        <v>35679.775790481537</v>
      </c>
      <c r="L247" s="24"/>
      <c r="M247" s="24">
        <f>IF(ISBLANK('Mortgage 1 Monthly Calcs'!K247),"",'Mortgage 1 Monthly Calcs'!K247)</f>
        <v>0</v>
      </c>
      <c r="N247" s="24"/>
      <c r="O247" s="24">
        <f>IF(ISBLANK('Mortgage 1 Monthly Calcs'!L247),"",'Mortgage 1 Monthly Calcs'!L247)</f>
        <v>644.30140148551482</v>
      </c>
      <c r="P247" s="24"/>
      <c r="Q247" s="24">
        <f>IF(ISBLANK('Mortgage 1 Monthly Calcs'!M247),"",'Mortgage 1 Monthly Calcs'!M247)</f>
        <v>0</v>
      </c>
      <c r="R247" s="24">
        <f>IF(ISBLANK('Mortgage 1 Monthly Calcs'!N247),"",'Mortgage 1 Monthly Calcs'!N247)</f>
        <v>644.30140148551482</v>
      </c>
      <c r="S247" s="24">
        <f>IF(ISBLANK('Mortgage 1 Monthly Calcs'!O247),"",'Mortgage 1 Monthly Calcs'!O247)</f>
        <v>0</v>
      </c>
      <c r="T247" s="24"/>
      <c r="U247" s="24">
        <f>IF(ISBLANK('Mortgage 1 Monthly Calcs'!P247),"",'Mortgage 1 Monthly Calcs'!P247)</f>
        <v>0</v>
      </c>
      <c r="V247" s="24">
        <f>IF(ISBLANK('Mortgage 1 Monthly Calcs'!Q247),"",'Mortgage 1 Monthly Calcs'!Q247)</f>
        <v>0</v>
      </c>
      <c r="W247" s="24">
        <f>IF(ISBLANK('Mortgage 1 Monthly Calcs'!R247),"",'Mortgage 1 Monthly Calcs'!R247)</f>
        <v>465.90252253310712</v>
      </c>
      <c r="X247" s="24">
        <f>IF(ISBLANK('Mortgage 1 Monthly Calcs'!S247),"",'Mortgage 1 Monthly Calcs'!S247)</f>
        <v>178.3988789524077</v>
      </c>
      <c r="Y247" s="24">
        <f>IF(ISBLANK('Mortgage 1 Monthly Calcs'!T247),"",'Mortgage 1 Monthly Calcs'!T247)</f>
        <v>64786.126732051918</v>
      </c>
      <c r="Z247" s="24">
        <f>IF(ISBLANK('Mortgage 1 Monthly Calcs'!U247),"",'Mortgage 1 Monthly Calcs'!U247)</f>
        <v>87269.004018528052</v>
      </c>
      <c r="AA247" s="24" t="str">
        <f>IF(ISBLANK('Mortgage 1 Monthly Calcs'!V247),"",'Mortgage 1 Monthly Calcs'!V247)</f>
        <v/>
      </c>
      <c r="AB247" s="24" t="str">
        <f>IF(ISBLANK('Mortgage 1 Monthly Calcs'!W247),"",'Mortgage 1 Monthly Calcs'!W247)</f>
        <v/>
      </c>
      <c r="AC247" s="24">
        <f>IF(ISBLANK('Mortgage 1 Monthly Calcs'!X247),"",'Mortgage 1 Monthly Calcs'!X247)</f>
        <v>0</v>
      </c>
      <c r="AD247" s="24">
        <f>IF(ISBLANK('Mortgage 1 Monthly Calcs'!Y247),"",'Mortgage 1 Monthly Calcs'!Y247)</f>
        <v>35213.873267948438</v>
      </c>
    </row>
    <row r="248" spans="3:30" x14ac:dyDescent="0.25">
      <c r="C248" s="37">
        <v>237</v>
      </c>
      <c r="D248" s="29" t="str">
        <f>IF(K1016=1,F235+1,"")</f>
        <v/>
      </c>
      <c r="E248" s="22" t="str">
        <f>IF(ISBLANK('Mortgage 1 Monthly Calcs'!E248),"",'Mortgage 1 Monthly Calcs'!E248)</f>
        <v/>
      </c>
      <c r="F248" s="23" t="str">
        <f>IF(ISBLANK('Mortgage 1 Monthly Calcs'!F248),"",'Mortgage 1 Monthly Calcs'!F248)</f>
        <v>Jul</v>
      </c>
      <c r="G248" s="28"/>
      <c r="H248" s="28">
        <f>IF(ISBLANK('Mortgage 1 Monthly Calcs'!G248),"",'Mortgage 1 Monthly Calcs'!G248)</f>
        <v>0.06</v>
      </c>
      <c r="I248" s="24">
        <f>IF(ISBLANK('Mortgage 1 Monthly Calcs'!H248),"",'Mortgage 1 Monthly Calcs'!H248)</f>
        <v>644.30140148551516</v>
      </c>
      <c r="J248" s="24">
        <f>IF(ISBLANK('Mortgage 1 Monthly Calcs'!I248),"",'Mortgage 1 Monthly Calcs'!I248)</f>
        <v>176.0693663397422</v>
      </c>
      <c r="K248" s="24">
        <f>IF(ISBLANK('Mortgage 1 Monthly Calcs'!J248),"",'Mortgage 1 Monthly Calcs'!J248)</f>
        <v>35213.873267948438</v>
      </c>
      <c r="L248" s="24"/>
      <c r="M248" s="24">
        <f>IF(ISBLANK('Mortgage 1 Monthly Calcs'!K248),"",'Mortgage 1 Monthly Calcs'!K248)</f>
        <v>0</v>
      </c>
      <c r="N248" s="24"/>
      <c r="O248" s="24">
        <f>IF(ISBLANK('Mortgage 1 Monthly Calcs'!L248),"",'Mortgage 1 Monthly Calcs'!L248)</f>
        <v>644.30140148551516</v>
      </c>
      <c r="P248" s="24"/>
      <c r="Q248" s="24">
        <f>IF(ISBLANK('Mortgage 1 Monthly Calcs'!M248),"",'Mortgage 1 Monthly Calcs'!M248)</f>
        <v>0</v>
      </c>
      <c r="R248" s="24">
        <f>IF(ISBLANK('Mortgage 1 Monthly Calcs'!N248),"",'Mortgage 1 Monthly Calcs'!N248)</f>
        <v>644.30140148551516</v>
      </c>
      <c r="S248" s="24">
        <f>IF(ISBLANK('Mortgage 1 Monthly Calcs'!O248),"",'Mortgage 1 Monthly Calcs'!O248)</f>
        <v>0</v>
      </c>
      <c r="T248" s="24"/>
      <c r="U248" s="24">
        <f>IF(ISBLANK('Mortgage 1 Monthly Calcs'!P248),"",'Mortgage 1 Monthly Calcs'!P248)</f>
        <v>0</v>
      </c>
      <c r="V248" s="24">
        <f>IF(ISBLANK('Mortgage 1 Monthly Calcs'!Q248),"",'Mortgage 1 Monthly Calcs'!Q248)</f>
        <v>0</v>
      </c>
      <c r="W248" s="24">
        <f>IF(ISBLANK('Mortgage 1 Monthly Calcs'!R248),"",'Mortgage 1 Monthly Calcs'!R248)</f>
        <v>468.23203514577295</v>
      </c>
      <c r="X248" s="24">
        <f>IF(ISBLANK('Mortgage 1 Monthly Calcs'!S248),"",'Mortgage 1 Monthly Calcs'!S248)</f>
        <v>176.0693663397422</v>
      </c>
      <c r="Y248" s="24">
        <f>IF(ISBLANK('Mortgage 1 Monthly Calcs'!T248),"",'Mortgage 1 Monthly Calcs'!T248)</f>
        <v>65254.358767197693</v>
      </c>
      <c r="Z248" s="24">
        <f>IF(ISBLANK('Mortgage 1 Monthly Calcs'!U248),"",'Mortgage 1 Monthly Calcs'!U248)</f>
        <v>87445.073384867792</v>
      </c>
      <c r="AA248" s="24" t="str">
        <f>IF(ISBLANK('Mortgage 1 Monthly Calcs'!V248),"",'Mortgage 1 Monthly Calcs'!V248)</f>
        <v/>
      </c>
      <c r="AB248" s="24" t="str">
        <f>IF(ISBLANK('Mortgage 1 Monthly Calcs'!W248),"",'Mortgage 1 Monthly Calcs'!W248)</f>
        <v/>
      </c>
      <c r="AC248" s="24">
        <f>IF(ISBLANK('Mortgage 1 Monthly Calcs'!X248),"",'Mortgage 1 Monthly Calcs'!X248)</f>
        <v>0</v>
      </c>
      <c r="AD248" s="24">
        <f>IF(ISBLANK('Mortgage 1 Monthly Calcs'!Y248),"",'Mortgage 1 Monthly Calcs'!Y248)</f>
        <v>34745.641232802678</v>
      </c>
    </row>
    <row r="249" spans="3:30" x14ac:dyDescent="0.25">
      <c r="C249" s="37">
        <v>238</v>
      </c>
      <c r="D249" s="29" t="str">
        <f>IF(K1017=1,F235+1,"")</f>
        <v/>
      </c>
      <c r="E249" s="22" t="str">
        <f>IF(ISBLANK('Mortgage 1 Monthly Calcs'!E249),"",'Mortgage 1 Monthly Calcs'!E249)</f>
        <v/>
      </c>
      <c r="F249" s="22" t="str">
        <f>IF(ISBLANK('Mortgage 1 Monthly Calcs'!F249),"",'Mortgage 1 Monthly Calcs'!F249)</f>
        <v>Aug</v>
      </c>
      <c r="G249" s="28"/>
      <c r="H249" s="28">
        <f>IF(ISBLANK('Mortgage 1 Monthly Calcs'!G249),"",'Mortgage 1 Monthly Calcs'!G249)</f>
        <v>0.06</v>
      </c>
      <c r="I249" s="24">
        <f>IF(ISBLANK('Mortgage 1 Monthly Calcs'!H249),"",'Mortgage 1 Monthly Calcs'!H249)</f>
        <v>644.30140148551527</v>
      </c>
      <c r="J249" s="24">
        <f>IF(ISBLANK('Mortgage 1 Monthly Calcs'!I249),"",'Mortgage 1 Monthly Calcs'!I249)</f>
        <v>173.72820616401339</v>
      </c>
      <c r="K249" s="24">
        <f>IF(ISBLANK('Mortgage 1 Monthly Calcs'!J249),"",'Mortgage 1 Monthly Calcs'!J249)</f>
        <v>34745.641232802678</v>
      </c>
      <c r="L249" s="24"/>
      <c r="M249" s="24">
        <f>IF(ISBLANK('Mortgage 1 Monthly Calcs'!K249),"",'Mortgage 1 Monthly Calcs'!K249)</f>
        <v>0</v>
      </c>
      <c r="N249" s="24"/>
      <c r="O249" s="24">
        <f>IF(ISBLANK('Mortgage 1 Monthly Calcs'!L249),"",'Mortgage 1 Monthly Calcs'!L249)</f>
        <v>644.30140148551527</v>
      </c>
      <c r="P249" s="24"/>
      <c r="Q249" s="24">
        <f>IF(ISBLANK('Mortgage 1 Monthly Calcs'!M249),"",'Mortgage 1 Monthly Calcs'!M249)</f>
        <v>0</v>
      </c>
      <c r="R249" s="24">
        <f>IF(ISBLANK('Mortgage 1 Monthly Calcs'!N249),"",'Mortgage 1 Monthly Calcs'!N249)</f>
        <v>644.30140148551527</v>
      </c>
      <c r="S249" s="24">
        <f>IF(ISBLANK('Mortgage 1 Monthly Calcs'!O249),"",'Mortgage 1 Monthly Calcs'!O249)</f>
        <v>0</v>
      </c>
      <c r="T249" s="24"/>
      <c r="U249" s="24">
        <f>IF(ISBLANK('Mortgage 1 Monthly Calcs'!P249),"",'Mortgage 1 Monthly Calcs'!P249)</f>
        <v>0</v>
      </c>
      <c r="V249" s="24">
        <f>IF(ISBLANK('Mortgage 1 Monthly Calcs'!Q249),"",'Mortgage 1 Monthly Calcs'!Q249)</f>
        <v>0</v>
      </c>
      <c r="W249" s="24">
        <f>IF(ISBLANK('Mortgage 1 Monthly Calcs'!R249),"",'Mortgage 1 Monthly Calcs'!R249)</f>
        <v>470.57319532150188</v>
      </c>
      <c r="X249" s="24">
        <f>IF(ISBLANK('Mortgage 1 Monthly Calcs'!S249),"",'Mortgage 1 Monthly Calcs'!S249)</f>
        <v>173.72820616401339</v>
      </c>
      <c r="Y249" s="24">
        <f>IF(ISBLANK('Mortgage 1 Monthly Calcs'!T249),"",'Mortgage 1 Monthly Calcs'!T249)</f>
        <v>65724.9319625192</v>
      </c>
      <c r="Z249" s="24">
        <f>IF(ISBLANK('Mortgage 1 Monthly Calcs'!U249),"",'Mortgage 1 Monthly Calcs'!U249)</f>
        <v>87618.801591031806</v>
      </c>
      <c r="AA249" s="24" t="str">
        <f>IF(ISBLANK('Mortgage 1 Monthly Calcs'!V249),"",'Mortgage 1 Monthly Calcs'!V249)</f>
        <v/>
      </c>
      <c r="AB249" s="24" t="str">
        <f>IF(ISBLANK('Mortgage 1 Monthly Calcs'!W249),"",'Mortgage 1 Monthly Calcs'!W249)</f>
        <v/>
      </c>
      <c r="AC249" s="24">
        <f>IF(ISBLANK('Mortgage 1 Monthly Calcs'!X249),"",'Mortgage 1 Monthly Calcs'!X249)</f>
        <v>0</v>
      </c>
      <c r="AD249" s="24">
        <f>IF(ISBLANK('Mortgage 1 Monthly Calcs'!Y249),"",'Mortgage 1 Monthly Calcs'!Y249)</f>
        <v>34275.068037481185</v>
      </c>
    </row>
    <row r="250" spans="3:30" x14ac:dyDescent="0.25">
      <c r="C250" s="37">
        <v>239</v>
      </c>
      <c r="D250" s="29" t="str">
        <f>IF(K1018=1,F235+1,"")</f>
        <v/>
      </c>
      <c r="E250" s="22" t="str">
        <f>IF(ISBLANK('Mortgage 1 Monthly Calcs'!E250),"",'Mortgage 1 Monthly Calcs'!E250)</f>
        <v/>
      </c>
      <c r="F250" s="23" t="str">
        <f>IF(ISBLANK('Mortgage 1 Monthly Calcs'!F250),"",'Mortgage 1 Monthly Calcs'!F250)</f>
        <v>Sep</v>
      </c>
      <c r="G250" s="28"/>
      <c r="H250" s="28">
        <f>IF(ISBLANK('Mortgage 1 Monthly Calcs'!G250),"",'Mortgage 1 Monthly Calcs'!G250)</f>
        <v>0.06</v>
      </c>
      <c r="I250" s="24">
        <f>IF(ISBLANK('Mortgage 1 Monthly Calcs'!H250),"",'Mortgage 1 Monthly Calcs'!H250)</f>
        <v>644.3014014855155</v>
      </c>
      <c r="J250" s="24">
        <f>IF(ISBLANK('Mortgage 1 Monthly Calcs'!I250),"",'Mortgage 1 Monthly Calcs'!I250)</f>
        <v>171.37534018740593</v>
      </c>
      <c r="K250" s="24">
        <f>IF(ISBLANK('Mortgage 1 Monthly Calcs'!J250),"",'Mortgage 1 Monthly Calcs'!J250)</f>
        <v>34275.068037481185</v>
      </c>
      <c r="L250" s="24"/>
      <c r="M250" s="24">
        <f>IF(ISBLANK('Mortgage 1 Monthly Calcs'!K250),"",'Mortgage 1 Monthly Calcs'!K250)</f>
        <v>0</v>
      </c>
      <c r="N250" s="24"/>
      <c r="O250" s="24">
        <f>IF(ISBLANK('Mortgage 1 Monthly Calcs'!L250),"",'Mortgage 1 Monthly Calcs'!L250)</f>
        <v>644.3014014855155</v>
      </c>
      <c r="P250" s="24"/>
      <c r="Q250" s="24">
        <f>IF(ISBLANK('Mortgage 1 Monthly Calcs'!M250),"",'Mortgage 1 Monthly Calcs'!M250)</f>
        <v>0</v>
      </c>
      <c r="R250" s="24">
        <f>IF(ISBLANK('Mortgage 1 Monthly Calcs'!N250),"",'Mortgage 1 Monthly Calcs'!N250)</f>
        <v>644.3014014855155</v>
      </c>
      <c r="S250" s="24">
        <f>IF(ISBLANK('Mortgage 1 Monthly Calcs'!O250),"",'Mortgage 1 Monthly Calcs'!O250)</f>
        <v>0</v>
      </c>
      <c r="T250" s="24"/>
      <c r="U250" s="24">
        <f>IF(ISBLANK('Mortgage 1 Monthly Calcs'!P250),"",'Mortgage 1 Monthly Calcs'!P250)</f>
        <v>0</v>
      </c>
      <c r="V250" s="24">
        <f>IF(ISBLANK('Mortgage 1 Monthly Calcs'!Q250),"",'Mortgage 1 Monthly Calcs'!Q250)</f>
        <v>0</v>
      </c>
      <c r="W250" s="24">
        <f>IF(ISBLANK('Mortgage 1 Monthly Calcs'!R250),"",'Mortgage 1 Monthly Calcs'!R250)</f>
        <v>472.92606129810957</v>
      </c>
      <c r="X250" s="24">
        <f>IF(ISBLANK('Mortgage 1 Monthly Calcs'!S250),"",'Mortgage 1 Monthly Calcs'!S250)</f>
        <v>171.37534018740593</v>
      </c>
      <c r="Y250" s="24">
        <f>IF(ISBLANK('Mortgage 1 Monthly Calcs'!T250),"",'Mortgage 1 Monthly Calcs'!T250)</f>
        <v>66197.858023817316</v>
      </c>
      <c r="Z250" s="24">
        <f>IF(ISBLANK('Mortgage 1 Monthly Calcs'!U250),"",'Mortgage 1 Monthly Calcs'!U250)</f>
        <v>87790.176931219219</v>
      </c>
      <c r="AA250" s="24" t="str">
        <f>IF(ISBLANK('Mortgage 1 Monthly Calcs'!V250),"",'Mortgage 1 Monthly Calcs'!V250)</f>
        <v/>
      </c>
      <c r="AB250" s="24" t="str">
        <f>IF(ISBLANK('Mortgage 1 Monthly Calcs'!W250),"",'Mortgage 1 Monthly Calcs'!W250)</f>
        <v/>
      </c>
      <c r="AC250" s="24">
        <f>IF(ISBLANK('Mortgage 1 Monthly Calcs'!X250),"",'Mortgage 1 Monthly Calcs'!X250)</f>
        <v>0</v>
      </c>
      <c r="AD250" s="24">
        <f>IF(ISBLANK('Mortgage 1 Monthly Calcs'!Y250),"",'Mortgage 1 Monthly Calcs'!Y250)</f>
        <v>33802.141976183091</v>
      </c>
    </row>
    <row r="251" spans="3:30" x14ac:dyDescent="0.25">
      <c r="C251" s="37">
        <v>240</v>
      </c>
      <c r="D251" s="29">
        <f>D239+1</f>
        <v>20</v>
      </c>
      <c r="E251" s="22" t="str">
        <f>IF(ISBLANK('Mortgage 1 Monthly Calcs'!E251),"",'Mortgage 1 Monthly Calcs'!E251)</f>
        <v/>
      </c>
      <c r="F251" s="23" t="str">
        <f>IF(ISBLANK('Mortgage 1 Monthly Calcs'!F251),"",'Mortgage 1 Monthly Calcs'!F251)</f>
        <v>Oct</v>
      </c>
      <c r="G251" s="28"/>
      <c r="H251" s="28">
        <f>IF(ISBLANK('Mortgage 1 Monthly Calcs'!G251),"",'Mortgage 1 Monthly Calcs'!G251)</f>
        <v>0.06</v>
      </c>
      <c r="I251" s="24">
        <f>IF(ISBLANK('Mortgage 1 Monthly Calcs'!H251),"",'Mortgage 1 Monthly Calcs'!H251)</f>
        <v>644.30140148551573</v>
      </c>
      <c r="J251" s="24">
        <f>IF(ISBLANK('Mortgage 1 Monthly Calcs'!I251),"",'Mortgage 1 Monthly Calcs'!I251)</f>
        <v>169.01070988091547</v>
      </c>
      <c r="K251" s="24">
        <f>IF(ISBLANK('Mortgage 1 Monthly Calcs'!J251),"",'Mortgage 1 Monthly Calcs'!J251)</f>
        <v>33802.141976183091</v>
      </c>
      <c r="L251" s="24"/>
      <c r="M251" s="24">
        <f>IF(ISBLANK('Mortgage 1 Monthly Calcs'!K251),"",'Mortgage 1 Monthly Calcs'!K251)</f>
        <v>0</v>
      </c>
      <c r="N251" s="24"/>
      <c r="O251" s="24">
        <f>IF(ISBLANK('Mortgage 1 Monthly Calcs'!L251),"",'Mortgage 1 Monthly Calcs'!L251)</f>
        <v>644.30140148551573</v>
      </c>
      <c r="P251" s="24"/>
      <c r="Q251" s="24">
        <f>IF(ISBLANK('Mortgage 1 Monthly Calcs'!M251),"",'Mortgage 1 Monthly Calcs'!M251)</f>
        <v>0</v>
      </c>
      <c r="R251" s="24">
        <f>IF(ISBLANK('Mortgage 1 Monthly Calcs'!N251),"",'Mortgage 1 Monthly Calcs'!N251)</f>
        <v>644.30140148551573</v>
      </c>
      <c r="S251" s="24">
        <f>IF(ISBLANK('Mortgage 1 Monthly Calcs'!O251),"",'Mortgage 1 Monthly Calcs'!O251)</f>
        <v>0</v>
      </c>
      <c r="T251" s="24"/>
      <c r="U251" s="24">
        <f>IF(ISBLANK('Mortgage 1 Monthly Calcs'!P251),"",'Mortgage 1 Monthly Calcs'!P251)</f>
        <v>0</v>
      </c>
      <c r="V251" s="24">
        <f>IF(ISBLANK('Mortgage 1 Monthly Calcs'!Q251),"",'Mortgage 1 Monthly Calcs'!Q251)</f>
        <v>0</v>
      </c>
      <c r="W251" s="24">
        <f>IF(ISBLANK('Mortgage 1 Monthly Calcs'!R251),"",'Mortgage 1 Monthly Calcs'!R251)</f>
        <v>475.29069160460028</v>
      </c>
      <c r="X251" s="24">
        <f>IF(ISBLANK('Mortgage 1 Monthly Calcs'!S251),"",'Mortgage 1 Monthly Calcs'!S251)</f>
        <v>169.01070988091547</v>
      </c>
      <c r="Y251" s="24">
        <f>IF(ISBLANK('Mortgage 1 Monthly Calcs'!T251),"",'Mortgage 1 Monthly Calcs'!T251)</f>
        <v>66673.148715421921</v>
      </c>
      <c r="Z251" s="24">
        <f>IF(ISBLANK('Mortgage 1 Monthly Calcs'!U251),"",'Mortgage 1 Monthly Calcs'!U251)</f>
        <v>87959.187641100129</v>
      </c>
      <c r="AA251" s="24" t="str">
        <f>IF(ISBLANK('Mortgage 1 Monthly Calcs'!V251),"",'Mortgage 1 Monthly Calcs'!V251)</f>
        <v/>
      </c>
      <c r="AB251" s="24" t="str">
        <f>IF(ISBLANK('Mortgage 1 Monthly Calcs'!W251),"",'Mortgage 1 Monthly Calcs'!W251)</f>
        <v/>
      </c>
      <c r="AC251" s="24">
        <f>IF(ISBLANK('Mortgage 1 Monthly Calcs'!X251),"",'Mortgage 1 Monthly Calcs'!X251)</f>
        <v>0</v>
      </c>
      <c r="AD251" s="24">
        <f>IF(ISBLANK('Mortgage 1 Monthly Calcs'!Y251),"",'Mortgage 1 Monthly Calcs'!Y251)</f>
        <v>33326.851284578501</v>
      </c>
    </row>
    <row r="252" spans="3:30" x14ac:dyDescent="0.25">
      <c r="C252" s="37">
        <v>241</v>
      </c>
      <c r="D252" s="29"/>
      <c r="E252" s="22" t="str">
        <f>IF(ISBLANK('Mortgage 1 Monthly Calcs'!E252),"",'Mortgage 1 Monthly Calcs'!E252)</f>
        <v/>
      </c>
      <c r="F252" s="23" t="str">
        <f>IF(ISBLANK('Mortgage 1 Monthly Calcs'!F252),"",'Mortgage 1 Monthly Calcs'!F252)</f>
        <v>Nov</v>
      </c>
      <c r="G252" s="28"/>
      <c r="H252" s="28">
        <f>IF(ISBLANK('Mortgage 1 Monthly Calcs'!G252),"",'Mortgage 1 Monthly Calcs'!G252)</f>
        <v>0.06</v>
      </c>
      <c r="I252" s="24">
        <f>IF(ISBLANK('Mortgage 1 Monthly Calcs'!H252),"",'Mortgage 1 Monthly Calcs'!H252)</f>
        <v>644.30140148551595</v>
      </c>
      <c r="J252" s="24">
        <f>IF(ISBLANK('Mortgage 1 Monthly Calcs'!I252),"",'Mortgage 1 Monthly Calcs'!I252)</f>
        <v>166.63425642289252</v>
      </c>
      <c r="K252" s="24">
        <f>IF(ISBLANK('Mortgage 1 Monthly Calcs'!J252),"",'Mortgage 1 Monthly Calcs'!J252)</f>
        <v>33326.851284578501</v>
      </c>
      <c r="L252" s="24"/>
      <c r="M252" s="24">
        <f>IF(ISBLANK('Mortgage 1 Monthly Calcs'!K252),"",'Mortgage 1 Monthly Calcs'!K252)</f>
        <v>0</v>
      </c>
      <c r="N252" s="24"/>
      <c r="O252" s="24">
        <f>IF(ISBLANK('Mortgage 1 Monthly Calcs'!L252),"",'Mortgage 1 Monthly Calcs'!L252)</f>
        <v>644.30140148551595</v>
      </c>
      <c r="P252" s="24"/>
      <c r="Q252" s="24">
        <f>IF(ISBLANK('Mortgage 1 Monthly Calcs'!M252),"",'Mortgage 1 Monthly Calcs'!M252)</f>
        <v>0</v>
      </c>
      <c r="R252" s="24">
        <f>IF(ISBLANK('Mortgage 1 Monthly Calcs'!N252),"",'Mortgage 1 Monthly Calcs'!N252)</f>
        <v>644.30140148551595</v>
      </c>
      <c r="S252" s="24">
        <f>IF(ISBLANK('Mortgage 1 Monthly Calcs'!O252),"",'Mortgage 1 Monthly Calcs'!O252)</f>
        <v>0</v>
      </c>
      <c r="T252" s="24"/>
      <c r="U252" s="24">
        <f>IF(ISBLANK('Mortgage 1 Monthly Calcs'!P252),"",'Mortgage 1 Monthly Calcs'!P252)</f>
        <v>0</v>
      </c>
      <c r="V252" s="24">
        <f>IF(ISBLANK('Mortgage 1 Monthly Calcs'!Q252),"",'Mortgage 1 Monthly Calcs'!Q252)</f>
        <v>0</v>
      </c>
      <c r="W252" s="24">
        <f>IF(ISBLANK('Mortgage 1 Monthly Calcs'!R252),"",'Mortgage 1 Monthly Calcs'!R252)</f>
        <v>477.66714506262343</v>
      </c>
      <c r="X252" s="24">
        <f>IF(ISBLANK('Mortgage 1 Monthly Calcs'!S252),"",'Mortgage 1 Monthly Calcs'!S252)</f>
        <v>166.63425642289252</v>
      </c>
      <c r="Y252" s="24">
        <f>IF(ISBLANK('Mortgage 1 Monthly Calcs'!T252),"",'Mortgage 1 Monthly Calcs'!T252)</f>
        <v>67150.815860484538</v>
      </c>
      <c r="Z252" s="24">
        <f>IF(ISBLANK('Mortgage 1 Monthly Calcs'!U252),"",'Mortgage 1 Monthly Calcs'!U252)</f>
        <v>88125.821897523027</v>
      </c>
      <c r="AA252" s="24" t="str">
        <f>IF(ISBLANK('Mortgage 1 Monthly Calcs'!V252),"",'Mortgage 1 Monthly Calcs'!V252)</f>
        <v/>
      </c>
      <c r="AB252" s="24" t="str">
        <f>IF(ISBLANK('Mortgage 1 Monthly Calcs'!W252),"",'Mortgage 1 Monthly Calcs'!W252)</f>
        <v/>
      </c>
      <c r="AC252" s="24">
        <f>IF(ISBLANK('Mortgage 1 Monthly Calcs'!X252),"",'Mortgage 1 Monthly Calcs'!X252)</f>
        <v>0</v>
      </c>
      <c r="AD252" s="24">
        <f>IF(ISBLANK('Mortgage 1 Monthly Calcs'!Y252),"",'Mortgage 1 Monthly Calcs'!Y252)</f>
        <v>32849.184139515892</v>
      </c>
    </row>
    <row r="253" spans="3:30" x14ac:dyDescent="0.25">
      <c r="C253" s="37">
        <v>242</v>
      </c>
      <c r="D253" s="29"/>
      <c r="E253" s="22" t="str">
        <f>IF(ISBLANK('Mortgage 1 Monthly Calcs'!E253),"",'Mortgage 1 Monthly Calcs'!E253)</f>
        <v/>
      </c>
      <c r="F253" s="23" t="str">
        <f>IF(ISBLANK('Mortgage 1 Monthly Calcs'!F253),"",'Mortgage 1 Monthly Calcs'!F253)</f>
        <v>Dec</v>
      </c>
      <c r="G253" s="28"/>
      <c r="H253" s="28">
        <f>IF(ISBLANK('Mortgage 1 Monthly Calcs'!G253),"",'Mortgage 1 Monthly Calcs'!G253)</f>
        <v>0.06</v>
      </c>
      <c r="I253" s="24">
        <f>IF(ISBLANK('Mortgage 1 Monthly Calcs'!H253),"",'Mortgage 1 Monthly Calcs'!H253)</f>
        <v>644.30140148551607</v>
      </c>
      <c r="J253" s="24">
        <f>IF(ISBLANK('Mortgage 1 Monthly Calcs'!I253),"",'Mortgage 1 Monthly Calcs'!I253)</f>
        <v>164.24592069757946</v>
      </c>
      <c r="K253" s="24">
        <f>IF(ISBLANK('Mortgage 1 Monthly Calcs'!J253),"",'Mortgage 1 Monthly Calcs'!J253)</f>
        <v>32849.184139515892</v>
      </c>
      <c r="L253" s="24"/>
      <c r="M253" s="24">
        <f>IF(ISBLANK('Mortgage 1 Monthly Calcs'!K253),"",'Mortgage 1 Monthly Calcs'!K253)</f>
        <v>0</v>
      </c>
      <c r="N253" s="24"/>
      <c r="O253" s="24">
        <f>IF(ISBLANK('Mortgage 1 Monthly Calcs'!L253),"",'Mortgage 1 Monthly Calcs'!L253)</f>
        <v>644.30140148551607</v>
      </c>
      <c r="P253" s="24"/>
      <c r="Q253" s="24">
        <f>IF(ISBLANK('Mortgage 1 Monthly Calcs'!M253),"",'Mortgage 1 Monthly Calcs'!M253)</f>
        <v>0</v>
      </c>
      <c r="R253" s="24">
        <f>IF(ISBLANK('Mortgage 1 Monthly Calcs'!N253),"",'Mortgage 1 Monthly Calcs'!N253)</f>
        <v>644.30140148551607</v>
      </c>
      <c r="S253" s="24">
        <f>IF(ISBLANK('Mortgage 1 Monthly Calcs'!O253),"",'Mortgage 1 Monthly Calcs'!O253)</f>
        <v>0</v>
      </c>
      <c r="T253" s="24"/>
      <c r="U253" s="24">
        <f>IF(ISBLANK('Mortgage 1 Monthly Calcs'!P253),"",'Mortgage 1 Monthly Calcs'!P253)</f>
        <v>0</v>
      </c>
      <c r="V253" s="24">
        <f>IF(ISBLANK('Mortgage 1 Monthly Calcs'!Q253),"",'Mortgage 1 Monthly Calcs'!Q253)</f>
        <v>0</v>
      </c>
      <c r="W253" s="24">
        <f>IF(ISBLANK('Mortgage 1 Monthly Calcs'!R253),"",'Mortgage 1 Monthly Calcs'!R253)</f>
        <v>480.05548078793663</v>
      </c>
      <c r="X253" s="24">
        <f>IF(ISBLANK('Mortgage 1 Monthly Calcs'!S253),"",'Mortgage 1 Monthly Calcs'!S253)</f>
        <v>164.24592069757946</v>
      </c>
      <c r="Y253" s="24">
        <f>IF(ISBLANK('Mortgage 1 Monthly Calcs'!T253),"",'Mortgage 1 Monthly Calcs'!T253)</f>
        <v>67630.871341272476</v>
      </c>
      <c r="Z253" s="24">
        <f>IF(ISBLANK('Mortgage 1 Monthly Calcs'!U253),"",'Mortgage 1 Monthly Calcs'!U253)</f>
        <v>88290.067818220603</v>
      </c>
      <c r="AA253" s="24" t="str">
        <f>IF(ISBLANK('Mortgage 1 Monthly Calcs'!V253),"",'Mortgage 1 Monthly Calcs'!V253)</f>
        <v/>
      </c>
      <c r="AB253" s="24" t="str">
        <f>IF(ISBLANK('Mortgage 1 Monthly Calcs'!W253),"",'Mortgage 1 Monthly Calcs'!W253)</f>
        <v/>
      </c>
      <c r="AC253" s="24">
        <f>IF(ISBLANK('Mortgage 1 Monthly Calcs'!X253),"",'Mortgage 1 Monthly Calcs'!X253)</f>
        <v>0</v>
      </c>
      <c r="AD253" s="24">
        <f>IF(ISBLANK('Mortgage 1 Monthly Calcs'!Y253),"",'Mortgage 1 Monthly Calcs'!Y253)</f>
        <v>32369.128658727965</v>
      </c>
    </row>
    <row r="254" spans="3:30" x14ac:dyDescent="0.25">
      <c r="C254" s="37">
        <v>243</v>
      </c>
      <c r="D254" s="29"/>
      <c r="E254" s="22">
        <f>IF(ISBLANK('Mortgage 1 Monthly Calcs'!E254),"",'Mortgage 1 Monthly Calcs'!E254)</f>
        <v>2030</v>
      </c>
      <c r="F254" s="23" t="str">
        <f>IF(ISBLANK('Mortgage 1 Monthly Calcs'!F254),"",'Mortgage 1 Monthly Calcs'!F254)</f>
        <v>Jan</v>
      </c>
      <c r="G254" s="28"/>
      <c r="H254" s="28">
        <f>IF(ISBLANK('Mortgage 1 Monthly Calcs'!G254),"",'Mortgage 1 Monthly Calcs'!G254)</f>
        <v>0.06</v>
      </c>
      <c r="I254" s="24">
        <f>IF(ISBLANK('Mortgage 1 Monthly Calcs'!H254),"",'Mortgage 1 Monthly Calcs'!H254)</f>
        <v>644.30140148551652</v>
      </c>
      <c r="J254" s="24">
        <f>IF(ISBLANK('Mortgage 1 Monthly Calcs'!I254),"",'Mortgage 1 Monthly Calcs'!I254)</f>
        <v>161.84564329363982</v>
      </c>
      <c r="K254" s="24">
        <f>IF(ISBLANK('Mortgage 1 Monthly Calcs'!J254),"",'Mortgage 1 Monthly Calcs'!J254)</f>
        <v>32369.128658727965</v>
      </c>
      <c r="L254" s="24"/>
      <c r="M254" s="24">
        <f>IF(ISBLANK('Mortgage 1 Monthly Calcs'!K254),"",'Mortgage 1 Monthly Calcs'!K254)</f>
        <v>0</v>
      </c>
      <c r="N254" s="24"/>
      <c r="O254" s="24">
        <f>IF(ISBLANK('Mortgage 1 Monthly Calcs'!L254),"",'Mortgage 1 Monthly Calcs'!L254)</f>
        <v>644.30140148551652</v>
      </c>
      <c r="P254" s="24"/>
      <c r="Q254" s="24">
        <f>IF(ISBLANK('Mortgage 1 Monthly Calcs'!M254),"",'Mortgage 1 Monthly Calcs'!M254)</f>
        <v>0</v>
      </c>
      <c r="R254" s="24">
        <f>IF(ISBLANK('Mortgage 1 Monthly Calcs'!N254),"",'Mortgage 1 Monthly Calcs'!N254)</f>
        <v>644.30140148551652</v>
      </c>
      <c r="S254" s="24">
        <f>IF(ISBLANK('Mortgage 1 Monthly Calcs'!O254),"",'Mortgage 1 Monthly Calcs'!O254)</f>
        <v>0</v>
      </c>
      <c r="T254" s="24"/>
      <c r="U254" s="24">
        <f>IF(ISBLANK('Mortgage 1 Monthly Calcs'!P254),"",'Mortgage 1 Monthly Calcs'!P254)</f>
        <v>0</v>
      </c>
      <c r="V254" s="24">
        <f>IF(ISBLANK('Mortgage 1 Monthly Calcs'!Q254),"",'Mortgage 1 Monthly Calcs'!Q254)</f>
        <v>0</v>
      </c>
      <c r="W254" s="24">
        <f>IF(ISBLANK('Mortgage 1 Monthly Calcs'!R254),"",'Mortgage 1 Monthly Calcs'!R254)</f>
        <v>482.45575819187673</v>
      </c>
      <c r="X254" s="24">
        <f>IF(ISBLANK('Mortgage 1 Monthly Calcs'!S254),"",'Mortgage 1 Monthly Calcs'!S254)</f>
        <v>161.84564329363982</v>
      </c>
      <c r="Y254" s="24">
        <f>IF(ISBLANK('Mortgage 1 Monthly Calcs'!T254),"",'Mortgage 1 Monthly Calcs'!T254)</f>
        <v>68113.327099464354</v>
      </c>
      <c r="Z254" s="24">
        <f>IF(ISBLANK('Mortgage 1 Monthly Calcs'!U254),"",'Mortgage 1 Monthly Calcs'!U254)</f>
        <v>88451.913461514239</v>
      </c>
      <c r="AA254" s="24" t="str">
        <f>IF(ISBLANK('Mortgage 1 Monthly Calcs'!V254),"",'Mortgage 1 Monthly Calcs'!V254)</f>
        <v/>
      </c>
      <c r="AB254" s="24" t="str">
        <f>IF(ISBLANK('Mortgage 1 Monthly Calcs'!W254),"",'Mortgage 1 Monthly Calcs'!W254)</f>
        <v/>
      </c>
      <c r="AC254" s="24">
        <f>IF(ISBLANK('Mortgage 1 Monthly Calcs'!X254),"",'Mortgage 1 Monthly Calcs'!X254)</f>
        <v>0</v>
      </c>
      <c r="AD254" s="24">
        <f>IF(ISBLANK('Mortgage 1 Monthly Calcs'!Y254),"",'Mortgage 1 Monthly Calcs'!Y254)</f>
        <v>31886.672900536098</v>
      </c>
    </row>
    <row r="255" spans="3:30" x14ac:dyDescent="0.25">
      <c r="C255" s="37">
        <v>244</v>
      </c>
      <c r="D255" s="29"/>
      <c r="E255" s="22" t="str">
        <f>IF(ISBLANK('Mortgage 1 Monthly Calcs'!E255),"",'Mortgage 1 Monthly Calcs'!E255)</f>
        <v/>
      </c>
      <c r="F255" s="23" t="str">
        <f>IF(ISBLANK('Mortgage 1 Monthly Calcs'!F255),"",'Mortgage 1 Monthly Calcs'!F255)</f>
        <v>Feb</v>
      </c>
      <c r="G255" s="28"/>
      <c r="H255" s="28">
        <f>IF(ISBLANK('Mortgage 1 Monthly Calcs'!G255),"",'Mortgage 1 Monthly Calcs'!G255)</f>
        <v>0.06</v>
      </c>
      <c r="I255" s="24">
        <f>IF(ISBLANK('Mortgage 1 Monthly Calcs'!H255),"",'Mortgage 1 Monthly Calcs'!H255)</f>
        <v>644.30140148551664</v>
      </c>
      <c r="J255" s="24">
        <f>IF(ISBLANK('Mortgage 1 Monthly Calcs'!I255),"",'Mortgage 1 Monthly Calcs'!I255)</f>
        <v>159.43336450268046</v>
      </c>
      <c r="K255" s="24">
        <f>IF(ISBLANK('Mortgage 1 Monthly Calcs'!J255),"",'Mortgage 1 Monthly Calcs'!J255)</f>
        <v>31886.672900536098</v>
      </c>
      <c r="L255" s="24"/>
      <c r="M255" s="24">
        <f>IF(ISBLANK('Mortgage 1 Monthly Calcs'!K255),"",'Mortgage 1 Monthly Calcs'!K255)</f>
        <v>0</v>
      </c>
      <c r="N255" s="24"/>
      <c r="O255" s="24">
        <f>IF(ISBLANK('Mortgage 1 Monthly Calcs'!L255),"",'Mortgage 1 Monthly Calcs'!L255)</f>
        <v>644.30140148551664</v>
      </c>
      <c r="P255" s="24"/>
      <c r="Q255" s="24">
        <f>IF(ISBLANK('Mortgage 1 Monthly Calcs'!M255),"",'Mortgage 1 Monthly Calcs'!M255)</f>
        <v>0</v>
      </c>
      <c r="R255" s="24">
        <f>IF(ISBLANK('Mortgage 1 Monthly Calcs'!N255),"",'Mortgage 1 Monthly Calcs'!N255)</f>
        <v>644.30140148551664</v>
      </c>
      <c r="S255" s="24">
        <f>IF(ISBLANK('Mortgage 1 Monthly Calcs'!O255),"",'Mortgage 1 Monthly Calcs'!O255)</f>
        <v>0</v>
      </c>
      <c r="T255" s="24"/>
      <c r="U255" s="24">
        <f>IF(ISBLANK('Mortgage 1 Monthly Calcs'!P255),"",'Mortgage 1 Monthly Calcs'!P255)</f>
        <v>0</v>
      </c>
      <c r="V255" s="24">
        <f>IF(ISBLANK('Mortgage 1 Monthly Calcs'!Q255),"",'Mortgage 1 Monthly Calcs'!Q255)</f>
        <v>0</v>
      </c>
      <c r="W255" s="24">
        <f>IF(ISBLANK('Mortgage 1 Monthly Calcs'!R255),"",'Mortgage 1 Monthly Calcs'!R255)</f>
        <v>484.86803698283614</v>
      </c>
      <c r="X255" s="24">
        <f>IF(ISBLANK('Mortgage 1 Monthly Calcs'!S255),"",'Mortgage 1 Monthly Calcs'!S255)</f>
        <v>159.43336450268049</v>
      </c>
      <c r="Y255" s="24">
        <f>IF(ISBLANK('Mortgage 1 Monthly Calcs'!T255),"",'Mortgage 1 Monthly Calcs'!T255)</f>
        <v>68598.19513644719</v>
      </c>
      <c r="Z255" s="24">
        <f>IF(ISBLANK('Mortgage 1 Monthly Calcs'!U255),"",'Mortgage 1 Monthly Calcs'!U255)</f>
        <v>88611.346826016917</v>
      </c>
      <c r="AA255" s="24" t="str">
        <f>IF(ISBLANK('Mortgage 1 Monthly Calcs'!V255),"",'Mortgage 1 Monthly Calcs'!V255)</f>
        <v/>
      </c>
      <c r="AB255" s="24" t="str">
        <f>IF(ISBLANK('Mortgage 1 Monthly Calcs'!W255),"",'Mortgage 1 Monthly Calcs'!W255)</f>
        <v/>
      </c>
      <c r="AC255" s="24">
        <f>IF(ISBLANK('Mortgage 1 Monthly Calcs'!X255),"",'Mortgage 1 Monthly Calcs'!X255)</f>
        <v>0</v>
      </c>
      <c r="AD255" s="24">
        <f>IF(ISBLANK('Mortgage 1 Monthly Calcs'!Y255),"",'Mortgage 1 Monthly Calcs'!Y255)</f>
        <v>31401.804863553272</v>
      </c>
    </row>
    <row r="256" spans="3:30" x14ac:dyDescent="0.25">
      <c r="C256" s="37">
        <v>245</v>
      </c>
      <c r="D256" s="29"/>
      <c r="E256" s="22" t="str">
        <f>IF(ISBLANK('Mortgage 1 Monthly Calcs'!E256),"",'Mortgage 1 Monthly Calcs'!E256)</f>
        <v/>
      </c>
      <c r="F256" s="23" t="str">
        <f>IF(ISBLANK('Mortgage 1 Monthly Calcs'!F256),"",'Mortgage 1 Monthly Calcs'!F256)</f>
        <v>Mar</v>
      </c>
      <c r="G256" s="28"/>
      <c r="H256" s="28">
        <f>IF(ISBLANK('Mortgage 1 Monthly Calcs'!G256),"",'Mortgage 1 Monthly Calcs'!G256)</f>
        <v>0.06</v>
      </c>
      <c r="I256" s="24">
        <f>IF(ISBLANK('Mortgage 1 Monthly Calcs'!H256),"",'Mortgage 1 Monthly Calcs'!H256)</f>
        <v>644.30140148551675</v>
      </c>
      <c r="J256" s="24">
        <f>IF(ISBLANK('Mortgage 1 Monthly Calcs'!I256),"",'Mortgage 1 Monthly Calcs'!I256)</f>
        <v>157.00902431776638</v>
      </c>
      <c r="K256" s="24">
        <f>IF(ISBLANK('Mortgage 1 Monthly Calcs'!J256),"",'Mortgage 1 Monthly Calcs'!J256)</f>
        <v>31401.804863553272</v>
      </c>
      <c r="L256" s="24"/>
      <c r="M256" s="24">
        <f>IF(ISBLANK('Mortgage 1 Monthly Calcs'!K256),"",'Mortgage 1 Monthly Calcs'!K256)</f>
        <v>0</v>
      </c>
      <c r="N256" s="24"/>
      <c r="O256" s="24">
        <f>IF(ISBLANK('Mortgage 1 Monthly Calcs'!L256),"",'Mortgage 1 Monthly Calcs'!L256)</f>
        <v>644.30140148551675</v>
      </c>
      <c r="P256" s="24"/>
      <c r="Q256" s="24">
        <f>IF(ISBLANK('Mortgage 1 Monthly Calcs'!M256),"",'Mortgage 1 Monthly Calcs'!M256)</f>
        <v>0</v>
      </c>
      <c r="R256" s="24">
        <f>IF(ISBLANK('Mortgage 1 Monthly Calcs'!N256),"",'Mortgage 1 Monthly Calcs'!N256)</f>
        <v>644.30140148551675</v>
      </c>
      <c r="S256" s="24">
        <f>IF(ISBLANK('Mortgage 1 Monthly Calcs'!O256),"",'Mortgage 1 Monthly Calcs'!O256)</f>
        <v>0</v>
      </c>
      <c r="T256" s="24"/>
      <c r="U256" s="24">
        <f>IF(ISBLANK('Mortgage 1 Monthly Calcs'!P256),"",'Mortgage 1 Monthly Calcs'!P256)</f>
        <v>0</v>
      </c>
      <c r="V256" s="24">
        <f>IF(ISBLANK('Mortgage 1 Monthly Calcs'!Q256),"",'Mortgage 1 Monthly Calcs'!Q256)</f>
        <v>0</v>
      </c>
      <c r="W256" s="24">
        <f>IF(ISBLANK('Mortgage 1 Monthly Calcs'!R256),"",'Mortgage 1 Monthly Calcs'!R256)</f>
        <v>487.29237716775037</v>
      </c>
      <c r="X256" s="24">
        <f>IF(ISBLANK('Mortgage 1 Monthly Calcs'!S256),"",'Mortgage 1 Monthly Calcs'!S256)</f>
        <v>157.00902431776638</v>
      </c>
      <c r="Y256" s="24">
        <f>IF(ISBLANK('Mortgage 1 Monthly Calcs'!T256),"",'Mortgage 1 Monthly Calcs'!T256)</f>
        <v>69085.487513614935</v>
      </c>
      <c r="Z256" s="24">
        <f>IF(ISBLANK('Mortgage 1 Monthly Calcs'!U256),"",'Mortgage 1 Monthly Calcs'!U256)</f>
        <v>88768.355850334687</v>
      </c>
      <c r="AA256" s="24" t="str">
        <f>IF(ISBLANK('Mortgage 1 Monthly Calcs'!V256),"",'Mortgage 1 Monthly Calcs'!V256)</f>
        <v/>
      </c>
      <c r="AB256" s="24" t="str">
        <f>IF(ISBLANK('Mortgage 1 Monthly Calcs'!W256),"",'Mortgage 1 Monthly Calcs'!W256)</f>
        <v/>
      </c>
      <c r="AC256" s="24">
        <f>IF(ISBLANK('Mortgage 1 Monthly Calcs'!X256),"",'Mortgage 1 Monthly Calcs'!X256)</f>
        <v>0</v>
      </c>
      <c r="AD256" s="24">
        <f>IF(ISBLANK('Mortgage 1 Monthly Calcs'!Y256),"",'Mortgage 1 Monthly Calcs'!Y256)</f>
        <v>30914.512486385531</v>
      </c>
    </row>
    <row r="257" spans="3:30" x14ac:dyDescent="0.25">
      <c r="C257" s="37">
        <v>246</v>
      </c>
      <c r="D257" s="29"/>
      <c r="E257" s="22" t="str">
        <f>IF(ISBLANK('Mortgage 1 Monthly Calcs'!E257),"",'Mortgage 1 Monthly Calcs'!E257)</f>
        <v/>
      </c>
      <c r="F257" s="23" t="str">
        <f>IF(ISBLANK('Mortgage 1 Monthly Calcs'!F257),"",'Mortgage 1 Monthly Calcs'!F257)</f>
        <v>Apr</v>
      </c>
      <c r="G257" s="28"/>
      <c r="H257" s="28">
        <f>IF(ISBLANK('Mortgage 1 Monthly Calcs'!G257),"",'Mortgage 1 Monthly Calcs'!G257)</f>
        <v>0.06</v>
      </c>
      <c r="I257" s="24">
        <f>IF(ISBLANK('Mortgage 1 Monthly Calcs'!H257),"",'Mortgage 1 Monthly Calcs'!H257)</f>
        <v>644.30140148551698</v>
      </c>
      <c r="J257" s="24">
        <f>IF(ISBLANK('Mortgage 1 Monthly Calcs'!I257),"",'Mortgage 1 Monthly Calcs'!I257)</f>
        <v>154.57256243192768</v>
      </c>
      <c r="K257" s="24">
        <f>IF(ISBLANK('Mortgage 1 Monthly Calcs'!J257),"",'Mortgage 1 Monthly Calcs'!J257)</f>
        <v>30914.512486385531</v>
      </c>
      <c r="L257" s="24"/>
      <c r="M257" s="24">
        <f>IF(ISBLANK('Mortgage 1 Monthly Calcs'!K257),"",'Mortgage 1 Monthly Calcs'!K257)</f>
        <v>0</v>
      </c>
      <c r="N257" s="24"/>
      <c r="O257" s="24">
        <f>IF(ISBLANK('Mortgage 1 Monthly Calcs'!L257),"",'Mortgage 1 Monthly Calcs'!L257)</f>
        <v>644.30140148551698</v>
      </c>
      <c r="P257" s="24"/>
      <c r="Q257" s="24">
        <f>IF(ISBLANK('Mortgage 1 Monthly Calcs'!M257),"",'Mortgage 1 Monthly Calcs'!M257)</f>
        <v>0</v>
      </c>
      <c r="R257" s="24">
        <f>IF(ISBLANK('Mortgage 1 Monthly Calcs'!N257),"",'Mortgage 1 Monthly Calcs'!N257)</f>
        <v>644.30140148551698</v>
      </c>
      <c r="S257" s="24">
        <f>IF(ISBLANK('Mortgage 1 Monthly Calcs'!O257),"",'Mortgage 1 Monthly Calcs'!O257)</f>
        <v>0</v>
      </c>
      <c r="T257" s="24"/>
      <c r="U257" s="24">
        <f>IF(ISBLANK('Mortgage 1 Monthly Calcs'!P257),"",'Mortgage 1 Monthly Calcs'!P257)</f>
        <v>0</v>
      </c>
      <c r="V257" s="24">
        <f>IF(ISBLANK('Mortgage 1 Monthly Calcs'!Q257),"",'Mortgage 1 Monthly Calcs'!Q257)</f>
        <v>0</v>
      </c>
      <c r="W257" s="24">
        <f>IF(ISBLANK('Mortgage 1 Monthly Calcs'!R257),"",'Mortgage 1 Monthly Calcs'!R257)</f>
        <v>489.72883905358935</v>
      </c>
      <c r="X257" s="24">
        <f>IF(ISBLANK('Mortgage 1 Monthly Calcs'!S257),"",'Mortgage 1 Monthly Calcs'!S257)</f>
        <v>154.57256243192765</v>
      </c>
      <c r="Y257" s="24">
        <f>IF(ISBLANK('Mortgage 1 Monthly Calcs'!T257),"",'Mortgage 1 Monthly Calcs'!T257)</f>
        <v>69575.216352668518</v>
      </c>
      <c r="Z257" s="24">
        <f>IF(ISBLANK('Mortgage 1 Monthly Calcs'!U257),"",'Mortgage 1 Monthly Calcs'!U257)</f>
        <v>88922.928412766618</v>
      </c>
      <c r="AA257" s="24" t="str">
        <f>IF(ISBLANK('Mortgage 1 Monthly Calcs'!V257),"",'Mortgage 1 Monthly Calcs'!V257)</f>
        <v/>
      </c>
      <c r="AB257" s="24" t="str">
        <f>IF(ISBLANK('Mortgage 1 Monthly Calcs'!W257),"",'Mortgage 1 Monthly Calcs'!W257)</f>
        <v/>
      </c>
      <c r="AC257" s="24">
        <f>IF(ISBLANK('Mortgage 1 Monthly Calcs'!X257),"",'Mortgage 1 Monthly Calcs'!X257)</f>
        <v>0</v>
      </c>
      <c r="AD257" s="24">
        <f>IF(ISBLANK('Mortgage 1 Monthly Calcs'!Y257),"",'Mortgage 1 Monthly Calcs'!Y257)</f>
        <v>30424.783647331951</v>
      </c>
    </row>
    <row r="258" spans="3:30" x14ac:dyDescent="0.25">
      <c r="C258" s="37">
        <v>247</v>
      </c>
      <c r="D258" s="29"/>
      <c r="E258" s="22" t="str">
        <f>IF(ISBLANK('Mortgage 1 Monthly Calcs'!E258),"",'Mortgage 1 Monthly Calcs'!E258)</f>
        <v/>
      </c>
      <c r="F258" s="23" t="str">
        <f>IF(ISBLANK('Mortgage 1 Monthly Calcs'!F258),"",'Mortgage 1 Monthly Calcs'!F258)</f>
        <v>May</v>
      </c>
      <c r="G258" s="28"/>
      <c r="H258" s="28">
        <f>IF(ISBLANK('Mortgage 1 Monthly Calcs'!G258),"",'Mortgage 1 Monthly Calcs'!G258)</f>
        <v>0.06</v>
      </c>
      <c r="I258" s="24">
        <f>IF(ISBLANK('Mortgage 1 Monthly Calcs'!H258),"",'Mortgage 1 Monthly Calcs'!H258)</f>
        <v>644.3014014855172</v>
      </c>
      <c r="J258" s="24">
        <f>IF(ISBLANK('Mortgage 1 Monthly Calcs'!I258),"",'Mortgage 1 Monthly Calcs'!I258)</f>
        <v>152.12391823665979</v>
      </c>
      <c r="K258" s="24">
        <f>IF(ISBLANK('Mortgage 1 Monthly Calcs'!J258),"",'Mortgage 1 Monthly Calcs'!J258)</f>
        <v>30424.783647331951</v>
      </c>
      <c r="L258" s="24"/>
      <c r="M258" s="24">
        <f>IF(ISBLANK('Mortgage 1 Monthly Calcs'!K258),"",'Mortgage 1 Monthly Calcs'!K258)</f>
        <v>0</v>
      </c>
      <c r="N258" s="24"/>
      <c r="O258" s="24">
        <f>IF(ISBLANK('Mortgage 1 Monthly Calcs'!L258),"",'Mortgage 1 Monthly Calcs'!L258)</f>
        <v>644.3014014855172</v>
      </c>
      <c r="P258" s="24"/>
      <c r="Q258" s="24">
        <f>IF(ISBLANK('Mortgage 1 Monthly Calcs'!M258),"",'Mortgage 1 Monthly Calcs'!M258)</f>
        <v>0</v>
      </c>
      <c r="R258" s="24">
        <f>IF(ISBLANK('Mortgage 1 Monthly Calcs'!N258),"",'Mortgage 1 Monthly Calcs'!N258)</f>
        <v>644.3014014855172</v>
      </c>
      <c r="S258" s="24">
        <f>IF(ISBLANK('Mortgage 1 Monthly Calcs'!O258),"",'Mortgage 1 Monthly Calcs'!O258)</f>
        <v>0</v>
      </c>
      <c r="T258" s="24"/>
      <c r="U258" s="24">
        <f>IF(ISBLANK('Mortgage 1 Monthly Calcs'!P258),"",'Mortgage 1 Monthly Calcs'!P258)</f>
        <v>0</v>
      </c>
      <c r="V258" s="24">
        <f>IF(ISBLANK('Mortgage 1 Monthly Calcs'!Q258),"",'Mortgage 1 Monthly Calcs'!Q258)</f>
        <v>0</v>
      </c>
      <c r="W258" s="24">
        <f>IF(ISBLANK('Mortgage 1 Monthly Calcs'!R258),"",'Mortgage 1 Monthly Calcs'!R258)</f>
        <v>492.17748324885747</v>
      </c>
      <c r="X258" s="24">
        <f>IF(ISBLANK('Mortgage 1 Monthly Calcs'!S258),"",'Mortgage 1 Monthly Calcs'!S258)</f>
        <v>152.12391823665976</v>
      </c>
      <c r="Y258" s="24">
        <f>IF(ISBLANK('Mortgage 1 Monthly Calcs'!T258),"",'Mortgage 1 Monthly Calcs'!T258)</f>
        <v>70067.393835917377</v>
      </c>
      <c r="Z258" s="24">
        <f>IF(ISBLANK('Mortgage 1 Monthly Calcs'!U258),"",'Mortgage 1 Monthly Calcs'!U258)</f>
        <v>89075.052331003273</v>
      </c>
      <c r="AA258" s="24" t="str">
        <f>IF(ISBLANK('Mortgage 1 Monthly Calcs'!V258),"",'Mortgage 1 Monthly Calcs'!V258)</f>
        <v/>
      </c>
      <c r="AB258" s="24" t="str">
        <f>IF(ISBLANK('Mortgage 1 Monthly Calcs'!W258),"",'Mortgage 1 Monthly Calcs'!W258)</f>
        <v/>
      </c>
      <c r="AC258" s="24">
        <f>IF(ISBLANK('Mortgage 1 Monthly Calcs'!X258),"",'Mortgage 1 Monthly Calcs'!X258)</f>
        <v>0</v>
      </c>
      <c r="AD258" s="24">
        <f>IF(ISBLANK('Mortgage 1 Monthly Calcs'!Y258),"",'Mortgage 1 Monthly Calcs'!Y258)</f>
        <v>29932.606164083103</v>
      </c>
    </row>
    <row r="259" spans="3:30" x14ac:dyDescent="0.25">
      <c r="C259" s="37">
        <v>248</v>
      </c>
      <c r="D259" s="29"/>
      <c r="E259" s="22" t="str">
        <f>IF(ISBLANK('Mortgage 1 Monthly Calcs'!E259),"",'Mortgage 1 Monthly Calcs'!E259)</f>
        <v/>
      </c>
      <c r="F259" s="23" t="str">
        <f>IF(ISBLANK('Mortgage 1 Monthly Calcs'!F259),"",'Mortgage 1 Monthly Calcs'!F259)</f>
        <v>Jun</v>
      </c>
      <c r="G259" s="28"/>
      <c r="H259" s="28">
        <f>IF(ISBLANK('Mortgage 1 Monthly Calcs'!G259),"",'Mortgage 1 Monthly Calcs'!G259)</f>
        <v>0.06</v>
      </c>
      <c r="I259" s="24">
        <f>IF(ISBLANK('Mortgage 1 Monthly Calcs'!H259),"",'Mortgage 1 Monthly Calcs'!H259)</f>
        <v>644.30140148551754</v>
      </c>
      <c r="J259" s="24">
        <f>IF(ISBLANK('Mortgage 1 Monthly Calcs'!I259),"",'Mortgage 1 Monthly Calcs'!I259)</f>
        <v>149.66303082041551</v>
      </c>
      <c r="K259" s="24">
        <f>IF(ISBLANK('Mortgage 1 Monthly Calcs'!J259),"",'Mortgage 1 Monthly Calcs'!J259)</f>
        <v>29932.606164083103</v>
      </c>
      <c r="L259" s="24"/>
      <c r="M259" s="24">
        <f>IF(ISBLANK('Mortgage 1 Monthly Calcs'!K259),"",'Mortgage 1 Monthly Calcs'!K259)</f>
        <v>0</v>
      </c>
      <c r="N259" s="24"/>
      <c r="O259" s="24">
        <f>IF(ISBLANK('Mortgage 1 Monthly Calcs'!L259),"",'Mortgage 1 Monthly Calcs'!L259)</f>
        <v>644.30140148551754</v>
      </c>
      <c r="P259" s="24"/>
      <c r="Q259" s="24">
        <f>IF(ISBLANK('Mortgage 1 Monthly Calcs'!M259),"",'Mortgage 1 Monthly Calcs'!M259)</f>
        <v>0</v>
      </c>
      <c r="R259" s="24">
        <f>IF(ISBLANK('Mortgage 1 Monthly Calcs'!N259),"",'Mortgage 1 Monthly Calcs'!N259)</f>
        <v>644.30140148551754</v>
      </c>
      <c r="S259" s="24">
        <f>IF(ISBLANK('Mortgage 1 Monthly Calcs'!O259),"",'Mortgage 1 Monthly Calcs'!O259)</f>
        <v>0</v>
      </c>
      <c r="T259" s="24"/>
      <c r="U259" s="24">
        <f>IF(ISBLANK('Mortgage 1 Monthly Calcs'!P259),"",'Mortgage 1 Monthly Calcs'!P259)</f>
        <v>0</v>
      </c>
      <c r="V259" s="24">
        <f>IF(ISBLANK('Mortgage 1 Monthly Calcs'!Q259),"",'Mortgage 1 Monthly Calcs'!Q259)</f>
        <v>0</v>
      </c>
      <c r="W259" s="24">
        <f>IF(ISBLANK('Mortgage 1 Monthly Calcs'!R259),"",'Mortgage 1 Monthly Calcs'!R259)</f>
        <v>494.638370665102</v>
      </c>
      <c r="X259" s="24">
        <f>IF(ISBLANK('Mortgage 1 Monthly Calcs'!S259),"",'Mortgage 1 Monthly Calcs'!S259)</f>
        <v>149.66303082041551</v>
      </c>
      <c r="Y259" s="24">
        <f>IF(ISBLANK('Mortgage 1 Monthly Calcs'!T259),"",'Mortgage 1 Monthly Calcs'!T259)</f>
        <v>70562.032206582473</v>
      </c>
      <c r="Z259" s="24">
        <f>IF(ISBLANK('Mortgage 1 Monthly Calcs'!U259),"",'Mortgage 1 Monthly Calcs'!U259)</f>
        <v>89224.715361823692</v>
      </c>
      <c r="AA259" s="24" t="str">
        <f>IF(ISBLANK('Mortgage 1 Monthly Calcs'!V259),"",'Mortgage 1 Monthly Calcs'!V259)</f>
        <v/>
      </c>
      <c r="AB259" s="24" t="str">
        <f>IF(ISBLANK('Mortgage 1 Monthly Calcs'!W259),"",'Mortgage 1 Monthly Calcs'!W259)</f>
        <v/>
      </c>
      <c r="AC259" s="24">
        <f>IF(ISBLANK('Mortgage 1 Monthly Calcs'!X259),"",'Mortgage 1 Monthly Calcs'!X259)</f>
        <v>0</v>
      </c>
      <c r="AD259" s="24">
        <f>IF(ISBLANK('Mortgage 1 Monthly Calcs'!Y259),"",'Mortgage 1 Monthly Calcs'!Y259)</f>
        <v>29437.967793418011</v>
      </c>
    </row>
    <row r="260" spans="3:30" x14ac:dyDescent="0.25">
      <c r="C260" s="37">
        <v>249</v>
      </c>
      <c r="D260" s="29"/>
      <c r="E260" s="22" t="str">
        <f>IF(ISBLANK('Mortgage 1 Monthly Calcs'!E260),"",'Mortgage 1 Monthly Calcs'!E260)</f>
        <v/>
      </c>
      <c r="F260" s="23" t="str">
        <f>IF(ISBLANK('Mortgage 1 Monthly Calcs'!F260),"",'Mortgage 1 Monthly Calcs'!F260)</f>
        <v>Jul</v>
      </c>
      <c r="G260" s="28"/>
      <c r="H260" s="28">
        <f>IF(ISBLANK('Mortgage 1 Monthly Calcs'!G260),"",'Mortgage 1 Monthly Calcs'!G260)</f>
        <v>0.06</v>
      </c>
      <c r="I260" s="24">
        <f>IF(ISBLANK('Mortgage 1 Monthly Calcs'!H260),"",'Mortgage 1 Monthly Calcs'!H260)</f>
        <v>644.30140148551766</v>
      </c>
      <c r="J260" s="24">
        <f>IF(ISBLANK('Mortgage 1 Monthly Calcs'!I260),"",'Mortgage 1 Monthly Calcs'!I260)</f>
        <v>147.18983896709005</v>
      </c>
      <c r="K260" s="24">
        <f>IF(ISBLANK('Mortgage 1 Monthly Calcs'!J260),"",'Mortgage 1 Monthly Calcs'!J260)</f>
        <v>29437.967793418011</v>
      </c>
      <c r="L260" s="24"/>
      <c r="M260" s="24">
        <f>IF(ISBLANK('Mortgage 1 Monthly Calcs'!K260),"",'Mortgage 1 Monthly Calcs'!K260)</f>
        <v>0</v>
      </c>
      <c r="N260" s="24"/>
      <c r="O260" s="24">
        <f>IF(ISBLANK('Mortgage 1 Monthly Calcs'!L260),"",'Mortgage 1 Monthly Calcs'!L260)</f>
        <v>644.30140148551766</v>
      </c>
      <c r="P260" s="24"/>
      <c r="Q260" s="24">
        <f>IF(ISBLANK('Mortgage 1 Monthly Calcs'!M260),"",'Mortgage 1 Monthly Calcs'!M260)</f>
        <v>0</v>
      </c>
      <c r="R260" s="24">
        <f>IF(ISBLANK('Mortgage 1 Monthly Calcs'!N260),"",'Mortgage 1 Monthly Calcs'!N260)</f>
        <v>644.30140148551766</v>
      </c>
      <c r="S260" s="24">
        <f>IF(ISBLANK('Mortgage 1 Monthly Calcs'!O260),"",'Mortgage 1 Monthly Calcs'!O260)</f>
        <v>0</v>
      </c>
      <c r="T260" s="24"/>
      <c r="U260" s="24">
        <f>IF(ISBLANK('Mortgage 1 Monthly Calcs'!P260),"",'Mortgage 1 Monthly Calcs'!P260)</f>
        <v>0</v>
      </c>
      <c r="V260" s="24">
        <f>IF(ISBLANK('Mortgage 1 Monthly Calcs'!Q260),"",'Mortgage 1 Monthly Calcs'!Q260)</f>
        <v>0</v>
      </c>
      <c r="W260" s="24">
        <f>IF(ISBLANK('Mortgage 1 Monthly Calcs'!R260),"",'Mortgage 1 Monthly Calcs'!R260)</f>
        <v>497.1115625184276</v>
      </c>
      <c r="X260" s="24">
        <f>IF(ISBLANK('Mortgage 1 Monthly Calcs'!S260),"",'Mortgage 1 Monthly Calcs'!S260)</f>
        <v>147.18983896709005</v>
      </c>
      <c r="Y260" s="24">
        <f>IF(ISBLANK('Mortgage 1 Monthly Calcs'!T260),"",'Mortgage 1 Monthly Calcs'!T260)</f>
        <v>71059.143769100905</v>
      </c>
      <c r="Z260" s="24">
        <f>IF(ISBLANK('Mortgage 1 Monthly Calcs'!U260),"",'Mortgage 1 Monthly Calcs'!U260)</f>
        <v>89371.905200790789</v>
      </c>
      <c r="AA260" s="24" t="str">
        <f>IF(ISBLANK('Mortgage 1 Monthly Calcs'!V260),"",'Mortgage 1 Monthly Calcs'!V260)</f>
        <v/>
      </c>
      <c r="AB260" s="24" t="str">
        <f>IF(ISBLANK('Mortgage 1 Monthly Calcs'!W260),"",'Mortgage 1 Monthly Calcs'!W260)</f>
        <v/>
      </c>
      <c r="AC260" s="24">
        <f>IF(ISBLANK('Mortgage 1 Monthly Calcs'!X260),"",'Mortgage 1 Monthly Calcs'!X260)</f>
        <v>0</v>
      </c>
      <c r="AD260" s="24">
        <f>IF(ISBLANK('Mortgage 1 Monthly Calcs'!Y260),"",'Mortgage 1 Monthly Calcs'!Y260)</f>
        <v>28940.856230899593</v>
      </c>
    </row>
    <row r="261" spans="3:30" x14ac:dyDescent="0.25">
      <c r="C261" s="37">
        <v>250</v>
      </c>
      <c r="D261" s="29"/>
      <c r="E261" s="22" t="str">
        <f>IF(ISBLANK('Mortgage 1 Monthly Calcs'!E261),"",'Mortgage 1 Monthly Calcs'!E261)</f>
        <v/>
      </c>
      <c r="F261" s="22" t="str">
        <f>IF(ISBLANK('Mortgage 1 Monthly Calcs'!F261),"",'Mortgage 1 Monthly Calcs'!F261)</f>
        <v>Aug</v>
      </c>
      <c r="G261" s="28"/>
      <c r="H261" s="28">
        <f>IF(ISBLANK('Mortgage 1 Monthly Calcs'!G261),"",'Mortgage 1 Monthly Calcs'!G261)</f>
        <v>0.06</v>
      </c>
      <c r="I261" s="24">
        <f>IF(ISBLANK('Mortgage 1 Monthly Calcs'!H261),"",'Mortgage 1 Monthly Calcs'!H261)</f>
        <v>644.30140148551789</v>
      </c>
      <c r="J261" s="24">
        <f>IF(ISBLANK('Mortgage 1 Monthly Calcs'!I261),"",'Mortgage 1 Monthly Calcs'!I261)</f>
        <v>144.70428115449798</v>
      </c>
      <c r="K261" s="24">
        <f>IF(ISBLANK('Mortgage 1 Monthly Calcs'!J261),"",'Mortgage 1 Monthly Calcs'!J261)</f>
        <v>28940.856230899593</v>
      </c>
      <c r="L261" s="24"/>
      <c r="M261" s="24">
        <f>IF(ISBLANK('Mortgage 1 Monthly Calcs'!K261),"",'Mortgage 1 Monthly Calcs'!K261)</f>
        <v>0</v>
      </c>
      <c r="N261" s="24"/>
      <c r="O261" s="24">
        <f>IF(ISBLANK('Mortgage 1 Monthly Calcs'!L261),"",'Mortgage 1 Monthly Calcs'!L261)</f>
        <v>644.30140148551789</v>
      </c>
      <c r="P261" s="24"/>
      <c r="Q261" s="24">
        <f>IF(ISBLANK('Mortgage 1 Monthly Calcs'!M261),"",'Mortgage 1 Monthly Calcs'!M261)</f>
        <v>0</v>
      </c>
      <c r="R261" s="24">
        <f>IF(ISBLANK('Mortgage 1 Monthly Calcs'!N261),"",'Mortgage 1 Monthly Calcs'!N261)</f>
        <v>644.30140148551789</v>
      </c>
      <c r="S261" s="24">
        <f>IF(ISBLANK('Mortgage 1 Monthly Calcs'!O261),"",'Mortgage 1 Monthly Calcs'!O261)</f>
        <v>0</v>
      </c>
      <c r="T261" s="24"/>
      <c r="U261" s="24">
        <f>IF(ISBLANK('Mortgage 1 Monthly Calcs'!P261),"",'Mortgage 1 Monthly Calcs'!P261)</f>
        <v>0</v>
      </c>
      <c r="V261" s="24">
        <f>IF(ISBLANK('Mortgage 1 Monthly Calcs'!Q261),"",'Mortgage 1 Monthly Calcs'!Q261)</f>
        <v>0</v>
      </c>
      <c r="W261" s="24">
        <f>IF(ISBLANK('Mortgage 1 Monthly Calcs'!R261),"",'Mortgage 1 Monthly Calcs'!R261)</f>
        <v>499.59712033101994</v>
      </c>
      <c r="X261" s="24">
        <f>IF(ISBLANK('Mortgage 1 Monthly Calcs'!S261),"",'Mortgage 1 Monthly Calcs'!S261)</f>
        <v>144.70428115449798</v>
      </c>
      <c r="Y261" s="24">
        <f>IF(ISBLANK('Mortgage 1 Monthly Calcs'!T261),"",'Mortgage 1 Monthly Calcs'!T261)</f>
        <v>71558.740889431923</v>
      </c>
      <c r="Z261" s="24">
        <f>IF(ISBLANK('Mortgage 1 Monthly Calcs'!U261),"",'Mortgage 1 Monthly Calcs'!U261)</f>
        <v>89516.609481945285</v>
      </c>
      <c r="AA261" s="24" t="str">
        <f>IF(ISBLANK('Mortgage 1 Monthly Calcs'!V261),"",'Mortgage 1 Monthly Calcs'!V261)</f>
        <v/>
      </c>
      <c r="AB261" s="24" t="str">
        <f>IF(ISBLANK('Mortgage 1 Monthly Calcs'!W261),"",'Mortgage 1 Monthly Calcs'!W261)</f>
        <v/>
      </c>
      <c r="AC261" s="24">
        <f>IF(ISBLANK('Mortgage 1 Monthly Calcs'!X261),"",'Mortgage 1 Monthly Calcs'!X261)</f>
        <v>0</v>
      </c>
      <c r="AD261" s="24">
        <f>IF(ISBLANK('Mortgage 1 Monthly Calcs'!Y261),"",'Mortgage 1 Monthly Calcs'!Y261)</f>
        <v>28441.259110568586</v>
      </c>
    </row>
    <row r="262" spans="3:30" x14ac:dyDescent="0.25">
      <c r="C262" s="37">
        <v>251</v>
      </c>
      <c r="D262" s="29"/>
      <c r="E262" s="22" t="str">
        <f>IF(ISBLANK('Mortgage 1 Monthly Calcs'!E262),"",'Mortgage 1 Monthly Calcs'!E262)</f>
        <v/>
      </c>
      <c r="F262" s="23" t="str">
        <f>IF(ISBLANK('Mortgage 1 Monthly Calcs'!F262),"",'Mortgage 1 Monthly Calcs'!F262)</f>
        <v>Sep</v>
      </c>
      <c r="G262" s="28"/>
      <c r="H262" s="28">
        <f>IF(ISBLANK('Mortgage 1 Monthly Calcs'!G262),"",'Mortgage 1 Monthly Calcs'!G262)</f>
        <v>0.06</v>
      </c>
      <c r="I262" s="24">
        <f>IF(ISBLANK('Mortgage 1 Monthly Calcs'!H262),"",'Mortgage 1 Monthly Calcs'!H262)</f>
        <v>644.30140148551811</v>
      </c>
      <c r="J262" s="24">
        <f>IF(ISBLANK('Mortgage 1 Monthly Calcs'!I262),"",'Mortgage 1 Monthly Calcs'!I262)</f>
        <v>142.2062955528429</v>
      </c>
      <c r="K262" s="24">
        <f>IF(ISBLANK('Mortgage 1 Monthly Calcs'!J262),"",'Mortgage 1 Monthly Calcs'!J262)</f>
        <v>28441.259110568586</v>
      </c>
      <c r="L262" s="24"/>
      <c r="M262" s="24">
        <f>IF(ISBLANK('Mortgage 1 Monthly Calcs'!K262),"",'Mortgage 1 Monthly Calcs'!K262)</f>
        <v>0</v>
      </c>
      <c r="N262" s="24"/>
      <c r="O262" s="24">
        <f>IF(ISBLANK('Mortgage 1 Monthly Calcs'!L262),"",'Mortgage 1 Monthly Calcs'!L262)</f>
        <v>644.30140148551811</v>
      </c>
      <c r="P262" s="24"/>
      <c r="Q262" s="24">
        <f>IF(ISBLANK('Mortgage 1 Monthly Calcs'!M262),"",'Mortgage 1 Monthly Calcs'!M262)</f>
        <v>0</v>
      </c>
      <c r="R262" s="24">
        <f>IF(ISBLANK('Mortgage 1 Monthly Calcs'!N262),"",'Mortgage 1 Monthly Calcs'!N262)</f>
        <v>644.30140148551811</v>
      </c>
      <c r="S262" s="24">
        <f>IF(ISBLANK('Mortgage 1 Monthly Calcs'!O262),"",'Mortgage 1 Monthly Calcs'!O262)</f>
        <v>0</v>
      </c>
      <c r="T262" s="24"/>
      <c r="U262" s="24">
        <f>IF(ISBLANK('Mortgage 1 Monthly Calcs'!P262),"",'Mortgage 1 Monthly Calcs'!P262)</f>
        <v>0</v>
      </c>
      <c r="V262" s="24">
        <f>IF(ISBLANK('Mortgage 1 Monthly Calcs'!Q262),"",'Mortgage 1 Monthly Calcs'!Q262)</f>
        <v>0</v>
      </c>
      <c r="W262" s="24">
        <f>IF(ISBLANK('Mortgage 1 Monthly Calcs'!R262),"",'Mortgage 1 Monthly Calcs'!R262)</f>
        <v>502.09510593267521</v>
      </c>
      <c r="X262" s="24">
        <f>IF(ISBLANK('Mortgage 1 Monthly Calcs'!S262),"",'Mortgage 1 Monthly Calcs'!S262)</f>
        <v>142.20629555284293</v>
      </c>
      <c r="Y262" s="24">
        <f>IF(ISBLANK('Mortgage 1 Monthly Calcs'!T262),"",'Mortgage 1 Monthly Calcs'!T262)</f>
        <v>72060.8359953646</v>
      </c>
      <c r="Z262" s="24">
        <f>IF(ISBLANK('Mortgage 1 Monthly Calcs'!U262),"",'Mortgage 1 Monthly Calcs'!U262)</f>
        <v>89658.815777498123</v>
      </c>
      <c r="AA262" s="24" t="str">
        <f>IF(ISBLANK('Mortgage 1 Monthly Calcs'!V262),"",'Mortgage 1 Monthly Calcs'!V262)</f>
        <v/>
      </c>
      <c r="AB262" s="24" t="str">
        <f>IF(ISBLANK('Mortgage 1 Monthly Calcs'!W262),"",'Mortgage 1 Monthly Calcs'!W262)</f>
        <v/>
      </c>
      <c r="AC262" s="24">
        <f>IF(ISBLANK('Mortgage 1 Monthly Calcs'!X262),"",'Mortgage 1 Monthly Calcs'!X262)</f>
        <v>0</v>
      </c>
      <c r="AD262" s="24">
        <f>IF(ISBLANK('Mortgage 1 Monthly Calcs'!Y262),"",'Mortgage 1 Monthly Calcs'!Y262)</f>
        <v>27939.164004635921</v>
      </c>
    </row>
    <row r="263" spans="3:30" x14ac:dyDescent="0.25">
      <c r="C263" s="37">
        <v>252</v>
      </c>
      <c r="D263" s="29">
        <f>D251+1</f>
        <v>21</v>
      </c>
      <c r="E263" s="22" t="str">
        <f>IF(ISBLANK('Mortgage 1 Monthly Calcs'!E263),"",'Mortgage 1 Monthly Calcs'!E263)</f>
        <v/>
      </c>
      <c r="F263" s="23" t="str">
        <f>IF(ISBLANK('Mortgage 1 Monthly Calcs'!F263),"",'Mortgage 1 Monthly Calcs'!F263)</f>
        <v>Oct</v>
      </c>
      <c r="G263" s="28"/>
      <c r="H263" s="28">
        <f>IF(ISBLANK('Mortgage 1 Monthly Calcs'!G263),"",'Mortgage 1 Monthly Calcs'!G263)</f>
        <v>0.06</v>
      </c>
      <c r="I263" s="24">
        <f>IF(ISBLANK('Mortgage 1 Monthly Calcs'!H263),"",'Mortgage 1 Monthly Calcs'!H263)</f>
        <v>644.30140148551834</v>
      </c>
      <c r="J263" s="24">
        <f>IF(ISBLANK('Mortgage 1 Monthly Calcs'!I263),"",'Mortgage 1 Monthly Calcs'!I263)</f>
        <v>139.69582002317958</v>
      </c>
      <c r="K263" s="24">
        <f>IF(ISBLANK('Mortgage 1 Monthly Calcs'!J263),"",'Mortgage 1 Monthly Calcs'!J263)</f>
        <v>27939.164004635921</v>
      </c>
      <c r="L263" s="24"/>
      <c r="M263" s="24">
        <f>IF(ISBLANK('Mortgage 1 Monthly Calcs'!K263),"",'Mortgage 1 Monthly Calcs'!K263)</f>
        <v>0</v>
      </c>
      <c r="N263" s="24"/>
      <c r="O263" s="24">
        <f>IF(ISBLANK('Mortgage 1 Monthly Calcs'!L263),"",'Mortgage 1 Monthly Calcs'!L263)</f>
        <v>644.30140148551834</v>
      </c>
      <c r="P263" s="24"/>
      <c r="Q263" s="24">
        <f>IF(ISBLANK('Mortgage 1 Monthly Calcs'!M263),"",'Mortgage 1 Monthly Calcs'!M263)</f>
        <v>0</v>
      </c>
      <c r="R263" s="24">
        <f>IF(ISBLANK('Mortgage 1 Monthly Calcs'!N263),"",'Mortgage 1 Monthly Calcs'!N263)</f>
        <v>644.30140148551834</v>
      </c>
      <c r="S263" s="24">
        <f>IF(ISBLANK('Mortgage 1 Monthly Calcs'!O263),"",'Mortgage 1 Monthly Calcs'!O263)</f>
        <v>0</v>
      </c>
      <c r="T263" s="24"/>
      <c r="U263" s="24">
        <f>IF(ISBLANK('Mortgage 1 Monthly Calcs'!P263),"",'Mortgage 1 Monthly Calcs'!P263)</f>
        <v>0</v>
      </c>
      <c r="V263" s="24">
        <f>IF(ISBLANK('Mortgage 1 Monthly Calcs'!Q263),"",'Mortgage 1 Monthly Calcs'!Q263)</f>
        <v>0</v>
      </c>
      <c r="W263" s="24">
        <f>IF(ISBLANK('Mortgage 1 Monthly Calcs'!R263),"",'Mortgage 1 Monthly Calcs'!R263)</f>
        <v>504.60558146233871</v>
      </c>
      <c r="X263" s="24">
        <f>IF(ISBLANK('Mortgage 1 Monthly Calcs'!S263),"",'Mortgage 1 Monthly Calcs'!S263)</f>
        <v>139.69582002317961</v>
      </c>
      <c r="Y263" s="24">
        <f>IF(ISBLANK('Mortgage 1 Monthly Calcs'!T263),"",'Mortgage 1 Monthly Calcs'!T263)</f>
        <v>72565.441576826939</v>
      </c>
      <c r="Z263" s="24">
        <f>IF(ISBLANK('Mortgage 1 Monthly Calcs'!U263),"",'Mortgage 1 Monthly Calcs'!U263)</f>
        <v>89798.511597521298</v>
      </c>
      <c r="AA263" s="24" t="str">
        <f>IF(ISBLANK('Mortgage 1 Monthly Calcs'!V263),"",'Mortgage 1 Monthly Calcs'!V263)</f>
        <v/>
      </c>
      <c r="AB263" s="24" t="str">
        <f>IF(ISBLANK('Mortgage 1 Monthly Calcs'!W263),"",'Mortgage 1 Monthly Calcs'!W263)</f>
        <v/>
      </c>
      <c r="AC263" s="24">
        <f>IF(ISBLANK('Mortgage 1 Monthly Calcs'!X263),"",'Mortgage 1 Monthly Calcs'!X263)</f>
        <v>0</v>
      </c>
      <c r="AD263" s="24">
        <f>IF(ISBLANK('Mortgage 1 Monthly Calcs'!Y263),"",'Mortgage 1 Monthly Calcs'!Y263)</f>
        <v>27434.558423173596</v>
      </c>
    </row>
    <row r="264" spans="3:30" x14ac:dyDescent="0.25">
      <c r="C264" s="37">
        <v>253</v>
      </c>
      <c r="D264" s="29"/>
      <c r="E264" s="22" t="str">
        <f>IF(ISBLANK('Mortgage 1 Monthly Calcs'!E264),"",'Mortgage 1 Monthly Calcs'!E264)</f>
        <v/>
      </c>
      <c r="F264" s="23" t="str">
        <f>IF(ISBLANK('Mortgage 1 Monthly Calcs'!F264),"",'Mortgage 1 Monthly Calcs'!F264)</f>
        <v>Nov</v>
      </c>
      <c r="G264" s="28"/>
      <c r="H264" s="28">
        <f>IF(ISBLANK('Mortgage 1 Monthly Calcs'!G264),"",'Mortgage 1 Monthly Calcs'!G264)</f>
        <v>0.06</v>
      </c>
      <c r="I264" s="24">
        <f>IF(ISBLANK('Mortgage 1 Monthly Calcs'!H264),"",'Mortgage 1 Monthly Calcs'!H264)</f>
        <v>644.30140148551857</v>
      </c>
      <c r="J264" s="24">
        <f>IF(ISBLANK('Mortgage 1 Monthly Calcs'!I264),"",'Mortgage 1 Monthly Calcs'!I264)</f>
        <v>137.17279211586796</v>
      </c>
      <c r="K264" s="24">
        <f>IF(ISBLANK('Mortgage 1 Monthly Calcs'!J264),"",'Mortgage 1 Monthly Calcs'!J264)</f>
        <v>27434.558423173596</v>
      </c>
      <c r="L264" s="24"/>
      <c r="M264" s="24">
        <f>IF(ISBLANK('Mortgage 1 Monthly Calcs'!K264),"",'Mortgage 1 Monthly Calcs'!K264)</f>
        <v>0</v>
      </c>
      <c r="N264" s="24"/>
      <c r="O264" s="24">
        <f>IF(ISBLANK('Mortgage 1 Monthly Calcs'!L264),"",'Mortgage 1 Monthly Calcs'!L264)</f>
        <v>644.30140148551857</v>
      </c>
      <c r="P264" s="24"/>
      <c r="Q264" s="24">
        <f>IF(ISBLANK('Mortgage 1 Monthly Calcs'!M264),"",'Mortgage 1 Monthly Calcs'!M264)</f>
        <v>0</v>
      </c>
      <c r="R264" s="24">
        <f>IF(ISBLANK('Mortgage 1 Monthly Calcs'!N264),"",'Mortgage 1 Monthly Calcs'!N264)</f>
        <v>644.30140148551857</v>
      </c>
      <c r="S264" s="24">
        <f>IF(ISBLANK('Mortgage 1 Monthly Calcs'!O264),"",'Mortgage 1 Monthly Calcs'!O264)</f>
        <v>0</v>
      </c>
      <c r="T264" s="24"/>
      <c r="U264" s="24">
        <f>IF(ISBLANK('Mortgage 1 Monthly Calcs'!P264),"",'Mortgage 1 Monthly Calcs'!P264)</f>
        <v>0</v>
      </c>
      <c r="V264" s="24">
        <f>IF(ISBLANK('Mortgage 1 Monthly Calcs'!Q264),"",'Mortgage 1 Monthly Calcs'!Q264)</f>
        <v>0</v>
      </c>
      <c r="W264" s="24">
        <f>IF(ISBLANK('Mortgage 1 Monthly Calcs'!R264),"",'Mortgage 1 Monthly Calcs'!R264)</f>
        <v>507.12860936965058</v>
      </c>
      <c r="X264" s="24">
        <f>IF(ISBLANK('Mortgage 1 Monthly Calcs'!S264),"",'Mortgage 1 Monthly Calcs'!S264)</f>
        <v>137.17279211586799</v>
      </c>
      <c r="Y264" s="24">
        <f>IF(ISBLANK('Mortgage 1 Monthly Calcs'!T264),"",'Mortgage 1 Monthly Calcs'!T264)</f>
        <v>73072.570186196594</v>
      </c>
      <c r="Z264" s="24">
        <f>IF(ISBLANK('Mortgage 1 Monthly Calcs'!U264),"",'Mortgage 1 Monthly Calcs'!U264)</f>
        <v>89935.684389637172</v>
      </c>
      <c r="AA264" s="24" t="str">
        <f>IF(ISBLANK('Mortgage 1 Monthly Calcs'!V264),"",'Mortgage 1 Monthly Calcs'!V264)</f>
        <v/>
      </c>
      <c r="AB264" s="24" t="str">
        <f>IF(ISBLANK('Mortgage 1 Monthly Calcs'!W264),"",'Mortgage 1 Monthly Calcs'!W264)</f>
        <v/>
      </c>
      <c r="AC264" s="24">
        <f>IF(ISBLANK('Mortgage 1 Monthly Calcs'!X264),"",'Mortgage 1 Monthly Calcs'!X264)</f>
        <v>0</v>
      </c>
      <c r="AD264" s="24">
        <f>IF(ISBLANK('Mortgage 1 Monthly Calcs'!Y264),"",'Mortgage 1 Monthly Calcs'!Y264)</f>
        <v>26927.429813803956</v>
      </c>
    </row>
    <row r="265" spans="3:30" x14ac:dyDescent="0.25">
      <c r="C265" s="37">
        <v>254</v>
      </c>
      <c r="D265" s="29"/>
      <c r="E265" s="22" t="str">
        <f>IF(ISBLANK('Mortgage 1 Monthly Calcs'!E265),"",'Mortgage 1 Monthly Calcs'!E265)</f>
        <v/>
      </c>
      <c r="F265" s="23" t="str">
        <f>IF(ISBLANK('Mortgage 1 Monthly Calcs'!F265),"",'Mortgage 1 Monthly Calcs'!F265)</f>
        <v>Dec</v>
      </c>
      <c r="G265" s="28"/>
      <c r="H265" s="28">
        <f>IF(ISBLANK('Mortgage 1 Monthly Calcs'!G265),"",'Mortgage 1 Monthly Calcs'!G265)</f>
        <v>0.06</v>
      </c>
      <c r="I265" s="24">
        <f>IF(ISBLANK('Mortgage 1 Monthly Calcs'!H265),"",'Mortgage 1 Monthly Calcs'!H265)</f>
        <v>644.30140148551891</v>
      </c>
      <c r="J265" s="24">
        <f>IF(ISBLANK('Mortgage 1 Monthly Calcs'!I265),"",'Mortgage 1 Monthly Calcs'!I265)</f>
        <v>134.63714906901978</v>
      </c>
      <c r="K265" s="24">
        <f>IF(ISBLANK('Mortgage 1 Monthly Calcs'!J265),"",'Mortgage 1 Monthly Calcs'!J265)</f>
        <v>26927.429813803956</v>
      </c>
      <c r="L265" s="24"/>
      <c r="M265" s="24">
        <f>IF(ISBLANK('Mortgage 1 Monthly Calcs'!K265),"",'Mortgage 1 Monthly Calcs'!K265)</f>
        <v>0</v>
      </c>
      <c r="N265" s="24"/>
      <c r="O265" s="24">
        <f>IF(ISBLANK('Mortgage 1 Monthly Calcs'!L265),"",'Mortgage 1 Monthly Calcs'!L265)</f>
        <v>644.30140148551891</v>
      </c>
      <c r="P265" s="24"/>
      <c r="Q265" s="24">
        <f>IF(ISBLANK('Mortgage 1 Monthly Calcs'!M265),"",'Mortgage 1 Monthly Calcs'!M265)</f>
        <v>0</v>
      </c>
      <c r="R265" s="24">
        <f>IF(ISBLANK('Mortgage 1 Monthly Calcs'!N265),"",'Mortgage 1 Monthly Calcs'!N265)</f>
        <v>644.30140148551891</v>
      </c>
      <c r="S265" s="24">
        <f>IF(ISBLANK('Mortgage 1 Monthly Calcs'!O265),"",'Mortgage 1 Monthly Calcs'!O265)</f>
        <v>0</v>
      </c>
      <c r="T265" s="24"/>
      <c r="U265" s="24">
        <f>IF(ISBLANK('Mortgage 1 Monthly Calcs'!P265),"",'Mortgage 1 Monthly Calcs'!P265)</f>
        <v>0</v>
      </c>
      <c r="V265" s="24">
        <f>IF(ISBLANK('Mortgage 1 Monthly Calcs'!Q265),"",'Mortgage 1 Monthly Calcs'!Q265)</f>
        <v>0</v>
      </c>
      <c r="W265" s="24">
        <f>IF(ISBLANK('Mortgage 1 Monthly Calcs'!R265),"",'Mortgage 1 Monthly Calcs'!R265)</f>
        <v>509.66425241649915</v>
      </c>
      <c r="X265" s="24">
        <f>IF(ISBLANK('Mortgage 1 Monthly Calcs'!S265),"",'Mortgage 1 Monthly Calcs'!S265)</f>
        <v>134.63714906901978</v>
      </c>
      <c r="Y265" s="24">
        <f>IF(ISBLANK('Mortgage 1 Monthly Calcs'!T265),"",'Mortgage 1 Monthly Calcs'!T265)</f>
        <v>73582.234438613086</v>
      </c>
      <c r="Z265" s="24">
        <f>IF(ISBLANK('Mortgage 1 Monthly Calcs'!U265),"",'Mortgage 1 Monthly Calcs'!U265)</f>
        <v>90070.321538706194</v>
      </c>
      <c r="AA265" s="24" t="str">
        <f>IF(ISBLANK('Mortgage 1 Monthly Calcs'!V265),"",'Mortgage 1 Monthly Calcs'!V265)</f>
        <v/>
      </c>
      <c r="AB265" s="24" t="str">
        <f>IF(ISBLANK('Mortgage 1 Monthly Calcs'!W265),"",'Mortgage 1 Monthly Calcs'!W265)</f>
        <v/>
      </c>
      <c r="AC265" s="24">
        <f>IF(ISBLANK('Mortgage 1 Monthly Calcs'!X265),"",'Mortgage 1 Monthly Calcs'!X265)</f>
        <v>0</v>
      </c>
      <c r="AD265" s="24">
        <f>IF(ISBLANK('Mortgage 1 Monthly Calcs'!Y265),"",'Mortgage 1 Monthly Calcs'!Y265)</f>
        <v>26417.76556138747</v>
      </c>
    </row>
    <row r="266" spans="3:30" x14ac:dyDescent="0.25">
      <c r="C266" s="37">
        <v>255</v>
      </c>
      <c r="D266" s="29"/>
      <c r="E266" s="22">
        <f>IF(ISBLANK('Mortgage 1 Monthly Calcs'!E266),"",'Mortgage 1 Monthly Calcs'!E266)</f>
        <v>2031</v>
      </c>
      <c r="F266" s="23" t="str">
        <f>IF(ISBLANK('Mortgage 1 Monthly Calcs'!F266),"",'Mortgage 1 Monthly Calcs'!F266)</f>
        <v>Jan</v>
      </c>
      <c r="G266" s="28"/>
      <c r="H266" s="28">
        <f>IF(ISBLANK('Mortgage 1 Monthly Calcs'!G266),"",'Mortgage 1 Monthly Calcs'!G266)</f>
        <v>0.06</v>
      </c>
      <c r="I266" s="24">
        <f>IF(ISBLANK('Mortgage 1 Monthly Calcs'!H266),"",'Mortgage 1 Monthly Calcs'!H266)</f>
        <v>644.30140148551936</v>
      </c>
      <c r="J266" s="24">
        <f>IF(ISBLANK('Mortgage 1 Monthly Calcs'!I266),"",'Mortgage 1 Monthly Calcs'!I266)</f>
        <v>132.08882780693733</v>
      </c>
      <c r="K266" s="24">
        <f>IF(ISBLANK('Mortgage 1 Monthly Calcs'!J266),"",'Mortgage 1 Monthly Calcs'!J266)</f>
        <v>26417.76556138747</v>
      </c>
      <c r="L266" s="24"/>
      <c r="M266" s="24">
        <f>IF(ISBLANK('Mortgage 1 Monthly Calcs'!K266),"",'Mortgage 1 Monthly Calcs'!K266)</f>
        <v>0</v>
      </c>
      <c r="N266" s="24"/>
      <c r="O266" s="24">
        <f>IF(ISBLANK('Mortgage 1 Monthly Calcs'!L266),"",'Mortgage 1 Monthly Calcs'!L266)</f>
        <v>644.30140148551936</v>
      </c>
      <c r="P266" s="24"/>
      <c r="Q266" s="24">
        <f>IF(ISBLANK('Mortgage 1 Monthly Calcs'!M266),"",'Mortgage 1 Monthly Calcs'!M266)</f>
        <v>0</v>
      </c>
      <c r="R266" s="24">
        <f>IF(ISBLANK('Mortgage 1 Monthly Calcs'!N266),"",'Mortgage 1 Monthly Calcs'!N266)</f>
        <v>644.30140148551936</v>
      </c>
      <c r="S266" s="24">
        <f>IF(ISBLANK('Mortgage 1 Monthly Calcs'!O266),"",'Mortgage 1 Monthly Calcs'!O266)</f>
        <v>0</v>
      </c>
      <c r="T266" s="24"/>
      <c r="U266" s="24">
        <f>IF(ISBLANK('Mortgage 1 Monthly Calcs'!P266),"",'Mortgage 1 Monthly Calcs'!P266)</f>
        <v>0</v>
      </c>
      <c r="V266" s="24">
        <f>IF(ISBLANK('Mortgage 1 Monthly Calcs'!Q266),"",'Mortgage 1 Monthly Calcs'!Q266)</f>
        <v>0</v>
      </c>
      <c r="W266" s="24">
        <f>IF(ISBLANK('Mortgage 1 Monthly Calcs'!R266),"",'Mortgage 1 Monthly Calcs'!R266)</f>
        <v>512.21257367858198</v>
      </c>
      <c r="X266" s="24">
        <f>IF(ISBLANK('Mortgage 1 Monthly Calcs'!S266),"",'Mortgage 1 Monthly Calcs'!S266)</f>
        <v>132.08882780693736</v>
      </c>
      <c r="Y266" s="24">
        <f>IF(ISBLANK('Mortgage 1 Monthly Calcs'!T266),"",'Mortgage 1 Monthly Calcs'!T266)</f>
        <v>74094.447012291668</v>
      </c>
      <c r="Z266" s="24">
        <f>IF(ISBLANK('Mortgage 1 Monthly Calcs'!U266),"",'Mortgage 1 Monthly Calcs'!U266)</f>
        <v>90202.410366513126</v>
      </c>
      <c r="AA266" s="24" t="str">
        <f>IF(ISBLANK('Mortgage 1 Monthly Calcs'!V266),"",'Mortgage 1 Monthly Calcs'!V266)</f>
        <v/>
      </c>
      <c r="AB266" s="24" t="str">
        <f>IF(ISBLANK('Mortgage 1 Monthly Calcs'!W266),"",'Mortgage 1 Monthly Calcs'!W266)</f>
        <v/>
      </c>
      <c r="AC266" s="24">
        <f>IF(ISBLANK('Mortgage 1 Monthly Calcs'!X266),"",'Mortgage 1 Monthly Calcs'!X266)</f>
        <v>0</v>
      </c>
      <c r="AD266" s="24">
        <f>IF(ISBLANK('Mortgage 1 Monthly Calcs'!Y266),"",'Mortgage 1 Monthly Calcs'!Y266)</f>
        <v>25905.552987708899</v>
      </c>
    </row>
    <row r="267" spans="3:30" x14ac:dyDescent="0.25">
      <c r="C267" s="37">
        <v>256</v>
      </c>
      <c r="D267" s="29" t="str">
        <f>IF(K1035=1,F259+1,"")</f>
        <v/>
      </c>
      <c r="E267" s="22" t="str">
        <f>IF(ISBLANK('Mortgage 1 Monthly Calcs'!E267),"",'Mortgage 1 Monthly Calcs'!E267)</f>
        <v/>
      </c>
      <c r="F267" s="23" t="str">
        <f>IF(ISBLANK('Mortgage 1 Monthly Calcs'!F267),"",'Mortgage 1 Monthly Calcs'!F267)</f>
        <v>Feb</v>
      </c>
      <c r="G267" s="28"/>
      <c r="H267" s="28">
        <f>IF(ISBLANK('Mortgage 1 Monthly Calcs'!G267),"",'Mortgage 1 Monthly Calcs'!G267)</f>
        <v>0.06</v>
      </c>
      <c r="I267" s="24">
        <f>IF(ISBLANK('Mortgage 1 Monthly Calcs'!H267),"",'Mortgage 1 Monthly Calcs'!H267)</f>
        <v>644.30140148551948</v>
      </c>
      <c r="J267" s="24">
        <f>IF(ISBLANK('Mortgage 1 Monthly Calcs'!I267),"",'Mortgage 1 Monthly Calcs'!I267)</f>
        <v>129.52776493854449</v>
      </c>
      <c r="K267" s="24">
        <f>IF(ISBLANK('Mortgage 1 Monthly Calcs'!J267),"",'Mortgage 1 Monthly Calcs'!J267)</f>
        <v>25905.552987708899</v>
      </c>
      <c r="L267" s="24"/>
      <c r="M267" s="24">
        <f>IF(ISBLANK('Mortgage 1 Monthly Calcs'!K267),"",'Mortgage 1 Monthly Calcs'!K267)</f>
        <v>0</v>
      </c>
      <c r="N267" s="24"/>
      <c r="O267" s="24">
        <f>IF(ISBLANK('Mortgage 1 Monthly Calcs'!L267),"",'Mortgage 1 Monthly Calcs'!L267)</f>
        <v>644.30140148551948</v>
      </c>
      <c r="P267" s="24"/>
      <c r="Q267" s="24">
        <f>IF(ISBLANK('Mortgage 1 Monthly Calcs'!M267),"",'Mortgage 1 Monthly Calcs'!M267)</f>
        <v>0</v>
      </c>
      <c r="R267" s="24">
        <f>IF(ISBLANK('Mortgage 1 Monthly Calcs'!N267),"",'Mortgage 1 Monthly Calcs'!N267)</f>
        <v>644.30140148551948</v>
      </c>
      <c r="S267" s="24">
        <f>IF(ISBLANK('Mortgage 1 Monthly Calcs'!O267),"",'Mortgage 1 Monthly Calcs'!O267)</f>
        <v>0</v>
      </c>
      <c r="T267" s="24"/>
      <c r="U267" s="24">
        <f>IF(ISBLANK('Mortgage 1 Monthly Calcs'!P267),"",'Mortgage 1 Monthly Calcs'!P267)</f>
        <v>0</v>
      </c>
      <c r="V267" s="24">
        <f>IF(ISBLANK('Mortgage 1 Monthly Calcs'!Q267),"",'Mortgage 1 Monthly Calcs'!Q267)</f>
        <v>0</v>
      </c>
      <c r="W267" s="24">
        <f>IF(ISBLANK('Mortgage 1 Monthly Calcs'!R267),"",'Mortgage 1 Monthly Calcs'!R267)</f>
        <v>514.77363654697501</v>
      </c>
      <c r="X267" s="24">
        <f>IF(ISBLANK('Mortgage 1 Monthly Calcs'!S267),"",'Mortgage 1 Monthly Calcs'!S267)</f>
        <v>129.52776493854449</v>
      </c>
      <c r="Y267" s="24">
        <f>IF(ISBLANK('Mortgage 1 Monthly Calcs'!T267),"",'Mortgage 1 Monthly Calcs'!T267)</f>
        <v>74609.220648838644</v>
      </c>
      <c r="Z267" s="24">
        <f>IF(ISBLANK('Mortgage 1 Monthly Calcs'!U267),"",'Mortgage 1 Monthly Calcs'!U267)</f>
        <v>90331.938131451665</v>
      </c>
      <c r="AA267" s="24" t="str">
        <f>IF(ISBLANK('Mortgage 1 Monthly Calcs'!V267),"",'Mortgage 1 Monthly Calcs'!V267)</f>
        <v/>
      </c>
      <c r="AB267" s="24" t="str">
        <f>IF(ISBLANK('Mortgage 1 Monthly Calcs'!W267),"",'Mortgage 1 Monthly Calcs'!W267)</f>
        <v/>
      </c>
      <c r="AC267" s="24">
        <f>IF(ISBLANK('Mortgage 1 Monthly Calcs'!X267),"",'Mortgage 1 Monthly Calcs'!X267)</f>
        <v>0</v>
      </c>
      <c r="AD267" s="24">
        <f>IF(ISBLANK('Mortgage 1 Monthly Calcs'!Y267),"",'Mortgage 1 Monthly Calcs'!Y267)</f>
        <v>25390.779351161935</v>
      </c>
    </row>
    <row r="268" spans="3:30" x14ac:dyDescent="0.25">
      <c r="C268" s="37">
        <v>257</v>
      </c>
      <c r="D268" s="29" t="str">
        <f>IF(K1036=1,F259+1,"")</f>
        <v/>
      </c>
      <c r="E268" s="22" t="str">
        <f>IF(ISBLANK('Mortgage 1 Monthly Calcs'!E268),"",'Mortgage 1 Monthly Calcs'!E268)</f>
        <v/>
      </c>
      <c r="F268" s="23" t="str">
        <f>IF(ISBLANK('Mortgage 1 Monthly Calcs'!F268),"",'Mortgage 1 Monthly Calcs'!F268)</f>
        <v>Mar</v>
      </c>
      <c r="G268" s="28"/>
      <c r="H268" s="28">
        <f>IF(ISBLANK('Mortgage 1 Monthly Calcs'!G268),"",'Mortgage 1 Monthly Calcs'!G268)</f>
        <v>0.06</v>
      </c>
      <c r="I268" s="24">
        <f>IF(ISBLANK('Mortgage 1 Monthly Calcs'!H268),"",'Mortgage 1 Monthly Calcs'!H268)</f>
        <v>644.30140148551982</v>
      </c>
      <c r="J268" s="24">
        <f>IF(ISBLANK('Mortgage 1 Monthly Calcs'!I268),"",'Mortgage 1 Monthly Calcs'!I268)</f>
        <v>126.95389675580968</v>
      </c>
      <c r="K268" s="24">
        <f>IF(ISBLANK('Mortgage 1 Monthly Calcs'!J268),"",'Mortgage 1 Monthly Calcs'!J268)</f>
        <v>25390.779351161935</v>
      </c>
      <c r="L268" s="24"/>
      <c r="M268" s="24">
        <f>IF(ISBLANK('Mortgage 1 Monthly Calcs'!K268),"",'Mortgage 1 Monthly Calcs'!K268)</f>
        <v>0</v>
      </c>
      <c r="N268" s="24"/>
      <c r="O268" s="24">
        <f>IF(ISBLANK('Mortgage 1 Monthly Calcs'!L268),"",'Mortgage 1 Monthly Calcs'!L268)</f>
        <v>644.30140148551982</v>
      </c>
      <c r="P268" s="24"/>
      <c r="Q268" s="24">
        <f>IF(ISBLANK('Mortgage 1 Monthly Calcs'!M268),"",'Mortgage 1 Monthly Calcs'!M268)</f>
        <v>0</v>
      </c>
      <c r="R268" s="24">
        <f>IF(ISBLANK('Mortgage 1 Monthly Calcs'!N268),"",'Mortgage 1 Monthly Calcs'!N268)</f>
        <v>644.30140148551982</v>
      </c>
      <c r="S268" s="24">
        <f>IF(ISBLANK('Mortgage 1 Monthly Calcs'!O268),"",'Mortgage 1 Monthly Calcs'!O268)</f>
        <v>0</v>
      </c>
      <c r="T268" s="24"/>
      <c r="U268" s="24">
        <f>IF(ISBLANK('Mortgage 1 Monthly Calcs'!P268),"",'Mortgage 1 Monthly Calcs'!P268)</f>
        <v>0</v>
      </c>
      <c r="V268" s="24">
        <f>IF(ISBLANK('Mortgage 1 Monthly Calcs'!Q268),"",'Mortgage 1 Monthly Calcs'!Q268)</f>
        <v>0</v>
      </c>
      <c r="W268" s="24">
        <f>IF(ISBLANK('Mortgage 1 Monthly Calcs'!R268),"",'Mortgage 1 Monthly Calcs'!R268)</f>
        <v>517.34750472971018</v>
      </c>
      <c r="X268" s="24">
        <f>IF(ISBLANK('Mortgage 1 Monthly Calcs'!S268),"",'Mortgage 1 Monthly Calcs'!S268)</f>
        <v>126.95389675580968</v>
      </c>
      <c r="Y268" s="24">
        <f>IF(ISBLANK('Mortgage 1 Monthly Calcs'!T268),"",'Mortgage 1 Monthly Calcs'!T268)</f>
        <v>75126.568153568354</v>
      </c>
      <c r="Z268" s="24">
        <f>IF(ISBLANK('Mortgage 1 Monthly Calcs'!U268),"",'Mortgage 1 Monthly Calcs'!U268)</f>
        <v>90458.892028207469</v>
      </c>
      <c r="AA268" s="24" t="str">
        <f>IF(ISBLANK('Mortgage 1 Monthly Calcs'!V268),"",'Mortgage 1 Monthly Calcs'!V268)</f>
        <v/>
      </c>
      <c r="AB268" s="24" t="str">
        <f>IF(ISBLANK('Mortgage 1 Monthly Calcs'!W268),"",'Mortgage 1 Monthly Calcs'!W268)</f>
        <v/>
      </c>
      <c r="AC268" s="24">
        <f>IF(ISBLANK('Mortgage 1 Monthly Calcs'!X268),"",'Mortgage 1 Monthly Calcs'!X268)</f>
        <v>0</v>
      </c>
      <c r="AD268" s="24">
        <f>IF(ISBLANK('Mortgage 1 Monthly Calcs'!Y268),"",'Mortgage 1 Monthly Calcs'!Y268)</f>
        <v>24873.431846432235</v>
      </c>
    </row>
    <row r="269" spans="3:30" x14ac:dyDescent="0.25">
      <c r="C269" s="37">
        <v>258</v>
      </c>
      <c r="D269" s="29" t="str">
        <f>IF(K1037=1,F259+1,"")</f>
        <v/>
      </c>
      <c r="E269" s="22" t="str">
        <f>IF(ISBLANK('Mortgage 1 Monthly Calcs'!E269),"",'Mortgage 1 Monthly Calcs'!E269)</f>
        <v/>
      </c>
      <c r="F269" s="23" t="str">
        <f>IF(ISBLANK('Mortgage 1 Monthly Calcs'!F269),"",'Mortgage 1 Monthly Calcs'!F269)</f>
        <v>Apr</v>
      </c>
      <c r="G269" s="28"/>
      <c r="H269" s="28">
        <f>IF(ISBLANK('Mortgage 1 Monthly Calcs'!G269),"",'Mortgage 1 Monthly Calcs'!G269)</f>
        <v>0.06</v>
      </c>
      <c r="I269" s="24">
        <f>IF(ISBLANK('Mortgage 1 Monthly Calcs'!H269),"",'Mortgage 1 Monthly Calcs'!H269)</f>
        <v>644.30140148552005</v>
      </c>
      <c r="J269" s="24">
        <f>IF(ISBLANK('Mortgage 1 Monthly Calcs'!I269),"",'Mortgage 1 Monthly Calcs'!I269)</f>
        <v>124.36715923216117</v>
      </c>
      <c r="K269" s="24">
        <f>IF(ISBLANK('Mortgage 1 Monthly Calcs'!J269),"",'Mortgage 1 Monthly Calcs'!J269)</f>
        <v>24873.431846432235</v>
      </c>
      <c r="L269" s="24"/>
      <c r="M269" s="24">
        <f>IF(ISBLANK('Mortgage 1 Monthly Calcs'!K269),"",'Mortgage 1 Monthly Calcs'!K269)</f>
        <v>0</v>
      </c>
      <c r="N269" s="24"/>
      <c r="O269" s="24">
        <f>IF(ISBLANK('Mortgage 1 Monthly Calcs'!L269),"",'Mortgage 1 Monthly Calcs'!L269)</f>
        <v>644.30140148552005</v>
      </c>
      <c r="P269" s="24"/>
      <c r="Q269" s="24">
        <f>IF(ISBLANK('Mortgage 1 Monthly Calcs'!M269),"",'Mortgage 1 Monthly Calcs'!M269)</f>
        <v>0</v>
      </c>
      <c r="R269" s="24">
        <f>IF(ISBLANK('Mortgage 1 Monthly Calcs'!N269),"",'Mortgage 1 Monthly Calcs'!N269)</f>
        <v>644.30140148552005</v>
      </c>
      <c r="S269" s="24">
        <f>IF(ISBLANK('Mortgage 1 Monthly Calcs'!O269),"",'Mortgage 1 Monthly Calcs'!O269)</f>
        <v>0</v>
      </c>
      <c r="T269" s="24"/>
      <c r="U269" s="24">
        <f>IF(ISBLANK('Mortgage 1 Monthly Calcs'!P269),"",'Mortgage 1 Monthly Calcs'!P269)</f>
        <v>0</v>
      </c>
      <c r="V269" s="24">
        <f>IF(ISBLANK('Mortgage 1 Monthly Calcs'!Q269),"",'Mortgage 1 Monthly Calcs'!Q269)</f>
        <v>0</v>
      </c>
      <c r="W269" s="24">
        <f>IF(ISBLANK('Mortgage 1 Monthly Calcs'!R269),"",'Mortgage 1 Monthly Calcs'!R269)</f>
        <v>519.93424225335889</v>
      </c>
      <c r="X269" s="24">
        <f>IF(ISBLANK('Mortgage 1 Monthly Calcs'!S269),"",'Mortgage 1 Monthly Calcs'!S269)</f>
        <v>124.36715923216117</v>
      </c>
      <c r="Y269" s="24">
        <f>IF(ISBLANK('Mortgage 1 Monthly Calcs'!T269),"",'Mortgage 1 Monthly Calcs'!T269)</f>
        <v>75646.502395821706</v>
      </c>
      <c r="Z269" s="24">
        <f>IF(ISBLANK('Mortgage 1 Monthly Calcs'!U269),"",'Mortgage 1 Monthly Calcs'!U269)</f>
        <v>90583.259187439631</v>
      </c>
      <c r="AA269" s="24" t="str">
        <f>IF(ISBLANK('Mortgage 1 Monthly Calcs'!V269),"",'Mortgage 1 Monthly Calcs'!V269)</f>
        <v/>
      </c>
      <c r="AB269" s="24" t="str">
        <f>IF(ISBLANK('Mortgage 1 Monthly Calcs'!W269),"",'Mortgage 1 Monthly Calcs'!W269)</f>
        <v/>
      </c>
      <c r="AC269" s="24">
        <f>IF(ISBLANK('Mortgage 1 Monthly Calcs'!X269),"",'Mortgage 1 Monthly Calcs'!X269)</f>
        <v>0</v>
      </c>
      <c r="AD269" s="24">
        <f>IF(ISBLANK('Mortgage 1 Monthly Calcs'!Y269),"",'Mortgage 1 Monthly Calcs'!Y269)</f>
        <v>24353.497604178887</v>
      </c>
    </row>
    <row r="270" spans="3:30" x14ac:dyDescent="0.25">
      <c r="C270" s="37">
        <v>259</v>
      </c>
      <c r="D270" s="29" t="str">
        <f>IF(K1038=1,F259+1,"")</f>
        <v/>
      </c>
      <c r="E270" s="22" t="str">
        <f>IF(ISBLANK('Mortgage 1 Monthly Calcs'!E270),"",'Mortgage 1 Monthly Calcs'!E270)</f>
        <v/>
      </c>
      <c r="F270" s="23" t="str">
        <f>IF(ISBLANK('Mortgage 1 Monthly Calcs'!F270),"",'Mortgage 1 Monthly Calcs'!F270)</f>
        <v>May</v>
      </c>
      <c r="G270" s="28"/>
      <c r="H270" s="28">
        <f>IF(ISBLANK('Mortgage 1 Monthly Calcs'!G270),"",'Mortgage 1 Monthly Calcs'!G270)</f>
        <v>0.06</v>
      </c>
      <c r="I270" s="24">
        <f>IF(ISBLANK('Mortgage 1 Monthly Calcs'!H270),"",'Mortgage 1 Monthly Calcs'!H270)</f>
        <v>644.30140148552039</v>
      </c>
      <c r="J270" s="24">
        <f>IF(ISBLANK('Mortgage 1 Monthly Calcs'!I270),"",'Mortgage 1 Monthly Calcs'!I270)</f>
        <v>121.76748802089443</v>
      </c>
      <c r="K270" s="24">
        <f>IF(ISBLANK('Mortgage 1 Monthly Calcs'!J270),"",'Mortgage 1 Monthly Calcs'!J270)</f>
        <v>24353.497604178887</v>
      </c>
      <c r="L270" s="24"/>
      <c r="M270" s="24">
        <f>IF(ISBLANK('Mortgage 1 Monthly Calcs'!K270),"",'Mortgage 1 Monthly Calcs'!K270)</f>
        <v>0</v>
      </c>
      <c r="N270" s="24"/>
      <c r="O270" s="24">
        <f>IF(ISBLANK('Mortgage 1 Monthly Calcs'!L270),"",'Mortgage 1 Monthly Calcs'!L270)</f>
        <v>644.30140148552039</v>
      </c>
      <c r="P270" s="24"/>
      <c r="Q270" s="24">
        <f>IF(ISBLANK('Mortgage 1 Monthly Calcs'!M270),"",'Mortgage 1 Monthly Calcs'!M270)</f>
        <v>0</v>
      </c>
      <c r="R270" s="24">
        <f>IF(ISBLANK('Mortgage 1 Monthly Calcs'!N270),"",'Mortgage 1 Monthly Calcs'!N270)</f>
        <v>644.30140148552039</v>
      </c>
      <c r="S270" s="24">
        <f>IF(ISBLANK('Mortgage 1 Monthly Calcs'!O270),"",'Mortgage 1 Monthly Calcs'!O270)</f>
        <v>0</v>
      </c>
      <c r="T270" s="24"/>
      <c r="U270" s="24">
        <f>IF(ISBLANK('Mortgage 1 Monthly Calcs'!P270),"",'Mortgage 1 Monthly Calcs'!P270)</f>
        <v>0</v>
      </c>
      <c r="V270" s="24">
        <f>IF(ISBLANK('Mortgage 1 Monthly Calcs'!Q270),"",'Mortgage 1 Monthly Calcs'!Q270)</f>
        <v>0</v>
      </c>
      <c r="W270" s="24">
        <f>IF(ISBLANK('Mortgage 1 Monthly Calcs'!R270),"",'Mortgage 1 Monthly Calcs'!R270)</f>
        <v>522.53391346462593</v>
      </c>
      <c r="X270" s="24">
        <f>IF(ISBLANK('Mortgage 1 Monthly Calcs'!S270),"",'Mortgage 1 Monthly Calcs'!S270)</f>
        <v>121.76748802089443</v>
      </c>
      <c r="Y270" s="24">
        <f>IF(ISBLANK('Mortgage 1 Monthly Calcs'!T270),"",'Mortgage 1 Monthly Calcs'!T270)</f>
        <v>76169.036309286326</v>
      </c>
      <c r="Z270" s="24">
        <f>IF(ISBLANK('Mortgage 1 Monthly Calcs'!U270),"",'Mortgage 1 Monthly Calcs'!U270)</f>
        <v>90705.026675460525</v>
      </c>
      <c r="AA270" s="24" t="str">
        <f>IF(ISBLANK('Mortgage 1 Monthly Calcs'!V270),"",'Mortgage 1 Monthly Calcs'!V270)</f>
        <v/>
      </c>
      <c r="AB270" s="24" t="str">
        <f>IF(ISBLANK('Mortgage 1 Monthly Calcs'!W270),"",'Mortgage 1 Monthly Calcs'!W270)</f>
        <v/>
      </c>
      <c r="AC270" s="24">
        <f>IF(ISBLANK('Mortgage 1 Monthly Calcs'!X270),"",'Mortgage 1 Monthly Calcs'!X270)</f>
        <v>0</v>
      </c>
      <c r="AD270" s="24">
        <f>IF(ISBLANK('Mortgage 1 Monthly Calcs'!Y270),"",'Mortgage 1 Monthly Calcs'!Y270)</f>
        <v>23830.96369071427</v>
      </c>
    </row>
    <row r="271" spans="3:30" x14ac:dyDescent="0.25">
      <c r="C271" s="37">
        <v>260</v>
      </c>
      <c r="D271" s="29" t="str">
        <f>IF(K1039=1,F259+1,"")</f>
        <v/>
      </c>
      <c r="E271" s="22" t="str">
        <f>IF(ISBLANK('Mortgage 1 Monthly Calcs'!E271),"",'Mortgage 1 Monthly Calcs'!E271)</f>
        <v/>
      </c>
      <c r="F271" s="23" t="str">
        <f>IF(ISBLANK('Mortgage 1 Monthly Calcs'!F271),"",'Mortgage 1 Monthly Calcs'!F271)</f>
        <v>Jun</v>
      </c>
      <c r="G271" s="28"/>
      <c r="H271" s="28">
        <f>IF(ISBLANK('Mortgage 1 Monthly Calcs'!G271),"",'Mortgage 1 Monthly Calcs'!G271)</f>
        <v>0.06</v>
      </c>
      <c r="I271" s="24">
        <f>IF(ISBLANK('Mortgage 1 Monthly Calcs'!H271),"",'Mortgage 1 Monthly Calcs'!H271)</f>
        <v>644.30140148552061</v>
      </c>
      <c r="J271" s="24">
        <f>IF(ISBLANK('Mortgage 1 Monthly Calcs'!I271),"",'Mortgage 1 Monthly Calcs'!I271)</f>
        <v>119.15481845357135</v>
      </c>
      <c r="K271" s="24">
        <f>IF(ISBLANK('Mortgage 1 Monthly Calcs'!J271),"",'Mortgage 1 Monthly Calcs'!J271)</f>
        <v>23830.96369071427</v>
      </c>
      <c r="L271" s="24"/>
      <c r="M271" s="24">
        <f>IF(ISBLANK('Mortgage 1 Monthly Calcs'!K271),"",'Mortgage 1 Monthly Calcs'!K271)</f>
        <v>0</v>
      </c>
      <c r="N271" s="24"/>
      <c r="O271" s="24">
        <f>IF(ISBLANK('Mortgage 1 Monthly Calcs'!L271),"",'Mortgage 1 Monthly Calcs'!L271)</f>
        <v>644.30140148552061</v>
      </c>
      <c r="P271" s="24"/>
      <c r="Q271" s="24">
        <f>IF(ISBLANK('Mortgage 1 Monthly Calcs'!M271),"",'Mortgage 1 Monthly Calcs'!M271)</f>
        <v>0</v>
      </c>
      <c r="R271" s="24">
        <f>IF(ISBLANK('Mortgage 1 Monthly Calcs'!N271),"",'Mortgage 1 Monthly Calcs'!N271)</f>
        <v>644.30140148552061</v>
      </c>
      <c r="S271" s="24">
        <f>IF(ISBLANK('Mortgage 1 Monthly Calcs'!O271),"",'Mortgage 1 Monthly Calcs'!O271)</f>
        <v>0</v>
      </c>
      <c r="T271" s="24"/>
      <c r="U271" s="24">
        <f>IF(ISBLANK('Mortgage 1 Monthly Calcs'!P271),"",'Mortgage 1 Monthly Calcs'!P271)</f>
        <v>0</v>
      </c>
      <c r="V271" s="24">
        <f>IF(ISBLANK('Mortgage 1 Monthly Calcs'!Q271),"",'Mortgage 1 Monthly Calcs'!Q271)</f>
        <v>0</v>
      </c>
      <c r="W271" s="24">
        <f>IF(ISBLANK('Mortgage 1 Monthly Calcs'!R271),"",'Mortgage 1 Monthly Calcs'!R271)</f>
        <v>525.14658303194926</v>
      </c>
      <c r="X271" s="24">
        <f>IF(ISBLANK('Mortgage 1 Monthly Calcs'!S271),"",'Mortgage 1 Monthly Calcs'!S271)</f>
        <v>119.15481845357135</v>
      </c>
      <c r="Y271" s="24">
        <f>IF(ISBLANK('Mortgage 1 Monthly Calcs'!T271),"",'Mortgage 1 Monthly Calcs'!T271)</f>
        <v>76694.182892318277</v>
      </c>
      <c r="Z271" s="24">
        <f>IF(ISBLANK('Mortgage 1 Monthly Calcs'!U271),"",'Mortgage 1 Monthly Calcs'!U271)</f>
        <v>90824.181493914104</v>
      </c>
      <c r="AA271" s="24" t="str">
        <f>IF(ISBLANK('Mortgage 1 Monthly Calcs'!V271),"",'Mortgage 1 Monthly Calcs'!V271)</f>
        <v/>
      </c>
      <c r="AB271" s="24" t="str">
        <f>IF(ISBLANK('Mortgage 1 Monthly Calcs'!W271),"",'Mortgage 1 Monthly Calcs'!W271)</f>
        <v/>
      </c>
      <c r="AC271" s="24">
        <f>IF(ISBLANK('Mortgage 1 Monthly Calcs'!X271),"",'Mortgage 1 Monthly Calcs'!X271)</f>
        <v>0</v>
      </c>
      <c r="AD271" s="24">
        <f>IF(ISBLANK('Mortgage 1 Monthly Calcs'!Y271),"",'Mortgage 1 Monthly Calcs'!Y271)</f>
        <v>23305.817107682331</v>
      </c>
    </row>
    <row r="272" spans="3:30" x14ac:dyDescent="0.25">
      <c r="C272" s="37">
        <v>261</v>
      </c>
      <c r="D272" s="29" t="str">
        <f>IF(K1040=1,F259+1,"")</f>
        <v/>
      </c>
      <c r="E272" s="22" t="str">
        <f>IF(ISBLANK('Mortgage 1 Monthly Calcs'!E272),"",'Mortgage 1 Monthly Calcs'!E272)</f>
        <v/>
      </c>
      <c r="F272" s="23" t="str">
        <f>IF(ISBLANK('Mortgage 1 Monthly Calcs'!F272),"",'Mortgage 1 Monthly Calcs'!F272)</f>
        <v>Jul</v>
      </c>
      <c r="G272" s="28"/>
      <c r="H272" s="28">
        <f>IF(ISBLANK('Mortgage 1 Monthly Calcs'!G272),"",'Mortgage 1 Monthly Calcs'!G272)</f>
        <v>0.06</v>
      </c>
      <c r="I272" s="24">
        <f>IF(ISBLANK('Mortgage 1 Monthly Calcs'!H272),"",'Mortgage 1 Monthly Calcs'!H272)</f>
        <v>644.30140148552096</v>
      </c>
      <c r="J272" s="24">
        <f>IF(ISBLANK('Mortgage 1 Monthly Calcs'!I272),"",'Mortgage 1 Monthly Calcs'!I272)</f>
        <v>116.52908553841166</v>
      </c>
      <c r="K272" s="24">
        <f>IF(ISBLANK('Mortgage 1 Monthly Calcs'!J272),"",'Mortgage 1 Monthly Calcs'!J272)</f>
        <v>23305.817107682331</v>
      </c>
      <c r="L272" s="24"/>
      <c r="M272" s="24">
        <f>IF(ISBLANK('Mortgage 1 Monthly Calcs'!K272),"",'Mortgage 1 Monthly Calcs'!K272)</f>
        <v>0</v>
      </c>
      <c r="N272" s="24"/>
      <c r="O272" s="24">
        <f>IF(ISBLANK('Mortgage 1 Monthly Calcs'!L272),"",'Mortgage 1 Monthly Calcs'!L272)</f>
        <v>644.30140148552096</v>
      </c>
      <c r="P272" s="24"/>
      <c r="Q272" s="24">
        <f>IF(ISBLANK('Mortgage 1 Monthly Calcs'!M272),"",'Mortgage 1 Monthly Calcs'!M272)</f>
        <v>0</v>
      </c>
      <c r="R272" s="24">
        <f>IF(ISBLANK('Mortgage 1 Monthly Calcs'!N272),"",'Mortgage 1 Monthly Calcs'!N272)</f>
        <v>644.30140148552096</v>
      </c>
      <c r="S272" s="24">
        <f>IF(ISBLANK('Mortgage 1 Monthly Calcs'!O272),"",'Mortgage 1 Monthly Calcs'!O272)</f>
        <v>0</v>
      </c>
      <c r="T272" s="24"/>
      <c r="U272" s="24">
        <f>IF(ISBLANK('Mortgage 1 Monthly Calcs'!P272),"",'Mortgage 1 Monthly Calcs'!P272)</f>
        <v>0</v>
      </c>
      <c r="V272" s="24">
        <f>IF(ISBLANK('Mortgage 1 Monthly Calcs'!Q272),"",'Mortgage 1 Monthly Calcs'!Q272)</f>
        <v>0</v>
      </c>
      <c r="W272" s="24">
        <f>IF(ISBLANK('Mortgage 1 Monthly Calcs'!R272),"",'Mortgage 1 Monthly Calcs'!R272)</f>
        <v>527.77231594710929</v>
      </c>
      <c r="X272" s="24">
        <f>IF(ISBLANK('Mortgage 1 Monthly Calcs'!S272),"",'Mortgage 1 Monthly Calcs'!S272)</f>
        <v>116.52908553841166</v>
      </c>
      <c r="Y272" s="24">
        <f>IF(ISBLANK('Mortgage 1 Monthly Calcs'!T272),"",'Mortgage 1 Monthly Calcs'!T272)</f>
        <v>77221.955208265383</v>
      </c>
      <c r="Z272" s="24">
        <f>IF(ISBLANK('Mortgage 1 Monthly Calcs'!U272),"",'Mortgage 1 Monthly Calcs'!U272)</f>
        <v>90940.710579452512</v>
      </c>
      <c r="AA272" s="24" t="str">
        <f>IF(ISBLANK('Mortgage 1 Monthly Calcs'!V272),"",'Mortgage 1 Monthly Calcs'!V272)</f>
        <v/>
      </c>
      <c r="AB272" s="24" t="str">
        <f>IF(ISBLANK('Mortgage 1 Monthly Calcs'!W272),"",'Mortgage 1 Monthly Calcs'!W272)</f>
        <v/>
      </c>
      <c r="AC272" s="24">
        <f>IF(ISBLANK('Mortgage 1 Monthly Calcs'!X272),"",'Mortgage 1 Monthly Calcs'!X272)</f>
        <v>0</v>
      </c>
      <c r="AD272" s="24">
        <f>IF(ISBLANK('Mortgage 1 Monthly Calcs'!Y272),"",'Mortgage 1 Monthly Calcs'!Y272)</f>
        <v>22778.044791735232</v>
      </c>
    </row>
    <row r="273" spans="3:30" x14ac:dyDescent="0.25">
      <c r="C273" s="37">
        <v>262</v>
      </c>
      <c r="D273" s="29" t="str">
        <f>IF(K1041=1,F259+1,"")</f>
        <v/>
      </c>
      <c r="E273" s="22" t="str">
        <f>IF(ISBLANK('Mortgage 1 Monthly Calcs'!E273),"",'Mortgage 1 Monthly Calcs'!E273)</f>
        <v/>
      </c>
      <c r="F273" s="22" t="str">
        <f>IF(ISBLANK('Mortgage 1 Monthly Calcs'!F273),"",'Mortgage 1 Monthly Calcs'!F273)</f>
        <v>Aug</v>
      </c>
      <c r="G273" s="28"/>
      <c r="H273" s="28">
        <f>IF(ISBLANK('Mortgage 1 Monthly Calcs'!G273),"",'Mortgage 1 Monthly Calcs'!G273)</f>
        <v>0.06</v>
      </c>
      <c r="I273" s="24">
        <f>IF(ISBLANK('Mortgage 1 Monthly Calcs'!H273),"",'Mortgage 1 Monthly Calcs'!H273)</f>
        <v>644.30140148552118</v>
      </c>
      <c r="J273" s="24">
        <f>IF(ISBLANK('Mortgage 1 Monthly Calcs'!I273),"",'Mortgage 1 Monthly Calcs'!I273)</f>
        <v>113.89022395867616</v>
      </c>
      <c r="K273" s="24">
        <f>IF(ISBLANK('Mortgage 1 Monthly Calcs'!J273),"",'Mortgage 1 Monthly Calcs'!J273)</f>
        <v>22778.044791735232</v>
      </c>
      <c r="L273" s="24"/>
      <c r="M273" s="24">
        <f>IF(ISBLANK('Mortgage 1 Monthly Calcs'!K273),"",'Mortgage 1 Monthly Calcs'!K273)</f>
        <v>0</v>
      </c>
      <c r="N273" s="24"/>
      <c r="O273" s="24">
        <f>IF(ISBLANK('Mortgage 1 Monthly Calcs'!L273),"",'Mortgage 1 Monthly Calcs'!L273)</f>
        <v>644.30140148552118</v>
      </c>
      <c r="P273" s="24"/>
      <c r="Q273" s="24">
        <f>IF(ISBLANK('Mortgage 1 Monthly Calcs'!M273),"",'Mortgage 1 Monthly Calcs'!M273)</f>
        <v>0</v>
      </c>
      <c r="R273" s="24">
        <f>IF(ISBLANK('Mortgage 1 Monthly Calcs'!N273),"",'Mortgage 1 Monthly Calcs'!N273)</f>
        <v>644.30140148552118</v>
      </c>
      <c r="S273" s="24">
        <f>IF(ISBLANK('Mortgage 1 Monthly Calcs'!O273),"",'Mortgage 1 Monthly Calcs'!O273)</f>
        <v>0</v>
      </c>
      <c r="T273" s="24"/>
      <c r="U273" s="24">
        <f>IF(ISBLANK('Mortgage 1 Monthly Calcs'!P273),"",'Mortgage 1 Monthly Calcs'!P273)</f>
        <v>0</v>
      </c>
      <c r="V273" s="24">
        <f>IF(ISBLANK('Mortgage 1 Monthly Calcs'!Q273),"",'Mortgage 1 Monthly Calcs'!Q273)</f>
        <v>0</v>
      </c>
      <c r="W273" s="24">
        <f>IF(ISBLANK('Mortgage 1 Monthly Calcs'!R273),"",'Mortgage 1 Monthly Calcs'!R273)</f>
        <v>530.41117752684499</v>
      </c>
      <c r="X273" s="24">
        <f>IF(ISBLANK('Mortgage 1 Monthly Calcs'!S273),"",'Mortgage 1 Monthly Calcs'!S273)</f>
        <v>113.89022395867616</v>
      </c>
      <c r="Y273" s="24">
        <f>IF(ISBLANK('Mortgage 1 Monthly Calcs'!T273),"",'Mortgage 1 Monthly Calcs'!T273)</f>
        <v>77752.366385792222</v>
      </c>
      <c r="Z273" s="24">
        <f>IF(ISBLANK('Mortgage 1 Monthly Calcs'!U273),"",'Mortgage 1 Monthly Calcs'!U273)</f>
        <v>91054.600803411187</v>
      </c>
      <c r="AA273" s="24" t="str">
        <f>IF(ISBLANK('Mortgage 1 Monthly Calcs'!V273),"",'Mortgage 1 Monthly Calcs'!V273)</f>
        <v/>
      </c>
      <c r="AB273" s="24" t="str">
        <f>IF(ISBLANK('Mortgage 1 Monthly Calcs'!W273),"",'Mortgage 1 Monthly Calcs'!W273)</f>
        <v/>
      </c>
      <c r="AC273" s="24">
        <f>IF(ISBLANK('Mortgage 1 Monthly Calcs'!X273),"",'Mortgage 1 Monthly Calcs'!X273)</f>
        <v>0</v>
      </c>
      <c r="AD273" s="24">
        <f>IF(ISBLANK('Mortgage 1 Monthly Calcs'!Y273),"",'Mortgage 1 Monthly Calcs'!Y273)</f>
        <v>22247.6336142084</v>
      </c>
    </row>
    <row r="274" spans="3:30" x14ac:dyDescent="0.25">
      <c r="C274" s="37">
        <v>263</v>
      </c>
      <c r="D274" s="29" t="str">
        <f>IF(K1042=1,F259+1,"")</f>
        <v/>
      </c>
      <c r="E274" s="22" t="str">
        <f>IF(ISBLANK('Mortgage 1 Monthly Calcs'!E274),"",'Mortgage 1 Monthly Calcs'!E274)</f>
        <v/>
      </c>
      <c r="F274" s="23" t="str">
        <f>IF(ISBLANK('Mortgage 1 Monthly Calcs'!F274),"",'Mortgage 1 Monthly Calcs'!F274)</f>
        <v>Sep</v>
      </c>
      <c r="G274" s="28"/>
      <c r="H274" s="28">
        <f>IF(ISBLANK('Mortgage 1 Monthly Calcs'!G274),"",'Mortgage 1 Monthly Calcs'!G274)</f>
        <v>0.06</v>
      </c>
      <c r="I274" s="24">
        <f>IF(ISBLANK('Mortgage 1 Monthly Calcs'!H274),"",'Mortgage 1 Monthly Calcs'!H274)</f>
        <v>644.30140148552152</v>
      </c>
      <c r="J274" s="24">
        <f>IF(ISBLANK('Mortgage 1 Monthly Calcs'!I274),"",'Mortgage 1 Monthly Calcs'!I274)</f>
        <v>111.238168071042</v>
      </c>
      <c r="K274" s="24">
        <f>IF(ISBLANK('Mortgage 1 Monthly Calcs'!J274),"",'Mortgage 1 Monthly Calcs'!J274)</f>
        <v>22247.6336142084</v>
      </c>
      <c r="L274" s="24"/>
      <c r="M274" s="24">
        <f>IF(ISBLANK('Mortgage 1 Monthly Calcs'!K274),"",'Mortgage 1 Monthly Calcs'!K274)</f>
        <v>0</v>
      </c>
      <c r="N274" s="24"/>
      <c r="O274" s="24">
        <f>IF(ISBLANK('Mortgage 1 Monthly Calcs'!L274),"",'Mortgage 1 Monthly Calcs'!L274)</f>
        <v>644.30140148552152</v>
      </c>
      <c r="P274" s="24"/>
      <c r="Q274" s="24">
        <f>IF(ISBLANK('Mortgage 1 Monthly Calcs'!M274),"",'Mortgage 1 Monthly Calcs'!M274)</f>
        <v>0</v>
      </c>
      <c r="R274" s="24">
        <f>IF(ISBLANK('Mortgage 1 Monthly Calcs'!N274),"",'Mortgage 1 Monthly Calcs'!N274)</f>
        <v>644.30140148552152</v>
      </c>
      <c r="S274" s="24">
        <f>IF(ISBLANK('Mortgage 1 Monthly Calcs'!O274),"",'Mortgage 1 Monthly Calcs'!O274)</f>
        <v>0</v>
      </c>
      <c r="T274" s="24"/>
      <c r="U274" s="24">
        <f>IF(ISBLANK('Mortgage 1 Monthly Calcs'!P274),"",'Mortgage 1 Monthly Calcs'!P274)</f>
        <v>0</v>
      </c>
      <c r="V274" s="24">
        <f>IF(ISBLANK('Mortgage 1 Monthly Calcs'!Q274),"",'Mortgage 1 Monthly Calcs'!Q274)</f>
        <v>0</v>
      </c>
      <c r="W274" s="24">
        <f>IF(ISBLANK('Mortgage 1 Monthly Calcs'!R274),"",'Mortgage 1 Monthly Calcs'!R274)</f>
        <v>533.06323341447955</v>
      </c>
      <c r="X274" s="24">
        <f>IF(ISBLANK('Mortgage 1 Monthly Calcs'!S274),"",'Mortgage 1 Monthly Calcs'!S274)</f>
        <v>111.238168071042</v>
      </c>
      <c r="Y274" s="24">
        <f>IF(ISBLANK('Mortgage 1 Monthly Calcs'!T274),"",'Mortgage 1 Monthly Calcs'!T274)</f>
        <v>78285.429619206698</v>
      </c>
      <c r="Z274" s="24">
        <f>IF(ISBLANK('Mortgage 1 Monthly Calcs'!U274),"",'Mortgage 1 Monthly Calcs'!U274)</f>
        <v>91165.838971482226</v>
      </c>
      <c r="AA274" s="24" t="str">
        <f>IF(ISBLANK('Mortgage 1 Monthly Calcs'!V274),"",'Mortgage 1 Monthly Calcs'!V274)</f>
        <v/>
      </c>
      <c r="AB274" s="24" t="str">
        <f>IF(ISBLANK('Mortgage 1 Monthly Calcs'!W274),"",'Mortgage 1 Monthly Calcs'!W274)</f>
        <v/>
      </c>
      <c r="AC274" s="24">
        <f>IF(ISBLANK('Mortgage 1 Monthly Calcs'!X274),"",'Mortgage 1 Monthly Calcs'!X274)</f>
        <v>0</v>
      </c>
      <c r="AD274" s="24">
        <f>IF(ISBLANK('Mortgage 1 Monthly Calcs'!Y274),"",'Mortgage 1 Monthly Calcs'!Y274)</f>
        <v>21714.570380793932</v>
      </c>
    </row>
    <row r="275" spans="3:30" x14ac:dyDescent="0.25">
      <c r="C275" s="37">
        <v>264</v>
      </c>
      <c r="D275" s="29">
        <f>D263+1</f>
        <v>22</v>
      </c>
      <c r="E275" s="22" t="str">
        <f>IF(ISBLANK('Mortgage 1 Monthly Calcs'!E275),"",'Mortgage 1 Monthly Calcs'!E275)</f>
        <v/>
      </c>
      <c r="F275" s="23" t="str">
        <f>IF(ISBLANK('Mortgage 1 Monthly Calcs'!F275),"",'Mortgage 1 Monthly Calcs'!F275)</f>
        <v>Oct</v>
      </c>
      <c r="G275" s="28"/>
      <c r="H275" s="28">
        <f>IF(ISBLANK('Mortgage 1 Monthly Calcs'!G275),"",'Mortgage 1 Monthly Calcs'!G275)</f>
        <v>0.06</v>
      </c>
      <c r="I275" s="24">
        <f>IF(ISBLANK('Mortgage 1 Monthly Calcs'!H275),"",'Mortgage 1 Monthly Calcs'!H275)</f>
        <v>644.30140148552198</v>
      </c>
      <c r="J275" s="24">
        <f>IF(ISBLANK('Mortgage 1 Monthly Calcs'!I275),"",'Mortgage 1 Monthly Calcs'!I275)</f>
        <v>108.57285190396966</v>
      </c>
      <c r="K275" s="24">
        <f>IF(ISBLANK('Mortgage 1 Monthly Calcs'!J275),"",'Mortgage 1 Monthly Calcs'!J275)</f>
        <v>21714.570380793932</v>
      </c>
      <c r="L275" s="24"/>
      <c r="M275" s="24">
        <f>IF(ISBLANK('Mortgage 1 Monthly Calcs'!K275),"",'Mortgage 1 Monthly Calcs'!K275)</f>
        <v>0</v>
      </c>
      <c r="N275" s="24"/>
      <c r="O275" s="24">
        <f>IF(ISBLANK('Mortgage 1 Monthly Calcs'!L275),"",'Mortgage 1 Monthly Calcs'!L275)</f>
        <v>644.30140148552198</v>
      </c>
      <c r="P275" s="24"/>
      <c r="Q275" s="24">
        <f>IF(ISBLANK('Mortgage 1 Monthly Calcs'!M275),"",'Mortgage 1 Monthly Calcs'!M275)</f>
        <v>0</v>
      </c>
      <c r="R275" s="24">
        <f>IF(ISBLANK('Mortgage 1 Monthly Calcs'!N275),"",'Mortgage 1 Monthly Calcs'!N275)</f>
        <v>644.30140148552198</v>
      </c>
      <c r="S275" s="24">
        <f>IF(ISBLANK('Mortgage 1 Monthly Calcs'!O275),"",'Mortgage 1 Monthly Calcs'!O275)</f>
        <v>0</v>
      </c>
      <c r="T275" s="24"/>
      <c r="U275" s="24">
        <f>IF(ISBLANK('Mortgage 1 Monthly Calcs'!P275),"",'Mortgage 1 Monthly Calcs'!P275)</f>
        <v>0</v>
      </c>
      <c r="V275" s="24">
        <f>IF(ISBLANK('Mortgage 1 Monthly Calcs'!Q275),"",'Mortgage 1 Monthly Calcs'!Q275)</f>
        <v>0</v>
      </c>
      <c r="W275" s="24">
        <f>IF(ISBLANK('Mortgage 1 Monthly Calcs'!R275),"",'Mortgage 1 Monthly Calcs'!R275)</f>
        <v>535.72854958155233</v>
      </c>
      <c r="X275" s="24">
        <f>IF(ISBLANK('Mortgage 1 Monthly Calcs'!S275),"",'Mortgage 1 Monthly Calcs'!S275)</f>
        <v>108.57285190396966</v>
      </c>
      <c r="Y275" s="24">
        <f>IF(ISBLANK('Mortgage 1 Monthly Calcs'!T275),"",'Mortgage 1 Monthly Calcs'!T275)</f>
        <v>78821.158168788257</v>
      </c>
      <c r="Z275" s="24">
        <f>IF(ISBLANK('Mortgage 1 Monthly Calcs'!U275),"",'Mortgage 1 Monthly Calcs'!U275)</f>
        <v>91274.411823386195</v>
      </c>
      <c r="AA275" s="24" t="str">
        <f>IF(ISBLANK('Mortgage 1 Monthly Calcs'!V275),"",'Mortgage 1 Monthly Calcs'!V275)</f>
        <v/>
      </c>
      <c r="AB275" s="24" t="str">
        <f>IF(ISBLANK('Mortgage 1 Monthly Calcs'!W275),"",'Mortgage 1 Monthly Calcs'!W275)</f>
        <v/>
      </c>
      <c r="AC275" s="24">
        <f>IF(ISBLANK('Mortgage 1 Monthly Calcs'!X275),"",'Mortgage 1 Monthly Calcs'!X275)</f>
        <v>0</v>
      </c>
      <c r="AD275" s="24">
        <f>IF(ISBLANK('Mortgage 1 Monthly Calcs'!Y275),"",'Mortgage 1 Monthly Calcs'!Y275)</f>
        <v>21178.84183121239</v>
      </c>
    </row>
    <row r="276" spans="3:30" x14ac:dyDescent="0.25">
      <c r="C276" s="37">
        <v>265</v>
      </c>
      <c r="D276" s="29"/>
      <c r="E276" s="22" t="str">
        <f>IF(ISBLANK('Mortgage 1 Monthly Calcs'!E276),"",'Mortgage 1 Monthly Calcs'!E276)</f>
        <v/>
      </c>
      <c r="F276" s="23" t="str">
        <f>IF(ISBLANK('Mortgage 1 Monthly Calcs'!F276),"",'Mortgage 1 Monthly Calcs'!F276)</f>
        <v>Nov</v>
      </c>
      <c r="G276" s="28"/>
      <c r="H276" s="28">
        <f>IF(ISBLANK('Mortgage 1 Monthly Calcs'!G276),"",'Mortgage 1 Monthly Calcs'!G276)</f>
        <v>0.06</v>
      </c>
      <c r="I276" s="24">
        <f>IF(ISBLANK('Mortgage 1 Monthly Calcs'!H276),"",'Mortgage 1 Monthly Calcs'!H276)</f>
        <v>644.30140148552221</v>
      </c>
      <c r="J276" s="24">
        <f>IF(ISBLANK('Mortgage 1 Monthly Calcs'!I276),"",'Mortgage 1 Monthly Calcs'!I276)</f>
        <v>105.89420915606195</v>
      </c>
      <c r="K276" s="24">
        <f>IF(ISBLANK('Mortgage 1 Monthly Calcs'!J276),"",'Mortgage 1 Monthly Calcs'!J276)</f>
        <v>21178.84183121239</v>
      </c>
      <c r="L276" s="24"/>
      <c r="M276" s="24">
        <f>IF(ISBLANK('Mortgage 1 Monthly Calcs'!K276),"",'Mortgage 1 Monthly Calcs'!K276)</f>
        <v>0</v>
      </c>
      <c r="N276" s="24"/>
      <c r="O276" s="24">
        <f>IF(ISBLANK('Mortgage 1 Monthly Calcs'!L276),"",'Mortgage 1 Monthly Calcs'!L276)</f>
        <v>644.30140148552221</v>
      </c>
      <c r="P276" s="24"/>
      <c r="Q276" s="24">
        <f>IF(ISBLANK('Mortgage 1 Monthly Calcs'!M276),"",'Mortgage 1 Monthly Calcs'!M276)</f>
        <v>0</v>
      </c>
      <c r="R276" s="24">
        <f>IF(ISBLANK('Mortgage 1 Monthly Calcs'!N276),"",'Mortgage 1 Monthly Calcs'!N276)</f>
        <v>644.30140148552221</v>
      </c>
      <c r="S276" s="24">
        <f>IF(ISBLANK('Mortgage 1 Monthly Calcs'!O276),"",'Mortgage 1 Monthly Calcs'!O276)</f>
        <v>0</v>
      </c>
      <c r="T276" s="24"/>
      <c r="U276" s="24">
        <f>IF(ISBLANK('Mortgage 1 Monthly Calcs'!P276),"",'Mortgage 1 Monthly Calcs'!P276)</f>
        <v>0</v>
      </c>
      <c r="V276" s="24">
        <f>IF(ISBLANK('Mortgage 1 Monthly Calcs'!Q276),"",'Mortgage 1 Monthly Calcs'!Q276)</f>
        <v>0</v>
      </c>
      <c r="W276" s="24">
        <f>IF(ISBLANK('Mortgage 1 Monthly Calcs'!R276),"",'Mortgage 1 Monthly Calcs'!R276)</f>
        <v>538.40719232946026</v>
      </c>
      <c r="X276" s="24">
        <f>IF(ISBLANK('Mortgage 1 Monthly Calcs'!S276),"",'Mortgage 1 Monthly Calcs'!S276)</f>
        <v>105.89420915606195</v>
      </c>
      <c r="Y276" s="24">
        <f>IF(ISBLANK('Mortgage 1 Monthly Calcs'!T276),"",'Mortgage 1 Monthly Calcs'!T276)</f>
        <v>79359.565361117711</v>
      </c>
      <c r="Z276" s="24">
        <f>IF(ISBLANK('Mortgage 1 Monthly Calcs'!U276),"",'Mortgage 1 Monthly Calcs'!U276)</f>
        <v>91380.306032542256</v>
      </c>
      <c r="AA276" s="24" t="str">
        <f>IF(ISBLANK('Mortgage 1 Monthly Calcs'!V276),"",'Mortgage 1 Monthly Calcs'!V276)</f>
        <v/>
      </c>
      <c r="AB276" s="24" t="str">
        <f>IF(ISBLANK('Mortgage 1 Monthly Calcs'!W276),"",'Mortgage 1 Monthly Calcs'!W276)</f>
        <v/>
      </c>
      <c r="AC276" s="24">
        <f>IF(ISBLANK('Mortgage 1 Monthly Calcs'!X276),"",'Mortgage 1 Monthly Calcs'!X276)</f>
        <v>0</v>
      </c>
      <c r="AD276" s="24">
        <f>IF(ISBLANK('Mortgage 1 Monthly Calcs'!Y276),"",'Mortgage 1 Monthly Calcs'!Y276)</f>
        <v>20640.434638882944</v>
      </c>
    </row>
    <row r="277" spans="3:30" x14ac:dyDescent="0.25">
      <c r="C277" s="37">
        <v>266</v>
      </c>
      <c r="D277" s="29"/>
      <c r="E277" s="22" t="str">
        <f>IF(ISBLANK('Mortgage 1 Monthly Calcs'!E277),"",'Mortgage 1 Monthly Calcs'!E277)</f>
        <v/>
      </c>
      <c r="F277" s="23" t="str">
        <f>IF(ISBLANK('Mortgage 1 Monthly Calcs'!F277),"",'Mortgage 1 Monthly Calcs'!F277)</f>
        <v>Dec</v>
      </c>
      <c r="G277" s="28"/>
      <c r="H277" s="28">
        <f>IF(ISBLANK('Mortgage 1 Monthly Calcs'!G277),"",'Mortgage 1 Monthly Calcs'!G277)</f>
        <v>0.06</v>
      </c>
      <c r="I277" s="24">
        <f>IF(ISBLANK('Mortgage 1 Monthly Calcs'!H277),"",'Mortgage 1 Monthly Calcs'!H277)</f>
        <v>644.30140148552266</v>
      </c>
      <c r="J277" s="24">
        <f>IF(ISBLANK('Mortgage 1 Monthly Calcs'!I277),"",'Mortgage 1 Monthly Calcs'!I277)</f>
        <v>103.20217319441473</v>
      </c>
      <c r="K277" s="24">
        <f>IF(ISBLANK('Mortgage 1 Monthly Calcs'!J277),"",'Mortgage 1 Monthly Calcs'!J277)</f>
        <v>20640.434638882944</v>
      </c>
      <c r="L277" s="24"/>
      <c r="M277" s="24">
        <f>IF(ISBLANK('Mortgage 1 Monthly Calcs'!K277),"",'Mortgage 1 Monthly Calcs'!K277)</f>
        <v>0</v>
      </c>
      <c r="N277" s="24"/>
      <c r="O277" s="24">
        <f>IF(ISBLANK('Mortgage 1 Monthly Calcs'!L277),"",'Mortgage 1 Monthly Calcs'!L277)</f>
        <v>644.30140148552266</v>
      </c>
      <c r="P277" s="24"/>
      <c r="Q277" s="24">
        <f>IF(ISBLANK('Mortgage 1 Monthly Calcs'!M277),"",'Mortgage 1 Monthly Calcs'!M277)</f>
        <v>0</v>
      </c>
      <c r="R277" s="24">
        <f>IF(ISBLANK('Mortgage 1 Monthly Calcs'!N277),"",'Mortgage 1 Monthly Calcs'!N277)</f>
        <v>644.30140148552266</v>
      </c>
      <c r="S277" s="24">
        <f>IF(ISBLANK('Mortgage 1 Monthly Calcs'!O277),"",'Mortgage 1 Monthly Calcs'!O277)</f>
        <v>0</v>
      </c>
      <c r="T277" s="24"/>
      <c r="U277" s="24">
        <f>IF(ISBLANK('Mortgage 1 Monthly Calcs'!P277),"",'Mortgage 1 Monthly Calcs'!P277)</f>
        <v>0</v>
      </c>
      <c r="V277" s="24">
        <f>IF(ISBLANK('Mortgage 1 Monthly Calcs'!Q277),"",'Mortgage 1 Monthly Calcs'!Q277)</f>
        <v>0</v>
      </c>
      <c r="W277" s="24">
        <f>IF(ISBLANK('Mortgage 1 Monthly Calcs'!R277),"",'Mortgage 1 Monthly Calcs'!R277)</f>
        <v>541.09922829110792</v>
      </c>
      <c r="X277" s="24">
        <f>IF(ISBLANK('Mortgage 1 Monthly Calcs'!S277),"",'Mortgage 1 Monthly Calcs'!S277)</f>
        <v>103.20217319441473</v>
      </c>
      <c r="Y277" s="24">
        <f>IF(ISBLANK('Mortgage 1 Monthly Calcs'!T277),"",'Mortgage 1 Monthly Calcs'!T277)</f>
        <v>79900.664589408814</v>
      </c>
      <c r="Z277" s="24">
        <f>IF(ISBLANK('Mortgage 1 Monthly Calcs'!U277),"",'Mortgage 1 Monthly Calcs'!U277)</f>
        <v>91483.508205736667</v>
      </c>
      <c r="AA277" s="24" t="str">
        <f>IF(ISBLANK('Mortgage 1 Monthly Calcs'!V277),"",'Mortgage 1 Monthly Calcs'!V277)</f>
        <v/>
      </c>
      <c r="AB277" s="24" t="str">
        <f>IF(ISBLANK('Mortgage 1 Monthly Calcs'!W277),"",'Mortgage 1 Monthly Calcs'!W277)</f>
        <v/>
      </c>
      <c r="AC277" s="24">
        <f>IF(ISBLANK('Mortgage 1 Monthly Calcs'!X277),"",'Mortgage 1 Monthly Calcs'!X277)</f>
        <v>0</v>
      </c>
      <c r="AD277" s="24">
        <f>IF(ISBLANK('Mortgage 1 Monthly Calcs'!Y277),"",'Mortgage 1 Monthly Calcs'!Y277)</f>
        <v>20099.335410591848</v>
      </c>
    </row>
    <row r="278" spans="3:30" x14ac:dyDescent="0.25">
      <c r="C278" s="37">
        <v>267</v>
      </c>
      <c r="D278" s="29"/>
      <c r="E278" s="22">
        <f>IF(ISBLANK('Mortgage 1 Monthly Calcs'!E278),"",'Mortgage 1 Monthly Calcs'!E278)</f>
        <v>2032</v>
      </c>
      <c r="F278" s="23" t="str">
        <f>IF(ISBLANK('Mortgage 1 Monthly Calcs'!F278),"",'Mortgage 1 Monthly Calcs'!F278)</f>
        <v>Jan</v>
      </c>
      <c r="G278" s="28"/>
      <c r="H278" s="28">
        <f>IF(ISBLANK('Mortgage 1 Monthly Calcs'!G278),"",'Mortgage 1 Monthly Calcs'!G278)</f>
        <v>0.06</v>
      </c>
      <c r="I278" s="24">
        <f>IF(ISBLANK('Mortgage 1 Monthly Calcs'!H278),"",'Mortgage 1 Monthly Calcs'!H278)</f>
        <v>644.30140148552323</v>
      </c>
      <c r="J278" s="24">
        <f>IF(ISBLANK('Mortgage 1 Monthly Calcs'!I278),"",'Mortgage 1 Monthly Calcs'!I278)</f>
        <v>100.49667705295924</v>
      </c>
      <c r="K278" s="24">
        <f>IF(ISBLANK('Mortgage 1 Monthly Calcs'!J278),"",'Mortgage 1 Monthly Calcs'!J278)</f>
        <v>20099.335410591848</v>
      </c>
      <c r="L278" s="24"/>
      <c r="M278" s="24">
        <f>IF(ISBLANK('Mortgage 1 Monthly Calcs'!K278),"",'Mortgage 1 Monthly Calcs'!K278)</f>
        <v>0</v>
      </c>
      <c r="N278" s="24"/>
      <c r="O278" s="24">
        <f>IF(ISBLANK('Mortgage 1 Monthly Calcs'!L278),"",'Mortgage 1 Monthly Calcs'!L278)</f>
        <v>644.30140148552323</v>
      </c>
      <c r="P278" s="24"/>
      <c r="Q278" s="24">
        <f>IF(ISBLANK('Mortgage 1 Monthly Calcs'!M278),"",'Mortgage 1 Monthly Calcs'!M278)</f>
        <v>0</v>
      </c>
      <c r="R278" s="24">
        <f>IF(ISBLANK('Mortgage 1 Monthly Calcs'!N278),"",'Mortgage 1 Monthly Calcs'!N278)</f>
        <v>644.30140148552323</v>
      </c>
      <c r="S278" s="24">
        <f>IF(ISBLANK('Mortgage 1 Monthly Calcs'!O278),"",'Mortgage 1 Monthly Calcs'!O278)</f>
        <v>0</v>
      </c>
      <c r="T278" s="24"/>
      <c r="U278" s="24">
        <f>IF(ISBLANK('Mortgage 1 Monthly Calcs'!P278),"",'Mortgage 1 Monthly Calcs'!P278)</f>
        <v>0</v>
      </c>
      <c r="V278" s="24">
        <f>IF(ISBLANK('Mortgage 1 Monthly Calcs'!Q278),"",'Mortgage 1 Monthly Calcs'!Q278)</f>
        <v>0</v>
      </c>
      <c r="W278" s="24">
        <f>IF(ISBLANK('Mortgage 1 Monthly Calcs'!R278),"",'Mortgage 1 Monthly Calcs'!R278)</f>
        <v>543.80472443256394</v>
      </c>
      <c r="X278" s="24">
        <f>IF(ISBLANK('Mortgage 1 Monthly Calcs'!S278),"",'Mortgage 1 Monthly Calcs'!S278)</f>
        <v>100.49667705295924</v>
      </c>
      <c r="Y278" s="24">
        <f>IF(ISBLANK('Mortgage 1 Monthly Calcs'!T278),"",'Mortgage 1 Monthly Calcs'!T278)</f>
        <v>80444.469313841371</v>
      </c>
      <c r="Z278" s="24">
        <f>IF(ISBLANK('Mortgage 1 Monthly Calcs'!U278),"",'Mortgage 1 Monthly Calcs'!U278)</f>
        <v>91584.004882789624</v>
      </c>
      <c r="AA278" s="24" t="str">
        <f>IF(ISBLANK('Mortgage 1 Monthly Calcs'!V278),"",'Mortgage 1 Monthly Calcs'!V278)</f>
        <v/>
      </c>
      <c r="AB278" s="24" t="str">
        <f>IF(ISBLANK('Mortgage 1 Monthly Calcs'!W278),"",'Mortgage 1 Monthly Calcs'!W278)</f>
        <v/>
      </c>
      <c r="AC278" s="24">
        <f>IF(ISBLANK('Mortgage 1 Monthly Calcs'!X278),"",'Mortgage 1 Monthly Calcs'!X278)</f>
        <v>0</v>
      </c>
      <c r="AD278" s="24">
        <f>IF(ISBLANK('Mortgage 1 Monthly Calcs'!Y278),"",'Mortgage 1 Monthly Calcs'!Y278)</f>
        <v>19555.530686159294</v>
      </c>
    </row>
    <row r="279" spans="3:30" x14ac:dyDescent="0.25">
      <c r="C279" s="37">
        <v>268</v>
      </c>
      <c r="D279" s="29"/>
      <c r="E279" s="22" t="str">
        <f>IF(ISBLANK('Mortgage 1 Monthly Calcs'!E279),"",'Mortgage 1 Monthly Calcs'!E279)</f>
        <v/>
      </c>
      <c r="F279" s="23" t="str">
        <f>IF(ISBLANK('Mortgage 1 Monthly Calcs'!F279),"",'Mortgage 1 Monthly Calcs'!F279)</f>
        <v>Feb</v>
      </c>
      <c r="G279" s="28"/>
      <c r="H279" s="28">
        <f>IF(ISBLANK('Mortgage 1 Monthly Calcs'!G279),"",'Mortgage 1 Monthly Calcs'!G279)</f>
        <v>0.06</v>
      </c>
      <c r="I279" s="24">
        <f>IF(ISBLANK('Mortgage 1 Monthly Calcs'!H279),"",'Mortgage 1 Monthly Calcs'!H279)</f>
        <v>644.30140148552334</v>
      </c>
      <c r="J279" s="24">
        <f>IF(ISBLANK('Mortgage 1 Monthly Calcs'!I279),"",'Mortgage 1 Monthly Calcs'!I279)</f>
        <v>97.777653430796477</v>
      </c>
      <c r="K279" s="24">
        <f>IF(ISBLANK('Mortgage 1 Monthly Calcs'!J279),"",'Mortgage 1 Monthly Calcs'!J279)</f>
        <v>19555.530686159294</v>
      </c>
      <c r="L279" s="24"/>
      <c r="M279" s="24">
        <f>IF(ISBLANK('Mortgage 1 Monthly Calcs'!K279),"",'Mortgage 1 Monthly Calcs'!K279)</f>
        <v>0</v>
      </c>
      <c r="N279" s="24"/>
      <c r="O279" s="24">
        <f>IF(ISBLANK('Mortgage 1 Monthly Calcs'!L279),"",'Mortgage 1 Monthly Calcs'!L279)</f>
        <v>644.30140148552334</v>
      </c>
      <c r="P279" s="24"/>
      <c r="Q279" s="24">
        <f>IF(ISBLANK('Mortgage 1 Monthly Calcs'!M279),"",'Mortgage 1 Monthly Calcs'!M279)</f>
        <v>0</v>
      </c>
      <c r="R279" s="24">
        <f>IF(ISBLANK('Mortgage 1 Monthly Calcs'!N279),"",'Mortgage 1 Monthly Calcs'!N279)</f>
        <v>644.30140148552334</v>
      </c>
      <c r="S279" s="24">
        <f>IF(ISBLANK('Mortgage 1 Monthly Calcs'!O279),"",'Mortgage 1 Monthly Calcs'!O279)</f>
        <v>0</v>
      </c>
      <c r="T279" s="24"/>
      <c r="U279" s="24">
        <f>IF(ISBLANK('Mortgage 1 Monthly Calcs'!P279),"",'Mortgage 1 Monthly Calcs'!P279)</f>
        <v>0</v>
      </c>
      <c r="V279" s="24">
        <f>IF(ISBLANK('Mortgage 1 Monthly Calcs'!Q279),"",'Mortgage 1 Monthly Calcs'!Q279)</f>
        <v>0</v>
      </c>
      <c r="W279" s="24">
        <f>IF(ISBLANK('Mortgage 1 Monthly Calcs'!R279),"",'Mortgage 1 Monthly Calcs'!R279)</f>
        <v>546.52374805472687</v>
      </c>
      <c r="X279" s="24">
        <f>IF(ISBLANK('Mortgage 1 Monthly Calcs'!S279),"",'Mortgage 1 Monthly Calcs'!S279)</f>
        <v>97.777653430796477</v>
      </c>
      <c r="Y279" s="24">
        <f>IF(ISBLANK('Mortgage 1 Monthly Calcs'!T279),"",'Mortgage 1 Monthly Calcs'!T279)</f>
        <v>80990.993061896093</v>
      </c>
      <c r="Z279" s="24">
        <f>IF(ISBLANK('Mortgage 1 Monthly Calcs'!U279),"",'Mortgage 1 Monthly Calcs'!U279)</f>
        <v>91681.782536220417</v>
      </c>
      <c r="AA279" s="24" t="str">
        <f>IF(ISBLANK('Mortgage 1 Monthly Calcs'!V279),"",'Mortgage 1 Monthly Calcs'!V279)</f>
        <v/>
      </c>
      <c r="AB279" s="24" t="str">
        <f>IF(ISBLANK('Mortgage 1 Monthly Calcs'!W279),"",'Mortgage 1 Monthly Calcs'!W279)</f>
        <v/>
      </c>
      <c r="AC279" s="24">
        <f>IF(ISBLANK('Mortgage 1 Monthly Calcs'!X279),"",'Mortgage 1 Monthly Calcs'!X279)</f>
        <v>0</v>
      </c>
      <c r="AD279" s="24">
        <f>IF(ISBLANK('Mortgage 1 Monthly Calcs'!Y279),"",'Mortgage 1 Monthly Calcs'!Y279)</f>
        <v>19009.00693810458</v>
      </c>
    </row>
    <row r="280" spans="3:30" x14ac:dyDescent="0.25">
      <c r="C280" s="37">
        <v>269</v>
      </c>
      <c r="D280" s="29"/>
      <c r="E280" s="22" t="str">
        <f>IF(ISBLANK('Mortgage 1 Monthly Calcs'!E280),"",'Mortgage 1 Monthly Calcs'!E280)</f>
        <v/>
      </c>
      <c r="F280" s="23" t="str">
        <f>IF(ISBLANK('Mortgage 1 Monthly Calcs'!F280),"",'Mortgage 1 Monthly Calcs'!F280)</f>
        <v>Mar</v>
      </c>
      <c r="G280" s="28"/>
      <c r="H280" s="28">
        <f>IF(ISBLANK('Mortgage 1 Monthly Calcs'!G280),"",'Mortgage 1 Monthly Calcs'!G280)</f>
        <v>0.06</v>
      </c>
      <c r="I280" s="24">
        <f>IF(ISBLANK('Mortgage 1 Monthly Calcs'!H280),"",'Mortgage 1 Monthly Calcs'!H280)</f>
        <v>644.30140148552402</v>
      </c>
      <c r="J280" s="24">
        <f>IF(ISBLANK('Mortgage 1 Monthly Calcs'!I280),"",'Mortgage 1 Monthly Calcs'!I280)</f>
        <v>95.045034690522897</v>
      </c>
      <c r="K280" s="24">
        <f>IF(ISBLANK('Mortgage 1 Monthly Calcs'!J280),"",'Mortgage 1 Monthly Calcs'!J280)</f>
        <v>19009.00693810458</v>
      </c>
      <c r="L280" s="24"/>
      <c r="M280" s="24">
        <f>IF(ISBLANK('Mortgage 1 Monthly Calcs'!K280),"",'Mortgage 1 Monthly Calcs'!K280)</f>
        <v>0</v>
      </c>
      <c r="N280" s="24"/>
      <c r="O280" s="24">
        <f>IF(ISBLANK('Mortgage 1 Monthly Calcs'!L280),"",'Mortgage 1 Monthly Calcs'!L280)</f>
        <v>644.30140148552402</v>
      </c>
      <c r="P280" s="24"/>
      <c r="Q280" s="24">
        <f>IF(ISBLANK('Mortgage 1 Monthly Calcs'!M280),"",'Mortgage 1 Monthly Calcs'!M280)</f>
        <v>0</v>
      </c>
      <c r="R280" s="24">
        <f>IF(ISBLANK('Mortgage 1 Monthly Calcs'!N280),"",'Mortgage 1 Monthly Calcs'!N280)</f>
        <v>644.30140148552402</v>
      </c>
      <c r="S280" s="24">
        <f>IF(ISBLANK('Mortgage 1 Monthly Calcs'!O280),"",'Mortgage 1 Monthly Calcs'!O280)</f>
        <v>0</v>
      </c>
      <c r="T280" s="24"/>
      <c r="U280" s="24">
        <f>IF(ISBLANK('Mortgage 1 Monthly Calcs'!P280),"",'Mortgage 1 Monthly Calcs'!P280)</f>
        <v>0</v>
      </c>
      <c r="V280" s="24">
        <f>IF(ISBLANK('Mortgage 1 Monthly Calcs'!Q280),"",'Mortgage 1 Monthly Calcs'!Q280)</f>
        <v>0</v>
      </c>
      <c r="W280" s="24">
        <f>IF(ISBLANK('Mortgage 1 Monthly Calcs'!R280),"",'Mortgage 1 Monthly Calcs'!R280)</f>
        <v>549.2563667950011</v>
      </c>
      <c r="X280" s="24">
        <f>IF(ISBLANK('Mortgage 1 Monthly Calcs'!S280),"",'Mortgage 1 Monthly Calcs'!S280)</f>
        <v>95.045034690522897</v>
      </c>
      <c r="Y280" s="24">
        <f>IF(ISBLANK('Mortgage 1 Monthly Calcs'!T280),"",'Mortgage 1 Monthly Calcs'!T280)</f>
        <v>81540.249428691095</v>
      </c>
      <c r="Z280" s="24">
        <f>IF(ISBLANK('Mortgage 1 Monthly Calcs'!U280),"",'Mortgage 1 Monthly Calcs'!U280)</f>
        <v>91776.827570910944</v>
      </c>
      <c r="AA280" s="24" t="str">
        <f>IF(ISBLANK('Mortgage 1 Monthly Calcs'!V280),"",'Mortgage 1 Monthly Calcs'!V280)</f>
        <v/>
      </c>
      <c r="AB280" s="24" t="str">
        <f>IF(ISBLANK('Mortgage 1 Monthly Calcs'!W280),"",'Mortgage 1 Monthly Calcs'!W280)</f>
        <v/>
      </c>
      <c r="AC280" s="24">
        <f>IF(ISBLANK('Mortgage 1 Monthly Calcs'!X280),"",'Mortgage 1 Monthly Calcs'!X280)</f>
        <v>0</v>
      </c>
      <c r="AD280" s="24">
        <f>IF(ISBLANK('Mortgage 1 Monthly Calcs'!Y280),"",'Mortgage 1 Monthly Calcs'!Y280)</f>
        <v>18459.750571309589</v>
      </c>
    </row>
    <row r="281" spans="3:30" x14ac:dyDescent="0.25">
      <c r="C281" s="37">
        <v>270</v>
      </c>
      <c r="D281" s="29"/>
      <c r="E281" s="22" t="str">
        <f>IF(ISBLANK('Mortgage 1 Monthly Calcs'!E281),"",'Mortgage 1 Monthly Calcs'!E281)</f>
        <v/>
      </c>
      <c r="F281" s="23" t="str">
        <f>IF(ISBLANK('Mortgage 1 Monthly Calcs'!F281),"",'Mortgage 1 Monthly Calcs'!F281)</f>
        <v>Apr</v>
      </c>
      <c r="G281" s="28"/>
      <c r="H281" s="28">
        <f>IF(ISBLANK('Mortgage 1 Monthly Calcs'!G281),"",'Mortgage 1 Monthly Calcs'!G281)</f>
        <v>0.06</v>
      </c>
      <c r="I281" s="24">
        <f>IF(ISBLANK('Mortgage 1 Monthly Calcs'!H281),"",'Mortgage 1 Monthly Calcs'!H281)</f>
        <v>644.30140148552425</v>
      </c>
      <c r="J281" s="24">
        <f>IF(ISBLANK('Mortgage 1 Monthly Calcs'!I281),"",'Mortgage 1 Monthly Calcs'!I281)</f>
        <v>92.298752856547949</v>
      </c>
      <c r="K281" s="24">
        <f>IF(ISBLANK('Mortgage 1 Monthly Calcs'!J281),"",'Mortgage 1 Monthly Calcs'!J281)</f>
        <v>18459.750571309589</v>
      </c>
      <c r="L281" s="24"/>
      <c r="M281" s="24">
        <f>IF(ISBLANK('Mortgage 1 Monthly Calcs'!K281),"",'Mortgage 1 Monthly Calcs'!K281)</f>
        <v>0</v>
      </c>
      <c r="N281" s="24"/>
      <c r="O281" s="24">
        <f>IF(ISBLANK('Mortgage 1 Monthly Calcs'!L281),"",'Mortgage 1 Monthly Calcs'!L281)</f>
        <v>644.30140148552425</v>
      </c>
      <c r="P281" s="24"/>
      <c r="Q281" s="24">
        <f>IF(ISBLANK('Mortgage 1 Monthly Calcs'!M281),"",'Mortgage 1 Monthly Calcs'!M281)</f>
        <v>0</v>
      </c>
      <c r="R281" s="24">
        <f>IF(ISBLANK('Mortgage 1 Monthly Calcs'!N281),"",'Mortgage 1 Monthly Calcs'!N281)</f>
        <v>644.30140148552425</v>
      </c>
      <c r="S281" s="24">
        <f>IF(ISBLANK('Mortgage 1 Monthly Calcs'!O281),"",'Mortgage 1 Monthly Calcs'!O281)</f>
        <v>0</v>
      </c>
      <c r="T281" s="24"/>
      <c r="U281" s="24">
        <f>IF(ISBLANK('Mortgage 1 Monthly Calcs'!P281),"",'Mortgage 1 Monthly Calcs'!P281)</f>
        <v>0</v>
      </c>
      <c r="V281" s="24">
        <f>IF(ISBLANK('Mortgage 1 Monthly Calcs'!Q281),"",'Mortgage 1 Monthly Calcs'!Q281)</f>
        <v>0</v>
      </c>
      <c r="W281" s="24">
        <f>IF(ISBLANK('Mortgage 1 Monthly Calcs'!R281),"",'Mortgage 1 Monthly Calcs'!R281)</f>
        <v>552.00264862897632</v>
      </c>
      <c r="X281" s="24">
        <f>IF(ISBLANK('Mortgage 1 Monthly Calcs'!S281),"",'Mortgage 1 Monthly Calcs'!S281)</f>
        <v>92.298752856547949</v>
      </c>
      <c r="Y281" s="24">
        <f>IF(ISBLANK('Mortgage 1 Monthly Calcs'!T281),"",'Mortgage 1 Monthly Calcs'!T281)</f>
        <v>82092.252077320067</v>
      </c>
      <c r="Z281" s="24">
        <f>IF(ISBLANK('Mortgage 1 Monthly Calcs'!U281),"",'Mortgage 1 Monthly Calcs'!U281)</f>
        <v>91869.126323767487</v>
      </c>
      <c r="AA281" s="24" t="str">
        <f>IF(ISBLANK('Mortgage 1 Monthly Calcs'!V281),"",'Mortgage 1 Monthly Calcs'!V281)</f>
        <v/>
      </c>
      <c r="AB281" s="24" t="str">
        <f>IF(ISBLANK('Mortgage 1 Monthly Calcs'!W281),"",'Mortgage 1 Monthly Calcs'!W281)</f>
        <v/>
      </c>
      <c r="AC281" s="24">
        <f>IF(ISBLANK('Mortgage 1 Monthly Calcs'!X281),"",'Mortgage 1 Monthly Calcs'!X281)</f>
        <v>0</v>
      </c>
      <c r="AD281" s="24">
        <f>IF(ISBLANK('Mortgage 1 Monthly Calcs'!Y281),"",'Mortgage 1 Monthly Calcs'!Y281)</f>
        <v>17907.747922680624</v>
      </c>
    </row>
    <row r="282" spans="3:30" x14ac:dyDescent="0.25">
      <c r="C282" s="37">
        <v>271</v>
      </c>
      <c r="D282" s="29"/>
      <c r="E282" s="22" t="str">
        <f>IF(ISBLANK('Mortgage 1 Monthly Calcs'!E282),"",'Mortgage 1 Monthly Calcs'!E282)</f>
        <v/>
      </c>
      <c r="F282" s="23" t="str">
        <f>IF(ISBLANK('Mortgage 1 Monthly Calcs'!F282),"",'Mortgage 1 Monthly Calcs'!F282)</f>
        <v>May</v>
      </c>
      <c r="G282" s="28"/>
      <c r="H282" s="28">
        <f>IF(ISBLANK('Mortgage 1 Monthly Calcs'!G282),"",'Mortgage 1 Monthly Calcs'!G282)</f>
        <v>0.06</v>
      </c>
      <c r="I282" s="24">
        <f>IF(ISBLANK('Mortgage 1 Monthly Calcs'!H282),"",'Mortgage 1 Monthly Calcs'!H282)</f>
        <v>644.30140148552459</v>
      </c>
      <c r="J282" s="24">
        <f>IF(ISBLANK('Mortgage 1 Monthly Calcs'!I282),"",'Mortgage 1 Monthly Calcs'!I282)</f>
        <v>89.538739613403123</v>
      </c>
      <c r="K282" s="24">
        <f>IF(ISBLANK('Mortgage 1 Monthly Calcs'!J282),"",'Mortgage 1 Monthly Calcs'!J282)</f>
        <v>17907.747922680624</v>
      </c>
      <c r="L282" s="24"/>
      <c r="M282" s="24">
        <f>IF(ISBLANK('Mortgage 1 Monthly Calcs'!K282),"",'Mortgage 1 Monthly Calcs'!K282)</f>
        <v>0</v>
      </c>
      <c r="N282" s="24"/>
      <c r="O282" s="24">
        <f>IF(ISBLANK('Mortgage 1 Monthly Calcs'!L282),"",'Mortgage 1 Monthly Calcs'!L282)</f>
        <v>644.30140148552459</v>
      </c>
      <c r="P282" s="24"/>
      <c r="Q282" s="24">
        <f>IF(ISBLANK('Mortgage 1 Monthly Calcs'!M282),"",'Mortgage 1 Monthly Calcs'!M282)</f>
        <v>0</v>
      </c>
      <c r="R282" s="24">
        <f>IF(ISBLANK('Mortgage 1 Monthly Calcs'!N282),"",'Mortgage 1 Monthly Calcs'!N282)</f>
        <v>644.30140148552459</v>
      </c>
      <c r="S282" s="24">
        <f>IF(ISBLANK('Mortgage 1 Monthly Calcs'!O282),"",'Mortgage 1 Monthly Calcs'!O282)</f>
        <v>0</v>
      </c>
      <c r="T282" s="24"/>
      <c r="U282" s="24">
        <f>IF(ISBLANK('Mortgage 1 Monthly Calcs'!P282),"",'Mortgage 1 Monthly Calcs'!P282)</f>
        <v>0</v>
      </c>
      <c r="V282" s="24">
        <f>IF(ISBLANK('Mortgage 1 Monthly Calcs'!Q282),"",'Mortgage 1 Monthly Calcs'!Q282)</f>
        <v>0</v>
      </c>
      <c r="W282" s="24">
        <f>IF(ISBLANK('Mortgage 1 Monthly Calcs'!R282),"",'Mortgage 1 Monthly Calcs'!R282)</f>
        <v>554.7626618721215</v>
      </c>
      <c r="X282" s="24">
        <f>IF(ISBLANK('Mortgage 1 Monthly Calcs'!S282),"",'Mortgage 1 Monthly Calcs'!S282)</f>
        <v>89.538739613403123</v>
      </c>
      <c r="Y282" s="24">
        <f>IF(ISBLANK('Mortgage 1 Monthly Calcs'!T282),"",'Mortgage 1 Monthly Calcs'!T282)</f>
        <v>82647.014739192193</v>
      </c>
      <c r="Z282" s="24">
        <f>IF(ISBLANK('Mortgage 1 Monthly Calcs'!U282),"",'Mortgage 1 Monthly Calcs'!U282)</f>
        <v>91958.665063380889</v>
      </c>
      <c r="AA282" s="24" t="str">
        <f>IF(ISBLANK('Mortgage 1 Monthly Calcs'!V282),"",'Mortgage 1 Monthly Calcs'!V282)</f>
        <v/>
      </c>
      <c r="AB282" s="24" t="str">
        <f>IF(ISBLANK('Mortgage 1 Monthly Calcs'!W282),"",'Mortgage 1 Monthly Calcs'!W282)</f>
        <v/>
      </c>
      <c r="AC282" s="24">
        <f>IF(ISBLANK('Mortgage 1 Monthly Calcs'!X282),"",'Mortgage 1 Monthly Calcs'!X282)</f>
        <v>0</v>
      </c>
      <c r="AD282" s="24">
        <f>IF(ISBLANK('Mortgage 1 Monthly Calcs'!Y282),"",'Mortgage 1 Monthly Calcs'!Y282)</f>
        <v>17352.985260808517</v>
      </c>
    </row>
    <row r="283" spans="3:30" x14ac:dyDescent="0.25">
      <c r="C283" s="37">
        <v>272</v>
      </c>
      <c r="D283" s="29"/>
      <c r="E283" s="22" t="str">
        <f>IF(ISBLANK('Mortgage 1 Monthly Calcs'!E283),"",'Mortgage 1 Monthly Calcs'!E283)</f>
        <v/>
      </c>
      <c r="F283" s="23" t="str">
        <f>IF(ISBLANK('Mortgage 1 Monthly Calcs'!F283),"",'Mortgage 1 Monthly Calcs'!F283)</f>
        <v>Jun</v>
      </c>
      <c r="G283" s="28"/>
      <c r="H283" s="28">
        <f>IF(ISBLANK('Mortgage 1 Monthly Calcs'!G283),"",'Mortgage 1 Monthly Calcs'!G283)</f>
        <v>0.06</v>
      </c>
      <c r="I283" s="24">
        <f>IF(ISBLANK('Mortgage 1 Monthly Calcs'!H283),"",'Mortgage 1 Monthly Calcs'!H283)</f>
        <v>644.30140148552516</v>
      </c>
      <c r="J283" s="24">
        <f>IF(ISBLANK('Mortgage 1 Monthly Calcs'!I283),"",'Mortgage 1 Monthly Calcs'!I283)</f>
        <v>86.764926304042589</v>
      </c>
      <c r="K283" s="24">
        <f>IF(ISBLANK('Mortgage 1 Monthly Calcs'!J283),"",'Mortgage 1 Monthly Calcs'!J283)</f>
        <v>17352.985260808517</v>
      </c>
      <c r="L283" s="24"/>
      <c r="M283" s="24">
        <f>IF(ISBLANK('Mortgage 1 Monthly Calcs'!K283),"",'Mortgage 1 Monthly Calcs'!K283)</f>
        <v>0</v>
      </c>
      <c r="N283" s="24"/>
      <c r="O283" s="24">
        <f>IF(ISBLANK('Mortgage 1 Monthly Calcs'!L283),"",'Mortgage 1 Monthly Calcs'!L283)</f>
        <v>644.30140148552516</v>
      </c>
      <c r="P283" s="24"/>
      <c r="Q283" s="24">
        <f>IF(ISBLANK('Mortgage 1 Monthly Calcs'!M283),"",'Mortgage 1 Monthly Calcs'!M283)</f>
        <v>0</v>
      </c>
      <c r="R283" s="24">
        <f>IF(ISBLANK('Mortgage 1 Monthly Calcs'!N283),"",'Mortgage 1 Monthly Calcs'!N283)</f>
        <v>644.30140148552516</v>
      </c>
      <c r="S283" s="24">
        <f>IF(ISBLANK('Mortgage 1 Monthly Calcs'!O283),"",'Mortgage 1 Monthly Calcs'!O283)</f>
        <v>0</v>
      </c>
      <c r="T283" s="24"/>
      <c r="U283" s="24">
        <f>IF(ISBLANK('Mortgage 1 Monthly Calcs'!P283),"",'Mortgage 1 Monthly Calcs'!P283)</f>
        <v>0</v>
      </c>
      <c r="V283" s="24">
        <f>IF(ISBLANK('Mortgage 1 Monthly Calcs'!Q283),"",'Mortgage 1 Monthly Calcs'!Q283)</f>
        <v>0</v>
      </c>
      <c r="W283" s="24">
        <f>IF(ISBLANK('Mortgage 1 Monthly Calcs'!R283),"",'Mortgage 1 Monthly Calcs'!R283)</f>
        <v>557.53647518148261</v>
      </c>
      <c r="X283" s="24">
        <f>IF(ISBLANK('Mortgage 1 Monthly Calcs'!S283),"",'Mortgage 1 Monthly Calcs'!S283)</f>
        <v>86.764926304042589</v>
      </c>
      <c r="Y283" s="24">
        <f>IF(ISBLANK('Mortgage 1 Monthly Calcs'!T283),"",'Mortgage 1 Monthly Calcs'!T283)</f>
        <v>83204.551214373671</v>
      </c>
      <c r="Z283" s="24">
        <f>IF(ISBLANK('Mortgage 1 Monthly Calcs'!U283),"",'Mortgage 1 Monthly Calcs'!U283)</f>
        <v>92045.429989684926</v>
      </c>
      <c r="AA283" s="24" t="str">
        <f>IF(ISBLANK('Mortgage 1 Monthly Calcs'!V283),"",'Mortgage 1 Monthly Calcs'!V283)</f>
        <v/>
      </c>
      <c r="AB283" s="24" t="str">
        <f>IF(ISBLANK('Mortgage 1 Monthly Calcs'!W283),"",'Mortgage 1 Monthly Calcs'!W283)</f>
        <v/>
      </c>
      <c r="AC283" s="24">
        <f>IF(ISBLANK('Mortgage 1 Monthly Calcs'!X283),"",'Mortgage 1 Monthly Calcs'!X283)</f>
        <v>0</v>
      </c>
      <c r="AD283" s="24">
        <f>IF(ISBLANK('Mortgage 1 Monthly Calcs'!Y283),"",'Mortgage 1 Monthly Calcs'!Y283)</f>
        <v>16795.448785627046</v>
      </c>
    </row>
    <row r="284" spans="3:30" x14ac:dyDescent="0.25">
      <c r="C284" s="37">
        <v>273</v>
      </c>
      <c r="D284" s="29"/>
      <c r="E284" s="22" t="str">
        <f>IF(ISBLANK('Mortgage 1 Monthly Calcs'!E284),"",'Mortgage 1 Monthly Calcs'!E284)</f>
        <v/>
      </c>
      <c r="F284" s="23" t="str">
        <f>IF(ISBLANK('Mortgage 1 Monthly Calcs'!F284),"",'Mortgage 1 Monthly Calcs'!F284)</f>
        <v>Jul</v>
      </c>
      <c r="G284" s="28"/>
      <c r="H284" s="28">
        <f>IF(ISBLANK('Mortgage 1 Monthly Calcs'!G284),"",'Mortgage 1 Monthly Calcs'!G284)</f>
        <v>0.06</v>
      </c>
      <c r="I284" s="24">
        <f>IF(ISBLANK('Mortgage 1 Monthly Calcs'!H284),"",'Mortgage 1 Monthly Calcs'!H284)</f>
        <v>644.30140148552573</v>
      </c>
      <c r="J284" s="24">
        <f>IF(ISBLANK('Mortgage 1 Monthly Calcs'!I284),"",'Mortgage 1 Monthly Calcs'!I284)</f>
        <v>83.977243928135238</v>
      </c>
      <c r="K284" s="24">
        <f>IF(ISBLANK('Mortgage 1 Monthly Calcs'!J284),"",'Mortgage 1 Monthly Calcs'!J284)</f>
        <v>16795.448785627046</v>
      </c>
      <c r="L284" s="24"/>
      <c r="M284" s="24">
        <f>IF(ISBLANK('Mortgage 1 Monthly Calcs'!K284),"",'Mortgage 1 Monthly Calcs'!K284)</f>
        <v>0</v>
      </c>
      <c r="N284" s="24"/>
      <c r="O284" s="24">
        <f>IF(ISBLANK('Mortgage 1 Monthly Calcs'!L284),"",'Mortgage 1 Monthly Calcs'!L284)</f>
        <v>644.30140148552573</v>
      </c>
      <c r="P284" s="24"/>
      <c r="Q284" s="24">
        <f>IF(ISBLANK('Mortgage 1 Monthly Calcs'!M284),"",'Mortgage 1 Monthly Calcs'!M284)</f>
        <v>0</v>
      </c>
      <c r="R284" s="24">
        <f>IF(ISBLANK('Mortgage 1 Monthly Calcs'!N284),"",'Mortgage 1 Monthly Calcs'!N284)</f>
        <v>644.30140148552573</v>
      </c>
      <c r="S284" s="24">
        <f>IF(ISBLANK('Mortgage 1 Monthly Calcs'!O284),"",'Mortgage 1 Monthly Calcs'!O284)</f>
        <v>0</v>
      </c>
      <c r="T284" s="24"/>
      <c r="U284" s="24">
        <f>IF(ISBLANK('Mortgage 1 Monthly Calcs'!P284),"",'Mortgage 1 Monthly Calcs'!P284)</f>
        <v>0</v>
      </c>
      <c r="V284" s="24">
        <f>IF(ISBLANK('Mortgage 1 Monthly Calcs'!Q284),"",'Mortgage 1 Monthly Calcs'!Q284)</f>
        <v>0</v>
      </c>
      <c r="W284" s="24">
        <f>IF(ISBLANK('Mortgage 1 Monthly Calcs'!R284),"",'Mortgage 1 Monthly Calcs'!R284)</f>
        <v>560.32415755739044</v>
      </c>
      <c r="X284" s="24">
        <f>IF(ISBLANK('Mortgage 1 Monthly Calcs'!S284),"",'Mortgage 1 Monthly Calcs'!S284)</f>
        <v>83.977243928135238</v>
      </c>
      <c r="Y284" s="24">
        <f>IF(ISBLANK('Mortgage 1 Monthly Calcs'!T284),"",'Mortgage 1 Monthly Calcs'!T284)</f>
        <v>83764.875371931063</v>
      </c>
      <c r="Z284" s="24">
        <f>IF(ISBLANK('Mortgage 1 Monthly Calcs'!U284),"",'Mortgage 1 Monthly Calcs'!U284)</f>
        <v>92129.407233613063</v>
      </c>
      <c r="AA284" s="24" t="str">
        <f>IF(ISBLANK('Mortgage 1 Monthly Calcs'!V284),"",'Mortgage 1 Monthly Calcs'!V284)</f>
        <v/>
      </c>
      <c r="AB284" s="24" t="str">
        <f>IF(ISBLANK('Mortgage 1 Monthly Calcs'!W284),"",'Mortgage 1 Monthly Calcs'!W284)</f>
        <v/>
      </c>
      <c r="AC284" s="24">
        <f>IF(ISBLANK('Mortgage 1 Monthly Calcs'!X284),"",'Mortgage 1 Monthly Calcs'!X284)</f>
        <v>0</v>
      </c>
      <c r="AD284" s="24">
        <f>IF(ISBLANK('Mortgage 1 Monthly Calcs'!Y284),"",'Mortgage 1 Monthly Calcs'!Y284)</f>
        <v>16235.124628069667</v>
      </c>
    </row>
    <row r="285" spans="3:30" x14ac:dyDescent="0.25">
      <c r="C285" s="37">
        <v>274</v>
      </c>
      <c r="D285" s="29"/>
      <c r="E285" s="22" t="str">
        <f>IF(ISBLANK('Mortgage 1 Monthly Calcs'!E285),"",'Mortgage 1 Monthly Calcs'!E285)</f>
        <v/>
      </c>
      <c r="F285" s="22" t="str">
        <f>IF(ISBLANK('Mortgage 1 Monthly Calcs'!F285),"",'Mortgage 1 Monthly Calcs'!F285)</f>
        <v>Aug</v>
      </c>
      <c r="G285" s="28"/>
      <c r="H285" s="28">
        <f>IF(ISBLANK('Mortgage 1 Monthly Calcs'!G285),"",'Mortgage 1 Monthly Calcs'!G285)</f>
        <v>0.06</v>
      </c>
      <c r="I285" s="24">
        <f>IF(ISBLANK('Mortgage 1 Monthly Calcs'!H285),"",'Mortgage 1 Monthly Calcs'!H285)</f>
        <v>644.30140148552618</v>
      </c>
      <c r="J285" s="24">
        <f>IF(ISBLANK('Mortgage 1 Monthly Calcs'!I285),"",'Mortgage 1 Monthly Calcs'!I285)</f>
        <v>81.175623140348335</v>
      </c>
      <c r="K285" s="24">
        <f>IF(ISBLANK('Mortgage 1 Monthly Calcs'!J285),"",'Mortgage 1 Monthly Calcs'!J285)</f>
        <v>16235.124628069667</v>
      </c>
      <c r="L285" s="24"/>
      <c r="M285" s="24">
        <f>IF(ISBLANK('Mortgage 1 Monthly Calcs'!K285),"",'Mortgage 1 Monthly Calcs'!K285)</f>
        <v>0</v>
      </c>
      <c r="N285" s="24"/>
      <c r="O285" s="24">
        <f>IF(ISBLANK('Mortgage 1 Monthly Calcs'!L285),"",'Mortgage 1 Monthly Calcs'!L285)</f>
        <v>644.30140148552618</v>
      </c>
      <c r="P285" s="24"/>
      <c r="Q285" s="24">
        <f>IF(ISBLANK('Mortgage 1 Monthly Calcs'!M285),"",'Mortgage 1 Monthly Calcs'!M285)</f>
        <v>0</v>
      </c>
      <c r="R285" s="24">
        <f>IF(ISBLANK('Mortgage 1 Monthly Calcs'!N285),"",'Mortgage 1 Monthly Calcs'!N285)</f>
        <v>644.30140148552618</v>
      </c>
      <c r="S285" s="24">
        <f>IF(ISBLANK('Mortgage 1 Monthly Calcs'!O285),"",'Mortgage 1 Monthly Calcs'!O285)</f>
        <v>0</v>
      </c>
      <c r="T285" s="24"/>
      <c r="U285" s="24">
        <f>IF(ISBLANK('Mortgage 1 Monthly Calcs'!P285),"",'Mortgage 1 Monthly Calcs'!P285)</f>
        <v>0</v>
      </c>
      <c r="V285" s="24">
        <f>IF(ISBLANK('Mortgage 1 Monthly Calcs'!Q285),"",'Mortgage 1 Monthly Calcs'!Q285)</f>
        <v>0</v>
      </c>
      <c r="W285" s="24">
        <f>IF(ISBLANK('Mortgage 1 Monthly Calcs'!R285),"",'Mortgage 1 Monthly Calcs'!R285)</f>
        <v>563.12577834517788</v>
      </c>
      <c r="X285" s="24">
        <f>IF(ISBLANK('Mortgage 1 Monthly Calcs'!S285),"",'Mortgage 1 Monthly Calcs'!S285)</f>
        <v>81.175623140348335</v>
      </c>
      <c r="Y285" s="24">
        <f>IF(ISBLANK('Mortgage 1 Monthly Calcs'!T285),"",'Mortgage 1 Monthly Calcs'!T285)</f>
        <v>84328.001150276235</v>
      </c>
      <c r="Z285" s="24">
        <f>IF(ISBLANK('Mortgage 1 Monthly Calcs'!U285),"",'Mortgage 1 Monthly Calcs'!U285)</f>
        <v>92210.582856753404</v>
      </c>
      <c r="AA285" s="24" t="str">
        <f>IF(ISBLANK('Mortgage 1 Monthly Calcs'!V285),"",'Mortgage 1 Monthly Calcs'!V285)</f>
        <v/>
      </c>
      <c r="AB285" s="24" t="str">
        <f>IF(ISBLANK('Mortgage 1 Monthly Calcs'!W285),"",'Mortgage 1 Monthly Calcs'!W285)</f>
        <v/>
      </c>
      <c r="AC285" s="24">
        <f>IF(ISBLANK('Mortgage 1 Monthly Calcs'!X285),"",'Mortgage 1 Monthly Calcs'!X285)</f>
        <v>0</v>
      </c>
      <c r="AD285" s="24">
        <f>IF(ISBLANK('Mortgage 1 Monthly Calcs'!Y285),"",'Mortgage 1 Monthly Calcs'!Y285)</f>
        <v>15671.998849724501</v>
      </c>
    </row>
    <row r="286" spans="3:30" x14ac:dyDescent="0.25">
      <c r="C286" s="37">
        <v>275</v>
      </c>
      <c r="D286" s="29"/>
      <c r="E286" s="22" t="str">
        <f>IF(ISBLANK('Mortgage 1 Monthly Calcs'!E286),"",'Mortgage 1 Monthly Calcs'!E286)</f>
        <v/>
      </c>
      <c r="F286" s="23" t="str">
        <f>IF(ISBLANK('Mortgage 1 Monthly Calcs'!F286),"",'Mortgage 1 Monthly Calcs'!F286)</f>
        <v>Sep</v>
      </c>
      <c r="G286" s="28"/>
      <c r="H286" s="28">
        <f>IF(ISBLANK('Mortgage 1 Monthly Calcs'!G286),"",'Mortgage 1 Monthly Calcs'!G286)</f>
        <v>0.06</v>
      </c>
      <c r="I286" s="24">
        <f>IF(ISBLANK('Mortgage 1 Monthly Calcs'!H286),"",'Mortgage 1 Monthly Calcs'!H286)</f>
        <v>644.30140148552664</v>
      </c>
      <c r="J286" s="24">
        <f>IF(ISBLANK('Mortgage 1 Monthly Calcs'!I286),"",'Mortgage 1 Monthly Calcs'!I286)</f>
        <v>78.359994248622499</v>
      </c>
      <c r="K286" s="24">
        <f>IF(ISBLANK('Mortgage 1 Monthly Calcs'!J286),"",'Mortgage 1 Monthly Calcs'!J286)</f>
        <v>15671.998849724501</v>
      </c>
      <c r="L286" s="24"/>
      <c r="M286" s="24">
        <f>IF(ISBLANK('Mortgage 1 Monthly Calcs'!K286),"",'Mortgage 1 Monthly Calcs'!K286)</f>
        <v>0</v>
      </c>
      <c r="N286" s="24"/>
      <c r="O286" s="24">
        <f>IF(ISBLANK('Mortgage 1 Monthly Calcs'!L286),"",'Mortgage 1 Monthly Calcs'!L286)</f>
        <v>644.30140148552664</v>
      </c>
      <c r="P286" s="24"/>
      <c r="Q286" s="24">
        <f>IF(ISBLANK('Mortgage 1 Monthly Calcs'!M286),"",'Mortgage 1 Monthly Calcs'!M286)</f>
        <v>0</v>
      </c>
      <c r="R286" s="24">
        <f>IF(ISBLANK('Mortgage 1 Monthly Calcs'!N286),"",'Mortgage 1 Monthly Calcs'!N286)</f>
        <v>644.30140148552664</v>
      </c>
      <c r="S286" s="24">
        <f>IF(ISBLANK('Mortgage 1 Monthly Calcs'!O286),"",'Mortgage 1 Monthly Calcs'!O286)</f>
        <v>0</v>
      </c>
      <c r="T286" s="24"/>
      <c r="U286" s="24">
        <f>IF(ISBLANK('Mortgage 1 Monthly Calcs'!P286),"",'Mortgage 1 Monthly Calcs'!P286)</f>
        <v>0</v>
      </c>
      <c r="V286" s="24">
        <f>IF(ISBLANK('Mortgage 1 Monthly Calcs'!Q286),"",'Mortgage 1 Monthly Calcs'!Q286)</f>
        <v>0</v>
      </c>
      <c r="W286" s="24">
        <f>IF(ISBLANK('Mortgage 1 Monthly Calcs'!R286),"",'Mortgage 1 Monthly Calcs'!R286)</f>
        <v>565.94140723690407</v>
      </c>
      <c r="X286" s="24">
        <f>IF(ISBLANK('Mortgage 1 Monthly Calcs'!S286),"",'Mortgage 1 Monthly Calcs'!S286)</f>
        <v>78.359994248622513</v>
      </c>
      <c r="Y286" s="24">
        <f>IF(ISBLANK('Mortgage 1 Monthly Calcs'!T286),"",'Mortgage 1 Monthly Calcs'!T286)</f>
        <v>84893.942557513146</v>
      </c>
      <c r="Z286" s="24">
        <f>IF(ISBLANK('Mortgage 1 Monthly Calcs'!U286),"",'Mortgage 1 Monthly Calcs'!U286)</f>
        <v>92288.942851002023</v>
      </c>
      <c r="AA286" s="24" t="str">
        <f>IF(ISBLANK('Mortgage 1 Monthly Calcs'!V286),"",'Mortgage 1 Monthly Calcs'!V286)</f>
        <v/>
      </c>
      <c r="AB286" s="24" t="str">
        <f>IF(ISBLANK('Mortgage 1 Monthly Calcs'!W286),"",'Mortgage 1 Monthly Calcs'!W286)</f>
        <v/>
      </c>
      <c r="AC286" s="24">
        <f>IF(ISBLANK('Mortgage 1 Monthly Calcs'!X286),"",'Mortgage 1 Monthly Calcs'!X286)</f>
        <v>0</v>
      </c>
      <c r="AD286" s="24">
        <f>IF(ISBLANK('Mortgage 1 Monthly Calcs'!Y286),"",'Mortgage 1 Monthly Calcs'!Y286)</f>
        <v>15106.05744248761</v>
      </c>
    </row>
    <row r="287" spans="3:30" x14ac:dyDescent="0.25">
      <c r="C287" s="37">
        <v>276</v>
      </c>
      <c r="D287" s="29">
        <f>D275+1</f>
        <v>23</v>
      </c>
      <c r="E287" s="22" t="str">
        <f>IF(ISBLANK('Mortgage 1 Monthly Calcs'!E287),"",'Mortgage 1 Monthly Calcs'!E287)</f>
        <v/>
      </c>
      <c r="F287" s="23" t="str">
        <f>IF(ISBLANK('Mortgage 1 Monthly Calcs'!F287),"",'Mortgage 1 Monthly Calcs'!F287)</f>
        <v>Oct</v>
      </c>
      <c r="G287" s="28"/>
      <c r="H287" s="28">
        <f>IF(ISBLANK('Mortgage 1 Monthly Calcs'!G287),"",'Mortgage 1 Monthly Calcs'!G287)</f>
        <v>0.06</v>
      </c>
      <c r="I287" s="24">
        <f>IF(ISBLANK('Mortgage 1 Monthly Calcs'!H287),"",'Mortgage 1 Monthly Calcs'!H287)</f>
        <v>644.30140148552721</v>
      </c>
      <c r="J287" s="24">
        <f>IF(ISBLANK('Mortgage 1 Monthly Calcs'!I287),"",'Mortgage 1 Monthly Calcs'!I287)</f>
        <v>75.530287212438054</v>
      </c>
      <c r="K287" s="24">
        <f>IF(ISBLANK('Mortgage 1 Monthly Calcs'!J287),"",'Mortgage 1 Monthly Calcs'!J287)</f>
        <v>15106.05744248761</v>
      </c>
      <c r="L287" s="24"/>
      <c r="M287" s="24">
        <f>IF(ISBLANK('Mortgage 1 Monthly Calcs'!K287),"",'Mortgage 1 Monthly Calcs'!K287)</f>
        <v>0</v>
      </c>
      <c r="N287" s="24"/>
      <c r="O287" s="24">
        <f>IF(ISBLANK('Mortgage 1 Monthly Calcs'!L287),"",'Mortgage 1 Monthly Calcs'!L287)</f>
        <v>644.30140148552721</v>
      </c>
      <c r="P287" s="24"/>
      <c r="Q287" s="24">
        <f>IF(ISBLANK('Mortgage 1 Monthly Calcs'!M287),"",'Mortgage 1 Monthly Calcs'!M287)</f>
        <v>0</v>
      </c>
      <c r="R287" s="24">
        <f>IF(ISBLANK('Mortgage 1 Monthly Calcs'!N287),"",'Mortgage 1 Monthly Calcs'!N287)</f>
        <v>644.30140148552721</v>
      </c>
      <c r="S287" s="24">
        <f>IF(ISBLANK('Mortgage 1 Monthly Calcs'!O287),"",'Mortgage 1 Monthly Calcs'!O287)</f>
        <v>0</v>
      </c>
      <c r="T287" s="24"/>
      <c r="U287" s="24">
        <f>IF(ISBLANK('Mortgage 1 Monthly Calcs'!P287),"",'Mortgage 1 Monthly Calcs'!P287)</f>
        <v>0</v>
      </c>
      <c r="V287" s="24">
        <f>IF(ISBLANK('Mortgage 1 Monthly Calcs'!Q287),"",'Mortgage 1 Monthly Calcs'!Q287)</f>
        <v>0</v>
      </c>
      <c r="W287" s="24">
        <f>IF(ISBLANK('Mortgage 1 Monthly Calcs'!R287),"",'Mortgage 1 Monthly Calcs'!R287)</f>
        <v>568.7711142730891</v>
      </c>
      <c r="X287" s="24">
        <f>IF(ISBLANK('Mortgage 1 Monthly Calcs'!S287),"",'Mortgage 1 Monthly Calcs'!S287)</f>
        <v>75.530287212438054</v>
      </c>
      <c r="Y287" s="24">
        <f>IF(ISBLANK('Mortgage 1 Monthly Calcs'!T287),"",'Mortgage 1 Monthly Calcs'!T287)</f>
        <v>85462.71367178623</v>
      </c>
      <c r="Z287" s="24">
        <f>IF(ISBLANK('Mortgage 1 Monthly Calcs'!U287),"",'Mortgage 1 Monthly Calcs'!U287)</f>
        <v>92364.473138214467</v>
      </c>
      <c r="AA287" s="24" t="str">
        <f>IF(ISBLANK('Mortgage 1 Monthly Calcs'!V287),"",'Mortgage 1 Monthly Calcs'!V287)</f>
        <v/>
      </c>
      <c r="AB287" s="24" t="str">
        <f>IF(ISBLANK('Mortgage 1 Monthly Calcs'!W287),"",'Mortgage 1 Monthly Calcs'!W287)</f>
        <v/>
      </c>
      <c r="AC287" s="24">
        <f>IF(ISBLANK('Mortgage 1 Monthly Calcs'!X287),"",'Mortgage 1 Monthly Calcs'!X287)</f>
        <v>0</v>
      </c>
      <c r="AD287" s="24">
        <f>IF(ISBLANK('Mortgage 1 Monthly Calcs'!Y287),"",'Mortgage 1 Monthly Calcs'!Y287)</f>
        <v>14537.286328214534</v>
      </c>
    </row>
    <row r="288" spans="3:30" x14ac:dyDescent="0.25">
      <c r="C288" s="37">
        <v>277</v>
      </c>
      <c r="D288" s="29"/>
      <c r="E288" s="22" t="str">
        <f>IF(ISBLANK('Mortgage 1 Monthly Calcs'!E288),"",'Mortgage 1 Monthly Calcs'!E288)</f>
        <v/>
      </c>
      <c r="F288" s="23" t="str">
        <f>IF(ISBLANK('Mortgage 1 Monthly Calcs'!F288),"",'Mortgage 1 Monthly Calcs'!F288)</f>
        <v>Nov</v>
      </c>
      <c r="G288" s="28"/>
      <c r="H288" s="28">
        <f>IF(ISBLANK('Mortgage 1 Monthly Calcs'!G288),"",'Mortgage 1 Monthly Calcs'!G288)</f>
        <v>0.06</v>
      </c>
      <c r="I288" s="24">
        <f>IF(ISBLANK('Mortgage 1 Monthly Calcs'!H288),"",'Mortgage 1 Monthly Calcs'!H288)</f>
        <v>644.30140148552766</v>
      </c>
      <c r="J288" s="24">
        <f>IF(ISBLANK('Mortgage 1 Monthly Calcs'!I288),"",'Mortgage 1 Monthly Calcs'!I288)</f>
        <v>72.686431641072673</v>
      </c>
      <c r="K288" s="24">
        <f>IF(ISBLANK('Mortgage 1 Monthly Calcs'!J288),"",'Mortgage 1 Monthly Calcs'!J288)</f>
        <v>14537.286328214534</v>
      </c>
      <c r="L288" s="24"/>
      <c r="M288" s="24">
        <f>IF(ISBLANK('Mortgage 1 Monthly Calcs'!K288),"",'Mortgage 1 Monthly Calcs'!K288)</f>
        <v>0</v>
      </c>
      <c r="N288" s="24"/>
      <c r="O288" s="24">
        <f>IF(ISBLANK('Mortgage 1 Monthly Calcs'!L288),"",'Mortgage 1 Monthly Calcs'!L288)</f>
        <v>644.30140148552766</v>
      </c>
      <c r="P288" s="24"/>
      <c r="Q288" s="24">
        <f>IF(ISBLANK('Mortgage 1 Monthly Calcs'!M288),"",'Mortgage 1 Monthly Calcs'!M288)</f>
        <v>0</v>
      </c>
      <c r="R288" s="24">
        <f>IF(ISBLANK('Mortgage 1 Monthly Calcs'!N288),"",'Mortgage 1 Monthly Calcs'!N288)</f>
        <v>644.30140148552766</v>
      </c>
      <c r="S288" s="24">
        <f>IF(ISBLANK('Mortgage 1 Monthly Calcs'!O288),"",'Mortgage 1 Monthly Calcs'!O288)</f>
        <v>0</v>
      </c>
      <c r="T288" s="24"/>
      <c r="U288" s="24">
        <f>IF(ISBLANK('Mortgage 1 Monthly Calcs'!P288),"",'Mortgage 1 Monthly Calcs'!P288)</f>
        <v>0</v>
      </c>
      <c r="V288" s="24">
        <f>IF(ISBLANK('Mortgage 1 Monthly Calcs'!Q288),"",'Mortgage 1 Monthly Calcs'!Q288)</f>
        <v>0</v>
      </c>
      <c r="W288" s="24">
        <f>IF(ISBLANK('Mortgage 1 Monthly Calcs'!R288),"",'Mortgage 1 Monthly Calcs'!R288)</f>
        <v>571.614969844455</v>
      </c>
      <c r="X288" s="24">
        <f>IF(ISBLANK('Mortgage 1 Monthly Calcs'!S288),"",'Mortgage 1 Monthly Calcs'!S288)</f>
        <v>72.686431641072673</v>
      </c>
      <c r="Y288" s="24">
        <f>IF(ISBLANK('Mortgage 1 Monthly Calcs'!T288),"",'Mortgage 1 Monthly Calcs'!T288)</f>
        <v>86034.32864163068</v>
      </c>
      <c r="Z288" s="24">
        <f>IF(ISBLANK('Mortgage 1 Monthly Calcs'!U288),"",'Mortgage 1 Monthly Calcs'!U288)</f>
        <v>92437.159569855547</v>
      </c>
      <c r="AA288" s="24" t="str">
        <f>IF(ISBLANK('Mortgage 1 Monthly Calcs'!V288),"",'Mortgage 1 Monthly Calcs'!V288)</f>
        <v/>
      </c>
      <c r="AB288" s="24" t="str">
        <f>IF(ISBLANK('Mortgage 1 Monthly Calcs'!W288),"",'Mortgage 1 Monthly Calcs'!W288)</f>
        <v/>
      </c>
      <c r="AC288" s="24">
        <f>IF(ISBLANK('Mortgage 1 Monthly Calcs'!X288),"",'Mortgage 1 Monthly Calcs'!X288)</f>
        <v>0</v>
      </c>
      <c r="AD288" s="24">
        <f>IF(ISBLANK('Mortgage 1 Monthly Calcs'!Y288),"",'Mortgage 1 Monthly Calcs'!Y288)</f>
        <v>13965.671358370091</v>
      </c>
    </row>
    <row r="289" spans="3:30" x14ac:dyDescent="0.25">
      <c r="C289" s="37">
        <v>278</v>
      </c>
      <c r="D289" s="29"/>
      <c r="E289" s="22" t="str">
        <f>IF(ISBLANK('Mortgage 1 Monthly Calcs'!E289),"",'Mortgage 1 Monthly Calcs'!E289)</f>
        <v/>
      </c>
      <c r="F289" s="23" t="str">
        <f>IF(ISBLANK('Mortgage 1 Monthly Calcs'!F289),"",'Mortgage 1 Monthly Calcs'!F289)</f>
        <v>Dec</v>
      </c>
      <c r="G289" s="28"/>
      <c r="H289" s="28">
        <f>IF(ISBLANK('Mortgage 1 Monthly Calcs'!G289),"",'Mortgage 1 Monthly Calcs'!G289)</f>
        <v>0.06</v>
      </c>
      <c r="I289" s="24">
        <f>IF(ISBLANK('Mortgage 1 Monthly Calcs'!H289),"",'Mortgage 1 Monthly Calcs'!H289)</f>
        <v>644.30140148552834</v>
      </c>
      <c r="J289" s="24">
        <f>IF(ISBLANK('Mortgage 1 Monthly Calcs'!I289),"",'Mortgage 1 Monthly Calcs'!I289)</f>
        <v>69.828356791850467</v>
      </c>
      <c r="K289" s="24">
        <f>IF(ISBLANK('Mortgage 1 Monthly Calcs'!J289),"",'Mortgage 1 Monthly Calcs'!J289)</f>
        <v>13965.671358370091</v>
      </c>
      <c r="L289" s="24"/>
      <c r="M289" s="24">
        <f>IF(ISBLANK('Mortgage 1 Monthly Calcs'!K289),"",'Mortgage 1 Monthly Calcs'!K289)</f>
        <v>0</v>
      </c>
      <c r="N289" s="24"/>
      <c r="O289" s="24">
        <f>IF(ISBLANK('Mortgage 1 Monthly Calcs'!L289),"",'Mortgage 1 Monthly Calcs'!L289)</f>
        <v>644.30140148552834</v>
      </c>
      <c r="P289" s="24"/>
      <c r="Q289" s="24">
        <f>IF(ISBLANK('Mortgage 1 Monthly Calcs'!M289),"",'Mortgage 1 Monthly Calcs'!M289)</f>
        <v>0</v>
      </c>
      <c r="R289" s="24">
        <f>IF(ISBLANK('Mortgage 1 Monthly Calcs'!N289),"",'Mortgage 1 Monthly Calcs'!N289)</f>
        <v>644.30140148552834</v>
      </c>
      <c r="S289" s="24">
        <f>IF(ISBLANK('Mortgage 1 Monthly Calcs'!O289),"",'Mortgage 1 Monthly Calcs'!O289)</f>
        <v>0</v>
      </c>
      <c r="T289" s="24"/>
      <c r="U289" s="24">
        <f>IF(ISBLANK('Mortgage 1 Monthly Calcs'!P289),"",'Mortgage 1 Monthly Calcs'!P289)</f>
        <v>0</v>
      </c>
      <c r="V289" s="24">
        <f>IF(ISBLANK('Mortgage 1 Monthly Calcs'!Q289),"",'Mortgage 1 Monthly Calcs'!Q289)</f>
        <v>0</v>
      </c>
      <c r="W289" s="24">
        <f>IF(ISBLANK('Mortgage 1 Monthly Calcs'!R289),"",'Mortgage 1 Monthly Calcs'!R289)</f>
        <v>574.47304469367793</v>
      </c>
      <c r="X289" s="24">
        <f>IF(ISBLANK('Mortgage 1 Monthly Calcs'!S289),"",'Mortgage 1 Monthly Calcs'!S289)</f>
        <v>69.828356791850453</v>
      </c>
      <c r="Y289" s="24">
        <f>IF(ISBLANK('Mortgage 1 Monthly Calcs'!T289),"",'Mortgage 1 Monthly Calcs'!T289)</f>
        <v>86608.801686324354</v>
      </c>
      <c r="Z289" s="24">
        <f>IF(ISBLANK('Mortgage 1 Monthly Calcs'!U289),"",'Mortgage 1 Monthly Calcs'!U289)</f>
        <v>92506.987926647402</v>
      </c>
      <c r="AA289" s="24" t="str">
        <f>IF(ISBLANK('Mortgage 1 Monthly Calcs'!V289),"",'Mortgage 1 Monthly Calcs'!V289)</f>
        <v/>
      </c>
      <c r="AB289" s="24" t="str">
        <f>IF(ISBLANK('Mortgage 1 Monthly Calcs'!W289),"",'Mortgage 1 Monthly Calcs'!W289)</f>
        <v/>
      </c>
      <c r="AC289" s="24">
        <f>IF(ISBLANK('Mortgage 1 Monthly Calcs'!X289),"",'Mortgage 1 Monthly Calcs'!X289)</f>
        <v>0</v>
      </c>
      <c r="AD289" s="24">
        <f>IF(ISBLANK('Mortgage 1 Monthly Calcs'!Y289),"",'Mortgage 1 Monthly Calcs'!Y289)</f>
        <v>13391.198313676427</v>
      </c>
    </row>
    <row r="290" spans="3:30" x14ac:dyDescent="0.25">
      <c r="C290" s="37">
        <v>279</v>
      </c>
      <c r="D290" s="29"/>
      <c r="E290" s="22">
        <f>IF(ISBLANK('Mortgage 1 Monthly Calcs'!E290),"",'Mortgage 1 Monthly Calcs'!E290)</f>
        <v>2033</v>
      </c>
      <c r="F290" s="23" t="str">
        <f>IF(ISBLANK('Mortgage 1 Monthly Calcs'!F290),"",'Mortgage 1 Monthly Calcs'!F290)</f>
        <v>Jan</v>
      </c>
      <c r="G290" s="28"/>
      <c r="H290" s="28">
        <f>IF(ISBLANK('Mortgage 1 Monthly Calcs'!G290),"",'Mortgage 1 Monthly Calcs'!G290)</f>
        <v>0.06</v>
      </c>
      <c r="I290" s="24">
        <f>IF(ISBLANK('Mortgage 1 Monthly Calcs'!H290),"",'Mortgage 1 Monthly Calcs'!H290)</f>
        <v>644.30140148552891</v>
      </c>
      <c r="J290" s="24">
        <f>IF(ISBLANK('Mortgage 1 Monthly Calcs'!I290),"",'Mortgage 1 Monthly Calcs'!I290)</f>
        <v>66.955991568382132</v>
      </c>
      <c r="K290" s="24">
        <f>IF(ISBLANK('Mortgage 1 Monthly Calcs'!J290),"",'Mortgage 1 Monthly Calcs'!J290)</f>
        <v>13391.198313676427</v>
      </c>
      <c r="L290" s="24"/>
      <c r="M290" s="24">
        <f>IF(ISBLANK('Mortgage 1 Monthly Calcs'!K290),"",'Mortgage 1 Monthly Calcs'!K290)</f>
        <v>0</v>
      </c>
      <c r="N290" s="24"/>
      <c r="O290" s="24">
        <f>IF(ISBLANK('Mortgage 1 Monthly Calcs'!L290),"",'Mortgage 1 Monthly Calcs'!L290)</f>
        <v>644.30140148552891</v>
      </c>
      <c r="P290" s="24"/>
      <c r="Q290" s="24">
        <f>IF(ISBLANK('Mortgage 1 Monthly Calcs'!M290),"",'Mortgage 1 Monthly Calcs'!M290)</f>
        <v>0</v>
      </c>
      <c r="R290" s="24">
        <f>IF(ISBLANK('Mortgage 1 Monthly Calcs'!N290),"",'Mortgage 1 Monthly Calcs'!N290)</f>
        <v>644.30140148552891</v>
      </c>
      <c r="S290" s="24">
        <f>IF(ISBLANK('Mortgage 1 Monthly Calcs'!O290),"",'Mortgage 1 Monthly Calcs'!O290)</f>
        <v>0</v>
      </c>
      <c r="T290" s="24"/>
      <c r="U290" s="24">
        <f>IF(ISBLANK('Mortgage 1 Monthly Calcs'!P290),"",'Mortgage 1 Monthly Calcs'!P290)</f>
        <v>0</v>
      </c>
      <c r="V290" s="24">
        <f>IF(ISBLANK('Mortgage 1 Monthly Calcs'!Q290),"",'Mortgage 1 Monthly Calcs'!Q290)</f>
        <v>0</v>
      </c>
      <c r="W290" s="24">
        <f>IF(ISBLANK('Mortgage 1 Monthly Calcs'!R290),"",'Mortgage 1 Monthly Calcs'!R290)</f>
        <v>577.34540991714675</v>
      </c>
      <c r="X290" s="24">
        <f>IF(ISBLANK('Mortgage 1 Monthly Calcs'!S290),"",'Mortgage 1 Monthly Calcs'!S290)</f>
        <v>66.955991568382132</v>
      </c>
      <c r="Y290" s="24">
        <f>IF(ISBLANK('Mortgage 1 Monthly Calcs'!T290),"",'Mortgage 1 Monthly Calcs'!T290)</f>
        <v>87186.147096241504</v>
      </c>
      <c r="Z290" s="24">
        <f>IF(ISBLANK('Mortgage 1 Monthly Calcs'!U290),"",'Mortgage 1 Monthly Calcs'!U290)</f>
        <v>92573.94391821578</v>
      </c>
      <c r="AA290" s="24" t="str">
        <f>IF(ISBLANK('Mortgage 1 Monthly Calcs'!V290),"",'Mortgage 1 Monthly Calcs'!V290)</f>
        <v/>
      </c>
      <c r="AB290" s="24" t="str">
        <f>IF(ISBLANK('Mortgage 1 Monthly Calcs'!W290),"",'Mortgage 1 Monthly Calcs'!W290)</f>
        <v/>
      </c>
      <c r="AC290" s="24">
        <f>IF(ISBLANK('Mortgage 1 Monthly Calcs'!X290),"",'Mortgage 1 Monthly Calcs'!X290)</f>
        <v>0</v>
      </c>
      <c r="AD290" s="24">
        <f>IF(ISBLANK('Mortgage 1 Monthly Calcs'!Y290),"",'Mortgage 1 Monthly Calcs'!Y290)</f>
        <v>12813.852903759293</v>
      </c>
    </row>
    <row r="291" spans="3:30" x14ac:dyDescent="0.25">
      <c r="C291" s="37">
        <v>280</v>
      </c>
      <c r="D291" s="29" t="str">
        <f>IF(K1059=1,F283+1,"")</f>
        <v/>
      </c>
      <c r="E291" s="22" t="str">
        <f>IF(ISBLANK('Mortgage 1 Monthly Calcs'!E291),"",'Mortgage 1 Monthly Calcs'!E291)</f>
        <v/>
      </c>
      <c r="F291" s="23" t="str">
        <f>IF(ISBLANK('Mortgage 1 Monthly Calcs'!F291),"",'Mortgage 1 Monthly Calcs'!F291)</f>
        <v>Feb</v>
      </c>
      <c r="G291" s="28"/>
      <c r="H291" s="28">
        <f>IF(ISBLANK('Mortgage 1 Monthly Calcs'!G291),"",'Mortgage 1 Monthly Calcs'!G291)</f>
        <v>0.06</v>
      </c>
      <c r="I291" s="24">
        <f>IF(ISBLANK('Mortgage 1 Monthly Calcs'!H291),"",'Mortgage 1 Monthly Calcs'!H291)</f>
        <v>644.30140148552948</v>
      </c>
      <c r="J291" s="24">
        <f>IF(ISBLANK('Mortgage 1 Monthly Calcs'!I291),"",'Mortgage 1 Monthly Calcs'!I291)</f>
        <v>64.069264518796459</v>
      </c>
      <c r="K291" s="24">
        <f>IF(ISBLANK('Mortgage 1 Monthly Calcs'!J291),"",'Mortgage 1 Monthly Calcs'!J291)</f>
        <v>12813.852903759293</v>
      </c>
      <c r="L291" s="24"/>
      <c r="M291" s="24">
        <f>IF(ISBLANK('Mortgage 1 Monthly Calcs'!K291),"",'Mortgage 1 Monthly Calcs'!K291)</f>
        <v>0</v>
      </c>
      <c r="N291" s="24"/>
      <c r="O291" s="24">
        <f>IF(ISBLANK('Mortgage 1 Monthly Calcs'!L291),"",'Mortgage 1 Monthly Calcs'!L291)</f>
        <v>644.30140148552948</v>
      </c>
      <c r="P291" s="24"/>
      <c r="Q291" s="24">
        <f>IF(ISBLANK('Mortgage 1 Monthly Calcs'!M291),"",'Mortgage 1 Monthly Calcs'!M291)</f>
        <v>0</v>
      </c>
      <c r="R291" s="24">
        <f>IF(ISBLANK('Mortgage 1 Monthly Calcs'!N291),"",'Mortgage 1 Monthly Calcs'!N291)</f>
        <v>644.30140148552948</v>
      </c>
      <c r="S291" s="24">
        <f>IF(ISBLANK('Mortgage 1 Monthly Calcs'!O291),"",'Mortgage 1 Monthly Calcs'!O291)</f>
        <v>0</v>
      </c>
      <c r="T291" s="24"/>
      <c r="U291" s="24">
        <f>IF(ISBLANK('Mortgage 1 Monthly Calcs'!P291),"",'Mortgage 1 Monthly Calcs'!P291)</f>
        <v>0</v>
      </c>
      <c r="V291" s="24">
        <f>IF(ISBLANK('Mortgage 1 Monthly Calcs'!Q291),"",'Mortgage 1 Monthly Calcs'!Q291)</f>
        <v>0</v>
      </c>
      <c r="W291" s="24">
        <f>IF(ISBLANK('Mortgage 1 Monthly Calcs'!R291),"",'Mortgage 1 Monthly Calcs'!R291)</f>
        <v>580.23213696673304</v>
      </c>
      <c r="X291" s="24">
        <f>IF(ISBLANK('Mortgage 1 Monthly Calcs'!S291),"",'Mortgage 1 Monthly Calcs'!S291)</f>
        <v>64.069264518796459</v>
      </c>
      <c r="Y291" s="24">
        <f>IF(ISBLANK('Mortgage 1 Monthly Calcs'!T291),"",'Mortgage 1 Monthly Calcs'!T291)</f>
        <v>87766.379233208238</v>
      </c>
      <c r="Z291" s="24">
        <f>IF(ISBLANK('Mortgage 1 Monthly Calcs'!U291),"",'Mortgage 1 Monthly Calcs'!U291)</f>
        <v>92638.013182734576</v>
      </c>
      <c r="AA291" s="24" t="str">
        <f>IF(ISBLANK('Mortgage 1 Monthly Calcs'!V291),"",'Mortgage 1 Monthly Calcs'!V291)</f>
        <v/>
      </c>
      <c r="AB291" s="24" t="str">
        <f>IF(ISBLANK('Mortgage 1 Monthly Calcs'!W291),"",'Mortgage 1 Monthly Calcs'!W291)</f>
        <v/>
      </c>
      <c r="AC291" s="24">
        <f>IF(ISBLANK('Mortgage 1 Monthly Calcs'!X291),"",'Mortgage 1 Monthly Calcs'!X291)</f>
        <v>0</v>
      </c>
      <c r="AD291" s="24">
        <f>IF(ISBLANK('Mortgage 1 Monthly Calcs'!Y291),"",'Mortgage 1 Monthly Calcs'!Y291)</f>
        <v>12233.620766792572</v>
      </c>
    </row>
    <row r="292" spans="3:30" x14ac:dyDescent="0.25">
      <c r="C292" s="37">
        <v>281</v>
      </c>
      <c r="D292" s="29" t="str">
        <f>IF(K1060=1,F283+1,"")</f>
        <v/>
      </c>
      <c r="E292" s="22" t="str">
        <f>IF(ISBLANK('Mortgage 1 Monthly Calcs'!E292),"",'Mortgage 1 Monthly Calcs'!E292)</f>
        <v/>
      </c>
      <c r="F292" s="23" t="str">
        <f>IF(ISBLANK('Mortgage 1 Monthly Calcs'!F292),"",'Mortgage 1 Monthly Calcs'!F292)</f>
        <v>Mar</v>
      </c>
      <c r="G292" s="28"/>
      <c r="H292" s="28">
        <f>IF(ISBLANK('Mortgage 1 Monthly Calcs'!G292),"",'Mortgage 1 Monthly Calcs'!G292)</f>
        <v>0.06</v>
      </c>
      <c r="I292" s="24">
        <f>IF(ISBLANK('Mortgage 1 Monthly Calcs'!H292),"",'Mortgage 1 Monthly Calcs'!H292)</f>
        <v>644.30140148553028</v>
      </c>
      <c r="J292" s="24">
        <f>IF(ISBLANK('Mortgage 1 Monthly Calcs'!I292),"",'Mortgage 1 Monthly Calcs'!I292)</f>
        <v>61.16810383396286</v>
      </c>
      <c r="K292" s="24">
        <f>IF(ISBLANK('Mortgage 1 Monthly Calcs'!J292),"",'Mortgage 1 Monthly Calcs'!J292)</f>
        <v>12233.620766792572</v>
      </c>
      <c r="L292" s="24"/>
      <c r="M292" s="24">
        <f>IF(ISBLANK('Mortgage 1 Monthly Calcs'!K292),"",'Mortgage 1 Monthly Calcs'!K292)</f>
        <v>0</v>
      </c>
      <c r="N292" s="24"/>
      <c r="O292" s="24">
        <f>IF(ISBLANK('Mortgage 1 Monthly Calcs'!L292),"",'Mortgage 1 Monthly Calcs'!L292)</f>
        <v>644.30140148553028</v>
      </c>
      <c r="P292" s="24"/>
      <c r="Q292" s="24">
        <f>IF(ISBLANK('Mortgage 1 Monthly Calcs'!M292),"",'Mortgage 1 Monthly Calcs'!M292)</f>
        <v>0</v>
      </c>
      <c r="R292" s="24">
        <f>IF(ISBLANK('Mortgage 1 Monthly Calcs'!N292),"",'Mortgage 1 Monthly Calcs'!N292)</f>
        <v>644.30140148553028</v>
      </c>
      <c r="S292" s="24">
        <f>IF(ISBLANK('Mortgage 1 Monthly Calcs'!O292),"",'Mortgage 1 Monthly Calcs'!O292)</f>
        <v>0</v>
      </c>
      <c r="T292" s="24"/>
      <c r="U292" s="24">
        <f>IF(ISBLANK('Mortgage 1 Monthly Calcs'!P292),"",'Mortgage 1 Monthly Calcs'!P292)</f>
        <v>0</v>
      </c>
      <c r="V292" s="24">
        <f>IF(ISBLANK('Mortgage 1 Monthly Calcs'!Q292),"",'Mortgage 1 Monthly Calcs'!Q292)</f>
        <v>0</v>
      </c>
      <c r="W292" s="24">
        <f>IF(ISBLANK('Mortgage 1 Monthly Calcs'!R292),"",'Mortgage 1 Monthly Calcs'!R292)</f>
        <v>583.13329765156743</v>
      </c>
      <c r="X292" s="24">
        <f>IF(ISBLANK('Mortgage 1 Monthly Calcs'!S292),"",'Mortgage 1 Monthly Calcs'!S292)</f>
        <v>61.16810383396286</v>
      </c>
      <c r="Y292" s="24">
        <f>IF(ISBLANK('Mortgage 1 Monthly Calcs'!T292),"",'Mortgage 1 Monthly Calcs'!T292)</f>
        <v>88349.512530859807</v>
      </c>
      <c r="Z292" s="24">
        <f>IF(ISBLANK('Mortgage 1 Monthly Calcs'!U292),"",'Mortgage 1 Monthly Calcs'!U292)</f>
        <v>92699.181286568535</v>
      </c>
      <c r="AA292" s="24" t="str">
        <f>IF(ISBLANK('Mortgage 1 Monthly Calcs'!V292),"",'Mortgage 1 Monthly Calcs'!V292)</f>
        <v/>
      </c>
      <c r="AB292" s="24" t="str">
        <f>IF(ISBLANK('Mortgage 1 Monthly Calcs'!W292),"",'Mortgage 1 Monthly Calcs'!W292)</f>
        <v/>
      </c>
      <c r="AC292" s="24">
        <f>IF(ISBLANK('Mortgage 1 Monthly Calcs'!X292),"",'Mortgage 1 Monthly Calcs'!X292)</f>
        <v>0</v>
      </c>
      <c r="AD292" s="24">
        <f>IF(ISBLANK('Mortgage 1 Monthly Calcs'!Y292),"",'Mortgage 1 Monthly Calcs'!Y292)</f>
        <v>11650.487469141017</v>
      </c>
    </row>
    <row r="293" spans="3:30" x14ac:dyDescent="0.25">
      <c r="C293" s="37">
        <v>282</v>
      </c>
      <c r="D293" s="29" t="str">
        <f>IF(K1061=1,F283+1,"")</f>
        <v/>
      </c>
      <c r="E293" s="22" t="str">
        <f>IF(ISBLANK('Mortgage 1 Monthly Calcs'!E293),"",'Mortgage 1 Monthly Calcs'!E293)</f>
        <v/>
      </c>
      <c r="F293" s="23" t="str">
        <f>IF(ISBLANK('Mortgage 1 Monthly Calcs'!F293),"",'Mortgage 1 Monthly Calcs'!F293)</f>
        <v>Apr</v>
      </c>
      <c r="G293" s="28"/>
      <c r="H293" s="28">
        <f>IF(ISBLANK('Mortgage 1 Monthly Calcs'!G293),"",'Mortgage 1 Monthly Calcs'!G293)</f>
        <v>0.06</v>
      </c>
      <c r="I293" s="24">
        <f>IF(ISBLANK('Mortgage 1 Monthly Calcs'!H293),"",'Mortgage 1 Monthly Calcs'!H293)</f>
        <v>644.30140148553096</v>
      </c>
      <c r="J293" s="24">
        <f>IF(ISBLANK('Mortgage 1 Monthly Calcs'!I293),"",'Mortgage 1 Monthly Calcs'!I293)</f>
        <v>58.252437345705083</v>
      </c>
      <c r="K293" s="24">
        <f>IF(ISBLANK('Mortgage 1 Monthly Calcs'!J293),"",'Mortgage 1 Monthly Calcs'!J293)</f>
        <v>11650.487469141017</v>
      </c>
      <c r="L293" s="24"/>
      <c r="M293" s="24">
        <f>IF(ISBLANK('Mortgage 1 Monthly Calcs'!K293),"",'Mortgage 1 Monthly Calcs'!K293)</f>
        <v>0</v>
      </c>
      <c r="N293" s="24"/>
      <c r="O293" s="24">
        <f>IF(ISBLANK('Mortgage 1 Monthly Calcs'!L293),"",'Mortgage 1 Monthly Calcs'!L293)</f>
        <v>644.30140148553096</v>
      </c>
      <c r="P293" s="24"/>
      <c r="Q293" s="24">
        <f>IF(ISBLANK('Mortgage 1 Monthly Calcs'!M293),"",'Mortgage 1 Monthly Calcs'!M293)</f>
        <v>0</v>
      </c>
      <c r="R293" s="24">
        <f>IF(ISBLANK('Mortgage 1 Monthly Calcs'!N293),"",'Mortgage 1 Monthly Calcs'!N293)</f>
        <v>644.30140148553096</v>
      </c>
      <c r="S293" s="24">
        <f>IF(ISBLANK('Mortgage 1 Monthly Calcs'!O293),"",'Mortgage 1 Monthly Calcs'!O293)</f>
        <v>0</v>
      </c>
      <c r="T293" s="24"/>
      <c r="U293" s="24">
        <f>IF(ISBLANK('Mortgage 1 Monthly Calcs'!P293),"",'Mortgage 1 Monthly Calcs'!P293)</f>
        <v>0</v>
      </c>
      <c r="V293" s="24">
        <f>IF(ISBLANK('Mortgage 1 Monthly Calcs'!Q293),"",'Mortgage 1 Monthly Calcs'!Q293)</f>
        <v>0</v>
      </c>
      <c r="W293" s="24">
        <f>IF(ISBLANK('Mortgage 1 Monthly Calcs'!R293),"",'Mortgage 1 Monthly Calcs'!R293)</f>
        <v>586.0489641398259</v>
      </c>
      <c r="X293" s="24">
        <f>IF(ISBLANK('Mortgage 1 Monthly Calcs'!S293),"",'Mortgage 1 Monthly Calcs'!S293)</f>
        <v>58.252437345705083</v>
      </c>
      <c r="Y293" s="24">
        <f>IF(ISBLANK('Mortgage 1 Monthly Calcs'!T293),"",'Mortgage 1 Monthly Calcs'!T293)</f>
        <v>88935.561494999638</v>
      </c>
      <c r="Z293" s="24">
        <f>IF(ISBLANK('Mortgage 1 Monthly Calcs'!U293),"",'Mortgage 1 Monthly Calcs'!U293)</f>
        <v>92757.433723914233</v>
      </c>
      <c r="AA293" s="24" t="str">
        <f>IF(ISBLANK('Mortgage 1 Monthly Calcs'!V293),"",'Mortgage 1 Monthly Calcs'!V293)</f>
        <v/>
      </c>
      <c r="AB293" s="24" t="str">
        <f>IF(ISBLANK('Mortgage 1 Monthly Calcs'!W293),"",'Mortgage 1 Monthly Calcs'!W293)</f>
        <v/>
      </c>
      <c r="AC293" s="24">
        <f>IF(ISBLANK('Mortgage 1 Monthly Calcs'!X293),"",'Mortgage 1 Monthly Calcs'!X293)</f>
        <v>0</v>
      </c>
      <c r="AD293" s="24">
        <f>IF(ISBLANK('Mortgage 1 Monthly Calcs'!Y293),"",'Mortgage 1 Monthly Calcs'!Y293)</f>
        <v>11064.438505001202</v>
      </c>
    </row>
    <row r="294" spans="3:30" x14ac:dyDescent="0.25">
      <c r="C294" s="37">
        <v>283</v>
      </c>
      <c r="D294" s="29" t="str">
        <f>IF(K1062=1,F283+1,"")</f>
        <v/>
      </c>
      <c r="E294" s="22" t="str">
        <f>IF(ISBLANK('Mortgage 1 Monthly Calcs'!E294),"",'Mortgage 1 Monthly Calcs'!E294)</f>
        <v/>
      </c>
      <c r="F294" s="23" t="str">
        <f>IF(ISBLANK('Mortgage 1 Monthly Calcs'!F294),"",'Mortgage 1 Monthly Calcs'!F294)</f>
        <v>May</v>
      </c>
      <c r="G294" s="28"/>
      <c r="H294" s="28">
        <f>IF(ISBLANK('Mortgage 1 Monthly Calcs'!G294),"",'Mortgage 1 Monthly Calcs'!G294)</f>
        <v>0.06</v>
      </c>
      <c r="I294" s="24">
        <f>IF(ISBLANK('Mortgage 1 Monthly Calcs'!H294),"",'Mortgage 1 Monthly Calcs'!H294)</f>
        <v>644.30140148553153</v>
      </c>
      <c r="J294" s="24">
        <f>IF(ISBLANK('Mortgage 1 Monthly Calcs'!I294),"",'Mortgage 1 Monthly Calcs'!I294)</f>
        <v>55.322192525006017</v>
      </c>
      <c r="K294" s="24">
        <f>IF(ISBLANK('Mortgage 1 Monthly Calcs'!J294),"",'Mortgage 1 Monthly Calcs'!J294)</f>
        <v>11064.438505001202</v>
      </c>
      <c r="L294" s="24"/>
      <c r="M294" s="24">
        <f>IF(ISBLANK('Mortgage 1 Monthly Calcs'!K294),"",'Mortgage 1 Monthly Calcs'!K294)</f>
        <v>0</v>
      </c>
      <c r="N294" s="24"/>
      <c r="O294" s="24">
        <f>IF(ISBLANK('Mortgage 1 Monthly Calcs'!L294),"",'Mortgage 1 Monthly Calcs'!L294)</f>
        <v>644.30140148553153</v>
      </c>
      <c r="P294" s="24"/>
      <c r="Q294" s="24">
        <f>IF(ISBLANK('Mortgage 1 Monthly Calcs'!M294),"",'Mortgage 1 Monthly Calcs'!M294)</f>
        <v>0</v>
      </c>
      <c r="R294" s="24">
        <f>IF(ISBLANK('Mortgage 1 Monthly Calcs'!N294),"",'Mortgage 1 Monthly Calcs'!N294)</f>
        <v>644.30140148553153</v>
      </c>
      <c r="S294" s="24">
        <f>IF(ISBLANK('Mortgage 1 Monthly Calcs'!O294),"",'Mortgage 1 Monthly Calcs'!O294)</f>
        <v>0</v>
      </c>
      <c r="T294" s="24"/>
      <c r="U294" s="24">
        <f>IF(ISBLANK('Mortgage 1 Monthly Calcs'!P294),"",'Mortgage 1 Monthly Calcs'!P294)</f>
        <v>0</v>
      </c>
      <c r="V294" s="24">
        <f>IF(ISBLANK('Mortgage 1 Monthly Calcs'!Q294),"",'Mortgage 1 Monthly Calcs'!Q294)</f>
        <v>0</v>
      </c>
      <c r="W294" s="24">
        <f>IF(ISBLANK('Mortgage 1 Monthly Calcs'!R294),"",'Mortgage 1 Monthly Calcs'!R294)</f>
        <v>588.97920896052551</v>
      </c>
      <c r="X294" s="24">
        <f>IF(ISBLANK('Mortgage 1 Monthly Calcs'!S294),"",'Mortgage 1 Monthly Calcs'!S294)</f>
        <v>55.322192525006017</v>
      </c>
      <c r="Y294" s="24">
        <f>IF(ISBLANK('Mortgage 1 Monthly Calcs'!T294),"",'Mortgage 1 Monthly Calcs'!T294)</f>
        <v>89524.540703960171</v>
      </c>
      <c r="Z294" s="24">
        <f>IF(ISBLANK('Mortgage 1 Monthly Calcs'!U294),"",'Mortgage 1 Monthly Calcs'!U294)</f>
        <v>92812.755916439244</v>
      </c>
      <c r="AA294" s="24" t="str">
        <f>IF(ISBLANK('Mortgage 1 Monthly Calcs'!V294),"",'Mortgage 1 Monthly Calcs'!V294)</f>
        <v/>
      </c>
      <c r="AB294" s="24" t="str">
        <f>IF(ISBLANK('Mortgage 1 Monthly Calcs'!W294),"",'Mortgage 1 Monthly Calcs'!W294)</f>
        <v/>
      </c>
      <c r="AC294" s="24">
        <f>IF(ISBLANK('Mortgage 1 Monthly Calcs'!X294),"",'Mortgage 1 Monthly Calcs'!X294)</f>
        <v>0</v>
      </c>
      <c r="AD294" s="24">
        <f>IF(ISBLANK('Mortgage 1 Monthly Calcs'!Y294),"",'Mortgage 1 Monthly Calcs'!Y294)</f>
        <v>10475.45929604069</v>
      </c>
    </row>
    <row r="295" spans="3:30" x14ac:dyDescent="0.25">
      <c r="C295" s="37">
        <v>284</v>
      </c>
      <c r="D295" s="29" t="str">
        <f>IF(K1063=1,F283+1,"")</f>
        <v/>
      </c>
      <c r="E295" s="22" t="str">
        <f>IF(ISBLANK('Mortgage 1 Monthly Calcs'!E295),"",'Mortgage 1 Monthly Calcs'!E295)</f>
        <v/>
      </c>
      <c r="F295" s="23" t="str">
        <f>IF(ISBLANK('Mortgage 1 Monthly Calcs'!F295),"",'Mortgage 1 Monthly Calcs'!F295)</f>
        <v>Jun</v>
      </c>
      <c r="G295" s="28"/>
      <c r="H295" s="28">
        <f>IF(ISBLANK('Mortgage 1 Monthly Calcs'!G295),"",'Mortgage 1 Monthly Calcs'!G295)</f>
        <v>0.06</v>
      </c>
      <c r="I295" s="24">
        <f>IF(ISBLANK('Mortgage 1 Monthly Calcs'!H295),"",'Mortgage 1 Monthly Calcs'!H295)</f>
        <v>644.30140148553244</v>
      </c>
      <c r="J295" s="24">
        <f>IF(ISBLANK('Mortgage 1 Monthly Calcs'!I295),"",'Mortgage 1 Monthly Calcs'!I295)</f>
        <v>52.377296480203448</v>
      </c>
      <c r="K295" s="24">
        <f>IF(ISBLANK('Mortgage 1 Monthly Calcs'!J295),"",'Mortgage 1 Monthly Calcs'!J295)</f>
        <v>10475.45929604069</v>
      </c>
      <c r="L295" s="24"/>
      <c r="M295" s="24">
        <f>IF(ISBLANK('Mortgage 1 Monthly Calcs'!K295),"",'Mortgage 1 Monthly Calcs'!K295)</f>
        <v>0</v>
      </c>
      <c r="N295" s="24"/>
      <c r="O295" s="24">
        <f>IF(ISBLANK('Mortgage 1 Monthly Calcs'!L295),"",'Mortgage 1 Monthly Calcs'!L295)</f>
        <v>644.30140148553244</v>
      </c>
      <c r="P295" s="24"/>
      <c r="Q295" s="24">
        <f>IF(ISBLANK('Mortgage 1 Monthly Calcs'!M295),"",'Mortgage 1 Monthly Calcs'!M295)</f>
        <v>0</v>
      </c>
      <c r="R295" s="24">
        <f>IF(ISBLANK('Mortgage 1 Monthly Calcs'!N295),"",'Mortgage 1 Monthly Calcs'!N295)</f>
        <v>644.30140148553244</v>
      </c>
      <c r="S295" s="24">
        <f>IF(ISBLANK('Mortgage 1 Monthly Calcs'!O295),"",'Mortgage 1 Monthly Calcs'!O295)</f>
        <v>0</v>
      </c>
      <c r="T295" s="24"/>
      <c r="U295" s="24">
        <f>IF(ISBLANK('Mortgage 1 Monthly Calcs'!P295),"",'Mortgage 1 Monthly Calcs'!P295)</f>
        <v>0</v>
      </c>
      <c r="V295" s="24">
        <f>IF(ISBLANK('Mortgage 1 Monthly Calcs'!Q295),"",'Mortgage 1 Monthly Calcs'!Q295)</f>
        <v>0</v>
      </c>
      <c r="W295" s="24">
        <f>IF(ISBLANK('Mortgage 1 Monthly Calcs'!R295),"",'Mortgage 1 Monthly Calcs'!R295)</f>
        <v>591.92410500532901</v>
      </c>
      <c r="X295" s="24">
        <f>IF(ISBLANK('Mortgage 1 Monthly Calcs'!S295),"",'Mortgage 1 Monthly Calcs'!S295)</f>
        <v>52.377296480203448</v>
      </c>
      <c r="Y295" s="24">
        <f>IF(ISBLANK('Mortgage 1 Monthly Calcs'!T295),"",'Mortgage 1 Monthly Calcs'!T295)</f>
        <v>90116.464808965495</v>
      </c>
      <c r="Z295" s="24">
        <f>IF(ISBLANK('Mortgage 1 Monthly Calcs'!U295),"",'Mortgage 1 Monthly Calcs'!U295)</f>
        <v>92865.133212919449</v>
      </c>
      <c r="AA295" s="24" t="str">
        <f>IF(ISBLANK('Mortgage 1 Monthly Calcs'!V295),"",'Mortgage 1 Monthly Calcs'!V295)</f>
        <v/>
      </c>
      <c r="AB295" s="24" t="str">
        <f>IF(ISBLANK('Mortgage 1 Monthly Calcs'!W295),"",'Mortgage 1 Monthly Calcs'!W295)</f>
        <v/>
      </c>
      <c r="AC295" s="24">
        <f>IF(ISBLANK('Mortgage 1 Monthly Calcs'!X295),"",'Mortgage 1 Monthly Calcs'!X295)</f>
        <v>0</v>
      </c>
      <c r="AD295" s="24">
        <f>IF(ISBLANK('Mortgage 1 Monthly Calcs'!Y295),"",'Mortgage 1 Monthly Calcs'!Y295)</f>
        <v>9883.5351910353747</v>
      </c>
    </row>
    <row r="296" spans="3:30" x14ac:dyDescent="0.25">
      <c r="C296" s="37">
        <v>285</v>
      </c>
      <c r="D296" s="29" t="str">
        <f>IF(K1064=1,F283+1,"")</f>
        <v/>
      </c>
      <c r="E296" s="22" t="str">
        <f>IF(ISBLANK('Mortgage 1 Monthly Calcs'!E296),"",'Mortgage 1 Monthly Calcs'!E296)</f>
        <v/>
      </c>
      <c r="F296" s="23" t="str">
        <f>IF(ISBLANK('Mortgage 1 Monthly Calcs'!F296),"",'Mortgage 1 Monthly Calcs'!F296)</f>
        <v>Jul</v>
      </c>
      <c r="G296" s="28"/>
      <c r="H296" s="28">
        <f>IF(ISBLANK('Mortgage 1 Monthly Calcs'!G296),"",'Mortgage 1 Monthly Calcs'!G296)</f>
        <v>0.06</v>
      </c>
      <c r="I296" s="24">
        <f>IF(ISBLANK('Mortgage 1 Monthly Calcs'!H296),"",'Mortgage 1 Monthly Calcs'!H296)</f>
        <v>644.30140148553335</v>
      </c>
      <c r="J296" s="24">
        <f>IF(ISBLANK('Mortgage 1 Monthly Calcs'!I296),"",'Mortgage 1 Monthly Calcs'!I296)</f>
        <v>49.417675955176875</v>
      </c>
      <c r="K296" s="24">
        <f>IF(ISBLANK('Mortgage 1 Monthly Calcs'!J296),"",'Mortgage 1 Monthly Calcs'!J296)</f>
        <v>9883.5351910353747</v>
      </c>
      <c r="L296" s="24"/>
      <c r="M296" s="24">
        <f>IF(ISBLANK('Mortgage 1 Monthly Calcs'!K296),"",'Mortgage 1 Monthly Calcs'!K296)</f>
        <v>0</v>
      </c>
      <c r="N296" s="24"/>
      <c r="O296" s="24">
        <f>IF(ISBLANK('Mortgage 1 Monthly Calcs'!L296),"",'Mortgage 1 Monthly Calcs'!L296)</f>
        <v>644.30140148553335</v>
      </c>
      <c r="P296" s="24"/>
      <c r="Q296" s="24">
        <f>IF(ISBLANK('Mortgage 1 Monthly Calcs'!M296),"",'Mortgage 1 Monthly Calcs'!M296)</f>
        <v>0</v>
      </c>
      <c r="R296" s="24">
        <f>IF(ISBLANK('Mortgage 1 Monthly Calcs'!N296),"",'Mortgage 1 Monthly Calcs'!N296)</f>
        <v>644.30140148553335</v>
      </c>
      <c r="S296" s="24">
        <f>IF(ISBLANK('Mortgage 1 Monthly Calcs'!O296),"",'Mortgage 1 Monthly Calcs'!O296)</f>
        <v>0</v>
      </c>
      <c r="T296" s="24"/>
      <c r="U296" s="24">
        <f>IF(ISBLANK('Mortgage 1 Monthly Calcs'!P296),"",'Mortgage 1 Monthly Calcs'!P296)</f>
        <v>0</v>
      </c>
      <c r="V296" s="24">
        <f>IF(ISBLANK('Mortgage 1 Monthly Calcs'!Q296),"",'Mortgage 1 Monthly Calcs'!Q296)</f>
        <v>0</v>
      </c>
      <c r="W296" s="24">
        <f>IF(ISBLANK('Mortgage 1 Monthly Calcs'!R296),"",'Mortgage 1 Monthly Calcs'!R296)</f>
        <v>594.88372553035651</v>
      </c>
      <c r="X296" s="24">
        <f>IF(ISBLANK('Mortgage 1 Monthly Calcs'!S296),"",'Mortgage 1 Monthly Calcs'!S296)</f>
        <v>49.417675955176875</v>
      </c>
      <c r="Y296" s="24">
        <f>IF(ISBLANK('Mortgage 1 Monthly Calcs'!T296),"",'Mortgage 1 Monthly Calcs'!T296)</f>
        <v>90711.348534495846</v>
      </c>
      <c r="Z296" s="24">
        <f>IF(ISBLANK('Mortgage 1 Monthly Calcs'!U296),"",'Mortgage 1 Monthly Calcs'!U296)</f>
        <v>92914.550888874626</v>
      </c>
      <c r="AA296" s="24" t="str">
        <f>IF(ISBLANK('Mortgage 1 Monthly Calcs'!V296),"",'Mortgage 1 Monthly Calcs'!V296)</f>
        <v/>
      </c>
      <c r="AB296" s="24" t="str">
        <f>IF(ISBLANK('Mortgage 1 Monthly Calcs'!W296),"",'Mortgage 1 Monthly Calcs'!W296)</f>
        <v/>
      </c>
      <c r="AC296" s="24">
        <f>IF(ISBLANK('Mortgage 1 Monthly Calcs'!X296),"",'Mortgage 1 Monthly Calcs'!X296)</f>
        <v>0</v>
      </c>
      <c r="AD296" s="24">
        <f>IF(ISBLANK('Mortgage 1 Monthly Calcs'!Y296),"",'Mortgage 1 Monthly Calcs'!Y296)</f>
        <v>9288.6514655050305</v>
      </c>
    </row>
    <row r="297" spans="3:30" x14ac:dyDescent="0.25">
      <c r="C297" s="37">
        <v>286</v>
      </c>
      <c r="D297" s="29" t="str">
        <f>IF(K1065=1,F283+1,"")</f>
        <v/>
      </c>
      <c r="E297" s="22" t="str">
        <f>IF(ISBLANK('Mortgage 1 Monthly Calcs'!E297),"",'Mortgage 1 Monthly Calcs'!E297)</f>
        <v/>
      </c>
      <c r="F297" s="22" t="str">
        <f>IF(ISBLANK('Mortgage 1 Monthly Calcs'!F297),"",'Mortgage 1 Monthly Calcs'!F297)</f>
        <v>Aug</v>
      </c>
      <c r="G297" s="28"/>
      <c r="H297" s="28">
        <f>IF(ISBLANK('Mortgage 1 Monthly Calcs'!G297),"",'Mortgage 1 Monthly Calcs'!G297)</f>
        <v>0.06</v>
      </c>
      <c r="I297" s="24">
        <f>IF(ISBLANK('Mortgage 1 Monthly Calcs'!H297),"",'Mortgage 1 Monthly Calcs'!H297)</f>
        <v>644.30140148553414</v>
      </c>
      <c r="J297" s="24">
        <f>IF(ISBLANK('Mortgage 1 Monthly Calcs'!I297),"",'Mortgage 1 Monthly Calcs'!I297)</f>
        <v>46.443257327525153</v>
      </c>
      <c r="K297" s="24">
        <f>IF(ISBLANK('Mortgage 1 Monthly Calcs'!J297),"",'Mortgage 1 Monthly Calcs'!J297)</f>
        <v>9288.6514655050305</v>
      </c>
      <c r="L297" s="24"/>
      <c r="M297" s="24">
        <f>IF(ISBLANK('Mortgage 1 Monthly Calcs'!K297),"",'Mortgage 1 Monthly Calcs'!K297)</f>
        <v>0</v>
      </c>
      <c r="N297" s="24"/>
      <c r="O297" s="24">
        <f>IF(ISBLANK('Mortgage 1 Monthly Calcs'!L297),"",'Mortgage 1 Monthly Calcs'!L297)</f>
        <v>644.30140148553414</v>
      </c>
      <c r="P297" s="24"/>
      <c r="Q297" s="24">
        <f>IF(ISBLANK('Mortgage 1 Monthly Calcs'!M297),"",'Mortgage 1 Monthly Calcs'!M297)</f>
        <v>0</v>
      </c>
      <c r="R297" s="24">
        <f>IF(ISBLANK('Mortgage 1 Monthly Calcs'!N297),"",'Mortgage 1 Monthly Calcs'!N297)</f>
        <v>644.30140148553414</v>
      </c>
      <c r="S297" s="24">
        <f>IF(ISBLANK('Mortgage 1 Monthly Calcs'!O297),"",'Mortgage 1 Monthly Calcs'!O297)</f>
        <v>0</v>
      </c>
      <c r="T297" s="24"/>
      <c r="U297" s="24">
        <f>IF(ISBLANK('Mortgage 1 Monthly Calcs'!P297),"",'Mortgage 1 Monthly Calcs'!P297)</f>
        <v>0</v>
      </c>
      <c r="V297" s="24">
        <f>IF(ISBLANK('Mortgage 1 Monthly Calcs'!Q297),"",'Mortgage 1 Monthly Calcs'!Q297)</f>
        <v>0</v>
      </c>
      <c r="W297" s="24">
        <f>IF(ISBLANK('Mortgage 1 Monthly Calcs'!R297),"",'Mortgage 1 Monthly Calcs'!R297)</f>
        <v>597.85814415800894</v>
      </c>
      <c r="X297" s="24">
        <f>IF(ISBLANK('Mortgage 1 Monthly Calcs'!S297),"",'Mortgage 1 Monthly Calcs'!S297)</f>
        <v>46.443257327525153</v>
      </c>
      <c r="Y297" s="24">
        <f>IF(ISBLANK('Mortgage 1 Monthly Calcs'!T297),"",'Mortgage 1 Monthly Calcs'!T297)</f>
        <v>91309.206678653849</v>
      </c>
      <c r="Z297" s="24">
        <f>IF(ISBLANK('Mortgage 1 Monthly Calcs'!U297),"",'Mortgage 1 Monthly Calcs'!U297)</f>
        <v>92960.994146202152</v>
      </c>
      <c r="AA297" s="24" t="str">
        <f>IF(ISBLANK('Mortgage 1 Monthly Calcs'!V297),"",'Mortgage 1 Monthly Calcs'!V297)</f>
        <v/>
      </c>
      <c r="AB297" s="24" t="str">
        <f>IF(ISBLANK('Mortgage 1 Monthly Calcs'!W297),"",'Mortgage 1 Monthly Calcs'!W297)</f>
        <v/>
      </c>
      <c r="AC297" s="24">
        <f>IF(ISBLANK('Mortgage 1 Monthly Calcs'!X297),"",'Mortgage 1 Monthly Calcs'!X297)</f>
        <v>0</v>
      </c>
      <c r="AD297" s="24">
        <f>IF(ISBLANK('Mortgage 1 Monthly Calcs'!Y297),"",'Mortgage 1 Monthly Calcs'!Y297)</f>
        <v>8690.7933213470351</v>
      </c>
    </row>
    <row r="298" spans="3:30" x14ac:dyDescent="0.25">
      <c r="C298" s="37">
        <v>287</v>
      </c>
      <c r="D298" s="29" t="str">
        <f>IF(K1066=1,F283+1,"")</f>
        <v/>
      </c>
      <c r="E298" s="22" t="str">
        <f>IF(ISBLANK('Mortgage 1 Monthly Calcs'!E298),"",'Mortgage 1 Monthly Calcs'!E298)</f>
        <v/>
      </c>
      <c r="F298" s="23" t="str">
        <f>IF(ISBLANK('Mortgage 1 Monthly Calcs'!F298),"",'Mortgage 1 Monthly Calcs'!F298)</f>
        <v>Sep</v>
      </c>
      <c r="G298" s="28"/>
      <c r="H298" s="28">
        <f>IF(ISBLANK('Mortgage 1 Monthly Calcs'!G298),"",'Mortgage 1 Monthly Calcs'!G298)</f>
        <v>0.06</v>
      </c>
      <c r="I298" s="24">
        <f>IF(ISBLANK('Mortgage 1 Monthly Calcs'!H298),"",'Mortgage 1 Monthly Calcs'!H298)</f>
        <v>644.30140148553528</v>
      </c>
      <c r="J298" s="24">
        <f>IF(ISBLANK('Mortgage 1 Monthly Calcs'!I298),"",'Mortgage 1 Monthly Calcs'!I298)</f>
        <v>43.453966606735179</v>
      </c>
      <c r="K298" s="24">
        <f>IF(ISBLANK('Mortgage 1 Monthly Calcs'!J298),"",'Mortgage 1 Monthly Calcs'!J298)</f>
        <v>8690.7933213470351</v>
      </c>
      <c r="L298" s="24"/>
      <c r="M298" s="24">
        <f>IF(ISBLANK('Mortgage 1 Monthly Calcs'!K298),"",'Mortgage 1 Monthly Calcs'!K298)</f>
        <v>0</v>
      </c>
      <c r="N298" s="24"/>
      <c r="O298" s="24">
        <f>IF(ISBLANK('Mortgage 1 Monthly Calcs'!L298),"",'Mortgage 1 Monthly Calcs'!L298)</f>
        <v>644.30140148553528</v>
      </c>
      <c r="P298" s="24"/>
      <c r="Q298" s="24">
        <f>IF(ISBLANK('Mortgage 1 Monthly Calcs'!M298),"",'Mortgage 1 Monthly Calcs'!M298)</f>
        <v>0</v>
      </c>
      <c r="R298" s="24">
        <f>IF(ISBLANK('Mortgage 1 Monthly Calcs'!N298),"",'Mortgage 1 Monthly Calcs'!N298)</f>
        <v>644.30140148553528</v>
      </c>
      <c r="S298" s="24">
        <f>IF(ISBLANK('Mortgage 1 Monthly Calcs'!O298),"",'Mortgage 1 Monthly Calcs'!O298)</f>
        <v>0</v>
      </c>
      <c r="T298" s="24"/>
      <c r="U298" s="24">
        <f>IF(ISBLANK('Mortgage 1 Monthly Calcs'!P298),"",'Mortgage 1 Monthly Calcs'!P298)</f>
        <v>0</v>
      </c>
      <c r="V298" s="24">
        <f>IF(ISBLANK('Mortgage 1 Monthly Calcs'!Q298),"",'Mortgage 1 Monthly Calcs'!Q298)</f>
        <v>0</v>
      </c>
      <c r="W298" s="24">
        <f>IF(ISBLANK('Mortgage 1 Monthly Calcs'!R298),"",'Mortgage 1 Monthly Calcs'!R298)</f>
        <v>600.84743487880007</v>
      </c>
      <c r="X298" s="24">
        <f>IF(ISBLANK('Mortgage 1 Monthly Calcs'!S298),"",'Mortgage 1 Monthly Calcs'!S298)</f>
        <v>43.453966606735179</v>
      </c>
      <c r="Y298" s="24">
        <f>IF(ISBLANK('Mortgage 1 Monthly Calcs'!T298),"",'Mortgage 1 Monthly Calcs'!T298)</f>
        <v>91910.054113532649</v>
      </c>
      <c r="Z298" s="24">
        <f>IF(ISBLANK('Mortgage 1 Monthly Calcs'!U298),"",'Mortgage 1 Monthly Calcs'!U298)</f>
        <v>93004.448112808881</v>
      </c>
      <c r="AA298" s="24" t="str">
        <f>IF(ISBLANK('Mortgage 1 Monthly Calcs'!V298),"",'Mortgage 1 Monthly Calcs'!V298)</f>
        <v/>
      </c>
      <c r="AB298" s="24" t="str">
        <f>IF(ISBLANK('Mortgage 1 Monthly Calcs'!W298),"",'Mortgage 1 Monthly Calcs'!W298)</f>
        <v/>
      </c>
      <c r="AC298" s="24">
        <f>IF(ISBLANK('Mortgage 1 Monthly Calcs'!X298),"",'Mortgage 1 Monthly Calcs'!X298)</f>
        <v>0</v>
      </c>
      <c r="AD298" s="24">
        <f>IF(ISBLANK('Mortgage 1 Monthly Calcs'!Y298),"",'Mortgage 1 Monthly Calcs'!Y298)</f>
        <v>8089.9458864682474</v>
      </c>
    </row>
    <row r="299" spans="3:30" x14ac:dyDescent="0.25">
      <c r="C299" s="37">
        <v>288</v>
      </c>
      <c r="D299" s="29">
        <f>D287+1</f>
        <v>24</v>
      </c>
      <c r="E299" s="22" t="str">
        <f>IF(ISBLANK('Mortgage 1 Monthly Calcs'!E299),"",'Mortgage 1 Monthly Calcs'!E299)</f>
        <v/>
      </c>
      <c r="F299" s="23" t="str">
        <f>IF(ISBLANK('Mortgage 1 Monthly Calcs'!F299),"",'Mortgage 1 Monthly Calcs'!F299)</f>
        <v>Oct</v>
      </c>
      <c r="G299" s="28"/>
      <c r="H299" s="28">
        <f>IF(ISBLANK('Mortgage 1 Monthly Calcs'!G299),"",'Mortgage 1 Monthly Calcs'!G299)</f>
        <v>0.06</v>
      </c>
      <c r="I299" s="24">
        <f>IF(ISBLANK('Mortgage 1 Monthly Calcs'!H299),"",'Mortgage 1 Monthly Calcs'!H299)</f>
        <v>644.30140148553619</v>
      </c>
      <c r="J299" s="24">
        <f>IF(ISBLANK('Mortgage 1 Monthly Calcs'!I299),"",'Mortgage 1 Monthly Calcs'!I299)</f>
        <v>40.449729432341243</v>
      </c>
      <c r="K299" s="24">
        <f>IF(ISBLANK('Mortgage 1 Monthly Calcs'!J299),"",'Mortgage 1 Monthly Calcs'!J299)</f>
        <v>8089.9458864682474</v>
      </c>
      <c r="L299" s="24"/>
      <c r="M299" s="24">
        <f>IF(ISBLANK('Mortgage 1 Monthly Calcs'!K299),"",'Mortgage 1 Monthly Calcs'!K299)</f>
        <v>0</v>
      </c>
      <c r="N299" s="24"/>
      <c r="O299" s="24">
        <f>IF(ISBLANK('Mortgage 1 Monthly Calcs'!L299),"",'Mortgage 1 Monthly Calcs'!L299)</f>
        <v>644.30140148553619</v>
      </c>
      <c r="P299" s="24"/>
      <c r="Q299" s="24">
        <f>IF(ISBLANK('Mortgage 1 Monthly Calcs'!M299),"",'Mortgage 1 Monthly Calcs'!M299)</f>
        <v>0</v>
      </c>
      <c r="R299" s="24">
        <f>IF(ISBLANK('Mortgage 1 Monthly Calcs'!N299),"",'Mortgage 1 Monthly Calcs'!N299)</f>
        <v>644.30140148553619</v>
      </c>
      <c r="S299" s="24">
        <f>IF(ISBLANK('Mortgage 1 Monthly Calcs'!O299),"",'Mortgage 1 Monthly Calcs'!O299)</f>
        <v>0</v>
      </c>
      <c r="T299" s="24"/>
      <c r="U299" s="24">
        <f>IF(ISBLANK('Mortgage 1 Monthly Calcs'!P299),"",'Mortgage 1 Monthly Calcs'!P299)</f>
        <v>0</v>
      </c>
      <c r="V299" s="24">
        <f>IF(ISBLANK('Mortgage 1 Monthly Calcs'!Q299),"",'Mortgage 1 Monthly Calcs'!Q299)</f>
        <v>0</v>
      </c>
      <c r="W299" s="24">
        <f>IF(ISBLANK('Mortgage 1 Monthly Calcs'!R299),"",'Mortgage 1 Monthly Calcs'!R299)</f>
        <v>603.85167205319499</v>
      </c>
      <c r="X299" s="24">
        <f>IF(ISBLANK('Mortgage 1 Monthly Calcs'!S299),"",'Mortgage 1 Monthly Calcs'!S299)</f>
        <v>40.449729432341236</v>
      </c>
      <c r="Y299" s="24">
        <f>IF(ISBLANK('Mortgage 1 Monthly Calcs'!T299),"",'Mortgage 1 Monthly Calcs'!T299)</f>
        <v>92513.905785585841</v>
      </c>
      <c r="Z299" s="24">
        <f>IF(ISBLANK('Mortgage 1 Monthly Calcs'!U299),"",'Mortgage 1 Monthly Calcs'!U299)</f>
        <v>93044.897842241218</v>
      </c>
      <c r="AA299" s="24" t="str">
        <f>IF(ISBLANK('Mortgage 1 Monthly Calcs'!V299),"",'Mortgage 1 Monthly Calcs'!V299)</f>
        <v/>
      </c>
      <c r="AB299" s="24" t="str">
        <f>IF(ISBLANK('Mortgage 1 Monthly Calcs'!W299),"",'Mortgage 1 Monthly Calcs'!W299)</f>
        <v/>
      </c>
      <c r="AC299" s="24">
        <f>IF(ISBLANK('Mortgage 1 Monthly Calcs'!X299),"",'Mortgage 1 Monthly Calcs'!X299)</f>
        <v>0</v>
      </c>
      <c r="AD299" s="24">
        <f>IF(ISBLANK('Mortgage 1 Monthly Calcs'!Y299),"",'Mortgage 1 Monthly Calcs'!Y299)</f>
        <v>7486.0942144150649</v>
      </c>
    </row>
    <row r="300" spans="3:30" x14ac:dyDescent="0.25">
      <c r="C300" s="37">
        <v>289</v>
      </c>
      <c r="D300" s="29"/>
      <c r="E300" s="22" t="str">
        <f>IF(ISBLANK('Mortgage 1 Monthly Calcs'!E300),"",'Mortgage 1 Monthly Calcs'!E300)</f>
        <v/>
      </c>
      <c r="F300" s="23" t="str">
        <f>IF(ISBLANK('Mortgage 1 Monthly Calcs'!F300),"",'Mortgage 1 Monthly Calcs'!F300)</f>
        <v>Nov</v>
      </c>
      <c r="G300" s="28"/>
      <c r="H300" s="28">
        <f>IF(ISBLANK('Mortgage 1 Monthly Calcs'!G300),"",'Mortgage 1 Monthly Calcs'!G300)</f>
        <v>0.06</v>
      </c>
      <c r="I300" s="24">
        <f>IF(ISBLANK('Mortgage 1 Monthly Calcs'!H300),"",'Mortgage 1 Monthly Calcs'!H300)</f>
        <v>644.30140148553721</v>
      </c>
      <c r="J300" s="24">
        <f>IF(ISBLANK('Mortgage 1 Monthly Calcs'!I300),"",'Mortgage 1 Monthly Calcs'!I300)</f>
        <v>37.430471072075328</v>
      </c>
      <c r="K300" s="24">
        <f>IF(ISBLANK('Mortgage 1 Monthly Calcs'!J300),"",'Mortgage 1 Monthly Calcs'!J300)</f>
        <v>7486.0942144150649</v>
      </c>
      <c r="L300" s="24"/>
      <c r="M300" s="24">
        <f>IF(ISBLANK('Mortgage 1 Monthly Calcs'!K300),"",'Mortgage 1 Monthly Calcs'!K300)</f>
        <v>0</v>
      </c>
      <c r="N300" s="24"/>
      <c r="O300" s="24">
        <f>IF(ISBLANK('Mortgage 1 Monthly Calcs'!L300),"",'Mortgage 1 Monthly Calcs'!L300)</f>
        <v>644.30140148553721</v>
      </c>
      <c r="P300" s="24"/>
      <c r="Q300" s="24">
        <f>IF(ISBLANK('Mortgage 1 Monthly Calcs'!M300),"",'Mortgage 1 Monthly Calcs'!M300)</f>
        <v>0</v>
      </c>
      <c r="R300" s="24">
        <f>IF(ISBLANK('Mortgage 1 Monthly Calcs'!N300),"",'Mortgage 1 Monthly Calcs'!N300)</f>
        <v>644.30140148553721</v>
      </c>
      <c r="S300" s="24">
        <f>IF(ISBLANK('Mortgage 1 Monthly Calcs'!O300),"",'Mortgage 1 Monthly Calcs'!O300)</f>
        <v>0</v>
      </c>
      <c r="T300" s="24"/>
      <c r="U300" s="24">
        <f>IF(ISBLANK('Mortgage 1 Monthly Calcs'!P300),"",'Mortgage 1 Monthly Calcs'!P300)</f>
        <v>0</v>
      </c>
      <c r="V300" s="24">
        <f>IF(ISBLANK('Mortgage 1 Monthly Calcs'!Q300),"",'Mortgage 1 Monthly Calcs'!Q300)</f>
        <v>0</v>
      </c>
      <c r="W300" s="24">
        <f>IF(ISBLANK('Mortgage 1 Monthly Calcs'!R300),"",'Mortgage 1 Monthly Calcs'!R300)</f>
        <v>606.87093041346191</v>
      </c>
      <c r="X300" s="24">
        <f>IF(ISBLANK('Mortgage 1 Monthly Calcs'!S300),"",'Mortgage 1 Monthly Calcs'!S300)</f>
        <v>37.430471072075328</v>
      </c>
      <c r="Y300" s="24">
        <f>IF(ISBLANK('Mortgage 1 Monthly Calcs'!T300),"",'Mortgage 1 Monthly Calcs'!T300)</f>
        <v>93120.776715999309</v>
      </c>
      <c r="Z300" s="24">
        <f>IF(ISBLANK('Mortgage 1 Monthly Calcs'!U300),"",'Mortgage 1 Monthly Calcs'!U300)</f>
        <v>93082.328313313294</v>
      </c>
      <c r="AA300" s="24" t="str">
        <f>IF(ISBLANK('Mortgage 1 Monthly Calcs'!V300),"",'Mortgage 1 Monthly Calcs'!V300)</f>
        <v/>
      </c>
      <c r="AB300" s="24" t="str">
        <f>IF(ISBLANK('Mortgage 1 Monthly Calcs'!W300),"",'Mortgage 1 Monthly Calcs'!W300)</f>
        <v/>
      </c>
      <c r="AC300" s="24">
        <f>IF(ISBLANK('Mortgage 1 Monthly Calcs'!X300),"",'Mortgage 1 Monthly Calcs'!X300)</f>
        <v>0</v>
      </c>
      <c r="AD300" s="24">
        <f>IF(ISBLANK('Mortgage 1 Monthly Calcs'!Y300),"",'Mortgage 1 Monthly Calcs'!Y300)</f>
        <v>6879.2232840016159</v>
      </c>
    </row>
    <row r="301" spans="3:30" x14ac:dyDescent="0.25">
      <c r="C301" s="37">
        <v>290</v>
      </c>
      <c r="D301" s="29"/>
      <c r="E301" s="22" t="str">
        <f>IF(ISBLANK('Mortgage 1 Monthly Calcs'!E301),"",'Mortgage 1 Monthly Calcs'!E301)</f>
        <v/>
      </c>
      <c r="F301" s="23" t="str">
        <f>IF(ISBLANK('Mortgage 1 Monthly Calcs'!F301),"",'Mortgage 1 Monthly Calcs'!F301)</f>
        <v>Dec</v>
      </c>
      <c r="G301" s="28"/>
      <c r="H301" s="28">
        <f>IF(ISBLANK('Mortgage 1 Monthly Calcs'!G301),"",'Mortgage 1 Monthly Calcs'!G301)</f>
        <v>0.06</v>
      </c>
      <c r="I301" s="24">
        <f>IF(ISBLANK('Mortgage 1 Monthly Calcs'!H301),"",'Mortgage 1 Monthly Calcs'!H301)</f>
        <v>644.30140148553858</v>
      </c>
      <c r="J301" s="24">
        <f>IF(ISBLANK('Mortgage 1 Monthly Calcs'!I301),"",'Mortgage 1 Monthly Calcs'!I301)</f>
        <v>34.396116420008077</v>
      </c>
      <c r="K301" s="24">
        <f>IF(ISBLANK('Mortgage 1 Monthly Calcs'!J301),"",'Mortgage 1 Monthly Calcs'!J301)</f>
        <v>6879.2232840016159</v>
      </c>
      <c r="L301" s="24"/>
      <c r="M301" s="24">
        <f>IF(ISBLANK('Mortgage 1 Monthly Calcs'!K301),"",'Mortgage 1 Monthly Calcs'!K301)</f>
        <v>0</v>
      </c>
      <c r="N301" s="24"/>
      <c r="O301" s="24">
        <f>IF(ISBLANK('Mortgage 1 Monthly Calcs'!L301),"",'Mortgage 1 Monthly Calcs'!L301)</f>
        <v>644.30140148553858</v>
      </c>
      <c r="P301" s="24"/>
      <c r="Q301" s="24">
        <f>IF(ISBLANK('Mortgage 1 Monthly Calcs'!M301),"",'Mortgage 1 Monthly Calcs'!M301)</f>
        <v>0</v>
      </c>
      <c r="R301" s="24">
        <f>IF(ISBLANK('Mortgage 1 Monthly Calcs'!N301),"",'Mortgage 1 Monthly Calcs'!N301)</f>
        <v>644.30140148553858</v>
      </c>
      <c r="S301" s="24">
        <f>IF(ISBLANK('Mortgage 1 Monthly Calcs'!O301),"",'Mortgage 1 Monthly Calcs'!O301)</f>
        <v>0</v>
      </c>
      <c r="T301" s="24"/>
      <c r="U301" s="24">
        <f>IF(ISBLANK('Mortgage 1 Monthly Calcs'!P301),"",'Mortgage 1 Monthly Calcs'!P301)</f>
        <v>0</v>
      </c>
      <c r="V301" s="24">
        <f>IF(ISBLANK('Mortgage 1 Monthly Calcs'!Q301),"",'Mortgage 1 Monthly Calcs'!Q301)</f>
        <v>0</v>
      </c>
      <c r="W301" s="24">
        <f>IF(ISBLANK('Mortgage 1 Monthly Calcs'!R301),"",'Mortgage 1 Monthly Calcs'!R301)</f>
        <v>609.90528506553051</v>
      </c>
      <c r="X301" s="24">
        <f>IF(ISBLANK('Mortgage 1 Monthly Calcs'!S301),"",'Mortgage 1 Monthly Calcs'!S301)</f>
        <v>34.396116420008077</v>
      </c>
      <c r="Y301" s="24">
        <f>IF(ISBLANK('Mortgage 1 Monthly Calcs'!T301),"",'Mortgage 1 Monthly Calcs'!T301)</f>
        <v>93730.682001064837</v>
      </c>
      <c r="Z301" s="24">
        <f>IF(ISBLANK('Mortgage 1 Monthly Calcs'!U301),"",'Mortgage 1 Monthly Calcs'!U301)</f>
        <v>93116.724429733295</v>
      </c>
      <c r="AA301" s="24" t="str">
        <f>IF(ISBLANK('Mortgage 1 Monthly Calcs'!V301),"",'Mortgage 1 Monthly Calcs'!V301)</f>
        <v/>
      </c>
      <c r="AB301" s="24" t="str">
        <f>IF(ISBLANK('Mortgage 1 Monthly Calcs'!W301),"",'Mortgage 1 Monthly Calcs'!W301)</f>
        <v/>
      </c>
      <c r="AC301" s="24">
        <f>IF(ISBLANK('Mortgage 1 Monthly Calcs'!X301),"",'Mortgage 1 Monthly Calcs'!X301)</f>
        <v>0</v>
      </c>
      <c r="AD301" s="24">
        <f>IF(ISBLANK('Mortgage 1 Monthly Calcs'!Y301),"",'Mortgage 1 Monthly Calcs'!Y301)</f>
        <v>6269.3179989360979</v>
      </c>
    </row>
    <row r="302" spans="3:30" x14ac:dyDescent="0.25">
      <c r="C302" s="37">
        <v>291</v>
      </c>
      <c r="D302" s="29"/>
      <c r="E302" s="22">
        <f>IF(ISBLANK('Mortgage 1 Monthly Calcs'!E302),"",'Mortgage 1 Monthly Calcs'!E302)</f>
        <v>2034</v>
      </c>
      <c r="F302" s="23" t="str">
        <f>IF(ISBLANK('Mortgage 1 Monthly Calcs'!F302),"",'Mortgage 1 Monthly Calcs'!F302)</f>
        <v>Jan</v>
      </c>
      <c r="G302" s="28"/>
      <c r="H302" s="28">
        <f>IF(ISBLANK('Mortgage 1 Monthly Calcs'!G302),"",'Mortgage 1 Monthly Calcs'!G302)</f>
        <v>0.06</v>
      </c>
      <c r="I302" s="24">
        <f>IF(ISBLANK('Mortgage 1 Monthly Calcs'!H302),"",'Mortgage 1 Monthly Calcs'!H302)</f>
        <v>644.30140148553971</v>
      </c>
      <c r="J302" s="24">
        <f>IF(ISBLANK('Mortgage 1 Monthly Calcs'!I302),"",'Mortgage 1 Monthly Calcs'!I302)</f>
        <v>31.346589994680489</v>
      </c>
      <c r="K302" s="24">
        <f>IF(ISBLANK('Mortgage 1 Monthly Calcs'!J302),"",'Mortgage 1 Monthly Calcs'!J302)</f>
        <v>6269.3179989360979</v>
      </c>
      <c r="L302" s="24"/>
      <c r="M302" s="24">
        <f>IF(ISBLANK('Mortgage 1 Monthly Calcs'!K302),"",'Mortgage 1 Monthly Calcs'!K302)</f>
        <v>0</v>
      </c>
      <c r="N302" s="24"/>
      <c r="O302" s="24">
        <f>IF(ISBLANK('Mortgage 1 Monthly Calcs'!L302),"",'Mortgage 1 Monthly Calcs'!L302)</f>
        <v>644.30140148553971</v>
      </c>
      <c r="P302" s="24"/>
      <c r="Q302" s="24">
        <f>IF(ISBLANK('Mortgage 1 Monthly Calcs'!M302),"",'Mortgage 1 Monthly Calcs'!M302)</f>
        <v>0</v>
      </c>
      <c r="R302" s="24">
        <f>IF(ISBLANK('Mortgage 1 Monthly Calcs'!N302),"",'Mortgage 1 Monthly Calcs'!N302)</f>
        <v>644.30140148553971</v>
      </c>
      <c r="S302" s="24">
        <f>IF(ISBLANK('Mortgage 1 Monthly Calcs'!O302),"",'Mortgage 1 Monthly Calcs'!O302)</f>
        <v>0</v>
      </c>
      <c r="T302" s="24"/>
      <c r="U302" s="24">
        <f>IF(ISBLANK('Mortgage 1 Monthly Calcs'!P302),"",'Mortgage 1 Monthly Calcs'!P302)</f>
        <v>0</v>
      </c>
      <c r="V302" s="24">
        <f>IF(ISBLANK('Mortgage 1 Monthly Calcs'!Q302),"",'Mortgage 1 Monthly Calcs'!Q302)</f>
        <v>0</v>
      </c>
      <c r="W302" s="24">
        <f>IF(ISBLANK('Mortgage 1 Monthly Calcs'!R302),"",'Mortgage 1 Monthly Calcs'!R302)</f>
        <v>612.95481149085924</v>
      </c>
      <c r="X302" s="24">
        <f>IF(ISBLANK('Mortgage 1 Monthly Calcs'!S302),"",'Mortgage 1 Monthly Calcs'!S302)</f>
        <v>31.346589994680489</v>
      </c>
      <c r="Y302" s="24">
        <f>IF(ISBLANK('Mortgage 1 Monthly Calcs'!T302),"",'Mortgage 1 Monthly Calcs'!T302)</f>
        <v>94343.636812555691</v>
      </c>
      <c r="Z302" s="24">
        <f>IF(ISBLANK('Mortgage 1 Monthly Calcs'!U302),"",'Mortgage 1 Monthly Calcs'!U302)</f>
        <v>93148.07101972797</v>
      </c>
      <c r="AA302" s="24" t="str">
        <f>IF(ISBLANK('Mortgage 1 Monthly Calcs'!V302),"",'Mortgage 1 Monthly Calcs'!V302)</f>
        <v/>
      </c>
      <c r="AB302" s="24" t="str">
        <f>IF(ISBLANK('Mortgage 1 Monthly Calcs'!W302),"",'Mortgage 1 Monthly Calcs'!W302)</f>
        <v/>
      </c>
      <c r="AC302" s="24">
        <f>IF(ISBLANK('Mortgage 1 Monthly Calcs'!X302),"",'Mortgage 1 Monthly Calcs'!X302)</f>
        <v>0</v>
      </c>
      <c r="AD302" s="24">
        <f>IF(ISBLANK('Mortgage 1 Monthly Calcs'!Y302),"",'Mortgage 1 Monthly Calcs'!Y302)</f>
        <v>5656.3631874452512</v>
      </c>
    </row>
    <row r="303" spans="3:30" x14ac:dyDescent="0.25">
      <c r="C303" s="37">
        <v>292</v>
      </c>
      <c r="D303" s="29"/>
      <c r="E303" s="22" t="str">
        <f>IF(ISBLANK('Mortgage 1 Monthly Calcs'!E303),"",'Mortgage 1 Monthly Calcs'!E303)</f>
        <v/>
      </c>
      <c r="F303" s="23" t="str">
        <f>IF(ISBLANK('Mortgage 1 Monthly Calcs'!F303),"",'Mortgage 1 Monthly Calcs'!F303)</f>
        <v>Feb</v>
      </c>
      <c r="G303" s="28"/>
      <c r="H303" s="28">
        <f>IF(ISBLANK('Mortgage 1 Monthly Calcs'!G303),"",'Mortgage 1 Monthly Calcs'!G303)</f>
        <v>0.06</v>
      </c>
      <c r="I303" s="24">
        <f>IF(ISBLANK('Mortgage 1 Monthly Calcs'!H303),"",'Mortgage 1 Monthly Calcs'!H303)</f>
        <v>644.30140148554119</v>
      </c>
      <c r="J303" s="24">
        <f>IF(ISBLANK('Mortgage 1 Monthly Calcs'!I303),"",'Mortgage 1 Monthly Calcs'!I303)</f>
        <v>28.281815937226256</v>
      </c>
      <c r="K303" s="24">
        <f>IF(ISBLANK('Mortgage 1 Monthly Calcs'!J303),"",'Mortgage 1 Monthly Calcs'!J303)</f>
        <v>5656.3631874452512</v>
      </c>
      <c r="L303" s="24"/>
      <c r="M303" s="24">
        <f>IF(ISBLANK('Mortgage 1 Monthly Calcs'!K303),"",'Mortgage 1 Monthly Calcs'!K303)</f>
        <v>0</v>
      </c>
      <c r="N303" s="24"/>
      <c r="O303" s="24">
        <f>IF(ISBLANK('Mortgage 1 Monthly Calcs'!L303),"",'Mortgage 1 Monthly Calcs'!L303)</f>
        <v>644.30140148554119</v>
      </c>
      <c r="P303" s="24"/>
      <c r="Q303" s="24">
        <f>IF(ISBLANK('Mortgage 1 Monthly Calcs'!M303),"",'Mortgage 1 Monthly Calcs'!M303)</f>
        <v>0</v>
      </c>
      <c r="R303" s="24">
        <f>IF(ISBLANK('Mortgage 1 Monthly Calcs'!N303),"",'Mortgage 1 Monthly Calcs'!N303)</f>
        <v>644.30140148554119</v>
      </c>
      <c r="S303" s="24">
        <f>IF(ISBLANK('Mortgage 1 Monthly Calcs'!O303),"",'Mortgage 1 Monthly Calcs'!O303)</f>
        <v>0</v>
      </c>
      <c r="T303" s="24"/>
      <c r="U303" s="24">
        <f>IF(ISBLANK('Mortgage 1 Monthly Calcs'!P303),"",'Mortgage 1 Monthly Calcs'!P303)</f>
        <v>0</v>
      </c>
      <c r="V303" s="24">
        <f>IF(ISBLANK('Mortgage 1 Monthly Calcs'!Q303),"",'Mortgage 1 Monthly Calcs'!Q303)</f>
        <v>0</v>
      </c>
      <c r="W303" s="24">
        <f>IF(ISBLANK('Mortgage 1 Monthly Calcs'!R303),"",'Mortgage 1 Monthly Calcs'!R303)</f>
        <v>616.01958554831492</v>
      </c>
      <c r="X303" s="24">
        <f>IF(ISBLANK('Mortgage 1 Monthly Calcs'!S303),"",'Mortgage 1 Monthly Calcs'!S303)</f>
        <v>28.281815937226256</v>
      </c>
      <c r="Y303" s="24">
        <f>IF(ISBLANK('Mortgage 1 Monthly Calcs'!T303),"",'Mortgage 1 Monthly Calcs'!T303)</f>
        <v>94959.656398104009</v>
      </c>
      <c r="Z303" s="24">
        <f>IF(ISBLANK('Mortgage 1 Monthly Calcs'!U303),"",'Mortgage 1 Monthly Calcs'!U303)</f>
        <v>93176.352835665195</v>
      </c>
      <c r="AA303" s="24" t="str">
        <f>IF(ISBLANK('Mortgage 1 Monthly Calcs'!V303),"",'Mortgage 1 Monthly Calcs'!V303)</f>
        <v/>
      </c>
      <c r="AB303" s="24" t="str">
        <f>IF(ISBLANK('Mortgage 1 Monthly Calcs'!W303),"",'Mortgage 1 Monthly Calcs'!W303)</f>
        <v/>
      </c>
      <c r="AC303" s="24">
        <f>IF(ISBLANK('Mortgage 1 Monthly Calcs'!X303),"",'Mortgage 1 Monthly Calcs'!X303)</f>
        <v>0</v>
      </c>
      <c r="AD303" s="24">
        <f>IF(ISBLANK('Mortgage 1 Monthly Calcs'!Y303),"",'Mortgage 1 Monthly Calcs'!Y303)</f>
        <v>5040.3436018969496</v>
      </c>
    </row>
    <row r="304" spans="3:30" x14ac:dyDescent="0.25">
      <c r="C304" s="37">
        <v>293</v>
      </c>
      <c r="D304" s="29"/>
      <c r="E304" s="22" t="str">
        <f>IF(ISBLANK('Mortgage 1 Monthly Calcs'!E304),"",'Mortgage 1 Monthly Calcs'!E304)</f>
        <v/>
      </c>
      <c r="F304" s="23" t="str">
        <f>IF(ISBLANK('Mortgage 1 Monthly Calcs'!F304),"",'Mortgage 1 Monthly Calcs'!F304)</f>
        <v>Mar</v>
      </c>
      <c r="G304" s="28"/>
      <c r="H304" s="28">
        <f>IF(ISBLANK('Mortgage 1 Monthly Calcs'!G304),"",'Mortgage 1 Monthly Calcs'!G304)</f>
        <v>0.06</v>
      </c>
      <c r="I304" s="24">
        <f>IF(ISBLANK('Mortgage 1 Monthly Calcs'!H304),"",'Mortgage 1 Monthly Calcs'!H304)</f>
        <v>644.30140148554301</v>
      </c>
      <c r="J304" s="24">
        <f>IF(ISBLANK('Mortgage 1 Monthly Calcs'!I304),"",'Mortgage 1 Monthly Calcs'!I304)</f>
        <v>25.20171800948475</v>
      </c>
      <c r="K304" s="24">
        <f>IF(ISBLANK('Mortgage 1 Monthly Calcs'!J304),"",'Mortgage 1 Monthly Calcs'!J304)</f>
        <v>5040.3436018969496</v>
      </c>
      <c r="L304" s="24"/>
      <c r="M304" s="24">
        <f>IF(ISBLANK('Mortgage 1 Monthly Calcs'!K304),"",'Mortgage 1 Monthly Calcs'!K304)</f>
        <v>0</v>
      </c>
      <c r="N304" s="24"/>
      <c r="O304" s="24">
        <f>IF(ISBLANK('Mortgage 1 Monthly Calcs'!L304),"",'Mortgage 1 Monthly Calcs'!L304)</f>
        <v>644.30140148554301</v>
      </c>
      <c r="P304" s="24"/>
      <c r="Q304" s="24">
        <f>IF(ISBLANK('Mortgage 1 Monthly Calcs'!M304),"",'Mortgage 1 Monthly Calcs'!M304)</f>
        <v>0</v>
      </c>
      <c r="R304" s="24">
        <f>IF(ISBLANK('Mortgage 1 Monthly Calcs'!N304),"",'Mortgage 1 Monthly Calcs'!N304)</f>
        <v>644.30140148554301</v>
      </c>
      <c r="S304" s="24">
        <f>IF(ISBLANK('Mortgage 1 Monthly Calcs'!O304),"",'Mortgage 1 Monthly Calcs'!O304)</f>
        <v>0</v>
      </c>
      <c r="T304" s="24"/>
      <c r="U304" s="24">
        <f>IF(ISBLANK('Mortgage 1 Monthly Calcs'!P304),"",'Mortgage 1 Monthly Calcs'!P304)</f>
        <v>0</v>
      </c>
      <c r="V304" s="24">
        <f>IF(ISBLANK('Mortgage 1 Monthly Calcs'!Q304),"",'Mortgage 1 Monthly Calcs'!Q304)</f>
        <v>0</v>
      </c>
      <c r="W304" s="24">
        <f>IF(ISBLANK('Mortgage 1 Monthly Calcs'!R304),"",'Mortgage 1 Monthly Calcs'!R304)</f>
        <v>619.09968347605832</v>
      </c>
      <c r="X304" s="24">
        <f>IF(ISBLANK('Mortgage 1 Monthly Calcs'!S304),"",'Mortgage 1 Monthly Calcs'!S304)</f>
        <v>25.20171800948475</v>
      </c>
      <c r="Y304" s="24">
        <f>IF(ISBLANK('Mortgage 1 Monthly Calcs'!T304),"",'Mortgage 1 Monthly Calcs'!T304)</f>
        <v>95578.756081580068</v>
      </c>
      <c r="Z304" s="24">
        <f>IF(ISBLANK('Mortgage 1 Monthly Calcs'!U304),"",'Mortgage 1 Monthly Calcs'!U304)</f>
        <v>93201.554553674679</v>
      </c>
      <c r="AA304" s="24" t="str">
        <f>IF(ISBLANK('Mortgage 1 Monthly Calcs'!V304),"",'Mortgage 1 Monthly Calcs'!V304)</f>
        <v/>
      </c>
      <c r="AB304" s="24" t="str">
        <f>IF(ISBLANK('Mortgage 1 Monthly Calcs'!W304),"",'Mortgage 1 Monthly Calcs'!W304)</f>
        <v/>
      </c>
      <c r="AC304" s="24">
        <f>IF(ISBLANK('Mortgage 1 Monthly Calcs'!X304),"",'Mortgage 1 Monthly Calcs'!X304)</f>
        <v>0</v>
      </c>
      <c r="AD304" s="24">
        <f>IF(ISBLANK('Mortgage 1 Monthly Calcs'!Y304),"",'Mortgage 1 Monthly Calcs'!Y304)</f>
        <v>4421.2439184209052</v>
      </c>
    </row>
    <row r="305" spans="3:30" x14ac:dyDescent="0.25">
      <c r="C305" s="37">
        <v>294</v>
      </c>
      <c r="D305" s="29"/>
      <c r="E305" s="22" t="str">
        <f>IF(ISBLANK('Mortgage 1 Monthly Calcs'!E305),"",'Mortgage 1 Monthly Calcs'!E305)</f>
        <v/>
      </c>
      <c r="F305" s="23" t="str">
        <f>IF(ISBLANK('Mortgage 1 Monthly Calcs'!F305),"",'Mortgage 1 Monthly Calcs'!F305)</f>
        <v>Apr</v>
      </c>
      <c r="G305" s="28"/>
      <c r="H305" s="28">
        <f>IF(ISBLANK('Mortgage 1 Monthly Calcs'!G305),"",'Mortgage 1 Monthly Calcs'!G305)</f>
        <v>0.06</v>
      </c>
      <c r="I305" s="24">
        <f>IF(ISBLANK('Mortgage 1 Monthly Calcs'!H305),"",'Mortgage 1 Monthly Calcs'!H305)</f>
        <v>644.30140148554506</v>
      </c>
      <c r="J305" s="24">
        <f>IF(ISBLANK('Mortgage 1 Monthly Calcs'!I305),"",'Mortgage 1 Monthly Calcs'!I305)</f>
        <v>22.106219592104527</v>
      </c>
      <c r="K305" s="24">
        <f>IF(ISBLANK('Mortgage 1 Monthly Calcs'!J305),"",'Mortgage 1 Monthly Calcs'!J305)</f>
        <v>4421.2439184209052</v>
      </c>
      <c r="L305" s="24"/>
      <c r="M305" s="24">
        <f>IF(ISBLANK('Mortgage 1 Monthly Calcs'!K305),"",'Mortgage 1 Monthly Calcs'!K305)</f>
        <v>0</v>
      </c>
      <c r="N305" s="24"/>
      <c r="O305" s="24">
        <f>IF(ISBLANK('Mortgage 1 Monthly Calcs'!L305),"",'Mortgage 1 Monthly Calcs'!L305)</f>
        <v>644.30140148554506</v>
      </c>
      <c r="P305" s="24"/>
      <c r="Q305" s="24">
        <f>IF(ISBLANK('Mortgage 1 Monthly Calcs'!M305),"",'Mortgage 1 Monthly Calcs'!M305)</f>
        <v>0</v>
      </c>
      <c r="R305" s="24">
        <f>IF(ISBLANK('Mortgage 1 Monthly Calcs'!N305),"",'Mortgage 1 Monthly Calcs'!N305)</f>
        <v>644.30140148554506</v>
      </c>
      <c r="S305" s="24">
        <f>IF(ISBLANK('Mortgage 1 Monthly Calcs'!O305),"",'Mortgage 1 Monthly Calcs'!O305)</f>
        <v>0</v>
      </c>
      <c r="T305" s="24"/>
      <c r="U305" s="24">
        <f>IF(ISBLANK('Mortgage 1 Monthly Calcs'!P305),"",'Mortgage 1 Monthly Calcs'!P305)</f>
        <v>0</v>
      </c>
      <c r="V305" s="24">
        <f>IF(ISBLANK('Mortgage 1 Monthly Calcs'!Q305),"",'Mortgage 1 Monthly Calcs'!Q305)</f>
        <v>0</v>
      </c>
      <c r="W305" s="24">
        <f>IF(ISBLANK('Mortgage 1 Monthly Calcs'!R305),"",'Mortgage 1 Monthly Calcs'!R305)</f>
        <v>622.19518189344058</v>
      </c>
      <c r="X305" s="24">
        <f>IF(ISBLANK('Mortgage 1 Monthly Calcs'!S305),"",'Mortgage 1 Monthly Calcs'!S305)</f>
        <v>22.106219592104527</v>
      </c>
      <c r="Y305" s="24">
        <f>IF(ISBLANK('Mortgage 1 Monthly Calcs'!T305),"",'Mortgage 1 Monthly Calcs'!T305)</f>
        <v>96200.951263473515</v>
      </c>
      <c r="Z305" s="24">
        <f>IF(ISBLANK('Mortgage 1 Monthly Calcs'!U305),"",'Mortgage 1 Monthly Calcs'!U305)</f>
        <v>93223.660773266791</v>
      </c>
      <c r="AA305" s="24" t="str">
        <f>IF(ISBLANK('Mortgage 1 Monthly Calcs'!V305),"",'Mortgage 1 Monthly Calcs'!V305)</f>
        <v/>
      </c>
      <c r="AB305" s="24" t="str">
        <f>IF(ISBLANK('Mortgage 1 Monthly Calcs'!W305),"",'Mortgage 1 Monthly Calcs'!W305)</f>
        <v/>
      </c>
      <c r="AC305" s="24">
        <f>IF(ISBLANK('Mortgage 1 Monthly Calcs'!X305),"",'Mortgage 1 Monthly Calcs'!X305)</f>
        <v>0</v>
      </c>
      <c r="AD305" s="24">
        <f>IF(ISBLANK('Mortgage 1 Monthly Calcs'!Y305),"",'Mortgage 1 Monthly Calcs'!Y305)</f>
        <v>3799.048736527478</v>
      </c>
    </row>
    <row r="306" spans="3:30" x14ac:dyDescent="0.25">
      <c r="C306" s="37">
        <v>295</v>
      </c>
      <c r="D306" s="29"/>
      <c r="E306" s="22" t="str">
        <f>IF(ISBLANK('Mortgage 1 Monthly Calcs'!E306),"",'Mortgage 1 Monthly Calcs'!E306)</f>
        <v/>
      </c>
      <c r="F306" s="23" t="str">
        <f>IF(ISBLANK('Mortgage 1 Monthly Calcs'!F306),"",'Mortgage 1 Monthly Calcs'!F306)</f>
        <v>May</v>
      </c>
      <c r="G306" s="28"/>
      <c r="H306" s="28">
        <f>IF(ISBLANK('Mortgage 1 Monthly Calcs'!G306),"",'Mortgage 1 Monthly Calcs'!G306)</f>
        <v>0.06</v>
      </c>
      <c r="I306" s="24">
        <f>IF(ISBLANK('Mortgage 1 Monthly Calcs'!H306),"",'Mortgage 1 Monthly Calcs'!H306)</f>
        <v>644.30140148554722</v>
      </c>
      <c r="J306" s="24">
        <f>IF(ISBLANK('Mortgage 1 Monthly Calcs'!I306),"",'Mortgage 1 Monthly Calcs'!I306)</f>
        <v>18.995243682637387</v>
      </c>
      <c r="K306" s="24">
        <f>IF(ISBLANK('Mortgage 1 Monthly Calcs'!J306),"",'Mortgage 1 Monthly Calcs'!J306)</f>
        <v>3799.048736527478</v>
      </c>
      <c r="L306" s="24"/>
      <c r="M306" s="24">
        <f>IF(ISBLANK('Mortgage 1 Monthly Calcs'!K306),"",'Mortgage 1 Monthly Calcs'!K306)</f>
        <v>0</v>
      </c>
      <c r="N306" s="24"/>
      <c r="O306" s="24">
        <f>IF(ISBLANK('Mortgage 1 Monthly Calcs'!L306),"",'Mortgage 1 Monthly Calcs'!L306)</f>
        <v>644.30140148554722</v>
      </c>
      <c r="P306" s="24"/>
      <c r="Q306" s="24">
        <f>IF(ISBLANK('Mortgage 1 Monthly Calcs'!M306),"",'Mortgage 1 Monthly Calcs'!M306)</f>
        <v>0</v>
      </c>
      <c r="R306" s="24">
        <f>IF(ISBLANK('Mortgage 1 Monthly Calcs'!N306),"",'Mortgage 1 Monthly Calcs'!N306)</f>
        <v>644.30140148554722</v>
      </c>
      <c r="S306" s="24">
        <f>IF(ISBLANK('Mortgage 1 Monthly Calcs'!O306),"",'Mortgage 1 Monthly Calcs'!O306)</f>
        <v>0</v>
      </c>
      <c r="T306" s="24"/>
      <c r="U306" s="24">
        <f>IF(ISBLANK('Mortgage 1 Monthly Calcs'!P306),"",'Mortgage 1 Monthly Calcs'!P306)</f>
        <v>0</v>
      </c>
      <c r="V306" s="24">
        <f>IF(ISBLANK('Mortgage 1 Monthly Calcs'!Q306),"",'Mortgage 1 Monthly Calcs'!Q306)</f>
        <v>0</v>
      </c>
      <c r="W306" s="24">
        <f>IF(ISBLANK('Mortgage 1 Monthly Calcs'!R306),"",'Mortgage 1 Monthly Calcs'!R306)</f>
        <v>625.30615780290987</v>
      </c>
      <c r="X306" s="24">
        <f>IF(ISBLANK('Mortgage 1 Monthly Calcs'!S306),"",'Mortgage 1 Monthly Calcs'!S306)</f>
        <v>18.99524368263739</v>
      </c>
      <c r="Y306" s="24">
        <f>IF(ISBLANK('Mortgage 1 Monthly Calcs'!T306),"",'Mortgage 1 Monthly Calcs'!T306)</f>
        <v>96826.25742127643</v>
      </c>
      <c r="Z306" s="24">
        <f>IF(ISBLANK('Mortgage 1 Monthly Calcs'!U306),"",'Mortgage 1 Monthly Calcs'!U306)</f>
        <v>93242.656016949433</v>
      </c>
      <c r="AA306" s="24" t="str">
        <f>IF(ISBLANK('Mortgage 1 Monthly Calcs'!V306),"",'Mortgage 1 Monthly Calcs'!V306)</f>
        <v/>
      </c>
      <c r="AB306" s="24" t="str">
        <f>IF(ISBLANK('Mortgage 1 Monthly Calcs'!W306),"",'Mortgage 1 Monthly Calcs'!W306)</f>
        <v/>
      </c>
      <c r="AC306" s="24">
        <f>IF(ISBLANK('Mortgage 1 Monthly Calcs'!X306),"",'Mortgage 1 Monthly Calcs'!X306)</f>
        <v>0</v>
      </c>
      <c r="AD306" s="24">
        <f>IF(ISBLANK('Mortgage 1 Monthly Calcs'!Y306),"",'Mortgage 1 Monthly Calcs'!Y306)</f>
        <v>3173.7425787245816</v>
      </c>
    </row>
    <row r="307" spans="3:30" x14ac:dyDescent="0.25">
      <c r="C307" s="37">
        <v>296</v>
      </c>
      <c r="D307" s="29"/>
      <c r="E307" s="22" t="str">
        <f>IF(ISBLANK('Mortgage 1 Monthly Calcs'!E307),"",'Mortgage 1 Monthly Calcs'!E307)</f>
        <v/>
      </c>
      <c r="F307" s="23" t="str">
        <f>IF(ISBLANK('Mortgage 1 Monthly Calcs'!F307),"",'Mortgage 1 Monthly Calcs'!F307)</f>
        <v>Jun</v>
      </c>
      <c r="G307" s="28"/>
      <c r="H307" s="28">
        <f>IF(ISBLANK('Mortgage 1 Monthly Calcs'!G307),"",'Mortgage 1 Monthly Calcs'!G307)</f>
        <v>0.06</v>
      </c>
      <c r="I307" s="24">
        <f>IF(ISBLANK('Mortgage 1 Monthly Calcs'!H307),"",'Mortgage 1 Monthly Calcs'!H307)</f>
        <v>644.30140148555006</v>
      </c>
      <c r="J307" s="24">
        <f>IF(ISBLANK('Mortgage 1 Monthly Calcs'!I307),"",'Mortgage 1 Monthly Calcs'!I307)</f>
        <v>15.868712893622908</v>
      </c>
      <c r="K307" s="24">
        <f>IF(ISBLANK('Mortgage 1 Monthly Calcs'!J307),"",'Mortgage 1 Monthly Calcs'!J307)</f>
        <v>3173.7425787245816</v>
      </c>
      <c r="L307" s="24"/>
      <c r="M307" s="24">
        <f>IF(ISBLANK('Mortgage 1 Monthly Calcs'!K307),"",'Mortgage 1 Monthly Calcs'!K307)</f>
        <v>0</v>
      </c>
      <c r="N307" s="24"/>
      <c r="O307" s="24">
        <f>IF(ISBLANK('Mortgage 1 Monthly Calcs'!L307),"",'Mortgage 1 Monthly Calcs'!L307)</f>
        <v>644.30140148555006</v>
      </c>
      <c r="P307" s="24"/>
      <c r="Q307" s="24">
        <f>IF(ISBLANK('Mortgage 1 Monthly Calcs'!M307),"",'Mortgage 1 Monthly Calcs'!M307)</f>
        <v>0</v>
      </c>
      <c r="R307" s="24">
        <f>IF(ISBLANK('Mortgage 1 Monthly Calcs'!N307),"",'Mortgage 1 Monthly Calcs'!N307)</f>
        <v>644.30140148555006</v>
      </c>
      <c r="S307" s="24">
        <f>IF(ISBLANK('Mortgage 1 Monthly Calcs'!O307),"",'Mortgage 1 Monthly Calcs'!O307)</f>
        <v>0</v>
      </c>
      <c r="T307" s="24"/>
      <c r="U307" s="24">
        <f>IF(ISBLANK('Mortgage 1 Monthly Calcs'!P307),"",'Mortgage 1 Monthly Calcs'!P307)</f>
        <v>0</v>
      </c>
      <c r="V307" s="24">
        <f>IF(ISBLANK('Mortgage 1 Monthly Calcs'!Q307),"",'Mortgage 1 Monthly Calcs'!Q307)</f>
        <v>0</v>
      </c>
      <c r="W307" s="24">
        <f>IF(ISBLANK('Mortgage 1 Monthly Calcs'!R307),"",'Mortgage 1 Monthly Calcs'!R307)</f>
        <v>628.4326885919271</v>
      </c>
      <c r="X307" s="24">
        <f>IF(ISBLANK('Mortgage 1 Monthly Calcs'!S307),"",'Mortgage 1 Monthly Calcs'!S307)</f>
        <v>15.868712893622908</v>
      </c>
      <c r="Y307" s="24">
        <f>IF(ISBLANK('Mortgage 1 Monthly Calcs'!T307),"",'Mortgage 1 Monthly Calcs'!T307)</f>
        <v>97454.690109868359</v>
      </c>
      <c r="Z307" s="24">
        <f>IF(ISBLANK('Mortgage 1 Monthly Calcs'!U307),"",'Mortgage 1 Monthly Calcs'!U307)</f>
        <v>93258.524729843062</v>
      </c>
      <c r="AA307" s="24" t="str">
        <f>IF(ISBLANK('Mortgage 1 Monthly Calcs'!V307),"",'Mortgage 1 Monthly Calcs'!V307)</f>
        <v/>
      </c>
      <c r="AB307" s="24" t="str">
        <f>IF(ISBLANK('Mortgage 1 Monthly Calcs'!W307),"",'Mortgage 1 Monthly Calcs'!W307)</f>
        <v/>
      </c>
      <c r="AC307" s="24">
        <f>IF(ISBLANK('Mortgage 1 Monthly Calcs'!X307),"",'Mortgage 1 Monthly Calcs'!X307)</f>
        <v>0</v>
      </c>
      <c r="AD307" s="24">
        <f>IF(ISBLANK('Mortgage 1 Monthly Calcs'!Y307),"",'Mortgage 1 Monthly Calcs'!Y307)</f>
        <v>2545.309890132668</v>
      </c>
    </row>
    <row r="308" spans="3:30" x14ac:dyDescent="0.25">
      <c r="C308" s="37">
        <v>297</v>
      </c>
      <c r="D308" s="29"/>
      <c r="E308" s="22" t="str">
        <f>IF(ISBLANK('Mortgage 1 Monthly Calcs'!E308),"",'Mortgage 1 Monthly Calcs'!E308)</f>
        <v/>
      </c>
      <c r="F308" s="23" t="str">
        <f>IF(ISBLANK('Mortgage 1 Monthly Calcs'!F308),"",'Mortgage 1 Monthly Calcs'!F308)</f>
        <v>Jul</v>
      </c>
      <c r="G308" s="28"/>
      <c r="H308" s="28">
        <f>IF(ISBLANK('Mortgage 1 Monthly Calcs'!G308),"",'Mortgage 1 Monthly Calcs'!G308)</f>
        <v>0.06</v>
      </c>
      <c r="I308" s="24">
        <f>IF(ISBLANK('Mortgage 1 Monthly Calcs'!H308),"",'Mortgage 1 Monthly Calcs'!H308)</f>
        <v>644.30140148555358</v>
      </c>
      <c r="J308" s="24">
        <f>IF(ISBLANK('Mortgage 1 Monthly Calcs'!I308),"",'Mortgage 1 Monthly Calcs'!I308)</f>
        <v>12.72654945066334</v>
      </c>
      <c r="K308" s="24">
        <f>IF(ISBLANK('Mortgage 1 Monthly Calcs'!J308),"",'Mortgage 1 Monthly Calcs'!J308)</f>
        <v>2545.309890132668</v>
      </c>
      <c r="L308" s="24"/>
      <c r="M308" s="24">
        <f>IF(ISBLANK('Mortgage 1 Monthly Calcs'!K308),"",'Mortgage 1 Monthly Calcs'!K308)</f>
        <v>0</v>
      </c>
      <c r="N308" s="24"/>
      <c r="O308" s="24">
        <f>IF(ISBLANK('Mortgage 1 Monthly Calcs'!L308),"",'Mortgage 1 Monthly Calcs'!L308)</f>
        <v>644.30140148555358</v>
      </c>
      <c r="P308" s="24"/>
      <c r="Q308" s="24">
        <f>IF(ISBLANK('Mortgage 1 Monthly Calcs'!M308),"",'Mortgage 1 Monthly Calcs'!M308)</f>
        <v>0</v>
      </c>
      <c r="R308" s="24">
        <f>IF(ISBLANK('Mortgage 1 Monthly Calcs'!N308),"",'Mortgage 1 Monthly Calcs'!N308)</f>
        <v>644.30140148555358</v>
      </c>
      <c r="S308" s="24">
        <f>IF(ISBLANK('Mortgage 1 Monthly Calcs'!O308),"",'Mortgage 1 Monthly Calcs'!O308)</f>
        <v>0</v>
      </c>
      <c r="T308" s="24"/>
      <c r="U308" s="24">
        <f>IF(ISBLANK('Mortgage 1 Monthly Calcs'!P308),"",'Mortgage 1 Monthly Calcs'!P308)</f>
        <v>0</v>
      </c>
      <c r="V308" s="24">
        <f>IF(ISBLANK('Mortgage 1 Monthly Calcs'!Q308),"",'Mortgage 1 Monthly Calcs'!Q308)</f>
        <v>0</v>
      </c>
      <c r="W308" s="24">
        <f>IF(ISBLANK('Mortgage 1 Monthly Calcs'!R308),"",'Mortgage 1 Monthly Calcs'!R308)</f>
        <v>631.57485203489023</v>
      </c>
      <c r="X308" s="24">
        <f>IF(ISBLANK('Mortgage 1 Monthly Calcs'!S308),"",'Mortgage 1 Monthly Calcs'!S308)</f>
        <v>12.72654945066334</v>
      </c>
      <c r="Y308" s="24">
        <f>IF(ISBLANK('Mortgage 1 Monthly Calcs'!T308),"",'Mortgage 1 Monthly Calcs'!T308)</f>
        <v>98086.264961903245</v>
      </c>
      <c r="Z308" s="24">
        <f>IF(ISBLANK('Mortgage 1 Monthly Calcs'!U308),"",'Mortgage 1 Monthly Calcs'!U308)</f>
        <v>93271.25127929372</v>
      </c>
      <c r="AA308" s="24" t="str">
        <f>IF(ISBLANK('Mortgage 1 Monthly Calcs'!V308),"",'Mortgage 1 Monthly Calcs'!V308)</f>
        <v/>
      </c>
      <c r="AB308" s="24" t="str">
        <f>IF(ISBLANK('Mortgage 1 Monthly Calcs'!W308),"",'Mortgage 1 Monthly Calcs'!W308)</f>
        <v/>
      </c>
      <c r="AC308" s="24">
        <f>IF(ISBLANK('Mortgage 1 Monthly Calcs'!X308),"",'Mortgage 1 Monthly Calcs'!X308)</f>
        <v>0</v>
      </c>
      <c r="AD308" s="24">
        <f>IF(ISBLANK('Mortgage 1 Monthly Calcs'!Y308),"",'Mortgage 1 Monthly Calcs'!Y308)</f>
        <v>1913.7350380977914</v>
      </c>
    </row>
    <row r="309" spans="3:30" x14ac:dyDescent="0.25">
      <c r="C309" s="37">
        <v>298</v>
      </c>
      <c r="D309" s="29"/>
      <c r="E309" s="22" t="str">
        <f>IF(ISBLANK('Mortgage 1 Monthly Calcs'!E309),"",'Mortgage 1 Monthly Calcs'!E309)</f>
        <v/>
      </c>
      <c r="F309" s="22" t="str">
        <f>IF(ISBLANK('Mortgage 1 Monthly Calcs'!F309),"",'Mortgage 1 Monthly Calcs'!F309)</f>
        <v>Aug</v>
      </c>
      <c r="G309" s="28"/>
      <c r="H309" s="28">
        <f>IF(ISBLANK('Mortgage 1 Monthly Calcs'!G309),"",'Mortgage 1 Monthly Calcs'!G309)</f>
        <v>0.06</v>
      </c>
      <c r="I309" s="24">
        <f>IF(ISBLANK('Mortgage 1 Monthly Calcs'!H309),"",'Mortgage 1 Monthly Calcs'!H309)</f>
        <v>644.30140148555813</v>
      </c>
      <c r="J309" s="24">
        <f>IF(ISBLANK('Mortgage 1 Monthly Calcs'!I309),"",'Mortgage 1 Monthly Calcs'!I309)</f>
        <v>9.5686751904889569</v>
      </c>
      <c r="K309" s="24">
        <f>IF(ISBLANK('Mortgage 1 Monthly Calcs'!J309),"",'Mortgage 1 Monthly Calcs'!J309)</f>
        <v>1913.7350380977914</v>
      </c>
      <c r="L309" s="24"/>
      <c r="M309" s="24">
        <f>IF(ISBLANK('Mortgage 1 Monthly Calcs'!K309),"",'Mortgage 1 Monthly Calcs'!K309)</f>
        <v>0</v>
      </c>
      <c r="N309" s="24"/>
      <c r="O309" s="24">
        <f>IF(ISBLANK('Mortgage 1 Monthly Calcs'!L309),"",'Mortgage 1 Monthly Calcs'!L309)</f>
        <v>644.30140148555813</v>
      </c>
      <c r="P309" s="24"/>
      <c r="Q309" s="24">
        <f>IF(ISBLANK('Mortgage 1 Monthly Calcs'!M309),"",'Mortgage 1 Monthly Calcs'!M309)</f>
        <v>0</v>
      </c>
      <c r="R309" s="24">
        <f>IF(ISBLANK('Mortgage 1 Monthly Calcs'!N309),"",'Mortgage 1 Monthly Calcs'!N309)</f>
        <v>644.30140148555813</v>
      </c>
      <c r="S309" s="24">
        <f>IF(ISBLANK('Mortgage 1 Monthly Calcs'!O309),"",'Mortgage 1 Monthly Calcs'!O309)</f>
        <v>0</v>
      </c>
      <c r="T309" s="24"/>
      <c r="U309" s="24">
        <f>IF(ISBLANK('Mortgage 1 Monthly Calcs'!P309),"",'Mortgage 1 Monthly Calcs'!P309)</f>
        <v>0</v>
      </c>
      <c r="V309" s="24">
        <f>IF(ISBLANK('Mortgage 1 Monthly Calcs'!Q309),"",'Mortgage 1 Monthly Calcs'!Q309)</f>
        <v>0</v>
      </c>
      <c r="W309" s="24">
        <f>IF(ISBLANK('Mortgage 1 Monthly Calcs'!R309),"",'Mortgage 1 Monthly Calcs'!R309)</f>
        <v>634.73272629506914</v>
      </c>
      <c r="X309" s="24">
        <f>IF(ISBLANK('Mortgage 1 Monthly Calcs'!S309),"",'Mortgage 1 Monthly Calcs'!S309)</f>
        <v>9.5686751904889569</v>
      </c>
      <c r="Y309" s="24">
        <f>IF(ISBLANK('Mortgage 1 Monthly Calcs'!T309),"",'Mortgage 1 Monthly Calcs'!T309)</f>
        <v>98720.997688198317</v>
      </c>
      <c r="Z309" s="24">
        <f>IF(ISBLANK('Mortgage 1 Monthly Calcs'!U309),"",'Mortgage 1 Monthly Calcs'!U309)</f>
        <v>93280.819954484206</v>
      </c>
      <c r="AA309" s="24" t="str">
        <f>IF(ISBLANK('Mortgage 1 Monthly Calcs'!V309),"",'Mortgage 1 Monthly Calcs'!V309)</f>
        <v/>
      </c>
      <c r="AB309" s="24" t="str">
        <f>IF(ISBLANK('Mortgage 1 Monthly Calcs'!W309),"",'Mortgage 1 Monthly Calcs'!W309)</f>
        <v/>
      </c>
      <c r="AC309" s="24">
        <f>IF(ISBLANK('Mortgage 1 Monthly Calcs'!X309),"",'Mortgage 1 Monthly Calcs'!X309)</f>
        <v>0</v>
      </c>
      <c r="AD309" s="24">
        <f>IF(ISBLANK('Mortgage 1 Monthly Calcs'!Y309),"",'Mortgage 1 Monthly Calcs'!Y309)</f>
        <v>1279.0023118027357</v>
      </c>
    </row>
    <row r="310" spans="3:30" x14ac:dyDescent="0.25">
      <c r="C310" s="37">
        <v>299</v>
      </c>
      <c r="D310" s="29"/>
      <c r="E310" s="22" t="str">
        <f>IF(ISBLANK('Mortgage 1 Monthly Calcs'!E310),"",'Mortgage 1 Monthly Calcs'!E310)</f>
        <v/>
      </c>
      <c r="F310" s="23" t="str">
        <f>IF(ISBLANK('Mortgage 1 Monthly Calcs'!F310),"",'Mortgage 1 Monthly Calcs'!F310)</f>
        <v>Sep</v>
      </c>
      <c r="G310" s="28"/>
      <c r="H310" s="28">
        <f>IF(ISBLANK('Mortgage 1 Monthly Calcs'!G310),"",'Mortgage 1 Monthly Calcs'!G310)</f>
        <v>0.06</v>
      </c>
      <c r="I310" s="24">
        <f>IF(ISBLANK('Mortgage 1 Monthly Calcs'!H310),"",'Mortgage 1 Monthly Calcs'!H310)</f>
        <v>644.30140148556507</v>
      </c>
      <c r="J310" s="24">
        <f>IF(ISBLANK('Mortgage 1 Monthly Calcs'!I310),"",'Mortgage 1 Monthly Calcs'!I310)</f>
        <v>6.3950115590136782</v>
      </c>
      <c r="K310" s="24">
        <f>IF(ISBLANK('Mortgage 1 Monthly Calcs'!J310),"",'Mortgage 1 Monthly Calcs'!J310)</f>
        <v>1279.0023118027357</v>
      </c>
      <c r="L310" s="24"/>
      <c r="M310" s="24">
        <f>IF(ISBLANK('Mortgage 1 Monthly Calcs'!K310),"",'Mortgage 1 Monthly Calcs'!K310)</f>
        <v>0</v>
      </c>
      <c r="N310" s="24"/>
      <c r="O310" s="24">
        <f>IF(ISBLANK('Mortgage 1 Monthly Calcs'!L310),"",'Mortgage 1 Monthly Calcs'!L310)</f>
        <v>644.30140148556507</v>
      </c>
      <c r="P310" s="24"/>
      <c r="Q310" s="24">
        <f>IF(ISBLANK('Mortgage 1 Monthly Calcs'!M310),"",'Mortgage 1 Monthly Calcs'!M310)</f>
        <v>0</v>
      </c>
      <c r="R310" s="24">
        <f>IF(ISBLANK('Mortgage 1 Monthly Calcs'!N310),"",'Mortgage 1 Monthly Calcs'!N310)</f>
        <v>644.30140148556507</v>
      </c>
      <c r="S310" s="24">
        <f>IF(ISBLANK('Mortgage 1 Monthly Calcs'!O310),"",'Mortgage 1 Monthly Calcs'!O310)</f>
        <v>0</v>
      </c>
      <c r="T310" s="24"/>
      <c r="U310" s="24">
        <f>IF(ISBLANK('Mortgage 1 Monthly Calcs'!P310),"",'Mortgage 1 Monthly Calcs'!P310)</f>
        <v>0</v>
      </c>
      <c r="V310" s="24">
        <f>IF(ISBLANK('Mortgage 1 Monthly Calcs'!Q310),"",'Mortgage 1 Monthly Calcs'!Q310)</f>
        <v>0</v>
      </c>
      <c r="W310" s="24">
        <f>IF(ISBLANK('Mortgage 1 Monthly Calcs'!R310),"",'Mortgage 1 Monthly Calcs'!R310)</f>
        <v>637.90638992655136</v>
      </c>
      <c r="X310" s="24">
        <f>IF(ISBLANK('Mortgage 1 Monthly Calcs'!S310),"",'Mortgage 1 Monthly Calcs'!S310)</f>
        <v>6.3950115590136782</v>
      </c>
      <c r="Y310" s="24">
        <f>IF(ISBLANK('Mortgage 1 Monthly Calcs'!T310),"",'Mortgage 1 Monthly Calcs'!T310)</f>
        <v>99358.904078124862</v>
      </c>
      <c r="Z310" s="24">
        <f>IF(ISBLANK('Mortgage 1 Monthly Calcs'!U310),"",'Mortgage 1 Monthly Calcs'!U310)</f>
        <v>93287.214966043219</v>
      </c>
      <c r="AA310" s="24" t="str">
        <f>IF(ISBLANK('Mortgage 1 Monthly Calcs'!V310),"",'Mortgage 1 Monthly Calcs'!V310)</f>
        <v/>
      </c>
      <c r="AB310" s="24" t="str">
        <f>IF(ISBLANK('Mortgage 1 Monthly Calcs'!W310),"",'Mortgage 1 Monthly Calcs'!W310)</f>
        <v/>
      </c>
      <c r="AC310" s="24">
        <f>IF(ISBLANK('Mortgage 1 Monthly Calcs'!X310),"",'Mortgage 1 Monthly Calcs'!X310)</f>
        <v>0</v>
      </c>
      <c r="AD310" s="24">
        <f>IF(ISBLANK('Mortgage 1 Monthly Calcs'!Y310),"",'Mortgage 1 Monthly Calcs'!Y310)</f>
        <v>641.09592187619785</v>
      </c>
    </row>
    <row r="311" spans="3:30" x14ac:dyDescent="0.25">
      <c r="C311" s="37">
        <v>300</v>
      </c>
      <c r="D311" s="29">
        <f>D299+1</f>
        <v>25</v>
      </c>
      <c r="E311" s="22" t="str">
        <f>IF(ISBLANK('Mortgage 1 Monthly Calcs'!E311),"",'Mortgage 1 Monthly Calcs'!E311)</f>
        <v/>
      </c>
      <c r="F311" s="23" t="str">
        <f>IF(ISBLANK('Mortgage 1 Monthly Calcs'!F311),"",'Mortgage 1 Monthly Calcs'!F311)</f>
        <v>Oct</v>
      </c>
      <c r="G311" s="28"/>
      <c r="H311" s="28">
        <f>IF(ISBLANK('Mortgage 1 Monthly Calcs'!G311),"",'Mortgage 1 Monthly Calcs'!G311)</f>
        <v>0.06</v>
      </c>
      <c r="I311" s="24">
        <f>IF(ISBLANK('Mortgage 1 Monthly Calcs'!H311),"",'Mortgage 1 Monthly Calcs'!H311)</f>
        <v>644.30140148557882</v>
      </c>
      <c r="J311" s="24">
        <f>IF(ISBLANK('Mortgage 1 Monthly Calcs'!I311),"",'Mortgage 1 Monthly Calcs'!I311)</f>
        <v>3.2054796093809892</v>
      </c>
      <c r="K311" s="24">
        <f>IF(ISBLANK('Mortgage 1 Monthly Calcs'!J311),"",'Mortgage 1 Monthly Calcs'!J311)</f>
        <v>641.09592187619785</v>
      </c>
      <c r="L311" s="24"/>
      <c r="M311" s="24">
        <f>IF(ISBLANK('Mortgage 1 Monthly Calcs'!K311),"",'Mortgage 1 Monthly Calcs'!K311)</f>
        <v>0</v>
      </c>
      <c r="N311" s="24"/>
      <c r="O311" s="24">
        <f>IF(ISBLANK('Mortgage 1 Monthly Calcs'!L311),"",'Mortgage 1 Monthly Calcs'!L311)</f>
        <v>644.30140148557882</v>
      </c>
      <c r="P311" s="24"/>
      <c r="Q311" s="24">
        <f>IF(ISBLANK('Mortgage 1 Monthly Calcs'!M311),"",'Mortgage 1 Monthly Calcs'!M311)</f>
        <v>0</v>
      </c>
      <c r="R311" s="24">
        <f>IF(ISBLANK('Mortgage 1 Monthly Calcs'!N311),"",'Mortgage 1 Monthly Calcs'!N311)</f>
        <v>644.30140148557882</v>
      </c>
      <c r="S311" s="24">
        <f>IF(ISBLANK('Mortgage 1 Monthly Calcs'!O311),"",'Mortgage 1 Monthly Calcs'!O311)</f>
        <v>0</v>
      </c>
      <c r="T311" s="24"/>
      <c r="U311" s="24">
        <f>IF(ISBLANK('Mortgage 1 Monthly Calcs'!P311),"",'Mortgage 1 Monthly Calcs'!P311)</f>
        <v>0</v>
      </c>
      <c r="V311" s="24">
        <f>IF(ISBLANK('Mortgage 1 Monthly Calcs'!Q311),"",'Mortgage 1 Monthly Calcs'!Q311)</f>
        <v>0</v>
      </c>
      <c r="W311" s="24">
        <f>IF(ISBLANK('Mortgage 1 Monthly Calcs'!R311),"",'Mortgage 1 Monthly Calcs'!R311)</f>
        <v>641.09592187619785</v>
      </c>
      <c r="X311" s="24">
        <f>IF(ISBLANK('Mortgage 1 Monthly Calcs'!S311),"",'Mortgage 1 Monthly Calcs'!S311)</f>
        <v>3.2054796093809892</v>
      </c>
      <c r="Y311" s="24">
        <f>IF(ISBLANK('Mortgage 1 Monthly Calcs'!T311),"",'Mortgage 1 Monthly Calcs'!T311)</f>
        <v>100000.00000000106</v>
      </c>
      <c r="Z311" s="24">
        <f>IF(ISBLANK('Mortgage 1 Monthly Calcs'!U311),"",'Mortgage 1 Monthly Calcs'!U311)</f>
        <v>93290.420445652606</v>
      </c>
      <c r="AA311" s="24" t="str">
        <f>IF(ISBLANK('Mortgage 1 Monthly Calcs'!V311),"",'Mortgage 1 Monthly Calcs'!V311)</f>
        <v/>
      </c>
      <c r="AB311" s="24" t="str">
        <f>IF(ISBLANK('Mortgage 1 Monthly Calcs'!W311),"",'Mortgage 1 Monthly Calcs'!W311)</f>
        <v/>
      </c>
      <c r="AC311" s="24">
        <f>IF(ISBLANK('Mortgage 1 Monthly Calcs'!X311),"",'Mortgage 1 Monthly Calcs'!X311)</f>
        <v>0</v>
      </c>
      <c r="AD311" s="24" t="str">
        <f>IF(ISBLANK('Mortgage 1 Monthly Calcs'!Y311),"",'Mortgage 1 Monthly Calcs'!Y311)</f>
        <v/>
      </c>
    </row>
    <row r="312" spans="3:30" x14ac:dyDescent="0.25">
      <c r="C312" s="37">
        <v>301</v>
      </c>
      <c r="D312" s="29"/>
      <c r="E312" s="22" t="str">
        <f>IF(ISBLANK('Mortgage 1 Monthly Calcs'!E312),"",'Mortgage 1 Monthly Calcs'!E312)</f>
        <v/>
      </c>
      <c r="F312" s="23" t="str">
        <f>IF(ISBLANK('Mortgage 1 Monthly Calcs'!F312),"",'Mortgage 1 Monthly Calcs'!F312)</f>
        <v>Nov</v>
      </c>
      <c r="G312" s="28"/>
      <c r="H312" s="28">
        <f>IF(ISBLANK('Mortgage 1 Monthly Calcs'!G312),"",'Mortgage 1 Monthly Calcs'!G312)</f>
        <v>0</v>
      </c>
      <c r="I312" s="24" t="e">
        <f>IF(ISBLANK('Mortgage 1 Monthly Calcs'!H312),"",'Mortgage 1 Monthly Calcs'!H312)</f>
        <v>#VALUE!</v>
      </c>
      <c r="J312" s="24">
        <f>IF(ISBLANK('Mortgage 1 Monthly Calcs'!I312),"",'Mortgage 1 Monthly Calcs'!I312)</f>
        <v>0</v>
      </c>
      <c r="K312" s="24" t="str">
        <f>IF(ISBLANK('Mortgage 1 Monthly Calcs'!J312),"",'Mortgage 1 Monthly Calcs'!J312)</f>
        <v/>
      </c>
      <c r="L312" s="24"/>
      <c r="M312" s="24">
        <f>IF(ISBLANK('Mortgage 1 Monthly Calcs'!K312),"",'Mortgage 1 Monthly Calcs'!K312)</f>
        <v>0</v>
      </c>
      <c r="N312" s="24"/>
      <c r="O312" s="24" t="e">
        <f>IF(ISBLANK('Mortgage 1 Monthly Calcs'!L312),"",'Mortgage 1 Monthly Calcs'!L312)</f>
        <v>#VALUE!</v>
      </c>
      <c r="P312" s="24"/>
      <c r="Q312" s="24" t="str">
        <f>IF(ISBLANK('Mortgage 1 Monthly Calcs'!M312),"",'Mortgage 1 Monthly Calcs'!M312)</f>
        <v/>
      </c>
      <c r="R312" s="24" t="str">
        <f>IF(ISBLANK('Mortgage 1 Monthly Calcs'!N312),"",'Mortgage 1 Monthly Calcs'!N312)</f>
        <v/>
      </c>
      <c r="S312" s="24" t="str">
        <f>IF(ISBLANK('Mortgage 1 Monthly Calcs'!O312),"",'Mortgage 1 Monthly Calcs'!O312)</f>
        <v/>
      </c>
      <c r="T312" s="24"/>
      <c r="U312" s="24">
        <f>IF(ISBLANK('Mortgage 1 Monthly Calcs'!P312),"",'Mortgage 1 Monthly Calcs'!P312)</f>
        <v>0</v>
      </c>
      <c r="V312" s="24" t="str">
        <f>IF(ISBLANK('Mortgage 1 Monthly Calcs'!Q312),"",'Mortgage 1 Monthly Calcs'!Q312)</f>
        <v/>
      </c>
      <c r="W312" s="24" t="str">
        <f>IF(ISBLANK('Mortgage 1 Monthly Calcs'!R312),"",'Mortgage 1 Monthly Calcs'!R312)</f>
        <v/>
      </c>
      <c r="X312" s="24">
        <f>IF(ISBLANK('Mortgage 1 Monthly Calcs'!S312),"",'Mortgage 1 Monthly Calcs'!S312)</f>
        <v>0</v>
      </c>
      <c r="Y312" s="24" t="str">
        <f>IF(ISBLANK('Mortgage 1 Monthly Calcs'!T312),"",'Mortgage 1 Monthly Calcs'!T312)</f>
        <v/>
      </c>
      <c r="Z312" s="24">
        <f>IF(ISBLANK('Mortgage 1 Monthly Calcs'!U312),"",'Mortgage 1 Monthly Calcs'!U312)</f>
        <v>93290.420445652606</v>
      </c>
      <c r="AA312" s="24" t="e">
        <f>IF(ISBLANK('Mortgage 1 Monthly Calcs'!V312),"",'Mortgage 1 Monthly Calcs'!V312)</f>
        <v>#VALUE!</v>
      </c>
      <c r="AB312" s="24" t="e">
        <f>IF(ISBLANK('Mortgage 1 Monthly Calcs'!W312),"",'Mortgage 1 Monthly Calcs'!W312)</f>
        <v>#VALUE!</v>
      </c>
      <c r="AC312" s="24" t="str">
        <f>IF(ISBLANK('Mortgage 1 Monthly Calcs'!X312),"",'Mortgage 1 Monthly Calcs'!X312)</f>
        <v/>
      </c>
      <c r="AD312" s="24" t="str">
        <f>IF(ISBLANK('Mortgage 1 Monthly Calcs'!Y312),"",'Mortgage 1 Monthly Calcs'!Y312)</f>
        <v/>
      </c>
    </row>
    <row r="313" spans="3:30" x14ac:dyDescent="0.25">
      <c r="C313" s="37">
        <v>302</v>
      </c>
      <c r="D313" s="29"/>
      <c r="E313" s="22" t="str">
        <f>IF(ISBLANK('Mortgage 1 Monthly Calcs'!E313),"",'Mortgage 1 Monthly Calcs'!E313)</f>
        <v/>
      </c>
      <c r="F313" s="23" t="str">
        <f>IF(ISBLANK('Mortgage 1 Monthly Calcs'!F313),"",'Mortgage 1 Monthly Calcs'!F313)</f>
        <v>Dec</v>
      </c>
      <c r="G313" s="28"/>
      <c r="H313" s="28">
        <f>IF(ISBLANK('Mortgage 1 Monthly Calcs'!G313),"",'Mortgage 1 Monthly Calcs'!G313)</f>
        <v>0</v>
      </c>
      <c r="I313" s="24" t="e">
        <f>IF(ISBLANK('Mortgage 1 Monthly Calcs'!H313),"",'Mortgage 1 Monthly Calcs'!H313)</f>
        <v>#VALUE!</v>
      </c>
      <c r="J313" s="24">
        <f>IF(ISBLANK('Mortgage 1 Monthly Calcs'!I313),"",'Mortgage 1 Monthly Calcs'!I313)</f>
        <v>0</v>
      </c>
      <c r="K313" s="24" t="str">
        <f>IF(ISBLANK('Mortgage 1 Monthly Calcs'!J313),"",'Mortgage 1 Monthly Calcs'!J313)</f>
        <v/>
      </c>
      <c r="L313" s="24"/>
      <c r="M313" s="24">
        <f>IF(ISBLANK('Mortgage 1 Monthly Calcs'!K313),"",'Mortgage 1 Monthly Calcs'!K313)</f>
        <v>0</v>
      </c>
      <c r="N313" s="24"/>
      <c r="O313" s="24" t="e">
        <f>IF(ISBLANK('Mortgage 1 Monthly Calcs'!L313),"",'Mortgage 1 Monthly Calcs'!L313)</f>
        <v>#VALUE!</v>
      </c>
      <c r="P313" s="24"/>
      <c r="Q313" s="24" t="str">
        <f>IF(ISBLANK('Mortgage 1 Monthly Calcs'!M313),"",'Mortgage 1 Monthly Calcs'!M313)</f>
        <v/>
      </c>
      <c r="R313" s="24" t="str">
        <f>IF(ISBLANK('Mortgage 1 Monthly Calcs'!N313),"",'Mortgage 1 Monthly Calcs'!N313)</f>
        <v/>
      </c>
      <c r="S313" s="24" t="str">
        <f>IF(ISBLANK('Mortgage 1 Monthly Calcs'!O313),"",'Mortgage 1 Monthly Calcs'!O313)</f>
        <v/>
      </c>
      <c r="T313" s="24"/>
      <c r="U313" s="24">
        <f>IF(ISBLANK('Mortgage 1 Monthly Calcs'!P313),"",'Mortgage 1 Monthly Calcs'!P313)</f>
        <v>0</v>
      </c>
      <c r="V313" s="24" t="str">
        <f>IF(ISBLANK('Mortgage 1 Monthly Calcs'!Q313),"",'Mortgage 1 Monthly Calcs'!Q313)</f>
        <v/>
      </c>
      <c r="W313" s="24" t="str">
        <f>IF(ISBLANK('Mortgage 1 Monthly Calcs'!R313),"",'Mortgage 1 Monthly Calcs'!R313)</f>
        <v/>
      </c>
      <c r="X313" s="24">
        <f>IF(ISBLANK('Mortgage 1 Monthly Calcs'!S313),"",'Mortgage 1 Monthly Calcs'!S313)</f>
        <v>0</v>
      </c>
      <c r="Y313" s="24" t="str">
        <f>IF(ISBLANK('Mortgage 1 Monthly Calcs'!T313),"",'Mortgage 1 Monthly Calcs'!T313)</f>
        <v/>
      </c>
      <c r="Z313" s="24">
        <f>IF(ISBLANK('Mortgage 1 Monthly Calcs'!U313),"",'Mortgage 1 Monthly Calcs'!U313)</f>
        <v>93290.420445652606</v>
      </c>
      <c r="AA313" s="24" t="e">
        <f>IF(ISBLANK('Mortgage 1 Monthly Calcs'!V313),"",'Mortgage 1 Monthly Calcs'!V313)</f>
        <v>#VALUE!</v>
      </c>
      <c r="AB313" s="24" t="e">
        <f>IF(ISBLANK('Mortgage 1 Monthly Calcs'!W313),"",'Mortgage 1 Monthly Calcs'!W313)</f>
        <v>#VALUE!</v>
      </c>
      <c r="AC313" s="24" t="str">
        <f>IF(ISBLANK('Mortgage 1 Monthly Calcs'!X313),"",'Mortgage 1 Monthly Calcs'!X313)</f>
        <v/>
      </c>
      <c r="AD313" s="24" t="str">
        <f>IF(ISBLANK('Mortgage 1 Monthly Calcs'!Y313),"",'Mortgage 1 Monthly Calcs'!Y313)</f>
        <v/>
      </c>
    </row>
    <row r="314" spans="3:30" x14ac:dyDescent="0.25">
      <c r="C314" s="37">
        <v>303</v>
      </c>
      <c r="D314" s="29"/>
      <c r="E314" s="22">
        <f>IF(ISBLANK('Mortgage 1 Monthly Calcs'!E314),"",'Mortgage 1 Monthly Calcs'!E314)</f>
        <v>2035</v>
      </c>
      <c r="F314" s="23" t="str">
        <f>IF(ISBLANK('Mortgage 1 Monthly Calcs'!F314),"",'Mortgage 1 Monthly Calcs'!F314)</f>
        <v>Jan</v>
      </c>
      <c r="G314" s="28"/>
      <c r="H314" s="28">
        <f>IF(ISBLANK('Mortgage 1 Monthly Calcs'!G314),"",'Mortgage 1 Monthly Calcs'!G314)</f>
        <v>0</v>
      </c>
      <c r="I314" s="24" t="e">
        <f>IF(ISBLANK('Mortgage 1 Monthly Calcs'!H314),"",'Mortgage 1 Monthly Calcs'!H314)</f>
        <v>#VALUE!</v>
      </c>
      <c r="J314" s="24">
        <f>IF(ISBLANK('Mortgage 1 Monthly Calcs'!I314),"",'Mortgage 1 Monthly Calcs'!I314)</f>
        <v>0</v>
      </c>
      <c r="K314" s="24" t="str">
        <f>IF(ISBLANK('Mortgage 1 Monthly Calcs'!J314),"",'Mortgage 1 Monthly Calcs'!J314)</f>
        <v/>
      </c>
      <c r="L314" s="24"/>
      <c r="M314" s="24">
        <f>IF(ISBLANK('Mortgage 1 Monthly Calcs'!K314),"",'Mortgage 1 Monthly Calcs'!K314)</f>
        <v>0</v>
      </c>
      <c r="N314" s="24"/>
      <c r="O314" s="24" t="e">
        <f>IF(ISBLANK('Mortgage 1 Monthly Calcs'!L314),"",'Mortgage 1 Monthly Calcs'!L314)</f>
        <v>#VALUE!</v>
      </c>
      <c r="P314" s="24"/>
      <c r="Q314" s="24" t="str">
        <f>IF(ISBLANK('Mortgage 1 Monthly Calcs'!M314),"",'Mortgage 1 Monthly Calcs'!M314)</f>
        <v/>
      </c>
      <c r="R314" s="24" t="str">
        <f>IF(ISBLANK('Mortgage 1 Monthly Calcs'!N314),"",'Mortgage 1 Monthly Calcs'!N314)</f>
        <v/>
      </c>
      <c r="S314" s="24" t="str">
        <f>IF(ISBLANK('Mortgage 1 Monthly Calcs'!O314),"",'Mortgage 1 Monthly Calcs'!O314)</f>
        <v/>
      </c>
      <c r="T314" s="24"/>
      <c r="U314" s="24">
        <f>IF(ISBLANK('Mortgage 1 Monthly Calcs'!P314),"",'Mortgage 1 Monthly Calcs'!P314)</f>
        <v>0</v>
      </c>
      <c r="V314" s="24" t="str">
        <f>IF(ISBLANK('Mortgage 1 Monthly Calcs'!Q314),"",'Mortgage 1 Monthly Calcs'!Q314)</f>
        <v/>
      </c>
      <c r="W314" s="24" t="str">
        <f>IF(ISBLANK('Mortgage 1 Monthly Calcs'!R314),"",'Mortgage 1 Monthly Calcs'!R314)</f>
        <v/>
      </c>
      <c r="X314" s="24">
        <f>IF(ISBLANK('Mortgage 1 Monthly Calcs'!S314),"",'Mortgage 1 Monthly Calcs'!S314)</f>
        <v>0</v>
      </c>
      <c r="Y314" s="24" t="str">
        <f>IF(ISBLANK('Mortgage 1 Monthly Calcs'!T314),"",'Mortgage 1 Monthly Calcs'!T314)</f>
        <v/>
      </c>
      <c r="Z314" s="24">
        <f>IF(ISBLANK('Mortgage 1 Monthly Calcs'!U314),"",'Mortgage 1 Monthly Calcs'!U314)</f>
        <v>93290.420445652606</v>
      </c>
      <c r="AA314" s="24" t="e">
        <f>IF(ISBLANK('Mortgage 1 Monthly Calcs'!V314),"",'Mortgage 1 Monthly Calcs'!V314)</f>
        <v>#VALUE!</v>
      </c>
      <c r="AB314" s="24" t="e">
        <f>IF(ISBLANK('Mortgage 1 Monthly Calcs'!W314),"",'Mortgage 1 Monthly Calcs'!W314)</f>
        <v>#VALUE!</v>
      </c>
      <c r="AC314" s="24" t="str">
        <f>IF(ISBLANK('Mortgage 1 Monthly Calcs'!X314),"",'Mortgage 1 Monthly Calcs'!X314)</f>
        <v/>
      </c>
      <c r="AD314" s="24" t="str">
        <f>IF(ISBLANK('Mortgage 1 Monthly Calcs'!Y314),"",'Mortgage 1 Monthly Calcs'!Y314)</f>
        <v/>
      </c>
    </row>
    <row r="315" spans="3:30" x14ac:dyDescent="0.25">
      <c r="C315" s="37">
        <v>304</v>
      </c>
      <c r="D315" s="29" t="str">
        <f>IF(K1083=1,F307+1,"")</f>
        <v/>
      </c>
      <c r="E315" s="22" t="str">
        <f>IF(ISBLANK('Mortgage 1 Monthly Calcs'!E315),"",'Mortgage 1 Monthly Calcs'!E315)</f>
        <v/>
      </c>
      <c r="F315" s="23" t="str">
        <f>IF(ISBLANK('Mortgage 1 Monthly Calcs'!F315),"",'Mortgage 1 Monthly Calcs'!F315)</f>
        <v>Feb</v>
      </c>
      <c r="G315" s="28"/>
      <c r="H315" s="28">
        <f>IF(ISBLANK('Mortgage 1 Monthly Calcs'!G315),"",'Mortgage 1 Monthly Calcs'!G315)</f>
        <v>0</v>
      </c>
      <c r="I315" s="24" t="e">
        <f>IF(ISBLANK('Mortgage 1 Monthly Calcs'!H315),"",'Mortgage 1 Monthly Calcs'!H315)</f>
        <v>#VALUE!</v>
      </c>
      <c r="J315" s="24">
        <f>IF(ISBLANK('Mortgage 1 Monthly Calcs'!I315),"",'Mortgage 1 Monthly Calcs'!I315)</f>
        <v>0</v>
      </c>
      <c r="K315" s="24" t="str">
        <f>IF(ISBLANK('Mortgage 1 Monthly Calcs'!J315),"",'Mortgage 1 Monthly Calcs'!J315)</f>
        <v/>
      </c>
      <c r="L315" s="24"/>
      <c r="M315" s="24">
        <f>IF(ISBLANK('Mortgage 1 Monthly Calcs'!K315),"",'Mortgage 1 Monthly Calcs'!K315)</f>
        <v>0</v>
      </c>
      <c r="N315" s="24"/>
      <c r="O315" s="24" t="e">
        <f>IF(ISBLANK('Mortgage 1 Monthly Calcs'!L315),"",'Mortgage 1 Monthly Calcs'!L315)</f>
        <v>#VALUE!</v>
      </c>
      <c r="P315" s="24"/>
      <c r="Q315" s="24" t="str">
        <f>IF(ISBLANK('Mortgage 1 Monthly Calcs'!M315),"",'Mortgage 1 Monthly Calcs'!M315)</f>
        <v/>
      </c>
      <c r="R315" s="24" t="str">
        <f>IF(ISBLANK('Mortgage 1 Monthly Calcs'!N315),"",'Mortgage 1 Monthly Calcs'!N315)</f>
        <v/>
      </c>
      <c r="S315" s="24" t="str">
        <f>IF(ISBLANK('Mortgage 1 Monthly Calcs'!O315),"",'Mortgage 1 Monthly Calcs'!O315)</f>
        <v/>
      </c>
      <c r="T315" s="24"/>
      <c r="U315" s="24">
        <f>IF(ISBLANK('Mortgage 1 Monthly Calcs'!P315),"",'Mortgage 1 Monthly Calcs'!P315)</f>
        <v>0</v>
      </c>
      <c r="V315" s="24" t="str">
        <f>IF(ISBLANK('Mortgage 1 Monthly Calcs'!Q315),"",'Mortgage 1 Monthly Calcs'!Q315)</f>
        <v/>
      </c>
      <c r="W315" s="24" t="str">
        <f>IF(ISBLANK('Mortgage 1 Monthly Calcs'!R315),"",'Mortgage 1 Monthly Calcs'!R315)</f>
        <v/>
      </c>
      <c r="X315" s="24">
        <f>IF(ISBLANK('Mortgage 1 Monthly Calcs'!S315),"",'Mortgage 1 Monthly Calcs'!S315)</f>
        <v>0</v>
      </c>
      <c r="Y315" s="24" t="str">
        <f>IF(ISBLANK('Mortgage 1 Monthly Calcs'!T315),"",'Mortgage 1 Monthly Calcs'!T315)</f>
        <v/>
      </c>
      <c r="Z315" s="24">
        <f>IF(ISBLANK('Mortgage 1 Monthly Calcs'!U315),"",'Mortgage 1 Monthly Calcs'!U315)</f>
        <v>93290.420445652606</v>
      </c>
      <c r="AA315" s="24" t="e">
        <f>IF(ISBLANK('Mortgage 1 Monthly Calcs'!V315),"",'Mortgage 1 Monthly Calcs'!V315)</f>
        <v>#VALUE!</v>
      </c>
      <c r="AB315" s="24" t="e">
        <f>IF(ISBLANK('Mortgage 1 Monthly Calcs'!W315),"",'Mortgage 1 Monthly Calcs'!W315)</f>
        <v>#VALUE!</v>
      </c>
      <c r="AC315" s="24" t="str">
        <f>IF(ISBLANK('Mortgage 1 Monthly Calcs'!X315),"",'Mortgage 1 Monthly Calcs'!X315)</f>
        <v/>
      </c>
      <c r="AD315" s="24" t="str">
        <f>IF(ISBLANK('Mortgage 1 Monthly Calcs'!Y315),"",'Mortgage 1 Monthly Calcs'!Y315)</f>
        <v/>
      </c>
    </row>
    <row r="316" spans="3:30" x14ac:dyDescent="0.25">
      <c r="C316" s="37">
        <v>305</v>
      </c>
      <c r="D316" s="29" t="str">
        <f>IF(K1084=1,F307+1,"")</f>
        <v/>
      </c>
      <c r="E316" s="22" t="str">
        <f>IF(ISBLANK('Mortgage 1 Monthly Calcs'!E316),"",'Mortgage 1 Monthly Calcs'!E316)</f>
        <v/>
      </c>
      <c r="F316" s="23" t="str">
        <f>IF(ISBLANK('Mortgage 1 Monthly Calcs'!F316),"",'Mortgage 1 Monthly Calcs'!F316)</f>
        <v>Mar</v>
      </c>
      <c r="G316" s="28"/>
      <c r="H316" s="28">
        <f>IF(ISBLANK('Mortgage 1 Monthly Calcs'!G316),"",'Mortgage 1 Monthly Calcs'!G316)</f>
        <v>0</v>
      </c>
      <c r="I316" s="24" t="e">
        <f>IF(ISBLANK('Mortgage 1 Monthly Calcs'!H316),"",'Mortgage 1 Monthly Calcs'!H316)</f>
        <v>#VALUE!</v>
      </c>
      <c r="J316" s="24">
        <f>IF(ISBLANK('Mortgage 1 Monthly Calcs'!I316),"",'Mortgage 1 Monthly Calcs'!I316)</f>
        <v>0</v>
      </c>
      <c r="K316" s="24" t="str">
        <f>IF(ISBLANK('Mortgage 1 Monthly Calcs'!J316),"",'Mortgage 1 Monthly Calcs'!J316)</f>
        <v/>
      </c>
      <c r="L316" s="24"/>
      <c r="M316" s="24">
        <f>IF(ISBLANK('Mortgage 1 Monthly Calcs'!K316),"",'Mortgage 1 Monthly Calcs'!K316)</f>
        <v>0</v>
      </c>
      <c r="N316" s="24"/>
      <c r="O316" s="24" t="e">
        <f>IF(ISBLANK('Mortgage 1 Monthly Calcs'!L316),"",'Mortgage 1 Monthly Calcs'!L316)</f>
        <v>#VALUE!</v>
      </c>
      <c r="P316" s="24"/>
      <c r="Q316" s="24" t="str">
        <f>IF(ISBLANK('Mortgage 1 Monthly Calcs'!M316),"",'Mortgage 1 Monthly Calcs'!M316)</f>
        <v/>
      </c>
      <c r="R316" s="24" t="str">
        <f>IF(ISBLANK('Mortgage 1 Monthly Calcs'!N316),"",'Mortgage 1 Monthly Calcs'!N316)</f>
        <v/>
      </c>
      <c r="S316" s="24" t="str">
        <f>IF(ISBLANK('Mortgage 1 Monthly Calcs'!O316),"",'Mortgage 1 Monthly Calcs'!O316)</f>
        <v/>
      </c>
      <c r="T316" s="24"/>
      <c r="U316" s="24">
        <f>IF(ISBLANK('Mortgage 1 Monthly Calcs'!P316),"",'Mortgage 1 Monthly Calcs'!P316)</f>
        <v>0</v>
      </c>
      <c r="V316" s="24" t="str">
        <f>IF(ISBLANK('Mortgage 1 Monthly Calcs'!Q316),"",'Mortgage 1 Monthly Calcs'!Q316)</f>
        <v/>
      </c>
      <c r="W316" s="24" t="str">
        <f>IF(ISBLANK('Mortgage 1 Monthly Calcs'!R316),"",'Mortgage 1 Monthly Calcs'!R316)</f>
        <v/>
      </c>
      <c r="X316" s="24">
        <f>IF(ISBLANK('Mortgage 1 Monthly Calcs'!S316),"",'Mortgage 1 Monthly Calcs'!S316)</f>
        <v>0</v>
      </c>
      <c r="Y316" s="24" t="str">
        <f>IF(ISBLANK('Mortgage 1 Monthly Calcs'!T316),"",'Mortgage 1 Monthly Calcs'!T316)</f>
        <v/>
      </c>
      <c r="Z316" s="24">
        <f>IF(ISBLANK('Mortgage 1 Monthly Calcs'!U316),"",'Mortgage 1 Monthly Calcs'!U316)</f>
        <v>93290.420445652606</v>
      </c>
      <c r="AA316" s="24" t="e">
        <f>IF(ISBLANK('Mortgage 1 Monthly Calcs'!V316),"",'Mortgage 1 Monthly Calcs'!V316)</f>
        <v>#VALUE!</v>
      </c>
      <c r="AB316" s="24" t="e">
        <f>IF(ISBLANK('Mortgage 1 Monthly Calcs'!W316),"",'Mortgage 1 Monthly Calcs'!W316)</f>
        <v>#VALUE!</v>
      </c>
      <c r="AC316" s="24" t="str">
        <f>IF(ISBLANK('Mortgage 1 Monthly Calcs'!X316),"",'Mortgage 1 Monthly Calcs'!X316)</f>
        <v/>
      </c>
      <c r="AD316" s="24" t="str">
        <f>IF(ISBLANK('Mortgage 1 Monthly Calcs'!Y316),"",'Mortgage 1 Monthly Calcs'!Y316)</f>
        <v/>
      </c>
    </row>
    <row r="317" spans="3:30" x14ac:dyDescent="0.25">
      <c r="C317" s="37">
        <v>306</v>
      </c>
      <c r="D317" s="29" t="str">
        <f>IF(K1085=1,F307+1,"")</f>
        <v/>
      </c>
      <c r="E317" s="22" t="str">
        <f>IF(ISBLANK('Mortgage 1 Monthly Calcs'!E317),"",'Mortgage 1 Monthly Calcs'!E317)</f>
        <v/>
      </c>
      <c r="F317" s="23" t="str">
        <f>IF(ISBLANK('Mortgage 1 Monthly Calcs'!F317),"",'Mortgage 1 Monthly Calcs'!F317)</f>
        <v>Apr</v>
      </c>
      <c r="G317" s="28"/>
      <c r="H317" s="28">
        <f>IF(ISBLANK('Mortgage 1 Monthly Calcs'!G317),"",'Mortgage 1 Monthly Calcs'!G317)</f>
        <v>0</v>
      </c>
      <c r="I317" s="24" t="e">
        <f>IF(ISBLANK('Mortgage 1 Monthly Calcs'!H317),"",'Mortgage 1 Monthly Calcs'!H317)</f>
        <v>#VALUE!</v>
      </c>
      <c r="J317" s="24">
        <f>IF(ISBLANK('Mortgage 1 Monthly Calcs'!I317),"",'Mortgage 1 Monthly Calcs'!I317)</f>
        <v>0</v>
      </c>
      <c r="K317" s="24" t="str">
        <f>IF(ISBLANK('Mortgage 1 Monthly Calcs'!J317),"",'Mortgage 1 Monthly Calcs'!J317)</f>
        <v/>
      </c>
      <c r="L317" s="24"/>
      <c r="M317" s="24">
        <f>IF(ISBLANK('Mortgage 1 Monthly Calcs'!K317),"",'Mortgage 1 Monthly Calcs'!K317)</f>
        <v>0</v>
      </c>
      <c r="N317" s="24"/>
      <c r="O317" s="24" t="e">
        <f>IF(ISBLANK('Mortgage 1 Monthly Calcs'!L317),"",'Mortgage 1 Monthly Calcs'!L317)</f>
        <v>#VALUE!</v>
      </c>
      <c r="P317" s="24"/>
      <c r="Q317" s="24" t="str">
        <f>IF(ISBLANK('Mortgage 1 Monthly Calcs'!M317),"",'Mortgage 1 Monthly Calcs'!M317)</f>
        <v/>
      </c>
      <c r="R317" s="24" t="str">
        <f>IF(ISBLANK('Mortgage 1 Monthly Calcs'!N317),"",'Mortgage 1 Monthly Calcs'!N317)</f>
        <v/>
      </c>
      <c r="S317" s="24" t="str">
        <f>IF(ISBLANK('Mortgage 1 Monthly Calcs'!O317),"",'Mortgage 1 Monthly Calcs'!O317)</f>
        <v/>
      </c>
      <c r="T317" s="24"/>
      <c r="U317" s="24">
        <f>IF(ISBLANK('Mortgage 1 Monthly Calcs'!P317),"",'Mortgage 1 Monthly Calcs'!P317)</f>
        <v>0</v>
      </c>
      <c r="V317" s="24" t="str">
        <f>IF(ISBLANK('Mortgage 1 Monthly Calcs'!Q317),"",'Mortgage 1 Monthly Calcs'!Q317)</f>
        <v/>
      </c>
      <c r="W317" s="24" t="str">
        <f>IF(ISBLANK('Mortgage 1 Monthly Calcs'!R317),"",'Mortgage 1 Monthly Calcs'!R317)</f>
        <v/>
      </c>
      <c r="X317" s="24">
        <f>IF(ISBLANK('Mortgage 1 Monthly Calcs'!S317),"",'Mortgage 1 Monthly Calcs'!S317)</f>
        <v>0</v>
      </c>
      <c r="Y317" s="24" t="str">
        <f>IF(ISBLANK('Mortgage 1 Monthly Calcs'!T317),"",'Mortgage 1 Monthly Calcs'!T317)</f>
        <v/>
      </c>
      <c r="Z317" s="24">
        <f>IF(ISBLANK('Mortgage 1 Monthly Calcs'!U317),"",'Mortgage 1 Monthly Calcs'!U317)</f>
        <v>93290.420445652606</v>
      </c>
      <c r="AA317" s="24" t="e">
        <f>IF(ISBLANK('Mortgage 1 Monthly Calcs'!V317),"",'Mortgage 1 Monthly Calcs'!V317)</f>
        <v>#VALUE!</v>
      </c>
      <c r="AB317" s="24" t="e">
        <f>IF(ISBLANK('Mortgage 1 Monthly Calcs'!W317),"",'Mortgage 1 Monthly Calcs'!W317)</f>
        <v>#VALUE!</v>
      </c>
      <c r="AC317" s="24" t="str">
        <f>IF(ISBLANK('Mortgage 1 Monthly Calcs'!X317),"",'Mortgage 1 Monthly Calcs'!X317)</f>
        <v/>
      </c>
      <c r="AD317" s="24" t="str">
        <f>IF(ISBLANK('Mortgage 1 Monthly Calcs'!Y317),"",'Mortgage 1 Monthly Calcs'!Y317)</f>
        <v/>
      </c>
    </row>
    <row r="318" spans="3:30" x14ac:dyDescent="0.25">
      <c r="C318" s="37">
        <v>307</v>
      </c>
      <c r="D318" s="29" t="str">
        <f>IF(K1086=1,F307+1,"")</f>
        <v/>
      </c>
      <c r="E318" s="22" t="str">
        <f>IF(ISBLANK('Mortgage 1 Monthly Calcs'!E318),"",'Mortgage 1 Monthly Calcs'!E318)</f>
        <v/>
      </c>
      <c r="F318" s="23" t="str">
        <f>IF(ISBLANK('Mortgage 1 Monthly Calcs'!F318),"",'Mortgage 1 Monthly Calcs'!F318)</f>
        <v>May</v>
      </c>
      <c r="G318" s="28"/>
      <c r="H318" s="28">
        <f>IF(ISBLANK('Mortgage 1 Monthly Calcs'!G318),"",'Mortgage 1 Monthly Calcs'!G318)</f>
        <v>0</v>
      </c>
      <c r="I318" s="24" t="e">
        <f>IF(ISBLANK('Mortgage 1 Monthly Calcs'!H318),"",'Mortgage 1 Monthly Calcs'!H318)</f>
        <v>#VALUE!</v>
      </c>
      <c r="J318" s="24">
        <f>IF(ISBLANK('Mortgage 1 Monthly Calcs'!I318),"",'Mortgage 1 Monthly Calcs'!I318)</f>
        <v>0</v>
      </c>
      <c r="K318" s="24" t="str">
        <f>IF(ISBLANK('Mortgage 1 Monthly Calcs'!J318),"",'Mortgage 1 Monthly Calcs'!J318)</f>
        <v/>
      </c>
      <c r="L318" s="24"/>
      <c r="M318" s="24">
        <f>IF(ISBLANK('Mortgage 1 Monthly Calcs'!K318),"",'Mortgage 1 Monthly Calcs'!K318)</f>
        <v>0</v>
      </c>
      <c r="N318" s="24"/>
      <c r="O318" s="24" t="e">
        <f>IF(ISBLANK('Mortgage 1 Monthly Calcs'!L318),"",'Mortgage 1 Monthly Calcs'!L318)</f>
        <v>#VALUE!</v>
      </c>
      <c r="P318" s="24"/>
      <c r="Q318" s="24" t="str">
        <f>IF(ISBLANK('Mortgage 1 Monthly Calcs'!M318),"",'Mortgage 1 Monthly Calcs'!M318)</f>
        <v/>
      </c>
      <c r="R318" s="24" t="str">
        <f>IF(ISBLANK('Mortgage 1 Monthly Calcs'!N318),"",'Mortgage 1 Monthly Calcs'!N318)</f>
        <v/>
      </c>
      <c r="S318" s="24" t="str">
        <f>IF(ISBLANK('Mortgage 1 Monthly Calcs'!O318),"",'Mortgage 1 Monthly Calcs'!O318)</f>
        <v/>
      </c>
      <c r="T318" s="24"/>
      <c r="U318" s="24">
        <f>IF(ISBLANK('Mortgage 1 Monthly Calcs'!P318),"",'Mortgage 1 Monthly Calcs'!P318)</f>
        <v>0</v>
      </c>
      <c r="V318" s="24" t="str">
        <f>IF(ISBLANK('Mortgage 1 Monthly Calcs'!Q318),"",'Mortgage 1 Monthly Calcs'!Q318)</f>
        <v/>
      </c>
      <c r="W318" s="24" t="str">
        <f>IF(ISBLANK('Mortgage 1 Monthly Calcs'!R318),"",'Mortgage 1 Monthly Calcs'!R318)</f>
        <v/>
      </c>
      <c r="X318" s="24">
        <f>IF(ISBLANK('Mortgage 1 Monthly Calcs'!S318),"",'Mortgage 1 Monthly Calcs'!S318)</f>
        <v>0</v>
      </c>
      <c r="Y318" s="24" t="str">
        <f>IF(ISBLANK('Mortgage 1 Monthly Calcs'!T318),"",'Mortgage 1 Monthly Calcs'!T318)</f>
        <v/>
      </c>
      <c r="Z318" s="24">
        <f>IF(ISBLANK('Mortgage 1 Monthly Calcs'!U318),"",'Mortgage 1 Monthly Calcs'!U318)</f>
        <v>93290.420445652606</v>
      </c>
      <c r="AA318" s="24" t="e">
        <f>IF(ISBLANK('Mortgage 1 Monthly Calcs'!V318),"",'Mortgage 1 Monthly Calcs'!V318)</f>
        <v>#VALUE!</v>
      </c>
      <c r="AB318" s="24" t="e">
        <f>IF(ISBLANK('Mortgage 1 Monthly Calcs'!W318),"",'Mortgage 1 Monthly Calcs'!W318)</f>
        <v>#VALUE!</v>
      </c>
      <c r="AC318" s="24" t="str">
        <f>IF(ISBLANK('Mortgage 1 Monthly Calcs'!X318),"",'Mortgage 1 Monthly Calcs'!X318)</f>
        <v/>
      </c>
      <c r="AD318" s="24" t="str">
        <f>IF(ISBLANK('Mortgage 1 Monthly Calcs'!Y318),"",'Mortgage 1 Monthly Calcs'!Y318)</f>
        <v/>
      </c>
    </row>
    <row r="319" spans="3:30" x14ac:dyDescent="0.25">
      <c r="C319" s="37">
        <v>308</v>
      </c>
      <c r="D319" s="29" t="str">
        <f>IF(K1087=1,F307+1,"")</f>
        <v/>
      </c>
      <c r="E319" s="22" t="str">
        <f>IF(ISBLANK('Mortgage 1 Monthly Calcs'!E319),"",'Mortgage 1 Monthly Calcs'!E319)</f>
        <v/>
      </c>
      <c r="F319" s="23" t="str">
        <f>IF(ISBLANK('Mortgage 1 Monthly Calcs'!F319),"",'Mortgage 1 Monthly Calcs'!F319)</f>
        <v>Jun</v>
      </c>
      <c r="G319" s="28"/>
      <c r="H319" s="28">
        <f>IF(ISBLANK('Mortgage 1 Monthly Calcs'!G319),"",'Mortgage 1 Monthly Calcs'!G319)</f>
        <v>0</v>
      </c>
      <c r="I319" s="24" t="e">
        <f>IF(ISBLANK('Mortgage 1 Monthly Calcs'!H319),"",'Mortgage 1 Monthly Calcs'!H319)</f>
        <v>#VALUE!</v>
      </c>
      <c r="J319" s="24">
        <f>IF(ISBLANK('Mortgage 1 Monthly Calcs'!I319),"",'Mortgage 1 Monthly Calcs'!I319)</f>
        <v>0</v>
      </c>
      <c r="K319" s="24" t="str">
        <f>IF(ISBLANK('Mortgage 1 Monthly Calcs'!J319),"",'Mortgage 1 Monthly Calcs'!J319)</f>
        <v/>
      </c>
      <c r="L319" s="24"/>
      <c r="M319" s="24">
        <f>IF(ISBLANK('Mortgage 1 Monthly Calcs'!K319),"",'Mortgage 1 Monthly Calcs'!K319)</f>
        <v>0</v>
      </c>
      <c r="N319" s="24"/>
      <c r="O319" s="24" t="e">
        <f>IF(ISBLANK('Mortgage 1 Monthly Calcs'!L319),"",'Mortgage 1 Monthly Calcs'!L319)</f>
        <v>#VALUE!</v>
      </c>
      <c r="P319" s="24"/>
      <c r="Q319" s="24" t="str">
        <f>IF(ISBLANK('Mortgage 1 Monthly Calcs'!M319),"",'Mortgage 1 Monthly Calcs'!M319)</f>
        <v/>
      </c>
      <c r="R319" s="24" t="str">
        <f>IF(ISBLANK('Mortgage 1 Monthly Calcs'!N319),"",'Mortgage 1 Monthly Calcs'!N319)</f>
        <v/>
      </c>
      <c r="S319" s="24" t="str">
        <f>IF(ISBLANK('Mortgage 1 Monthly Calcs'!O319),"",'Mortgage 1 Monthly Calcs'!O319)</f>
        <v/>
      </c>
      <c r="T319" s="24"/>
      <c r="U319" s="24">
        <f>IF(ISBLANK('Mortgage 1 Monthly Calcs'!P319),"",'Mortgage 1 Monthly Calcs'!P319)</f>
        <v>0</v>
      </c>
      <c r="V319" s="24" t="str">
        <f>IF(ISBLANK('Mortgage 1 Monthly Calcs'!Q319),"",'Mortgage 1 Monthly Calcs'!Q319)</f>
        <v/>
      </c>
      <c r="W319" s="24" t="str">
        <f>IF(ISBLANK('Mortgage 1 Monthly Calcs'!R319),"",'Mortgage 1 Monthly Calcs'!R319)</f>
        <v/>
      </c>
      <c r="X319" s="24">
        <f>IF(ISBLANK('Mortgage 1 Monthly Calcs'!S319),"",'Mortgage 1 Monthly Calcs'!S319)</f>
        <v>0</v>
      </c>
      <c r="Y319" s="24" t="str">
        <f>IF(ISBLANK('Mortgage 1 Monthly Calcs'!T319),"",'Mortgage 1 Monthly Calcs'!T319)</f>
        <v/>
      </c>
      <c r="Z319" s="24">
        <f>IF(ISBLANK('Mortgage 1 Monthly Calcs'!U319),"",'Mortgage 1 Monthly Calcs'!U319)</f>
        <v>93290.420445652606</v>
      </c>
      <c r="AA319" s="24" t="e">
        <f>IF(ISBLANK('Mortgage 1 Monthly Calcs'!V319),"",'Mortgage 1 Monthly Calcs'!V319)</f>
        <v>#VALUE!</v>
      </c>
      <c r="AB319" s="24" t="e">
        <f>IF(ISBLANK('Mortgage 1 Monthly Calcs'!W319),"",'Mortgage 1 Monthly Calcs'!W319)</f>
        <v>#VALUE!</v>
      </c>
      <c r="AC319" s="24" t="str">
        <f>IF(ISBLANK('Mortgage 1 Monthly Calcs'!X319),"",'Mortgage 1 Monthly Calcs'!X319)</f>
        <v/>
      </c>
      <c r="AD319" s="24" t="str">
        <f>IF(ISBLANK('Mortgage 1 Monthly Calcs'!Y319),"",'Mortgage 1 Monthly Calcs'!Y319)</f>
        <v/>
      </c>
    </row>
    <row r="320" spans="3:30" x14ac:dyDescent="0.25">
      <c r="C320" s="37">
        <v>309</v>
      </c>
      <c r="D320" s="29" t="str">
        <f>IF(K1088=1,F307+1,"")</f>
        <v/>
      </c>
      <c r="E320" s="22" t="str">
        <f>IF(ISBLANK('Mortgage 1 Monthly Calcs'!E320),"",'Mortgage 1 Monthly Calcs'!E320)</f>
        <v/>
      </c>
      <c r="F320" s="23" t="str">
        <f>IF(ISBLANK('Mortgage 1 Monthly Calcs'!F320),"",'Mortgage 1 Monthly Calcs'!F320)</f>
        <v>Jul</v>
      </c>
      <c r="G320" s="28"/>
      <c r="H320" s="28">
        <f>IF(ISBLANK('Mortgage 1 Monthly Calcs'!G320),"",'Mortgage 1 Monthly Calcs'!G320)</f>
        <v>0</v>
      </c>
      <c r="I320" s="24" t="e">
        <f>IF(ISBLANK('Mortgage 1 Monthly Calcs'!H320),"",'Mortgage 1 Monthly Calcs'!H320)</f>
        <v>#VALUE!</v>
      </c>
      <c r="J320" s="24">
        <f>IF(ISBLANK('Mortgage 1 Monthly Calcs'!I320),"",'Mortgage 1 Monthly Calcs'!I320)</f>
        <v>0</v>
      </c>
      <c r="K320" s="24" t="str">
        <f>IF(ISBLANK('Mortgage 1 Monthly Calcs'!J320),"",'Mortgage 1 Monthly Calcs'!J320)</f>
        <v/>
      </c>
      <c r="L320" s="24"/>
      <c r="M320" s="24">
        <f>IF(ISBLANK('Mortgage 1 Monthly Calcs'!K320),"",'Mortgage 1 Monthly Calcs'!K320)</f>
        <v>0</v>
      </c>
      <c r="N320" s="24"/>
      <c r="O320" s="24" t="e">
        <f>IF(ISBLANK('Mortgage 1 Monthly Calcs'!L320),"",'Mortgage 1 Monthly Calcs'!L320)</f>
        <v>#VALUE!</v>
      </c>
      <c r="P320" s="24"/>
      <c r="Q320" s="24" t="str">
        <f>IF(ISBLANK('Mortgage 1 Monthly Calcs'!M320),"",'Mortgage 1 Monthly Calcs'!M320)</f>
        <v/>
      </c>
      <c r="R320" s="24" t="str">
        <f>IF(ISBLANK('Mortgage 1 Monthly Calcs'!N320),"",'Mortgage 1 Monthly Calcs'!N320)</f>
        <v/>
      </c>
      <c r="S320" s="24" t="str">
        <f>IF(ISBLANK('Mortgage 1 Monthly Calcs'!O320),"",'Mortgage 1 Monthly Calcs'!O320)</f>
        <v/>
      </c>
      <c r="T320" s="24"/>
      <c r="U320" s="24">
        <f>IF(ISBLANK('Mortgage 1 Monthly Calcs'!P320),"",'Mortgage 1 Monthly Calcs'!P320)</f>
        <v>0</v>
      </c>
      <c r="V320" s="24" t="str">
        <f>IF(ISBLANK('Mortgage 1 Monthly Calcs'!Q320),"",'Mortgage 1 Monthly Calcs'!Q320)</f>
        <v/>
      </c>
      <c r="W320" s="24" t="str">
        <f>IF(ISBLANK('Mortgage 1 Monthly Calcs'!R320),"",'Mortgage 1 Monthly Calcs'!R320)</f>
        <v/>
      </c>
      <c r="X320" s="24">
        <f>IF(ISBLANK('Mortgage 1 Monthly Calcs'!S320),"",'Mortgage 1 Monthly Calcs'!S320)</f>
        <v>0</v>
      </c>
      <c r="Y320" s="24" t="str">
        <f>IF(ISBLANK('Mortgage 1 Monthly Calcs'!T320),"",'Mortgage 1 Monthly Calcs'!T320)</f>
        <v/>
      </c>
      <c r="Z320" s="24">
        <f>IF(ISBLANK('Mortgage 1 Monthly Calcs'!U320),"",'Mortgage 1 Monthly Calcs'!U320)</f>
        <v>93290.420445652606</v>
      </c>
      <c r="AA320" s="24" t="e">
        <f>IF(ISBLANK('Mortgage 1 Monthly Calcs'!V320),"",'Mortgage 1 Monthly Calcs'!V320)</f>
        <v>#VALUE!</v>
      </c>
      <c r="AB320" s="24" t="e">
        <f>IF(ISBLANK('Mortgage 1 Monthly Calcs'!W320),"",'Mortgage 1 Monthly Calcs'!W320)</f>
        <v>#VALUE!</v>
      </c>
      <c r="AC320" s="24" t="str">
        <f>IF(ISBLANK('Mortgage 1 Monthly Calcs'!X320),"",'Mortgage 1 Monthly Calcs'!X320)</f>
        <v/>
      </c>
      <c r="AD320" s="24" t="str">
        <f>IF(ISBLANK('Mortgage 1 Monthly Calcs'!Y320),"",'Mortgage 1 Monthly Calcs'!Y320)</f>
        <v/>
      </c>
    </row>
    <row r="321" spans="3:30" x14ac:dyDescent="0.25">
      <c r="C321" s="37">
        <v>310</v>
      </c>
      <c r="D321" s="29" t="str">
        <f>IF(K1089=1,F307+1,"")</f>
        <v/>
      </c>
      <c r="E321" s="22" t="str">
        <f>IF(ISBLANK('Mortgage 1 Monthly Calcs'!E321),"",'Mortgage 1 Monthly Calcs'!E321)</f>
        <v/>
      </c>
      <c r="F321" s="22" t="str">
        <f>IF(ISBLANK('Mortgage 1 Monthly Calcs'!F321),"",'Mortgage 1 Monthly Calcs'!F321)</f>
        <v>Aug</v>
      </c>
      <c r="G321" s="28"/>
      <c r="H321" s="28">
        <f>IF(ISBLANK('Mortgage 1 Monthly Calcs'!G321),"",'Mortgage 1 Monthly Calcs'!G321)</f>
        <v>0</v>
      </c>
      <c r="I321" s="24" t="e">
        <f>IF(ISBLANK('Mortgage 1 Monthly Calcs'!H321),"",'Mortgage 1 Monthly Calcs'!H321)</f>
        <v>#VALUE!</v>
      </c>
      <c r="J321" s="24">
        <f>IF(ISBLANK('Mortgage 1 Monthly Calcs'!I321),"",'Mortgage 1 Monthly Calcs'!I321)</f>
        <v>0</v>
      </c>
      <c r="K321" s="24" t="str">
        <f>IF(ISBLANK('Mortgage 1 Monthly Calcs'!J321),"",'Mortgage 1 Monthly Calcs'!J321)</f>
        <v/>
      </c>
      <c r="L321" s="24"/>
      <c r="M321" s="24">
        <f>IF(ISBLANK('Mortgage 1 Monthly Calcs'!K321),"",'Mortgage 1 Monthly Calcs'!K321)</f>
        <v>0</v>
      </c>
      <c r="N321" s="24"/>
      <c r="O321" s="24" t="e">
        <f>IF(ISBLANK('Mortgage 1 Monthly Calcs'!L321),"",'Mortgage 1 Monthly Calcs'!L321)</f>
        <v>#VALUE!</v>
      </c>
      <c r="P321" s="24"/>
      <c r="Q321" s="24" t="str">
        <f>IF(ISBLANK('Mortgage 1 Monthly Calcs'!M321),"",'Mortgage 1 Monthly Calcs'!M321)</f>
        <v/>
      </c>
      <c r="R321" s="24" t="str">
        <f>IF(ISBLANK('Mortgage 1 Monthly Calcs'!N321),"",'Mortgage 1 Monthly Calcs'!N321)</f>
        <v/>
      </c>
      <c r="S321" s="24" t="str">
        <f>IF(ISBLANK('Mortgage 1 Monthly Calcs'!O321),"",'Mortgage 1 Monthly Calcs'!O321)</f>
        <v/>
      </c>
      <c r="T321" s="24"/>
      <c r="U321" s="24">
        <f>IF(ISBLANK('Mortgage 1 Monthly Calcs'!P321),"",'Mortgage 1 Monthly Calcs'!P321)</f>
        <v>0</v>
      </c>
      <c r="V321" s="24" t="str">
        <f>IF(ISBLANK('Mortgage 1 Monthly Calcs'!Q321),"",'Mortgage 1 Monthly Calcs'!Q321)</f>
        <v/>
      </c>
      <c r="W321" s="24" t="str">
        <f>IF(ISBLANK('Mortgage 1 Monthly Calcs'!R321),"",'Mortgage 1 Monthly Calcs'!R321)</f>
        <v/>
      </c>
      <c r="X321" s="24">
        <f>IF(ISBLANK('Mortgage 1 Monthly Calcs'!S321),"",'Mortgage 1 Monthly Calcs'!S321)</f>
        <v>0</v>
      </c>
      <c r="Y321" s="24" t="str">
        <f>IF(ISBLANK('Mortgage 1 Monthly Calcs'!T321),"",'Mortgage 1 Monthly Calcs'!T321)</f>
        <v/>
      </c>
      <c r="Z321" s="24">
        <f>IF(ISBLANK('Mortgage 1 Monthly Calcs'!U321),"",'Mortgage 1 Monthly Calcs'!U321)</f>
        <v>93290.420445652606</v>
      </c>
      <c r="AA321" s="24" t="e">
        <f>IF(ISBLANK('Mortgage 1 Monthly Calcs'!V321),"",'Mortgage 1 Monthly Calcs'!V321)</f>
        <v>#VALUE!</v>
      </c>
      <c r="AB321" s="24" t="e">
        <f>IF(ISBLANK('Mortgage 1 Monthly Calcs'!W321),"",'Mortgage 1 Monthly Calcs'!W321)</f>
        <v>#VALUE!</v>
      </c>
      <c r="AC321" s="24" t="str">
        <f>IF(ISBLANK('Mortgage 1 Monthly Calcs'!X321),"",'Mortgage 1 Monthly Calcs'!X321)</f>
        <v/>
      </c>
      <c r="AD321" s="24" t="str">
        <f>IF(ISBLANK('Mortgage 1 Monthly Calcs'!Y321),"",'Mortgage 1 Monthly Calcs'!Y321)</f>
        <v/>
      </c>
    </row>
    <row r="322" spans="3:30" x14ac:dyDescent="0.25">
      <c r="C322" s="37">
        <v>311</v>
      </c>
      <c r="D322" s="29" t="str">
        <f>IF(K1090=1,F307+1,"")</f>
        <v/>
      </c>
      <c r="E322" s="22" t="str">
        <f>IF(ISBLANK('Mortgage 1 Monthly Calcs'!E322),"",'Mortgage 1 Monthly Calcs'!E322)</f>
        <v/>
      </c>
      <c r="F322" s="23" t="str">
        <f>IF(ISBLANK('Mortgage 1 Monthly Calcs'!F322),"",'Mortgage 1 Monthly Calcs'!F322)</f>
        <v>Sep</v>
      </c>
      <c r="G322" s="28"/>
      <c r="H322" s="28">
        <f>IF(ISBLANK('Mortgage 1 Monthly Calcs'!G322),"",'Mortgage 1 Monthly Calcs'!G322)</f>
        <v>0</v>
      </c>
      <c r="I322" s="24" t="e">
        <f>IF(ISBLANK('Mortgage 1 Monthly Calcs'!H322),"",'Mortgage 1 Monthly Calcs'!H322)</f>
        <v>#VALUE!</v>
      </c>
      <c r="J322" s="24">
        <f>IF(ISBLANK('Mortgage 1 Monthly Calcs'!I322),"",'Mortgage 1 Monthly Calcs'!I322)</f>
        <v>0</v>
      </c>
      <c r="K322" s="24" t="str">
        <f>IF(ISBLANK('Mortgage 1 Monthly Calcs'!J322),"",'Mortgage 1 Monthly Calcs'!J322)</f>
        <v/>
      </c>
      <c r="L322" s="24"/>
      <c r="M322" s="24">
        <f>IF(ISBLANK('Mortgage 1 Monthly Calcs'!K322),"",'Mortgage 1 Monthly Calcs'!K322)</f>
        <v>0</v>
      </c>
      <c r="N322" s="24"/>
      <c r="O322" s="24" t="e">
        <f>IF(ISBLANK('Mortgage 1 Monthly Calcs'!L322),"",'Mortgage 1 Monthly Calcs'!L322)</f>
        <v>#VALUE!</v>
      </c>
      <c r="P322" s="24"/>
      <c r="Q322" s="24" t="str">
        <f>IF(ISBLANK('Mortgage 1 Monthly Calcs'!M322),"",'Mortgage 1 Monthly Calcs'!M322)</f>
        <v/>
      </c>
      <c r="R322" s="24" t="str">
        <f>IF(ISBLANK('Mortgage 1 Monthly Calcs'!N322),"",'Mortgage 1 Monthly Calcs'!N322)</f>
        <v/>
      </c>
      <c r="S322" s="24" t="str">
        <f>IF(ISBLANK('Mortgage 1 Monthly Calcs'!O322),"",'Mortgage 1 Monthly Calcs'!O322)</f>
        <v/>
      </c>
      <c r="T322" s="24"/>
      <c r="U322" s="24">
        <f>IF(ISBLANK('Mortgage 1 Monthly Calcs'!P322),"",'Mortgage 1 Monthly Calcs'!P322)</f>
        <v>0</v>
      </c>
      <c r="V322" s="24" t="str">
        <f>IF(ISBLANK('Mortgage 1 Monthly Calcs'!Q322),"",'Mortgage 1 Monthly Calcs'!Q322)</f>
        <v/>
      </c>
      <c r="W322" s="24" t="str">
        <f>IF(ISBLANK('Mortgage 1 Monthly Calcs'!R322),"",'Mortgage 1 Monthly Calcs'!R322)</f>
        <v/>
      </c>
      <c r="X322" s="24">
        <f>IF(ISBLANK('Mortgage 1 Monthly Calcs'!S322),"",'Mortgage 1 Monthly Calcs'!S322)</f>
        <v>0</v>
      </c>
      <c r="Y322" s="24" t="str">
        <f>IF(ISBLANK('Mortgage 1 Monthly Calcs'!T322),"",'Mortgage 1 Monthly Calcs'!T322)</f>
        <v/>
      </c>
      <c r="Z322" s="24">
        <f>IF(ISBLANK('Mortgage 1 Monthly Calcs'!U322),"",'Mortgage 1 Monthly Calcs'!U322)</f>
        <v>93290.420445652606</v>
      </c>
      <c r="AA322" s="24" t="e">
        <f>IF(ISBLANK('Mortgage 1 Monthly Calcs'!V322),"",'Mortgage 1 Monthly Calcs'!V322)</f>
        <v>#VALUE!</v>
      </c>
      <c r="AB322" s="24" t="e">
        <f>IF(ISBLANK('Mortgage 1 Monthly Calcs'!W322),"",'Mortgage 1 Monthly Calcs'!W322)</f>
        <v>#VALUE!</v>
      </c>
      <c r="AC322" s="24" t="str">
        <f>IF(ISBLANK('Mortgage 1 Monthly Calcs'!X322),"",'Mortgage 1 Monthly Calcs'!X322)</f>
        <v/>
      </c>
      <c r="AD322" s="24" t="str">
        <f>IF(ISBLANK('Mortgage 1 Monthly Calcs'!Y322),"",'Mortgage 1 Monthly Calcs'!Y322)</f>
        <v/>
      </c>
    </row>
    <row r="323" spans="3:30" x14ac:dyDescent="0.25">
      <c r="C323" s="37">
        <v>312</v>
      </c>
      <c r="D323" s="29">
        <f>D311+1</f>
        <v>26</v>
      </c>
      <c r="E323" s="22" t="str">
        <f>IF(ISBLANK('Mortgage 1 Monthly Calcs'!E323),"",'Mortgage 1 Monthly Calcs'!E323)</f>
        <v/>
      </c>
      <c r="F323" s="23" t="str">
        <f>IF(ISBLANK('Mortgage 1 Monthly Calcs'!F323),"",'Mortgage 1 Monthly Calcs'!F323)</f>
        <v>Oct</v>
      </c>
      <c r="G323" s="28"/>
      <c r="H323" s="28">
        <f>IF(ISBLANK('Mortgage 1 Monthly Calcs'!G323),"",'Mortgage 1 Monthly Calcs'!G323)</f>
        <v>0</v>
      </c>
      <c r="I323" s="24" t="e">
        <f>IF(ISBLANK('Mortgage 1 Monthly Calcs'!H323),"",'Mortgage 1 Monthly Calcs'!H323)</f>
        <v>#VALUE!</v>
      </c>
      <c r="J323" s="24">
        <f>IF(ISBLANK('Mortgage 1 Monthly Calcs'!I323),"",'Mortgage 1 Monthly Calcs'!I323)</f>
        <v>0</v>
      </c>
      <c r="K323" s="24" t="str">
        <f>IF(ISBLANK('Mortgage 1 Monthly Calcs'!J323),"",'Mortgage 1 Monthly Calcs'!J323)</f>
        <v/>
      </c>
      <c r="L323" s="24"/>
      <c r="M323" s="24">
        <f>IF(ISBLANK('Mortgage 1 Monthly Calcs'!K323),"",'Mortgage 1 Monthly Calcs'!K323)</f>
        <v>0</v>
      </c>
      <c r="N323" s="24"/>
      <c r="O323" s="24" t="e">
        <f>IF(ISBLANK('Mortgage 1 Monthly Calcs'!L323),"",'Mortgage 1 Monthly Calcs'!L323)</f>
        <v>#VALUE!</v>
      </c>
      <c r="P323" s="24"/>
      <c r="Q323" s="24" t="str">
        <f>IF(ISBLANK('Mortgage 1 Monthly Calcs'!M323),"",'Mortgage 1 Monthly Calcs'!M323)</f>
        <v/>
      </c>
      <c r="R323" s="24" t="str">
        <f>IF(ISBLANK('Mortgage 1 Monthly Calcs'!N323),"",'Mortgage 1 Monthly Calcs'!N323)</f>
        <v/>
      </c>
      <c r="S323" s="24" t="str">
        <f>IF(ISBLANK('Mortgage 1 Monthly Calcs'!O323),"",'Mortgage 1 Monthly Calcs'!O323)</f>
        <v/>
      </c>
      <c r="T323" s="24"/>
      <c r="U323" s="24">
        <f>IF(ISBLANK('Mortgage 1 Monthly Calcs'!P323),"",'Mortgage 1 Monthly Calcs'!P323)</f>
        <v>0</v>
      </c>
      <c r="V323" s="24" t="str">
        <f>IF(ISBLANK('Mortgage 1 Monthly Calcs'!Q323),"",'Mortgage 1 Monthly Calcs'!Q323)</f>
        <v/>
      </c>
      <c r="W323" s="24" t="str">
        <f>IF(ISBLANK('Mortgage 1 Monthly Calcs'!R323),"",'Mortgage 1 Monthly Calcs'!R323)</f>
        <v/>
      </c>
      <c r="X323" s="24">
        <f>IF(ISBLANK('Mortgage 1 Monthly Calcs'!S323),"",'Mortgage 1 Monthly Calcs'!S323)</f>
        <v>0</v>
      </c>
      <c r="Y323" s="24" t="str">
        <f>IF(ISBLANK('Mortgage 1 Monthly Calcs'!T323),"",'Mortgage 1 Monthly Calcs'!T323)</f>
        <v/>
      </c>
      <c r="Z323" s="24">
        <f>IF(ISBLANK('Mortgage 1 Monthly Calcs'!U323),"",'Mortgage 1 Monthly Calcs'!U323)</f>
        <v>93290.420445652606</v>
      </c>
      <c r="AA323" s="24" t="e">
        <f>IF(ISBLANK('Mortgage 1 Monthly Calcs'!V323),"",'Mortgage 1 Monthly Calcs'!V323)</f>
        <v>#VALUE!</v>
      </c>
      <c r="AB323" s="24" t="e">
        <f>IF(ISBLANK('Mortgage 1 Monthly Calcs'!W323),"",'Mortgage 1 Monthly Calcs'!W323)</f>
        <v>#VALUE!</v>
      </c>
      <c r="AC323" s="24" t="str">
        <f>IF(ISBLANK('Mortgage 1 Monthly Calcs'!X323),"",'Mortgage 1 Monthly Calcs'!X323)</f>
        <v/>
      </c>
      <c r="AD323" s="24" t="str">
        <f>IF(ISBLANK('Mortgage 1 Monthly Calcs'!Y323),"",'Mortgage 1 Monthly Calcs'!Y323)</f>
        <v/>
      </c>
    </row>
    <row r="324" spans="3:30" x14ac:dyDescent="0.25">
      <c r="C324" s="37">
        <v>313</v>
      </c>
      <c r="D324" s="29"/>
      <c r="E324" s="22" t="str">
        <f>IF(ISBLANK('Mortgage 1 Monthly Calcs'!E324),"",'Mortgage 1 Monthly Calcs'!E324)</f>
        <v/>
      </c>
      <c r="F324" s="23" t="str">
        <f>IF(ISBLANK('Mortgage 1 Monthly Calcs'!F324),"",'Mortgage 1 Monthly Calcs'!F324)</f>
        <v>Nov</v>
      </c>
      <c r="G324" s="28"/>
      <c r="H324" s="28">
        <f>IF(ISBLANK('Mortgage 1 Monthly Calcs'!G324),"",'Mortgage 1 Monthly Calcs'!G324)</f>
        <v>0</v>
      </c>
      <c r="I324" s="24" t="e">
        <f>IF(ISBLANK('Mortgage 1 Monthly Calcs'!H324),"",'Mortgage 1 Monthly Calcs'!H324)</f>
        <v>#VALUE!</v>
      </c>
      <c r="J324" s="24">
        <f>IF(ISBLANK('Mortgage 1 Monthly Calcs'!I324),"",'Mortgage 1 Monthly Calcs'!I324)</f>
        <v>0</v>
      </c>
      <c r="K324" s="24" t="str">
        <f>IF(ISBLANK('Mortgage 1 Monthly Calcs'!J324),"",'Mortgage 1 Monthly Calcs'!J324)</f>
        <v/>
      </c>
      <c r="L324" s="24"/>
      <c r="M324" s="24">
        <f>IF(ISBLANK('Mortgage 1 Monthly Calcs'!K324),"",'Mortgage 1 Monthly Calcs'!K324)</f>
        <v>0</v>
      </c>
      <c r="N324" s="24"/>
      <c r="O324" s="24" t="e">
        <f>IF(ISBLANK('Mortgage 1 Monthly Calcs'!L324),"",'Mortgage 1 Monthly Calcs'!L324)</f>
        <v>#VALUE!</v>
      </c>
      <c r="P324" s="24"/>
      <c r="Q324" s="24" t="str">
        <f>IF(ISBLANK('Mortgage 1 Monthly Calcs'!M324),"",'Mortgage 1 Monthly Calcs'!M324)</f>
        <v/>
      </c>
      <c r="R324" s="24" t="str">
        <f>IF(ISBLANK('Mortgage 1 Monthly Calcs'!N324),"",'Mortgage 1 Monthly Calcs'!N324)</f>
        <v/>
      </c>
      <c r="S324" s="24" t="str">
        <f>IF(ISBLANK('Mortgage 1 Monthly Calcs'!O324),"",'Mortgage 1 Monthly Calcs'!O324)</f>
        <v/>
      </c>
      <c r="T324" s="24"/>
      <c r="U324" s="24">
        <f>IF(ISBLANK('Mortgage 1 Monthly Calcs'!P324),"",'Mortgage 1 Monthly Calcs'!P324)</f>
        <v>0</v>
      </c>
      <c r="V324" s="24" t="str">
        <f>IF(ISBLANK('Mortgage 1 Monthly Calcs'!Q324),"",'Mortgage 1 Monthly Calcs'!Q324)</f>
        <v/>
      </c>
      <c r="W324" s="24" t="str">
        <f>IF(ISBLANK('Mortgage 1 Monthly Calcs'!R324),"",'Mortgage 1 Monthly Calcs'!R324)</f>
        <v/>
      </c>
      <c r="X324" s="24">
        <f>IF(ISBLANK('Mortgage 1 Monthly Calcs'!S324),"",'Mortgage 1 Monthly Calcs'!S324)</f>
        <v>0</v>
      </c>
      <c r="Y324" s="24" t="str">
        <f>IF(ISBLANK('Mortgage 1 Monthly Calcs'!T324),"",'Mortgage 1 Monthly Calcs'!T324)</f>
        <v/>
      </c>
      <c r="Z324" s="24">
        <f>IF(ISBLANK('Mortgage 1 Monthly Calcs'!U324),"",'Mortgage 1 Monthly Calcs'!U324)</f>
        <v>93290.420445652606</v>
      </c>
      <c r="AA324" s="24" t="e">
        <f>IF(ISBLANK('Mortgage 1 Monthly Calcs'!V324),"",'Mortgage 1 Monthly Calcs'!V324)</f>
        <v>#VALUE!</v>
      </c>
      <c r="AB324" s="24" t="e">
        <f>IF(ISBLANK('Mortgage 1 Monthly Calcs'!W324),"",'Mortgage 1 Monthly Calcs'!W324)</f>
        <v>#VALUE!</v>
      </c>
      <c r="AC324" s="24" t="str">
        <f>IF(ISBLANK('Mortgage 1 Monthly Calcs'!X324),"",'Mortgage 1 Monthly Calcs'!X324)</f>
        <v/>
      </c>
      <c r="AD324" s="24" t="str">
        <f>IF(ISBLANK('Mortgage 1 Monthly Calcs'!Y324),"",'Mortgage 1 Monthly Calcs'!Y324)</f>
        <v/>
      </c>
    </row>
    <row r="325" spans="3:30" x14ac:dyDescent="0.25">
      <c r="C325" s="37">
        <v>314</v>
      </c>
      <c r="D325" s="29"/>
      <c r="E325" s="22" t="str">
        <f>IF(ISBLANK('Mortgage 1 Monthly Calcs'!E325),"",'Mortgage 1 Monthly Calcs'!E325)</f>
        <v/>
      </c>
      <c r="F325" s="23" t="str">
        <f>IF(ISBLANK('Mortgage 1 Monthly Calcs'!F325),"",'Mortgage 1 Monthly Calcs'!F325)</f>
        <v>Dec</v>
      </c>
      <c r="G325" s="28"/>
      <c r="H325" s="28">
        <f>IF(ISBLANK('Mortgage 1 Monthly Calcs'!G325),"",'Mortgage 1 Monthly Calcs'!G325)</f>
        <v>0</v>
      </c>
      <c r="I325" s="24" t="e">
        <f>IF(ISBLANK('Mortgage 1 Monthly Calcs'!H325),"",'Mortgage 1 Monthly Calcs'!H325)</f>
        <v>#VALUE!</v>
      </c>
      <c r="J325" s="24">
        <f>IF(ISBLANK('Mortgage 1 Monthly Calcs'!I325),"",'Mortgage 1 Monthly Calcs'!I325)</f>
        <v>0</v>
      </c>
      <c r="K325" s="24" t="str">
        <f>IF(ISBLANK('Mortgage 1 Monthly Calcs'!J325),"",'Mortgage 1 Monthly Calcs'!J325)</f>
        <v/>
      </c>
      <c r="L325" s="24"/>
      <c r="M325" s="24">
        <f>IF(ISBLANK('Mortgage 1 Monthly Calcs'!K325),"",'Mortgage 1 Monthly Calcs'!K325)</f>
        <v>0</v>
      </c>
      <c r="N325" s="24"/>
      <c r="O325" s="24" t="e">
        <f>IF(ISBLANK('Mortgage 1 Monthly Calcs'!L325),"",'Mortgage 1 Monthly Calcs'!L325)</f>
        <v>#VALUE!</v>
      </c>
      <c r="P325" s="24"/>
      <c r="Q325" s="24" t="str">
        <f>IF(ISBLANK('Mortgage 1 Monthly Calcs'!M325),"",'Mortgage 1 Monthly Calcs'!M325)</f>
        <v/>
      </c>
      <c r="R325" s="24" t="str">
        <f>IF(ISBLANK('Mortgage 1 Monthly Calcs'!N325),"",'Mortgage 1 Monthly Calcs'!N325)</f>
        <v/>
      </c>
      <c r="S325" s="24" t="str">
        <f>IF(ISBLANK('Mortgage 1 Monthly Calcs'!O325),"",'Mortgage 1 Monthly Calcs'!O325)</f>
        <v/>
      </c>
      <c r="T325" s="24"/>
      <c r="U325" s="24">
        <f>IF(ISBLANK('Mortgage 1 Monthly Calcs'!P325),"",'Mortgage 1 Monthly Calcs'!P325)</f>
        <v>0</v>
      </c>
      <c r="V325" s="24" t="str">
        <f>IF(ISBLANK('Mortgage 1 Monthly Calcs'!Q325),"",'Mortgage 1 Monthly Calcs'!Q325)</f>
        <v/>
      </c>
      <c r="W325" s="24" t="str">
        <f>IF(ISBLANK('Mortgage 1 Monthly Calcs'!R325),"",'Mortgage 1 Monthly Calcs'!R325)</f>
        <v/>
      </c>
      <c r="X325" s="24">
        <f>IF(ISBLANK('Mortgage 1 Monthly Calcs'!S325),"",'Mortgage 1 Monthly Calcs'!S325)</f>
        <v>0</v>
      </c>
      <c r="Y325" s="24" t="str">
        <f>IF(ISBLANK('Mortgage 1 Monthly Calcs'!T325),"",'Mortgage 1 Monthly Calcs'!T325)</f>
        <v/>
      </c>
      <c r="Z325" s="24">
        <f>IF(ISBLANK('Mortgage 1 Monthly Calcs'!U325),"",'Mortgage 1 Monthly Calcs'!U325)</f>
        <v>93290.420445652606</v>
      </c>
      <c r="AA325" s="24" t="e">
        <f>IF(ISBLANK('Mortgage 1 Monthly Calcs'!V325),"",'Mortgage 1 Monthly Calcs'!V325)</f>
        <v>#VALUE!</v>
      </c>
      <c r="AB325" s="24" t="e">
        <f>IF(ISBLANK('Mortgage 1 Monthly Calcs'!W325),"",'Mortgage 1 Monthly Calcs'!W325)</f>
        <v>#VALUE!</v>
      </c>
      <c r="AC325" s="24" t="str">
        <f>IF(ISBLANK('Mortgage 1 Monthly Calcs'!X325),"",'Mortgage 1 Monthly Calcs'!X325)</f>
        <v/>
      </c>
      <c r="AD325" s="24" t="str">
        <f>IF(ISBLANK('Mortgage 1 Monthly Calcs'!Y325),"",'Mortgage 1 Monthly Calcs'!Y325)</f>
        <v/>
      </c>
    </row>
    <row r="326" spans="3:30" x14ac:dyDescent="0.25">
      <c r="C326" s="37">
        <v>315</v>
      </c>
      <c r="D326" s="29"/>
      <c r="E326" s="22">
        <f>IF(ISBLANK('Mortgage 1 Monthly Calcs'!E326),"",'Mortgage 1 Monthly Calcs'!E326)</f>
        <v>2036</v>
      </c>
      <c r="F326" s="23" t="str">
        <f>IF(ISBLANK('Mortgage 1 Monthly Calcs'!F326),"",'Mortgage 1 Monthly Calcs'!F326)</f>
        <v>Jan</v>
      </c>
      <c r="G326" s="28"/>
      <c r="H326" s="28">
        <f>IF(ISBLANK('Mortgage 1 Monthly Calcs'!G326),"",'Mortgage 1 Monthly Calcs'!G326)</f>
        <v>0</v>
      </c>
      <c r="I326" s="24" t="e">
        <f>IF(ISBLANK('Mortgage 1 Monthly Calcs'!H326),"",'Mortgage 1 Monthly Calcs'!H326)</f>
        <v>#VALUE!</v>
      </c>
      <c r="J326" s="24">
        <f>IF(ISBLANK('Mortgage 1 Monthly Calcs'!I326),"",'Mortgage 1 Monthly Calcs'!I326)</f>
        <v>0</v>
      </c>
      <c r="K326" s="24" t="str">
        <f>IF(ISBLANK('Mortgage 1 Monthly Calcs'!J326),"",'Mortgage 1 Monthly Calcs'!J326)</f>
        <v/>
      </c>
      <c r="L326" s="24"/>
      <c r="M326" s="24">
        <f>IF(ISBLANK('Mortgage 1 Monthly Calcs'!K326),"",'Mortgage 1 Monthly Calcs'!K326)</f>
        <v>0</v>
      </c>
      <c r="N326" s="24"/>
      <c r="O326" s="24" t="e">
        <f>IF(ISBLANK('Mortgage 1 Monthly Calcs'!L326),"",'Mortgage 1 Monthly Calcs'!L326)</f>
        <v>#VALUE!</v>
      </c>
      <c r="P326" s="24"/>
      <c r="Q326" s="24" t="str">
        <f>IF(ISBLANK('Mortgage 1 Monthly Calcs'!M326),"",'Mortgage 1 Monthly Calcs'!M326)</f>
        <v/>
      </c>
      <c r="R326" s="24" t="str">
        <f>IF(ISBLANK('Mortgage 1 Monthly Calcs'!N326),"",'Mortgage 1 Monthly Calcs'!N326)</f>
        <v/>
      </c>
      <c r="S326" s="24" t="str">
        <f>IF(ISBLANK('Mortgage 1 Monthly Calcs'!O326),"",'Mortgage 1 Monthly Calcs'!O326)</f>
        <v/>
      </c>
      <c r="T326" s="24"/>
      <c r="U326" s="24">
        <f>IF(ISBLANK('Mortgage 1 Monthly Calcs'!P326),"",'Mortgage 1 Monthly Calcs'!P326)</f>
        <v>0</v>
      </c>
      <c r="V326" s="24" t="str">
        <f>IF(ISBLANK('Mortgage 1 Monthly Calcs'!Q326),"",'Mortgage 1 Monthly Calcs'!Q326)</f>
        <v/>
      </c>
      <c r="W326" s="24" t="str">
        <f>IF(ISBLANK('Mortgage 1 Monthly Calcs'!R326),"",'Mortgage 1 Monthly Calcs'!R326)</f>
        <v/>
      </c>
      <c r="X326" s="24">
        <f>IF(ISBLANK('Mortgage 1 Monthly Calcs'!S326),"",'Mortgage 1 Monthly Calcs'!S326)</f>
        <v>0</v>
      </c>
      <c r="Y326" s="24" t="str">
        <f>IF(ISBLANK('Mortgage 1 Monthly Calcs'!T326),"",'Mortgage 1 Monthly Calcs'!T326)</f>
        <v/>
      </c>
      <c r="Z326" s="24">
        <f>IF(ISBLANK('Mortgage 1 Monthly Calcs'!U326),"",'Mortgage 1 Monthly Calcs'!U326)</f>
        <v>93290.420445652606</v>
      </c>
      <c r="AA326" s="24" t="e">
        <f>IF(ISBLANK('Mortgage 1 Monthly Calcs'!V326),"",'Mortgage 1 Monthly Calcs'!V326)</f>
        <v>#VALUE!</v>
      </c>
      <c r="AB326" s="24" t="e">
        <f>IF(ISBLANK('Mortgage 1 Monthly Calcs'!W326),"",'Mortgage 1 Monthly Calcs'!W326)</f>
        <v>#VALUE!</v>
      </c>
      <c r="AC326" s="24" t="str">
        <f>IF(ISBLANK('Mortgage 1 Monthly Calcs'!X326),"",'Mortgage 1 Monthly Calcs'!X326)</f>
        <v/>
      </c>
      <c r="AD326" s="24" t="str">
        <f>IF(ISBLANK('Mortgage 1 Monthly Calcs'!Y326),"",'Mortgage 1 Monthly Calcs'!Y326)</f>
        <v/>
      </c>
    </row>
    <row r="327" spans="3:30" x14ac:dyDescent="0.25">
      <c r="C327" s="37">
        <v>316</v>
      </c>
      <c r="D327" s="29"/>
      <c r="E327" s="22" t="str">
        <f>IF(ISBLANK('Mortgage 1 Monthly Calcs'!E327),"",'Mortgage 1 Monthly Calcs'!E327)</f>
        <v/>
      </c>
      <c r="F327" s="23" t="str">
        <f>IF(ISBLANK('Mortgage 1 Monthly Calcs'!F327),"",'Mortgage 1 Monthly Calcs'!F327)</f>
        <v>Feb</v>
      </c>
      <c r="G327" s="28"/>
      <c r="H327" s="28">
        <f>IF(ISBLANK('Mortgage 1 Monthly Calcs'!G327),"",'Mortgage 1 Monthly Calcs'!G327)</f>
        <v>0</v>
      </c>
      <c r="I327" s="24" t="e">
        <f>IF(ISBLANK('Mortgage 1 Monthly Calcs'!H327),"",'Mortgage 1 Monthly Calcs'!H327)</f>
        <v>#VALUE!</v>
      </c>
      <c r="J327" s="24">
        <f>IF(ISBLANK('Mortgage 1 Monthly Calcs'!I327),"",'Mortgage 1 Monthly Calcs'!I327)</f>
        <v>0</v>
      </c>
      <c r="K327" s="24" t="str">
        <f>IF(ISBLANK('Mortgage 1 Monthly Calcs'!J327),"",'Mortgage 1 Monthly Calcs'!J327)</f>
        <v/>
      </c>
      <c r="L327" s="24"/>
      <c r="M327" s="24">
        <f>IF(ISBLANK('Mortgage 1 Monthly Calcs'!K327),"",'Mortgage 1 Monthly Calcs'!K327)</f>
        <v>0</v>
      </c>
      <c r="N327" s="24"/>
      <c r="O327" s="24" t="e">
        <f>IF(ISBLANK('Mortgage 1 Monthly Calcs'!L327),"",'Mortgage 1 Monthly Calcs'!L327)</f>
        <v>#VALUE!</v>
      </c>
      <c r="P327" s="24"/>
      <c r="Q327" s="24" t="str">
        <f>IF(ISBLANK('Mortgage 1 Monthly Calcs'!M327),"",'Mortgage 1 Monthly Calcs'!M327)</f>
        <v/>
      </c>
      <c r="R327" s="24" t="str">
        <f>IF(ISBLANK('Mortgage 1 Monthly Calcs'!N327),"",'Mortgage 1 Monthly Calcs'!N327)</f>
        <v/>
      </c>
      <c r="S327" s="24" t="str">
        <f>IF(ISBLANK('Mortgage 1 Monthly Calcs'!O327),"",'Mortgage 1 Monthly Calcs'!O327)</f>
        <v/>
      </c>
      <c r="T327" s="24"/>
      <c r="U327" s="24">
        <f>IF(ISBLANK('Mortgage 1 Monthly Calcs'!P327),"",'Mortgage 1 Monthly Calcs'!P327)</f>
        <v>0</v>
      </c>
      <c r="V327" s="24" t="str">
        <f>IF(ISBLANK('Mortgage 1 Monthly Calcs'!Q327),"",'Mortgage 1 Monthly Calcs'!Q327)</f>
        <v/>
      </c>
      <c r="W327" s="24" t="str">
        <f>IF(ISBLANK('Mortgage 1 Monthly Calcs'!R327),"",'Mortgage 1 Monthly Calcs'!R327)</f>
        <v/>
      </c>
      <c r="X327" s="24">
        <f>IF(ISBLANK('Mortgage 1 Monthly Calcs'!S327),"",'Mortgage 1 Monthly Calcs'!S327)</f>
        <v>0</v>
      </c>
      <c r="Y327" s="24" t="str">
        <f>IF(ISBLANK('Mortgage 1 Monthly Calcs'!T327),"",'Mortgage 1 Monthly Calcs'!T327)</f>
        <v/>
      </c>
      <c r="Z327" s="24">
        <f>IF(ISBLANK('Mortgage 1 Monthly Calcs'!U327),"",'Mortgage 1 Monthly Calcs'!U327)</f>
        <v>93290.420445652606</v>
      </c>
      <c r="AA327" s="24" t="e">
        <f>IF(ISBLANK('Mortgage 1 Monthly Calcs'!V327),"",'Mortgage 1 Monthly Calcs'!V327)</f>
        <v>#VALUE!</v>
      </c>
      <c r="AB327" s="24" t="e">
        <f>IF(ISBLANK('Mortgage 1 Monthly Calcs'!W327),"",'Mortgage 1 Monthly Calcs'!W327)</f>
        <v>#VALUE!</v>
      </c>
      <c r="AC327" s="24" t="str">
        <f>IF(ISBLANK('Mortgage 1 Monthly Calcs'!X327),"",'Mortgage 1 Monthly Calcs'!X327)</f>
        <v/>
      </c>
      <c r="AD327" s="24" t="str">
        <f>IF(ISBLANK('Mortgage 1 Monthly Calcs'!Y327),"",'Mortgage 1 Monthly Calcs'!Y327)</f>
        <v/>
      </c>
    </row>
    <row r="328" spans="3:30" x14ac:dyDescent="0.25">
      <c r="C328" s="37">
        <v>317</v>
      </c>
      <c r="D328" s="29"/>
      <c r="E328" s="22" t="str">
        <f>IF(ISBLANK('Mortgage 1 Monthly Calcs'!E328),"",'Mortgage 1 Monthly Calcs'!E328)</f>
        <v/>
      </c>
      <c r="F328" s="23" t="str">
        <f>IF(ISBLANK('Mortgage 1 Monthly Calcs'!F328),"",'Mortgage 1 Monthly Calcs'!F328)</f>
        <v>Mar</v>
      </c>
      <c r="G328" s="28"/>
      <c r="H328" s="28">
        <f>IF(ISBLANK('Mortgage 1 Monthly Calcs'!G328),"",'Mortgage 1 Monthly Calcs'!G328)</f>
        <v>0</v>
      </c>
      <c r="I328" s="24" t="e">
        <f>IF(ISBLANK('Mortgage 1 Monthly Calcs'!H328),"",'Mortgage 1 Monthly Calcs'!H328)</f>
        <v>#VALUE!</v>
      </c>
      <c r="J328" s="24">
        <f>IF(ISBLANK('Mortgage 1 Monthly Calcs'!I328),"",'Mortgage 1 Monthly Calcs'!I328)</f>
        <v>0</v>
      </c>
      <c r="K328" s="24" t="str">
        <f>IF(ISBLANK('Mortgage 1 Monthly Calcs'!J328),"",'Mortgage 1 Monthly Calcs'!J328)</f>
        <v/>
      </c>
      <c r="L328" s="24"/>
      <c r="M328" s="24">
        <f>IF(ISBLANK('Mortgage 1 Monthly Calcs'!K328),"",'Mortgage 1 Monthly Calcs'!K328)</f>
        <v>0</v>
      </c>
      <c r="N328" s="24"/>
      <c r="O328" s="24" t="e">
        <f>IF(ISBLANK('Mortgage 1 Monthly Calcs'!L328),"",'Mortgage 1 Monthly Calcs'!L328)</f>
        <v>#VALUE!</v>
      </c>
      <c r="P328" s="24"/>
      <c r="Q328" s="24" t="str">
        <f>IF(ISBLANK('Mortgage 1 Monthly Calcs'!M328),"",'Mortgage 1 Monthly Calcs'!M328)</f>
        <v/>
      </c>
      <c r="R328" s="24" t="str">
        <f>IF(ISBLANK('Mortgage 1 Monthly Calcs'!N328),"",'Mortgage 1 Monthly Calcs'!N328)</f>
        <v/>
      </c>
      <c r="S328" s="24" t="str">
        <f>IF(ISBLANK('Mortgage 1 Monthly Calcs'!O328),"",'Mortgage 1 Monthly Calcs'!O328)</f>
        <v/>
      </c>
      <c r="T328" s="24"/>
      <c r="U328" s="24">
        <f>IF(ISBLANK('Mortgage 1 Monthly Calcs'!P328),"",'Mortgage 1 Monthly Calcs'!P328)</f>
        <v>0</v>
      </c>
      <c r="V328" s="24" t="str">
        <f>IF(ISBLANK('Mortgage 1 Monthly Calcs'!Q328),"",'Mortgage 1 Monthly Calcs'!Q328)</f>
        <v/>
      </c>
      <c r="W328" s="24" t="str">
        <f>IF(ISBLANK('Mortgage 1 Monthly Calcs'!R328),"",'Mortgage 1 Monthly Calcs'!R328)</f>
        <v/>
      </c>
      <c r="X328" s="24">
        <f>IF(ISBLANK('Mortgage 1 Monthly Calcs'!S328),"",'Mortgage 1 Monthly Calcs'!S328)</f>
        <v>0</v>
      </c>
      <c r="Y328" s="24" t="str">
        <f>IF(ISBLANK('Mortgage 1 Monthly Calcs'!T328),"",'Mortgage 1 Monthly Calcs'!T328)</f>
        <v/>
      </c>
      <c r="Z328" s="24">
        <f>IF(ISBLANK('Mortgage 1 Monthly Calcs'!U328),"",'Mortgage 1 Monthly Calcs'!U328)</f>
        <v>93290.420445652606</v>
      </c>
      <c r="AA328" s="24" t="e">
        <f>IF(ISBLANK('Mortgage 1 Monthly Calcs'!V328),"",'Mortgage 1 Monthly Calcs'!V328)</f>
        <v>#VALUE!</v>
      </c>
      <c r="AB328" s="24" t="e">
        <f>IF(ISBLANK('Mortgage 1 Monthly Calcs'!W328),"",'Mortgage 1 Monthly Calcs'!W328)</f>
        <v>#VALUE!</v>
      </c>
      <c r="AC328" s="24" t="str">
        <f>IF(ISBLANK('Mortgage 1 Monthly Calcs'!X328),"",'Mortgage 1 Monthly Calcs'!X328)</f>
        <v/>
      </c>
      <c r="AD328" s="24" t="str">
        <f>IF(ISBLANK('Mortgage 1 Monthly Calcs'!Y328),"",'Mortgage 1 Monthly Calcs'!Y328)</f>
        <v/>
      </c>
    </row>
    <row r="329" spans="3:30" x14ac:dyDescent="0.25">
      <c r="C329" s="37">
        <v>318</v>
      </c>
      <c r="D329" s="29"/>
      <c r="E329" s="22" t="str">
        <f>IF(ISBLANK('Mortgage 1 Monthly Calcs'!E329),"",'Mortgage 1 Monthly Calcs'!E329)</f>
        <v/>
      </c>
      <c r="F329" s="23" t="str">
        <f>IF(ISBLANK('Mortgage 1 Monthly Calcs'!F329),"",'Mortgage 1 Monthly Calcs'!F329)</f>
        <v>Apr</v>
      </c>
      <c r="G329" s="28"/>
      <c r="H329" s="28">
        <f>IF(ISBLANK('Mortgage 1 Monthly Calcs'!G329),"",'Mortgage 1 Monthly Calcs'!G329)</f>
        <v>0</v>
      </c>
      <c r="I329" s="24" t="e">
        <f>IF(ISBLANK('Mortgage 1 Monthly Calcs'!H329),"",'Mortgage 1 Monthly Calcs'!H329)</f>
        <v>#VALUE!</v>
      </c>
      <c r="J329" s="24">
        <f>IF(ISBLANK('Mortgage 1 Monthly Calcs'!I329),"",'Mortgage 1 Monthly Calcs'!I329)</f>
        <v>0</v>
      </c>
      <c r="K329" s="24" t="str">
        <f>IF(ISBLANK('Mortgage 1 Monthly Calcs'!J329),"",'Mortgage 1 Monthly Calcs'!J329)</f>
        <v/>
      </c>
      <c r="L329" s="24"/>
      <c r="M329" s="24">
        <f>IF(ISBLANK('Mortgage 1 Monthly Calcs'!K329),"",'Mortgage 1 Monthly Calcs'!K329)</f>
        <v>0</v>
      </c>
      <c r="N329" s="24"/>
      <c r="O329" s="24" t="e">
        <f>IF(ISBLANK('Mortgage 1 Monthly Calcs'!L329),"",'Mortgage 1 Monthly Calcs'!L329)</f>
        <v>#VALUE!</v>
      </c>
      <c r="P329" s="24"/>
      <c r="Q329" s="24" t="str">
        <f>IF(ISBLANK('Mortgage 1 Monthly Calcs'!M329),"",'Mortgage 1 Monthly Calcs'!M329)</f>
        <v/>
      </c>
      <c r="R329" s="24" t="str">
        <f>IF(ISBLANK('Mortgage 1 Monthly Calcs'!N329),"",'Mortgage 1 Monthly Calcs'!N329)</f>
        <v/>
      </c>
      <c r="S329" s="24" t="str">
        <f>IF(ISBLANK('Mortgage 1 Monthly Calcs'!O329),"",'Mortgage 1 Monthly Calcs'!O329)</f>
        <v/>
      </c>
      <c r="T329" s="24"/>
      <c r="U329" s="24">
        <f>IF(ISBLANK('Mortgage 1 Monthly Calcs'!P329),"",'Mortgage 1 Monthly Calcs'!P329)</f>
        <v>0</v>
      </c>
      <c r="V329" s="24" t="str">
        <f>IF(ISBLANK('Mortgage 1 Monthly Calcs'!Q329),"",'Mortgage 1 Monthly Calcs'!Q329)</f>
        <v/>
      </c>
      <c r="W329" s="24" t="str">
        <f>IF(ISBLANK('Mortgage 1 Monthly Calcs'!R329),"",'Mortgage 1 Monthly Calcs'!R329)</f>
        <v/>
      </c>
      <c r="X329" s="24">
        <f>IF(ISBLANK('Mortgage 1 Monthly Calcs'!S329),"",'Mortgage 1 Monthly Calcs'!S329)</f>
        <v>0</v>
      </c>
      <c r="Y329" s="24" t="str">
        <f>IF(ISBLANK('Mortgage 1 Monthly Calcs'!T329),"",'Mortgage 1 Monthly Calcs'!T329)</f>
        <v/>
      </c>
      <c r="Z329" s="24">
        <f>IF(ISBLANK('Mortgage 1 Monthly Calcs'!U329),"",'Mortgage 1 Monthly Calcs'!U329)</f>
        <v>93290.420445652606</v>
      </c>
      <c r="AA329" s="24" t="e">
        <f>IF(ISBLANK('Mortgage 1 Monthly Calcs'!V329),"",'Mortgage 1 Monthly Calcs'!V329)</f>
        <v>#VALUE!</v>
      </c>
      <c r="AB329" s="24" t="e">
        <f>IF(ISBLANK('Mortgage 1 Monthly Calcs'!W329),"",'Mortgage 1 Monthly Calcs'!W329)</f>
        <v>#VALUE!</v>
      </c>
      <c r="AC329" s="24" t="str">
        <f>IF(ISBLANK('Mortgage 1 Monthly Calcs'!X329),"",'Mortgage 1 Monthly Calcs'!X329)</f>
        <v/>
      </c>
      <c r="AD329" s="24" t="str">
        <f>IF(ISBLANK('Mortgage 1 Monthly Calcs'!Y329),"",'Mortgage 1 Monthly Calcs'!Y329)</f>
        <v/>
      </c>
    </row>
    <row r="330" spans="3:30" x14ac:dyDescent="0.25">
      <c r="C330" s="37">
        <v>319</v>
      </c>
      <c r="D330" s="29"/>
      <c r="E330" s="22" t="str">
        <f>IF(ISBLANK('Mortgage 1 Monthly Calcs'!E330),"",'Mortgage 1 Monthly Calcs'!E330)</f>
        <v/>
      </c>
      <c r="F330" s="23" t="str">
        <f>IF(ISBLANK('Mortgage 1 Monthly Calcs'!F330),"",'Mortgage 1 Monthly Calcs'!F330)</f>
        <v>May</v>
      </c>
      <c r="G330" s="28"/>
      <c r="H330" s="28">
        <f>IF(ISBLANK('Mortgage 1 Monthly Calcs'!G330),"",'Mortgage 1 Monthly Calcs'!G330)</f>
        <v>0</v>
      </c>
      <c r="I330" s="24" t="e">
        <f>IF(ISBLANK('Mortgage 1 Monthly Calcs'!H330),"",'Mortgage 1 Monthly Calcs'!H330)</f>
        <v>#VALUE!</v>
      </c>
      <c r="J330" s="24">
        <f>IF(ISBLANK('Mortgage 1 Monthly Calcs'!I330),"",'Mortgage 1 Monthly Calcs'!I330)</f>
        <v>0</v>
      </c>
      <c r="K330" s="24" t="str">
        <f>IF(ISBLANK('Mortgage 1 Monthly Calcs'!J330),"",'Mortgage 1 Monthly Calcs'!J330)</f>
        <v/>
      </c>
      <c r="L330" s="24"/>
      <c r="M330" s="24">
        <f>IF(ISBLANK('Mortgage 1 Monthly Calcs'!K330),"",'Mortgage 1 Monthly Calcs'!K330)</f>
        <v>0</v>
      </c>
      <c r="N330" s="24"/>
      <c r="O330" s="24" t="e">
        <f>IF(ISBLANK('Mortgage 1 Monthly Calcs'!L330),"",'Mortgage 1 Monthly Calcs'!L330)</f>
        <v>#VALUE!</v>
      </c>
      <c r="P330" s="24"/>
      <c r="Q330" s="24" t="str">
        <f>IF(ISBLANK('Mortgage 1 Monthly Calcs'!M330),"",'Mortgage 1 Monthly Calcs'!M330)</f>
        <v/>
      </c>
      <c r="R330" s="24" t="str">
        <f>IF(ISBLANK('Mortgage 1 Monthly Calcs'!N330),"",'Mortgage 1 Monthly Calcs'!N330)</f>
        <v/>
      </c>
      <c r="S330" s="24" t="str">
        <f>IF(ISBLANK('Mortgage 1 Monthly Calcs'!O330),"",'Mortgage 1 Monthly Calcs'!O330)</f>
        <v/>
      </c>
      <c r="T330" s="24"/>
      <c r="U330" s="24">
        <f>IF(ISBLANK('Mortgage 1 Monthly Calcs'!P330),"",'Mortgage 1 Monthly Calcs'!P330)</f>
        <v>0</v>
      </c>
      <c r="V330" s="24" t="str">
        <f>IF(ISBLANK('Mortgage 1 Monthly Calcs'!Q330),"",'Mortgage 1 Monthly Calcs'!Q330)</f>
        <v/>
      </c>
      <c r="W330" s="24" t="str">
        <f>IF(ISBLANK('Mortgage 1 Monthly Calcs'!R330),"",'Mortgage 1 Monthly Calcs'!R330)</f>
        <v/>
      </c>
      <c r="X330" s="24">
        <f>IF(ISBLANK('Mortgage 1 Monthly Calcs'!S330),"",'Mortgage 1 Monthly Calcs'!S330)</f>
        <v>0</v>
      </c>
      <c r="Y330" s="24" t="str">
        <f>IF(ISBLANK('Mortgage 1 Monthly Calcs'!T330),"",'Mortgage 1 Monthly Calcs'!T330)</f>
        <v/>
      </c>
      <c r="Z330" s="24">
        <f>IF(ISBLANK('Mortgage 1 Monthly Calcs'!U330),"",'Mortgage 1 Monthly Calcs'!U330)</f>
        <v>93290.420445652606</v>
      </c>
      <c r="AA330" s="24" t="e">
        <f>IF(ISBLANK('Mortgage 1 Monthly Calcs'!V330),"",'Mortgage 1 Monthly Calcs'!V330)</f>
        <v>#VALUE!</v>
      </c>
      <c r="AB330" s="24" t="e">
        <f>IF(ISBLANK('Mortgage 1 Monthly Calcs'!W330),"",'Mortgage 1 Monthly Calcs'!W330)</f>
        <v>#VALUE!</v>
      </c>
      <c r="AC330" s="24" t="str">
        <f>IF(ISBLANK('Mortgage 1 Monthly Calcs'!X330),"",'Mortgage 1 Monthly Calcs'!X330)</f>
        <v/>
      </c>
      <c r="AD330" s="24" t="str">
        <f>IF(ISBLANK('Mortgage 1 Monthly Calcs'!Y330),"",'Mortgage 1 Monthly Calcs'!Y330)</f>
        <v/>
      </c>
    </row>
    <row r="331" spans="3:30" x14ac:dyDescent="0.25">
      <c r="C331" s="37">
        <v>320</v>
      </c>
      <c r="D331" s="29"/>
      <c r="E331" s="22" t="str">
        <f>IF(ISBLANK('Mortgage 1 Monthly Calcs'!E331),"",'Mortgage 1 Monthly Calcs'!E331)</f>
        <v/>
      </c>
      <c r="F331" s="23" t="str">
        <f>IF(ISBLANK('Mortgage 1 Monthly Calcs'!F331),"",'Mortgage 1 Monthly Calcs'!F331)</f>
        <v>Jun</v>
      </c>
      <c r="G331" s="28"/>
      <c r="H331" s="28">
        <f>IF(ISBLANK('Mortgage 1 Monthly Calcs'!G331),"",'Mortgage 1 Monthly Calcs'!G331)</f>
        <v>0</v>
      </c>
      <c r="I331" s="24" t="e">
        <f>IF(ISBLANK('Mortgage 1 Monthly Calcs'!H331),"",'Mortgage 1 Monthly Calcs'!H331)</f>
        <v>#VALUE!</v>
      </c>
      <c r="J331" s="24">
        <f>IF(ISBLANK('Mortgage 1 Monthly Calcs'!I331),"",'Mortgage 1 Monthly Calcs'!I331)</f>
        <v>0</v>
      </c>
      <c r="K331" s="24" t="str">
        <f>IF(ISBLANK('Mortgage 1 Monthly Calcs'!J331),"",'Mortgage 1 Monthly Calcs'!J331)</f>
        <v/>
      </c>
      <c r="L331" s="24"/>
      <c r="M331" s="24">
        <f>IF(ISBLANK('Mortgage 1 Monthly Calcs'!K331),"",'Mortgage 1 Monthly Calcs'!K331)</f>
        <v>0</v>
      </c>
      <c r="N331" s="24"/>
      <c r="O331" s="24" t="e">
        <f>IF(ISBLANK('Mortgage 1 Monthly Calcs'!L331),"",'Mortgage 1 Monthly Calcs'!L331)</f>
        <v>#VALUE!</v>
      </c>
      <c r="P331" s="24"/>
      <c r="Q331" s="24" t="str">
        <f>IF(ISBLANK('Mortgage 1 Monthly Calcs'!M331),"",'Mortgage 1 Monthly Calcs'!M331)</f>
        <v/>
      </c>
      <c r="R331" s="24" t="str">
        <f>IF(ISBLANK('Mortgage 1 Monthly Calcs'!N331),"",'Mortgage 1 Monthly Calcs'!N331)</f>
        <v/>
      </c>
      <c r="S331" s="24" t="str">
        <f>IF(ISBLANK('Mortgage 1 Monthly Calcs'!O331),"",'Mortgage 1 Monthly Calcs'!O331)</f>
        <v/>
      </c>
      <c r="T331" s="24"/>
      <c r="U331" s="24">
        <f>IF(ISBLANK('Mortgage 1 Monthly Calcs'!P331),"",'Mortgage 1 Monthly Calcs'!P331)</f>
        <v>0</v>
      </c>
      <c r="V331" s="24" t="str">
        <f>IF(ISBLANK('Mortgage 1 Monthly Calcs'!Q331),"",'Mortgage 1 Monthly Calcs'!Q331)</f>
        <v/>
      </c>
      <c r="W331" s="24" t="str">
        <f>IF(ISBLANK('Mortgage 1 Monthly Calcs'!R331),"",'Mortgage 1 Monthly Calcs'!R331)</f>
        <v/>
      </c>
      <c r="X331" s="24">
        <f>IF(ISBLANK('Mortgage 1 Monthly Calcs'!S331),"",'Mortgage 1 Monthly Calcs'!S331)</f>
        <v>0</v>
      </c>
      <c r="Y331" s="24" t="str">
        <f>IF(ISBLANK('Mortgage 1 Monthly Calcs'!T331),"",'Mortgage 1 Monthly Calcs'!T331)</f>
        <v/>
      </c>
      <c r="Z331" s="24">
        <f>IF(ISBLANK('Mortgage 1 Monthly Calcs'!U331),"",'Mortgage 1 Monthly Calcs'!U331)</f>
        <v>93290.420445652606</v>
      </c>
      <c r="AA331" s="24" t="e">
        <f>IF(ISBLANK('Mortgage 1 Monthly Calcs'!V331),"",'Mortgage 1 Monthly Calcs'!V331)</f>
        <v>#VALUE!</v>
      </c>
      <c r="AB331" s="24" t="e">
        <f>IF(ISBLANK('Mortgage 1 Monthly Calcs'!W331),"",'Mortgage 1 Monthly Calcs'!W331)</f>
        <v>#VALUE!</v>
      </c>
      <c r="AC331" s="24" t="str">
        <f>IF(ISBLANK('Mortgage 1 Monthly Calcs'!X331),"",'Mortgage 1 Monthly Calcs'!X331)</f>
        <v/>
      </c>
      <c r="AD331" s="24" t="str">
        <f>IF(ISBLANK('Mortgage 1 Monthly Calcs'!Y331),"",'Mortgage 1 Monthly Calcs'!Y331)</f>
        <v/>
      </c>
    </row>
    <row r="332" spans="3:30" x14ac:dyDescent="0.25">
      <c r="C332" s="37">
        <v>321</v>
      </c>
      <c r="D332" s="29"/>
      <c r="E332" s="22" t="str">
        <f>IF(ISBLANK('Mortgage 1 Monthly Calcs'!E332),"",'Mortgage 1 Monthly Calcs'!E332)</f>
        <v/>
      </c>
      <c r="F332" s="23" t="str">
        <f>IF(ISBLANK('Mortgage 1 Monthly Calcs'!F332),"",'Mortgage 1 Monthly Calcs'!F332)</f>
        <v>Jul</v>
      </c>
      <c r="G332" s="28"/>
      <c r="H332" s="28">
        <f>IF(ISBLANK('Mortgage 1 Monthly Calcs'!G332),"",'Mortgage 1 Monthly Calcs'!G332)</f>
        <v>0</v>
      </c>
      <c r="I332" s="24" t="e">
        <f>IF(ISBLANK('Mortgage 1 Monthly Calcs'!H332),"",'Mortgage 1 Monthly Calcs'!H332)</f>
        <v>#VALUE!</v>
      </c>
      <c r="J332" s="24">
        <f>IF(ISBLANK('Mortgage 1 Monthly Calcs'!I332),"",'Mortgage 1 Monthly Calcs'!I332)</f>
        <v>0</v>
      </c>
      <c r="K332" s="24" t="str">
        <f>IF(ISBLANK('Mortgage 1 Monthly Calcs'!J332),"",'Mortgage 1 Monthly Calcs'!J332)</f>
        <v/>
      </c>
      <c r="L332" s="24"/>
      <c r="M332" s="24">
        <f>IF(ISBLANK('Mortgage 1 Monthly Calcs'!K332),"",'Mortgage 1 Monthly Calcs'!K332)</f>
        <v>0</v>
      </c>
      <c r="N332" s="24"/>
      <c r="O332" s="24" t="e">
        <f>IF(ISBLANK('Mortgage 1 Monthly Calcs'!L332),"",'Mortgage 1 Monthly Calcs'!L332)</f>
        <v>#VALUE!</v>
      </c>
      <c r="P332" s="24"/>
      <c r="Q332" s="24" t="str">
        <f>IF(ISBLANK('Mortgage 1 Monthly Calcs'!M332),"",'Mortgage 1 Monthly Calcs'!M332)</f>
        <v/>
      </c>
      <c r="R332" s="24" t="str">
        <f>IF(ISBLANK('Mortgage 1 Monthly Calcs'!N332),"",'Mortgage 1 Monthly Calcs'!N332)</f>
        <v/>
      </c>
      <c r="S332" s="24" t="str">
        <f>IF(ISBLANK('Mortgage 1 Monthly Calcs'!O332),"",'Mortgage 1 Monthly Calcs'!O332)</f>
        <v/>
      </c>
      <c r="T332" s="24"/>
      <c r="U332" s="24">
        <f>IF(ISBLANK('Mortgage 1 Monthly Calcs'!P332),"",'Mortgage 1 Monthly Calcs'!P332)</f>
        <v>0</v>
      </c>
      <c r="V332" s="24" t="str">
        <f>IF(ISBLANK('Mortgage 1 Monthly Calcs'!Q332),"",'Mortgage 1 Monthly Calcs'!Q332)</f>
        <v/>
      </c>
      <c r="W332" s="24" t="str">
        <f>IF(ISBLANK('Mortgage 1 Monthly Calcs'!R332),"",'Mortgage 1 Monthly Calcs'!R332)</f>
        <v/>
      </c>
      <c r="X332" s="24">
        <f>IF(ISBLANK('Mortgage 1 Monthly Calcs'!S332),"",'Mortgage 1 Monthly Calcs'!S332)</f>
        <v>0</v>
      </c>
      <c r="Y332" s="24" t="str">
        <f>IF(ISBLANK('Mortgage 1 Monthly Calcs'!T332),"",'Mortgage 1 Monthly Calcs'!T332)</f>
        <v/>
      </c>
      <c r="Z332" s="24">
        <f>IF(ISBLANK('Mortgage 1 Monthly Calcs'!U332),"",'Mortgage 1 Monthly Calcs'!U332)</f>
        <v>93290.420445652606</v>
      </c>
      <c r="AA332" s="24" t="e">
        <f>IF(ISBLANK('Mortgage 1 Monthly Calcs'!V332),"",'Mortgage 1 Monthly Calcs'!V332)</f>
        <v>#VALUE!</v>
      </c>
      <c r="AB332" s="24" t="e">
        <f>IF(ISBLANK('Mortgage 1 Monthly Calcs'!W332),"",'Mortgage 1 Monthly Calcs'!W332)</f>
        <v>#VALUE!</v>
      </c>
      <c r="AC332" s="24" t="str">
        <f>IF(ISBLANK('Mortgage 1 Monthly Calcs'!X332),"",'Mortgage 1 Monthly Calcs'!X332)</f>
        <v/>
      </c>
      <c r="AD332" s="24" t="str">
        <f>IF(ISBLANK('Mortgage 1 Monthly Calcs'!Y332),"",'Mortgage 1 Monthly Calcs'!Y332)</f>
        <v/>
      </c>
    </row>
    <row r="333" spans="3:30" x14ac:dyDescent="0.25">
      <c r="C333" s="37">
        <v>322</v>
      </c>
      <c r="D333" s="29"/>
      <c r="E333" s="22" t="str">
        <f>IF(ISBLANK('Mortgage 1 Monthly Calcs'!E333),"",'Mortgage 1 Monthly Calcs'!E333)</f>
        <v/>
      </c>
      <c r="F333" s="22" t="str">
        <f>IF(ISBLANK('Mortgage 1 Monthly Calcs'!F333),"",'Mortgage 1 Monthly Calcs'!F333)</f>
        <v>Aug</v>
      </c>
      <c r="G333" s="28"/>
      <c r="H333" s="28">
        <f>IF(ISBLANK('Mortgage 1 Monthly Calcs'!G333),"",'Mortgage 1 Monthly Calcs'!G333)</f>
        <v>0</v>
      </c>
      <c r="I333" s="24" t="e">
        <f>IF(ISBLANK('Mortgage 1 Monthly Calcs'!H333),"",'Mortgage 1 Monthly Calcs'!H333)</f>
        <v>#VALUE!</v>
      </c>
      <c r="J333" s="24">
        <f>IF(ISBLANK('Mortgage 1 Monthly Calcs'!I333),"",'Mortgage 1 Monthly Calcs'!I333)</f>
        <v>0</v>
      </c>
      <c r="K333" s="24" t="str">
        <f>IF(ISBLANK('Mortgage 1 Monthly Calcs'!J333),"",'Mortgage 1 Monthly Calcs'!J333)</f>
        <v/>
      </c>
      <c r="L333" s="24"/>
      <c r="M333" s="24">
        <f>IF(ISBLANK('Mortgage 1 Monthly Calcs'!K333),"",'Mortgage 1 Monthly Calcs'!K333)</f>
        <v>0</v>
      </c>
      <c r="N333" s="24"/>
      <c r="O333" s="24" t="e">
        <f>IF(ISBLANK('Mortgage 1 Monthly Calcs'!L333),"",'Mortgage 1 Monthly Calcs'!L333)</f>
        <v>#VALUE!</v>
      </c>
      <c r="P333" s="24"/>
      <c r="Q333" s="24" t="str">
        <f>IF(ISBLANK('Mortgage 1 Monthly Calcs'!M333),"",'Mortgage 1 Monthly Calcs'!M333)</f>
        <v/>
      </c>
      <c r="R333" s="24" t="str">
        <f>IF(ISBLANK('Mortgage 1 Monthly Calcs'!N333),"",'Mortgage 1 Monthly Calcs'!N333)</f>
        <v/>
      </c>
      <c r="S333" s="24" t="str">
        <f>IF(ISBLANK('Mortgage 1 Monthly Calcs'!O333),"",'Mortgage 1 Monthly Calcs'!O333)</f>
        <v/>
      </c>
      <c r="T333" s="24"/>
      <c r="U333" s="24">
        <f>IF(ISBLANK('Mortgage 1 Monthly Calcs'!P333),"",'Mortgage 1 Monthly Calcs'!P333)</f>
        <v>0</v>
      </c>
      <c r="V333" s="24" t="str">
        <f>IF(ISBLANK('Mortgage 1 Monthly Calcs'!Q333),"",'Mortgage 1 Monthly Calcs'!Q333)</f>
        <v/>
      </c>
      <c r="W333" s="24" t="str">
        <f>IF(ISBLANK('Mortgage 1 Monthly Calcs'!R333),"",'Mortgage 1 Monthly Calcs'!R333)</f>
        <v/>
      </c>
      <c r="X333" s="24">
        <f>IF(ISBLANK('Mortgage 1 Monthly Calcs'!S333),"",'Mortgage 1 Monthly Calcs'!S333)</f>
        <v>0</v>
      </c>
      <c r="Y333" s="24" t="str">
        <f>IF(ISBLANK('Mortgage 1 Monthly Calcs'!T333),"",'Mortgage 1 Monthly Calcs'!T333)</f>
        <v/>
      </c>
      <c r="Z333" s="24">
        <f>IF(ISBLANK('Mortgage 1 Monthly Calcs'!U333),"",'Mortgage 1 Monthly Calcs'!U333)</f>
        <v>93290.420445652606</v>
      </c>
      <c r="AA333" s="24" t="e">
        <f>IF(ISBLANK('Mortgage 1 Monthly Calcs'!V333),"",'Mortgage 1 Monthly Calcs'!V333)</f>
        <v>#VALUE!</v>
      </c>
      <c r="AB333" s="24" t="e">
        <f>IF(ISBLANK('Mortgage 1 Monthly Calcs'!W333),"",'Mortgage 1 Monthly Calcs'!W333)</f>
        <v>#VALUE!</v>
      </c>
      <c r="AC333" s="24" t="str">
        <f>IF(ISBLANK('Mortgage 1 Monthly Calcs'!X333),"",'Mortgage 1 Monthly Calcs'!X333)</f>
        <v/>
      </c>
      <c r="AD333" s="24" t="str">
        <f>IF(ISBLANK('Mortgage 1 Monthly Calcs'!Y333),"",'Mortgage 1 Monthly Calcs'!Y333)</f>
        <v/>
      </c>
    </row>
    <row r="334" spans="3:30" x14ac:dyDescent="0.25">
      <c r="C334" s="37">
        <v>323</v>
      </c>
      <c r="D334" s="29"/>
      <c r="E334" s="22" t="str">
        <f>IF(ISBLANK('Mortgage 1 Monthly Calcs'!E334),"",'Mortgage 1 Monthly Calcs'!E334)</f>
        <v/>
      </c>
      <c r="F334" s="23" t="str">
        <f>IF(ISBLANK('Mortgage 1 Monthly Calcs'!F334),"",'Mortgage 1 Monthly Calcs'!F334)</f>
        <v>Sep</v>
      </c>
      <c r="G334" s="28"/>
      <c r="H334" s="28">
        <f>IF(ISBLANK('Mortgage 1 Monthly Calcs'!G334),"",'Mortgage 1 Monthly Calcs'!G334)</f>
        <v>0</v>
      </c>
      <c r="I334" s="24" t="e">
        <f>IF(ISBLANK('Mortgage 1 Monthly Calcs'!H334),"",'Mortgage 1 Monthly Calcs'!H334)</f>
        <v>#VALUE!</v>
      </c>
      <c r="J334" s="24">
        <f>IF(ISBLANK('Mortgage 1 Monthly Calcs'!I334),"",'Mortgage 1 Monthly Calcs'!I334)</f>
        <v>0</v>
      </c>
      <c r="K334" s="24" t="str">
        <f>IF(ISBLANK('Mortgage 1 Monthly Calcs'!J334),"",'Mortgage 1 Monthly Calcs'!J334)</f>
        <v/>
      </c>
      <c r="L334" s="24"/>
      <c r="M334" s="24">
        <f>IF(ISBLANK('Mortgage 1 Monthly Calcs'!K334),"",'Mortgage 1 Monthly Calcs'!K334)</f>
        <v>0</v>
      </c>
      <c r="N334" s="24"/>
      <c r="O334" s="24" t="e">
        <f>IF(ISBLANK('Mortgage 1 Monthly Calcs'!L334),"",'Mortgage 1 Monthly Calcs'!L334)</f>
        <v>#VALUE!</v>
      </c>
      <c r="P334" s="24"/>
      <c r="Q334" s="24" t="str">
        <f>IF(ISBLANK('Mortgage 1 Monthly Calcs'!M334),"",'Mortgage 1 Monthly Calcs'!M334)</f>
        <v/>
      </c>
      <c r="R334" s="24" t="str">
        <f>IF(ISBLANK('Mortgage 1 Monthly Calcs'!N334),"",'Mortgage 1 Monthly Calcs'!N334)</f>
        <v/>
      </c>
      <c r="S334" s="24" t="str">
        <f>IF(ISBLANK('Mortgage 1 Monthly Calcs'!O334),"",'Mortgage 1 Monthly Calcs'!O334)</f>
        <v/>
      </c>
      <c r="T334" s="24"/>
      <c r="U334" s="24">
        <f>IF(ISBLANK('Mortgage 1 Monthly Calcs'!P334),"",'Mortgage 1 Monthly Calcs'!P334)</f>
        <v>0</v>
      </c>
      <c r="V334" s="24" t="str">
        <f>IF(ISBLANK('Mortgage 1 Monthly Calcs'!Q334),"",'Mortgage 1 Monthly Calcs'!Q334)</f>
        <v/>
      </c>
      <c r="W334" s="24" t="str">
        <f>IF(ISBLANK('Mortgage 1 Monthly Calcs'!R334),"",'Mortgage 1 Monthly Calcs'!R334)</f>
        <v/>
      </c>
      <c r="X334" s="24">
        <f>IF(ISBLANK('Mortgage 1 Monthly Calcs'!S334),"",'Mortgage 1 Monthly Calcs'!S334)</f>
        <v>0</v>
      </c>
      <c r="Y334" s="24" t="str">
        <f>IF(ISBLANK('Mortgage 1 Monthly Calcs'!T334),"",'Mortgage 1 Monthly Calcs'!T334)</f>
        <v/>
      </c>
      <c r="Z334" s="24">
        <f>IF(ISBLANK('Mortgage 1 Monthly Calcs'!U334),"",'Mortgage 1 Monthly Calcs'!U334)</f>
        <v>93290.420445652606</v>
      </c>
      <c r="AA334" s="24" t="e">
        <f>IF(ISBLANK('Mortgage 1 Monthly Calcs'!V334),"",'Mortgage 1 Monthly Calcs'!V334)</f>
        <v>#VALUE!</v>
      </c>
      <c r="AB334" s="24" t="e">
        <f>IF(ISBLANK('Mortgage 1 Monthly Calcs'!W334),"",'Mortgage 1 Monthly Calcs'!W334)</f>
        <v>#VALUE!</v>
      </c>
      <c r="AC334" s="24" t="str">
        <f>IF(ISBLANK('Mortgage 1 Monthly Calcs'!X334),"",'Mortgage 1 Monthly Calcs'!X334)</f>
        <v/>
      </c>
      <c r="AD334" s="24" t="str">
        <f>IF(ISBLANK('Mortgage 1 Monthly Calcs'!Y334),"",'Mortgage 1 Monthly Calcs'!Y334)</f>
        <v/>
      </c>
    </row>
    <row r="335" spans="3:30" x14ac:dyDescent="0.25">
      <c r="C335" s="37">
        <v>324</v>
      </c>
      <c r="D335" s="29">
        <f>D323+1</f>
        <v>27</v>
      </c>
      <c r="E335" s="22" t="str">
        <f>IF(ISBLANK('Mortgage 1 Monthly Calcs'!E335),"",'Mortgage 1 Monthly Calcs'!E335)</f>
        <v/>
      </c>
      <c r="F335" s="23" t="str">
        <f>IF(ISBLANK('Mortgage 1 Monthly Calcs'!F335),"",'Mortgage 1 Monthly Calcs'!F335)</f>
        <v>Oct</v>
      </c>
      <c r="G335" s="28"/>
      <c r="H335" s="28">
        <f>IF(ISBLANK('Mortgage 1 Monthly Calcs'!G335),"",'Mortgage 1 Monthly Calcs'!G335)</f>
        <v>0</v>
      </c>
      <c r="I335" s="24" t="e">
        <f>IF(ISBLANK('Mortgage 1 Monthly Calcs'!H335),"",'Mortgage 1 Monthly Calcs'!H335)</f>
        <v>#VALUE!</v>
      </c>
      <c r="J335" s="24">
        <f>IF(ISBLANK('Mortgage 1 Monthly Calcs'!I335),"",'Mortgage 1 Monthly Calcs'!I335)</f>
        <v>0</v>
      </c>
      <c r="K335" s="24" t="str">
        <f>IF(ISBLANK('Mortgage 1 Monthly Calcs'!J335),"",'Mortgage 1 Monthly Calcs'!J335)</f>
        <v/>
      </c>
      <c r="L335" s="24"/>
      <c r="M335" s="24">
        <f>IF(ISBLANK('Mortgage 1 Monthly Calcs'!K335),"",'Mortgage 1 Monthly Calcs'!K335)</f>
        <v>0</v>
      </c>
      <c r="N335" s="24"/>
      <c r="O335" s="24" t="e">
        <f>IF(ISBLANK('Mortgage 1 Monthly Calcs'!L335),"",'Mortgage 1 Monthly Calcs'!L335)</f>
        <v>#VALUE!</v>
      </c>
      <c r="P335" s="24"/>
      <c r="Q335" s="24" t="str">
        <f>IF(ISBLANK('Mortgage 1 Monthly Calcs'!M335),"",'Mortgage 1 Monthly Calcs'!M335)</f>
        <v/>
      </c>
      <c r="R335" s="24" t="str">
        <f>IF(ISBLANK('Mortgage 1 Monthly Calcs'!N335),"",'Mortgage 1 Monthly Calcs'!N335)</f>
        <v/>
      </c>
      <c r="S335" s="24" t="str">
        <f>IF(ISBLANK('Mortgage 1 Monthly Calcs'!O335),"",'Mortgage 1 Monthly Calcs'!O335)</f>
        <v/>
      </c>
      <c r="T335" s="24"/>
      <c r="U335" s="24">
        <f>IF(ISBLANK('Mortgage 1 Monthly Calcs'!P335),"",'Mortgage 1 Monthly Calcs'!P335)</f>
        <v>0</v>
      </c>
      <c r="V335" s="24" t="str">
        <f>IF(ISBLANK('Mortgage 1 Monthly Calcs'!Q335),"",'Mortgage 1 Monthly Calcs'!Q335)</f>
        <v/>
      </c>
      <c r="W335" s="24" t="str">
        <f>IF(ISBLANK('Mortgage 1 Monthly Calcs'!R335),"",'Mortgage 1 Monthly Calcs'!R335)</f>
        <v/>
      </c>
      <c r="X335" s="24">
        <f>IF(ISBLANK('Mortgage 1 Monthly Calcs'!S335),"",'Mortgage 1 Monthly Calcs'!S335)</f>
        <v>0</v>
      </c>
      <c r="Y335" s="24" t="str">
        <f>IF(ISBLANK('Mortgage 1 Monthly Calcs'!T335),"",'Mortgage 1 Monthly Calcs'!T335)</f>
        <v/>
      </c>
      <c r="Z335" s="24">
        <f>IF(ISBLANK('Mortgage 1 Monthly Calcs'!U335),"",'Mortgage 1 Monthly Calcs'!U335)</f>
        <v>93290.420445652606</v>
      </c>
      <c r="AA335" s="24" t="e">
        <f>IF(ISBLANK('Mortgage 1 Monthly Calcs'!V335),"",'Mortgage 1 Monthly Calcs'!V335)</f>
        <v>#VALUE!</v>
      </c>
      <c r="AB335" s="24" t="e">
        <f>IF(ISBLANK('Mortgage 1 Monthly Calcs'!W335),"",'Mortgage 1 Monthly Calcs'!W335)</f>
        <v>#VALUE!</v>
      </c>
      <c r="AC335" s="24" t="str">
        <f>IF(ISBLANK('Mortgage 1 Monthly Calcs'!X335),"",'Mortgage 1 Monthly Calcs'!X335)</f>
        <v/>
      </c>
      <c r="AD335" s="24" t="str">
        <f>IF(ISBLANK('Mortgage 1 Monthly Calcs'!Y335),"",'Mortgage 1 Monthly Calcs'!Y335)</f>
        <v/>
      </c>
    </row>
    <row r="336" spans="3:30" x14ac:dyDescent="0.25">
      <c r="C336" s="37">
        <v>325</v>
      </c>
      <c r="D336" s="29"/>
      <c r="E336" s="22" t="str">
        <f>IF(ISBLANK('Mortgage 1 Monthly Calcs'!E336),"",'Mortgage 1 Monthly Calcs'!E336)</f>
        <v/>
      </c>
      <c r="F336" s="23" t="str">
        <f>IF(ISBLANK('Mortgage 1 Monthly Calcs'!F336),"",'Mortgage 1 Monthly Calcs'!F336)</f>
        <v>Nov</v>
      </c>
      <c r="G336" s="28"/>
      <c r="H336" s="28">
        <f>IF(ISBLANK('Mortgage 1 Monthly Calcs'!G336),"",'Mortgage 1 Monthly Calcs'!G336)</f>
        <v>0</v>
      </c>
      <c r="I336" s="24" t="e">
        <f>IF(ISBLANK('Mortgage 1 Monthly Calcs'!H336),"",'Mortgage 1 Monthly Calcs'!H336)</f>
        <v>#VALUE!</v>
      </c>
      <c r="J336" s="24">
        <f>IF(ISBLANK('Mortgage 1 Monthly Calcs'!I336),"",'Mortgage 1 Monthly Calcs'!I336)</f>
        <v>0</v>
      </c>
      <c r="K336" s="24" t="str">
        <f>IF(ISBLANK('Mortgage 1 Monthly Calcs'!J336),"",'Mortgage 1 Monthly Calcs'!J336)</f>
        <v/>
      </c>
      <c r="L336" s="24"/>
      <c r="M336" s="24">
        <f>IF(ISBLANK('Mortgage 1 Monthly Calcs'!K336),"",'Mortgage 1 Monthly Calcs'!K336)</f>
        <v>0</v>
      </c>
      <c r="N336" s="24"/>
      <c r="O336" s="24" t="e">
        <f>IF(ISBLANK('Mortgage 1 Monthly Calcs'!L336),"",'Mortgage 1 Monthly Calcs'!L336)</f>
        <v>#VALUE!</v>
      </c>
      <c r="P336" s="24"/>
      <c r="Q336" s="24" t="str">
        <f>IF(ISBLANK('Mortgage 1 Monthly Calcs'!M336),"",'Mortgage 1 Monthly Calcs'!M336)</f>
        <v/>
      </c>
      <c r="R336" s="24" t="str">
        <f>IF(ISBLANK('Mortgage 1 Monthly Calcs'!N336),"",'Mortgage 1 Monthly Calcs'!N336)</f>
        <v/>
      </c>
      <c r="S336" s="24" t="str">
        <f>IF(ISBLANK('Mortgage 1 Monthly Calcs'!O336),"",'Mortgage 1 Monthly Calcs'!O336)</f>
        <v/>
      </c>
      <c r="T336" s="24"/>
      <c r="U336" s="24">
        <f>IF(ISBLANK('Mortgage 1 Monthly Calcs'!P336),"",'Mortgage 1 Monthly Calcs'!P336)</f>
        <v>0</v>
      </c>
      <c r="V336" s="24" t="str">
        <f>IF(ISBLANK('Mortgage 1 Monthly Calcs'!Q336),"",'Mortgage 1 Monthly Calcs'!Q336)</f>
        <v/>
      </c>
      <c r="W336" s="24" t="str">
        <f>IF(ISBLANK('Mortgage 1 Monthly Calcs'!R336),"",'Mortgage 1 Monthly Calcs'!R336)</f>
        <v/>
      </c>
      <c r="X336" s="24">
        <f>IF(ISBLANK('Mortgage 1 Monthly Calcs'!S336),"",'Mortgage 1 Monthly Calcs'!S336)</f>
        <v>0</v>
      </c>
      <c r="Y336" s="24" t="str">
        <f>IF(ISBLANK('Mortgage 1 Monthly Calcs'!T336),"",'Mortgage 1 Monthly Calcs'!T336)</f>
        <v/>
      </c>
      <c r="Z336" s="24">
        <f>IF(ISBLANK('Mortgage 1 Monthly Calcs'!U336),"",'Mortgage 1 Monthly Calcs'!U336)</f>
        <v>93290.420445652606</v>
      </c>
      <c r="AA336" s="24" t="e">
        <f>IF(ISBLANK('Mortgage 1 Monthly Calcs'!V336),"",'Mortgage 1 Monthly Calcs'!V336)</f>
        <v>#VALUE!</v>
      </c>
      <c r="AB336" s="24" t="e">
        <f>IF(ISBLANK('Mortgage 1 Monthly Calcs'!W336),"",'Mortgage 1 Monthly Calcs'!W336)</f>
        <v>#VALUE!</v>
      </c>
      <c r="AC336" s="24" t="str">
        <f>IF(ISBLANK('Mortgage 1 Monthly Calcs'!X336),"",'Mortgage 1 Monthly Calcs'!X336)</f>
        <v/>
      </c>
      <c r="AD336" s="24" t="str">
        <f>IF(ISBLANK('Mortgage 1 Monthly Calcs'!Y336),"",'Mortgage 1 Monthly Calcs'!Y336)</f>
        <v/>
      </c>
    </row>
    <row r="337" spans="3:30" x14ac:dyDescent="0.25">
      <c r="C337" s="37">
        <v>326</v>
      </c>
      <c r="D337" s="29"/>
      <c r="E337" s="22" t="str">
        <f>IF(ISBLANK('Mortgage 1 Monthly Calcs'!E337),"",'Mortgage 1 Monthly Calcs'!E337)</f>
        <v/>
      </c>
      <c r="F337" s="23" t="str">
        <f>IF(ISBLANK('Mortgage 1 Monthly Calcs'!F337),"",'Mortgage 1 Monthly Calcs'!F337)</f>
        <v>Dec</v>
      </c>
      <c r="G337" s="28"/>
      <c r="H337" s="28">
        <f>IF(ISBLANK('Mortgage 1 Monthly Calcs'!G337),"",'Mortgage 1 Monthly Calcs'!G337)</f>
        <v>0</v>
      </c>
      <c r="I337" s="24" t="e">
        <f>IF(ISBLANK('Mortgage 1 Monthly Calcs'!H337),"",'Mortgage 1 Monthly Calcs'!H337)</f>
        <v>#VALUE!</v>
      </c>
      <c r="J337" s="24">
        <f>IF(ISBLANK('Mortgage 1 Monthly Calcs'!I337),"",'Mortgage 1 Monthly Calcs'!I337)</f>
        <v>0</v>
      </c>
      <c r="K337" s="24" t="str">
        <f>IF(ISBLANK('Mortgage 1 Monthly Calcs'!J337),"",'Mortgage 1 Monthly Calcs'!J337)</f>
        <v/>
      </c>
      <c r="L337" s="24"/>
      <c r="M337" s="24">
        <f>IF(ISBLANK('Mortgage 1 Monthly Calcs'!K337),"",'Mortgage 1 Monthly Calcs'!K337)</f>
        <v>0</v>
      </c>
      <c r="N337" s="24"/>
      <c r="O337" s="24" t="e">
        <f>IF(ISBLANK('Mortgage 1 Monthly Calcs'!L337),"",'Mortgage 1 Monthly Calcs'!L337)</f>
        <v>#VALUE!</v>
      </c>
      <c r="P337" s="24"/>
      <c r="Q337" s="24" t="str">
        <f>IF(ISBLANK('Mortgage 1 Monthly Calcs'!M337),"",'Mortgage 1 Monthly Calcs'!M337)</f>
        <v/>
      </c>
      <c r="R337" s="24" t="str">
        <f>IF(ISBLANK('Mortgage 1 Monthly Calcs'!N337),"",'Mortgage 1 Monthly Calcs'!N337)</f>
        <v/>
      </c>
      <c r="S337" s="24" t="str">
        <f>IF(ISBLANK('Mortgage 1 Monthly Calcs'!O337),"",'Mortgage 1 Monthly Calcs'!O337)</f>
        <v/>
      </c>
      <c r="T337" s="24"/>
      <c r="U337" s="24">
        <f>IF(ISBLANK('Mortgage 1 Monthly Calcs'!P337),"",'Mortgage 1 Monthly Calcs'!P337)</f>
        <v>0</v>
      </c>
      <c r="V337" s="24" t="str">
        <f>IF(ISBLANK('Mortgage 1 Monthly Calcs'!Q337),"",'Mortgage 1 Monthly Calcs'!Q337)</f>
        <v/>
      </c>
      <c r="W337" s="24" t="str">
        <f>IF(ISBLANK('Mortgage 1 Monthly Calcs'!R337),"",'Mortgage 1 Monthly Calcs'!R337)</f>
        <v/>
      </c>
      <c r="X337" s="24">
        <f>IF(ISBLANK('Mortgage 1 Monthly Calcs'!S337),"",'Mortgage 1 Monthly Calcs'!S337)</f>
        <v>0</v>
      </c>
      <c r="Y337" s="24" t="str">
        <f>IF(ISBLANK('Mortgage 1 Monthly Calcs'!T337),"",'Mortgage 1 Monthly Calcs'!T337)</f>
        <v/>
      </c>
      <c r="Z337" s="24">
        <f>IF(ISBLANK('Mortgage 1 Monthly Calcs'!U337),"",'Mortgage 1 Monthly Calcs'!U337)</f>
        <v>93290.420445652606</v>
      </c>
      <c r="AA337" s="24" t="e">
        <f>IF(ISBLANK('Mortgage 1 Monthly Calcs'!V337),"",'Mortgage 1 Monthly Calcs'!V337)</f>
        <v>#VALUE!</v>
      </c>
      <c r="AB337" s="24" t="e">
        <f>IF(ISBLANK('Mortgage 1 Monthly Calcs'!W337),"",'Mortgage 1 Monthly Calcs'!W337)</f>
        <v>#VALUE!</v>
      </c>
      <c r="AC337" s="24" t="str">
        <f>IF(ISBLANK('Mortgage 1 Monthly Calcs'!X337),"",'Mortgage 1 Monthly Calcs'!X337)</f>
        <v/>
      </c>
      <c r="AD337" s="24" t="str">
        <f>IF(ISBLANK('Mortgage 1 Monthly Calcs'!Y337),"",'Mortgage 1 Monthly Calcs'!Y337)</f>
        <v/>
      </c>
    </row>
    <row r="338" spans="3:30" x14ac:dyDescent="0.25">
      <c r="C338" s="37">
        <v>327</v>
      </c>
      <c r="D338" s="29"/>
      <c r="E338" s="22">
        <f>IF(ISBLANK('Mortgage 1 Monthly Calcs'!E338),"",'Mortgage 1 Monthly Calcs'!E338)</f>
        <v>2037</v>
      </c>
      <c r="F338" s="23" t="str">
        <f>IF(ISBLANK('Mortgage 1 Monthly Calcs'!F338),"",'Mortgage 1 Monthly Calcs'!F338)</f>
        <v>Jan</v>
      </c>
      <c r="G338" s="28"/>
      <c r="H338" s="28">
        <f>IF(ISBLANK('Mortgage 1 Monthly Calcs'!G338),"",'Mortgage 1 Monthly Calcs'!G338)</f>
        <v>0</v>
      </c>
      <c r="I338" s="24" t="e">
        <f>IF(ISBLANK('Mortgage 1 Monthly Calcs'!H338),"",'Mortgage 1 Monthly Calcs'!H338)</f>
        <v>#VALUE!</v>
      </c>
      <c r="J338" s="24">
        <f>IF(ISBLANK('Mortgage 1 Monthly Calcs'!I338),"",'Mortgage 1 Monthly Calcs'!I338)</f>
        <v>0</v>
      </c>
      <c r="K338" s="24" t="str">
        <f>IF(ISBLANK('Mortgage 1 Monthly Calcs'!J338),"",'Mortgage 1 Monthly Calcs'!J338)</f>
        <v/>
      </c>
      <c r="L338" s="24"/>
      <c r="M338" s="24">
        <f>IF(ISBLANK('Mortgage 1 Monthly Calcs'!K338),"",'Mortgage 1 Monthly Calcs'!K338)</f>
        <v>0</v>
      </c>
      <c r="N338" s="24"/>
      <c r="O338" s="24" t="e">
        <f>IF(ISBLANK('Mortgage 1 Monthly Calcs'!L338),"",'Mortgage 1 Monthly Calcs'!L338)</f>
        <v>#VALUE!</v>
      </c>
      <c r="P338" s="24"/>
      <c r="Q338" s="24" t="str">
        <f>IF(ISBLANK('Mortgage 1 Monthly Calcs'!M338),"",'Mortgage 1 Monthly Calcs'!M338)</f>
        <v/>
      </c>
      <c r="R338" s="24" t="str">
        <f>IF(ISBLANK('Mortgage 1 Monthly Calcs'!N338),"",'Mortgage 1 Monthly Calcs'!N338)</f>
        <v/>
      </c>
      <c r="S338" s="24" t="str">
        <f>IF(ISBLANK('Mortgage 1 Monthly Calcs'!O338),"",'Mortgage 1 Monthly Calcs'!O338)</f>
        <v/>
      </c>
      <c r="T338" s="24"/>
      <c r="U338" s="24">
        <f>IF(ISBLANK('Mortgage 1 Monthly Calcs'!P338),"",'Mortgage 1 Monthly Calcs'!P338)</f>
        <v>0</v>
      </c>
      <c r="V338" s="24" t="str">
        <f>IF(ISBLANK('Mortgage 1 Monthly Calcs'!Q338),"",'Mortgage 1 Monthly Calcs'!Q338)</f>
        <v/>
      </c>
      <c r="W338" s="24" t="str">
        <f>IF(ISBLANK('Mortgage 1 Monthly Calcs'!R338),"",'Mortgage 1 Monthly Calcs'!R338)</f>
        <v/>
      </c>
      <c r="X338" s="24">
        <f>IF(ISBLANK('Mortgage 1 Monthly Calcs'!S338),"",'Mortgage 1 Monthly Calcs'!S338)</f>
        <v>0</v>
      </c>
      <c r="Y338" s="24" t="str">
        <f>IF(ISBLANK('Mortgage 1 Monthly Calcs'!T338),"",'Mortgage 1 Monthly Calcs'!T338)</f>
        <v/>
      </c>
      <c r="Z338" s="24">
        <f>IF(ISBLANK('Mortgage 1 Monthly Calcs'!U338),"",'Mortgage 1 Monthly Calcs'!U338)</f>
        <v>93290.420445652606</v>
      </c>
      <c r="AA338" s="24" t="e">
        <f>IF(ISBLANK('Mortgage 1 Monthly Calcs'!V338),"",'Mortgage 1 Monthly Calcs'!V338)</f>
        <v>#VALUE!</v>
      </c>
      <c r="AB338" s="24" t="e">
        <f>IF(ISBLANK('Mortgage 1 Monthly Calcs'!W338),"",'Mortgage 1 Monthly Calcs'!W338)</f>
        <v>#VALUE!</v>
      </c>
      <c r="AC338" s="24" t="str">
        <f>IF(ISBLANK('Mortgage 1 Monthly Calcs'!X338),"",'Mortgage 1 Monthly Calcs'!X338)</f>
        <v/>
      </c>
      <c r="AD338" s="24" t="str">
        <f>IF(ISBLANK('Mortgage 1 Monthly Calcs'!Y338),"",'Mortgage 1 Monthly Calcs'!Y338)</f>
        <v/>
      </c>
    </row>
    <row r="339" spans="3:30" x14ac:dyDescent="0.25">
      <c r="C339" s="37">
        <v>328</v>
      </c>
      <c r="D339" s="29" t="str">
        <f>IF(K1107=1,F331+1,"")</f>
        <v/>
      </c>
      <c r="E339" s="22" t="str">
        <f>IF(ISBLANK('Mortgage 1 Monthly Calcs'!E339),"",'Mortgage 1 Monthly Calcs'!E339)</f>
        <v/>
      </c>
      <c r="F339" s="23" t="str">
        <f>IF(ISBLANK('Mortgage 1 Monthly Calcs'!F339),"",'Mortgage 1 Monthly Calcs'!F339)</f>
        <v>Feb</v>
      </c>
      <c r="G339" s="28"/>
      <c r="H339" s="28">
        <f>IF(ISBLANK('Mortgage 1 Monthly Calcs'!G339),"",'Mortgage 1 Monthly Calcs'!G339)</f>
        <v>0</v>
      </c>
      <c r="I339" s="24" t="e">
        <f>IF(ISBLANK('Mortgage 1 Monthly Calcs'!H339),"",'Mortgage 1 Monthly Calcs'!H339)</f>
        <v>#VALUE!</v>
      </c>
      <c r="J339" s="24">
        <f>IF(ISBLANK('Mortgage 1 Monthly Calcs'!I339),"",'Mortgage 1 Monthly Calcs'!I339)</f>
        <v>0</v>
      </c>
      <c r="K339" s="24" t="str">
        <f>IF(ISBLANK('Mortgage 1 Monthly Calcs'!J339),"",'Mortgage 1 Monthly Calcs'!J339)</f>
        <v/>
      </c>
      <c r="L339" s="24"/>
      <c r="M339" s="24">
        <f>IF(ISBLANK('Mortgage 1 Monthly Calcs'!K339),"",'Mortgage 1 Monthly Calcs'!K339)</f>
        <v>0</v>
      </c>
      <c r="N339" s="24"/>
      <c r="O339" s="24" t="e">
        <f>IF(ISBLANK('Mortgage 1 Monthly Calcs'!L339),"",'Mortgage 1 Monthly Calcs'!L339)</f>
        <v>#VALUE!</v>
      </c>
      <c r="P339" s="24"/>
      <c r="Q339" s="24" t="str">
        <f>IF(ISBLANK('Mortgage 1 Monthly Calcs'!M339),"",'Mortgage 1 Monthly Calcs'!M339)</f>
        <v/>
      </c>
      <c r="R339" s="24" t="str">
        <f>IF(ISBLANK('Mortgage 1 Monthly Calcs'!N339),"",'Mortgage 1 Monthly Calcs'!N339)</f>
        <v/>
      </c>
      <c r="S339" s="24" t="str">
        <f>IF(ISBLANK('Mortgage 1 Monthly Calcs'!O339),"",'Mortgage 1 Monthly Calcs'!O339)</f>
        <v/>
      </c>
      <c r="T339" s="24"/>
      <c r="U339" s="24">
        <f>IF(ISBLANK('Mortgage 1 Monthly Calcs'!P339),"",'Mortgage 1 Monthly Calcs'!P339)</f>
        <v>0</v>
      </c>
      <c r="V339" s="24" t="str">
        <f>IF(ISBLANK('Mortgage 1 Monthly Calcs'!Q339),"",'Mortgage 1 Monthly Calcs'!Q339)</f>
        <v/>
      </c>
      <c r="W339" s="24" t="str">
        <f>IF(ISBLANK('Mortgage 1 Monthly Calcs'!R339),"",'Mortgage 1 Monthly Calcs'!R339)</f>
        <v/>
      </c>
      <c r="X339" s="24">
        <f>IF(ISBLANK('Mortgage 1 Monthly Calcs'!S339),"",'Mortgage 1 Monthly Calcs'!S339)</f>
        <v>0</v>
      </c>
      <c r="Y339" s="24" t="str">
        <f>IF(ISBLANK('Mortgage 1 Monthly Calcs'!T339),"",'Mortgage 1 Monthly Calcs'!T339)</f>
        <v/>
      </c>
      <c r="Z339" s="24">
        <f>IF(ISBLANK('Mortgage 1 Monthly Calcs'!U339),"",'Mortgage 1 Monthly Calcs'!U339)</f>
        <v>93290.420445652606</v>
      </c>
      <c r="AA339" s="24" t="e">
        <f>IF(ISBLANK('Mortgage 1 Monthly Calcs'!V339),"",'Mortgage 1 Monthly Calcs'!V339)</f>
        <v>#VALUE!</v>
      </c>
      <c r="AB339" s="24" t="e">
        <f>IF(ISBLANK('Mortgage 1 Monthly Calcs'!W339),"",'Mortgage 1 Monthly Calcs'!W339)</f>
        <v>#VALUE!</v>
      </c>
      <c r="AC339" s="24" t="str">
        <f>IF(ISBLANK('Mortgage 1 Monthly Calcs'!X339),"",'Mortgage 1 Monthly Calcs'!X339)</f>
        <v/>
      </c>
      <c r="AD339" s="24" t="str">
        <f>IF(ISBLANK('Mortgage 1 Monthly Calcs'!Y339),"",'Mortgage 1 Monthly Calcs'!Y339)</f>
        <v/>
      </c>
    </row>
    <row r="340" spans="3:30" x14ac:dyDescent="0.25">
      <c r="C340" s="37">
        <v>329</v>
      </c>
      <c r="D340" s="29" t="str">
        <f>IF(K1108=1,F331+1,"")</f>
        <v/>
      </c>
      <c r="E340" s="22" t="str">
        <f>IF(ISBLANK('Mortgage 1 Monthly Calcs'!E340),"",'Mortgage 1 Monthly Calcs'!E340)</f>
        <v/>
      </c>
      <c r="F340" s="23" t="str">
        <f>IF(ISBLANK('Mortgage 1 Monthly Calcs'!F340),"",'Mortgage 1 Monthly Calcs'!F340)</f>
        <v>Mar</v>
      </c>
      <c r="G340" s="28"/>
      <c r="H340" s="28">
        <f>IF(ISBLANK('Mortgage 1 Monthly Calcs'!G340),"",'Mortgage 1 Monthly Calcs'!G340)</f>
        <v>0</v>
      </c>
      <c r="I340" s="24" t="e">
        <f>IF(ISBLANK('Mortgage 1 Monthly Calcs'!H340),"",'Mortgage 1 Monthly Calcs'!H340)</f>
        <v>#VALUE!</v>
      </c>
      <c r="J340" s="24">
        <f>IF(ISBLANK('Mortgage 1 Monthly Calcs'!I340),"",'Mortgage 1 Monthly Calcs'!I340)</f>
        <v>0</v>
      </c>
      <c r="K340" s="24" t="str">
        <f>IF(ISBLANK('Mortgage 1 Monthly Calcs'!J340),"",'Mortgage 1 Monthly Calcs'!J340)</f>
        <v/>
      </c>
      <c r="L340" s="24"/>
      <c r="M340" s="24">
        <f>IF(ISBLANK('Mortgage 1 Monthly Calcs'!K340),"",'Mortgage 1 Monthly Calcs'!K340)</f>
        <v>0</v>
      </c>
      <c r="N340" s="24"/>
      <c r="O340" s="24" t="e">
        <f>IF(ISBLANK('Mortgage 1 Monthly Calcs'!L340),"",'Mortgage 1 Monthly Calcs'!L340)</f>
        <v>#VALUE!</v>
      </c>
      <c r="P340" s="24"/>
      <c r="Q340" s="24" t="str">
        <f>IF(ISBLANK('Mortgage 1 Monthly Calcs'!M340),"",'Mortgage 1 Monthly Calcs'!M340)</f>
        <v/>
      </c>
      <c r="R340" s="24" t="str">
        <f>IF(ISBLANK('Mortgage 1 Monthly Calcs'!N340),"",'Mortgage 1 Monthly Calcs'!N340)</f>
        <v/>
      </c>
      <c r="S340" s="24" t="str">
        <f>IF(ISBLANK('Mortgage 1 Monthly Calcs'!O340),"",'Mortgage 1 Monthly Calcs'!O340)</f>
        <v/>
      </c>
      <c r="T340" s="24"/>
      <c r="U340" s="24">
        <f>IF(ISBLANK('Mortgage 1 Monthly Calcs'!P340),"",'Mortgage 1 Monthly Calcs'!P340)</f>
        <v>0</v>
      </c>
      <c r="V340" s="24" t="str">
        <f>IF(ISBLANK('Mortgage 1 Monthly Calcs'!Q340),"",'Mortgage 1 Monthly Calcs'!Q340)</f>
        <v/>
      </c>
      <c r="W340" s="24" t="str">
        <f>IF(ISBLANK('Mortgage 1 Monthly Calcs'!R340),"",'Mortgage 1 Monthly Calcs'!R340)</f>
        <v/>
      </c>
      <c r="X340" s="24">
        <f>IF(ISBLANK('Mortgage 1 Monthly Calcs'!S340),"",'Mortgage 1 Monthly Calcs'!S340)</f>
        <v>0</v>
      </c>
      <c r="Y340" s="24" t="str">
        <f>IF(ISBLANK('Mortgage 1 Monthly Calcs'!T340),"",'Mortgage 1 Monthly Calcs'!T340)</f>
        <v/>
      </c>
      <c r="Z340" s="24">
        <f>IF(ISBLANK('Mortgage 1 Monthly Calcs'!U340),"",'Mortgage 1 Monthly Calcs'!U340)</f>
        <v>93290.420445652606</v>
      </c>
      <c r="AA340" s="24" t="e">
        <f>IF(ISBLANK('Mortgage 1 Monthly Calcs'!V340),"",'Mortgage 1 Monthly Calcs'!V340)</f>
        <v>#VALUE!</v>
      </c>
      <c r="AB340" s="24" t="e">
        <f>IF(ISBLANK('Mortgage 1 Monthly Calcs'!W340),"",'Mortgage 1 Monthly Calcs'!W340)</f>
        <v>#VALUE!</v>
      </c>
      <c r="AC340" s="24" t="str">
        <f>IF(ISBLANK('Mortgage 1 Monthly Calcs'!X340),"",'Mortgage 1 Monthly Calcs'!X340)</f>
        <v/>
      </c>
      <c r="AD340" s="24" t="str">
        <f>IF(ISBLANK('Mortgage 1 Monthly Calcs'!Y340),"",'Mortgage 1 Monthly Calcs'!Y340)</f>
        <v/>
      </c>
    </row>
    <row r="341" spans="3:30" x14ac:dyDescent="0.25">
      <c r="C341" s="37">
        <v>330</v>
      </c>
      <c r="D341" s="29" t="str">
        <f>IF(K1109=1,F331+1,"")</f>
        <v/>
      </c>
      <c r="E341" s="22" t="str">
        <f>IF(ISBLANK('Mortgage 1 Monthly Calcs'!E341),"",'Mortgage 1 Monthly Calcs'!E341)</f>
        <v/>
      </c>
      <c r="F341" s="23" t="str">
        <f>IF(ISBLANK('Mortgage 1 Monthly Calcs'!F341),"",'Mortgage 1 Monthly Calcs'!F341)</f>
        <v>Apr</v>
      </c>
      <c r="G341" s="28"/>
      <c r="H341" s="28">
        <f>IF(ISBLANK('Mortgage 1 Monthly Calcs'!G341),"",'Mortgage 1 Monthly Calcs'!G341)</f>
        <v>0</v>
      </c>
      <c r="I341" s="24" t="e">
        <f>IF(ISBLANK('Mortgage 1 Monthly Calcs'!H341),"",'Mortgage 1 Monthly Calcs'!H341)</f>
        <v>#VALUE!</v>
      </c>
      <c r="J341" s="24">
        <f>IF(ISBLANK('Mortgage 1 Monthly Calcs'!I341),"",'Mortgage 1 Monthly Calcs'!I341)</f>
        <v>0</v>
      </c>
      <c r="K341" s="24" t="str">
        <f>IF(ISBLANK('Mortgage 1 Monthly Calcs'!J341),"",'Mortgage 1 Monthly Calcs'!J341)</f>
        <v/>
      </c>
      <c r="L341" s="24"/>
      <c r="M341" s="24">
        <f>IF(ISBLANK('Mortgage 1 Monthly Calcs'!K341),"",'Mortgage 1 Monthly Calcs'!K341)</f>
        <v>0</v>
      </c>
      <c r="N341" s="24"/>
      <c r="O341" s="24" t="e">
        <f>IF(ISBLANK('Mortgage 1 Monthly Calcs'!L341),"",'Mortgage 1 Monthly Calcs'!L341)</f>
        <v>#VALUE!</v>
      </c>
      <c r="P341" s="24"/>
      <c r="Q341" s="24" t="str">
        <f>IF(ISBLANK('Mortgage 1 Monthly Calcs'!M341),"",'Mortgage 1 Monthly Calcs'!M341)</f>
        <v/>
      </c>
      <c r="R341" s="24" t="str">
        <f>IF(ISBLANK('Mortgage 1 Monthly Calcs'!N341),"",'Mortgage 1 Monthly Calcs'!N341)</f>
        <v/>
      </c>
      <c r="S341" s="24" t="str">
        <f>IF(ISBLANK('Mortgage 1 Monthly Calcs'!O341),"",'Mortgage 1 Monthly Calcs'!O341)</f>
        <v/>
      </c>
      <c r="T341" s="24"/>
      <c r="U341" s="24">
        <f>IF(ISBLANK('Mortgage 1 Monthly Calcs'!P341),"",'Mortgage 1 Monthly Calcs'!P341)</f>
        <v>0</v>
      </c>
      <c r="V341" s="24" t="str">
        <f>IF(ISBLANK('Mortgage 1 Monthly Calcs'!Q341),"",'Mortgage 1 Monthly Calcs'!Q341)</f>
        <v/>
      </c>
      <c r="W341" s="24" t="str">
        <f>IF(ISBLANK('Mortgage 1 Monthly Calcs'!R341),"",'Mortgage 1 Monthly Calcs'!R341)</f>
        <v/>
      </c>
      <c r="X341" s="24">
        <f>IF(ISBLANK('Mortgage 1 Monthly Calcs'!S341),"",'Mortgage 1 Monthly Calcs'!S341)</f>
        <v>0</v>
      </c>
      <c r="Y341" s="24" t="str">
        <f>IF(ISBLANK('Mortgage 1 Monthly Calcs'!T341),"",'Mortgage 1 Monthly Calcs'!T341)</f>
        <v/>
      </c>
      <c r="Z341" s="24">
        <f>IF(ISBLANK('Mortgage 1 Monthly Calcs'!U341),"",'Mortgage 1 Monthly Calcs'!U341)</f>
        <v>93290.420445652606</v>
      </c>
      <c r="AA341" s="24" t="e">
        <f>IF(ISBLANK('Mortgage 1 Monthly Calcs'!V341),"",'Mortgage 1 Monthly Calcs'!V341)</f>
        <v>#VALUE!</v>
      </c>
      <c r="AB341" s="24" t="e">
        <f>IF(ISBLANK('Mortgage 1 Monthly Calcs'!W341),"",'Mortgage 1 Monthly Calcs'!W341)</f>
        <v>#VALUE!</v>
      </c>
      <c r="AC341" s="24" t="str">
        <f>IF(ISBLANK('Mortgage 1 Monthly Calcs'!X341),"",'Mortgage 1 Monthly Calcs'!X341)</f>
        <v/>
      </c>
      <c r="AD341" s="24" t="str">
        <f>IF(ISBLANK('Mortgage 1 Monthly Calcs'!Y341),"",'Mortgage 1 Monthly Calcs'!Y341)</f>
        <v/>
      </c>
    </row>
    <row r="342" spans="3:30" x14ac:dyDescent="0.25">
      <c r="C342" s="37">
        <v>331</v>
      </c>
      <c r="D342" s="29" t="str">
        <f>IF(K1110=1,F331+1,"")</f>
        <v/>
      </c>
      <c r="E342" s="22" t="str">
        <f>IF(ISBLANK('Mortgage 1 Monthly Calcs'!E342),"",'Mortgage 1 Monthly Calcs'!E342)</f>
        <v/>
      </c>
      <c r="F342" s="23" t="str">
        <f>IF(ISBLANK('Mortgage 1 Monthly Calcs'!F342),"",'Mortgage 1 Monthly Calcs'!F342)</f>
        <v>May</v>
      </c>
      <c r="G342" s="28"/>
      <c r="H342" s="28">
        <f>IF(ISBLANK('Mortgage 1 Monthly Calcs'!G342),"",'Mortgage 1 Monthly Calcs'!G342)</f>
        <v>0</v>
      </c>
      <c r="I342" s="24" t="e">
        <f>IF(ISBLANK('Mortgage 1 Monthly Calcs'!H342),"",'Mortgage 1 Monthly Calcs'!H342)</f>
        <v>#VALUE!</v>
      </c>
      <c r="J342" s="24">
        <f>IF(ISBLANK('Mortgage 1 Monthly Calcs'!I342),"",'Mortgage 1 Monthly Calcs'!I342)</f>
        <v>0</v>
      </c>
      <c r="K342" s="24" t="str">
        <f>IF(ISBLANK('Mortgage 1 Monthly Calcs'!J342),"",'Mortgage 1 Monthly Calcs'!J342)</f>
        <v/>
      </c>
      <c r="L342" s="24"/>
      <c r="M342" s="24">
        <f>IF(ISBLANK('Mortgage 1 Monthly Calcs'!K342),"",'Mortgage 1 Monthly Calcs'!K342)</f>
        <v>0</v>
      </c>
      <c r="N342" s="24"/>
      <c r="O342" s="24" t="e">
        <f>IF(ISBLANK('Mortgage 1 Monthly Calcs'!L342),"",'Mortgage 1 Monthly Calcs'!L342)</f>
        <v>#VALUE!</v>
      </c>
      <c r="P342" s="24"/>
      <c r="Q342" s="24" t="str">
        <f>IF(ISBLANK('Mortgage 1 Monthly Calcs'!M342),"",'Mortgage 1 Monthly Calcs'!M342)</f>
        <v/>
      </c>
      <c r="R342" s="24" t="str">
        <f>IF(ISBLANK('Mortgage 1 Monthly Calcs'!N342),"",'Mortgage 1 Monthly Calcs'!N342)</f>
        <v/>
      </c>
      <c r="S342" s="24" t="str">
        <f>IF(ISBLANK('Mortgage 1 Monthly Calcs'!O342),"",'Mortgage 1 Monthly Calcs'!O342)</f>
        <v/>
      </c>
      <c r="T342" s="24"/>
      <c r="U342" s="24">
        <f>IF(ISBLANK('Mortgage 1 Monthly Calcs'!P342),"",'Mortgage 1 Monthly Calcs'!P342)</f>
        <v>0</v>
      </c>
      <c r="V342" s="24" t="str">
        <f>IF(ISBLANK('Mortgage 1 Monthly Calcs'!Q342),"",'Mortgage 1 Monthly Calcs'!Q342)</f>
        <v/>
      </c>
      <c r="W342" s="24" t="str">
        <f>IF(ISBLANK('Mortgage 1 Monthly Calcs'!R342),"",'Mortgage 1 Monthly Calcs'!R342)</f>
        <v/>
      </c>
      <c r="X342" s="24">
        <f>IF(ISBLANK('Mortgage 1 Monthly Calcs'!S342),"",'Mortgage 1 Monthly Calcs'!S342)</f>
        <v>0</v>
      </c>
      <c r="Y342" s="24" t="str">
        <f>IF(ISBLANK('Mortgage 1 Monthly Calcs'!T342),"",'Mortgage 1 Monthly Calcs'!T342)</f>
        <v/>
      </c>
      <c r="Z342" s="24">
        <f>IF(ISBLANK('Mortgage 1 Monthly Calcs'!U342),"",'Mortgage 1 Monthly Calcs'!U342)</f>
        <v>93290.420445652606</v>
      </c>
      <c r="AA342" s="24" t="e">
        <f>IF(ISBLANK('Mortgage 1 Monthly Calcs'!V342),"",'Mortgage 1 Monthly Calcs'!V342)</f>
        <v>#VALUE!</v>
      </c>
      <c r="AB342" s="24" t="e">
        <f>IF(ISBLANK('Mortgage 1 Monthly Calcs'!W342),"",'Mortgage 1 Monthly Calcs'!W342)</f>
        <v>#VALUE!</v>
      </c>
      <c r="AC342" s="24" t="str">
        <f>IF(ISBLANK('Mortgage 1 Monthly Calcs'!X342),"",'Mortgage 1 Monthly Calcs'!X342)</f>
        <v/>
      </c>
      <c r="AD342" s="24" t="str">
        <f>IF(ISBLANK('Mortgage 1 Monthly Calcs'!Y342),"",'Mortgage 1 Monthly Calcs'!Y342)</f>
        <v/>
      </c>
    </row>
    <row r="343" spans="3:30" x14ac:dyDescent="0.25">
      <c r="C343" s="37">
        <v>332</v>
      </c>
      <c r="D343" s="29" t="str">
        <f>IF(K1111=1,F331+1,"")</f>
        <v/>
      </c>
      <c r="E343" s="22" t="str">
        <f>IF(ISBLANK('Mortgage 1 Monthly Calcs'!E343),"",'Mortgage 1 Monthly Calcs'!E343)</f>
        <v/>
      </c>
      <c r="F343" s="23" t="str">
        <f>IF(ISBLANK('Mortgage 1 Monthly Calcs'!F343),"",'Mortgage 1 Monthly Calcs'!F343)</f>
        <v>Jun</v>
      </c>
      <c r="G343" s="28"/>
      <c r="H343" s="28">
        <f>IF(ISBLANK('Mortgage 1 Monthly Calcs'!G343),"",'Mortgage 1 Monthly Calcs'!G343)</f>
        <v>0</v>
      </c>
      <c r="I343" s="24" t="e">
        <f>IF(ISBLANK('Mortgage 1 Monthly Calcs'!H343),"",'Mortgage 1 Monthly Calcs'!H343)</f>
        <v>#VALUE!</v>
      </c>
      <c r="J343" s="24">
        <f>IF(ISBLANK('Mortgage 1 Monthly Calcs'!I343),"",'Mortgage 1 Monthly Calcs'!I343)</f>
        <v>0</v>
      </c>
      <c r="K343" s="24" t="str">
        <f>IF(ISBLANK('Mortgage 1 Monthly Calcs'!J343),"",'Mortgage 1 Monthly Calcs'!J343)</f>
        <v/>
      </c>
      <c r="L343" s="24"/>
      <c r="M343" s="24">
        <f>IF(ISBLANK('Mortgage 1 Monthly Calcs'!K343),"",'Mortgage 1 Monthly Calcs'!K343)</f>
        <v>0</v>
      </c>
      <c r="N343" s="24"/>
      <c r="O343" s="24" t="e">
        <f>IF(ISBLANK('Mortgage 1 Monthly Calcs'!L343),"",'Mortgage 1 Monthly Calcs'!L343)</f>
        <v>#VALUE!</v>
      </c>
      <c r="P343" s="24"/>
      <c r="Q343" s="24" t="str">
        <f>IF(ISBLANK('Mortgage 1 Monthly Calcs'!M343),"",'Mortgage 1 Monthly Calcs'!M343)</f>
        <v/>
      </c>
      <c r="R343" s="24" t="str">
        <f>IF(ISBLANK('Mortgage 1 Monthly Calcs'!N343),"",'Mortgage 1 Monthly Calcs'!N343)</f>
        <v/>
      </c>
      <c r="S343" s="24" t="str">
        <f>IF(ISBLANK('Mortgage 1 Monthly Calcs'!O343),"",'Mortgage 1 Monthly Calcs'!O343)</f>
        <v/>
      </c>
      <c r="T343" s="24"/>
      <c r="U343" s="24">
        <f>IF(ISBLANK('Mortgage 1 Monthly Calcs'!P343),"",'Mortgage 1 Monthly Calcs'!P343)</f>
        <v>0</v>
      </c>
      <c r="V343" s="24" t="str">
        <f>IF(ISBLANK('Mortgage 1 Monthly Calcs'!Q343),"",'Mortgage 1 Monthly Calcs'!Q343)</f>
        <v/>
      </c>
      <c r="W343" s="24" t="str">
        <f>IF(ISBLANK('Mortgage 1 Monthly Calcs'!R343),"",'Mortgage 1 Monthly Calcs'!R343)</f>
        <v/>
      </c>
      <c r="X343" s="24">
        <f>IF(ISBLANK('Mortgage 1 Monthly Calcs'!S343),"",'Mortgage 1 Monthly Calcs'!S343)</f>
        <v>0</v>
      </c>
      <c r="Y343" s="24" t="str">
        <f>IF(ISBLANK('Mortgage 1 Monthly Calcs'!T343),"",'Mortgage 1 Monthly Calcs'!T343)</f>
        <v/>
      </c>
      <c r="Z343" s="24">
        <f>IF(ISBLANK('Mortgage 1 Monthly Calcs'!U343),"",'Mortgage 1 Monthly Calcs'!U343)</f>
        <v>93290.420445652606</v>
      </c>
      <c r="AA343" s="24" t="e">
        <f>IF(ISBLANK('Mortgage 1 Monthly Calcs'!V343),"",'Mortgage 1 Monthly Calcs'!V343)</f>
        <v>#VALUE!</v>
      </c>
      <c r="AB343" s="24" t="e">
        <f>IF(ISBLANK('Mortgage 1 Monthly Calcs'!W343),"",'Mortgage 1 Monthly Calcs'!W343)</f>
        <v>#VALUE!</v>
      </c>
      <c r="AC343" s="24" t="str">
        <f>IF(ISBLANK('Mortgage 1 Monthly Calcs'!X343),"",'Mortgage 1 Monthly Calcs'!X343)</f>
        <v/>
      </c>
      <c r="AD343" s="24" t="str">
        <f>IF(ISBLANK('Mortgage 1 Monthly Calcs'!Y343),"",'Mortgage 1 Monthly Calcs'!Y343)</f>
        <v/>
      </c>
    </row>
    <row r="344" spans="3:30" x14ac:dyDescent="0.25">
      <c r="C344" s="37">
        <v>333</v>
      </c>
      <c r="D344" s="29" t="str">
        <f>IF(K1112=1,F331+1,"")</f>
        <v/>
      </c>
      <c r="E344" s="22" t="str">
        <f>IF(ISBLANK('Mortgage 1 Monthly Calcs'!E344),"",'Mortgage 1 Monthly Calcs'!E344)</f>
        <v/>
      </c>
      <c r="F344" s="23" t="str">
        <f>IF(ISBLANK('Mortgage 1 Monthly Calcs'!F344),"",'Mortgage 1 Monthly Calcs'!F344)</f>
        <v>Jul</v>
      </c>
      <c r="G344" s="28"/>
      <c r="H344" s="28">
        <f>IF(ISBLANK('Mortgage 1 Monthly Calcs'!G344),"",'Mortgage 1 Monthly Calcs'!G344)</f>
        <v>0</v>
      </c>
      <c r="I344" s="24" t="e">
        <f>IF(ISBLANK('Mortgage 1 Monthly Calcs'!H344),"",'Mortgage 1 Monthly Calcs'!H344)</f>
        <v>#VALUE!</v>
      </c>
      <c r="J344" s="24">
        <f>IF(ISBLANK('Mortgage 1 Monthly Calcs'!I344),"",'Mortgage 1 Monthly Calcs'!I344)</f>
        <v>0</v>
      </c>
      <c r="K344" s="24" t="str">
        <f>IF(ISBLANK('Mortgage 1 Monthly Calcs'!J344),"",'Mortgage 1 Monthly Calcs'!J344)</f>
        <v/>
      </c>
      <c r="L344" s="24"/>
      <c r="M344" s="24">
        <f>IF(ISBLANK('Mortgage 1 Monthly Calcs'!K344),"",'Mortgage 1 Monthly Calcs'!K344)</f>
        <v>0</v>
      </c>
      <c r="N344" s="24"/>
      <c r="O344" s="24" t="e">
        <f>IF(ISBLANK('Mortgage 1 Monthly Calcs'!L344),"",'Mortgage 1 Monthly Calcs'!L344)</f>
        <v>#VALUE!</v>
      </c>
      <c r="P344" s="24"/>
      <c r="Q344" s="24" t="str">
        <f>IF(ISBLANK('Mortgage 1 Monthly Calcs'!M344),"",'Mortgage 1 Monthly Calcs'!M344)</f>
        <v/>
      </c>
      <c r="R344" s="24" t="str">
        <f>IF(ISBLANK('Mortgage 1 Monthly Calcs'!N344),"",'Mortgage 1 Monthly Calcs'!N344)</f>
        <v/>
      </c>
      <c r="S344" s="24" t="str">
        <f>IF(ISBLANK('Mortgage 1 Monthly Calcs'!O344),"",'Mortgage 1 Monthly Calcs'!O344)</f>
        <v/>
      </c>
      <c r="T344" s="24"/>
      <c r="U344" s="24">
        <f>IF(ISBLANK('Mortgage 1 Monthly Calcs'!P344),"",'Mortgage 1 Monthly Calcs'!P344)</f>
        <v>0</v>
      </c>
      <c r="V344" s="24" t="str">
        <f>IF(ISBLANK('Mortgage 1 Monthly Calcs'!Q344),"",'Mortgage 1 Monthly Calcs'!Q344)</f>
        <v/>
      </c>
      <c r="W344" s="24" t="str">
        <f>IF(ISBLANK('Mortgage 1 Monthly Calcs'!R344),"",'Mortgage 1 Monthly Calcs'!R344)</f>
        <v/>
      </c>
      <c r="X344" s="24">
        <f>IF(ISBLANK('Mortgage 1 Monthly Calcs'!S344),"",'Mortgage 1 Monthly Calcs'!S344)</f>
        <v>0</v>
      </c>
      <c r="Y344" s="24" t="str">
        <f>IF(ISBLANK('Mortgage 1 Monthly Calcs'!T344),"",'Mortgage 1 Monthly Calcs'!T344)</f>
        <v/>
      </c>
      <c r="Z344" s="24">
        <f>IF(ISBLANK('Mortgage 1 Monthly Calcs'!U344),"",'Mortgage 1 Monthly Calcs'!U344)</f>
        <v>93290.420445652606</v>
      </c>
      <c r="AA344" s="24" t="e">
        <f>IF(ISBLANK('Mortgage 1 Monthly Calcs'!V344),"",'Mortgage 1 Monthly Calcs'!V344)</f>
        <v>#VALUE!</v>
      </c>
      <c r="AB344" s="24" t="e">
        <f>IF(ISBLANK('Mortgage 1 Monthly Calcs'!W344),"",'Mortgage 1 Monthly Calcs'!W344)</f>
        <v>#VALUE!</v>
      </c>
      <c r="AC344" s="24" t="str">
        <f>IF(ISBLANK('Mortgage 1 Monthly Calcs'!X344),"",'Mortgage 1 Monthly Calcs'!X344)</f>
        <v/>
      </c>
      <c r="AD344" s="24" t="str">
        <f>IF(ISBLANK('Mortgage 1 Monthly Calcs'!Y344),"",'Mortgage 1 Monthly Calcs'!Y344)</f>
        <v/>
      </c>
    </row>
    <row r="345" spans="3:30" x14ac:dyDescent="0.25">
      <c r="C345" s="37">
        <v>334</v>
      </c>
      <c r="D345" s="29" t="str">
        <f>IF(K1113=1,F331+1,"")</f>
        <v/>
      </c>
      <c r="E345" s="22" t="str">
        <f>IF(ISBLANK('Mortgage 1 Monthly Calcs'!E345),"",'Mortgage 1 Monthly Calcs'!E345)</f>
        <v/>
      </c>
      <c r="F345" s="22" t="str">
        <f>IF(ISBLANK('Mortgage 1 Monthly Calcs'!F345),"",'Mortgage 1 Monthly Calcs'!F345)</f>
        <v>Aug</v>
      </c>
      <c r="G345" s="28"/>
      <c r="H345" s="28">
        <f>IF(ISBLANK('Mortgage 1 Monthly Calcs'!G345),"",'Mortgage 1 Monthly Calcs'!G345)</f>
        <v>0</v>
      </c>
      <c r="I345" s="24" t="e">
        <f>IF(ISBLANK('Mortgage 1 Monthly Calcs'!H345),"",'Mortgage 1 Monthly Calcs'!H345)</f>
        <v>#VALUE!</v>
      </c>
      <c r="J345" s="24">
        <f>IF(ISBLANK('Mortgage 1 Monthly Calcs'!I345),"",'Mortgage 1 Monthly Calcs'!I345)</f>
        <v>0</v>
      </c>
      <c r="K345" s="24" t="str">
        <f>IF(ISBLANK('Mortgage 1 Monthly Calcs'!J345),"",'Mortgage 1 Monthly Calcs'!J345)</f>
        <v/>
      </c>
      <c r="L345" s="24"/>
      <c r="M345" s="24">
        <f>IF(ISBLANK('Mortgage 1 Monthly Calcs'!K345),"",'Mortgage 1 Monthly Calcs'!K345)</f>
        <v>0</v>
      </c>
      <c r="N345" s="24"/>
      <c r="O345" s="24" t="e">
        <f>IF(ISBLANK('Mortgage 1 Monthly Calcs'!L345),"",'Mortgage 1 Monthly Calcs'!L345)</f>
        <v>#VALUE!</v>
      </c>
      <c r="P345" s="24"/>
      <c r="Q345" s="24" t="str">
        <f>IF(ISBLANK('Mortgage 1 Monthly Calcs'!M345),"",'Mortgage 1 Monthly Calcs'!M345)</f>
        <v/>
      </c>
      <c r="R345" s="24" t="str">
        <f>IF(ISBLANK('Mortgage 1 Monthly Calcs'!N345),"",'Mortgage 1 Monthly Calcs'!N345)</f>
        <v/>
      </c>
      <c r="S345" s="24" t="str">
        <f>IF(ISBLANK('Mortgage 1 Monthly Calcs'!O345),"",'Mortgage 1 Monthly Calcs'!O345)</f>
        <v/>
      </c>
      <c r="T345" s="24"/>
      <c r="U345" s="24">
        <f>IF(ISBLANK('Mortgage 1 Monthly Calcs'!P345),"",'Mortgage 1 Monthly Calcs'!P345)</f>
        <v>0</v>
      </c>
      <c r="V345" s="24" t="str">
        <f>IF(ISBLANK('Mortgage 1 Monthly Calcs'!Q345),"",'Mortgage 1 Monthly Calcs'!Q345)</f>
        <v/>
      </c>
      <c r="W345" s="24" t="str">
        <f>IF(ISBLANK('Mortgage 1 Monthly Calcs'!R345),"",'Mortgage 1 Monthly Calcs'!R345)</f>
        <v/>
      </c>
      <c r="X345" s="24">
        <f>IF(ISBLANK('Mortgage 1 Monthly Calcs'!S345),"",'Mortgage 1 Monthly Calcs'!S345)</f>
        <v>0</v>
      </c>
      <c r="Y345" s="24" t="str">
        <f>IF(ISBLANK('Mortgage 1 Monthly Calcs'!T345),"",'Mortgage 1 Monthly Calcs'!T345)</f>
        <v/>
      </c>
      <c r="Z345" s="24">
        <f>IF(ISBLANK('Mortgage 1 Monthly Calcs'!U345),"",'Mortgage 1 Monthly Calcs'!U345)</f>
        <v>93290.420445652606</v>
      </c>
      <c r="AA345" s="24" t="e">
        <f>IF(ISBLANK('Mortgage 1 Monthly Calcs'!V345),"",'Mortgage 1 Monthly Calcs'!V345)</f>
        <v>#VALUE!</v>
      </c>
      <c r="AB345" s="24" t="e">
        <f>IF(ISBLANK('Mortgage 1 Monthly Calcs'!W345),"",'Mortgage 1 Monthly Calcs'!W345)</f>
        <v>#VALUE!</v>
      </c>
      <c r="AC345" s="24" t="str">
        <f>IF(ISBLANK('Mortgage 1 Monthly Calcs'!X345),"",'Mortgage 1 Monthly Calcs'!X345)</f>
        <v/>
      </c>
      <c r="AD345" s="24" t="str">
        <f>IF(ISBLANK('Mortgage 1 Monthly Calcs'!Y345),"",'Mortgage 1 Monthly Calcs'!Y345)</f>
        <v/>
      </c>
    </row>
    <row r="346" spans="3:30" x14ac:dyDescent="0.25">
      <c r="C346" s="37">
        <v>335</v>
      </c>
      <c r="D346" s="29" t="str">
        <f>IF(K1114=1,F331+1,"")</f>
        <v/>
      </c>
      <c r="E346" s="22" t="str">
        <f>IF(ISBLANK('Mortgage 1 Monthly Calcs'!E346),"",'Mortgage 1 Monthly Calcs'!E346)</f>
        <v/>
      </c>
      <c r="F346" s="23" t="str">
        <f>IF(ISBLANK('Mortgage 1 Monthly Calcs'!F346),"",'Mortgage 1 Monthly Calcs'!F346)</f>
        <v>Sep</v>
      </c>
      <c r="G346" s="28"/>
      <c r="H346" s="28">
        <f>IF(ISBLANK('Mortgage 1 Monthly Calcs'!G346),"",'Mortgage 1 Monthly Calcs'!G346)</f>
        <v>0</v>
      </c>
      <c r="I346" s="24" t="e">
        <f>IF(ISBLANK('Mortgage 1 Monthly Calcs'!H346),"",'Mortgage 1 Monthly Calcs'!H346)</f>
        <v>#VALUE!</v>
      </c>
      <c r="J346" s="24">
        <f>IF(ISBLANK('Mortgage 1 Monthly Calcs'!I346),"",'Mortgage 1 Monthly Calcs'!I346)</f>
        <v>0</v>
      </c>
      <c r="K346" s="24" t="str">
        <f>IF(ISBLANK('Mortgage 1 Monthly Calcs'!J346),"",'Mortgage 1 Monthly Calcs'!J346)</f>
        <v/>
      </c>
      <c r="L346" s="24"/>
      <c r="M346" s="24">
        <f>IF(ISBLANK('Mortgage 1 Monthly Calcs'!K346),"",'Mortgage 1 Monthly Calcs'!K346)</f>
        <v>0</v>
      </c>
      <c r="N346" s="24"/>
      <c r="O346" s="24" t="e">
        <f>IF(ISBLANK('Mortgage 1 Monthly Calcs'!L346),"",'Mortgage 1 Monthly Calcs'!L346)</f>
        <v>#VALUE!</v>
      </c>
      <c r="P346" s="24"/>
      <c r="Q346" s="24" t="str">
        <f>IF(ISBLANK('Mortgage 1 Monthly Calcs'!M346),"",'Mortgage 1 Monthly Calcs'!M346)</f>
        <v/>
      </c>
      <c r="R346" s="24" t="str">
        <f>IF(ISBLANK('Mortgage 1 Monthly Calcs'!N346),"",'Mortgage 1 Monthly Calcs'!N346)</f>
        <v/>
      </c>
      <c r="S346" s="24" t="str">
        <f>IF(ISBLANK('Mortgage 1 Monthly Calcs'!O346),"",'Mortgage 1 Monthly Calcs'!O346)</f>
        <v/>
      </c>
      <c r="T346" s="24"/>
      <c r="U346" s="24">
        <f>IF(ISBLANK('Mortgage 1 Monthly Calcs'!P346),"",'Mortgage 1 Monthly Calcs'!P346)</f>
        <v>0</v>
      </c>
      <c r="V346" s="24" t="str">
        <f>IF(ISBLANK('Mortgage 1 Monthly Calcs'!Q346),"",'Mortgage 1 Monthly Calcs'!Q346)</f>
        <v/>
      </c>
      <c r="W346" s="24" t="str">
        <f>IF(ISBLANK('Mortgage 1 Monthly Calcs'!R346),"",'Mortgage 1 Monthly Calcs'!R346)</f>
        <v/>
      </c>
      <c r="X346" s="24">
        <f>IF(ISBLANK('Mortgage 1 Monthly Calcs'!S346),"",'Mortgage 1 Monthly Calcs'!S346)</f>
        <v>0</v>
      </c>
      <c r="Y346" s="24" t="str">
        <f>IF(ISBLANK('Mortgage 1 Monthly Calcs'!T346),"",'Mortgage 1 Monthly Calcs'!T346)</f>
        <v/>
      </c>
      <c r="Z346" s="24">
        <f>IF(ISBLANK('Mortgage 1 Monthly Calcs'!U346),"",'Mortgage 1 Monthly Calcs'!U346)</f>
        <v>93290.420445652606</v>
      </c>
      <c r="AA346" s="24" t="e">
        <f>IF(ISBLANK('Mortgage 1 Monthly Calcs'!V346),"",'Mortgage 1 Monthly Calcs'!V346)</f>
        <v>#VALUE!</v>
      </c>
      <c r="AB346" s="24" t="e">
        <f>IF(ISBLANK('Mortgage 1 Monthly Calcs'!W346),"",'Mortgage 1 Monthly Calcs'!W346)</f>
        <v>#VALUE!</v>
      </c>
      <c r="AC346" s="24" t="str">
        <f>IF(ISBLANK('Mortgage 1 Monthly Calcs'!X346),"",'Mortgage 1 Monthly Calcs'!X346)</f>
        <v/>
      </c>
      <c r="AD346" s="24" t="str">
        <f>IF(ISBLANK('Mortgage 1 Monthly Calcs'!Y346),"",'Mortgage 1 Monthly Calcs'!Y346)</f>
        <v/>
      </c>
    </row>
    <row r="347" spans="3:30" x14ac:dyDescent="0.25">
      <c r="C347" s="37">
        <v>336</v>
      </c>
      <c r="D347" s="29">
        <f>D335+1</f>
        <v>28</v>
      </c>
      <c r="E347" s="22" t="str">
        <f>IF(ISBLANK('Mortgage 1 Monthly Calcs'!E347),"",'Mortgage 1 Monthly Calcs'!E347)</f>
        <v/>
      </c>
      <c r="F347" s="23" t="str">
        <f>IF(ISBLANK('Mortgage 1 Monthly Calcs'!F347),"",'Mortgage 1 Monthly Calcs'!F347)</f>
        <v>Oct</v>
      </c>
      <c r="G347" s="28"/>
      <c r="H347" s="28">
        <f>IF(ISBLANK('Mortgage 1 Monthly Calcs'!G347),"",'Mortgage 1 Monthly Calcs'!G347)</f>
        <v>0</v>
      </c>
      <c r="I347" s="24" t="e">
        <f>IF(ISBLANK('Mortgage 1 Monthly Calcs'!H347),"",'Mortgage 1 Monthly Calcs'!H347)</f>
        <v>#VALUE!</v>
      </c>
      <c r="J347" s="24">
        <f>IF(ISBLANK('Mortgage 1 Monthly Calcs'!I347),"",'Mortgage 1 Monthly Calcs'!I347)</f>
        <v>0</v>
      </c>
      <c r="K347" s="24" t="str">
        <f>IF(ISBLANK('Mortgage 1 Monthly Calcs'!J347),"",'Mortgage 1 Monthly Calcs'!J347)</f>
        <v/>
      </c>
      <c r="L347" s="24"/>
      <c r="M347" s="24">
        <f>IF(ISBLANK('Mortgage 1 Monthly Calcs'!K347),"",'Mortgage 1 Monthly Calcs'!K347)</f>
        <v>0</v>
      </c>
      <c r="N347" s="24"/>
      <c r="O347" s="24" t="e">
        <f>IF(ISBLANK('Mortgage 1 Monthly Calcs'!L347),"",'Mortgage 1 Monthly Calcs'!L347)</f>
        <v>#VALUE!</v>
      </c>
      <c r="P347" s="24"/>
      <c r="Q347" s="24" t="str">
        <f>IF(ISBLANK('Mortgage 1 Monthly Calcs'!M347),"",'Mortgage 1 Monthly Calcs'!M347)</f>
        <v/>
      </c>
      <c r="R347" s="24" t="str">
        <f>IF(ISBLANK('Mortgage 1 Monthly Calcs'!N347),"",'Mortgage 1 Monthly Calcs'!N347)</f>
        <v/>
      </c>
      <c r="S347" s="24" t="str">
        <f>IF(ISBLANK('Mortgage 1 Monthly Calcs'!O347),"",'Mortgage 1 Monthly Calcs'!O347)</f>
        <v/>
      </c>
      <c r="T347" s="24"/>
      <c r="U347" s="24">
        <f>IF(ISBLANK('Mortgage 1 Monthly Calcs'!P347),"",'Mortgage 1 Monthly Calcs'!P347)</f>
        <v>0</v>
      </c>
      <c r="V347" s="24" t="str">
        <f>IF(ISBLANK('Mortgage 1 Monthly Calcs'!Q347),"",'Mortgage 1 Monthly Calcs'!Q347)</f>
        <v/>
      </c>
      <c r="W347" s="24" t="str">
        <f>IF(ISBLANK('Mortgage 1 Monthly Calcs'!R347),"",'Mortgage 1 Monthly Calcs'!R347)</f>
        <v/>
      </c>
      <c r="X347" s="24">
        <f>IF(ISBLANK('Mortgage 1 Monthly Calcs'!S347),"",'Mortgage 1 Monthly Calcs'!S347)</f>
        <v>0</v>
      </c>
      <c r="Y347" s="24" t="str">
        <f>IF(ISBLANK('Mortgage 1 Monthly Calcs'!T347),"",'Mortgage 1 Monthly Calcs'!T347)</f>
        <v/>
      </c>
      <c r="Z347" s="24">
        <f>IF(ISBLANK('Mortgage 1 Monthly Calcs'!U347),"",'Mortgage 1 Monthly Calcs'!U347)</f>
        <v>93290.420445652606</v>
      </c>
      <c r="AA347" s="24" t="e">
        <f>IF(ISBLANK('Mortgage 1 Monthly Calcs'!V347),"",'Mortgage 1 Monthly Calcs'!V347)</f>
        <v>#VALUE!</v>
      </c>
      <c r="AB347" s="24" t="e">
        <f>IF(ISBLANK('Mortgage 1 Monthly Calcs'!W347),"",'Mortgage 1 Monthly Calcs'!W347)</f>
        <v>#VALUE!</v>
      </c>
      <c r="AC347" s="24" t="str">
        <f>IF(ISBLANK('Mortgage 1 Monthly Calcs'!X347),"",'Mortgage 1 Monthly Calcs'!X347)</f>
        <v/>
      </c>
      <c r="AD347" s="24" t="str">
        <f>IF(ISBLANK('Mortgage 1 Monthly Calcs'!Y347),"",'Mortgage 1 Monthly Calcs'!Y347)</f>
        <v/>
      </c>
    </row>
    <row r="348" spans="3:30" x14ac:dyDescent="0.25">
      <c r="C348" s="37">
        <v>337</v>
      </c>
      <c r="D348" s="29"/>
      <c r="E348" s="22" t="str">
        <f>IF(ISBLANK('Mortgage 1 Monthly Calcs'!E348),"",'Mortgage 1 Monthly Calcs'!E348)</f>
        <v/>
      </c>
      <c r="F348" s="23" t="str">
        <f>IF(ISBLANK('Mortgage 1 Monthly Calcs'!F348),"",'Mortgage 1 Monthly Calcs'!F348)</f>
        <v>Nov</v>
      </c>
      <c r="G348" s="28"/>
      <c r="H348" s="28">
        <f>IF(ISBLANK('Mortgage 1 Monthly Calcs'!G348),"",'Mortgage 1 Monthly Calcs'!G348)</f>
        <v>0</v>
      </c>
      <c r="I348" s="24" t="e">
        <f>IF(ISBLANK('Mortgage 1 Monthly Calcs'!H348),"",'Mortgage 1 Monthly Calcs'!H348)</f>
        <v>#VALUE!</v>
      </c>
      <c r="J348" s="24">
        <f>IF(ISBLANK('Mortgage 1 Monthly Calcs'!I348),"",'Mortgage 1 Monthly Calcs'!I348)</f>
        <v>0</v>
      </c>
      <c r="K348" s="24" t="str">
        <f>IF(ISBLANK('Mortgage 1 Monthly Calcs'!J348),"",'Mortgage 1 Monthly Calcs'!J348)</f>
        <v/>
      </c>
      <c r="L348" s="24"/>
      <c r="M348" s="24">
        <f>IF(ISBLANK('Mortgage 1 Monthly Calcs'!K348),"",'Mortgage 1 Monthly Calcs'!K348)</f>
        <v>0</v>
      </c>
      <c r="N348" s="24"/>
      <c r="O348" s="24" t="e">
        <f>IF(ISBLANK('Mortgage 1 Monthly Calcs'!L348),"",'Mortgage 1 Monthly Calcs'!L348)</f>
        <v>#VALUE!</v>
      </c>
      <c r="P348" s="24"/>
      <c r="Q348" s="24" t="str">
        <f>IF(ISBLANK('Mortgage 1 Monthly Calcs'!M348),"",'Mortgage 1 Monthly Calcs'!M348)</f>
        <v/>
      </c>
      <c r="R348" s="24" t="str">
        <f>IF(ISBLANK('Mortgage 1 Monthly Calcs'!N348),"",'Mortgage 1 Monthly Calcs'!N348)</f>
        <v/>
      </c>
      <c r="S348" s="24" t="str">
        <f>IF(ISBLANK('Mortgage 1 Monthly Calcs'!O348),"",'Mortgage 1 Monthly Calcs'!O348)</f>
        <v/>
      </c>
      <c r="T348" s="24"/>
      <c r="U348" s="24">
        <f>IF(ISBLANK('Mortgage 1 Monthly Calcs'!P348),"",'Mortgage 1 Monthly Calcs'!P348)</f>
        <v>0</v>
      </c>
      <c r="V348" s="24" t="str">
        <f>IF(ISBLANK('Mortgage 1 Monthly Calcs'!Q348),"",'Mortgage 1 Monthly Calcs'!Q348)</f>
        <v/>
      </c>
      <c r="W348" s="24" t="str">
        <f>IF(ISBLANK('Mortgage 1 Monthly Calcs'!R348),"",'Mortgage 1 Monthly Calcs'!R348)</f>
        <v/>
      </c>
      <c r="X348" s="24">
        <f>IF(ISBLANK('Mortgage 1 Monthly Calcs'!S348),"",'Mortgage 1 Monthly Calcs'!S348)</f>
        <v>0</v>
      </c>
      <c r="Y348" s="24" t="str">
        <f>IF(ISBLANK('Mortgage 1 Monthly Calcs'!T348),"",'Mortgage 1 Monthly Calcs'!T348)</f>
        <v/>
      </c>
      <c r="Z348" s="24">
        <f>IF(ISBLANK('Mortgage 1 Monthly Calcs'!U348),"",'Mortgage 1 Monthly Calcs'!U348)</f>
        <v>93290.420445652606</v>
      </c>
      <c r="AA348" s="24" t="e">
        <f>IF(ISBLANK('Mortgage 1 Monthly Calcs'!V348),"",'Mortgage 1 Monthly Calcs'!V348)</f>
        <v>#VALUE!</v>
      </c>
      <c r="AB348" s="24" t="e">
        <f>IF(ISBLANK('Mortgage 1 Monthly Calcs'!W348),"",'Mortgage 1 Monthly Calcs'!W348)</f>
        <v>#VALUE!</v>
      </c>
      <c r="AC348" s="24" t="str">
        <f>IF(ISBLANK('Mortgage 1 Monthly Calcs'!X348),"",'Mortgage 1 Monthly Calcs'!X348)</f>
        <v/>
      </c>
      <c r="AD348" s="24" t="str">
        <f>IF(ISBLANK('Mortgage 1 Monthly Calcs'!Y348),"",'Mortgage 1 Monthly Calcs'!Y348)</f>
        <v/>
      </c>
    </row>
    <row r="349" spans="3:30" x14ac:dyDescent="0.25">
      <c r="C349" s="37">
        <v>338</v>
      </c>
      <c r="D349" s="29"/>
      <c r="E349" s="22" t="str">
        <f>IF(ISBLANK('Mortgage 1 Monthly Calcs'!E349),"",'Mortgage 1 Monthly Calcs'!E349)</f>
        <v/>
      </c>
      <c r="F349" s="23" t="str">
        <f>IF(ISBLANK('Mortgage 1 Monthly Calcs'!F349),"",'Mortgage 1 Monthly Calcs'!F349)</f>
        <v>Dec</v>
      </c>
      <c r="G349" s="28"/>
      <c r="H349" s="28">
        <f>IF(ISBLANK('Mortgage 1 Monthly Calcs'!G349),"",'Mortgage 1 Monthly Calcs'!G349)</f>
        <v>0</v>
      </c>
      <c r="I349" s="24" t="e">
        <f>IF(ISBLANK('Mortgage 1 Monthly Calcs'!H349),"",'Mortgage 1 Monthly Calcs'!H349)</f>
        <v>#VALUE!</v>
      </c>
      <c r="J349" s="24">
        <f>IF(ISBLANK('Mortgage 1 Monthly Calcs'!I349),"",'Mortgage 1 Monthly Calcs'!I349)</f>
        <v>0</v>
      </c>
      <c r="K349" s="24" t="str">
        <f>IF(ISBLANK('Mortgage 1 Monthly Calcs'!J349),"",'Mortgage 1 Monthly Calcs'!J349)</f>
        <v/>
      </c>
      <c r="L349" s="24"/>
      <c r="M349" s="24">
        <f>IF(ISBLANK('Mortgage 1 Monthly Calcs'!K349),"",'Mortgage 1 Monthly Calcs'!K349)</f>
        <v>0</v>
      </c>
      <c r="N349" s="24"/>
      <c r="O349" s="24" t="e">
        <f>IF(ISBLANK('Mortgage 1 Monthly Calcs'!L349),"",'Mortgage 1 Monthly Calcs'!L349)</f>
        <v>#VALUE!</v>
      </c>
      <c r="P349" s="24"/>
      <c r="Q349" s="24" t="str">
        <f>IF(ISBLANK('Mortgage 1 Monthly Calcs'!M349),"",'Mortgage 1 Monthly Calcs'!M349)</f>
        <v/>
      </c>
      <c r="R349" s="24" t="str">
        <f>IF(ISBLANK('Mortgage 1 Monthly Calcs'!N349),"",'Mortgage 1 Monthly Calcs'!N349)</f>
        <v/>
      </c>
      <c r="S349" s="24" t="str">
        <f>IF(ISBLANK('Mortgage 1 Monthly Calcs'!O349),"",'Mortgage 1 Monthly Calcs'!O349)</f>
        <v/>
      </c>
      <c r="T349" s="24"/>
      <c r="U349" s="24">
        <f>IF(ISBLANK('Mortgage 1 Monthly Calcs'!P349),"",'Mortgage 1 Monthly Calcs'!P349)</f>
        <v>0</v>
      </c>
      <c r="V349" s="24" t="str">
        <f>IF(ISBLANK('Mortgage 1 Monthly Calcs'!Q349),"",'Mortgage 1 Monthly Calcs'!Q349)</f>
        <v/>
      </c>
      <c r="W349" s="24" t="str">
        <f>IF(ISBLANK('Mortgage 1 Monthly Calcs'!R349),"",'Mortgage 1 Monthly Calcs'!R349)</f>
        <v/>
      </c>
      <c r="X349" s="24">
        <f>IF(ISBLANK('Mortgage 1 Monthly Calcs'!S349),"",'Mortgage 1 Monthly Calcs'!S349)</f>
        <v>0</v>
      </c>
      <c r="Y349" s="24" t="str">
        <f>IF(ISBLANK('Mortgage 1 Monthly Calcs'!T349),"",'Mortgage 1 Monthly Calcs'!T349)</f>
        <v/>
      </c>
      <c r="Z349" s="24">
        <f>IF(ISBLANK('Mortgage 1 Monthly Calcs'!U349),"",'Mortgage 1 Monthly Calcs'!U349)</f>
        <v>93290.420445652606</v>
      </c>
      <c r="AA349" s="24" t="e">
        <f>IF(ISBLANK('Mortgage 1 Monthly Calcs'!V349),"",'Mortgage 1 Monthly Calcs'!V349)</f>
        <v>#VALUE!</v>
      </c>
      <c r="AB349" s="24" t="e">
        <f>IF(ISBLANK('Mortgage 1 Monthly Calcs'!W349),"",'Mortgage 1 Monthly Calcs'!W349)</f>
        <v>#VALUE!</v>
      </c>
      <c r="AC349" s="24" t="str">
        <f>IF(ISBLANK('Mortgage 1 Monthly Calcs'!X349),"",'Mortgage 1 Monthly Calcs'!X349)</f>
        <v/>
      </c>
      <c r="AD349" s="24" t="str">
        <f>IF(ISBLANK('Mortgage 1 Monthly Calcs'!Y349),"",'Mortgage 1 Monthly Calcs'!Y349)</f>
        <v/>
      </c>
    </row>
    <row r="350" spans="3:30" x14ac:dyDescent="0.25">
      <c r="C350" s="37">
        <v>339</v>
      </c>
      <c r="D350" s="29"/>
      <c r="E350" s="22">
        <f>IF(ISBLANK('Mortgage 1 Monthly Calcs'!E350),"",'Mortgage 1 Monthly Calcs'!E350)</f>
        <v>2038</v>
      </c>
      <c r="F350" s="23" t="str">
        <f>IF(ISBLANK('Mortgage 1 Monthly Calcs'!F350),"",'Mortgage 1 Monthly Calcs'!F350)</f>
        <v>Jan</v>
      </c>
      <c r="G350" s="28"/>
      <c r="H350" s="28">
        <f>IF(ISBLANK('Mortgage 1 Monthly Calcs'!G350),"",'Mortgage 1 Monthly Calcs'!G350)</f>
        <v>0</v>
      </c>
      <c r="I350" s="24" t="e">
        <f>IF(ISBLANK('Mortgage 1 Monthly Calcs'!H350),"",'Mortgage 1 Monthly Calcs'!H350)</f>
        <v>#VALUE!</v>
      </c>
      <c r="J350" s="24">
        <f>IF(ISBLANK('Mortgage 1 Monthly Calcs'!I350),"",'Mortgage 1 Monthly Calcs'!I350)</f>
        <v>0</v>
      </c>
      <c r="K350" s="24" t="str">
        <f>IF(ISBLANK('Mortgage 1 Monthly Calcs'!J350),"",'Mortgage 1 Monthly Calcs'!J350)</f>
        <v/>
      </c>
      <c r="L350" s="24"/>
      <c r="M350" s="24">
        <f>IF(ISBLANK('Mortgage 1 Monthly Calcs'!K350),"",'Mortgage 1 Monthly Calcs'!K350)</f>
        <v>0</v>
      </c>
      <c r="N350" s="24"/>
      <c r="O350" s="24" t="e">
        <f>IF(ISBLANK('Mortgage 1 Monthly Calcs'!L350),"",'Mortgage 1 Monthly Calcs'!L350)</f>
        <v>#VALUE!</v>
      </c>
      <c r="P350" s="24"/>
      <c r="Q350" s="24" t="str">
        <f>IF(ISBLANK('Mortgage 1 Monthly Calcs'!M350),"",'Mortgage 1 Monthly Calcs'!M350)</f>
        <v/>
      </c>
      <c r="R350" s="24" t="str">
        <f>IF(ISBLANK('Mortgage 1 Monthly Calcs'!N350),"",'Mortgage 1 Monthly Calcs'!N350)</f>
        <v/>
      </c>
      <c r="S350" s="24" t="str">
        <f>IF(ISBLANK('Mortgage 1 Monthly Calcs'!O350),"",'Mortgage 1 Monthly Calcs'!O350)</f>
        <v/>
      </c>
      <c r="T350" s="24"/>
      <c r="U350" s="24">
        <f>IF(ISBLANK('Mortgage 1 Monthly Calcs'!P350),"",'Mortgage 1 Monthly Calcs'!P350)</f>
        <v>0</v>
      </c>
      <c r="V350" s="24" t="str">
        <f>IF(ISBLANK('Mortgage 1 Monthly Calcs'!Q350),"",'Mortgage 1 Monthly Calcs'!Q350)</f>
        <v/>
      </c>
      <c r="W350" s="24" t="str">
        <f>IF(ISBLANK('Mortgage 1 Monthly Calcs'!R350),"",'Mortgage 1 Monthly Calcs'!R350)</f>
        <v/>
      </c>
      <c r="X350" s="24">
        <f>IF(ISBLANK('Mortgage 1 Monthly Calcs'!S350),"",'Mortgage 1 Monthly Calcs'!S350)</f>
        <v>0</v>
      </c>
      <c r="Y350" s="24" t="str">
        <f>IF(ISBLANK('Mortgage 1 Monthly Calcs'!T350),"",'Mortgage 1 Monthly Calcs'!T350)</f>
        <v/>
      </c>
      <c r="Z350" s="24">
        <f>IF(ISBLANK('Mortgage 1 Monthly Calcs'!U350),"",'Mortgage 1 Monthly Calcs'!U350)</f>
        <v>93290.420445652606</v>
      </c>
      <c r="AA350" s="24" t="e">
        <f>IF(ISBLANK('Mortgage 1 Monthly Calcs'!V350),"",'Mortgage 1 Monthly Calcs'!V350)</f>
        <v>#VALUE!</v>
      </c>
      <c r="AB350" s="24" t="e">
        <f>IF(ISBLANK('Mortgage 1 Monthly Calcs'!W350),"",'Mortgage 1 Monthly Calcs'!W350)</f>
        <v>#VALUE!</v>
      </c>
      <c r="AC350" s="24" t="str">
        <f>IF(ISBLANK('Mortgage 1 Monthly Calcs'!X350),"",'Mortgage 1 Monthly Calcs'!X350)</f>
        <v/>
      </c>
      <c r="AD350" s="24" t="str">
        <f>IF(ISBLANK('Mortgage 1 Monthly Calcs'!Y350),"",'Mortgage 1 Monthly Calcs'!Y350)</f>
        <v/>
      </c>
    </row>
    <row r="351" spans="3:30" x14ac:dyDescent="0.25">
      <c r="C351" s="37">
        <v>340</v>
      </c>
      <c r="D351" s="29"/>
      <c r="E351" s="22" t="str">
        <f>IF(ISBLANK('Mortgage 1 Monthly Calcs'!E351),"",'Mortgage 1 Monthly Calcs'!E351)</f>
        <v/>
      </c>
      <c r="F351" s="23" t="str">
        <f>IF(ISBLANK('Mortgage 1 Monthly Calcs'!F351),"",'Mortgage 1 Monthly Calcs'!F351)</f>
        <v>Feb</v>
      </c>
      <c r="G351" s="28"/>
      <c r="H351" s="28">
        <f>IF(ISBLANK('Mortgage 1 Monthly Calcs'!G351),"",'Mortgage 1 Monthly Calcs'!G351)</f>
        <v>0</v>
      </c>
      <c r="I351" s="24" t="e">
        <f>IF(ISBLANK('Mortgage 1 Monthly Calcs'!H351),"",'Mortgage 1 Monthly Calcs'!H351)</f>
        <v>#VALUE!</v>
      </c>
      <c r="J351" s="24">
        <f>IF(ISBLANK('Mortgage 1 Monthly Calcs'!I351),"",'Mortgage 1 Monthly Calcs'!I351)</f>
        <v>0</v>
      </c>
      <c r="K351" s="24" t="str">
        <f>IF(ISBLANK('Mortgage 1 Monthly Calcs'!J351),"",'Mortgage 1 Monthly Calcs'!J351)</f>
        <v/>
      </c>
      <c r="L351" s="24"/>
      <c r="M351" s="24">
        <f>IF(ISBLANK('Mortgage 1 Monthly Calcs'!K351),"",'Mortgage 1 Monthly Calcs'!K351)</f>
        <v>0</v>
      </c>
      <c r="N351" s="24"/>
      <c r="O351" s="24" t="e">
        <f>IF(ISBLANK('Mortgage 1 Monthly Calcs'!L351),"",'Mortgage 1 Monthly Calcs'!L351)</f>
        <v>#VALUE!</v>
      </c>
      <c r="P351" s="24"/>
      <c r="Q351" s="24" t="str">
        <f>IF(ISBLANK('Mortgage 1 Monthly Calcs'!M351),"",'Mortgage 1 Monthly Calcs'!M351)</f>
        <v/>
      </c>
      <c r="R351" s="24" t="str">
        <f>IF(ISBLANK('Mortgage 1 Monthly Calcs'!N351),"",'Mortgage 1 Monthly Calcs'!N351)</f>
        <v/>
      </c>
      <c r="S351" s="24" t="str">
        <f>IF(ISBLANK('Mortgage 1 Monthly Calcs'!O351),"",'Mortgage 1 Monthly Calcs'!O351)</f>
        <v/>
      </c>
      <c r="T351" s="24"/>
      <c r="U351" s="24">
        <f>IF(ISBLANK('Mortgage 1 Monthly Calcs'!P351),"",'Mortgage 1 Monthly Calcs'!P351)</f>
        <v>0</v>
      </c>
      <c r="V351" s="24" t="str">
        <f>IF(ISBLANK('Mortgage 1 Monthly Calcs'!Q351),"",'Mortgage 1 Monthly Calcs'!Q351)</f>
        <v/>
      </c>
      <c r="W351" s="24" t="str">
        <f>IF(ISBLANK('Mortgage 1 Monthly Calcs'!R351),"",'Mortgage 1 Monthly Calcs'!R351)</f>
        <v/>
      </c>
      <c r="X351" s="24">
        <f>IF(ISBLANK('Mortgage 1 Monthly Calcs'!S351),"",'Mortgage 1 Monthly Calcs'!S351)</f>
        <v>0</v>
      </c>
      <c r="Y351" s="24" t="str">
        <f>IF(ISBLANK('Mortgage 1 Monthly Calcs'!T351),"",'Mortgage 1 Monthly Calcs'!T351)</f>
        <v/>
      </c>
      <c r="Z351" s="24">
        <f>IF(ISBLANK('Mortgage 1 Monthly Calcs'!U351),"",'Mortgage 1 Monthly Calcs'!U351)</f>
        <v>93290.420445652606</v>
      </c>
      <c r="AA351" s="24" t="e">
        <f>IF(ISBLANK('Mortgage 1 Monthly Calcs'!V351),"",'Mortgage 1 Monthly Calcs'!V351)</f>
        <v>#VALUE!</v>
      </c>
      <c r="AB351" s="24" t="e">
        <f>IF(ISBLANK('Mortgage 1 Monthly Calcs'!W351),"",'Mortgage 1 Monthly Calcs'!W351)</f>
        <v>#VALUE!</v>
      </c>
      <c r="AC351" s="24" t="str">
        <f>IF(ISBLANK('Mortgage 1 Monthly Calcs'!X351),"",'Mortgage 1 Monthly Calcs'!X351)</f>
        <v/>
      </c>
      <c r="AD351" s="24" t="str">
        <f>IF(ISBLANK('Mortgage 1 Monthly Calcs'!Y351),"",'Mortgage 1 Monthly Calcs'!Y351)</f>
        <v/>
      </c>
    </row>
    <row r="352" spans="3:30" x14ac:dyDescent="0.25">
      <c r="C352" s="37">
        <v>341</v>
      </c>
      <c r="D352" s="29"/>
      <c r="E352" s="22" t="str">
        <f>IF(ISBLANK('Mortgage 1 Monthly Calcs'!E352),"",'Mortgage 1 Monthly Calcs'!E352)</f>
        <v/>
      </c>
      <c r="F352" s="23" t="str">
        <f>IF(ISBLANK('Mortgage 1 Monthly Calcs'!F352),"",'Mortgage 1 Monthly Calcs'!F352)</f>
        <v>Mar</v>
      </c>
      <c r="G352" s="28"/>
      <c r="H352" s="28">
        <f>IF(ISBLANK('Mortgage 1 Monthly Calcs'!G352),"",'Mortgage 1 Monthly Calcs'!G352)</f>
        <v>0</v>
      </c>
      <c r="I352" s="24" t="e">
        <f>IF(ISBLANK('Mortgage 1 Monthly Calcs'!H352),"",'Mortgage 1 Monthly Calcs'!H352)</f>
        <v>#VALUE!</v>
      </c>
      <c r="J352" s="24">
        <f>IF(ISBLANK('Mortgage 1 Monthly Calcs'!I352),"",'Mortgage 1 Monthly Calcs'!I352)</f>
        <v>0</v>
      </c>
      <c r="K352" s="24" t="str">
        <f>IF(ISBLANK('Mortgage 1 Monthly Calcs'!J352),"",'Mortgage 1 Monthly Calcs'!J352)</f>
        <v/>
      </c>
      <c r="L352" s="24"/>
      <c r="M352" s="24">
        <f>IF(ISBLANK('Mortgage 1 Monthly Calcs'!K352),"",'Mortgage 1 Monthly Calcs'!K352)</f>
        <v>0</v>
      </c>
      <c r="N352" s="24"/>
      <c r="O352" s="24" t="e">
        <f>IF(ISBLANK('Mortgage 1 Monthly Calcs'!L352),"",'Mortgage 1 Monthly Calcs'!L352)</f>
        <v>#VALUE!</v>
      </c>
      <c r="P352" s="24"/>
      <c r="Q352" s="24" t="str">
        <f>IF(ISBLANK('Mortgage 1 Monthly Calcs'!M352),"",'Mortgage 1 Monthly Calcs'!M352)</f>
        <v/>
      </c>
      <c r="R352" s="24" t="str">
        <f>IF(ISBLANK('Mortgage 1 Monthly Calcs'!N352),"",'Mortgage 1 Monthly Calcs'!N352)</f>
        <v/>
      </c>
      <c r="S352" s="24" t="str">
        <f>IF(ISBLANK('Mortgage 1 Monthly Calcs'!O352),"",'Mortgage 1 Monthly Calcs'!O352)</f>
        <v/>
      </c>
      <c r="T352" s="24"/>
      <c r="U352" s="24">
        <f>IF(ISBLANK('Mortgage 1 Monthly Calcs'!P352),"",'Mortgage 1 Monthly Calcs'!P352)</f>
        <v>0</v>
      </c>
      <c r="V352" s="24" t="str">
        <f>IF(ISBLANK('Mortgage 1 Monthly Calcs'!Q352),"",'Mortgage 1 Monthly Calcs'!Q352)</f>
        <v/>
      </c>
      <c r="W352" s="24" t="str">
        <f>IF(ISBLANK('Mortgage 1 Monthly Calcs'!R352),"",'Mortgage 1 Monthly Calcs'!R352)</f>
        <v/>
      </c>
      <c r="X352" s="24">
        <f>IF(ISBLANK('Mortgage 1 Monthly Calcs'!S352),"",'Mortgage 1 Monthly Calcs'!S352)</f>
        <v>0</v>
      </c>
      <c r="Y352" s="24" t="str">
        <f>IF(ISBLANK('Mortgage 1 Monthly Calcs'!T352),"",'Mortgage 1 Monthly Calcs'!T352)</f>
        <v/>
      </c>
      <c r="Z352" s="24">
        <f>IF(ISBLANK('Mortgage 1 Monthly Calcs'!U352),"",'Mortgage 1 Monthly Calcs'!U352)</f>
        <v>93290.420445652606</v>
      </c>
      <c r="AA352" s="24" t="e">
        <f>IF(ISBLANK('Mortgage 1 Monthly Calcs'!V352),"",'Mortgage 1 Monthly Calcs'!V352)</f>
        <v>#VALUE!</v>
      </c>
      <c r="AB352" s="24" t="e">
        <f>IF(ISBLANK('Mortgage 1 Monthly Calcs'!W352),"",'Mortgage 1 Monthly Calcs'!W352)</f>
        <v>#VALUE!</v>
      </c>
      <c r="AC352" s="24" t="str">
        <f>IF(ISBLANK('Mortgage 1 Monthly Calcs'!X352),"",'Mortgage 1 Monthly Calcs'!X352)</f>
        <v/>
      </c>
      <c r="AD352" s="24" t="str">
        <f>IF(ISBLANK('Mortgage 1 Monthly Calcs'!Y352),"",'Mortgage 1 Monthly Calcs'!Y352)</f>
        <v/>
      </c>
    </row>
    <row r="353" spans="3:30" x14ac:dyDescent="0.25">
      <c r="C353" s="37">
        <v>342</v>
      </c>
      <c r="D353" s="29"/>
      <c r="E353" s="22" t="str">
        <f>IF(ISBLANK('Mortgage 1 Monthly Calcs'!E353),"",'Mortgage 1 Monthly Calcs'!E353)</f>
        <v/>
      </c>
      <c r="F353" s="23" t="str">
        <f>IF(ISBLANK('Mortgage 1 Monthly Calcs'!F353),"",'Mortgage 1 Monthly Calcs'!F353)</f>
        <v>Apr</v>
      </c>
      <c r="G353" s="28"/>
      <c r="H353" s="28">
        <f>IF(ISBLANK('Mortgage 1 Monthly Calcs'!G353),"",'Mortgage 1 Monthly Calcs'!G353)</f>
        <v>0</v>
      </c>
      <c r="I353" s="24" t="e">
        <f>IF(ISBLANK('Mortgage 1 Monthly Calcs'!H353),"",'Mortgage 1 Monthly Calcs'!H353)</f>
        <v>#VALUE!</v>
      </c>
      <c r="J353" s="24">
        <f>IF(ISBLANK('Mortgage 1 Monthly Calcs'!I353),"",'Mortgage 1 Monthly Calcs'!I353)</f>
        <v>0</v>
      </c>
      <c r="K353" s="24" t="str">
        <f>IF(ISBLANK('Mortgage 1 Monthly Calcs'!J353),"",'Mortgage 1 Monthly Calcs'!J353)</f>
        <v/>
      </c>
      <c r="L353" s="24"/>
      <c r="M353" s="24">
        <f>IF(ISBLANK('Mortgage 1 Monthly Calcs'!K353),"",'Mortgage 1 Monthly Calcs'!K353)</f>
        <v>0</v>
      </c>
      <c r="N353" s="24"/>
      <c r="O353" s="24" t="e">
        <f>IF(ISBLANK('Mortgage 1 Monthly Calcs'!L353),"",'Mortgage 1 Monthly Calcs'!L353)</f>
        <v>#VALUE!</v>
      </c>
      <c r="P353" s="24"/>
      <c r="Q353" s="24" t="str">
        <f>IF(ISBLANK('Mortgage 1 Monthly Calcs'!M353),"",'Mortgage 1 Monthly Calcs'!M353)</f>
        <v/>
      </c>
      <c r="R353" s="24" t="str">
        <f>IF(ISBLANK('Mortgage 1 Monthly Calcs'!N353),"",'Mortgage 1 Monthly Calcs'!N353)</f>
        <v/>
      </c>
      <c r="S353" s="24" t="str">
        <f>IF(ISBLANK('Mortgage 1 Monthly Calcs'!O353),"",'Mortgage 1 Monthly Calcs'!O353)</f>
        <v/>
      </c>
      <c r="T353" s="24"/>
      <c r="U353" s="24">
        <f>IF(ISBLANK('Mortgage 1 Monthly Calcs'!P353),"",'Mortgage 1 Monthly Calcs'!P353)</f>
        <v>0</v>
      </c>
      <c r="V353" s="24" t="str">
        <f>IF(ISBLANK('Mortgage 1 Monthly Calcs'!Q353),"",'Mortgage 1 Monthly Calcs'!Q353)</f>
        <v/>
      </c>
      <c r="W353" s="24" t="str">
        <f>IF(ISBLANK('Mortgage 1 Monthly Calcs'!R353),"",'Mortgage 1 Monthly Calcs'!R353)</f>
        <v/>
      </c>
      <c r="X353" s="24">
        <f>IF(ISBLANK('Mortgage 1 Monthly Calcs'!S353),"",'Mortgage 1 Monthly Calcs'!S353)</f>
        <v>0</v>
      </c>
      <c r="Y353" s="24" t="str">
        <f>IF(ISBLANK('Mortgage 1 Monthly Calcs'!T353),"",'Mortgage 1 Monthly Calcs'!T353)</f>
        <v/>
      </c>
      <c r="Z353" s="24">
        <f>IF(ISBLANK('Mortgage 1 Monthly Calcs'!U353),"",'Mortgage 1 Monthly Calcs'!U353)</f>
        <v>93290.420445652606</v>
      </c>
      <c r="AA353" s="24" t="e">
        <f>IF(ISBLANK('Mortgage 1 Monthly Calcs'!V353),"",'Mortgage 1 Monthly Calcs'!V353)</f>
        <v>#VALUE!</v>
      </c>
      <c r="AB353" s="24" t="e">
        <f>IF(ISBLANK('Mortgage 1 Monthly Calcs'!W353),"",'Mortgage 1 Monthly Calcs'!W353)</f>
        <v>#VALUE!</v>
      </c>
      <c r="AC353" s="24" t="str">
        <f>IF(ISBLANK('Mortgage 1 Monthly Calcs'!X353),"",'Mortgage 1 Monthly Calcs'!X353)</f>
        <v/>
      </c>
      <c r="AD353" s="24" t="str">
        <f>IF(ISBLANK('Mortgage 1 Monthly Calcs'!Y353),"",'Mortgage 1 Monthly Calcs'!Y353)</f>
        <v/>
      </c>
    </row>
    <row r="354" spans="3:30" x14ac:dyDescent="0.25">
      <c r="C354" s="37">
        <v>343</v>
      </c>
      <c r="D354" s="29"/>
      <c r="E354" s="22" t="str">
        <f>IF(ISBLANK('Mortgage 1 Monthly Calcs'!E354),"",'Mortgage 1 Monthly Calcs'!E354)</f>
        <v/>
      </c>
      <c r="F354" s="23" t="str">
        <f>IF(ISBLANK('Mortgage 1 Monthly Calcs'!F354),"",'Mortgage 1 Monthly Calcs'!F354)</f>
        <v>May</v>
      </c>
      <c r="G354" s="28"/>
      <c r="H354" s="28">
        <f>IF(ISBLANK('Mortgage 1 Monthly Calcs'!G354),"",'Mortgage 1 Monthly Calcs'!G354)</f>
        <v>0</v>
      </c>
      <c r="I354" s="24" t="e">
        <f>IF(ISBLANK('Mortgage 1 Monthly Calcs'!H354),"",'Mortgage 1 Monthly Calcs'!H354)</f>
        <v>#VALUE!</v>
      </c>
      <c r="J354" s="24">
        <f>IF(ISBLANK('Mortgage 1 Monthly Calcs'!I354),"",'Mortgage 1 Monthly Calcs'!I354)</f>
        <v>0</v>
      </c>
      <c r="K354" s="24" t="str">
        <f>IF(ISBLANK('Mortgage 1 Monthly Calcs'!J354),"",'Mortgage 1 Monthly Calcs'!J354)</f>
        <v/>
      </c>
      <c r="L354" s="24"/>
      <c r="M354" s="24">
        <f>IF(ISBLANK('Mortgage 1 Monthly Calcs'!K354),"",'Mortgage 1 Monthly Calcs'!K354)</f>
        <v>0</v>
      </c>
      <c r="N354" s="24"/>
      <c r="O354" s="24" t="e">
        <f>IF(ISBLANK('Mortgage 1 Monthly Calcs'!L354),"",'Mortgage 1 Monthly Calcs'!L354)</f>
        <v>#VALUE!</v>
      </c>
      <c r="P354" s="24"/>
      <c r="Q354" s="24" t="str">
        <f>IF(ISBLANK('Mortgage 1 Monthly Calcs'!M354),"",'Mortgage 1 Monthly Calcs'!M354)</f>
        <v/>
      </c>
      <c r="R354" s="24" t="str">
        <f>IF(ISBLANK('Mortgage 1 Monthly Calcs'!N354),"",'Mortgage 1 Monthly Calcs'!N354)</f>
        <v/>
      </c>
      <c r="S354" s="24" t="str">
        <f>IF(ISBLANK('Mortgage 1 Monthly Calcs'!O354),"",'Mortgage 1 Monthly Calcs'!O354)</f>
        <v/>
      </c>
      <c r="T354" s="24"/>
      <c r="U354" s="24">
        <f>IF(ISBLANK('Mortgage 1 Monthly Calcs'!P354),"",'Mortgage 1 Monthly Calcs'!P354)</f>
        <v>0</v>
      </c>
      <c r="V354" s="24" t="str">
        <f>IF(ISBLANK('Mortgage 1 Monthly Calcs'!Q354),"",'Mortgage 1 Monthly Calcs'!Q354)</f>
        <v/>
      </c>
      <c r="W354" s="24" t="str">
        <f>IF(ISBLANK('Mortgage 1 Monthly Calcs'!R354),"",'Mortgage 1 Monthly Calcs'!R354)</f>
        <v/>
      </c>
      <c r="X354" s="24">
        <f>IF(ISBLANK('Mortgage 1 Monthly Calcs'!S354),"",'Mortgage 1 Monthly Calcs'!S354)</f>
        <v>0</v>
      </c>
      <c r="Y354" s="24" t="str">
        <f>IF(ISBLANK('Mortgage 1 Monthly Calcs'!T354),"",'Mortgage 1 Monthly Calcs'!T354)</f>
        <v/>
      </c>
      <c r="Z354" s="24">
        <f>IF(ISBLANK('Mortgage 1 Monthly Calcs'!U354),"",'Mortgage 1 Monthly Calcs'!U354)</f>
        <v>93290.420445652606</v>
      </c>
      <c r="AA354" s="24" t="e">
        <f>IF(ISBLANK('Mortgage 1 Monthly Calcs'!V354),"",'Mortgage 1 Monthly Calcs'!V354)</f>
        <v>#VALUE!</v>
      </c>
      <c r="AB354" s="24" t="e">
        <f>IF(ISBLANK('Mortgage 1 Monthly Calcs'!W354),"",'Mortgage 1 Monthly Calcs'!W354)</f>
        <v>#VALUE!</v>
      </c>
      <c r="AC354" s="24" t="str">
        <f>IF(ISBLANK('Mortgage 1 Monthly Calcs'!X354),"",'Mortgage 1 Monthly Calcs'!X354)</f>
        <v/>
      </c>
      <c r="AD354" s="24" t="str">
        <f>IF(ISBLANK('Mortgage 1 Monthly Calcs'!Y354),"",'Mortgage 1 Monthly Calcs'!Y354)</f>
        <v/>
      </c>
    </row>
    <row r="355" spans="3:30" x14ac:dyDescent="0.25">
      <c r="C355" s="37">
        <v>344</v>
      </c>
      <c r="D355" s="29"/>
      <c r="E355" s="22" t="str">
        <f>IF(ISBLANK('Mortgage 1 Monthly Calcs'!E355),"",'Mortgage 1 Monthly Calcs'!E355)</f>
        <v/>
      </c>
      <c r="F355" s="23" t="str">
        <f>IF(ISBLANK('Mortgage 1 Monthly Calcs'!F355),"",'Mortgage 1 Monthly Calcs'!F355)</f>
        <v>Jun</v>
      </c>
      <c r="G355" s="28"/>
      <c r="H355" s="28">
        <f>IF(ISBLANK('Mortgage 1 Monthly Calcs'!G355),"",'Mortgage 1 Monthly Calcs'!G355)</f>
        <v>0</v>
      </c>
      <c r="I355" s="24" t="e">
        <f>IF(ISBLANK('Mortgage 1 Monthly Calcs'!H355),"",'Mortgage 1 Monthly Calcs'!H355)</f>
        <v>#VALUE!</v>
      </c>
      <c r="J355" s="24">
        <f>IF(ISBLANK('Mortgage 1 Monthly Calcs'!I355),"",'Mortgage 1 Monthly Calcs'!I355)</f>
        <v>0</v>
      </c>
      <c r="K355" s="24" t="str">
        <f>IF(ISBLANK('Mortgage 1 Monthly Calcs'!J355),"",'Mortgage 1 Monthly Calcs'!J355)</f>
        <v/>
      </c>
      <c r="L355" s="24"/>
      <c r="M355" s="24">
        <f>IF(ISBLANK('Mortgage 1 Monthly Calcs'!K355),"",'Mortgage 1 Monthly Calcs'!K355)</f>
        <v>0</v>
      </c>
      <c r="N355" s="24"/>
      <c r="O355" s="24" t="e">
        <f>IF(ISBLANK('Mortgage 1 Monthly Calcs'!L355),"",'Mortgage 1 Monthly Calcs'!L355)</f>
        <v>#VALUE!</v>
      </c>
      <c r="P355" s="24"/>
      <c r="Q355" s="24" t="str">
        <f>IF(ISBLANK('Mortgage 1 Monthly Calcs'!M355),"",'Mortgage 1 Monthly Calcs'!M355)</f>
        <v/>
      </c>
      <c r="R355" s="24" t="str">
        <f>IF(ISBLANK('Mortgage 1 Monthly Calcs'!N355),"",'Mortgage 1 Monthly Calcs'!N355)</f>
        <v/>
      </c>
      <c r="S355" s="24" t="str">
        <f>IF(ISBLANK('Mortgage 1 Monthly Calcs'!O355),"",'Mortgage 1 Monthly Calcs'!O355)</f>
        <v/>
      </c>
      <c r="T355" s="24"/>
      <c r="U355" s="24">
        <f>IF(ISBLANK('Mortgage 1 Monthly Calcs'!P355),"",'Mortgage 1 Monthly Calcs'!P355)</f>
        <v>0</v>
      </c>
      <c r="V355" s="24" t="str">
        <f>IF(ISBLANK('Mortgage 1 Monthly Calcs'!Q355),"",'Mortgage 1 Monthly Calcs'!Q355)</f>
        <v/>
      </c>
      <c r="W355" s="24" t="str">
        <f>IF(ISBLANK('Mortgage 1 Monthly Calcs'!R355),"",'Mortgage 1 Monthly Calcs'!R355)</f>
        <v/>
      </c>
      <c r="X355" s="24">
        <f>IF(ISBLANK('Mortgage 1 Monthly Calcs'!S355),"",'Mortgage 1 Monthly Calcs'!S355)</f>
        <v>0</v>
      </c>
      <c r="Y355" s="24" t="str">
        <f>IF(ISBLANK('Mortgage 1 Monthly Calcs'!T355),"",'Mortgage 1 Monthly Calcs'!T355)</f>
        <v/>
      </c>
      <c r="Z355" s="24">
        <f>IF(ISBLANK('Mortgage 1 Monthly Calcs'!U355),"",'Mortgage 1 Monthly Calcs'!U355)</f>
        <v>93290.420445652606</v>
      </c>
      <c r="AA355" s="24" t="e">
        <f>IF(ISBLANK('Mortgage 1 Monthly Calcs'!V355),"",'Mortgage 1 Monthly Calcs'!V355)</f>
        <v>#VALUE!</v>
      </c>
      <c r="AB355" s="24" t="e">
        <f>IF(ISBLANK('Mortgage 1 Monthly Calcs'!W355),"",'Mortgage 1 Monthly Calcs'!W355)</f>
        <v>#VALUE!</v>
      </c>
      <c r="AC355" s="24" t="str">
        <f>IF(ISBLANK('Mortgage 1 Monthly Calcs'!X355),"",'Mortgage 1 Monthly Calcs'!X355)</f>
        <v/>
      </c>
      <c r="AD355" s="24" t="str">
        <f>IF(ISBLANK('Mortgage 1 Monthly Calcs'!Y355),"",'Mortgage 1 Monthly Calcs'!Y355)</f>
        <v/>
      </c>
    </row>
    <row r="356" spans="3:30" x14ac:dyDescent="0.25">
      <c r="C356" s="37">
        <v>345</v>
      </c>
      <c r="D356" s="29"/>
      <c r="E356" s="22" t="str">
        <f>IF(ISBLANK('Mortgage 1 Monthly Calcs'!E356),"",'Mortgage 1 Monthly Calcs'!E356)</f>
        <v/>
      </c>
      <c r="F356" s="23" t="str">
        <f>IF(ISBLANK('Mortgage 1 Monthly Calcs'!F356),"",'Mortgage 1 Monthly Calcs'!F356)</f>
        <v>Jul</v>
      </c>
      <c r="G356" s="28"/>
      <c r="H356" s="28">
        <f>IF(ISBLANK('Mortgage 1 Monthly Calcs'!G356),"",'Mortgage 1 Monthly Calcs'!G356)</f>
        <v>0</v>
      </c>
      <c r="I356" s="24" t="e">
        <f>IF(ISBLANK('Mortgage 1 Monthly Calcs'!H356),"",'Mortgage 1 Monthly Calcs'!H356)</f>
        <v>#VALUE!</v>
      </c>
      <c r="J356" s="24">
        <f>IF(ISBLANK('Mortgage 1 Monthly Calcs'!I356),"",'Mortgage 1 Monthly Calcs'!I356)</f>
        <v>0</v>
      </c>
      <c r="K356" s="24" t="str">
        <f>IF(ISBLANK('Mortgage 1 Monthly Calcs'!J356),"",'Mortgage 1 Monthly Calcs'!J356)</f>
        <v/>
      </c>
      <c r="L356" s="24"/>
      <c r="M356" s="24">
        <f>IF(ISBLANK('Mortgage 1 Monthly Calcs'!K356),"",'Mortgage 1 Monthly Calcs'!K356)</f>
        <v>0</v>
      </c>
      <c r="N356" s="24"/>
      <c r="O356" s="24" t="e">
        <f>IF(ISBLANK('Mortgage 1 Monthly Calcs'!L356),"",'Mortgage 1 Monthly Calcs'!L356)</f>
        <v>#VALUE!</v>
      </c>
      <c r="P356" s="24"/>
      <c r="Q356" s="24" t="str">
        <f>IF(ISBLANK('Mortgage 1 Monthly Calcs'!M356),"",'Mortgage 1 Monthly Calcs'!M356)</f>
        <v/>
      </c>
      <c r="R356" s="24" t="str">
        <f>IF(ISBLANK('Mortgage 1 Monthly Calcs'!N356),"",'Mortgage 1 Monthly Calcs'!N356)</f>
        <v/>
      </c>
      <c r="S356" s="24" t="str">
        <f>IF(ISBLANK('Mortgage 1 Monthly Calcs'!O356),"",'Mortgage 1 Monthly Calcs'!O356)</f>
        <v/>
      </c>
      <c r="T356" s="24"/>
      <c r="U356" s="24">
        <f>IF(ISBLANK('Mortgage 1 Monthly Calcs'!P356),"",'Mortgage 1 Monthly Calcs'!P356)</f>
        <v>0</v>
      </c>
      <c r="V356" s="24" t="str">
        <f>IF(ISBLANK('Mortgage 1 Monthly Calcs'!Q356),"",'Mortgage 1 Monthly Calcs'!Q356)</f>
        <v/>
      </c>
      <c r="W356" s="24" t="str">
        <f>IF(ISBLANK('Mortgage 1 Monthly Calcs'!R356),"",'Mortgage 1 Monthly Calcs'!R356)</f>
        <v/>
      </c>
      <c r="X356" s="24">
        <f>IF(ISBLANK('Mortgage 1 Monthly Calcs'!S356),"",'Mortgage 1 Monthly Calcs'!S356)</f>
        <v>0</v>
      </c>
      <c r="Y356" s="24" t="str">
        <f>IF(ISBLANK('Mortgage 1 Monthly Calcs'!T356),"",'Mortgage 1 Monthly Calcs'!T356)</f>
        <v/>
      </c>
      <c r="Z356" s="24">
        <f>IF(ISBLANK('Mortgage 1 Monthly Calcs'!U356),"",'Mortgage 1 Monthly Calcs'!U356)</f>
        <v>93290.420445652606</v>
      </c>
      <c r="AA356" s="24" t="e">
        <f>IF(ISBLANK('Mortgage 1 Monthly Calcs'!V356),"",'Mortgage 1 Monthly Calcs'!V356)</f>
        <v>#VALUE!</v>
      </c>
      <c r="AB356" s="24" t="e">
        <f>IF(ISBLANK('Mortgage 1 Monthly Calcs'!W356),"",'Mortgage 1 Monthly Calcs'!W356)</f>
        <v>#VALUE!</v>
      </c>
      <c r="AC356" s="24" t="str">
        <f>IF(ISBLANK('Mortgage 1 Monthly Calcs'!X356),"",'Mortgage 1 Monthly Calcs'!X356)</f>
        <v/>
      </c>
      <c r="AD356" s="24" t="str">
        <f>IF(ISBLANK('Mortgage 1 Monthly Calcs'!Y356),"",'Mortgage 1 Monthly Calcs'!Y356)</f>
        <v/>
      </c>
    </row>
    <row r="357" spans="3:30" x14ac:dyDescent="0.25">
      <c r="C357" s="37">
        <v>346</v>
      </c>
      <c r="D357" s="29"/>
      <c r="E357" s="22" t="str">
        <f>IF(ISBLANK('Mortgage 1 Monthly Calcs'!E357),"",'Mortgage 1 Monthly Calcs'!E357)</f>
        <v/>
      </c>
      <c r="F357" s="22" t="str">
        <f>IF(ISBLANK('Mortgage 1 Monthly Calcs'!F357),"",'Mortgage 1 Monthly Calcs'!F357)</f>
        <v>Aug</v>
      </c>
      <c r="G357" s="28"/>
      <c r="H357" s="28">
        <f>IF(ISBLANK('Mortgage 1 Monthly Calcs'!G357),"",'Mortgage 1 Monthly Calcs'!G357)</f>
        <v>0</v>
      </c>
      <c r="I357" s="24" t="e">
        <f>IF(ISBLANK('Mortgage 1 Monthly Calcs'!H357),"",'Mortgage 1 Monthly Calcs'!H357)</f>
        <v>#VALUE!</v>
      </c>
      <c r="J357" s="24">
        <f>IF(ISBLANK('Mortgage 1 Monthly Calcs'!I357),"",'Mortgage 1 Monthly Calcs'!I357)</f>
        <v>0</v>
      </c>
      <c r="K357" s="24" t="str">
        <f>IF(ISBLANK('Mortgage 1 Monthly Calcs'!J357),"",'Mortgage 1 Monthly Calcs'!J357)</f>
        <v/>
      </c>
      <c r="L357" s="24"/>
      <c r="M357" s="24">
        <f>IF(ISBLANK('Mortgage 1 Monthly Calcs'!K357),"",'Mortgage 1 Monthly Calcs'!K357)</f>
        <v>0</v>
      </c>
      <c r="N357" s="24"/>
      <c r="O357" s="24" t="e">
        <f>IF(ISBLANK('Mortgage 1 Monthly Calcs'!L357),"",'Mortgage 1 Monthly Calcs'!L357)</f>
        <v>#VALUE!</v>
      </c>
      <c r="P357" s="24"/>
      <c r="Q357" s="24" t="str">
        <f>IF(ISBLANK('Mortgage 1 Monthly Calcs'!M357),"",'Mortgage 1 Monthly Calcs'!M357)</f>
        <v/>
      </c>
      <c r="R357" s="24" t="str">
        <f>IF(ISBLANK('Mortgage 1 Monthly Calcs'!N357),"",'Mortgage 1 Monthly Calcs'!N357)</f>
        <v/>
      </c>
      <c r="S357" s="24" t="str">
        <f>IF(ISBLANK('Mortgage 1 Monthly Calcs'!O357),"",'Mortgage 1 Monthly Calcs'!O357)</f>
        <v/>
      </c>
      <c r="T357" s="24"/>
      <c r="U357" s="24">
        <f>IF(ISBLANK('Mortgage 1 Monthly Calcs'!P357),"",'Mortgage 1 Monthly Calcs'!P357)</f>
        <v>0</v>
      </c>
      <c r="V357" s="24" t="str">
        <f>IF(ISBLANK('Mortgage 1 Monthly Calcs'!Q357),"",'Mortgage 1 Monthly Calcs'!Q357)</f>
        <v/>
      </c>
      <c r="W357" s="24" t="str">
        <f>IF(ISBLANK('Mortgage 1 Monthly Calcs'!R357),"",'Mortgage 1 Monthly Calcs'!R357)</f>
        <v/>
      </c>
      <c r="X357" s="24">
        <f>IF(ISBLANK('Mortgage 1 Monthly Calcs'!S357),"",'Mortgage 1 Monthly Calcs'!S357)</f>
        <v>0</v>
      </c>
      <c r="Y357" s="24" t="str">
        <f>IF(ISBLANK('Mortgage 1 Monthly Calcs'!T357),"",'Mortgage 1 Monthly Calcs'!T357)</f>
        <v/>
      </c>
      <c r="Z357" s="24">
        <f>IF(ISBLANK('Mortgage 1 Monthly Calcs'!U357),"",'Mortgage 1 Monthly Calcs'!U357)</f>
        <v>93290.420445652606</v>
      </c>
      <c r="AA357" s="24" t="e">
        <f>IF(ISBLANK('Mortgage 1 Monthly Calcs'!V357),"",'Mortgage 1 Monthly Calcs'!V357)</f>
        <v>#VALUE!</v>
      </c>
      <c r="AB357" s="24" t="e">
        <f>IF(ISBLANK('Mortgage 1 Monthly Calcs'!W357),"",'Mortgage 1 Monthly Calcs'!W357)</f>
        <v>#VALUE!</v>
      </c>
      <c r="AC357" s="24" t="str">
        <f>IF(ISBLANK('Mortgage 1 Monthly Calcs'!X357),"",'Mortgage 1 Monthly Calcs'!X357)</f>
        <v/>
      </c>
      <c r="AD357" s="24" t="str">
        <f>IF(ISBLANK('Mortgage 1 Monthly Calcs'!Y357),"",'Mortgage 1 Monthly Calcs'!Y357)</f>
        <v/>
      </c>
    </row>
    <row r="358" spans="3:30" x14ac:dyDescent="0.25">
      <c r="C358" s="37">
        <v>347</v>
      </c>
      <c r="D358" s="29"/>
      <c r="E358" s="22" t="str">
        <f>IF(ISBLANK('Mortgage 1 Monthly Calcs'!E358),"",'Mortgage 1 Monthly Calcs'!E358)</f>
        <v/>
      </c>
      <c r="F358" s="23" t="str">
        <f>IF(ISBLANK('Mortgage 1 Monthly Calcs'!F358),"",'Mortgage 1 Monthly Calcs'!F358)</f>
        <v>Sep</v>
      </c>
      <c r="G358" s="28"/>
      <c r="H358" s="28">
        <f>IF(ISBLANK('Mortgage 1 Monthly Calcs'!G358),"",'Mortgage 1 Monthly Calcs'!G358)</f>
        <v>0</v>
      </c>
      <c r="I358" s="24" t="e">
        <f>IF(ISBLANK('Mortgage 1 Monthly Calcs'!H358),"",'Mortgage 1 Monthly Calcs'!H358)</f>
        <v>#VALUE!</v>
      </c>
      <c r="J358" s="24">
        <f>IF(ISBLANK('Mortgage 1 Monthly Calcs'!I358),"",'Mortgage 1 Monthly Calcs'!I358)</f>
        <v>0</v>
      </c>
      <c r="K358" s="24" t="str">
        <f>IF(ISBLANK('Mortgage 1 Monthly Calcs'!J358),"",'Mortgage 1 Monthly Calcs'!J358)</f>
        <v/>
      </c>
      <c r="L358" s="24"/>
      <c r="M358" s="24">
        <f>IF(ISBLANK('Mortgage 1 Monthly Calcs'!K358),"",'Mortgage 1 Monthly Calcs'!K358)</f>
        <v>0</v>
      </c>
      <c r="N358" s="24"/>
      <c r="O358" s="24" t="e">
        <f>IF(ISBLANK('Mortgage 1 Monthly Calcs'!L358),"",'Mortgage 1 Monthly Calcs'!L358)</f>
        <v>#VALUE!</v>
      </c>
      <c r="P358" s="24"/>
      <c r="Q358" s="24" t="str">
        <f>IF(ISBLANK('Mortgage 1 Monthly Calcs'!M358),"",'Mortgage 1 Monthly Calcs'!M358)</f>
        <v/>
      </c>
      <c r="R358" s="24" t="str">
        <f>IF(ISBLANK('Mortgage 1 Monthly Calcs'!N358),"",'Mortgage 1 Monthly Calcs'!N358)</f>
        <v/>
      </c>
      <c r="S358" s="24" t="str">
        <f>IF(ISBLANK('Mortgage 1 Monthly Calcs'!O358),"",'Mortgage 1 Monthly Calcs'!O358)</f>
        <v/>
      </c>
      <c r="T358" s="24"/>
      <c r="U358" s="24">
        <f>IF(ISBLANK('Mortgage 1 Monthly Calcs'!P358),"",'Mortgage 1 Monthly Calcs'!P358)</f>
        <v>0</v>
      </c>
      <c r="V358" s="24" t="str">
        <f>IF(ISBLANK('Mortgage 1 Monthly Calcs'!Q358),"",'Mortgage 1 Monthly Calcs'!Q358)</f>
        <v/>
      </c>
      <c r="W358" s="24" t="str">
        <f>IF(ISBLANK('Mortgage 1 Monthly Calcs'!R358),"",'Mortgage 1 Monthly Calcs'!R358)</f>
        <v/>
      </c>
      <c r="X358" s="24">
        <f>IF(ISBLANK('Mortgage 1 Monthly Calcs'!S358),"",'Mortgage 1 Monthly Calcs'!S358)</f>
        <v>0</v>
      </c>
      <c r="Y358" s="24" t="str">
        <f>IF(ISBLANK('Mortgage 1 Monthly Calcs'!T358),"",'Mortgage 1 Monthly Calcs'!T358)</f>
        <v/>
      </c>
      <c r="Z358" s="24">
        <f>IF(ISBLANK('Mortgage 1 Monthly Calcs'!U358),"",'Mortgage 1 Monthly Calcs'!U358)</f>
        <v>93290.420445652606</v>
      </c>
      <c r="AA358" s="24" t="e">
        <f>IF(ISBLANK('Mortgage 1 Monthly Calcs'!V358),"",'Mortgage 1 Monthly Calcs'!V358)</f>
        <v>#VALUE!</v>
      </c>
      <c r="AB358" s="24" t="e">
        <f>IF(ISBLANK('Mortgage 1 Monthly Calcs'!W358),"",'Mortgage 1 Monthly Calcs'!W358)</f>
        <v>#VALUE!</v>
      </c>
      <c r="AC358" s="24" t="str">
        <f>IF(ISBLANK('Mortgage 1 Monthly Calcs'!X358),"",'Mortgage 1 Monthly Calcs'!X358)</f>
        <v/>
      </c>
      <c r="AD358" s="24" t="str">
        <f>IF(ISBLANK('Mortgage 1 Monthly Calcs'!Y358),"",'Mortgage 1 Monthly Calcs'!Y358)</f>
        <v/>
      </c>
    </row>
    <row r="359" spans="3:30" x14ac:dyDescent="0.25">
      <c r="C359" s="37">
        <v>348</v>
      </c>
      <c r="D359" s="29">
        <f>D347+1</f>
        <v>29</v>
      </c>
      <c r="E359" s="22" t="str">
        <f>IF(ISBLANK('Mortgage 1 Monthly Calcs'!E359),"",'Mortgage 1 Monthly Calcs'!E359)</f>
        <v/>
      </c>
      <c r="F359" s="23" t="str">
        <f>IF(ISBLANK('Mortgage 1 Monthly Calcs'!F359),"",'Mortgage 1 Monthly Calcs'!F359)</f>
        <v>Oct</v>
      </c>
      <c r="G359" s="28"/>
      <c r="H359" s="28">
        <f>IF(ISBLANK('Mortgage 1 Monthly Calcs'!G359),"",'Mortgage 1 Monthly Calcs'!G359)</f>
        <v>0</v>
      </c>
      <c r="I359" s="24" t="e">
        <f>IF(ISBLANK('Mortgage 1 Monthly Calcs'!H359),"",'Mortgage 1 Monthly Calcs'!H359)</f>
        <v>#VALUE!</v>
      </c>
      <c r="J359" s="24">
        <f>IF(ISBLANK('Mortgage 1 Monthly Calcs'!I359),"",'Mortgage 1 Monthly Calcs'!I359)</f>
        <v>0</v>
      </c>
      <c r="K359" s="24" t="str">
        <f>IF(ISBLANK('Mortgage 1 Monthly Calcs'!J359),"",'Mortgage 1 Monthly Calcs'!J359)</f>
        <v/>
      </c>
      <c r="L359" s="24"/>
      <c r="M359" s="24">
        <f>IF(ISBLANK('Mortgage 1 Monthly Calcs'!K359),"",'Mortgage 1 Monthly Calcs'!K359)</f>
        <v>0</v>
      </c>
      <c r="N359" s="24"/>
      <c r="O359" s="24" t="e">
        <f>IF(ISBLANK('Mortgage 1 Monthly Calcs'!L359),"",'Mortgage 1 Monthly Calcs'!L359)</f>
        <v>#VALUE!</v>
      </c>
      <c r="P359" s="24"/>
      <c r="Q359" s="24" t="str">
        <f>IF(ISBLANK('Mortgage 1 Monthly Calcs'!M359),"",'Mortgage 1 Monthly Calcs'!M359)</f>
        <v/>
      </c>
      <c r="R359" s="24" t="str">
        <f>IF(ISBLANK('Mortgage 1 Monthly Calcs'!N359),"",'Mortgage 1 Monthly Calcs'!N359)</f>
        <v/>
      </c>
      <c r="S359" s="24" t="str">
        <f>IF(ISBLANK('Mortgage 1 Monthly Calcs'!O359),"",'Mortgage 1 Monthly Calcs'!O359)</f>
        <v/>
      </c>
      <c r="T359" s="24"/>
      <c r="U359" s="24">
        <f>IF(ISBLANK('Mortgage 1 Monthly Calcs'!P359),"",'Mortgage 1 Monthly Calcs'!P359)</f>
        <v>0</v>
      </c>
      <c r="V359" s="24" t="str">
        <f>IF(ISBLANK('Mortgage 1 Monthly Calcs'!Q359),"",'Mortgage 1 Monthly Calcs'!Q359)</f>
        <v/>
      </c>
      <c r="W359" s="24" t="str">
        <f>IF(ISBLANK('Mortgage 1 Monthly Calcs'!R359),"",'Mortgage 1 Monthly Calcs'!R359)</f>
        <v/>
      </c>
      <c r="X359" s="24">
        <f>IF(ISBLANK('Mortgage 1 Monthly Calcs'!S359),"",'Mortgage 1 Monthly Calcs'!S359)</f>
        <v>0</v>
      </c>
      <c r="Y359" s="24" t="str">
        <f>IF(ISBLANK('Mortgage 1 Monthly Calcs'!T359),"",'Mortgage 1 Monthly Calcs'!T359)</f>
        <v/>
      </c>
      <c r="Z359" s="24">
        <f>IF(ISBLANK('Mortgage 1 Monthly Calcs'!U359),"",'Mortgage 1 Monthly Calcs'!U359)</f>
        <v>93290.420445652606</v>
      </c>
      <c r="AA359" s="24" t="e">
        <f>IF(ISBLANK('Mortgage 1 Monthly Calcs'!V359),"",'Mortgage 1 Monthly Calcs'!V359)</f>
        <v>#VALUE!</v>
      </c>
      <c r="AB359" s="24" t="e">
        <f>IF(ISBLANK('Mortgage 1 Monthly Calcs'!W359),"",'Mortgage 1 Monthly Calcs'!W359)</f>
        <v>#VALUE!</v>
      </c>
      <c r="AC359" s="24" t="str">
        <f>IF(ISBLANK('Mortgage 1 Monthly Calcs'!X359),"",'Mortgage 1 Monthly Calcs'!X359)</f>
        <v/>
      </c>
      <c r="AD359" s="24" t="str">
        <f>IF(ISBLANK('Mortgage 1 Monthly Calcs'!Y359),"",'Mortgage 1 Monthly Calcs'!Y359)</f>
        <v/>
      </c>
    </row>
    <row r="360" spans="3:30" x14ac:dyDescent="0.25">
      <c r="C360" s="37">
        <v>349</v>
      </c>
      <c r="D360" s="29"/>
      <c r="E360" s="22" t="str">
        <f>IF(ISBLANK('Mortgage 1 Monthly Calcs'!E360),"",'Mortgage 1 Monthly Calcs'!E360)</f>
        <v/>
      </c>
      <c r="F360" s="23" t="str">
        <f>IF(ISBLANK('Mortgage 1 Monthly Calcs'!F360),"",'Mortgage 1 Monthly Calcs'!F360)</f>
        <v>Nov</v>
      </c>
      <c r="G360" s="28"/>
      <c r="H360" s="28">
        <f>IF(ISBLANK('Mortgage 1 Monthly Calcs'!G360),"",'Mortgage 1 Monthly Calcs'!G360)</f>
        <v>0</v>
      </c>
      <c r="I360" s="24" t="e">
        <f>IF(ISBLANK('Mortgage 1 Monthly Calcs'!H360),"",'Mortgage 1 Monthly Calcs'!H360)</f>
        <v>#VALUE!</v>
      </c>
      <c r="J360" s="24">
        <f>IF(ISBLANK('Mortgage 1 Monthly Calcs'!I360),"",'Mortgage 1 Monthly Calcs'!I360)</f>
        <v>0</v>
      </c>
      <c r="K360" s="24" t="str">
        <f>IF(ISBLANK('Mortgage 1 Monthly Calcs'!J360),"",'Mortgage 1 Monthly Calcs'!J360)</f>
        <v/>
      </c>
      <c r="L360" s="24"/>
      <c r="M360" s="24">
        <f>IF(ISBLANK('Mortgage 1 Monthly Calcs'!K360),"",'Mortgage 1 Monthly Calcs'!K360)</f>
        <v>0</v>
      </c>
      <c r="N360" s="24"/>
      <c r="O360" s="24" t="e">
        <f>IF(ISBLANK('Mortgage 1 Monthly Calcs'!L360),"",'Mortgage 1 Monthly Calcs'!L360)</f>
        <v>#VALUE!</v>
      </c>
      <c r="P360" s="24"/>
      <c r="Q360" s="24" t="str">
        <f>IF(ISBLANK('Mortgage 1 Monthly Calcs'!M360),"",'Mortgage 1 Monthly Calcs'!M360)</f>
        <v/>
      </c>
      <c r="R360" s="24" t="str">
        <f>IF(ISBLANK('Mortgage 1 Monthly Calcs'!N360),"",'Mortgage 1 Monthly Calcs'!N360)</f>
        <v/>
      </c>
      <c r="S360" s="24" t="str">
        <f>IF(ISBLANK('Mortgage 1 Monthly Calcs'!O360),"",'Mortgage 1 Monthly Calcs'!O360)</f>
        <v/>
      </c>
      <c r="T360" s="24"/>
      <c r="U360" s="24">
        <f>IF(ISBLANK('Mortgage 1 Monthly Calcs'!P360),"",'Mortgage 1 Monthly Calcs'!P360)</f>
        <v>0</v>
      </c>
      <c r="V360" s="24" t="str">
        <f>IF(ISBLANK('Mortgage 1 Monthly Calcs'!Q360),"",'Mortgage 1 Monthly Calcs'!Q360)</f>
        <v/>
      </c>
      <c r="W360" s="24" t="str">
        <f>IF(ISBLANK('Mortgage 1 Monthly Calcs'!R360),"",'Mortgage 1 Monthly Calcs'!R360)</f>
        <v/>
      </c>
      <c r="X360" s="24">
        <f>IF(ISBLANK('Mortgage 1 Monthly Calcs'!S360),"",'Mortgage 1 Monthly Calcs'!S360)</f>
        <v>0</v>
      </c>
      <c r="Y360" s="24" t="str">
        <f>IF(ISBLANK('Mortgage 1 Monthly Calcs'!T360),"",'Mortgage 1 Monthly Calcs'!T360)</f>
        <v/>
      </c>
      <c r="Z360" s="24">
        <f>IF(ISBLANK('Mortgage 1 Monthly Calcs'!U360),"",'Mortgage 1 Monthly Calcs'!U360)</f>
        <v>93290.420445652606</v>
      </c>
      <c r="AA360" s="24" t="e">
        <f>IF(ISBLANK('Mortgage 1 Monthly Calcs'!V360),"",'Mortgage 1 Monthly Calcs'!V360)</f>
        <v>#VALUE!</v>
      </c>
      <c r="AB360" s="24" t="e">
        <f>IF(ISBLANK('Mortgage 1 Monthly Calcs'!W360),"",'Mortgage 1 Monthly Calcs'!W360)</f>
        <v>#VALUE!</v>
      </c>
      <c r="AC360" s="24" t="str">
        <f>IF(ISBLANK('Mortgage 1 Monthly Calcs'!X360),"",'Mortgage 1 Monthly Calcs'!X360)</f>
        <v/>
      </c>
      <c r="AD360" s="24" t="str">
        <f>IF(ISBLANK('Mortgage 1 Monthly Calcs'!Y360),"",'Mortgage 1 Monthly Calcs'!Y360)</f>
        <v/>
      </c>
    </row>
    <row r="361" spans="3:30" x14ac:dyDescent="0.25">
      <c r="C361" s="37">
        <v>350</v>
      </c>
      <c r="D361" s="29"/>
      <c r="E361" s="22" t="str">
        <f>IF(ISBLANK('Mortgage 1 Monthly Calcs'!E361),"",'Mortgage 1 Monthly Calcs'!E361)</f>
        <v/>
      </c>
      <c r="F361" s="23" t="str">
        <f>IF(ISBLANK('Mortgage 1 Monthly Calcs'!F361),"",'Mortgage 1 Monthly Calcs'!F361)</f>
        <v>Dec</v>
      </c>
      <c r="G361" s="28"/>
      <c r="H361" s="28">
        <f>IF(ISBLANK('Mortgage 1 Monthly Calcs'!G361),"",'Mortgage 1 Monthly Calcs'!G361)</f>
        <v>0</v>
      </c>
      <c r="I361" s="24" t="e">
        <f>IF(ISBLANK('Mortgage 1 Monthly Calcs'!H361),"",'Mortgage 1 Monthly Calcs'!H361)</f>
        <v>#VALUE!</v>
      </c>
      <c r="J361" s="24">
        <f>IF(ISBLANK('Mortgage 1 Monthly Calcs'!I361),"",'Mortgage 1 Monthly Calcs'!I361)</f>
        <v>0</v>
      </c>
      <c r="K361" s="24" t="str">
        <f>IF(ISBLANK('Mortgage 1 Monthly Calcs'!J361),"",'Mortgage 1 Monthly Calcs'!J361)</f>
        <v/>
      </c>
      <c r="L361" s="24"/>
      <c r="M361" s="24">
        <f>IF(ISBLANK('Mortgage 1 Monthly Calcs'!K361),"",'Mortgage 1 Monthly Calcs'!K361)</f>
        <v>0</v>
      </c>
      <c r="N361" s="24"/>
      <c r="O361" s="24" t="e">
        <f>IF(ISBLANK('Mortgage 1 Monthly Calcs'!L361),"",'Mortgage 1 Monthly Calcs'!L361)</f>
        <v>#VALUE!</v>
      </c>
      <c r="P361" s="24"/>
      <c r="Q361" s="24" t="str">
        <f>IF(ISBLANK('Mortgage 1 Monthly Calcs'!M361),"",'Mortgage 1 Monthly Calcs'!M361)</f>
        <v/>
      </c>
      <c r="R361" s="24" t="str">
        <f>IF(ISBLANK('Mortgage 1 Monthly Calcs'!N361),"",'Mortgage 1 Monthly Calcs'!N361)</f>
        <v/>
      </c>
      <c r="S361" s="24" t="str">
        <f>IF(ISBLANK('Mortgage 1 Monthly Calcs'!O361),"",'Mortgage 1 Monthly Calcs'!O361)</f>
        <v/>
      </c>
      <c r="T361" s="24"/>
      <c r="U361" s="24">
        <f>IF(ISBLANK('Mortgage 1 Monthly Calcs'!P361),"",'Mortgage 1 Monthly Calcs'!P361)</f>
        <v>0</v>
      </c>
      <c r="V361" s="24" t="str">
        <f>IF(ISBLANK('Mortgage 1 Monthly Calcs'!Q361),"",'Mortgage 1 Monthly Calcs'!Q361)</f>
        <v/>
      </c>
      <c r="W361" s="24" t="str">
        <f>IF(ISBLANK('Mortgage 1 Monthly Calcs'!R361),"",'Mortgage 1 Monthly Calcs'!R361)</f>
        <v/>
      </c>
      <c r="X361" s="24">
        <f>IF(ISBLANK('Mortgage 1 Monthly Calcs'!S361),"",'Mortgage 1 Monthly Calcs'!S361)</f>
        <v>0</v>
      </c>
      <c r="Y361" s="24" t="str">
        <f>IF(ISBLANK('Mortgage 1 Monthly Calcs'!T361),"",'Mortgage 1 Monthly Calcs'!T361)</f>
        <v/>
      </c>
      <c r="Z361" s="24">
        <f>IF(ISBLANK('Mortgage 1 Monthly Calcs'!U361),"",'Mortgage 1 Monthly Calcs'!U361)</f>
        <v>93290.420445652606</v>
      </c>
      <c r="AA361" s="24" t="e">
        <f>IF(ISBLANK('Mortgage 1 Monthly Calcs'!V361),"",'Mortgage 1 Monthly Calcs'!V361)</f>
        <v>#VALUE!</v>
      </c>
      <c r="AB361" s="24" t="e">
        <f>IF(ISBLANK('Mortgage 1 Monthly Calcs'!W361),"",'Mortgage 1 Monthly Calcs'!W361)</f>
        <v>#VALUE!</v>
      </c>
      <c r="AC361" s="24" t="str">
        <f>IF(ISBLANK('Mortgage 1 Monthly Calcs'!X361),"",'Mortgage 1 Monthly Calcs'!X361)</f>
        <v/>
      </c>
      <c r="AD361" s="24" t="str">
        <f>IF(ISBLANK('Mortgage 1 Monthly Calcs'!Y361),"",'Mortgage 1 Monthly Calcs'!Y361)</f>
        <v/>
      </c>
    </row>
    <row r="362" spans="3:30" x14ac:dyDescent="0.25">
      <c r="C362" s="37">
        <v>351</v>
      </c>
      <c r="D362" s="29"/>
      <c r="E362" s="22">
        <f>IF(ISBLANK('Mortgage 1 Monthly Calcs'!E362),"",'Mortgage 1 Monthly Calcs'!E362)</f>
        <v>2039</v>
      </c>
      <c r="F362" s="23" t="str">
        <f>IF(ISBLANK('Mortgage 1 Monthly Calcs'!F362),"",'Mortgage 1 Monthly Calcs'!F362)</f>
        <v>Jan</v>
      </c>
      <c r="G362" s="28"/>
      <c r="H362" s="28">
        <f>IF(ISBLANK('Mortgage 1 Monthly Calcs'!G362),"",'Mortgage 1 Monthly Calcs'!G362)</f>
        <v>0</v>
      </c>
      <c r="I362" s="24" t="e">
        <f>IF(ISBLANK('Mortgage 1 Monthly Calcs'!H362),"",'Mortgage 1 Monthly Calcs'!H362)</f>
        <v>#VALUE!</v>
      </c>
      <c r="J362" s="24">
        <f>IF(ISBLANK('Mortgage 1 Monthly Calcs'!I362),"",'Mortgage 1 Monthly Calcs'!I362)</f>
        <v>0</v>
      </c>
      <c r="K362" s="24" t="str">
        <f>IF(ISBLANK('Mortgage 1 Monthly Calcs'!J362),"",'Mortgage 1 Monthly Calcs'!J362)</f>
        <v/>
      </c>
      <c r="L362" s="24"/>
      <c r="M362" s="24">
        <f>IF(ISBLANK('Mortgage 1 Monthly Calcs'!K362),"",'Mortgage 1 Monthly Calcs'!K362)</f>
        <v>0</v>
      </c>
      <c r="N362" s="24"/>
      <c r="O362" s="24" t="e">
        <f>IF(ISBLANK('Mortgage 1 Monthly Calcs'!L362),"",'Mortgage 1 Monthly Calcs'!L362)</f>
        <v>#VALUE!</v>
      </c>
      <c r="P362" s="24"/>
      <c r="Q362" s="24" t="str">
        <f>IF(ISBLANK('Mortgage 1 Monthly Calcs'!M362),"",'Mortgage 1 Monthly Calcs'!M362)</f>
        <v/>
      </c>
      <c r="R362" s="24" t="str">
        <f>IF(ISBLANK('Mortgage 1 Monthly Calcs'!N362),"",'Mortgage 1 Monthly Calcs'!N362)</f>
        <v/>
      </c>
      <c r="S362" s="24" t="str">
        <f>IF(ISBLANK('Mortgage 1 Monthly Calcs'!O362),"",'Mortgage 1 Monthly Calcs'!O362)</f>
        <v/>
      </c>
      <c r="T362" s="24"/>
      <c r="U362" s="24">
        <f>IF(ISBLANK('Mortgage 1 Monthly Calcs'!P362),"",'Mortgage 1 Monthly Calcs'!P362)</f>
        <v>0</v>
      </c>
      <c r="V362" s="24" t="str">
        <f>IF(ISBLANK('Mortgage 1 Monthly Calcs'!Q362),"",'Mortgage 1 Monthly Calcs'!Q362)</f>
        <v/>
      </c>
      <c r="W362" s="24" t="str">
        <f>IF(ISBLANK('Mortgage 1 Monthly Calcs'!R362),"",'Mortgage 1 Monthly Calcs'!R362)</f>
        <v/>
      </c>
      <c r="X362" s="24">
        <f>IF(ISBLANK('Mortgage 1 Monthly Calcs'!S362),"",'Mortgage 1 Monthly Calcs'!S362)</f>
        <v>0</v>
      </c>
      <c r="Y362" s="24" t="str">
        <f>IF(ISBLANK('Mortgage 1 Monthly Calcs'!T362),"",'Mortgage 1 Monthly Calcs'!T362)</f>
        <v/>
      </c>
      <c r="Z362" s="24">
        <f>IF(ISBLANK('Mortgage 1 Monthly Calcs'!U362),"",'Mortgage 1 Monthly Calcs'!U362)</f>
        <v>93290.420445652606</v>
      </c>
      <c r="AA362" s="24" t="e">
        <f>IF(ISBLANK('Mortgage 1 Monthly Calcs'!V362),"",'Mortgage 1 Monthly Calcs'!V362)</f>
        <v>#VALUE!</v>
      </c>
      <c r="AB362" s="24" t="e">
        <f>IF(ISBLANK('Mortgage 1 Monthly Calcs'!W362),"",'Mortgage 1 Monthly Calcs'!W362)</f>
        <v>#VALUE!</v>
      </c>
      <c r="AC362" s="24" t="str">
        <f>IF(ISBLANK('Mortgage 1 Monthly Calcs'!X362),"",'Mortgage 1 Monthly Calcs'!X362)</f>
        <v/>
      </c>
      <c r="AD362" s="24" t="str">
        <f>IF(ISBLANK('Mortgage 1 Monthly Calcs'!Y362),"",'Mortgage 1 Monthly Calcs'!Y362)</f>
        <v/>
      </c>
    </row>
    <row r="363" spans="3:30" x14ac:dyDescent="0.25">
      <c r="C363" s="37">
        <v>352</v>
      </c>
      <c r="D363" s="29" t="str">
        <f>IF(K1131=1,F355+1,"")</f>
        <v/>
      </c>
      <c r="E363" s="22" t="str">
        <f>IF(ISBLANK('Mortgage 1 Monthly Calcs'!E363),"",'Mortgage 1 Monthly Calcs'!E363)</f>
        <v/>
      </c>
      <c r="F363" s="23" t="str">
        <f>IF(ISBLANK('Mortgage 1 Monthly Calcs'!F363),"",'Mortgage 1 Monthly Calcs'!F363)</f>
        <v>Feb</v>
      </c>
      <c r="G363" s="28"/>
      <c r="H363" s="28">
        <f>IF(ISBLANK('Mortgage 1 Monthly Calcs'!G363),"",'Mortgage 1 Monthly Calcs'!G363)</f>
        <v>0</v>
      </c>
      <c r="I363" s="24" t="e">
        <f>IF(ISBLANK('Mortgage 1 Monthly Calcs'!H363),"",'Mortgage 1 Monthly Calcs'!H363)</f>
        <v>#VALUE!</v>
      </c>
      <c r="J363" s="24">
        <f>IF(ISBLANK('Mortgage 1 Monthly Calcs'!I363),"",'Mortgage 1 Monthly Calcs'!I363)</f>
        <v>0</v>
      </c>
      <c r="K363" s="24" t="str">
        <f>IF(ISBLANK('Mortgage 1 Monthly Calcs'!J363),"",'Mortgage 1 Monthly Calcs'!J363)</f>
        <v/>
      </c>
      <c r="L363" s="24"/>
      <c r="M363" s="24">
        <f>IF(ISBLANK('Mortgage 1 Monthly Calcs'!K363),"",'Mortgage 1 Monthly Calcs'!K363)</f>
        <v>0</v>
      </c>
      <c r="N363" s="24"/>
      <c r="O363" s="24" t="e">
        <f>IF(ISBLANK('Mortgage 1 Monthly Calcs'!L363),"",'Mortgage 1 Monthly Calcs'!L363)</f>
        <v>#VALUE!</v>
      </c>
      <c r="P363" s="24"/>
      <c r="Q363" s="24" t="str">
        <f>IF(ISBLANK('Mortgage 1 Monthly Calcs'!M363),"",'Mortgage 1 Monthly Calcs'!M363)</f>
        <v/>
      </c>
      <c r="R363" s="24" t="str">
        <f>IF(ISBLANK('Mortgage 1 Monthly Calcs'!N363),"",'Mortgage 1 Monthly Calcs'!N363)</f>
        <v/>
      </c>
      <c r="S363" s="24" t="str">
        <f>IF(ISBLANK('Mortgage 1 Monthly Calcs'!O363),"",'Mortgage 1 Monthly Calcs'!O363)</f>
        <v/>
      </c>
      <c r="T363" s="24"/>
      <c r="U363" s="24">
        <f>IF(ISBLANK('Mortgage 1 Monthly Calcs'!P363),"",'Mortgage 1 Monthly Calcs'!P363)</f>
        <v>0</v>
      </c>
      <c r="V363" s="24" t="str">
        <f>IF(ISBLANK('Mortgage 1 Monthly Calcs'!Q363),"",'Mortgage 1 Monthly Calcs'!Q363)</f>
        <v/>
      </c>
      <c r="W363" s="24" t="str">
        <f>IF(ISBLANK('Mortgage 1 Monthly Calcs'!R363),"",'Mortgage 1 Monthly Calcs'!R363)</f>
        <v/>
      </c>
      <c r="X363" s="24">
        <f>IF(ISBLANK('Mortgage 1 Monthly Calcs'!S363),"",'Mortgage 1 Monthly Calcs'!S363)</f>
        <v>0</v>
      </c>
      <c r="Y363" s="24" t="str">
        <f>IF(ISBLANK('Mortgage 1 Monthly Calcs'!T363),"",'Mortgage 1 Monthly Calcs'!T363)</f>
        <v/>
      </c>
      <c r="Z363" s="24">
        <f>IF(ISBLANK('Mortgage 1 Monthly Calcs'!U363),"",'Mortgage 1 Monthly Calcs'!U363)</f>
        <v>93290.420445652606</v>
      </c>
      <c r="AA363" s="24" t="e">
        <f>IF(ISBLANK('Mortgage 1 Monthly Calcs'!V363),"",'Mortgage 1 Monthly Calcs'!V363)</f>
        <v>#VALUE!</v>
      </c>
      <c r="AB363" s="24" t="e">
        <f>IF(ISBLANK('Mortgage 1 Monthly Calcs'!W363),"",'Mortgage 1 Monthly Calcs'!W363)</f>
        <v>#VALUE!</v>
      </c>
      <c r="AC363" s="24" t="str">
        <f>IF(ISBLANK('Mortgage 1 Monthly Calcs'!X363),"",'Mortgage 1 Monthly Calcs'!X363)</f>
        <v/>
      </c>
      <c r="AD363" s="24" t="str">
        <f>IF(ISBLANK('Mortgage 1 Monthly Calcs'!Y363),"",'Mortgage 1 Monthly Calcs'!Y363)</f>
        <v/>
      </c>
    </row>
    <row r="364" spans="3:30" x14ac:dyDescent="0.25">
      <c r="C364" s="37">
        <v>353</v>
      </c>
      <c r="D364" s="29" t="str">
        <f>IF(K1132=1,F355+1,"")</f>
        <v/>
      </c>
      <c r="E364" s="22" t="str">
        <f>IF(ISBLANK('Mortgage 1 Monthly Calcs'!E364),"",'Mortgage 1 Monthly Calcs'!E364)</f>
        <v/>
      </c>
      <c r="F364" s="23" t="str">
        <f>IF(ISBLANK('Mortgage 1 Monthly Calcs'!F364),"",'Mortgage 1 Monthly Calcs'!F364)</f>
        <v>Mar</v>
      </c>
      <c r="G364" s="28"/>
      <c r="H364" s="28">
        <f>IF(ISBLANK('Mortgage 1 Monthly Calcs'!G364),"",'Mortgage 1 Monthly Calcs'!G364)</f>
        <v>0</v>
      </c>
      <c r="I364" s="24" t="e">
        <f>IF(ISBLANK('Mortgage 1 Monthly Calcs'!H364),"",'Mortgage 1 Monthly Calcs'!H364)</f>
        <v>#VALUE!</v>
      </c>
      <c r="J364" s="24">
        <f>IF(ISBLANK('Mortgage 1 Monthly Calcs'!I364),"",'Mortgage 1 Monthly Calcs'!I364)</f>
        <v>0</v>
      </c>
      <c r="K364" s="24" t="str">
        <f>IF(ISBLANK('Mortgage 1 Monthly Calcs'!J364),"",'Mortgage 1 Monthly Calcs'!J364)</f>
        <v/>
      </c>
      <c r="L364" s="24"/>
      <c r="M364" s="24">
        <f>IF(ISBLANK('Mortgage 1 Monthly Calcs'!K364),"",'Mortgage 1 Monthly Calcs'!K364)</f>
        <v>0</v>
      </c>
      <c r="N364" s="24"/>
      <c r="O364" s="24" t="e">
        <f>IF(ISBLANK('Mortgage 1 Monthly Calcs'!L364),"",'Mortgage 1 Monthly Calcs'!L364)</f>
        <v>#VALUE!</v>
      </c>
      <c r="P364" s="24"/>
      <c r="Q364" s="24" t="str">
        <f>IF(ISBLANK('Mortgage 1 Monthly Calcs'!M364),"",'Mortgage 1 Monthly Calcs'!M364)</f>
        <v/>
      </c>
      <c r="R364" s="24" t="str">
        <f>IF(ISBLANK('Mortgage 1 Monthly Calcs'!N364),"",'Mortgage 1 Monthly Calcs'!N364)</f>
        <v/>
      </c>
      <c r="S364" s="24" t="str">
        <f>IF(ISBLANK('Mortgage 1 Monthly Calcs'!O364),"",'Mortgage 1 Monthly Calcs'!O364)</f>
        <v/>
      </c>
      <c r="T364" s="24"/>
      <c r="U364" s="24">
        <f>IF(ISBLANK('Mortgage 1 Monthly Calcs'!P364),"",'Mortgage 1 Monthly Calcs'!P364)</f>
        <v>0</v>
      </c>
      <c r="V364" s="24" t="str">
        <f>IF(ISBLANK('Mortgage 1 Monthly Calcs'!Q364),"",'Mortgage 1 Monthly Calcs'!Q364)</f>
        <v/>
      </c>
      <c r="W364" s="24" t="str">
        <f>IF(ISBLANK('Mortgage 1 Monthly Calcs'!R364),"",'Mortgage 1 Monthly Calcs'!R364)</f>
        <v/>
      </c>
      <c r="X364" s="24">
        <f>IF(ISBLANK('Mortgage 1 Monthly Calcs'!S364),"",'Mortgage 1 Monthly Calcs'!S364)</f>
        <v>0</v>
      </c>
      <c r="Y364" s="24" t="str">
        <f>IF(ISBLANK('Mortgage 1 Monthly Calcs'!T364),"",'Mortgage 1 Monthly Calcs'!T364)</f>
        <v/>
      </c>
      <c r="Z364" s="24">
        <f>IF(ISBLANK('Mortgage 1 Monthly Calcs'!U364),"",'Mortgage 1 Monthly Calcs'!U364)</f>
        <v>93290.420445652606</v>
      </c>
      <c r="AA364" s="24" t="e">
        <f>IF(ISBLANK('Mortgage 1 Monthly Calcs'!V364),"",'Mortgage 1 Monthly Calcs'!V364)</f>
        <v>#VALUE!</v>
      </c>
      <c r="AB364" s="24" t="e">
        <f>IF(ISBLANK('Mortgage 1 Monthly Calcs'!W364),"",'Mortgage 1 Monthly Calcs'!W364)</f>
        <v>#VALUE!</v>
      </c>
      <c r="AC364" s="24" t="str">
        <f>IF(ISBLANK('Mortgage 1 Monthly Calcs'!X364),"",'Mortgage 1 Monthly Calcs'!X364)</f>
        <v/>
      </c>
      <c r="AD364" s="24" t="str">
        <f>IF(ISBLANK('Mortgage 1 Monthly Calcs'!Y364),"",'Mortgage 1 Monthly Calcs'!Y364)</f>
        <v/>
      </c>
    </row>
    <row r="365" spans="3:30" x14ac:dyDescent="0.25">
      <c r="C365" s="37">
        <v>354</v>
      </c>
      <c r="D365" s="29" t="str">
        <f>IF(K1133=1,F355+1,"")</f>
        <v/>
      </c>
      <c r="E365" s="22" t="str">
        <f>IF(ISBLANK('Mortgage 1 Monthly Calcs'!E365),"",'Mortgage 1 Monthly Calcs'!E365)</f>
        <v/>
      </c>
      <c r="F365" s="23" t="str">
        <f>IF(ISBLANK('Mortgage 1 Monthly Calcs'!F365),"",'Mortgage 1 Monthly Calcs'!F365)</f>
        <v>Apr</v>
      </c>
      <c r="G365" s="28"/>
      <c r="H365" s="28">
        <f>IF(ISBLANK('Mortgage 1 Monthly Calcs'!G365),"",'Mortgage 1 Monthly Calcs'!G365)</f>
        <v>0</v>
      </c>
      <c r="I365" s="24" t="e">
        <f>IF(ISBLANK('Mortgage 1 Monthly Calcs'!H365),"",'Mortgage 1 Monthly Calcs'!H365)</f>
        <v>#VALUE!</v>
      </c>
      <c r="J365" s="24">
        <f>IF(ISBLANK('Mortgage 1 Monthly Calcs'!I365),"",'Mortgage 1 Monthly Calcs'!I365)</f>
        <v>0</v>
      </c>
      <c r="K365" s="24" t="str">
        <f>IF(ISBLANK('Mortgage 1 Monthly Calcs'!J365),"",'Mortgage 1 Monthly Calcs'!J365)</f>
        <v/>
      </c>
      <c r="L365" s="24"/>
      <c r="M365" s="24">
        <f>IF(ISBLANK('Mortgage 1 Monthly Calcs'!K365),"",'Mortgage 1 Monthly Calcs'!K365)</f>
        <v>0</v>
      </c>
      <c r="N365" s="24"/>
      <c r="O365" s="24" t="e">
        <f>IF(ISBLANK('Mortgage 1 Monthly Calcs'!L365),"",'Mortgage 1 Monthly Calcs'!L365)</f>
        <v>#VALUE!</v>
      </c>
      <c r="P365" s="24"/>
      <c r="Q365" s="24" t="str">
        <f>IF(ISBLANK('Mortgage 1 Monthly Calcs'!M365),"",'Mortgage 1 Monthly Calcs'!M365)</f>
        <v/>
      </c>
      <c r="R365" s="24" t="str">
        <f>IF(ISBLANK('Mortgage 1 Monthly Calcs'!N365),"",'Mortgage 1 Monthly Calcs'!N365)</f>
        <v/>
      </c>
      <c r="S365" s="24" t="str">
        <f>IF(ISBLANK('Mortgage 1 Monthly Calcs'!O365),"",'Mortgage 1 Monthly Calcs'!O365)</f>
        <v/>
      </c>
      <c r="T365" s="24"/>
      <c r="U365" s="24">
        <f>IF(ISBLANK('Mortgage 1 Monthly Calcs'!P365),"",'Mortgage 1 Monthly Calcs'!P365)</f>
        <v>0</v>
      </c>
      <c r="V365" s="24" t="str">
        <f>IF(ISBLANK('Mortgage 1 Monthly Calcs'!Q365),"",'Mortgage 1 Monthly Calcs'!Q365)</f>
        <v/>
      </c>
      <c r="W365" s="24" t="str">
        <f>IF(ISBLANK('Mortgage 1 Monthly Calcs'!R365),"",'Mortgage 1 Monthly Calcs'!R365)</f>
        <v/>
      </c>
      <c r="X365" s="24">
        <f>IF(ISBLANK('Mortgage 1 Monthly Calcs'!S365),"",'Mortgage 1 Monthly Calcs'!S365)</f>
        <v>0</v>
      </c>
      <c r="Y365" s="24" t="str">
        <f>IF(ISBLANK('Mortgage 1 Monthly Calcs'!T365),"",'Mortgage 1 Monthly Calcs'!T365)</f>
        <v/>
      </c>
      <c r="Z365" s="24">
        <f>IF(ISBLANK('Mortgage 1 Monthly Calcs'!U365),"",'Mortgage 1 Monthly Calcs'!U365)</f>
        <v>93290.420445652606</v>
      </c>
      <c r="AA365" s="24" t="e">
        <f>IF(ISBLANK('Mortgage 1 Monthly Calcs'!V365),"",'Mortgage 1 Monthly Calcs'!V365)</f>
        <v>#VALUE!</v>
      </c>
      <c r="AB365" s="24" t="e">
        <f>IF(ISBLANK('Mortgage 1 Monthly Calcs'!W365),"",'Mortgage 1 Monthly Calcs'!W365)</f>
        <v>#VALUE!</v>
      </c>
      <c r="AC365" s="24" t="str">
        <f>IF(ISBLANK('Mortgage 1 Monthly Calcs'!X365),"",'Mortgage 1 Monthly Calcs'!X365)</f>
        <v/>
      </c>
      <c r="AD365" s="24" t="str">
        <f>IF(ISBLANK('Mortgage 1 Monthly Calcs'!Y365),"",'Mortgage 1 Monthly Calcs'!Y365)</f>
        <v/>
      </c>
    </row>
    <row r="366" spans="3:30" x14ac:dyDescent="0.25">
      <c r="C366" s="37">
        <v>355</v>
      </c>
      <c r="D366" s="29" t="str">
        <f>IF(K1134=1,F355+1,"")</f>
        <v/>
      </c>
      <c r="E366" s="22" t="str">
        <f>IF(ISBLANK('Mortgage 1 Monthly Calcs'!E366),"",'Mortgage 1 Monthly Calcs'!E366)</f>
        <v/>
      </c>
      <c r="F366" s="23" t="str">
        <f>IF(ISBLANK('Mortgage 1 Monthly Calcs'!F366),"",'Mortgage 1 Monthly Calcs'!F366)</f>
        <v>May</v>
      </c>
      <c r="G366" s="28"/>
      <c r="H366" s="28">
        <f>IF(ISBLANK('Mortgage 1 Monthly Calcs'!G366),"",'Mortgage 1 Monthly Calcs'!G366)</f>
        <v>0</v>
      </c>
      <c r="I366" s="24" t="e">
        <f>IF(ISBLANK('Mortgage 1 Monthly Calcs'!H366),"",'Mortgage 1 Monthly Calcs'!H366)</f>
        <v>#VALUE!</v>
      </c>
      <c r="J366" s="24">
        <f>IF(ISBLANK('Mortgage 1 Monthly Calcs'!I366),"",'Mortgage 1 Monthly Calcs'!I366)</f>
        <v>0</v>
      </c>
      <c r="K366" s="24" t="str">
        <f>IF(ISBLANK('Mortgage 1 Monthly Calcs'!J366),"",'Mortgage 1 Monthly Calcs'!J366)</f>
        <v/>
      </c>
      <c r="L366" s="24"/>
      <c r="M366" s="24">
        <f>IF(ISBLANK('Mortgage 1 Monthly Calcs'!K366),"",'Mortgage 1 Monthly Calcs'!K366)</f>
        <v>0</v>
      </c>
      <c r="N366" s="24"/>
      <c r="O366" s="24" t="e">
        <f>IF(ISBLANK('Mortgage 1 Monthly Calcs'!L366),"",'Mortgage 1 Monthly Calcs'!L366)</f>
        <v>#VALUE!</v>
      </c>
      <c r="P366" s="24"/>
      <c r="Q366" s="24" t="str">
        <f>IF(ISBLANK('Mortgage 1 Monthly Calcs'!M366),"",'Mortgage 1 Monthly Calcs'!M366)</f>
        <v/>
      </c>
      <c r="R366" s="24" t="str">
        <f>IF(ISBLANK('Mortgage 1 Monthly Calcs'!N366),"",'Mortgage 1 Monthly Calcs'!N366)</f>
        <v/>
      </c>
      <c r="S366" s="24" t="str">
        <f>IF(ISBLANK('Mortgage 1 Monthly Calcs'!O366),"",'Mortgage 1 Monthly Calcs'!O366)</f>
        <v/>
      </c>
      <c r="T366" s="24"/>
      <c r="U366" s="24">
        <f>IF(ISBLANK('Mortgage 1 Monthly Calcs'!P366),"",'Mortgage 1 Monthly Calcs'!P366)</f>
        <v>0</v>
      </c>
      <c r="V366" s="24" t="str">
        <f>IF(ISBLANK('Mortgage 1 Monthly Calcs'!Q366),"",'Mortgage 1 Monthly Calcs'!Q366)</f>
        <v/>
      </c>
      <c r="W366" s="24" t="str">
        <f>IF(ISBLANK('Mortgage 1 Monthly Calcs'!R366),"",'Mortgage 1 Monthly Calcs'!R366)</f>
        <v/>
      </c>
      <c r="X366" s="24">
        <f>IF(ISBLANK('Mortgage 1 Monthly Calcs'!S366),"",'Mortgage 1 Monthly Calcs'!S366)</f>
        <v>0</v>
      </c>
      <c r="Y366" s="24" t="str">
        <f>IF(ISBLANK('Mortgage 1 Monthly Calcs'!T366),"",'Mortgage 1 Monthly Calcs'!T366)</f>
        <v/>
      </c>
      <c r="Z366" s="24">
        <f>IF(ISBLANK('Mortgage 1 Monthly Calcs'!U366),"",'Mortgage 1 Monthly Calcs'!U366)</f>
        <v>93290.420445652606</v>
      </c>
      <c r="AA366" s="24" t="e">
        <f>IF(ISBLANK('Mortgage 1 Monthly Calcs'!V366),"",'Mortgage 1 Monthly Calcs'!V366)</f>
        <v>#VALUE!</v>
      </c>
      <c r="AB366" s="24" t="e">
        <f>IF(ISBLANK('Mortgage 1 Monthly Calcs'!W366),"",'Mortgage 1 Monthly Calcs'!W366)</f>
        <v>#VALUE!</v>
      </c>
      <c r="AC366" s="24" t="str">
        <f>IF(ISBLANK('Mortgage 1 Monthly Calcs'!X366),"",'Mortgage 1 Monthly Calcs'!X366)</f>
        <v/>
      </c>
      <c r="AD366" s="24" t="str">
        <f>IF(ISBLANK('Mortgage 1 Monthly Calcs'!Y366),"",'Mortgage 1 Monthly Calcs'!Y366)</f>
        <v/>
      </c>
    </row>
    <row r="367" spans="3:30" x14ac:dyDescent="0.25">
      <c r="C367" s="37">
        <v>356</v>
      </c>
      <c r="D367" s="29" t="str">
        <f>IF(K1135=1,F355+1,"")</f>
        <v/>
      </c>
      <c r="E367" s="22" t="str">
        <f>IF(ISBLANK('Mortgage 1 Monthly Calcs'!E367),"",'Mortgage 1 Monthly Calcs'!E367)</f>
        <v/>
      </c>
      <c r="F367" s="23" t="str">
        <f>IF(ISBLANK('Mortgage 1 Monthly Calcs'!F367),"",'Mortgage 1 Monthly Calcs'!F367)</f>
        <v>Jun</v>
      </c>
      <c r="G367" s="28"/>
      <c r="H367" s="28">
        <f>IF(ISBLANK('Mortgage 1 Monthly Calcs'!G367),"",'Mortgage 1 Monthly Calcs'!G367)</f>
        <v>0</v>
      </c>
      <c r="I367" s="24" t="e">
        <f>IF(ISBLANK('Mortgage 1 Monthly Calcs'!H367),"",'Mortgage 1 Monthly Calcs'!H367)</f>
        <v>#VALUE!</v>
      </c>
      <c r="J367" s="24">
        <f>IF(ISBLANK('Mortgage 1 Monthly Calcs'!I367),"",'Mortgage 1 Monthly Calcs'!I367)</f>
        <v>0</v>
      </c>
      <c r="K367" s="24" t="str">
        <f>IF(ISBLANK('Mortgage 1 Monthly Calcs'!J367),"",'Mortgage 1 Monthly Calcs'!J367)</f>
        <v/>
      </c>
      <c r="L367" s="24"/>
      <c r="M367" s="24">
        <f>IF(ISBLANK('Mortgage 1 Monthly Calcs'!K367),"",'Mortgage 1 Monthly Calcs'!K367)</f>
        <v>0</v>
      </c>
      <c r="N367" s="24"/>
      <c r="O367" s="24" t="e">
        <f>IF(ISBLANK('Mortgage 1 Monthly Calcs'!L367),"",'Mortgage 1 Monthly Calcs'!L367)</f>
        <v>#VALUE!</v>
      </c>
      <c r="P367" s="24"/>
      <c r="Q367" s="24" t="str">
        <f>IF(ISBLANK('Mortgage 1 Monthly Calcs'!M367),"",'Mortgage 1 Monthly Calcs'!M367)</f>
        <v/>
      </c>
      <c r="R367" s="24" t="str">
        <f>IF(ISBLANK('Mortgage 1 Monthly Calcs'!N367),"",'Mortgage 1 Monthly Calcs'!N367)</f>
        <v/>
      </c>
      <c r="S367" s="24" t="str">
        <f>IF(ISBLANK('Mortgage 1 Monthly Calcs'!O367),"",'Mortgage 1 Monthly Calcs'!O367)</f>
        <v/>
      </c>
      <c r="T367" s="24"/>
      <c r="U367" s="24">
        <f>IF(ISBLANK('Mortgage 1 Monthly Calcs'!P367),"",'Mortgage 1 Monthly Calcs'!P367)</f>
        <v>0</v>
      </c>
      <c r="V367" s="24" t="str">
        <f>IF(ISBLANK('Mortgage 1 Monthly Calcs'!Q367),"",'Mortgage 1 Monthly Calcs'!Q367)</f>
        <v/>
      </c>
      <c r="W367" s="24" t="str">
        <f>IF(ISBLANK('Mortgage 1 Monthly Calcs'!R367),"",'Mortgage 1 Monthly Calcs'!R367)</f>
        <v/>
      </c>
      <c r="X367" s="24">
        <f>IF(ISBLANK('Mortgage 1 Monthly Calcs'!S367),"",'Mortgage 1 Monthly Calcs'!S367)</f>
        <v>0</v>
      </c>
      <c r="Y367" s="24" t="str">
        <f>IF(ISBLANK('Mortgage 1 Monthly Calcs'!T367),"",'Mortgage 1 Monthly Calcs'!T367)</f>
        <v/>
      </c>
      <c r="Z367" s="24">
        <f>IF(ISBLANK('Mortgage 1 Monthly Calcs'!U367),"",'Mortgage 1 Monthly Calcs'!U367)</f>
        <v>93290.420445652606</v>
      </c>
      <c r="AA367" s="24" t="e">
        <f>IF(ISBLANK('Mortgage 1 Monthly Calcs'!V367),"",'Mortgage 1 Monthly Calcs'!V367)</f>
        <v>#VALUE!</v>
      </c>
      <c r="AB367" s="24" t="e">
        <f>IF(ISBLANK('Mortgage 1 Monthly Calcs'!W367),"",'Mortgage 1 Monthly Calcs'!W367)</f>
        <v>#VALUE!</v>
      </c>
      <c r="AC367" s="24" t="str">
        <f>IF(ISBLANK('Mortgage 1 Monthly Calcs'!X367),"",'Mortgage 1 Monthly Calcs'!X367)</f>
        <v/>
      </c>
      <c r="AD367" s="24" t="str">
        <f>IF(ISBLANK('Mortgage 1 Monthly Calcs'!Y367),"",'Mortgage 1 Monthly Calcs'!Y367)</f>
        <v/>
      </c>
    </row>
    <row r="368" spans="3:30" x14ac:dyDescent="0.25">
      <c r="C368" s="37">
        <v>357</v>
      </c>
      <c r="D368" s="29" t="str">
        <f>IF(K1136=1,F355+1,"")</f>
        <v/>
      </c>
      <c r="E368" s="22" t="str">
        <f>IF(ISBLANK('Mortgage 1 Monthly Calcs'!E368),"",'Mortgage 1 Monthly Calcs'!E368)</f>
        <v/>
      </c>
      <c r="F368" s="23" t="str">
        <f>IF(ISBLANK('Mortgage 1 Monthly Calcs'!F368),"",'Mortgage 1 Monthly Calcs'!F368)</f>
        <v>Jul</v>
      </c>
      <c r="G368" s="28"/>
      <c r="H368" s="28">
        <f>IF(ISBLANK('Mortgage 1 Monthly Calcs'!G368),"",'Mortgage 1 Monthly Calcs'!G368)</f>
        <v>0</v>
      </c>
      <c r="I368" s="24" t="e">
        <f>IF(ISBLANK('Mortgage 1 Monthly Calcs'!H368),"",'Mortgage 1 Monthly Calcs'!H368)</f>
        <v>#VALUE!</v>
      </c>
      <c r="J368" s="24">
        <f>IF(ISBLANK('Mortgage 1 Monthly Calcs'!I368),"",'Mortgage 1 Monthly Calcs'!I368)</f>
        <v>0</v>
      </c>
      <c r="K368" s="24" t="str">
        <f>IF(ISBLANK('Mortgage 1 Monthly Calcs'!J368),"",'Mortgage 1 Monthly Calcs'!J368)</f>
        <v/>
      </c>
      <c r="L368" s="24"/>
      <c r="M368" s="24">
        <f>IF(ISBLANK('Mortgage 1 Monthly Calcs'!K368),"",'Mortgage 1 Monthly Calcs'!K368)</f>
        <v>0</v>
      </c>
      <c r="N368" s="24"/>
      <c r="O368" s="24" t="e">
        <f>IF(ISBLANK('Mortgage 1 Monthly Calcs'!L368),"",'Mortgage 1 Monthly Calcs'!L368)</f>
        <v>#VALUE!</v>
      </c>
      <c r="P368" s="24"/>
      <c r="Q368" s="24" t="str">
        <f>IF(ISBLANK('Mortgage 1 Monthly Calcs'!M368),"",'Mortgage 1 Monthly Calcs'!M368)</f>
        <v/>
      </c>
      <c r="R368" s="24" t="str">
        <f>IF(ISBLANK('Mortgage 1 Monthly Calcs'!N368),"",'Mortgage 1 Monthly Calcs'!N368)</f>
        <v/>
      </c>
      <c r="S368" s="24" t="str">
        <f>IF(ISBLANK('Mortgage 1 Monthly Calcs'!O368),"",'Mortgage 1 Monthly Calcs'!O368)</f>
        <v/>
      </c>
      <c r="T368" s="24"/>
      <c r="U368" s="24">
        <f>IF(ISBLANK('Mortgage 1 Monthly Calcs'!P368),"",'Mortgage 1 Monthly Calcs'!P368)</f>
        <v>0</v>
      </c>
      <c r="V368" s="24" t="str">
        <f>IF(ISBLANK('Mortgage 1 Monthly Calcs'!Q368),"",'Mortgage 1 Monthly Calcs'!Q368)</f>
        <v/>
      </c>
      <c r="W368" s="24" t="str">
        <f>IF(ISBLANK('Mortgage 1 Monthly Calcs'!R368),"",'Mortgage 1 Monthly Calcs'!R368)</f>
        <v/>
      </c>
      <c r="X368" s="24">
        <f>IF(ISBLANK('Mortgage 1 Monthly Calcs'!S368),"",'Mortgage 1 Monthly Calcs'!S368)</f>
        <v>0</v>
      </c>
      <c r="Y368" s="24" t="str">
        <f>IF(ISBLANK('Mortgage 1 Monthly Calcs'!T368),"",'Mortgage 1 Monthly Calcs'!T368)</f>
        <v/>
      </c>
      <c r="Z368" s="24">
        <f>IF(ISBLANK('Mortgage 1 Monthly Calcs'!U368),"",'Mortgage 1 Monthly Calcs'!U368)</f>
        <v>93290.420445652606</v>
      </c>
      <c r="AA368" s="24" t="e">
        <f>IF(ISBLANK('Mortgage 1 Monthly Calcs'!V368),"",'Mortgage 1 Monthly Calcs'!V368)</f>
        <v>#VALUE!</v>
      </c>
      <c r="AB368" s="24" t="e">
        <f>IF(ISBLANK('Mortgage 1 Monthly Calcs'!W368),"",'Mortgage 1 Monthly Calcs'!W368)</f>
        <v>#VALUE!</v>
      </c>
      <c r="AC368" s="24" t="str">
        <f>IF(ISBLANK('Mortgage 1 Monthly Calcs'!X368),"",'Mortgage 1 Monthly Calcs'!X368)</f>
        <v/>
      </c>
      <c r="AD368" s="24" t="str">
        <f>IF(ISBLANK('Mortgage 1 Monthly Calcs'!Y368),"",'Mortgage 1 Monthly Calcs'!Y368)</f>
        <v/>
      </c>
    </row>
    <row r="369" spans="3:30" x14ac:dyDescent="0.25">
      <c r="C369" s="37">
        <v>358</v>
      </c>
      <c r="D369" s="29" t="str">
        <f>IF(K1137=1,F355+1,"")</f>
        <v/>
      </c>
      <c r="E369" s="22" t="str">
        <f>IF(ISBLANK('Mortgage 1 Monthly Calcs'!E369),"",'Mortgage 1 Monthly Calcs'!E369)</f>
        <v/>
      </c>
      <c r="F369" s="22" t="str">
        <f>IF(ISBLANK('Mortgage 1 Monthly Calcs'!F369),"",'Mortgage 1 Monthly Calcs'!F369)</f>
        <v>Aug</v>
      </c>
      <c r="G369" s="28"/>
      <c r="H369" s="28">
        <f>IF(ISBLANK('Mortgage 1 Monthly Calcs'!G369),"",'Mortgage 1 Monthly Calcs'!G369)</f>
        <v>0</v>
      </c>
      <c r="I369" s="24" t="e">
        <f>IF(ISBLANK('Mortgage 1 Monthly Calcs'!H369),"",'Mortgage 1 Monthly Calcs'!H369)</f>
        <v>#VALUE!</v>
      </c>
      <c r="J369" s="24">
        <f>IF(ISBLANK('Mortgage 1 Monthly Calcs'!I369),"",'Mortgage 1 Monthly Calcs'!I369)</f>
        <v>0</v>
      </c>
      <c r="K369" s="24" t="str">
        <f>IF(ISBLANK('Mortgage 1 Monthly Calcs'!J369),"",'Mortgage 1 Monthly Calcs'!J369)</f>
        <v/>
      </c>
      <c r="L369" s="24"/>
      <c r="M369" s="24">
        <f>IF(ISBLANK('Mortgage 1 Monthly Calcs'!K369),"",'Mortgage 1 Monthly Calcs'!K369)</f>
        <v>0</v>
      </c>
      <c r="N369" s="24"/>
      <c r="O369" s="24" t="e">
        <f>IF(ISBLANK('Mortgage 1 Monthly Calcs'!L369),"",'Mortgage 1 Monthly Calcs'!L369)</f>
        <v>#VALUE!</v>
      </c>
      <c r="P369" s="24"/>
      <c r="Q369" s="24" t="str">
        <f>IF(ISBLANK('Mortgage 1 Monthly Calcs'!M369),"",'Mortgage 1 Monthly Calcs'!M369)</f>
        <v/>
      </c>
      <c r="R369" s="24" t="str">
        <f>IF(ISBLANK('Mortgage 1 Monthly Calcs'!N369),"",'Mortgage 1 Monthly Calcs'!N369)</f>
        <v/>
      </c>
      <c r="S369" s="24" t="str">
        <f>IF(ISBLANK('Mortgage 1 Monthly Calcs'!O369),"",'Mortgage 1 Monthly Calcs'!O369)</f>
        <v/>
      </c>
      <c r="T369" s="24"/>
      <c r="U369" s="24">
        <f>IF(ISBLANK('Mortgage 1 Monthly Calcs'!P369),"",'Mortgage 1 Monthly Calcs'!P369)</f>
        <v>0</v>
      </c>
      <c r="V369" s="24" t="str">
        <f>IF(ISBLANK('Mortgage 1 Monthly Calcs'!Q369),"",'Mortgage 1 Monthly Calcs'!Q369)</f>
        <v/>
      </c>
      <c r="W369" s="24" t="str">
        <f>IF(ISBLANK('Mortgage 1 Monthly Calcs'!R369),"",'Mortgage 1 Monthly Calcs'!R369)</f>
        <v/>
      </c>
      <c r="X369" s="24">
        <f>IF(ISBLANK('Mortgage 1 Monthly Calcs'!S369),"",'Mortgage 1 Monthly Calcs'!S369)</f>
        <v>0</v>
      </c>
      <c r="Y369" s="24" t="str">
        <f>IF(ISBLANK('Mortgage 1 Monthly Calcs'!T369),"",'Mortgage 1 Monthly Calcs'!T369)</f>
        <v/>
      </c>
      <c r="Z369" s="24">
        <f>IF(ISBLANK('Mortgage 1 Monthly Calcs'!U369),"",'Mortgage 1 Monthly Calcs'!U369)</f>
        <v>93290.420445652606</v>
      </c>
      <c r="AA369" s="24" t="e">
        <f>IF(ISBLANK('Mortgage 1 Monthly Calcs'!V369),"",'Mortgage 1 Monthly Calcs'!V369)</f>
        <v>#VALUE!</v>
      </c>
      <c r="AB369" s="24" t="e">
        <f>IF(ISBLANK('Mortgage 1 Monthly Calcs'!W369),"",'Mortgage 1 Monthly Calcs'!W369)</f>
        <v>#VALUE!</v>
      </c>
      <c r="AC369" s="24" t="str">
        <f>IF(ISBLANK('Mortgage 1 Monthly Calcs'!X369),"",'Mortgage 1 Monthly Calcs'!X369)</f>
        <v/>
      </c>
      <c r="AD369" s="24" t="str">
        <f>IF(ISBLANK('Mortgage 1 Monthly Calcs'!Y369),"",'Mortgage 1 Monthly Calcs'!Y369)</f>
        <v/>
      </c>
    </row>
    <row r="370" spans="3:30" x14ac:dyDescent="0.25">
      <c r="C370" s="37">
        <v>359</v>
      </c>
      <c r="D370" s="29" t="str">
        <f>IF(K1138=1,F355+1,"")</f>
        <v/>
      </c>
      <c r="E370" s="22" t="str">
        <f>IF(ISBLANK('Mortgage 1 Monthly Calcs'!E370),"",'Mortgage 1 Monthly Calcs'!E370)</f>
        <v/>
      </c>
      <c r="F370" s="23" t="str">
        <f>IF(ISBLANK('Mortgage 1 Monthly Calcs'!F370),"",'Mortgage 1 Monthly Calcs'!F370)</f>
        <v>Sep</v>
      </c>
      <c r="G370" s="28"/>
      <c r="H370" s="28">
        <f>IF(ISBLANK('Mortgage 1 Monthly Calcs'!G370),"",'Mortgage 1 Monthly Calcs'!G370)</f>
        <v>0</v>
      </c>
      <c r="I370" s="24" t="e">
        <f>IF(ISBLANK('Mortgage 1 Monthly Calcs'!H370),"",'Mortgage 1 Monthly Calcs'!H370)</f>
        <v>#VALUE!</v>
      </c>
      <c r="J370" s="24">
        <f>IF(ISBLANK('Mortgage 1 Monthly Calcs'!I370),"",'Mortgage 1 Monthly Calcs'!I370)</f>
        <v>0</v>
      </c>
      <c r="K370" s="24" t="str">
        <f>IF(ISBLANK('Mortgage 1 Monthly Calcs'!J370),"",'Mortgage 1 Monthly Calcs'!J370)</f>
        <v/>
      </c>
      <c r="L370" s="24"/>
      <c r="M370" s="24">
        <f>IF(ISBLANK('Mortgage 1 Monthly Calcs'!K370),"",'Mortgage 1 Monthly Calcs'!K370)</f>
        <v>0</v>
      </c>
      <c r="N370" s="24"/>
      <c r="O370" s="24" t="e">
        <f>IF(ISBLANK('Mortgage 1 Monthly Calcs'!L370),"",'Mortgage 1 Monthly Calcs'!L370)</f>
        <v>#VALUE!</v>
      </c>
      <c r="P370" s="24"/>
      <c r="Q370" s="24" t="str">
        <f>IF(ISBLANK('Mortgage 1 Monthly Calcs'!M370),"",'Mortgage 1 Monthly Calcs'!M370)</f>
        <v/>
      </c>
      <c r="R370" s="24" t="str">
        <f>IF(ISBLANK('Mortgage 1 Monthly Calcs'!N370),"",'Mortgage 1 Monthly Calcs'!N370)</f>
        <v/>
      </c>
      <c r="S370" s="24" t="str">
        <f>IF(ISBLANK('Mortgage 1 Monthly Calcs'!O370),"",'Mortgage 1 Monthly Calcs'!O370)</f>
        <v/>
      </c>
      <c r="T370" s="24"/>
      <c r="U370" s="24">
        <f>IF(ISBLANK('Mortgage 1 Monthly Calcs'!P370),"",'Mortgage 1 Monthly Calcs'!P370)</f>
        <v>0</v>
      </c>
      <c r="V370" s="24" t="str">
        <f>IF(ISBLANK('Mortgage 1 Monthly Calcs'!Q370),"",'Mortgage 1 Monthly Calcs'!Q370)</f>
        <v/>
      </c>
      <c r="W370" s="24" t="str">
        <f>IF(ISBLANK('Mortgage 1 Monthly Calcs'!R370),"",'Mortgage 1 Monthly Calcs'!R370)</f>
        <v/>
      </c>
      <c r="X370" s="24">
        <f>IF(ISBLANK('Mortgage 1 Monthly Calcs'!S370),"",'Mortgage 1 Monthly Calcs'!S370)</f>
        <v>0</v>
      </c>
      <c r="Y370" s="24" t="str">
        <f>IF(ISBLANK('Mortgage 1 Monthly Calcs'!T370),"",'Mortgage 1 Monthly Calcs'!T370)</f>
        <v/>
      </c>
      <c r="Z370" s="24">
        <f>IF(ISBLANK('Mortgage 1 Monthly Calcs'!U370),"",'Mortgage 1 Monthly Calcs'!U370)</f>
        <v>93290.420445652606</v>
      </c>
      <c r="AA370" s="24" t="e">
        <f>IF(ISBLANK('Mortgage 1 Monthly Calcs'!V370),"",'Mortgage 1 Monthly Calcs'!V370)</f>
        <v>#VALUE!</v>
      </c>
      <c r="AB370" s="24" t="e">
        <f>IF(ISBLANK('Mortgage 1 Monthly Calcs'!W370),"",'Mortgage 1 Monthly Calcs'!W370)</f>
        <v>#VALUE!</v>
      </c>
      <c r="AC370" s="24" t="str">
        <f>IF(ISBLANK('Mortgage 1 Monthly Calcs'!X370),"",'Mortgage 1 Monthly Calcs'!X370)</f>
        <v/>
      </c>
      <c r="AD370" s="24" t="str">
        <f>IF(ISBLANK('Mortgage 1 Monthly Calcs'!Y370),"",'Mortgage 1 Monthly Calcs'!Y370)</f>
        <v/>
      </c>
    </row>
    <row r="371" spans="3:30" x14ac:dyDescent="0.25">
      <c r="C371" s="37">
        <v>360</v>
      </c>
      <c r="D371" s="29">
        <f>D359+1</f>
        <v>30</v>
      </c>
      <c r="E371" s="22" t="str">
        <f>IF(ISBLANK('Mortgage 1 Monthly Calcs'!E371),"",'Mortgage 1 Monthly Calcs'!E371)</f>
        <v/>
      </c>
      <c r="F371" s="23" t="str">
        <f>IF(ISBLANK('Mortgage 1 Monthly Calcs'!F371),"",'Mortgage 1 Monthly Calcs'!F371)</f>
        <v>Oct</v>
      </c>
      <c r="G371" s="28"/>
      <c r="H371" s="28">
        <f>IF(ISBLANK('Mortgage 1 Monthly Calcs'!G371),"",'Mortgage 1 Monthly Calcs'!G371)</f>
        <v>0</v>
      </c>
      <c r="I371" s="24" t="e">
        <f>IF(ISBLANK('Mortgage 1 Monthly Calcs'!H371),"",'Mortgage 1 Monthly Calcs'!H371)</f>
        <v>#VALUE!</v>
      </c>
      <c r="J371" s="24">
        <f>IF(ISBLANK('Mortgage 1 Monthly Calcs'!I371),"",'Mortgage 1 Monthly Calcs'!I371)</f>
        <v>0</v>
      </c>
      <c r="K371" s="24" t="str">
        <f>IF(ISBLANK('Mortgage 1 Monthly Calcs'!J371),"",'Mortgage 1 Monthly Calcs'!J371)</f>
        <v/>
      </c>
      <c r="L371" s="24"/>
      <c r="M371" s="24">
        <f>IF(ISBLANK('Mortgage 1 Monthly Calcs'!K371),"",'Mortgage 1 Monthly Calcs'!K371)</f>
        <v>0</v>
      </c>
      <c r="N371" s="24"/>
      <c r="O371" s="24" t="e">
        <f>IF(ISBLANK('Mortgage 1 Monthly Calcs'!L371),"",'Mortgage 1 Monthly Calcs'!L371)</f>
        <v>#VALUE!</v>
      </c>
      <c r="P371" s="24"/>
      <c r="Q371" s="24" t="str">
        <f>IF(ISBLANK('Mortgage 1 Monthly Calcs'!M371),"",'Mortgage 1 Monthly Calcs'!M371)</f>
        <v/>
      </c>
      <c r="R371" s="24" t="str">
        <f>IF(ISBLANK('Mortgage 1 Monthly Calcs'!N371),"",'Mortgage 1 Monthly Calcs'!N371)</f>
        <v/>
      </c>
      <c r="S371" s="24" t="str">
        <f>IF(ISBLANK('Mortgage 1 Monthly Calcs'!O371),"",'Mortgage 1 Monthly Calcs'!O371)</f>
        <v/>
      </c>
      <c r="T371" s="24"/>
      <c r="U371" s="24">
        <f>IF(ISBLANK('Mortgage 1 Monthly Calcs'!P371),"",'Mortgage 1 Monthly Calcs'!P371)</f>
        <v>0</v>
      </c>
      <c r="V371" s="24" t="str">
        <f>IF(ISBLANK('Mortgage 1 Monthly Calcs'!Q371),"",'Mortgage 1 Monthly Calcs'!Q371)</f>
        <v/>
      </c>
      <c r="W371" s="24" t="str">
        <f>IF(ISBLANK('Mortgage 1 Monthly Calcs'!R371),"",'Mortgage 1 Monthly Calcs'!R371)</f>
        <v/>
      </c>
      <c r="X371" s="24">
        <f>IF(ISBLANK('Mortgage 1 Monthly Calcs'!S371),"",'Mortgage 1 Monthly Calcs'!S371)</f>
        <v>0</v>
      </c>
      <c r="Y371" s="24" t="str">
        <f>IF(ISBLANK('Mortgage 1 Monthly Calcs'!T371),"",'Mortgage 1 Monthly Calcs'!T371)</f>
        <v/>
      </c>
      <c r="Z371" s="24">
        <f>IF(ISBLANK('Mortgage 1 Monthly Calcs'!U371),"",'Mortgage 1 Monthly Calcs'!U371)</f>
        <v>93290.420445652606</v>
      </c>
      <c r="AA371" s="24" t="e">
        <f>IF(ISBLANK('Mortgage 1 Monthly Calcs'!V371),"",'Mortgage 1 Monthly Calcs'!V371)</f>
        <v>#VALUE!</v>
      </c>
      <c r="AB371" s="24" t="e">
        <f>IF(ISBLANK('Mortgage 1 Monthly Calcs'!W371),"",'Mortgage 1 Monthly Calcs'!W371)</f>
        <v>#VALUE!</v>
      </c>
      <c r="AC371" s="24" t="str">
        <f>IF(ISBLANK('Mortgage 1 Monthly Calcs'!X371),"",'Mortgage 1 Monthly Calcs'!X371)</f>
        <v/>
      </c>
      <c r="AD371" s="24" t="str">
        <f>IF(ISBLANK('Mortgage 1 Monthly Calcs'!Y371),"",'Mortgage 1 Monthly Calcs'!Y371)</f>
        <v/>
      </c>
    </row>
    <row r="372" spans="3:30" x14ac:dyDescent="0.25">
      <c r="C372" s="37">
        <v>361</v>
      </c>
      <c r="D372" s="29"/>
      <c r="E372" s="22" t="str">
        <f>IF(ISBLANK('Mortgage 1 Monthly Calcs'!E372),"",'Mortgage 1 Monthly Calcs'!E372)</f>
        <v/>
      </c>
      <c r="F372" s="23" t="str">
        <f>IF(ISBLANK('Mortgage 1 Monthly Calcs'!F372),"",'Mortgage 1 Monthly Calcs'!F372)</f>
        <v>Nov</v>
      </c>
      <c r="G372" s="28"/>
      <c r="H372" s="28">
        <f>IF(ISBLANK('Mortgage 1 Monthly Calcs'!G372),"",'Mortgage 1 Monthly Calcs'!G372)</f>
        <v>0</v>
      </c>
      <c r="I372" s="24" t="e">
        <f>IF(ISBLANK('Mortgage 1 Monthly Calcs'!H372),"",'Mortgage 1 Monthly Calcs'!H372)</f>
        <v>#VALUE!</v>
      </c>
      <c r="J372" s="24">
        <f>IF(ISBLANK('Mortgage 1 Monthly Calcs'!I372),"",'Mortgage 1 Monthly Calcs'!I372)</f>
        <v>0</v>
      </c>
      <c r="K372" s="24" t="str">
        <f>IF(ISBLANK('Mortgage 1 Monthly Calcs'!J372),"",'Mortgage 1 Monthly Calcs'!J372)</f>
        <v/>
      </c>
      <c r="L372" s="24"/>
      <c r="M372" s="24">
        <f>IF(ISBLANK('Mortgage 1 Monthly Calcs'!K372),"",'Mortgage 1 Monthly Calcs'!K372)</f>
        <v>0</v>
      </c>
      <c r="N372" s="24"/>
      <c r="O372" s="24" t="e">
        <f>IF(ISBLANK('Mortgage 1 Monthly Calcs'!L372),"",'Mortgage 1 Monthly Calcs'!L372)</f>
        <v>#VALUE!</v>
      </c>
      <c r="P372" s="24"/>
      <c r="Q372" s="24" t="str">
        <f>IF(ISBLANK('Mortgage 1 Monthly Calcs'!M372),"",'Mortgage 1 Monthly Calcs'!M372)</f>
        <v/>
      </c>
      <c r="R372" s="24" t="str">
        <f>IF(ISBLANK('Mortgage 1 Monthly Calcs'!N372),"",'Mortgage 1 Monthly Calcs'!N372)</f>
        <v/>
      </c>
      <c r="S372" s="24" t="str">
        <f>IF(ISBLANK('Mortgage 1 Monthly Calcs'!O372),"",'Mortgage 1 Monthly Calcs'!O372)</f>
        <v/>
      </c>
      <c r="T372" s="24"/>
      <c r="U372" s="24">
        <f>IF(ISBLANK('Mortgage 1 Monthly Calcs'!P372),"",'Mortgage 1 Monthly Calcs'!P372)</f>
        <v>0</v>
      </c>
      <c r="V372" s="24" t="str">
        <f>IF(ISBLANK('Mortgage 1 Monthly Calcs'!Q372),"",'Mortgage 1 Monthly Calcs'!Q372)</f>
        <v/>
      </c>
      <c r="W372" s="24" t="str">
        <f>IF(ISBLANK('Mortgage 1 Monthly Calcs'!R372),"",'Mortgage 1 Monthly Calcs'!R372)</f>
        <v/>
      </c>
      <c r="X372" s="24">
        <f>IF(ISBLANK('Mortgage 1 Monthly Calcs'!S372),"",'Mortgage 1 Monthly Calcs'!S372)</f>
        <v>0</v>
      </c>
      <c r="Y372" s="24" t="str">
        <f>IF(ISBLANK('Mortgage 1 Monthly Calcs'!T372),"",'Mortgage 1 Monthly Calcs'!T372)</f>
        <v/>
      </c>
      <c r="Z372" s="24">
        <f>IF(ISBLANK('Mortgage 1 Monthly Calcs'!U372),"",'Mortgage 1 Monthly Calcs'!U372)</f>
        <v>93290.420445652606</v>
      </c>
      <c r="AA372" s="24" t="e">
        <f>IF(ISBLANK('Mortgage 1 Monthly Calcs'!V372),"",'Mortgage 1 Monthly Calcs'!V372)</f>
        <v>#VALUE!</v>
      </c>
      <c r="AB372" s="24" t="e">
        <f>IF(ISBLANK('Mortgage 1 Monthly Calcs'!W372),"",'Mortgage 1 Monthly Calcs'!W372)</f>
        <v>#VALUE!</v>
      </c>
      <c r="AC372" s="24" t="str">
        <f>IF(ISBLANK('Mortgage 1 Monthly Calcs'!X372),"",'Mortgage 1 Monthly Calcs'!X372)</f>
        <v/>
      </c>
      <c r="AD372" s="24" t="str">
        <f>IF(ISBLANK('Mortgage 1 Monthly Calcs'!Y372),"",'Mortgage 1 Monthly Calcs'!Y372)</f>
        <v/>
      </c>
    </row>
    <row r="373" spans="3:30" x14ac:dyDescent="0.25">
      <c r="C373" s="37">
        <v>362</v>
      </c>
      <c r="D373" s="29"/>
      <c r="E373" s="22" t="str">
        <f>IF(ISBLANK('Mortgage 1 Monthly Calcs'!E373),"",'Mortgage 1 Monthly Calcs'!E373)</f>
        <v/>
      </c>
      <c r="F373" s="23" t="str">
        <f>IF(ISBLANK('Mortgage 1 Monthly Calcs'!F373),"",'Mortgage 1 Monthly Calcs'!F373)</f>
        <v>Dec</v>
      </c>
      <c r="G373" s="28"/>
      <c r="H373" s="28">
        <f>IF(ISBLANK('Mortgage 1 Monthly Calcs'!G373),"",'Mortgage 1 Monthly Calcs'!G373)</f>
        <v>0</v>
      </c>
      <c r="I373" s="24" t="e">
        <f>IF(ISBLANK('Mortgage 1 Monthly Calcs'!H373),"",'Mortgage 1 Monthly Calcs'!H373)</f>
        <v>#VALUE!</v>
      </c>
      <c r="J373" s="24">
        <f>IF(ISBLANK('Mortgage 1 Monthly Calcs'!I373),"",'Mortgage 1 Monthly Calcs'!I373)</f>
        <v>0</v>
      </c>
      <c r="K373" s="24" t="str">
        <f>IF(ISBLANK('Mortgage 1 Monthly Calcs'!J373),"",'Mortgage 1 Monthly Calcs'!J373)</f>
        <v/>
      </c>
      <c r="L373" s="24"/>
      <c r="M373" s="24">
        <f>IF(ISBLANK('Mortgage 1 Monthly Calcs'!K373),"",'Mortgage 1 Monthly Calcs'!K373)</f>
        <v>0</v>
      </c>
      <c r="N373" s="24"/>
      <c r="O373" s="24" t="e">
        <f>IF(ISBLANK('Mortgage 1 Monthly Calcs'!L373),"",'Mortgage 1 Monthly Calcs'!L373)</f>
        <v>#VALUE!</v>
      </c>
      <c r="P373" s="24"/>
      <c r="Q373" s="24" t="str">
        <f>IF(ISBLANK('Mortgage 1 Monthly Calcs'!M373),"",'Mortgage 1 Monthly Calcs'!M373)</f>
        <v/>
      </c>
      <c r="R373" s="24" t="str">
        <f>IF(ISBLANK('Mortgage 1 Monthly Calcs'!N373),"",'Mortgage 1 Monthly Calcs'!N373)</f>
        <v/>
      </c>
      <c r="S373" s="24" t="str">
        <f>IF(ISBLANK('Mortgage 1 Monthly Calcs'!O373),"",'Mortgage 1 Monthly Calcs'!O373)</f>
        <v/>
      </c>
      <c r="T373" s="24"/>
      <c r="U373" s="24">
        <f>IF(ISBLANK('Mortgage 1 Monthly Calcs'!P373),"",'Mortgage 1 Monthly Calcs'!P373)</f>
        <v>0</v>
      </c>
      <c r="V373" s="24" t="str">
        <f>IF(ISBLANK('Mortgage 1 Monthly Calcs'!Q373),"",'Mortgage 1 Monthly Calcs'!Q373)</f>
        <v/>
      </c>
      <c r="W373" s="24" t="str">
        <f>IF(ISBLANK('Mortgage 1 Monthly Calcs'!R373),"",'Mortgage 1 Monthly Calcs'!R373)</f>
        <v/>
      </c>
      <c r="X373" s="24">
        <f>IF(ISBLANK('Mortgage 1 Monthly Calcs'!S373),"",'Mortgage 1 Monthly Calcs'!S373)</f>
        <v>0</v>
      </c>
      <c r="Y373" s="24" t="str">
        <f>IF(ISBLANK('Mortgage 1 Monthly Calcs'!T373),"",'Mortgage 1 Monthly Calcs'!T373)</f>
        <v/>
      </c>
      <c r="Z373" s="24">
        <f>IF(ISBLANK('Mortgage 1 Monthly Calcs'!U373),"",'Mortgage 1 Monthly Calcs'!U373)</f>
        <v>93290.420445652606</v>
      </c>
      <c r="AA373" s="24" t="e">
        <f>IF(ISBLANK('Mortgage 1 Monthly Calcs'!V373),"",'Mortgage 1 Monthly Calcs'!V373)</f>
        <v>#VALUE!</v>
      </c>
      <c r="AB373" s="24" t="e">
        <f>IF(ISBLANK('Mortgage 1 Monthly Calcs'!W373),"",'Mortgage 1 Monthly Calcs'!W373)</f>
        <v>#VALUE!</v>
      </c>
      <c r="AC373" s="24" t="str">
        <f>IF(ISBLANK('Mortgage 1 Monthly Calcs'!X373),"",'Mortgage 1 Monthly Calcs'!X373)</f>
        <v/>
      </c>
      <c r="AD373" s="24" t="str">
        <f>IF(ISBLANK('Mortgage 1 Monthly Calcs'!Y373),"",'Mortgage 1 Monthly Calcs'!Y373)</f>
        <v/>
      </c>
    </row>
    <row r="374" spans="3:30" x14ac:dyDescent="0.25">
      <c r="C374" s="37">
        <v>363</v>
      </c>
      <c r="D374" s="29"/>
      <c r="E374" s="22">
        <f>IF(ISBLANK('Mortgage 1 Monthly Calcs'!E374),"",'Mortgage 1 Monthly Calcs'!E374)</f>
        <v>2040</v>
      </c>
      <c r="F374" s="23" t="str">
        <f>IF(ISBLANK('Mortgage 1 Monthly Calcs'!F374),"",'Mortgage 1 Monthly Calcs'!F374)</f>
        <v>Jan</v>
      </c>
      <c r="G374" s="28"/>
      <c r="H374" s="28">
        <f>IF(ISBLANK('Mortgage 1 Monthly Calcs'!G374),"",'Mortgage 1 Monthly Calcs'!G374)</f>
        <v>0</v>
      </c>
      <c r="I374" s="24" t="e">
        <f>IF(ISBLANK('Mortgage 1 Monthly Calcs'!H374),"",'Mortgage 1 Monthly Calcs'!H374)</f>
        <v>#VALUE!</v>
      </c>
      <c r="J374" s="24">
        <f>IF(ISBLANK('Mortgage 1 Monthly Calcs'!I374),"",'Mortgage 1 Monthly Calcs'!I374)</f>
        <v>0</v>
      </c>
      <c r="K374" s="24" t="str">
        <f>IF(ISBLANK('Mortgage 1 Monthly Calcs'!J374),"",'Mortgage 1 Monthly Calcs'!J374)</f>
        <v/>
      </c>
      <c r="L374" s="24"/>
      <c r="M374" s="24">
        <f>IF(ISBLANK('Mortgage 1 Monthly Calcs'!K374),"",'Mortgage 1 Monthly Calcs'!K374)</f>
        <v>0</v>
      </c>
      <c r="N374" s="24"/>
      <c r="O374" s="24" t="e">
        <f>IF(ISBLANK('Mortgage 1 Monthly Calcs'!L374),"",'Mortgage 1 Monthly Calcs'!L374)</f>
        <v>#VALUE!</v>
      </c>
      <c r="P374" s="24"/>
      <c r="Q374" s="24" t="str">
        <f>IF(ISBLANK('Mortgage 1 Monthly Calcs'!M374),"",'Mortgage 1 Monthly Calcs'!M374)</f>
        <v/>
      </c>
      <c r="R374" s="24" t="str">
        <f>IF(ISBLANK('Mortgage 1 Monthly Calcs'!N374),"",'Mortgage 1 Monthly Calcs'!N374)</f>
        <v/>
      </c>
      <c r="S374" s="24" t="str">
        <f>IF(ISBLANK('Mortgage 1 Monthly Calcs'!O374),"",'Mortgage 1 Monthly Calcs'!O374)</f>
        <v/>
      </c>
      <c r="T374" s="24"/>
      <c r="U374" s="24">
        <f>IF(ISBLANK('Mortgage 1 Monthly Calcs'!P374),"",'Mortgage 1 Monthly Calcs'!P374)</f>
        <v>0</v>
      </c>
      <c r="V374" s="24" t="str">
        <f>IF(ISBLANK('Mortgage 1 Monthly Calcs'!Q374),"",'Mortgage 1 Monthly Calcs'!Q374)</f>
        <v/>
      </c>
      <c r="W374" s="24" t="str">
        <f>IF(ISBLANK('Mortgage 1 Monthly Calcs'!R374),"",'Mortgage 1 Monthly Calcs'!R374)</f>
        <v/>
      </c>
      <c r="X374" s="24">
        <f>IF(ISBLANK('Mortgage 1 Monthly Calcs'!S374),"",'Mortgage 1 Monthly Calcs'!S374)</f>
        <v>0</v>
      </c>
      <c r="Y374" s="24" t="str">
        <f>IF(ISBLANK('Mortgage 1 Monthly Calcs'!T374),"",'Mortgage 1 Monthly Calcs'!T374)</f>
        <v/>
      </c>
      <c r="Z374" s="24">
        <f>IF(ISBLANK('Mortgage 1 Monthly Calcs'!U374),"",'Mortgage 1 Monthly Calcs'!U374)</f>
        <v>93290.420445652606</v>
      </c>
      <c r="AA374" s="24" t="e">
        <f>IF(ISBLANK('Mortgage 1 Monthly Calcs'!V374),"",'Mortgage 1 Monthly Calcs'!V374)</f>
        <v>#VALUE!</v>
      </c>
      <c r="AB374" s="24" t="e">
        <f>IF(ISBLANK('Mortgage 1 Monthly Calcs'!W374),"",'Mortgage 1 Monthly Calcs'!W374)</f>
        <v>#VALUE!</v>
      </c>
      <c r="AC374" s="24" t="str">
        <f>IF(ISBLANK('Mortgage 1 Monthly Calcs'!X374),"",'Mortgage 1 Monthly Calcs'!X374)</f>
        <v/>
      </c>
      <c r="AD374" s="24" t="str">
        <f>IF(ISBLANK('Mortgage 1 Monthly Calcs'!Y374),"",'Mortgage 1 Monthly Calcs'!Y374)</f>
        <v/>
      </c>
    </row>
    <row r="375" spans="3:30" x14ac:dyDescent="0.25">
      <c r="C375" s="37">
        <v>364</v>
      </c>
      <c r="D375" s="29"/>
      <c r="E375" s="22" t="str">
        <f>IF(ISBLANK('Mortgage 1 Monthly Calcs'!E375),"",'Mortgage 1 Monthly Calcs'!E375)</f>
        <v/>
      </c>
      <c r="F375" s="23" t="str">
        <f>IF(ISBLANK('Mortgage 1 Monthly Calcs'!F375),"",'Mortgage 1 Monthly Calcs'!F375)</f>
        <v>Feb</v>
      </c>
      <c r="G375" s="28"/>
      <c r="H375" s="28">
        <f>IF(ISBLANK('Mortgage 1 Monthly Calcs'!G375),"",'Mortgage 1 Monthly Calcs'!G375)</f>
        <v>0</v>
      </c>
      <c r="I375" s="24" t="e">
        <f>IF(ISBLANK('Mortgage 1 Monthly Calcs'!H375),"",'Mortgage 1 Monthly Calcs'!H375)</f>
        <v>#VALUE!</v>
      </c>
      <c r="J375" s="24">
        <f>IF(ISBLANK('Mortgage 1 Monthly Calcs'!I375),"",'Mortgage 1 Monthly Calcs'!I375)</f>
        <v>0</v>
      </c>
      <c r="K375" s="24" t="str">
        <f>IF(ISBLANK('Mortgage 1 Monthly Calcs'!J375),"",'Mortgage 1 Monthly Calcs'!J375)</f>
        <v/>
      </c>
      <c r="L375" s="24"/>
      <c r="M375" s="24">
        <f>IF(ISBLANK('Mortgage 1 Monthly Calcs'!K375),"",'Mortgage 1 Monthly Calcs'!K375)</f>
        <v>0</v>
      </c>
      <c r="N375" s="24"/>
      <c r="O375" s="24" t="e">
        <f>IF(ISBLANK('Mortgage 1 Monthly Calcs'!L375),"",'Mortgage 1 Monthly Calcs'!L375)</f>
        <v>#VALUE!</v>
      </c>
      <c r="P375" s="24"/>
      <c r="Q375" s="24" t="str">
        <f>IF(ISBLANK('Mortgage 1 Monthly Calcs'!M375),"",'Mortgage 1 Monthly Calcs'!M375)</f>
        <v/>
      </c>
      <c r="R375" s="24" t="str">
        <f>IF(ISBLANK('Mortgage 1 Monthly Calcs'!N375),"",'Mortgage 1 Monthly Calcs'!N375)</f>
        <v/>
      </c>
      <c r="S375" s="24" t="str">
        <f>IF(ISBLANK('Mortgage 1 Monthly Calcs'!O375),"",'Mortgage 1 Monthly Calcs'!O375)</f>
        <v/>
      </c>
      <c r="T375" s="24"/>
      <c r="U375" s="24">
        <f>IF(ISBLANK('Mortgage 1 Monthly Calcs'!P375),"",'Mortgage 1 Monthly Calcs'!P375)</f>
        <v>0</v>
      </c>
      <c r="V375" s="24" t="str">
        <f>IF(ISBLANK('Mortgage 1 Monthly Calcs'!Q375),"",'Mortgage 1 Monthly Calcs'!Q375)</f>
        <v/>
      </c>
      <c r="W375" s="24" t="str">
        <f>IF(ISBLANK('Mortgage 1 Monthly Calcs'!R375),"",'Mortgage 1 Monthly Calcs'!R375)</f>
        <v/>
      </c>
      <c r="X375" s="24">
        <f>IF(ISBLANK('Mortgage 1 Monthly Calcs'!S375),"",'Mortgage 1 Monthly Calcs'!S375)</f>
        <v>0</v>
      </c>
      <c r="Y375" s="24" t="str">
        <f>IF(ISBLANK('Mortgage 1 Monthly Calcs'!T375),"",'Mortgage 1 Monthly Calcs'!T375)</f>
        <v/>
      </c>
      <c r="Z375" s="24">
        <f>IF(ISBLANK('Mortgage 1 Monthly Calcs'!U375),"",'Mortgage 1 Monthly Calcs'!U375)</f>
        <v>93290.420445652606</v>
      </c>
      <c r="AA375" s="24" t="e">
        <f>IF(ISBLANK('Mortgage 1 Monthly Calcs'!V375),"",'Mortgage 1 Monthly Calcs'!V375)</f>
        <v>#VALUE!</v>
      </c>
      <c r="AB375" s="24" t="e">
        <f>IF(ISBLANK('Mortgage 1 Monthly Calcs'!W375),"",'Mortgage 1 Monthly Calcs'!W375)</f>
        <v>#VALUE!</v>
      </c>
      <c r="AC375" s="24" t="str">
        <f>IF(ISBLANK('Mortgage 1 Monthly Calcs'!X375),"",'Mortgage 1 Monthly Calcs'!X375)</f>
        <v/>
      </c>
      <c r="AD375" s="24" t="str">
        <f>IF(ISBLANK('Mortgage 1 Monthly Calcs'!Y375),"",'Mortgage 1 Monthly Calcs'!Y375)</f>
        <v/>
      </c>
    </row>
    <row r="376" spans="3:30" x14ac:dyDescent="0.25">
      <c r="C376" s="37">
        <v>365</v>
      </c>
      <c r="D376" s="29"/>
      <c r="E376" s="22" t="str">
        <f>IF(ISBLANK('Mortgage 1 Monthly Calcs'!E376),"",'Mortgage 1 Monthly Calcs'!E376)</f>
        <v/>
      </c>
      <c r="F376" s="23" t="str">
        <f>IF(ISBLANK('Mortgage 1 Monthly Calcs'!F376),"",'Mortgage 1 Monthly Calcs'!F376)</f>
        <v>Mar</v>
      </c>
      <c r="G376" s="28"/>
      <c r="H376" s="28">
        <f>IF(ISBLANK('Mortgage 1 Monthly Calcs'!G376),"",'Mortgage 1 Monthly Calcs'!G376)</f>
        <v>0</v>
      </c>
      <c r="I376" s="24" t="e">
        <f>IF(ISBLANK('Mortgage 1 Monthly Calcs'!H376),"",'Mortgage 1 Monthly Calcs'!H376)</f>
        <v>#VALUE!</v>
      </c>
      <c r="J376" s="24">
        <f>IF(ISBLANK('Mortgage 1 Monthly Calcs'!I376),"",'Mortgage 1 Monthly Calcs'!I376)</f>
        <v>0</v>
      </c>
      <c r="K376" s="24" t="str">
        <f>IF(ISBLANK('Mortgage 1 Monthly Calcs'!J376),"",'Mortgage 1 Monthly Calcs'!J376)</f>
        <v/>
      </c>
      <c r="L376" s="24"/>
      <c r="M376" s="24">
        <f>IF(ISBLANK('Mortgage 1 Monthly Calcs'!K376),"",'Mortgage 1 Monthly Calcs'!K376)</f>
        <v>0</v>
      </c>
      <c r="N376" s="24"/>
      <c r="O376" s="24" t="e">
        <f>IF(ISBLANK('Mortgage 1 Monthly Calcs'!L376),"",'Mortgage 1 Monthly Calcs'!L376)</f>
        <v>#VALUE!</v>
      </c>
      <c r="P376" s="24"/>
      <c r="Q376" s="24" t="str">
        <f>IF(ISBLANK('Mortgage 1 Monthly Calcs'!M376),"",'Mortgage 1 Monthly Calcs'!M376)</f>
        <v/>
      </c>
      <c r="R376" s="24" t="str">
        <f>IF(ISBLANK('Mortgage 1 Monthly Calcs'!N376),"",'Mortgage 1 Monthly Calcs'!N376)</f>
        <v/>
      </c>
      <c r="S376" s="24" t="str">
        <f>IF(ISBLANK('Mortgage 1 Monthly Calcs'!O376),"",'Mortgage 1 Monthly Calcs'!O376)</f>
        <v/>
      </c>
      <c r="T376" s="24"/>
      <c r="U376" s="24">
        <f>IF(ISBLANK('Mortgage 1 Monthly Calcs'!P376),"",'Mortgage 1 Monthly Calcs'!P376)</f>
        <v>0</v>
      </c>
      <c r="V376" s="24" t="str">
        <f>IF(ISBLANK('Mortgage 1 Monthly Calcs'!Q376),"",'Mortgage 1 Monthly Calcs'!Q376)</f>
        <v/>
      </c>
      <c r="W376" s="24" t="str">
        <f>IF(ISBLANK('Mortgage 1 Monthly Calcs'!R376),"",'Mortgage 1 Monthly Calcs'!R376)</f>
        <v/>
      </c>
      <c r="X376" s="24">
        <f>IF(ISBLANK('Mortgage 1 Monthly Calcs'!S376),"",'Mortgage 1 Monthly Calcs'!S376)</f>
        <v>0</v>
      </c>
      <c r="Y376" s="24" t="str">
        <f>IF(ISBLANK('Mortgage 1 Monthly Calcs'!T376),"",'Mortgage 1 Monthly Calcs'!T376)</f>
        <v/>
      </c>
      <c r="Z376" s="24">
        <f>IF(ISBLANK('Mortgage 1 Monthly Calcs'!U376),"",'Mortgage 1 Monthly Calcs'!U376)</f>
        <v>93290.420445652606</v>
      </c>
      <c r="AA376" s="24" t="e">
        <f>IF(ISBLANK('Mortgage 1 Monthly Calcs'!V376),"",'Mortgage 1 Monthly Calcs'!V376)</f>
        <v>#VALUE!</v>
      </c>
      <c r="AB376" s="24" t="e">
        <f>IF(ISBLANK('Mortgage 1 Monthly Calcs'!W376),"",'Mortgage 1 Monthly Calcs'!W376)</f>
        <v>#VALUE!</v>
      </c>
      <c r="AC376" s="24" t="str">
        <f>IF(ISBLANK('Mortgage 1 Monthly Calcs'!X376),"",'Mortgage 1 Monthly Calcs'!X376)</f>
        <v/>
      </c>
      <c r="AD376" s="24" t="str">
        <f>IF(ISBLANK('Mortgage 1 Monthly Calcs'!Y376),"",'Mortgage 1 Monthly Calcs'!Y376)</f>
        <v/>
      </c>
    </row>
    <row r="377" spans="3:30" x14ac:dyDescent="0.25">
      <c r="C377" s="37">
        <v>366</v>
      </c>
      <c r="D377" s="29"/>
      <c r="E377" s="22" t="str">
        <f>IF(ISBLANK('Mortgage 1 Monthly Calcs'!E377),"",'Mortgage 1 Monthly Calcs'!E377)</f>
        <v/>
      </c>
      <c r="F377" s="23" t="str">
        <f>IF(ISBLANK('Mortgage 1 Monthly Calcs'!F377),"",'Mortgage 1 Monthly Calcs'!F377)</f>
        <v>Apr</v>
      </c>
      <c r="G377" s="28"/>
      <c r="H377" s="28">
        <f>IF(ISBLANK('Mortgage 1 Monthly Calcs'!G377),"",'Mortgage 1 Monthly Calcs'!G377)</f>
        <v>0</v>
      </c>
      <c r="I377" s="24" t="e">
        <f>IF(ISBLANK('Mortgage 1 Monthly Calcs'!H377),"",'Mortgage 1 Monthly Calcs'!H377)</f>
        <v>#VALUE!</v>
      </c>
      <c r="J377" s="24">
        <f>IF(ISBLANK('Mortgage 1 Monthly Calcs'!I377),"",'Mortgage 1 Monthly Calcs'!I377)</f>
        <v>0</v>
      </c>
      <c r="K377" s="24" t="str">
        <f>IF(ISBLANK('Mortgage 1 Monthly Calcs'!J377),"",'Mortgage 1 Monthly Calcs'!J377)</f>
        <v/>
      </c>
      <c r="L377" s="24"/>
      <c r="M377" s="24">
        <f>IF(ISBLANK('Mortgage 1 Monthly Calcs'!K377),"",'Mortgage 1 Monthly Calcs'!K377)</f>
        <v>0</v>
      </c>
      <c r="N377" s="24"/>
      <c r="O377" s="24" t="e">
        <f>IF(ISBLANK('Mortgage 1 Monthly Calcs'!L377),"",'Mortgage 1 Monthly Calcs'!L377)</f>
        <v>#VALUE!</v>
      </c>
      <c r="P377" s="24"/>
      <c r="Q377" s="24" t="str">
        <f>IF(ISBLANK('Mortgage 1 Monthly Calcs'!M377),"",'Mortgage 1 Monthly Calcs'!M377)</f>
        <v/>
      </c>
      <c r="R377" s="24" t="str">
        <f>IF(ISBLANK('Mortgage 1 Monthly Calcs'!N377),"",'Mortgage 1 Monthly Calcs'!N377)</f>
        <v/>
      </c>
      <c r="S377" s="24" t="str">
        <f>IF(ISBLANK('Mortgage 1 Monthly Calcs'!O377),"",'Mortgage 1 Monthly Calcs'!O377)</f>
        <v/>
      </c>
      <c r="T377" s="24"/>
      <c r="U377" s="24">
        <f>IF(ISBLANK('Mortgage 1 Monthly Calcs'!P377),"",'Mortgage 1 Monthly Calcs'!P377)</f>
        <v>0</v>
      </c>
      <c r="V377" s="24" t="str">
        <f>IF(ISBLANK('Mortgage 1 Monthly Calcs'!Q377),"",'Mortgage 1 Monthly Calcs'!Q377)</f>
        <v/>
      </c>
      <c r="W377" s="24" t="str">
        <f>IF(ISBLANK('Mortgage 1 Monthly Calcs'!R377),"",'Mortgage 1 Monthly Calcs'!R377)</f>
        <v/>
      </c>
      <c r="X377" s="24">
        <f>IF(ISBLANK('Mortgage 1 Monthly Calcs'!S377),"",'Mortgage 1 Monthly Calcs'!S377)</f>
        <v>0</v>
      </c>
      <c r="Y377" s="24" t="str">
        <f>IF(ISBLANK('Mortgage 1 Monthly Calcs'!T377),"",'Mortgage 1 Monthly Calcs'!T377)</f>
        <v/>
      </c>
      <c r="Z377" s="24">
        <f>IF(ISBLANK('Mortgage 1 Monthly Calcs'!U377),"",'Mortgage 1 Monthly Calcs'!U377)</f>
        <v>93290.420445652606</v>
      </c>
      <c r="AA377" s="24" t="e">
        <f>IF(ISBLANK('Mortgage 1 Monthly Calcs'!V377),"",'Mortgage 1 Monthly Calcs'!V377)</f>
        <v>#VALUE!</v>
      </c>
      <c r="AB377" s="24" t="e">
        <f>IF(ISBLANK('Mortgage 1 Monthly Calcs'!W377),"",'Mortgage 1 Monthly Calcs'!W377)</f>
        <v>#VALUE!</v>
      </c>
      <c r="AC377" s="24" t="str">
        <f>IF(ISBLANK('Mortgage 1 Monthly Calcs'!X377),"",'Mortgage 1 Monthly Calcs'!X377)</f>
        <v/>
      </c>
      <c r="AD377" s="24" t="str">
        <f>IF(ISBLANK('Mortgage 1 Monthly Calcs'!Y377),"",'Mortgage 1 Monthly Calcs'!Y377)</f>
        <v/>
      </c>
    </row>
    <row r="378" spans="3:30" x14ac:dyDescent="0.25">
      <c r="C378" s="37">
        <v>367</v>
      </c>
      <c r="D378" s="29"/>
      <c r="E378" s="22" t="str">
        <f>IF(ISBLANK('Mortgage 1 Monthly Calcs'!E378),"",'Mortgage 1 Monthly Calcs'!E378)</f>
        <v/>
      </c>
      <c r="F378" s="23" t="str">
        <f>IF(ISBLANK('Mortgage 1 Monthly Calcs'!F378),"",'Mortgage 1 Monthly Calcs'!F378)</f>
        <v>May</v>
      </c>
      <c r="G378" s="28"/>
      <c r="H378" s="28">
        <f>IF(ISBLANK('Mortgage 1 Monthly Calcs'!G378),"",'Mortgage 1 Monthly Calcs'!G378)</f>
        <v>0</v>
      </c>
      <c r="I378" s="24" t="e">
        <f>IF(ISBLANK('Mortgage 1 Monthly Calcs'!H378),"",'Mortgage 1 Monthly Calcs'!H378)</f>
        <v>#VALUE!</v>
      </c>
      <c r="J378" s="24">
        <f>IF(ISBLANK('Mortgage 1 Monthly Calcs'!I378),"",'Mortgage 1 Monthly Calcs'!I378)</f>
        <v>0</v>
      </c>
      <c r="K378" s="24" t="str">
        <f>IF(ISBLANK('Mortgage 1 Monthly Calcs'!J378),"",'Mortgage 1 Monthly Calcs'!J378)</f>
        <v/>
      </c>
      <c r="L378" s="24"/>
      <c r="M378" s="24">
        <f>IF(ISBLANK('Mortgage 1 Monthly Calcs'!K378),"",'Mortgage 1 Monthly Calcs'!K378)</f>
        <v>0</v>
      </c>
      <c r="N378" s="24"/>
      <c r="O378" s="24" t="e">
        <f>IF(ISBLANK('Mortgage 1 Monthly Calcs'!L378),"",'Mortgage 1 Monthly Calcs'!L378)</f>
        <v>#VALUE!</v>
      </c>
      <c r="P378" s="24"/>
      <c r="Q378" s="24" t="str">
        <f>IF(ISBLANK('Mortgage 1 Monthly Calcs'!M378),"",'Mortgage 1 Monthly Calcs'!M378)</f>
        <v/>
      </c>
      <c r="R378" s="24" t="str">
        <f>IF(ISBLANK('Mortgage 1 Monthly Calcs'!N378),"",'Mortgage 1 Monthly Calcs'!N378)</f>
        <v/>
      </c>
      <c r="S378" s="24" t="str">
        <f>IF(ISBLANK('Mortgage 1 Monthly Calcs'!O378),"",'Mortgage 1 Monthly Calcs'!O378)</f>
        <v/>
      </c>
      <c r="T378" s="24"/>
      <c r="U378" s="24">
        <f>IF(ISBLANK('Mortgage 1 Monthly Calcs'!P378),"",'Mortgage 1 Monthly Calcs'!P378)</f>
        <v>0</v>
      </c>
      <c r="V378" s="24" t="str">
        <f>IF(ISBLANK('Mortgage 1 Monthly Calcs'!Q378),"",'Mortgage 1 Monthly Calcs'!Q378)</f>
        <v/>
      </c>
      <c r="W378" s="24" t="str">
        <f>IF(ISBLANK('Mortgage 1 Monthly Calcs'!R378),"",'Mortgage 1 Monthly Calcs'!R378)</f>
        <v/>
      </c>
      <c r="X378" s="24">
        <f>IF(ISBLANK('Mortgage 1 Monthly Calcs'!S378),"",'Mortgage 1 Monthly Calcs'!S378)</f>
        <v>0</v>
      </c>
      <c r="Y378" s="24" t="str">
        <f>IF(ISBLANK('Mortgage 1 Monthly Calcs'!T378),"",'Mortgage 1 Monthly Calcs'!T378)</f>
        <v/>
      </c>
      <c r="Z378" s="24">
        <f>IF(ISBLANK('Mortgage 1 Monthly Calcs'!U378),"",'Mortgage 1 Monthly Calcs'!U378)</f>
        <v>93290.420445652606</v>
      </c>
      <c r="AA378" s="24" t="e">
        <f>IF(ISBLANK('Mortgage 1 Monthly Calcs'!V378),"",'Mortgage 1 Monthly Calcs'!V378)</f>
        <v>#VALUE!</v>
      </c>
      <c r="AB378" s="24" t="e">
        <f>IF(ISBLANK('Mortgage 1 Monthly Calcs'!W378),"",'Mortgage 1 Monthly Calcs'!W378)</f>
        <v>#VALUE!</v>
      </c>
      <c r="AC378" s="24" t="str">
        <f>IF(ISBLANK('Mortgage 1 Monthly Calcs'!X378),"",'Mortgage 1 Monthly Calcs'!X378)</f>
        <v/>
      </c>
      <c r="AD378" s="24" t="str">
        <f>IF(ISBLANK('Mortgage 1 Monthly Calcs'!Y378),"",'Mortgage 1 Monthly Calcs'!Y378)</f>
        <v/>
      </c>
    </row>
    <row r="379" spans="3:30" x14ac:dyDescent="0.25">
      <c r="C379" s="37">
        <v>368</v>
      </c>
      <c r="D379" s="29"/>
      <c r="E379" s="22" t="str">
        <f>IF(ISBLANK('Mortgage 1 Monthly Calcs'!E379),"",'Mortgage 1 Monthly Calcs'!E379)</f>
        <v/>
      </c>
      <c r="F379" s="23" t="str">
        <f>IF(ISBLANK('Mortgage 1 Monthly Calcs'!F379),"",'Mortgage 1 Monthly Calcs'!F379)</f>
        <v>Jun</v>
      </c>
      <c r="G379" s="28"/>
      <c r="H379" s="28">
        <f>IF(ISBLANK('Mortgage 1 Monthly Calcs'!G379),"",'Mortgage 1 Monthly Calcs'!G379)</f>
        <v>0</v>
      </c>
      <c r="I379" s="24" t="e">
        <f>IF(ISBLANK('Mortgage 1 Monthly Calcs'!H379),"",'Mortgage 1 Monthly Calcs'!H379)</f>
        <v>#VALUE!</v>
      </c>
      <c r="J379" s="24">
        <f>IF(ISBLANK('Mortgage 1 Monthly Calcs'!I379),"",'Mortgage 1 Monthly Calcs'!I379)</f>
        <v>0</v>
      </c>
      <c r="K379" s="24" t="str">
        <f>IF(ISBLANK('Mortgage 1 Monthly Calcs'!J379),"",'Mortgage 1 Monthly Calcs'!J379)</f>
        <v/>
      </c>
      <c r="L379" s="24"/>
      <c r="M379" s="24">
        <f>IF(ISBLANK('Mortgage 1 Monthly Calcs'!K379),"",'Mortgage 1 Monthly Calcs'!K379)</f>
        <v>0</v>
      </c>
      <c r="N379" s="24"/>
      <c r="O379" s="24" t="e">
        <f>IF(ISBLANK('Mortgage 1 Monthly Calcs'!L379),"",'Mortgage 1 Monthly Calcs'!L379)</f>
        <v>#VALUE!</v>
      </c>
      <c r="P379" s="24"/>
      <c r="Q379" s="24" t="str">
        <f>IF(ISBLANK('Mortgage 1 Monthly Calcs'!M379),"",'Mortgage 1 Monthly Calcs'!M379)</f>
        <v/>
      </c>
      <c r="R379" s="24" t="str">
        <f>IF(ISBLANK('Mortgage 1 Monthly Calcs'!N379),"",'Mortgage 1 Monthly Calcs'!N379)</f>
        <v/>
      </c>
      <c r="S379" s="24" t="str">
        <f>IF(ISBLANK('Mortgage 1 Monthly Calcs'!O379),"",'Mortgage 1 Monthly Calcs'!O379)</f>
        <v/>
      </c>
      <c r="T379" s="24"/>
      <c r="U379" s="24">
        <f>IF(ISBLANK('Mortgage 1 Monthly Calcs'!P379),"",'Mortgage 1 Monthly Calcs'!P379)</f>
        <v>0</v>
      </c>
      <c r="V379" s="24" t="str">
        <f>IF(ISBLANK('Mortgage 1 Monthly Calcs'!Q379),"",'Mortgage 1 Monthly Calcs'!Q379)</f>
        <v/>
      </c>
      <c r="W379" s="24" t="str">
        <f>IF(ISBLANK('Mortgage 1 Monthly Calcs'!R379),"",'Mortgage 1 Monthly Calcs'!R379)</f>
        <v/>
      </c>
      <c r="X379" s="24">
        <f>IF(ISBLANK('Mortgage 1 Monthly Calcs'!S379),"",'Mortgage 1 Monthly Calcs'!S379)</f>
        <v>0</v>
      </c>
      <c r="Y379" s="24" t="str">
        <f>IF(ISBLANK('Mortgage 1 Monthly Calcs'!T379),"",'Mortgage 1 Monthly Calcs'!T379)</f>
        <v/>
      </c>
      <c r="Z379" s="24">
        <f>IF(ISBLANK('Mortgage 1 Monthly Calcs'!U379),"",'Mortgage 1 Monthly Calcs'!U379)</f>
        <v>93290.420445652606</v>
      </c>
      <c r="AA379" s="24" t="e">
        <f>IF(ISBLANK('Mortgage 1 Monthly Calcs'!V379),"",'Mortgage 1 Monthly Calcs'!V379)</f>
        <v>#VALUE!</v>
      </c>
      <c r="AB379" s="24" t="e">
        <f>IF(ISBLANK('Mortgage 1 Monthly Calcs'!W379),"",'Mortgage 1 Monthly Calcs'!W379)</f>
        <v>#VALUE!</v>
      </c>
      <c r="AC379" s="24" t="str">
        <f>IF(ISBLANK('Mortgage 1 Monthly Calcs'!X379),"",'Mortgage 1 Monthly Calcs'!X379)</f>
        <v/>
      </c>
      <c r="AD379" s="24" t="str">
        <f>IF(ISBLANK('Mortgage 1 Monthly Calcs'!Y379),"",'Mortgage 1 Monthly Calcs'!Y379)</f>
        <v/>
      </c>
    </row>
    <row r="380" spans="3:30" x14ac:dyDescent="0.25">
      <c r="C380" s="37">
        <v>369</v>
      </c>
      <c r="D380" s="29"/>
      <c r="E380" s="22" t="str">
        <f>IF(ISBLANK('Mortgage 1 Monthly Calcs'!E380),"",'Mortgage 1 Monthly Calcs'!E380)</f>
        <v/>
      </c>
      <c r="F380" s="23" t="str">
        <f>IF(ISBLANK('Mortgage 1 Monthly Calcs'!F380),"",'Mortgage 1 Monthly Calcs'!F380)</f>
        <v>Jul</v>
      </c>
      <c r="G380" s="28"/>
      <c r="H380" s="28">
        <f>IF(ISBLANK('Mortgage 1 Monthly Calcs'!G380),"",'Mortgage 1 Monthly Calcs'!G380)</f>
        <v>0</v>
      </c>
      <c r="I380" s="24" t="e">
        <f>IF(ISBLANK('Mortgage 1 Monthly Calcs'!H380),"",'Mortgage 1 Monthly Calcs'!H380)</f>
        <v>#VALUE!</v>
      </c>
      <c r="J380" s="24">
        <f>IF(ISBLANK('Mortgage 1 Monthly Calcs'!I380),"",'Mortgage 1 Monthly Calcs'!I380)</f>
        <v>0</v>
      </c>
      <c r="K380" s="24" t="str">
        <f>IF(ISBLANK('Mortgage 1 Monthly Calcs'!J380),"",'Mortgage 1 Monthly Calcs'!J380)</f>
        <v/>
      </c>
      <c r="L380" s="24"/>
      <c r="M380" s="24">
        <f>IF(ISBLANK('Mortgage 1 Monthly Calcs'!K380),"",'Mortgage 1 Monthly Calcs'!K380)</f>
        <v>0</v>
      </c>
      <c r="N380" s="24"/>
      <c r="O380" s="24" t="e">
        <f>IF(ISBLANK('Mortgage 1 Monthly Calcs'!L380),"",'Mortgage 1 Monthly Calcs'!L380)</f>
        <v>#VALUE!</v>
      </c>
      <c r="P380" s="24"/>
      <c r="Q380" s="24" t="str">
        <f>IF(ISBLANK('Mortgage 1 Monthly Calcs'!M380),"",'Mortgage 1 Monthly Calcs'!M380)</f>
        <v/>
      </c>
      <c r="R380" s="24" t="str">
        <f>IF(ISBLANK('Mortgage 1 Monthly Calcs'!N380),"",'Mortgage 1 Monthly Calcs'!N380)</f>
        <v/>
      </c>
      <c r="S380" s="24" t="str">
        <f>IF(ISBLANK('Mortgage 1 Monthly Calcs'!O380),"",'Mortgage 1 Monthly Calcs'!O380)</f>
        <v/>
      </c>
      <c r="T380" s="24"/>
      <c r="U380" s="24">
        <f>IF(ISBLANK('Mortgage 1 Monthly Calcs'!P380),"",'Mortgage 1 Monthly Calcs'!P380)</f>
        <v>0</v>
      </c>
      <c r="V380" s="24" t="str">
        <f>IF(ISBLANK('Mortgage 1 Monthly Calcs'!Q380),"",'Mortgage 1 Monthly Calcs'!Q380)</f>
        <v/>
      </c>
      <c r="W380" s="24" t="str">
        <f>IF(ISBLANK('Mortgage 1 Monthly Calcs'!R380),"",'Mortgage 1 Monthly Calcs'!R380)</f>
        <v/>
      </c>
      <c r="X380" s="24">
        <f>IF(ISBLANK('Mortgage 1 Monthly Calcs'!S380),"",'Mortgage 1 Monthly Calcs'!S380)</f>
        <v>0</v>
      </c>
      <c r="Y380" s="24" t="str">
        <f>IF(ISBLANK('Mortgage 1 Monthly Calcs'!T380),"",'Mortgage 1 Monthly Calcs'!T380)</f>
        <v/>
      </c>
      <c r="Z380" s="24">
        <f>IF(ISBLANK('Mortgage 1 Monthly Calcs'!U380),"",'Mortgage 1 Monthly Calcs'!U380)</f>
        <v>93290.420445652606</v>
      </c>
      <c r="AA380" s="24" t="e">
        <f>IF(ISBLANK('Mortgage 1 Monthly Calcs'!V380),"",'Mortgage 1 Monthly Calcs'!V380)</f>
        <v>#VALUE!</v>
      </c>
      <c r="AB380" s="24" t="e">
        <f>IF(ISBLANK('Mortgage 1 Monthly Calcs'!W380),"",'Mortgage 1 Monthly Calcs'!W380)</f>
        <v>#VALUE!</v>
      </c>
      <c r="AC380" s="24" t="str">
        <f>IF(ISBLANK('Mortgage 1 Monthly Calcs'!X380),"",'Mortgage 1 Monthly Calcs'!X380)</f>
        <v/>
      </c>
      <c r="AD380" s="24" t="str">
        <f>IF(ISBLANK('Mortgage 1 Monthly Calcs'!Y380),"",'Mortgage 1 Monthly Calcs'!Y380)</f>
        <v/>
      </c>
    </row>
    <row r="381" spans="3:30" x14ac:dyDescent="0.25">
      <c r="C381" s="37">
        <v>370</v>
      </c>
      <c r="D381" s="29"/>
      <c r="E381" s="22" t="str">
        <f>IF(ISBLANK('Mortgage 1 Monthly Calcs'!E381),"",'Mortgage 1 Monthly Calcs'!E381)</f>
        <v/>
      </c>
      <c r="F381" s="22" t="str">
        <f>IF(ISBLANK('Mortgage 1 Monthly Calcs'!F381),"",'Mortgage 1 Monthly Calcs'!F381)</f>
        <v>Aug</v>
      </c>
      <c r="G381" s="28"/>
      <c r="H381" s="28">
        <f>IF(ISBLANK('Mortgage 1 Monthly Calcs'!G381),"",'Mortgage 1 Monthly Calcs'!G381)</f>
        <v>0</v>
      </c>
      <c r="I381" s="24" t="e">
        <f>IF(ISBLANK('Mortgage 1 Monthly Calcs'!H381),"",'Mortgage 1 Monthly Calcs'!H381)</f>
        <v>#VALUE!</v>
      </c>
      <c r="J381" s="24">
        <f>IF(ISBLANK('Mortgage 1 Monthly Calcs'!I381),"",'Mortgage 1 Monthly Calcs'!I381)</f>
        <v>0</v>
      </c>
      <c r="K381" s="24" t="str">
        <f>IF(ISBLANK('Mortgage 1 Monthly Calcs'!J381),"",'Mortgage 1 Monthly Calcs'!J381)</f>
        <v/>
      </c>
      <c r="L381" s="24"/>
      <c r="M381" s="24">
        <f>IF(ISBLANK('Mortgage 1 Monthly Calcs'!K381),"",'Mortgage 1 Monthly Calcs'!K381)</f>
        <v>0</v>
      </c>
      <c r="N381" s="24"/>
      <c r="O381" s="24" t="e">
        <f>IF(ISBLANK('Mortgage 1 Monthly Calcs'!L381),"",'Mortgage 1 Monthly Calcs'!L381)</f>
        <v>#VALUE!</v>
      </c>
      <c r="P381" s="24"/>
      <c r="Q381" s="24" t="str">
        <f>IF(ISBLANK('Mortgage 1 Monthly Calcs'!M381),"",'Mortgage 1 Monthly Calcs'!M381)</f>
        <v/>
      </c>
      <c r="R381" s="24" t="str">
        <f>IF(ISBLANK('Mortgage 1 Monthly Calcs'!N381),"",'Mortgage 1 Monthly Calcs'!N381)</f>
        <v/>
      </c>
      <c r="S381" s="24" t="str">
        <f>IF(ISBLANK('Mortgage 1 Monthly Calcs'!O381),"",'Mortgage 1 Monthly Calcs'!O381)</f>
        <v/>
      </c>
      <c r="T381" s="24"/>
      <c r="U381" s="24">
        <f>IF(ISBLANK('Mortgage 1 Monthly Calcs'!P381),"",'Mortgage 1 Monthly Calcs'!P381)</f>
        <v>0</v>
      </c>
      <c r="V381" s="24" t="str">
        <f>IF(ISBLANK('Mortgage 1 Monthly Calcs'!Q381),"",'Mortgage 1 Monthly Calcs'!Q381)</f>
        <v/>
      </c>
      <c r="W381" s="24" t="str">
        <f>IF(ISBLANK('Mortgage 1 Monthly Calcs'!R381),"",'Mortgage 1 Monthly Calcs'!R381)</f>
        <v/>
      </c>
      <c r="X381" s="24">
        <f>IF(ISBLANK('Mortgage 1 Monthly Calcs'!S381),"",'Mortgage 1 Monthly Calcs'!S381)</f>
        <v>0</v>
      </c>
      <c r="Y381" s="24" t="str">
        <f>IF(ISBLANK('Mortgage 1 Monthly Calcs'!T381),"",'Mortgage 1 Monthly Calcs'!T381)</f>
        <v/>
      </c>
      <c r="Z381" s="24">
        <f>IF(ISBLANK('Mortgage 1 Monthly Calcs'!U381),"",'Mortgage 1 Monthly Calcs'!U381)</f>
        <v>93290.420445652606</v>
      </c>
      <c r="AA381" s="24" t="e">
        <f>IF(ISBLANK('Mortgage 1 Monthly Calcs'!V381),"",'Mortgage 1 Monthly Calcs'!V381)</f>
        <v>#VALUE!</v>
      </c>
      <c r="AB381" s="24" t="e">
        <f>IF(ISBLANK('Mortgage 1 Monthly Calcs'!W381),"",'Mortgage 1 Monthly Calcs'!W381)</f>
        <v>#VALUE!</v>
      </c>
      <c r="AC381" s="24" t="str">
        <f>IF(ISBLANK('Mortgage 1 Monthly Calcs'!X381),"",'Mortgage 1 Monthly Calcs'!X381)</f>
        <v/>
      </c>
      <c r="AD381" s="24" t="str">
        <f>IF(ISBLANK('Mortgage 1 Monthly Calcs'!Y381),"",'Mortgage 1 Monthly Calcs'!Y381)</f>
        <v/>
      </c>
    </row>
    <row r="382" spans="3:30" x14ac:dyDescent="0.25">
      <c r="C382" s="37">
        <v>371</v>
      </c>
      <c r="D382" s="29"/>
      <c r="E382" s="22" t="str">
        <f>IF(ISBLANK('Mortgage 1 Monthly Calcs'!E382),"",'Mortgage 1 Monthly Calcs'!E382)</f>
        <v/>
      </c>
      <c r="F382" s="23" t="str">
        <f>IF(ISBLANK('Mortgage 1 Monthly Calcs'!F382),"",'Mortgage 1 Monthly Calcs'!F382)</f>
        <v>Sep</v>
      </c>
      <c r="G382" s="28"/>
      <c r="H382" s="28">
        <f>IF(ISBLANK('Mortgage 1 Monthly Calcs'!G382),"",'Mortgage 1 Monthly Calcs'!G382)</f>
        <v>0</v>
      </c>
      <c r="I382" s="24" t="e">
        <f>IF(ISBLANK('Mortgage 1 Monthly Calcs'!H382),"",'Mortgage 1 Monthly Calcs'!H382)</f>
        <v>#VALUE!</v>
      </c>
      <c r="J382" s="24">
        <f>IF(ISBLANK('Mortgage 1 Monthly Calcs'!I382),"",'Mortgage 1 Monthly Calcs'!I382)</f>
        <v>0</v>
      </c>
      <c r="K382" s="24" t="str">
        <f>IF(ISBLANK('Mortgage 1 Monthly Calcs'!J382),"",'Mortgage 1 Monthly Calcs'!J382)</f>
        <v/>
      </c>
      <c r="L382" s="24"/>
      <c r="M382" s="24">
        <f>IF(ISBLANK('Mortgage 1 Monthly Calcs'!K382),"",'Mortgage 1 Monthly Calcs'!K382)</f>
        <v>0</v>
      </c>
      <c r="N382" s="24"/>
      <c r="O382" s="24" t="e">
        <f>IF(ISBLANK('Mortgage 1 Monthly Calcs'!L382),"",'Mortgage 1 Monthly Calcs'!L382)</f>
        <v>#VALUE!</v>
      </c>
      <c r="P382" s="24"/>
      <c r="Q382" s="24" t="str">
        <f>IF(ISBLANK('Mortgage 1 Monthly Calcs'!M382),"",'Mortgage 1 Monthly Calcs'!M382)</f>
        <v/>
      </c>
      <c r="R382" s="24" t="str">
        <f>IF(ISBLANK('Mortgage 1 Monthly Calcs'!N382),"",'Mortgage 1 Monthly Calcs'!N382)</f>
        <v/>
      </c>
      <c r="S382" s="24" t="str">
        <f>IF(ISBLANK('Mortgage 1 Monthly Calcs'!O382),"",'Mortgage 1 Monthly Calcs'!O382)</f>
        <v/>
      </c>
      <c r="T382" s="24"/>
      <c r="U382" s="24">
        <f>IF(ISBLANK('Mortgage 1 Monthly Calcs'!P382),"",'Mortgage 1 Monthly Calcs'!P382)</f>
        <v>0</v>
      </c>
      <c r="V382" s="24" t="str">
        <f>IF(ISBLANK('Mortgage 1 Monthly Calcs'!Q382),"",'Mortgage 1 Monthly Calcs'!Q382)</f>
        <v/>
      </c>
      <c r="W382" s="24" t="str">
        <f>IF(ISBLANK('Mortgage 1 Monthly Calcs'!R382),"",'Mortgage 1 Monthly Calcs'!R382)</f>
        <v/>
      </c>
      <c r="X382" s="24">
        <f>IF(ISBLANK('Mortgage 1 Monthly Calcs'!S382),"",'Mortgage 1 Monthly Calcs'!S382)</f>
        <v>0</v>
      </c>
      <c r="Y382" s="24" t="str">
        <f>IF(ISBLANK('Mortgage 1 Monthly Calcs'!T382),"",'Mortgage 1 Monthly Calcs'!T382)</f>
        <v/>
      </c>
      <c r="Z382" s="24">
        <f>IF(ISBLANK('Mortgage 1 Monthly Calcs'!U382),"",'Mortgage 1 Monthly Calcs'!U382)</f>
        <v>93290.420445652606</v>
      </c>
      <c r="AA382" s="24" t="e">
        <f>IF(ISBLANK('Mortgage 1 Monthly Calcs'!V382),"",'Mortgage 1 Monthly Calcs'!V382)</f>
        <v>#VALUE!</v>
      </c>
      <c r="AB382" s="24" t="e">
        <f>IF(ISBLANK('Mortgage 1 Monthly Calcs'!W382),"",'Mortgage 1 Monthly Calcs'!W382)</f>
        <v>#VALUE!</v>
      </c>
      <c r="AC382" s="24" t="str">
        <f>IF(ISBLANK('Mortgage 1 Monthly Calcs'!X382),"",'Mortgage 1 Monthly Calcs'!X382)</f>
        <v/>
      </c>
      <c r="AD382" s="24" t="str">
        <f>IF(ISBLANK('Mortgage 1 Monthly Calcs'!Y382),"",'Mortgage 1 Monthly Calcs'!Y382)</f>
        <v/>
      </c>
    </row>
    <row r="383" spans="3:30" x14ac:dyDescent="0.25">
      <c r="C383" s="37">
        <v>372</v>
      </c>
      <c r="D383" s="29">
        <f>D371+1</f>
        <v>31</v>
      </c>
      <c r="E383" s="22" t="str">
        <f>IF(ISBLANK('Mortgage 1 Monthly Calcs'!E383),"",'Mortgage 1 Monthly Calcs'!E383)</f>
        <v/>
      </c>
      <c r="F383" s="23" t="str">
        <f>IF(ISBLANK('Mortgage 1 Monthly Calcs'!F383),"",'Mortgage 1 Monthly Calcs'!F383)</f>
        <v>Oct</v>
      </c>
      <c r="G383" s="28"/>
      <c r="H383" s="28">
        <f>IF(ISBLANK('Mortgage 1 Monthly Calcs'!G383),"",'Mortgage 1 Monthly Calcs'!G383)</f>
        <v>0</v>
      </c>
      <c r="I383" s="24" t="e">
        <f>IF(ISBLANK('Mortgage 1 Monthly Calcs'!H383),"",'Mortgage 1 Monthly Calcs'!H383)</f>
        <v>#VALUE!</v>
      </c>
      <c r="J383" s="24">
        <f>IF(ISBLANK('Mortgage 1 Monthly Calcs'!I383),"",'Mortgage 1 Monthly Calcs'!I383)</f>
        <v>0</v>
      </c>
      <c r="K383" s="24" t="str">
        <f>IF(ISBLANK('Mortgage 1 Monthly Calcs'!J383),"",'Mortgage 1 Monthly Calcs'!J383)</f>
        <v/>
      </c>
      <c r="L383" s="24"/>
      <c r="M383" s="24">
        <f>IF(ISBLANK('Mortgage 1 Monthly Calcs'!K383),"",'Mortgage 1 Monthly Calcs'!K383)</f>
        <v>0</v>
      </c>
      <c r="N383" s="24"/>
      <c r="O383" s="24" t="e">
        <f>IF(ISBLANK('Mortgage 1 Monthly Calcs'!L383),"",'Mortgage 1 Monthly Calcs'!L383)</f>
        <v>#VALUE!</v>
      </c>
      <c r="P383" s="24"/>
      <c r="Q383" s="24" t="str">
        <f>IF(ISBLANK('Mortgage 1 Monthly Calcs'!M383),"",'Mortgage 1 Monthly Calcs'!M383)</f>
        <v/>
      </c>
      <c r="R383" s="24" t="str">
        <f>IF(ISBLANK('Mortgage 1 Monthly Calcs'!N383),"",'Mortgage 1 Monthly Calcs'!N383)</f>
        <v/>
      </c>
      <c r="S383" s="24" t="str">
        <f>IF(ISBLANK('Mortgage 1 Monthly Calcs'!O383),"",'Mortgage 1 Monthly Calcs'!O383)</f>
        <v/>
      </c>
      <c r="T383" s="24"/>
      <c r="U383" s="24">
        <f>IF(ISBLANK('Mortgage 1 Monthly Calcs'!P383),"",'Mortgage 1 Monthly Calcs'!P383)</f>
        <v>0</v>
      </c>
      <c r="V383" s="24" t="str">
        <f>IF(ISBLANK('Mortgage 1 Monthly Calcs'!Q383),"",'Mortgage 1 Monthly Calcs'!Q383)</f>
        <v/>
      </c>
      <c r="W383" s="24" t="str">
        <f>IF(ISBLANK('Mortgage 1 Monthly Calcs'!R383),"",'Mortgage 1 Monthly Calcs'!R383)</f>
        <v/>
      </c>
      <c r="X383" s="24">
        <f>IF(ISBLANK('Mortgage 1 Monthly Calcs'!S383),"",'Mortgage 1 Monthly Calcs'!S383)</f>
        <v>0</v>
      </c>
      <c r="Y383" s="24" t="str">
        <f>IF(ISBLANK('Mortgage 1 Monthly Calcs'!T383),"",'Mortgage 1 Monthly Calcs'!T383)</f>
        <v/>
      </c>
      <c r="Z383" s="24">
        <f>IF(ISBLANK('Mortgage 1 Monthly Calcs'!U383),"",'Mortgage 1 Monthly Calcs'!U383)</f>
        <v>93290.420445652606</v>
      </c>
      <c r="AA383" s="24" t="e">
        <f>IF(ISBLANK('Mortgage 1 Monthly Calcs'!V383),"",'Mortgage 1 Monthly Calcs'!V383)</f>
        <v>#VALUE!</v>
      </c>
      <c r="AB383" s="24" t="e">
        <f>IF(ISBLANK('Mortgage 1 Monthly Calcs'!W383),"",'Mortgage 1 Monthly Calcs'!W383)</f>
        <v>#VALUE!</v>
      </c>
      <c r="AC383" s="24" t="str">
        <f>IF(ISBLANK('Mortgage 1 Monthly Calcs'!X383),"",'Mortgage 1 Monthly Calcs'!X383)</f>
        <v/>
      </c>
      <c r="AD383" s="24" t="str">
        <f>IF(ISBLANK('Mortgage 1 Monthly Calcs'!Y383),"",'Mortgage 1 Monthly Calcs'!Y383)</f>
        <v/>
      </c>
    </row>
    <row r="384" spans="3:30" x14ac:dyDescent="0.25">
      <c r="C384" s="37">
        <v>373</v>
      </c>
      <c r="D384" s="29"/>
      <c r="E384" s="22" t="str">
        <f>IF(ISBLANK('Mortgage 1 Monthly Calcs'!E384),"",'Mortgage 1 Monthly Calcs'!E384)</f>
        <v/>
      </c>
      <c r="F384" s="23" t="str">
        <f>IF(ISBLANK('Mortgage 1 Monthly Calcs'!F384),"",'Mortgage 1 Monthly Calcs'!F384)</f>
        <v>Nov</v>
      </c>
      <c r="G384" s="28"/>
      <c r="H384" s="28">
        <f>IF(ISBLANK('Mortgage 1 Monthly Calcs'!G384),"",'Mortgage 1 Monthly Calcs'!G384)</f>
        <v>0</v>
      </c>
      <c r="I384" s="24" t="e">
        <f>IF(ISBLANK('Mortgage 1 Monthly Calcs'!H384),"",'Mortgage 1 Monthly Calcs'!H384)</f>
        <v>#VALUE!</v>
      </c>
      <c r="J384" s="24">
        <f>IF(ISBLANK('Mortgage 1 Monthly Calcs'!I384),"",'Mortgage 1 Monthly Calcs'!I384)</f>
        <v>0</v>
      </c>
      <c r="K384" s="24" t="str">
        <f>IF(ISBLANK('Mortgage 1 Monthly Calcs'!J384),"",'Mortgage 1 Monthly Calcs'!J384)</f>
        <v/>
      </c>
      <c r="L384" s="24"/>
      <c r="M384" s="24">
        <f>IF(ISBLANK('Mortgage 1 Monthly Calcs'!K384),"",'Mortgage 1 Monthly Calcs'!K384)</f>
        <v>0</v>
      </c>
      <c r="N384" s="24"/>
      <c r="O384" s="24" t="e">
        <f>IF(ISBLANK('Mortgage 1 Monthly Calcs'!L384),"",'Mortgage 1 Monthly Calcs'!L384)</f>
        <v>#VALUE!</v>
      </c>
      <c r="P384" s="24"/>
      <c r="Q384" s="24" t="str">
        <f>IF(ISBLANK('Mortgage 1 Monthly Calcs'!M384),"",'Mortgage 1 Monthly Calcs'!M384)</f>
        <v/>
      </c>
      <c r="R384" s="24" t="str">
        <f>IF(ISBLANK('Mortgage 1 Monthly Calcs'!N384),"",'Mortgage 1 Monthly Calcs'!N384)</f>
        <v/>
      </c>
      <c r="S384" s="24" t="str">
        <f>IF(ISBLANK('Mortgage 1 Monthly Calcs'!O384),"",'Mortgage 1 Monthly Calcs'!O384)</f>
        <v/>
      </c>
      <c r="T384" s="24"/>
      <c r="U384" s="24">
        <f>IF(ISBLANK('Mortgage 1 Monthly Calcs'!P384),"",'Mortgage 1 Monthly Calcs'!P384)</f>
        <v>0</v>
      </c>
      <c r="V384" s="24" t="str">
        <f>IF(ISBLANK('Mortgage 1 Monthly Calcs'!Q384),"",'Mortgage 1 Monthly Calcs'!Q384)</f>
        <v/>
      </c>
      <c r="W384" s="24" t="str">
        <f>IF(ISBLANK('Mortgage 1 Monthly Calcs'!R384),"",'Mortgage 1 Monthly Calcs'!R384)</f>
        <v/>
      </c>
      <c r="X384" s="24">
        <f>IF(ISBLANK('Mortgage 1 Monthly Calcs'!S384),"",'Mortgage 1 Monthly Calcs'!S384)</f>
        <v>0</v>
      </c>
      <c r="Y384" s="24" t="str">
        <f>IF(ISBLANK('Mortgage 1 Monthly Calcs'!T384),"",'Mortgage 1 Monthly Calcs'!T384)</f>
        <v/>
      </c>
      <c r="Z384" s="24">
        <f>IF(ISBLANK('Mortgage 1 Monthly Calcs'!U384),"",'Mortgage 1 Monthly Calcs'!U384)</f>
        <v>93290.420445652606</v>
      </c>
      <c r="AA384" s="24" t="e">
        <f>IF(ISBLANK('Mortgage 1 Monthly Calcs'!V384),"",'Mortgage 1 Monthly Calcs'!V384)</f>
        <v>#VALUE!</v>
      </c>
      <c r="AB384" s="24" t="e">
        <f>IF(ISBLANK('Mortgage 1 Monthly Calcs'!W384),"",'Mortgage 1 Monthly Calcs'!W384)</f>
        <v>#VALUE!</v>
      </c>
      <c r="AC384" s="24" t="str">
        <f>IF(ISBLANK('Mortgage 1 Monthly Calcs'!X384),"",'Mortgage 1 Monthly Calcs'!X384)</f>
        <v/>
      </c>
      <c r="AD384" s="24" t="str">
        <f>IF(ISBLANK('Mortgage 1 Monthly Calcs'!Y384),"",'Mortgage 1 Monthly Calcs'!Y384)</f>
        <v/>
      </c>
    </row>
    <row r="385" spans="3:30" x14ac:dyDescent="0.25">
      <c r="C385" s="37">
        <v>374</v>
      </c>
      <c r="D385" s="29"/>
      <c r="E385" s="22" t="str">
        <f>IF(ISBLANK('Mortgage 1 Monthly Calcs'!E385),"",'Mortgage 1 Monthly Calcs'!E385)</f>
        <v/>
      </c>
      <c r="F385" s="23" t="str">
        <f>IF(ISBLANK('Mortgage 1 Monthly Calcs'!F385),"",'Mortgage 1 Monthly Calcs'!F385)</f>
        <v>Dec</v>
      </c>
      <c r="G385" s="28"/>
      <c r="H385" s="28">
        <f>IF(ISBLANK('Mortgage 1 Monthly Calcs'!G385),"",'Mortgage 1 Monthly Calcs'!G385)</f>
        <v>0</v>
      </c>
      <c r="I385" s="24" t="e">
        <f>IF(ISBLANK('Mortgage 1 Monthly Calcs'!H385),"",'Mortgage 1 Monthly Calcs'!H385)</f>
        <v>#VALUE!</v>
      </c>
      <c r="J385" s="24">
        <f>IF(ISBLANK('Mortgage 1 Monthly Calcs'!I385),"",'Mortgage 1 Monthly Calcs'!I385)</f>
        <v>0</v>
      </c>
      <c r="K385" s="24" t="str">
        <f>IF(ISBLANK('Mortgage 1 Monthly Calcs'!J385),"",'Mortgage 1 Monthly Calcs'!J385)</f>
        <v/>
      </c>
      <c r="L385" s="24"/>
      <c r="M385" s="24">
        <f>IF(ISBLANK('Mortgage 1 Monthly Calcs'!K385),"",'Mortgage 1 Monthly Calcs'!K385)</f>
        <v>0</v>
      </c>
      <c r="N385" s="24"/>
      <c r="O385" s="24" t="e">
        <f>IF(ISBLANK('Mortgage 1 Monthly Calcs'!L385),"",'Mortgage 1 Monthly Calcs'!L385)</f>
        <v>#VALUE!</v>
      </c>
      <c r="P385" s="24"/>
      <c r="Q385" s="24" t="str">
        <f>IF(ISBLANK('Mortgage 1 Monthly Calcs'!M385),"",'Mortgage 1 Monthly Calcs'!M385)</f>
        <v/>
      </c>
      <c r="R385" s="24" t="str">
        <f>IF(ISBLANK('Mortgage 1 Monthly Calcs'!N385),"",'Mortgage 1 Monthly Calcs'!N385)</f>
        <v/>
      </c>
      <c r="S385" s="24" t="str">
        <f>IF(ISBLANK('Mortgage 1 Monthly Calcs'!O385),"",'Mortgage 1 Monthly Calcs'!O385)</f>
        <v/>
      </c>
      <c r="T385" s="24"/>
      <c r="U385" s="24">
        <f>IF(ISBLANK('Mortgage 1 Monthly Calcs'!P385),"",'Mortgage 1 Monthly Calcs'!P385)</f>
        <v>0</v>
      </c>
      <c r="V385" s="24" t="str">
        <f>IF(ISBLANK('Mortgage 1 Monthly Calcs'!Q385),"",'Mortgage 1 Monthly Calcs'!Q385)</f>
        <v/>
      </c>
      <c r="W385" s="24" t="str">
        <f>IF(ISBLANK('Mortgage 1 Monthly Calcs'!R385),"",'Mortgage 1 Monthly Calcs'!R385)</f>
        <v/>
      </c>
      <c r="X385" s="24">
        <f>IF(ISBLANK('Mortgage 1 Monthly Calcs'!S385),"",'Mortgage 1 Monthly Calcs'!S385)</f>
        <v>0</v>
      </c>
      <c r="Y385" s="24" t="str">
        <f>IF(ISBLANK('Mortgage 1 Monthly Calcs'!T385),"",'Mortgage 1 Monthly Calcs'!T385)</f>
        <v/>
      </c>
      <c r="Z385" s="24">
        <f>IF(ISBLANK('Mortgage 1 Monthly Calcs'!U385),"",'Mortgage 1 Monthly Calcs'!U385)</f>
        <v>93290.420445652606</v>
      </c>
      <c r="AA385" s="24" t="e">
        <f>IF(ISBLANK('Mortgage 1 Monthly Calcs'!V385),"",'Mortgage 1 Monthly Calcs'!V385)</f>
        <v>#VALUE!</v>
      </c>
      <c r="AB385" s="24" t="e">
        <f>IF(ISBLANK('Mortgage 1 Monthly Calcs'!W385),"",'Mortgage 1 Monthly Calcs'!W385)</f>
        <v>#VALUE!</v>
      </c>
      <c r="AC385" s="24" t="str">
        <f>IF(ISBLANK('Mortgage 1 Monthly Calcs'!X385),"",'Mortgage 1 Monthly Calcs'!X385)</f>
        <v/>
      </c>
      <c r="AD385" s="24" t="str">
        <f>IF(ISBLANK('Mortgage 1 Monthly Calcs'!Y385),"",'Mortgage 1 Monthly Calcs'!Y385)</f>
        <v/>
      </c>
    </row>
    <row r="386" spans="3:30" x14ac:dyDescent="0.25">
      <c r="C386" s="37">
        <v>375</v>
      </c>
      <c r="D386" s="29"/>
      <c r="E386" s="22">
        <f>IF(ISBLANK('Mortgage 1 Monthly Calcs'!E386),"",'Mortgage 1 Monthly Calcs'!E386)</f>
        <v>2041</v>
      </c>
      <c r="F386" s="23" t="str">
        <f>IF(ISBLANK('Mortgage 1 Monthly Calcs'!F386),"",'Mortgage 1 Monthly Calcs'!F386)</f>
        <v>Jan</v>
      </c>
      <c r="G386" s="28"/>
      <c r="H386" s="28">
        <f>IF(ISBLANK('Mortgage 1 Monthly Calcs'!G386),"",'Mortgage 1 Monthly Calcs'!G386)</f>
        <v>0</v>
      </c>
      <c r="I386" s="24" t="e">
        <f>IF(ISBLANK('Mortgage 1 Monthly Calcs'!H386),"",'Mortgage 1 Monthly Calcs'!H386)</f>
        <v>#VALUE!</v>
      </c>
      <c r="J386" s="24">
        <f>IF(ISBLANK('Mortgage 1 Monthly Calcs'!I386),"",'Mortgage 1 Monthly Calcs'!I386)</f>
        <v>0</v>
      </c>
      <c r="K386" s="24" t="str">
        <f>IF(ISBLANK('Mortgage 1 Monthly Calcs'!J386),"",'Mortgage 1 Monthly Calcs'!J386)</f>
        <v/>
      </c>
      <c r="L386" s="24"/>
      <c r="M386" s="24">
        <f>IF(ISBLANK('Mortgage 1 Monthly Calcs'!K386),"",'Mortgage 1 Monthly Calcs'!K386)</f>
        <v>0</v>
      </c>
      <c r="N386" s="24"/>
      <c r="O386" s="24" t="e">
        <f>IF(ISBLANK('Mortgage 1 Monthly Calcs'!L386),"",'Mortgage 1 Monthly Calcs'!L386)</f>
        <v>#VALUE!</v>
      </c>
      <c r="P386" s="24"/>
      <c r="Q386" s="24" t="str">
        <f>IF(ISBLANK('Mortgage 1 Monthly Calcs'!M386),"",'Mortgage 1 Monthly Calcs'!M386)</f>
        <v/>
      </c>
      <c r="R386" s="24" t="str">
        <f>IF(ISBLANK('Mortgage 1 Monthly Calcs'!N386),"",'Mortgage 1 Monthly Calcs'!N386)</f>
        <v/>
      </c>
      <c r="S386" s="24" t="str">
        <f>IF(ISBLANK('Mortgage 1 Monthly Calcs'!O386),"",'Mortgage 1 Monthly Calcs'!O386)</f>
        <v/>
      </c>
      <c r="T386" s="24"/>
      <c r="U386" s="24">
        <f>IF(ISBLANK('Mortgage 1 Monthly Calcs'!P386),"",'Mortgage 1 Monthly Calcs'!P386)</f>
        <v>0</v>
      </c>
      <c r="V386" s="24" t="str">
        <f>IF(ISBLANK('Mortgage 1 Monthly Calcs'!Q386),"",'Mortgage 1 Monthly Calcs'!Q386)</f>
        <v/>
      </c>
      <c r="W386" s="24" t="str">
        <f>IF(ISBLANK('Mortgage 1 Monthly Calcs'!R386),"",'Mortgage 1 Monthly Calcs'!R386)</f>
        <v/>
      </c>
      <c r="X386" s="24">
        <f>IF(ISBLANK('Mortgage 1 Monthly Calcs'!S386),"",'Mortgage 1 Monthly Calcs'!S386)</f>
        <v>0</v>
      </c>
      <c r="Y386" s="24" t="str">
        <f>IF(ISBLANK('Mortgage 1 Monthly Calcs'!T386),"",'Mortgage 1 Monthly Calcs'!T386)</f>
        <v/>
      </c>
      <c r="Z386" s="24">
        <f>IF(ISBLANK('Mortgage 1 Monthly Calcs'!U386),"",'Mortgage 1 Monthly Calcs'!U386)</f>
        <v>93290.420445652606</v>
      </c>
      <c r="AA386" s="24" t="e">
        <f>IF(ISBLANK('Mortgage 1 Monthly Calcs'!V386),"",'Mortgage 1 Monthly Calcs'!V386)</f>
        <v>#VALUE!</v>
      </c>
      <c r="AB386" s="24" t="e">
        <f>IF(ISBLANK('Mortgage 1 Monthly Calcs'!W386),"",'Mortgage 1 Monthly Calcs'!W386)</f>
        <v>#VALUE!</v>
      </c>
      <c r="AC386" s="24" t="str">
        <f>IF(ISBLANK('Mortgage 1 Monthly Calcs'!X386),"",'Mortgage 1 Monthly Calcs'!X386)</f>
        <v/>
      </c>
      <c r="AD386" s="24" t="str">
        <f>IF(ISBLANK('Mortgage 1 Monthly Calcs'!Y386),"",'Mortgage 1 Monthly Calcs'!Y386)</f>
        <v/>
      </c>
    </row>
    <row r="387" spans="3:30" x14ac:dyDescent="0.25">
      <c r="C387" s="37">
        <v>376</v>
      </c>
      <c r="D387" s="29" t="str">
        <f>IF(K1155=1,F379+1,"")</f>
        <v/>
      </c>
      <c r="E387" s="22" t="str">
        <f>IF(ISBLANK('Mortgage 1 Monthly Calcs'!E387),"",'Mortgage 1 Monthly Calcs'!E387)</f>
        <v/>
      </c>
      <c r="F387" s="23" t="str">
        <f>IF(ISBLANK('Mortgage 1 Monthly Calcs'!F387),"",'Mortgage 1 Monthly Calcs'!F387)</f>
        <v>Feb</v>
      </c>
      <c r="G387" s="28"/>
      <c r="H387" s="28">
        <f>IF(ISBLANK('Mortgage 1 Monthly Calcs'!G387),"",'Mortgage 1 Monthly Calcs'!G387)</f>
        <v>0</v>
      </c>
      <c r="I387" s="24" t="e">
        <f>IF(ISBLANK('Mortgage 1 Monthly Calcs'!H387),"",'Mortgage 1 Monthly Calcs'!H387)</f>
        <v>#VALUE!</v>
      </c>
      <c r="J387" s="24">
        <f>IF(ISBLANK('Mortgage 1 Monthly Calcs'!I387),"",'Mortgage 1 Monthly Calcs'!I387)</f>
        <v>0</v>
      </c>
      <c r="K387" s="24" t="str">
        <f>IF(ISBLANK('Mortgage 1 Monthly Calcs'!J387),"",'Mortgage 1 Monthly Calcs'!J387)</f>
        <v/>
      </c>
      <c r="L387" s="24"/>
      <c r="M387" s="24">
        <f>IF(ISBLANK('Mortgage 1 Monthly Calcs'!K387),"",'Mortgage 1 Monthly Calcs'!K387)</f>
        <v>0</v>
      </c>
      <c r="N387" s="24"/>
      <c r="O387" s="24" t="e">
        <f>IF(ISBLANK('Mortgage 1 Monthly Calcs'!L387),"",'Mortgage 1 Monthly Calcs'!L387)</f>
        <v>#VALUE!</v>
      </c>
      <c r="P387" s="24"/>
      <c r="Q387" s="24" t="str">
        <f>IF(ISBLANK('Mortgage 1 Monthly Calcs'!M387),"",'Mortgage 1 Monthly Calcs'!M387)</f>
        <v/>
      </c>
      <c r="R387" s="24" t="str">
        <f>IF(ISBLANK('Mortgage 1 Monthly Calcs'!N387),"",'Mortgage 1 Monthly Calcs'!N387)</f>
        <v/>
      </c>
      <c r="S387" s="24" t="str">
        <f>IF(ISBLANK('Mortgage 1 Monthly Calcs'!O387),"",'Mortgage 1 Monthly Calcs'!O387)</f>
        <v/>
      </c>
      <c r="T387" s="24"/>
      <c r="U387" s="24">
        <f>IF(ISBLANK('Mortgage 1 Monthly Calcs'!P387),"",'Mortgage 1 Monthly Calcs'!P387)</f>
        <v>0</v>
      </c>
      <c r="V387" s="24" t="str">
        <f>IF(ISBLANK('Mortgage 1 Monthly Calcs'!Q387),"",'Mortgage 1 Monthly Calcs'!Q387)</f>
        <v/>
      </c>
      <c r="W387" s="24" t="str">
        <f>IF(ISBLANK('Mortgage 1 Monthly Calcs'!R387),"",'Mortgage 1 Monthly Calcs'!R387)</f>
        <v/>
      </c>
      <c r="X387" s="24">
        <f>IF(ISBLANK('Mortgage 1 Monthly Calcs'!S387),"",'Mortgage 1 Monthly Calcs'!S387)</f>
        <v>0</v>
      </c>
      <c r="Y387" s="24" t="str">
        <f>IF(ISBLANK('Mortgage 1 Monthly Calcs'!T387),"",'Mortgage 1 Monthly Calcs'!T387)</f>
        <v/>
      </c>
      <c r="Z387" s="24">
        <f>IF(ISBLANK('Mortgage 1 Monthly Calcs'!U387),"",'Mortgage 1 Monthly Calcs'!U387)</f>
        <v>93290.420445652606</v>
      </c>
      <c r="AA387" s="24" t="e">
        <f>IF(ISBLANK('Mortgage 1 Monthly Calcs'!V387),"",'Mortgage 1 Monthly Calcs'!V387)</f>
        <v>#VALUE!</v>
      </c>
      <c r="AB387" s="24" t="e">
        <f>IF(ISBLANK('Mortgage 1 Monthly Calcs'!W387),"",'Mortgage 1 Monthly Calcs'!W387)</f>
        <v>#VALUE!</v>
      </c>
      <c r="AC387" s="24" t="str">
        <f>IF(ISBLANK('Mortgage 1 Monthly Calcs'!X387),"",'Mortgage 1 Monthly Calcs'!X387)</f>
        <v/>
      </c>
      <c r="AD387" s="24" t="str">
        <f>IF(ISBLANK('Mortgage 1 Monthly Calcs'!Y387),"",'Mortgage 1 Monthly Calcs'!Y387)</f>
        <v/>
      </c>
    </row>
    <row r="388" spans="3:30" x14ac:dyDescent="0.25">
      <c r="C388" s="37">
        <v>377</v>
      </c>
      <c r="D388" s="29" t="str">
        <f>IF(K1156=1,F379+1,"")</f>
        <v/>
      </c>
      <c r="E388" s="22" t="str">
        <f>IF(ISBLANK('Mortgage 1 Monthly Calcs'!E388),"",'Mortgage 1 Monthly Calcs'!E388)</f>
        <v/>
      </c>
      <c r="F388" s="23" t="str">
        <f>IF(ISBLANK('Mortgage 1 Monthly Calcs'!F388),"",'Mortgage 1 Monthly Calcs'!F388)</f>
        <v>Mar</v>
      </c>
      <c r="G388" s="28"/>
      <c r="H388" s="28">
        <f>IF(ISBLANK('Mortgage 1 Monthly Calcs'!G388),"",'Mortgage 1 Monthly Calcs'!G388)</f>
        <v>0</v>
      </c>
      <c r="I388" s="24" t="e">
        <f>IF(ISBLANK('Mortgage 1 Monthly Calcs'!H388),"",'Mortgage 1 Monthly Calcs'!H388)</f>
        <v>#VALUE!</v>
      </c>
      <c r="J388" s="24">
        <f>IF(ISBLANK('Mortgage 1 Monthly Calcs'!I388),"",'Mortgage 1 Monthly Calcs'!I388)</f>
        <v>0</v>
      </c>
      <c r="K388" s="24" t="str">
        <f>IF(ISBLANK('Mortgage 1 Monthly Calcs'!J388),"",'Mortgage 1 Monthly Calcs'!J388)</f>
        <v/>
      </c>
      <c r="L388" s="24"/>
      <c r="M388" s="24">
        <f>IF(ISBLANK('Mortgage 1 Monthly Calcs'!K388),"",'Mortgage 1 Monthly Calcs'!K388)</f>
        <v>0</v>
      </c>
      <c r="N388" s="24"/>
      <c r="O388" s="24" t="e">
        <f>IF(ISBLANK('Mortgage 1 Monthly Calcs'!L388),"",'Mortgage 1 Monthly Calcs'!L388)</f>
        <v>#VALUE!</v>
      </c>
      <c r="P388" s="24"/>
      <c r="Q388" s="24" t="str">
        <f>IF(ISBLANK('Mortgage 1 Monthly Calcs'!M388),"",'Mortgage 1 Monthly Calcs'!M388)</f>
        <v/>
      </c>
      <c r="R388" s="24" t="str">
        <f>IF(ISBLANK('Mortgage 1 Monthly Calcs'!N388),"",'Mortgage 1 Monthly Calcs'!N388)</f>
        <v/>
      </c>
      <c r="S388" s="24" t="str">
        <f>IF(ISBLANK('Mortgage 1 Monthly Calcs'!O388),"",'Mortgage 1 Monthly Calcs'!O388)</f>
        <v/>
      </c>
      <c r="T388" s="24"/>
      <c r="U388" s="24">
        <f>IF(ISBLANK('Mortgage 1 Monthly Calcs'!P388),"",'Mortgage 1 Monthly Calcs'!P388)</f>
        <v>0</v>
      </c>
      <c r="V388" s="24" t="str">
        <f>IF(ISBLANK('Mortgage 1 Monthly Calcs'!Q388),"",'Mortgage 1 Monthly Calcs'!Q388)</f>
        <v/>
      </c>
      <c r="W388" s="24" t="str">
        <f>IF(ISBLANK('Mortgage 1 Monthly Calcs'!R388),"",'Mortgage 1 Monthly Calcs'!R388)</f>
        <v/>
      </c>
      <c r="X388" s="24">
        <f>IF(ISBLANK('Mortgage 1 Monthly Calcs'!S388),"",'Mortgage 1 Monthly Calcs'!S388)</f>
        <v>0</v>
      </c>
      <c r="Y388" s="24" t="str">
        <f>IF(ISBLANK('Mortgage 1 Monthly Calcs'!T388),"",'Mortgage 1 Monthly Calcs'!T388)</f>
        <v/>
      </c>
      <c r="Z388" s="24">
        <f>IF(ISBLANK('Mortgage 1 Monthly Calcs'!U388),"",'Mortgage 1 Monthly Calcs'!U388)</f>
        <v>93290.420445652606</v>
      </c>
      <c r="AA388" s="24" t="e">
        <f>IF(ISBLANK('Mortgage 1 Monthly Calcs'!V388),"",'Mortgage 1 Monthly Calcs'!V388)</f>
        <v>#VALUE!</v>
      </c>
      <c r="AB388" s="24" t="e">
        <f>IF(ISBLANK('Mortgage 1 Monthly Calcs'!W388),"",'Mortgage 1 Monthly Calcs'!W388)</f>
        <v>#VALUE!</v>
      </c>
      <c r="AC388" s="24" t="str">
        <f>IF(ISBLANK('Mortgage 1 Monthly Calcs'!X388),"",'Mortgage 1 Monthly Calcs'!X388)</f>
        <v/>
      </c>
      <c r="AD388" s="24" t="str">
        <f>IF(ISBLANK('Mortgage 1 Monthly Calcs'!Y388),"",'Mortgage 1 Monthly Calcs'!Y388)</f>
        <v/>
      </c>
    </row>
    <row r="389" spans="3:30" x14ac:dyDescent="0.25">
      <c r="C389" s="37">
        <v>378</v>
      </c>
      <c r="D389" s="29" t="str">
        <f>IF(K1157=1,F379+1,"")</f>
        <v/>
      </c>
      <c r="E389" s="22" t="str">
        <f>IF(ISBLANK('Mortgage 1 Monthly Calcs'!E389),"",'Mortgage 1 Monthly Calcs'!E389)</f>
        <v/>
      </c>
      <c r="F389" s="23" t="str">
        <f>IF(ISBLANK('Mortgage 1 Monthly Calcs'!F389),"",'Mortgage 1 Monthly Calcs'!F389)</f>
        <v>Apr</v>
      </c>
      <c r="G389" s="28"/>
      <c r="H389" s="28">
        <f>IF(ISBLANK('Mortgage 1 Monthly Calcs'!G389),"",'Mortgage 1 Monthly Calcs'!G389)</f>
        <v>0</v>
      </c>
      <c r="I389" s="24" t="e">
        <f>IF(ISBLANK('Mortgage 1 Monthly Calcs'!H389),"",'Mortgage 1 Monthly Calcs'!H389)</f>
        <v>#VALUE!</v>
      </c>
      <c r="J389" s="24">
        <f>IF(ISBLANK('Mortgage 1 Monthly Calcs'!I389),"",'Mortgage 1 Monthly Calcs'!I389)</f>
        <v>0</v>
      </c>
      <c r="K389" s="24" t="str">
        <f>IF(ISBLANK('Mortgage 1 Monthly Calcs'!J389),"",'Mortgage 1 Monthly Calcs'!J389)</f>
        <v/>
      </c>
      <c r="L389" s="24"/>
      <c r="M389" s="24">
        <f>IF(ISBLANK('Mortgage 1 Monthly Calcs'!K389),"",'Mortgage 1 Monthly Calcs'!K389)</f>
        <v>0</v>
      </c>
      <c r="N389" s="24"/>
      <c r="O389" s="24" t="e">
        <f>IF(ISBLANK('Mortgage 1 Monthly Calcs'!L389),"",'Mortgage 1 Monthly Calcs'!L389)</f>
        <v>#VALUE!</v>
      </c>
      <c r="P389" s="24"/>
      <c r="Q389" s="24" t="str">
        <f>IF(ISBLANK('Mortgage 1 Monthly Calcs'!M389),"",'Mortgage 1 Monthly Calcs'!M389)</f>
        <v/>
      </c>
      <c r="R389" s="24" t="str">
        <f>IF(ISBLANK('Mortgage 1 Monthly Calcs'!N389),"",'Mortgage 1 Monthly Calcs'!N389)</f>
        <v/>
      </c>
      <c r="S389" s="24" t="str">
        <f>IF(ISBLANK('Mortgage 1 Monthly Calcs'!O389),"",'Mortgage 1 Monthly Calcs'!O389)</f>
        <v/>
      </c>
      <c r="T389" s="24"/>
      <c r="U389" s="24">
        <f>IF(ISBLANK('Mortgage 1 Monthly Calcs'!P389),"",'Mortgage 1 Monthly Calcs'!P389)</f>
        <v>0</v>
      </c>
      <c r="V389" s="24" t="str">
        <f>IF(ISBLANK('Mortgage 1 Monthly Calcs'!Q389),"",'Mortgage 1 Monthly Calcs'!Q389)</f>
        <v/>
      </c>
      <c r="W389" s="24" t="str">
        <f>IF(ISBLANK('Mortgage 1 Monthly Calcs'!R389),"",'Mortgage 1 Monthly Calcs'!R389)</f>
        <v/>
      </c>
      <c r="X389" s="24">
        <f>IF(ISBLANK('Mortgage 1 Monthly Calcs'!S389),"",'Mortgage 1 Monthly Calcs'!S389)</f>
        <v>0</v>
      </c>
      <c r="Y389" s="24" t="str">
        <f>IF(ISBLANK('Mortgage 1 Monthly Calcs'!T389),"",'Mortgage 1 Monthly Calcs'!T389)</f>
        <v/>
      </c>
      <c r="Z389" s="24">
        <f>IF(ISBLANK('Mortgage 1 Monthly Calcs'!U389),"",'Mortgage 1 Monthly Calcs'!U389)</f>
        <v>93290.420445652606</v>
      </c>
      <c r="AA389" s="24" t="e">
        <f>IF(ISBLANK('Mortgage 1 Monthly Calcs'!V389),"",'Mortgage 1 Monthly Calcs'!V389)</f>
        <v>#VALUE!</v>
      </c>
      <c r="AB389" s="24" t="e">
        <f>IF(ISBLANK('Mortgage 1 Monthly Calcs'!W389),"",'Mortgage 1 Monthly Calcs'!W389)</f>
        <v>#VALUE!</v>
      </c>
      <c r="AC389" s="24" t="str">
        <f>IF(ISBLANK('Mortgage 1 Monthly Calcs'!X389),"",'Mortgage 1 Monthly Calcs'!X389)</f>
        <v/>
      </c>
      <c r="AD389" s="24" t="str">
        <f>IF(ISBLANK('Mortgage 1 Monthly Calcs'!Y389),"",'Mortgage 1 Monthly Calcs'!Y389)</f>
        <v/>
      </c>
    </row>
    <row r="390" spans="3:30" x14ac:dyDescent="0.25">
      <c r="C390" s="37">
        <v>379</v>
      </c>
      <c r="D390" s="29" t="str">
        <f>IF(K1158=1,F379+1,"")</f>
        <v/>
      </c>
      <c r="E390" s="22" t="str">
        <f>IF(ISBLANK('Mortgage 1 Monthly Calcs'!E390),"",'Mortgage 1 Monthly Calcs'!E390)</f>
        <v/>
      </c>
      <c r="F390" s="23" t="str">
        <f>IF(ISBLANK('Mortgage 1 Monthly Calcs'!F390),"",'Mortgage 1 Monthly Calcs'!F390)</f>
        <v>May</v>
      </c>
      <c r="G390" s="28"/>
      <c r="H390" s="28">
        <f>IF(ISBLANK('Mortgage 1 Monthly Calcs'!G390),"",'Mortgage 1 Monthly Calcs'!G390)</f>
        <v>0</v>
      </c>
      <c r="I390" s="24" t="e">
        <f>IF(ISBLANK('Mortgage 1 Monthly Calcs'!H390),"",'Mortgage 1 Monthly Calcs'!H390)</f>
        <v>#VALUE!</v>
      </c>
      <c r="J390" s="24">
        <f>IF(ISBLANK('Mortgage 1 Monthly Calcs'!I390),"",'Mortgage 1 Monthly Calcs'!I390)</f>
        <v>0</v>
      </c>
      <c r="K390" s="24" t="str">
        <f>IF(ISBLANK('Mortgage 1 Monthly Calcs'!J390),"",'Mortgage 1 Monthly Calcs'!J390)</f>
        <v/>
      </c>
      <c r="L390" s="24"/>
      <c r="M390" s="24">
        <f>IF(ISBLANK('Mortgage 1 Monthly Calcs'!K390),"",'Mortgage 1 Monthly Calcs'!K390)</f>
        <v>0</v>
      </c>
      <c r="N390" s="24"/>
      <c r="O390" s="24" t="e">
        <f>IF(ISBLANK('Mortgage 1 Monthly Calcs'!L390),"",'Mortgage 1 Monthly Calcs'!L390)</f>
        <v>#VALUE!</v>
      </c>
      <c r="P390" s="24"/>
      <c r="Q390" s="24" t="str">
        <f>IF(ISBLANK('Mortgage 1 Monthly Calcs'!M390),"",'Mortgage 1 Monthly Calcs'!M390)</f>
        <v/>
      </c>
      <c r="R390" s="24" t="str">
        <f>IF(ISBLANK('Mortgage 1 Monthly Calcs'!N390),"",'Mortgage 1 Monthly Calcs'!N390)</f>
        <v/>
      </c>
      <c r="S390" s="24" t="str">
        <f>IF(ISBLANK('Mortgage 1 Monthly Calcs'!O390),"",'Mortgage 1 Monthly Calcs'!O390)</f>
        <v/>
      </c>
      <c r="T390" s="24"/>
      <c r="U390" s="24">
        <f>IF(ISBLANK('Mortgage 1 Monthly Calcs'!P390),"",'Mortgage 1 Monthly Calcs'!P390)</f>
        <v>0</v>
      </c>
      <c r="V390" s="24" t="str">
        <f>IF(ISBLANK('Mortgage 1 Monthly Calcs'!Q390),"",'Mortgage 1 Monthly Calcs'!Q390)</f>
        <v/>
      </c>
      <c r="W390" s="24" t="str">
        <f>IF(ISBLANK('Mortgage 1 Monthly Calcs'!R390),"",'Mortgage 1 Monthly Calcs'!R390)</f>
        <v/>
      </c>
      <c r="X390" s="24">
        <f>IF(ISBLANK('Mortgage 1 Monthly Calcs'!S390),"",'Mortgage 1 Monthly Calcs'!S390)</f>
        <v>0</v>
      </c>
      <c r="Y390" s="24" t="str">
        <f>IF(ISBLANK('Mortgage 1 Monthly Calcs'!T390),"",'Mortgage 1 Monthly Calcs'!T390)</f>
        <v/>
      </c>
      <c r="Z390" s="24">
        <f>IF(ISBLANK('Mortgage 1 Monthly Calcs'!U390),"",'Mortgage 1 Monthly Calcs'!U390)</f>
        <v>93290.420445652606</v>
      </c>
      <c r="AA390" s="24" t="e">
        <f>IF(ISBLANK('Mortgage 1 Monthly Calcs'!V390),"",'Mortgage 1 Monthly Calcs'!V390)</f>
        <v>#VALUE!</v>
      </c>
      <c r="AB390" s="24" t="e">
        <f>IF(ISBLANK('Mortgage 1 Monthly Calcs'!W390),"",'Mortgage 1 Monthly Calcs'!W390)</f>
        <v>#VALUE!</v>
      </c>
      <c r="AC390" s="24" t="str">
        <f>IF(ISBLANK('Mortgage 1 Monthly Calcs'!X390),"",'Mortgage 1 Monthly Calcs'!X390)</f>
        <v/>
      </c>
      <c r="AD390" s="24" t="str">
        <f>IF(ISBLANK('Mortgage 1 Monthly Calcs'!Y390),"",'Mortgage 1 Monthly Calcs'!Y390)</f>
        <v/>
      </c>
    </row>
    <row r="391" spans="3:30" x14ac:dyDescent="0.25">
      <c r="C391" s="37">
        <v>380</v>
      </c>
      <c r="D391" s="29" t="str">
        <f>IF(K1159=1,F379+1,"")</f>
        <v/>
      </c>
      <c r="E391" s="22" t="str">
        <f>IF(ISBLANK('Mortgage 1 Monthly Calcs'!E391),"",'Mortgage 1 Monthly Calcs'!E391)</f>
        <v/>
      </c>
      <c r="F391" s="23" t="str">
        <f>IF(ISBLANK('Mortgage 1 Monthly Calcs'!F391),"",'Mortgage 1 Monthly Calcs'!F391)</f>
        <v>Jun</v>
      </c>
      <c r="G391" s="28"/>
      <c r="H391" s="28">
        <f>IF(ISBLANK('Mortgage 1 Monthly Calcs'!G391),"",'Mortgage 1 Monthly Calcs'!G391)</f>
        <v>0</v>
      </c>
      <c r="I391" s="24" t="e">
        <f>IF(ISBLANK('Mortgage 1 Monthly Calcs'!H391),"",'Mortgage 1 Monthly Calcs'!H391)</f>
        <v>#VALUE!</v>
      </c>
      <c r="J391" s="24">
        <f>IF(ISBLANK('Mortgage 1 Monthly Calcs'!I391),"",'Mortgage 1 Monthly Calcs'!I391)</f>
        <v>0</v>
      </c>
      <c r="K391" s="24" t="str">
        <f>IF(ISBLANK('Mortgage 1 Monthly Calcs'!J391),"",'Mortgage 1 Monthly Calcs'!J391)</f>
        <v/>
      </c>
      <c r="L391" s="24"/>
      <c r="M391" s="24">
        <f>IF(ISBLANK('Mortgage 1 Monthly Calcs'!K391),"",'Mortgage 1 Monthly Calcs'!K391)</f>
        <v>0</v>
      </c>
      <c r="N391" s="24"/>
      <c r="O391" s="24" t="e">
        <f>IF(ISBLANK('Mortgage 1 Monthly Calcs'!L391),"",'Mortgage 1 Monthly Calcs'!L391)</f>
        <v>#VALUE!</v>
      </c>
      <c r="P391" s="24"/>
      <c r="Q391" s="24" t="str">
        <f>IF(ISBLANK('Mortgage 1 Monthly Calcs'!M391),"",'Mortgage 1 Monthly Calcs'!M391)</f>
        <v/>
      </c>
      <c r="R391" s="24" t="str">
        <f>IF(ISBLANK('Mortgage 1 Monthly Calcs'!N391),"",'Mortgage 1 Monthly Calcs'!N391)</f>
        <v/>
      </c>
      <c r="S391" s="24" t="str">
        <f>IF(ISBLANK('Mortgage 1 Monthly Calcs'!O391),"",'Mortgage 1 Monthly Calcs'!O391)</f>
        <v/>
      </c>
      <c r="T391" s="24"/>
      <c r="U391" s="24">
        <f>IF(ISBLANK('Mortgage 1 Monthly Calcs'!P391),"",'Mortgage 1 Monthly Calcs'!P391)</f>
        <v>0</v>
      </c>
      <c r="V391" s="24" t="str">
        <f>IF(ISBLANK('Mortgage 1 Monthly Calcs'!Q391),"",'Mortgage 1 Monthly Calcs'!Q391)</f>
        <v/>
      </c>
      <c r="W391" s="24" t="str">
        <f>IF(ISBLANK('Mortgage 1 Monthly Calcs'!R391),"",'Mortgage 1 Monthly Calcs'!R391)</f>
        <v/>
      </c>
      <c r="X391" s="24">
        <f>IF(ISBLANK('Mortgage 1 Monthly Calcs'!S391),"",'Mortgage 1 Monthly Calcs'!S391)</f>
        <v>0</v>
      </c>
      <c r="Y391" s="24" t="str">
        <f>IF(ISBLANK('Mortgage 1 Monthly Calcs'!T391),"",'Mortgage 1 Monthly Calcs'!T391)</f>
        <v/>
      </c>
      <c r="Z391" s="24">
        <f>IF(ISBLANK('Mortgage 1 Monthly Calcs'!U391),"",'Mortgage 1 Monthly Calcs'!U391)</f>
        <v>93290.420445652606</v>
      </c>
      <c r="AA391" s="24" t="e">
        <f>IF(ISBLANK('Mortgage 1 Monthly Calcs'!V391),"",'Mortgage 1 Monthly Calcs'!V391)</f>
        <v>#VALUE!</v>
      </c>
      <c r="AB391" s="24" t="e">
        <f>IF(ISBLANK('Mortgage 1 Monthly Calcs'!W391),"",'Mortgage 1 Monthly Calcs'!W391)</f>
        <v>#VALUE!</v>
      </c>
      <c r="AC391" s="24" t="str">
        <f>IF(ISBLANK('Mortgage 1 Monthly Calcs'!X391),"",'Mortgage 1 Monthly Calcs'!X391)</f>
        <v/>
      </c>
      <c r="AD391" s="24" t="str">
        <f>IF(ISBLANK('Mortgage 1 Monthly Calcs'!Y391),"",'Mortgage 1 Monthly Calcs'!Y391)</f>
        <v/>
      </c>
    </row>
    <row r="392" spans="3:30" x14ac:dyDescent="0.25">
      <c r="C392" s="37">
        <v>381</v>
      </c>
      <c r="D392" s="29" t="str">
        <f>IF(K1160=1,F379+1,"")</f>
        <v/>
      </c>
      <c r="E392" s="22" t="str">
        <f>IF(ISBLANK('Mortgage 1 Monthly Calcs'!E392),"",'Mortgage 1 Monthly Calcs'!E392)</f>
        <v/>
      </c>
      <c r="F392" s="23" t="str">
        <f>IF(ISBLANK('Mortgage 1 Monthly Calcs'!F392),"",'Mortgage 1 Monthly Calcs'!F392)</f>
        <v>Jul</v>
      </c>
      <c r="G392" s="28"/>
      <c r="H392" s="28">
        <f>IF(ISBLANK('Mortgage 1 Monthly Calcs'!G392),"",'Mortgage 1 Monthly Calcs'!G392)</f>
        <v>0</v>
      </c>
      <c r="I392" s="24" t="e">
        <f>IF(ISBLANK('Mortgage 1 Monthly Calcs'!H392),"",'Mortgage 1 Monthly Calcs'!H392)</f>
        <v>#VALUE!</v>
      </c>
      <c r="J392" s="24">
        <f>IF(ISBLANK('Mortgage 1 Monthly Calcs'!I392),"",'Mortgage 1 Monthly Calcs'!I392)</f>
        <v>0</v>
      </c>
      <c r="K392" s="24" t="str">
        <f>IF(ISBLANK('Mortgage 1 Monthly Calcs'!J392),"",'Mortgage 1 Monthly Calcs'!J392)</f>
        <v/>
      </c>
      <c r="L392" s="24"/>
      <c r="M392" s="24">
        <f>IF(ISBLANK('Mortgage 1 Monthly Calcs'!K392),"",'Mortgage 1 Monthly Calcs'!K392)</f>
        <v>0</v>
      </c>
      <c r="N392" s="24"/>
      <c r="O392" s="24" t="e">
        <f>IF(ISBLANK('Mortgage 1 Monthly Calcs'!L392),"",'Mortgage 1 Monthly Calcs'!L392)</f>
        <v>#VALUE!</v>
      </c>
      <c r="P392" s="24"/>
      <c r="Q392" s="24" t="str">
        <f>IF(ISBLANK('Mortgage 1 Monthly Calcs'!M392),"",'Mortgage 1 Monthly Calcs'!M392)</f>
        <v/>
      </c>
      <c r="R392" s="24" t="str">
        <f>IF(ISBLANK('Mortgage 1 Monthly Calcs'!N392),"",'Mortgage 1 Monthly Calcs'!N392)</f>
        <v/>
      </c>
      <c r="S392" s="24" t="str">
        <f>IF(ISBLANK('Mortgage 1 Monthly Calcs'!O392),"",'Mortgage 1 Monthly Calcs'!O392)</f>
        <v/>
      </c>
      <c r="T392" s="24"/>
      <c r="U392" s="24">
        <f>IF(ISBLANK('Mortgage 1 Monthly Calcs'!P392),"",'Mortgage 1 Monthly Calcs'!P392)</f>
        <v>0</v>
      </c>
      <c r="V392" s="24" t="str">
        <f>IF(ISBLANK('Mortgage 1 Monthly Calcs'!Q392),"",'Mortgage 1 Monthly Calcs'!Q392)</f>
        <v/>
      </c>
      <c r="W392" s="24" t="str">
        <f>IF(ISBLANK('Mortgage 1 Monthly Calcs'!R392),"",'Mortgage 1 Monthly Calcs'!R392)</f>
        <v/>
      </c>
      <c r="X392" s="24">
        <f>IF(ISBLANK('Mortgage 1 Monthly Calcs'!S392),"",'Mortgage 1 Monthly Calcs'!S392)</f>
        <v>0</v>
      </c>
      <c r="Y392" s="24" t="str">
        <f>IF(ISBLANK('Mortgage 1 Monthly Calcs'!T392),"",'Mortgage 1 Monthly Calcs'!T392)</f>
        <v/>
      </c>
      <c r="Z392" s="24">
        <f>IF(ISBLANK('Mortgage 1 Monthly Calcs'!U392),"",'Mortgage 1 Monthly Calcs'!U392)</f>
        <v>93290.420445652606</v>
      </c>
      <c r="AA392" s="24" t="e">
        <f>IF(ISBLANK('Mortgage 1 Monthly Calcs'!V392),"",'Mortgage 1 Monthly Calcs'!V392)</f>
        <v>#VALUE!</v>
      </c>
      <c r="AB392" s="24" t="e">
        <f>IF(ISBLANK('Mortgage 1 Monthly Calcs'!W392),"",'Mortgage 1 Monthly Calcs'!W392)</f>
        <v>#VALUE!</v>
      </c>
      <c r="AC392" s="24" t="str">
        <f>IF(ISBLANK('Mortgage 1 Monthly Calcs'!X392),"",'Mortgage 1 Monthly Calcs'!X392)</f>
        <v/>
      </c>
      <c r="AD392" s="24" t="str">
        <f>IF(ISBLANK('Mortgage 1 Monthly Calcs'!Y392),"",'Mortgage 1 Monthly Calcs'!Y392)</f>
        <v/>
      </c>
    </row>
    <row r="393" spans="3:30" x14ac:dyDescent="0.25">
      <c r="C393" s="37">
        <v>382</v>
      </c>
      <c r="D393" s="29" t="str">
        <f>IF(K1161=1,F379+1,"")</f>
        <v/>
      </c>
      <c r="E393" s="22" t="str">
        <f>IF(ISBLANK('Mortgage 1 Monthly Calcs'!E393),"",'Mortgage 1 Monthly Calcs'!E393)</f>
        <v/>
      </c>
      <c r="F393" s="22" t="str">
        <f>IF(ISBLANK('Mortgage 1 Monthly Calcs'!F393),"",'Mortgage 1 Monthly Calcs'!F393)</f>
        <v>Aug</v>
      </c>
      <c r="G393" s="28"/>
      <c r="H393" s="28">
        <f>IF(ISBLANK('Mortgage 1 Monthly Calcs'!G393),"",'Mortgage 1 Monthly Calcs'!G393)</f>
        <v>0</v>
      </c>
      <c r="I393" s="24" t="e">
        <f>IF(ISBLANK('Mortgage 1 Monthly Calcs'!H393),"",'Mortgage 1 Monthly Calcs'!H393)</f>
        <v>#VALUE!</v>
      </c>
      <c r="J393" s="24">
        <f>IF(ISBLANK('Mortgage 1 Monthly Calcs'!I393),"",'Mortgage 1 Monthly Calcs'!I393)</f>
        <v>0</v>
      </c>
      <c r="K393" s="24" t="str">
        <f>IF(ISBLANK('Mortgage 1 Monthly Calcs'!J393),"",'Mortgage 1 Monthly Calcs'!J393)</f>
        <v/>
      </c>
      <c r="L393" s="24"/>
      <c r="M393" s="24">
        <f>IF(ISBLANK('Mortgage 1 Monthly Calcs'!K393),"",'Mortgage 1 Monthly Calcs'!K393)</f>
        <v>0</v>
      </c>
      <c r="N393" s="24"/>
      <c r="O393" s="24" t="e">
        <f>IF(ISBLANK('Mortgage 1 Monthly Calcs'!L393),"",'Mortgage 1 Monthly Calcs'!L393)</f>
        <v>#VALUE!</v>
      </c>
      <c r="P393" s="24"/>
      <c r="Q393" s="24" t="str">
        <f>IF(ISBLANK('Mortgage 1 Monthly Calcs'!M393),"",'Mortgage 1 Monthly Calcs'!M393)</f>
        <v/>
      </c>
      <c r="R393" s="24" t="str">
        <f>IF(ISBLANK('Mortgage 1 Monthly Calcs'!N393),"",'Mortgage 1 Monthly Calcs'!N393)</f>
        <v/>
      </c>
      <c r="S393" s="24" t="str">
        <f>IF(ISBLANK('Mortgage 1 Monthly Calcs'!O393),"",'Mortgage 1 Monthly Calcs'!O393)</f>
        <v/>
      </c>
      <c r="T393" s="24"/>
      <c r="U393" s="24">
        <f>IF(ISBLANK('Mortgage 1 Monthly Calcs'!P393),"",'Mortgage 1 Monthly Calcs'!P393)</f>
        <v>0</v>
      </c>
      <c r="V393" s="24" t="str">
        <f>IF(ISBLANK('Mortgage 1 Monthly Calcs'!Q393),"",'Mortgage 1 Monthly Calcs'!Q393)</f>
        <v/>
      </c>
      <c r="W393" s="24" t="str">
        <f>IF(ISBLANK('Mortgage 1 Monthly Calcs'!R393),"",'Mortgage 1 Monthly Calcs'!R393)</f>
        <v/>
      </c>
      <c r="X393" s="24">
        <f>IF(ISBLANK('Mortgage 1 Monthly Calcs'!S393),"",'Mortgage 1 Monthly Calcs'!S393)</f>
        <v>0</v>
      </c>
      <c r="Y393" s="24" t="str">
        <f>IF(ISBLANK('Mortgage 1 Monthly Calcs'!T393),"",'Mortgage 1 Monthly Calcs'!T393)</f>
        <v/>
      </c>
      <c r="Z393" s="24">
        <f>IF(ISBLANK('Mortgage 1 Monthly Calcs'!U393),"",'Mortgage 1 Monthly Calcs'!U393)</f>
        <v>93290.420445652606</v>
      </c>
      <c r="AA393" s="24" t="e">
        <f>IF(ISBLANK('Mortgage 1 Monthly Calcs'!V393),"",'Mortgage 1 Monthly Calcs'!V393)</f>
        <v>#VALUE!</v>
      </c>
      <c r="AB393" s="24" t="e">
        <f>IF(ISBLANK('Mortgage 1 Monthly Calcs'!W393),"",'Mortgage 1 Monthly Calcs'!W393)</f>
        <v>#VALUE!</v>
      </c>
      <c r="AC393" s="24" t="str">
        <f>IF(ISBLANK('Mortgage 1 Monthly Calcs'!X393),"",'Mortgage 1 Monthly Calcs'!X393)</f>
        <v/>
      </c>
      <c r="AD393" s="24" t="str">
        <f>IF(ISBLANK('Mortgage 1 Monthly Calcs'!Y393),"",'Mortgage 1 Monthly Calcs'!Y393)</f>
        <v/>
      </c>
    </row>
    <row r="394" spans="3:30" x14ac:dyDescent="0.25">
      <c r="C394" s="37">
        <v>383</v>
      </c>
      <c r="D394" s="29" t="str">
        <f>IF(K1162=1,F379+1,"")</f>
        <v/>
      </c>
      <c r="E394" s="22" t="str">
        <f>IF(ISBLANK('Mortgage 1 Monthly Calcs'!E394),"",'Mortgage 1 Monthly Calcs'!E394)</f>
        <v/>
      </c>
      <c r="F394" s="23" t="str">
        <f>IF(ISBLANK('Mortgage 1 Monthly Calcs'!F394),"",'Mortgage 1 Monthly Calcs'!F394)</f>
        <v>Sep</v>
      </c>
      <c r="G394" s="28"/>
      <c r="H394" s="28">
        <f>IF(ISBLANK('Mortgage 1 Monthly Calcs'!G394),"",'Mortgage 1 Monthly Calcs'!G394)</f>
        <v>0</v>
      </c>
      <c r="I394" s="24" t="e">
        <f>IF(ISBLANK('Mortgage 1 Monthly Calcs'!H394),"",'Mortgage 1 Monthly Calcs'!H394)</f>
        <v>#VALUE!</v>
      </c>
      <c r="J394" s="24">
        <f>IF(ISBLANK('Mortgage 1 Monthly Calcs'!I394),"",'Mortgage 1 Monthly Calcs'!I394)</f>
        <v>0</v>
      </c>
      <c r="K394" s="24" t="str">
        <f>IF(ISBLANK('Mortgage 1 Monthly Calcs'!J394),"",'Mortgage 1 Monthly Calcs'!J394)</f>
        <v/>
      </c>
      <c r="L394" s="24"/>
      <c r="M394" s="24">
        <f>IF(ISBLANK('Mortgage 1 Monthly Calcs'!K394),"",'Mortgage 1 Monthly Calcs'!K394)</f>
        <v>0</v>
      </c>
      <c r="N394" s="24"/>
      <c r="O394" s="24" t="e">
        <f>IF(ISBLANK('Mortgage 1 Monthly Calcs'!L394),"",'Mortgage 1 Monthly Calcs'!L394)</f>
        <v>#VALUE!</v>
      </c>
      <c r="P394" s="24"/>
      <c r="Q394" s="24" t="str">
        <f>IF(ISBLANK('Mortgage 1 Monthly Calcs'!M394),"",'Mortgage 1 Monthly Calcs'!M394)</f>
        <v/>
      </c>
      <c r="R394" s="24" t="str">
        <f>IF(ISBLANK('Mortgage 1 Monthly Calcs'!N394),"",'Mortgage 1 Monthly Calcs'!N394)</f>
        <v/>
      </c>
      <c r="S394" s="24" t="str">
        <f>IF(ISBLANK('Mortgage 1 Monthly Calcs'!O394),"",'Mortgage 1 Monthly Calcs'!O394)</f>
        <v/>
      </c>
      <c r="T394" s="24"/>
      <c r="U394" s="24">
        <f>IF(ISBLANK('Mortgage 1 Monthly Calcs'!P394),"",'Mortgage 1 Monthly Calcs'!P394)</f>
        <v>0</v>
      </c>
      <c r="V394" s="24" t="str">
        <f>IF(ISBLANK('Mortgage 1 Monthly Calcs'!Q394),"",'Mortgage 1 Monthly Calcs'!Q394)</f>
        <v/>
      </c>
      <c r="W394" s="24" t="str">
        <f>IF(ISBLANK('Mortgage 1 Monthly Calcs'!R394),"",'Mortgage 1 Monthly Calcs'!R394)</f>
        <v/>
      </c>
      <c r="X394" s="24">
        <f>IF(ISBLANK('Mortgage 1 Monthly Calcs'!S394),"",'Mortgage 1 Monthly Calcs'!S394)</f>
        <v>0</v>
      </c>
      <c r="Y394" s="24" t="str">
        <f>IF(ISBLANK('Mortgage 1 Monthly Calcs'!T394),"",'Mortgage 1 Monthly Calcs'!T394)</f>
        <v/>
      </c>
      <c r="Z394" s="24">
        <f>IF(ISBLANK('Mortgage 1 Monthly Calcs'!U394),"",'Mortgage 1 Monthly Calcs'!U394)</f>
        <v>93290.420445652606</v>
      </c>
      <c r="AA394" s="24" t="e">
        <f>IF(ISBLANK('Mortgage 1 Monthly Calcs'!V394),"",'Mortgage 1 Monthly Calcs'!V394)</f>
        <v>#VALUE!</v>
      </c>
      <c r="AB394" s="24" t="e">
        <f>IF(ISBLANK('Mortgage 1 Monthly Calcs'!W394),"",'Mortgage 1 Monthly Calcs'!W394)</f>
        <v>#VALUE!</v>
      </c>
      <c r="AC394" s="24" t="str">
        <f>IF(ISBLANK('Mortgage 1 Monthly Calcs'!X394),"",'Mortgage 1 Monthly Calcs'!X394)</f>
        <v/>
      </c>
      <c r="AD394" s="24" t="str">
        <f>IF(ISBLANK('Mortgage 1 Monthly Calcs'!Y394),"",'Mortgage 1 Monthly Calcs'!Y394)</f>
        <v/>
      </c>
    </row>
    <row r="395" spans="3:30" x14ac:dyDescent="0.25">
      <c r="C395" s="37">
        <v>384</v>
      </c>
      <c r="D395" s="29">
        <f>D383+1</f>
        <v>32</v>
      </c>
      <c r="E395" s="22" t="str">
        <f>IF(ISBLANK('Mortgage 1 Monthly Calcs'!E395),"",'Mortgage 1 Monthly Calcs'!E395)</f>
        <v/>
      </c>
      <c r="F395" s="23" t="str">
        <f>IF(ISBLANK('Mortgage 1 Monthly Calcs'!F395),"",'Mortgage 1 Monthly Calcs'!F395)</f>
        <v>Oct</v>
      </c>
      <c r="G395" s="28"/>
      <c r="H395" s="28">
        <f>IF(ISBLANK('Mortgage 1 Monthly Calcs'!G395),"",'Mortgage 1 Monthly Calcs'!G395)</f>
        <v>0</v>
      </c>
      <c r="I395" s="24" t="e">
        <f>IF(ISBLANK('Mortgage 1 Monthly Calcs'!H395),"",'Mortgage 1 Monthly Calcs'!H395)</f>
        <v>#VALUE!</v>
      </c>
      <c r="J395" s="24">
        <f>IF(ISBLANK('Mortgage 1 Monthly Calcs'!I395),"",'Mortgage 1 Monthly Calcs'!I395)</f>
        <v>0</v>
      </c>
      <c r="K395" s="24" t="str">
        <f>IF(ISBLANK('Mortgage 1 Monthly Calcs'!J395),"",'Mortgage 1 Monthly Calcs'!J395)</f>
        <v/>
      </c>
      <c r="L395" s="24"/>
      <c r="M395" s="24">
        <f>IF(ISBLANK('Mortgage 1 Monthly Calcs'!K395),"",'Mortgage 1 Monthly Calcs'!K395)</f>
        <v>0</v>
      </c>
      <c r="N395" s="24"/>
      <c r="O395" s="24" t="e">
        <f>IF(ISBLANK('Mortgage 1 Monthly Calcs'!L395),"",'Mortgage 1 Monthly Calcs'!L395)</f>
        <v>#VALUE!</v>
      </c>
      <c r="P395" s="24"/>
      <c r="Q395" s="24" t="str">
        <f>IF(ISBLANK('Mortgage 1 Monthly Calcs'!M395),"",'Mortgage 1 Monthly Calcs'!M395)</f>
        <v/>
      </c>
      <c r="R395" s="24" t="str">
        <f>IF(ISBLANK('Mortgage 1 Monthly Calcs'!N395),"",'Mortgage 1 Monthly Calcs'!N395)</f>
        <v/>
      </c>
      <c r="S395" s="24" t="str">
        <f>IF(ISBLANK('Mortgage 1 Monthly Calcs'!O395),"",'Mortgage 1 Monthly Calcs'!O395)</f>
        <v/>
      </c>
      <c r="T395" s="24"/>
      <c r="U395" s="24">
        <f>IF(ISBLANK('Mortgage 1 Monthly Calcs'!P395),"",'Mortgage 1 Monthly Calcs'!P395)</f>
        <v>0</v>
      </c>
      <c r="V395" s="24" t="str">
        <f>IF(ISBLANK('Mortgage 1 Monthly Calcs'!Q395),"",'Mortgage 1 Monthly Calcs'!Q395)</f>
        <v/>
      </c>
      <c r="W395" s="24" t="str">
        <f>IF(ISBLANK('Mortgage 1 Monthly Calcs'!R395),"",'Mortgage 1 Monthly Calcs'!R395)</f>
        <v/>
      </c>
      <c r="X395" s="24">
        <f>IF(ISBLANK('Mortgage 1 Monthly Calcs'!S395),"",'Mortgage 1 Monthly Calcs'!S395)</f>
        <v>0</v>
      </c>
      <c r="Y395" s="24" t="str">
        <f>IF(ISBLANK('Mortgage 1 Monthly Calcs'!T395),"",'Mortgage 1 Monthly Calcs'!T395)</f>
        <v/>
      </c>
      <c r="Z395" s="24">
        <f>IF(ISBLANK('Mortgage 1 Monthly Calcs'!U395),"",'Mortgage 1 Monthly Calcs'!U395)</f>
        <v>93290.420445652606</v>
      </c>
      <c r="AA395" s="24" t="e">
        <f>IF(ISBLANK('Mortgage 1 Monthly Calcs'!V395),"",'Mortgage 1 Monthly Calcs'!V395)</f>
        <v>#VALUE!</v>
      </c>
      <c r="AB395" s="24" t="e">
        <f>IF(ISBLANK('Mortgage 1 Monthly Calcs'!W395),"",'Mortgage 1 Monthly Calcs'!W395)</f>
        <v>#VALUE!</v>
      </c>
      <c r="AC395" s="24" t="str">
        <f>IF(ISBLANK('Mortgage 1 Monthly Calcs'!X395),"",'Mortgage 1 Monthly Calcs'!X395)</f>
        <v/>
      </c>
      <c r="AD395" s="24" t="str">
        <f>IF(ISBLANK('Mortgage 1 Monthly Calcs'!Y395),"",'Mortgage 1 Monthly Calcs'!Y395)</f>
        <v/>
      </c>
    </row>
    <row r="396" spans="3:30" x14ac:dyDescent="0.25">
      <c r="C396" s="37">
        <v>385</v>
      </c>
      <c r="D396" s="29"/>
      <c r="E396" s="22" t="str">
        <f>IF(ISBLANK('Mortgage 1 Monthly Calcs'!E396),"",'Mortgage 1 Monthly Calcs'!E396)</f>
        <v/>
      </c>
      <c r="F396" s="23" t="str">
        <f>IF(ISBLANK('Mortgage 1 Monthly Calcs'!F396),"",'Mortgage 1 Monthly Calcs'!F396)</f>
        <v>Nov</v>
      </c>
      <c r="G396" s="28"/>
      <c r="H396" s="28">
        <f>IF(ISBLANK('Mortgage 1 Monthly Calcs'!G396),"",'Mortgage 1 Monthly Calcs'!G396)</f>
        <v>0</v>
      </c>
      <c r="I396" s="24" t="e">
        <f>IF(ISBLANK('Mortgage 1 Monthly Calcs'!H396),"",'Mortgage 1 Monthly Calcs'!H396)</f>
        <v>#VALUE!</v>
      </c>
      <c r="J396" s="24">
        <f>IF(ISBLANK('Mortgage 1 Monthly Calcs'!I396),"",'Mortgage 1 Monthly Calcs'!I396)</f>
        <v>0</v>
      </c>
      <c r="K396" s="24" t="str">
        <f>IF(ISBLANK('Mortgage 1 Monthly Calcs'!J396),"",'Mortgage 1 Monthly Calcs'!J396)</f>
        <v/>
      </c>
      <c r="L396" s="24"/>
      <c r="M396" s="24">
        <f>IF(ISBLANK('Mortgage 1 Monthly Calcs'!K396),"",'Mortgage 1 Monthly Calcs'!K396)</f>
        <v>0</v>
      </c>
      <c r="N396" s="24"/>
      <c r="O396" s="24" t="e">
        <f>IF(ISBLANK('Mortgage 1 Monthly Calcs'!L396),"",'Mortgage 1 Monthly Calcs'!L396)</f>
        <v>#VALUE!</v>
      </c>
      <c r="P396" s="24"/>
      <c r="Q396" s="24" t="str">
        <f>IF(ISBLANK('Mortgage 1 Monthly Calcs'!M396),"",'Mortgage 1 Monthly Calcs'!M396)</f>
        <v/>
      </c>
      <c r="R396" s="24" t="str">
        <f>IF(ISBLANK('Mortgage 1 Monthly Calcs'!N396),"",'Mortgage 1 Monthly Calcs'!N396)</f>
        <v/>
      </c>
      <c r="S396" s="24" t="str">
        <f>IF(ISBLANK('Mortgage 1 Monthly Calcs'!O396),"",'Mortgage 1 Monthly Calcs'!O396)</f>
        <v/>
      </c>
      <c r="T396" s="24"/>
      <c r="U396" s="24">
        <f>IF(ISBLANK('Mortgage 1 Monthly Calcs'!P396),"",'Mortgage 1 Monthly Calcs'!P396)</f>
        <v>0</v>
      </c>
      <c r="V396" s="24" t="str">
        <f>IF(ISBLANK('Mortgage 1 Monthly Calcs'!Q396),"",'Mortgage 1 Monthly Calcs'!Q396)</f>
        <v/>
      </c>
      <c r="W396" s="24" t="str">
        <f>IF(ISBLANK('Mortgage 1 Monthly Calcs'!R396),"",'Mortgage 1 Monthly Calcs'!R396)</f>
        <v/>
      </c>
      <c r="X396" s="24">
        <f>IF(ISBLANK('Mortgage 1 Monthly Calcs'!S396),"",'Mortgage 1 Monthly Calcs'!S396)</f>
        <v>0</v>
      </c>
      <c r="Y396" s="24" t="str">
        <f>IF(ISBLANK('Mortgage 1 Monthly Calcs'!T396),"",'Mortgage 1 Monthly Calcs'!T396)</f>
        <v/>
      </c>
      <c r="Z396" s="24">
        <f>IF(ISBLANK('Mortgage 1 Monthly Calcs'!U396),"",'Mortgage 1 Monthly Calcs'!U396)</f>
        <v>93290.420445652606</v>
      </c>
      <c r="AA396" s="24" t="e">
        <f>IF(ISBLANK('Mortgage 1 Monthly Calcs'!V396),"",'Mortgage 1 Monthly Calcs'!V396)</f>
        <v>#VALUE!</v>
      </c>
      <c r="AB396" s="24" t="e">
        <f>IF(ISBLANK('Mortgage 1 Monthly Calcs'!W396),"",'Mortgage 1 Monthly Calcs'!W396)</f>
        <v>#VALUE!</v>
      </c>
      <c r="AC396" s="24" t="str">
        <f>IF(ISBLANK('Mortgage 1 Monthly Calcs'!X396),"",'Mortgage 1 Monthly Calcs'!X396)</f>
        <v/>
      </c>
      <c r="AD396" s="24" t="str">
        <f>IF(ISBLANK('Mortgage 1 Monthly Calcs'!Y396),"",'Mortgage 1 Monthly Calcs'!Y396)</f>
        <v/>
      </c>
    </row>
    <row r="397" spans="3:30" x14ac:dyDescent="0.25">
      <c r="C397" s="37">
        <v>386</v>
      </c>
      <c r="D397" s="29"/>
      <c r="E397" s="22" t="str">
        <f>IF(ISBLANK('Mortgage 1 Monthly Calcs'!E397),"",'Mortgage 1 Monthly Calcs'!E397)</f>
        <v/>
      </c>
      <c r="F397" s="23" t="str">
        <f>IF(ISBLANK('Mortgage 1 Monthly Calcs'!F397),"",'Mortgage 1 Monthly Calcs'!F397)</f>
        <v>Dec</v>
      </c>
      <c r="G397" s="28"/>
      <c r="H397" s="28">
        <f>IF(ISBLANK('Mortgage 1 Monthly Calcs'!G397),"",'Mortgage 1 Monthly Calcs'!G397)</f>
        <v>0</v>
      </c>
      <c r="I397" s="24" t="e">
        <f>IF(ISBLANK('Mortgage 1 Monthly Calcs'!H397),"",'Mortgage 1 Monthly Calcs'!H397)</f>
        <v>#VALUE!</v>
      </c>
      <c r="J397" s="24">
        <f>IF(ISBLANK('Mortgage 1 Monthly Calcs'!I397),"",'Mortgage 1 Monthly Calcs'!I397)</f>
        <v>0</v>
      </c>
      <c r="K397" s="24" t="str">
        <f>IF(ISBLANK('Mortgage 1 Monthly Calcs'!J397),"",'Mortgage 1 Monthly Calcs'!J397)</f>
        <v/>
      </c>
      <c r="L397" s="24"/>
      <c r="M397" s="24">
        <f>IF(ISBLANK('Mortgage 1 Monthly Calcs'!K397),"",'Mortgage 1 Monthly Calcs'!K397)</f>
        <v>0</v>
      </c>
      <c r="N397" s="24"/>
      <c r="O397" s="24" t="e">
        <f>IF(ISBLANK('Mortgage 1 Monthly Calcs'!L397),"",'Mortgage 1 Monthly Calcs'!L397)</f>
        <v>#VALUE!</v>
      </c>
      <c r="P397" s="24"/>
      <c r="Q397" s="24" t="str">
        <f>IF(ISBLANK('Mortgage 1 Monthly Calcs'!M397),"",'Mortgage 1 Monthly Calcs'!M397)</f>
        <v/>
      </c>
      <c r="R397" s="24" t="str">
        <f>IF(ISBLANK('Mortgage 1 Monthly Calcs'!N397),"",'Mortgage 1 Monthly Calcs'!N397)</f>
        <v/>
      </c>
      <c r="S397" s="24" t="str">
        <f>IF(ISBLANK('Mortgage 1 Monthly Calcs'!O397),"",'Mortgage 1 Monthly Calcs'!O397)</f>
        <v/>
      </c>
      <c r="T397" s="24"/>
      <c r="U397" s="24">
        <f>IF(ISBLANK('Mortgage 1 Monthly Calcs'!P397),"",'Mortgage 1 Monthly Calcs'!P397)</f>
        <v>0</v>
      </c>
      <c r="V397" s="24" t="str">
        <f>IF(ISBLANK('Mortgage 1 Monthly Calcs'!Q397),"",'Mortgage 1 Monthly Calcs'!Q397)</f>
        <v/>
      </c>
      <c r="W397" s="24" t="str">
        <f>IF(ISBLANK('Mortgage 1 Monthly Calcs'!R397),"",'Mortgage 1 Monthly Calcs'!R397)</f>
        <v/>
      </c>
      <c r="X397" s="24">
        <f>IF(ISBLANK('Mortgage 1 Monthly Calcs'!S397),"",'Mortgage 1 Monthly Calcs'!S397)</f>
        <v>0</v>
      </c>
      <c r="Y397" s="24" t="str">
        <f>IF(ISBLANK('Mortgage 1 Monthly Calcs'!T397),"",'Mortgage 1 Monthly Calcs'!T397)</f>
        <v/>
      </c>
      <c r="Z397" s="24">
        <f>IF(ISBLANK('Mortgage 1 Monthly Calcs'!U397),"",'Mortgage 1 Monthly Calcs'!U397)</f>
        <v>93290.420445652606</v>
      </c>
      <c r="AA397" s="24" t="e">
        <f>IF(ISBLANK('Mortgage 1 Monthly Calcs'!V397),"",'Mortgage 1 Monthly Calcs'!V397)</f>
        <v>#VALUE!</v>
      </c>
      <c r="AB397" s="24" t="e">
        <f>IF(ISBLANK('Mortgage 1 Monthly Calcs'!W397),"",'Mortgage 1 Monthly Calcs'!W397)</f>
        <v>#VALUE!</v>
      </c>
      <c r="AC397" s="24" t="str">
        <f>IF(ISBLANK('Mortgage 1 Monthly Calcs'!X397),"",'Mortgage 1 Monthly Calcs'!X397)</f>
        <v/>
      </c>
      <c r="AD397" s="24" t="str">
        <f>IF(ISBLANK('Mortgage 1 Monthly Calcs'!Y397),"",'Mortgage 1 Monthly Calcs'!Y397)</f>
        <v/>
      </c>
    </row>
    <row r="398" spans="3:30" x14ac:dyDescent="0.25">
      <c r="C398" s="37">
        <v>387</v>
      </c>
      <c r="D398" s="29"/>
      <c r="E398" s="22">
        <f>IF(ISBLANK('Mortgage 1 Monthly Calcs'!E398),"",'Mortgage 1 Monthly Calcs'!E398)</f>
        <v>2042</v>
      </c>
      <c r="F398" s="23" t="str">
        <f>IF(ISBLANK('Mortgage 1 Monthly Calcs'!F398),"",'Mortgage 1 Monthly Calcs'!F398)</f>
        <v>Jan</v>
      </c>
      <c r="G398" s="28"/>
      <c r="H398" s="28">
        <f>IF(ISBLANK('Mortgage 1 Monthly Calcs'!G398),"",'Mortgage 1 Monthly Calcs'!G398)</f>
        <v>0</v>
      </c>
      <c r="I398" s="24" t="e">
        <f>IF(ISBLANK('Mortgage 1 Monthly Calcs'!H398),"",'Mortgage 1 Monthly Calcs'!H398)</f>
        <v>#VALUE!</v>
      </c>
      <c r="J398" s="24">
        <f>IF(ISBLANK('Mortgage 1 Monthly Calcs'!I398),"",'Mortgage 1 Monthly Calcs'!I398)</f>
        <v>0</v>
      </c>
      <c r="K398" s="24" t="str">
        <f>IF(ISBLANK('Mortgage 1 Monthly Calcs'!J398),"",'Mortgage 1 Monthly Calcs'!J398)</f>
        <v/>
      </c>
      <c r="L398" s="24"/>
      <c r="M398" s="24">
        <f>IF(ISBLANK('Mortgage 1 Monthly Calcs'!K398),"",'Mortgage 1 Monthly Calcs'!K398)</f>
        <v>0</v>
      </c>
      <c r="N398" s="24"/>
      <c r="O398" s="24" t="e">
        <f>IF(ISBLANK('Mortgage 1 Monthly Calcs'!L398),"",'Mortgage 1 Monthly Calcs'!L398)</f>
        <v>#VALUE!</v>
      </c>
      <c r="P398" s="24"/>
      <c r="Q398" s="24" t="str">
        <f>IF(ISBLANK('Mortgage 1 Monthly Calcs'!M398),"",'Mortgage 1 Monthly Calcs'!M398)</f>
        <v/>
      </c>
      <c r="R398" s="24" t="str">
        <f>IF(ISBLANK('Mortgage 1 Monthly Calcs'!N398),"",'Mortgage 1 Monthly Calcs'!N398)</f>
        <v/>
      </c>
      <c r="S398" s="24" t="str">
        <f>IF(ISBLANK('Mortgage 1 Monthly Calcs'!O398),"",'Mortgage 1 Monthly Calcs'!O398)</f>
        <v/>
      </c>
      <c r="T398" s="24"/>
      <c r="U398" s="24">
        <f>IF(ISBLANK('Mortgage 1 Monthly Calcs'!P398),"",'Mortgage 1 Monthly Calcs'!P398)</f>
        <v>0</v>
      </c>
      <c r="V398" s="24" t="str">
        <f>IF(ISBLANK('Mortgage 1 Monthly Calcs'!Q398),"",'Mortgage 1 Monthly Calcs'!Q398)</f>
        <v/>
      </c>
      <c r="W398" s="24" t="str">
        <f>IF(ISBLANK('Mortgage 1 Monthly Calcs'!R398),"",'Mortgage 1 Monthly Calcs'!R398)</f>
        <v/>
      </c>
      <c r="X398" s="24">
        <f>IF(ISBLANK('Mortgage 1 Monthly Calcs'!S398),"",'Mortgage 1 Monthly Calcs'!S398)</f>
        <v>0</v>
      </c>
      <c r="Y398" s="24" t="str">
        <f>IF(ISBLANK('Mortgage 1 Monthly Calcs'!T398),"",'Mortgage 1 Monthly Calcs'!T398)</f>
        <v/>
      </c>
      <c r="Z398" s="24">
        <f>IF(ISBLANK('Mortgage 1 Monthly Calcs'!U398),"",'Mortgage 1 Monthly Calcs'!U398)</f>
        <v>93290.420445652606</v>
      </c>
      <c r="AA398" s="24" t="e">
        <f>IF(ISBLANK('Mortgage 1 Monthly Calcs'!V398),"",'Mortgage 1 Monthly Calcs'!V398)</f>
        <v>#VALUE!</v>
      </c>
      <c r="AB398" s="24" t="e">
        <f>IF(ISBLANK('Mortgage 1 Monthly Calcs'!W398),"",'Mortgage 1 Monthly Calcs'!W398)</f>
        <v>#VALUE!</v>
      </c>
      <c r="AC398" s="24" t="str">
        <f>IF(ISBLANK('Mortgage 1 Monthly Calcs'!X398),"",'Mortgage 1 Monthly Calcs'!X398)</f>
        <v/>
      </c>
      <c r="AD398" s="24" t="str">
        <f>IF(ISBLANK('Mortgage 1 Monthly Calcs'!Y398),"",'Mortgage 1 Monthly Calcs'!Y398)</f>
        <v/>
      </c>
    </row>
    <row r="399" spans="3:30" x14ac:dyDescent="0.25">
      <c r="C399" s="37">
        <v>388</v>
      </c>
      <c r="D399" s="29"/>
      <c r="E399" s="22" t="str">
        <f>IF(ISBLANK('Mortgage 1 Monthly Calcs'!E399),"",'Mortgage 1 Monthly Calcs'!E399)</f>
        <v/>
      </c>
      <c r="F399" s="23" t="str">
        <f>IF(ISBLANK('Mortgage 1 Monthly Calcs'!F399),"",'Mortgage 1 Monthly Calcs'!F399)</f>
        <v>Feb</v>
      </c>
      <c r="G399" s="28"/>
      <c r="H399" s="28">
        <f>IF(ISBLANK('Mortgage 1 Monthly Calcs'!G399),"",'Mortgage 1 Monthly Calcs'!G399)</f>
        <v>0</v>
      </c>
      <c r="I399" s="24" t="e">
        <f>IF(ISBLANK('Mortgage 1 Monthly Calcs'!H399),"",'Mortgage 1 Monthly Calcs'!H399)</f>
        <v>#VALUE!</v>
      </c>
      <c r="J399" s="24">
        <f>IF(ISBLANK('Mortgage 1 Monthly Calcs'!I399),"",'Mortgage 1 Monthly Calcs'!I399)</f>
        <v>0</v>
      </c>
      <c r="K399" s="24" t="str">
        <f>IF(ISBLANK('Mortgage 1 Monthly Calcs'!J399),"",'Mortgage 1 Monthly Calcs'!J399)</f>
        <v/>
      </c>
      <c r="L399" s="24"/>
      <c r="M399" s="24">
        <f>IF(ISBLANK('Mortgage 1 Monthly Calcs'!K399),"",'Mortgage 1 Monthly Calcs'!K399)</f>
        <v>0</v>
      </c>
      <c r="N399" s="24"/>
      <c r="O399" s="24" t="e">
        <f>IF(ISBLANK('Mortgage 1 Monthly Calcs'!L399),"",'Mortgage 1 Monthly Calcs'!L399)</f>
        <v>#VALUE!</v>
      </c>
      <c r="P399" s="24"/>
      <c r="Q399" s="24" t="str">
        <f>IF(ISBLANK('Mortgage 1 Monthly Calcs'!M399),"",'Mortgage 1 Monthly Calcs'!M399)</f>
        <v/>
      </c>
      <c r="R399" s="24" t="str">
        <f>IF(ISBLANK('Mortgage 1 Monthly Calcs'!N399),"",'Mortgage 1 Monthly Calcs'!N399)</f>
        <v/>
      </c>
      <c r="S399" s="24" t="str">
        <f>IF(ISBLANK('Mortgage 1 Monthly Calcs'!O399),"",'Mortgage 1 Monthly Calcs'!O399)</f>
        <v/>
      </c>
      <c r="T399" s="24"/>
      <c r="U399" s="24">
        <f>IF(ISBLANK('Mortgage 1 Monthly Calcs'!P399),"",'Mortgage 1 Monthly Calcs'!P399)</f>
        <v>0</v>
      </c>
      <c r="V399" s="24" t="str">
        <f>IF(ISBLANK('Mortgage 1 Monthly Calcs'!Q399),"",'Mortgage 1 Monthly Calcs'!Q399)</f>
        <v/>
      </c>
      <c r="W399" s="24" t="str">
        <f>IF(ISBLANK('Mortgage 1 Monthly Calcs'!R399),"",'Mortgage 1 Monthly Calcs'!R399)</f>
        <v/>
      </c>
      <c r="X399" s="24">
        <f>IF(ISBLANK('Mortgage 1 Monthly Calcs'!S399),"",'Mortgage 1 Monthly Calcs'!S399)</f>
        <v>0</v>
      </c>
      <c r="Y399" s="24" t="str">
        <f>IF(ISBLANK('Mortgage 1 Monthly Calcs'!T399),"",'Mortgage 1 Monthly Calcs'!T399)</f>
        <v/>
      </c>
      <c r="Z399" s="24">
        <f>IF(ISBLANK('Mortgage 1 Monthly Calcs'!U399),"",'Mortgage 1 Monthly Calcs'!U399)</f>
        <v>93290.420445652606</v>
      </c>
      <c r="AA399" s="24" t="e">
        <f>IF(ISBLANK('Mortgage 1 Monthly Calcs'!V399),"",'Mortgage 1 Monthly Calcs'!V399)</f>
        <v>#VALUE!</v>
      </c>
      <c r="AB399" s="24" t="e">
        <f>IF(ISBLANK('Mortgage 1 Monthly Calcs'!W399),"",'Mortgage 1 Monthly Calcs'!W399)</f>
        <v>#VALUE!</v>
      </c>
      <c r="AC399" s="24" t="str">
        <f>IF(ISBLANK('Mortgage 1 Monthly Calcs'!X399),"",'Mortgage 1 Monthly Calcs'!X399)</f>
        <v/>
      </c>
      <c r="AD399" s="24" t="str">
        <f>IF(ISBLANK('Mortgage 1 Monthly Calcs'!Y399),"",'Mortgage 1 Monthly Calcs'!Y399)</f>
        <v/>
      </c>
    </row>
    <row r="400" spans="3:30" x14ac:dyDescent="0.25">
      <c r="C400" s="37">
        <v>389</v>
      </c>
      <c r="D400" s="29"/>
      <c r="E400" s="22" t="str">
        <f>IF(ISBLANK('Mortgage 1 Monthly Calcs'!E400),"",'Mortgage 1 Monthly Calcs'!E400)</f>
        <v/>
      </c>
      <c r="F400" s="23" t="str">
        <f>IF(ISBLANK('Mortgage 1 Monthly Calcs'!F400),"",'Mortgage 1 Monthly Calcs'!F400)</f>
        <v>Mar</v>
      </c>
      <c r="G400" s="28"/>
      <c r="H400" s="28">
        <f>IF(ISBLANK('Mortgage 1 Monthly Calcs'!G400),"",'Mortgage 1 Monthly Calcs'!G400)</f>
        <v>0</v>
      </c>
      <c r="I400" s="24" t="e">
        <f>IF(ISBLANK('Mortgage 1 Monthly Calcs'!H400),"",'Mortgage 1 Monthly Calcs'!H400)</f>
        <v>#VALUE!</v>
      </c>
      <c r="J400" s="24">
        <f>IF(ISBLANK('Mortgage 1 Monthly Calcs'!I400),"",'Mortgage 1 Monthly Calcs'!I400)</f>
        <v>0</v>
      </c>
      <c r="K400" s="24" t="str">
        <f>IF(ISBLANK('Mortgage 1 Monthly Calcs'!J400),"",'Mortgage 1 Monthly Calcs'!J400)</f>
        <v/>
      </c>
      <c r="L400" s="24"/>
      <c r="M400" s="24">
        <f>IF(ISBLANK('Mortgage 1 Monthly Calcs'!K400),"",'Mortgage 1 Monthly Calcs'!K400)</f>
        <v>0</v>
      </c>
      <c r="N400" s="24"/>
      <c r="O400" s="24" t="e">
        <f>IF(ISBLANK('Mortgage 1 Monthly Calcs'!L400),"",'Mortgage 1 Monthly Calcs'!L400)</f>
        <v>#VALUE!</v>
      </c>
      <c r="P400" s="24"/>
      <c r="Q400" s="24" t="str">
        <f>IF(ISBLANK('Mortgage 1 Monthly Calcs'!M400),"",'Mortgage 1 Monthly Calcs'!M400)</f>
        <v/>
      </c>
      <c r="R400" s="24" t="str">
        <f>IF(ISBLANK('Mortgage 1 Monthly Calcs'!N400),"",'Mortgage 1 Monthly Calcs'!N400)</f>
        <v/>
      </c>
      <c r="S400" s="24" t="str">
        <f>IF(ISBLANK('Mortgage 1 Monthly Calcs'!O400),"",'Mortgage 1 Monthly Calcs'!O400)</f>
        <v/>
      </c>
      <c r="T400" s="24"/>
      <c r="U400" s="24">
        <f>IF(ISBLANK('Mortgage 1 Monthly Calcs'!P400),"",'Mortgage 1 Monthly Calcs'!P400)</f>
        <v>0</v>
      </c>
      <c r="V400" s="24" t="str">
        <f>IF(ISBLANK('Mortgage 1 Monthly Calcs'!Q400),"",'Mortgage 1 Monthly Calcs'!Q400)</f>
        <v/>
      </c>
      <c r="W400" s="24" t="str">
        <f>IF(ISBLANK('Mortgage 1 Monthly Calcs'!R400),"",'Mortgage 1 Monthly Calcs'!R400)</f>
        <v/>
      </c>
      <c r="X400" s="24">
        <f>IF(ISBLANK('Mortgage 1 Monthly Calcs'!S400),"",'Mortgage 1 Monthly Calcs'!S400)</f>
        <v>0</v>
      </c>
      <c r="Y400" s="24" t="str">
        <f>IF(ISBLANK('Mortgage 1 Monthly Calcs'!T400),"",'Mortgage 1 Monthly Calcs'!T400)</f>
        <v/>
      </c>
      <c r="Z400" s="24">
        <f>IF(ISBLANK('Mortgage 1 Monthly Calcs'!U400),"",'Mortgage 1 Monthly Calcs'!U400)</f>
        <v>93290.420445652606</v>
      </c>
      <c r="AA400" s="24" t="e">
        <f>IF(ISBLANK('Mortgage 1 Monthly Calcs'!V400),"",'Mortgage 1 Monthly Calcs'!V400)</f>
        <v>#VALUE!</v>
      </c>
      <c r="AB400" s="24" t="e">
        <f>IF(ISBLANK('Mortgage 1 Monthly Calcs'!W400),"",'Mortgage 1 Monthly Calcs'!W400)</f>
        <v>#VALUE!</v>
      </c>
      <c r="AC400" s="24" t="str">
        <f>IF(ISBLANK('Mortgage 1 Monthly Calcs'!X400),"",'Mortgage 1 Monthly Calcs'!X400)</f>
        <v/>
      </c>
      <c r="AD400" s="24" t="str">
        <f>IF(ISBLANK('Mortgage 1 Monthly Calcs'!Y400),"",'Mortgage 1 Monthly Calcs'!Y400)</f>
        <v/>
      </c>
    </row>
    <row r="401" spans="3:30" x14ac:dyDescent="0.25">
      <c r="C401" s="37">
        <v>390</v>
      </c>
      <c r="D401" s="29"/>
      <c r="E401" s="22" t="str">
        <f>IF(ISBLANK('Mortgage 1 Monthly Calcs'!E401),"",'Mortgage 1 Monthly Calcs'!E401)</f>
        <v/>
      </c>
      <c r="F401" s="23" t="str">
        <f>IF(ISBLANK('Mortgage 1 Monthly Calcs'!F401),"",'Mortgage 1 Monthly Calcs'!F401)</f>
        <v>Apr</v>
      </c>
      <c r="G401" s="28"/>
      <c r="H401" s="28">
        <f>IF(ISBLANK('Mortgage 1 Monthly Calcs'!G401),"",'Mortgage 1 Monthly Calcs'!G401)</f>
        <v>0</v>
      </c>
      <c r="I401" s="24" t="e">
        <f>IF(ISBLANK('Mortgage 1 Monthly Calcs'!H401),"",'Mortgage 1 Monthly Calcs'!H401)</f>
        <v>#VALUE!</v>
      </c>
      <c r="J401" s="24">
        <f>IF(ISBLANK('Mortgage 1 Monthly Calcs'!I401),"",'Mortgage 1 Monthly Calcs'!I401)</f>
        <v>0</v>
      </c>
      <c r="K401" s="24" t="str">
        <f>IF(ISBLANK('Mortgage 1 Monthly Calcs'!J401),"",'Mortgage 1 Monthly Calcs'!J401)</f>
        <v/>
      </c>
      <c r="L401" s="24"/>
      <c r="M401" s="24">
        <f>IF(ISBLANK('Mortgage 1 Monthly Calcs'!K401),"",'Mortgage 1 Monthly Calcs'!K401)</f>
        <v>0</v>
      </c>
      <c r="N401" s="24"/>
      <c r="O401" s="24" t="e">
        <f>IF(ISBLANK('Mortgage 1 Monthly Calcs'!L401),"",'Mortgage 1 Monthly Calcs'!L401)</f>
        <v>#VALUE!</v>
      </c>
      <c r="P401" s="24"/>
      <c r="Q401" s="24" t="str">
        <f>IF(ISBLANK('Mortgage 1 Monthly Calcs'!M401),"",'Mortgage 1 Monthly Calcs'!M401)</f>
        <v/>
      </c>
      <c r="R401" s="24" t="str">
        <f>IF(ISBLANK('Mortgage 1 Monthly Calcs'!N401),"",'Mortgage 1 Monthly Calcs'!N401)</f>
        <v/>
      </c>
      <c r="S401" s="24" t="str">
        <f>IF(ISBLANK('Mortgage 1 Monthly Calcs'!O401),"",'Mortgage 1 Monthly Calcs'!O401)</f>
        <v/>
      </c>
      <c r="T401" s="24"/>
      <c r="U401" s="24">
        <f>IF(ISBLANK('Mortgage 1 Monthly Calcs'!P401),"",'Mortgage 1 Monthly Calcs'!P401)</f>
        <v>0</v>
      </c>
      <c r="V401" s="24" t="str">
        <f>IF(ISBLANK('Mortgage 1 Monthly Calcs'!Q401),"",'Mortgage 1 Monthly Calcs'!Q401)</f>
        <v/>
      </c>
      <c r="W401" s="24" t="str">
        <f>IF(ISBLANK('Mortgage 1 Monthly Calcs'!R401),"",'Mortgage 1 Monthly Calcs'!R401)</f>
        <v/>
      </c>
      <c r="X401" s="24">
        <f>IF(ISBLANK('Mortgage 1 Monthly Calcs'!S401),"",'Mortgage 1 Monthly Calcs'!S401)</f>
        <v>0</v>
      </c>
      <c r="Y401" s="24" t="str">
        <f>IF(ISBLANK('Mortgage 1 Monthly Calcs'!T401),"",'Mortgage 1 Monthly Calcs'!T401)</f>
        <v/>
      </c>
      <c r="Z401" s="24">
        <f>IF(ISBLANK('Mortgage 1 Monthly Calcs'!U401),"",'Mortgage 1 Monthly Calcs'!U401)</f>
        <v>93290.420445652606</v>
      </c>
      <c r="AA401" s="24" t="e">
        <f>IF(ISBLANK('Mortgage 1 Monthly Calcs'!V401),"",'Mortgage 1 Monthly Calcs'!V401)</f>
        <v>#VALUE!</v>
      </c>
      <c r="AB401" s="24" t="e">
        <f>IF(ISBLANK('Mortgage 1 Monthly Calcs'!W401),"",'Mortgage 1 Monthly Calcs'!W401)</f>
        <v>#VALUE!</v>
      </c>
      <c r="AC401" s="24" t="str">
        <f>IF(ISBLANK('Mortgage 1 Monthly Calcs'!X401),"",'Mortgage 1 Monthly Calcs'!X401)</f>
        <v/>
      </c>
      <c r="AD401" s="24" t="str">
        <f>IF(ISBLANK('Mortgage 1 Monthly Calcs'!Y401),"",'Mortgage 1 Monthly Calcs'!Y401)</f>
        <v/>
      </c>
    </row>
    <row r="402" spans="3:30" x14ac:dyDescent="0.25">
      <c r="C402" s="37">
        <v>391</v>
      </c>
      <c r="D402" s="29"/>
      <c r="E402" s="22" t="str">
        <f>IF(ISBLANK('Mortgage 1 Monthly Calcs'!E402),"",'Mortgage 1 Monthly Calcs'!E402)</f>
        <v/>
      </c>
      <c r="F402" s="23" t="str">
        <f>IF(ISBLANK('Mortgage 1 Monthly Calcs'!F402),"",'Mortgage 1 Monthly Calcs'!F402)</f>
        <v>May</v>
      </c>
      <c r="G402" s="28"/>
      <c r="H402" s="28">
        <f>IF(ISBLANK('Mortgage 1 Monthly Calcs'!G402),"",'Mortgage 1 Monthly Calcs'!G402)</f>
        <v>0</v>
      </c>
      <c r="I402" s="24" t="e">
        <f>IF(ISBLANK('Mortgage 1 Monthly Calcs'!H402),"",'Mortgage 1 Monthly Calcs'!H402)</f>
        <v>#VALUE!</v>
      </c>
      <c r="J402" s="24">
        <f>IF(ISBLANK('Mortgage 1 Monthly Calcs'!I402),"",'Mortgage 1 Monthly Calcs'!I402)</f>
        <v>0</v>
      </c>
      <c r="K402" s="24" t="str">
        <f>IF(ISBLANK('Mortgage 1 Monthly Calcs'!J402),"",'Mortgage 1 Monthly Calcs'!J402)</f>
        <v/>
      </c>
      <c r="L402" s="24"/>
      <c r="M402" s="24">
        <f>IF(ISBLANK('Mortgage 1 Monthly Calcs'!K402),"",'Mortgage 1 Monthly Calcs'!K402)</f>
        <v>0</v>
      </c>
      <c r="N402" s="24"/>
      <c r="O402" s="24" t="e">
        <f>IF(ISBLANK('Mortgage 1 Monthly Calcs'!L402),"",'Mortgage 1 Monthly Calcs'!L402)</f>
        <v>#VALUE!</v>
      </c>
      <c r="P402" s="24"/>
      <c r="Q402" s="24" t="str">
        <f>IF(ISBLANK('Mortgage 1 Monthly Calcs'!M402),"",'Mortgage 1 Monthly Calcs'!M402)</f>
        <v/>
      </c>
      <c r="R402" s="24" t="str">
        <f>IF(ISBLANK('Mortgage 1 Monthly Calcs'!N402),"",'Mortgage 1 Monthly Calcs'!N402)</f>
        <v/>
      </c>
      <c r="S402" s="24" t="str">
        <f>IF(ISBLANK('Mortgage 1 Monthly Calcs'!O402),"",'Mortgage 1 Monthly Calcs'!O402)</f>
        <v/>
      </c>
      <c r="T402" s="24"/>
      <c r="U402" s="24">
        <f>IF(ISBLANK('Mortgage 1 Monthly Calcs'!P402),"",'Mortgage 1 Monthly Calcs'!P402)</f>
        <v>0</v>
      </c>
      <c r="V402" s="24" t="str">
        <f>IF(ISBLANK('Mortgage 1 Monthly Calcs'!Q402),"",'Mortgage 1 Monthly Calcs'!Q402)</f>
        <v/>
      </c>
      <c r="W402" s="24" t="str">
        <f>IF(ISBLANK('Mortgage 1 Monthly Calcs'!R402),"",'Mortgage 1 Monthly Calcs'!R402)</f>
        <v/>
      </c>
      <c r="X402" s="24">
        <f>IF(ISBLANK('Mortgage 1 Monthly Calcs'!S402),"",'Mortgage 1 Monthly Calcs'!S402)</f>
        <v>0</v>
      </c>
      <c r="Y402" s="24" t="str">
        <f>IF(ISBLANK('Mortgage 1 Monthly Calcs'!T402),"",'Mortgage 1 Monthly Calcs'!T402)</f>
        <v/>
      </c>
      <c r="Z402" s="24">
        <f>IF(ISBLANK('Mortgage 1 Monthly Calcs'!U402),"",'Mortgage 1 Monthly Calcs'!U402)</f>
        <v>93290.420445652606</v>
      </c>
      <c r="AA402" s="24" t="e">
        <f>IF(ISBLANK('Mortgage 1 Monthly Calcs'!V402),"",'Mortgage 1 Monthly Calcs'!V402)</f>
        <v>#VALUE!</v>
      </c>
      <c r="AB402" s="24" t="e">
        <f>IF(ISBLANK('Mortgage 1 Monthly Calcs'!W402),"",'Mortgage 1 Monthly Calcs'!W402)</f>
        <v>#VALUE!</v>
      </c>
      <c r="AC402" s="24" t="str">
        <f>IF(ISBLANK('Mortgage 1 Monthly Calcs'!X402),"",'Mortgage 1 Monthly Calcs'!X402)</f>
        <v/>
      </c>
      <c r="AD402" s="24" t="str">
        <f>IF(ISBLANK('Mortgage 1 Monthly Calcs'!Y402),"",'Mortgage 1 Monthly Calcs'!Y402)</f>
        <v/>
      </c>
    </row>
    <row r="403" spans="3:30" x14ac:dyDescent="0.25">
      <c r="C403" s="37">
        <v>392</v>
      </c>
      <c r="D403" s="29"/>
      <c r="E403" s="22" t="str">
        <f>IF(ISBLANK('Mortgage 1 Monthly Calcs'!E403),"",'Mortgage 1 Monthly Calcs'!E403)</f>
        <v/>
      </c>
      <c r="F403" s="23" t="str">
        <f>IF(ISBLANK('Mortgage 1 Monthly Calcs'!F403),"",'Mortgage 1 Monthly Calcs'!F403)</f>
        <v>Jun</v>
      </c>
      <c r="G403" s="28"/>
      <c r="H403" s="28">
        <f>IF(ISBLANK('Mortgage 1 Monthly Calcs'!G403),"",'Mortgage 1 Monthly Calcs'!G403)</f>
        <v>0</v>
      </c>
      <c r="I403" s="24" t="e">
        <f>IF(ISBLANK('Mortgage 1 Monthly Calcs'!H403),"",'Mortgage 1 Monthly Calcs'!H403)</f>
        <v>#VALUE!</v>
      </c>
      <c r="J403" s="24">
        <f>IF(ISBLANK('Mortgage 1 Monthly Calcs'!I403),"",'Mortgage 1 Monthly Calcs'!I403)</f>
        <v>0</v>
      </c>
      <c r="K403" s="24" t="str">
        <f>IF(ISBLANK('Mortgage 1 Monthly Calcs'!J403),"",'Mortgage 1 Monthly Calcs'!J403)</f>
        <v/>
      </c>
      <c r="L403" s="24"/>
      <c r="M403" s="24">
        <f>IF(ISBLANK('Mortgage 1 Monthly Calcs'!K403),"",'Mortgage 1 Monthly Calcs'!K403)</f>
        <v>0</v>
      </c>
      <c r="N403" s="24"/>
      <c r="O403" s="24" t="e">
        <f>IF(ISBLANK('Mortgage 1 Monthly Calcs'!L403),"",'Mortgage 1 Monthly Calcs'!L403)</f>
        <v>#VALUE!</v>
      </c>
      <c r="P403" s="24"/>
      <c r="Q403" s="24" t="str">
        <f>IF(ISBLANK('Mortgage 1 Monthly Calcs'!M403),"",'Mortgage 1 Monthly Calcs'!M403)</f>
        <v/>
      </c>
      <c r="R403" s="24" t="str">
        <f>IF(ISBLANK('Mortgage 1 Monthly Calcs'!N403),"",'Mortgage 1 Monthly Calcs'!N403)</f>
        <v/>
      </c>
      <c r="S403" s="24" t="str">
        <f>IF(ISBLANK('Mortgage 1 Monthly Calcs'!O403),"",'Mortgage 1 Monthly Calcs'!O403)</f>
        <v/>
      </c>
      <c r="T403" s="24"/>
      <c r="U403" s="24">
        <f>IF(ISBLANK('Mortgage 1 Monthly Calcs'!P403),"",'Mortgage 1 Monthly Calcs'!P403)</f>
        <v>0</v>
      </c>
      <c r="V403" s="24" t="str">
        <f>IF(ISBLANK('Mortgage 1 Monthly Calcs'!Q403),"",'Mortgage 1 Monthly Calcs'!Q403)</f>
        <v/>
      </c>
      <c r="W403" s="24" t="str">
        <f>IF(ISBLANK('Mortgage 1 Monthly Calcs'!R403),"",'Mortgage 1 Monthly Calcs'!R403)</f>
        <v/>
      </c>
      <c r="X403" s="24">
        <f>IF(ISBLANK('Mortgage 1 Monthly Calcs'!S403),"",'Mortgage 1 Monthly Calcs'!S403)</f>
        <v>0</v>
      </c>
      <c r="Y403" s="24" t="str">
        <f>IF(ISBLANK('Mortgage 1 Monthly Calcs'!T403),"",'Mortgage 1 Monthly Calcs'!T403)</f>
        <v/>
      </c>
      <c r="Z403" s="24">
        <f>IF(ISBLANK('Mortgage 1 Monthly Calcs'!U403),"",'Mortgage 1 Monthly Calcs'!U403)</f>
        <v>93290.420445652606</v>
      </c>
      <c r="AA403" s="24" t="e">
        <f>IF(ISBLANK('Mortgage 1 Monthly Calcs'!V403),"",'Mortgage 1 Monthly Calcs'!V403)</f>
        <v>#VALUE!</v>
      </c>
      <c r="AB403" s="24" t="e">
        <f>IF(ISBLANK('Mortgage 1 Monthly Calcs'!W403),"",'Mortgage 1 Monthly Calcs'!W403)</f>
        <v>#VALUE!</v>
      </c>
      <c r="AC403" s="24" t="str">
        <f>IF(ISBLANK('Mortgage 1 Monthly Calcs'!X403),"",'Mortgage 1 Monthly Calcs'!X403)</f>
        <v/>
      </c>
      <c r="AD403" s="24" t="str">
        <f>IF(ISBLANK('Mortgage 1 Monthly Calcs'!Y403),"",'Mortgage 1 Monthly Calcs'!Y403)</f>
        <v/>
      </c>
    </row>
    <row r="404" spans="3:30" x14ac:dyDescent="0.25">
      <c r="C404" s="37">
        <v>393</v>
      </c>
      <c r="D404" s="29"/>
      <c r="E404" s="22" t="str">
        <f>IF(ISBLANK('Mortgage 1 Monthly Calcs'!E404),"",'Mortgage 1 Monthly Calcs'!E404)</f>
        <v/>
      </c>
      <c r="F404" s="23" t="str">
        <f>IF(ISBLANK('Mortgage 1 Monthly Calcs'!F404),"",'Mortgage 1 Monthly Calcs'!F404)</f>
        <v>Jul</v>
      </c>
      <c r="G404" s="28"/>
      <c r="H404" s="28">
        <f>IF(ISBLANK('Mortgage 1 Monthly Calcs'!G404),"",'Mortgage 1 Monthly Calcs'!G404)</f>
        <v>0</v>
      </c>
      <c r="I404" s="24" t="e">
        <f>IF(ISBLANK('Mortgage 1 Monthly Calcs'!H404),"",'Mortgage 1 Monthly Calcs'!H404)</f>
        <v>#VALUE!</v>
      </c>
      <c r="J404" s="24">
        <f>IF(ISBLANK('Mortgage 1 Monthly Calcs'!I404),"",'Mortgage 1 Monthly Calcs'!I404)</f>
        <v>0</v>
      </c>
      <c r="K404" s="24" t="str">
        <f>IF(ISBLANK('Mortgage 1 Monthly Calcs'!J404),"",'Mortgage 1 Monthly Calcs'!J404)</f>
        <v/>
      </c>
      <c r="L404" s="24"/>
      <c r="M404" s="24">
        <f>IF(ISBLANK('Mortgage 1 Monthly Calcs'!K404),"",'Mortgage 1 Monthly Calcs'!K404)</f>
        <v>0</v>
      </c>
      <c r="N404" s="24"/>
      <c r="O404" s="24" t="e">
        <f>IF(ISBLANK('Mortgage 1 Monthly Calcs'!L404),"",'Mortgage 1 Monthly Calcs'!L404)</f>
        <v>#VALUE!</v>
      </c>
      <c r="P404" s="24"/>
      <c r="Q404" s="24" t="str">
        <f>IF(ISBLANK('Mortgage 1 Monthly Calcs'!M404),"",'Mortgage 1 Monthly Calcs'!M404)</f>
        <v/>
      </c>
      <c r="R404" s="24" t="str">
        <f>IF(ISBLANK('Mortgage 1 Monthly Calcs'!N404),"",'Mortgage 1 Monthly Calcs'!N404)</f>
        <v/>
      </c>
      <c r="S404" s="24" t="str">
        <f>IF(ISBLANK('Mortgage 1 Monthly Calcs'!O404),"",'Mortgage 1 Monthly Calcs'!O404)</f>
        <v/>
      </c>
      <c r="T404" s="24"/>
      <c r="U404" s="24">
        <f>IF(ISBLANK('Mortgage 1 Monthly Calcs'!P404),"",'Mortgage 1 Monthly Calcs'!P404)</f>
        <v>0</v>
      </c>
      <c r="V404" s="24" t="str">
        <f>IF(ISBLANK('Mortgage 1 Monthly Calcs'!Q404),"",'Mortgage 1 Monthly Calcs'!Q404)</f>
        <v/>
      </c>
      <c r="W404" s="24" t="str">
        <f>IF(ISBLANK('Mortgage 1 Monthly Calcs'!R404),"",'Mortgage 1 Monthly Calcs'!R404)</f>
        <v/>
      </c>
      <c r="X404" s="24">
        <f>IF(ISBLANK('Mortgage 1 Monthly Calcs'!S404),"",'Mortgage 1 Monthly Calcs'!S404)</f>
        <v>0</v>
      </c>
      <c r="Y404" s="24" t="str">
        <f>IF(ISBLANK('Mortgage 1 Monthly Calcs'!T404),"",'Mortgage 1 Monthly Calcs'!T404)</f>
        <v/>
      </c>
      <c r="Z404" s="24">
        <f>IF(ISBLANK('Mortgage 1 Monthly Calcs'!U404),"",'Mortgage 1 Monthly Calcs'!U404)</f>
        <v>93290.420445652606</v>
      </c>
      <c r="AA404" s="24" t="e">
        <f>IF(ISBLANK('Mortgage 1 Monthly Calcs'!V404),"",'Mortgage 1 Monthly Calcs'!V404)</f>
        <v>#VALUE!</v>
      </c>
      <c r="AB404" s="24" t="e">
        <f>IF(ISBLANK('Mortgage 1 Monthly Calcs'!W404),"",'Mortgage 1 Monthly Calcs'!W404)</f>
        <v>#VALUE!</v>
      </c>
      <c r="AC404" s="24" t="str">
        <f>IF(ISBLANK('Mortgage 1 Monthly Calcs'!X404),"",'Mortgage 1 Monthly Calcs'!X404)</f>
        <v/>
      </c>
      <c r="AD404" s="24" t="str">
        <f>IF(ISBLANK('Mortgage 1 Monthly Calcs'!Y404),"",'Mortgage 1 Monthly Calcs'!Y404)</f>
        <v/>
      </c>
    </row>
    <row r="405" spans="3:30" x14ac:dyDescent="0.25">
      <c r="C405" s="37">
        <v>394</v>
      </c>
      <c r="D405" s="29"/>
      <c r="E405" s="22" t="str">
        <f>IF(ISBLANK('Mortgage 1 Monthly Calcs'!E405),"",'Mortgage 1 Monthly Calcs'!E405)</f>
        <v/>
      </c>
      <c r="F405" s="22" t="str">
        <f>IF(ISBLANK('Mortgage 1 Monthly Calcs'!F405),"",'Mortgage 1 Monthly Calcs'!F405)</f>
        <v>Aug</v>
      </c>
      <c r="G405" s="28"/>
      <c r="H405" s="28">
        <f>IF(ISBLANK('Mortgage 1 Monthly Calcs'!G405),"",'Mortgage 1 Monthly Calcs'!G405)</f>
        <v>0</v>
      </c>
      <c r="I405" s="24" t="e">
        <f>IF(ISBLANK('Mortgage 1 Monthly Calcs'!H405),"",'Mortgage 1 Monthly Calcs'!H405)</f>
        <v>#VALUE!</v>
      </c>
      <c r="J405" s="24">
        <f>IF(ISBLANK('Mortgage 1 Monthly Calcs'!I405),"",'Mortgage 1 Monthly Calcs'!I405)</f>
        <v>0</v>
      </c>
      <c r="K405" s="24" t="str">
        <f>IF(ISBLANK('Mortgage 1 Monthly Calcs'!J405),"",'Mortgage 1 Monthly Calcs'!J405)</f>
        <v/>
      </c>
      <c r="L405" s="24"/>
      <c r="M405" s="24">
        <f>IF(ISBLANK('Mortgage 1 Monthly Calcs'!K405),"",'Mortgage 1 Monthly Calcs'!K405)</f>
        <v>0</v>
      </c>
      <c r="N405" s="24"/>
      <c r="O405" s="24" t="e">
        <f>IF(ISBLANK('Mortgage 1 Monthly Calcs'!L405),"",'Mortgage 1 Monthly Calcs'!L405)</f>
        <v>#VALUE!</v>
      </c>
      <c r="P405" s="24"/>
      <c r="Q405" s="24" t="str">
        <f>IF(ISBLANK('Mortgage 1 Monthly Calcs'!M405),"",'Mortgage 1 Monthly Calcs'!M405)</f>
        <v/>
      </c>
      <c r="R405" s="24" t="str">
        <f>IF(ISBLANK('Mortgage 1 Monthly Calcs'!N405),"",'Mortgage 1 Monthly Calcs'!N405)</f>
        <v/>
      </c>
      <c r="S405" s="24" t="str">
        <f>IF(ISBLANK('Mortgage 1 Monthly Calcs'!O405),"",'Mortgage 1 Monthly Calcs'!O405)</f>
        <v/>
      </c>
      <c r="T405" s="24"/>
      <c r="U405" s="24">
        <f>IF(ISBLANK('Mortgage 1 Monthly Calcs'!P405),"",'Mortgage 1 Monthly Calcs'!P405)</f>
        <v>0</v>
      </c>
      <c r="V405" s="24" t="str">
        <f>IF(ISBLANK('Mortgage 1 Monthly Calcs'!Q405),"",'Mortgage 1 Monthly Calcs'!Q405)</f>
        <v/>
      </c>
      <c r="W405" s="24" t="str">
        <f>IF(ISBLANK('Mortgage 1 Monthly Calcs'!R405),"",'Mortgage 1 Monthly Calcs'!R405)</f>
        <v/>
      </c>
      <c r="X405" s="24">
        <f>IF(ISBLANK('Mortgage 1 Monthly Calcs'!S405),"",'Mortgage 1 Monthly Calcs'!S405)</f>
        <v>0</v>
      </c>
      <c r="Y405" s="24" t="str">
        <f>IF(ISBLANK('Mortgage 1 Monthly Calcs'!T405),"",'Mortgage 1 Monthly Calcs'!T405)</f>
        <v/>
      </c>
      <c r="Z405" s="24">
        <f>IF(ISBLANK('Mortgage 1 Monthly Calcs'!U405),"",'Mortgage 1 Monthly Calcs'!U405)</f>
        <v>93290.420445652606</v>
      </c>
      <c r="AA405" s="24" t="e">
        <f>IF(ISBLANK('Mortgage 1 Monthly Calcs'!V405),"",'Mortgage 1 Monthly Calcs'!V405)</f>
        <v>#VALUE!</v>
      </c>
      <c r="AB405" s="24" t="e">
        <f>IF(ISBLANK('Mortgage 1 Monthly Calcs'!W405),"",'Mortgage 1 Monthly Calcs'!W405)</f>
        <v>#VALUE!</v>
      </c>
      <c r="AC405" s="24" t="str">
        <f>IF(ISBLANK('Mortgage 1 Monthly Calcs'!X405),"",'Mortgage 1 Monthly Calcs'!X405)</f>
        <v/>
      </c>
      <c r="AD405" s="24" t="str">
        <f>IF(ISBLANK('Mortgage 1 Monthly Calcs'!Y405),"",'Mortgage 1 Monthly Calcs'!Y405)</f>
        <v/>
      </c>
    </row>
    <row r="406" spans="3:30" x14ac:dyDescent="0.25">
      <c r="C406" s="37">
        <v>395</v>
      </c>
      <c r="D406" s="29"/>
      <c r="E406" s="22" t="str">
        <f>IF(ISBLANK('Mortgage 1 Monthly Calcs'!E406),"",'Mortgage 1 Monthly Calcs'!E406)</f>
        <v/>
      </c>
      <c r="F406" s="23" t="str">
        <f>IF(ISBLANK('Mortgage 1 Monthly Calcs'!F406),"",'Mortgage 1 Monthly Calcs'!F406)</f>
        <v>Sep</v>
      </c>
      <c r="G406" s="28"/>
      <c r="H406" s="28">
        <f>IF(ISBLANK('Mortgage 1 Monthly Calcs'!G406),"",'Mortgage 1 Monthly Calcs'!G406)</f>
        <v>0</v>
      </c>
      <c r="I406" s="24" t="e">
        <f>IF(ISBLANK('Mortgage 1 Monthly Calcs'!H406),"",'Mortgage 1 Monthly Calcs'!H406)</f>
        <v>#VALUE!</v>
      </c>
      <c r="J406" s="24">
        <f>IF(ISBLANK('Mortgage 1 Monthly Calcs'!I406),"",'Mortgage 1 Monthly Calcs'!I406)</f>
        <v>0</v>
      </c>
      <c r="K406" s="24" t="str">
        <f>IF(ISBLANK('Mortgage 1 Monthly Calcs'!J406),"",'Mortgage 1 Monthly Calcs'!J406)</f>
        <v/>
      </c>
      <c r="L406" s="24"/>
      <c r="M406" s="24">
        <f>IF(ISBLANK('Mortgage 1 Monthly Calcs'!K406),"",'Mortgage 1 Monthly Calcs'!K406)</f>
        <v>0</v>
      </c>
      <c r="N406" s="24"/>
      <c r="O406" s="24" t="e">
        <f>IF(ISBLANK('Mortgage 1 Monthly Calcs'!L406),"",'Mortgage 1 Monthly Calcs'!L406)</f>
        <v>#VALUE!</v>
      </c>
      <c r="P406" s="24"/>
      <c r="Q406" s="24" t="str">
        <f>IF(ISBLANK('Mortgage 1 Monthly Calcs'!M406),"",'Mortgage 1 Monthly Calcs'!M406)</f>
        <v/>
      </c>
      <c r="R406" s="24" t="str">
        <f>IF(ISBLANK('Mortgage 1 Monthly Calcs'!N406),"",'Mortgage 1 Monthly Calcs'!N406)</f>
        <v/>
      </c>
      <c r="S406" s="24" t="str">
        <f>IF(ISBLANK('Mortgage 1 Monthly Calcs'!O406),"",'Mortgage 1 Monthly Calcs'!O406)</f>
        <v/>
      </c>
      <c r="T406" s="24"/>
      <c r="U406" s="24">
        <f>IF(ISBLANK('Mortgage 1 Monthly Calcs'!P406),"",'Mortgage 1 Monthly Calcs'!P406)</f>
        <v>0</v>
      </c>
      <c r="V406" s="24" t="str">
        <f>IF(ISBLANK('Mortgage 1 Monthly Calcs'!Q406),"",'Mortgage 1 Monthly Calcs'!Q406)</f>
        <v/>
      </c>
      <c r="W406" s="24" t="str">
        <f>IF(ISBLANK('Mortgage 1 Monthly Calcs'!R406),"",'Mortgage 1 Monthly Calcs'!R406)</f>
        <v/>
      </c>
      <c r="X406" s="24">
        <f>IF(ISBLANK('Mortgage 1 Monthly Calcs'!S406),"",'Mortgage 1 Monthly Calcs'!S406)</f>
        <v>0</v>
      </c>
      <c r="Y406" s="24" t="str">
        <f>IF(ISBLANK('Mortgage 1 Monthly Calcs'!T406),"",'Mortgage 1 Monthly Calcs'!T406)</f>
        <v/>
      </c>
      <c r="Z406" s="24">
        <f>IF(ISBLANK('Mortgage 1 Monthly Calcs'!U406),"",'Mortgage 1 Monthly Calcs'!U406)</f>
        <v>93290.420445652606</v>
      </c>
      <c r="AA406" s="24" t="e">
        <f>IF(ISBLANK('Mortgage 1 Monthly Calcs'!V406),"",'Mortgage 1 Monthly Calcs'!V406)</f>
        <v>#VALUE!</v>
      </c>
      <c r="AB406" s="24" t="e">
        <f>IF(ISBLANK('Mortgage 1 Monthly Calcs'!W406),"",'Mortgage 1 Monthly Calcs'!W406)</f>
        <v>#VALUE!</v>
      </c>
      <c r="AC406" s="24" t="str">
        <f>IF(ISBLANK('Mortgage 1 Monthly Calcs'!X406),"",'Mortgage 1 Monthly Calcs'!X406)</f>
        <v/>
      </c>
      <c r="AD406" s="24" t="str">
        <f>IF(ISBLANK('Mortgage 1 Monthly Calcs'!Y406),"",'Mortgage 1 Monthly Calcs'!Y406)</f>
        <v/>
      </c>
    </row>
    <row r="407" spans="3:30" x14ac:dyDescent="0.25">
      <c r="C407" s="37">
        <v>396</v>
      </c>
      <c r="D407" s="29">
        <f>D395+1</f>
        <v>33</v>
      </c>
      <c r="E407" s="22" t="str">
        <f>IF(ISBLANK('Mortgage 1 Monthly Calcs'!E407),"",'Mortgage 1 Monthly Calcs'!E407)</f>
        <v/>
      </c>
      <c r="F407" s="23" t="str">
        <f>IF(ISBLANK('Mortgage 1 Monthly Calcs'!F407),"",'Mortgage 1 Monthly Calcs'!F407)</f>
        <v>Oct</v>
      </c>
      <c r="G407" s="28"/>
      <c r="H407" s="28">
        <f>IF(ISBLANK('Mortgage 1 Monthly Calcs'!G407),"",'Mortgage 1 Monthly Calcs'!G407)</f>
        <v>0</v>
      </c>
      <c r="I407" s="24" t="e">
        <f>IF(ISBLANK('Mortgage 1 Monthly Calcs'!H407),"",'Mortgage 1 Monthly Calcs'!H407)</f>
        <v>#VALUE!</v>
      </c>
      <c r="J407" s="24">
        <f>IF(ISBLANK('Mortgage 1 Monthly Calcs'!I407),"",'Mortgage 1 Monthly Calcs'!I407)</f>
        <v>0</v>
      </c>
      <c r="K407" s="24" t="str">
        <f>IF(ISBLANK('Mortgage 1 Monthly Calcs'!J407),"",'Mortgage 1 Monthly Calcs'!J407)</f>
        <v/>
      </c>
      <c r="L407" s="24"/>
      <c r="M407" s="24">
        <f>IF(ISBLANK('Mortgage 1 Monthly Calcs'!K407),"",'Mortgage 1 Monthly Calcs'!K407)</f>
        <v>0</v>
      </c>
      <c r="N407" s="24"/>
      <c r="O407" s="24" t="e">
        <f>IF(ISBLANK('Mortgage 1 Monthly Calcs'!L407),"",'Mortgage 1 Monthly Calcs'!L407)</f>
        <v>#VALUE!</v>
      </c>
      <c r="P407" s="24"/>
      <c r="Q407" s="24" t="str">
        <f>IF(ISBLANK('Mortgage 1 Monthly Calcs'!M407),"",'Mortgage 1 Monthly Calcs'!M407)</f>
        <v/>
      </c>
      <c r="R407" s="24" t="str">
        <f>IF(ISBLANK('Mortgage 1 Monthly Calcs'!N407),"",'Mortgage 1 Monthly Calcs'!N407)</f>
        <v/>
      </c>
      <c r="S407" s="24" t="str">
        <f>IF(ISBLANK('Mortgage 1 Monthly Calcs'!O407),"",'Mortgage 1 Monthly Calcs'!O407)</f>
        <v/>
      </c>
      <c r="T407" s="24"/>
      <c r="U407" s="24">
        <f>IF(ISBLANK('Mortgage 1 Monthly Calcs'!P407),"",'Mortgage 1 Monthly Calcs'!P407)</f>
        <v>0</v>
      </c>
      <c r="V407" s="24" t="str">
        <f>IF(ISBLANK('Mortgage 1 Monthly Calcs'!Q407),"",'Mortgage 1 Monthly Calcs'!Q407)</f>
        <v/>
      </c>
      <c r="W407" s="24" t="str">
        <f>IF(ISBLANK('Mortgage 1 Monthly Calcs'!R407),"",'Mortgage 1 Monthly Calcs'!R407)</f>
        <v/>
      </c>
      <c r="X407" s="24">
        <f>IF(ISBLANK('Mortgage 1 Monthly Calcs'!S407),"",'Mortgage 1 Monthly Calcs'!S407)</f>
        <v>0</v>
      </c>
      <c r="Y407" s="24" t="str">
        <f>IF(ISBLANK('Mortgage 1 Monthly Calcs'!T407),"",'Mortgage 1 Monthly Calcs'!T407)</f>
        <v/>
      </c>
      <c r="Z407" s="24">
        <f>IF(ISBLANK('Mortgage 1 Monthly Calcs'!U407),"",'Mortgage 1 Monthly Calcs'!U407)</f>
        <v>93290.420445652606</v>
      </c>
      <c r="AA407" s="24" t="e">
        <f>IF(ISBLANK('Mortgage 1 Monthly Calcs'!V407),"",'Mortgage 1 Monthly Calcs'!V407)</f>
        <v>#VALUE!</v>
      </c>
      <c r="AB407" s="24" t="e">
        <f>IF(ISBLANK('Mortgage 1 Monthly Calcs'!W407),"",'Mortgage 1 Monthly Calcs'!W407)</f>
        <v>#VALUE!</v>
      </c>
      <c r="AC407" s="24" t="str">
        <f>IF(ISBLANK('Mortgage 1 Monthly Calcs'!X407),"",'Mortgage 1 Monthly Calcs'!X407)</f>
        <v/>
      </c>
      <c r="AD407" s="24" t="str">
        <f>IF(ISBLANK('Mortgage 1 Monthly Calcs'!Y407),"",'Mortgage 1 Monthly Calcs'!Y407)</f>
        <v/>
      </c>
    </row>
    <row r="408" spans="3:30" x14ac:dyDescent="0.25">
      <c r="C408" s="37">
        <v>397</v>
      </c>
      <c r="D408" s="29"/>
      <c r="E408" s="22" t="str">
        <f>IF(ISBLANK('Mortgage 1 Monthly Calcs'!E408),"",'Mortgage 1 Monthly Calcs'!E408)</f>
        <v/>
      </c>
      <c r="F408" s="23" t="str">
        <f>IF(ISBLANK('Mortgage 1 Monthly Calcs'!F408),"",'Mortgage 1 Monthly Calcs'!F408)</f>
        <v>Nov</v>
      </c>
      <c r="G408" s="28"/>
      <c r="H408" s="28">
        <f>IF(ISBLANK('Mortgage 1 Monthly Calcs'!G408),"",'Mortgage 1 Monthly Calcs'!G408)</f>
        <v>0</v>
      </c>
      <c r="I408" s="24" t="e">
        <f>IF(ISBLANK('Mortgage 1 Monthly Calcs'!H408),"",'Mortgage 1 Monthly Calcs'!H408)</f>
        <v>#VALUE!</v>
      </c>
      <c r="J408" s="24">
        <f>IF(ISBLANK('Mortgage 1 Monthly Calcs'!I408),"",'Mortgage 1 Monthly Calcs'!I408)</f>
        <v>0</v>
      </c>
      <c r="K408" s="24" t="str">
        <f>IF(ISBLANK('Mortgage 1 Monthly Calcs'!J408),"",'Mortgage 1 Monthly Calcs'!J408)</f>
        <v/>
      </c>
      <c r="L408" s="24"/>
      <c r="M408" s="24">
        <f>IF(ISBLANK('Mortgage 1 Monthly Calcs'!K408),"",'Mortgage 1 Monthly Calcs'!K408)</f>
        <v>0</v>
      </c>
      <c r="N408" s="24"/>
      <c r="O408" s="24" t="e">
        <f>IF(ISBLANK('Mortgage 1 Monthly Calcs'!L408),"",'Mortgage 1 Monthly Calcs'!L408)</f>
        <v>#VALUE!</v>
      </c>
      <c r="P408" s="24"/>
      <c r="Q408" s="24" t="str">
        <f>IF(ISBLANK('Mortgage 1 Monthly Calcs'!M408),"",'Mortgage 1 Monthly Calcs'!M408)</f>
        <v/>
      </c>
      <c r="R408" s="24" t="str">
        <f>IF(ISBLANK('Mortgage 1 Monthly Calcs'!N408),"",'Mortgage 1 Monthly Calcs'!N408)</f>
        <v/>
      </c>
      <c r="S408" s="24" t="str">
        <f>IF(ISBLANK('Mortgage 1 Monthly Calcs'!O408),"",'Mortgage 1 Monthly Calcs'!O408)</f>
        <v/>
      </c>
      <c r="T408" s="24"/>
      <c r="U408" s="24">
        <f>IF(ISBLANK('Mortgage 1 Monthly Calcs'!P408),"",'Mortgage 1 Monthly Calcs'!P408)</f>
        <v>0</v>
      </c>
      <c r="V408" s="24" t="str">
        <f>IF(ISBLANK('Mortgage 1 Monthly Calcs'!Q408),"",'Mortgage 1 Monthly Calcs'!Q408)</f>
        <v/>
      </c>
      <c r="W408" s="24" t="str">
        <f>IF(ISBLANK('Mortgage 1 Monthly Calcs'!R408),"",'Mortgage 1 Monthly Calcs'!R408)</f>
        <v/>
      </c>
      <c r="X408" s="24">
        <f>IF(ISBLANK('Mortgage 1 Monthly Calcs'!S408),"",'Mortgage 1 Monthly Calcs'!S408)</f>
        <v>0</v>
      </c>
      <c r="Y408" s="24" t="str">
        <f>IF(ISBLANK('Mortgage 1 Monthly Calcs'!T408),"",'Mortgage 1 Monthly Calcs'!T408)</f>
        <v/>
      </c>
      <c r="Z408" s="24">
        <f>IF(ISBLANK('Mortgage 1 Monthly Calcs'!U408),"",'Mortgage 1 Monthly Calcs'!U408)</f>
        <v>93290.420445652606</v>
      </c>
      <c r="AA408" s="24" t="e">
        <f>IF(ISBLANK('Mortgage 1 Monthly Calcs'!V408),"",'Mortgage 1 Monthly Calcs'!V408)</f>
        <v>#VALUE!</v>
      </c>
      <c r="AB408" s="24" t="e">
        <f>IF(ISBLANK('Mortgage 1 Monthly Calcs'!W408),"",'Mortgage 1 Monthly Calcs'!W408)</f>
        <v>#VALUE!</v>
      </c>
      <c r="AC408" s="24" t="str">
        <f>IF(ISBLANK('Mortgage 1 Monthly Calcs'!X408),"",'Mortgage 1 Monthly Calcs'!X408)</f>
        <v/>
      </c>
      <c r="AD408" s="24" t="str">
        <f>IF(ISBLANK('Mortgage 1 Monthly Calcs'!Y408),"",'Mortgage 1 Monthly Calcs'!Y408)</f>
        <v/>
      </c>
    </row>
    <row r="409" spans="3:30" x14ac:dyDescent="0.25">
      <c r="C409" s="37">
        <v>398</v>
      </c>
      <c r="D409" s="29"/>
      <c r="E409" s="22" t="str">
        <f>IF(ISBLANK('Mortgage 1 Monthly Calcs'!E409),"",'Mortgage 1 Monthly Calcs'!E409)</f>
        <v/>
      </c>
      <c r="F409" s="23" t="str">
        <f>IF(ISBLANK('Mortgage 1 Monthly Calcs'!F409),"",'Mortgage 1 Monthly Calcs'!F409)</f>
        <v>Dec</v>
      </c>
      <c r="G409" s="28"/>
      <c r="H409" s="28">
        <f>IF(ISBLANK('Mortgage 1 Monthly Calcs'!G409),"",'Mortgage 1 Monthly Calcs'!G409)</f>
        <v>0</v>
      </c>
      <c r="I409" s="24" t="e">
        <f>IF(ISBLANK('Mortgage 1 Monthly Calcs'!H409),"",'Mortgage 1 Monthly Calcs'!H409)</f>
        <v>#VALUE!</v>
      </c>
      <c r="J409" s="24">
        <f>IF(ISBLANK('Mortgage 1 Monthly Calcs'!I409),"",'Mortgage 1 Monthly Calcs'!I409)</f>
        <v>0</v>
      </c>
      <c r="K409" s="24" t="str">
        <f>IF(ISBLANK('Mortgage 1 Monthly Calcs'!J409),"",'Mortgage 1 Monthly Calcs'!J409)</f>
        <v/>
      </c>
      <c r="L409" s="24"/>
      <c r="M409" s="24">
        <f>IF(ISBLANK('Mortgage 1 Monthly Calcs'!K409),"",'Mortgage 1 Monthly Calcs'!K409)</f>
        <v>0</v>
      </c>
      <c r="N409" s="24"/>
      <c r="O409" s="24" t="e">
        <f>IF(ISBLANK('Mortgage 1 Monthly Calcs'!L409),"",'Mortgage 1 Monthly Calcs'!L409)</f>
        <v>#VALUE!</v>
      </c>
      <c r="P409" s="24"/>
      <c r="Q409" s="24" t="str">
        <f>IF(ISBLANK('Mortgage 1 Monthly Calcs'!M409),"",'Mortgage 1 Monthly Calcs'!M409)</f>
        <v/>
      </c>
      <c r="R409" s="24" t="str">
        <f>IF(ISBLANK('Mortgage 1 Monthly Calcs'!N409),"",'Mortgage 1 Monthly Calcs'!N409)</f>
        <v/>
      </c>
      <c r="S409" s="24" t="str">
        <f>IF(ISBLANK('Mortgage 1 Monthly Calcs'!O409),"",'Mortgage 1 Monthly Calcs'!O409)</f>
        <v/>
      </c>
      <c r="T409" s="24"/>
      <c r="U409" s="24">
        <f>IF(ISBLANK('Mortgage 1 Monthly Calcs'!P409),"",'Mortgage 1 Monthly Calcs'!P409)</f>
        <v>0</v>
      </c>
      <c r="V409" s="24" t="str">
        <f>IF(ISBLANK('Mortgage 1 Monthly Calcs'!Q409),"",'Mortgage 1 Monthly Calcs'!Q409)</f>
        <v/>
      </c>
      <c r="W409" s="24" t="str">
        <f>IF(ISBLANK('Mortgage 1 Monthly Calcs'!R409),"",'Mortgage 1 Monthly Calcs'!R409)</f>
        <v/>
      </c>
      <c r="X409" s="24">
        <f>IF(ISBLANK('Mortgage 1 Monthly Calcs'!S409),"",'Mortgage 1 Monthly Calcs'!S409)</f>
        <v>0</v>
      </c>
      <c r="Y409" s="24" t="str">
        <f>IF(ISBLANK('Mortgage 1 Monthly Calcs'!T409),"",'Mortgage 1 Monthly Calcs'!T409)</f>
        <v/>
      </c>
      <c r="Z409" s="24">
        <f>IF(ISBLANK('Mortgage 1 Monthly Calcs'!U409),"",'Mortgage 1 Monthly Calcs'!U409)</f>
        <v>93290.420445652606</v>
      </c>
      <c r="AA409" s="24" t="e">
        <f>IF(ISBLANK('Mortgage 1 Monthly Calcs'!V409),"",'Mortgage 1 Monthly Calcs'!V409)</f>
        <v>#VALUE!</v>
      </c>
      <c r="AB409" s="24" t="e">
        <f>IF(ISBLANK('Mortgage 1 Monthly Calcs'!W409),"",'Mortgage 1 Monthly Calcs'!W409)</f>
        <v>#VALUE!</v>
      </c>
      <c r="AC409" s="24" t="str">
        <f>IF(ISBLANK('Mortgage 1 Monthly Calcs'!X409),"",'Mortgage 1 Monthly Calcs'!X409)</f>
        <v/>
      </c>
      <c r="AD409" s="24" t="str">
        <f>IF(ISBLANK('Mortgage 1 Monthly Calcs'!Y409),"",'Mortgage 1 Monthly Calcs'!Y409)</f>
        <v/>
      </c>
    </row>
    <row r="410" spans="3:30" x14ac:dyDescent="0.25">
      <c r="C410" s="37">
        <v>399</v>
      </c>
      <c r="D410" s="29"/>
      <c r="E410" s="22">
        <f>IF(ISBLANK('Mortgage 1 Monthly Calcs'!E410),"",'Mortgage 1 Monthly Calcs'!E410)</f>
        <v>2043</v>
      </c>
      <c r="F410" s="23" t="str">
        <f>IF(ISBLANK('Mortgage 1 Monthly Calcs'!F410),"",'Mortgage 1 Monthly Calcs'!F410)</f>
        <v>Jan</v>
      </c>
      <c r="G410" s="28"/>
      <c r="H410" s="28">
        <f>IF(ISBLANK('Mortgage 1 Monthly Calcs'!G410),"",'Mortgage 1 Monthly Calcs'!G410)</f>
        <v>0</v>
      </c>
      <c r="I410" s="24" t="e">
        <f>IF(ISBLANK('Mortgage 1 Monthly Calcs'!H410),"",'Mortgage 1 Monthly Calcs'!H410)</f>
        <v>#VALUE!</v>
      </c>
      <c r="J410" s="24">
        <f>IF(ISBLANK('Mortgage 1 Monthly Calcs'!I410),"",'Mortgage 1 Monthly Calcs'!I410)</f>
        <v>0</v>
      </c>
      <c r="K410" s="24" t="str">
        <f>IF(ISBLANK('Mortgage 1 Monthly Calcs'!J410),"",'Mortgage 1 Monthly Calcs'!J410)</f>
        <v/>
      </c>
      <c r="L410" s="24"/>
      <c r="M410" s="24">
        <f>IF(ISBLANK('Mortgage 1 Monthly Calcs'!K410),"",'Mortgage 1 Monthly Calcs'!K410)</f>
        <v>0</v>
      </c>
      <c r="N410" s="24"/>
      <c r="O410" s="24" t="e">
        <f>IF(ISBLANK('Mortgage 1 Monthly Calcs'!L410),"",'Mortgage 1 Monthly Calcs'!L410)</f>
        <v>#VALUE!</v>
      </c>
      <c r="P410" s="24"/>
      <c r="Q410" s="24" t="str">
        <f>IF(ISBLANK('Mortgage 1 Monthly Calcs'!M410),"",'Mortgage 1 Monthly Calcs'!M410)</f>
        <v/>
      </c>
      <c r="R410" s="24" t="str">
        <f>IF(ISBLANK('Mortgage 1 Monthly Calcs'!N410),"",'Mortgage 1 Monthly Calcs'!N410)</f>
        <v/>
      </c>
      <c r="S410" s="24" t="str">
        <f>IF(ISBLANK('Mortgage 1 Monthly Calcs'!O410),"",'Mortgage 1 Monthly Calcs'!O410)</f>
        <v/>
      </c>
      <c r="T410" s="24"/>
      <c r="U410" s="24">
        <f>IF(ISBLANK('Mortgage 1 Monthly Calcs'!P410),"",'Mortgage 1 Monthly Calcs'!P410)</f>
        <v>0</v>
      </c>
      <c r="V410" s="24" t="str">
        <f>IF(ISBLANK('Mortgage 1 Monthly Calcs'!Q410),"",'Mortgage 1 Monthly Calcs'!Q410)</f>
        <v/>
      </c>
      <c r="W410" s="24" t="str">
        <f>IF(ISBLANK('Mortgage 1 Monthly Calcs'!R410),"",'Mortgage 1 Monthly Calcs'!R410)</f>
        <v/>
      </c>
      <c r="X410" s="24">
        <f>IF(ISBLANK('Mortgage 1 Monthly Calcs'!S410),"",'Mortgage 1 Monthly Calcs'!S410)</f>
        <v>0</v>
      </c>
      <c r="Y410" s="24" t="str">
        <f>IF(ISBLANK('Mortgage 1 Monthly Calcs'!T410),"",'Mortgage 1 Monthly Calcs'!T410)</f>
        <v/>
      </c>
      <c r="Z410" s="24">
        <f>IF(ISBLANK('Mortgage 1 Monthly Calcs'!U410),"",'Mortgage 1 Monthly Calcs'!U410)</f>
        <v>93290.420445652606</v>
      </c>
      <c r="AA410" s="24" t="e">
        <f>IF(ISBLANK('Mortgage 1 Monthly Calcs'!V410),"",'Mortgage 1 Monthly Calcs'!V410)</f>
        <v>#VALUE!</v>
      </c>
      <c r="AB410" s="24" t="e">
        <f>IF(ISBLANK('Mortgage 1 Monthly Calcs'!W410),"",'Mortgage 1 Monthly Calcs'!W410)</f>
        <v>#VALUE!</v>
      </c>
      <c r="AC410" s="24" t="str">
        <f>IF(ISBLANK('Mortgage 1 Monthly Calcs'!X410),"",'Mortgage 1 Monthly Calcs'!X410)</f>
        <v/>
      </c>
      <c r="AD410" s="24" t="str">
        <f>IF(ISBLANK('Mortgage 1 Monthly Calcs'!Y410),"",'Mortgage 1 Monthly Calcs'!Y410)</f>
        <v/>
      </c>
    </row>
    <row r="411" spans="3:30" x14ac:dyDescent="0.25">
      <c r="C411" s="37">
        <v>400</v>
      </c>
      <c r="D411" s="29" t="str">
        <f>IF(K1179=1,F403+1,"")</f>
        <v/>
      </c>
      <c r="E411" s="22" t="str">
        <f>IF(ISBLANK('Mortgage 1 Monthly Calcs'!E411),"",'Mortgage 1 Monthly Calcs'!E411)</f>
        <v/>
      </c>
      <c r="F411" s="23" t="str">
        <f>IF(ISBLANK('Mortgage 1 Monthly Calcs'!F411),"",'Mortgage 1 Monthly Calcs'!F411)</f>
        <v>Feb</v>
      </c>
      <c r="G411" s="28"/>
      <c r="H411" s="28">
        <f>IF(ISBLANK('Mortgage 1 Monthly Calcs'!G411),"",'Mortgage 1 Monthly Calcs'!G411)</f>
        <v>0</v>
      </c>
      <c r="I411" s="24" t="e">
        <f>IF(ISBLANK('Mortgage 1 Monthly Calcs'!H411),"",'Mortgage 1 Monthly Calcs'!H411)</f>
        <v>#VALUE!</v>
      </c>
      <c r="J411" s="24">
        <f>IF(ISBLANK('Mortgage 1 Monthly Calcs'!I411),"",'Mortgage 1 Monthly Calcs'!I411)</f>
        <v>0</v>
      </c>
      <c r="K411" s="24" t="str">
        <f>IF(ISBLANK('Mortgage 1 Monthly Calcs'!J411),"",'Mortgage 1 Monthly Calcs'!J411)</f>
        <v/>
      </c>
      <c r="L411" s="24"/>
      <c r="M411" s="24">
        <f>IF(ISBLANK('Mortgage 1 Monthly Calcs'!K411),"",'Mortgage 1 Monthly Calcs'!K411)</f>
        <v>0</v>
      </c>
      <c r="N411" s="24"/>
      <c r="O411" s="24" t="e">
        <f>IF(ISBLANK('Mortgage 1 Monthly Calcs'!L411),"",'Mortgage 1 Monthly Calcs'!L411)</f>
        <v>#VALUE!</v>
      </c>
      <c r="P411" s="24"/>
      <c r="Q411" s="24" t="str">
        <f>IF(ISBLANK('Mortgage 1 Monthly Calcs'!M411),"",'Mortgage 1 Monthly Calcs'!M411)</f>
        <v/>
      </c>
      <c r="R411" s="24" t="str">
        <f>IF(ISBLANK('Mortgage 1 Monthly Calcs'!N411),"",'Mortgage 1 Monthly Calcs'!N411)</f>
        <v/>
      </c>
      <c r="S411" s="24" t="str">
        <f>IF(ISBLANK('Mortgage 1 Monthly Calcs'!O411),"",'Mortgage 1 Monthly Calcs'!O411)</f>
        <v/>
      </c>
      <c r="T411" s="24"/>
      <c r="U411" s="24">
        <f>IF(ISBLANK('Mortgage 1 Monthly Calcs'!P411),"",'Mortgage 1 Monthly Calcs'!P411)</f>
        <v>0</v>
      </c>
      <c r="V411" s="24" t="str">
        <f>IF(ISBLANK('Mortgage 1 Monthly Calcs'!Q411),"",'Mortgage 1 Monthly Calcs'!Q411)</f>
        <v/>
      </c>
      <c r="W411" s="24" t="str">
        <f>IF(ISBLANK('Mortgage 1 Monthly Calcs'!R411),"",'Mortgage 1 Monthly Calcs'!R411)</f>
        <v/>
      </c>
      <c r="X411" s="24">
        <f>IF(ISBLANK('Mortgage 1 Monthly Calcs'!S411),"",'Mortgage 1 Monthly Calcs'!S411)</f>
        <v>0</v>
      </c>
      <c r="Y411" s="24" t="str">
        <f>IF(ISBLANK('Mortgage 1 Monthly Calcs'!T411),"",'Mortgage 1 Monthly Calcs'!T411)</f>
        <v/>
      </c>
      <c r="Z411" s="24">
        <f>IF(ISBLANK('Mortgage 1 Monthly Calcs'!U411),"",'Mortgage 1 Monthly Calcs'!U411)</f>
        <v>93290.420445652606</v>
      </c>
      <c r="AA411" s="24" t="e">
        <f>IF(ISBLANK('Mortgage 1 Monthly Calcs'!V411),"",'Mortgage 1 Monthly Calcs'!V411)</f>
        <v>#VALUE!</v>
      </c>
      <c r="AB411" s="24" t="e">
        <f>IF(ISBLANK('Mortgage 1 Monthly Calcs'!W411),"",'Mortgage 1 Monthly Calcs'!W411)</f>
        <v>#VALUE!</v>
      </c>
      <c r="AC411" s="24" t="str">
        <f>IF(ISBLANK('Mortgage 1 Monthly Calcs'!X411),"",'Mortgage 1 Monthly Calcs'!X411)</f>
        <v/>
      </c>
      <c r="AD411" s="24" t="str">
        <f>IF(ISBLANK('Mortgage 1 Monthly Calcs'!Y411),"",'Mortgage 1 Monthly Calcs'!Y411)</f>
        <v/>
      </c>
    </row>
    <row r="412" spans="3:30" x14ac:dyDescent="0.25">
      <c r="C412" s="37">
        <v>401</v>
      </c>
      <c r="D412" s="29" t="str">
        <f>IF(K1180=1,F403+1,"")</f>
        <v/>
      </c>
      <c r="E412" s="22" t="str">
        <f>IF(ISBLANK('Mortgage 1 Monthly Calcs'!E412),"",'Mortgage 1 Monthly Calcs'!E412)</f>
        <v/>
      </c>
      <c r="F412" s="23" t="str">
        <f>IF(ISBLANK('Mortgage 1 Monthly Calcs'!F412),"",'Mortgage 1 Monthly Calcs'!F412)</f>
        <v>Mar</v>
      </c>
      <c r="G412" s="28"/>
      <c r="H412" s="28">
        <f>IF(ISBLANK('Mortgage 1 Monthly Calcs'!G412),"",'Mortgage 1 Monthly Calcs'!G412)</f>
        <v>0</v>
      </c>
      <c r="I412" s="24" t="e">
        <f>IF(ISBLANK('Mortgage 1 Monthly Calcs'!H412),"",'Mortgage 1 Monthly Calcs'!H412)</f>
        <v>#VALUE!</v>
      </c>
      <c r="J412" s="24">
        <f>IF(ISBLANK('Mortgage 1 Monthly Calcs'!I412),"",'Mortgage 1 Monthly Calcs'!I412)</f>
        <v>0</v>
      </c>
      <c r="K412" s="24" t="str">
        <f>IF(ISBLANK('Mortgage 1 Monthly Calcs'!J412),"",'Mortgage 1 Monthly Calcs'!J412)</f>
        <v/>
      </c>
      <c r="L412" s="24"/>
      <c r="M412" s="24">
        <f>IF(ISBLANK('Mortgage 1 Monthly Calcs'!K412),"",'Mortgage 1 Monthly Calcs'!K412)</f>
        <v>0</v>
      </c>
      <c r="N412" s="24"/>
      <c r="O412" s="24" t="e">
        <f>IF(ISBLANK('Mortgage 1 Monthly Calcs'!L412),"",'Mortgage 1 Monthly Calcs'!L412)</f>
        <v>#VALUE!</v>
      </c>
      <c r="P412" s="24"/>
      <c r="Q412" s="24" t="str">
        <f>IF(ISBLANK('Mortgage 1 Monthly Calcs'!M412),"",'Mortgage 1 Monthly Calcs'!M412)</f>
        <v/>
      </c>
      <c r="R412" s="24" t="str">
        <f>IF(ISBLANK('Mortgage 1 Monthly Calcs'!N412),"",'Mortgage 1 Monthly Calcs'!N412)</f>
        <v/>
      </c>
      <c r="S412" s="24" t="str">
        <f>IF(ISBLANK('Mortgage 1 Monthly Calcs'!O412),"",'Mortgage 1 Monthly Calcs'!O412)</f>
        <v/>
      </c>
      <c r="T412" s="24"/>
      <c r="U412" s="24">
        <f>IF(ISBLANK('Mortgage 1 Monthly Calcs'!P412),"",'Mortgage 1 Monthly Calcs'!P412)</f>
        <v>0</v>
      </c>
      <c r="V412" s="24" t="str">
        <f>IF(ISBLANK('Mortgage 1 Monthly Calcs'!Q412),"",'Mortgage 1 Monthly Calcs'!Q412)</f>
        <v/>
      </c>
      <c r="W412" s="24" t="str">
        <f>IF(ISBLANK('Mortgage 1 Monthly Calcs'!R412),"",'Mortgage 1 Monthly Calcs'!R412)</f>
        <v/>
      </c>
      <c r="X412" s="24">
        <f>IF(ISBLANK('Mortgage 1 Monthly Calcs'!S412),"",'Mortgage 1 Monthly Calcs'!S412)</f>
        <v>0</v>
      </c>
      <c r="Y412" s="24" t="str">
        <f>IF(ISBLANK('Mortgage 1 Monthly Calcs'!T412),"",'Mortgage 1 Monthly Calcs'!T412)</f>
        <v/>
      </c>
      <c r="Z412" s="24">
        <f>IF(ISBLANK('Mortgage 1 Monthly Calcs'!U412),"",'Mortgage 1 Monthly Calcs'!U412)</f>
        <v>93290.420445652606</v>
      </c>
      <c r="AA412" s="24" t="e">
        <f>IF(ISBLANK('Mortgage 1 Monthly Calcs'!V412),"",'Mortgage 1 Monthly Calcs'!V412)</f>
        <v>#VALUE!</v>
      </c>
      <c r="AB412" s="24" t="e">
        <f>IF(ISBLANK('Mortgage 1 Monthly Calcs'!W412),"",'Mortgage 1 Monthly Calcs'!W412)</f>
        <v>#VALUE!</v>
      </c>
      <c r="AC412" s="24" t="str">
        <f>IF(ISBLANK('Mortgage 1 Monthly Calcs'!X412),"",'Mortgage 1 Monthly Calcs'!X412)</f>
        <v/>
      </c>
      <c r="AD412" s="24" t="str">
        <f>IF(ISBLANK('Mortgage 1 Monthly Calcs'!Y412),"",'Mortgage 1 Monthly Calcs'!Y412)</f>
        <v/>
      </c>
    </row>
    <row r="413" spans="3:30" x14ac:dyDescent="0.25">
      <c r="C413" s="37">
        <v>402</v>
      </c>
      <c r="D413" s="29" t="str">
        <f>IF(K1181=1,F403+1,"")</f>
        <v/>
      </c>
      <c r="E413" s="22" t="str">
        <f>IF(ISBLANK('Mortgage 1 Monthly Calcs'!E413),"",'Mortgage 1 Monthly Calcs'!E413)</f>
        <v/>
      </c>
      <c r="F413" s="23" t="str">
        <f>IF(ISBLANK('Mortgage 1 Monthly Calcs'!F413),"",'Mortgage 1 Monthly Calcs'!F413)</f>
        <v>Apr</v>
      </c>
      <c r="G413" s="28"/>
      <c r="H413" s="28">
        <f>IF(ISBLANK('Mortgage 1 Monthly Calcs'!G413),"",'Mortgage 1 Monthly Calcs'!G413)</f>
        <v>0</v>
      </c>
      <c r="I413" s="24" t="e">
        <f>IF(ISBLANK('Mortgage 1 Monthly Calcs'!H413),"",'Mortgage 1 Monthly Calcs'!H413)</f>
        <v>#VALUE!</v>
      </c>
      <c r="J413" s="24">
        <f>IF(ISBLANK('Mortgage 1 Monthly Calcs'!I413),"",'Mortgage 1 Monthly Calcs'!I413)</f>
        <v>0</v>
      </c>
      <c r="K413" s="24" t="str">
        <f>IF(ISBLANK('Mortgage 1 Monthly Calcs'!J413),"",'Mortgage 1 Monthly Calcs'!J413)</f>
        <v/>
      </c>
      <c r="L413" s="24"/>
      <c r="M413" s="24">
        <f>IF(ISBLANK('Mortgage 1 Monthly Calcs'!K413),"",'Mortgage 1 Monthly Calcs'!K413)</f>
        <v>0</v>
      </c>
      <c r="N413" s="24"/>
      <c r="O413" s="24" t="e">
        <f>IF(ISBLANK('Mortgage 1 Monthly Calcs'!L413),"",'Mortgage 1 Monthly Calcs'!L413)</f>
        <v>#VALUE!</v>
      </c>
      <c r="P413" s="24"/>
      <c r="Q413" s="24" t="str">
        <f>IF(ISBLANK('Mortgage 1 Monthly Calcs'!M413),"",'Mortgage 1 Monthly Calcs'!M413)</f>
        <v/>
      </c>
      <c r="R413" s="24" t="str">
        <f>IF(ISBLANK('Mortgage 1 Monthly Calcs'!N413),"",'Mortgage 1 Monthly Calcs'!N413)</f>
        <v/>
      </c>
      <c r="S413" s="24" t="str">
        <f>IF(ISBLANK('Mortgage 1 Monthly Calcs'!O413),"",'Mortgage 1 Monthly Calcs'!O413)</f>
        <v/>
      </c>
      <c r="T413" s="24"/>
      <c r="U413" s="24">
        <f>IF(ISBLANK('Mortgage 1 Monthly Calcs'!P413),"",'Mortgage 1 Monthly Calcs'!P413)</f>
        <v>0</v>
      </c>
      <c r="V413" s="24" t="str">
        <f>IF(ISBLANK('Mortgage 1 Monthly Calcs'!Q413),"",'Mortgage 1 Monthly Calcs'!Q413)</f>
        <v/>
      </c>
      <c r="W413" s="24" t="str">
        <f>IF(ISBLANK('Mortgage 1 Monthly Calcs'!R413),"",'Mortgage 1 Monthly Calcs'!R413)</f>
        <v/>
      </c>
      <c r="X413" s="24">
        <f>IF(ISBLANK('Mortgage 1 Monthly Calcs'!S413),"",'Mortgage 1 Monthly Calcs'!S413)</f>
        <v>0</v>
      </c>
      <c r="Y413" s="24" t="str">
        <f>IF(ISBLANK('Mortgage 1 Monthly Calcs'!T413),"",'Mortgage 1 Monthly Calcs'!T413)</f>
        <v/>
      </c>
      <c r="Z413" s="24">
        <f>IF(ISBLANK('Mortgage 1 Monthly Calcs'!U413),"",'Mortgage 1 Monthly Calcs'!U413)</f>
        <v>93290.420445652606</v>
      </c>
      <c r="AA413" s="24" t="e">
        <f>IF(ISBLANK('Mortgage 1 Monthly Calcs'!V413),"",'Mortgage 1 Monthly Calcs'!V413)</f>
        <v>#VALUE!</v>
      </c>
      <c r="AB413" s="24" t="e">
        <f>IF(ISBLANK('Mortgage 1 Monthly Calcs'!W413),"",'Mortgage 1 Monthly Calcs'!W413)</f>
        <v>#VALUE!</v>
      </c>
      <c r="AC413" s="24" t="str">
        <f>IF(ISBLANK('Mortgage 1 Monthly Calcs'!X413),"",'Mortgage 1 Monthly Calcs'!X413)</f>
        <v/>
      </c>
      <c r="AD413" s="24" t="str">
        <f>IF(ISBLANK('Mortgage 1 Monthly Calcs'!Y413),"",'Mortgage 1 Monthly Calcs'!Y413)</f>
        <v/>
      </c>
    </row>
    <row r="414" spans="3:30" x14ac:dyDescent="0.25">
      <c r="C414" s="37">
        <v>403</v>
      </c>
      <c r="D414" s="29" t="str">
        <f>IF(K1182=1,F403+1,"")</f>
        <v/>
      </c>
      <c r="E414" s="22" t="str">
        <f>IF(ISBLANK('Mortgage 1 Monthly Calcs'!E414),"",'Mortgage 1 Monthly Calcs'!E414)</f>
        <v/>
      </c>
      <c r="F414" s="23" t="str">
        <f>IF(ISBLANK('Mortgage 1 Monthly Calcs'!F414),"",'Mortgage 1 Monthly Calcs'!F414)</f>
        <v>May</v>
      </c>
      <c r="G414" s="28"/>
      <c r="H414" s="28">
        <f>IF(ISBLANK('Mortgage 1 Monthly Calcs'!G414),"",'Mortgage 1 Monthly Calcs'!G414)</f>
        <v>0</v>
      </c>
      <c r="I414" s="24" t="e">
        <f>IF(ISBLANK('Mortgage 1 Monthly Calcs'!H414),"",'Mortgage 1 Monthly Calcs'!H414)</f>
        <v>#VALUE!</v>
      </c>
      <c r="J414" s="24">
        <f>IF(ISBLANK('Mortgage 1 Monthly Calcs'!I414),"",'Mortgage 1 Monthly Calcs'!I414)</f>
        <v>0</v>
      </c>
      <c r="K414" s="24" t="str">
        <f>IF(ISBLANK('Mortgage 1 Monthly Calcs'!J414),"",'Mortgage 1 Monthly Calcs'!J414)</f>
        <v/>
      </c>
      <c r="L414" s="24"/>
      <c r="M414" s="24">
        <f>IF(ISBLANK('Mortgage 1 Monthly Calcs'!K414),"",'Mortgage 1 Monthly Calcs'!K414)</f>
        <v>0</v>
      </c>
      <c r="N414" s="24"/>
      <c r="O414" s="24" t="e">
        <f>IF(ISBLANK('Mortgage 1 Monthly Calcs'!L414),"",'Mortgage 1 Monthly Calcs'!L414)</f>
        <v>#VALUE!</v>
      </c>
      <c r="P414" s="24"/>
      <c r="Q414" s="24" t="str">
        <f>IF(ISBLANK('Mortgage 1 Monthly Calcs'!M414),"",'Mortgage 1 Monthly Calcs'!M414)</f>
        <v/>
      </c>
      <c r="R414" s="24" t="str">
        <f>IF(ISBLANK('Mortgage 1 Monthly Calcs'!N414),"",'Mortgage 1 Monthly Calcs'!N414)</f>
        <v/>
      </c>
      <c r="S414" s="24" t="str">
        <f>IF(ISBLANK('Mortgage 1 Monthly Calcs'!O414),"",'Mortgage 1 Monthly Calcs'!O414)</f>
        <v/>
      </c>
      <c r="T414" s="24"/>
      <c r="U414" s="24">
        <f>IF(ISBLANK('Mortgage 1 Monthly Calcs'!P414),"",'Mortgage 1 Monthly Calcs'!P414)</f>
        <v>0</v>
      </c>
      <c r="V414" s="24" t="str">
        <f>IF(ISBLANK('Mortgage 1 Monthly Calcs'!Q414),"",'Mortgage 1 Monthly Calcs'!Q414)</f>
        <v/>
      </c>
      <c r="W414" s="24" t="str">
        <f>IF(ISBLANK('Mortgage 1 Monthly Calcs'!R414),"",'Mortgage 1 Monthly Calcs'!R414)</f>
        <v/>
      </c>
      <c r="X414" s="24">
        <f>IF(ISBLANK('Mortgage 1 Monthly Calcs'!S414),"",'Mortgage 1 Monthly Calcs'!S414)</f>
        <v>0</v>
      </c>
      <c r="Y414" s="24" t="str">
        <f>IF(ISBLANK('Mortgage 1 Monthly Calcs'!T414),"",'Mortgage 1 Monthly Calcs'!T414)</f>
        <v/>
      </c>
      <c r="Z414" s="24">
        <f>IF(ISBLANK('Mortgage 1 Monthly Calcs'!U414),"",'Mortgage 1 Monthly Calcs'!U414)</f>
        <v>93290.420445652606</v>
      </c>
      <c r="AA414" s="24" t="e">
        <f>IF(ISBLANK('Mortgage 1 Monthly Calcs'!V414),"",'Mortgage 1 Monthly Calcs'!V414)</f>
        <v>#VALUE!</v>
      </c>
      <c r="AB414" s="24" t="e">
        <f>IF(ISBLANK('Mortgage 1 Monthly Calcs'!W414),"",'Mortgage 1 Monthly Calcs'!W414)</f>
        <v>#VALUE!</v>
      </c>
      <c r="AC414" s="24" t="str">
        <f>IF(ISBLANK('Mortgage 1 Monthly Calcs'!X414),"",'Mortgage 1 Monthly Calcs'!X414)</f>
        <v/>
      </c>
      <c r="AD414" s="24" t="str">
        <f>IF(ISBLANK('Mortgage 1 Monthly Calcs'!Y414),"",'Mortgage 1 Monthly Calcs'!Y414)</f>
        <v/>
      </c>
    </row>
    <row r="415" spans="3:30" x14ac:dyDescent="0.25">
      <c r="C415" s="37">
        <v>404</v>
      </c>
      <c r="D415" s="29" t="str">
        <f>IF(K1183=1,F403+1,"")</f>
        <v/>
      </c>
      <c r="E415" s="22" t="str">
        <f>IF(ISBLANK('Mortgage 1 Monthly Calcs'!E415),"",'Mortgage 1 Monthly Calcs'!E415)</f>
        <v/>
      </c>
      <c r="F415" s="23" t="str">
        <f>IF(ISBLANK('Mortgage 1 Monthly Calcs'!F415),"",'Mortgage 1 Monthly Calcs'!F415)</f>
        <v>Jun</v>
      </c>
      <c r="G415" s="28"/>
      <c r="H415" s="28">
        <f>IF(ISBLANK('Mortgage 1 Monthly Calcs'!G415),"",'Mortgage 1 Monthly Calcs'!G415)</f>
        <v>0</v>
      </c>
      <c r="I415" s="24" t="e">
        <f>IF(ISBLANK('Mortgage 1 Monthly Calcs'!H415),"",'Mortgage 1 Monthly Calcs'!H415)</f>
        <v>#VALUE!</v>
      </c>
      <c r="J415" s="24">
        <f>IF(ISBLANK('Mortgage 1 Monthly Calcs'!I415),"",'Mortgage 1 Monthly Calcs'!I415)</f>
        <v>0</v>
      </c>
      <c r="K415" s="24" t="str">
        <f>IF(ISBLANK('Mortgage 1 Monthly Calcs'!J415),"",'Mortgage 1 Monthly Calcs'!J415)</f>
        <v/>
      </c>
      <c r="L415" s="24"/>
      <c r="M415" s="24">
        <f>IF(ISBLANK('Mortgage 1 Monthly Calcs'!K415),"",'Mortgage 1 Monthly Calcs'!K415)</f>
        <v>0</v>
      </c>
      <c r="N415" s="24"/>
      <c r="O415" s="24" t="e">
        <f>IF(ISBLANK('Mortgage 1 Monthly Calcs'!L415),"",'Mortgage 1 Monthly Calcs'!L415)</f>
        <v>#VALUE!</v>
      </c>
      <c r="P415" s="24"/>
      <c r="Q415" s="24" t="str">
        <f>IF(ISBLANK('Mortgage 1 Monthly Calcs'!M415),"",'Mortgage 1 Monthly Calcs'!M415)</f>
        <v/>
      </c>
      <c r="R415" s="24" t="str">
        <f>IF(ISBLANK('Mortgage 1 Monthly Calcs'!N415),"",'Mortgage 1 Monthly Calcs'!N415)</f>
        <v/>
      </c>
      <c r="S415" s="24" t="str">
        <f>IF(ISBLANK('Mortgage 1 Monthly Calcs'!O415),"",'Mortgage 1 Monthly Calcs'!O415)</f>
        <v/>
      </c>
      <c r="T415" s="24"/>
      <c r="U415" s="24">
        <f>IF(ISBLANK('Mortgage 1 Monthly Calcs'!P415),"",'Mortgage 1 Monthly Calcs'!P415)</f>
        <v>0</v>
      </c>
      <c r="V415" s="24" t="str">
        <f>IF(ISBLANK('Mortgage 1 Monthly Calcs'!Q415),"",'Mortgage 1 Monthly Calcs'!Q415)</f>
        <v/>
      </c>
      <c r="W415" s="24" t="str">
        <f>IF(ISBLANK('Mortgage 1 Monthly Calcs'!R415),"",'Mortgage 1 Monthly Calcs'!R415)</f>
        <v/>
      </c>
      <c r="X415" s="24">
        <f>IF(ISBLANK('Mortgage 1 Monthly Calcs'!S415),"",'Mortgage 1 Monthly Calcs'!S415)</f>
        <v>0</v>
      </c>
      <c r="Y415" s="24" t="str">
        <f>IF(ISBLANK('Mortgage 1 Monthly Calcs'!T415),"",'Mortgage 1 Monthly Calcs'!T415)</f>
        <v/>
      </c>
      <c r="Z415" s="24">
        <f>IF(ISBLANK('Mortgage 1 Monthly Calcs'!U415),"",'Mortgage 1 Monthly Calcs'!U415)</f>
        <v>93290.420445652606</v>
      </c>
      <c r="AA415" s="24" t="e">
        <f>IF(ISBLANK('Mortgage 1 Monthly Calcs'!V415),"",'Mortgage 1 Monthly Calcs'!V415)</f>
        <v>#VALUE!</v>
      </c>
      <c r="AB415" s="24" t="e">
        <f>IF(ISBLANK('Mortgage 1 Monthly Calcs'!W415),"",'Mortgage 1 Monthly Calcs'!W415)</f>
        <v>#VALUE!</v>
      </c>
      <c r="AC415" s="24" t="str">
        <f>IF(ISBLANK('Mortgage 1 Monthly Calcs'!X415),"",'Mortgage 1 Monthly Calcs'!X415)</f>
        <v/>
      </c>
      <c r="AD415" s="24" t="str">
        <f>IF(ISBLANK('Mortgage 1 Monthly Calcs'!Y415),"",'Mortgage 1 Monthly Calcs'!Y415)</f>
        <v/>
      </c>
    </row>
    <row r="416" spans="3:30" x14ac:dyDescent="0.25">
      <c r="C416" s="37">
        <v>405</v>
      </c>
      <c r="D416" s="29" t="str">
        <f>IF(K1184=1,F403+1,"")</f>
        <v/>
      </c>
      <c r="E416" s="22" t="str">
        <f>IF(ISBLANK('Mortgage 1 Monthly Calcs'!E416),"",'Mortgage 1 Monthly Calcs'!E416)</f>
        <v/>
      </c>
      <c r="F416" s="23" t="str">
        <f>IF(ISBLANK('Mortgage 1 Monthly Calcs'!F416),"",'Mortgage 1 Monthly Calcs'!F416)</f>
        <v>Jul</v>
      </c>
      <c r="G416" s="28"/>
      <c r="H416" s="28">
        <f>IF(ISBLANK('Mortgage 1 Monthly Calcs'!G416),"",'Mortgage 1 Monthly Calcs'!G416)</f>
        <v>0</v>
      </c>
      <c r="I416" s="24" t="e">
        <f>IF(ISBLANK('Mortgage 1 Monthly Calcs'!H416),"",'Mortgage 1 Monthly Calcs'!H416)</f>
        <v>#VALUE!</v>
      </c>
      <c r="J416" s="24">
        <f>IF(ISBLANK('Mortgage 1 Monthly Calcs'!I416),"",'Mortgage 1 Monthly Calcs'!I416)</f>
        <v>0</v>
      </c>
      <c r="K416" s="24" t="str">
        <f>IF(ISBLANK('Mortgage 1 Monthly Calcs'!J416),"",'Mortgage 1 Monthly Calcs'!J416)</f>
        <v/>
      </c>
      <c r="L416" s="24"/>
      <c r="M416" s="24">
        <f>IF(ISBLANK('Mortgage 1 Monthly Calcs'!K416),"",'Mortgage 1 Monthly Calcs'!K416)</f>
        <v>0</v>
      </c>
      <c r="N416" s="24"/>
      <c r="O416" s="24" t="e">
        <f>IF(ISBLANK('Mortgage 1 Monthly Calcs'!L416),"",'Mortgage 1 Monthly Calcs'!L416)</f>
        <v>#VALUE!</v>
      </c>
      <c r="P416" s="24"/>
      <c r="Q416" s="24" t="str">
        <f>IF(ISBLANK('Mortgage 1 Monthly Calcs'!M416),"",'Mortgage 1 Monthly Calcs'!M416)</f>
        <v/>
      </c>
      <c r="R416" s="24" t="str">
        <f>IF(ISBLANK('Mortgage 1 Monthly Calcs'!N416),"",'Mortgage 1 Monthly Calcs'!N416)</f>
        <v/>
      </c>
      <c r="S416" s="24" t="str">
        <f>IF(ISBLANK('Mortgage 1 Monthly Calcs'!O416),"",'Mortgage 1 Monthly Calcs'!O416)</f>
        <v/>
      </c>
      <c r="T416" s="24"/>
      <c r="U416" s="24">
        <f>IF(ISBLANK('Mortgage 1 Monthly Calcs'!P416),"",'Mortgage 1 Monthly Calcs'!P416)</f>
        <v>0</v>
      </c>
      <c r="V416" s="24" t="str">
        <f>IF(ISBLANK('Mortgage 1 Monthly Calcs'!Q416),"",'Mortgage 1 Monthly Calcs'!Q416)</f>
        <v/>
      </c>
      <c r="W416" s="24" t="str">
        <f>IF(ISBLANK('Mortgage 1 Monthly Calcs'!R416),"",'Mortgage 1 Monthly Calcs'!R416)</f>
        <v/>
      </c>
      <c r="X416" s="24">
        <f>IF(ISBLANK('Mortgage 1 Monthly Calcs'!S416),"",'Mortgage 1 Monthly Calcs'!S416)</f>
        <v>0</v>
      </c>
      <c r="Y416" s="24" t="str">
        <f>IF(ISBLANK('Mortgage 1 Monthly Calcs'!T416),"",'Mortgage 1 Monthly Calcs'!T416)</f>
        <v/>
      </c>
      <c r="Z416" s="24">
        <f>IF(ISBLANK('Mortgage 1 Monthly Calcs'!U416),"",'Mortgage 1 Monthly Calcs'!U416)</f>
        <v>93290.420445652606</v>
      </c>
      <c r="AA416" s="24" t="e">
        <f>IF(ISBLANK('Mortgage 1 Monthly Calcs'!V416),"",'Mortgage 1 Monthly Calcs'!V416)</f>
        <v>#VALUE!</v>
      </c>
      <c r="AB416" s="24" t="e">
        <f>IF(ISBLANK('Mortgage 1 Monthly Calcs'!W416),"",'Mortgage 1 Monthly Calcs'!W416)</f>
        <v>#VALUE!</v>
      </c>
      <c r="AC416" s="24" t="str">
        <f>IF(ISBLANK('Mortgage 1 Monthly Calcs'!X416),"",'Mortgage 1 Monthly Calcs'!X416)</f>
        <v/>
      </c>
      <c r="AD416" s="24" t="str">
        <f>IF(ISBLANK('Mortgage 1 Monthly Calcs'!Y416),"",'Mortgage 1 Monthly Calcs'!Y416)</f>
        <v/>
      </c>
    </row>
    <row r="417" spans="3:30" x14ac:dyDescent="0.25">
      <c r="C417" s="37">
        <v>406</v>
      </c>
      <c r="D417" s="29" t="str">
        <f>IF(K1185=1,F403+1,"")</f>
        <v/>
      </c>
      <c r="E417" s="22" t="str">
        <f>IF(ISBLANK('Mortgage 1 Monthly Calcs'!E417),"",'Mortgage 1 Monthly Calcs'!E417)</f>
        <v/>
      </c>
      <c r="F417" s="22" t="str">
        <f>IF(ISBLANK('Mortgage 1 Monthly Calcs'!F417),"",'Mortgage 1 Monthly Calcs'!F417)</f>
        <v>Aug</v>
      </c>
      <c r="G417" s="28"/>
      <c r="H417" s="28">
        <f>IF(ISBLANK('Mortgage 1 Monthly Calcs'!G417),"",'Mortgage 1 Monthly Calcs'!G417)</f>
        <v>0</v>
      </c>
      <c r="I417" s="24" t="e">
        <f>IF(ISBLANK('Mortgage 1 Monthly Calcs'!H417),"",'Mortgage 1 Monthly Calcs'!H417)</f>
        <v>#VALUE!</v>
      </c>
      <c r="J417" s="24">
        <f>IF(ISBLANK('Mortgage 1 Monthly Calcs'!I417),"",'Mortgage 1 Monthly Calcs'!I417)</f>
        <v>0</v>
      </c>
      <c r="K417" s="24" t="str">
        <f>IF(ISBLANK('Mortgage 1 Monthly Calcs'!J417),"",'Mortgage 1 Monthly Calcs'!J417)</f>
        <v/>
      </c>
      <c r="L417" s="24"/>
      <c r="M417" s="24">
        <f>IF(ISBLANK('Mortgage 1 Monthly Calcs'!K417),"",'Mortgage 1 Monthly Calcs'!K417)</f>
        <v>0</v>
      </c>
      <c r="N417" s="24"/>
      <c r="O417" s="24" t="e">
        <f>IF(ISBLANK('Mortgage 1 Monthly Calcs'!L417),"",'Mortgage 1 Monthly Calcs'!L417)</f>
        <v>#VALUE!</v>
      </c>
      <c r="P417" s="24"/>
      <c r="Q417" s="24" t="str">
        <f>IF(ISBLANK('Mortgage 1 Monthly Calcs'!M417),"",'Mortgage 1 Monthly Calcs'!M417)</f>
        <v/>
      </c>
      <c r="R417" s="24" t="str">
        <f>IF(ISBLANK('Mortgage 1 Monthly Calcs'!N417),"",'Mortgage 1 Monthly Calcs'!N417)</f>
        <v/>
      </c>
      <c r="S417" s="24" t="str">
        <f>IF(ISBLANK('Mortgage 1 Monthly Calcs'!O417),"",'Mortgage 1 Monthly Calcs'!O417)</f>
        <v/>
      </c>
      <c r="T417" s="24"/>
      <c r="U417" s="24">
        <f>IF(ISBLANK('Mortgage 1 Monthly Calcs'!P417),"",'Mortgage 1 Monthly Calcs'!P417)</f>
        <v>0</v>
      </c>
      <c r="V417" s="24" t="str">
        <f>IF(ISBLANK('Mortgage 1 Monthly Calcs'!Q417),"",'Mortgage 1 Monthly Calcs'!Q417)</f>
        <v/>
      </c>
      <c r="W417" s="24" t="str">
        <f>IF(ISBLANK('Mortgage 1 Monthly Calcs'!R417),"",'Mortgage 1 Monthly Calcs'!R417)</f>
        <v/>
      </c>
      <c r="X417" s="24">
        <f>IF(ISBLANK('Mortgage 1 Monthly Calcs'!S417),"",'Mortgage 1 Monthly Calcs'!S417)</f>
        <v>0</v>
      </c>
      <c r="Y417" s="24" t="str">
        <f>IF(ISBLANK('Mortgage 1 Monthly Calcs'!T417),"",'Mortgage 1 Monthly Calcs'!T417)</f>
        <v/>
      </c>
      <c r="Z417" s="24">
        <f>IF(ISBLANK('Mortgage 1 Monthly Calcs'!U417),"",'Mortgage 1 Monthly Calcs'!U417)</f>
        <v>93290.420445652606</v>
      </c>
      <c r="AA417" s="24" t="e">
        <f>IF(ISBLANK('Mortgage 1 Monthly Calcs'!V417),"",'Mortgage 1 Monthly Calcs'!V417)</f>
        <v>#VALUE!</v>
      </c>
      <c r="AB417" s="24" t="e">
        <f>IF(ISBLANK('Mortgage 1 Monthly Calcs'!W417),"",'Mortgage 1 Monthly Calcs'!W417)</f>
        <v>#VALUE!</v>
      </c>
      <c r="AC417" s="24" t="str">
        <f>IF(ISBLANK('Mortgage 1 Monthly Calcs'!X417),"",'Mortgage 1 Monthly Calcs'!X417)</f>
        <v/>
      </c>
      <c r="AD417" s="24" t="str">
        <f>IF(ISBLANK('Mortgage 1 Monthly Calcs'!Y417),"",'Mortgage 1 Monthly Calcs'!Y417)</f>
        <v/>
      </c>
    </row>
    <row r="418" spans="3:30" x14ac:dyDescent="0.25">
      <c r="C418" s="37">
        <v>407</v>
      </c>
      <c r="D418" s="29" t="str">
        <f>IF(K1186=1,F403+1,"")</f>
        <v/>
      </c>
      <c r="E418" s="22" t="str">
        <f>IF(ISBLANK('Mortgage 1 Monthly Calcs'!E418),"",'Mortgage 1 Monthly Calcs'!E418)</f>
        <v/>
      </c>
      <c r="F418" s="23" t="str">
        <f>IF(ISBLANK('Mortgage 1 Monthly Calcs'!F418),"",'Mortgage 1 Monthly Calcs'!F418)</f>
        <v>Sep</v>
      </c>
      <c r="G418" s="28"/>
      <c r="H418" s="28">
        <f>IF(ISBLANK('Mortgage 1 Monthly Calcs'!G418),"",'Mortgage 1 Monthly Calcs'!G418)</f>
        <v>0</v>
      </c>
      <c r="I418" s="24" t="e">
        <f>IF(ISBLANK('Mortgage 1 Monthly Calcs'!H418),"",'Mortgage 1 Monthly Calcs'!H418)</f>
        <v>#VALUE!</v>
      </c>
      <c r="J418" s="24">
        <f>IF(ISBLANK('Mortgage 1 Monthly Calcs'!I418),"",'Mortgage 1 Monthly Calcs'!I418)</f>
        <v>0</v>
      </c>
      <c r="K418" s="24" t="str">
        <f>IF(ISBLANK('Mortgage 1 Monthly Calcs'!J418),"",'Mortgage 1 Monthly Calcs'!J418)</f>
        <v/>
      </c>
      <c r="L418" s="24"/>
      <c r="M418" s="24">
        <f>IF(ISBLANK('Mortgage 1 Monthly Calcs'!K418),"",'Mortgage 1 Monthly Calcs'!K418)</f>
        <v>0</v>
      </c>
      <c r="N418" s="24"/>
      <c r="O418" s="24" t="e">
        <f>IF(ISBLANK('Mortgage 1 Monthly Calcs'!L418),"",'Mortgage 1 Monthly Calcs'!L418)</f>
        <v>#VALUE!</v>
      </c>
      <c r="P418" s="24"/>
      <c r="Q418" s="24" t="str">
        <f>IF(ISBLANK('Mortgage 1 Monthly Calcs'!M418),"",'Mortgage 1 Monthly Calcs'!M418)</f>
        <v/>
      </c>
      <c r="R418" s="24" t="str">
        <f>IF(ISBLANK('Mortgage 1 Monthly Calcs'!N418),"",'Mortgage 1 Monthly Calcs'!N418)</f>
        <v/>
      </c>
      <c r="S418" s="24" t="str">
        <f>IF(ISBLANK('Mortgage 1 Monthly Calcs'!O418),"",'Mortgage 1 Monthly Calcs'!O418)</f>
        <v/>
      </c>
      <c r="T418" s="24"/>
      <c r="U418" s="24">
        <f>IF(ISBLANK('Mortgage 1 Monthly Calcs'!P418),"",'Mortgage 1 Monthly Calcs'!P418)</f>
        <v>0</v>
      </c>
      <c r="V418" s="24" t="str">
        <f>IF(ISBLANK('Mortgage 1 Monthly Calcs'!Q418),"",'Mortgage 1 Monthly Calcs'!Q418)</f>
        <v/>
      </c>
      <c r="W418" s="24" t="str">
        <f>IF(ISBLANK('Mortgage 1 Monthly Calcs'!R418),"",'Mortgage 1 Monthly Calcs'!R418)</f>
        <v/>
      </c>
      <c r="X418" s="24">
        <f>IF(ISBLANK('Mortgage 1 Monthly Calcs'!S418),"",'Mortgage 1 Monthly Calcs'!S418)</f>
        <v>0</v>
      </c>
      <c r="Y418" s="24" t="str">
        <f>IF(ISBLANK('Mortgage 1 Monthly Calcs'!T418),"",'Mortgage 1 Monthly Calcs'!T418)</f>
        <v/>
      </c>
      <c r="Z418" s="24">
        <f>IF(ISBLANK('Mortgage 1 Monthly Calcs'!U418),"",'Mortgage 1 Monthly Calcs'!U418)</f>
        <v>93290.420445652606</v>
      </c>
      <c r="AA418" s="24" t="e">
        <f>IF(ISBLANK('Mortgage 1 Monthly Calcs'!V418),"",'Mortgage 1 Monthly Calcs'!V418)</f>
        <v>#VALUE!</v>
      </c>
      <c r="AB418" s="24" t="e">
        <f>IF(ISBLANK('Mortgage 1 Monthly Calcs'!W418),"",'Mortgage 1 Monthly Calcs'!W418)</f>
        <v>#VALUE!</v>
      </c>
      <c r="AC418" s="24" t="str">
        <f>IF(ISBLANK('Mortgage 1 Monthly Calcs'!X418),"",'Mortgage 1 Monthly Calcs'!X418)</f>
        <v/>
      </c>
      <c r="AD418" s="24" t="str">
        <f>IF(ISBLANK('Mortgage 1 Monthly Calcs'!Y418),"",'Mortgage 1 Monthly Calcs'!Y418)</f>
        <v/>
      </c>
    </row>
    <row r="419" spans="3:30" x14ac:dyDescent="0.25">
      <c r="C419" s="37">
        <v>408</v>
      </c>
      <c r="D419" s="29">
        <f>D407+1</f>
        <v>34</v>
      </c>
      <c r="E419" s="22" t="str">
        <f>IF(ISBLANK('Mortgage 1 Monthly Calcs'!E419),"",'Mortgage 1 Monthly Calcs'!E419)</f>
        <v/>
      </c>
      <c r="F419" s="23" t="str">
        <f>IF(ISBLANK('Mortgage 1 Monthly Calcs'!F419),"",'Mortgage 1 Monthly Calcs'!F419)</f>
        <v>Oct</v>
      </c>
      <c r="G419" s="28"/>
      <c r="H419" s="28">
        <f>IF(ISBLANK('Mortgage 1 Monthly Calcs'!G419),"",'Mortgage 1 Monthly Calcs'!G419)</f>
        <v>0</v>
      </c>
      <c r="I419" s="24" t="e">
        <f>IF(ISBLANK('Mortgage 1 Monthly Calcs'!H419),"",'Mortgage 1 Monthly Calcs'!H419)</f>
        <v>#VALUE!</v>
      </c>
      <c r="J419" s="24">
        <f>IF(ISBLANK('Mortgage 1 Monthly Calcs'!I419),"",'Mortgage 1 Monthly Calcs'!I419)</f>
        <v>0</v>
      </c>
      <c r="K419" s="24" t="str">
        <f>IF(ISBLANK('Mortgage 1 Monthly Calcs'!J419),"",'Mortgage 1 Monthly Calcs'!J419)</f>
        <v/>
      </c>
      <c r="L419" s="24"/>
      <c r="M419" s="24">
        <f>IF(ISBLANK('Mortgage 1 Monthly Calcs'!K419),"",'Mortgage 1 Monthly Calcs'!K419)</f>
        <v>0</v>
      </c>
      <c r="N419" s="24"/>
      <c r="O419" s="24" t="e">
        <f>IF(ISBLANK('Mortgage 1 Monthly Calcs'!L419),"",'Mortgage 1 Monthly Calcs'!L419)</f>
        <v>#VALUE!</v>
      </c>
      <c r="P419" s="24"/>
      <c r="Q419" s="24" t="str">
        <f>IF(ISBLANK('Mortgage 1 Monthly Calcs'!M419),"",'Mortgage 1 Monthly Calcs'!M419)</f>
        <v/>
      </c>
      <c r="R419" s="24" t="str">
        <f>IF(ISBLANK('Mortgage 1 Monthly Calcs'!N419),"",'Mortgage 1 Monthly Calcs'!N419)</f>
        <v/>
      </c>
      <c r="S419" s="24" t="str">
        <f>IF(ISBLANK('Mortgage 1 Monthly Calcs'!O419),"",'Mortgage 1 Monthly Calcs'!O419)</f>
        <v/>
      </c>
      <c r="T419" s="24"/>
      <c r="U419" s="24">
        <f>IF(ISBLANK('Mortgage 1 Monthly Calcs'!P419),"",'Mortgage 1 Monthly Calcs'!P419)</f>
        <v>0</v>
      </c>
      <c r="V419" s="24" t="str">
        <f>IF(ISBLANK('Mortgage 1 Monthly Calcs'!Q419),"",'Mortgage 1 Monthly Calcs'!Q419)</f>
        <v/>
      </c>
      <c r="W419" s="24" t="str">
        <f>IF(ISBLANK('Mortgage 1 Monthly Calcs'!R419),"",'Mortgage 1 Monthly Calcs'!R419)</f>
        <v/>
      </c>
      <c r="X419" s="24">
        <f>IF(ISBLANK('Mortgage 1 Monthly Calcs'!S419),"",'Mortgage 1 Monthly Calcs'!S419)</f>
        <v>0</v>
      </c>
      <c r="Y419" s="24" t="str">
        <f>IF(ISBLANK('Mortgage 1 Monthly Calcs'!T419),"",'Mortgage 1 Monthly Calcs'!T419)</f>
        <v/>
      </c>
      <c r="Z419" s="24">
        <f>IF(ISBLANK('Mortgage 1 Monthly Calcs'!U419),"",'Mortgage 1 Monthly Calcs'!U419)</f>
        <v>93290.420445652606</v>
      </c>
      <c r="AA419" s="24" t="e">
        <f>IF(ISBLANK('Mortgage 1 Monthly Calcs'!V419),"",'Mortgage 1 Monthly Calcs'!V419)</f>
        <v>#VALUE!</v>
      </c>
      <c r="AB419" s="24" t="e">
        <f>IF(ISBLANK('Mortgage 1 Monthly Calcs'!W419),"",'Mortgage 1 Monthly Calcs'!W419)</f>
        <v>#VALUE!</v>
      </c>
      <c r="AC419" s="24" t="str">
        <f>IF(ISBLANK('Mortgage 1 Monthly Calcs'!X419),"",'Mortgage 1 Monthly Calcs'!X419)</f>
        <v/>
      </c>
      <c r="AD419" s="24" t="str">
        <f>IF(ISBLANK('Mortgage 1 Monthly Calcs'!Y419),"",'Mortgage 1 Monthly Calcs'!Y419)</f>
        <v/>
      </c>
    </row>
    <row r="420" spans="3:30" x14ac:dyDescent="0.25">
      <c r="C420" s="37">
        <v>409</v>
      </c>
      <c r="D420" s="29"/>
      <c r="E420" s="22" t="str">
        <f>IF(ISBLANK('Mortgage 1 Monthly Calcs'!E420),"",'Mortgage 1 Monthly Calcs'!E420)</f>
        <v/>
      </c>
      <c r="F420" s="23" t="str">
        <f>IF(ISBLANK('Mortgage 1 Monthly Calcs'!F420),"",'Mortgage 1 Monthly Calcs'!F420)</f>
        <v>Nov</v>
      </c>
      <c r="G420" s="28"/>
      <c r="H420" s="28">
        <f>IF(ISBLANK('Mortgage 1 Monthly Calcs'!G420),"",'Mortgage 1 Monthly Calcs'!G420)</f>
        <v>0</v>
      </c>
      <c r="I420" s="24" t="e">
        <f>IF(ISBLANK('Mortgage 1 Monthly Calcs'!H420),"",'Mortgage 1 Monthly Calcs'!H420)</f>
        <v>#VALUE!</v>
      </c>
      <c r="J420" s="24">
        <f>IF(ISBLANK('Mortgage 1 Monthly Calcs'!I420),"",'Mortgage 1 Monthly Calcs'!I420)</f>
        <v>0</v>
      </c>
      <c r="K420" s="24" t="str">
        <f>IF(ISBLANK('Mortgage 1 Monthly Calcs'!J420),"",'Mortgage 1 Monthly Calcs'!J420)</f>
        <v/>
      </c>
      <c r="L420" s="24"/>
      <c r="M420" s="24">
        <f>IF(ISBLANK('Mortgage 1 Monthly Calcs'!K420),"",'Mortgage 1 Monthly Calcs'!K420)</f>
        <v>0</v>
      </c>
      <c r="N420" s="24"/>
      <c r="O420" s="24" t="e">
        <f>IF(ISBLANK('Mortgage 1 Monthly Calcs'!L420),"",'Mortgage 1 Monthly Calcs'!L420)</f>
        <v>#VALUE!</v>
      </c>
      <c r="P420" s="24"/>
      <c r="Q420" s="24" t="str">
        <f>IF(ISBLANK('Mortgage 1 Monthly Calcs'!M420),"",'Mortgage 1 Monthly Calcs'!M420)</f>
        <v/>
      </c>
      <c r="R420" s="24" t="str">
        <f>IF(ISBLANK('Mortgage 1 Monthly Calcs'!N420),"",'Mortgage 1 Monthly Calcs'!N420)</f>
        <v/>
      </c>
      <c r="S420" s="24" t="str">
        <f>IF(ISBLANK('Mortgage 1 Monthly Calcs'!O420),"",'Mortgage 1 Monthly Calcs'!O420)</f>
        <v/>
      </c>
      <c r="T420" s="24"/>
      <c r="U420" s="24">
        <f>IF(ISBLANK('Mortgage 1 Monthly Calcs'!P420),"",'Mortgage 1 Monthly Calcs'!P420)</f>
        <v>0</v>
      </c>
      <c r="V420" s="24" t="str">
        <f>IF(ISBLANK('Mortgage 1 Monthly Calcs'!Q420),"",'Mortgage 1 Monthly Calcs'!Q420)</f>
        <v/>
      </c>
      <c r="W420" s="24" t="str">
        <f>IF(ISBLANK('Mortgage 1 Monthly Calcs'!R420),"",'Mortgage 1 Monthly Calcs'!R420)</f>
        <v/>
      </c>
      <c r="X420" s="24">
        <f>IF(ISBLANK('Mortgage 1 Monthly Calcs'!S420),"",'Mortgage 1 Monthly Calcs'!S420)</f>
        <v>0</v>
      </c>
      <c r="Y420" s="24" t="str">
        <f>IF(ISBLANK('Mortgage 1 Monthly Calcs'!T420),"",'Mortgage 1 Monthly Calcs'!T420)</f>
        <v/>
      </c>
      <c r="Z420" s="24">
        <f>IF(ISBLANK('Mortgage 1 Monthly Calcs'!U420),"",'Mortgage 1 Monthly Calcs'!U420)</f>
        <v>93290.420445652606</v>
      </c>
      <c r="AA420" s="24" t="e">
        <f>IF(ISBLANK('Mortgage 1 Monthly Calcs'!V420),"",'Mortgage 1 Monthly Calcs'!V420)</f>
        <v>#VALUE!</v>
      </c>
      <c r="AB420" s="24" t="e">
        <f>IF(ISBLANK('Mortgage 1 Monthly Calcs'!W420),"",'Mortgage 1 Monthly Calcs'!W420)</f>
        <v>#VALUE!</v>
      </c>
      <c r="AC420" s="24" t="str">
        <f>IF(ISBLANK('Mortgage 1 Monthly Calcs'!X420),"",'Mortgage 1 Monthly Calcs'!X420)</f>
        <v/>
      </c>
      <c r="AD420" s="24" t="str">
        <f>IF(ISBLANK('Mortgage 1 Monthly Calcs'!Y420),"",'Mortgage 1 Monthly Calcs'!Y420)</f>
        <v/>
      </c>
    </row>
    <row r="421" spans="3:30" x14ac:dyDescent="0.25">
      <c r="C421" s="37">
        <v>410</v>
      </c>
      <c r="D421" s="29"/>
      <c r="E421" s="22" t="str">
        <f>IF(ISBLANK('Mortgage 1 Monthly Calcs'!E421),"",'Mortgage 1 Monthly Calcs'!E421)</f>
        <v/>
      </c>
      <c r="F421" s="23" t="str">
        <f>IF(ISBLANK('Mortgage 1 Monthly Calcs'!F421),"",'Mortgage 1 Monthly Calcs'!F421)</f>
        <v>Dec</v>
      </c>
      <c r="G421" s="28"/>
      <c r="H421" s="28">
        <f>IF(ISBLANK('Mortgage 1 Monthly Calcs'!G421),"",'Mortgage 1 Monthly Calcs'!G421)</f>
        <v>0</v>
      </c>
      <c r="I421" s="24" t="e">
        <f>IF(ISBLANK('Mortgage 1 Monthly Calcs'!H421),"",'Mortgage 1 Monthly Calcs'!H421)</f>
        <v>#VALUE!</v>
      </c>
      <c r="J421" s="24">
        <f>IF(ISBLANK('Mortgage 1 Monthly Calcs'!I421),"",'Mortgage 1 Monthly Calcs'!I421)</f>
        <v>0</v>
      </c>
      <c r="K421" s="24" t="str">
        <f>IF(ISBLANK('Mortgage 1 Monthly Calcs'!J421),"",'Mortgage 1 Monthly Calcs'!J421)</f>
        <v/>
      </c>
      <c r="L421" s="24"/>
      <c r="M421" s="24">
        <f>IF(ISBLANK('Mortgage 1 Monthly Calcs'!K421),"",'Mortgage 1 Monthly Calcs'!K421)</f>
        <v>0</v>
      </c>
      <c r="N421" s="24"/>
      <c r="O421" s="24" t="e">
        <f>IF(ISBLANK('Mortgage 1 Monthly Calcs'!L421),"",'Mortgage 1 Monthly Calcs'!L421)</f>
        <v>#VALUE!</v>
      </c>
      <c r="P421" s="24"/>
      <c r="Q421" s="24" t="str">
        <f>IF(ISBLANK('Mortgage 1 Monthly Calcs'!M421),"",'Mortgage 1 Monthly Calcs'!M421)</f>
        <v/>
      </c>
      <c r="R421" s="24" t="str">
        <f>IF(ISBLANK('Mortgage 1 Monthly Calcs'!N421),"",'Mortgage 1 Monthly Calcs'!N421)</f>
        <v/>
      </c>
      <c r="S421" s="24" t="str">
        <f>IF(ISBLANK('Mortgage 1 Monthly Calcs'!O421),"",'Mortgage 1 Monthly Calcs'!O421)</f>
        <v/>
      </c>
      <c r="T421" s="24"/>
      <c r="U421" s="24">
        <f>IF(ISBLANK('Mortgage 1 Monthly Calcs'!P421),"",'Mortgage 1 Monthly Calcs'!P421)</f>
        <v>0</v>
      </c>
      <c r="V421" s="24" t="str">
        <f>IF(ISBLANK('Mortgage 1 Monthly Calcs'!Q421),"",'Mortgage 1 Monthly Calcs'!Q421)</f>
        <v/>
      </c>
      <c r="W421" s="24" t="str">
        <f>IF(ISBLANK('Mortgage 1 Monthly Calcs'!R421),"",'Mortgage 1 Monthly Calcs'!R421)</f>
        <v/>
      </c>
      <c r="X421" s="24">
        <f>IF(ISBLANK('Mortgage 1 Monthly Calcs'!S421),"",'Mortgage 1 Monthly Calcs'!S421)</f>
        <v>0</v>
      </c>
      <c r="Y421" s="24" t="str">
        <f>IF(ISBLANK('Mortgage 1 Monthly Calcs'!T421),"",'Mortgage 1 Monthly Calcs'!T421)</f>
        <v/>
      </c>
      <c r="Z421" s="24">
        <f>IF(ISBLANK('Mortgage 1 Monthly Calcs'!U421),"",'Mortgage 1 Monthly Calcs'!U421)</f>
        <v>93290.420445652606</v>
      </c>
      <c r="AA421" s="24" t="e">
        <f>IF(ISBLANK('Mortgage 1 Monthly Calcs'!V421),"",'Mortgage 1 Monthly Calcs'!V421)</f>
        <v>#VALUE!</v>
      </c>
      <c r="AB421" s="24" t="e">
        <f>IF(ISBLANK('Mortgage 1 Monthly Calcs'!W421),"",'Mortgage 1 Monthly Calcs'!W421)</f>
        <v>#VALUE!</v>
      </c>
      <c r="AC421" s="24" t="str">
        <f>IF(ISBLANK('Mortgage 1 Monthly Calcs'!X421),"",'Mortgage 1 Monthly Calcs'!X421)</f>
        <v/>
      </c>
      <c r="AD421" s="24" t="str">
        <f>IF(ISBLANK('Mortgage 1 Monthly Calcs'!Y421),"",'Mortgage 1 Monthly Calcs'!Y421)</f>
        <v/>
      </c>
    </row>
    <row r="422" spans="3:30" x14ac:dyDescent="0.25">
      <c r="C422" s="37">
        <v>411</v>
      </c>
      <c r="D422" s="29"/>
      <c r="E422" s="22">
        <f>IF(ISBLANK('Mortgage 1 Monthly Calcs'!E422),"",'Mortgage 1 Monthly Calcs'!E422)</f>
        <v>2044</v>
      </c>
      <c r="F422" s="23" t="str">
        <f>IF(ISBLANK('Mortgage 1 Monthly Calcs'!F422),"",'Mortgage 1 Monthly Calcs'!F422)</f>
        <v>Jan</v>
      </c>
      <c r="G422" s="28"/>
      <c r="H422" s="28">
        <f>IF(ISBLANK('Mortgage 1 Monthly Calcs'!G422),"",'Mortgage 1 Monthly Calcs'!G422)</f>
        <v>0</v>
      </c>
      <c r="I422" s="24" t="e">
        <f>IF(ISBLANK('Mortgage 1 Monthly Calcs'!H422),"",'Mortgage 1 Monthly Calcs'!H422)</f>
        <v>#VALUE!</v>
      </c>
      <c r="J422" s="24">
        <f>IF(ISBLANK('Mortgage 1 Monthly Calcs'!I422),"",'Mortgage 1 Monthly Calcs'!I422)</f>
        <v>0</v>
      </c>
      <c r="K422" s="24" t="str">
        <f>IF(ISBLANK('Mortgage 1 Monthly Calcs'!J422),"",'Mortgage 1 Monthly Calcs'!J422)</f>
        <v/>
      </c>
      <c r="L422" s="24"/>
      <c r="M422" s="24">
        <f>IF(ISBLANK('Mortgage 1 Monthly Calcs'!K422),"",'Mortgage 1 Monthly Calcs'!K422)</f>
        <v>0</v>
      </c>
      <c r="N422" s="24"/>
      <c r="O422" s="24" t="e">
        <f>IF(ISBLANK('Mortgage 1 Monthly Calcs'!L422),"",'Mortgage 1 Monthly Calcs'!L422)</f>
        <v>#VALUE!</v>
      </c>
      <c r="P422" s="24"/>
      <c r="Q422" s="24" t="str">
        <f>IF(ISBLANK('Mortgage 1 Monthly Calcs'!M422),"",'Mortgage 1 Monthly Calcs'!M422)</f>
        <v/>
      </c>
      <c r="R422" s="24" t="str">
        <f>IF(ISBLANK('Mortgage 1 Monthly Calcs'!N422),"",'Mortgage 1 Monthly Calcs'!N422)</f>
        <v/>
      </c>
      <c r="S422" s="24" t="str">
        <f>IF(ISBLANK('Mortgage 1 Monthly Calcs'!O422),"",'Mortgage 1 Monthly Calcs'!O422)</f>
        <v/>
      </c>
      <c r="T422" s="24"/>
      <c r="U422" s="24">
        <f>IF(ISBLANK('Mortgage 1 Monthly Calcs'!P422),"",'Mortgage 1 Monthly Calcs'!P422)</f>
        <v>0</v>
      </c>
      <c r="V422" s="24" t="str">
        <f>IF(ISBLANK('Mortgage 1 Monthly Calcs'!Q422),"",'Mortgage 1 Monthly Calcs'!Q422)</f>
        <v/>
      </c>
      <c r="W422" s="24" t="str">
        <f>IF(ISBLANK('Mortgage 1 Monthly Calcs'!R422),"",'Mortgage 1 Monthly Calcs'!R422)</f>
        <v/>
      </c>
      <c r="X422" s="24">
        <f>IF(ISBLANK('Mortgage 1 Monthly Calcs'!S422),"",'Mortgage 1 Monthly Calcs'!S422)</f>
        <v>0</v>
      </c>
      <c r="Y422" s="24" t="str">
        <f>IF(ISBLANK('Mortgage 1 Monthly Calcs'!T422),"",'Mortgage 1 Monthly Calcs'!T422)</f>
        <v/>
      </c>
      <c r="Z422" s="24">
        <f>IF(ISBLANK('Mortgage 1 Monthly Calcs'!U422),"",'Mortgage 1 Monthly Calcs'!U422)</f>
        <v>93290.420445652606</v>
      </c>
      <c r="AA422" s="24" t="e">
        <f>IF(ISBLANK('Mortgage 1 Monthly Calcs'!V422),"",'Mortgage 1 Monthly Calcs'!V422)</f>
        <v>#VALUE!</v>
      </c>
      <c r="AB422" s="24" t="e">
        <f>IF(ISBLANK('Mortgage 1 Monthly Calcs'!W422),"",'Mortgage 1 Monthly Calcs'!W422)</f>
        <v>#VALUE!</v>
      </c>
      <c r="AC422" s="24" t="str">
        <f>IF(ISBLANK('Mortgage 1 Monthly Calcs'!X422),"",'Mortgage 1 Monthly Calcs'!X422)</f>
        <v/>
      </c>
      <c r="AD422" s="24" t="str">
        <f>IF(ISBLANK('Mortgage 1 Monthly Calcs'!Y422),"",'Mortgage 1 Monthly Calcs'!Y422)</f>
        <v/>
      </c>
    </row>
    <row r="423" spans="3:30" x14ac:dyDescent="0.25">
      <c r="C423" s="37">
        <v>412</v>
      </c>
      <c r="D423" s="29"/>
      <c r="E423" s="22" t="str">
        <f>IF(ISBLANK('Mortgage 1 Monthly Calcs'!E423),"",'Mortgage 1 Monthly Calcs'!E423)</f>
        <v/>
      </c>
      <c r="F423" s="23" t="str">
        <f>IF(ISBLANK('Mortgage 1 Monthly Calcs'!F423),"",'Mortgage 1 Monthly Calcs'!F423)</f>
        <v>Feb</v>
      </c>
      <c r="G423" s="28"/>
      <c r="H423" s="28">
        <f>IF(ISBLANK('Mortgage 1 Monthly Calcs'!G423),"",'Mortgage 1 Monthly Calcs'!G423)</f>
        <v>0</v>
      </c>
      <c r="I423" s="24" t="e">
        <f>IF(ISBLANK('Mortgage 1 Monthly Calcs'!H423),"",'Mortgage 1 Monthly Calcs'!H423)</f>
        <v>#VALUE!</v>
      </c>
      <c r="J423" s="24">
        <f>IF(ISBLANK('Mortgage 1 Monthly Calcs'!I423),"",'Mortgage 1 Monthly Calcs'!I423)</f>
        <v>0</v>
      </c>
      <c r="K423" s="24" t="str">
        <f>IF(ISBLANK('Mortgage 1 Monthly Calcs'!J423),"",'Mortgage 1 Monthly Calcs'!J423)</f>
        <v/>
      </c>
      <c r="L423" s="24"/>
      <c r="M423" s="24">
        <f>IF(ISBLANK('Mortgage 1 Monthly Calcs'!K423),"",'Mortgage 1 Monthly Calcs'!K423)</f>
        <v>0</v>
      </c>
      <c r="N423" s="24"/>
      <c r="O423" s="24" t="e">
        <f>IF(ISBLANK('Mortgage 1 Monthly Calcs'!L423),"",'Mortgage 1 Monthly Calcs'!L423)</f>
        <v>#VALUE!</v>
      </c>
      <c r="P423" s="24"/>
      <c r="Q423" s="24" t="str">
        <f>IF(ISBLANK('Mortgage 1 Monthly Calcs'!M423),"",'Mortgage 1 Monthly Calcs'!M423)</f>
        <v/>
      </c>
      <c r="R423" s="24" t="str">
        <f>IF(ISBLANK('Mortgage 1 Monthly Calcs'!N423),"",'Mortgage 1 Monthly Calcs'!N423)</f>
        <v/>
      </c>
      <c r="S423" s="24" t="str">
        <f>IF(ISBLANK('Mortgage 1 Monthly Calcs'!O423),"",'Mortgage 1 Monthly Calcs'!O423)</f>
        <v/>
      </c>
      <c r="T423" s="24"/>
      <c r="U423" s="24">
        <f>IF(ISBLANK('Mortgage 1 Monthly Calcs'!P423),"",'Mortgage 1 Monthly Calcs'!P423)</f>
        <v>0</v>
      </c>
      <c r="V423" s="24" t="str">
        <f>IF(ISBLANK('Mortgage 1 Monthly Calcs'!Q423),"",'Mortgage 1 Monthly Calcs'!Q423)</f>
        <v/>
      </c>
      <c r="W423" s="24" t="str">
        <f>IF(ISBLANK('Mortgage 1 Monthly Calcs'!R423),"",'Mortgage 1 Monthly Calcs'!R423)</f>
        <v/>
      </c>
      <c r="X423" s="24">
        <f>IF(ISBLANK('Mortgage 1 Monthly Calcs'!S423),"",'Mortgage 1 Monthly Calcs'!S423)</f>
        <v>0</v>
      </c>
      <c r="Y423" s="24" t="str">
        <f>IF(ISBLANK('Mortgage 1 Monthly Calcs'!T423),"",'Mortgage 1 Monthly Calcs'!T423)</f>
        <v/>
      </c>
      <c r="Z423" s="24">
        <f>IF(ISBLANK('Mortgage 1 Monthly Calcs'!U423),"",'Mortgage 1 Monthly Calcs'!U423)</f>
        <v>93290.420445652606</v>
      </c>
      <c r="AA423" s="24" t="e">
        <f>IF(ISBLANK('Mortgage 1 Monthly Calcs'!V423),"",'Mortgage 1 Monthly Calcs'!V423)</f>
        <v>#VALUE!</v>
      </c>
      <c r="AB423" s="24" t="e">
        <f>IF(ISBLANK('Mortgage 1 Monthly Calcs'!W423),"",'Mortgage 1 Monthly Calcs'!W423)</f>
        <v>#VALUE!</v>
      </c>
      <c r="AC423" s="24" t="str">
        <f>IF(ISBLANK('Mortgage 1 Monthly Calcs'!X423),"",'Mortgage 1 Monthly Calcs'!X423)</f>
        <v/>
      </c>
      <c r="AD423" s="24" t="str">
        <f>IF(ISBLANK('Mortgage 1 Monthly Calcs'!Y423),"",'Mortgage 1 Monthly Calcs'!Y423)</f>
        <v/>
      </c>
    </row>
    <row r="424" spans="3:30" x14ac:dyDescent="0.25">
      <c r="C424" s="37">
        <v>413</v>
      </c>
      <c r="D424" s="29"/>
      <c r="E424" s="22" t="str">
        <f>IF(ISBLANK('Mortgage 1 Monthly Calcs'!E424),"",'Mortgage 1 Monthly Calcs'!E424)</f>
        <v/>
      </c>
      <c r="F424" s="23" t="str">
        <f>IF(ISBLANK('Mortgage 1 Monthly Calcs'!F424),"",'Mortgage 1 Monthly Calcs'!F424)</f>
        <v>Mar</v>
      </c>
      <c r="G424" s="28"/>
      <c r="H424" s="28">
        <f>IF(ISBLANK('Mortgage 1 Monthly Calcs'!G424),"",'Mortgage 1 Monthly Calcs'!G424)</f>
        <v>0</v>
      </c>
      <c r="I424" s="24" t="e">
        <f>IF(ISBLANK('Mortgage 1 Monthly Calcs'!H424),"",'Mortgage 1 Monthly Calcs'!H424)</f>
        <v>#VALUE!</v>
      </c>
      <c r="J424" s="24">
        <f>IF(ISBLANK('Mortgage 1 Monthly Calcs'!I424),"",'Mortgage 1 Monthly Calcs'!I424)</f>
        <v>0</v>
      </c>
      <c r="K424" s="24" t="str">
        <f>IF(ISBLANK('Mortgage 1 Monthly Calcs'!J424),"",'Mortgage 1 Monthly Calcs'!J424)</f>
        <v/>
      </c>
      <c r="L424" s="24"/>
      <c r="M424" s="24">
        <f>IF(ISBLANK('Mortgage 1 Monthly Calcs'!K424),"",'Mortgage 1 Monthly Calcs'!K424)</f>
        <v>0</v>
      </c>
      <c r="N424" s="24"/>
      <c r="O424" s="24" t="e">
        <f>IF(ISBLANK('Mortgage 1 Monthly Calcs'!L424),"",'Mortgage 1 Monthly Calcs'!L424)</f>
        <v>#VALUE!</v>
      </c>
      <c r="P424" s="24"/>
      <c r="Q424" s="24" t="str">
        <f>IF(ISBLANK('Mortgage 1 Monthly Calcs'!M424),"",'Mortgage 1 Monthly Calcs'!M424)</f>
        <v/>
      </c>
      <c r="R424" s="24" t="str">
        <f>IF(ISBLANK('Mortgage 1 Monthly Calcs'!N424),"",'Mortgage 1 Monthly Calcs'!N424)</f>
        <v/>
      </c>
      <c r="S424" s="24" t="str">
        <f>IF(ISBLANK('Mortgage 1 Monthly Calcs'!O424),"",'Mortgage 1 Monthly Calcs'!O424)</f>
        <v/>
      </c>
      <c r="T424" s="24"/>
      <c r="U424" s="24">
        <f>IF(ISBLANK('Mortgage 1 Monthly Calcs'!P424),"",'Mortgage 1 Monthly Calcs'!P424)</f>
        <v>0</v>
      </c>
      <c r="V424" s="24" t="str">
        <f>IF(ISBLANK('Mortgage 1 Monthly Calcs'!Q424),"",'Mortgage 1 Monthly Calcs'!Q424)</f>
        <v/>
      </c>
      <c r="W424" s="24" t="str">
        <f>IF(ISBLANK('Mortgage 1 Monthly Calcs'!R424),"",'Mortgage 1 Monthly Calcs'!R424)</f>
        <v/>
      </c>
      <c r="X424" s="24">
        <f>IF(ISBLANK('Mortgage 1 Monthly Calcs'!S424),"",'Mortgage 1 Monthly Calcs'!S424)</f>
        <v>0</v>
      </c>
      <c r="Y424" s="24" t="str">
        <f>IF(ISBLANK('Mortgage 1 Monthly Calcs'!T424),"",'Mortgage 1 Monthly Calcs'!T424)</f>
        <v/>
      </c>
      <c r="Z424" s="24">
        <f>IF(ISBLANK('Mortgage 1 Monthly Calcs'!U424),"",'Mortgage 1 Monthly Calcs'!U424)</f>
        <v>93290.420445652606</v>
      </c>
      <c r="AA424" s="24" t="e">
        <f>IF(ISBLANK('Mortgage 1 Monthly Calcs'!V424),"",'Mortgage 1 Monthly Calcs'!V424)</f>
        <v>#VALUE!</v>
      </c>
      <c r="AB424" s="24" t="e">
        <f>IF(ISBLANK('Mortgage 1 Monthly Calcs'!W424),"",'Mortgage 1 Monthly Calcs'!W424)</f>
        <v>#VALUE!</v>
      </c>
      <c r="AC424" s="24" t="str">
        <f>IF(ISBLANK('Mortgage 1 Monthly Calcs'!X424),"",'Mortgage 1 Monthly Calcs'!X424)</f>
        <v/>
      </c>
      <c r="AD424" s="24" t="str">
        <f>IF(ISBLANK('Mortgage 1 Monthly Calcs'!Y424),"",'Mortgage 1 Monthly Calcs'!Y424)</f>
        <v/>
      </c>
    </row>
    <row r="425" spans="3:30" x14ac:dyDescent="0.25">
      <c r="C425" s="37">
        <v>414</v>
      </c>
      <c r="D425" s="29"/>
      <c r="E425" s="22" t="str">
        <f>IF(ISBLANK('Mortgage 1 Monthly Calcs'!E425),"",'Mortgage 1 Monthly Calcs'!E425)</f>
        <v/>
      </c>
      <c r="F425" s="23" t="str">
        <f>IF(ISBLANK('Mortgage 1 Monthly Calcs'!F425),"",'Mortgage 1 Monthly Calcs'!F425)</f>
        <v>Apr</v>
      </c>
      <c r="G425" s="28"/>
      <c r="H425" s="28">
        <f>IF(ISBLANK('Mortgage 1 Monthly Calcs'!G425),"",'Mortgage 1 Monthly Calcs'!G425)</f>
        <v>0</v>
      </c>
      <c r="I425" s="24" t="e">
        <f>IF(ISBLANK('Mortgage 1 Monthly Calcs'!H425),"",'Mortgage 1 Monthly Calcs'!H425)</f>
        <v>#VALUE!</v>
      </c>
      <c r="J425" s="24">
        <f>IF(ISBLANK('Mortgage 1 Monthly Calcs'!I425),"",'Mortgage 1 Monthly Calcs'!I425)</f>
        <v>0</v>
      </c>
      <c r="K425" s="24" t="str">
        <f>IF(ISBLANK('Mortgage 1 Monthly Calcs'!J425),"",'Mortgage 1 Monthly Calcs'!J425)</f>
        <v/>
      </c>
      <c r="L425" s="24"/>
      <c r="M425" s="24">
        <f>IF(ISBLANK('Mortgage 1 Monthly Calcs'!K425),"",'Mortgage 1 Monthly Calcs'!K425)</f>
        <v>0</v>
      </c>
      <c r="N425" s="24"/>
      <c r="O425" s="24" t="e">
        <f>IF(ISBLANK('Mortgage 1 Monthly Calcs'!L425),"",'Mortgage 1 Monthly Calcs'!L425)</f>
        <v>#VALUE!</v>
      </c>
      <c r="P425" s="24"/>
      <c r="Q425" s="24" t="str">
        <f>IF(ISBLANK('Mortgage 1 Monthly Calcs'!M425),"",'Mortgage 1 Monthly Calcs'!M425)</f>
        <v/>
      </c>
      <c r="R425" s="24" t="str">
        <f>IF(ISBLANK('Mortgage 1 Monthly Calcs'!N425),"",'Mortgage 1 Monthly Calcs'!N425)</f>
        <v/>
      </c>
      <c r="S425" s="24" t="str">
        <f>IF(ISBLANK('Mortgage 1 Monthly Calcs'!O425),"",'Mortgage 1 Monthly Calcs'!O425)</f>
        <v/>
      </c>
      <c r="T425" s="24"/>
      <c r="U425" s="24">
        <f>IF(ISBLANK('Mortgage 1 Monthly Calcs'!P425),"",'Mortgage 1 Monthly Calcs'!P425)</f>
        <v>0</v>
      </c>
      <c r="V425" s="24" t="str">
        <f>IF(ISBLANK('Mortgage 1 Monthly Calcs'!Q425),"",'Mortgage 1 Monthly Calcs'!Q425)</f>
        <v/>
      </c>
      <c r="W425" s="24" t="str">
        <f>IF(ISBLANK('Mortgage 1 Monthly Calcs'!R425),"",'Mortgage 1 Monthly Calcs'!R425)</f>
        <v/>
      </c>
      <c r="X425" s="24">
        <f>IF(ISBLANK('Mortgage 1 Monthly Calcs'!S425),"",'Mortgage 1 Monthly Calcs'!S425)</f>
        <v>0</v>
      </c>
      <c r="Y425" s="24" t="str">
        <f>IF(ISBLANK('Mortgage 1 Monthly Calcs'!T425),"",'Mortgage 1 Monthly Calcs'!T425)</f>
        <v/>
      </c>
      <c r="Z425" s="24">
        <f>IF(ISBLANK('Mortgage 1 Monthly Calcs'!U425),"",'Mortgage 1 Monthly Calcs'!U425)</f>
        <v>93290.420445652606</v>
      </c>
      <c r="AA425" s="24" t="e">
        <f>IF(ISBLANK('Mortgage 1 Monthly Calcs'!V425),"",'Mortgage 1 Monthly Calcs'!V425)</f>
        <v>#VALUE!</v>
      </c>
      <c r="AB425" s="24" t="e">
        <f>IF(ISBLANK('Mortgage 1 Monthly Calcs'!W425),"",'Mortgage 1 Monthly Calcs'!W425)</f>
        <v>#VALUE!</v>
      </c>
      <c r="AC425" s="24" t="str">
        <f>IF(ISBLANK('Mortgage 1 Monthly Calcs'!X425),"",'Mortgage 1 Monthly Calcs'!X425)</f>
        <v/>
      </c>
      <c r="AD425" s="24" t="str">
        <f>IF(ISBLANK('Mortgage 1 Monthly Calcs'!Y425),"",'Mortgage 1 Monthly Calcs'!Y425)</f>
        <v/>
      </c>
    </row>
    <row r="426" spans="3:30" x14ac:dyDescent="0.25">
      <c r="C426" s="37">
        <v>415</v>
      </c>
      <c r="D426" s="29"/>
      <c r="E426" s="22" t="str">
        <f>IF(ISBLANK('Mortgage 1 Monthly Calcs'!E426),"",'Mortgage 1 Monthly Calcs'!E426)</f>
        <v/>
      </c>
      <c r="F426" s="23" t="str">
        <f>IF(ISBLANK('Mortgage 1 Monthly Calcs'!F426),"",'Mortgage 1 Monthly Calcs'!F426)</f>
        <v>May</v>
      </c>
      <c r="G426" s="28"/>
      <c r="H426" s="28">
        <f>IF(ISBLANK('Mortgage 1 Monthly Calcs'!G426),"",'Mortgage 1 Monthly Calcs'!G426)</f>
        <v>0</v>
      </c>
      <c r="I426" s="24" t="e">
        <f>IF(ISBLANK('Mortgage 1 Monthly Calcs'!H426),"",'Mortgage 1 Monthly Calcs'!H426)</f>
        <v>#VALUE!</v>
      </c>
      <c r="J426" s="24">
        <f>IF(ISBLANK('Mortgage 1 Monthly Calcs'!I426),"",'Mortgage 1 Monthly Calcs'!I426)</f>
        <v>0</v>
      </c>
      <c r="K426" s="24" t="str">
        <f>IF(ISBLANK('Mortgage 1 Monthly Calcs'!J426),"",'Mortgage 1 Monthly Calcs'!J426)</f>
        <v/>
      </c>
      <c r="L426" s="24"/>
      <c r="M426" s="24">
        <f>IF(ISBLANK('Mortgage 1 Monthly Calcs'!K426),"",'Mortgage 1 Monthly Calcs'!K426)</f>
        <v>0</v>
      </c>
      <c r="N426" s="24"/>
      <c r="O426" s="24" t="e">
        <f>IF(ISBLANK('Mortgage 1 Monthly Calcs'!L426),"",'Mortgage 1 Monthly Calcs'!L426)</f>
        <v>#VALUE!</v>
      </c>
      <c r="P426" s="24"/>
      <c r="Q426" s="24" t="str">
        <f>IF(ISBLANK('Mortgage 1 Monthly Calcs'!M426),"",'Mortgage 1 Monthly Calcs'!M426)</f>
        <v/>
      </c>
      <c r="R426" s="24" t="str">
        <f>IF(ISBLANK('Mortgage 1 Monthly Calcs'!N426),"",'Mortgage 1 Monthly Calcs'!N426)</f>
        <v/>
      </c>
      <c r="S426" s="24" t="str">
        <f>IF(ISBLANK('Mortgage 1 Monthly Calcs'!O426),"",'Mortgage 1 Monthly Calcs'!O426)</f>
        <v/>
      </c>
      <c r="T426" s="24"/>
      <c r="U426" s="24">
        <f>IF(ISBLANK('Mortgage 1 Monthly Calcs'!P426),"",'Mortgage 1 Monthly Calcs'!P426)</f>
        <v>0</v>
      </c>
      <c r="V426" s="24" t="str">
        <f>IF(ISBLANK('Mortgage 1 Monthly Calcs'!Q426),"",'Mortgage 1 Monthly Calcs'!Q426)</f>
        <v/>
      </c>
      <c r="W426" s="24" t="str">
        <f>IF(ISBLANK('Mortgage 1 Monthly Calcs'!R426),"",'Mortgage 1 Monthly Calcs'!R426)</f>
        <v/>
      </c>
      <c r="X426" s="24">
        <f>IF(ISBLANK('Mortgage 1 Monthly Calcs'!S426),"",'Mortgage 1 Monthly Calcs'!S426)</f>
        <v>0</v>
      </c>
      <c r="Y426" s="24" t="str">
        <f>IF(ISBLANK('Mortgage 1 Monthly Calcs'!T426),"",'Mortgage 1 Monthly Calcs'!T426)</f>
        <v/>
      </c>
      <c r="Z426" s="24">
        <f>IF(ISBLANK('Mortgage 1 Monthly Calcs'!U426),"",'Mortgage 1 Monthly Calcs'!U426)</f>
        <v>93290.420445652606</v>
      </c>
      <c r="AA426" s="24" t="e">
        <f>IF(ISBLANK('Mortgage 1 Monthly Calcs'!V426),"",'Mortgage 1 Monthly Calcs'!V426)</f>
        <v>#VALUE!</v>
      </c>
      <c r="AB426" s="24" t="e">
        <f>IF(ISBLANK('Mortgage 1 Monthly Calcs'!W426),"",'Mortgage 1 Monthly Calcs'!W426)</f>
        <v>#VALUE!</v>
      </c>
      <c r="AC426" s="24" t="str">
        <f>IF(ISBLANK('Mortgage 1 Monthly Calcs'!X426),"",'Mortgage 1 Monthly Calcs'!X426)</f>
        <v/>
      </c>
      <c r="AD426" s="24" t="str">
        <f>IF(ISBLANK('Mortgage 1 Monthly Calcs'!Y426),"",'Mortgage 1 Monthly Calcs'!Y426)</f>
        <v/>
      </c>
    </row>
    <row r="427" spans="3:30" x14ac:dyDescent="0.25">
      <c r="C427" s="37">
        <v>416</v>
      </c>
      <c r="D427" s="29"/>
      <c r="E427" s="22" t="str">
        <f>IF(ISBLANK('Mortgage 1 Monthly Calcs'!E427),"",'Mortgage 1 Monthly Calcs'!E427)</f>
        <v/>
      </c>
      <c r="F427" s="23" t="str">
        <f>IF(ISBLANK('Mortgage 1 Monthly Calcs'!F427),"",'Mortgage 1 Monthly Calcs'!F427)</f>
        <v>Jun</v>
      </c>
      <c r="G427" s="28"/>
      <c r="H427" s="28">
        <f>IF(ISBLANK('Mortgage 1 Monthly Calcs'!G427),"",'Mortgage 1 Monthly Calcs'!G427)</f>
        <v>0</v>
      </c>
      <c r="I427" s="24" t="e">
        <f>IF(ISBLANK('Mortgage 1 Monthly Calcs'!H427),"",'Mortgage 1 Monthly Calcs'!H427)</f>
        <v>#VALUE!</v>
      </c>
      <c r="J427" s="24">
        <f>IF(ISBLANK('Mortgage 1 Monthly Calcs'!I427),"",'Mortgage 1 Monthly Calcs'!I427)</f>
        <v>0</v>
      </c>
      <c r="K427" s="24" t="str">
        <f>IF(ISBLANK('Mortgage 1 Monthly Calcs'!J427),"",'Mortgage 1 Monthly Calcs'!J427)</f>
        <v/>
      </c>
      <c r="L427" s="24"/>
      <c r="M427" s="24">
        <f>IF(ISBLANK('Mortgage 1 Monthly Calcs'!K427),"",'Mortgage 1 Monthly Calcs'!K427)</f>
        <v>0</v>
      </c>
      <c r="N427" s="24"/>
      <c r="O427" s="24" t="e">
        <f>IF(ISBLANK('Mortgage 1 Monthly Calcs'!L427),"",'Mortgage 1 Monthly Calcs'!L427)</f>
        <v>#VALUE!</v>
      </c>
      <c r="P427" s="24"/>
      <c r="Q427" s="24" t="str">
        <f>IF(ISBLANK('Mortgage 1 Monthly Calcs'!M427),"",'Mortgage 1 Monthly Calcs'!M427)</f>
        <v/>
      </c>
      <c r="R427" s="24" t="str">
        <f>IF(ISBLANK('Mortgage 1 Monthly Calcs'!N427),"",'Mortgage 1 Monthly Calcs'!N427)</f>
        <v/>
      </c>
      <c r="S427" s="24" t="str">
        <f>IF(ISBLANK('Mortgage 1 Monthly Calcs'!O427),"",'Mortgage 1 Monthly Calcs'!O427)</f>
        <v/>
      </c>
      <c r="T427" s="24"/>
      <c r="U427" s="24">
        <f>IF(ISBLANK('Mortgage 1 Monthly Calcs'!P427),"",'Mortgage 1 Monthly Calcs'!P427)</f>
        <v>0</v>
      </c>
      <c r="V427" s="24" t="str">
        <f>IF(ISBLANK('Mortgage 1 Monthly Calcs'!Q427),"",'Mortgage 1 Monthly Calcs'!Q427)</f>
        <v/>
      </c>
      <c r="W427" s="24" t="str">
        <f>IF(ISBLANK('Mortgage 1 Monthly Calcs'!R427),"",'Mortgage 1 Monthly Calcs'!R427)</f>
        <v/>
      </c>
      <c r="X427" s="24">
        <f>IF(ISBLANK('Mortgage 1 Monthly Calcs'!S427),"",'Mortgage 1 Monthly Calcs'!S427)</f>
        <v>0</v>
      </c>
      <c r="Y427" s="24" t="str">
        <f>IF(ISBLANK('Mortgage 1 Monthly Calcs'!T427),"",'Mortgage 1 Monthly Calcs'!T427)</f>
        <v/>
      </c>
      <c r="Z427" s="24">
        <f>IF(ISBLANK('Mortgage 1 Monthly Calcs'!U427),"",'Mortgage 1 Monthly Calcs'!U427)</f>
        <v>93290.420445652606</v>
      </c>
      <c r="AA427" s="24" t="e">
        <f>IF(ISBLANK('Mortgage 1 Monthly Calcs'!V427),"",'Mortgage 1 Monthly Calcs'!V427)</f>
        <v>#VALUE!</v>
      </c>
      <c r="AB427" s="24" t="e">
        <f>IF(ISBLANK('Mortgage 1 Monthly Calcs'!W427),"",'Mortgage 1 Monthly Calcs'!W427)</f>
        <v>#VALUE!</v>
      </c>
      <c r="AC427" s="24" t="str">
        <f>IF(ISBLANK('Mortgage 1 Monthly Calcs'!X427),"",'Mortgage 1 Monthly Calcs'!X427)</f>
        <v/>
      </c>
      <c r="AD427" s="24" t="str">
        <f>IF(ISBLANK('Mortgage 1 Monthly Calcs'!Y427),"",'Mortgage 1 Monthly Calcs'!Y427)</f>
        <v/>
      </c>
    </row>
    <row r="428" spans="3:30" x14ac:dyDescent="0.25">
      <c r="C428" s="37">
        <v>417</v>
      </c>
      <c r="D428" s="29"/>
      <c r="E428" s="22" t="str">
        <f>IF(ISBLANK('Mortgage 1 Monthly Calcs'!E428),"",'Mortgage 1 Monthly Calcs'!E428)</f>
        <v/>
      </c>
      <c r="F428" s="23" t="str">
        <f>IF(ISBLANK('Mortgage 1 Monthly Calcs'!F428),"",'Mortgage 1 Monthly Calcs'!F428)</f>
        <v>Jul</v>
      </c>
      <c r="G428" s="28"/>
      <c r="H428" s="28">
        <f>IF(ISBLANK('Mortgage 1 Monthly Calcs'!G428),"",'Mortgage 1 Monthly Calcs'!G428)</f>
        <v>0</v>
      </c>
      <c r="I428" s="24" t="e">
        <f>IF(ISBLANK('Mortgage 1 Monthly Calcs'!H428),"",'Mortgage 1 Monthly Calcs'!H428)</f>
        <v>#VALUE!</v>
      </c>
      <c r="J428" s="24">
        <f>IF(ISBLANK('Mortgage 1 Monthly Calcs'!I428),"",'Mortgage 1 Monthly Calcs'!I428)</f>
        <v>0</v>
      </c>
      <c r="K428" s="24" t="str">
        <f>IF(ISBLANK('Mortgage 1 Monthly Calcs'!J428),"",'Mortgage 1 Monthly Calcs'!J428)</f>
        <v/>
      </c>
      <c r="L428" s="24"/>
      <c r="M428" s="24">
        <f>IF(ISBLANK('Mortgage 1 Monthly Calcs'!K428),"",'Mortgage 1 Monthly Calcs'!K428)</f>
        <v>0</v>
      </c>
      <c r="N428" s="24"/>
      <c r="O428" s="24" t="e">
        <f>IF(ISBLANK('Mortgage 1 Monthly Calcs'!L428),"",'Mortgage 1 Monthly Calcs'!L428)</f>
        <v>#VALUE!</v>
      </c>
      <c r="P428" s="24"/>
      <c r="Q428" s="24" t="str">
        <f>IF(ISBLANK('Mortgage 1 Monthly Calcs'!M428),"",'Mortgage 1 Monthly Calcs'!M428)</f>
        <v/>
      </c>
      <c r="R428" s="24" t="str">
        <f>IF(ISBLANK('Mortgage 1 Monthly Calcs'!N428),"",'Mortgage 1 Monthly Calcs'!N428)</f>
        <v/>
      </c>
      <c r="S428" s="24" t="str">
        <f>IF(ISBLANK('Mortgage 1 Monthly Calcs'!O428),"",'Mortgage 1 Monthly Calcs'!O428)</f>
        <v/>
      </c>
      <c r="T428" s="24"/>
      <c r="U428" s="24">
        <f>IF(ISBLANK('Mortgage 1 Monthly Calcs'!P428),"",'Mortgage 1 Monthly Calcs'!P428)</f>
        <v>0</v>
      </c>
      <c r="V428" s="24" t="str">
        <f>IF(ISBLANK('Mortgage 1 Monthly Calcs'!Q428),"",'Mortgage 1 Monthly Calcs'!Q428)</f>
        <v/>
      </c>
      <c r="W428" s="24" t="str">
        <f>IF(ISBLANK('Mortgage 1 Monthly Calcs'!R428),"",'Mortgage 1 Monthly Calcs'!R428)</f>
        <v/>
      </c>
      <c r="X428" s="24">
        <f>IF(ISBLANK('Mortgage 1 Monthly Calcs'!S428),"",'Mortgage 1 Monthly Calcs'!S428)</f>
        <v>0</v>
      </c>
      <c r="Y428" s="24" t="str">
        <f>IF(ISBLANK('Mortgage 1 Monthly Calcs'!T428),"",'Mortgage 1 Monthly Calcs'!T428)</f>
        <v/>
      </c>
      <c r="Z428" s="24">
        <f>IF(ISBLANK('Mortgage 1 Monthly Calcs'!U428),"",'Mortgage 1 Monthly Calcs'!U428)</f>
        <v>93290.420445652606</v>
      </c>
      <c r="AA428" s="24" t="e">
        <f>IF(ISBLANK('Mortgage 1 Monthly Calcs'!V428),"",'Mortgage 1 Monthly Calcs'!V428)</f>
        <v>#VALUE!</v>
      </c>
      <c r="AB428" s="24" t="e">
        <f>IF(ISBLANK('Mortgage 1 Monthly Calcs'!W428),"",'Mortgage 1 Monthly Calcs'!W428)</f>
        <v>#VALUE!</v>
      </c>
      <c r="AC428" s="24" t="str">
        <f>IF(ISBLANK('Mortgage 1 Monthly Calcs'!X428),"",'Mortgage 1 Monthly Calcs'!X428)</f>
        <v/>
      </c>
      <c r="AD428" s="24" t="str">
        <f>IF(ISBLANK('Mortgage 1 Monthly Calcs'!Y428),"",'Mortgage 1 Monthly Calcs'!Y428)</f>
        <v/>
      </c>
    </row>
    <row r="429" spans="3:30" x14ac:dyDescent="0.25">
      <c r="C429" s="37">
        <v>418</v>
      </c>
      <c r="D429" s="29"/>
      <c r="E429" s="22" t="str">
        <f>IF(ISBLANK('Mortgage 1 Monthly Calcs'!E429),"",'Mortgage 1 Monthly Calcs'!E429)</f>
        <v/>
      </c>
      <c r="F429" s="22" t="str">
        <f>IF(ISBLANK('Mortgage 1 Monthly Calcs'!F429),"",'Mortgage 1 Monthly Calcs'!F429)</f>
        <v>Aug</v>
      </c>
      <c r="G429" s="28"/>
      <c r="H429" s="28">
        <f>IF(ISBLANK('Mortgage 1 Monthly Calcs'!G429),"",'Mortgage 1 Monthly Calcs'!G429)</f>
        <v>0</v>
      </c>
      <c r="I429" s="24" t="e">
        <f>IF(ISBLANK('Mortgage 1 Monthly Calcs'!H429),"",'Mortgage 1 Monthly Calcs'!H429)</f>
        <v>#VALUE!</v>
      </c>
      <c r="J429" s="24">
        <f>IF(ISBLANK('Mortgage 1 Monthly Calcs'!I429),"",'Mortgage 1 Monthly Calcs'!I429)</f>
        <v>0</v>
      </c>
      <c r="K429" s="24" t="str">
        <f>IF(ISBLANK('Mortgage 1 Monthly Calcs'!J429),"",'Mortgage 1 Monthly Calcs'!J429)</f>
        <v/>
      </c>
      <c r="L429" s="24"/>
      <c r="M429" s="24">
        <f>IF(ISBLANK('Mortgage 1 Monthly Calcs'!K429),"",'Mortgage 1 Monthly Calcs'!K429)</f>
        <v>0</v>
      </c>
      <c r="N429" s="24"/>
      <c r="O429" s="24" t="e">
        <f>IF(ISBLANK('Mortgage 1 Monthly Calcs'!L429),"",'Mortgage 1 Monthly Calcs'!L429)</f>
        <v>#VALUE!</v>
      </c>
      <c r="P429" s="24"/>
      <c r="Q429" s="24" t="str">
        <f>IF(ISBLANK('Mortgage 1 Monthly Calcs'!M429),"",'Mortgage 1 Monthly Calcs'!M429)</f>
        <v/>
      </c>
      <c r="R429" s="24" t="str">
        <f>IF(ISBLANK('Mortgage 1 Monthly Calcs'!N429),"",'Mortgage 1 Monthly Calcs'!N429)</f>
        <v/>
      </c>
      <c r="S429" s="24" t="str">
        <f>IF(ISBLANK('Mortgage 1 Monthly Calcs'!O429),"",'Mortgage 1 Monthly Calcs'!O429)</f>
        <v/>
      </c>
      <c r="T429" s="24"/>
      <c r="U429" s="24">
        <f>IF(ISBLANK('Mortgage 1 Monthly Calcs'!P429),"",'Mortgage 1 Monthly Calcs'!P429)</f>
        <v>0</v>
      </c>
      <c r="V429" s="24" t="str">
        <f>IF(ISBLANK('Mortgage 1 Monthly Calcs'!Q429),"",'Mortgage 1 Monthly Calcs'!Q429)</f>
        <v/>
      </c>
      <c r="W429" s="24" t="str">
        <f>IF(ISBLANK('Mortgage 1 Monthly Calcs'!R429),"",'Mortgage 1 Monthly Calcs'!R429)</f>
        <v/>
      </c>
      <c r="X429" s="24">
        <f>IF(ISBLANK('Mortgage 1 Monthly Calcs'!S429),"",'Mortgage 1 Monthly Calcs'!S429)</f>
        <v>0</v>
      </c>
      <c r="Y429" s="24" t="str">
        <f>IF(ISBLANK('Mortgage 1 Monthly Calcs'!T429),"",'Mortgage 1 Monthly Calcs'!T429)</f>
        <v/>
      </c>
      <c r="Z429" s="24">
        <f>IF(ISBLANK('Mortgage 1 Monthly Calcs'!U429),"",'Mortgage 1 Monthly Calcs'!U429)</f>
        <v>93290.420445652606</v>
      </c>
      <c r="AA429" s="24" t="e">
        <f>IF(ISBLANK('Mortgage 1 Monthly Calcs'!V429),"",'Mortgage 1 Monthly Calcs'!V429)</f>
        <v>#VALUE!</v>
      </c>
      <c r="AB429" s="24" t="e">
        <f>IF(ISBLANK('Mortgage 1 Monthly Calcs'!W429),"",'Mortgage 1 Monthly Calcs'!W429)</f>
        <v>#VALUE!</v>
      </c>
      <c r="AC429" s="24" t="str">
        <f>IF(ISBLANK('Mortgage 1 Monthly Calcs'!X429),"",'Mortgage 1 Monthly Calcs'!X429)</f>
        <v/>
      </c>
      <c r="AD429" s="24" t="str">
        <f>IF(ISBLANK('Mortgage 1 Monthly Calcs'!Y429),"",'Mortgage 1 Monthly Calcs'!Y429)</f>
        <v/>
      </c>
    </row>
    <row r="430" spans="3:30" x14ac:dyDescent="0.25">
      <c r="C430" s="37">
        <v>419</v>
      </c>
      <c r="D430" s="29"/>
      <c r="E430" s="22" t="str">
        <f>IF(ISBLANK('Mortgage 1 Monthly Calcs'!E430),"",'Mortgage 1 Monthly Calcs'!E430)</f>
        <v/>
      </c>
      <c r="F430" s="23" t="str">
        <f>IF(ISBLANK('Mortgage 1 Monthly Calcs'!F430),"",'Mortgage 1 Monthly Calcs'!F430)</f>
        <v>Sep</v>
      </c>
      <c r="G430" s="28"/>
      <c r="H430" s="28">
        <f>IF(ISBLANK('Mortgage 1 Monthly Calcs'!G430),"",'Mortgage 1 Monthly Calcs'!G430)</f>
        <v>0</v>
      </c>
      <c r="I430" s="24" t="e">
        <f>IF(ISBLANK('Mortgage 1 Monthly Calcs'!H430),"",'Mortgage 1 Monthly Calcs'!H430)</f>
        <v>#VALUE!</v>
      </c>
      <c r="J430" s="24">
        <f>IF(ISBLANK('Mortgage 1 Monthly Calcs'!I430),"",'Mortgage 1 Monthly Calcs'!I430)</f>
        <v>0</v>
      </c>
      <c r="K430" s="24" t="str">
        <f>IF(ISBLANK('Mortgage 1 Monthly Calcs'!J430),"",'Mortgage 1 Monthly Calcs'!J430)</f>
        <v/>
      </c>
      <c r="L430" s="24"/>
      <c r="M430" s="24">
        <f>IF(ISBLANK('Mortgage 1 Monthly Calcs'!K430),"",'Mortgage 1 Monthly Calcs'!K430)</f>
        <v>0</v>
      </c>
      <c r="N430" s="24"/>
      <c r="O430" s="24" t="e">
        <f>IF(ISBLANK('Mortgage 1 Monthly Calcs'!L430),"",'Mortgage 1 Monthly Calcs'!L430)</f>
        <v>#VALUE!</v>
      </c>
      <c r="P430" s="24"/>
      <c r="Q430" s="24" t="str">
        <f>IF(ISBLANK('Mortgage 1 Monthly Calcs'!M430),"",'Mortgage 1 Monthly Calcs'!M430)</f>
        <v/>
      </c>
      <c r="R430" s="24" t="str">
        <f>IF(ISBLANK('Mortgage 1 Monthly Calcs'!N430),"",'Mortgage 1 Monthly Calcs'!N430)</f>
        <v/>
      </c>
      <c r="S430" s="24" t="str">
        <f>IF(ISBLANK('Mortgage 1 Monthly Calcs'!O430),"",'Mortgage 1 Monthly Calcs'!O430)</f>
        <v/>
      </c>
      <c r="T430" s="24"/>
      <c r="U430" s="24">
        <f>IF(ISBLANK('Mortgage 1 Monthly Calcs'!P430),"",'Mortgage 1 Monthly Calcs'!P430)</f>
        <v>0</v>
      </c>
      <c r="V430" s="24" t="str">
        <f>IF(ISBLANK('Mortgage 1 Monthly Calcs'!Q430),"",'Mortgage 1 Monthly Calcs'!Q430)</f>
        <v/>
      </c>
      <c r="W430" s="24" t="str">
        <f>IF(ISBLANK('Mortgage 1 Monthly Calcs'!R430),"",'Mortgage 1 Monthly Calcs'!R430)</f>
        <v/>
      </c>
      <c r="X430" s="24">
        <f>IF(ISBLANK('Mortgage 1 Monthly Calcs'!S430),"",'Mortgage 1 Monthly Calcs'!S430)</f>
        <v>0</v>
      </c>
      <c r="Y430" s="24" t="str">
        <f>IF(ISBLANK('Mortgage 1 Monthly Calcs'!T430),"",'Mortgage 1 Monthly Calcs'!T430)</f>
        <v/>
      </c>
      <c r="Z430" s="24">
        <f>IF(ISBLANK('Mortgage 1 Monthly Calcs'!U430),"",'Mortgage 1 Monthly Calcs'!U430)</f>
        <v>93290.420445652606</v>
      </c>
      <c r="AA430" s="24" t="e">
        <f>IF(ISBLANK('Mortgage 1 Monthly Calcs'!V430),"",'Mortgage 1 Monthly Calcs'!V430)</f>
        <v>#VALUE!</v>
      </c>
      <c r="AB430" s="24" t="e">
        <f>IF(ISBLANK('Mortgage 1 Monthly Calcs'!W430),"",'Mortgage 1 Monthly Calcs'!W430)</f>
        <v>#VALUE!</v>
      </c>
      <c r="AC430" s="24" t="str">
        <f>IF(ISBLANK('Mortgage 1 Monthly Calcs'!X430),"",'Mortgage 1 Monthly Calcs'!X430)</f>
        <v/>
      </c>
      <c r="AD430" s="24" t="str">
        <f>IF(ISBLANK('Mortgage 1 Monthly Calcs'!Y430),"",'Mortgage 1 Monthly Calcs'!Y430)</f>
        <v/>
      </c>
    </row>
    <row r="431" spans="3:30" x14ac:dyDescent="0.25">
      <c r="C431" s="37">
        <v>420</v>
      </c>
      <c r="D431" s="29">
        <f>D419+1</f>
        <v>35</v>
      </c>
      <c r="E431" s="22" t="str">
        <f>IF(ISBLANK('Mortgage 1 Monthly Calcs'!E431),"",'Mortgage 1 Monthly Calcs'!E431)</f>
        <v/>
      </c>
      <c r="F431" s="23" t="str">
        <f>IF(ISBLANK('Mortgage 1 Monthly Calcs'!F431),"",'Mortgage 1 Monthly Calcs'!F431)</f>
        <v>Oct</v>
      </c>
      <c r="G431" s="28"/>
      <c r="H431" s="28">
        <f>IF(ISBLANK('Mortgage 1 Monthly Calcs'!G431),"",'Mortgage 1 Monthly Calcs'!G431)</f>
        <v>0</v>
      </c>
      <c r="I431" s="24" t="e">
        <f>IF(ISBLANK('Mortgage 1 Monthly Calcs'!H431),"",'Mortgage 1 Monthly Calcs'!H431)</f>
        <v>#VALUE!</v>
      </c>
      <c r="J431" s="24">
        <f>IF(ISBLANK('Mortgage 1 Monthly Calcs'!I431),"",'Mortgage 1 Monthly Calcs'!I431)</f>
        <v>0</v>
      </c>
      <c r="K431" s="24" t="str">
        <f>IF(ISBLANK('Mortgage 1 Monthly Calcs'!J431),"",'Mortgage 1 Monthly Calcs'!J431)</f>
        <v/>
      </c>
      <c r="L431" s="24"/>
      <c r="M431" s="24">
        <f>IF(ISBLANK('Mortgage 1 Monthly Calcs'!K431),"",'Mortgage 1 Monthly Calcs'!K431)</f>
        <v>0</v>
      </c>
      <c r="N431" s="24"/>
      <c r="O431" s="24" t="e">
        <f>IF(ISBLANK('Mortgage 1 Monthly Calcs'!L431),"",'Mortgage 1 Monthly Calcs'!L431)</f>
        <v>#VALUE!</v>
      </c>
      <c r="P431" s="24"/>
      <c r="Q431" s="24" t="str">
        <f>IF(ISBLANK('Mortgage 1 Monthly Calcs'!M431),"",'Mortgage 1 Monthly Calcs'!M431)</f>
        <v/>
      </c>
      <c r="R431" s="24" t="str">
        <f>IF(ISBLANK('Mortgage 1 Monthly Calcs'!N431),"",'Mortgage 1 Monthly Calcs'!N431)</f>
        <v/>
      </c>
      <c r="S431" s="24" t="str">
        <f>IF(ISBLANK('Mortgage 1 Monthly Calcs'!O431),"",'Mortgage 1 Monthly Calcs'!O431)</f>
        <v/>
      </c>
      <c r="T431" s="24"/>
      <c r="U431" s="24">
        <f>IF(ISBLANK('Mortgage 1 Monthly Calcs'!P431),"",'Mortgage 1 Monthly Calcs'!P431)</f>
        <v>0</v>
      </c>
      <c r="V431" s="24" t="str">
        <f>IF(ISBLANK('Mortgage 1 Monthly Calcs'!Q431),"",'Mortgage 1 Monthly Calcs'!Q431)</f>
        <v/>
      </c>
      <c r="W431" s="24" t="str">
        <f>IF(ISBLANK('Mortgage 1 Monthly Calcs'!R431),"",'Mortgage 1 Monthly Calcs'!R431)</f>
        <v/>
      </c>
      <c r="X431" s="24">
        <f>IF(ISBLANK('Mortgage 1 Monthly Calcs'!S431),"",'Mortgage 1 Monthly Calcs'!S431)</f>
        <v>0</v>
      </c>
      <c r="Y431" s="24" t="str">
        <f>IF(ISBLANK('Mortgage 1 Monthly Calcs'!T431),"",'Mortgage 1 Monthly Calcs'!T431)</f>
        <v/>
      </c>
      <c r="Z431" s="24">
        <f>IF(ISBLANK('Mortgage 1 Monthly Calcs'!U431),"",'Mortgage 1 Monthly Calcs'!U431)</f>
        <v>93290.420445652606</v>
      </c>
      <c r="AA431" s="24" t="e">
        <f>IF(ISBLANK('Mortgage 1 Monthly Calcs'!V431),"",'Mortgage 1 Monthly Calcs'!V431)</f>
        <v>#VALUE!</v>
      </c>
      <c r="AB431" s="24" t="e">
        <f>IF(ISBLANK('Mortgage 1 Monthly Calcs'!W431),"",'Mortgage 1 Monthly Calcs'!W431)</f>
        <v>#VALUE!</v>
      </c>
      <c r="AC431" s="24" t="str">
        <f>IF(ISBLANK('Mortgage 1 Monthly Calcs'!X431),"",'Mortgage 1 Monthly Calcs'!X431)</f>
        <v/>
      </c>
      <c r="AD431" s="24" t="str">
        <f>IF(ISBLANK('Mortgage 1 Monthly Calcs'!Y431),"",'Mortgage 1 Monthly Calcs'!Y431)</f>
        <v/>
      </c>
    </row>
    <row r="432" spans="3:30" x14ac:dyDescent="0.25">
      <c r="C432" s="37">
        <v>421</v>
      </c>
      <c r="D432" s="29"/>
      <c r="E432" s="22" t="str">
        <f>IF(ISBLANK('Mortgage 1 Monthly Calcs'!E432),"",'Mortgage 1 Monthly Calcs'!E432)</f>
        <v/>
      </c>
      <c r="F432" s="23" t="str">
        <f>IF(ISBLANK('Mortgage 1 Monthly Calcs'!F432),"",'Mortgage 1 Monthly Calcs'!F432)</f>
        <v>Nov</v>
      </c>
      <c r="G432" s="28"/>
      <c r="H432" s="28">
        <f>IF(ISBLANK('Mortgage 1 Monthly Calcs'!G432),"",'Mortgage 1 Monthly Calcs'!G432)</f>
        <v>0</v>
      </c>
      <c r="I432" s="24" t="e">
        <f>IF(ISBLANK('Mortgage 1 Monthly Calcs'!H432),"",'Mortgage 1 Monthly Calcs'!H432)</f>
        <v>#VALUE!</v>
      </c>
      <c r="J432" s="24">
        <f>IF(ISBLANK('Mortgage 1 Monthly Calcs'!I432),"",'Mortgage 1 Monthly Calcs'!I432)</f>
        <v>0</v>
      </c>
      <c r="K432" s="24" t="str">
        <f>IF(ISBLANK('Mortgage 1 Monthly Calcs'!J432),"",'Mortgage 1 Monthly Calcs'!J432)</f>
        <v/>
      </c>
      <c r="L432" s="24"/>
      <c r="M432" s="24">
        <f>IF(ISBLANK('Mortgage 1 Monthly Calcs'!K432),"",'Mortgage 1 Monthly Calcs'!K432)</f>
        <v>0</v>
      </c>
      <c r="N432" s="24"/>
      <c r="O432" s="24" t="e">
        <f>IF(ISBLANK('Mortgage 1 Monthly Calcs'!L432),"",'Mortgage 1 Monthly Calcs'!L432)</f>
        <v>#VALUE!</v>
      </c>
      <c r="P432" s="24"/>
      <c r="Q432" s="24" t="str">
        <f>IF(ISBLANK('Mortgage 1 Monthly Calcs'!M432),"",'Mortgage 1 Monthly Calcs'!M432)</f>
        <v/>
      </c>
      <c r="R432" s="24" t="str">
        <f>IF(ISBLANK('Mortgage 1 Monthly Calcs'!N432),"",'Mortgage 1 Monthly Calcs'!N432)</f>
        <v/>
      </c>
      <c r="S432" s="24" t="str">
        <f>IF(ISBLANK('Mortgage 1 Monthly Calcs'!O432),"",'Mortgage 1 Monthly Calcs'!O432)</f>
        <v/>
      </c>
      <c r="T432" s="24"/>
      <c r="U432" s="24">
        <f>IF(ISBLANK('Mortgage 1 Monthly Calcs'!P432),"",'Mortgage 1 Monthly Calcs'!P432)</f>
        <v>0</v>
      </c>
      <c r="V432" s="24" t="str">
        <f>IF(ISBLANK('Mortgage 1 Monthly Calcs'!Q432),"",'Mortgage 1 Monthly Calcs'!Q432)</f>
        <v/>
      </c>
      <c r="W432" s="24" t="str">
        <f>IF(ISBLANK('Mortgage 1 Monthly Calcs'!R432),"",'Mortgage 1 Monthly Calcs'!R432)</f>
        <v/>
      </c>
      <c r="X432" s="24">
        <f>IF(ISBLANK('Mortgage 1 Monthly Calcs'!S432),"",'Mortgage 1 Monthly Calcs'!S432)</f>
        <v>0</v>
      </c>
      <c r="Y432" s="24" t="str">
        <f>IF(ISBLANK('Mortgage 1 Monthly Calcs'!T432),"",'Mortgage 1 Monthly Calcs'!T432)</f>
        <v/>
      </c>
      <c r="Z432" s="24">
        <f>IF(ISBLANK('Mortgage 1 Monthly Calcs'!U432),"",'Mortgage 1 Monthly Calcs'!U432)</f>
        <v>93290.420445652606</v>
      </c>
      <c r="AA432" s="24" t="e">
        <f>IF(ISBLANK('Mortgage 1 Monthly Calcs'!V432),"",'Mortgage 1 Monthly Calcs'!V432)</f>
        <v>#VALUE!</v>
      </c>
      <c r="AB432" s="24" t="e">
        <f>IF(ISBLANK('Mortgage 1 Monthly Calcs'!W432),"",'Mortgage 1 Monthly Calcs'!W432)</f>
        <v>#VALUE!</v>
      </c>
      <c r="AC432" s="24" t="str">
        <f>IF(ISBLANK('Mortgage 1 Monthly Calcs'!X432),"",'Mortgage 1 Monthly Calcs'!X432)</f>
        <v/>
      </c>
      <c r="AD432" s="24" t="str">
        <f>IF(ISBLANK('Mortgage 1 Monthly Calcs'!Y432),"",'Mortgage 1 Monthly Calcs'!Y432)</f>
        <v/>
      </c>
    </row>
    <row r="433" spans="3:30" x14ac:dyDescent="0.25">
      <c r="C433" s="37">
        <v>422</v>
      </c>
      <c r="D433" s="29"/>
      <c r="E433" s="22" t="str">
        <f>IF(ISBLANK('Mortgage 1 Monthly Calcs'!E433),"",'Mortgage 1 Monthly Calcs'!E433)</f>
        <v/>
      </c>
      <c r="F433" s="23" t="str">
        <f>IF(ISBLANK('Mortgage 1 Monthly Calcs'!F433),"",'Mortgage 1 Monthly Calcs'!F433)</f>
        <v>Dec</v>
      </c>
      <c r="G433" s="28"/>
      <c r="H433" s="28">
        <f>IF(ISBLANK('Mortgage 1 Monthly Calcs'!G433),"",'Mortgage 1 Monthly Calcs'!G433)</f>
        <v>0</v>
      </c>
      <c r="I433" s="24" t="e">
        <f>IF(ISBLANK('Mortgage 1 Monthly Calcs'!H433),"",'Mortgage 1 Monthly Calcs'!H433)</f>
        <v>#VALUE!</v>
      </c>
      <c r="J433" s="24">
        <f>IF(ISBLANK('Mortgage 1 Monthly Calcs'!I433),"",'Mortgage 1 Monthly Calcs'!I433)</f>
        <v>0</v>
      </c>
      <c r="K433" s="24" t="str">
        <f>IF(ISBLANK('Mortgage 1 Monthly Calcs'!J433),"",'Mortgage 1 Monthly Calcs'!J433)</f>
        <v/>
      </c>
      <c r="L433" s="24"/>
      <c r="M433" s="24">
        <f>IF(ISBLANK('Mortgage 1 Monthly Calcs'!K433),"",'Mortgage 1 Monthly Calcs'!K433)</f>
        <v>0</v>
      </c>
      <c r="N433" s="24"/>
      <c r="O433" s="24" t="e">
        <f>IF(ISBLANK('Mortgage 1 Monthly Calcs'!L433),"",'Mortgage 1 Monthly Calcs'!L433)</f>
        <v>#VALUE!</v>
      </c>
      <c r="P433" s="24"/>
      <c r="Q433" s="24" t="str">
        <f>IF(ISBLANK('Mortgage 1 Monthly Calcs'!M433),"",'Mortgage 1 Monthly Calcs'!M433)</f>
        <v/>
      </c>
      <c r="R433" s="24" t="str">
        <f>IF(ISBLANK('Mortgage 1 Monthly Calcs'!N433),"",'Mortgage 1 Monthly Calcs'!N433)</f>
        <v/>
      </c>
      <c r="S433" s="24" t="str">
        <f>IF(ISBLANK('Mortgage 1 Monthly Calcs'!O433),"",'Mortgage 1 Monthly Calcs'!O433)</f>
        <v/>
      </c>
      <c r="T433" s="24"/>
      <c r="U433" s="24">
        <f>IF(ISBLANK('Mortgage 1 Monthly Calcs'!P433),"",'Mortgage 1 Monthly Calcs'!P433)</f>
        <v>0</v>
      </c>
      <c r="V433" s="24" t="str">
        <f>IF(ISBLANK('Mortgage 1 Monthly Calcs'!Q433),"",'Mortgage 1 Monthly Calcs'!Q433)</f>
        <v/>
      </c>
      <c r="W433" s="24" t="str">
        <f>IF(ISBLANK('Mortgage 1 Monthly Calcs'!R433),"",'Mortgage 1 Monthly Calcs'!R433)</f>
        <v/>
      </c>
      <c r="X433" s="24">
        <f>IF(ISBLANK('Mortgage 1 Monthly Calcs'!S433),"",'Mortgage 1 Monthly Calcs'!S433)</f>
        <v>0</v>
      </c>
      <c r="Y433" s="24" t="str">
        <f>IF(ISBLANK('Mortgage 1 Monthly Calcs'!T433),"",'Mortgage 1 Monthly Calcs'!T433)</f>
        <v/>
      </c>
      <c r="Z433" s="24">
        <f>IF(ISBLANK('Mortgage 1 Monthly Calcs'!U433),"",'Mortgage 1 Monthly Calcs'!U433)</f>
        <v>93290.420445652606</v>
      </c>
      <c r="AA433" s="24" t="e">
        <f>IF(ISBLANK('Mortgage 1 Monthly Calcs'!V433),"",'Mortgage 1 Monthly Calcs'!V433)</f>
        <v>#VALUE!</v>
      </c>
      <c r="AB433" s="24" t="e">
        <f>IF(ISBLANK('Mortgage 1 Monthly Calcs'!W433),"",'Mortgage 1 Monthly Calcs'!W433)</f>
        <v>#VALUE!</v>
      </c>
      <c r="AC433" s="24" t="str">
        <f>IF(ISBLANK('Mortgage 1 Monthly Calcs'!X433),"",'Mortgage 1 Monthly Calcs'!X433)</f>
        <v/>
      </c>
      <c r="AD433" s="24" t="str">
        <f>IF(ISBLANK('Mortgage 1 Monthly Calcs'!Y433),"",'Mortgage 1 Monthly Calcs'!Y433)</f>
        <v/>
      </c>
    </row>
    <row r="434" spans="3:30" x14ac:dyDescent="0.25">
      <c r="C434" s="37">
        <v>423</v>
      </c>
      <c r="D434" s="29"/>
      <c r="E434" s="22">
        <f>IF(ISBLANK('Mortgage 1 Monthly Calcs'!E434),"",'Mortgage 1 Monthly Calcs'!E434)</f>
        <v>2045</v>
      </c>
      <c r="F434" s="23" t="str">
        <f>IF(ISBLANK('Mortgage 1 Monthly Calcs'!F434),"",'Mortgage 1 Monthly Calcs'!F434)</f>
        <v>Jan</v>
      </c>
      <c r="G434" s="28"/>
      <c r="H434" s="28">
        <f>IF(ISBLANK('Mortgage 1 Monthly Calcs'!G434),"",'Mortgage 1 Monthly Calcs'!G434)</f>
        <v>0</v>
      </c>
      <c r="I434" s="24" t="e">
        <f>IF(ISBLANK('Mortgage 1 Monthly Calcs'!H434),"",'Mortgage 1 Monthly Calcs'!H434)</f>
        <v>#VALUE!</v>
      </c>
      <c r="J434" s="24">
        <f>IF(ISBLANK('Mortgage 1 Monthly Calcs'!I434),"",'Mortgage 1 Monthly Calcs'!I434)</f>
        <v>0</v>
      </c>
      <c r="K434" s="24" t="str">
        <f>IF(ISBLANK('Mortgage 1 Monthly Calcs'!J434),"",'Mortgage 1 Monthly Calcs'!J434)</f>
        <v/>
      </c>
      <c r="L434" s="24"/>
      <c r="M434" s="24">
        <f>IF(ISBLANK('Mortgage 1 Monthly Calcs'!K434),"",'Mortgage 1 Monthly Calcs'!K434)</f>
        <v>0</v>
      </c>
      <c r="N434" s="24"/>
      <c r="O434" s="24" t="e">
        <f>IF(ISBLANK('Mortgage 1 Monthly Calcs'!L434),"",'Mortgage 1 Monthly Calcs'!L434)</f>
        <v>#VALUE!</v>
      </c>
      <c r="P434" s="24"/>
      <c r="Q434" s="24" t="str">
        <f>IF(ISBLANK('Mortgage 1 Monthly Calcs'!M434),"",'Mortgage 1 Monthly Calcs'!M434)</f>
        <v/>
      </c>
      <c r="R434" s="24" t="str">
        <f>IF(ISBLANK('Mortgage 1 Monthly Calcs'!N434),"",'Mortgage 1 Monthly Calcs'!N434)</f>
        <v/>
      </c>
      <c r="S434" s="24" t="str">
        <f>IF(ISBLANK('Mortgage 1 Monthly Calcs'!O434),"",'Mortgage 1 Monthly Calcs'!O434)</f>
        <v/>
      </c>
      <c r="T434" s="24"/>
      <c r="U434" s="24">
        <f>IF(ISBLANK('Mortgage 1 Monthly Calcs'!P434),"",'Mortgage 1 Monthly Calcs'!P434)</f>
        <v>0</v>
      </c>
      <c r="V434" s="24" t="str">
        <f>IF(ISBLANK('Mortgage 1 Monthly Calcs'!Q434),"",'Mortgage 1 Monthly Calcs'!Q434)</f>
        <v/>
      </c>
      <c r="W434" s="24" t="str">
        <f>IF(ISBLANK('Mortgage 1 Monthly Calcs'!R434),"",'Mortgage 1 Monthly Calcs'!R434)</f>
        <v/>
      </c>
      <c r="X434" s="24">
        <f>IF(ISBLANK('Mortgage 1 Monthly Calcs'!S434),"",'Mortgage 1 Monthly Calcs'!S434)</f>
        <v>0</v>
      </c>
      <c r="Y434" s="24" t="str">
        <f>IF(ISBLANK('Mortgage 1 Monthly Calcs'!T434),"",'Mortgage 1 Monthly Calcs'!T434)</f>
        <v/>
      </c>
      <c r="Z434" s="24">
        <f>IF(ISBLANK('Mortgage 1 Monthly Calcs'!U434),"",'Mortgage 1 Monthly Calcs'!U434)</f>
        <v>93290.420445652606</v>
      </c>
      <c r="AA434" s="24" t="e">
        <f>IF(ISBLANK('Mortgage 1 Monthly Calcs'!V434),"",'Mortgage 1 Monthly Calcs'!V434)</f>
        <v>#VALUE!</v>
      </c>
      <c r="AB434" s="24" t="e">
        <f>IF(ISBLANK('Mortgage 1 Monthly Calcs'!W434),"",'Mortgage 1 Monthly Calcs'!W434)</f>
        <v>#VALUE!</v>
      </c>
      <c r="AC434" s="24" t="str">
        <f>IF(ISBLANK('Mortgage 1 Monthly Calcs'!X434),"",'Mortgage 1 Monthly Calcs'!X434)</f>
        <v/>
      </c>
      <c r="AD434" s="24" t="str">
        <f>IF(ISBLANK('Mortgage 1 Monthly Calcs'!Y434),"",'Mortgage 1 Monthly Calcs'!Y434)</f>
        <v/>
      </c>
    </row>
    <row r="435" spans="3:30" x14ac:dyDescent="0.25">
      <c r="C435" s="37">
        <v>424</v>
      </c>
      <c r="D435" s="29" t="str">
        <f>IF(K1203=1,F427+1,"")</f>
        <v/>
      </c>
      <c r="E435" s="22" t="str">
        <f>IF(ISBLANK('Mortgage 1 Monthly Calcs'!E435),"",'Mortgage 1 Monthly Calcs'!E435)</f>
        <v/>
      </c>
      <c r="F435" s="23" t="str">
        <f>IF(ISBLANK('Mortgage 1 Monthly Calcs'!F435),"",'Mortgage 1 Monthly Calcs'!F435)</f>
        <v>Feb</v>
      </c>
      <c r="G435" s="28"/>
      <c r="H435" s="28">
        <f>IF(ISBLANK('Mortgage 1 Monthly Calcs'!G435),"",'Mortgage 1 Monthly Calcs'!G435)</f>
        <v>0</v>
      </c>
      <c r="I435" s="24" t="e">
        <f>IF(ISBLANK('Mortgage 1 Monthly Calcs'!H435),"",'Mortgage 1 Monthly Calcs'!H435)</f>
        <v>#VALUE!</v>
      </c>
      <c r="J435" s="24">
        <f>IF(ISBLANK('Mortgage 1 Monthly Calcs'!I435),"",'Mortgage 1 Monthly Calcs'!I435)</f>
        <v>0</v>
      </c>
      <c r="K435" s="24" t="str">
        <f>IF(ISBLANK('Mortgage 1 Monthly Calcs'!J435),"",'Mortgage 1 Monthly Calcs'!J435)</f>
        <v/>
      </c>
      <c r="L435" s="24"/>
      <c r="M435" s="24">
        <f>IF(ISBLANK('Mortgage 1 Monthly Calcs'!K435),"",'Mortgage 1 Monthly Calcs'!K435)</f>
        <v>0</v>
      </c>
      <c r="N435" s="24"/>
      <c r="O435" s="24" t="e">
        <f>IF(ISBLANK('Mortgage 1 Monthly Calcs'!L435),"",'Mortgage 1 Monthly Calcs'!L435)</f>
        <v>#VALUE!</v>
      </c>
      <c r="P435" s="24"/>
      <c r="Q435" s="24" t="str">
        <f>IF(ISBLANK('Mortgage 1 Monthly Calcs'!M435),"",'Mortgage 1 Monthly Calcs'!M435)</f>
        <v/>
      </c>
      <c r="R435" s="24" t="str">
        <f>IF(ISBLANK('Mortgage 1 Monthly Calcs'!N435),"",'Mortgage 1 Monthly Calcs'!N435)</f>
        <v/>
      </c>
      <c r="S435" s="24" t="str">
        <f>IF(ISBLANK('Mortgage 1 Monthly Calcs'!O435),"",'Mortgage 1 Monthly Calcs'!O435)</f>
        <v/>
      </c>
      <c r="T435" s="24"/>
      <c r="U435" s="24">
        <f>IF(ISBLANK('Mortgage 1 Monthly Calcs'!P435),"",'Mortgage 1 Monthly Calcs'!P435)</f>
        <v>0</v>
      </c>
      <c r="V435" s="24" t="str">
        <f>IF(ISBLANK('Mortgage 1 Monthly Calcs'!Q435),"",'Mortgage 1 Monthly Calcs'!Q435)</f>
        <v/>
      </c>
      <c r="W435" s="24" t="str">
        <f>IF(ISBLANK('Mortgage 1 Monthly Calcs'!R435),"",'Mortgage 1 Monthly Calcs'!R435)</f>
        <v/>
      </c>
      <c r="X435" s="24">
        <f>IF(ISBLANK('Mortgage 1 Monthly Calcs'!S435),"",'Mortgage 1 Monthly Calcs'!S435)</f>
        <v>0</v>
      </c>
      <c r="Y435" s="24" t="str">
        <f>IF(ISBLANK('Mortgage 1 Monthly Calcs'!T435),"",'Mortgage 1 Monthly Calcs'!T435)</f>
        <v/>
      </c>
      <c r="Z435" s="24">
        <f>IF(ISBLANK('Mortgage 1 Monthly Calcs'!U435),"",'Mortgage 1 Monthly Calcs'!U435)</f>
        <v>93290.420445652606</v>
      </c>
      <c r="AA435" s="24" t="e">
        <f>IF(ISBLANK('Mortgage 1 Monthly Calcs'!V435),"",'Mortgage 1 Monthly Calcs'!V435)</f>
        <v>#VALUE!</v>
      </c>
      <c r="AB435" s="24" t="e">
        <f>IF(ISBLANK('Mortgage 1 Monthly Calcs'!W435),"",'Mortgage 1 Monthly Calcs'!W435)</f>
        <v>#VALUE!</v>
      </c>
      <c r="AC435" s="24" t="str">
        <f>IF(ISBLANK('Mortgage 1 Monthly Calcs'!X435),"",'Mortgage 1 Monthly Calcs'!X435)</f>
        <v/>
      </c>
      <c r="AD435" s="24" t="str">
        <f>IF(ISBLANK('Mortgage 1 Monthly Calcs'!Y435),"",'Mortgage 1 Monthly Calcs'!Y435)</f>
        <v/>
      </c>
    </row>
    <row r="436" spans="3:30" x14ac:dyDescent="0.25">
      <c r="C436" s="37">
        <v>425</v>
      </c>
      <c r="D436" s="29" t="str">
        <f>IF(K1204=1,F427+1,"")</f>
        <v/>
      </c>
      <c r="E436" s="22" t="str">
        <f>IF(ISBLANK('Mortgage 1 Monthly Calcs'!E436),"",'Mortgage 1 Monthly Calcs'!E436)</f>
        <v/>
      </c>
      <c r="F436" s="23" t="str">
        <f>IF(ISBLANK('Mortgage 1 Monthly Calcs'!F436),"",'Mortgage 1 Monthly Calcs'!F436)</f>
        <v>Mar</v>
      </c>
      <c r="G436" s="28"/>
      <c r="H436" s="28">
        <f>IF(ISBLANK('Mortgage 1 Monthly Calcs'!G436),"",'Mortgage 1 Monthly Calcs'!G436)</f>
        <v>0</v>
      </c>
      <c r="I436" s="24" t="e">
        <f>IF(ISBLANK('Mortgage 1 Monthly Calcs'!H436),"",'Mortgage 1 Monthly Calcs'!H436)</f>
        <v>#VALUE!</v>
      </c>
      <c r="J436" s="24">
        <f>IF(ISBLANK('Mortgage 1 Monthly Calcs'!I436),"",'Mortgage 1 Monthly Calcs'!I436)</f>
        <v>0</v>
      </c>
      <c r="K436" s="24" t="str">
        <f>IF(ISBLANK('Mortgage 1 Monthly Calcs'!J436),"",'Mortgage 1 Monthly Calcs'!J436)</f>
        <v/>
      </c>
      <c r="L436" s="24"/>
      <c r="M436" s="24">
        <f>IF(ISBLANK('Mortgage 1 Monthly Calcs'!K436),"",'Mortgage 1 Monthly Calcs'!K436)</f>
        <v>0</v>
      </c>
      <c r="N436" s="24"/>
      <c r="O436" s="24" t="e">
        <f>IF(ISBLANK('Mortgage 1 Monthly Calcs'!L436),"",'Mortgage 1 Monthly Calcs'!L436)</f>
        <v>#VALUE!</v>
      </c>
      <c r="P436" s="24"/>
      <c r="Q436" s="24" t="str">
        <f>IF(ISBLANK('Mortgage 1 Monthly Calcs'!M436),"",'Mortgage 1 Monthly Calcs'!M436)</f>
        <v/>
      </c>
      <c r="R436" s="24" t="str">
        <f>IF(ISBLANK('Mortgage 1 Monthly Calcs'!N436),"",'Mortgage 1 Monthly Calcs'!N436)</f>
        <v/>
      </c>
      <c r="S436" s="24" t="str">
        <f>IF(ISBLANK('Mortgage 1 Monthly Calcs'!O436),"",'Mortgage 1 Monthly Calcs'!O436)</f>
        <v/>
      </c>
      <c r="T436" s="24"/>
      <c r="U436" s="24">
        <f>IF(ISBLANK('Mortgage 1 Monthly Calcs'!P436),"",'Mortgage 1 Monthly Calcs'!P436)</f>
        <v>0</v>
      </c>
      <c r="V436" s="24" t="str">
        <f>IF(ISBLANK('Mortgage 1 Monthly Calcs'!Q436),"",'Mortgage 1 Monthly Calcs'!Q436)</f>
        <v/>
      </c>
      <c r="W436" s="24" t="str">
        <f>IF(ISBLANK('Mortgage 1 Monthly Calcs'!R436),"",'Mortgage 1 Monthly Calcs'!R436)</f>
        <v/>
      </c>
      <c r="X436" s="24">
        <f>IF(ISBLANK('Mortgage 1 Monthly Calcs'!S436),"",'Mortgage 1 Monthly Calcs'!S436)</f>
        <v>0</v>
      </c>
      <c r="Y436" s="24" t="str">
        <f>IF(ISBLANK('Mortgage 1 Monthly Calcs'!T436),"",'Mortgage 1 Monthly Calcs'!T436)</f>
        <v/>
      </c>
      <c r="Z436" s="24">
        <f>IF(ISBLANK('Mortgage 1 Monthly Calcs'!U436),"",'Mortgage 1 Monthly Calcs'!U436)</f>
        <v>93290.420445652606</v>
      </c>
      <c r="AA436" s="24" t="e">
        <f>IF(ISBLANK('Mortgage 1 Monthly Calcs'!V436),"",'Mortgage 1 Monthly Calcs'!V436)</f>
        <v>#VALUE!</v>
      </c>
      <c r="AB436" s="24" t="e">
        <f>IF(ISBLANK('Mortgage 1 Monthly Calcs'!W436),"",'Mortgage 1 Monthly Calcs'!W436)</f>
        <v>#VALUE!</v>
      </c>
      <c r="AC436" s="24" t="str">
        <f>IF(ISBLANK('Mortgage 1 Monthly Calcs'!X436),"",'Mortgage 1 Monthly Calcs'!X436)</f>
        <v/>
      </c>
      <c r="AD436" s="24" t="str">
        <f>IF(ISBLANK('Mortgage 1 Monthly Calcs'!Y436),"",'Mortgage 1 Monthly Calcs'!Y436)</f>
        <v/>
      </c>
    </row>
    <row r="437" spans="3:30" x14ac:dyDescent="0.25">
      <c r="C437" s="37">
        <v>426</v>
      </c>
      <c r="D437" s="29" t="str">
        <f>IF(K1205=1,F427+1,"")</f>
        <v/>
      </c>
      <c r="E437" s="22" t="str">
        <f>IF(ISBLANK('Mortgage 1 Monthly Calcs'!E437),"",'Mortgage 1 Monthly Calcs'!E437)</f>
        <v/>
      </c>
      <c r="F437" s="23" t="str">
        <f>IF(ISBLANK('Mortgage 1 Monthly Calcs'!F437),"",'Mortgage 1 Monthly Calcs'!F437)</f>
        <v>Apr</v>
      </c>
      <c r="G437" s="28"/>
      <c r="H437" s="28">
        <f>IF(ISBLANK('Mortgage 1 Monthly Calcs'!G437),"",'Mortgage 1 Monthly Calcs'!G437)</f>
        <v>0</v>
      </c>
      <c r="I437" s="24" t="e">
        <f>IF(ISBLANK('Mortgage 1 Monthly Calcs'!H437),"",'Mortgage 1 Monthly Calcs'!H437)</f>
        <v>#VALUE!</v>
      </c>
      <c r="J437" s="24">
        <f>IF(ISBLANK('Mortgage 1 Monthly Calcs'!I437),"",'Mortgage 1 Monthly Calcs'!I437)</f>
        <v>0</v>
      </c>
      <c r="K437" s="24" t="str">
        <f>IF(ISBLANK('Mortgage 1 Monthly Calcs'!J437),"",'Mortgage 1 Monthly Calcs'!J437)</f>
        <v/>
      </c>
      <c r="L437" s="24"/>
      <c r="M437" s="24">
        <f>IF(ISBLANK('Mortgage 1 Monthly Calcs'!K437),"",'Mortgage 1 Monthly Calcs'!K437)</f>
        <v>0</v>
      </c>
      <c r="N437" s="24"/>
      <c r="O437" s="24" t="e">
        <f>IF(ISBLANK('Mortgage 1 Monthly Calcs'!L437),"",'Mortgage 1 Monthly Calcs'!L437)</f>
        <v>#VALUE!</v>
      </c>
      <c r="P437" s="24"/>
      <c r="Q437" s="24" t="str">
        <f>IF(ISBLANK('Mortgage 1 Monthly Calcs'!M437),"",'Mortgage 1 Monthly Calcs'!M437)</f>
        <v/>
      </c>
      <c r="R437" s="24" t="str">
        <f>IF(ISBLANK('Mortgage 1 Monthly Calcs'!N437),"",'Mortgage 1 Monthly Calcs'!N437)</f>
        <v/>
      </c>
      <c r="S437" s="24" t="str">
        <f>IF(ISBLANK('Mortgage 1 Monthly Calcs'!O437),"",'Mortgage 1 Monthly Calcs'!O437)</f>
        <v/>
      </c>
      <c r="T437" s="24"/>
      <c r="U437" s="24">
        <f>IF(ISBLANK('Mortgage 1 Monthly Calcs'!P437),"",'Mortgage 1 Monthly Calcs'!P437)</f>
        <v>0</v>
      </c>
      <c r="V437" s="24" t="str">
        <f>IF(ISBLANK('Mortgage 1 Monthly Calcs'!Q437),"",'Mortgage 1 Monthly Calcs'!Q437)</f>
        <v/>
      </c>
      <c r="W437" s="24" t="str">
        <f>IF(ISBLANK('Mortgage 1 Monthly Calcs'!R437),"",'Mortgage 1 Monthly Calcs'!R437)</f>
        <v/>
      </c>
      <c r="X437" s="24">
        <f>IF(ISBLANK('Mortgage 1 Monthly Calcs'!S437),"",'Mortgage 1 Monthly Calcs'!S437)</f>
        <v>0</v>
      </c>
      <c r="Y437" s="24" t="str">
        <f>IF(ISBLANK('Mortgage 1 Monthly Calcs'!T437),"",'Mortgage 1 Monthly Calcs'!T437)</f>
        <v/>
      </c>
      <c r="Z437" s="24">
        <f>IF(ISBLANK('Mortgage 1 Monthly Calcs'!U437),"",'Mortgage 1 Monthly Calcs'!U437)</f>
        <v>93290.420445652606</v>
      </c>
      <c r="AA437" s="24" t="e">
        <f>IF(ISBLANK('Mortgage 1 Monthly Calcs'!V437),"",'Mortgage 1 Monthly Calcs'!V437)</f>
        <v>#VALUE!</v>
      </c>
      <c r="AB437" s="24" t="e">
        <f>IF(ISBLANK('Mortgage 1 Monthly Calcs'!W437),"",'Mortgage 1 Monthly Calcs'!W437)</f>
        <v>#VALUE!</v>
      </c>
      <c r="AC437" s="24" t="str">
        <f>IF(ISBLANK('Mortgage 1 Monthly Calcs'!X437),"",'Mortgage 1 Monthly Calcs'!X437)</f>
        <v/>
      </c>
      <c r="AD437" s="24" t="str">
        <f>IF(ISBLANK('Mortgage 1 Monthly Calcs'!Y437),"",'Mortgage 1 Monthly Calcs'!Y437)</f>
        <v/>
      </c>
    </row>
    <row r="438" spans="3:30" x14ac:dyDescent="0.25">
      <c r="C438" s="37">
        <v>427</v>
      </c>
      <c r="D438" s="29" t="str">
        <f>IF(K1206=1,F427+1,"")</f>
        <v/>
      </c>
      <c r="E438" s="22" t="str">
        <f>IF(ISBLANK('Mortgage 1 Monthly Calcs'!E438),"",'Mortgage 1 Monthly Calcs'!E438)</f>
        <v/>
      </c>
      <c r="F438" s="23" t="str">
        <f>IF(ISBLANK('Mortgage 1 Monthly Calcs'!F438),"",'Mortgage 1 Monthly Calcs'!F438)</f>
        <v>May</v>
      </c>
      <c r="G438" s="28"/>
      <c r="H438" s="28">
        <f>IF(ISBLANK('Mortgage 1 Monthly Calcs'!G438),"",'Mortgage 1 Monthly Calcs'!G438)</f>
        <v>0</v>
      </c>
      <c r="I438" s="24" t="e">
        <f>IF(ISBLANK('Mortgage 1 Monthly Calcs'!H438),"",'Mortgage 1 Monthly Calcs'!H438)</f>
        <v>#VALUE!</v>
      </c>
      <c r="J438" s="24">
        <f>IF(ISBLANK('Mortgage 1 Monthly Calcs'!I438),"",'Mortgage 1 Monthly Calcs'!I438)</f>
        <v>0</v>
      </c>
      <c r="K438" s="24" t="str">
        <f>IF(ISBLANK('Mortgage 1 Monthly Calcs'!J438),"",'Mortgage 1 Monthly Calcs'!J438)</f>
        <v/>
      </c>
      <c r="L438" s="24"/>
      <c r="M438" s="24">
        <f>IF(ISBLANK('Mortgage 1 Monthly Calcs'!K438),"",'Mortgage 1 Monthly Calcs'!K438)</f>
        <v>0</v>
      </c>
      <c r="N438" s="24"/>
      <c r="O438" s="24" t="e">
        <f>IF(ISBLANK('Mortgage 1 Monthly Calcs'!L438),"",'Mortgage 1 Monthly Calcs'!L438)</f>
        <v>#VALUE!</v>
      </c>
      <c r="P438" s="24"/>
      <c r="Q438" s="24" t="str">
        <f>IF(ISBLANK('Mortgage 1 Monthly Calcs'!M438),"",'Mortgage 1 Monthly Calcs'!M438)</f>
        <v/>
      </c>
      <c r="R438" s="24" t="str">
        <f>IF(ISBLANK('Mortgage 1 Monthly Calcs'!N438),"",'Mortgage 1 Monthly Calcs'!N438)</f>
        <v/>
      </c>
      <c r="S438" s="24" t="str">
        <f>IF(ISBLANK('Mortgage 1 Monthly Calcs'!O438),"",'Mortgage 1 Monthly Calcs'!O438)</f>
        <v/>
      </c>
      <c r="T438" s="24"/>
      <c r="U438" s="24">
        <f>IF(ISBLANK('Mortgage 1 Monthly Calcs'!P438),"",'Mortgage 1 Monthly Calcs'!P438)</f>
        <v>0</v>
      </c>
      <c r="V438" s="24" t="str">
        <f>IF(ISBLANK('Mortgage 1 Monthly Calcs'!Q438),"",'Mortgage 1 Monthly Calcs'!Q438)</f>
        <v/>
      </c>
      <c r="W438" s="24" t="str">
        <f>IF(ISBLANK('Mortgage 1 Monthly Calcs'!R438),"",'Mortgage 1 Monthly Calcs'!R438)</f>
        <v/>
      </c>
      <c r="X438" s="24">
        <f>IF(ISBLANK('Mortgage 1 Monthly Calcs'!S438),"",'Mortgage 1 Monthly Calcs'!S438)</f>
        <v>0</v>
      </c>
      <c r="Y438" s="24" t="str">
        <f>IF(ISBLANK('Mortgage 1 Monthly Calcs'!T438),"",'Mortgage 1 Monthly Calcs'!T438)</f>
        <v/>
      </c>
      <c r="Z438" s="24">
        <f>IF(ISBLANK('Mortgage 1 Monthly Calcs'!U438),"",'Mortgage 1 Monthly Calcs'!U438)</f>
        <v>93290.420445652606</v>
      </c>
      <c r="AA438" s="24" t="e">
        <f>IF(ISBLANK('Mortgage 1 Monthly Calcs'!V438),"",'Mortgage 1 Monthly Calcs'!V438)</f>
        <v>#VALUE!</v>
      </c>
      <c r="AB438" s="24" t="e">
        <f>IF(ISBLANK('Mortgage 1 Monthly Calcs'!W438),"",'Mortgage 1 Monthly Calcs'!W438)</f>
        <v>#VALUE!</v>
      </c>
      <c r="AC438" s="24" t="str">
        <f>IF(ISBLANK('Mortgage 1 Monthly Calcs'!X438),"",'Mortgage 1 Monthly Calcs'!X438)</f>
        <v/>
      </c>
      <c r="AD438" s="24" t="str">
        <f>IF(ISBLANK('Mortgage 1 Monthly Calcs'!Y438),"",'Mortgage 1 Monthly Calcs'!Y438)</f>
        <v/>
      </c>
    </row>
    <row r="439" spans="3:30" x14ac:dyDescent="0.25">
      <c r="C439" s="37">
        <v>428</v>
      </c>
      <c r="D439" s="29" t="str">
        <f>IF(K1207=1,F427+1,"")</f>
        <v/>
      </c>
      <c r="E439" s="22" t="str">
        <f>IF(ISBLANK('Mortgage 1 Monthly Calcs'!E439),"",'Mortgage 1 Monthly Calcs'!E439)</f>
        <v/>
      </c>
      <c r="F439" s="23" t="str">
        <f>IF(ISBLANK('Mortgage 1 Monthly Calcs'!F439),"",'Mortgage 1 Monthly Calcs'!F439)</f>
        <v>Jun</v>
      </c>
      <c r="G439" s="28"/>
      <c r="H439" s="28">
        <f>IF(ISBLANK('Mortgage 1 Monthly Calcs'!G439),"",'Mortgage 1 Monthly Calcs'!G439)</f>
        <v>0</v>
      </c>
      <c r="I439" s="24" t="e">
        <f>IF(ISBLANK('Mortgage 1 Monthly Calcs'!H439),"",'Mortgage 1 Monthly Calcs'!H439)</f>
        <v>#VALUE!</v>
      </c>
      <c r="J439" s="24">
        <f>IF(ISBLANK('Mortgage 1 Monthly Calcs'!I439),"",'Mortgage 1 Monthly Calcs'!I439)</f>
        <v>0</v>
      </c>
      <c r="K439" s="24" t="str">
        <f>IF(ISBLANK('Mortgage 1 Monthly Calcs'!J439),"",'Mortgage 1 Monthly Calcs'!J439)</f>
        <v/>
      </c>
      <c r="L439" s="24"/>
      <c r="M439" s="24">
        <f>IF(ISBLANK('Mortgage 1 Monthly Calcs'!K439),"",'Mortgage 1 Monthly Calcs'!K439)</f>
        <v>0</v>
      </c>
      <c r="N439" s="24"/>
      <c r="O439" s="24" t="e">
        <f>IF(ISBLANK('Mortgage 1 Monthly Calcs'!L439),"",'Mortgage 1 Monthly Calcs'!L439)</f>
        <v>#VALUE!</v>
      </c>
      <c r="P439" s="24"/>
      <c r="Q439" s="24" t="str">
        <f>IF(ISBLANK('Mortgage 1 Monthly Calcs'!M439),"",'Mortgage 1 Monthly Calcs'!M439)</f>
        <v/>
      </c>
      <c r="R439" s="24" t="str">
        <f>IF(ISBLANK('Mortgage 1 Monthly Calcs'!N439),"",'Mortgage 1 Monthly Calcs'!N439)</f>
        <v/>
      </c>
      <c r="S439" s="24" t="str">
        <f>IF(ISBLANK('Mortgage 1 Monthly Calcs'!O439),"",'Mortgage 1 Monthly Calcs'!O439)</f>
        <v/>
      </c>
      <c r="T439" s="24"/>
      <c r="U439" s="24">
        <f>IF(ISBLANK('Mortgage 1 Monthly Calcs'!P439),"",'Mortgage 1 Monthly Calcs'!P439)</f>
        <v>0</v>
      </c>
      <c r="V439" s="24" t="str">
        <f>IF(ISBLANK('Mortgage 1 Monthly Calcs'!Q439),"",'Mortgage 1 Monthly Calcs'!Q439)</f>
        <v/>
      </c>
      <c r="W439" s="24" t="str">
        <f>IF(ISBLANK('Mortgage 1 Monthly Calcs'!R439),"",'Mortgage 1 Monthly Calcs'!R439)</f>
        <v/>
      </c>
      <c r="X439" s="24">
        <f>IF(ISBLANK('Mortgage 1 Monthly Calcs'!S439),"",'Mortgage 1 Monthly Calcs'!S439)</f>
        <v>0</v>
      </c>
      <c r="Y439" s="24" t="str">
        <f>IF(ISBLANK('Mortgage 1 Monthly Calcs'!T439),"",'Mortgage 1 Monthly Calcs'!T439)</f>
        <v/>
      </c>
      <c r="Z439" s="24">
        <f>IF(ISBLANK('Mortgage 1 Monthly Calcs'!U439),"",'Mortgage 1 Monthly Calcs'!U439)</f>
        <v>93290.420445652606</v>
      </c>
      <c r="AA439" s="24" t="e">
        <f>IF(ISBLANK('Mortgage 1 Monthly Calcs'!V439),"",'Mortgage 1 Monthly Calcs'!V439)</f>
        <v>#VALUE!</v>
      </c>
      <c r="AB439" s="24" t="e">
        <f>IF(ISBLANK('Mortgage 1 Monthly Calcs'!W439),"",'Mortgage 1 Monthly Calcs'!W439)</f>
        <v>#VALUE!</v>
      </c>
      <c r="AC439" s="24" t="str">
        <f>IF(ISBLANK('Mortgage 1 Monthly Calcs'!X439),"",'Mortgage 1 Monthly Calcs'!X439)</f>
        <v/>
      </c>
      <c r="AD439" s="24" t="str">
        <f>IF(ISBLANK('Mortgage 1 Monthly Calcs'!Y439),"",'Mortgage 1 Monthly Calcs'!Y439)</f>
        <v/>
      </c>
    </row>
    <row r="440" spans="3:30" x14ac:dyDescent="0.25">
      <c r="C440" s="37">
        <v>429</v>
      </c>
      <c r="D440" s="29" t="str">
        <f>IF(K1208=1,F427+1,"")</f>
        <v/>
      </c>
      <c r="E440" s="22" t="str">
        <f>IF(ISBLANK('Mortgage 1 Monthly Calcs'!E440),"",'Mortgage 1 Monthly Calcs'!E440)</f>
        <v/>
      </c>
      <c r="F440" s="23" t="str">
        <f>IF(ISBLANK('Mortgage 1 Monthly Calcs'!F440),"",'Mortgage 1 Monthly Calcs'!F440)</f>
        <v>Jul</v>
      </c>
      <c r="G440" s="28"/>
      <c r="H440" s="28">
        <f>IF(ISBLANK('Mortgage 1 Monthly Calcs'!G440),"",'Mortgage 1 Monthly Calcs'!G440)</f>
        <v>0</v>
      </c>
      <c r="I440" s="24" t="e">
        <f>IF(ISBLANK('Mortgage 1 Monthly Calcs'!H440),"",'Mortgage 1 Monthly Calcs'!H440)</f>
        <v>#VALUE!</v>
      </c>
      <c r="J440" s="24">
        <f>IF(ISBLANK('Mortgage 1 Monthly Calcs'!I440),"",'Mortgage 1 Monthly Calcs'!I440)</f>
        <v>0</v>
      </c>
      <c r="K440" s="24" t="str">
        <f>IF(ISBLANK('Mortgage 1 Monthly Calcs'!J440),"",'Mortgage 1 Monthly Calcs'!J440)</f>
        <v/>
      </c>
      <c r="L440" s="24"/>
      <c r="M440" s="24">
        <f>IF(ISBLANK('Mortgage 1 Monthly Calcs'!K440),"",'Mortgage 1 Monthly Calcs'!K440)</f>
        <v>0</v>
      </c>
      <c r="N440" s="24"/>
      <c r="O440" s="24" t="e">
        <f>IF(ISBLANK('Mortgage 1 Monthly Calcs'!L440),"",'Mortgage 1 Monthly Calcs'!L440)</f>
        <v>#VALUE!</v>
      </c>
      <c r="P440" s="24"/>
      <c r="Q440" s="24" t="str">
        <f>IF(ISBLANK('Mortgage 1 Monthly Calcs'!M440),"",'Mortgage 1 Monthly Calcs'!M440)</f>
        <v/>
      </c>
      <c r="R440" s="24" t="str">
        <f>IF(ISBLANK('Mortgage 1 Monthly Calcs'!N440),"",'Mortgage 1 Monthly Calcs'!N440)</f>
        <v/>
      </c>
      <c r="S440" s="24" t="str">
        <f>IF(ISBLANK('Mortgage 1 Monthly Calcs'!O440),"",'Mortgage 1 Monthly Calcs'!O440)</f>
        <v/>
      </c>
      <c r="T440" s="24"/>
      <c r="U440" s="24">
        <f>IF(ISBLANK('Mortgage 1 Monthly Calcs'!P440),"",'Mortgage 1 Monthly Calcs'!P440)</f>
        <v>0</v>
      </c>
      <c r="V440" s="24" t="str">
        <f>IF(ISBLANK('Mortgage 1 Monthly Calcs'!Q440),"",'Mortgage 1 Monthly Calcs'!Q440)</f>
        <v/>
      </c>
      <c r="W440" s="24" t="str">
        <f>IF(ISBLANK('Mortgage 1 Monthly Calcs'!R440),"",'Mortgage 1 Monthly Calcs'!R440)</f>
        <v/>
      </c>
      <c r="X440" s="24">
        <f>IF(ISBLANK('Mortgage 1 Monthly Calcs'!S440),"",'Mortgage 1 Monthly Calcs'!S440)</f>
        <v>0</v>
      </c>
      <c r="Y440" s="24" t="str">
        <f>IF(ISBLANK('Mortgage 1 Monthly Calcs'!T440),"",'Mortgage 1 Monthly Calcs'!T440)</f>
        <v/>
      </c>
      <c r="Z440" s="24">
        <f>IF(ISBLANK('Mortgage 1 Monthly Calcs'!U440),"",'Mortgage 1 Monthly Calcs'!U440)</f>
        <v>93290.420445652606</v>
      </c>
      <c r="AA440" s="24" t="e">
        <f>IF(ISBLANK('Mortgage 1 Monthly Calcs'!V440),"",'Mortgage 1 Monthly Calcs'!V440)</f>
        <v>#VALUE!</v>
      </c>
      <c r="AB440" s="24" t="e">
        <f>IF(ISBLANK('Mortgage 1 Monthly Calcs'!W440),"",'Mortgage 1 Monthly Calcs'!W440)</f>
        <v>#VALUE!</v>
      </c>
      <c r="AC440" s="24" t="str">
        <f>IF(ISBLANK('Mortgage 1 Monthly Calcs'!X440),"",'Mortgage 1 Monthly Calcs'!X440)</f>
        <v/>
      </c>
      <c r="AD440" s="24" t="str">
        <f>IF(ISBLANK('Mortgage 1 Monthly Calcs'!Y440),"",'Mortgage 1 Monthly Calcs'!Y440)</f>
        <v/>
      </c>
    </row>
    <row r="441" spans="3:30" x14ac:dyDescent="0.25">
      <c r="C441" s="37">
        <v>430</v>
      </c>
      <c r="D441" s="29" t="str">
        <f>IF(K1209=1,F427+1,"")</f>
        <v/>
      </c>
      <c r="E441" s="22" t="str">
        <f>IF(ISBLANK('Mortgage 1 Monthly Calcs'!E441),"",'Mortgage 1 Monthly Calcs'!E441)</f>
        <v/>
      </c>
      <c r="F441" s="22" t="str">
        <f>IF(ISBLANK('Mortgage 1 Monthly Calcs'!F441),"",'Mortgage 1 Monthly Calcs'!F441)</f>
        <v>Aug</v>
      </c>
      <c r="G441" s="28"/>
      <c r="H441" s="28">
        <f>IF(ISBLANK('Mortgage 1 Monthly Calcs'!G441),"",'Mortgage 1 Monthly Calcs'!G441)</f>
        <v>0</v>
      </c>
      <c r="I441" s="24" t="e">
        <f>IF(ISBLANK('Mortgage 1 Monthly Calcs'!H441),"",'Mortgage 1 Monthly Calcs'!H441)</f>
        <v>#VALUE!</v>
      </c>
      <c r="J441" s="24">
        <f>IF(ISBLANK('Mortgage 1 Monthly Calcs'!I441),"",'Mortgage 1 Monthly Calcs'!I441)</f>
        <v>0</v>
      </c>
      <c r="K441" s="24" t="str">
        <f>IF(ISBLANK('Mortgage 1 Monthly Calcs'!J441),"",'Mortgage 1 Monthly Calcs'!J441)</f>
        <v/>
      </c>
      <c r="L441" s="24"/>
      <c r="M441" s="24">
        <f>IF(ISBLANK('Mortgage 1 Monthly Calcs'!K441),"",'Mortgage 1 Monthly Calcs'!K441)</f>
        <v>0</v>
      </c>
      <c r="N441" s="24"/>
      <c r="O441" s="24" t="e">
        <f>IF(ISBLANK('Mortgage 1 Monthly Calcs'!L441),"",'Mortgage 1 Monthly Calcs'!L441)</f>
        <v>#VALUE!</v>
      </c>
      <c r="P441" s="24"/>
      <c r="Q441" s="24" t="str">
        <f>IF(ISBLANK('Mortgage 1 Monthly Calcs'!M441),"",'Mortgage 1 Monthly Calcs'!M441)</f>
        <v/>
      </c>
      <c r="R441" s="24" t="str">
        <f>IF(ISBLANK('Mortgage 1 Monthly Calcs'!N441),"",'Mortgage 1 Monthly Calcs'!N441)</f>
        <v/>
      </c>
      <c r="S441" s="24" t="str">
        <f>IF(ISBLANK('Mortgage 1 Monthly Calcs'!O441),"",'Mortgage 1 Monthly Calcs'!O441)</f>
        <v/>
      </c>
      <c r="T441" s="24"/>
      <c r="U441" s="24">
        <f>IF(ISBLANK('Mortgage 1 Monthly Calcs'!P441),"",'Mortgage 1 Monthly Calcs'!P441)</f>
        <v>0</v>
      </c>
      <c r="V441" s="24" t="str">
        <f>IF(ISBLANK('Mortgage 1 Monthly Calcs'!Q441),"",'Mortgage 1 Monthly Calcs'!Q441)</f>
        <v/>
      </c>
      <c r="W441" s="24" t="str">
        <f>IF(ISBLANK('Mortgage 1 Monthly Calcs'!R441),"",'Mortgage 1 Monthly Calcs'!R441)</f>
        <v/>
      </c>
      <c r="X441" s="24">
        <f>IF(ISBLANK('Mortgage 1 Monthly Calcs'!S441),"",'Mortgage 1 Monthly Calcs'!S441)</f>
        <v>0</v>
      </c>
      <c r="Y441" s="24" t="str">
        <f>IF(ISBLANK('Mortgage 1 Monthly Calcs'!T441),"",'Mortgage 1 Monthly Calcs'!T441)</f>
        <v/>
      </c>
      <c r="Z441" s="24">
        <f>IF(ISBLANK('Mortgage 1 Monthly Calcs'!U441),"",'Mortgage 1 Monthly Calcs'!U441)</f>
        <v>93290.420445652606</v>
      </c>
      <c r="AA441" s="24" t="e">
        <f>IF(ISBLANK('Mortgage 1 Monthly Calcs'!V441),"",'Mortgage 1 Monthly Calcs'!V441)</f>
        <v>#VALUE!</v>
      </c>
      <c r="AB441" s="24" t="e">
        <f>IF(ISBLANK('Mortgage 1 Monthly Calcs'!W441),"",'Mortgage 1 Monthly Calcs'!W441)</f>
        <v>#VALUE!</v>
      </c>
      <c r="AC441" s="24" t="str">
        <f>IF(ISBLANK('Mortgage 1 Monthly Calcs'!X441),"",'Mortgage 1 Monthly Calcs'!X441)</f>
        <v/>
      </c>
      <c r="AD441" s="24" t="str">
        <f>IF(ISBLANK('Mortgage 1 Monthly Calcs'!Y441),"",'Mortgage 1 Monthly Calcs'!Y441)</f>
        <v/>
      </c>
    </row>
    <row r="442" spans="3:30" x14ac:dyDescent="0.25">
      <c r="C442" s="37">
        <v>431</v>
      </c>
      <c r="D442" s="29" t="str">
        <f>IF(K1210=1,F427+1,"")</f>
        <v/>
      </c>
      <c r="E442" s="22" t="str">
        <f>IF(ISBLANK('Mortgage 1 Monthly Calcs'!E442),"",'Mortgage 1 Monthly Calcs'!E442)</f>
        <v/>
      </c>
      <c r="F442" s="23" t="str">
        <f>IF(ISBLANK('Mortgage 1 Monthly Calcs'!F442),"",'Mortgage 1 Monthly Calcs'!F442)</f>
        <v>Sep</v>
      </c>
      <c r="G442" s="28"/>
      <c r="H442" s="28">
        <f>IF(ISBLANK('Mortgage 1 Monthly Calcs'!G442),"",'Mortgage 1 Monthly Calcs'!G442)</f>
        <v>0</v>
      </c>
      <c r="I442" s="24" t="e">
        <f>IF(ISBLANK('Mortgage 1 Monthly Calcs'!H442),"",'Mortgage 1 Monthly Calcs'!H442)</f>
        <v>#VALUE!</v>
      </c>
      <c r="J442" s="24">
        <f>IF(ISBLANK('Mortgage 1 Monthly Calcs'!I442),"",'Mortgage 1 Monthly Calcs'!I442)</f>
        <v>0</v>
      </c>
      <c r="K442" s="24" t="str">
        <f>IF(ISBLANK('Mortgage 1 Monthly Calcs'!J442),"",'Mortgage 1 Monthly Calcs'!J442)</f>
        <v/>
      </c>
      <c r="L442" s="24"/>
      <c r="M442" s="24">
        <f>IF(ISBLANK('Mortgage 1 Monthly Calcs'!K442),"",'Mortgage 1 Monthly Calcs'!K442)</f>
        <v>0</v>
      </c>
      <c r="N442" s="24"/>
      <c r="O442" s="24" t="e">
        <f>IF(ISBLANK('Mortgage 1 Monthly Calcs'!L442),"",'Mortgage 1 Monthly Calcs'!L442)</f>
        <v>#VALUE!</v>
      </c>
      <c r="P442" s="24"/>
      <c r="Q442" s="24" t="str">
        <f>IF(ISBLANK('Mortgage 1 Monthly Calcs'!M442),"",'Mortgage 1 Monthly Calcs'!M442)</f>
        <v/>
      </c>
      <c r="R442" s="24" t="str">
        <f>IF(ISBLANK('Mortgage 1 Monthly Calcs'!N442),"",'Mortgage 1 Monthly Calcs'!N442)</f>
        <v/>
      </c>
      <c r="S442" s="24" t="str">
        <f>IF(ISBLANK('Mortgage 1 Monthly Calcs'!O442),"",'Mortgage 1 Monthly Calcs'!O442)</f>
        <v/>
      </c>
      <c r="T442" s="24"/>
      <c r="U442" s="24">
        <f>IF(ISBLANK('Mortgage 1 Monthly Calcs'!P442),"",'Mortgage 1 Monthly Calcs'!P442)</f>
        <v>0</v>
      </c>
      <c r="V442" s="24" t="str">
        <f>IF(ISBLANK('Mortgage 1 Monthly Calcs'!Q442),"",'Mortgage 1 Monthly Calcs'!Q442)</f>
        <v/>
      </c>
      <c r="W442" s="24" t="str">
        <f>IF(ISBLANK('Mortgage 1 Monthly Calcs'!R442),"",'Mortgage 1 Monthly Calcs'!R442)</f>
        <v/>
      </c>
      <c r="X442" s="24">
        <f>IF(ISBLANK('Mortgage 1 Monthly Calcs'!S442),"",'Mortgage 1 Monthly Calcs'!S442)</f>
        <v>0</v>
      </c>
      <c r="Y442" s="24" t="str">
        <f>IF(ISBLANK('Mortgage 1 Monthly Calcs'!T442),"",'Mortgage 1 Monthly Calcs'!T442)</f>
        <v/>
      </c>
      <c r="Z442" s="24">
        <f>IF(ISBLANK('Mortgage 1 Monthly Calcs'!U442),"",'Mortgage 1 Monthly Calcs'!U442)</f>
        <v>93290.420445652606</v>
      </c>
      <c r="AA442" s="24" t="e">
        <f>IF(ISBLANK('Mortgage 1 Monthly Calcs'!V442),"",'Mortgage 1 Monthly Calcs'!V442)</f>
        <v>#VALUE!</v>
      </c>
      <c r="AB442" s="24" t="e">
        <f>IF(ISBLANK('Mortgage 1 Monthly Calcs'!W442),"",'Mortgage 1 Monthly Calcs'!W442)</f>
        <v>#VALUE!</v>
      </c>
      <c r="AC442" s="24" t="str">
        <f>IF(ISBLANK('Mortgage 1 Monthly Calcs'!X442),"",'Mortgage 1 Monthly Calcs'!X442)</f>
        <v/>
      </c>
      <c r="AD442" s="24" t="str">
        <f>IF(ISBLANK('Mortgage 1 Monthly Calcs'!Y442),"",'Mortgage 1 Monthly Calcs'!Y442)</f>
        <v/>
      </c>
    </row>
    <row r="443" spans="3:30" x14ac:dyDescent="0.25">
      <c r="C443" s="37">
        <v>432</v>
      </c>
      <c r="D443" s="29">
        <f>D431+1</f>
        <v>36</v>
      </c>
      <c r="E443" s="22" t="str">
        <f>IF(ISBLANK('Mortgage 1 Monthly Calcs'!E443),"",'Mortgage 1 Monthly Calcs'!E443)</f>
        <v/>
      </c>
      <c r="F443" s="23" t="str">
        <f>IF(ISBLANK('Mortgage 1 Monthly Calcs'!F443),"",'Mortgage 1 Monthly Calcs'!F443)</f>
        <v>Oct</v>
      </c>
      <c r="G443" s="28"/>
      <c r="H443" s="28">
        <f>IF(ISBLANK('Mortgage 1 Monthly Calcs'!G443),"",'Mortgage 1 Monthly Calcs'!G443)</f>
        <v>0</v>
      </c>
      <c r="I443" s="24" t="e">
        <f>IF(ISBLANK('Mortgage 1 Monthly Calcs'!H443),"",'Mortgage 1 Monthly Calcs'!H443)</f>
        <v>#VALUE!</v>
      </c>
      <c r="J443" s="24">
        <f>IF(ISBLANK('Mortgage 1 Monthly Calcs'!I443),"",'Mortgage 1 Monthly Calcs'!I443)</f>
        <v>0</v>
      </c>
      <c r="K443" s="24" t="str">
        <f>IF(ISBLANK('Mortgage 1 Monthly Calcs'!J443),"",'Mortgage 1 Monthly Calcs'!J443)</f>
        <v/>
      </c>
      <c r="L443" s="24"/>
      <c r="M443" s="24">
        <f>IF(ISBLANK('Mortgage 1 Monthly Calcs'!K443),"",'Mortgage 1 Monthly Calcs'!K443)</f>
        <v>0</v>
      </c>
      <c r="N443" s="24"/>
      <c r="O443" s="24" t="e">
        <f>IF(ISBLANK('Mortgage 1 Monthly Calcs'!L443),"",'Mortgage 1 Monthly Calcs'!L443)</f>
        <v>#VALUE!</v>
      </c>
      <c r="P443" s="24"/>
      <c r="Q443" s="24" t="str">
        <f>IF(ISBLANK('Mortgage 1 Monthly Calcs'!M443),"",'Mortgage 1 Monthly Calcs'!M443)</f>
        <v/>
      </c>
      <c r="R443" s="24" t="str">
        <f>IF(ISBLANK('Mortgage 1 Monthly Calcs'!N443),"",'Mortgage 1 Monthly Calcs'!N443)</f>
        <v/>
      </c>
      <c r="S443" s="24" t="str">
        <f>IF(ISBLANK('Mortgage 1 Monthly Calcs'!O443),"",'Mortgage 1 Monthly Calcs'!O443)</f>
        <v/>
      </c>
      <c r="T443" s="24"/>
      <c r="U443" s="24">
        <f>IF(ISBLANK('Mortgage 1 Monthly Calcs'!P443),"",'Mortgage 1 Monthly Calcs'!P443)</f>
        <v>0</v>
      </c>
      <c r="V443" s="24" t="str">
        <f>IF(ISBLANK('Mortgage 1 Monthly Calcs'!Q443),"",'Mortgage 1 Monthly Calcs'!Q443)</f>
        <v/>
      </c>
      <c r="W443" s="24" t="str">
        <f>IF(ISBLANK('Mortgage 1 Monthly Calcs'!R443),"",'Mortgage 1 Monthly Calcs'!R443)</f>
        <v/>
      </c>
      <c r="X443" s="24">
        <f>IF(ISBLANK('Mortgage 1 Monthly Calcs'!S443),"",'Mortgage 1 Monthly Calcs'!S443)</f>
        <v>0</v>
      </c>
      <c r="Y443" s="24" t="str">
        <f>IF(ISBLANK('Mortgage 1 Monthly Calcs'!T443),"",'Mortgage 1 Monthly Calcs'!T443)</f>
        <v/>
      </c>
      <c r="Z443" s="24">
        <f>IF(ISBLANK('Mortgage 1 Monthly Calcs'!U443),"",'Mortgage 1 Monthly Calcs'!U443)</f>
        <v>93290.420445652606</v>
      </c>
      <c r="AA443" s="24" t="e">
        <f>IF(ISBLANK('Mortgage 1 Monthly Calcs'!V443),"",'Mortgage 1 Monthly Calcs'!V443)</f>
        <v>#VALUE!</v>
      </c>
      <c r="AB443" s="24" t="e">
        <f>IF(ISBLANK('Mortgage 1 Monthly Calcs'!W443),"",'Mortgage 1 Monthly Calcs'!W443)</f>
        <v>#VALUE!</v>
      </c>
      <c r="AC443" s="24" t="str">
        <f>IF(ISBLANK('Mortgage 1 Monthly Calcs'!X443),"",'Mortgage 1 Monthly Calcs'!X443)</f>
        <v/>
      </c>
      <c r="AD443" s="24" t="str">
        <f>IF(ISBLANK('Mortgage 1 Monthly Calcs'!Y443),"",'Mortgage 1 Monthly Calcs'!Y443)</f>
        <v/>
      </c>
    </row>
    <row r="444" spans="3:30" x14ac:dyDescent="0.25">
      <c r="C444" s="37">
        <v>433</v>
      </c>
      <c r="D444" s="29"/>
      <c r="E444" s="22" t="str">
        <f>IF(ISBLANK('Mortgage 1 Monthly Calcs'!E444),"",'Mortgage 1 Monthly Calcs'!E444)</f>
        <v/>
      </c>
      <c r="F444" s="23" t="str">
        <f>IF(ISBLANK('Mortgage 1 Monthly Calcs'!F444),"",'Mortgage 1 Monthly Calcs'!F444)</f>
        <v>Nov</v>
      </c>
      <c r="G444" s="28"/>
      <c r="H444" s="28">
        <f>IF(ISBLANK('Mortgage 1 Monthly Calcs'!G444),"",'Mortgage 1 Monthly Calcs'!G444)</f>
        <v>0</v>
      </c>
      <c r="I444" s="24" t="e">
        <f>IF(ISBLANK('Mortgage 1 Monthly Calcs'!H444),"",'Mortgage 1 Monthly Calcs'!H444)</f>
        <v>#VALUE!</v>
      </c>
      <c r="J444" s="24">
        <f>IF(ISBLANK('Mortgage 1 Monthly Calcs'!I444),"",'Mortgage 1 Monthly Calcs'!I444)</f>
        <v>0</v>
      </c>
      <c r="K444" s="24" t="str">
        <f>IF(ISBLANK('Mortgage 1 Monthly Calcs'!J444),"",'Mortgage 1 Monthly Calcs'!J444)</f>
        <v/>
      </c>
      <c r="L444" s="24"/>
      <c r="M444" s="24">
        <f>IF(ISBLANK('Mortgage 1 Monthly Calcs'!K444),"",'Mortgage 1 Monthly Calcs'!K444)</f>
        <v>0</v>
      </c>
      <c r="N444" s="24"/>
      <c r="O444" s="24" t="e">
        <f>IF(ISBLANK('Mortgage 1 Monthly Calcs'!L444),"",'Mortgage 1 Monthly Calcs'!L444)</f>
        <v>#VALUE!</v>
      </c>
      <c r="P444" s="24"/>
      <c r="Q444" s="24" t="str">
        <f>IF(ISBLANK('Mortgage 1 Monthly Calcs'!M444),"",'Mortgage 1 Monthly Calcs'!M444)</f>
        <v/>
      </c>
      <c r="R444" s="24" t="str">
        <f>IF(ISBLANK('Mortgage 1 Monthly Calcs'!N444),"",'Mortgage 1 Monthly Calcs'!N444)</f>
        <v/>
      </c>
      <c r="S444" s="24" t="str">
        <f>IF(ISBLANK('Mortgage 1 Monthly Calcs'!O444),"",'Mortgage 1 Monthly Calcs'!O444)</f>
        <v/>
      </c>
      <c r="T444" s="24"/>
      <c r="U444" s="24">
        <f>IF(ISBLANK('Mortgage 1 Monthly Calcs'!P444),"",'Mortgage 1 Monthly Calcs'!P444)</f>
        <v>0</v>
      </c>
      <c r="V444" s="24" t="str">
        <f>IF(ISBLANK('Mortgage 1 Monthly Calcs'!Q444),"",'Mortgage 1 Monthly Calcs'!Q444)</f>
        <v/>
      </c>
      <c r="W444" s="24" t="str">
        <f>IF(ISBLANK('Mortgage 1 Monthly Calcs'!R444),"",'Mortgage 1 Monthly Calcs'!R444)</f>
        <v/>
      </c>
      <c r="X444" s="24">
        <f>IF(ISBLANK('Mortgage 1 Monthly Calcs'!S444),"",'Mortgage 1 Monthly Calcs'!S444)</f>
        <v>0</v>
      </c>
      <c r="Y444" s="24" t="str">
        <f>IF(ISBLANK('Mortgage 1 Monthly Calcs'!T444),"",'Mortgage 1 Monthly Calcs'!T444)</f>
        <v/>
      </c>
      <c r="Z444" s="24">
        <f>IF(ISBLANK('Mortgage 1 Monthly Calcs'!U444),"",'Mortgage 1 Monthly Calcs'!U444)</f>
        <v>93290.420445652606</v>
      </c>
      <c r="AA444" s="24" t="e">
        <f>IF(ISBLANK('Mortgage 1 Monthly Calcs'!V444),"",'Mortgage 1 Monthly Calcs'!V444)</f>
        <v>#VALUE!</v>
      </c>
      <c r="AB444" s="24" t="e">
        <f>IF(ISBLANK('Mortgage 1 Monthly Calcs'!W444),"",'Mortgage 1 Monthly Calcs'!W444)</f>
        <v>#VALUE!</v>
      </c>
      <c r="AC444" s="24" t="str">
        <f>IF(ISBLANK('Mortgage 1 Monthly Calcs'!X444),"",'Mortgage 1 Monthly Calcs'!X444)</f>
        <v/>
      </c>
      <c r="AD444" s="24" t="str">
        <f>IF(ISBLANK('Mortgage 1 Monthly Calcs'!Y444),"",'Mortgage 1 Monthly Calcs'!Y444)</f>
        <v/>
      </c>
    </row>
    <row r="445" spans="3:30" x14ac:dyDescent="0.25">
      <c r="C445" s="37">
        <v>434</v>
      </c>
      <c r="D445" s="29"/>
      <c r="E445" s="22" t="str">
        <f>IF(ISBLANK('Mortgage 1 Monthly Calcs'!E445),"",'Mortgage 1 Monthly Calcs'!E445)</f>
        <v/>
      </c>
      <c r="F445" s="23" t="str">
        <f>IF(ISBLANK('Mortgage 1 Monthly Calcs'!F445),"",'Mortgage 1 Monthly Calcs'!F445)</f>
        <v>Dec</v>
      </c>
      <c r="G445" s="28"/>
      <c r="H445" s="28">
        <f>IF(ISBLANK('Mortgage 1 Monthly Calcs'!G445),"",'Mortgage 1 Monthly Calcs'!G445)</f>
        <v>0</v>
      </c>
      <c r="I445" s="24" t="e">
        <f>IF(ISBLANK('Mortgage 1 Monthly Calcs'!H445),"",'Mortgage 1 Monthly Calcs'!H445)</f>
        <v>#VALUE!</v>
      </c>
      <c r="J445" s="24">
        <f>IF(ISBLANK('Mortgage 1 Monthly Calcs'!I445),"",'Mortgage 1 Monthly Calcs'!I445)</f>
        <v>0</v>
      </c>
      <c r="K445" s="24" t="str">
        <f>IF(ISBLANK('Mortgage 1 Monthly Calcs'!J445),"",'Mortgage 1 Monthly Calcs'!J445)</f>
        <v/>
      </c>
      <c r="L445" s="24"/>
      <c r="M445" s="24">
        <f>IF(ISBLANK('Mortgage 1 Monthly Calcs'!K445),"",'Mortgage 1 Monthly Calcs'!K445)</f>
        <v>0</v>
      </c>
      <c r="N445" s="24"/>
      <c r="O445" s="24" t="e">
        <f>IF(ISBLANK('Mortgage 1 Monthly Calcs'!L445),"",'Mortgage 1 Monthly Calcs'!L445)</f>
        <v>#VALUE!</v>
      </c>
      <c r="P445" s="24"/>
      <c r="Q445" s="24" t="str">
        <f>IF(ISBLANK('Mortgage 1 Monthly Calcs'!M445),"",'Mortgage 1 Monthly Calcs'!M445)</f>
        <v/>
      </c>
      <c r="R445" s="24" t="str">
        <f>IF(ISBLANK('Mortgage 1 Monthly Calcs'!N445),"",'Mortgage 1 Monthly Calcs'!N445)</f>
        <v/>
      </c>
      <c r="S445" s="24" t="str">
        <f>IF(ISBLANK('Mortgage 1 Monthly Calcs'!O445),"",'Mortgage 1 Monthly Calcs'!O445)</f>
        <v/>
      </c>
      <c r="T445" s="24"/>
      <c r="U445" s="24">
        <f>IF(ISBLANK('Mortgage 1 Monthly Calcs'!P445),"",'Mortgage 1 Monthly Calcs'!P445)</f>
        <v>0</v>
      </c>
      <c r="V445" s="24" t="str">
        <f>IF(ISBLANK('Mortgage 1 Monthly Calcs'!Q445),"",'Mortgage 1 Monthly Calcs'!Q445)</f>
        <v/>
      </c>
      <c r="W445" s="24" t="str">
        <f>IF(ISBLANK('Mortgage 1 Monthly Calcs'!R445),"",'Mortgage 1 Monthly Calcs'!R445)</f>
        <v/>
      </c>
      <c r="X445" s="24">
        <f>IF(ISBLANK('Mortgage 1 Monthly Calcs'!S445),"",'Mortgage 1 Monthly Calcs'!S445)</f>
        <v>0</v>
      </c>
      <c r="Y445" s="24" t="str">
        <f>IF(ISBLANK('Mortgage 1 Monthly Calcs'!T445),"",'Mortgage 1 Monthly Calcs'!T445)</f>
        <v/>
      </c>
      <c r="Z445" s="24">
        <f>IF(ISBLANK('Mortgage 1 Monthly Calcs'!U445),"",'Mortgage 1 Monthly Calcs'!U445)</f>
        <v>93290.420445652606</v>
      </c>
      <c r="AA445" s="24" t="e">
        <f>IF(ISBLANK('Mortgage 1 Monthly Calcs'!V445),"",'Mortgage 1 Monthly Calcs'!V445)</f>
        <v>#VALUE!</v>
      </c>
      <c r="AB445" s="24" t="e">
        <f>IF(ISBLANK('Mortgage 1 Monthly Calcs'!W445),"",'Mortgage 1 Monthly Calcs'!W445)</f>
        <v>#VALUE!</v>
      </c>
      <c r="AC445" s="24" t="str">
        <f>IF(ISBLANK('Mortgage 1 Monthly Calcs'!X445),"",'Mortgage 1 Monthly Calcs'!X445)</f>
        <v/>
      </c>
      <c r="AD445" s="24" t="str">
        <f>IF(ISBLANK('Mortgage 1 Monthly Calcs'!Y445),"",'Mortgage 1 Monthly Calcs'!Y445)</f>
        <v/>
      </c>
    </row>
    <row r="446" spans="3:30" x14ac:dyDescent="0.25">
      <c r="C446" s="37">
        <v>435</v>
      </c>
      <c r="D446" s="29"/>
      <c r="E446" s="22">
        <f>IF(ISBLANK('Mortgage 1 Monthly Calcs'!E446),"",'Mortgage 1 Monthly Calcs'!E446)</f>
        <v>2046</v>
      </c>
      <c r="F446" s="23" t="str">
        <f>IF(ISBLANK('Mortgage 1 Monthly Calcs'!F446),"",'Mortgage 1 Monthly Calcs'!F446)</f>
        <v>Jan</v>
      </c>
      <c r="G446" s="28"/>
      <c r="H446" s="28">
        <f>IF(ISBLANK('Mortgage 1 Monthly Calcs'!G446),"",'Mortgage 1 Monthly Calcs'!G446)</f>
        <v>0</v>
      </c>
      <c r="I446" s="24" t="e">
        <f>IF(ISBLANK('Mortgage 1 Monthly Calcs'!H446),"",'Mortgage 1 Monthly Calcs'!H446)</f>
        <v>#VALUE!</v>
      </c>
      <c r="J446" s="24">
        <f>IF(ISBLANK('Mortgage 1 Monthly Calcs'!I446),"",'Mortgage 1 Monthly Calcs'!I446)</f>
        <v>0</v>
      </c>
      <c r="K446" s="24" t="str">
        <f>IF(ISBLANK('Mortgage 1 Monthly Calcs'!J446),"",'Mortgage 1 Monthly Calcs'!J446)</f>
        <v/>
      </c>
      <c r="L446" s="24"/>
      <c r="M446" s="24">
        <f>IF(ISBLANK('Mortgage 1 Monthly Calcs'!K446),"",'Mortgage 1 Monthly Calcs'!K446)</f>
        <v>0</v>
      </c>
      <c r="N446" s="24"/>
      <c r="O446" s="24" t="e">
        <f>IF(ISBLANK('Mortgage 1 Monthly Calcs'!L446),"",'Mortgage 1 Monthly Calcs'!L446)</f>
        <v>#VALUE!</v>
      </c>
      <c r="P446" s="24"/>
      <c r="Q446" s="24" t="str">
        <f>IF(ISBLANK('Mortgage 1 Monthly Calcs'!M446),"",'Mortgage 1 Monthly Calcs'!M446)</f>
        <v/>
      </c>
      <c r="R446" s="24" t="str">
        <f>IF(ISBLANK('Mortgage 1 Monthly Calcs'!N446),"",'Mortgage 1 Monthly Calcs'!N446)</f>
        <v/>
      </c>
      <c r="S446" s="24" t="str">
        <f>IF(ISBLANK('Mortgage 1 Monthly Calcs'!O446),"",'Mortgage 1 Monthly Calcs'!O446)</f>
        <v/>
      </c>
      <c r="T446" s="24"/>
      <c r="U446" s="24">
        <f>IF(ISBLANK('Mortgage 1 Monthly Calcs'!P446),"",'Mortgage 1 Monthly Calcs'!P446)</f>
        <v>0</v>
      </c>
      <c r="V446" s="24" t="str">
        <f>IF(ISBLANK('Mortgage 1 Monthly Calcs'!Q446),"",'Mortgage 1 Monthly Calcs'!Q446)</f>
        <v/>
      </c>
      <c r="W446" s="24" t="str">
        <f>IF(ISBLANK('Mortgage 1 Monthly Calcs'!R446),"",'Mortgage 1 Monthly Calcs'!R446)</f>
        <v/>
      </c>
      <c r="X446" s="24">
        <f>IF(ISBLANK('Mortgage 1 Monthly Calcs'!S446),"",'Mortgage 1 Monthly Calcs'!S446)</f>
        <v>0</v>
      </c>
      <c r="Y446" s="24" t="str">
        <f>IF(ISBLANK('Mortgage 1 Monthly Calcs'!T446),"",'Mortgage 1 Monthly Calcs'!T446)</f>
        <v/>
      </c>
      <c r="Z446" s="24">
        <f>IF(ISBLANK('Mortgage 1 Monthly Calcs'!U446),"",'Mortgage 1 Monthly Calcs'!U446)</f>
        <v>93290.420445652606</v>
      </c>
      <c r="AA446" s="24" t="e">
        <f>IF(ISBLANK('Mortgage 1 Monthly Calcs'!V446),"",'Mortgage 1 Monthly Calcs'!V446)</f>
        <v>#VALUE!</v>
      </c>
      <c r="AB446" s="24" t="e">
        <f>IF(ISBLANK('Mortgage 1 Monthly Calcs'!W446),"",'Mortgage 1 Monthly Calcs'!W446)</f>
        <v>#VALUE!</v>
      </c>
      <c r="AC446" s="24" t="str">
        <f>IF(ISBLANK('Mortgage 1 Monthly Calcs'!X446),"",'Mortgage 1 Monthly Calcs'!X446)</f>
        <v/>
      </c>
      <c r="AD446" s="24" t="str">
        <f>IF(ISBLANK('Mortgage 1 Monthly Calcs'!Y446),"",'Mortgage 1 Monthly Calcs'!Y446)</f>
        <v/>
      </c>
    </row>
    <row r="447" spans="3:30" x14ac:dyDescent="0.25">
      <c r="C447" s="37">
        <v>436</v>
      </c>
      <c r="D447" s="29"/>
      <c r="E447" s="22" t="str">
        <f>IF(ISBLANK('Mortgage 1 Monthly Calcs'!E447),"",'Mortgage 1 Monthly Calcs'!E447)</f>
        <v/>
      </c>
      <c r="F447" s="23" t="str">
        <f>IF(ISBLANK('Mortgage 1 Monthly Calcs'!F447),"",'Mortgage 1 Monthly Calcs'!F447)</f>
        <v>Feb</v>
      </c>
      <c r="G447" s="28"/>
      <c r="H447" s="28">
        <f>IF(ISBLANK('Mortgage 1 Monthly Calcs'!G447),"",'Mortgage 1 Monthly Calcs'!G447)</f>
        <v>0</v>
      </c>
      <c r="I447" s="24" t="e">
        <f>IF(ISBLANK('Mortgage 1 Monthly Calcs'!H447),"",'Mortgage 1 Monthly Calcs'!H447)</f>
        <v>#VALUE!</v>
      </c>
      <c r="J447" s="24">
        <f>IF(ISBLANK('Mortgage 1 Monthly Calcs'!I447),"",'Mortgage 1 Monthly Calcs'!I447)</f>
        <v>0</v>
      </c>
      <c r="K447" s="24" t="str">
        <f>IF(ISBLANK('Mortgage 1 Monthly Calcs'!J447),"",'Mortgage 1 Monthly Calcs'!J447)</f>
        <v/>
      </c>
      <c r="L447" s="24"/>
      <c r="M447" s="24">
        <f>IF(ISBLANK('Mortgage 1 Monthly Calcs'!K447),"",'Mortgage 1 Monthly Calcs'!K447)</f>
        <v>0</v>
      </c>
      <c r="N447" s="24"/>
      <c r="O447" s="24" t="e">
        <f>IF(ISBLANK('Mortgage 1 Monthly Calcs'!L447),"",'Mortgage 1 Monthly Calcs'!L447)</f>
        <v>#VALUE!</v>
      </c>
      <c r="P447" s="24"/>
      <c r="Q447" s="24" t="str">
        <f>IF(ISBLANK('Mortgage 1 Monthly Calcs'!M447),"",'Mortgage 1 Monthly Calcs'!M447)</f>
        <v/>
      </c>
      <c r="R447" s="24" t="str">
        <f>IF(ISBLANK('Mortgage 1 Monthly Calcs'!N447),"",'Mortgage 1 Monthly Calcs'!N447)</f>
        <v/>
      </c>
      <c r="S447" s="24" t="str">
        <f>IF(ISBLANK('Mortgage 1 Monthly Calcs'!O447),"",'Mortgage 1 Monthly Calcs'!O447)</f>
        <v/>
      </c>
      <c r="T447" s="24"/>
      <c r="U447" s="24">
        <f>IF(ISBLANK('Mortgage 1 Monthly Calcs'!P447),"",'Mortgage 1 Monthly Calcs'!P447)</f>
        <v>0</v>
      </c>
      <c r="V447" s="24" t="str">
        <f>IF(ISBLANK('Mortgage 1 Monthly Calcs'!Q447),"",'Mortgage 1 Monthly Calcs'!Q447)</f>
        <v/>
      </c>
      <c r="W447" s="24" t="str">
        <f>IF(ISBLANK('Mortgage 1 Monthly Calcs'!R447),"",'Mortgage 1 Monthly Calcs'!R447)</f>
        <v/>
      </c>
      <c r="X447" s="24">
        <f>IF(ISBLANK('Mortgage 1 Monthly Calcs'!S447),"",'Mortgage 1 Monthly Calcs'!S447)</f>
        <v>0</v>
      </c>
      <c r="Y447" s="24" t="str">
        <f>IF(ISBLANK('Mortgage 1 Monthly Calcs'!T447),"",'Mortgage 1 Monthly Calcs'!T447)</f>
        <v/>
      </c>
      <c r="Z447" s="24">
        <f>IF(ISBLANK('Mortgage 1 Monthly Calcs'!U447),"",'Mortgage 1 Monthly Calcs'!U447)</f>
        <v>93290.420445652606</v>
      </c>
      <c r="AA447" s="24" t="e">
        <f>IF(ISBLANK('Mortgage 1 Monthly Calcs'!V447),"",'Mortgage 1 Monthly Calcs'!V447)</f>
        <v>#VALUE!</v>
      </c>
      <c r="AB447" s="24" t="e">
        <f>IF(ISBLANK('Mortgage 1 Monthly Calcs'!W447),"",'Mortgage 1 Monthly Calcs'!W447)</f>
        <v>#VALUE!</v>
      </c>
      <c r="AC447" s="24" t="str">
        <f>IF(ISBLANK('Mortgage 1 Monthly Calcs'!X447),"",'Mortgage 1 Monthly Calcs'!X447)</f>
        <v/>
      </c>
      <c r="AD447" s="24" t="str">
        <f>IF(ISBLANK('Mortgage 1 Monthly Calcs'!Y447),"",'Mortgage 1 Monthly Calcs'!Y447)</f>
        <v/>
      </c>
    </row>
    <row r="448" spans="3:30" x14ac:dyDescent="0.25">
      <c r="C448" s="37">
        <v>437</v>
      </c>
      <c r="D448" s="29"/>
      <c r="E448" s="22" t="str">
        <f>IF(ISBLANK('Mortgage 1 Monthly Calcs'!E448),"",'Mortgage 1 Monthly Calcs'!E448)</f>
        <v/>
      </c>
      <c r="F448" s="23" t="str">
        <f>IF(ISBLANK('Mortgage 1 Monthly Calcs'!F448),"",'Mortgage 1 Monthly Calcs'!F448)</f>
        <v>Mar</v>
      </c>
      <c r="G448" s="28"/>
      <c r="H448" s="28">
        <f>IF(ISBLANK('Mortgage 1 Monthly Calcs'!G448),"",'Mortgage 1 Monthly Calcs'!G448)</f>
        <v>0</v>
      </c>
      <c r="I448" s="24" t="e">
        <f>IF(ISBLANK('Mortgage 1 Monthly Calcs'!H448),"",'Mortgage 1 Monthly Calcs'!H448)</f>
        <v>#VALUE!</v>
      </c>
      <c r="J448" s="24">
        <f>IF(ISBLANK('Mortgage 1 Monthly Calcs'!I448),"",'Mortgage 1 Monthly Calcs'!I448)</f>
        <v>0</v>
      </c>
      <c r="K448" s="24" t="str">
        <f>IF(ISBLANK('Mortgage 1 Monthly Calcs'!J448),"",'Mortgage 1 Monthly Calcs'!J448)</f>
        <v/>
      </c>
      <c r="L448" s="24"/>
      <c r="M448" s="24">
        <f>IF(ISBLANK('Mortgage 1 Monthly Calcs'!K448),"",'Mortgage 1 Monthly Calcs'!K448)</f>
        <v>0</v>
      </c>
      <c r="N448" s="24"/>
      <c r="O448" s="24" t="e">
        <f>IF(ISBLANK('Mortgage 1 Monthly Calcs'!L448),"",'Mortgage 1 Monthly Calcs'!L448)</f>
        <v>#VALUE!</v>
      </c>
      <c r="P448" s="24"/>
      <c r="Q448" s="24" t="str">
        <f>IF(ISBLANK('Mortgage 1 Monthly Calcs'!M448),"",'Mortgage 1 Monthly Calcs'!M448)</f>
        <v/>
      </c>
      <c r="R448" s="24" t="str">
        <f>IF(ISBLANK('Mortgage 1 Monthly Calcs'!N448),"",'Mortgage 1 Monthly Calcs'!N448)</f>
        <v/>
      </c>
      <c r="S448" s="24" t="str">
        <f>IF(ISBLANK('Mortgage 1 Monthly Calcs'!O448),"",'Mortgage 1 Monthly Calcs'!O448)</f>
        <v/>
      </c>
      <c r="T448" s="24"/>
      <c r="U448" s="24">
        <f>IF(ISBLANK('Mortgage 1 Monthly Calcs'!P448),"",'Mortgage 1 Monthly Calcs'!P448)</f>
        <v>0</v>
      </c>
      <c r="V448" s="24" t="str">
        <f>IF(ISBLANK('Mortgage 1 Monthly Calcs'!Q448),"",'Mortgage 1 Monthly Calcs'!Q448)</f>
        <v/>
      </c>
      <c r="W448" s="24" t="str">
        <f>IF(ISBLANK('Mortgage 1 Monthly Calcs'!R448),"",'Mortgage 1 Monthly Calcs'!R448)</f>
        <v/>
      </c>
      <c r="X448" s="24">
        <f>IF(ISBLANK('Mortgage 1 Monthly Calcs'!S448),"",'Mortgage 1 Monthly Calcs'!S448)</f>
        <v>0</v>
      </c>
      <c r="Y448" s="24" t="str">
        <f>IF(ISBLANK('Mortgage 1 Monthly Calcs'!T448),"",'Mortgage 1 Monthly Calcs'!T448)</f>
        <v/>
      </c>
      <c r="Z448" s="24">
        <f>IF(ISBLANK('Mortgage 1 Monthly Calcs'!U448),"",'Mortgage 1 Monthly Calcs'!U448)</f>
        <v>93290.420445652606</v>
      </c>
      <c r="AA448" s="24" t="e">
        <f>IF(ISBLANK('Mortgage 1 Monthly Calcs'!V448),"",'Mortgage 1 Monthly Calcs'!V448)</f>
        <v>#VALUE!</v>
      </c>
      <c r="AB448" s="24" t="e">
        <f>IF(ISBLANK('Mortgage 1 Monthly Calcs'!W448),"",'Mortgage 1 Monthly Calcs'!W448)</f>
        <v>#VALUE!</v>
      </c>
      <c r="AC448" s="24" t="str">
        <f>IF(ISBLANK('Mortgage 1 Monthly Calcs'!X448),"",'Mortgage 1 Monthly Calcs'!X448)</f>
        <v/>
      </c>
      <c r="AD448" s="24" t="str">
        <f>IF(ISBLANK('Mortgage 1 Monthly Calcs'!Y448),"",'Mortgage 1 Monthly Calcs'!Y448)</f>
        <v/>
      </c>
    </row>
    <row r="449" spans="3:30" x14ac:dyDescent="0.25">
      <c r="C449" s="37">
        <v>438</v>
      </c>
      <c r="D449" s="29"/>
      <c r="E449" s="22" t="str">
        <f>IF(ISBLANK('Mortgage 1 Monthly Calcs'!E449),"",'Mortgage 1 Monthly Calcs'!E449)</f>
        <v/>
      </c>
      <c r="F449" s="23" t="str">
        <f>IF(ISBLANK('Mortgage 1 Monthly Calcs'!F449),"",'Mortgage 1 Monthly Calcs'!F449)</f>
        <v>Apr</v>
      </c>
      <c r="G449" s="28"/>
      <c r="H449" s="28">
        <f>IF(ISBLANK('Mortgage 1 Monthly Calcs'!G449),"",'Mortgage 1 Monthly Calcs'!G449)</f>
        <v>0</v>
      </c>
      <c r="I449" s="24" t="e">
        <f>IF(ISBLANK('Mortgage 1 Monthly Calcs'!H449),"",'Mortgage 1 Monthly Calcs'!H449)</f>
        <v>#VALUE!</v>
      </c>
      <c r="J449" s="24">
        <f>IF(ISBLANK('Mortgage 1 Monthly Calcs'!I449),"",'Mortgage 1 Monthly Calcs'!I449)</f>
        <v>0</v>
      </c>
      <c r="K449" s="24" t="str">
        <f>IF(ISBLANK('Mortgage 1 Monthly Calcs'!J449),"",'Mortgage 1 Monthly Calcs'!J449)</f>
        <v/>
      </c>
      <c r="L449" s="24"/>
      <c r="M449" s="24">
        <f>IF(ISBLANK('Mortgage 1 Monthly Calcs'!K449),"",'Mortgage 1 Monthly Calcs'!K449)</f>
        <v>0</v>
      </c>
      <c r="N449" s="24"/>
      <c r="O449" s="24" t="e">
        <f>IF(ISBLANK('Mortgage 1 Monthly Calcs'!L449),"",'Mortgage 1 Monthly Calcs'!L449)</f>
        <v>#VALUE!</v>
      </c>
      <c r="P449" s="24"/>
      <c r="Q449" s="24" t="str">
        <f>IF(ISBLANK('Mortgage 1 Monthly Calcs'!M449),"",'Mortgage 1 Monthly Calcs'!M449)</f>
        <v/>
      </c>
      <c r="R449" s="24" t="str">
        <f>IF(ISBLANK('Mortgage 1 Monthly Calcs'!N449),"",'Mortgage 1 Monthly Calcs'!N449)</f>
        <v/>
      </c>
      <c r="S449" s="24" t="str">
        <f>IF(ISBLANK('Mortgage 1 Monthly Calcs'!O449),"",'Mortgage 1 Monthly Calcs'!O449)</f>
        <v/>
      </c>
      <c r="T449" s="24"/>
      <c r="U449" s="24">
        <f>IF(ISBLANK('Mortgage 1 Monthly Calcs'!P449),"",'Mortgage 1 Monthly Calcs'!P449)</f>
        <v>0</v>
      </c>
      <c r="V449" s="24" t="str">
        <f>IF(ISBLANK('Mortgage 1 Monthly Calcs'!Q449),"",'Mortgage 1 Monthly Calcs'!Q449)</f>
        <v/>
      </c>
      <c r="W449" s="24" t="str">
        <f>IF(ISBLANK('Mortgage 1 Monthly Calcs'!R449),"",'Mortgage 1 Monthly Calcs'!R449)</f>
        <v/>
      </c>
      <c r="X449" s="24">
        <f>IF(ISBLANK('Mortgage 1 Monthly Calcs'!S449),"",'Mortgage 1 Monthly Calcs'!S449)</f>
        <v>0</v>
      </c>
      <c r="Y449" s="24" t="str">
        <f>IF(ISBLANK('Mortgage 1 Monthly Calcs'!T449),"",'Mortgage 1 Monthly Calcs'!T449)</f>
        <v/>
      </c>
      <c r="Z449" s="24">
        <f>IF(ISBLANK('Mortgage 1 Monthly Calcs'!U449),"",'Mortgage 1 Monthly Calcs'!U449)</f>
        <v>93290.420445652606</v>
      </c>
      <c r="AA449" s="24" t="e">
        <f>IF(ISBLANK('Mortgage 1 Monthly Calcs'!V449),"",'Mortgage 1 Monthly Calcs'!V449)</f>
        <v>#VALUE!</v>
      </c>
      <c r="AB449" s="24" t="e">
        <f>IF(ISBLANK('Mortgage 1 Monthly Calcs'!W449),"",'Mortgage 1 Monthly Calcs'!W449)</f>
        <v>#VALUE!</v>
      </c>
      <c r="AC449" s="24" t="str">
        <f>IF(ISBLANK('Mortgage 1 Monthly Calcs'!X449),"",'Mortgage 1 Monthly Calcs'!X449)</f>
        <v/>
      </c>
      <c r="AD449" s="24" t="str">
        <f>IF(ISBLANK('Mortgage 1 Monthly Calcs'!Y449),"",'Mortgage 1 Monthly Calcs'!Y449)</f>
        <v/>
      </c>
    </row>
    <row r="450" spans="3:30" x14ac:dyDescent="0.25">
      <c r="C450" s="37">
        <v>439</v>
      </c>
      <c r="D450" s="29"/>
      <c r="E450" s="22" t="str">
        <f>IF(ISBLANK('Mortgage 1 Monthly Calcs'!E450),"",'Mortgage 1 Monthly Calcs'!E450)</f>
        <v/>
      </c>
      <c r="F450" s="23" t="str">
        <f>IF(ISBLANK('Mortgage 1 Monthly Calcs'!F450),"",'Mortgage 1 Monthly Calcs'!F450)</f>
        <v>May</v>
      </c>
      <c r="G450" s="28"/>
      <c r="H450" s="28">
        <f>IF(ISBLANK('Mortgage 1 Monthly Calcs'!G450),"",'Mortgage 1 Monthly Calcs'!G450)</f>
        <v>0</v>
      </c>
      <c r="I450" s="24" t="e">
        <f>IF(ISBLANK('Mortgage 1 Monthly Calcs'!H450),"",'Mortgage 1 Monthly Calcs'!H450)</f>
        <v>#VALUE!</v>
      </c>
      <c r="J450" s="24">
        <f>IF(ISBLANK('Mortgage 1 Monthly Calcs'!I450),"",'Mortgage 1 Monthly Calcs'!I450)</f>
        <v>0</v>
      </c>
      <c r="K450" s="24" t="str">
        <f>IF(ISBLANK('Mortgage 1 Monthly Calcs'!J450),"",'Mortgage 1 Monthly Calcs'!J450)</f>
        <v/>
      </c>
      <c r="L450" s="24"/>
      <c r="M450" s="24">
        <f>IF(ISBLANK('Mortgage 1 Monthly Calcs'!K450),"",'Mortgage 1 Monthly Calcs'!K450)</f>
        <v>0</v>
      </c>
      <c r="N450" s="24"/>
      <c r="O450" s="24" t="e">
        <f>IF(ISBLANK('Mortgage 1 Monthly Calcs'!L450),"",'Mortgage 1 Monthly Calcs'!L450)</f>
        <v>#VALUE!</v>
      </c>
      <c r="P450" s="24"/>
      <c r="Q450" s="24" t="str">
        <f>IF(ISBLANK('Mortgage 1 Monthly Calcs'!M450),"",'Mortgage 1 Monthly Calcs'!M450)</f>
        <v/>
      </c>
      <c r="R450" s="24" t="str">
        <f>IF(ISBLANK('Mortgage 1 Monthly Calcs'!N450),"",'Mortgage 1 Monthly Calcs'!N450)</f>
        <v/>
      </c>
      <c r="S450" s="24" t="str">
        <f>IF(ISBLANK('Mortgage 1 Monthly Calcs'!O450),"",'Mortgage 1 Monthly Calcs'!O450)</f>
        <v/>
      </c>
      <c r="T450" s="24"/>
      <c r="U450" s="24">
        <f>IF(ISBLANK('Mortgage 1 Monthly Calcs'!P450),"",'Mortgage 1 Monthly Calcs'!P450)</f>
        <v>0</v>
      </c>
      <c r="V450" s="24" t="str">
        <f>IF(ISBLANK('Mortgage 1 Monthly Calcs'!Q450),"",'Mortgage 1 Monthly Calcs'!Q450)</f>
        <v/>
      </c>
      <c r="W450" s="24" t="str">
        <f>IF(ISBLANK('Mortgage 1 Monthly Calcs'!R450),"",'Mortgage 1 Monthly Calcs'!R450)</f>
        <v/>
      </c>
      <c r="X450" s="24">
        <f>IF(ISBLANK('Mortgage 1 Monthly Calcs'!S450),"",'Mortgage 1 Monthly Calcs'!S450)</f>
        <v>0</v>
      </c>
      <c r="Y450" s="24" t="str">
        <f>IF(ISBLANK('Mortgage 1 Monthly Calcs'!T450),"",'Mortgage 1 Monthly Calcs'!T450)</f>
        <v/>
      </c>
      <c r="Z450" s="24">
        <f>IF(ISBLANK('Mortgage 1 Monthly Calcs'!U450),"",'Mortgage 1 Monthly Calcs'!U450)</f>
        <v>93290.420445652606</v>
      </c>
      <c r="AA450" s="24" t="e">
        <f>IF(ISBLANK('Mortgage 1 Monthly Calcs'!V450),"",'Mortgage 1 Monthly Calcs'!V450)</f>
        <v>#VALUE!</v>
      </c>
      <c r="AB450" s="24" t="e">
        <f>IF(ISBLANK('Mortgage 1 Monthly Calcs'!W450),"",'Mortgage 1 Monthly Calcs'!W450)</f>
        <v>#VALUE!</v>
      </c>
      <c r="AC450" s="24" t="str">
        <f>IF(ISBLANK('Mortgage 1 Monthly Calcs'!X450),"",'Mortgage 1 Monthly Calcs'!X450)</f>
        <v/>
      </c>
      <c r="AD450" s="24" t="str">
        <f>IF(ISBLANK('Mortgage 1 Monthly Calcs'!Y450),"",'Mortgage 1 Monthly Calcs'!Y450)</f>
        <v/>
      </c>
    </row>
    <row r="451" spans="3:30" x14ac:dyDescent="0.25">
      <c r="C451" s="37">
        <v>440</v>
      </c>
      <c r="D451" s="29"/>
      <c r="E451" s="22" t="str">
        <f>IF(ISBLANK('Mortgage 1 Monthly Calcs'!E451),"",'Mortgage 1 Monthly Calcs'!E451)</f>
        <v/>
      </c>
      <c r="F451" s="23" t="str">
        <f>IF(ISBLANK('Mortgage 1 Monthly Calcs'!F451),"",'Mortgage 1 Monthly Calcs'!F451)</f>
        <v>Jun</v>
      </c>
      <c r="G451" s="28"/>
      <c r="H451" s="28">
        <f>IF(ISBLANK('Mortgage 1 Monthly Calcs'!G451),"",'Mortgage 1 Monthly Calcs'!G451)</f>
        <v>0</v>
      </c>
      <c r="I451" s="24" t="e">
        <f>IF(ISBLANK('Mortgage 1 Monthly Calcs'!H451),"",'Mortgage 1 Monthly Calcs'!H451)</f>
        <v>#VALUE!</v>
      </c>
      <c r="J451" s="24">
        <f>IF(ISBLANK('Mortgage 1 Monthly Calcs'!I451),"",'Mortgage 1 Monthly Calcs'!I451)</f>
        <v>0</v>
      </c>
      <c r="K451" s="24" t="str">
        <f>IF(ISBLANK('Mortgage 1 Monthly Calcs'!J451),"",'Mortgage 1 Monthly Calcs'!J451)</f>
        <v/>
      </c>
      <c r="L451" s="24"/>
      <c r="M451" s="24">
        <f>IF(ISBLANK('Mortgage 1 Monthly Calcs'!K451),"",'Mortgage 1 Monthly Calcs'!K451)</f>
        <v>0</v>
      </c>
      <c r="N451" s="24"/>
      <c r="O451" s="24" t="e">
        <f>IF(ISBLANK('Mortgage 1 Monthly Calcs'!L451),"",'Mortgage 1 Monthly Calcs'!L451)</f>
        <v>#VALUE!</v>
      </c>
      <c r="P451" s="24"/>
      <c r="Q451" s="24" t="str">
        <f>IF(ISBLANK('Mortgage 1 Monthly Calcs'!M451),"",'Mortgage 1 Monthly Calcs'!M451)</f>
        <v/>
      </c>
      <c r="R451" s="24" t="str">
        <f>IF(ISBLANK('Mortgage 1 Monthly Calcs'!N451),"",'Mortgage 1 Monthly Calcs'!N451)</f>
        <v/>
      </c>
      <c r="S451" s="24" t="str">
        <f>IF(ISBLANK('Mortgage 1 Monthly Calcs'!O451),"",'Mortgage 1 Monthly Calcs'!O451)</f>
        <v/>
      </c>
      <c r="T451" s="24"/>
      <c r="U451" s="24">
        <f>IF(ISBLANK('Mortgage 1 Monthly Calcs'!P451),"",'Mortgage 1 Monthly Calcs'!P451)</f>
        <v>0</v>
      </c>
      <c r="V451" s="24" t="str">
        <f>IF(ISBLANK('Mortgage 1 Monthly Calcs'!Q451),"",'Mortgage 1 Monthly Calcs'!Q451)</f>
        <v/>
      </c>
      <c r="W451" s="24" t="str">
        <f>IF(ISBLANK('Mortgage 1 Monthly Calcs'!R451),"",'Mortgage 1 Monthly Calcs'!R451)</f>
        <v/>
      </c>
      <c r="X451" s="24">
        <f>IF(ISBLANK('Mortgage 1 Monthly Calcs'!S451),"",'Mortgage 1 Monthly Calcs'!S451)</f>
        <v>0</v>
      </c>
      <c r="Y451" s="24" t="str">
        <f>IF(ISBLANK('Mortgage 1 Monthly Calcs'!T451),"",'Mortgage 1 Monthly Calcs'!T451)</f>
        <v/>
      </c>
      <c r="Z451" s="24">
        <f>IF(ISBLANK('Mortgage 1 Monthly Calcs'!U451),"",'Mortgage 1 Monthly Calcs'!U451)</f>
        <v>93290.420445652606</v>
      </c>
      <c r="AA451" s="24" t="e">
        <f>IF(ISBLANK('Mortgage 1 Monthly Calcs'!V451),"",'Mortgage 1 Monthly Calcs'!V451)</f>
        <v>#VALUE!</v>
      </c>
      <c r="AB451" s="24" t="e">
        <f>IF(ISBLANK('Mortgage 1 Monthly Calcs'!W451),"",'Mortgage 1 Monthly Calcs'!W451)</f>
        <v>#VALUE!</v>
      </c>
      <c r="AC451" s="24" t="str">
        <f>IF(ISBLANK('Mortgage 1 Monthly Calcs'!X451),"",'Mortgage 1 Monthly Calcs'!X451)</f>
        <v/>
      </c>
      <c r="AD451" s="24" t="str">
        <f>IF(ISBLANK('Mortgage 1 Monthly Calcs'!Y451),"",'Mortgage 1 Monthly Calcs'!Y451)</f>
        <v/>
      </c>
    </row>
    <row r="452" spans="3:30" x14ac:dyDescent="0.25">
      <c r="C452" s="37">
        <v>441</v>
      </c>
      <c r="D452" s="29"/>
      <c r="E452" s="22" t="str">
        <f>IF(ISBLANK('Mortgage 1 Monthly Calcs'!E452),"",'Mortgage 1 Monthly Calcs'!E452)</f>
        <v/>
      </c>
      <c r="F452" s="23" t="str">
        <f>IF(ISBLANK('Mortgage 1 Monthly Calcs'!F452),"",'Mortgage 1 Monthly Calcs'!F452)</f>
        <v>Jul</v>
      </c>
      <c r="G452" s="28"/>
      <c r="H452" s="28">
        <f>IF(ISBLANK('Mortgage 1 Monthly Calcs'!G452),"",'Mortgage 1 Monthly Calcs'!G452)</f>
        <v>0</v>
      </c>
      <c r="I452" s="24" t="e">
        <f>IF(ISBLANK('Mortgage 1 Monthly Calcs'!H452),"",'Mortgage 1 Monthly Calcs'!H452)</f>
        <v>#VALUE!</v>
      </c>
      <c r="J452" s="24">
        <f>IF(ISBLANK('Mortgage 1 Monthly Calcs'!I452),"",'Mortgage 1 Monthly Calcs'!I452)</f>
        <v>0</v>
      </c>
      <c r="K452" s="24" t="str">
        <f>IF(ISBLANK('Mortgage 1 Monthly Calcs'!J452),"",'Mortgage 1 Monthly Calcs'!J452)</f>
        <v/>
      </c>
      <c r="L452" s="24"/>
      <c r="M452" s="24">
        <f>IF(ISBLANK('Mortgage 1 Monthly Calcs'!K452),"",'Mortgage 1 Monthly Calcs'!K452)</f>
        <v>0</v>
      </c>
      <c r="N452" s="24"/>
      <c r="O452" s="24" t="e">
        <f>IF(ISBLANK('Mortgage 1 Monthly Calcs'!L452),"",'Mortgage 1 Monthly Calcs'!L452)</f>
        <v>#VALUE!</v>
      </c>
      <c r="P452" s="24"/>
      <c r="Q452" s="24" t="str">
        <f>IF(ISBLANK('Mortgage 1 Monthly Calcs'!M452),"",'Mortgage 1 Monthly Calcs'!M452)</f>
        <v/>
      </c>
      <c r="R452" s="24" t="str">
        <f>IF(ISBLANK('Mortgage 1 Monthly Calcs'!N452),"",'Mortgage 1 Monthly Calcs'!N452)</f>
        <v/>
      </c>
      <c r="S452" s="24" t="str">
        <f>IF(ISBLANK('Mortgage 1 Monthly Calcs'!O452),"",'Mortgage 1 Monthly Calcs'!O452)</f>
        <v/>
      </c>
      <c r="T452" s="24"/>
      <c r="U452" s="24">
        <f>IF(ISBLANK('Mortgage 1 Monthly Calcs'!P452),"",'Mortgage 1 Monthly Calcs'!P452)</f>
        <v>0</v>
      </c>
      <c r="V452" s="24" t="str">
        <f>IF(ISBLANK('Mortgage 1 Monthly Calcs'!Q452),"",'Mortgage 1 Monthly Calcs'!Q452)</f>
        <v/>
      </c>
      <c r="W452" s="24" t="str">
        <f>IF(ISBLANK('Mortgage 1 Monthly Calcs'!R452),"",'Mortgage 1 Monthly Calcs'!R452)</f>
        <v/>
      </c>
      <c r="X452" s="24">
        <f>IF(ISBLANK('Mortgage 1 Monthly Calcs'!S452),"",'Mortgage 1 Monthly Calcs'!S452)</f>
        <v>0</v>
      </c>
      <c r="Y452" s="24" t="str">
        <f>IF(ISBLANK('Mortgage 1 Monthly Calcs'!T452),"",'Mortgage 1 Monthly Calcs'!T452)</f>
        <v/>
      </c>
      <c r="Z452" s="24">
        <f>IF(ISBLANK('Mortgage 1 Monthly Calcs'!U452),"",'Mortgage 1 Monthly Calcs'!U452)</f>
        <v>93290.420445652606</v>
      </c>
      <c r="AA452" s="24" t="e">
        <f>IF(ISBLANK('Mortgage 1 Monthly Calcs'!V452),"",'Mortgage 1 Monthly Calcs'!V452)</f>
        <v>#VALUE!</v>
      </c>
      <c r="AB452" s="24" t="e">
        <f>IF(ISBLANK('Mortgage 1 Monthly Calcs'!W452),"",'Mortgage 1 Monthly Calcs'!W452)</f>
        <v>#VALUE!</v>
      </c>
      <c r="AC452" s="24" t="str">
        <f>IF(ISBLANK('Mortgage 1 Monthly Calcs'!X452),"",'Mortgage 1 Monthly Calcs'!X452)</f>
        <v/>
      </c>
      <c r="AD452" s="24" t="str">
        <f>IF(ISBLANK('Mortgage 1 Monthly Calcs'!Y452),"",'Mortgage 1 Monthly Calcs'!Y452)</f>
        <v/>
      </c>
    </row>
    <row r="453" spans="3:30" x14ac:dyDescent="0.25">
      <c r="C453" s="37">
        <v>442</v>
      </c>
      <c r="D453" s="29"/>
      <c r="E453" s="22" t="str">
        <f>IF(ISBLANK('Mortgage 1 Monthly Calcs'!E453),"",'Mortgage 1 Monthly Calcs'!E453)</f>
        <v/>
      </c>
      <c r="F453" s="22" t="str">
        <f>IF(ISBLANK('Mortgage 1 Monthly Calcs'!F453),"",'Mortgage 1 Monthly Calcs'!F453)</f>
        <v>Aug</v>
      </c>
      <c r="G453" s="28"/>
      <c r="H453" s="28">
        <f>IF(ISBLANK('Mortgage 1 Monthly Calcs'!G453),"",'Mortgage 1 Monthly Calcs'!G453)</f>
        <v>0</v>
      </c>
      <c r="I453" s="24" t="e">
        <f>IF(ISBLANK('Mortgage 1 Monthly Calcs'!H453),"",'Mortgage 1 Monthly Calcs'!H453)</f>
        <v>#VALUE!</v>
      </c>
      <c r="J453" s="24">
        <f>IF(ISBLANK('Mortgage 1 Monthly Calcs'!I453),"",'Mortgage 1 Monthly Calcs'!I453)</f>
        <v>0</v>
      </c>
      <c r="K453" s="24" t="str">
        <f>IF(ISBLANK('Mortgage 1 Monthly Calcs'!J453),"",'Mortgage 1 Monthly Calcs'!J453)</f>
        <v/>
      </c>
      <c r="L453" s="24"/>
      <c r="M453" s="24">
        <f>IF(ISBLANK('Mortgage 1 Monthly Calcs'!K453),"",'Mortgage 1 Monthly Calcs'!K453)</f>
        <v>0</v>
      </c>
      <c r="N453" s="24"/>
      <c r="O453" s="24" t="e">
        <f>IF(ISBLANK('Mortgage 1 Monthly Calcs'!L453),"",'Mortgage 1 Monthly Calcs'!L453)</f>
        <v>#VALUE!</v>
      </c>
      <c r="P453" s="24"/>
      <c r="Q453" s="24" t="str">
        <f>IF(ISBLANK('Mortgage 1 Monthly Calcs'!M453),"",'Mortgage 1 Monthly Calcs'!M453)</f>
        <v/>
      </c>
      <c r="R453" s="24" t="str">
        <f>IF(ISBLANK('Mortgage 1 Monthly Calcs'!N453),"",'Mortgage 1 Monthly Calcs'!N453)</f>
        <v/>
      </c>
      <c r="S453" s="24" t="str">
        <f>IF(ISBLANK('Mortgage 1 Monthly Calcs'!O453),"",'Mortgage 1 Monthly Calcs'!O453)</f>
        <v/>
      </c>
      <c r="T453" s="24"/>
      <c r="U453" s="24">
        <f>IF(ISBLANK('Mortgage 1 Monthly Calcs'!P453),"",'Mortgage 1 Monthly Calcs'!P453)</f>
        <v>0</v>
      </c>
      <c r="V453" s="24" t="str">
        <f>IF(ISBLANK('Mortgage 1 Monthly Calcs'!Q453),"",'Mortgage 1 Monthly Calcs'!Q453)</f>
        <v/>
      </c>
      <c r="W453" s="24" t="str">
        <f>IF(ISBLANK('Mortgage 1 Monthly Calcs'!R453),"",'Mortgage 1 Monthly Calcs'!R453)</f>
        <v/>
      </c>
      <c r="X453" s="24">
        <f>IF(ISBLANK('Mortgage 1 Monthly Calcs'!S453),"",'Mortgage 1 Monthly Calcs'!S453)</f>
        <v>0</v>
      </c>
      <c r="Y453" s="24" t="str">
        <f>IF(ISBLANK('Mortgage 1 Monthly Calcs'!T453),"",'Mortgage 1 Monthly Calcs'!T453)</f>
        <v/>
      </c>
      <c r="Z453" s="24">
        <f>IF(ISBLANK('Mortgage 1 Monthly Calcs'!U453),"",'Mortgage 1 Monthly Calcs'!U453)</f>
        <v>93290.420445652606</v>
      </c>
      <c r="AA453" s="24" t="e">
        <f>IF(ISBLANK('Mortgage 1 Monthly Calcs'!V453),"",'Mortgage 1 Monthly Calcs'!V453)</f>
        <v>#VALUE!</v>
      </c>
      <c r="AB453" s="24" t="e">
        <f>IF(ISBLANK('Mortgage 1 Monthly Calcs'!W453),"",'Mortgage 1 Monthly Calcs'!W453)</f>
        <v>#VALUE!</v>
      </c>
      <c r="AC453" s="24" t="str">
        <f>IF(ISBLANK('Mortgage 1 Monthly Calcs'!X453),"",'Mortgage 1 Monthly Calcs'!X453)</f>
        <v/>
      </c>
      <c r="AD453" s="24" t="str">
        <f>IF(ISBLANK('Mortgage 1 Monthly Calcs'!Y453),"",'Mortgage 1 Monthly Calcs'!Y453)</f>
        <v/>
      </c>
    </row>
    <row r="454" spans="3:30" x14ac:dyDescent="0.25">
      <c r="C454" s="37">
        <v>443</v>
      </c>
      <c r="D454" s="29"/>
      <c r="E454" s="22" t="str">
        <f>IF(ISBLANK('Mortgage 1 Monthly Calcs'!E454),"",'Mortgage 1 Monthly Calcs'!E454)</f>
        <v/>
      </c>
      <c r="F454" s="23" t="str">
        <f>IF(ISBLANK('Mortgage 1 Monthly Calcs'!F454),"",'Mortgage 1 Monthly Calcs'!F454)</f>
        <v>Sep</v>
      </c>
      <c r="G454" s="28"/>
      <c r="H454" s="28">
        <f>IF(ISBLANK('Mortgage 1 Monthly Calcs'!G454),"",'Mortgage 1 Monthly Calcs'!G454)</f>
        <v>0</v>
      </c>
      <c r="I454" s="24" t="e">
        <f>IF(ISBLANK('Mortgage 1 Monthly Calcs'!H454),"",'Mortgage 1 Monthly Calcs'!H454)</f>
        <v>#VALUE!</v>
      </c>
      <c r="J454" s="24">
        <f>IF(ISBLANK('Mortgage 1 Monthly Calcs'!I454),"",'Mortgage 1 Monthly Calcs'!I454)</f>
        <v>0</v>
      </c>
      <c r="K454" s="24" t="str">
        <f>IF(ISBLANK('Mortgage 1 Monthly Calcs'!J454),"",'Mortgage 1 Monthly Calcs'!J454)</f>
        <v/>
      </c>
      <c r="L454" s="24"/>
      <c r="M454" s="24">
        <f>IF(ISBLANK('Mortgage 1 Monthly Calcs'!K454),"",'Mortgage 1 Monthly Calcs'!K454)</f>
        <v>0</v>
      </c>
      <c r="N454" s="24"/>
      <c r="O454" s="24" t="e">
        <f>IF(ISBLANK('Mortgage 1 Monthly Calcs'!L454),"",'Mortgage 1 Monthly Calcs'!L454)</f>
        <v>#VALUE!</v>
      </c>
      <c r="P454" s="24"/>
      <c r="Q454" s="24" t="str">
        <f>IF(ISBLANK('Mortgage 1 Monthly Calcs'!M454),"",'Mortgage 1 Monthly Calcs'!M454)</f>
        <v/>
      </c>
      <c r="R454" s="24" t="str">
        <f>IF(ISBLANK('Mortgage 1 Monthly Calcs'!N454),"",'Mortgage 1 Monthly Calcs'!N454)</f>
        <v/>
      </c>
      <c r="S454" s="24" t="str">
        <f>IF(ISBLANK('Mortgage 1 Monthly Calcs'!O454),"",'Mortgage 1 Monthly Calcs'!O454)</f>
        <v/>
      </c>
      <c r="T454" s="24"/>
      <c r="U454" s="24">
        <f>IF(ISBLANK('Mortgage 1 Monthly Calcs'!P454),"",'Mortgage 1 Monthly Calcs'!P454)</f>
        <v>0</v>
      </c>
      <c r="V454" s="24" t="str">
        <f>IF(ISBLANK('Mortgage 1 Monthly Calcs'!Q454),"",'Mortgage 1 Monthly Calcs'!Q454)</f>
        <v/>
      </c>
      <c r="W454" s="24" t="str">
        <f>IF(ISBLANK('Mortgage 1 Monthly Calcs'!R454),"",'Mortgage 1 Monthly Calcs'!R454)</f>
        <v/>
      </c>
      <c r="X454" s="24">
        <f>IF(ISBLANK('Mortgage 1 Monthly Calcs'!S454),"",'Mortgage 1 Monthly Calcs'!S454)</f>
        <v>0</v>
      </c>
      <c r="Y454" s="24" t="str">
        <f>IF(ISBLANK('Mortgage 1 Monthly Calcs'!T454),"",'Mortgage 1 Monthly Calcs'!T454)</f>
        <v/>
      </c>
      <c r="Z454" s="24">
        <f>IF(ISBLANK('Mortgage 1 Monthly Calcs'!U454),"",'Mortgage 1 Monthly Calcs'!U454)</f>
        <v>93290.420445652606</v>
      </c>
      <c r="AA454" s="24" t="e">
        <f>IF(ISBLANK('Mortgage 1 Monthly Calcs'!V454),"",'Mortgage 1 Monthly Calcs'!V454)</f>
        <v>#VALUE!</v>
      </c>
      <c r="AB454" s="24" t="e">
        <f>IF(ISBLANK('Mortgage 1 Monthly Calcs'!W454),"",'Mortgage 1 Monthly Calcs'!W454)</f>
        <v>#VALUE!</v>
      </c>
      <c r="AC454" s="24" t="str">
        <f>IF(ISBLANK('Mortgage 1 Monthly Calcs'!X454),"",'Mortgage 1 Monthly Calcs'!X454)</f>
        <v/>
      </c>
      <c r="AD454" s="24" t="str">
        <f>IF(ISBLANK('Mortgage 1 Monthly Calcs'!Y454),"",'Mortgage 1 Monthly Calcs'!Y454)</f>
        <v/>
      </c>
    </row>
    <row r="455" spans="3:30" x14ac:dyDescent="0.25">
      <c r="C455" s="37">
        <v>444</v>
      </c>
      <c r="D455" s="29">
        <f>D443+1</f>
        <v>37</v>
      </c>
      <c r="E455" s="22" t="str">
        <f>IF(ISBLANK('Mortgage 1 Monthly Calcs'!E455),"",'Mortgage 1 Monthly Calcs'!E455)</f>
        <v/>
      </c>
      <c r="F455" s="23" t="str">
        <f>IF(ISBLANK('Mortgage 1 Monthly Calcs'!F455),"",'Mortgage 1 Monthly Calcs'!F455)</f>
        <v>Oct</v>
      </c>
      <c r="G455" s="28"/>
      <c r="H455" s="28">
        <f>IF(ISBLANK('Mortgage 1 Monthly Calcs'!G455),"",'Mortgage 1 Monthly Calcs'!G455)</f>
        <v>0</v>
      </c>
      <c r="I455" s="24" t="e">
        <f>IF(ISBLANK('Mortgage 1 Monthly Calcs'!H455),"",'Mortgage 1 Monthly Calcs'!H455)</f>
        <v>#VALUE!</v>
      </c>
      <c r="J455" s="24">
        <f>IF(ISBLANK('Mortgage 1 Monthly Calcs'!I455),"",'Mortgage 1 Monthly Calcs'!I455)</f>
        <v>0</v>
      </c>
      <c r="K455" s="24" t="str">
        <f>IF(ISBLANK('Mortgage 1 Monthly Calcs'!J455),"",'Mortgage 1 Monthly Calcs'!J455)</f>
        <v/>
      </c>
      <c r="L455" s="24"/>
      <c r="M455" s="24">
        <f>IF(ISBLANK('Mortgage 1 Monthly Calcs'!K455),"",'Mortgage 1 Monthly Calcs'!K455)</f>
        <v>0</v>
      </c>
      <c r="N455" s="24"/>
      <c r="O455" s="24" t="e">
        <f>IF(ISBLANK('Mortgage 1 Monthly Calcs'!L455),"",'Mortgage 1 Monthly Calcs'!L455)</f>
        <v>#VALUE!</v>
      </c>
      <c r="P455" s="24"/>
      <c r="Q455" s="24" t="str">
        <f>IF(ISBLANK('Mortgage 1 Monthly Calcs'!M455),"",'Mortgage 1 Monthly Calcs'!M455)</f>
        <v/>
      </c>
      <c r="R455" s="24" t="str">
        <f>IF(ISBLANK('Mortgage 1 Monthly Calcs'!N455),"",'Mortgage 1 Monthly Calcs'!N455)</f>
        <v/>
      </c>
      <c r="S455" s="24" t="str">
        <f>IF(ISBLANK('Mortgage 1 Monthly Calcs'!O455),"",'Mortgage 1 Monthly Calcs'!O455)</f>
        <v/>
      </c>
      <c r="T455" s="24"/>
      <c r="U455" s="24">
        <f>IF(ISBLANK('Mortgage 1 Monthly Calcs'!P455),"",'Mortgage 1 Monthly Calcs'!P455)</f>
        <v>0</v>
      </c>
      <c r="V455" s="24" t="str">
        <f>IF(ISBLANK('Mortgage 1 Monthly Calcs'!Q455),"",'Mortgage 1 Monthly Calcs'!Q455)</f>
        <v/>
      </c>
      <c r="W455" s="24" t="str">
        <f>IF(ISBLANK('Mortgage 1 Monthly Calcs'!R455),"",'Mortgage 1 Monthly Calcs'!R455)</f>
        <v/>
      </c>
      <c r="X455" s="24">
        <f>IF(ISBLANK('Mortgage 1 Monthly Calcs'!S455),"",'Mortgage 1 Monthly Calcs'!S455)</f>
        <v>0</v>
      </c>
      <c r="Y455" s="24" t="str">
        <f>IF(ISBLANK('Mortgage 1 Monthly Calcs'!T455),"",'Mortgage 1 Monthly Calcs'!T455)</f>
        <v/>
      </c>
      <c r="Z455" s="24">
        <f>IF(ISBLANK('Mortgage 1 Monthly Calcs'!U455),"",'Mortgage 1 Monthly Calcs'!U455)</f>
        <v>93290.420445652606</v>
      </c>
      <c r="AA455" s="24" t="e">
        <f>IF(ISBLANK('Mortgage 1 Monthly Calcs'!V455),"",'Mortgage 1 Monthly Calcs'!V455)</f>
        <v>#VALUE!</v>
      </c>
      <c r="AB455" s="24" t="e">
        <f>IF(ISBLANK('Mortgage 1 Monthly Calcs'!W455),"",'Mortgage 1 Monthly Calcs'!W455)</f>
        <v>#VALUE!</v>
      </c>
      <c r="AC455" s="24" t="str">
        <f>IF(ISBLANK('Mortgage 1 Monthly Calcs'!X455),"",'Mortgage 1 Monthly Calcs'!X455)</f>
        <v/>
      </c>
      <c r="AD455" s="24" t="str">
        <f>IF(ISBLANK('Mortgage 1 Monthly Calcs'!Y455),"",'Mortgage 1 Monthly Calcs'!Y455)</f>
        <v/>
      </c>
    </row>
    <row r="456" spans="3:30" x14ac:dyDescent="0.25">
      <c r="C456" s="37">
        <v>445</v>
      </c>
      <c r="D456" s="29"/>
      <c r="E456" s="22" t="str">
        <f>IF(ISBLANK('Mortgage 1 Monthly Calcs'!E456),"",'Mortgage 1 Monthly Calcs'!E456)</f>
        <v/>
      </c>
      <c r="F456" s="23" t="str">
        <f>IF(ISBLANK('Mortgage 1 Monthly Calcs'!F456),"",'Mortgage 1 Monthly Calcs'!F456)</f>
        <v>Nov</v>
      </c>
      <c r="G456" s="28"/>
      <c r="H456" s="28">
        <f>IF(ISBLANK('Mortgage 1 Monthly Calcs'!G456),"",'Mortgage 1 Monthly Calcs'!G456)</f>
        <v>0</v>
      </c>
      <c r="I456" s="24" t="e">
        <f>IF(ISBLANK('Mortgage 1 Monthly Calcs'!H456),"",'Mortgage 1 Monthly Calcs'!H456)</f>
        <v>#VALUE!</v>
      </c>
      <c r="J456" s="24">
        <f>IF(ISBLANK('Mortgage 1 Monthly Calcs'!I456),"",'Mortgage 1 Monthly Calcs'!I456)</f>
        <v>0</v>
      </c>
      <c r="K456" s="24" t="str">
        <f>IF(ISBLANK('Mortgage 1 Monthly Calcs'!J456),"",'Mortgage 1 Monthly Calcs'!J456)</f>
        <v/>
      </c>
      <c r="L456" s="24"/>
      <c r="M456" s="24">
        <f>IF(ISBLANK('Mortgage 1 Monthly Calcs'!K456),"",'Mortgage 1 Monthly Calcs'!K456)</f>
        <v>0</v>
      </c>
      <c r="N456" s="24"/>
      <c r="O456" s="24" t="e">
        <f>IF(ISBLANK('Mortgage 1 Monthly Calcs'!L456),"",'Mortgage 1 Monthly Calcs'!L456)</f>
        <v>#VALUE!</v>
      </c>
      <c r="P456" s="24"/>
      <c r="Q456" s="24" t="str">
        <f>IF(ISBLANK('Mortgage 1 Monthly Calcs'!M456),"",'Mortgage 1 Monthly Calcs'!M456)</f>
        <v/>
      </c>
      <c r="R456" s="24" t="str">
        <f>IF(ISBLANK('Mortgage 1 Monthly Calcs'!N456),"",'Mortgage 1 Monthly Calcs'!N456)</f>
        <v/>
      </c>
      <c r="S456" s="24" t="str">
        <f>IF(ISBLANK('Mortgage 1 Monthly Calcs'!O456),"",'Mortgage 1 Monthly Calcs'!O456)</f>
        <v/>
      </c>
      <c r="T456" s="24"/>
      <c r="U456" s="24">
        <f>IF(ISBLANK('Mortgage 1 Monthly Calcs'!P456),"",'Mortgage 1 Monthly Calcs'!P456)</f>
        <v>0</v>
      </c>
      <c r="V456" s="24" t="str">
        <f>IF(ISBLANK('Mortgage 1 Monthly Calcs'!Q456),"",'Mortgage 1 Monthly Calcs'!Q456)</f>
        <v/>
      </c>
      <c r="W456" s="24" t="str">
        <f>IF(ISBLANK('Mortgage 1 Monthly Calcs'!R456),"",'Mortgage 1 Monthly Calcs'!R456)</f>
        <v/>
      </c>
      <c r="X456" s="24">
        <f>IF(ISBLANK('Mortgage 1 Monthly Calcs'!S456),"",'Mortgage 1 Monthly Calcs'!S456)</f>
        <v>0</v>
      </c>
      <c r="Y456" s="24" t="str">
        <f>IF(ISBLANK('Mortgage 1 Monthly Calcs'!T456),"",'Mortgage 1 Monthly Calcs'!T456)</f>
        <v/>
      </c>
      <c r="Z456" s="24">
        <f>IF(ISBLANK('Mortgage 1 Monthly Calcs'!U456),"",'Mortgage 1 Monthly Calcs'!U456)</f>
        <v>93290.420445652606</v>
      </c>
      <c r="AA456" s="24" t="e">
        <f>IF(ISBLANK('Mortgage 1 Monthly Calcs'!V456),"",'Mortgage 1 Monthly Calcs'!V456)</f>
        <v>#VALUE!</v>
      </c>
      <c r="AB456" s="24" t="e">
        <f>IF(ISBLANK('Mortgage 1 Monthly Calcs'!W456),"",'Mortgage 1 Monthly Calcs'!W456)</f>
        <v>#VALUE!</v>
      </c>
      <c r="AC456" s="24" t="str">
        <f>IF(ISBLANK('Mortgage 1 Monthly Calcs'!X456),"",'Mortgage 1 Monthly Calcs'!X456)</f>
        <v/>
      </c>
      <c r="AD456" s="24" t="str">
        <f>IF(ISBLANK('Mortgage 1 Monthly Calcs'!Y456),"",'Mortgage 1 Monthly Calcs'!Y456)</f>
        <v/>
      </c>
    </row>
    <row r="457" spans="3:30" x14ac:dyDescent="0.25">
      <c r="C457" s="37">
        <v>446</v>
      </c>
      <c r="D457" s="29"/>
      <c r="E457" s="22" t="str">
        <f>IF(ISBLANK('Mortgage 1 Monthly Calcs'!E457),"",'Mortgage 1 Monthly Calcs'!E457)</f>
        <v/>
      </c>
      <c r="F457" s="23" t="str">
        <f>IF(ISBLANK('Mortgage 1 Monthly Calcs'!F457),"",'Mortgage 1 Monthly Calcs'!F457)</f>
        <v>Dec</v>
      </c>
      <c r="G457" s="28"/>
      <c r="H457" s="28">
        <f>IF(ISBLANK('Mortgage 1 Monthly Calcs'!G457),"",'Mortgage 1 Monthly Calcs'!G457)</f>
        <v>0</v>
      </c>
      <c r="I457" s="24" t="e">
        <f>IF(ISBLANK('Mortgage 1 Monthly Calcs'!H457),"",'Mortgage 1 Monthly Calcs'!H457)</f>
        <v>#VALUE!</v>
      </c>
      <c r="J457" s="24">
        <f>IF(ISBLANK('Mortgage 1 Monthly Calcs'!I457),"",'Mortgage 1 Monthly Calcs'!I457)</f>
        <v>0</v>
      </c>
      <c r="K457" s="24" t="str">
        <f>IF(ISBLANK('Mortgage 1 Monthly Calcs'!J457),"",'Mortgage 1 Monthly Calcs'!J457)</f>
        <v/>
      </c>
      <c r="L457" s="24"/>
      <c r="M457" s="24">
        <f>IF(ISBLANK('Mortgage 1 Monthly Calcs'!K457),"",'Mortgage 1 Monthly Calcs'!K457)</f>
        <v>0</v>
      </c>
      <c r="N457" s="24"/>
      <c r="O457" s="24" t="e">
        <f>IF(ISBLANK('Mortgage 1 Monthly Calcs'!L457),"",'Mortgage 1 Monthly Calcs'!L457)</f>
        <v>#VALUE!</v>
      </c>
      <c r="P457" s="24"/>
      <c r="Q457" s="24" t="str">
        <f>IF(ISBLANK('Mortgage 1 Monthly Calcs'!M457),"",'Mortgage 1 Monthly Calcs'!M457)</f>
        <v/>
      </c>
      <c r="R457" s="24" t="str">
        <f>IF(ISBLANK('Mortgage 1 Monthly Calcs'!N457),"",'Mortgage 1 Monthly Calcs'!N457)</f>
        <v/>
      </c>
      <c r="S457" s="24" t="str">
        <f>IF(ISBLANK('Mortgage 1 Monthly Calcs'!O457),"",'Mortgage 1 Monthly Calcs'!O457)</f>
        <v/>
      </c>
      <c r="T457" s="24"/>
      <c r="U457" s="24">
        <f>IF(ISBLANK('Mortgage 1 Monthly Calcs'!P457),"",'Mortgage 1 Monthly Calcs'!P457)</f>
        <v>0</v>
      </c>
      <c r="V457" s="24" t="str">
        <f>IF(ISBLANK('Mortgage 1 Monthly Calcs'!Q457),"",'Mortgage 1 Monthly Calcs'!Q457)</f>
        <v/>
      </c>
      <c r="W457" s="24" t="str">
        <f>IF(ISBLANK('Mortgage 1 Monthly Calcs'!R457),"",'Mortgage 1 Monthly Calcs'!R457)</f>
        <v/>
      </c>
      <c r="X457" s="24">
        <f>IF(ISBLANK('Mortgage 1 Monthly Calcs'!S457),"",'Mortgage 1 Monthly Calcs'!S457)</f>
        <v>0</v>
      </c>
      <c r="Y457" s="24" t="str">
        <f>IF(ISBLANK('Mortgage 1 Monthly Calcs'!T457),"",'Mortgage 1 Monthly Calcs'!T457)</f>
        <v/>
      </c>
      <c r="Z457" s="24">
        <f>IF(ISBLANK('Mortgage 1 Monthly Calcs'!U457),"",'Mortgage 1 Monthly Calcs'!U457)</f>
        <v>93290.420445652606</v>
      </c>
      <c r="AA457" s="24" t="e">
        <f>IF(ISBLANK('Mortgage 1 Monthly Calcs'!V457),"",'Mortgage 1 Monthly Calcs'!V457)</f>
        <v>#VALUE!</v>
      </c>
      <c r="AB457" s="24" t="e">
        <f>IF(ISBLANK('Mortgage 1 Monthly Calcs'!W457),"",'Mortgage 1 Monthly Calcs'!W457)</f>
        <v>#VALUE!</v>
      </c>
      <c r="AC457" s="24" t="str">
        <f>IF(ISBLANK('Mortgage 1 Monthly Calcs'!X457),"",'Mortgage 1 Monthly Calcs'!X457)</f>
        <v/>
      </c>
      <c r="AD457" s="24" t="str">
        <f>IF(ISBLANK('Mortgage 1 Monthly Calcs'!Y457),"",'Mortgage 1 Monthly Calcs'!Y457)</f>
        <v/>
      </c>
    </row>
    <row r="458" spans="3:30" x14ac:dyDescent="0.25">
      <c r="C458" s="37">
        <v>447</v>
      </c>
      <c r="D458" s="29"/>
      <c r="E458" s="22">
        <f>IF(ISBLANK('Mortgage 1 Monthly Calcs'!E458),"",'Mortgage 1 Monthly Calcs'!E458)</f>
        <v>2047</v>
      </c>
      <c r="F458" s="23" t="str">
        <f>IF(ISBLANK('Mortgage 1 Monthly Calcs'!F458),"",'Mortgage 1 Monthly Calcs'!F458)</f>
        <v>Jan</v>
      </c>
      <c r="G458" s="28"/>
      <c r="H458" s="28">
        <f>IF(ISBLANK('Mortgage 1 Monthly Calcs'!G458),"",'Mortgage 1 Monthly Calcs'!G458)</f>
        <v>0</v>
      </c>
      <c r="I458" s="24" t="e">
        <f>IF(ISBLANK('Mortgage 1 Monthly Calcs'!H458),"",'Mortgage 1 Monthly Calcs'!H458)</f>
        <v>#VALUE!</v>
      </c>
      <c r="J458" s="24">
        <f>IF(ISBLANK('Mortgage 1 Monthly Calcs'!I458),"",'Mortgage 1 Monthly Calcs'!I458)</f>
        <v>0</v>
      </c>
      <c r="K458" s="24" t="str">
        <f>IF(ISBLANK('Mortgage 1 Monthly Calcs'!J458),"",'Mortgage 1 Monthly Calcs'!J458)</f>
        <v/>
      </c>
      <c r="L458" s="24"/>
      <c r="M458" s="24">
        <f>IF(ISBLANK('Mortgage 1 Monthly Calcs'!K458),"",'Mortgage 1 Monthly Calcs'!K458)</f>
        <v>0</v>
      </c>
      <c r="N458" s="24"/>
      <c r="O458" s="24" t="e">
        <f>IF(ISBLANK('Mortgage 1 Monthly Calcs'!L458),"",'Mortgage 1 Monthly Calcs'!L458)</f>
        <v>#VALUE!</v>
      </c>
      <c r="P458" s="24"/>
      <c r="Q458" s="24" t="str">
        <f>IF(ISBLANK('Mortgage 1 Monthly Calcs'!M458),"",'Mortgage 1 Monthly Calcs'!M458)</f>
        <v/>
      </c>
      <c r="R458" s="24" t="str">
        <f>IF(ISBLANK('Mortgage 1 Monthly Calcs'!N458),"",'Mortgage 1 Monthly Calcs'!N458)</f>
        <v/>
      </c>
      <c r="S458" s="24" t="str">
        <f>IF(ISBLANK('Mortgage 1 Monthly Calcs'!O458),"",'Mortgage 1 Monthly Calcs'!O458)</f>
        <v/>
      </c>
      <c r="T458" s="24"/>
      <c r="U458" s="24">
        <f>IF(ISBLANK('Mortgage 1 Monthly Calcs'!P458),"",'Mortgage 1 Monthly Calcs'!P458)</f>
        <v>0</v>
      </c>
      <c r="V458" s="24" t="str">
        <f>IF(ISBLANK('Mortgage 1 Monthly Calcs'!Q458),"",'Mortgage 1 Monthly Calcs'!Q458)</f>
        <v/>
      </c>
      <c r="W458" s="24" t="str">
        <f>IF(ISBLANK('Mortgage 1 Monthly Calcs'!R458),"",'Mortgage 1 Monthly Calcs'!R458)</f>
        <v/>
      </c>
      <c r="X458" s="24">
        <f>IF(ISBLANK('Mortgage 1 Monthly Calcs'!S458),"",'Mortgage 1 Monthly Calcs'!S458)</f>
        <v>0</v>
      </c>
      <c r="Y458" s="24" t="str">
        <f>IF(ISBLANK('Mortgage 1 Monthly Calcs'!T458),"",'Mortgage 1 Monthly Calcs'!T458)</f>
        <v/>
      </c>
      <c r="Z458" s="24">
        <f>IF(ISBLANK('Mortgage 1 Monthly Calcs'!U458),"",'Mortgage 1 Monthly Calcs'!U458)</f>
        <v>93290.420445652606</v>
      </c>
      <c r="AA458" s="24" t="e">
        <f>IF(ISBLANK('Mortgage 1 Monthly Calcs'!V458),"",'Mortgage 1 Monthly Calcs'!V458)</f>
        <v>#VALUE!</v>
      </c>
      <c r="AB458" s="24" t="e">
        <f>IF(ISBLANK('Mortgage 1 Monthly Calcs'!W458),"",'Mortgage 1 Monthly Calcs'!W458)</f>
        <v>#VALUE!</v>
      </c>
      <c r="AC458" s="24" t="str">
        <f>IF(ISBLANK('Mortgage 1 Monthly Calcs'!X458),"",'Mortgage 1 Monthly Calcs'!X458)</f>
        <v/>
      </c>
      <c r="AD458" s="24" t="str">
        <f>IF(ISBLANK('Mortgage 1 Monthly Calcs'!Y458),"",'Mortgage 1 Monthly Calcs'!Y458)</f>
        <v/>
      </c>
    </row>
    <row r="459" spans="3:30" x14ac:dyDescent="0.25">
      <c r="C459" s="37">
        <v>448</v>
      </c>
      <c r="D459" s="29" t="str">
        <f>IF(K1227=1,F451+1,"")</f>
        <v/>
      </c>
      <c r="E459" s="22" t="str">
        <f>IF(ISBLANK('Mortgage 1 Monthly Calcs'!E459),"",'Mortgage 1 Monthly Calcs'!E459)</f>
        <v/>
      </c>
      <c r="F459" s="23" t="str">
        <f>IF(ISBLANK('Mortgage 1 Monthly Calcs'!F459),"",'Mortgage 1 Monthly Calcs'!F459)</f>
        <v>Feb</v>
      </c>
      <c r="G459" s="28"/>
      <c r="H459" s="28">
        <f>IF(ISBLANK('Mortgage 1 Monthly Calcs'!G459),"",'Mortgage 1 Monthly Calcs'!G459)</f>
        <v>0</v>
      </c>
      <c r="I459" s="24" t="e">
        <f>IF(ISBLANK('Mortgage 1 Monthly Calcs'!H459),"",'Mortgage 1 Monthly Calcs'!H459)</f>
        <v>#VALUE!</v>
      </c>
      <c r="J459" s="24">
        <f>IF(ISBLANK('Mortgage 1 Monthly Calcs'!I459),"",'Mortgage 1 Monthly Calcs'!I459)</f>
        <v>0</v>
      </c>
      <c r="K459" s="24" t="str">
        <f>IF(ISBLANK('Mortgage 1 Monthly Calcs'!J459),"",'Mortgage 1 Monthly Calcs'!J459)</f>
        <v/>
      </c>
      <c r="L459" s="24"/>
      <c r="M459" s="24">
        <f>IF(ISBLANK('Mortgage 1 Monthly Calcs'!K459),"",'Mortgage 1 Monthly Calcs'!K459)</f>
        <v>0</v>
      </c>
      <c r="N459" s="24"/>
      <c r="O459" s="24" t="e">
        <f>IF(ISBLANK('Mortgage 1 Monthly Calcs'!L459),"",'Mortgage 1 Monthly Calcs'!L459)</f>
        <v>#VALUE!</v>
      </c>
      <c r="P459" s="24"/>
      <c r="Q459" s="24" t="str">
        <f>IF(ISBLANK('Mortgage 1 Monthly Calcs'!M459),"",'Mortgage 1 Monthly Calcs'!M459)</f>
        <v/>
      </c>
      <c r="R459" s="24" t="str">
        <f>IF(ISBLANK('Mortgage 1 Monthly Calcs'!N459),"",'Mortgage 1 Monthly Calcs'!N459)</f>
        <v/>
      </c>
      <c r="S459" s="24" t="str">
        <f>IF(ISBLANK('Mortgage 1 Monthly Calcs'!O459),"",'Mortgage 1 Monthly Calcs'!O459)</f>
        <v/>
      </c>
      <c r="T459" s="24"/>
      <c r="U459" s="24">
        <f>IF(ISBLANK('Mortgage 1 Monthly Calcs'!P459),"",'Mortgage 1 Monthly Calcs'!P459)</f>
        <v>0</v>
      </c>
      <c r="V459" s="24" t="str">
        <f>IF(ISBLANK('Mortgage 1 Monthly Calcs'!Q459),"",'Mortgage 1 Monthly Calcs'!Q459)</f>
        <v/>
      </c>
      <c r="W459" s="24" t="str">
        <f>IF(ISBLANK('Mortgage 1 Monthly Calcs'!R459),"",'Mortgage 1 Monthly Calcs'!R459)</f>
        <v/>
      </c>
      <c r="X459" s="24">
        <f>IF(ISBLANK('Mortgage 1 Monthly Calcs'!S459),"",'Mortgage 1 Monthly Calcs'!S459)</f>
        <v>0</v>
      </c>
      <c r="Y459" s="24" t="str">
        <f>IF(ISBLANK('Mortgage 1 Monthly Calcs'!T459),"",'Mortgage 1 Monthly Calcs'!T459)</f>
        <v/>
      </c>
      <c r="Z459" s="24">
        <f>IF(ISBLANK('Mortgage 1 Monthly Calcs'!U459),"",'Mortgage 1 Monthly Calcs'!U459)</f>
        <v>93290.420445652606</v>
      </c>
      <c r="AA459" s="24" t="e">
        <f>IF(ISBLANK('Mortgage 1 Monthly Calcs'!V459),"",'Mortgage 1 Monthly Calcs'!V459)</f>
        <v>#VALUE!</v>
      </c>
      <c r="AB459" s="24" t="e">
        <f>IF(ISBLANK('Mortgage 1 Monthly Calcs'!W459),"",'Mortgage 1 Monthly Calcs'!W459)</f>
        <v>#VALUE!</v>
      </c>
      <c r="AC459" s="24" t="str">
        <f>IF(ISBLANK('Mortgage 1 Monthly Calcs'!X459),"",'Mortgage 1 Monthly Calcs'!X459)</f>
        <v/>
      </c>
      <c r="AD459" s="24" t="str">
        <f>IF(ISBLANK('Mortgage 1 Monthly Calcs'!Y459),"",'Mortgage 1 Monthly Calcs'!Y459)</f>
        <v/>
      </c>
    </row>
    <row r="460" spans="3:30" x14ac:dyDescent="0.25">
      <c r="C460" s="37">
        <v>449</v>
      </c>
      <c r="D460" s="29" t="str">
        <f>IF(K1228=1,F451+1,"")</f>
        <v/>
      </c>
      <c r="E460" s="22" t="str">
        <f>IF(ISBLANK('Mortgage 1 Monthly Calcs'!E460),"",'Mortgage 1 Monthly Calcs'!E460)</f>
        <v/>
      </c>
      <c r="F460" s="23" t="str">
        <f>IF(ISBLANK('Mortgage 1 Monthly Calcs'!F460),"",'Mortgage 1 Monthly Calcs'!F460)</f>
        <v>Mar</v>
      </c>
      <c r="G460" s="28"/>
      <c r="H460" s="28">
        <f>IF(ISBLANK('Mortgage 1 Monthly Calcs'!G460),"",'Mortgage 1 Monthly Calcs'!G460)</f>
        <v>0</v>
      </c>
      <c r="I460" s="24" t="e">
        <f>IF(ISBLANK('Mortgage 1 Monthly Calcs'!H460),"",'Mortgage 1 Monthly Calcs'!H460)</f>
        <v>#VALUE!</v>
      </c>
      <c r="J460" s="24">
        <f>IF(ISBLANK('Mortgage 1 Monthly Calcs'!I460),"",'Mortgage 1 Monthly Calcs'!I460)</f>
        <v>0</v>
      </c>
      <c r="K460" s="24" t="str">
        <f>IF(ISBLANK('Mortgage 1 Monthly Calcs'!J460),"",'Mortgage 1 Monthly Calcs'!J460)</f>
        <v/>
      </c>
      <c r="L460" s="24"/>
      <c r="M460" s="24">
        <f>IF(ISBLANK('Mortgage 1 Monthly Calcs'!K460),"",'Mortgage 1 Monthly Calcs'!K460)</f>
        <v>0</v>
      </c>
      <c r="N460" s="24"/>
      <c r="O460" s="24" t="e">
        <f>IF(ISBLANK('Mortgage 1 Monthly Calcs'!L460),"",'Mortgage 1 Monthly Calcs'!L460)</f>
        <v>#VALUE!</v>
      </c>
      <c r="P460" s="24"/>
      <c r="Q460" s="24" t="str">
        <f>IF(ISBLANK('Mortgage 1 Monthly Calcs'!M460),"",'Mortgage 1 Monthly Calcs'!M460)</f>
        <v/>
      </c>
      <c r="R460" s="24" t="str">
        <f>IF(ISBLANK('Mortgage 1 Monthly Calcs'!N460),"",'Mortgage 1 Monthly Calcs'!N460)</f>
        <v/>
      </c>
      <c r="S460" s="24" t="str">
        <f>IF(ISBLANK('Mortgage 1 Monthly Calcs'!O460),"",'Mortgage 1 Monthly Calcs'!O460)</f>
        <v/>
      </c>
      <c r="T460" s="24"/>
      <c r="U460" s="24">
        <f>IF(ISBLANK('Mortgage 1 Monthly Calcs'!P460),"",'Mortgage 1 Monthly Calcs'!P460)</f>
        <v>0</v>
      </c>
      <c r="V460" s="24" t="str">
        <f>IF(ISBLANK('Mortgage 1 Monthly Calcs'!Q460),"",'Mortgage 1 Monthly Calcs'!Q460)</f>
        <v/>
      </c>
      <c r="W460" s="24" t="str">
        <f>IF(ISBLANK('Mortgage 1 Monthly Calcs'!R460),"",'Mortgage 1 Monthly Calcs'!R460)</f>
        <v/>
      </c>
      <c r="X460" s="24">
        <f>IF(ISBLANK('Mortgage 1 Monthly Calcs'!S460),"",'Mortgage 1 Monthly Calcs'!S460)</f>
        <v>0</v>
      </c>
      <c r="Y460" s="24" t="str">
        <f>IF(ISBLANK('Mortgage 1 Monthly Calcs'!T460),"",'Mortgage 1 Monthly Calcs'!T460)</f>
        <v/>
      </c>
      <c r="Z460" s="24">
        <f>IF(ISBLANK('Mortgage 1 Monthly Calcs'!U460),"",'Mortgage 1 Monthly Calcs'!U460)</f>
        <v>93290.420445652606</v>
      </c>
      <c r="AA460" s="24" t="e">
        <f>IF(ISBLANK('Mortgage 1 Monthly Calcs'!V460),"",'Mortgage 1 Monthly Calcs'!V460)</f>
        <v>#VALUE!</v>
      </c>
      <c r="AB460" s="24" t="e">
        <f>IF(ISBLANK('Mortgage 1 Monthly Calcs'!W460),"",'Mortgage 1 Monthly Calcs'!W460)</f>
        <v>#VALUE!</v>
      </c>
      <c r="AC460" s="24" t="str">
        <f>IF(ISBLANK('Mortgage 1 Monthly Calcs'!X460),"",'Mortgage 1 Monthly Calcs'!X460)</f>
        <v/>
      </c>
      <c r="AD460" s="24" t="str">
        <f>IF(ISBLANK('Mortgage 1 Monthly Calcs'!Y460),"",'Mortgage 1 Monthly Calcs'!Y460)</f>
        <v/>
      </c>
    </row>
    <row r="461" spans="3:30" x14ac:dyDescent="0.25">
      <c r="C461" s="37">
        <v>450</v>
      </c>
      <c r="D461" s="29" t="str">
        <f>IF(K1229=1,F451+1,"")</f>
        <v/>
      </c>
      <c r="E461" s="22" t="str">
        <f>IF(ISBLANK('Mortgage 1 Monthly Calcs'!E461),"",'Mortgage 1 Monthly Calcs'!E461)</f>
        <v/>
      </c>
      <c r="F461" s="23" t="str">
        <f>IF(ISBLANK('Mortgage 1 Monthly Calcs'!F461),"",'Mortgage 1 Monthly Calcs'!F461)</f>
        <v>Apr</v>
      </c>
      <c r="G461" s="28"/>
      <c r="H461" s="28">
        <f>IF(ISBLANK('Mortgage 1 Monthly Calcs'!G461),"",'Mortgage 1 Monthly Calcs'!G461)</f>
        <v>0</v>
      </c>
      <c r="I461" s="24" t="e">
        <f>IF(ISBLANK('Mortgage 1 Monthly Calcs'!H461),"",'Mortgage 1 Monthly Calcs'!H461)</f>
        <v>#VALUE!</v>
      </c>
      <c r="J461" s="24">
        <f>IF(ISBLANK('Mortgage 1 Monthly Calcs'!I461),"",'Mortgage 1 Monthly Calcs'!I461)</f>
        <v>0</v>
      </c>
      <c r="K461" s="24" t="str">
        <f>IF(ISBLANK('Mortgage 1 Monthly Calcs'!J461),"",'Mortgage 1 Monthly Calcs'!J461)</f>
        <v/>
      </c>
      <c r="L461" s="24"/>
      <c r="M461" s="24">
        <f>IF(ISBLANK('Mortgage 1 Monthly Calcs'!K461),"",'Mortgage 1 Monthly Calcs'!K461)</f>
        <v>0</v>
      </c>
      <c r="N461" s="24"/>
      <c r="O461" s="24" t="e">
        <f>IF(ISBLANK('Mortgage 1 Monthly Calcs'!L461),"",'Mortgage 1 Monthly Calcs'!L461)</f>
        <v>#VALUE!</v>
      </c>
      <c r="P461" s="24"/>
      <c r="Q461" s="24" t="str">
        <f>IF(ISBLANK('Mortgage 1 Monthly Calcs'!M461),"",'Mortgage 1 Monthly Calcs'!M461)</f>
        <v/>
      </c>
      <c r="R461" s="24" t="str">
        <f>IF(ISBLANK('Mortgage 1 Monthly Calcs'!N461),"",'Mortgage 1 Monthly Calcs'!N461)</f>
        <v/>
      </c>
      <c r="S461" s="24" t="str">
        <f>IF(ISBLANK('Mortgage 1 Monthly Calcs'!O461),"",'Mortgage 1 Monthly Calcs'!O461)</f>
        <v/>
      </c>
      <c r="T461" s="24"/>
      <c r="U461" s="24">
        <f>IF(ISBLANK('Mortgage 1 Monthly Calcs'!P461),"",'Mortgage 1 Monthly Calcs'!P461)</f>
        <v>0</v>
      </c>
      <c r="V461" s="24" t="str">
        <f>IF(ISBLANK('Mortgage 1 Monthly Calcs'!Q461),"",'Mortgage 1 Monthly Calcs'!Q461)</f>
        <v/>
      </c>
      <c r="W461" s="24" t="str">
        <f>IF(ISBLANK('Mortgage 1 Monthly Calcs'!R461),"",'Mortgage 1 Monthly Calcs'!R461)</f>
        <v/>
      </c>
      <c r="X461" s="24">
        <f>IF(ISBLANK('Mortgage 1 Monthly Calcs'!S461),"",'Mortgage 1 Monthly Calcs'!S461)</f>
        <v>0</v>
      </c>
      <c r="Y461" s="24" t="str">
        <f>IF(ISBLANK('Mortgage 1 Monthly Calcs'!T461),"",'Mortgage 1 Monthly Calcs'!T461)</f>
        <v/>
      </c>
      <c r="Z461" s="24">
        <f>IF(ISBLANK('Mortgage 1 Monthly Calcs'!U461),"",'Mortgage 1 Monthly Calcs'!U461)</f>
        <v>93290.420445652606</v>
      </c>
      <c r="AA461" s="24" t="e">
        <f>IF(ISBLANK('Mortgage 1 Monthly Calcs'!V461),"",'Mortgage 1 Monthly Calcs'!V461)</f>
        <v>#VALUE!</v>
      </c>
      <c r="AB461" s="24" t="e">
        <f>IF(ISBLANK('Mortgage 1 Monthly Calcs'!W461),"",'Mortgage 1 Monthly Calcs'!W461)</f>
        <v>#VALUE!</v>
      </c>
      <c r="AC461" s="24" t="str">
        <f>IF(ISBLANK('Mortgage 1 Monthly Calcs'!X461),"",'Mortgage 1 Monthly Calcs'!X461)</f>
        <v/>
      </c>
      <c r="AD461" s="24" t="str">
        <f>IF(ISBLANK('Mortgage 1 Monthly Calcs'!Y461),"",'Mortgage 1 Monthly Calcs'!Y461)</f>
        <v/>
      </c>
    </row>
    <row r="462" spans="3:30" x14ac:dyDescent="0.25">
      <c r="C462" s="37">
        <v>451</v>
      </c>
      <c r="D462" s="29" t="str">
        <f>IF(K1230=1,F451+1,"")</f>
        <v/>
      </c>
      <c r="E462" s="22" t="str">
        <f>IF(ISBLANK('Mortgage 1 Monthly Calcs'!E462),"",'Mortgage 1 Monthly Calcs'!E462)</f>
        <v/>
      </c>
      <c r="F462" s="23" t="str">
        <f>IF(ISBLANK('Mortgage 1 Monthly Calcs'!F462),"",'Mortgage 1 Monthly Calcs'!F462)</f>
        <v>May</v>
      </c>
      <c r="G462" s="28"/>
      <c r="H462" s="28">
        <f>IF(ISBLANK('Mortgage 1 Monthly Calcs'!G462),"",'Mortgage 1 Monthly Calcs'!G462)</f>
        <v>0</v>
      </c>
      <c r="I462" s="24" t="e">
        <f>IF(ISBLANK('Mortgage 1 Monthly Calcs'!H462),"",'Mortgage 1 Monthly Calcs'!H462)</f>
        <v>#VALUE!</v>
      </c>
      <c r="J462" s="24">
        <f>IF(ISBLANK('Mortgage 1 Monthly Calcs'!I462),"",'Mortgage 1 Monthly Calcs'!I462)</f>
        <v>0</v>
      </c>
      <c r="K462" s="24" t="str">
        <f>IF(ISBLANK('Mortgage 1 Monthly Calcs'!J462),"",'Mortgage 1 Monthly Calcs'!J462)</f>
        <v/>
      </c>
      <c r="L462" s="24"/>
      <c r="M462" s="24">
        <f>IF(ISBLANK('Mortgage 1 Monthly Calcs'!K462),"",'Mortgage 1 Monthly Calcs'!K462)</f>
        <v>0</v>
      </c>
      <c r="N462" s="24"/>
      <c r="O462" s="24" t="e">
        <f>IF(ISBLANK('Mortgage 1 Monthly Calcs'!L462),"",'Mortgage 1 Monthly Calcs'!L462)</f>
        <v>#VALUE!</v>
      </c>
      <c r="P462" s="24"/>
      <c r="Q462" s="24" t="str">
        <f>IF(ISBLANK('Mortgage 1 Monthly Calcs'!M462),"",'Mortgage 1 Monthly Calcs'!M462)</f>
        <v/>
      </c>
      <c r="R462" s="24" t="str">
        <f>IF(ISBLANK('Mortgage 1 Monthly Calcs'!N462),"",'Mortgage 1 Monthly Calcs'!N462)</f>
        <v/>
      </c>
      <c r="S462" s="24" t="str">
        <f>IF(ISBLANK('Mortgage 1 Monthly Calcs'!O462),"",'Mortgage 1 Monthly Calcs'!O462)</f>
        <v/>
      </c>
      <c r="T462" s="24"/>
      <c r="U462" s="24">
        <f>IF(ISBLANK('Mortgage 1 Monthly Calcs'!P462),"",'Mortgage 1 Monthly Calcs'!P462)</f>
        <v>0</v>
      </c>
      <c r="V462" s="24" t="str">
        <f>IF(ISBLANK('Mortgage 1 Monthly Calcs'!Q462),"",'Mortgage 1 Monthly Calcs'!Q462)</f>
        <v/>
      </c>
      <c r="W462" s="24" t="str">
        <f>IF(ISBLANK('Mortgage 1 Monthly Calcs'!R462),"",'Mortgage 1 Monthly Calcs'!R462)</f>
        <v/>
      </c>
      <c r="X462" s="24">
        <f>IF(ISBLANK('Mortgage 1 Monthly Calcs'!S462),"",'Mortgage 1 Monthly Calcs'!S462)</f>
        <v>0</v>
      </c>
      <c r="Y462" s="24" t="str">
        <f>IF(ISBLANK('Mortgage 1 Monthly Calcs'!T462),"",'Mortgage 1 Monthly Calcs'!T462)</f>
        <v/>
      </c>
      <c r="Z462" s="24">
        <f>IF(ISBLANK('Mortgage 1 Monthly Calcs'!U462),"",'Mortgage 1 Monthly Calcs'!U462)</f>
        <v>93290.420445652606</v>
      </c>
      <c r="AA462" s="24" t="e">
        <f>IF(ISBLANK('Mortgage 1 Monthly Calcs'!V462),"",'Mortgage 1 Monthly Calcs'!V462)</f>
        <v>#VALUE!</v>
      </c>
      <c r="AB462" s="24" t="e">
        <f>IF(ISBLANK('Mortgage 1 Monthly Calcs'!W462),"",'Mortgage 1 Monthly Calcs'!W462)</f>
        <v>#VALUE!</v>
      </c>
      <c r="AC462" s="24" t="str">
        <f>IF(ISBLANK('Mortgage 1 Monthly Calcs'!X462),"",'Mortgage 1 Monthly Calcs'!X462)</f>
        <v/>
      </c>
      <c r="AD462" s="24" t="str">
        <f>IF(ISBLANK('Mortgage 1 Monthly Calcs'!Y462),"",'Mortgage 1 Monthly Calcs'!Y462)</f>
        <v/>
      </c>
    </row>
    <row r="463" spans="3:30" x14ac:dyDescent="0.25">
      <c r="C463" s="37">
        <v>452</v>
      </c>
      <c r="D463" s="29" t="str">
        <f>IF(K1231=1,F451+1,"")</f>
        <v/>
      </c>
      <c r="E463" s="22" t="str">
        <f>IF(ISBLANK('Mortgage 1 Monthly Calcs'!E463),"",'Mortgage 1 Monthly Calcs'!E463)</f>
        <v/>
      </c>
      <c r="F463" s="23" t="str">
        <f>IF(ISBLANK('Mortgage 1 Monthly Calcs'!F463),"",'Mortgage 1 Monthly Calcs'!F463)</f>
        <v>Jun</v>
      </c>
      <c r="G463" s="28"/>
      <c r="H463" s="28">
        <f>IF(ISBLANK('Mortgage 1 Monthly Calcs'!G463),"",'Mortgage 1 Monthly Calcs'!G463)</f>
        <v>0</v>
      </c>
      <c r="I463" s="24" t="e">
        <f>IF(ISBLANK('Mortgage 1 Monthly Calcs'!H463),"",'Mortgage 1 Monthly Calcs'!H463)</f>
        <v>#VALUE!</v>
      </c>
      <c r="J463" s="24">
        <f>IF(ISBLANK('Mortgage 1 Monthly Calcs'!I463),"",'Mortgage 1 Monthly Calcs'!I463)</f>
        <v>0</v>
      </c>
      <c r="K463" s="24" t="str">
        <f>IF(ISBLANK('Mortgage 1 Monthly Calcs'!J463),"",'Mortgage 1 Monthly Calcs'!J463)</f>
        <v/>
      </c>
      <c r="L463" s="24"/>
      <c r="M463" s="24">
        <f>IF(ISBLANK('Mortgage 1 Monthly Calcs'!K463),"",'Mortgage 1 Monthly Calcs'!K463)</f>
        <v>0</v>
      </c>
      <c r="N463" s="24"/>
      <c r="O463" s="24" t="e">
        <f>IF(ISBLANK('Mortgage 1 Monthly Calcs'!L463),"",'Mortgage 1 Monthly Calcs'!L463)</f>
        <v>#VALUE!</v>
      </c>
      <c r="P463" s="24"/>
      <c r="Q463" s="24" t="str">
        <f>IF(ISBLANK('Mortgage 1 Monthly Calcs'!M463),"",'Mortgage 1 Monthly Calcs'!M463)</f>
        <v/>
      </c>
      <c r="R463" s="24" t="str">
        <f>IF(ISBLANK('Mortgage 1 Monthly Calcs'!N463),"",'Mortgage 1 Monthly Calcs'!N463)</f>
        <v/>
      </c>
      <c r="S463" s="24" t="str">
        <f>IF(ISBLANK('Mortgage 1 Monthly Calcs'!O463),"",'Mortgage 1 Monthly Calcs'!O463)</f>
        <v/>
      </c>
      <c r="T463" s="24"/>
      <c r="U463" s="24">
        <f>IF(ISBLANK('Mortgage 1 Monthly Calcs'!P463),"",'Mortgage 1 Monthly Calcs'!P463)</f>
        <v>0</v>
      </c>
      <c r="V463" s="24" t="str">
        <f>IF(ISBLANK('Mortgage 1 Monthly Calcs'!Q463),"",'Mortgage 1 Monthly Calcs'!Q463)</f>
        <v/>
      </c>
      <c r="W463" s="24" t="str">
        <f>IF(ISBLANK('Mortgage 1 Monthly Calcs'!R463),"",'Mortgage 1 Monthly Calcs'!R463)</f>
        <v/>
      </c>
      <c r="X463" s="24">
        <f>IF(ISBLANK('Mortgage 1 Monthly Calcs'!S463),"",'Mortgage 1 Monthly Calcs'!S463)</f>
        <v>0</v>
      </c>
      <c r="Y463" s="24" t="str">
        <f>IF(ISBLANK('Mortgage 1 Monthly Calcs'!T463),"",'Mortgage 1 Monthly Calcs'!T463)</f>
        <v/>
      </c>
      <c r="Z463" s="24">
        <f>IF(ISBLANK('Mortgage 1 Monthly Calcs'!U463),"",'Mortgage 1 Monthly Calcs'!U463)</f>
        <v>93290.420445652606</v>
      </c>
      <c r="AA463" s="24" t="e">
        <f>IF(ISBLANK('Mortgage 1 Monthly Calcs'!V463),"",'Mortgage 1 Monthly Calcs'!V463)</f>
        <v>#VALUE!</v>
      </c>
      <c r="AB463" s="24" t="e">
        <f>IF(ISBLANK('Mortgage 1 Monthly Calcs'!W463),"",'Mortgage 1 Monthly Calcs'!W463)</f>
        <v>#VALUE!</v>
      </c>
      <c r="AC463" s="24" t="str">
        <f>IF(ISBLANK('Mortgage 1 Monthly Calcs'!X463),"",'Mortgage 1 Monthly Calcs'!X463)</f>
        <v/>
      </c>
      <c r="AD463" s="24" t="str">
        <f>IF(ISBLANK('Mortgage 1 Monthly Calcs'!Y463),"",'Mortgage 1 Monthly Calcs'!Y463)</f>
        <v/>
      </c>
    </row>
    <row r="464" spans="3:30" x14ac:dyDescent="0.25">
      <c r="C464" s="37">
        <v>453</v>
      </c>
      <c r="D464" s="29" t="str">
        <f>IF(K1232=1,F451+1,"")</f>
        <v/>
      </c>
      <c r="E464" s="22" t="str">
        <f>IF(ISBLANK('Mortgage 1 Monthly Calcs'!E464),"",'Mortgage 1 Monthly Calcs'!E464)</f>
        <v/>
      </c>
      <c r="F464" s="23" t="str">
        <f>IF(ISBLANK('Mortgage 1 Monthly Calcs'!F464),"",'Mortgage 1 Monthly Calcs'!F464)</f>
        <v>Jul</v>
      </c>
      <c r="G464" s="28"/>
      <c r="H464" s="28">
        <f>IF(ISBLANK('Mortgage 1 Monthly Calcs'!G464),"",'Mortgage 1 Monthly Calcs'!G464)</f>
        <v>0</v>
      </c>
      <c r="I464" s="24" t="e">
        <f>IF(ISBLANK('Mortgage 1 Monthly Calcs'!H464),"",'Mortgage 1 Monthly Calcs'!H464)</f>
        <v>#VALUE!</v>
      </c>
      <c r="J464" s="24">
        <f>IF(ISBLANK('Mortgage 1 Monthly Calcs'!I464),"",'Mortgage 1 Monthly Calcs'!I464)</f>
        <v>0</v>
      </c>
      <c r="K464" s="24" t="str">
        <f>IF(ISBLANK('Mortgage 1 Monthly Calcs'!J464),"",'Mortgage 1 Monthly Calcs'!J464)</f>
        <v/>
      </c>
      <c r="L464" s="24"/>
      <c r="M464" s="24">
        <f>IF(ISBLANK('Mortgage 1 Monthly Calcs'!K464),"",'Mortgage 1 Monthly Calcs'!K464)</f>
        <v>0</v>
      </c>
      <c r="N464" s="24"/>
      <c r="O464" s="24" t="e">
        <f>IF(ISBLANK('Mortgage 1 Monthly Calcs'!L464),"",'Mortgage 1 Monthly Calcs'!L464)</f>
        <v>#VALUE!</v>
      </c>
      <c r="P464" s="24"/>
      <c r="Q464" s="24" t="str">
        <f>IF(ISBLANK('Mortgage 1 Monthly Calcs'!M464),"",'Mortgage 1 Monthly Calcs'!M464)</f>
        <v/>
      </c>
      <c r="R464" s="24" t="str">
        <f>IF(ISBLANK('Mortgage 1 Monthly Calcs'!N464),"",'Mortgage 1 Monthly Calcs'!N464)</f>
        <v/>
      </c>
      <c r="S464" s="24" t="str">
        <f>IF(ISBLANK('Mortgage 1 Monthly Calcs'!O464),"",'Mortgage 1 Monthly Calcs'!O464)</f>
        <v/>
      </c>
      <c r="T464" s="24"/>
      <c r="U464" s="24">
        <f>IF(ISBLANK('Mortgage 1 Monthly Calcs'!P464),"",'Mortgage 1 Monthly Calcs'!P464)</f>
        <v>0</v>
      </c>
      <c r="V464" s="24" t="str">
        <f>IF(ISBLANK('Mortgage 1 Monthly Calcs'!Q464),"",'Mortgage 1 Monthly Calcs'!Q464)</f>
        <v/>
      </c>
      <c r="W464" s="24" t="str">
        <f>IF(ISBLANK('Mortgage 1 Monthly Calcs'!R464),"",'Mortgage 1 Monthly Calcs'!R464)</f>
        <v/>
      </c>
      <c r="X464" s="24">
        <f>IF(ISBLANK('Mortgage 1 Monthly Calcs'!S464),"",'Mortgage 1 Monthly Calcs'!S464)</f>
        <v>0</v>
      </c>
      <c r="Y464" s="24" t="str">
        <f>IF(ISBLANK('Mortgage 1 Monthly Calcs'!T464),"",'Mortgage 1 Monthly Calcs'!T464)</f>
        <v/>
      </c>
      <c r="Z464" s="24">
        <f>IF(ISBLANK('Mortgage 1 Monthly Calcs'!U464),"",'Mortgage 1 Monthly Calcs'!U464)</f>
        <v>93290.420445652606</v>
      </c>
      <c r="AA464" s="24" t="e">
        <f>IF(ISBLANK('Mortgage 1 Monthly Calcs'!V464),"",'Mortgage 1 Monthly Calcs'!V464)</f>
        <v>#VALUE!</v>
      </c>
      <c r="AB464" s="24" t="e">
        <f>IF(ISBLANK('Mortgage 1 Monthly Calcs'!W464),"",'Mortgage 1 Monthly Calcs'!W464)</f>
        <v>#VALUE!</v>
      </c>
      <c r="AC464" s="24" t="str">
        <f>IF(ISBLANK('Mortgage 1 Monthly Calcs'!X464),"",'Mortgage 1 Monthly Calcs'!X464)</f>
        <v/>
      </c>
      <c r="AD464" s="24" t="str">
        <f>IF(ISBLANK('Mortgage 1 Monthly Calcs'!Y464),"",'Mortgage 1 Monthly Calcs'!Y464)</f>
        <v/>
      </c>
    </row>
    <row r="465" spans="3:30" x14ac:dyDescent="0.25">
      <c r="C465" s="37">
        <v>454</v>
      </c>
      <c r="D465" s="29" t="str">
        <f>IF(K1233=1,F451+1,"")</f>
        <v/>
      </c>
      <c r="E465" s="22" t="str">
        <f>IF(ISBLANK('Mortgage 1 Monthly Calcs'!E465),"",'Mortgage 1 Monthly Calcs'!E465)</f>
        <v/>
      </c>
      <c r="F465" s="22" t="str">
        <f>IF(ISBLANK('Mortgage 1 Monthly Calcs'!F465),"",'Mortgage 1 Monthly Calcs'!F465)</f>
        <v>Aug</v>
      </c>
      <c r="G465" s="28"/>
      <c r="H465" s="28">
        <f>IF(ISBLANK('Mortgage 1 Monthly Calcs'!G465),"",'Mortgage 1 Monthly Calcs'!G465)</f>
        <v>0</v>
      </c>
      <c r="I465" s="24" t="e">
        <f>IF(ISBLANK('Mortgage 1 Monthly Calcs'!H465),"",'Mortgage 1 Monthly Calcs'!H465)</f>
        <v>#VALUE!</v>
      </c>
      <c r="J465" s="24">
        <f>IF(ISBLANK('Mortgage 1 Monthly Calcs'!I465),"",'Mortgage 1 Monthly Calcs'!I465)</f>
        <v>0</v>
      </c>
      <c r="K465" s="24" t="str">
        <f>IF(ISBLANK('Mortgage 1 Monthly Calcs'!J465),"",'Mortgage 1 Monthly Calcs'!J465)</f>
        <v/>
      </c>
      <c r="L465" s="24"/>
      <c r="M465" s="24">
        <f>IF(ISBLANK('Mortgage 1 Monthly Calcs'!K465),"",'Mortgage 1 Monthly Calcs'!K465)</f>
        <v>0</v>
      </c>
      <c r="N465" s="24"/>
      <c r="O465" s="24" t="e">
        <f>IF(ISBLANK('Mortgage 1 Monthly Calcs'!L465),"",'Mortgage 1 Monthly Calcs'!L465)</f>
        <v>#VALUE!</v>
      </c>
      <c r="P465" s="24"/>
      <c r="Q465" s="24" t="str">
        <f>IF(ISBLANK('Mortgage 1 Monthly Calcs'!M465),"",'Mortgage 1 Monthly Calcs'!M465)</f>
        <v/>
      </c>
      <c r="R465" s="24" t="str">
        <f>IF(ISBLANK('Mortgage 1 Monthly Calcs'!N465),"",'Mortgage 1 Monthly Calcs'!N465)</f>
        <v/>
      </c>
      <c r="S465" s="24" t="str">
        <f>IF(ISBLANK('Mortgage 1 Monthly Calcs'!O465),"",'Mortgage 1 Monthly Calcs'!O465)</f>
        <v/>
      </c>
      <c r="T465" s="24"/>
      <c r="U465" s="24">
        <f>IF(ISBLANK('Mortgage 1 Monthly Calcs'!P465),"",'Mortgage 1 Monthly Calcs'!P465)</f>
        <v>0</v>
      </c>
      <c r="V465" s="24" t="str">
        <f>IF(ISBLANK('Mortgage 1 Monthly Calcs'!Q465),"",'Mortgage 1 Monthly Calcs'!Q465)</f>
        <v/>
      </c>
      <c r="W465" s="24" t="str">
        <f>IF(ISBLANK('Mortgage 1 Monthly Calcs'!R465),"",'Mortgage 1 Monthly Calcs'!R465)</f>
        <v/>
      </c>
      <c r="X465" s="24">
        <f>IF(ISBLANK('Mortgage 1 Monthly Calcs'!S465),"",'Mortgage 1 Monthly Calcs'!S465)</f>
        <v>0</v>
      </c>
      <c r="Y465" s="24" t="str">
        <f>IF(ISBLANK('Mortgage 1 Monthly Calcs'!T465),"",'Mortgage 1 Monthly Calcs'!T465)</f>
        <v/>
      </c>
      <c r="Z465" s="24">
        <f>IF(ISBLANK('Mortgage 1 Monthly Calcs'!U465),"",'Mortgage 1 Monthly Calcs'!U465)</f>
        <v>93290.420445652606</v>
      </c>
      <c r="AA465" s="24" t="e">
        <f>IF(ISBLANK('Mortgage 1 Monthly Calcs'!V465),"",'Mortgage 1 Monthly Calcs'!V465)</f>
        <v>#VALUE!</v>
      </c>
      <c r="AB465" s="24" t="e">
        <f>IF(ISBLANK('Mortgage 1 Monthly Calcs'!W465),"",'Mortgage 1 Monthly Calcs'!W465)</f>
        <v>#VALUE!</v>
      </c>
      <c r="AC465" s="24" t="str">
        <f>IF(ISBLANK('Mortgage 1 Monthly Calcs'!X465),"",'Mortgage 1 Monthly Calcs'!X465)</f>
        <v/>
      </c>
      <c r="AD465" s="24" t="str">
        <f>IF(ISBLANK('Mortgage 1 Monthly Calcs'!Y465),"",'Mortgage 1 Monthly Calcs'!Y465)</f>
        <v/>
      </c>
    </row>
    <row r="466" spans="3:30" x14ac:dyDescent="0.25">
      <c r="C466" s="37">
        <v>455</v>
      </c>
      <c r="D466" s="29" t="str">
        <f>IF(K1234=1,F451+1,"")</f>
        <v/>
      </c>
      <c r="E466" s="22" t="str">
        <f>IF(ISBLANK('Mortgage 1 Monthly Calcs'!E466),"",'Mortgage 1 Monthly Calcs'!E466)</f>
        <v/>
      </c>
      <c r="F466" s="23" t="str">
        <f>IF(ISBLANK('Mortgage 1 Monthly Calcs'!F466),"",'Mortgage 1 Monthly Calcs'!F466)</f>
        <v>Sep</v>
      </c>
      <c r="G466" s="28"/>
      <c r="H466" s="28">
        <f>IF(ISBLANK('Mortgage 1 Monthly Calcs'!G466),"",'Mortgage 1 Monthly Calcs'!G466)</f>
        <v>0</v>
      </c>
      <c r="I466" s="24" t="e">
        <f>IF(ISBLANK('Mortgage 1 Monthly Calcs'!H466),"",'Mortgage 1 Monthly Calcs'!H466)</f>
        <v>#VALUE!</v>
      </c>
      <c r="J466" s="24">
        <f>IF(ISBLANK('Mortgage 1 Monthly Calcs'!I466),"",'Mortgage 1 Monthly Calcs'!I466)</f>
        <v>0</v>
      </c>
      <c r="K466" s="24" t="str">
        <f>IF(ISBLANK('Mortgage 1 Monthly Calcs'!J466),"",'Mortgage 1 Monthly Calcs'!J466)</f>
        <v/>
      </c>
      <c r="L466" s="24"/>
      <c r="M466" s="24">
        <f>IF(ISBLANK('Mortgage 1 Monthly Calcs'!K466),"",'Mortgage 1 Monthly Calcs'!K466)</f>
        <v>0</v>
      </c>
      <c r="N466" s="24"/>
      <c r="O466" s="24" t="e">
        <f>IF(ISBLANK('Mortgage 1 Monthly Calcs'!L466),"",'Mortgage 1 Monthly Calcs'!L466)</f>
        <v>#VALUE!</v>
      </c>
      <c r="P466" s="24"/>
      <c r="Q466" s="24" t="str">
        <f>IF(ISBLANK('Mortgage 1 Monthly Calcs'!M466),"",'Mortgage 1 Monthly Calcs'!M466)</f>
        <v/>
      </c>
      <c r="R466" s="24" t="str">
        <f>IF(ISBLANK('Mortgage 1 Monthly Calcs'!N466),"",'Mortgage 1 Monthly Calcs'!N466)</f>
        <v/>
      </c>
      <c r="S466" s="24" t="str">
        <f>IF(ISBLANK('Mortgage 1 Monthly Calcs'!O466),"",'Mortgage 1 Monthly Calcs'!O466)</f>
        <v/>
      </c>
      <c r="T466" s="24"/>
      <c r="U466" s="24">
        <f>IF(ISBLANK('Mortgage 1 Monthly Calcs'!P466),"",'Mortgage 1 Monthly Calcs'!P466)</f>
        <v>0</v>
      </c>
      <c r="V466" s="24" t="str">
        <f>IF(ISBLANK('Mortgage 1 Monthly Calcs'!Q466),"",'Mortgage 1 Monthly Calcs'!Q466)</f>
        <v/>
      </c>
      <c r="W466" s="24" t="str">
        <f>IF(ISBLANK('Mortgage 1 Monthly Calcs'!R466),"",'Mortgage 1 Monthly Calcs'!R466)</f>
        <v/>
      </c>
      <c r="X466" s="24">
        <f>IF(ISBLANK('Mortgage 1 Monthly Calcs'!S466),"",'Mortgage 1 Monthly Calcs'!S466)</f>
        <v>0</v>
      </c>
      <c r="Y466" s="24" t="str">
        <f>IF(ISBLANK('Mortgage 1 Monthly Calcs'!T466),"",'Mortgage 1 Monthly Calcs'!T466)</f>
        <v/>
      </c>
      <c r="Z466" s="24">
        <f>IF(ISBLANK('Mortgage 1 Monthly Calcs'!U466),"",'Mortgage 1 Monthly Calcs'!U466)</f>
        <v>93290.420445652606</v>
      </c>
      <c r="AA466" s="24" t="e">
        <f>IF(ISBLANK('Mortgage 1 Monthly Calcs'!V466),"",'Mortgage 1 Monthly Calcs'!V466)</f>
        <v>#VALUE!</v>
      </c>
      <c r="AB466" s="24" t="e">
        <f>IF(ISBLANK('Mortgage 1 Monthly Calcs'!W466),"",'Mortgage 1 Monthly Calcs'!W466)</f>
        <v>#VALUE!</v>
      </c>
      <c r="AC466" s="24" t="str">
        <f>IF(ISBLANK('Mortgage 1 Monthly Calcs'!X466),"",'Mortgage 1 Monthly Calcs'!X466)</f>
        <v/>
      </c>
      <c r="AD466" s="24" t="str">
        <f>IF(ISBLANK('Mortgage 1 Monthly Calcs'!Y466),"",'Mortgage 1 Monthly Calcs'!Y466)</f>
        <v/>
      </c>
    </row>
    <row r="467" spans="3:30" x14ac:dyDescent="0.25">
      <c r="C467" s="37">
        <v>456</v>
      </c>
      <c r="D467" s="29">
        <f>D455+1</f>
        <v>38</v>
      </c>
      <c r="E467" s="22" t="str">
        <f>IF(ISBLANK('Mortgage 1 Monthly Calcs'!E467),"",'Mortgage 1 Monthly Calcs'!E467)</f>
        <v/>
      </c>
      <c r="F467" s="23" t="str">
        <f>IF(ISBLANK('Mortgage 1 Monthly Calcs'!F467),"",'Mortgage 1 Monthly Calcs'!F467)</f>
        <v>Oct</v>
      </c>
      <c r="G467" s="28"/>
      <c r="H467" s="28">
        <f>IF(ISBLANK('Mortgage 1 Monthly Calcs'!G467),"",'Mortgage 1 Monthly Calcs'!G467)</f>
        <v>0</v>
      </c>
      <c r="I467" s="24" t="e">
        <f>IF(ISBLANK('Mortgage 1 Monthly Calcs'!H467),"",'Mortgage 1 Monthly Calcs'!H467)</f>
        <v>#VALUE!</v>
      </c>
      <c r="J467" s="24">
        <f>IF(ISBLANK('Mortgage 1 Monthly Calcs'!I467),"",'Mortgage 1 Monthly Calcs'!I467)</f>
        <v>0</v>
      </c>
      <c r="K467" s="24" t="str">
        <f>IF(ISBLANK('Mortgage 1 Monthly Calcs'!J467),"",'Mortgage 1 Monthly Calcs'!J467)</f>
        <v/>
      </c>
      <c r="L467" s="24"/>
      <c r="M467" s="24">
        <f>IF(ISBLANK('Mortgage 1 Monthly Calcs'!K467),"",'Mortgage 1 Monthly Calcs'!K467)</f>
        <v>0</v>
      </c>
      <c r="N467" s="24"/>
      <c r="O467" s="24" t="e">
        <f>IF(ISBLANK('Mortgage 1 Monthly Calcs'!L467),"",'Mortgage 1 Monthly Calcs'!L467)</f>
        <v>#VALUE!</v>
      </c>
      <c r="P467" s="24"/>
      <c r="Q467" s="24" t="str">
        <f>IF(ISBLANK('Mortgage 1 Monthly Calcs'!M467),"",'Mortgage 1 Monthly Calcs'!M467)</f>
        <v/>
      </c>
      <c r="R467" s="24" t="str">
        <f>IF(ISBLANK('Mortgage 1 Monthly Calcs'!N467),"",'Mortgage 1 Monthly Calcs'!N467)</f>
        <v/>
      </c>
      <c r="S467" s="24" t="str">
        <f>IF(ISBLANK('Mortgage 1 Monthly Calcs'!O467),"",'Mortgage 1 Monthly Calcs'!O467)</f>
        <v/>
      </c>
      <c r="T467" s="24"/>
      <c r="U467" s="24">
        <f>IF(ISBLANK('Mortgage 1 Monthly Calcs'!P467),"",'Mortgage 1 Monthly Calcs'!P467)</f>
        <v>0</v>
      </c>
      <c r="V467" s="24" t="str">
        <f>IF(ISBLANK('Mortgage 1 Monthly Calcs'!Q467),"",'Mortgage 1 Monthly Calcs'!Q467)</f>
        <v/>
      </c>
      <c r="W467" s="24" t="str">
        <f>IF(ISBLANK('Mortgage 1 Monthly Calcs'!R467),"",'Mortgage 1 Monthly Calcs'!R467)</f>
        <v/>
      </c>
      <c r="X467" s="24">
        <f>IF(ISBLANK('Mortgage 1 Monthly Calcs'!S467),"",'Mortgage 1 Monthly Calcs'!S467)</f>
        <v>0</v>
      </c>
      <c r="Y467" s="24" t="str">
        <f>IF(ISBLANK('Mortgage 1 Monthly Calcs'!T467),"",'Mortgage 1 Monthly Calcs'!T467)</f>
        <v/>
      </c>
      <c r="Z467" s="24">
        <f>IF(ISBLANK('Mortgage 1 Monthly Calcs'!U467),"",'Mortgage 1 Monthly Calcs'!U467)</f>
        <v>93290.420445652606</v>
      </c>
      <c r="AA467" s="24" t="e">
        <f>IF(ISBLANK('Mortgage 1 Monthly Calcs'!V467),"",'Mortgage 1 Monthly Calcs'!V467)</f>
        <v>#VALUE!</v>
      </c>
      <c r="AB467" s="24" t="e">
        <f>IF(ISBLANK('Mortgage 1 Monthly Calcs'!W467),"",'Mortgage 1 Monthly Calcs'!W467)</f>
        <v>#VALUE!</v>
      </c>
      <c r="AC467" s="24" t="str">
        <f>IF(ISBLANK('Mortgage 1 Monthly Calcs'!X467),"",'Mortgage 1 Monthly Calcs'!X467)</f>
        <v/>
      </c>
      <c r="AD467" s="24" t="str">
        <f>IF(ISBLANK('Mortgage 1 Monthly Calcs'!Y467),"",'Mortgage 1 Monthly Calcs'!Y467)</f>
        <v/>
      </c>
    </row>
    <row r="468" spans="3:30" x14ac:dyDescent="0.25">
      <c r="C468" s="37">
        <v>457</v>
      </c>
      <c r="D468" s="29"/>
      <c r="E468" s="22" t="str">
        <f>IF(ISBLANK('Mortgage 1 Monthly Calcs'!E468),"",'Mortgage 1 Monthly Calcs'!E468)</f>
        <v/>
      </c>
      <c r="F468" s="23" t="str">
        <f>IF(ISBLANK('Mortgage 1 Monthly Calcs'!F468),"",'Mortgage 1 Monthly Calcs'!F468)</f>
        <v>Nov</v>
      </c>
      <c r="G468" s="28"/>
      <c r="H468" s="28">
        <f>IF(ISBLANK('Mortgage 1 Monthly Calcs'!G468),"",'Mortgage 1 Monthly Calcs'!G468)</f>
        <v>0</v>
      </c>
      <c r="I468" s="24" t="e">
        <f>IF(ISBLANK('Mortgage 1 Monthly Calcs'!H468),"",'Mortgage 1 Monthly Calcs'!H468)</f>
        <v>#VALUE!</v>
      </c>
      <c r="J468" s="24">
        <f>IF(ISBLANK('Mortgage 1 Monthly Calcs'!I468),"",'Mortgage 1 Monthly Calcs'!I468)</f>
        <v>0</v>
      </c>
      <c r="K468" s="24" t="str">
        <f>IF(ISBLANK('Mortgage 1 Monthly Calcs'!J468),"",'Mortgage 1 Monthly Calcs'!J468)</f>
        <v/>
      </c>
      <c r="L468" s="24"/>
      <c r="M468" s="24">
        <f>IF(ISBLANK('Mortgage 1 Monthly Calcs'!K468),"",'Mortgage 1 Monthly Calcs'!K468)</f>
        <v>0</v>
      </c>
      <c r="N468" s="24"/>
      <c r="O468" s="24" t="e">
        <f>IF(ISBLANK('Mortgage 1 Monthly Calcs'!L468),"",'Mortgage 1 Monthly Calcs'!L468)</f>
        <v>#VALUE!</v>
      </c>
      <c r="P468" s="24"/>
      <c r="Q468" s="24" t="str">
        <f>IF(ISBLANK('Mortgage 1 Monthly Calcs'!M468),"",'Mortgage 1 Monthly Calcs'!M468)</f>
        <v/>
      </c>
      <c r="R468" s="24" t="str">
        <f>IF(ISBLANK('Mortgage 1 Monthly Calcs'!N468),"",'Mortgage 1 Monthly Calcs'!N468)</f>
        <v/>
      </c>
      <c r="S468" s="24" t="str">
        <f>IF(ISBLANK('Mortgage 1 Monthly Calcs'!O468),"",'Mortgage 1 Monthly Calcs'!O468)</f>
        <v/>
      </c>
      <c r="T468" s="24"/>
      <c r="U468" s="24">
        <f>IF(ISBLANK('Mortgage 1 Monthly Calcs'!P468),"",'Mortgage 1 Monthly Calcs'!P468)</f>
        <v>0</v>
      </c>
      <c r="V468" s="24" t="str">
        <f>IF(ISBLANK('Mortgage 1 Monthly Calcs'!Q468),"",'Mortgage 1 Monthly Calcs'!Q468)</f>
        <v/>
      </c>
      <c r="W468" s="24" t="str">
        <f>IF(ISBLANK('Mortgage 1 Monthly Calcs'!R468),"",'Mortgage 1 Monthly Calcs'!R468)</f>
        <v/>
      </c>
      <c r="X468" s="24">
        <f>IF(ISBLANK('Mortgage 1 Monthly Calcs'!S468),"",'Mortgage 1 Monthly Calcs'!S468)</f>
        <v>0</v>
      </c>
      <c r="Y468" s="24" t="str">
        <f>IF(ISBLANK('Mortgage 1 Monthly Calcs'!T468),"",'Mortgage 1 Monthly Calcs'!T468)</f>
        <v/>
      </c>
      <c r="Z468" s="24">
        <f>IF(ISBLANK('Mortgage 1 Monthly Calcs'!U468),"",'Mortgage 1 Monthly Calcs'!U468)</f>
        <v>93290.420445652606</v>
      </c>
      <c r="AA468" s="24" t="e">
        <f>IF(ISBLANK('Mortgage 1 Monthly Calcs'!V468),"",'Mortgage 1 Monthly Calcs'!V468)</f>
        <v>#VALUE!</v>
      </c>
      <c r="AB468" s="24" t="e">
        <f>IF(ISBLANK('Mortgage 1 Monthly Calcs'!W468),"",'Mortgage 1 Monthly Calcs'!W468)</f>
        <v>#VALUE!</v>
      </c>
      <c r="AC468" s="24" t="str">
        <f>IF(ISBLANK('Mortgage 1 Monthly Calcs'!X468),"",'Mortgage 1 Monthly Calcs'!X468)</f>
        <v/>
      </c>
      <c r="AD468" s="24" t="str">
        <f>IF(ISBLANK('Mortgage 1 Monthly Calcs'!Y468),"",'Mortgage 1 Monthly Calcs'!Y468)</f>
        <v/>
      </c>
    </row>
    <row r="469" spans="3:30" x14ac:dyDescent="0.25">
      <c r="C469" s="37">
        <v>458</v>
      </c>
      <c r="D469" s="29"/>
      <c r="E469" s="22" t="str">
        <f>IF(ISBLANK('Mortgage 1 Monthly Calcs'!E469),"",'Mortgage 1 Monthly Calcs'!E469)</f>
        <v/>
      </c>
      <c r="F469" s="23" t="str">
        <f>IF(ISBLANK('Mortgage 1 Monthly Calcs'!F469),"",'Mortgage 1 Monthly Calcs'!F469)</f>
        <v>Dec</v>
      </c>
      <c r="G469" s="28"/>
      <c r="H469" s="28">
        <f>IF(ISBLANK('Mortgage 1 Monthly Calcs'!G469),"",'Mortgage 1 Monthly Calcs'!G469)</f>
        <v>0</v>
      </c>
      <c r="I469" s="24" t="e">
        <f>IF(ISBLANK('Mortgage 1 Monthly Calcs'!H469),"",'Mortgage 1 Monthly Calcs'!H469)</f>
        <v>#VALUE!</v>
      </c>
      <c r="J469" s="24">
        <f>IF(ISBLANK('Mortgage 1 Monthly Calcs'!I469),"",'Mortgage 1 Monthly Calcs'!I469)</f>
        <v>0</v>
      </c>
      <c r="K469" s="24" t="str">
        <f>IF(ISBLANK('Mortgage 1 Monthly Calcs'!J469),"",'Mortgage 1 Monthly Calcs'!J469)</f>
        <v/>
      </c>
      <c r="L469" s="24"/>
      <c r="M469" s="24">
        <f>IF(ISBLANK('Mortgage 1 Monthly Calcs'!K469),"",'Mortgage 1 Monthly Calcs'!K469)</f>
        <v>0</v>
      </c>
      <c r="N469" s="24"/>
      <c r="O469" s="24" t="e">
        <f>IF(ISBLANK('Mortgage 1 Monthly Calcs'!L469),"",'Mortgage 1 Monthly Calcs'!L469)</f>
        <v>#VALUE!</v>
      </c>
      <c r="P469" s="24"/>
      <c r="Q469" s="24" t="str">
        <f>IF(ISBLANK('Mortgage 1 Monthly Calcs'!M469),"",'Mortgage 1 Monthly Calcs'!M469)</f>
        <v/>
      </c>
      <c r="R469" s="24" t="str">
        <f>IF(ISBLANK('Mortgage 1 Monthly Calcs'!N469),"",'Mortgage 1 Monthly Calcs'!N469)</f>
        <v/>
      </c>
      <c r="S469" s="24" t="str">
        <f>IF(ISBLANK('Mortgage 1 Monthly Calcs'!O469),"",'Mortgage 1 Monthly Calcs'!O469)</f>
        <v/>
      </c>
      <c r="T469" s="24"/>
      <c r="U469" s="24">
        <f>IF(ISBLANK('Mortgage 1 Monthly Calcs'!P469),"",'Mortgage 1 Monthly Calcs'!P469)</f>
        <v>0</v>
      </c>
      <c r="V469" s="24" t="str">
        <f>IF(ISBLANK('Mortgage 1 Monthly Calcs'!Q469),"",'Mortgage 1 Monthly Calcs'!Q469)</f>
        <v/>
      </c>
      <c r="W469" s="24" t="str">
        <f>IF(ISBLANK('Mortgage 1 Monthly Calcs'!R469),"",'Mortgage 1 Monthly Calcs'!R469)</f>
        <v/>
      </c>
      <c r="X469" s="24">
        <f>IF(ISBLANK('Mortgage 1 Monthly Calcs'!S469),"",'Mortgage 1 Monthly Calcs'!S469)</f>
        <v>0</v>
      </c>
      <c r="Y469" s="24" t="str">
        <f>IF(ISBLANK('Mortgage 1 Monthly Calcs'!T469),"",'Mortgage 1 Monthly Calcs'!T469)</f>
        <v/>
      </c>
      <c r="Z469" s="24">
        <f>IF(ISBLANK('Mortgage 1 Monthly Calcs'!U469),"",'Mortgage 1 Monthly Calcs'!U469)</f>
        <v>93290.420445652606</v>
      </c>
      <c r="AA469" s="24" t="e">
        <f>IF(ISBLANK('Mortgage 1 Monthly Calcs'!V469),"",'Mortgage 1 Monthly Calcs'!V469)</f>
        <v>#VALUE!</v>
      </c>
      <c r="AB469" s="24" t="e">
        <f>IF(ISBLANK('Mortgage 1 Monthly Calcs'!W469),"",'Mortgage 1 Monthly Calcs'!W469)</f>
        <v>#VALUE!</v>
      </c>
      <c r="AC469" s="24" t="str">
        <f>IF(ISBLANK('Mortgage 1 Monthly Calcs'!X469),"",'Mortgage 1 Monthly Calcs'!X469)</f>
        <v/>
      </c>
      <c r="AD469" s="24" t="str">
        <f>IF(ISBLANK('Mortgage 1 Monthly Calcs'!Y469),"",'Mortgage 1 Monthly Calcs'!Y469)</f>
        <v/>
      </c>
    </row>
    <row r="470" spans="3:30" x14ac:dyDescent="0.25">
      <c r="C470" s="37">
        <v>459</v>
      </c>
      <c r="D470" s="29"/>
      <c r="E470" s="22">
        <f>IF(ISBLANK('Mortgage 1 Monthly Calcs'!E470),"",'Mortgage 1 Monthly Calcs'!E470)</f>
        <v>2048</v>
      </c>
      <c r="F470" s="23" t="str">
        <f>IF(ISBLANK('Mortgage 1 Monthly Calcs'!F470),"",'Mortgage 1 Monthly Calcs'!F470)</f>
        <v>Jan</v>
      </c>
      <c r="G470" s="28"/>
      <c r="H470" s="28">
        <f>IF(ISBLANK('Mortgage 1 Monthly Calcs'!G470),"",'Mortgage 1 Monthly Calcs'!G470)</f>
        <v>0</v>
      </c>
      <c r="I470" s="24" t="e">
        <f>IF(ISBLANK('Mortgage 1 Monthly Calcs'!H470),"",'Mortgage 1 Monthly Calcs'!H470)</f>
        <v>#VALUE!</v>
      </c>
      <c r="J470" s="24">
        <f>IF(ISBLANK('Mortgage 1 Monthly Calcs'!I470),"",'Mortgage 1 Monthly Calcs'!I470)</f>
        <v>0</v>
      </c>
      <c r="K470" s="24" t="str">
        <f>IF(ISBLANK('Mortgage 1 Monthly Calcs'!J470),"",'Mortgage 1 Monthly Calcs'!J470)</f>
        <v/>
      </c>
      <c r="L470" s="24"/>
      <c r="M470" s="24">
        <f>IF(ISBLANK('Mortgage 1 Monthly Calcs'!K470),"",'Mortgage 1 Monthly Calcs'!K470)</f>
        <v>0</v>
      </c>
      <c r="N470" s="24"/>
      <c r="O470" s="24" t="e">
        <f>IF(ISBLANK('Mortgage 1 Monthly Calcs'!L470),"",'Mortgage 1 Monthly Calcs'!L470)</f>
        <v>#VALUE!</v>
      </c>
      <c r="P470" s="24"/>
      <c r="Q470" s="24" t="str">
        <f>IF(ISBLANK('Mortgage 1 Monthly Calcs'!M470),"",'Mortgage 1 Monthly Calcs'!M470)</f>
        <v/>
      </c>
      <c r="R470" s="24" t="str">
        <f>IF(ISBLANK('Mortgage 1 Monthly Calcs'!N470),"",'Mortgage 1 Monthly Calcs'!N470)</f>
        <v/>
      </c>
      <c r="S470" s="24" t="str">
        <f>IF(ISBLANK('Mortgage 1 Monthly Calcs'!O470),"",'Mortgage 1 Monthly Calcs'!O470)</f>
        <v/>
      </c>
      <c r="T470" s="24"/>
      <c r="U470" s="24">
        <f>IF(ISBLANK('Mortgage 1 Monthly Calcs'!P470),"",'Mortgage 1 Monthly Calcs'!P470)</f>
        <v>0</v>
      </c>
      <c r="V470" s="24" t="str">
        <f>IF(ISBLANK('Mortgage 1 Monthly Calcs'!Q470),"",'Mortgage 1 Monthly Calcs'!Q470)</f>
        <v/>
      </c>
      <c r="W470" s="24" t="str">
        <f>IF(ISBLANK('Mortgage 1 Monthly Calcs'!R470),"",'Mortgage 1 Monthly Calcs'!R470)</f>
        <v/>
      </c>
      <c r="X470" s="24">
        <f>IF(ISBLANK('Mortgage 1 Monthly Calcs'!S470),"",'Mortgage 1 Monthly Calcs'!S470)</f>
        <v>0</v>
      </c>
      <c r="Y470" s="24" t="str">
        <f>IF(ISBLANK('Mortgage 1 Monthly Calcs'!T470),"",'Mortgage 1 Monthly Calcs'!T470)</f>
        <v/>
      </c>
      <c r="Z470" s="24">
        <f>IF(ISBLANK('Mortgage 1 Monthly Calcs'!U470),"",'Mortgage 1 Monthly Calcs'!U470)</f>
        <v>93290.420445652606</v>
      </c>
      <c r="AA470" s="24" t="e">
        <f>IF(ISBLANK('Mortgage 1 Monthly Calcs'!V470),"",'Mortgage 1 Monthly Calcs'!V470)</f>
        <v>#VALUE!</v>
      </c>
      <c r="AB470" s="24" t="e">
        <f>IF(ISBLANK('Mortgage 1 Monthly Calcs'!W470),"",'Mortgage 1 Monthly Calcs'!W470)</f>
        <v>#VALUE!</v>
      </c>
      <c r="AC470" s="24" t="str">
        <f>IF(ISBLANK('Mortgage 1 Monthly Calcs'!X470),"",'Mortgage 1 Monthly Calcs'!X470)</f>
        <v/>
      </c>
      <c r="AD470" s="24" t="str">
        <f>IF(ISBLANK('Mortgage 1 Monthly Calcs'!Y470),"",'Mortgage 1 Monthly Calcs'!Y470)</f>
        <v/>
      </c>
    </row>
    <row r="471" spans="3:30" x14ac:dyDescent="0.25">
      <c r="C471" s="37">
        <v>460</v>
      </c>
      <c r="D471" s="29"/>
      <c r="E471" s="22" t="str">
        <f>IF(ISBLANK('Mortgage 1 Monthly Calcs'!E471),"",'Mortgage 1 Monthly Calcs'!E471)</f>
        <v/>
      </c>
      <c r="F471" s="23" t="str">
        <f>IF(ISBLANK('Mortgage 1 Monthly Calcs'!F471),"",'Mortgage 1 Monthly Calcs'!F471)</f>
        <v>Feb</v>
      </c>
      <c r="G471" s="28"/>
      <c r="H471" s="28">
        <f>IF(ISBLANK('Mortgage 1 Monthly Calcs'!G471),"",'Mortgage 1 Monthly Calcs'!G471)</f>
        <v>0</v>
      </c>
      <c r="I471" s="24" t="e">
        <f>IF(ISBLANK('Mortgage 1 Monthly Calcs'!H471),"",'Mortgage 1 Monthly Calcs'!H471)</f>
        <v>#VALUE!</v>
      </c>
      <c r="J471" s="24">
        <f>IF(ISBLANK('Mortgage 1 Monthly Calcs'!I471),"",'Mortgage 1 Monthly Calcs'!I471)</f>
        <v>0</v>
      </c>
      <c r="K471" s="24" t="str">
        <f>IF(ISBLANK('Mortgage 1 Monthly Calcs'!J471),"",'Mortgage 1 Monthly Calcs'!J471)</f>
        <v/>
      </c>
      <c r="L471" s="24"/>
      <c r="M471" s="24">
        <f>IF(ISBLANK('Mortgage 1 Monthly Calcs'!K471),"",'Mortgage 1 Monthly Calcs'!K471)</f>
        <v>0</v>
      </c>
      <c r="N471" s="24"/>
      <c r="O471" s="24" t="e">
        <f>IF(ISBLANK('Mortgage 1 Monthly Calcs'!L471),"",'Mortgage 1 Monthly Calcs'!L471)</f>
        <v>#VALUE!</v>
      </c>
      <c r="P471" s="24"/>
      <c r="Q471" s="24" t="str">
        <f>IF(ISBLANK('Mortgage 1 Monthly Calcs'!M471),"",'Mortgage 1 Monthly Calcs'!M471)</f>
        <v/>
      </c>
      <c r="R471" s="24" t="str">
        <f>IF(ISBLANK('Mortgage 1 Monthly Calcs'!N471),"",'Mortgage 1 Monthly Calcs'!N471)</f>
        <v/>
      </c>
      <c r="S471" s="24" t="str">
        <f>IF(ISBLANK('Mortgage 1 Monthly Calcs'!O471),"",'Mortgage 1 Monthly Calcs'!O471)</f>
        <v/>
      </c>
      <c r="T471" s="24"/>
      <c r="U471" s="24">
        <f>IF(ISBLANK('Mortgage 1 Monthly Calcs'!P471),"",'Mortgage 1 Monthly Calcs'!P471)</f>
        <v>0</v>
      </c>
      <c r="V471" s="24" t="str">
        <f>IF(ISBLANK('Mortgage 1 Monthly Calcs'!Q471),"",'Mortgage 1 Monthly Calcs'!Q471)</f>
        <v/>
      </c>
      <c r="W471" s="24" t="str">
        <f>IF(ISBLANK('Mortgage 1 Monthly Calcs'!R471),"",'Mortgage 1 Monthly Calcs'!R471)</f>
        <v/>
      </c>
      <c r="X471" s="24">
        <f>IF(ISBLANK('Mortgage 1 Monthly Calcs'!S471),"",'Mortgage 1 Monthly Calcs'!S471)</f>
        <v>0</v>
      </c>
      <c r="Y471" s="24" t="str">
        <f>IF(ISBLANK('Mortgage 1 Monthly Calcs'!T471),"",'Mortgage 1 Monthly Calcs'!T471)</f>
        <v/>
      </c>
      <c r="Z471" s="24">
        <f>IF(ISBLANK('Mortgage 1 Monthly Calcs'!U471),"",'Mortgage 1 Monthly Calcs'!U471)</f>
        <v>93290.420445652606</v>
      </c>
      <c r="AA471" s="24" t="e">
        <f>IF(ISBLANK('Mortgage 1 Monthly Calcs'!V471),"",'Mortgage 1 Monthly Calcs'!V471)</f>
        <v>#VALUE!</v>
      </c>
      <c r="AB471" s="24" t="e">
        <f>IF(ISBLANK('Mortgage 1 Monthly Calcs'!W471),"",'Mortgage 1 Monthly Calcs'!W471)</f>
        <v>#VALUE!</v>
      </c>
      <c r="AC471" s="24" t="str">
        <f>IF(ISBLANK('Mortgage 1 Monthly Calcs'!X471),"",'Mortgage 1 Monthly Calcs'!X471)</f>
        <v/>
      </c>
      <c r="AD471" s="24" t="str">
        <f>IF(ISBLANK('Mortgage 1 Monthly Calcs'!Y471),"",'Mortgage 1 Monthly Calcs'!Y471)</f>
        <v/>
      </c>
    </row>
    <row r="472" spans="3:30" x14ac:dyDescent="0.25">
      <c r="C472" s="37">
        <v>461</v>
      </c>
      <c r="D472" s="29"/>
      <c r="E472" s="22" t="str">
        <f>IF(ISBLANK('Mortgage 1 Monthly Calcs'!E472),"",'Mortgage 1 Monthly Calcs'!E472)</f>
        <v/>
      </c>
      <c r="F472" s="23" t="str">
        <f>IF(ISBLANK('Mortgage 1 Monthly Calcs'!F472),"",'Mortgage 1 Monthly Calcs'!F472)</f>
        <v>Mar</v>
      </c>
      <c r="G472" s="28"/>
      <c r="H472" s="28">
        <f>IF(ISBLANK('Mortgage 1 Monthly Calcs'!G472),"",'Mortgage 1 Monthly Calcs'!G472)</f>
        <v>0</v>
      </c>
      <c r="I472" s="24" t="e">
        <f>IF(ISBLANK('Mortgage 1 Monthly Calcs'!H472),"",'Mortgage 1 Monthly Calcs'!H472)</f>
        <v>#VALUE!</v>
      </c>
      <c r="J472" s="24">
        <f>IF(ISBLANK('Mortgage 1 Monthly Calcs'!I472),"",'Mortgage 1 Monthly Calcs'!I472)</f>
        <v>0</v>
      </c>
      <c r="K472" s="24" t="str">
        <f>IF(ISBLANK('Mortgage 1 Monthly Calcs'!J472),"",'Mortgage 1 Monthly Calcs'!J472)</f>
        <v/>
      </c>
      <c r="L472" s="24"/>
      <c r="M472" s="24">
        <f>IF(ISBLANK('Mortgage 1 Monthly Calcs'!K472),"",'Mortgage 1 Monthly Calcs'!K472)</f>
        <v>0</v>
      </c>
      <c r="N472" s="24"/>
      <c r="O472" s="24" t="e">
        <f>IF(ISBLANK('Mortgage 1 Monthly Calcs'!L472),"",'Mortgage 1 Monthly Calcs'!L472)</f>
        <v>#VALUE!</v>
      </c>
      <c r="P472" s="24"/>
      <c r="Q472" s="24" t="str">
        <f>IF(ISBLANK('Mortgage 1 Monthly Calcs'!M472),"",'Mortgage 1 Monthly Calcs'!M472)</f>
        <v/>
      </c>
      <c r="R472" s="24" t="str">
        <f>IF(ISBLANK('Mortgage 1 Monthly Calcs'!N472),"",'Mortgage 1 Monthly Calcs'!N472)</f>
        <v/>
      </c>
      <c r="S472" s="24" t="str">
        <f>IF(ISBLANK('Mortgage 1 Monthly Calcs'!O472),"",'Mortgage 1 Monthly Calcs'!O472)</f>
        <v/>
      </c>
      <c r="T472" s="24"/>
      <c r="U472" s="24">
        <f>IF(ISBLANK('Mortgage 1 Monthly Calcs'!P472),"",'Mortgage 1 Monthly Calcs'!P472)</f>
        <v>0</v>
      </c>
      <c r="V472" s="24" t="str">
        <f>IF(ISBLANK('Mortgage 1 Monthly Calcs'!Q472),"",'Mortgage 1 Monthly Calcs'!Q472)</f>
        <v/>
      </c>
      <c r="W472" s="24" t="str">
        <f>IF(ISBLANK('Mortgage 1 Monthly Calcs'!R472),"",'Mortgage 1 Monthly Calcs'!R472)</f>
        <v/>
      </c>
      <c r="X472" s="24">
        <f>IF(ISBLANK('Mortgage 1 Monthly Calcs'!S472),"",'Mortgage 1 Monthly Calcs'!S472)</f>
        <v>0</v>
      </c>
      <c r="Y472" s="24" t="str">
        <f>IF(ISBLANK('Mortgage 1 Monthly Calcs'!T472),"",'Mortgage 1 Monthly Calcs'!T472)</f>
        <v/>
      </c>
      <c r="Z472" s="24">
        <f>IF(ISBLANK('Mortgage 1 Monthly Calcs'!U472),"",'Mortgage 1 Monthly Calcs'!U472)</f>
        <v>93290.420445652606</v>
      </c>
      <c r="AA472" s="24" t="e">
        <f>IF(ISBLANK('Mortgage 1 Monthly Calcs'!V472),"",'Mortgage 1 Monthly Calcs'!V472)</f>
        <v>#VALUE!</v>
      </c>
      <c r="AB472" s="24" t="e">
        <f>IF(ISBLANK('Mortgage 1 Monthly Calcs'!W472),"",'Mortgage 1 Monthly Calcs'!W472)</f>
        <v>#VALUE!</v>
      </c>
      <c r="AC472" s="24" t="str">
        <f>IF(ISBLANK('Mortgage 1 Monthly Calcs'!X472),"",'Mortgage 1 Monthly Calcs'!X472)</f>
        <v/>
      </c>
      <c r="AD472" s="24" t="str">
        <f>IF(ISBLANK('Mortgage 1 Monthly Calcs'!Y472),"",'Mortgage 1 Monthly Calcs'!Y472)</f>
        <v/>
      </c>
    </row>
    <row r="473" spans="3:30" x14ac:dyDescent="0.25">
      <c r="C473" s="37">
        <v>462</v>
      </c>
      <c r="D473" s="29"/>
      <c r="E473" s="22" t="str">
        <f>IF(ISBLANK('Mortgage 1 Monthly Calcs'!E473),"",'Mortgage 1 Monthly Calcs'!E473)</f>
        <v/>
      </c>
      <c r="F473" s="23" t="str">
        <f>IF(ISBLANK('Mortgage 1 Monthly Calcs'!F473),"",'Mortgage 1 Monthly Calcs'!F473)</f>
        <v>Apr</v>
      </c>
      <c r="G473" s="28"/>
      <c r="H473" s="28">
        <f>IF(ISBLANK('Mortgage 1 Monthly Calcs'!G473),"",'Mortgage 1 Monthly Calcs'!G473)</f>
        <v>0</v>
      </c>
      <c r="I473" s="24" t="e">
        <f>IF(ISBLANK('Mortgage 1 Monthly Calcs'!H473),"",'Mortgage 1 Monthly Calcs'!H473)</f>
        <v>#VALUE!</v>
      </c>
      <c r="J473" s="24">
        <f>IF(ISBLANK('Mortgage 1 Monthly Calcs'!I473),"",'Mortgage 1 Monthly Calcs'!I473)</f>
        <v>0</v>
      </c>
      <c r="K473" s="24" t="str">
        <f>IF(ISBLANK('Mortgage 1 Monthly Calcs'!J473),"",'Mortgage 1 Monthly Calcs'!J473)</f>
        <v/>
      </c>
      <c r="L473" s="24"/>
      <c r="M473" s="24">
        <f>IF(ISBLANK('Mortgage 1 Monthly Calcs'!K473),"",'Mortgage 1 Monthly Calcs'!K473)</f>
        <v>0</v>
      </c>
      <c r="N473" s="24"/>
      <c r="O473" s="24" t="e">
        <f>IF(ISBLANK('Mortgage 1 Monthly Calcs'!L473),"",'Mortgage 1 Monthly Calcs'!L473)</f>
        <v>#VALUE!</v>
      </c>
      <c r="P473" s="24"/>
      <c r="Q473" s="24" t="str">
        <f>IF(ISBLANK('Mortgage 1 Monthly Calcs'!M473),"",'Mortgage 1 Monthly Calcs'!M473)</f>
        <v/>
      </c>
      <c r="R473" s="24" t="str">
        <f>IF(ISBLANK('Mortgage 1 Monthly Calcs'!N473),"",'Mortgage 1 Monthly Calcs'!N473)</f>
        <v/>
      </c>
      <c r="S473" s="24" t="str">
        <f>IF(ISBLANK('Mortgage 1 Monthly Calcs'!O473),"",'Mortgage 1 Monthly Calcs'!O473)</f>
        <v/>
      </c>
      <c r="T473" s="24"/>
      <c r="U473" s="24">
        <f>IF(ISBLANK('Mortgage 1 Monthly Calcs'!P473),"",'Mortgage 1 Monthly Calcs'!P473)</f>
        <v>0</v>
      </c>
      <c r="V473" s="24" t="str">
        <f>IF(ISBLANK('Mortgage 1 Monthly Calcs'!Q473),"",'Mortgage 1 Monthly Calcs'!Q473)</f>
        <v/>
      </c>
      <c r="W473" s="24" t="str">
        <f>IF(ISBLANK('Mortgage 1 Monthly Calcs'!R473),"",'Mortgage 1 Monthly Calcs'!R473)</f>
        <v/>
      </c>
      <c r="X473" s="24">
        <f>IF(ISBLANK('Mortgage 1 Monthly Calcs'!S473),"",'Mortgage 1 Monthly Calcs'!S473)</f>
        <v>0</v>
      </c>
      <c r="Y473" s="24" t="str">
        <f>IF(ISBLANK('Mortgage 1 Monthly Calcs'!T473),"",'Mortgage 1 Monthly Calcs'!T473)</f>
        <v/>
      </c>
      <c r="Z473" s="24">
        <f>IF(ISBLANK('Mortgage 1 Monthly Calcs'!U473),"",'Mortgage 1 Monthly Calcs'!U473)</f>
        <v>93290.420445652606</v>
      </c>
      <c r="AA473" s="24" t="e">
        <f>IF(ISBLANK('Mortgage 1 Monthly Calcs'!V473),"",'Mortgage 1 Monthly Calcs'!V473)</f>
        <v>#VALUE!</v>
      </c>
      <c r="AB473" s="24" t="e">
        <f>IF(ISBLANK('Mortgage 1 Monthly Calcs'!W473),"",'Mortgage 1 Monthly Calcs'!W473)</f>
        <v>#VALUE!</v>
      </c>
      <c r="AC473" s="24" t="str">
        <f>IF(ISBLANK('Mortgage 1 Monthly Calcs'!X473),"",'Mortgage 1 Monthly Calcs'!X473)</f>
        <v/>
      </c>
      <c r="AD473" s="24" t="str">
        <f>IF(ISBLANK('Mortgage 1 Monthly Calcs'!Y473),"",'Mortgage 1 Monthly Calcs'!Y473)</f>
        <v/>
      </c>
    </row>
    <row r="474" spans="3:30" x14ac:dyDescent="0.25">
      <c r="C474" s="37">
        <v>463</v>
      </c>
      <c r="D474" s="29"/>
      <c r="E474" s="22" t="str">
        <f>IF(ISBLANK('Mortgage 1 Monthly Calcs'!E474),"",'Mortgage 1 Monthly Calcs'!E474)</f>
        <v/>
      </c>
      <c r="F474" s="23" t="str">
        <f>IF(ISBLANK('Mortgage 1 Monthly Calcs'!F474),"",'Mortgage 1 Monthly Calcs'!F474)</f>
        <v>May</v>
      </c>
      <c r="G474" s="28"/>
      <c r="H474" s="28">
        <f>IF(ISBLANK('Mortgage 1 Monthly Calcs'!G474),"",'Mortgage 1 Monthly Calcs'!G474)</f>
        <v>0</v>
      </c>
      <c r="I474" s="24" t="e">
        <f>IF(ISBLANK('Mortgage 1 Monthly Calcs'!H474),"",'Mortgage 1 Monthly Calcs'!H474)</f>
        <v>#VALUE!</v>
      </c>
      <c r="J474" s="24">
        <f>IF(ISBLANK('Mortgage 1 Monthly Calcs'!I474),"",'Mortgage 1 Monthly Calcs'!I474)</f>
        <v>0</v>
      </c>
      <c r="K474" s="24" t="str">
        <f>IF(ISBLANK('Mortgage 1 Monthly Calcs'!J474),"",'Mortgage 1 Monthly Calcs'!J474)</f>
        <v/>
      </c>
      <c r="L474" s="24"/>
      <c r="M474" s="24">
        <f>IF(ISBLANK('Mortgage 1 Monthly Calcs'!K474),"",'Mortgage 1 Monthly Calcs'!K474)</f>
        <v>0</v>
      </c>
      <c r="N474" s="24"/>
      <c r="O474" s="24" t="e">
        <f>IF(ISBLANK('Mortgage 1 Monthly Calcs'!L474),"",'Mortgage 1 Monthly Calcs'!L474)</f>
        <v>#VALUE!</v>
      </c>
      <c r="P474" s="24"/>
      <c r="Q474" s="24" t="str">
        <f>IF(ISBLANK('Mortgage 1 Monthly Calcs'!M474),"",'Mortgage 1 Monthly Calcs'!M474)</f>
        <v/>
      </c>
      <c r="R474" s="24" t="str">
        <f>IF(ISBLANK('Mortgage 1 Monthly Calcs'!N474),"",'Mortgage 1 Monthly Calcs'!N474)</f>
        <v/>
      </c>
      <c r="S474" s="24" t="str">
        <f>IF(ISBLANK('Mortgage 1 Monthly Calcs'!O474),"",'Mortgage 1 Monthly Calcs'!O474)</f>
        <v/>
      </c>
      <c r="T474" s="24"/>
      <c r="U474" s="24">
        <f>IF(ISBLANK('Mortgage 1 Monthly Calcs'!P474),"",'Mortgage 1 Monthly Calcs'!P474)</f>
        <v>0</v>
      </c>
      <c r="V474" s="24" t="str">
        <f>IF(ISBLANK('Mortgage 1 Monthly Calcs'!Q474),"",'Mortgage 1 Monthly Calcs'!Q474)</f>
        <v/>
      </c>
      <c r="W474" s="24" t="str">
        <f>IF(ISBLANK('Mortgage 1 Monthly Calcs'!R474),"",'Mortgage 1 Monthly Calcs'!R474)</f>
        <v/>
      </c>
      <c r="X474" s="24">
        <f>IF(ISBLANK('Mortgage 1 Monthly Calcs'!S474),"",'Mortgage 1 Monthly Calcs'!S474)</f>
        <v>0</v>
      </c>
      <c r="Y474" s="24" t="str">
        <f>IF(ISBLANK('Mortgage 1 Monthly Calcs'!T474),"",'Mortgage 1 Monthly Calcs'!T474)</f>
        <v/>
      </c>
      <c r="Z474" s="24">
        <f>IF(ISBLANK('Mortgage 1 Monthly Calcs'!U474),"",'Mortgage 1 Monthly Calcs'!U474)</f>
        <v>93290.420445652606</v>
      </c>
      <c r="AA474" s="24" t="e">
        <f>IF(ISBLANK('Mortgage 1 Monthly Calcs'!V474),"",'Mortgage 1 Monthly Calcs'!V474)</f>
        <v>#VALUE!</v>
      </c>
      <c r="AB474" s="24" t="e">
        <f>IF(ISBLANK('Mortgage 1 Monthly Calcs'!W474),"",'Mortgage 1 Monthly Calcs'!W474)</f>
        <v>#VALUE!</v>
      </c>
      <c r="AC474" s="24" t="str">
        <f>IF(ISBLANK('Mortgage 1 Monthly Calcs'!X474),"",'Mortgage 1 Monthly Calcs'!X474)</f>
        <v/>
      </c>
      <c r="AD474" s="24" t="str">
        <f>IF(ISBLANK('Mortgage 1 Monthly Calcs'!Y474),"",'Mortgage 1 Monthly Calcs'!Y474)</f>
        <v/>
      </c>
    </row>
    <row r="475" spans="3:30" x14ac:dyDescent="0.25">
      <c r="C475" s="37">
        <v>464</v>
      </c>
      <c r="D475" s="29"/>
      <c r="E475" s="22" t="str">
        <f>IF(ISBLANK('Mortgage 1 Monthly Calcs'!E475),"",'Mortgage 1 Monthly Calcs'!E475)</f>
        <v/>
      </c>
      <c r="F475" s="23" t="str">
        <f>IF(ISBLANK('Mortgage 1 Monthly Calcs'!F475),"",'Mortgage 1 Monthly Calcs'!F475)</f>
        <v>Jun</v>
      </c>
      <c r="G475" s="28"/>
      <c r="H475" s="28">
        <f>IF(ISBLANK('Mortgage 1 Monthly Calcs'!G475),"",'Mortgage 1 Monthly Calcs'!G475)</f>
        <v>0</v>
      </c>
      <c r="I475" s="24" t="e">
        <f>IF(ISBLANK('Mortgage 1 Monthly Calcs'!H475),"",'Mortgage 1 Monthly Calcs'!H475)</f>
        <v>#VALUE!</v>
      </c>
      <c r="J475" s="24">
        <f>IF(ISBLANK('Mortgage 1 Monthly Calcs'!I475),"",'Mortgage 1 Monthly Calcs'!I475)</f>
        <v>0</v>
      </c>
      <c r="K475" s="24" t="str">
        <f>IF(ISBLANK('Mortgage 1 Monthly Calcs'!J475),"",'Mortgage 1 Monthly Calcs'!J475)</f>
        <v/>
      </c>
      <c r="L475" s="24"/>
      <c r="M475" s="24">
        <f>IF(ISBLANK('Mortgage 1 Monthly Calcs'!K475),"",'Mortgage 1 Monthly Calcs'!K475)</f>
        <v>0</v>
      </c>
      <c r="N475" s="24"/>
      <c r="O475" s="24" t="e">
        <f>IF(ISBLANK('Mortgage 1 Monthly Calcs'!L475),"",'Mortgage 1 Monthly Calcs'!L475)</f>
        <v>#VALUE!</v>
      </c>
      <c r="P475" s="24"/>
      <c r="Q475" s="24" t="str">
        <f>IF(ISBLANK('Mortgage 1 Monthly Calcs'!M475),"",'Mortgage 1 Monthly Calcs'!M475)</f>
        <v/>
      </c>
      <c r="R475" s="24" t="str">
        <f>IF(ISBLANK('Mortgage 1 Monthly Calcs'!N475),"",'Mortgage 1 Monthly Calcs'!N475)</f>
        <v/>
      </c>
      <c r="S475" s="24" t="str">
        <f>IF(ISBLANK('Mortgage 1 Monthly Calcs'!O475),"",'Mortgage 1 Monthly Calcs'!O475)</f>
        <v/>
      </c>
      <c r="T475" s="24"/>
      <c r="U475" s="24">
        <f>IF(ISBLANK('Mortgage 1 Monthly Calcs'!P475),"",'Mortgage 1 Monthly Calcs'!P475)</f>
        <v>0</v>
      </c>
      <c r="V475" s="24" t="str">
        <f>IF(ISBLANK('Mortgage 1 Monthly Calcs'!Q475),"",'Mortgage 1 Monthly Calcs'!Q475)</f>
        <v/>
      </c>
      <c r="W475" s="24" t="str">
        <f>IF(ISBLANK('Mortgage 1 Monthly Calcs'!R475),"",'Mortgage 1 Monthly Calcs'!R475)</f>
        <v/>
      </c>
      <c r="X475" s="24">
        <f>IF(ISBLANK('Mortgage 1 Monthly Calcs'!S475),"",'Mortgage 1 Monthly Calcs'!S475)</f>
        <v>0</v>
      </c>
      <c r="Y475" s="24" t="str">
        <f>IF(ISBLANK('Mortgage 1 Monthly Calcs'!T475),"",'Mortgage 1 Monthly Calcs'!T475)</f>
        <v/>
      </c>
      <c r="Z475" s="24">
        <f>IF(ISBLANK('Mortgage 1 Monthly Calcs'!U475),"",'Mortgage 1 Monthly Calcs'!U475)</f>
        <v>93290.420445652606</v>
      </c>
      <c r="AA475" s="24" t="e">
        <f>IF(ISBLANK('Mortgage 1 Monthly Calcs'!V475),"",'Mortgage 1 Monthly Calcs'!V475)</f>
        <v>#VALUE!</v>
      </c>
      <c r="AB475" s="24" t="e">
        <f>IF(ISBLANK('Mortgage 1 Monthly Calcs'!W475),"",'Mortgage 1 Monthly Calcs'!W475)</f>
        <v>#VALUE!</v>
      </c>
      <c r="AC475" s="24" t="str">
        <f>IF(ISBLANK('Mortgage 1 Monthly Calcs'!X475),"",'Mortgage 1 Monthly Calcs'!X475)</f>
        <v/>
      </c>
      <c r="AD475" s="24" t="str">
        <f>IF(ISBLANK('Mortgage 1 Monthly Calcs'!Y475),"",'Mortgage 1 Monthly Calcs'!Y475)</f>
        <v/>
      </c>
    </row>
    <row r="476" spans="3:30" x14ac:dyDescent="0.25">
      <c r="C476" s="37">
        <v>465</v>
      </c>
      <c r="D476" s="29"/>
      <c r="E476" s="22" t="str">
        <f>IF(ISBLANK('Mortgage 1 Monthly Calcs'!E476),"",'Mortgage 1 Monthly Calcs'!E476)</f>
        <v/>
      </c>
      <c r="F476" s="23" t="str">
        <f>IF(ISBLANK('Mortgage 1 Monthly Calcs'!F476),"",'Mortgage 1 Monthly Calcs'!F476)</f>
        <v>Jul</v>
      </c>
      <c r="G476" s="28"/>
      <c r="H476" s="28">
        <f>IF(ISBLANK('Mortgage 1 Monthly Calcs'!G476),"",'Mortgage 1 Monthly Calcs'!G476)</f>
        <v>0</v>
      </c>
      <c r="I476" s="24" t="e">
        <f>IF(ISBLANK('Mortgage 1 Monthly Calcs'!H476),"",'Mortgage 1 Monthly Calcs'!H476)</f>
        <v>#VALUE!</v>
      </c>
      <c r="J476" s="24">
        <f>IF(ISBLANK('Mortgage 1 Monthly Calcs'!I476),"",'Mortgage 1 Monthly Calcs'!I476)</f>
        <v>0</v>
      </c>
      <c r="K476" s="24" t="str">
        <f>IF(ISBLANK('Mortgage 1 Monthly Calcs'!J476),"",'Mortgage 1 Monthly Calcs'!J476)</f>
        <v/>
      </c>
      <c r="L476" s="24"/>
      <c r="M476" s="24">
        <f>IF(ISBLANK('Mortgage 1 Monthly Calcs'!K476),"",'Mortgage 1 Monthly Calcs'!K476)</f>
        <v>0</v>
      </c>
      <c r="N476" s="24"/>
      <c r="O476" s="24" t="e">
        <f>IF(ISBLANK('Mortgage 1 Monthly Calcs'!L476),"",'Mortgage 1 Monthly Calcs'!L476)</f>
        <v>#VALUE!</v>
      </c>
      <c r="P476" s="24"/>
      <c r="Q476" s="24" t="str">
        <f>IF(ISBLANK('Mortgage 1 Monthly Calcs'!M476),"",'Mortgage 1 Monthly Calcs'!M476)</f>
        <v/>
      </c>
      <c r="R476" s="24" t="str">
        <f>IF(ISBLANK('Mortgage 1 Monthly Calcs'!N476),"",'Mortgage 1 Monthly Calcs'!N476)</f>
        <v/>
      </c>
      <c r="S476" s="24" t="str">
        <f>IF(ISBLANK('Mortgage 1 Monthly Calcs'!O476),"",'Mortgage 1 Monthly Calcs'!O476)</f>
        <v/>
      </c>
      <c r="T476" s="24"/>
      <c r="U476" s="24">
        <f>IF(ISBLANK('Mortgage 1 Monthly Calcs'!P476),"",'Mortgage 1 Monthly Calcs'!P476)</f>
        <v>0</v>
      </c>
      <c r="V476" s="24" t="str">
        <f>IF(ISBLANK('Mortgage 1 Monthly Calcs'!Q476),"",'Mortgage 1 Monthly Calcs'!Q476)</f>
        <v/>
      </c>
      <c r="W476" s="24" t="str">
        <f>IF(ISBLANK('Mortgage 1 Monthly Calcs'!R476),"",'Mortgage 1 Monthly Calcs'!R476)</f>
        <v/>
      </c>
      <c r="X476" s="24">
        <f>IF(ISBLANK('Mortgage 1 Monthly Calcs'!S476),"",'Mortgage 1 Monthly Calcs'!S476)</f>
        <v>0</v>
      </c>
      <c r="Y476" s="24" t="str">
        <f>IF(ISBLANK('Mortgage 1 Monthly Calcs'!T476),"",'Mortgage 1 Monthly Calcs'!T476)</f>
        <v/>
      </c>
      <c r="Z476" s="24">
        <f>IF(ISBLANK('Mortgage 1 Monthly Calcs'!U476),"",'Mortgage 1 Monthly Calcs'!U476)</f>
        <v>93290.420445652606</v>
      </c>
      <c r="AA476" s="24" t="e">
        <f>IF(ISBLANK('Mortgage 1 Monthly Calcs'!V476),"",'Mortgage 1 Monthly Calcs'!V476)</f>
        <v>#VALUE!</v>
      </c>
      <c r="AB476" s="24" t="e">
        <f>IF(ISBLANK('Mortgage 1 Monthly Calcs'!W476),"",'Mortgage 1 Monthly Calcs'!W476)</f>
        <v>#VALUE!</v>
      </c>
      <c r="AC476" s="24" t="str">
        <f>IF(ISBLANK('Mortgage 1 Monthly Calcs'!X476),"",'Mortgage 1 Monthly Calcs'!X476)</f>
        <v/>
      </c>
      <c r="AD476" s="24" t="str">
        <f>IF(ISBLANK('Mortgage 1 Monthly Calcs'!Y476),"",'Mortgage 1 Monthly Calcs'!Y476)</f>
        <v/>
      </c>
    </row>
    <row r="477" spans="3:30" x14ac:dyDescent="0.25">
      <c r="C477" s="37">
        <v>466</v>
      </c>
      <c r="D477" s="29"/>
      <c r="E477" s="22" t="str">
        <f>IF(ISBLANK('Mortgage 1 Monthly Calcs'!E477),"",'Mortgage 1 Monthly Calcs'!E477)</f>
        <v/>
      </c>
      <c r="F477" s="22" t="str">
        <f>IF(ISBLANK('Mortgage 1 Monthly Calcs'!F477),"",'Mortgage 1 Monthly Calcs'!F477)</f>
        <v>Aug</v>
      </c>
      <c r="G477" s="28"/>
      <c r="H477" s="28">
        <f>IF(ISBLANK('Mortgage 1 Monthly Calcs'!G477),"",'Mortgage 1 Monthly Calcs'!G477)</f>
        <v>0</v>
      </c>
      <c r="I477" s="24" t="e">
        <f>IF(ISBLANK('Mortgage 1 Monthly Calcs'!H477),"",'Mortgage 1 Monthly Calcs'!H477)</f>
        <v>#VALUE!</v>
      </c>
      <c r="J477" s="24">
        <f>IF(ISBLANK('Mortgage 1 Monthly Calcs'!I477),"",'Mortgage 1 Monthly Calcs'!I477)</f>
        <v>0</v>
      </c>
      <c r="K477" s="24" t="str">
        <f>IF(ISBLANK('Mortgage 1 Monthly Calcs'!J477),"",'Mortgage 1 Monthly Calcs'!J477)</f>
        <v/>
      </c>
      <c r="L477" s="24"/>
      <c r="M477" s="24">
        <f>IF(ISBLANK('Mortgage 1 Monthly Calcs'!K477),"",'Mortgage 1 Monthly Calcs'!K477)</f>
        <v>0</v>
      </c>
      <c r="N477" s="24"/>
      <c r="O477" s="24" t="e">
        <f>IF(ISBLANK('Mortgage 1 Monthly Calcs'!L477),"",'Mortgage 1 Monthly Calcs'!L477)</f>
        <v>#VALUE!</v>
      </c>
      <c r="P477" s="24"/>
      <c r="Q477" s="24" t="str">
        <f>IF(ISBLANK('Mortgage 1 Monthly Calcs'!M477),"",'Mortgage 1 Monthly Calcs'!M477)</f>
        <v/>
      </c>
      <c r="R477" s="24" t="str">
        <f>IF(ISBLANK('Mortgage 1 Monthly Calcs'!N477),"",'Mortgage 1 Monthly Calcs'!N477)</f>
        <v/>
      </c>
      <c r="S477" s="24" t="str">
        <f>IF(ISBLANK('Mortgage 1 Monthly Calcs'!O477),"",'Mortgage 1 Monthly Calcs'!O477)</f>
        <v/>
      </c>
      <c r="T477" s="24"/>
      <c r="U477" s="24">
        <f>IF(ISBLANK('Mortgage 1 Monthly Calcs'!P477),"",'Mortgage 1 Monthly Calcs'!P477)</f>
        <v>0</v>
      </c>
      <c r="V477" s="24" t="str">
        <f>IF(ISBLANK('Mortgage 1 Monthly Calcs'!Q477),"",'Mortgage 1 Monthly Calcs'!Q477)</f>
        <v/>
      </c>
      <c r="W477" s="24" t="str">
        <f>IF(ISBLANK('Mortgage 1 Monthly Calcs'!R477),"",'Mortgage 1 Monthly Calcs'!R477)</f>
        <v/>
      </c>
      <c r="X477" s="24">
        <f>IF(ISBLANK('Mortgage 1 Monthly Calcs'!S477),"",'Mortgage 1 Monthly Calcs'!S477)</f>
        <v>0</v>
      </c>
      <c r="Y477" s="24" t="str">
        <f>IF(ISBLANK('Mortgage 1 Monthly Calcs'!T477),"",'Mortgage 1 Monthly Calcs'!T477)</f>
        <v/>
      </c>
      <c r="Z477" s="24">
        <f>IF(ISBLANK('Mortgage 1 Monthly Calcs'!U477),"",'Mortgage 1 Monthly Calcs'!U477)</f>
        <v>93290.420445652606</v>
      </c>
      <c r="AA477" s="24" t="e">
        <f>IF(ISBLANK('Mortgage 1 Monthly Calcs'!V477),"",'Mortgage 1 Monthly Calcs'!V477)</f>
        <v>#VALUE!</v>
      </c>
      <c r="AB477" s="24" t="e">
        <f>IF(ISBLANK('Mortgage 1 Monthly Calcs'!W477),"",'Mortgage 1 Monthly Calcs'!W477)</f>
        <v>#VALUE!</v>
      </c>
      <c r="AC477" s="24" t="str">
        <f>IF(ISBLANK('Mortgage 1 Monthly Calcs'!X477),"",'Mortgage 1 Monthly Calcs'!X477)</f>
        <v/>
      </c>
      <c r="AD477" s="24" t="str">
        <f>IF(ISBLANK('Mortgage 1 Monthly Calcs'!Y477),"",'Mortgage 1 Monthly Calcs'!Y477)</f>
        <v/>
      </c>
    </row>
    <row r="478" spans="3:30" x14ac:dyDescent="0.25">
      <c r="C478" s="37">
        <v>467</v>
      </c>
      <c r="D478" s="29"/>
      <c r="E478" s="22" t="str">
        <f>IF(ISBLANK('Mortgage 1 Monthly Calcs'!E478),"",'Mortgage 1 Monthly Calcs'!E478)</f>
        <v/>
      </c>
      <c r="F478" s="23" t="str">
        <f>IF(ISBLANK('Mortgage 1 Monthly Calcs'!F478),"",'Mortgage 1 Monthly Calcs'!F478)</f>
        <v>Sep</v>
      </c>
      <c r="G478" s="28"/>
      <c r="H478" s="28">
        <f>IF(ISBLANK('Mortgage 1 Monthly Calcs'!G478),"",'Mortgage 1 Monthly Calcs'!G478)</f>
        <v>0</v>
      </c>
      <c r="I478" s="24" t="e">
        <f>IF(ISBLANK('Mortgage 1 Monthly Calcs'!H478),"",'Mortgage 1 Monthly Calcs'!H478)</f>
        <v>#VALUE!</v>
      </c>
      <c r="J478" s="24">
        <f>IF(ISBLANK('Mortgage 1 Monthly Calcs'!I478),"",'Mortgage 1 Monthly Calcs'!I478)</f>
        <v>0</v>
      </c>
      <c r="K478" s="24" t="str">
        <f>IF(ISBLANK('Mortgage 1 Monthly Calcs'!J478),"",'Mortgage 1 Monthly Calcs'!J478)</f>
        <v/>
      </c>
      <c r="L478" s="24"/>
      <c r="M478" s="24">
        <f>IF(ISBLANK('Mortgage 1 Monthly Calcs'!K478),"",'Mortgage 1 Monthly Calcs'!K478)</f>
        <v>0</v>
      </c>
      <c r="N478" s="24"/>
      <c r="O478" s="24" t="e">
        <f>IF(ISBLANK('Mortgage 1 Monthly Calcs'!L478),"",'Mortgage 1 Monthly Calcs'!L478)</f>
        <v>#VALUE!</v>
      </c>
      <c r="P478" s="24"/>
      <c r="Q478" s="24" t="str">
        <f>IF(ISBLANK('Mortgage 1 Monthly Calcs'!M478),"",'Mortgage 1 Monthly Calcs'!M478)</f>
        <v/>
      </c>
      <c r="R478" s="24" t="str">
        <f>IF(ISBLANK('Mortgage 1 Monthly Calcs'!N478),"",'Mortgage 1 Monthly Calcs'!N478)</f>
        <v/>
      </c>
      <c r="S478" s="24" t="str">
        <f>IF(ISBLANK('Mortgage 1 Monthly Calcs'!O478),"",'Mortgage 1 Monthly Calcs'!O478)</f>
        <v/>
      </c>
      <c r="T478" s="24"/>
      <c r="U478" s="24">
        <f>IF(ISBLANK('Mortgage 1 Monthly Calcs'!P478),"",'Mortgage 1 Monthly Calcs'!P478)</f>
        <v>0</v>
      </c>
      <c r="V478" s="24" t="str">
        <f>IF(ISBLANK('Mortgage 1 Monthly Calcs'!Q478),"",'Mortgage 1 Monthly Calcs'!Q478)</f>
        <v/>
      </c>
      <c r="W478" s="24" t="str">
        <f>IF(ISBLANK('Mortgage 1 Monthly Calcs'!R478),"",'Mortgage 1 Monthly Calcs'!R478)</f>
        <v/>
      </c>
      <c r="X478" s="24">
        <f>IF(ISBLANK('Mortgage 1 Monthly Calcs'!S478),"",'Mortgage 1 Monthly Calcs'!S478)</f>
        <v>0</v>
      </c>
      <c r="Y478" s="24" t="str">
        <f>IF(ISBLANK('Mortgage 1 Monthly Calcs'!T478),"",'Mortgage 1 Monthly Calcs'!T478)</f>
        <v/>
      </c>
      <c r="Z478" s="24">
        <f>IF(ISBLANK('Mortgage 1 Monthly Calcs'!U478),"",'Mortgage 1 Monthly Calcs'!U478)</f>
        <v>93290.420445652606</v>
      </c>
      <c r="AA478" s="24" t="e">
        <f>IF(ISBLANK('Mortgage 1 Monthly Calcs'!V478),"",'Mortgage 1 Monthly Calcs'!V478)</f>
        <v>#VALUE!</v>
      </c>
      <c r="AB478" s="24" t="e">
        <f>IF(ISBLANK('Mortgage 1 Monthly Calcs'!W478),"",'Mortgage 1 Monthly Calcs'!W478)</f>
        <v>#VALUE!</v>
      </c>
      <c r="AC478" s="24" t="str">
        <f>IF(ISBLANK('Mortgage 1 Monthly Calcs'!X478),"",'Mortgage 1 Monthly Calcs'!X478)</f>
        <v/>
      </c>
      <c r="AD478" s="24" t="str">
        <f>IF(ISBLANK('Mortgage 1 Monthly Calcs'!Y478),"",'Mortgage 1 Monthly Calcs'!Y478)</f>
        <v/>
      </c>
    </row>
    <row r="479" spans="3:30" x14ac:dyDescent="0.25">
      <c r="C479" s="37">
        <v>468</v>
      </c>
      <c r="D479" s="29">
        <f>D467+1</f>
        <v>39</v>
      </c>
      <c r="E479" s="22" t="str">
        <f>IF(ISBLANK('Mortgage 1 Monthly Calcs'!E479),"",'Mortgage 1 Monthly Calcs'!E479)</f>
        <v/>
      </c>
      <c r="F479" s="23" t="str">
        <f>IF(ISBLANK('Mortgage 1 Monthly Calcs'!F479),"",'Mortgage 1 Monthly Calcs'!F479)</f>
        <v>Oct</v>
      </c>
      <c r="G479" s="28"/>
      <c r="H479" s="28">
        <f>IF(ISBLANK('Mortgage 1 Monthly Calcs'!G479),"",'Mortgage 1 Monthly Calcs'!G479)</f>
        <v>0</v>
      </c>
      <c r="I479" s="24" t="e">
        <f>IF(ISBLANK('Mortgage 1 Monthly Calcs'!H479),"",'Mortgage 1 Monthly Calcs'!H479)</f>
        <v>#VALUE!</v>
      </c>
      <c r="J479" s="24">
        <f>IF(ISBLANK('Mortgage 1 Monthly Calcs'!I479),"",'Mortgage 1 Monthly Calcs'!I479)</f>
        <v>0</v>
      </c>
      <c r="K479" s="24" t="str">
        <f>IF(ISBLANK('Mortgage 1 Monthly Calcs'!J479),"",'Mortgage 1 Monthly Calcs'!J479)</f>
        <v/>
      </c>
      <c r="L479" s="24"/>
      <c r="M479" s="24">
        <f>IF(ISBLANK('Mortgage 1 Monthly Calcs'!K479),"",'Mortgage 1 Monthly Calcs'!K479)</f>
        <v>0</v>
      </c>
      <c r="N479" s="24"/>
      <c r="O479" s="24" t="e">
        <f>IF(ISBLANK('Mortgage 1 Monthly Calcs'!L479),"",'Mortgage 1 Monthly Calcs'!L479)</f>
        <v>#VALUE!</v>
      </c>
      <c r="P479" s="24"/>
      <c r="Q479" s="24" t="str">
        <f>IF(ISBLANK('Mortgage 1 Monthly Calcs'!M479),"",'Mortgage 1 Monthly Calcs'!M479)</f>
        <v/>
      </c>
      <c r="R479" s="24" t="str">
        <f>IF(ISBLANK('Mortgage 1 Monthly Calcs'!N479),"",'Mortgage 1 Monthly Calcs'!N479)</f>
        <v/>
      </c>
      <c r="S479" s="24" t="str">
        <f>IF(ISBLANK('Mortgage 1 Monthly Calcs'!O479),"",'Mortgage 1 Monthly Calcs'!O479)</f>
        <v/>
      </c>
      <c r="T479" s="24"/>
      <c r="U479" s="24">
        <f>IF(ISBLANK('Mortgage 1 Monthly Calcs'!P479),"",'Mortgage 1 Monthly Calcs'!P479)</f>
        <v>0</v>
      </c>
      <c r="V479" s="24" t="str">
        <f>IF(ISBLANK('Mortgage 1 Monthly Calcs'!Q479),"",'Mortgage 1 Monthly Calcs'!Q479)</f>
        <v/>
      </c>
      <c r="W479" s="24" t="str">
        <f>IF(ISBLANK('Mortgage 1 Monthly Calcs'!R479),"",'Mortgage 1 Monthly Calcs'!R479)</f>
        <v/>
      </c>
      <c r="X479" s="24">
        <f>IF(ISBLANK('Mortgage 1 Monthly Calcs'!S479),"",'Mortgage 1 Monthly Calcs'!S479)</f>
        <v>0</v>
      </c>
      <c r="Y479" s="24" t="str">
        <f>IF(ISBLANK('Mortgage 1 Monthly Calcs'!T479),"",'Mortgage 1 Monthly Calcs'!T479)</f>
        <v/>
      </c>
      <c r="Z479" s="24">
        <f>IF(ISBLANK('Mortgage 1 Monthly Calcs'!U479),"",'Mortgage 1 Monthly Calcs'!U479)</f>
        <v>93290.420445652606</v>
      </c>
      <c r="AA479" s="24" t="e">
        <f>IF(ISBLANK('Mortgage 1 Monthly Calcs'!V479),"",'Mortgage 1 Monthly Calcs'!V479)</f>
        <v>#VALUE!</v>
      </c>
      <c r="AB479" s="24" t="e">
        <f>IF(ISBLANK('Mortgage 1 Monthly Calcs'!W479),"",'Mortgage 1 Monthly Calcs'!W479)</f>
        <v>#VALUE!</v>
      </c>
      <c r="AC479" s="24" t="str">
        <f>IF(ISBLANK('Mortgage 1 Monthly Calcs'!X479),"",'Mortgage 1 Monthly Calcs'!X479)</f>
        <v/>
      </c>
      <c r="AD479" s="24" t="str">
        <f>IF(ISBLANK('Mortgage 1 Monthly Calcs'!Y479),"",'Mortgage 1 Monthly Calcs'!Y479)</f>
        <v/>
      </c>
    </row>
    <row r="480" spans="3:30" x14ac:dyDescent="0.25">
      <c r="C480" s="37">
        <v>469</v>
      </c>
      <c r="D480" s="29"/>
      <c r="E480" s="22" t="str">
        <f>IF(ISBLANK('Mortgage 1 Monthly Calcs'!E480),"",'Mortgage 1 Monthly Calcs'!E480)</f>
        <v/>
      </c>
      <c r="F480" s="23" t="str">
        <f>IF(ISBLANK('Mortgage 1 Monthly Calcs'!F480),"",'Mortgage 1 Monthly Calcs'!F480)</f>
        <v>Nov</v>
      </c>
      <c r="G480" s="28"/>
      <c r="H480" s="28">
        <f>IF(ISBLANK('Mortgage 1 Monthly Calcs'!G480),"",'Mortgage 1 Monthly Calcs'!G480)</f>
        <v>0</v>
      </c>
      <c r="I480" s="24" t="e">
        <f>IF(ISBLANK('Mortgage 1 Monthly Calcs'!H480),"",'Mortgage 1 Monthly Calcs'!H480)</f>
        <v>#VALUE!</v>
      </c>
      <c r="J480" s="24">
        <f>IF(ISBLANK('Mortgage 1 Monthly Calcs'!I480),"",'Mortgage 1 Monthly Calcs'!I480)</f>
        <v>0</v>
      </c>
      <c r="K480" s="24" t="str">
        <f>IF(ISBLANK('Mortgage 1 Monthly Calcs'!J480),"",'Mortgage 1 Monthly Calcs'!J480)</f>
        <v/>
      </c>
      <c r="L480" s="24"/>
      <c r="M480" s="24">
        <f>IF(ISBLANK('Mortgage 1 Monthly Calcs'!K480),"",'Mortgage 1 Monthly Calcs'!K480)</f>
        <v>0</v>
      </c>
      <c r="N480" s="24"/>
      <c r="O480" s="24" t="e">
        <f>IF(ISBLANK('Mortgage 1 Monthly Calcs'!L480),"",'Mortgage 1 Monthly Calcs'!L480)</f>
        <v>#VALUE!</v>
      </c>
      <c r="P480" s="24"/>
      <c r="Q480" s="24" t="str">
        <f>IF(ISBLANK('Mortgage 1 Monthly Calcs'!M480),"",'Mortgage 1 Monthly Calcs'!M480)</f>
        <v/>
      </c>
      <c r="R480" s="24" t="str">
        <f>IF(ISBLANK('Mortgage 1 Monthly Calcs'!N480),"",'Mortgage 1 Monthly Calcs'!N480)</f>
        <v/>
      </c>
      <c r="S480" s="24" t="str">
        <f>IF(ISBLANK('Mortgage 1 Monthly Calcs'!O480),"",'Mortgage 1 Monthly Calcs'!O480)</f>
        <v/>
      </c>
      <c r="T480" s="24"/>
      <c r="U480" s="24">
        <f>IF(ISBLANK('Mortgage 1 Monthly Calcs'!P480),"",'Mortgage 1 Monthly Calcs'!P480)</f>
        <v>0</v>
      </c>
      <c r="V480" s="24" t="str">
        <f>IF(ISBLANK('Mortgage 1 Monthly Calcs'!Q480),"",'Mortgage 1 Monthly Calcs'!Q480)</f>
        <v/>
      </c>
      <c r="W480" s="24" t="str">
        <f>IF(ISBLANK('Mortgage 1 Monthly Calcs'!R480),"",'Mortgage 1 Monthly Calcs'!R480)</f>
        <v/>
      </c>
      <c r="X480" s="24">
        <f>IF(ISBLANK('Mortgage 1 Monthly Calcs'!S480),"",'Mortgage 1 Monthly Calcs'!S480)</f>
        <v>0</v>
      </c>
      <c r="Y480" s="24" t="str">
        <f>IF(ISBLANK('Mortgage 1 Monthly Calcs'!T480),"",'Mortgage 1 Monthly Calcs'!T480)</f>
        <v/>
      </c>
      <c r="Z480" s="24">
        <f>IF(ISBLANK('Mortgage 1 Monthly Calcs'!U480),"",'Mortgage 1 Monthly Calcs'!U480)</f>
        <v>93290.420445652606</v>
      </c>
      <c r="AA480" s="24" t="e">
        <f>IF(ISBLANK('Mortgage 1 Monthly Calcs'!V480),"",'Mortgage 1 Monthly Calcs'!V480)</f>
        <v>#VALUE!</v>
      </c>
      <c r="AB480" s="24" t="e">
        <f>IF(ISBLANK('Mortgage 1 Monthly Calcs'!W480),"",'Mortgage 1 Monthly Calcs'!W480)</f>
        <v>#VALUE!</v>
      </c>
      <c r="AC480" s="24" t="str">
        <f>IF(ISBLANK('Mortgage 1 Monthly Calcs'!X480),"",'Mortgage 1 Monthly Calcs'!X480)</f>
        <v/>
      </c>
      <c r="AD480" s="24" t="str">
        <f>IF(ISBLANK('Mortgage 1 Monthly Calcs'!Y480),"",'Mortgage 1 Monthly Calcs'!Y480)</f>
        <v/>
      </c>
    </row>
    <row r="481" spans="3:30" x14ac:dyDescent="0.25">
      <c r="C481" s="37">
        <v>470</v>
      </c>
      <c r="D481" s="29"/>
      <c r="E481" s="22" t="str">
        <f>IF(ISBLANK('Mortgage 1 Monthly Calcs'!E481),"",'Mortgage 1 Monthly Calcs'!E481)</f>
        <v/>
      </c>
      <c r="F481" s="23" t="str">
        <f>IF(ISBLANK('Mortgage 1 Monthly Calcs'!F481),"",'Mortgage 1 Monthly Calcs'!F481)</f>
        <v>Dec</v>
      </c>
      <c r="G481" s="28"/>
      <c r="H481" s="28">
        <f>IF(ISBLANK('Mortgage 1 Monthly Calcs'!G481),"",'Mortgage 1 Monthly Calcs'!G481)</f>
        <v>0</v>
      </c>
      <c r="I481" s="24" t="e">
        <f>IF(ISBLANK('Mortgage 1 Monthly Calcs'!H481),"",'Mortgage 1 Monthly Calcs'!H481)</f>
        <v>#VALUE!</v>
      </c>
      <c r="J481" s="24">
        <f>IF(ISBLANK('Mortgage 1 Monthly Calcs'!I481),"",'Mortgage 1 Monthly Calcs'!I481)</f>
        <v>0</v>
      </c>
      <c r="K481" s="24" t="str">
        <f>IF(ISBLANK('Mortgage 1 Monthly Calcs'!J481),"",'Mortgage 1 Monthly Calcs'!J481)</f>
        <v/>
      </c>
      <c r="L481" s="24"/>
      <c r="M481" s="24">
        <f>IF(ISBLANK('Mortgage 1 Monthly Calcs'!K481),"",'Mortgage 1 Monthly Calcs'!K481)</f>
        <v>0</v>
      </c>
      <c r="N481" s="24"/>
      <c r="O481" s="24" t="e">
        <f>IF(ISBLANK('Mortgage 1 Monthly Calcs'!L481),"",'Mortgage 1 Monthly Calcs'!L481)</f>
        <v>#VALUE!</v>
      </c>
      <c r="P481" s="24"/>
      <c r="Q481" s="24" t="str">
        <f>IF(ISBLANK('Mortgage 1 Monthly Calcs'!M481),"",'Mortgage 1 Monthly Calcs'!M481)</f>
        <v/>
      </c>
      <c r="R481" s="24" t="str">
        <f>IF(ISBLANK('Mortgage 1 Monthly Calcs'!N481),"",'Mortgage 1 Monthly Calcs'!N481)</f>
        <v/>
      </c>
      <c r="S481" s="24" t="str">
        <f>IF(ISBLANK('Mortgage 1 Monthly Calcs'!O481),"",'Mortgage 1 Monthly Calcs'!O481)</f>
        <v/>
      </c>
      <c r="T481" s="24"/>
      <c r="U481" s="24">
        <f>IF(ISBLANK('Mortgage 1 Monthly Calcs'!P481),"",'Mortgage 1 Monthly Calcs'!P481)</f>
        <v>0</v>
      </c>
      <c r="V481" s="24" t="str">
        <f>IF(ISBLANK('Mortgage 1 Monthly Calcs'!Q481),"",'Mortgage 1 Monthly Calcs'!Q481)</f>
        <v/>
      </c>
      <c r="W481" s="24" t="str">
        <f>IF(ISBLANK('Mortgage 1 Monthly Calcs'!R481),"",'Mortgage 1 Monthly Calcs'!R481)</f>
        <v/>
      </c>
      <c r="X481" s="24">
        <f>IF(ISBLANK('Mortgage 1 Monthly Calcs'!S481),"",'Mortgage 1 Monthly Calcs'!S481)</f>
        <v>0</v>
      </c>
      <c r="Y481" s="24" t="str">
        <f>IF(ISBLANK('Mortgage 1 Monthly Calcs'!T481),"",'Mortgage 1 Monthly Calcs'!T481)</f>
        <v/>
      </c>
      <c r="Z481" s="24">
        <f>IF(ISBLANK('Mortgage 1 Monthly Calcs'!U481),"",'Mortgage 1 Monthly Calcs'!U481)</f>
        <v>93290.420445652606</v>
      </c>
      <c r="AA481" s="24" t="e">
        <f>IF(ISBLANK('Mortgage 1 Monthly Calcs'!V481),"",'Mortgage 1 Monthly Calcs'!V481)</f>
        <v>#VALUE!</v>
      </c>
      <c r="AB481" s="24" t="e">
        <f>IF(ISBLANK('Mortgage 1 Monthly Calcs'!W481),"",'Mortgage 1 Monthly Calcs'!W481)</f>
        <v>#VALUE!</v>
      </c>
      <c r="AC481" s="24" t="str">
        <f>IF(ISBLANK('Mortgage 1 Monthly Calcs'!X481),"",'Mortgage 1 Monthly Calcs'!X481)</f>
        <v/>
      </c>
      <c r="AD481" s="24" t="str">
        <f>IF(ISBLANK('Mortgage 1 Monthly Calcs'!Y481),"",'Mortgage 1 Monthly Calcs'!Y481)</f>
        <v/>
      </c>
    </row>
    <row r="482" spans="3:30" x14ac:dyDescent="0.25">
      <c r="C482" s="37">
        <v>471</v>
      </c>
      <c r="D482" s="29"/>
      <c r="E482" s="22">
        <f>IF(ISBLANK('Mortgage 1 Monthly Calcs'!E482),"",'Mortgage 1 Monthly Calcs'!E482)</f>
        <v>2049</v>
      </c>
      <c r="F482" s="23" t="str">
        <f>IF(ISBLANK('Mortgage 1 Monthly Calcs'!F482),"",'Mortgage 1 Monthly Calcs'!F482)</f>
        <v>Jan</v>
      </c>
      <c r="G482" s="28"/>
      <c r="H482" s="28">
        <f>IF(ISBLANK('Mortgage 1 Monthly Calcs'!G482),"",'Mortgage 1 Monthly Calcs'!G482)</f>
        <v>0</v>
      </c>
      <c r="I482" s="24" t="e">
        <f>IF(ISBLANK('Mortgage 1 Monthly Calcs'!H482),"",'Mortgage 1 Monthly Calcs'!H482)</f>
        <v>#VALUE!</v>
      </c>
      <c r="J482" s="24">
        <f>IF(ISBLANK('Mortgage 1 Monthly Calcs'!I482),"",'Mortgage 1 Monthly Calcs'!I482)</f>
        <v>0</v>
      </c>
      <c r="K482" s="24" t="str">
        <f>IF(ISBLANK('Mortgage 1 Monthly Calcs'!J482),"",'Mortgage 1 Monthly Calcs'!J482)</f>
        <v/>
      </c>
      <c r="L482" s="24"/>
      <c r="M482" s="24">
        <f>IF(ISBLANK('Mortgage 1 Monthly Calcs'!K482),"",'Mortgage 1 Monthly Calcs'!K482)</f>
        <v>0</v>
      </c>
      <c r="N482" s="24"/>
      <c r="O482" s="24" t="e">
        <f>IF(ISBLANK('Mortgage 1 Monthly Calcs'!L482),"",'Mortgage 1 Monthly Calcs'!L482)</f>
        <v>#VALUE!</v>
      </c>
      <c r="P482" s="24"/>
      <c r="Q482" s="24" t="str">
        <f>IF(ISBLANK('Mortgage 1 Monthly Calcs'!M482),"",'Mortgage 1 Monthly Calcs'!M482)</f>
        <v/>
      </c>
      <c r="R482" s="24" t="str">
        <f>IF(ISBLANK('Mortgage 1 Monthly Calcs'!N482),"",'Mortgage 1 Monthly Calcs'!N482)</f>
        <v/>
      </c>
      <c r="S482" s="24" t="str">
        <f>IF(ISBLANK('Mortgage 1 Monthly Calcs'!O482),"",'Mortgage 1 Monthly Calcs'!O482)</f>
        <v/>
      </c>
      <c r="T482" s="24"/>
      <c r="U482" s="24">
        <f>IF(ISBLANK('Mortgage 1 Monthly Calcs'!P482),"",'Mortgage 1 Monthly Calcs'!P482)</f>
        <v>0</v>
      </c>
      <c r="V482" s="24" t="str">
        <f>IF(ISBLANK('Mortgage 1 Monthly Calcs'!Q482),"",'Mortgage 1 Monthly Calcs'!Q482)</f>
        <v/>
      </c>
      <c r="W482" s="24" t="str">
        <f>IF(ISBLANK('Mortgage 1 Monthly Calcs'!R482),"",'Mortgage 1 Monthly Calcs'!R482)</f>
        <v/>
      </c>
      <c r="X482" s="24">
        <f>IF(ISBLANK('Mortgage 1 Monthly Calcs'!S482),"",'Mortgage 1 Monthly Calcs'!S482)</f>
        <v>0</v>
      </c>
      <c r="Y482" s="24" t="str">
        <f>IF(ISBLANK('Mortgage 1 Monthly Calcs'!T482),"",'Mortgage 1 Monthly Calcs'!T482)</f>
        <v/>
      </c>
      <c r="Z482" s="24">
        <f>IF(ISBLANK('Mortgage 1 Monthly Calcs'!U482),"",'Mortgage 1 Monthly Calcs'!U482)</f>
        <v>93290.420445652606</v>
      </c>
      <c r="AA482" s="24" t="e">
        <f>IF(ISBLANK('Mortgage 1 Monthly Calcs'!V482),"",'Mortgage 1 Monthly Calcs'!V482)</f>
        <v>#VALUE!</v>
      </c>
      <c r="AB482" s="24" t="e">
        <f>IF(ISBLANK('Mortgage 1 Monthly Calcs'!W482),"",'Mortgage 1 Monthly Calcs'!W482)</f>
        <v>#VALUE!</v>
      </c>
      <c r="AC482" s="24" t="str">
        <f>IF(ISBLANK('Mortgage 1 Monthly Calcs'!X482),"",'Mortgage 1 Monthly Calcs'!X482)</f>
        <v/>
      </c>
      <c r="AD482" s="24" t="str">
        <f>IF(ISBLANK('Mortgage 1 Monthly Calcs'!Y482),"",'Mortgage 1 Monthly Calcs'!Y482)</f>
        <v/>
      </c>
    </row>
    <row r="483" spans="3:30" x14ac:dyDescent="0.25">
      <c r="C483" s="37">
        <v>472</v>
      </c>
      <c r="D483" s="29" t="str">
        <f>IF(K1251=1,F475+1,"")</f>
        <v/>
      </c>
      <c r="E483" s="22" t="str">
        <f>IF(ISBLANK('Mortgage 1 Monthly Calcs'!E483),"",'Mortgage 1 Monthly Calcs'!E483)</f>
        <v/>
      </c>
      <c r="F483" s="23" t="str">
        <f>IF(ISBLANK('Mortgage 1 Monthly Calcs'!F483),"",'Mortgage 1 Monthly Calcs'!F483)</f>
        <v>Feb</v>
      </c>
      <c r="G483" s="28"/>
      <c r="H483" s="28">
        <f>IF(ISBLANK('Mortgage 1 Monthly Calcs'!G483),"",'Mortgage 1 Monthly Calcs'!G483)</f>
        <v>0</v>
      </c>
      <c r="I483" s="24" t="e">
        <f>IF(ISBLANK('Mortgage 1 Monthly Calcs'!H483),"",'Mortgage 1 Monthly Calcs'!H483)</f>
        <v>#VALUE!</v>
      </c>
      <c r="J483" s="24">
        <f>IF(ISBLANK('Mortgage 1 Monthly Calcs'!I483),"",'Mortgage 1 Monthly Calcs'!I483)</f>
        <v>0</v>
      </c>
      <c r="K483" s="24" t="str">
        <f>IF(ISBLANK('Mortgage 1 Monthly Calcs'!J483),"",'Mortgage 1 Monthly Calcs'!J483)</f>
        <v/>
      </c>
      <c r="L483" s="24"/>
      <c r="M483" s="24">
        <f>IF(ISBLANK('Mortgage 1 Monthly Calcs'!K483),"",'Mortgage 1 Monthly Calcs'!K483)</f>
        <v>0</v>
      </c>
      <c r="N483" s="24"/>
      <c r="O483" s="24" t="e">
        <f>IF(ISBLANK('Mortgage 1 Monthly Calcs'!L483),"",'Mortgage 1 Monthly Calcs'!L483)</f>
        <v>#VALUE!</v>
      </c>
      <c r="P483" s="24"/>
      <c r="Q483" s="24" t="str">
        <f>IF(ISBLANK('Mortgage 1 Monthly Calcs'!M483),"",'Mortgage 1 Monthly Calcs'!M483)</f>
        <v/>
      </c>
      <c r="R483" s="24" t="str">
        <f>IF(ISBLANK('Mortgage 1 Monthly Calcs'!N483),"",'Mortgage 1 Monthly Calcs'!N483)</f>
        <v/>
      </c>
      <c r="S483" s="24" t="str">
        <f>IF(ISBLANK('Mortgage 1 Monthly Calcs'!O483),"",'Mortgage 1 Monthly Calcs'!O483)</f>
        <v/>
      </c>
      <c r="T483" s="24"/>
      <c r="U483" s="24">
        <f>IF(ISBLANK('Mortgage 1 Monthly Calcs'!P483),"",'Mortgage 1 Monthly Calcs'!P483)</f>
        <v>0</v>
      </c>
      <c r="V483" s="24" t="str">
        <f>IF(ISBLANK('Mortgage 1 Monthly Calcs'!Q483),"",'Mortgage 1 Monthly Calcs'!Q483)</f>
        <v/>
      </c>
      <c r="W483" s="24" t="str">
        <f>IF(ISBLANK('Mortgage 1 Monthly Calcs'!R483),"",'Mortgage 1 Monthly Calcs'!R483)</f>
        <v/>
      </c>
      <c r="X483" s="24">
        <f>IF(ISBLANK('Mortgage 1 Monthly Calcs'!S483),"",'Mortgage 1 Monthly Calcs'!S483)</f>
        <v>0</v>
      </c>
      <c r="Y483" s="24" t="str">
        <f>IF(ISBLANK('Mortgage 1 Monthly Calcs'!T483),"",'Mortgage 1 Monthly Calcs'!T483)</f>
        <v/>
      </c>
      <c r="Z483" s="24">
        <f>IF(ISBLANK('Mortgage 1 Monthly Calcs'!U483),"",'Mortgage 1 Monthly Calcs'!U483)</f>
        <v>93290.420445652606</v>
      </c>
      <c r="AA483" s="24" t="e">
        <f>IF(ISBLANK('Mortgage 1 Monthly Calcs'!V483),"",'Mortgage 1 Monthly Calcs'!V483)</f>
        <v>#VALUE!</v>
      </c>
      <c r="AB483" s="24" t="e">
        <f>IF(ISBLANK('Mortgage 1 Monthly Calcs'!W483),"",'Mortgage 1 Monthly Calcs'!W483)</f>
        <v>#VALUE!</v>
      </c>
      <c r="AC483" s="24" t="str">
        <f>IF(ISBLANK('Mortgage 1 Monthly Calcs'!X483),"",'Mortgage 1 Monthly Calcs'!X483)</f>
        <v/>
      </c>
      <c r="AD483" s="24" t="str">
        <f>IF(ISBLANK('Mortgage 1 Monthly Calcs'!Y483),"",'Mortgage 1 Monthly Calcs'!Y483)</f>
        <v/>
      </c>
    </row>
    <row r="484" spans="3:30" x14ac:dyDescent="0.25">
      <c r="C484" s="37">
        <v>473</v>
      </c>
      <c r="D484" s="29" t="str">
        <f>IF(K1252=1,F475+1,"")</f>
        <v/>
      </c>
      <c r="E484" s="22" t="str">
        <f>IF(ISBLANK('Mortgage 1 Monthly Calcs'!E484),"",'Mortgage 1 Monthly Calcs'!E484)</f>
        <v/>
      </c>
      <c r="F484" s="23" t="str">
        <f>IF(ISBLANK('Mortgage 1 Monthly Calcs'!F484),"",'Mortgage 1 Monthly Calcs'!F484)</f>
        <v>Mar</v>
      </c>
      <c r="G484" s="28"/>
      <c r="H484" s="28">
        <f>IF(ISBLANK('Mortgage 1 Monthly Calcs'!G484),"",'Mortgage 1 Monthly Calcs'!G484)</f>
        <v>0</v>
      </c>
      <c r="I484" s="24" t="e">
        <f>IF(ISBLANK('Mortgage 1 Monthly Calcs'!H484),"",'Mortgage 1 Monthly Calcs'!H484)</f>
        <v>#VALUE!</v>
      </c>
      <c r="J484" s="24">
        <f>IF(ISBLANK('Mortgage 1 Monthly Calcs'!I484),"",'Mortgage 1 Monthly Calcs'!I484)</f>
        <v>0</v>
      </c>
      <c r="K484" s="24" t="str">
        <f>IF(ISBLANK('Mortgage 1 Monthly Calcs'!J484),"",'Mortgage 1 Monthly Calcs'!J484)</f>
        <v/>
      </c>
      <c r="L484" s="24"/>
      <c r="M484" s="24">
        <f>IF(ISBLANK('Mortgage 1 Monthly Calcs'!K484),"",'Mortgage 1 Monthly Calcs'!K484)</f>
        <v>0</v>
      </c>
      <c r="N484" s="24"/>
      <c r="O484" s="24" t="e">
        <f>IF(ISBLANK('Mortgage 1 Monthly Calcs'!L484),"",'Mortgage 1 Monthly Calcs'!L484)</f>
        <v>#VALUE!</v>
      </c>
      <c r="P484" s="24"/>
      <c r="Q484" s="24" t="str">
        <f>IF(ISBLANK('Mortgage 1 Monthly Calcs'!M484),"",'Mortgage 1 Monthly Calcs'!M484)</f>
        <v/>
      </c>
      <c r="R484" s="24" t="str">
        <f>IF(ISBLANK('Mortgage 1 Monthly Calcs'!N484),"",'Mortgage 1 Monthly Calcs'!N484)</f>
        <v/>
      </c>
      <c r="S484" s="24" t="str">
        <f>IF(ISBLANK('Mortgage 1 Monthly Calcs'!O484),"",'Mortgage 1 Monthly Calcs'!O484)</f>
        <v/>
      </c>
      <c r="T484" s="24"/>
      <c r="U484" s="24">
        <f>IF(ISBLANK('Mortgage 1 Monthly Calcs'!P484),"",'Mortgage 1 Monthly Calcs'!P484)</f>
        <v>0</v>
      </c>
      <c r="V484" s="24" t="str">
        <f>IF(ISBLANK('Mortgage 1 Monthly Calcs'!Q484),"",'Mortgage 1 Monthly Calcs'!Q484)</f>
        <v/>
      </c>
      <c r="W484" s="24" t="str">
        <f>IF(ISBLANK('Mortgage 1 Monthly Calcs'!R484),"",'Mortgage 1 Monthly Calcs'!R484)</f>
        <v/>
      </c>
      <c r="X484" s="24">
        <f>IF(ISBLANK('Mortgage 1 Monthly Calcs'!S484),"",'Mortgage 1 Monthly Calcs'!S484)</f>
        <v>0</v>
      </c>
      <c r="Y484" s="24" t="str">
        <f>IF(ISBLANK('Mortgage 1 Monthly Calcs'!T484),"",'Mortgage 1 Monthly Calcs'!T484)</f>
        <v/>
      </c>
      <c r="Z484" s="24">
        <f>IF(ISBLANK('Mortgage 1 Monthly Calcs'!U484),"",'Mortgage 1 Monthly Calcs'!U484)</f>
        <v>93290.420445652606</v>
      </c>
      <c r="AA484" s="24" t="e">
        <f>IF(ISBLANK('Mortgage 1 Monthly Calcs'!V484),"",'Mortgage 1 Monthly Calcs'!V484)</f>
        <v>#VALUE!</v>
      </c>
      <c r="AB484" s="24" t="e">
        <f>IF(ISBLANK('Mortgage 1 Monthly Calcs'!W484),"",'Mortgage 1 Monthly Calcs'!W484)</f>
        <v>#VALUE!</v>
      </c>
      <c r="AC484" s="24" t="str">
        <f>IF(ISBLANK('Mortgage 1 Monthly Calcs'!X484),"",'Mortgage 1 Monthly Calcs'!X484)</f>
        <v/>
      </c>
      <c r="AD484" s="24" t="str">
        <f>IF(ISBLANK('Mortgage 1 Monthly Calcs'!Y484),"",'Mortgage 1 Monthly Calcs'!Y484)</f>
        <v/>
      </c>
    </row>
    <row r="485" spans="3:30" x14ac:dyDescent="0.25">
      <c r="C485" s="37">
        <v>474</v>
      </c>
      <c r="D485" s="29" t="str">
        <f>IF(K1253=1,F475+1,"")</f>
        <v/>
      </c>
      <c r="E485" s="22" t="str">
        <f>IF(ISBLANK('Mortgage 1 Monthly Calcs'!E485),"",'Mortgage 1 Monthly Calcs'!E485)</f>
        <v/>
      </c>
      <c r="F485" s="23" t="str">
        <f>IF(ISBLANK('Mortgage 1 Monthly Calcs'!F485),"",'Mortgage 1 Monthly Calcs'!F485)</f>
        <v>Apr</v>
      </c>
      <c r="G485" s="28"/>
      <c r="H485" s="28">
        <f>IF(ISBLANK('Mortgage 1 Monthly Calcs'!G485),"",'Mortgage 1 Monthly Calcs'!G485)</f>
        <v>0</v>
      </c>
      <c r="I485" s="24" t="e">
        <f>IF(ISBLANK('Mortgage 1 Monthly Calcs'!H485),"",'Mortgage 1 Monthly Calcs'!H485)</f>
        <v>#VALUE!</v>
      </c>
      <c r="J485" s="24">
        <f>IF(ISBLANK('Mortgage 1 Monthly Calcs'!I485),"",'Mortgage 1 Monthly Calcs'!I485)</f>
        <v>0</v>
      </c>
      <c r="K485" s="24" t="str">
        <f>IF(ISBLANK('Mortgage 1 Monthly Calcs'!J485),"",'Mortgage 1 Monthly Calcs'!J485)</f>
        <v/>
      </c>
      <c r="L485" s="24"/>
      <c r="M485" s="24">
        <f>IF(ISBLANK('Mortgage 1 Monthly Calcs'!K485),"",'Mortgage 1 Monthly Calcs'!K485)</f>
        <v>0</v>
      </c>
      <c r="N485" s="24"/>
      <c r="O485" s="24" t="e">
        <f>IF(ISBLANK('Mortgage 1 Monthly Calcs'!L485),"",'Mortgage 1 Monthly Calcs'!L485)</f>
        <v>#VALUE!</v>
      </c>
      <c r="P485" s="24"/>
      <c r="Q485" s="24" t="str">
        <f>IF(ISBLANK('Mortgage 1 Monthly Calcs'!M485),"",'Mortgage 1 Monthly Calcs'!M485)</f>
        <v/>
      </c>
      <c r="R485" s="24" t="str">
        <f>IF(ISBLANK('Mortgage 1 Monthly Calcs'!N485),"",'Mortgage 1 Monthly Calcs'!N485)</f>
        <v/>
      </c>
      <c r="S485" s="24" t="str">
        <f>IF(ISBLANK('Mortgage 1 Monthly Calcs'!O485),"",'Mortgage 1 Monthly Calcs'!O485)</f>
        <v/>
      </c>
      <c r="T485" s="24"/>
      <c r="U485" s="24">
        <f>IF(ISBLANK('Mortgage 1 Monthly Calcs'!P485),"",'Mortgage 1 Monthly Calcs'!P485)</f>
        <v>0</v>
      </c>
      <c r="V485" s="24" t="str">
        <f>IF(ISBLANK('Mortgage 1 Monthly Calcs'!Q485),"",'Mortgage 1 Monthly Calcs'!Q485)</f>
        <v/>
      </c>
      <c r="W485" s="24" t="str">
        <f>IF(ISBLANK('Mortgage 1 Monthly Calcs'!R485),"",'Mortgage 1 Monthly Calcs'!R485)</f>
        <v/>
      </c>
      <c r="X485" s="24">
        <f>IF(ISBLANK('Mortgage 1 Monthly Calcs'!S485),"",'Mortgage 1 Monthly Calcs'!S485)</f>
        <v>0</v>
      </c>
      <c r="Y485" s="24" t="str">
        <f>IF(ISBLANK('Mortgage 1 Monthly Calcs'!T485),"",'Mortgage 1 Monthly Calcs'!T485)</f>
        <v/>
      </c>
      <c r="Z485" s="24">
        <f>IF(ISBLANK('Mortgage 1 Monthly Calcs'!U485),"",'Mortgage 1 Monthly Calcs'!U485)</f>
        <v>93290.420445652606</v>
      </c>
      <c r="AA485" s="24" t="e">
        <f>IF(ISBLANK('Mortgage 1 Monthly Calcs'!V485),"",'Mortgage 1 Monthly Calcs'!V485)</f>
        <v>#VALUE!</v>
      </c>
      <c r="AB485" s="24" t="e">
        <f>IF(ISBLANK('Mortgage 1 Monthly Calcs'!W485),"",'Mortgage 1 Monthly Calcs'!W485)</f>
        <v>#VALUE!</v>
      </c>
      <c r="AC485" s="24" t="str">
        <f>IF(ISBLANK('Mortgage 1 Monthly Calcs'!X485),"",'Mortgage 1 Monthly Calcs'!X485)</f>
        <v/>
      </c>
      <c r="AD485" s="24" t="str">
        <f>IF(ISBLANK('Mortgage 1 Monthly Calcs'!Y485),"",'Mortgage 1 Monthly Calcs'!Y485)</f>
        <v/>
      </c>
    </row>
    <row r="486" spans="3:30" x14ac:dyDescent="0.25">
      <c r="C486" s="37">
        <v>475</v>
      </c>
      <c r="D486" s="29" t="str">
        <f>IF(K1254=1,F475+1,"")</f>
        <v/>
      </c>
      <c r="E486" s="22" t="str">
        <f>IF(ISBLANK('Mortgage 1 Monthly Calcs'!E486),"",'Mortgage 1 Monthly Calcs'!E486)</f>
        <v/>
      </c>
      <c r="F486" s="23" t="str">
        <f>IF(ISBLANK('Mortgage 1 Monthly Calcs'!F486),"",'Mortgage 1 Monthly Calcs'!F486)</f>
        <v>May</v>
      </c>
      <c r="G486" s="28"/>
      <c r="H486" s="28">
        <f>IF(ISBLANK('Mortgage 1 Monthly Calcs'!G486),"",'Mortgage 1 Monthly Calcs'!G486)</f>
        <v>0</v>
      </c>
      <c r="I486" s="24" t="e">
        <f>IF(ISBLANK('Mortgage 1 Monthly Calcs'!H486),"",'Mortgage 1 Monthly Calcs'!H486)</f>
        <v>#VALUE!</v>
      </c>
      <c r="J486" s="24">
        <f>IF(ISBLANK('Mortgage 1 Monthly Calcs'!I486),"",'Mortgage 1 Monthly Calcs'!I486)</f>
        <v>0</v>
      </c>
      <c r="K486" s="24" t="str">
        <f>IF(ISBLANK('Mortgage 1 Monthly Calcs'!J486),"",'Mortgage 1 Monthly Calcs'!J486)</f>
        <v/>
      </c>
      <c r="L486" s="24"/>
      <c r="M486" s="24">
        <f>IF(ISBLANK('Mortgage 1 Monthly Calcs'!K486),"",'Mortgage 1 Monthly Calcs'!K486)</f>
        <v>0</v>
      </c>
      <c r="N486" s="24"/>
      <c r="O486" s="24" t="e">
        <f>IF(ISBLANK('Mortgage 1 Monthly Calcs'!L486),"",'Mortgage 1 Monthly Calcs'!L486)</f>
        <v>#VALUE!</v>
      </c>
      <c r="P486" s="24"/>
      <c r="Q486" s="24" t="str">
        <f>IF(ISBLANK('Mortgage 1 Monthly Calcs'!M486),"",'Mortgage 1 Monthly Calcs'!M486)</f>
        <v/>
      </c>
      <c r="R486" s="24" t="str">
        <f>IF(ISBLANK('Mortgage 1 Monthly Calcs'!N486),"",'Mortgage 1 Monthly Calcs'!N486)</f>
        <v/>
      </c>
      <c r="S486" s="24" t="str">
        <f>IF(ISBLANK('Mortgage 1 Monthly Calcs'!O486),"",'Mortgage 1 Monthly Calcs'!O486)</f>
        <v/>
      </c>
      <c r="T486" s="24"/>
      <c r="U486" s="24">
        <f>IF(ISBLANK('Mortgage 1 Monthly Calcs'!P486),"",'Mortgage 1 Monthly Calcs'!P486)</f>
        <v>0</v>
      </c>
      <c r="V486" s="24" t="str">
        <f>IF(ISBLANK('Mortgage 1 Monthly Calcs'!Q486),"",'Mortgage 1 Monthly Calcs'!Q486)</f>
        <v/>
      </c>
      <c r="W486" s="24" t="str">
        <f>IF(ISBLANK('Mortgage 1 Monthly Calcs'!R486),"",'Mortgage 1 Monthly Calcs'!R486)</f>
        <v/>
      </c>
      <c r="X486" s="24">
        <f>IF(ISBLANK('Mortgage 1 Monthly Calcs'!S486),"",'Mortgage 1 Monthly Calcs'!S486)</f>
        <v>0</v>
      </c>
      <c r="Y486" s="24" t="str">
        <f>IF(ISBLANK('Mortgage 1 Monthly Calcs'!T486),"",'Mortgage 1 Monthly Calcs'!T486)</f>
        <v/>
      </c>
      <c r="Z486" s="24">
        <f>IF(ISBLANK('Mortgage 1 Monthly Calcs'!U486),"",'Mortgage 1 Monthly Calcs'!U486)</f>
        <v>93290.420445652606</v>
      </c>
      <c r="AA486" s="24" t="e">
        <f>IF(ISBLANK('Mortgage 1 Monthly Calcs'!V486),"",'Mortgage 1 Monthly Calcs'!V486)</f>
        <v>#VALUE!</v>
      </c>
      <c r="AB486" s="24" t="e">
        <f>IF(ISBLANK('Mortgage 1 Monthly Calcs'!W486),"",'Mortgage 1 Monthly Calcs'!W486)</f>
        <v>#VALUE!</v>
      </c>
      <c r="AC486" s="24" t="str">
        <f>IF(ISBLANK('Mortgage 1 Monthly Calcs'!X486),"",'Mortgage 1 Monthly Calcs'!X486)</f>
        <v/>
      </c>
      <c r="AD486" s="24" t="str">
        <f>IF(ISBLANK('Mortgage 1 Monthly Calcs'!Y486),"",'Mortgage 1 Monthly Calcs'!Y486)</f>
        <v/>
      </c>
    </row>
    <row r="487" spans="3:30" x14ac:dyDescent="0.25">
      <c r="C487" s="37">
        <v>476</v>
      </c>
      <c r="D487" s="29" t="str">
        <f>IF(K1255=1,F475+1,"")</f>
        <v/>
      </c>
      <c r="E487" s="22" t="str">
        <f>IF(ISBLANK('Mortgage 1 Monthly Calcs'!E487),"",'Mortgage 1 Monthly Calcs'!E487)</f>
        <v/>
      </c>
      <c r="F487" s="23" t="str">
        <f>IF(ISBLANK('Mortgage 1 Monthly Calcs'!F487),"",'Mortgage 1 Monthly Calcs'!F487)</f>
        <v>Jun</v>
      </c>
      <c r="G487" s="28"/>
      <c r="H487" s="28">
        <f>IF(ISBLANK('Mortgage 1 Monthly Calcs'!G487),"",'Mortgage 1 Monthly Calcs'!G487)</f>
        <v>0</v>
      </c>
      <c r="I487" s="24" t="e">
        <f>IF(ISBLANK('Mortgage 1 Monthly Calcs'!H487),"",'Mortgage 1 Monthly Calcs'!H487)</f>
        <v>#VALUE!</v>
      </c>
      <c r="J487" s="24">
        <f>IF(ISBLANK('Mortgage 1 Monthly Calcs'!I487),"",'Mortgage 1 Monthly Calcs'!I487)</f>
        <v>0</v>
      </c>
      <c r="K487" s="24" t="str">
        <f>IF(ISBLANK('Mortgage 1 Monthly Calcs'!J487),"",'Mortgage 1 Monthly Calcs'!J487)</f>
        <v/>
      </c>
      <c r="L487" s="24"/>
      <c r="M487" s="24">
        <f>IF(ISBLANK('Mortgage 1 Monthly Calcs'!K487),"",'Mortgage 1 Monthly Calcs'!K487)</f>
        <v>0</v>
      </c>
      <c r="N487" s="24"/>
      <c r="O487" s="24" t="e">
        <f>IF(ISBLANK('Mortgage 1 Monthly Calcs'!L487),"",'Mortgage 1 Monthly Calcs'!L487)</f>
        <v>#VALUE!</v>
      </c>
      <c r="P487" s="24"/>
      <c r="Q487" s="24" t="str">
        <f>IF(ISBLANK('Mortgage 1 Monthly Calcs'!M487),"",'Mortgage 1 Monthly Calcs'!M487)</f>
        <v/>
      </c>
      <c r="R487" s="24" t="str">
        <f>IF(ISBLANK('Mortgage 1 Monthly Calcs'!N487),"",'Mortgage 1 Monthly Calcs'!N487)</f>
        <v/>
      </c>
      <c r="S487" s="24" t="str">
        <f>IF(ISBLANK('Mortgage 1 Monthly Calcs'!O487),"",'Mortgage 1 Monthly Calcs'!O487)</f>
        <v/>
      </c>
      <c r="T487" s="24"/>
      <c r="U487" s="24">
        <f>IF(ISBLANK('Mortgage 1 Monthly Calcs'!P487),"",'Mortgage 1 Monthly Calcs'!P487)</f>
        <v>0</v>
      </c>
      <c r="V487" s="24" t="str">
        <f>IF(ISBLANK('Mortgage 1 Monthly Calcs'!Q487),"",'Mortgage 1 Monthly Calcs'!Q487)</f>
        <v/>
      </c>
      <c r="W487" s="24" t="str">
        <f>IF(ISBLANK('Mortgage 1 Monthly Calcs'!R487),"",'Mortgage 1 Monthly Calcs'!R487)</f>
        <v/>
      </c>
      <c r="X487" s="24">
        <f>IF(ISBLANK('Mortgage 1 Monthly Calcs'!S487),"",'Mortgage 1 Monthly Calcs'!S487)</f>
        <v>0</v>
      </c>
      <c r="Y487" s="24" t="str">
        <f>IF(ISBLANK('Mortgage 1 Monthly Calcs'!T487),"",'Mortgage 1 Monthly Calcs'!T487)</f>
        <v/>
      </c>
      <c r="Z487" s="24">
        <f>IF(ISBLANK('Mortgage 1 Monthly Calcs'!U487),"",'Mortgage 1 Monthly Calcs'!U487)</f>
        <v>93290.420445652606</v>
      </c>
      <c r="AA487" s="24" t="e">
        <f>IF(ISBLANK('Mortgage 1 Monthly Calcs'!V487),"",'Mortgage 1 Monthly Calcs'!V487)</f>
        <v>#VALUE!</v>
      </c>
      <c r="AB487" s="24" t="e">
        <f>IF(ISBLANK('Mortgage 1 Monthly Calcs'!W487),"",'Mortgage 1 Monthly Calcs'!W487)</f>
        <v>#VALUE!</v>
      </c>
      <c r="AC487" s="24" t="str">
        <f>IF(ISBLANK('Mortgage 1 Monthly Calcs'!X487),"",'Mortgage 1 Monthly Calcs'!X487)</f>
        <v/>
      </c>
      <c r="AD487" s="24" t="str">
        <f>IF(ISBLANK('Mortgage 1 Monthly Calcs'!Y487),"",'Mortgage 1 Monthly Calcs'!Y487)</f>
        <v/>
      </c>
    </row>
    <row r="488" spans="3:30" x14ac:dyDescent="0.25">
      <c r="C488" s="37">
        <v>477</v>
      </c>
      <c r="D488" s="29" t="str">
        <f>IF(K1256=1,F475+1,"")</f>
        <v/>
      </c>
      <c r="E488" s="22" t="str">
        <f>IF(ISBLANK('Mortgage 1 Monthly Calcs'!E488),"",'Mortgage 1 Monthly Calcs'!E488)</f>
        <v/>
      </c>
      <c r="F488" s="23" t="str">
        <f>IF(ISBLANK('Mortgage 1 Monthly Calcs'!F488),"",'Mortgage 1 Monthly Calcs'!F488)</f>
        <v>Jul</v>
      </c>
      <c r="G488" s="28"/>
      <c r="H488" s="28">
        <f>IF(ISBLANK('Mortgage 1 Monthly Calcs'!G488),"",'Mortgage 1 Monthly Calcs'!G488)</f>
        <v>0</v>
      </c>
      <c r="I488" s="24" t="e">
        <f>IF(ISBLANK('Mortgage 1 Monthly Calcs'!H488),"",'Mortgage 1 Monthly Calcs'!H488)</f>
        <v>#VALUE!</v>
      </c>
      <c r="J488" s="24">
        <f>IF(ISBLANK('Mortgage 1 Monthly Calcs'!I488),"",'Mortgage 1 Monthly Calcs'!I488)</f>
        <v>0</v>
      </c>
      <c r="K488" s="24" t="str">
        <f>IF(ISBLANK('Mortgage 1 Monthly Calcs'!J488),"",'Mortgage 1 Monthly Calcs'!J488)</f>
        <v/>
      </c>
      <c r="L488" s="24"/>
      <c r="M488" s="24">
        <f>IF(ISBLANK('Mortgage 1 Monthly Calcs'!K488),"",'Mortgage 1 Monthly Calcs'!K488)</f>
        <v>0</v>
      </c>
      <c r="N488" s="24"/>
      <c r="O488" s="24" t="e">
        <f>IF(ISBLANK('Mortgage 1 Monthly Calcs'!L488),"",'Mortgage 1 Monthly Calcs'!L488)</f>
        <v>#VALUE!</v>
      </c>
      <c r="P488" s="24"/>
      <c r="Q488" s="24" t="str">
        <f>IF(ISBLANK('Mortgage 1 Monthly Calcs'!M488),"",'Mortgage 1 Monthly Calcs'!M488)</f>
        <v/>
      </c>
      <c r="R488" s="24" t="str">
        <f>IF(ISBLANK('Mortgage 1 Monthly Calcs'!N488),"",'Mortgage 1 Monthly Calcs'!N488)</f>
        <v/>
      </c>
      <c r="S488" s="24" t="str">
        <f>IF(ISBLANK('Mortgage 1 Monthly Calcs'!O488),"",'Mortgage 1 Monthly Calcs'!O488)</f>
        <v/>
      </c>
      <c r="T488" s="24"/>
      <c r="U488" s="24">
        <f>IF(ISBLANK('Mortgage 1 Monthly Calcs'!P488),"",'Mortgage 1 Monthly Calcs'!P488)</f>
        <v>0</v>
      </c>
      <c r="V488" s="24" t="str">
        <f>IF(ISBLANK('Mortgage 1 Monthly Calcs'!Q488),"",'Mortgage 1 Monthly Calcs'!Q488)</f>
        <v/>
      </c>
      <c r="W488" s="24" t="str">
        <f>IF(ISBLANK('Mortgage 1 Monthly Calcs'!R488),"",'Mortgage 1 Monthly Calcs'!R488)</f>
        <v/>
      </c>
      <c r="X488" s="24">
        <f>IF(ISBLANK('Mortgage 1 Monthly Calcs'!S488),"",'Mortgage 1 Monthly Calcs'!S488)</f>
        <v>0</v>
      </c>
      <c r="Y488" s="24" t="str">
        <f>IF(ISBLANK('Mortgage 1 Monthly Calcs'!T488),"",'Mortgage 1 Monthly Calcs'!T488)</f>
        <v/>
      </c>
      <c r="Z488" s="24">
        <f>IF(ISBLANK('Mortgage 1 Monthly Calcs'!U488),"",'Mortgage 1 Monthly Calcs'!U488)</f>
        <v>93290.420445652606</v>
      </c>
      <c r="AA488" s="24" t="e">
        <f>IF(ISBLANK('Mortgage 1 Monthly Calcs'!V488),"",'Mortgage 1 Monthly Calcs'!V488)</f>
        <v>#VALUE!</v>
      </c>
      <c r="AB488" s="24" t="e">
        <f>IF(ISBLANK('Mortgage 1 Monthly Calcs'!W488),"",'Mortgage 1 Monthly Calcs'!W488)</f>
        <v>#VALUE!</v>
      </c>
      <c r="AC488" s="24" t="str">
        <f>IF(ISBLANK('Mortgage 1 Monthly Calcs'!X488),"",'Mortgage 1 Monthly Calcs'!X488)</f>
        <v/>
      </c>
      <c r="AD488" s="24" t="str">
        <f>IF(ISBLANK('Mortgage 1 Monthly Calcs'!Y488),"",'Mortgage 1 Monthly Calcs'!Y488)</f>
        <v/>
      </c>
    </row>
    <row r="489" spans="3:30" x14ac:dyDescent="0.25">
      <c r="C489" s="37">
        <v>478</v>
      </c>
      <c r="D489" s="29" t="str">
        <f>IF(K1257=1,F475+1,"")</f>
        <v/>
      </c>
      <c r="E489" s="22" t="str">
        <f>IF(ISBLANK('Mortgage 1 Monthly Calcs'!E489),"",'Mortgage 1 Monthly Calcs'!E489)</f>
        <v/>
      </c>
      <c r="F489" s="22" t="str">
        <f>IF(ISBLANK('Mortgage 1 Monthly Calcs'!F489),"",'Mortgage 1 Monthly Calcs'!F489)</f>
        <v>Aug</v>
      </c>
      <c r="G489" s="28"/>
      <c r="H489" s="28">
        <f>IF(ISBLANK('Mortgage 1 Monthly Calcs'!G489),"",'Mortgage 1 Monthly Calcs'!G489)</f>
        <v>0</v>
      </c>
      <c r="I489" s="24" t="e">
        <f>IF(ISBLANK('Mortgage 1 Monthly Calcs'!H489),"",'Mortgage 1 Monthly Calcs'!H489)</f>
        <v>#VALUE!</v>
      </c>
      <c r="J489" s="24">
        <f>IF(ISBLANK('Mortgage 1 Monthly Calcs'!I489),"",'Mortgage 1 Monthly Calcs'!I489)</f>
        <v>0</v>
      </c>
      <c r="K489" s="24" t="str">
        <f>IF(ISBLANK('Mortgage 1 Monthly Calcs'!J489),"",'Mortgage 1 Monthly Calcs'!J489)</f>
        <v/>
      </c>
      <c r="L489" s="24"/>
      <c r="M489" s="24">
        <f>IF(ISBLANK('Mortgage 1 Monthly Calcs'!K489),"",'Mortgage 1 Monthly Calcs'!K489)</f>
        <v>0</v>
      </c>
      <c r="N489" s="24"/>
      <c r="O489" s="24" t="e">
        <f>IF(ISBLANK('Mortgage 1 Monthly Calcs'!L489),"",'Mortgage 1 Monthly Calcs'!L489)</f>
        <v>#VALUE!</v>
      </c>
      <c r="P489" s="24"/>
      <c r="Q489" s="24" t="str">
        <f>IF(ISBLANK('Mortgage 1 Monthly Calcs'!M489),"",'Mortgage 1 Monthly Calcs'!M489)</f>
        <v/>
      </c>
      <c r="R489" s="24" t="str">
        <f>IF(ISBLANK('Mortgage 1 Monthly Calcs'!N489),"",'Mortgage 1 Monthly Calcs'!N489)</f>
        <v/>
      </c>
      <c r="S489" s="24" t="str">
        <f>IF(ISBLANK('Mortgage 1 Monthly Calcs'!O489),"",'Mortgage 1 Monthly Calcs'!O489)</f>
        <v/>
      </c>
      <c r="T489" s="24"/>
      <c r="U489" s="24">
        <f>IF(ISBLANK('Mortgage 1 Monthly Calcs'!P489),"",'Mortgage 1 Monthly Calcs'!P489)</f>
        <v>0</v>
      </c>
      <c r="V489" s="24" t="str">
        <f>IF(ISBLANK('Mortgage 1 Monthly Calcs'!Q489),"",'Mortgage 1 Monthly Calcs'!Q489)</f>
        <v/>
      </c>
      <c r="W489" s="24" t="str">
        <f>IF(ISBLANK('Mortgage 1 Monthly Calcs'!R489),"",'Mortgage 1 Monthly Calcs'!R489)</f>
        <v/>
      </c>
      <c r="X489" s="24">
        <f>IF(ISBLANK('Mortgage 1 Monthly Calcs'!S489),"",'Mortgage 1 Monthly Calcs'!S489)</f>
        <v>0</v>
      </c>
      <c r="Y489" s="24" t="str">
        <f>IF(ISBLANK('Mortgage 1 Monthly Calcs'!T489),"",'Mortgage 1 Monthly Calcs'!T489)</f>
        <v/>
      </c>
      <c r="Z489" s="24">
        <f>IF(ISBLANK('Mortgage 1 Monthly Calcs'!U489),"",'Mortgage 1 Monthly Calcs'!U489)</f>
        <v>93290.420445652606</v>
      </c>
      <c r="AA489" s="24" t="e">
        <f>IF(ISBLANK('Mortgage 1 Monthly Calcs'!V489),"",'Mortgage 1 Monthly Calcs'!V489)</f>
        <v>#VALUE!</v>
      </c>
      <c r="AB489" s="24" t="e">
        <f>IF(ISBLANK('Mortgage 1 Monthly Calcs'!W489),"",'Mortgage 1 Monthly Calcs'!W489)</f>
        <v>#VALUE!</v>
      </c>
      <c r="AC489" s="24" t="str">
        <f>IF(ISBLANK('Mortgage 1 Monthly Calcs'!X489),"",'Mortgage 1 Monthly Calcs'!X489)</f>
        <v/>
      </c>
      <c r="AD489" s="24" t="str">
        <f>IF(ISBLANK('Mortgage 1 Monthly Calcs'!Y489),"",'Mortgage 1 Monthly Calcs'!Y489)</f>
        <v/>
      </c>
    </row>
    <row r="490" spans="3:30" x14ac:dyDescent="0.25">
      <c r="C490" s="37">
        <v>479</v>
      </c>
      <c r="D490" s="29" t="str">
        <f>IF(K1258=1,F475+1,"")</f>
        <v/>
      </c>
      <c r="E490" s="22" t="str">
        <f>IF(ISBLANK('Mortgage 1 Monthly Calcs'!E490),"",'Mortgage 1 Monthly Calcs'!E490)</f>
        <v/>
      </c>
      <c r="F490" s="23" t="str">
        <f>IF(ISBLANK('Mortgage 1 Monthly Calcs'!F490),"",'Mortgage 1 Monthly Calcs'!F490)</f>
        <v>Sep</v>
      </c>
      <c r="G490" s="28"/>
      <c r="H490" s="28">
        <f>IF(ISBLANK('Mortgage 1 Monthly Calcs'!G490),"",'Mortgage 1 Monthly Calcs'!G490)</f>
        <v>0</v>
      </c>
      <c r="I490" s="24" t="e">
        <f>IF(ISBLANK('Mortgage 1 Monthly Calcs'!H490),"",'Mortgage 1 Monthly Calcs'!H490)</f>
        <v>#VALUE!</v>
      </c>
      <c r="J490" s="24">
        <f>IF(ISBLANK('Mortgage 1 Monthly Calcs'!I490),"",'Mortgage 1 Monthly Calcs'!I490)</f>
        <v>0</v>
      </c>
      <c r="K490" s="24" t="str">
        <f>IF(ISBLANK('Mortgage 1 Monthly Calcs'!J490),"",'Mortgage 1 Monthly Calcs'!J490)</f>
        <v/>
      </c>
      <c r="L490" s="24"/>
      <c r="M490" s="24">
        <f>IF(ISBLANK('Mortgage 1 Monthly Calcs'!K490),"",'Mortgage 1 Monthly Calcs'!K490)</f>
        <v>0</v>
      </c>
      <c r="N490" s="24"/>
      <c r="O490" s="24" t="e">
        <f>IF(ISBLANK('Mortgage 1 Monthly Calcs'!L490),"",'Mortgage 1 Monthly Calcs'!L490)</f>
        <v>#VALUE!</v>
      </c>
      <c r="P490" s="24"/>
      <c r="Q490" s="24" t="str">
        <f>IF(ISBLANK('Mortgage 1 Monthly Calcs'!M490),"",'Mortgage 1 Monthly Calcs'!M490)</f>
        <v/>
      </c>
      <c r="R490" s="24" t="str">
        <f>IF(ISBLANK('Mortgage 1 Monthly Calcs'!N490),"",'Mortgage 1 Monthly Calcs'!N490)</f>
        <v/>
      </c>
      <c r="S490" s="24" t="str">
        <f>IF(ISBLANK('Mortgage 1 Monthly Calcs'!O490),"",'Mortgage 1 Monthly Calcs'!O490)</f>
        <v/>
      </c>
      <c r="T490" s="24"/>
      <c r="U490" s="24">
        <f>IF(ISBLANK('Mortgage 1 Monthly Calcs'!P490),"",'Mortgage 1 Monthly Calcs'!P490)</f>
        <v>0</v>
      </c>
      <c r="V490" s="24" t="str">
        <f>IF(ISBLANK('Mortgage 1 Monthly Calcs'!Q490),"",'Mortgage 1 Monthly Calcs'!Q490)</f>
        <v/>
      </c>
      <c r="W490" s="24" t="str">
        <f>IF(ISBLANK('Mortgage 1 Monthly Calcs'!R490),"",'Mortgage 1 Monthly Calcs'!R490)</f>
        <v/>
      </c>
      <c r="X490" s="24">
        <f>IF(ISBLANK('Mortgage 1 Monthly Calcs'!S490),"",'Mortgage 1 Monthly Calcs'!S490)</f>
        <v>0</v>
      </c>
      <c r="Y490" s="24" t="str">
        <f>IF(ISBLANK('Mortgage 1 Monthly Calcs'!T490),"",'Mortgage 1 Monthly Calcs'!T490)</f>
        <v/>
      </c>
      <c r="Z490" s="24">
        <f>IF(ISBLANK('Mortgage 1 Monthly Calcs'!U490),"",'Mortgage 1 Monthly Calcs'!U490)</f>
        <v>93290.420445652606</v>
      </c>
      <c r="AA490" s="24" t="e">
        <f>IF(ISBLANK('Mortgage 1 Monthly Calcs'!V490),"",'Mortgage 1 Monthly Calcs'!V490)</f>
        <v>#VALUE!</v>
      </c>
      <c r="AB490" s="24" t="e">
        <f>IF(ISBLANK('Mortgage 1 Monthly Calcs'!W490),"",'Mortgage 1 Monthly Calcs'!W490)</f>
        <v>#VALUE!</v>
      </c>
      <c r="AC490" s="24" t="str">
        <f>IF(ISBLANK('Mortgage 1 Monthly Calcs'!X490),"",'Mortgage 1 Monthly Calcs'!X490)</f>
        <v/>
      </c>
      <c r="AD490" s="24" t="str">
        <f>IF(ISBLANK('Mortgage 1 Monthly Calcs'!Y490),"",'Mortgage 1 Monthly Calcs'!Y490)</f>
        <v/>
      </c>
    </row>
    <row r="491" spans="3:30" x14ac:dyDescent="0.25">
      <c r="C491" s="37">
        <v>480</v>
      </c>
      <c r="D491" s="29">
        <f>D479+1</f>
        <v>40</v>
      </c>
      <c r="E491" s="22" t="str">
        <f>IF(ISBLANK('Mortgage 1 Monthly Calcs'!E491),"",'Mortgage 1 Monthly Calcs'!E491)</f>
        <v/>
      </c>
      <c r="F491" s="23" t="str">
        <f>IF(ISBLANK('Mortgage 1 Monthly Calcs'!F491),"",'Mortgage 1 Monthly Calcs'!F491)</f>
        <v>Oct</v>
      </c>
      <c r="G491" s="28"/>
      <c r="H491" s="28">
        <f>IF(ISBLANK('Mortgage 1 Monthly Calcs'!G491),"",'Mortgage 1 Monthly Calcs'!G491)</f>
        <v>0</v>
      </c>
      <c r="I491" s="24" t="e">
        <f>IF(ISBLANK('Mortgage 1 Monthly Calcs'!H491),"",'Mortgage 1 Monthly Calcs'!H491)</f>
        <v>#VALUE!</v>
      </c>
      <c r="J491" s="24">
        <f>IF(ISBLANK('Mortgage 1 Monthly Calcs'!I491),"",'Mortgage 1 Monthly Calcs'!I491)</f>
        <v>0</v>
      </c>
      <c r="K491" s="24" t="str">
        <f>IF(ISBLANK('Mortgage 1 Monthly Calcs'!J491),"",'Mortgage 1 Monthly Calcs'!J491)</f>
        <v/>
      </c>
      <c r="L491" s="24"/>
      <c r="M491" s="24">
        <f>IF(ISBLANK('Mortgage 1 Monthly Calcs'!K491),"",'Mortgage 1 Monthly Calcs'!K491)</f>
        <v>0</v>
      </c>
      <c r="N491" s="24"/>
      <c r="O491" s="24" t="e">
        <f>IF(ISBLANK('Mortgage 1 Monthly Calcs'!L491),"",'Mortgage 1 Monthly Calcs'!L491)</f>
        <v>#VALUE!</v>
      </c>
      <c r="P491" s="24"/>
      <c r="Q491" s="24" t="str">
        <f>IF(ISBLANK('Mortgage 1 Monthly Calcs'!M491),"",'Mortgage 1 Monthly Calcs'!M491)</f>
        <v/>
      </c>
      <c r="R491" s="24" t="str">
        <f>IF(ISBLANK('Mortgage 1 Monthly Calcs'!N491),"",'Mortgage 1 Monthly Calcs'!N491)</f>
        <v/>
      </c>
      <c r="S491" s="24" t="str">
        <f>IF(ISBLANK('Mortgage 1 Monthly Calcs'!O491),"",'Mortgage 1 Monthly Calcs'!O491)</f>
        <v/>
      </c>
      <c r="T491" s="24"/>
      <c r="U491" s="24">
        <f>IF(ISBLANK('Mortgage 1 Monthly Calcs'!P491),"",'Mortgage 1 Monthly Calcs'!P491)</f>
        <v>0</v>
      </c>
      <c r="V491" s="24" t="str">
        <f>IF(ISBLANK('Mortgage 1 Monthly Calcs'!Q491),"",'Mortgage 1 Monthly Calcs'!Q491)</f>
        <v/>
      </c>
      <c r="W491" s="24" t="str">
        <f>IF(ISBLANK('Mortgage 1 Monthly Calcs'!R491),"",'Mortgage 1 Monthly Calcs'!R491)</f>
        <v/>
      </c>
      <c r="X491" s="24">
        <f>IF(ISBLANK('Mortgage 1 Monthly Calcs'!S491),"",'Mortgage 1 Monthly Calcs'!S491)</f>
        <v>0</v>
      </c>
      <c r="Y491" s="24" t="str">
        <f>IF(ISBLANK('Mortgage 1 Monthly Calcs'!T491),"",'Mortgage 1 Monthly Calcs'!T491)</f>
        <v/>
      </c>
      <c r="Z491" s="24">
        <f>IF(ISBLANK('Mortgage 1 Monthly Calcs'!U491),"",'Mortgage 1 Monthly Calcs'!U491)</f>
        <v>93290.420445652606</v>
      </c>
      <c r="AA491" s="24" t="e">
        <f>IF(ISBLANK('Mortgage 1 Monthly Calcs'!V491),"",'Mortgage 1 Monthly Calcs'!V491)</f>
        <v>#VALUE!</v>
      </c>
      <c r="AB491" s="24" t="e">
        <f>IF(ISBLANK('Mortgage 1 Monthly Calcs'!W491),"",'Mortgage 1 Monthly Calcs'!W491)</f>
        <v>#VALUE!</v>
      </c>
      <c r="AC491" s="24" t="str">
        <f>IF(ISBLANK('Mortgage 1 Monthly Calcs'!X491),"",'Mortgage 1 Monthly Calcs'!X491)</f>
        <v/>
      </c>
      <c r="AD491" s="24" t="str">
        <f>IF(ISBLANK('Mortgage 1 Monthly Calcs'!Y491),"",'Mortgage 1 Monthly Calcs'!Y491)</f>
        <v/>
      </c>
    </row>
    <row r="492" spans="3:30" x14ac:dyDescent="0.25">
      <c r="C492" s="37">
        <v>481</v>
      </c>
      <c r="D492" s="29"/>
      <c r="E492" s="22" t="str">
        <f>IF(ISBLANK('Mortgage 1 Monthly Calcs'!E492),"",'Mortgage 1 Monthly Calcs'!E492)</f>
        <v/>
      </c>
      <c r="F492" s="23" t="str">
        <f>IF(ISBLANK('Mortgage 1 Monthly Calcs'!F492),"",'Mortgage 1 Monthly Calcs'!F492)</f>
        <v>Nov</v>
      </c>
      <c r="G492" s="28"/>
      <c r="H492" s="28">
        <f>IF(ISBLANK('Mortgage 1 Monthly Calcs'!G492),"",'Mortgage 1 Monthly Calcs'!G492)</f>
        <v>0</v>
      </c>
      <c r="I492" s="24" t="e">
        <f>IF(ISBLANK('Mortgage 1 Monthly Calcs'!H492),"",'Mortgage 1 Monthly Calcs'!H492)</f>
        <v>#VALUE!</v>
      </c>
      <c r="J492" s="24">
        <f>IF(ISBLANK('Mortgage 1 Monthly Calcs'!I492),"",'Mortgage 1 Monthly Calcs'!I492)</f>
        <v>0</v>
      </c>
      <c r="K492" s="24" t="str">
        <f>IF(ISBLANK('Mortgage 1 Monthly Calcs'!J492),"",'Mortgage 1 Monthly Calcs'!J492)</f>
        <v/>
      </c>
      <c r="L492" s="24"/>
      <c r="M492" s="24">
        <f>IF(ISBLANK('Mortgage 1 Monthly Calcs'!K492),"",'Mortgage 1 Monthly Calcs'!K492)</f>
        <v>0</v>
      </c>
      <c r="N492" s="24"/>
      <c r="O492" s="24" t="e">
        <f>IF(ISBLANK('Mortgage 1 Monthly Calcs'!L492),"",'Mortgage 1 Monthly Calcs'!L492)</f>
        <v>#VALUE!</v>
      </c>
      <c r="P492" s="24"/>
      <c r="Q492" s="24" t="str">
        <f>IF(ISBLANK('Mortgage 1 Monthly Calcs'!M492),"",'Mortgage 1 Monthly Calcs'!M492)</f>
        <v/>
      </c>
      <c r="R492" s="24" t="str">
        <f>IF(ISBLANK('Mortgage 1 Monthly Calcs'!N492),"",'Mortgage 1 Monthly Calcs'!N492)</f>
        <v/>
      </c>
      <c r="S492" s="24" t="str">
        <f>IF(ISBLANK('Mortgage 1 Monthly Calcs'!O492),"",'Mortgage 1 Monthly Calcs'!O492)</f>
        <v/>
      </c>
      <c r="T492" s="24"/>
      <c r="U492" s="24">
        <f>IF(ISBLANK('Mortgage 1 Monthly Calcs'!P492),"",'Mortgage 1 Monthly Calcs'!P492)</f>
        <v>0</v>
      </c>
      <c r="V492" s="24" t="str">
        <f>IF(ISBLANK('Mortgage 1 Monthly Calcs'!Q492),"",'Mortgage 1 Monthly Calcs'!Q492)</f>
        <v/>
      </c>
      <c r="W492" s="24" t="str">
        <f>IF(ISBLANK('Mortgage 1 Monthly Calcs'!R492),"",'Mortgage 1 Monthly Calcs'!R492)</f>
        <v/>
      </c>
      <c r="X492" s="24">
        <f>IF(ISBLANK('Mortgage 1 Monthly Calcs'!S492),"",'Mortgage 1 Monthly Calcs'!S492)</f>
        <v>0</v>
      </c>
      <c r="Y492" s="24" t="str">
        <f>IF(ISBLANK('Mortgage 1 Monthly Calcs'!T492),"",'Mortgage 1 Monthly Calcs'!T492)</f>
        <v/>
      </c>
      <c r="Z492" s="24">
        <f>IF(ISBLANK('Mortgage 1 Monthly Calcs'!U492),"",'Mortgage 1 Monthly Calcs'!U492)</f>
        <v>93290.420445652606</v>
      </c>
      <c r="AA492" s="24" t="e">
        <f>IF(ISBLANK('Mortgage 1 Monthly Calcs'!V492),"",'Mortgage 1 Monthly Calcs'!V492)</f>
        <v>#VALUE!</v>
      </c>
      <c r="AB492" s="24" t="e">
        <f>IF(ISBLANK('Mortgage 1 Monthly Calcs'!W492),"",'Mortgage 1 Monthly Calcs'!W492)</f>
        <v>#VALUE!</v>
      </c>
      <c r="AC492" s="24" t="str">
        <f>IF(ISBLANK('Mortgage 1 Monthly Calcs'!X492),"",'Mortgage 1 Monthly Calcs'!X492)</f>
        <v/>
      </c>
      <c r="AD492" s="24" t="str">
        <f>IF(ISBLANK('Mortgage 1 Monthly Calcs'!Y492),"",'Mortgage 1 Monthly Calcs'!Y492)</f>
        <v/>
      </c>
    </row>
    <row r="493" spans="3:30" x14ac:dyDescent="0.25">
      <c r="C493" s="37">
        <v>482</v>
      </c>
      <c r="D493" s="29"/>
      <c r="E493" s="22" t="str">
        <f>IF(ISBLANK('Mortgage 1 Monthly Calcs'!E493),"",'Mortgage 1 Monthly Calcs'!E493)</f>
        <v/>
      </c>
      <c r="F493" s="23" t="str">
        <f>IF(ISBLANK('Mortgage 1 Monthly Calcs'!F493),"",'Mortgage 1 Monthly Calcs'!F493)</f>
        <v>Dec</v>
      </c>
      <c r="G493" s="28"/>
      <c r="H493" s="28">
        <f>IF(ISBLANK('Mortgage 1 Monthly Calcs'!G493),"",'Mortgage 1 Monthly Calcs'!G493)</f>
        <v>0</v>
      </c>
      <c r="I493" s="24" t="e">
        <f>IF(ISBLANK('Mortgage 1 Monthly Calcs'!H493),"",'Mortgage 1 Monthly Calcs'!H493)</f>
        <v>#VALUE!</v>
      </c>
      <c r="J493" s="24">
        <f>IF(ISBLANK('Mortgage 1 Monthly Calcs'!I493),"",'Mortgage 1 Monthly Calcs'!I493)</f>
        <v>0</v>
      </c>
      <c r="K493" s="24" t="str">
        <f>IF(ISBLANK('Mortgage 1 Monthly Calcs'!J493),"",'Mortgage 1 Monthly Calcs'!J493)</f>
        <v/>
      </c>
      <c r="L493" s="24"/>
      <c r="M493" s="24">
        <f>IF(ISBLANK('Mortgage 1 Monthly Calcs'!K493),"",'Mortgage 1 Monthly Calcs'!K493)</f>
        <v>0</v>
      </c>
      <c r="N493" s="24"/>
      <c r="O493" s="24" t="e">
        <f>IF(ISBLANK('Mortgage 1 Monthly Calcs'!L493),"",'Mortgage 1 Monthly Calcs'!L493)</f>
        <v>#VALUE!</v>
      </c>
      <c r="P493" s="24"/>
      <c r="Q493" s="24" t="str">
        <f>IF(ISBLANK('Mortgage 1 Monthly Calcs'!M493),"",'Mortgage 1 Monthly Calcs'!M493)</f>
        <v/>
      </c>
      <c r="R493" s="24" t="str">
        <f>IF(ISBLANK('Mortgage 1 Monthly Calcs'!N493),"",'Mortgage 1 Monthly Calcs'!N493)</f>
        <v/>
      </c>
      <c r="S493" s="24" t="str">
        <f>IF(ISBLANK('Mortgage 1 Monthly Calcs'!O493),"",'Mortgage 1 Monthly Calcs'!O493)</f>
        <v/>
      </c>
      <c r="T493" s="24"/>
      <c r="U493" s="24">
        <f>IF(ISBLANK('Mortgage 1 Monthly Calcs'!P493),"",'Mortgage 1 Monthly Calcs'!P493)</f>
        <v>0</v>
      </c>
      <c r="V493" s="24" t="str">
        <f>IF(ISBLANK('Mortgage 1 Monthly Calcs'!Q493),"",'Mortgage 1 Monthly Calcs'!Q493)</f>
        <v/>
      </c>
      <c r="W493" s="24" t="str">
        <f>IF(ISBLANK('Mortgage 1 Monthly Calcs'!R493),"",'Mortgage 1 Monthly Calcs'!R493)</f>
        <v/>
      </c>
      <c r="X493" s="24">
        <f>IF(ISBLANK('Mortgage 1 Monthly Calcs'!S493),"",'Mortgage 1 Monthly Calcs'!S493)</f>
        <v>0</v>
      </c>
      <c r="Y493" s="24" t="str">
        <f>IF(ISBLANK('Mortgage 1 Monthly Calcs'!T493),"",'Mortgage 1 Monthly Calcs'!T493)</f>
        <v/>
      </c>
      <c r="Z493" s="24">
        <f>IF(ISBLANK('Mortgage 1 Monthly Calcs'!U493),"",'Mortgage 1 Monthly Calcs'!U493)</f>
        <v>93290.420445652606</v>
      </c>
      <c r="AA493" s="24" t="e">
        <f>IF(ISBLANK('Mortgage 1 Monthly Calcs'!V493),"",'Mortgage 1 Monthly Calcs'!V493)</f>
        <v>#VALUE!</v>
      </c>
      <c r="AB493" s="24" t="e">
        <f>IF(ISBLANK('Mortgage 1 Monthly Calcs'!W493),"",'Mortgage 1 Monthly Calcs'!W493)</f>
        <v>#VALUE!</v>
      </c>
      <c r="AC493" s="24" t="str">
        <f>IF(ISBLANK('Mortgage 1 Monthly Calcs'!X493),"",'Mortgage 1 Monthly Calcs'!X493)</f>
        <v/>
      </c>
      <c r="AD493" s="24" t="str">
        <f>IF(ISBLANK('Mortgage 1 Monthly Calcs'!Y493),"",'Mortgage 1 Monthly Calcs'!Y493)</f>
        <v/>
      </c>
    </row>
    <row r="494" spans="3:30" x14ac:dyDescent="0.25">
      <c r="C494" s="37">
        <v>483</v>
      </c>
      <c r="D494" s="29"/>
      <c r="E494" s="22">
        <f>IF(ISBLANK('Mortgage 1 Monthly Calcs'!E494),"",'Mortgage 1 Monthly Calcs'!E494)</f>
        <v>2050</v>
      </c>
      <c r="F494" s="23" t="str">
        <f>IF(ISBLANK('Mortgage 1 Monthly Calcs'!F494),"",'Mortgage 1 Monthly Calcs'!F494)</f>
        <v>Jan</v>
      </c>
      <c r="G494" s="28"/>
      <c r="H494" s="28">
        <f>IF(ISBLANK('Mortgage 1 Monthly Calcs'!G494),"",'Mortgage 1 Monthly Calcs'!G494)</f>
        <v>0</v>
      </c>
      <c r="I494" s="24" t="e">
        <f>IF(ISBLANK('Mortgage 1 Monthly Calcs'!H494),"",'Mortgage 1 Monthly Calcs'!H494)</f>
        <v>#VALUE!</v>
      </c>
      <c r="J494" s="24">
        <f>IF(ISBLANK('Mortgage 1 Monthly Calcs'!I494),"",'Mortgage 1 Monthly Calcs'!I494)</f>
        <v>0</v>
      </c>
      <c r="K494" s="24" t="str">
        <f>IF(ISBLANK('Mortgage 1 Monthly Calcs'!J494),"",'Mortgage 1 Monthly Calcs'!J494)</f>
        <v/>
      </c>
      <c r="L494" s="24"/>
      <c r="M494" s="24">
        <f>IF(ISBLANK('Mortgage 1 Monthly Calcs'!K494),"",'Mortgage 1 Monthly Calcs'!K494)</f>
        <v>0</v>
      </c>
      <c r="N494" s="24"/>
      <c r="O494" s="24" t="e">
        <f>IF(ISBLANK('Mortgage 1 Monthly Calcs'!L494),"",'Mortgage 1 Monthly Calcs'!L494)</f>
        <v>#VALUE!</v>
      </c>
      <c r="P494" s="24"/>
      <c r="Q494" s="24" t="str">
        <f>IF(ISBLANK('Mortgage 1 Monthly Calcs'!M494),"",'Mortgage 1 Monthly Calcs'!M494)</f>
        <v/>
      </c>
      <c r="R494" s="24" t="str">
        <f>IF(ISBLANK('Mortgage 1 Monthly Calcs'!N494),"",'Mortgage 1 Monthly Calcs'!N494)</f>
        <v/>
      </c>
      <c r="S494" s="24" t="str">
        <f>IF(ISBLANK('Mortgage 1 Monthly Calcs'!O494),"",'Mortgage 1 Monthly Calcs'!O494)</f>
        <v/>
      </c>
      <c r="T494" s="24"/>
      <c r="U494" s="24">
        <f>IF(ISBLANK('Mortgage 1 Monthly Calcs'!P494),"",'Mortgage 1 Monthly Calcs'!P494)</f>
        <v>0</v>
      </c>
      <c r="V494" s="24" t="str">
        <f>IF(ISBLANK('Mortgage 1 Monthly Calcs'!Q494),"",'Mortgage 1 Monthly Calcs'!Q494)</f>
        <v/>
      </c>
      <c r="W494" s="24" t="str">
        <f>IF(ISBLANK('Mortgage 1 Monthly Calcs'!R494),"",'Mortgage 1 Monthly Calcs'!R494)</f>
        <v/>
      </c>
      <c r="X494" s="24">
        <f>IF(ISBLANK('Mortgage 1 Monthly Calcs'!S494),"",'Mortgage 1 Monthly Calcs'!S494)</f>
        <v>0</v>
      </c>
      <c r="Y494" s="24" t="str">
        <f>IF(ISBLANK('Mortgage 1 Monthly Calcs'!T494),"",'Mortgage 1 Monthly Calcs'!T494)</f>
        <v/>
      </c>
      <c r="Z494" s="24">
        <f>IF(ISBLANK('Mortgage 1 Monthly Calcs'!U494),"",'Mortgage 1 Monthly Calcs'!U494)</f>
        <v>93290.420445652606</v>
      </c>
      <c r="AA494" s="24" t="e">
        <f>IF(ISBLANK('Mortgage 1 Monthly Calcs'!V494),"",'Mortgage 1 Monthly Calcs'!V494)</f>
        <v>#VALUE!</v>
      </c>
      <c r="AB494" s="24" t="e">
        <f>IF(ISBLANK('Mortgage 1 Monthly Calcs'!W494),"",'Mortgage 1 Monthly Calcs'!W494)</f>
        <v>#VALUE!</v>
      </c>
      <c r="AC494" s="24" t="str">
        <f>IF(ISBLANK('Mortgage 1 Monthly Calcs'!X494),"",'Mortgage 1 Monthly Calcs'!X494)</f>
        <v/>
      </c>
      <c r="AD494" s="24" t="str">
        <f>IF(ISBLANK('Mortgage 1 Monthly Calcs'!Y494),"",'Mortgage 1 Monthly Calcs'!Y494)</f>
        <v/>
      </c>
    </row>
    <row r="495" spans="3:30" x14ac:dyDescent="0.25">
      <c r="C495" s="37">
        <v>484</v>
      </c>
      <c r="D495" s="29"/>
      <c r="E495" s="22" t="str">
        <f>IF(ISBLANK('Mortgage 1 Monthly Calcs'!E495),"",'Mortgage 1 Monthly Calcs'!E495)</f>
        <v/>
      </c>
      <c r="F495" s="23" t="str">
        <f>IF(ISBLANK('Mortgage 1 Monthly Calcs'!F495),"",'Mortgage 1 Monthly Calcs'!F495)</f>
        <v>Feb</v>
      </c>
      <c r="G495" s="28"/>
      <c r="H495" s="28">
        <f>IF(ISBLANK('Mortgage 1 Monthly Calcs'!G495),"",'Mortgage 1 Monthly Calcs'!G495)</f>
        <v>0</v>
      </c>
      <c r="I495" s="24" t="e">
        <f>IF(ISBLANK('Mortgage 1 Monthly Calcs'!H495),"",'Mortgage 1 Monthly Calcs'!H495)</f>
        <v>#VALUE!</v>
      </c>
      <c r="J495" s="24">
        <f>IF(ISBLANK('Mortgage 1 Monthly Calcs'!I495),"",'Mortgage 1 Monthly Calcs'!I495)</f>
        <v>0</v>
      </c>
      <c r="K495" s="24" t="str">
        <f>IF(ISBLANK('Mortgage 1 Monthly Calcs'!J495),"",'Mortgage 1 Monthly Calcs'!J495)</f>
        <v/>
      </c>
      <c r="L495" s="24"/>
      <c r="M495" s="24">
        <f>IF(ISBLANK('Mortgage 1 Monthly Calcs'!K495),"",'Mortgage 1 Monthly Calcs'!K495)</f>
        <v>0</v>
      </c>
      <c r="N495" s="24"/>
      <c r="O495" s="24" t="e">
        <f>IF(ISBLANK('Mortgage 1 Monthly Calcs'!L495),"",'Mortgage 1 Monthly Calcs'!L495)</f>
        <v>#VALUE!</v>
      </c>
      <c r="P495" s="24"/>
      <c r="Q495" s="24" t="str">
        <f>IF(ISBLANK('Mortgage 1 Monthly Calcs'!M495),"",'Mortgage 1 Monthly Calcs'!M495)</f>
        <v/>
      </c>
      <c r="R495" s="24" t="str">
        <f>IF(ISBLANK('Mortgage 1 Monthly Calcs'!N495),"",'Mortgage 1 Monthly Calcs'!N495)</f>
        <v/>
      </c>
      <c r="S495" s="24" t="str">
        <f>IF(ISBLANK('Mortgage 1 Monthly Calcs'!O495),"",'Mortgage 1 Monthly Calcs'!O495)</f>
        <v/>
      </c>
      <c r="T495" s="24"/>
      <c r="U495" s="24">
        <f>IF(ISBLANK('Mortgage 1 Monthly Calcs'!P495),"",'Mortgage 1 Monthly Calcs'!P495)</f>
        <v>0</v>
      </c>
      <c r="V495" s="24" t="str">
        <f>IF(ISBLANK('Mortgage 1 Monthly Calcs'!Q495),"",'Mortgage 1 Monthly Calcs'!Q495)</f>
        <v/>
      </c>
      <c r="W495" s="24" t="str">
        <f>IF(ISBLANK('Mortgage 1 Monthly Calcs'!R495),"",'Mortgage 1 Monthly Calcs'!R495)</f>
        <v/>
      </c>
      <c r="X495" s="24">
        <f>IF(ISBLANK('Mortgage 1 Monthly Calcs'!S495),"",'Mortgage 1 Monthly Calcs'!S495)</f>
        <v>0</v>
      </c>
      <c r="Y495" s="24" t="str">
        <f>IF(ISBLANK('Mortgage 1 Monthly Calcs'!T495),"",'Mortgage 1 Monthly Calcs'!T495)</f>
        <v/>
      </c>
      <c r="Z495" s="24">
        <f>IF(ISBLANK('Mortgage 1 Monthly Calcs'!U495),"",'Mortgage 1 Monthly Calcs'!U495)</f>
        <v>93290.420445652606</v>
      </c>
      <c r="AA495" s="24" t="e">
        <f>IF(ISBLANK('Mortgage 1 Monthly Calcs'!V495),"",'Mortgage 1 Monthly Calcs'!V495)</f>
        <v>#VALUE!</v>
      </c>
      <c r="AB495" s="24" t="e">
        <f>IF(ISBLANK('Mortgage 1 Monthly Calcs'!W495),"",'Mortgage 1 Monthly Calcs'!W495)</f>
        <v>#VALUE!</v>
      </c>
      <c r="AC495" s="24" t="str">
        <f>IF(ISBLANK('Mortgage 1 Monthly Calcs'!X495),"",'Mortgage 1 Monthly Calcs'!X495)</f>
        <v/>
      </c>
      <c r="AD495" s="24" t="str">
        <f>IF(ISBLANK('Mortgage 1 Monthly Calcs'!Y495),"",'Mortgage 1 Monthly Calcs'!Y495)</f>
        <v/>
      </c>
    </row>
    <row r="496" spans="3:30" x14ac:dyDescent="0.25">
      <c r="C496" s="37">
        <v>485</v>
      </c>
      <c r="D496" s="29"/>
      <c r="E496" s="22" t="str">
        <f>IF(ISBLANK('Mortgage 1 Monthly Calcs'!E496),"",'Mortgage 1 Monthly Calcs'!E496)</f>
        <v/>
      </c>
      <c r="F496" s="23" t="str">
        <f>IF(ISBLANK('Mortgage 1 Monthly Calcs'!F496),"",'Mortgage 1 Monthly Calcs'!F496)</f>
        <v>Mar</v>
      </c>
      <c r="G496" s="28"/>
      <c r="H496" s="28">
        <f>IF(ISBLANK('Mortgage 1 Monthly Calcs'!G496),"",'Mortgage 1 Monthly Calcs'!G496)</f>
        <v>0</v>
      </c>
      <c r="I496" s="24" t="e">
        <f>IF(ISBLANK('Mortgage 1 Monthly Calcs'!H496),"",'Mortgage 1 Monthly Calcs'!H496)</f>
        <v>#VALUE!</v>
      </c>
      <c r="J496" s="24">
        <f>IF(ISBLANK('Mortgage 1 Monthly Calcs'!I496),"",'Mortgage 1 Monthly Calcs'!I496)</f>
        <v>0</v>
      </c>
      <c r="K496" s="24" t="str">
        <f>IF(ISBLANK('Mortgage 1 Monthly Calcs'!J496),"",'Mortgage 1 Monthly Calcs'!J496)</f>
        <v/>
      </c>
      <c r="L496" s="24"/>
      <c r="M496" s="24">
        <f>IF(ISBLANK('Mortgage 1 Monthly Calcs'!K496),"",'Mortgage 1 Monthly Calcs'!K496)</f>
        <v>0</v>
      </c>
      <c r="N496" s="24"/>
      <c r="O496" s="24" t="e">
        <f>IF(ISBLANK('Mortgage 1 Monthly Calcs'!L496),"",'Mortgage 1 Monthly Calcs'!L496)</f>
        <v>#VALUE!</v>
      </c>
      <c r="P496" s="24"/>
      <c r="Q496" s="24" t="str">
        <f>IF(ISBLANK('Mortgage 1 Monthly Calcs'!M496),"",'Mortgage 1 Monthly Calcs'!M496)</f>
        <v/>
      </c>
      <c r="R496" s="24" t="str">
        <f>IF(ISBLANK('Mortgage 1 Monthly Calcs'!N496),"",'Mortgage 1 Monthly Calcs'!N496)</f>
        <v/>
      </c>
      <c r="S496" s="24" t="str">
        <f>IF(ISBLANK('Mortgage 1 Monthly Calcs'!O496),"",'Mortgage 1 Monthly Calcs'!O496)</f>
        <v/>
      </c>
      <c r="T496" s="24"/>
      <c r="U496" s="24">
        <f>IF(ISBLANK('Mortgage 1 Monthly Calcs'!P496),"",'Mortgage 1 Monthly Calcs'!P496)</f>
        <v>0</v>
      </c>
      <c r="V496" s="24" t="str">
        <f>IF(ISBLANK('Mortgage 1 Monthly Calcs'!Q496),"",'Mortgage 1 Monthly Calcs'!Q496)</f>
        <v/>
      </c>
      <c r="W496" s="24" t="str">
        <f>IF(ISBLANK('Mortgage 1 Monthly Calcs'!R496),"",'Mortgage 1 Monthly Calcs'!R496)</f>
        <v/>
      </c>
      <c r="X496" s="24">
        <f>IF(ISBLANK('Mortgage 1 Monthly Calcs'!S496),"",'Mortgage 1 Monthly Calcs'!S496)</f>
        <v>0</v>
      </c>
      <c r="Y496" s="24" t="str">
        <f>IF(ISBLANK('Mortgage 1 Monthly Calcs'!T496),"",'Mortgage 1 Monthly Calcs'!T496)</f>
        <v/>
      </c>
      <c r="Z496" s="24">
        <f>IF(ISBLANK('Mortgage 1 Monthly Calcs'!U496),"",'Mortgage 1 Monthly Calcs'!U496)</f>
        <v>93290.420445652606</v>
      </c>
      <c r="AA496" s="24" t="e">
        <f>IF(ISBLANK('Mortgage 1 Monthly Calcs'!V496),"",'Mortgage 1 Monthly Calcs'!V496)</f>
        <v>#VALUE!</v>
      </c>
      <c r="AB496" s="24" t="e">
        <f>IF(ISBLANK('Mortgage 1 Monthly Calcs'!W496),"",'Mortgage 1 Monthly Calcs'!W496)</f>
        <v>#VALUE!</v>
      </c>
      <c r="AC496" s="24" t="str">
        <f>IF(ISBLANK('Mortgage 1 Monthly Calcs'!X496),"",'Mortgage 1 Monthly Calcs'!X496)</f>
        <v/>
      </c>
      <c r="AD496" s="24" t="str">
        <f>IF(ISBLANK('Mortgage 1 Monthly Calcs'!Y496),"",'Mortgage 1 Monthly Calcs'!Y496)</f>
        <v/>
      </c>
    </row>
    <row r="497" spans="3:30" x14ac:dyDescent="0.25">
      <c r="C497" s="37">
        <v>486</v>
      </c>
      <c r="D497" s="29"/>
      <c r="E497" s="22" t="str">
        <f>IF(ISBLANK('Mortgage 1 Monthly Calcs'!E497),"",'Mortgage 1 Monthly Calcs'!E497)</f>
        <v/>
      </c>
      <c r="F497" s="23" t="str">
        <f>IF(ISBLANK('Mortgage 1 Monthly Calcs'!F497),"",'Mortgage 1 Monthly Calcs'!F497)</f>
        <v>Apr</v>
      </c>
      <c r="G497" s="28"/>
      <c r="H497" s="28">
        <f>IF(ISBLANK('Mortgage 1 Monthly Calcs'!G497),"",'Mortgage 1 Monthly Calcs'!G497)</f>
        <v>0</v>
      </c>
      <c r="I497" s="24" t="e">
        <f>IF(ISBLANK('Mortgage 1 Monthly Calcs'!H497),"",'Mortgage 1 Monthly Calcs'!H497)</f>
        <v>#VALUE!</v>
      </c>
      <c r="J497" s="24">
        <f>IF(ISBLANK('Mortgage 1 Monthly Calcs'!I497),"",'Mortgage 1 Monthly Calcs'!I497)</f>
        <v>0</v>
      </c>
      <c r="K497" s="24" t="str">
        <f>IF(ISBLANK('Mortgage 1 Monthly Calcs'!J497),"",'Mortgage 1 Monthly Calcs'!J497)</f>
        <v/>
      </c>
      <c r="L497" s="24"/>
      <c r="M497" s="24">
        <f>IF(ISBLANK('Mortgage 1 Monthly Calcs'!K497),"",'Mortgage 1 Monthly Calcs'!K497)</f>
        <v>0</v>
      </c>
      <c r="N497" s="24"/>
      <c r="O497" s="24" t="e">
        <f>IF(ISBLANK('Mortgage 1 Monthly Calcs'!L497),"",'Mortgage 1 Monthly Calcs'!L497)</f>
        <v>#VALUE!</v>
      </c>
      <c r="P497" s="24"/>
      <c r="Q497" s="24" t="str">
        <f>IF(ISBLANK('Mortgage 1 Monthly Calcs'!M497),"",'Mortgage 1 Monthly Calcs'!M497)</f>
        <v/>
      </c>
      <c r="R497" s="24" t="str">
        <f>IF(ISBLANK('Mortgage 1 Monthly Calcs'!N497),"",'Mortgage 1 Monthly Calcs'!N497)</f>
        <v/>
      </c>
      <c r="S497" s="24" t="str">
        <f>IF(ISBLANK('Mortgage 1 Monthly Calcs'!O497),"",'Mortgage 1 Monthly Calcs'!O497)</f>
        <v/>
      </c>
      <c r="T497" s="24"/>
      <c r="U497" s="24">
        <f>IF(ISBLANK('Mortgage 1 Monthly Calcs'!P497),"",'Mortgage 1 Monthly Calcs'!P497)</f>
        <v>0</v>
      </c>
      <c r="V497" s="24" t="str">
        <f>IF(ISBLANK('Mortgage 1 Monthly Calcs'!Q497),"",'Mortgage 1 Monthly Calcs'!Q497)</f>
        <v/>
      </c>
      <c r="W497" s="24" t="str">
        <f>IF(ISBLANK('Mortgage 1 Monthly Calcs'!R497),"",'Mortgage 1 Monthly Calcs'!R497)</f>
        <v/>
      </c>
      <c r="X497" s="24">
        <f>IF(ISBLANK('Mortgage 1 Monthly Calcs'!S497),"",'Mortgage 1 Monthly Calcs'!S497)</f>
        <v>0</v>
      </c>
      <c r="Y497" s="24" t="str">
        <f>IF(ISBLANK('Mortgage 1 Monthly Calcs'!T497),"",'Mortgage 1 Monthly Calcs'!T497)</f>
        <v/>
      </c>
      <c r="Z497" s="24">
        <f>IF(ISBLANK('Mortgage 1 Monthly Calcs'!U497),"",'Mortgage 1 Monthly Calcs'!U497)</f>
        <v>93290.420445652606</v>
      </c>
      <c r="AA497" s="24" t="e">
        <f>IF(ISBLANK('Mortgage 1 Monthly Calcs'!V497),"",'Mortgage 1 Monthly Calcs'!V497)</f>
        <v>#VALUE!</v>
      </c>
      <c r="AB497" s="24" t="e">
        <f>IF(ISBLANK('Mortgage 1 Monthly Calcs'!W497),"",'Mortgage 1 Monthly Calcs'!W497)</f>
        <v>#VALUE!</v>
      </c>
      <c r="AC497" s="24" t="str">
        <f>IF(ISBLANK('Mortgage 1 Monthly Calcs'!X497),"",'Mortgage 1 Monthly Calcs'!X497)</f>
        <v/>
      </c>
      <c r="AD497" s="24" t="str">
        <f>IF(ISBLANK('Mortgage 1 Monthly Calcs'!Y497),"",'Mortgage 1 Monthly Calcs'!Y497)</f>
        <v/>
      </c>
    </row>
    <row r="498" spans="3:30" x14ac:dyDescent="0.25">
      <c r="C498" s="37">
        <v>487</v>
      </c>
      <c r="D498" s="29"/>
      <c r="E498" s="22" t="str">
        <f>IF(ISBLANK('Mortgage 1 Monthly Calcs'!E498),"",'Mortgage 1 Monthly Calcs'!E498)</f>
        <v/>
      </c>
      <c r="F498" s="23" t="str">
        <f>IF(ISBLANK('Mortgage 1 Monthly Calcs'!F498),"",'Mortgage 1 Monthly Calcs'!F498)</f>
        <v>May</v>
      </c>
      <c r="G498" s="28"/>
      <c r="H498" s="28">
        <f>IF(ISBLANK('Mortgage 1 Monthly Calcs'!G498),"",'Mortgage 1 Monthly Calcs'!G498)</f>
        <v>0</v>
      </c>
      <c r="I498" s="24" t="e">
        <f>IF(ISBLANK('Mortgage 1 Monthly Calcs'!H498),"",'Mortgage 1 Monthly Calcs'!H498)</f>
        <v>#VALUE!</v>
      </c>
      <c r="J498" s="24">
        <f>IF(ISBLANK('Mortgage 1 Monthly Calcs'!I498),"",'Mortgage 1 Monthly Calcs'!I498)</f>
        <v>0</v>
      </c>
      <c r="K498" s="24" t="str">
        <f>IF(ISBLANK('Mortgage 1 Monthly Calcs'!J498),"",'Mortgage 1 Monthly Calcs'!J498)</f>
        <v/>
      </c>
      <c r="L498" s="24"/>
      <c r="M498" s="24">
        <f>IF(ISBLANK('Mortgage 1 Monthly Calcs'!K498),"",'Mortgage 1 Monthly Calcs'!K498)</f>
        <v>0</v>
      </c>
      <c r="N498" s="24"/>
      <c r="O498" s="24" t="e">
        <f>IF(ISBLANK('Mortgage 1 Monthly Calcs'!L498),"",'Mortgage 1 Monthly Calcs'!L498)</f>
        <v>#VALUE!</v>
      </c>
      <c r="P498" s="24"/>
      <c r="Q498" s="24" t="str">
        <f>IF(ISBLANK('Mortgage 1 Monthly Calcs'!M498),"",'Mortgage 1 Monthly Calcs'!M498)</f>
        <v/>
      </c>
      <c r="R498" s="24" t="str">
        <f>IF(ISBLANK('Mortgage 1 Monthly Calcs'!N498),"",'Mortgage 1 Monthly Calcs'!N498)</f>
        <v/>
      </c>
      <c r="S498" s="24" t="str">
        <f>IF(ISBLANK('Mortgage 1 Monthly Calcs'!O498),"",'Mortgage 1 Monthly Calcs'!O498)</f>
        <v/>
      </c>
      <c r="T498" s="24"/>
      <c r="U498" s="24">
        <f>IF(ISBLANK('Mortgage 1 Monthly Calcs'!P498),"",'Mortgage 1 Monthly Calcs'!P498)</f>
        <v>0</v>
      </c>
      <c r="V498" s="24" t="str">
        <f>IF(ISBLANK('Mortgage 1 Monthly Calcs'!Q498),"",'Mortgage 1 Monthly Calcs'!Q498)</f>
        <v/>
      </c>
      <c r="W498" s="24" t="str">
        <f>IF(ISBLANK('Mortgage 1 Monthly Calcs'!R498),"",'Mortgage 1 Monthly Calcs'!R498)</f>
        <v/>
      </c>
      <c r="X498" s="24">
        <f>IF(ISBLANK('Mortgage 1 Monthly Calcs'!S498),"",'Mortgage 1 Monthly Calcs'!S498)</f>
        <v>0</v>
      </c>
      <c r="Y498" s="24" t="str">
        <f>IF(ISBLANK('Mortgage 1 Monthly Calcs'!T498),"",'Mortgage 1 Monthly Calcs'!T498)</f>
        <v/>
      </c>
      <c r="Z498" s="24">
        <f>IF(ISBLANK('Mortgage 1 Monthly Calcs'!U498),"",'Mortgage 1 Monthly Calcs'!U498)</f>
        <v>93290.420445652606</v>
      </c>
      <c r="AA498" s="24" t="e">
        <f>IF(ISBLANK('Mortgage 1 Monthly Calcs'!V498),"",'Mortgage 1 Monthly Calcs'!V498)</f>
        <v>#VALUE!</v>
      </c>
      <c r="AB498" s="24" t="e">
        <f>IF(ISBLANK('Mortgage 1 Monthly Calcs'!W498),"",'Mortgage 1 Monthly Calcs'!W498)</f>
        <v>#VALUE!</v>
      </c>
      <c r="AC498" s="24" t="str">
        <f>IF(ISBLANK('Mortgage 1 Monthly Calcs'!X498),"",'Mortgage 1 Monthly Calcs'!X498)</f>
        <v/>
      </c>
      <c r="AD498" s="24" t="str">
        <f>IF(ISBLANK('Mortgage 1 Monthly Calcs'!Y498),"",'Mortgage 1 Monthly Calcs'!Y498)</f>
        <v/>
      </c>
    </row>
    <row r="499" spans="3:30" x14ac:dyDescent="0.25">
      <c r="C499" s="37">
        <v>488</v>
      </c>
      <c r="D499" s="29"/>
      <c r="E499" s="22" t="str">
        <f>IF(ISBLANK('Mortgage 1 Monthly Calcs'!E499),"",'Mortgage 1 Monthly Calcs'!E499)</f>
        <v/>
      </c>
      <c r="F499" s="23" t="str">
        <f>IF(ISBLANK('Mortgage 1 Monthly Calcs'!F499),"",'Mortgage 1 Monthly Calcs'!F499)</f>
        <v>Jun</v>
      </c>
      <c r="G499" s="28"/>
      <c r="H499" s="28">
        <f>IF(ISBLANK('Mortgage 1 Monthly Calcs'!G499),"",'Mortgage 1 Monthly Calcs'!G499)</f>
        <v>0</v>
      </c>
      <c r="I499" s="24" t="e">
        <f>IF(ISBLANK('Mortgage 1 Monthly Calcs'!H499),"",'Mortgage 1 Monthly Calcs'!H499)</f>
        <v>#VALUE!</v>
      </c>
      <c r="J499" s="24">
        <f>IF(ISBLANK('Mortgage 1 Monthly Calcs'!I499),"",'Mortgage 1 Monthly Calcs'!I499)</f>
        <v>0</v>
      </c>
      <c r="K499" s="24" t="str">
        <f>IF(ISBLANK('Mortgage 1 Monthly Calcs'!J499),"",'Mortgage 1 Monthly Calcs'!J499)</f>
        <v/>
      </c>
      <c r="L499" s="24"/>
      <c r="M499" s="24">
        <f>IF(ISBLANK('Mortgage 1 Monthly Calcs'!K499),"",'Mortgage 1 Monthly Calcs'!K499)</f>
        <v>0</v>
      </c>
      <c r="N499" s="24"/>
      <c r="O499" s="24" t="e">
        <f>IF(ISBLANK('Mortgage 1 Monthly Calcs'!L499),"",'Mortgage 1 Monthly Calcs'!L499)</f>
        <v>#VALUE!</v>
      </c>
      <c r="P499" s="24"/>
      <c r="Q499" s="24" t="str">
        <f>IF(ISBLANK('Mortgage 1 Monthly Calcs'!M499),"",'Mortgage 1 Monthly Calcs'!M499)</f>
        <v/>
      </c>
      <c r="R499" s="24" t="str">
        <f>IF(ISBLANK('Mortgage 1 Monthly Calcs'!N499),"",'Mortgage 1 Monthly Calcs'!N499)</f>
        <v/>
      </c>
      <c r="S499" s="24" t="str">
        <f>IF(ISBLANK('Mortgage 1 Monthly Calcs'!O499),"",'Mortgage 1 Monthly Calcs'!O499)</f>
        <v/>
      </c>
      <c r="T499" s="24"/>
      <c r="U499" s="24">
        <f>IF(ISBLANK('Mortgage 1 Monthly Calcs'!P499),"",'Mortgage 1 Monthly Calcs'!P499)</f>
        <v>0</v>
      </c>
      <c r="V499" s="24" t="str">
        <f>IF(ISBLANK('Mortgage 1 Monthly Calcs'!Q499),"",'Mortgage 1 Monthly Calcs'!Q499)</f>
        <v/>
      </c>
      <c r="W499" s="24" t="str">
        <f>IF(ISBLANK('Mortgage 1 Monthly Calcs'!R499),"",'Mortgage 1 Monthly Calcs'!R499)</f>
        <v/>
      </c>
      <c r="X499" s="24">
        <f>IF(ISBLANK('Mortgage 1 Monthly Calcs'!S499),"",'Mortgage 1 Monthly Calcs'!S499)</f>
        <v>0</v>
      </c>
      <c r="Y499" s="24" t="str">
        <f>IF(ISBLANK('Mortgage 1 Monthly Calcs'!T499),"",'Mortgage 1 Monthly Calcs'!T499)</f>
        <v/>
      </c>
      <c r="Z499" s="24">
        <f>IF(ISBLANK('Mortgage 1 Monthly Calcs'!U499),"",'Mortgage 1 Monthly Calcs'!U499)</f>
        <v>93290.420445652606</v>
      </c>
      <c r="AA499" s="24" t="e">
        <f>IF(ISBLANK('Mortgage 1 Monthly Calcs'!V499),"",'Mortgage 1 Monthly Calcs'!V499)</f>
        <v>#VALUE!</v>
      </c>
      <c r="AB499" s="24" t="e">
        <f>IF(ISBLANK('Mortgage 1 Monthly Calcs'!W499),"",'Mortgage 1 Monthly Calcs'!W499)</f>
        <v>#VALUE!</v>
      </c>
      <c r="AC499" s="24" t="str">
        <f>IF(ISBLANK('Mortgage 1 Monthly Calcs'!X499),"",'Mortgage 1 Monthly Calcs'!X499)</f>
        <v/>
      </c>
      <c r="AD499" s="24" t="str">
        <f>IF(ISBLANK('Mortgage 1 Monthly Calcs'!Y499),"",'Mortgage 1 Monthly Calcs'!Y499)</f>
        <v/>
      </c>
    </row>
    <row r="500" spans="3:30" x14ac:dyDescent="0.25">
      <c r="C500" s="37">
        <v>489</v>
      </c>
      <c r="D500" s="29"/>
      <c r="E500" s="22" t="str">
        <f>IF(ISBLANK('Mortgage 1 Monthly Calcs'!E500),"",'Mortgage 1 Monthly Calcs'!E500)</f>
        <v/>
      </c>
      <c r="F500" s="23" t="str">
        <f>IF(ISBLANK('Mortgage 1 Monthly Calcs'!F500),"",'Mortgage 1 Monthly Calcs'!F500)</f>
        <v>Jul</v>
      </c>
      <c r="G500" s="28"/>
      <c r="H500" s="28">
        <f>IF(ISBLANK('Mortgage 1 Monthly Calcs'!G500),"",'Mortgage 1 Monthly Calcs'!G500)</f>
        <v>0</v>
      </c>
      <c r="I500" s="24" t="e">
        <f>IF(ISBLANK('Mortgage 1 Monthly Calcs'!H500),"",'Mortgage 1 Monthly Calcs'!H500)</f>
        <v>#VALUE!</v>
      </c>
      <c r="J500" s="24">
        <f>IF(ISBLANK('Mortgage 1 Monthly Calcs'!I500),"",'Mortgage 1 Monthly Calcs'!I500)</f>
        <v>0</v>
      </c>
      <c r="K500" s="24" t="str">
        <f>IF(ISBLANK('Mortgage 1 Monthly Calcs'!J500),"",'Mortgage 1 Monthly Calcs'!J500)</f>
        <v/>
      </c>
      <c r="L500" s="24"/>
      <c r="M500" s="24">
        <f>IF(ISBLANK('Mortgage 1 Monthly Calcs'!K500),"",'Mortgage 1 Monthly Calcs'!K500)</f>
        <v>0</v>
      </c>
      <c r="N500" s="24"/>
      <c r="O500" s="24" t="e">
        <f>IF(ISBLANK('Mortgage 1 Monthly Calcs'!L500),"",'Mortgage 1 Monthly Calcs'!L500)</f>
        <v>#VALUE!</v>
      </c>
      <c r="P500" s="24"/>
      <c r="Q500" s="24" t="str">
        <f>IF(ISBLANK('Mortgage 1 Monthly Calcs'!M500),"",'Mortgage 1 Monthly Calcs'!M500)</f>
        <v/>
      </c>
      <c r="R500" s="24" t="str">
        <f>IF(ISBLANK('Mortgage 1 Monthly Calcs'!N500),"",'Mortgage 1 Monthly Calcs'!N500)</f>
        <v/>
      </c>
      <c r="S500" s="24" t="str">
        <f>IF(ISBLANK('Mortgage 1 Monthly Calcs'!O500),"",'Mortgage 1 Monthly Calcs'!O500)</f>
        <v/>
      </c>
      <c r="T500" s="24"/>
      <c r="U500" s="24">
        <f>IF(ISBLANK('Mortgage 1 Monthly Calcs'!P500),"",'Mortgage 1 Monthly Calcs'!P500)</f>
        <v>0</v>
      </c>
      <c r="V500" s="24" t="str">
        <f>IF(ISBLANK('Mortgage 1 Monthly Calcs'!Q500),"",'Mortgage 1 Monthly Calcs'!Q500)</f>
        <v/>
      </c>
      <c r="W500" s="24" t="str">
        <f>IF(ISBLANK('Mortgage 1 Monthly Calcs'!R500),"",'Mortgage 1 Monthly Calcs'!R500)</f>
        <v/>
      </c>
      <c r="X500" s="24">
        <f>IF(ISBLANK('Mortgage 1 Monthly Calcs'!S500),"",'Mortgage 1 Monthly Calcs'!S500)</f>
        <v>0</v>
      </c>
      <c r="Y500" s="24" t="str">
        <f>IF(ISBLANK('Mortgage 1 Monthly Calcs'!T500),"",'Mortgage 1 Monthly Calcs'!T500)</f>
        <v/>
      </c>
      <c r="Z500" s="24">
        <f>IF(ISBLANK('Mortgage 1 Monthly Calcs'!U500),"",'Mortgage 1 Monthly Calcs'!U500)</f>
        <v>93290.420445652606</v>
      </c>
      <c r="AA500" s="24" t="e">
        <f>IF(ISBLANK('Mortgage 1 Monthly Calcs'!V500),"",'Mortgage 1 Monthly Calcs'!V500)</f>
        <v>#VALUE!</v>
      </c>
      <c r="AB500" s="24" t="e">
        <f>IF(ISBLANK('Mortgage 1 Monthly Calcs'!W500),"",'Mortgage 1 Monthly Calcs'!W500)</f>
        <v>#VALUE!</v>
      </c>
      <c r="AC500" s="24" t="str">
        <f>IF(ISBLANK('Mortgage 1 Monthly Calcs'!X500),"",'Mortgage 1 Monthly Calcs'!X500)</f>
        <v/>
      </c>
      <c r="AD500" s="24" t="str">
        <f>IF(ISBLANK('Mortgage 1 Monthly Calcs'!Y500),"",'Mortgage 1 Monthly Calcs'!Y500)</f>
        <v/>
      </c>
    </row>
    <row r="501" spans="3:30" x14ac:dyDescent="0.25">
      <c r="C501" s="37">
        <v>490</v>
      </c>
      <c r="D501" s="29"/>
      <c r="E501" s="22" t="str">
        <f>IF(ISBLANK('Mortgage 1 Monthly Calcs'!E501),"",'Mortgage 1 Monthly Calcs'!E501)</f>
        <v/>
      </c>
      <c r="F501" s="22" t="str">
        <f>IF(ISBLANK('Mortgage 1 Monthly Calcs'!F501),"",'Mortgage 1 Monthly Calcs'!F501)</f>
        <v>Aug</v>
      </c>
      <c r="G501" s="28"/>
      <c r="H501" s="28">
        <f>IF(ISBLANK('Mortgage 1 Monthly Calcs'!G501),"",'Mortgage 1 Monthly Calcs'!G501)</f>
        <v>0</v>
      </c>
      <c r="I501" s="24" t="e">
        <f>IF(ISBLANK('Mortgage 1 Monthly Calcs'!H501),"",'Mortgage 1 Monthly Calcs'!H501)</f>
        <v>#VALUE!</v>
      </c>
      <c r="J501" s="24">
        <f>IF(ISBLANK('Mortgage 1 Monthly Calcs'!I501),"",'Mortgage 1 Monthly Calcs'!I501)</f>
        <v>0</v>
      </c>
      <c r="K501" s="24" t="str">
        <f>IF(ISBLANK('Mortgage 1 Monthly Calcs'!J501),"",'Mortgage 1 Monthly Calcs'!J501)</f>
        <v/>
      </c>
      <c r="L501" s="24"/>
      <c r="M501" s="24">
        <f>IF(ISBLANK('Mortgage 1 Monthly Calcs'!K501),"",'Mortgage 1 Monthly Calcs'!K501)</f>
        <v>0</v>
      </c>
      <c r="N501" s="24"/>
      <c r="O501" s="24" t="e">
        <f>IF(ISBLANK('Mortgage 1 Monthly Calcs'!L501),"",'Mortgage 1 Monthly Calcs'!L501)</f>
        <v>#VALUE!</v>
      </c>
      <c r="P501" s="24"/>
      <c r="Q501" s="24" t="str">
        <f>IF(ISBLANK('Mortgage 1 Monthly Calcs'!M501),"",'Mortgage 1 Monthly Calcs'!M501)</f>
        <v/>
      </c>
      <c r="R501" s="24" t="str">
        <f>IF(ISBLANK('Mortgage 1 Monthly Calcs'!N501),"",'Mortgage 1 Monthly Calcs'!N501)</f>
        <v/>
      </c>
      <c r="S501" s="24" t="str">
        <f>IF(ISBLANK('Mortgage 1 Monthly Calcs'!O501),"",'Mortgage 1 Monthly Calcs'!O501)</f>
        <v/>
      </c>
      <c r="T501" s="24"/>
      <c r="U501" s="24">
        <f>IF(ISBLANK('Mortgage 1 Monthly Calcs'!P501),"",'Mortgage 1 Monthly Calcs'!P501)</f>
        <v>0</v>
      </c>
      <c r="V501" s="24" t="str">
        <f>IF(ISBLANK('Mortgage 1 Monthly Calcs'!Q501),"",'Mortgage 1 Monthly Calcs'!Q501)</f>
        <v/>
      </c>
      <c r="W501" s="24" t="str">
        <f>IF(ISBLANK('Mortgage 1 Monthly Calcs'!R501),"",'Mortgage 1 Monthly Calcs'!R501)</f>
        <v/>
      </c>
      <c r="X501" s="24">
        <f>IF(ISBLANK('Mortgage 1 Monthly Calcs'!S501),"",'Mortgage 1 Monthly Calcs'!S501)</f>
        <v>0</v>
      </c>
      <c r="Y501" s="24" t="str">
        <f>IF(ISBLANK('Mortgage 1 Monthly Calcs'!T501),"",'Mortgage 1 Monthly Calcs'!T501)</f>
        <v/>
      </c>
      <c r="Z501" s="24">
        <f>IF(ISBLANK('Mortgage 1 Monthly Calcs'!U501),"",'Mortgage 1 Monthly Calcs'!U501)</f>
        <v>93290.420445652606</v>
      </c>
      <c r="AA501" s="24" t="e">
        <f>IF(ISBLANK('Mortgage 1 Monthly Calcs'!V501),"",'Mortgage 1 Monthly Calcs'!V501)</f>
        <v>#VALUE!</v>
      </c>
      <c r="AB501" s="24" t="e">
        <f>IF(ISBLANK('Mortgage 1 Monthly Calcs'!W501),"",'Mortgage 1 Monthly Calcs'!W501)</f>
        <v>#VALUE!</v>
      </c>
      <c r="AC501" s="24" t="str">
        <f>IF(ISBLANK('Mortgage 1 Monthly Calcs'!X501),"",'Mortgage 1 Monthly Calcs'!X501)</f>
        <v/>
      </c>
      <c r="AD501" s="24" t="str">
        <f>IF(ISBLANK('Mortgage 1 Monthly Calcs'!Y501),"",'Mortgage 1 Monthly Calcs'!Y501)</f>
        <v/>
      </c>
    </row>
    <row r="502" spans="3:30" x14ac:dyDescent="0.25">
      <c r="C502" s="37">
        <v>491</v>
      </c>
      <c r="D502" s="29"/>
      <c r="E502" s="22" t="str">
        <f>IF(ISBLANK('Mortgage 1 Monthly Calcs'!E502),"",'Mortgage 1 Monthly Calcs'!E502)</f>
        <v/>
      </c>
      <c r="F502" s="23" t="str">
        <f>IF(ISBLANK('Mortgage 1 Monthly Calcs'!F502),"",'Mortgage 1 Monthly Calcs'!F502)</f>
        <v>Sep</v>
      </c>
      <c r="G502" s="28"/>
      <c r="H502" s="28">
        <f>IF(ISBLANK('Mortgage 1 Monthly Calcs'!G502),"",'Mortgage 1 Monthly Calcs'!G502)</f>
        <v>0</v>
      </c>
      <c r="I502" s="24" t="e">
        <f>IF(ISBLANK('Mortgage 1 Monthly Calcs'!H502),"",'Mortgage 1 Monthly Calcs'!H502)</f>
        <v>#VALUE!</v>
      </c>
      <c r="J502" s="24">
        <f>IF(ISBLANK('Mortgage 1 Monthly Calcs'!I502),"",'Mortgage 1 Monthly Calcs'!I502)</f>
        <v>0</v>
      </c>
      <c r="K502" s="24" t="str">
        <f>IF(ISBLANK('Mortgage 1 Monthly Calcs'!J502),"",'Mortgage 1 Monthly Calcs'!J502)</f>
        <v/>
      </c>
      <c r="L502" s="24"/>
      <c r="M502" s="24">
        <f>IF(ISBLANK('Mortgage 1 Monthly Calcs'!K502),"",'Mortgage 1 Monthly Calcs'!K502)</f>
        <v>0</v>
      </c>
      <c r="N502" s="24"/>
      <c r="O502" s="24" t="e">
        <f>IF(ISBLANK('Mortgage 1 Monthly Calcs'!L502),"",'Mortgage 1 Monthly Calcs'!L502)</f>
        <v>#VALUE!</v>
      </c>
      <c r="P502" s="24"/>
      <c r="Q502" s="24" t="str">
        <f>IF(ISBLANK('Mortgage 1 Monthly Calcs'!M502),"",'Mortgage 1 Monthly Calcs'!M502)</f>
        <v/>
      </c>
      <c r="R502" s="24" t="str">
        <f>IF(ISBLANK('Mortgage 1 Monthly Calcs'!N502),"",'Mortgage 1 Monthly Calcs'!N502)</f>
        <v/>
      </c>
      <c r="S502" s="24" t="str">
        <f>IF(ISBLANK('Mortgage 1 Monthly Calcs'!O502),"",'Mortgage 1 Monthly Calcs'!O502)</f>
        <v/>
      </c>
      <c r="T502" s="24"/>
      <c r="U502" s="24">
        <f>IF(ISBLANK('Mortgage 1 Monthly Calcs'!P502),"",'Mortgage 1 Monthly Calcs'!P502)</f>
        <v>0</v>
      </c>
      <c r="V502" s="24" t="str">
        <f>IF(ISBLANK('Mortgage 1 Monthly Calcs'!Q502),"",'Mortgage 1 Monthly Calcs'!Q502)</f>
        <v/>
      </c>
      <c r="W502" s="24" t="str">
        <f>IF(ISBLANK('Mortgage 1 Monthly Calcs'!R502),"",'Mortgage 1 Monthly Calcs'!R502)</f>
        <v/>
      </c>
      <c r="X502" s="24">
        <f>IF(ISBLANK('Mortgage 1 Monthly Calcs'!S502),"",'Mortgage 1 Monthly Calcs'!S502)</f>
        <v>0</v>
      </c>
      <c r="Y502" s="24" t="str">
        <f>IF(ISBLANK('Mortgage 1 Monthly Calcs'!T502),"",'Mortgage 1 Monthly Calcs'!T502)</f>
        <v/>
      </c>
      <c r="Z502" s="24">
        <f>IF(ISBLANK('Mortgage 1 Monthly Calcs'!U502),"",'Mortgage 1 Monthly Calcs'!U502)</f>
        <v>93290.420445652606</v>
      </c>
      <c r="AA502" s="24" t="e">
        <f>IF(ISBLANK('Mortgage 1 Monthly Calcs'!V502),"",'Mortgage 1 Monthly Calcs'!V502)</f>
        <v>#VALUE!</v>
      </c>
      <c r="AB502" s="24" t="e">
        <f>IF(ISBLANK('Mortgage 1 Monthly Calcs'!W502),"",'Mortgage 1 Monthly Calcs'!W502)</f>
        <v>#VALUE!</v>
      </c>
      <c r="AC502" s="24" t="str">
        <f>IF(ISBLANK('Mortgage 1 Monthly Calcs'!X502),"",'Mortgage 1 Monthly Calcs'!X502)</f>
        <v/>
      </c>
      <c r="AD502" s="24" t="str">
        <f>IF(ISBLANK('Mortgage 1 Monthly Calcs'!Y502),"",'Mortgage 1 Monthly Calcs'!Y502)</f>
        <v/>
      </c>
    </row>
    <row r="503" spans="3:30" x14ac:dyDescent="0.25">
      <c r="C503" s="37">
        <v>492</v>
      </c>
      <c r="D503" s="29">
        <f>D491+1</f>
        <v>41</v>
      </c>
      <c r="E503" s="22" t="str">
        <f>IF(ISBLANK('Mortgage 1 Monthly Calcs'!E503),"",'Mortgage 1 Monthly Calcs'!E503)</f>
        <v/>
      </c>
      <c r="F503" s="23" t="str">
        <f>IF(ISBLANK('Mortgage 1 Monthly Calcs'!F503),"",'Mortgage 1 Monthly Calcs'!F503)</f>
        <v>Oct</v>
      </c>
      <c r="G503" s="28"/>
      <c r="H503" s="28">
        <f>IF(ISBLANK('Mortgage 1 Monthly Calcs'!G503),"",'Mortgage 1 Monthly Calcs'!G503)</f>
        <v>0</v>
      </c>
      <c r="I503" s="24" t="e">
        <f>IF(ISBLANK('Mortgage 1 Monthly Calcs'!H503),"",'Mortgage 1 Monthly Calcs'!H503)</f>
        <v>#VALUE!</v>
      </c>
      <c r="J503" s="24">
        <f>IF(ISBLANK('Mortgage 1 Monthly Calcs'!I503),"",'Mortgage 1 Monthly Calcs'!I503)</f>
        <v>0</v>
      </c>
      <c r="K503" s="24" t="str">
        <f>IF(ISBLANK('Mortgage 1 Monthly Calcs'!J503),"",'Mortgage 1 Monthly Calcs'!J503)</f>
        <v/>
      </c>
      <c r="L503" s="24"/>
      <c r="M503" s="24">
        <f>IF(ISBLANK('Mortgage 1 Monthly Calcs'!K503),"",'Mortgage 1 Monthly Calcs'!K503)</f>
        <v>0</v>
      </c>
      <c r="N503" s="24"/>
      <c r="O503" s="24" t="e">
        <f>IF(ISBLANK('Mortgage 1 Monthly Calcs'!L503),"",'Mortgage 1 Monthly Calcs'!L503)</f>
        <v>#VALUE!</v>
      </c>
      <c r="P503" s="24"/>
      <c r="Q503" s="24" t="str">
        <f>IF(ISBLANK('Mortgage 1 Monthly Calcs'!M503),"",'Mortgage 1 Monthly Calcs'!M503)</f>
        <v/>
      </c>
      <c r="R503" s="24" t="str">
        <f>IF(ISBLANK('Mortgage 1 Monthly Calcs'!N503),"",'Mortgage 1 Monthly Calcs'!N503)</f>
        <v/>
      </c>
      <c r="S503" s="24" t="str">
        <f>IF(ISBLANK('Mortgage 1 Monthly Calcs'!O503),"",'Mortgage 1 Monthly Calcs'!O503)</f>
        <v/>
      </c>
      <c r="T503" s="24"/>
      <c r="U503" s="24">
        <f>IF(ISBLANK('Mortgage 1 Monthly Calcs'!P503),"",'Mortgage 1 Monthly Calcs'!P503)</f>
        <v>0</v>
      </c>
      <c r="V503" s="24" t="str">
        <f>IF(ISBLANK('Mortgage 1 Monthly Calcs'!Q503),"",'Mortgage 1 Monthly Calcs'!Q503)</f>
        <v/>
      </c>
      <c r="W503" s="24" t="str">
        <f>IF(ISBLANK('Mortgage 1 Monthly Calcs'!R503),"",'Mortgage 1 Monthly Calcs'!R503)</f>
        <v/>
      </c>
      <c r="X503" s="24">
        <f>IF(ISBLANK('Mortgage 1 Monthly Calcs'!S503),"",'Mortgage 1 Monthly Calcs'!S503)</f>
        <v>0</v>
      </c>
      <c r="Y503" s="24" t="str">
        <f>IF(ISBLANK('Mortgage 1 Monthly Calcs'!T503),"",'Mortgage 1 Monthly Calcs'!T503)</f>
        <v/>
      </c>
      <c r="Z503" s="24">
        <f>IF(ISBLANK('Mortgage 1 Monthly Calcs'!U503),"",'Mortgage 1 Monthly Calcs'!U503)</f>
        <v>93290.420445652606</v>
      </c>
      <c r="AA503" s="24" t="e">
        <f>IF(ISBLANK('Mortgage 1 Monthly Calcs'!V503),"",'Mortgage 1 Monthly Calcs'!V503)</f>
        <v>#VALUE!</v>
      </c>
      <c r="AB503" s="24" t="e">
        <f>IF(ISBLANK('Mortgage 1 Monthly Calcs'!W503),"",'Mortgage 1 Monthly Calcs'!W503)</f>
        <v>#VALUE!</v>
      </c>
      <c r="AC503" s="24" t="str">
        <f>IF(ISBLANK('Mortgage 1 Monthly Calcs'!X503),"",'Mortgage 1 Monthly Calcs'!X503)</f>
        <v/>
      </c>
      <c r="AD503" s="24" t="str">
        <f>IF(ISBLANK('Mortgage 1 Monthly Calcs'!Y503),"",'Mortgage 1 Monthly Calcs'!Y503)</f>
        <v/>
      </c>
    </row>
    <row r="504" spans="3:30" x14ac:dyDescent="0.25">
      <c r="C504" s="37">
        <v>493</v>
      </c>
      <c r="D504" s="29"/>
      <c r="E504" s="22" t="str">
        <f>IF(ISBLANK('Mortgage 1 Monthly Calcs'!E504),"",'Mortgage 1 Monthly Calcs'!E504)</f>
        <v/>
      </c>
      <c r="F504" s="23" t="str">
        <f>IF(ISBLANK('Mortgage 1 Monthly Calcs'!F504),"",'Mortgage 1 Monthly Calcs'!F504)</f>
        <v>Nov</v>
      </c>
      <c r="G504" s="28"/>
      <c r="H504" s="28">
        <f>IF(ISBLANK('Mortgage 1 Monthly Calcs'!G504),"",'Mortgage 1 Monthly Calcs'!G504)</f>
        <v>0</v>
      </c>
      <c r="I504" s="24" t="e">
        <f>IF(ISBLANK('Mortgage 1 Monthly Calcs'!H504),"",'Mortgage 1 Monthly Calcs'!H504)</f>
        <v>#VALUE!</v>
      </c>
      <c r="J504" s="24">
        <f>IF(ISBLANK('Mortgage 1 Monthly Calcs'!I504),"",'Mortgage 1 Monthly Calcs'!I504)</f>
        <v>0</v>
      </c>
      <c r="K504" s="24" t="str">
        <f>IF(ISBLANK('Mortgage 1 Monthly Calcs'!J504),"",'Mortgage 1 Monthly Calcs'!J504)</f>
        <v/>
      </c>
      <c r="L504" s="24"/>
      <c r="M504" s="24">
        <f>IF(ISBLANK('Mortgage 1 Monthly Calcs'!K504),"",'Mortgage 1 Monthly Calcs'!K504)</f>
        <v>0</v>
      </c>
      <c r="N504" s="24"/>
      <c r="O504" s="24" t="e">
        <f>IF(ISBLANK('Mortgage 1 Monthly Calcs'!L504),"",'Mortgage 1 Monthly Calcs'!L504)</f>
        <v>#VALUE!</v>
      </c>
      <c r="P504" s="24"/>
      <c r="Q504" s="24" t="str">
        <f>IF(ISBLANK('Mortgage 1 Monthly Calcs'!M504),"",'Mortgage 1 Monthly Calcs'!M504)</f>
        <v/>
      </c>
      <c r="R504" s="24" t="str">
        <f>IF(ISBLANK('Mortgage 1 Monthly Calcs'!N504),"",'Mortgage 1 Monthly Calcs'!N504)</f>
        <v/>
      </c>
      <c r="S504" s="24" t="str">
        <f>IF(ISBLANK('Mortgage 1 Monthly Calcs'!O504),"",'Mortgage 1 Monthly Calcs'!O504)</f>
        <v/>
      </c>
      <c r="T504" s="24"/>
      <c r="U504" s="24">
        <f>IF(ISBLANK('Mortgage 1 Monthly Calcs'!P504),"",'Mortgage 1 Monthly Calcs'!P504)</f>
        <v>0</v>
      </c>
      <c r="V504" s="24" t="str">
        <f>IF(ISBLANK('Mortgage 1 Monthly Calcs'!Q504),"",'Mortgage 1 Monthly Calcs'!Q504)</f>
        <v/>
      </c>
      <c r="W504" s="24" t="str">
        <f>IF(ISBLANK('Mortgage 1 Monthly Calcs'!R504),"",'Mortgage 1 Monthly Calcs'!R504)</f>
        <v/>
      </c>
      <c r="X504" s="24">
        <f>IF(ISBLANK('Mortgage 1 Monthly Calcs'!S504),"",'Mortgage 1 Monthly Calcs'!S504)</f>
        <v>0</v>
      </c>
      <c r="Y504" s="24" t="str">
        <f>IF(ISBLANK('Mortgage 1 Monthly Calcs'!T504),"",'Mortgage 1 Monthly Calcs'!T504)</f>
        <v/>
      </c>
      <c r="Z504" s="24">
        <f>IF(ISBLANK('Mortgage 1 Monthly Calcs'!U504),"",'Mortgage 1 Monthly Calcs'!U504)</f>
        <v>93290.420445652606</v>
      </c>
      <c r="AA504" s="24" t="e">
        <f>IF(ISBLANK('Mortgage 1 Monthly Calcs'!V504),"",'Mortgage 1 Monthly Calcs'!V504)</f>
        <v>#VALUE!</v>
      </c>
      <c r="AB504" s="24" t="e">
        <f>IF(ISBLANK('Mortgage 1 Monthly Calcs'!W504),"",'Mortgage 1 Monthly Calcs'!W504)</f>
        <v>#VALUE!</v>
      </c>
      <c r="AC504" s="24" t="str">
        <f>IF(ISBLANK('Mortgage 1 Monthly Calcs'!X504),"",'Mortgage 1 Monthly Calcs'!X504)</f>
        <v/>
      </c>
      <c r="AD504" s="24" t="str">
        <f>IF(ISBLANK('Mortgage 1 Monthly Calcs'!Y504),"",'Mortgage 1 Monthly Calcs'!Y504)</f>
        <v/>
      </c>
    </row>
    <row r="505" spans="3:30" x14ac:dyDescent="0.25">
      <c r="C505" s="37">
        <v>494</v>
      </c>
      <c r="D505" s="29"/>
      <c r="E505" s="22" t="str">
        <f>IF(ISBLANK('Mortgage 1 Monthly Calcs'!E505),"",'Mortgage 1 Monthly Calcs'!E505)</f>
        <v/>
      </c>
      <c r="F505" s="23" t="str">
        <f>IF(ISBLANK('Mortgage 1 Monthly Calcs'!F505),"",'Mortgage 1 Monthly Calcs'!F505)</f>
        <v>Dec</v>
      </c>
      <c r="G505" s="28"/>
      <c r="H505" s="28">
        <f>IF(ISBLANK('Mortgage 1 Monthly Calcs'!G505),"",'Mortgage 1 Monthly Calcs'!G505)</f>
        <v>0</v>
      </c>
      <c r="I505" s="24" t="e">
        <f>IF(ISBLANK('Mortgage 1 Monthly Calcs'!H505),"",'Mortgage 1 Monthly Calcs'!H505)</f>
        <v>#VALUE!</v>
      </c>
      <c r="J505" s="24">
        <f>IF(ISBLANK('Mortgage 1 Monthly Calcs'!I505),"",'Mortgage 1 Monthly Calcs'!I505)</f>
        <v>0</v>
      </c>
      <c r="K505" s="24" t="str">
        <f>IF(ISBLANK('Mortgage 1 Monthly Calcs'!J505),"",'Mortgage 1 Monthly Calcs'!J505)</f>
        <v/>
      </c>
      <c r="L505" s="24"/>
      <c r="M505" s="24">
        <f>IF(ISBLANK('Mortgage 1 Monthly Calcs'!K505),"",'Mortgage 1 Monthly Calcs'!K505)</f>
        <v>0</v>
      </c>
      <c r="N505" s="24"/>
      <c r="O505" s="24" t="e">
        <f>IF(ISBLANK('Mortgage 1 Monthly Calcs'!L505),"",'Mortgage 1 Monthly Calcs'!L505)</f>
        <v>#VALUE!</v>
      </c>
      <c r="P505" s="24"/>
      <c r="Q505" s="24" t="str">
        <f>IF(ISBLANK('Mortgage 1 Monthly Calcs'!M505),"",'Mortgage 1 Monthly Calcs'!M505)</f>
        <v/>
      </c>
      <c r="R505" s="24" t="str">
        <f>IF(ISBLANK('Mortgage 1 Monthly Calcs'!N505),"",'Mortgage 1 Monthly Calcs'!N505)</f>
        <v/>
      </c>
      <c r="S505" s="24" t="str">
        <f>IF(ISBLANK('Mortgage 1 Monthly Calcs'!O505),"",'Mortgage 1 Monthly Calcs'!O505)</f>
        <v/>
      </c>
      <c r="T505" s="24"/>
      <c r="U505" s="24">
        <f>IF(ISBLANK('Mortgage 1 Monthly Calcs'!P505),"",'Mortgage 1 Monthly Calcs'!P505)</f>
        <v>0</v>
      </c>
      <c r="V505" s="24" t="str">
        <f>IF(ISBLANK('Mortgage 1 Monthly Calcs'!Q505),"",'Mortgage 1 Monthly Calcs'!Q505)</f>
        <v/>
      </c>
      <c r="W505" s="24" t="str">
        <f>IF(ISBLANK('Mortgage 1 Monthly Calcs'!R505),"",'Mortgage 1 Monthly Calcs'!R505)</f>
        <v/>
      </c>
      <c r="X505" s="24">
        <f>IF(ISBLANK('Mortgage 1 Monthly Calcs'!S505),"",'Mortgage 1 Monthly Calcs'!S505)</f>
        <v>0</v>
      </c>
      <c r="Y505" s="24" t="str">
        <f>IF(ISBLANK('Mortgage 1 Monthly Calcs'!T505),"",'Mortgage 1 Monthly Calcs'!T505)</f>
        <v/>
      </c>
      <c r="Z505" s="24">
        <f>IF(ISBLANK('Mortgage 1 Monthly Calcs'!U505),"",'Mortgage 1 Monthly Calcs'!U505)</f>
        <v>93290.420445652606</v>
      </c>
      <c r="AA505" s="24" t="e">
        <f>IF(ISBLANK('Mortgage 1 Monthly Calcs'!V505),"",'Mortgage 1 Monthly Calcs'!V505)</f>
        <v>#VALUE!</v>
      </c>
      <c r="AB505" s="24" t="e">
        <f>IF(ISBLANK('Mortgage 1 Monthly Calcs'!W505),"",'Mortgage 1 Monthly Calcs'!W505)</f>
        <v>#VALUE!</v>
      </c>
      <c r="AC505" s="24" t="str">
        <f>IF(ISBLANK('Mortgage 1 Monthly Calcs'!X505),"",'Mortgage 1 Monthly Calcs'!X505)</f>
        <v/>
      </c>
      <c r="AD505" s="24" t="str">
        <f>IF(ISBLANK('Mortgage 1 Monthly Calcs'!Y505),"",'Mortgage 1 Monthly Calcs'!Y505)</f>
        <v/>
      </c>
    </row>
    <row r="506" spans="3:30" x14ac:dyDescent="0.25">
      <c r="C506" s="37">
        <v>495</v>
      </c>
      <c r="D506" s="29"/>
      <c r="E506" s="22">
        <f>IF(ISBLANK('Mortgage 1 Monthly Calcs'!E506),"",'Mortgage 1 Monthly Calcs'!E506)</f>
        <v>2051</v>
      </c>
      <c r="F506" s="23" t="str">
        <f>IF(ISBLANK('Mortgage 1 Monthly Calcs'!F506),"",'Mortgage 1 Monthly Calcs'!F506)</f>
        <v>Jan</v>
      </c>
      <c r="G506" s="28"/>
      <c r="H506" s="28">
        <f>IF(ISBLANK('Mortgage 1 Monthly Calcs'!G506),"",'Mortgage 1 Monthly Calcs'!G506)</f>
        <v>0</v>
      </c>
      <c r="I506" s="24" t="e">
        <f>IF(ISBLANK('Mortgage 1 Monthly Calcs'!H506),"",'Mortgage 1 Monthly Calcs'!H506)</f>
        <v>#VALUE!</v>
      </c>
      <c r="J506" s="24">
        <f>IF(ISBLANK('Mortgage 1 Monthly Calcs'!I506),"",'Mortgage 1 Monthly Calcs'!I506)</f>
        <v>0</v>
      </c>
      <c r="K506" s="24" t="str">
        <f>IF(ISBLANK('Mortgage 1 Monthly Calcs'!J506),"",'Mortgage 1 Monthly Calcs'!J506)</f>
        <v/>
      </c>
      <c r="L506" s="24"/>
      <c r="M506" s="24">
        <f>IF(ISBLANK('Mortgage 1 Monthly Calcs'!K506),"",'Mortgage 1 Monthly Calcs'!K506)</f>
        <v>0</v>
      </c>
      <c r="N506" s="24"/>
      <c r="O506" s="24" t="e">
        <f>IF(ISBLANK('Mortgage 1 Monthly Calcs'!L506),"",'Mortgage 1 Monthly Calcs'!L506)</f>
        <v>#VALUE!</v>
      </c>
      <c r="P506" s="24"/>
      <c r="Q506" s="24" t="str">
        <f>IF(ISBLANK('Mortgage 1 Monthly Calcs'!M506),"",'Mortgage 1 Monthly Calcs'!M506)</f>
        <v/>
      </c>
      <c r="R506" s="24" t="str">
        <f>IF(ISBLANK('Mortgage 1 Monthly Calcs'!N506),"",'Mortgage 1 Monthly Calcs'!N506)</f>
        <v/>
      </c>
      <c r="S506" s="24" t="str">
        <f>IF(ISBLANK('Mortgage 1 Monthly Calcs'!O506),"",'Mortgage 1 Monthly Calcs'!O506)</f>
        <v/>
      </c>
      <c r="T506" s="24"/>
      <c r="U506" s="24">
        <f>IF(ISBLANK('Mortgage 1 Monthly Calcs'!P506),"",'Mortgage 1 Monthly Calcs'!P506)</f>
        <v>0</v>
      </c>
      <c r="V506" s="24" t="str">
        <f>IF(ISBLANK('Mortgage 1 Monthly Calcs'!Q506),"",'Mortgage 1 Monthly Calcs'!Q506)</f>
        <v/>
      </c>
      <c r="W506" s="24" t="str">
        <f>IF(ISBLANK('Mortgage 1 Monthly Calcs'!R506),"",'Mortgage 1 Monthly Calcs'!R506)</f>
        <v/>
      </c>
      <c r="X506" s="24">
        <f>IF(ISBLANK('Mortgage 1 Monthly Calcs'!S506),"",'Mortgage 1 Monthly Calcs'!S506)</f>
        <v>0</v>
      </c>
      <c r="Y506" s="24" t="str">
        <f>IF(ISBLANK('Mortgage 1 Monthly Calcs'!T506),"",'Mortgage 1 Monthly Calcs'!T506)</f>
        <v/>
      </c>
      <c r="Z506" s="24">
        <f>IF(ISBLANK('Mortgage 1 Monthly Calcs'!U506),"",'Mortgage 1 Monthly Calcs'!U506)</f>
        <v>93290.420445652606</v>
      </c>
      <c r="AA506" s="24" t="e">
        <f>IF(ISBLANK('Mortgage 1 Monthly Calcs'!V506),"",'Mortgage 1 Monthly Calcs'!V506)</f>
        <v>#VALUE!</v>
      </c>
      <c r="AB506" s="24" t="e">
        <f>IF(ISBLANK('Mortgage 1 Monthly Calcs'!W506),"",'Mortgage 1 Monthly Calcs'!W506)</f>
        <v>#VALUE!</v>
      </c>
      <c r="AC506" s="24" t="str">
        <f>IF(ISBLANK('Mortgage 1 Monthly Calcs'!X506),"",'Mortgage 1 Monthly Calcs'!X506)</f>
        <v/>
      </c>
      <c r="AD506" s="24" t="str">
        <f>IF(ISBLANK('Mortgage 1 Monthly Calcs'!Y506),"",'Mortgage 1 Monthly Calcs'!Y506)</f>
        <v/>
      </c>
    </row>
    <row r="507" spans="3:30" x14ac:dyDescent="0.25">
      <c r="C507" s="37">
        <v>496</v>
      </c>
      <c r="D507" s="29" t="str">
        <f>IF(K1275=1,F499+1,"")</f>
        <v/>
      </c>
      <c r="E507" s="22" t="str">
        <f>IF(ISBLANK('Mortgage 1 Monthly Calcs'!E507),"",'Mortgage 1 Monthly Calcs'!E507)</f>
        <v/>
      </c>
      <c r="F507" s="23" t="str">
        <f>IF(ISBLANK('Mortgage 1 Monthly Calcs'!F507),"",'Mortgage 1 Monthly Calcs'!F507)</f>
        <v>Feb</v>
      </c>
      <c r="G507" s="28"/>
      <c r="H507" s="28">
        <f>IF(ISBLANK('Mortgage 1 Monthly Calcs'!G507),"",'Mortgage 1 Monthly Calcs'!G507)</f>
        <v>0</v>
      </c>
      <c r="I507" s="24" t="e">
        <f>IF(ISBLANK('Mortgage 1 Monthly Calcs'!H507),"",'Mortgage 1 Monthly Calcs'!H507)</f>
        <v>#VALUE!</v>
      </c>
      <c r="J507" s="24">
        <f>IF(ISBLANK('Mortgage 1 Monthly Calcs'!I507),"",'Mortgage 1 Monthly Calcs'!I507)</f>
        <v>0</v>
      </c>
      <c r="K507" s="24" t="str">
        <f>IF(ISBLANK('Mortgage 1 Monthly Calcs'!J507),"",'Mortgage 1 Monthly Calcs'!J507)</f>
        <v/>
      </c>
      <c r="L507" s="24"/>
      <c r="M507" s="24">
        <f>IF(ISBLANK('Mortgage 1 Monthly Calcs'!K507),"",'Mortgage 1 Monthly Calcs'!K507)</f>
        <v>0</v>
      </c>
      <c r="N507" s="24"/>
      <c r="O507" s="24" t="e">
        <f>IF(ISBLANK('Mortgage 1 Monthly Calcs'!L507),"",'Mortgage 1 Monthly Calcs'!L507)</f>
        <v>#VALUE!</v>
      </c>
      <c r="P507" s="24"/>
      <c r="Q507" s="24" t="str">
        <f>IF(ISBLANK('Mortgage 1 Monthly Calcs'!M507),"",'Mortgage 1 Monthly Calcs'!M507)</f>
        <v/>
      </c>
      <c r="R507" s="24" t="str">
        <f>IF(ISBLANK('Mortgage 1 Monthly Calcs'!N507),"",'Mortgage 1 Monthly Calcs'!N507)</f>
        <v/>
      </c>
      <c r="S507" s="24" t="str">
        <f>IF(ISBLANK('Mortgage 1 Monthly Calcs'!O507),"",'Mortgage 1 Monthly Calcs'!O507)</f>
        <v/>
      </c>
      <c r="T507" s="24"/>
      <c r="U507" s="24">
        <f>IF(ISBLANK('Mortgage 1 Monthly Calcs'!P507),"",'Mortgage 1 Monthly Calcs'!P507)</f>
        <v>0</v>
      </c>
      <c r="V507" s="24" t="str">
        <f>IF(ISBLANK('Mortgage 1 Monthly Calcs'!Q507),"",'Mortgage 1 Monthly Calcs'!Q507)</f>
        <v/>
      </c>
      <c r="W507" s="24" t="str">
        <f>IF(ISBLANK('Mortgage 1 Monthly Calcs'!R507),"",'Mortgage 1 Monthly Calcs'!R507)</f>
        <v/>
      </c>
      <c r="X507" s="24">
        <f>IF(ISBLANK('Mortgage 1 Monthly Calcs'!S507),"",'Mortgage 1 Monthly Calcs'!S507)</f>
        <v>0</v>
      </c>
      <c r="Y507" s="24" t="str">
        <f>IF(ISBLANK('Mortgage 1 Monthly Calcs'!T507),"",'Mortgage 1 Monthly Calcs'!T507)</f>
        <v/>
      </c>
      <c r="Z507" s="24">
        <f>IF(ISBLANK('Mortgage 1 Monthly Calcs'!U507),"",'Mortgage 1 Monthly Calcs'!U507)</f>
        <v>93290.420445652606</v>
      </c>
      <c r="AA507" s="24" t="e">
        <f>IF(ISBLANK('Mortgage 1 Monthly Calcs'!V507),"",'Mortgage 1 Monthly Calcs'!V507)</f>
        <v>#VALUE!</v>
      </c>
      <c r="AB507" s="24" t="e">
        <f>IF(ISBLANK('Mortgage 1 Monthly Calcs'!W507),"",'Mortgage 1 Monthly Calcs'!W507)</f>
        <v>#VALUE!</v>
      </c>
      <c r="AC507" s="24" t="str">
        <f>IF(ISBLANK('Mortgage 1 Monthly Calcs'!X507),"",'Mortgage 1 Monthly Calcs'!X507)</f>
        <v/>
      </c>
      <c r="AD507" s="24" t="str">
        <f>IF(ISBLANK('Mortgage 1 Monthly Calcs'!Y507),"",'Mortgage 1 Monthly Calcs'!Y507)</f>
        <v/>
      </c>
    </row>
    <row r="508" spans="3:30" x14ac:dyDescent="0.25">
      <c r="C508" s="37">
        <v>497</v>
      </c>
      <c r="D508" s="29" t="str">
        <f>IF(K1276=1,F499+1,"")</f>
        <v/>
      </c>
      <c r="E508" s="22" t="str">
        <f>IF(ISBLANK('Mortgage 1 Monthly Calcs'!E508),"",'Mortgage 1 Monthly Calcs'!E508)</f>
        <v/>
      </c>
      <c r="F508" s="23" t="str">
        <f>IF(ISBLANK('Mortgage 1 Monthly Calcs'!F508),"",'Mortgage 1 Monthly Calcs'!F508)</f>
        <v>Mar</v>
      </c>
      <c r="G508" s="28"/>
      <c r="H508" s="28">
        <f>IF(ISBLANK('Mortgage 1 Monthly Calcs'!G508),"",'Mortgage 1 Monthly Calcs'!G508)</f>
        <v>0</v>
      </c>
      <c r="I508" s="24" t="e">
        <f>IF(ISBLANK('Mortgage 1 Monthly Calcs'!H508),"",'Mortgage 1 Monthly Calcs'!H508)</f>
        <v>#VALUE!</v>
      </c>
      <c r="J508" s="24">
        <f>IF(ISBLANK('Mortgage 1 Monthly Calcs'!I508),"",'Mortgage 1 Monthly Calcs'!I508)</f>
        <v>0</v>
      </c>
      <c r="K508" s="24" t="str">
        <f>IF(ISBLANK('Mortgage 1 Monthly Calcs'!J508),"",'Mortgage 1 Monthly Calcs'!J508)</f>
        <v/>
      </c>
      <c r="L508" s="24"/>
      <c r="M508" s="24">
        <f>IF(ISBLANK('Mortgage 1 Monthly Calcs'!K508),"",'Mortgage 1 Monthly Calcs'!K508)</f>
        <v>0</v>
      </c>
      <c r="N508" s="24"/>
      <c r="O508" s="24" t="e">
        <f>IF(ISBLANK('Mortgage 1 Monthly Calcs'!L508),"",'Mortgage 1 Monthly Calcs'!L508)</f>
        <v>#VALUE!</v>
      </c>
      <c r="P508" s="24"/>
      <c r="Q508" s="24" t="str">
        <f>IF(ISBLANK('Mortgage 1 Monthly Calcs'!M508),"",'Mortgage 1 Monthly Calcs'!M508)</f>
        <v/>
      </c>
      <c r="R508" s="24" t="str">
        <f>IF(ISBLANK('Mortgage 1 Monthly Calcs'!N508),"",'Mortgage 1 Monthly Calcs'!N508)</f>
        <v/>
      </c>
      <c r="S508" s="24" t="str">
        <f>IF(ISBLANK('Mortgage 1 Monthly Calcs'!O508),"",'Mortgage 1 Monthly Calcs'!O508)</f>
        <v/>
      </c>
      <c r="T508" s="24"/>
      <c r="U508" s="24">
        <f>IF(ISBLANK('Mortgage 1 Monthly Calcs'!P508),"",'Mortgage 1 Monthly Calcs'!P508)</f>
        <v>0</v>
      </c>
      <c r="V508" s="24" t="str">
        <f>IF(ISBLANK('Mortgage 1 Monthly Calcs'!Q508),"",'Mortgage 1 Monthly Calcs'!Q508)</f>
        <v/>
      </c>
      <c r="W508" s="24" t="str">
        <f>IF(ISBLANK('Mortgage 1 Monthly Calcs'!R508),"",'Mortgage 1 Monthly Calcs'!R508)</f>
        <v/>
      </c>
      <c r="X508" s="24">
        <f>IF(ISBLANK('Mortgage 1 Monthly Calcs'!S508),"",'Mortgage 1 Monthly Calcs'!S508)</f>
        <v>0</v>
      </c>
      <c r="Y508" s="24" t="str">
        <f>IF(ISBLANK('Mortgage 1 Monthly Calcs'!T508),"",'Mortgage 1 Monthly Calcs'!T508)</f>
        <v/>
      </c>
      <c r="Z508" s="24">
        <f>IF(ISBLANK('Mortgage 1 Monthly Calcs'!U508),"",'Mortgage 1 Monthly Calcs'!U508)</f>
        <v>93290.420445652606</v>
      </c>
      <c r="AA508" s="24" t="e">
        <f>IF(ISBLANK('Mortgage 1 Monthly Calcs'!V508),"",'Mortgage 1 Monthly Calcs'!V508)</f>
        <v>#VALUE!</v>
      </c>
      <c r="AB508" s="24" t="e">
        <f>IF(ISBLANK('Mortgage 1 Monthly Calcs'!W508),"",'Mortgage 1 Monthly Calcs'!W508)</f>
        <v>#VALUE!</v>
      </c>
      <c r="AC508" s="24" t="str">
        <f>IF(ISBLANK('Mortgage 1 Monthly Calcs'!X508),"",'Mortgage 1 Monthly Calcs'!X508)</f>
        <v/>
      </c>
      <c r="AD508" s="24" t="str">
        <f>IF(ISBLANK('Mortgage 1 Monthly Calcs'!Y508),"",'Mortgage 1 Monthly Calcs'!Y508)</f>
        <v/>
      </c>
    </row>
    <row r="509" spans="3:30" x14ac:dyDescent="0.25">
      <c r="C509" s="37">
        <v>498</v>
      </c>
      <c r="D509" s="29" t="str">
        <f>IF(K1277=1,F499+1,"")</f>
        <v/>
      </c>
      <c r="E509" s="22" t="str">
        <f>IF(ISBLANK('Mortgage 1 Monthly Calcs'!E509),"",'Mortgage 1 Monthly Calcs'!E509)</f>
        <v/>
      </c>
      <c r="F509" s="23" t="str">
        <f>IF(ISBLANK('Mortgage 1 Monthly Calcs'!F509),"",'Mortgage 1 Monthly Calcs'!F509)</f>
        <v>Apr</v>
      </c>
      <c r="G509" s="28"/>
      <c r="H509" s="28">
        <f>IF(ISBLANK('Mortgage 1 Monthly Calcs'!G509),"",'Mortgage 1 Monthly Calcs'!G509)</f>
        <v>0</v>
      </c>
      <c r="I509" s="24" t="e">
        <f>IF(ISBLANK('Mortgage 1 Monthly Calcs'!H509),"",'Mortgage 1 Monthly Calcs'!H509)</f>
        <v>#VALUE!</v>
      </c>
      <c r="J509" s="24">
        <f>IF(ISBLANK('Mortgage 1 Monthly Calcs'!I509),"",'Mortgage 1 Monthly Calcs'!I509)</f>
        <v>0</v>
      </c>
      <c r="K509" s="24" t="str">
        <f>IF(ISBLANK('Mortgage 1 Monthly Calcs'!J509),"",'Mortgage 1 Monthly Calcs'!J509)</f>
        <v/>
      </c>
      <c r="L509" s="24"/>
      <c r="M509" s="24">
        <f>IF(ISBLANK('Mortgage 1 Monthly Calcs'!K509),"",'Mortgage 1 Monthly Calcs'!K509)</f>
        <v>0</v>
      </c>
      <c r="N509" s="24"/>
      <c r="O509" s="24" t="e">
        <f>IF(ISBLANK('Mortgage 1 Monthly Calcs'!L509),"",'Mortgage 1 Monthly Calcs'!L509)</f>
        <v>#VALUE!</v>
      </c>
      <c r="P509" s="24"/>
      <c r="Q509" s="24" t="str">
        <f>IF(ISBLANK('Mortgage 1 Monthly Calcs'!M509),"",'Mortgage 1 Monthly Calcs'!M509)</f>
        <v/>
      </c>
      <c r="R509" s="24" t="str">
        <f>IF(ISBLANK('Mortgage 1 Monthly Calcs'!N509),"",'Mortgage 1 Monthly Calcs'!N509)</f>
        <v/>
      </c>
      <c r="S509" s="24" t="str">
        <f>IF(ISBLANK('Mortgage 1 Monthly Calcs'!O509),"",'Mortgage 1 Monthly Calcs'!O509)</f>
        <v/>
      </c>
      <c r="T509" s="24"/>
      <c r="U509" s="24">
        <f>IF(ISBLANK('Mortgage 1 Monthly Calcs'!P509),"",'Mortgage 1 Monthly Calcs'!P509)</f>
        <v>0</v>
      </c>
      <c r="V509" s="24" t="str">
        <f>IF(ISBLANK('Mortgage 1 Monthly Calcs'!Q509),"",'Mortgage 1 Monthly Calcs'!Q509)</f>
        <v/>
      </c>
      <c r="W509" s="24" t="str">
        <f>IF(ISBLANK('Mortgage 1 Monthly Calcs'!R509),"",'Mortgage 1 Monthly Calcs'!R509)</f>
        <v/>
      </c>
      <c r="X509" s="24">
        <f>IF(ISBLANK('Mortgage 1 Monthly Calcs'!S509),"",'Mortgage 1 Monthly Calcs'!S509)</f>
        <v>0</v>
      </c>
      <c r="Y509" s="24" t="str">
        <f>IF(ISBLANK('Mortgage 1 Monthly Calcs'!T509),"",'Mortgage 1 Monthly Calcs'!T509)</f>
        <v/>
      </c>
      <c r="Z509" s="24">
        <f>IF(ISBLANK('Mortgage 1 Monthly Calcs'!U509),"",'Mortgage 1 Monthly Calcs'!U509)</f>
        <v>93290.420445652606</v>
      </c>
      <c r="AA509" s="24" t="e">
        <f>IF(ISBLANK('Mortgage 1 Monthly Calcs'!V509),"",'Mortgage 1 Monthly Calcs'!V509)</f>
        <v>#VALUE!</v>
      </c>
      <c r="AB509" s="24" t="e">
        <f>IF(ISBLANK('Mortgage 1 Monthly Calcs'!W509),"",'Mortgage 1 Monthly Calcs'!W509)</f>
        <v>#VALUE!</v>
      </c>
      <c r="AC509" s="24" t="str">
        <f>IF(ISBLANK('Mortgage 1 Monthly Calcs'!X509),"",'Mortgage 1 Monthly Calcs'!X509)</f>
        <v/>
      </c>
      <c r="AD509" s="24" t="str">
        <f>IF(ISBLANK('Mortgage 1 Monthly Calcs'!Y509),"",'Mortgage 1 Monthly Calcs'!Y509)</f>
        <v/>
      </c>
    </row>
    <row r="510" spans="3:30" x14ac:dyDescent="0.25">
      <c r="C510" s="37">
        <v>499</v>
      </c>
      <c r="D510" s="29" t="str">
        <f>IF(K1278=1,F499+1,"")</f>
        <v/>
      </c>
      <c r="E510" s="22" t="str">
        <f>IF(ISBLANK('Mortgage 1 Monthly Calcs'!E510),"",'Mortgage 1 Monthly Calcs'!E510)</f>
        <v/>
      </c>
      <c r="F510" s="23" t="str">
        <f>IF(ISBLANK('Mortgage 1 Monthly Calcs'!F510),"",'Mortgage 1 Monthly Calcs'!F510)</f>
        <v>May</v>
      </c>
      <c r="G510" s="28"/>
      <c r="H510" s="28">
        <f>IF(ISBLANK('Mortgage 1 Monthly Calcs'!G510),"",'Mortgage 1 Monthly Calcs'!G510)</f>
        <v>0</v>
      </c>
      <c r="I510" s="24" t="e">
        <f>IF(ISBLANK('Mortgage 1 Monthly Calcs'!H510),"",'Mortgage 1 Monthly Calcs'!H510)</f>
        <v>#VALUE!</v>
      </c>
      <c r="J510" s="24">
        <f>IF(ISBLANK('Mortgage 1 Monthly Calcs'!I510),"",'Mortgage 1 Monthly Calcs'!I510)</f>
        <v>0</v>
      </c>
      <c r="K510" s="24" t="str">
        <f>IF(ISBLANK('Mortgage 1 Monthly Calcs'!J510),"",'Mortgage 1 Monthly Calcs'!J510)</f>
        <v/>
      </c>
      <c r="L510" s="24"/>
      <c r="M510" s="24">
        <f>IF(ISBLANK('Mortgage 1 Monthly Calcs'!K510),"",'Mortgage 1 Monthly Calcs'!K510)</f>
        <v>0</v>
      </c>
      <c r="N510" s="24"/>
      <c r="O510" s="24" t="e">
        <f>IF(ISBLANK('Mortgage 1 Monthly Calcs'!L510),"",'Mortgage 1 Monthly Calcs'!L510)</f>
        <v>#VALUE!</v>
      </c>
      <c r="P510" s="24"/>
      <c r="Q510" s="24" t="str">
        <f>IF(ISBLANK('Mortgage 1 Monthly Calcs'!M510),"",'Mortgage 1 Monthly Calcs'!M510)</f>
        <v/>
      </c>
      <c r="R510" s="24" t="str">
        <f>IF(ISBLANK('Mortgage 1 Monthly Calcs'!N510),"",'Mortgage 1 Monthly Calcs'!N510)</f>
        <v/>
      </c>
      <c r="S510" s="24" t="str">
        <f>IF(ISBLANK('Mortgage 1 Monthly Calcs'!O510),"",'Mortgage 1 Monthly Calcs'!O510)</f>
        <v/>
      </c>
      <c r="T510" s="24"/>
      <c r="U510" s="24">
        <f>IF(ISBLANK('Mortgage 1 Monthly Calcs'!P510),"",'Mortgage 1 Monthly Calcs'!P510)</f>
        <v>0</v>
      </c>
      <c r="V510" s="24" t="str">
        <f>IF(ISBLANK('Mortgage 1 Monthly Calcs'!Q510),"",'Mortgage 1 Monthly Calcs'!Q510)</f>
        <v/>
      </c>
      <c r="W510" s="24" t="str">
        <f>IF(ISBLANK('Mortgage 1 Monthly Calcs'!R510),"",'Mortgage 1 Monthly Calcs'!R510)</f>
        <v/>
      </c>
      <c r="X510" s="24">
        <f>IF(ISBLANK('Mortgage 1 Monthly Calcs'!S510),"",'Mortgage 1 Monthly Calcs'!S510)</f>
        <v>0</v>
      </c>
      <c r="Y510" s="24" t="str">
        <f>IF(ISBLANK('Mortgage 1 Monthly Calcs'!T510),"",'Mortgage 1 Monthly Calcs'!T510)</f>
        <v/>
      </c>
      <c r="Z510" s="24">
        <f>IF(ISBLANK('Mortgage 1 Monthly Calcs'!U510),"",'Mortgage 1 Monthly Calcs'!U510)</f>
        <v>93290.420445652606</v>
      </c>
      <c r="AA510" s="24" t="e">
        <f>IF(ISBLANK('Mortgage 1 Monthly Calcs'!V510),"",'Mortgage 1 Monthly Calcs'!V510)</f>
        <v>#VALUE!</v>
      </c>
      <c r="AB510" s="24" t="e">
        <f>IF(ISBLANK('Mortgage 1 Monthly Calcs'!W510),"",'Mortgage 1 Monthly Calcs'!W510)</f>
        <v>#VALUE!</v>
      </c>
      <c r="AC510" s="24" t="str">
        <f>IF(ISBLANK('Mortgage 1 Monthly Calcs'!X510),"",'Mortgage 1 Monthly Calcs'!X510)</f>
        <v/>
      </c>
      <c r="AD510" s="24" t="str">
        <f>IF(ISBLANK('Mortgage 1 Monthly Calcs'!Y510),"",'Mortgage 1 Monthly Calcs'!Y510)</f>
        <v/>
      </c>
    </row>
    <row r="511" spans="3:30" x14ac:dyDescent="0.25">
      <c r="C511" s="37">
        <v>500</v>
      </c>
      <c r="D511" s="29" t="str">
        <f>IF(K1279=1,F499+1,"")</f>
        <v/>
      </c>
      <c r="E511" s="22" t="str">
        <f>IF(ISBLANK('Mortgage 1 Monthly Calcs'!E511),"",'Mortgage 1 Monthly Calcs'!E511)</f>
        <v/>
      </c>
      <c r="F511" s="23" t="str">
        <f>IF(ISBLANK('Mortgage 1 Monthly Calcs'!F511),"",'Mortgage 1 Monthly Calcs'!F511)</f>
        <v>Jun</v>
      </c>
      <c r="G511" s="28"/>
      <c r="H511" s="28">
        <f>IF(ISBLANK('Mortgage 1 Monthly Calcs'!G511),"",'Mortgage 1 Monthly Calcs'!G511)</f>
        <v>0</v>
      </c>
      <c r="I511" s="24" t="e">
        <f>IF(ISBLANK('Mortgage 1 Monthly Calcs'!H511),"",'Mortgage 1 Monthly Calcs'!H511)</f>
        <v>#VALUE!</v>
      </c>
      <c r="J511" s="24">
        <f>IF(ISBLANK('Mortgage 1 Monthly Calcs'!I511),"",'Mortgage 1 Monthly Calcs'!I511)</f>
        <v>0</v>
      </c>
      <c r="K511" s="24" t="str">
        <f>IF(ISBLANK('Mortgage 1 Monthly Calcs'!J511),"",'Mortgage 1 Monthly Calcs'!J511)</f>
        <v/>
      </c>
      <c r="L511" s="24"/>
      <c r="M511" s="24">
        <f>IF(ISBLANK('Mortgage 1 Monthly Calcs'!K511),"",'Mortgage 1 Monthly Calcs'!K511)</f>
        <v>0</v>
      </c>
      <c r="N511" s="24"/>
      <c r="O511" s="24" t="e">
        <f>IF(ISBLANK('Mortgage 1 Monthly Calcs'!L511),"",'Mortgage 1 Monthly Calcs'!L511)</f>
        <v>#VALUE!</v>
      </c>
      <c r="P511" s="24"/>
      <c r="Q511" s="24" t="str">
        <f>IF(ISBLANK('Mortgage 1 Monthly Calcs'!M511),"",'Mortgage 1 Monthly Calcs'!M511)</f>
        <v/>
      </c>
      <c r="R511" s="24" t="str">
        <f>IF(ISBLANK('Mortgage 1 Monthly Calcs'!N511),"",'Mortgage 1 Monthly Calcs'!N511)</f>
        <v/>
      </c>
      <c r="S511" s="24" t="str">
        <f>IF(ISBLANK('Mortgage 1 Monthly Calcs'!O511),"",'Mortgage 1 Monthly Calcs'!O511)</f>
        <v/>
      </c>
      <c r="T511" s="24"/>
      <c r="U511" s="24">
        <f>IF(ISBLANK('Mortgage 1 Monthly Calcs'!P511),"",'Mortgage 1 Monthly Calcs'!P511)</f>
        <v>0</v>
      </c>
      <c r="V511" s="24" t="str">
        <f>IF(ISBLANK('Mortgage 1 Monthly Calcs'!Q511),"",'Mortgage 1 Monthly Calcs'!Q511)</f>
        <v/>
      </c>
      <c r="W511" s="24" t="str">
        <f>IF(ISBLANK('Mortgage 1 Monthly Calcs'!R511),"",'Mortgage 1 Monthly Calcs'!R511)</f>
        <v/>
      </c>
      <c r="X511" s="24">
        <f>IF(ISBLANK('Mortgage 1 Monthly Calcs'!S511),"",'Mortgage 1 Monthly Calcs'!S511)</f>
        <v>0</v>
      </c>
      <c r="Y511" s="24" t="str">
        <f>IF(ISBLANK('Mortgage 1 Monthly Calcs'!T511),"",'Mortgage 1 Monthly Calcs'!T511)</f>
        <v/>
      </c>
      <c r="Z511" s="24">
        <f>IF(ISBLANK('Mortgage 1 Monthly Calcs'!U511),"",'Mortgage 1 Monthly Calcs'!U511)</f>
        <v>93290.420445652606</v>
      </c>
      <c r="AA511" s="24" t="e">
        <f>IF(ISBLANK('Mortgage 1 Monthly Calcs'!V511),"",'Mortgage 1 Monthly Calcs'!V511)</f>
        <v>#VALUE!</v>
      </c>
      <c r="AB511" s="24" t="e">
        <f>IF(ISBLANK('Mortgage 1 Monthly Calcs'!W511),"",'Mortgage 1 Monthly Calcs'!W511)</f>
        <v>#VALUE!</v>
      </c>
      <c r="AC511" s="24" t="str">
        <f>IF(ISBLANK('Mortgage 1 Monthly Calcs'!X511),"",'Mortgage 1 Monthly Calcs'!X511)</f>
        <v/>
      </c>
      <c r="AD511" s="24" t="str">
        <f>IF(ISBLANK('Mortgage 1 Monthly Calcs'!Y511),"",'Mortgage 1 Monthly Calcs'!Y511)</f>
        <v/>
      </c>
    </row>
    <row r="512" spans="3:30" x14ac:dyDescent="0.25">
      <c r="C512" s="37">
        <v>501</v>
      </c>
      <c r="D512" s="29" t="str">
        <f>IF(K1280=1,F499+1,"")</f>
        <v/>
      </c>
      <c r="E512" s="22" t="str">
        <f>IF(ISBLANK('Mortgage 1 Monthly Calcs'!E512),"",'Mortgage 1 Monthly Calcs'!E512)</f>
        <v/>
      </c>
      <c r="F512" s="23" t="str">
        <f>IF(ISBLANK('Mortgage 1 Monthly Calcs'!F512),"",'Mortgage 1 Monthly Calcs'!F512)</f>
        <v>Jul</v>
      </c>
      <c r="G512" s="28"/>
      <c r="H512" s="28">
        <f>IF(ISBLANK('Mortgage 1 Monthly Calcs'!G512),"",'Mortgage 1 Monthly Calcs'!G512)</f>
        <v>0</v>
      </c>
      <c r="I512" s="24" t="e">
        <f>IF(ISBLANK('Mortgage 1 Monthly Calcs'!H512),"",'Mortgage 1 Monthly Calcs'!H512)</f>
        <v>#VALUE!</v>
      </c>
      <c r="J512" s="24">
        <f>IF(ISBLANK('Mortgage 1 Monthly Calcs'!I512),"",'Mortgage 1 Monthly Calcs'!I512)</f>
        <v>0</v>
      </c>
      <c r="K512" s="24" t="str">
        <f>IF(ISBLANK('Mortgage 1 Monthly Calcs'!J512),"",'Mortgage 1 Monthly Calcs'!J512)</f>
        <v/>
      </c>
      <c r="L512" s="24"/>
      <c r="M512" s="24">
        <f>IF(ISBLANK('Mortgage 1 Monthly Calcs'!K512),"",'Mortgage 1 Monthly Calcs'!K512)</f>
        <v>0</v>
      </c>
      <c r="N512" s="24"/>
      <c r="O512" s="24" t="e">
        <f>IF(ISBLANK('Mortgage 1 Monthly Calcs'!L512),"",'Mortgage 1 Monthly Calcs'!L512)</f>
        <v>#VALUE!</v>
      </c>
      <c r="P512" s="24"/>
      <c r="Q512" s="24" t="str">
        <f>IF(ISBLANK('Mortgage 1 Monthly Calcs'!M512),"",'Mortgage 1 Monthly Calcs'!M512)</f>
        <v/>
      </c>
      <c r="R512" s="24" t="str">
        <f>IF(ISBLANK('Mortgage 1 Monthly Calcs'!N512),"",'Mortgage 1 Monthly Calcs'!N512)</f>
        <v/>
      </c>
      <c r="S512" s="24" t="str">
        <f>IF(ISBLANK('Mortgage 1 Monthly Calcs'!O512),"",'Mortgage 1 Monthly Calcs'!O512)</f>
        <v/>
      </c>
      <c r="T512" s="24"/>
      <c r="U512" s="24">
        <f>IF(ISBLANK('Mortgage 1 Monthly Calcs'!P512),"",'Mortgage 1 Monthly Calcs'!P512)</f>
        <v>0</v>
      </c>
      <c r="V512" s="24" t="str">
        <f>IF(ISBLANK('Mortgage 1 Monthly Calcs'!Q512),"",'Mortgage 1 Monthly Calcs'!Q512)</f>
        <v/>
      </c>
      <c r="W512" s="24" t="str">
        <f>IF(ISBLANK('Mortgage 1 Monthly Calcs'!R512),"",'Mortgage 1 Monthly Calcs'!R512)</f>
        <v/>
      </c>
      <c r="X512" s="24">
        <f>IF(ISBLANK('Mortgage 1 Monthly Calcs'!S512),"",'Mortgage 1 Monthly Calcs'!S512)</f>
        <v>0</v>
      </c>
      <c r="Y512" s="24" t="str">
        <f>IF(ISBLANK('Mortgage 1 Monthly Calcs'!T512),"",'Mortgage 1 Monthly Calcs'!T512)</f>
        <v/>
      </c>
      <c r="Z512" s="24">
        <f>IF(ISBLANK('Mortgage 1 Monthly Calcs'!U512),"",'Mortgage 1 Monthly Calcs'!U512)</f>
        <v>93290.420445652606</v>
      </c>
      <c r="AA512" s="24" t="e">
        <f>IF(ISBLANK('Mortgage 1 Monthly Calcs'!V512),"",'Mortgage 1 Monthly Calcs'!V512)</f>
        <v>#VALUE!</v>
      </c>
      <c r="AB512" s="24" t="e">
        <f>IF(ISBLANK('Mortgage 1 Monthly Calcs'!W512),"",'Mortgage 1 Monthly Calcs'!W512)</f>
        <v>#VALUE!</v>
      </c>
      <c r="AC512" s="24" t="str">
        <f>IF(ISBLANK('Mortgage 1 Monthly Calcs'!X512),"",'Mortgage 1 Monthly Calcs'!X512)</f>
        <v/>
      </c>
      <c r="AD512" s="24" t="str">
        <f>IF(ISBLANK('Mortgage 1 Monthly Calcs'!Y512),"",'Mortgage 1 Monthly Calcs'!Y512)</f>
        <v/>
      </c>
    </row>
    <row r="513" spans="3:30" x14ac:dyDescent="0.25">
      <c r="C513" s="37">
        <v>502</v>
      </c>
      <c r="D513" s="29" t="str">
        <f>IF(K1281=1,F499+1,"")</f>
        <v/>
      </c>
      <c r="E513" s="22" t="str">
        <f>IF(ISBLANK('Mortgage 1 Monthly Calcs'!E513),"",'Mortgage 1 Monthly Calcs'!E513)</f>
        <v/>
      </c>
      <c r="F513" s="22" t="str">
        <f>IF(ISBLANK('Mortgage 1 Monthly Calcs'!F513),"",'Mortgage 1 Monthly Calcs'!F513)</f>
        <v>Aug</v>
      </c>
      <c r="G513" s="28"/>
      <c r="H513" s="28">
        <f>IF(ISBLANK('Mortgage 1 Monthly Calcs'!G513),"",'Mortgage 1 Monthly Calcs'!G513)</f>
        <v>0</v>
      </c>
      <c r="I513" s="24" t="e">
        <f>IF(ISBLANK('Mortgage 1 Monthly Calcs'!H513),"",'Mortgage 1 Monthly Calcs'!H513)</f>
        <v>#VALUE!</v>
      </c>
      <c r="J513" s="24">
        <f>IF(ISBLANK('Mortgage 1 Monthly Calcs'!I513),"",'Mortgage 1 Monthly Calcs'!I513)</f>
        <v>0</v>
      </c>
      <c r="K513" s="24" t="str">
        <f>IF(ISBLANK('Mortgage 1 Monthly Calcs'!J513),"",'Mortgage 1 Monthly Calcs'!J513)</f>
        <v/>
      </c>
      <c r="L513" s="24"/>
      <c r="M513" s="24">
        <f>IF(ISBLANK('Mortgage 1 Monthly Calcs'!K513),"",'Mortgage 1 Monthly Calcs'!K513)</f>
        <v>0</v>
      </c>
      <c r="N513" s="24"/>
      <c r="O513" s="24" t="e">
        <f>IF(ISBLANK('Mortgage 1 Monthly Calcs'!L513),"",'Mortgage 1 Monthly Calcs'!L513)</f>
        <v>#VALUE!</v>
      </c>
      <c r="P513" s="24"/>
      <c r="Q513" s="24" t="str">
        <f>IF(ISBLANK('Mortgage 1 Monthly Calcs'!M513),"",'Mortgage 1 Monthly Calcs'!M513)</f>
        <v/>
      </c>
      <c r="R513" s="24" t="str">
        <f>IF(ISBLANK('Mortgage 1 Monthly Calcs'!N513),"",'Mortgage 1 Monthly Calcs'!N513)</f>
        <v/>
      </c>
      <c r="S513" s="24" t="str">
        <f>IF(ISBLANK('Mortgage 1 Monthly Calcs'!O513),"",'Mortgage 1 Monthly Calcs'!O513)</f>
        <v/>
      </c>
      <c r="T513" s="24"/>
      <c r="U513" s="24">
        <f>IF(ISBLANK('Mortgage 1 Monthly Calcs'!P513),"",'Mortgage 1 Monthly Calcs'!P513)</f>
        <v>0</v>
      </c>
      <c r="V513" s="24" t="str">
        <f>IF(ISBLANK('Mortgage 1 Monthly Calcs'!Q513),"",'Mortgage 1 Monthly Calcs'!Q513)</f>
        <v/>
      </c>
      <c r="W513" s="24" t="str">
        <f>IF(ISBLANK('Mortgage 1 Monthly Calcs'!R513),"",'Mortgage 1 Monthly Calcs'!R513)</f>
        <v/>
      </c>
      <c r="X513" s="24">
        <f>IF(ISBLANK('Mortgage 1 Monthly Calcs'!S513),"",'Mortgage 1 Monthly Calcs'!S513)</f>
        <v>0</v>
      </c>
      <c r="Y513" s="24" t="str">
        <f>IF(ISBLANK('Mortgage 1 Monthly Calcs'!T513),"",'Mortgage 1 Monthly Calcs'!T513)</f>
        <v/>
      </c>
      <c r="Z513" s="24">
        <f>IF(ISBLANK('Mortgage 1 Monthly Calcs'!U513),"",'Mortgage 1 Monthly Calcs'!U513)</f>
        <v>93290.420445652606</v>
      </c>
      <c r="AA513" s="24" t="e">
        <f>IF(ISBLANK('Mortgage 1 Monthly Calcs'!V513),"",'Mortgage 1 Monthly Calcs'!V513)</f>
        <v>#VALUE!</v>
      </c>
      <c r="AB513" s="24" t="e">
        <f>IF(ISBLANK('Mortgage 1 Monthly Calcs'!W513),"",'Mortgage 1 Monthly Calcs'!W513)</f>
        <v>#VALUE!</v>
      </c>
      <c r="AC513" s="24" t="str">
        <f>IF(ISBLANK('Mortgage 1 Monthly Calcs'!X513),"",'Mortgage 1 Monthly Calcs'!X513)</f>
        <v/>
      </c>
      <c r="AD513" s="24" t="str">
        <f>IF(ISBLANK('Mortgage 1 Monthly Calcs'!Y513),"",'Mortgage 1 Monthly Calcs'!Y513)</f>
        <v/>
      </c>
    </row>
    <row r="514" spans="3:30" x14ac:dyDescent="0.25">
      <c r="C514" s="37">
        <v>503</v>
      </c>
      <c r="D514" s="29" t="str">
        <f>IF(K1282=1,F499+1,"")</f>
        <v/>
      </c>
      <c r="E514" s="22" t="str">
        <f>IF(ISBLANK('Mortgage 1 Monthly Calcs'!E514),"",'Mortgage 1 Monthly Calcs'!E514)</f>
        <v/>
      </c>
      <c r="F514" s="23" t="str">
        <f>IF(ISBLANK('Mortgage 1 Monthly Calcs'!F514),"",'Mortgage 1 Monthly Calcs'!F514)</f>
        <v>Sep</v>
      </c>
      <c r="G514" s="28"/>
      <c r="H514" s="28">
        <f>IF(ISBLANK('Mortgage 1 Monthly Calcs'!G514),"",'Mortgage 1 Monthly Calcs'!G514)</f>
        <v>0</v>
      </c>
      <c r="I514" s="24" t="e">
        <f>IF(ISBLANK('Mortgage 1 Monthly Calcs'!H514),"",'Mortgage 1 Monthly Calcs'!H514)</f>
        <v>#VALUE!</v>
      </c>
      <c r="J514" s="24">
        <f>IF(ISBLANK('Mortgage 1 Monthly Calcs'!I514),"",'Mortgage 1 Monthly Calcs'!I514)</f>
        <v>0</v>
      </c>
      <c r="K514" s="24" t="str">
        <f>IF(ISBLANK('Mortgage 1 Monthly Calcs'!J514),"",'Mortgage 1 Monthly Calcs'!J514)</f>
        <v/>
      </c>
      <c r="L514" s="24"/>
      <c r="M514" s="24">
        <f>IF(ISBLANK('Mortgage 1 Monthly Calcs'!K514),"",'Mortgage 1 Monthly Calcs'!K514)</f>
        <v>0</v>
      </c>
      <c r="N514" s="24"/>
      <c r="O514" s="24" t="e">
        <f>IF(ISBLANK('Mortgage 1 Monthly Calcs'!L514),"",'Mortgage 1 Monthly Calcs'!L514)</f>
        <v>#VALUE!</v>
      </c>
      <c r="P514" s="24"/>
      <c r="Q514" s="24" t="str">
        <f>IF(ISBLANK('Mortgage 1 Monthly Calcs'!M514),"",'Mortgage 1 Monthly Calcs'!M514)</f>
        <v/>
      </c>
      <c r="R514" s="24" t="str">
        <f>IF(ISBLANK('Mortgage 1 Monthly Calcs'!N514),"",'Mortgage 1 Monthly Calcs'!N514)</f>
        <v/>
      </c>
      <c r="S514" s="24" t="str">
        <f>IF(ISBLANK('Mortgage 1 Monthly Calcs'!O514),"",'Mortgage 1 Monthly Calcs'!O514)</f>
        <v/>
      </c>
      <c r="T514" s="24"/>
      <c r="U514" s="24">
        <f>IF(ISBLANK('Mortgage 1 Monthly Calcs'!P514),"",'Mortgage 1 Monthly Calcs'!P514)</f>
        <v>0</v>
      </c>
      <c r="V514" s="24" t="str">
        <f>IF(ISBLANK('Mortgage 1 Monthly Calcs'!Q514),"",'Mortgage 1 Monthly Calcs'!Q514)</f>
        <v/>
      </c>
      <c r="W514" s="24" t="str">
        <f>IF(ISBLANK('Mortgage 1 Monthly Calcs'!R514),"",'Mortgage 1 Monthly Calcs'!R514)</f>
        <v/>
      </c>
      <c r="X514" s="24">
        <f>IF(ISBLANK('Mortgage 1 Monthly Calcs'!S514),"",'Mortgage 1 Monthly Calcs'!S514)</f>
        <v>0</v>
      </c>
      <c r="Y514" s="24" t="str">
        <f>IF(ISBLANK('Mortgage 1 Monthly Calcs'!T514),"",'Mortgage 1 Monthly Calcs'!T514)</f>
        <v/>
      </c>
      <c r="Z514" s="24">
        <f>IF(ISBLANK('Mortgage 1 Monthly Calcs'!U514),"",'Mortgage 1 Monthly Calcs'!U514)</f>
        <v>93290.420445652606</v>
      </c>
      <c r="AA514" s="24" t="e">
        <f>IF(ISBLANK('Mortgage 1 Monthly Calcs'!V514),"",'Mortgage 1 Monthly Calcs'!V514)</f>
        <v>#VALUE!</v>
      </c>
      <c r="AB514" s="24" t="e">
        <f>IF(ISBLANK('Mortgage 1 Monthly Calcs'!W514),"",'Mortgage 1 Monthly Calcs'!W514)</f>
        <v>#VALUE!</v>
      </c>
      <c r="AC514" s="24" t="str">
        <f>IF(ISBLANK('Mortgage 1 Monthly Calcs'!X514),"",'Mortgage 1 Monthly Calcs'!X514)</f>
        <v/>
      </c>
      <c r="AD514" s="24" t="str">
        <f>IF(ISBLANK('Mortgage 1 Monthly Calcs'!Y514),"",'Mortgage 1 Monthly Calcs'!Y514)</f>
        <v/>
      </c>
    </row>
    <row r="515" spans="3:30" x14ac:dyDescent="0.25">
      <c r="C515" s="37">
        <v>504</v>
      </c>
      <c r="D515" s="29">
        <f>D503+1</f>
        <v>42</v>
      </c>
      <c r="E515" s="22" t="str">
        <f>IF(ISBLANK('Mortgage 1 Monthly Calcs'!E515),"",'Mortgage 1 Monthly Calcs'!E515)</f>
        <v/>
      </c>
      <c r="F515" s="23" t="str">
        <f>IF(ISBLANK('Mortgage 1 Monthly Calcs'!F515),"",'Mortgage 1 Monthly Calcs'!F515)</f>
        <v>Oct</v>
      </c>
      <c r="G515" s="28"/>
      <c r="H515" s="28">
        <f>IF(ISBLANK('Mortgage 1 Monthly Calcs'!G515),"",'Mortgage 1 Monthly Calcs'!G515)</f>
        <v>0</v>
      </c>
      <c r="I515" s="24" t="e">
        <f>IF(ISBLANK('Mortgage 1 Monthly Calcs'!H515),"",'Mortgage 1 Monthly Calcs'!H515)</f>
        <v>#VALUE!</v>
      </c>
      <c r="J515" s="24">
        <f>IF(ISBLANK('Mortgage 1 Monthly Calcs'!I515),"",'Mortgage 1 Monthly Calcs'!I515)</f>
        <v>0</v>
      </c>
      <c r="K515" s="24" t="str">
        <f>IF(ISBLANK('Mortgage 1 Monthly Calcs'!J515),"",'Mortgage 1 Monthly Calcs'!J515)</f>
        <v/>
      </c>
      <c r="L515" s="24"/>
      <c r="M515" s="24">
        <f>IF(ISBLANK('Mortgage 1 Monthly Calcs'!K515),"",'Mortgage 1 Monthly Calcs'!K515)</f>
        <v>0</v>
      </c>
      <c r="N515" s="24"/>
      <c r="O515" s="24" t="e">
        <f>IF(ISBLANK('Mortgage 1 Monthly Calcs'!L515),"",'Mortgage 1 Monthly Calcs'!L515)</f>
        <v>#VALUE!</v>
      </c>
      <c r="P515" s="24"/>
      <c r="Q515" s="24" t="str">
        <f>IF(ISBLANK('Mortgage 1 Monthly Calcs'!M515),"",'Mortgage 1 Monthly Calcs'!M515)</f>
        <v/>
      </c>
      <c r="R515" s="24" t="str">
        <f>IF(ISBLANK('Mortgage 1 Monthly Calcs'!N515),"",'Mortgage 1 Monthly Calcs'!N515)</f>
        <v/>
      </c>
      <c r="S515" s="24" t="str">
        <f>IF(ISBLANK('Mortgage 1 Monthly Calcs'!O515),"",'Mortgage 1 Monthly Calcs'!O515)</f>
        <v/>
      </c>
      <c r="T515" s="24"/>
      <c r="U515" s="24">
        <f>IF(ISBLANK('Mortgage 1 Monthly Calcs'!P515),"",'Mortgage 1 Monthly Calcs'!P515)</f>
        <v>0</v>
      </c>
      <c r="V515" s="24" t="str">
        <f>IF(ISBLANK('Mortgage 1 Monthly Calcs'!Q515),"",'Mortgage 1 Monthly Calcs'!Q515)</f>
        <v/>
      </c>
      <c r="W515" s="24" t="str">
        <f>IF(ISBLANK('Mortgage 1 Monthly Calcs'!R515),"",'Mortgage 1 Monthly Calcs'!R515)</f>
        <v/>
      </c>
      <c r="X515" s="24">
        <f>IF(ISBLANK('Mortgage 1 Monthly Calcs'!S515),"",'Mortgage 1 Monthly Calcs'!S515)</f>
        <v>0</v>
      </c>
      <c r="Y515" s="24" t="str">
        <f>IF(ISBLANK('Mortgage 1 Monthly Calcs'!T515),"",'Mortgage 1 Monthly Calcs'!T515)</f>
        <v/>
      </c>
      <c r="Z515" s="24">
        <f>IF(ISBLANK('Mortgage 1 Monthly Calcs'!U515),"",'Mortgage 1 Monthly Calcs'!U515)</f>
        <v>93290.420445652606</v>
      </c>
      <c r="AA515" s="24" t="e">
        <f>IF(ISBLANK('Mortgage 1 Monthly Calcs'!V515),"",'Mortgage 1 Monthly Calcs'!V515)</f>
        <v>#VALUE!</v>
      </c>
      <c r="AB515" s="24" t="e">
        <f>IF(ISBLANK('Mortgage 1 Monthly Calcs'!W515),"",'Mortgage 1 Monthly Calcs'!W515)</f>
        <v>#VALUE!</v>
      </c>
      <c r="AC515" s="24" t="str">
        <f>IF(ISBLANK('Mortgage 1 Monthly Calcs'!X515),"",'Mortgage 1 Monthly Calcs'!X515)</f>
        <v/>
      </c>
      <c r="AD515" s="24" t="str">
        <f>IF(ISBLANK('Mortgage 1 Monthly Calcs'!Y515),"",'Mortgage 1 Monthly Calcs'!Y515)</f>
        <v/>
      </c>
    </row>
    <row r="516" spans="3:30" x14ac:dyDescent="0.25">
      <c r="C516" s="37">
        <v>505</v>
      </c>
      <c r="D516" s="29"/>
      <c r="E516" s="22" t="str">
        <f>IF(ISBLANK('Mortgage 1 Monthly Calcs'!E516),"",'Mortgage 1 Monthly Calcs'!E516)</f>
        <v/>
      </c>
      <c r="F516" s="23" t="str">
        <f>IF(ISBLANK('Mortgage 1 Monthly Calcs'!F516),"",'Mortgage 1 Monthly Calcs'!F516)</f>
        <v>Nov</v>
      </c>
      <c r="G516" s="28"/>
      <c r="H516" s="28">
        <f>IF(ISBLANK('Mortgage 1 Monthly Calcs'!G516),"",'Mortgage 1 Monthly Calcs'!G516)</f>
        <v>0</v>
      </c>
      <c r="I516" s="24" t="e">
        <f>IF(ISBLANK('Mortgage 1 Monthly Calcs'!H516),"",'Mortgage 1 Monthly Calcs'!H516)</f>
        <v>#VALUE!</v>
      </c>
      <c r="J516" s="24">
        <f>IF(ISBLANK('Mortgage 1 Monthly Calcs'!I516),"",'Mortgage 1 Monthly Calcs'!I516)</f>
        <v>0</v>
      </c>
      <c r="K516" s="24" t="str">
        <f>IF(ISBLANK('Mortgage 1 Monthly Calcs'!J516),"",'Mortgage 1 Monthly Calcs'!J516)</f>
        <v/>
      </c>
      <c r="L516" s="24"/>
      <c r="M516" s="24">
        <f>IF(ISBLANK('Mortgage 1 Monthly Calcs'!K516),"",'Mortgage 1 Monthly Calcs'!K516)</f>
        <v>0</v>
      </c>
      <c r="N516" s="24"/>
      <c r="O516" s="24" t="e">
        <f>IF(ISBLANK('Mortgage 1 Monthly Calcs'!L516),"",'Mortgage 1 Monthly Calcs'!L516)</f>
        <v>#VALUE!</v>
      </c>
      <c r="P516" s="24"/>
      <c r="Q516" s="24" t="str">
        <f>IF(ISBLANK('Mortgage 1 Monthly Calcs'!M516),"",'Mortgage 1 Monthly Calcs'!M516)</f>
        <v/>
      </c>
      <c r="R516" s="24" t="str">
        <f>IF(ISBLANK('Mortgage 1 Monthly Calcs'!N516),"",'Mortgage 1 Monthly Calcs'!N516)</f>
        <v/>
      </c>
      <c r="S516" s="24" t="str">
        <f>IF(ISBLANK('Mortgage 1 Monthly Calcs'!O516),"",'Mortgage 1 Monthly Calcs'!O516)</f>
        <v/>
      </c>
      <c r="T516" s="24"/>
      <c r="U516" s="24">
        <f>IF(ISBLANK('Mortgage 1 Monthly Calcs'!P516),"",'Mortgage 1 Monthly Calcs'!P516)</f>
        <v>0</v>
      </c>
      <c r="V516" s="24" t="str">
        <f>IF(ISBLANK('Mortgage 1 Monthly Calcs'!Q516),"",'Mortgage 1 Monthly Calcs'!Q516)</f>
        <v/>
      </c>
      <c r="W516" s="24" t="str">
        <f>IF(ISBLANK('Mortgage 1 Monthly Calcs'!R516),"",'Mortgage 1 Monthly Calcs'!R516)</f>
        <v/>
      </c>
      <c r="X516" s="24">
        <f>IF(ISBLANK('Mortgage 1 Monthly Calcs'!S516),"",'Mortgage 1 Monthly Calcs'!S516)</f>
        <v>0</v>
      </c>
      <c r="Y516" s="24" t="str">
        <f>IF(ISBLANK('Mortgage 1 Monthly Calcs'!T516),"",'Mortgage 1 Monthly Calcs'!T516)</f>
        <v/>
      </c>
      <c r="Z516" s="24">
        <f>IF(ISBLANK('Mortgage 1 Monthly Calcs'!U516),"",'Mortgage 1 Monthly Calcs'!U516)</f>
        <v>93290.420445652606</v>
      </c>
      <c r="AA516" s="24" t="e">
        <f>IF(ISBLANK('Mortgage 1 Monthly Calcs'!V516),"",'Mortgage 1 Monthly Calcs'!V516)</f>
        <v>#VALUE!</v>
      </c>
      <c r="AB516" s="24" t="e">
        <f>IF(ISBLANK('Mortgage 1 Monthly Calcs'!W516),"",'Mortgage 1 Monthly Calcs'!W516)</f>
        <v>#VALUE!</v>
      </c>
      <c r="AC516" s="24" t="str">
        <f>IF(ISBLANK('Mortgage 1 Monthly Calcs'!X516),"",'Mortgage 1 Monthly Calcs'!X516)</f>
        <v/>
      </c>
      <c r="AD516" s="24" t="str">
        <f>IF(ISBLANK('Mortgage 1 Monthly Calcs'!Y516),"",'Mortgage 1 Monthly Calcs'!Y516)</f>
        <v/>
      </c>
    </row>
    <row r="517" spans="3:30" x14ac:dyDescent="0.25">
      <c r="C517" s="37">
        <v>506</v>
      </c>
      <c r="D517" s="29"/>
      <c r="E517" s="22" t="str">
        <f>IF(ISBLANK('Mortgage 1 Monthly Calcs'!E517),"",'Mortgage 1 Monthly Calcs'!E517)</f>
        <v/>
      </c>
      <c r="F517" s="23" t="str">
        <f>IF(ISBLANK('Mortgage 1 Monthly Calcs'!F517),"",'Mortgage 1 Monthly Calcs'!F517)</f>
        <v>Dec</v>
      </c>
      <c r="G517" s="28"/>
      <c r="H517" s="28">
        <f>IF(ISBLANK('Mortgage 1 Monthly Calcs'!G517),"",'Mortgage 1 Monthly Calcs'!G517)</f>
        <v>0</v>
      </c>
      <c r="I517" s="24" t="e">
        <f>IF(ISBLANK('Mortgage 1 Monthly Calcs'!H517),"",'Mortgage 1 Monthly Calcs'!H517)</f>
        <v>#VALUE!</v>
      </c>
      <c r="J517" s="24">
        <f>IF(ISBLANK('Mortgage 1 Monthly Calcs'!I517),"",'Mortgage 1 Monthly Calcs'!I517)</f>
        <v>0</v>
      </c>
      <c r="K517" s="24" t="str">
        <f>IF(ISBLANK('Mortgage 1 Monthly Calcs'!J517),"",'Mortgage 1 Monthly Calcs'!J517)</f>
        <v/>
      </c>
      <c r="L517" s="24"/>
      <c r="M517" s="24">
        <f>IF(ISBLANK('Mortgage 1 Monthly Calcs'!K517),"",'Mortgage 1 Monthly Calcs'!K517)</f>
        <v>0</v>
      </c>
      <c r="N517" s="24"/>
      <c r="O517" s="24" t="e">
        <f>IF(ISBLANK('Mortgage 1 Monthly Calcs'!L517),"",'Mortgage 1 Monthly Calcs'!L517)</f>
        <v>#VALUE!</v>
      </c>
      <c r="P517" s="24"/>
      <c r="Q517" s="24" t="str">
        <f>IF(ISBLANK('Mortgage 1 Monthly Calcs'!M517),"",'Mortgage 1 Monthly Calcs'!M517)</f>
        <v/>
      </c>
      <c r="R517" s="24" t="str">
        <f>IF(ISBLANK('Mortgage 1 Monthly Calcs'!N517),"",'Mortgage 1 Monthly Calcs'!N517)</f>
        <v/>
      </c>
      <c r="S517" s="24" t="str">
        <f>IF(ISBLANK('Mortgage 1 Monthly Calcs'!O517),"",'Mortgage 1 Monthly Calcs'!O517)</f>
        <v/>
      </c>
      <c r="T517" s="24"/>
      <c r="U517" s="24">
        <f>IF(ISBLANK('Mortgage 1 Monthly Calcs'!P517),"",'Mortgage 1 Monthly Calcs'!P517)</f>
        <v>0</v>
      </c>
      <c r="V517" s="24" t="str">
        <f>IF(ISBLANK('Mortgage 1 Monthly Calcs'!Q517),"",'Mortgage 1 Monthly Calcs'!Q517)</f>
        <v/>
      </c>
      <c r="W517" s="24" t="str">
        <f>IF(ISBLANK('Mortgage 1 Monthly Calcs'!R517),"",'Mortgage 1 Monthly Calcs'!R517)</f>
        <v/>
      </c>
      <c r="X517" s="24">
        <f>IF(ISBLANK('Mortgage 1 Monthly Calcs'!S517),"",'Mortgage 1 Monthly Calcs'!S517)</f>
        <v>0</v>
      </c>
      <c r="Y517" s="24" t="str">
        <f>IF(ISBLANK('Mortgage 1 Monthly Calcs'!T517),"",'Mortgage 1 Monthly Calcs'!T517)</f>
        <v/>
      </c>
      <c r="Z517" s="24">
        <f>IF(ISBLANK('Mortgage 1 Monthly Calcs'!U517),"",'Mortgage 1 Monthly Calcs'!U517)</f>
        <v>93290.420445652606</v>
      </c>
      <c r="AA517" s="24" t="e">
        <f>IF(ISBLANK('Mortgage 1 Monthly Calcs'!V517),"",'Mortgage 1 Monthly Calcs'!V517)</f>
        <v>#VALUE!</v>
      </c>
      <c r="AB517" s="24" t="e">
        <f>IF(ISBLANK('Mortgage 1 Monthly Calcs'!W517),"",'Mortgage 1 Monthly Calcs'!W517)</f>
        <v>#VALUE!</v>
      </c>
      <c r="AC517" s="24" t="str">
        <f>IF(ISBLANK('Mortgage 1 Monthly Calcs'!X517),"",'Mortgage 1 Monthly Calcs'!X517)</f>
        <v/>
      </c>
      <c r="AD517" s="24" t="str">
        <f>IF(ISBLANK('Mortgage 1 Monthly Calcs'!Y517),"",'Mortgage 1 Monthly Calcs'!Y517)</f>
        <v/>
      </c>
    </row>
    <row r="518" spans="3:30" x14ac:dyDescent="0.25">
      <c r="C518" s="37">
        <v>507</v>
      </c>
      <c r="D518" s="29"/>
      <c r="E518" s="22">
        <f>IF(ISBLANK('Mortgage 1 Monthly Calcs'!E518),"",'Mortgage 1 Monthly Calcs'!E518)</f>
        <v>2052</v>
      </c>
      <c r="F518" s="23" t="str">
        <f>IF(ISBLANK('Mortgage 1 Monthly Calcs'!F518),"",'Mortgage 1 Monthly Calcs'!F518)</f>
        <v>Jan</v>
      </c>
      <c r="G518" s="28"/>
      <c r="H518" s="28">
        <f>IF(ISBLANK('Mortgage 1 Monthly Calcs'!G518),"",'Mortgage 1 Monthly Calcs'!G518)</f>
        <v>0</v>
      </c>
      <c r="I518" s="24" t="e">
        <f>IF(ISBLANK('Mortgage 1 Monthly Calcs'!H518),"",'Mortgage 1 Monthly Calcs'!H518)</f>
        <v>#VALUE!</v>
      </c>
      <c r="J518" s="24">
        <f>IF(ISBLANK('Mortgage 1 Monthly Calcs'!I518),"",'Mortgage 1 Monthly Calcs'!I518)</f>
        <v>0</v>
      </c>
      <c r="K518" s="24" t="str">
        <f>IF(ISBLANK('Mortgage 1 Monthly Calcs'!J518),"",'Mortgage 1 Monthly Calcs'!J518)</f>
        <v/>
      </c>
      <c r="L518" s="24"/>
      <c r="M518" s="24">
        <f>IF(ISBLANK('Mortgage 1 Monthly Calcs'!K518),"",'Mortgage 1 Monthly Calcs'!K518)</f>
        <v>0</v>
      </c>
      <c r="N518" s="24"/>
      <c r="O518" s="24" t="e">
        <f>IF(ISBLANK('Mortgage 1 Monthly Calcs'!L518),"",'Mortgage 1 Monthly Calcs'!L518)</f>
        <v>#VALUE!</v>
      </c>
      <c r="P518" s="24"/>
      <c r="Q518" s="24" t="str">
        <f>IF(ISBLANK('Mortgage 1 Monthly Calcs'!M518),"",'Mortgage 1 Monthly Calcs'!M518)</f>
        <v/>
      </c>
      <c r="R518" s="24" t="str">
        <f>IF(ISBLANK('Mortgage 1 Monthly Calcs'!N518),"",'Mortgage 1 Monthly Calcs'!N518)</f>
        <v/>
      </c>
      <c r="S518" s="24" t="str">
        <f>IF(ISBLANK('Mortgage 1 Monthly Calcs'!O518),"",'Mortgage 1 Monthly Calcs'!O518)</f>
        <v/>
      </c>
      <c r="T518" s="24"/>
      <c r="U518" s="24">
        <f>IF(ISBLANK('Mortgage 1 Monthly Calcs'!P518),"",'Mortgage 1 Monthly Calcs'!P518)</f>
        <v>0</v>
      </c>
      <c r="V518" s="24" t="str">
        <f>IF(ISBLANK('Mortgage 1 Monthly Calcs'!Q518),"",'Mortgage 1 Monthly Calcs'!Q518)</f>
        <v/>
      </c>
      <c r="W518" s="24" t="str">
        <f>IF(ISBLANK('Mortgage 1 Monthly Calcs'!R518),"",'Mortgage 1 Monthly Calcs'!R518)</f>
        <v/>
      </c>
      <c r="X518" s="24">
        <f>IF(ISBLANK('Mortgage 1 Monthly Calcs'!S518),"",'Mortgage 1 Monthly Calcs'!S518)</f>
        <v>0</v>
      </c>
      <c r="Y518" s="24" t="str">
        <f>IF(ISBLANK('Mortgage 1 Monthly Calcs'!T518),"",'Mortgage 1 Monthly Calcs'!T518)</f>
        <v/>
      </c>
      <c r="Z518" s="24">
        <f>IF(ISBLANK('Mortgage 1 Monthly Calcs'!U518),"",'Mortgage 1 Monthly Calcs'!U518)</f>
        <v>93290.420445652606</v>
      </c>
      <c r="AA518" s="24" t="e">
        <f>IF(ISBLANK('Mortgage 1 Monthly Calcs'!V518),"",'Mortgage 1 Monthly Calcs'!V518)</f>
        <v>#VALUE!</v>
      </c>
      <c r="AB518" s="24" t="e">
        <f>IF(ISBLANK('Mortgage 1 Monthly Calcs'!W518),"",'Mortgage 1 Monthly Calcs'!W518)</f>
        <v>#VALUE!</v>
      </c>
      <c r="AC518" s="24" t="str">
        <f>IF(ISBLANK('Mortgage 1 Monthly Calcs'!X518),"",'Mortgage 1 Monthly Calcs'!X518)</f>
        <v/>
      </c>
      <c r="AD518" s="24" t="str">
        <f>IF(ISBLANK('Mortgage 1 Monthly Calcs'!Y518),"",'Mortgage 1 Monthly Calcs'!Y518)</f>
        <v/>
      </c>
    </row>
    <row r="519" spans="3:30" x14ac:dyDescent="0.25">
      <c r="C519" s="37">
        <v>508</v>
      </c>
      <c r="D519" s="29"/>
      <c r="E519" s="22" t="str">
        <f>IF(ISBLANK('Mortgage 1 Monthly Calcs'!E519),"",'Mortgage 1 Monthly Calcs'!E519)</f>
        <v/>
      </c>
      <c r="F519" s="23" t="str">
        <f>IF(ISBLANK('Mortgage 1 Monthly Calcs'!F519),"",'Mortgage 1 Monthly Calcs'!F519)</f>
        <v>Feb</v>
      </c>
      <c r="G519" s="28"/>
      <c r="H519" s="28">
        <f>IF(ISBLANK('Mortgage 1 Monthly Calcs'!G519),"",'Mortgage 1 Monthly Calcs'!G519)</f>
        <v>0</v>
      </c>
      <c r="I519" s="24" t="e">
        <f>IF(ISBLANK('Mortgage 1 Monthly Calcs'!H519),"",'Mortgage 1 Monthly Calcs'!H519)</f>
        <v>#VALUE!</v>
      </c>
      <c r="J519" s="24">
        <f>IF(ISBLANK('Mortgage 1 Monthly Calcs'!I519),"",'Mortgage 1 Monthly Calcs'!I519)</f>
        <v>0</v>
      </c>
      <c r="K519" s="24" t="str">
        <f>IF(ISBLANK('Mortgage 1 Monthly Calcs'!J519),"",'Mortgage 1 Monthly Calcs'!J519)</f>
        <v/>
      </c>
      <c r="L519" s="24"/>
      <c r="M519" s="24">
        <f>IF(ISBLANK('Mortgage 1 Monthly Calcs'!K519),"",'Mortgage 1 Monthly Calcs'!K519)</f>
        <v>0</v>
      </c>
      <c r="N519" s="24"/>
      <c r="O519" s="24" t="e">
        <f>IF(ISBLANK('Mortgage 1 Monthly Calcs'!L519),"",'Mortgage 1 Monthly Calcs'!L519)</f>
        <v>#VALUE!</v>
      </c>
      <c r="P519" s="24"/>
      <c r="Q519" s="24" t="str">
        <f>IF(ISBLANK('Mortgage 1 Monthly Calcs'!M519),"",'Mortgage 1 Monthly Calcs'!M519)</f>
        <v/>
      </c>
      <c r="R519" s="24" t="str">
        <f>IF(ISBLANK('Mortgage 1 Monthly Calcs'!N519),"",'Mortgage 1 Monthly Calcs'!N519)</f>
        <v/>
      </c>
      <c r="S519" s="24" t="str">
        <f>IF(ISBLANK('Mortgage 1 Monthly Calcs'!O519),"",'Mortgage 1 Monthly Calcs'!O519)</f>
        <v/>
      </c>
      <c r="T519" s="24"/>
      <c r="U519" s="24">
        <f>IF(ISBLANK('Mortgage 1 Monthly Calcs'!P519),"",'Mortgage 1 Monthly Calcs'!P519)</f>
        <v>0</v>
      </c>
      <c r="V519" s="24" t="str">
        <f>IF(ISBLANK('Mortgage 1 Monthly Calcs'!Q519),"",'Mortgage 1 Monthly Calcs'!Q519)</f>
        <v/>
      </c>
      <c r="W519" s="24" t="str">
        <f>IF(ISBLANK('Mortgage 1 Monthly Calcs'!R519),"",'Mortgage 1 Monthly Calcs'!R519)</f>
        <v/>
      </c>
      <c r="X519" s="24">
        <f>IF(ISBLANK('Mortgage 1 Monthly Calcs'!S519),"",'Mortgage 1 Monthly Calcs'!S519)</f>
        <v>0</v>
      </c>
      <c r="Y519" s="24" t="str">
        <f>IF(ISBLANK('Mortgage 1 Monthly Calcs'!T519),"",'Mortgage 1 Monthly Calcs'!T519)</f>
        <v/>
      </c>
      <c r="Z519" s="24">
        <f>IF(ISBLANK('Mortgage 1 Monthly Calcs'!U519),"",'Mortgage 1 Monthly Calcs'!U519)</f>
        <v>93290.420445652606</v>
      </c>
      <c r="AA519" s="24" t="e">
        <f>IF(ISBLANK('Mortgage 1 Monthly Calcs'!V519),"",'Mortgage 1 Monthly Calcs'!V519)</f>
        <v>#VALUE!</v>
      </c>
      <c r="AB519" s="24" t="e">
        <f>IF(ISBLANK('Mortgage 1 Monthly Calcs'!W519),"",'Mortgage 1 Monthly Calcs'!W519)</f>
        <v>#VALUE!</v>
      </c>
      <c r="AC519" s="24" t="str">
        <f>IF(ISBLANK('Mortgage 1 Monthly Calcs'!X519),"",'Mortgage 1 Monthly Calcs'!X519)</f>
        <v/>
      </c>
      <c r="AD519" s="24" t="str">
        <f>IF(ISBLANK('Mortgage 1 Monthly Calcs'!Y519),"",'Mortgage 1 Monthly Calcs'!Y519)</f>
        <v/>
      </c>
    </row>
    <row r="520" spans="3:30" x14ac:dyDescent="0.25">
      <c r="C520" s="37">
        <v>509</v>
      </c>
      <c r="D520" s="29"/>
      <c r="E520" s="22" t="str">
        <f>IF(ISBLANK('Mortgage 1 Monthly Calcs'!E520),"",'Mortgage 1 Monthly Calcs'!E520)</f>
        <v/>
      </c>
      <c r="F520" s="23" t="str">
        <f>IF(ISBLANK('Mortgage 1 Monthly Calcs'!F520),"",'Mortgage 1 Monthly Calcs'!F520)</f>
        <v>Mar</v>
      </c>
      <c r="G520" s="28"/>
      <c r="H520" s="28">
        <f>IF(ISBLANK('Mortgage 1 Monthly Calcs'!G520),"",'Mortgage 1 Monthly Calcs'!G520)</f>
        <v>0</v>
      </c>
      <c r="I520" s="24" t="e">
        <f>IF(ISBLANK('Mortgage 1 Monthly Calcs'!H520),"",'Mortgage 1 Monthly Calcs'!H520)</f>
        <v>#VALUE!</v>
      </c>
      <c r="J520" s="24">
        <f>IF(ISBLANK('Mortgage 1 Monthly Calcs'!I520),"",'Mortgage 1 Monthly Calcs'!I520)</f>
        <v>0</v>
      </c>
      <c r="K520" s="24" t="str">
        <f>IF(ISBLANK('Mortgage 1 Monthly Calcs'!J520),"",'Mortgage 1 Monthly Calcs'!J520)</f>
        <v/>
      </c>
      <c r="L520" s="24"/>
      <c r="M520" s="24">
        <f>IF(ISBLANK('Mortgage 1 Monthly Calcs'!K520),"",'Mortgage 1 Monthly Calcs'!K520)</f>
        <v>0</v>
      </c>
      <c r="N520" s="24"/>
      <c r="O520" s="24" t="e">
        <f>IF(ISBLANK('Mortgage 1 Monthly Calcs'!L520),"",'Mortgage 1 Monthly Calcs'!L520)</f>
        <v>#VALUE!</v>
      </c>
      <c r="P520" s="24"/>
      <c r="Q520" s="24" t="str">
        <f>IF(ISBLANK('Mortgage 1 Monthly Calcs'!M520),"",'Mortgage 1 Monthly Calcs'!M520)</f>
        <v/>
      </c>
      <c r="R520" s="24" t="str">
        <f>IF(ISBLANK('Mortgage 1 Monthly Calcs'!N520),"",'Mortgage 1 Monthly Calcs'!N520)</f>
        <v/>
      </c>
      <c r="S520" s="24" t="str">
        <f>IF(ISBLANK('Mortgage 1 Monthly Calcs'!O520),"",'Mortgage 1 Monthly Calcs'!O520)</f>
        <v/>
      </c>
      <c r="T520" s="24"/>
      <c r="U520" s="24">
        <f>IF(ISBLANK('Mortgage 1 Monthly Calcs'!P520),"",'Mortgage 1 Monthly Calcs'!P520)</f>
        <v>0</v>
      </c>
      <c r="V520" s="24" t="str">
        <f>IF(ISBLANK('Mortgage 1 Monthly Calcs'!Q520),"",'Mortgage 1 Monthly Calcs'!Q520)</f>
        <v/>
      </c>
      <c r="W520" s="24" t="str">
        <f>IF(ISBLANK('Mortgage 1 Monthly Calcs'!R520),"",'Mortgage 1 Monthly Calcs'!R520)</f>
        <v/>
      </c>
      <c r="X520" s="24">
        <f>IF(ISBLANK('Mortgage 1 Monthly Calcs'!S520),"",'Mortgage 1 Monthly Calcs'!S520)</f>
        <v>0</v>
      </c>
      <c r="Y520" s="24" t="str">
        <f>IF(ISBLANK('Mortgage 1 Monthly Calcs'!T520),"",'Mortgage 1 Monthly Calcs'!T520)</f>
        <v/>
      </c>
      <c r="Z520" s="24">
        <f>IF(ISBLANK('Mortgage 1 Monthly Calcs'!U520),"",'Mortgage 1 Monthly Calcs'!U520)</f>
        <v>93290.420445652606</v>
      </c>
      <c r="AA520" s="24" t="e">
        <f>IF(ISBLANK('Mortgage 1 Monthly Calcs'!V520),"",'Mortgage 1 Monthly Calcs'!V520)</f>
        <v>#VALUE!</v>
      </c>
      <c r="AB520" s="24" t="e">
        <f>IF(ISBLANK('Mortgage 1 Monthly Calcs'!W520),"",'Mortgage 1 Monthly Calcs'!W520)</f>
        <v>#VALUE!</v>
      </c>
      <c r="AC520" s="24" t="str">
        <f>IF(ISBLANK('Mortgage 1 Monthly Calcs'!X520),"",'Mortgage 1 Monthly Calcs'!X520)</f>
        <v/>
      </c>
      <c r="AD520" s="24" t="str">
        <f>IF(ISBLANK('Mortgage 1 Monthly Calcs'!Y520),"",'Mortgage 1 Monthly Calcs'!Y520)</f>
        <v/>
      </c>
    </row>
    <row r="521" spans="3:30" x14ac:dyDescent="0.25">
      <c r="C521" s="37">
        <v>510</v>
      </c>
      <c r="D521" s="29"/>
      <c r="E521" s="22" t="str">
        <f>IF(ISBLANK('Mortgage 1 Monthly Calcs'!E521),"",'Mortgage 1 Monthly Calcs'!E521)</f>
        <v/>
      </c>
      <c r="F521" s="23" t="str">
        <f>IF(ISBLANK('Mortgage 1 Monthly Calcs'!F521),"",'Mortgage 1 Monthly Calcs'!F521)</f>
        <v>Apr</v>
      </c>
      <c r="G521" s="28"/>
      <c r="H521" s="28">
        <f>IF(ISBLANK('Mortgage 1 Monthly Calcs'!G521),"",'Mortgage 1 Monthly Calcs'!G521)</f>
        <v>0</v>
      </c>
      <c r="I521" s="24" t="e">
        <f>IF(ISBLANK('Mortgage 1 Monthly Calcs'!H521),"",'Mortgage 1 Monthly Calcs'!H521)</f>
        <v>#VALUE!</v>
      </c>
      <c r="J521" s="24">
        <f>IF(ISBLANK('Mortgage 1 Monthly Calcs'!I521),"",'Mortgage 1 Monthly Calcs'!I521)</f>
        <v>0</v>
      </c>
      <c r="K521" s="24" t="str">
        <f>IF(ISBLANK('Mortgage 1 Monthly Calcs'!J521),"",'Mortgage 1 Monthly Calcs'!J521)</f>
        <v/>
      </c>
      <c r="L521" s="24"/>
      <c r="M521" s="24">
        <f>IF(ISBLANK('Mortgage 1 Monthly Calcs'!K521),"",'Mortgage 1 Monthly Calcs'!K521)</f>
        <v>0</v>
      </c>
      <c r="N521" s="24"/>
      <c r="O521" s="24" t="e">
        <f>IF(ISBLANK('Mortgage 1 Monthly Calcs'!L521),"",'Mortgage 1 Monthly Calcs'!L521)</f>
        <v>#VALUE!</v>
      </c>
      <c r="P521" s="24"/>
      <c r="Q521" s="24" t="str">
        <f>IF(ISBLANK('Mortgage 1 Monthly Calcs'!M521),"",'Mortgage 1 Monthly Calcs'!M521)</f>
        <v/>
      </c>
      <c r="R521" s="24" t="str">
        <f>IF(ISBLANK('Mortgage 1 Monthly Calcs'!N521),"",'Mortgage 1 Monthly Calcs'!N521)</f>
        <v/>
      </c>
      <c r="S521" s="24" t="str">
        <f>IF(ISBLANK('Mortgage 1 Monthly Calcs'!O521),"",'Mortgage 1 Monthly Calcs'!O521)</f>
        <v/>
      </c>
      <c r="T521" s="24"/>
      <c r="U521" s="24">
        <f>IF(ISBLANK('Mortgage 1 Monthly Calcs'!P521),"",'Mortgage 1 Monthly Calcs'!P521)</f>
        <v>0</v>
      </c>
      <c r="V521" s="24" t="str">
        <f>IF(ISBLANK('Mortgage 1 Monthly Calcs'!Q521),"",'Mortgage 1 Monthly Calcs'!Q521)</f>
        <v/>
      </c>
      <c r="W521" s="24" t="str">
        <f>IF(ISBLANK('Mortgage 1 Monthly Calcs'!R521),"",'Mortgage 1 Monthly Calcs'!R521)</f>
        <v/>
      </c>
      <c r="X521" s="24">
        <f>IF(ISBLANK('Mortgage 1 Monthly Calcs'!S521),"",'Mortgage 1 Monthly Calcs'!S521)</f>
        <v>0</v>
      </c>
      <c r="Y521" s="24" t="str">
        <f>IF(ISBLANK('Mortgage 1 Monthly Calcs'!T521),"",'Mortgage 1 Monthly Calcs'!T521)</f>
        <v/>
      </c>
      <c r="Z521" s="24">
        <f>IF(ISBLANK('Mortgage 1 Monthly Calcs'!U521),"",'Mortgage 1 Monthly Calcs'!U521)</f>
        <v>93290.420445652606</v>
      </c>
      <c r="AA521" s="24" t="e">
        <f>IF(ISBLANK('Mortgage 1 Monthly Calcs'!V521),"",'Mortgage 1 Monthly Calcs'!V521)</f>
        <v>#VALUE!</v>
      </c>
      <c r="AB521" s="24" t="e">
        <f>IF(ISBLANK('Mortgage 1 Monthly Calcs'!W521),"",'Mortgage 1 Monthly Calcs'!W521)</f>
        <v>#VALUE!</v>
      </c>
      <c r="AC521" s="24" t="str">
        <f>IF(ISBLANK('Mortgage 1 Monthly Calcs'!X521),"",'Mortgage 1 Monthly Calcs'!X521)</f>
        <v/>
      </c>
      <c r="AD521" s="24" t="str">
        <f>IF(ISBLANK('Mortgage 1 Monthly Calcs'!Y521),"",'Mortgage 1 Monthly Calcs'!Y521)</f>
        <v/>
      </c>
    </row>
    <row r="522" spans="3:30" x14ac:dyDescent="0.25">
      <c r="C522" s="37">
        <v>511</v>
      </c>
      <c r="D522" s="29"/>
      <c r="E522" s="22" t="str">
        <f>IF(ISBLANK('Mortgage 1 Monthly Calcs'!E522),"",'Mortgage 1 Monthly Calcs'!E522)</f>
        <v/>
      </c>
      <c r="F522" s="23" t="str">
        <f>IF(ISBLANK('Mortgage 1 Monthly Calcs'!F522),"",'Mortgage 1 Monthly Calcs'!F522)</f>
        <v>May</v>
      </c>
      <c r="G522" s="28"/>
      <c r="H522" s="28">
        <f>IF(ISBLANK('Mortgage 1 Monthly Calcs'!G522),"",'Mortgage 1 Monthly Calcs'!G522)</f>
        <v>0</v>
      </c>
      <c r="I522" s="24" t="e">
        <f>IF(ISBLANK('Mortgage 1 Monthly Calcs'!H522),"",'Mortgage 1 Monthly Calcs'!H522)</f>
        <v>#VALUE!</v>
      </c>
      <c r="J522" s="24">
        <f>IF(ISBLANK('Mortgage 1 Monthly Calcs'!I522),"",'Mortgage 1 Monthly Calcs'!I522)</f>
        <v>0</v>
      </c>
      <c r="K522" s="24" t="str">
        <f>IF(ISBLANK('Mortgage 1 Monthly Calcs'!J522),"",'Mortgage 1 Monthly Calcs'!J522)</f>
        <v/>
      </c>
      <c r="L522" s="24"/>
      <c r="M522" s="24">
        <f>IF(ISBLANK('Mortgage 1 Monthly Calcs'!K522),"",'Mortgage 1 Monthly Calcs'!K522)</f>
        <v>0</v>
      </c>
      <c r="N522" s="24"/>
      <c r="O522" s="24" t="e">
        <f>IF(ISBLANK('Mortgage 1 Monthly Calcs'!L522),"",'Mortgage 1 Monthly Calcs'!L522)</f>
        <v>#VALUE!</v>
      </c>
      <c r="P522" s="24"/>
      <c r="Q522" s="24" t="str">
        <f>IF(ISBLANK('Mortgage 1 Monthly Calcs'!M522),"",'Mortgage 1 Monthly Calcs'!M522)</f>
        <v/>
      </c>
      <c r="R522" s="24" t="str">
        <f>IF(ISBLANK('Mortgage 1 Monthly Calcs'!N522),"",'Mortgage 1 Monthly Calcs'!N522)</f>
        <v/>
      </c>
      <c r="S522" s="24" t="str">
        <f>IF(ISBLANK('Mortgage 1 Monthly Calcs'!O522),"",'Mortgage 1 Monthly Calcs'!O522)</f>
        <v/>
      </c>
      <c r="T522" s="24"/>
      <c r="U522" s="24">
        <f>IF(ISBLANK('Mortgage 1 Monthly Calcs'!P522),"",'Mortgage 1 Monthly Calcs'!P522)</f>
        <v>0</v>
      </c>
      <c r="V522" s="24" t="str">
        <f>IF(ISBLANK('Mortgage 1 Monthly Calcs'!Q522),"",'Mortgage 1 Monthly Calcs'!Q522)</f>
        <v/>
      </c>
      <c r="W522" s="24" t="str">
        <f>IF(ISBLANK('Mortgage 1 Monthly Calcs'!R522),"",'Mortgage 1 Monthly Calcs'!R522)</f>
        <v/>
      </c>
      <c r="X522" s="24">
        <f>IF(ISBLANK('Mortgage 1 Monthly Calcs'!S522),"",'Mortgage 1 Monthly Calcs'!S522)</f>
        <v>0</v>
      </c>
      <c r="Y522" s="24" t="str">
        <f>IF(ISBLANK('Mortgage 1 Monthly Calcs'!T522),"",'Mortgage 1 Monthly Calcs'!T522)</f>
        <v/>
      </c>
      <c r="Z522" s="24">
        <f>IF(ISBLANK('Mortgage 1 Monthly Calcs'!U522),"",'Mortgage 1 Monthly Calcs'!U522)</f>
        <v>93290.420445652606</v>
      </c>
      <c r="AA522" s="24" t="e">
        <f>IF(ISBLANK('Mortgage 1 Monthly Calcs'!V522),"",'Mortgage 1 Monthly Calcs'!V522)</f>
        <v>#VALUE!</v>
      </c>
      <c r="AB522" s="24" t="e">
        <f>IF(ISBLANK('Mortgage 1 Monthly Calcs'!W522),"",'Mortgage 1 Monthly Calcs'!W522)</f>
        <v>#VALUE!</v>
      </c>
      <c r="AC522" s="24" t="str">
        <f>IF(ISBLANK('Mortgage 1 Monthly Calcs'!X522),"",'Mortgage 1 Monthly Calcs'!X522)</f>
        <v/>
      </c>
      <c r="AD522" s="24" t="str">
        <f>IF(ISBLANK('Mortgage 1 Monthly Calcs'!Y522),"",'Mortgage 1 Monthly Calcs'!Y522)</f>
        <v/>
      </c>
    </row>
    <row r="523" spans="3:30" x14ac:dyDescent="0.25">
      <c r="C523" s="37">
        <v>512</v>
      </c>
      <c r="D523" s="29"/>
      <c r="E523" s="22" t="str">
        <f>IF(ISBLANK('Mortgage 1 Monthly Calcs'!E523),"",'Mortgage 1 Monthly Calcs'!E523)</f>
        <v/>
      </c>
      <c r="F523" s="23" t="str">
        <f>IF(ISBLANK('Mortgage 1 Monthly Calcs'!F523),"",'Mortgage 1 Monthly Calcs'!F523)</f>
        <v>Jun</v>
      </c>
      <c r="G523" s="28"/>
      <c r="H523" s="28">
        <f>IF(ISBLANK('Mortgage 1 Monthly Calcs'!G523),"",'Mortgage 1 Monthly Calcs'!G523)</f>
        <v>0</v>
      </c>
      <c r="I523" s="24" t="e">
        <f>IF(ISBLANK('Mortgage 1 Monthly Calcs'!H523),"",'Mortgage 1 Monthly Calcs'!H523)</f>
        <v>#VALUE!</v>
      </c>
      <c r="J523" s="24">
        <f>IF(ISBLANK('Mortgage 1 Monthly Calcs'!I523),"",'Mortgage 1 Monthly Calcs'!I523)</f>
        <v>0</v>
      </c>
      <c r="K523" s="24" t="str">
        <f>IF(ISBLANK('Mortgage 1 Monthly Calcs'!J523),"",'Mortgage 1 Monthly Calcs'!J523)</f>
        <v/>
      </c>
      <c r="L523" s="24"/>
      <c r="M523" s="24">
        <f>IF(ISBLANK('Mortgage 1 Monthly Calcs'!K523),"",'Mortgage 1 Monthly Calcs'!K523)</f>
        <v>0</v>
      </c>
      <c r="N523" s="24"/>
      <c r="O523" s="24" t="e">
        <f>IF(ISBLANK('Mortgage 1 Monthly Calcs'!L523),"",'Mortgage 1 Monthly Calcs'!L523)</f>
        <v>#VALUE!</v>
      </c>
      <c r="P523" s="24"/>
      <c r="Q523" s="24" t="str">
        <f>IF(ISBLANK('Mortgage 1 Monthly Calcs'!M523),"",'Mortgage 1 Monthly Calcs'!M523)</f>
        <v/>
      </c>
      <c r="R523" s="24" t="str">
        <f>IF(ISBLANK('Mortgage 1 Monthly Calcs'!N523),"",'Mortgage 1 Monthly Calcs'!N523)</f>
        <v/>
      </c>
      <c r="S523" s="24" t="str">
        <f>IF(ISBLANK('Mortgage 1 Monthly Calcs'!O523),"",'Mortgage 1 Monthly Calcs'!O523)</f>
        <v/>
      </c>
      <c r="T523" s="24"/>
      <c r="U523" s="24">
        <f>IF(ISBLANK('Mortgage 1 Monthly Calcs'!P523),"",'Mortgage 1 Monthly Calcs'!P523)</f>
        <v>0</v>
      </c>
      <c r="V523" s="24" t="str">
        <f>IF(ISBLANK('Mortgage 1 Monthly Calcs'!Q523),"",'Mortgage 1 Monthly Calcs'!Q523)</f>
        <v/>
      </c>
      <c r="W523" s="24" t="str">
        <f>IF(ISBLANK('Mortgage 1 Monthly Calcs'!R523),"",'Mortgage 1 Monthly Calcs'!R523)</f>
        <v/>
      </c>
      <c r="X523" s="24">
        <f>IF(ISBLANK('Mortgage 1 Monthly Calcs'!S523),"",'Mortgage 1 Monthly Calcs'!S523)</f>
        <v>0</v>
      </c>
      <c r="Y523" s="24" t="str">
        <f>IF(ISBLANK('Mortgage 1 Monthly Calcs'!T523),"",'Mortgage 1 Monthly Calcs'!T523)</f>
        <v/>
      </c>
      <c r="Z523" s="24">
        <f>IF(ISBLANK('Mortgage 1 Monthly Calcs'!U523),"",'Mortgage 1 Monthly Calcs'!U523)</f>
        <v>93290.420445652606</v>
      </c>
      <c r="AA523" s="24" t="e">
        <f>IF(ISBLANK('Mortgage 1 Monthly Calcs'!V523),"",'Mortgage 1 Monthly Calcs'!V523)</f>
        <v>#VALUE!</v>
      </c>
      <c r="AB523" s="24" t="e">
        <f>IF(ISBLANK('Mortgage 1 Monthly Calcs'!W523),"",'Mortgage 1 Monthly Calcs'!W523)</f>
        <v>#VALUE!</v>
      </c>
      <c r="AC523" s="24" t="str">
        <f>IF(ISBLANK('Mortgage 1 Monthly Calcs'!X523),"",'Mortgage 1 Monthly Calcs'!X523)</f>
        <v/>
      </c>
      <c r="AD523" s="24" t="str">
        <f>IF(ISBLANK('Mortgage 1 Monthly Calcs'!Y523),"",'Mortgage 1 Monthly Calcs'!Y523)</f>
        <v/>
      </c>
    </row>
    <row r="524" spans="3:30" x14ac:dyDescent="0.25">
      <c r="C524" s="37">
        <v>513</v>
      </c>
      <c r="D524" s="29"/>
      <c r="E524" s="22" t="str">
        <f>IF(ISBLANK('Mortgage 1 Monthly Calcs'!E524),"",'Mortgage 1 Monthly Calcs'!E524)</f>
        <v/>
      </c>
      <c r="F524" s="23" t="str">
        <f>IF(ISBLANK('Mortgage 1 Monthly Calcs'!F524),"",'Mortgage 1 Monthly Calcs'!F524)</f>
        <v>Jul</v>
      </c>
      <c r="G524" s="28"/>
      <c r="H524" s="28">
        <f>IF(ISBLANK('Mortgage 1 Monthly Calcs'!G524),"",'Mortgage 1 Monthly Calcs'!G524)</f>
        <v>0</v>
      </c>
      <c r="I524" s="24" t="e">
        <f>IF(ISBLANK('Mortgage 1 Monthly Calcs'!H524),"",'Mortgage 1 Monthly Calcs'!H524)</f>
        <v>#VALUE!</v>
      </c>
      <c r="J524" s="24">
        <f>IF(ISBLANK('Mortgage 1 Monthly Calcs'!I524),"",'Mortgage 1 Monthly Calcs'!I524)</f>
        <v>0</v>
      </c>
      <c r="K524" s="24" t="str">
        <f>IF(ISBLANK('Mortgage 1 Monthly Calcs'!J524),"",'Mortgage 1 Monthly Calcs'!J524)</f>
        <v/>
      </c>
      <c r="L524" s="24"/>
      <c r="M524" s="24">
        <f>IF(ISBLANK('Mortgage 1 Monthly Calcs'!K524),"",'Mortgage 1 Monthly Calcs'!K524)</f>
        <v>0</v>
      </c>
      <c r="N524" s="24"/>
      <c r="O524" s="24" t="e">
        <f>IF(ISBLANK('Mortgage 1 Monthly Calcs'!L524),"",'Mortgage 1 Monthly Calcs'!L524)</f>
        <v>#VALUE!</v>
      </c>
      <c r="P524" s="24"/>
      <c r="Q524" s="24" t="str">
        <f>IF(ISBLANK('Mortgage 1 Monthly Calcs'!M524),"",'Mortgage 1 Monthly Calcs'!M524)</f>
        <v/>
      </c>
      <c r="R524" s="24" t="str">
        <f>IF(ISBLANK('Mortgage 1 Monthly Calcs'!N524),"",'Mortgage 1 Monthly Calcs'!N524)</f>
        <v/>
      </c>
      <c r="S524" s="24" t="str">
        <f>IF(ISBLANK('Mortgage 1 Monthly Calcs'!O524),"",'Mortgage 1 Monthly Calcs'!O524)</f>
        <v/>
      </c>
      <c r="T524" s="24"/>
      <c r="U524" s="24">
        <f>IF(ISBLANK('Mortgage 1 Monthly Calcs'!P524),"",'Mortgage 1 Monthly Calcs'!P524)</f>
        <v>0</v>
      </c>
      <c r="V524" s="24" t="str">
        <f>IF(ISBLANK('Mortgage 1 Monthly Calcs'!Q524),"",'Mortgage 1 Monthly Calcs'!Q524)</f>
        <v/>
      </c>
      <c r="W524" s="24" t="str">
        <f>IF(ISBLANK('Mortgage 1 Monthly Calcs'!R524),"",'Mortgage 1 Monthly Calcs'!R524)</f>
        <v/>
      </c>
      <c r="X524" s="24">
        <f>IF(ISBLANK('Mortgage 1 Monthly Calcs'!S524),"",'Mortgage 1 Monthly Calcs'!S524)</f>
        <v>0</v>
      </c>
      <c r="Y524" s="24" t="str">
        <f>IF(ISBLANK('Mortgage 1 Monthly Calcs'!T524),"",'Mortgage 1 Monthly Calcs'!T524)</f>
        <v/>
      </c>
      <c r="Z524" s="24">
        <f>IF(ISBLANK('Mortgage 1 Monthly Calcs'!U524),"",'Mortgage 1 Monthly Calcs'!U524)</f>
        <v>93290.420445652606</v>
      </c>
      <c r="AA524" s="24" t="e">
        <f>IF(ISBLANK('Mortgage 1 Monthly Calcs'!V524),"",'Mortgage 1 Monthly Calcs'!V524)</f>
        <v>#VALUE!</v>
      </c>
      <c r="AB524" s="24" t="e">
        <f>IF(ISBLANK('Mortgage 1 Monthly Calcs'!W524),"",'Mortgage 1 Monthly Calcs'!W524)</f>
        <v>#VALUE!</v>
      </c>
      <c r="AC524" s="24" t="str">
        <f>IF(ISBLANK('Mortgage 1 Monthly Calcs'!X524),"",'Mortgage 1 Monthly Calcs'!X524)</f>
        <v/>
      </c>
      <c r="AD524" s="24" t="str">
        <f>IF(ISBLANK('Mortgage 1 Monthly Calcs'!Y524),"",'Mortgage 1 Monthly Calcs'!Y524)</f>
        <v/>
      </c>
    </row>
    <row r="525" spans="3:30" x14ac:dyDescent="0.25">
      <c r="C525" s="37">
        <v>514</v>
      </c>
      <c r="D525" s="29"/>
      <c r="E525" s="22" t="str">
        <f>IF(ISBLANK('Mortgage 1 Monthly Calcs'!E525),"",'Mortgage 1 Monthly Calcs'!E525)</f>
        <v/>
      </c>
      <c r="F525" s="22" t="str">
        <f>IF(ISBLANK('Mortgage 1 Monthly Calcs'!F525),"",'Mortgage 1 Monthly Calcs'!F525)</f>
        <v>Aug</v>
      </c>
      <c r="G525" s="28"/>
      <c r="H525" s="28">
        <f>IF(ISBLANK('Mortgage 1 Monthly Calcs'!G525),"",'Mortgage 1 Monthly Calcs'!G525)</f>
        <v>0</v>
      </c>
      <c r="I525" s="24" t="e">
        <f>IF(ISBLANK('Mortgage 1 Monthly Calcs'!H525),"",'Mortgage 1 Monthly Calcs'!H525)</f>
        <v>#VALUE!</v>
      </c>
      <c r="J525" s="24">
        <f>IF(ISBLANK('Mortgage 1 Monthly Calcs'!I525),"",'Mortgage 1 Monthly Calcs'!I525)</f>
        <v>0</v>
      </c>
      <c r="K525" s="24" t="str">
        <f>IF(ISBLANK('Mortgage 1 Monthly Calcs'!J525),"",'Mortgage 1 Monthly Calcs'!J525)</f>
        <v/>
      </c>
      <c r="L525" s="24"/>
      <c r="M525" s="24">
        <f>IF(ISBLANK('Mortgage 1 Monthly Calcs'!K525),"",'Mortgage 1 Monthly Calcs'!K525)</f>
        <v>0</v>
      </c>
      <c r="N525" s="24"/>
      <c r="O525" s="24" t="e">
        <f>IF(ISBLANK('Mortgage 1 Monthly Calcs'!L525),"",'Mortgage 1 Monthly Calcs'!L525)</f>
        <v>#VALUE!</v>
      </c>
      <c r="P525" s="24"/>
      <c r="Q525" s="24" t="str">
        <f>IF(ISBLANK('Mortgage 1 Monthly Calcs'!M525),"",'Mortgage 1 Monthly Calcs'!M525)</f>
        <v/>
      </c>
      <c r="R525" s="24" t="str">
        <f>IF(ISBLANK('Mortgage 1 Monthly Calcs'!N525),"",'Mortgage 1 Monthly Calcs'!N525)</f>
        <v/>
      </c>
      <c r="S525" s="24" t="str">
        <f>IF(ISBLANK('Mortgage 1 Monthly Calcs'!O525),"",'Mortgage 1 Monthly Calcs'!O525)</f>
        <v/>
      </c>
      <c r="T525" s="24"/>
      <c r="U525" s="24">
        <f>IF(ISBLANK('Mortgage 1 Monthly Calcs'!P525),"",'Mortgage 1 Monthly Calcs'!P525)</f>
        <v>0</v>
      </c>
      <c r="V525" s="24" t="str">
        <f>IF(ISBLANK('Mortgage 1 Monthly Calcs'!Q525),"",'Mortgage 1 Monthly Calcs'!Q525)</f>
        <v/>
      </c>
      <c r="W525" s="24" t="str">
        <f>IF(ISBLANK('Mortgage 1 Monthly Calcs'!R525),"",'Mortgage 1 Monthly Calcs'!R525)</f>
        <v/>
      </c>
      <c r="X525" s="24">
        <f>IF(ISBLANK('Mortgage 1 Monthly Calcs'!S525),"",'Mortgage 1 Monthly Calcs'!S525)</f>
        <v>0</v>
      </c>
      <c r="Y525" s="24" t="str">
        <f>IF(ISBLANK('Mortgage 1 Monthly Calcs'!T525),"",'Mortgage 1 Monthly Calcs'!T525)</f>
        <v/>
      </c>
      <c r="Z525" s="24">
        <f>IF(ISBLANK('Mortgage 1 Monthly Calcs'!U525),"",'Mortgage 1 Monthly Calcs'!U525)</f>
        <v>93290.420445652606</v>
      </c>
      <c r="AA525" s="24" t="e">
        <f>IF(ISBLANK('Mortgage 1 Monthly Calcs'!V525),"",'Mortgage 1 Monthly Calcs'!V525)</f>
        <v>#VALUE!</v>
      </c>
      <c r="AB525" s="24" t="e">
        <f>IF(ISBLANK('Mortgage 1 Monthly Calcs'!W525),"",'Mortgage 1 Monthly Calcs'!W525)</f>
        <v>#VALUE!</v>
      </c>
      <c r="AC525" s="24" t="str">
        <f>IF(ISBLANK('Mortgage 1 Monthly Calcs'!X525),"",'Mortgage 1 Monthly Calcs'!X525)</f>
        <v/>
      </c>
      <c r="AD525" s="24" t="str">
        <f>IF(ISBLANK('Mortgage 1 Monthly Calcs'!Y525),"",'Mortgage 1 Monthly Calcs'!Y525)</f>
        <v/>
      </c>
    </row>
    <row r="526" spans="3:30" x14ac:dyDescent="0.25">
      <c r="C526" s="37">
        <v>515</v>
      </c>
      <c r="D526" s="29"/>
      <c r="E526" s="22" t="str">
        <f>IF(ISBLANK('Mortgage 1 Monthly Calcs'!E526),"",'Mortgage 1 Monthly Calcs'!E526)</f>
        <v/>
      </c>
      <c r="F526" s="23" t="str">
        <f>IF(ISBLANK('Mortgage 1 Monthly Calcs'!F526),"",'Mortgage 1 Monthly Calcs'!F526)</f>
        <v>Sep</v>
      </c>
      <c r="G526" s="28"/>
      <c r="H526" s="28">
        <f>IF(ISBLANK('Mortgage 1 Monthly Calcs'!G526),"",'Mortgage 1 Monthly Calcs'!G526)</f>
        <v>0</v>
      </c>
      <c r="I526" s="24" t="e">
        <f>IF(ISBLANK('Mortgage 1 Monthly Calcs'!H526),"",'Mortgage 1 Monthly Calcs'!H526)</f>
        <v>#VALUE!</v>
      </c>
      <c r="J526" s="24">
        <f>IF(ISBLANK('Mortgage 1 Monthly Calcs'!I526),"",'Mortgage 1 Monthly Calcs'!I526)</f>
        <v>0</v>
      </c>
      <c r="K526" s="24" t="str">
        <f>IF(ISBLANK('Mortgage 1 Monthly Calcs'!J526),"",'Mortgage 1 Monthly Calcs'!J526)</f>
        <v/>
      </c>
      <c r="L526" s="24"/>
      <c r="M526" s="24">
        <f>IF(ISBLANK('Mortgage 1 Monthly Calcs'!K526),"",'Mortgage 1 Monthly Calcs'!K526)</f>
        <v>0</v>
      </c>
      <c r="N526" s="24"/>
      <c r="O526" s="24" t="e">
        <f>IF(ISBLANK('Mortgage 1 Monthly Calcs'!L526),"",'Mortgage 1 Monthly Calcs'!L526)</f>
        <v>#VALUE!</v>
      </c>
      <c r="P526" s="24"/>
      <c r="Q526" s="24" t="str">
        <f>IF(ISBLANK('Mortgage 1 Monthly Calcs'!M526),"",'Mortgage 1 Monthly Calcs'!M526)</f>
        <v/>
      </c>
      <c r="R526" s="24" t="str">
        <f>IF(ISBLANK('Mortgage 1 Monthly Calcs'!N526),"",'Mortgage 1 Monthly Calcs'!N526)</f>
        <v/>
      </c>
      <c r="S526" s="24" t="str">
        <f>IF(ISBLANK('Mortgage 1 Monthly Calcs'!O526),"",'Mortgage 1 Monthly Calcs'!O526)</f>
        <v/>
      </c>
      <c r="T526" s="24"/>
      <c r="U526" s="24">
        <f>IF(ISBLANK('Mortgage 1 Monthly Calcs'!P526),"",'Mortgage 1 Monthly Calcs'!P526)</f>
        <v>0</v>
      </c>
      <c r="V526" s="24" t="str">
        <f>IF(ISBLANK('Mortgage 1 Monthly Calcs'!Q526),"",'Mortgage 1 Monthly Calcs'!Q526)</f>
        <v/>
      </c>
      <c r="W526" s="24" t="str">
        <f>IF(ISBLANK('Mortgage 1 Monthly Calcs'!R526),"",'Mortgage 1 Monthly Calcs'!R526)</f>
        <v/>
      </c>
      <c r="X526" s="24">
        <f>IF(ISBLANK('Mortgage 1 Monthly Calcs'!S526),"",'Mortgage 1 Monthly Calcs'!S526)</f>
        <v>0</v>
      </c>
      <c r="Y526" s="24" t="str">
        <f>IF(ISBLANK('Mortgage 1 Monthly Calcs'!T526),"",'Mortgage 1 Monthly Calcs'!T526)</f>
        <v/>
      </c>
      <c r="Z526" s="24">
        <f>IF(ISBLANK('Mortgage 1 Monthly Calcs'!U526),"",'Mortgage 1 Monthly Calcs'!U526)</f>
        <v>93290.420445652606</v>
      </c>
      <c r="AA526" s="24" t="e">
        <f>IF(ISBLANK('Mortgage 1 Monthly Calcs'!V526),"",'Mortgage 1 Monthly Calcs'!V526)</f>
        <v>#VALUE!</v>
      </c>
      <c r="AB526" s="24" t="e">
        <f>IF(ISBLANK('Mortgage 1 Monthly Calcs'!W526),"",'Mortgage 1 Monthly Calcs'!W526)</f>
        <v>#VALUE!</v>
      </c>
      <c r="AC526" s="24" t="str">
        <f>IF(ISBLANK('Mortgage 1 Monthly Calcs'!X526),"",'Mortgage 1 Monthly Calcs'!X526)</f>
        <v/>
      </c>
      <c r="AD526" s="24" t="str">
        <f>IF(ISBLANK('Mortgage 1 Monthly Calcs'!Y526),"",'Mortgage 1 Monthly Calcs'!Y526)</f>
        <v/>
      </c>
    </row>
    <row r="527" spans="3:30" x14ac:dyDescent="0.25">
      <c r="C527" s="37">
        <v>516</v>
      </c>
      <c r="D527" s="29">
        <f>D515+1</f>
        <v>43</v>
      </c>
      <c r="E527" s="22" t="str">
        <f>IF(ISBLANK('Mortgage 1 Monthly Calcs'!E527),"",'Mortgage 1 Monthly Calcs'!E527)</f>
        <v/>
      </c>
      <c r="F527" s="23" t="str">
        <f>IF(ISBLANK('Mortgage 1 Monthly Calcs'!F527),"",'Mortgage 1 Monthly Calcs'!F527)</f>
        <v>Oct</v>
      </c>
      <c r="G527" s="28"/>
      <c r="H527" s="28">
        <f>IF(ISBLANK('Mortgage 1 Monthly Calcs'!G527),"",'Mortgage 1 Monthly Calcs'!G527)</f>
        <v>0</v>
      </c>
      <c r="I527" s="24" t="e">
        <f>IF(ISBLANK('Mortgage 1 Monthly Calcs'!H527),"",'Mortgage 1 Monthly Calcs'!H527)</f>
        <v>#VALUE!</v>
      </c>
      <c r="J527" s="24">
        <f>IF(ISBLANK('Mortgage 1 Monthly Calcs'!I527),"",'Mortgage 1 Monthly Calcs'!I527)</f>
        <v>0</v>
      </c>
      <c r="K527" s="24" t="str">
        <f>IF(ISBLANK('Mortgage 1 Monthly Calcs'!J527),"",'Mortgage 1 Monthly Calcs'!J527)</f>
        <v/>
      </c>
      <c r="L527" s="24"/>
      <c r="M527" s="24">
        <f>IF(ISBLANK('Mortgage 1 Monthly Calcs'!K527),"",'Mortgage 1 Monthly Calcs'!K527)</f>
        <v>0</v>
      </c>
      <c r="N527" s="24"/>
      <c r="O527" s="24" t="e">
        <f>IF(ISBLANK('Mortgage 1 Monthly Calcs'!L527),"",'Mortgage 1 Monthly Calcs'!L527)</f>
        <v>#VALUE!</v>
      </c>
      <c r="P527" s="24"/>
      <c r="Q527" s="24" t="str">
        <f>IF(ISBLANK('Mortgage 1 Monthly Calcs'!M527),"",'Mortgage 1 Monthly Calcs'!M527)</f>
        <v/>
      </c>
      <c r="R527" s="24" t="str">
        <f>IF(ISBLANK('Mortgage 1 Monthly Calcs'!N527),"",'Mortgage 1 Monthly Calcs'!N527)</f>
        <v/>
      </c>
      <c r="S527" s="24" t="str">
        <f>IF(ISBLANK('Mortgage 1 Monthly Calcs'!O527),"",'Mortgage 1 Monthly Calcs'!O527)</f>
        <v/>
      </c>
      <c r="T527" s="24"/>
      <c r="U527" s="24">
        <f>IF(ISBLANK('Mortgage 1 Monthly Calcs'!P527),"",'Mortgage 1 Monthly Calcs'!P527)</f>
        <v>0</v>
      </c>
      <c r="V527" s="24" t="str">
        <f>IF(ISBLANK('Mortgage 1 Monthly Calcs'!Q527),"",'Mortgage 1 Monthly Calcs'!Q527)</f>
        <v/>
      </c>
      <c r="W527" s="24" t="str">
        <f>IF(ISBLANK('Mortgage 1 Monthly Calcs'!R527),"",'Mortgage 1 Monthly Calcs'!R527)</f>
        <v/>
      </c>
      <c r="X527" s="24">
        <f>IF(ISBLANK('Mortgage 1 Monthly Calcs'!S527),"",'Mortgage 1 Monthly Calcs'!S527)</f>
        <v>0</v>
      </c>
      <c r="Y527" s="24" t="str">
        <f>IF(ISBLANK('Mortgage 1 Monthly Calcs'!T527),"",'Mortgage 1 Monthly Calcs'!T527)</f>
        <v/>
      </c>
      <c r="Z527" s="24">
        <f>IF(ISBLANK('Mortgage 1 Monthly Calcs'!U527),"",'Mortgage 1 Monthly Calcs'!U527)</f>
        <v>93290.420445652606</v>
      </c>
      <c r="AA527" s="24" t="e">
        <f>IF(ISBLANK('Mortgage 1 Monthly Calcs'!V527),"",'Mortgage 1 Monthly Calcs'!V527)</f>
        <v>#VALUE!</v>
      </c>
      <c r="AB527" s="24" t="e">
        <f>IF(ISBLANK('Mortgage 1 Monthly Calcs'!W527),"",'Mortgage 1 Monthly Calcs'!W527)</f>
        <v>#VALUE!</v>
      </c>
      <c r="AC527" s="24" t="str">
        <f>IF(ISBLANK('Mortgage 1 Monthly Calcs'!X527),"",'Mortgage 1 Monthly Calcs'!X527)</f>
        <v/>
      </c>
      <c r="AD527" s="24" t="str">
        <f>IF(ISBLANK('Mortgage 1 Monthly Calcs'!Y527),"",'Mortgage 1 Monthly Calcs'!Y527)</f>
        <v/>
      </c>
    </row>
    <row r="528" spans="3:30" x14ac:dyDescent="0.25">
      <c r="C528" s="37">
        <v>517</v>
      </c>
      <c r="D528" s="29"/>
      <c r="E528" s="22" t="str">
        <f>IF(ISBLANK('Mortgage 1 Monthly Calcs'!E528),"",'Mortgage 1 Monthly Calcs'!E528)</f>
        <v/>
      </c>
      <c r="F528" s="23" t="str">
        <f>IF(ISBLANK('Mortgage 1 Monthly Calcs'!F528),"",'Mortgage 1 Monthly Calcs'!F528)</f>
        <v>Nov</v>
      </c>
      <c r="G528" s="28"/>
      <c r="H528" s="28">
        <f>IF(ISBLANK('Mortgage 1 Monthly Calcs'!G528),"",'Mortgage 1 Monthly Calcs'!G528)</f>
        <v>0</v>
      </c>
      <c r="I528" s="24" t="e">
        <f>IF(ISBLANK('Mortgage 1 Monthly Calcs'!H528),"",'Mortgage 1 Monthly Calcs'!H528)</f>
        <v>#VALUE!</v>
      </c>
      <c r="J528" s="24">
        <f>IF(ISBLANK('Mortgage 1 Monthly Calcs'!I528),"",'Mortgage 1 Monthly Calcs'!I528)</f>
        <v>0</v>
      </c>
      <c r="K528" s="24" t="str">
        <f>IF(ISBLANK('Mortgage 1 Monthly Calcs'!J528),"",'Mortgage 1 Monthly Calcs'!J528)</f>
        <v/>
      </c>
      <c r="L528" s="24"/>
      <c r="M528" s="24">
        <f>IF(ISBLANK('Mortgage 1 Monthly Calcs'!K528),"",'Mortgage 1 Monthly Calcs'!K528)</f>
        <v>0</v>
      </c>
      <c r="N528" s="24"/>
      <c r="O528" s="24" t="e">
        <f>IF(ISBLANK('Mortgage 1 Monthly Calcs'!L528),"",'Mortgage 1 Monthly Calcs'!L528)</f>
        <v>#VALUE!</v>
      </c>
      <c r="P528" s="24"/>
      <c r="Q528" s="24" t="str">
        <f>IF(ISBLANK('Mortgage 1 Monthly Calcs'!M528),"",'Mortgage 1 Monthly Calcs'!M528)</f>
        <v/>
      </c>
      <c r="R528" s="24" t="str">
        <f>IF(ISBLANK('Mortgage 1 Monthly Calcs'!N528),"",'Mortgage 1 Monthly Calcs'!N528)</f>
        <v/>
      </c>
      <c r="S528" s="24" t="str">
        <f>IF(ISBLANK('Mortgage 1 Monthly Calcs'!O528),"",'Mortgage 1 Monthly Calcs'!O528)</f>
        <v/>
      </c>
      <c r="T528" s="24"/>
      <c r="U528" s="24">
        <f>IF(ISBLANK('Mortgage 1 Monthly Calcs'!P528),"",'Mortgage 1 Monthly Calcs'!P528)</f>
        <v>0</v>
      </c>
      <c r="V528" s="24" t="str">
        <f>IF(ISBLANK('Mortgage 1 Monthly Calcs'!Q528),"",'Mortgage 1 Monthly Calcs'!Q528)</f>
        <v/>
      </c>
      <c r="W528" s="24" t="str">
        <f>IF(ISBLANK('Mortgage 1 Monthly Calcs'!R528),"",'Mortgage 1 Monthly Calcs'!R528)</f>
        <v/>
      </c>
      <c r="X528" s="24">
        <f>IF(ISBLANK('Mortgage 1 Monthly Calcs'!S528),"",'Mortgage 1 Monthly Calcs'!S528)</f>
        <v>0</v>
      </c>
      <c r="Y528" s="24" t="str">
        <f>IF(ISBLANK('Mortgage 1 Monthly Calcs'!T528),"",'Mortgage 1 Monthly Calcs'!T528)</f>
        <v/>
      </c>
      <c r="Z528" s="24">
        <f>IF(ISBLANK('Mortgage 1 Monthly Calcs'!U528),"",'Mortgage 1 Monthly Calcs'!U528)</f>
        <v>93290.420445652606</v>
      </c>
      <c r="AA528" s="24" t="e">
        <f>IF(ISBLANK('Mortgage 1 Monthly Calcs'!V528),"",'Mortgage 1 Monthly Calcs'!V528)</f>
        <v>#VALUE!</v>
      </c>
      <c r="AB528" s="24" t="e">
        <f>IF(ISBLANK('Mortgage 1 Monthly Calcs'!W528),"",'Mortgage 1 Monthly Calcs'!W528)</f>
        <v>#VALUE!</v>
      </c>
      <c r="AC528" s="24" t="str">
        <f>IF(ISBLANK('Mortgage 1 Monthly Calcs'!X528),"",'Mortgage 1 Monthly Calcs'!X528)</f>
        <v/>
      </c>
      <c r="AD528" s="24" t="str">
        <f>IF(ISBLANK('Mortgage 1 Monthly Calcs'!Y528),"",'Mortgage 1 Monthly Calcs'!Y528)</f>
        <v/>
      </c>
    </row>
    <row r="529" spans="3:30" x14ac:dyDescent="0.25">
      <c r="C529" s="37">
        <v>518</v>
      </c>
      <c r="D529" s="29"/>
      <c r="E529" s="22" t="str">
        <f>IF(ISBLANK('Mortgage 1 Monthly Calcs'!E529),"",'Mortgage 1 Monthly Calcs'!E529)</f>
        <v/>
      </c>
      <c r="F529" s="23" t="str">
        <f>IF(ISBLANK('Mortgage 1 Monthly Calcs'!F529),"",'Mortgage 1 Monthly Calcs'!F529)</f>
        <v>Dec</v>
      </c>
      <c r="G529" s="28"/>
      <c r="H529" s="28">
        <f>IF(ISBLANK('Mortgage 1 Monthly Calcs'!G529),"",'Mortgage 1 Monthly Calcs'!G529)</f>
        <v>0</v>
      </c>
      <c r="I529" s="24" t="e">
        <f>IF(ISBLANK('Mortgage 1 Monthly Calcs'!H529),"",'Mortgage 1 Monthly Calcs'!H529)</f>
        <v>#VALUE!</v>
      </c>
      <c r="J529" s="24">
        <f>IF(ISBLANK('Mortgage 1 Monthly Calcs'!I529),"",'Mortgage 1 Monthly Calcs'!I529)</f>
        <v>0</v>
      </c>
      <c r="K529" s="24" t="str">
        <f>IF(ISBLANK('Mortgage 1 Monthly Calcs'!J529),"",'Mortgage 1 Monthly Calcs'!J529)</f>
        <v/>
      </c>
      <c r="L529" s="24"/>
      <c r="M529" s="24">
        <f>IF(ISBLANK('Mortgage 1 Monthly Calcs'!K529),"",'Mortgage 1 Monthly Calcs'!K529)</f>
        <v>0</v>
      </c>
      <c r="N529" s="24"/>
      <c r="O529" s="24" t="e">
        <f>IF(ISBLANK('Mortgage 1 Monthly Calcs'!L529),"",'Mortgage 1 Monthly Calcs'!L529)</f>
        <v>#VALUE!</v>
      </c>
      <c r="P529" s="24"/>
      <c r="Q529" s="24" t="str">
        <f>IF(ISBLANK('Mortgage 1 Monthly Calcs'!M529),"",'Mortgage 1 Monthly Calcs'!M529)</f>
        <v/>
      </c>
      <c r="R529" s="24" t="str">
        <f>IF(ISBLANK('Mortgage 1 Monthly Calcs'!N529),"",'Mortgage 1 Monthly Calcs'!N529)</f>
        <v/>
      </c>
      <c r="S529" s="24" t="str">
        <f>IF(ISBLANK('Mortgage 1 Monthly Calcs'!O529),"",'Mortgage 1 Monthly Calcs'!O529)</f>
        <v/>
      </c>
      <c r="T529" s="24"/>
      <c r="U529" s="24">
        <f>IF(ISBLANK('Mortgage 1 Monthly Calcs'!P529),"",'Mortgage 1 Monthly Calcs'!P529)</f>
        <v>0</v>
      </c>
      <c r="V529" s="24" t="str">
        <f>IF(ISBLANK('Mortgage 1 Monthly Calcs'!Q529),"",'Mortgage 1 Monthly Calcs'!Q529)</f>
        <v/>
      </c>
      <c r="W529" s="24" t="str">
        <f>IF(ISBLANK('Mortgage 1 Monthly Calcs'!R529),"",'Mortgage 1 Monthly Calcs'!R529)</f>
        <v/>
      </c>
      <c r="X529" s="24">
        <f>IF(ISBLANK('Mortgage 1 Monthly Calcs'!S529),"",'Mortgage 1 Monthly Calcs'!S529)</f>
        <v>0</v>
      </c>
      <c r="Y529" s="24" t="str">
        <f>IF(ISBLANK('Mortgage 1 Monthly Calcs'!T529),"",'Mortgage 1 Monthly Calcs'!T529)</f>
        <v/>
      </c>
      <c r="Z529" s="24">
        <f>IF(ISBLANK('Mortgage 1 Monthly Calcs'!U529),"",'Mortgage 1 Monthly Calcs'!U529)</f>
        <v>93290.420445652606</v>
      </c>
      <c r="AA529" s="24" t="e">
        <f>IF(ISBLANK('Mortgage 1 Monthly Calcs'!V529),"",'Mortgage 1 Monthly Calcs'!V529)</f>
        <v>#VALUE!</v>
      </c>
      <c r="AB529" s="24" t="e">
        <f>IF(ISBLANK('Mortgage 1 Monthly Calcs'!W529),"",'Mortgage 1 Monthly Calcs'!W529)</f>
        <v>#VALUE!</v>
      </c>
      <c r="AC529" s="24" t="str">
        <f>IF(ISBLANK('Mortgage 1 Monthly Calcs'!X529),"",'Mortgage 1 Monthly Calcs'!X529)</f>
        <v/>
      </c>
      <c r="AD529" s="24" t="str">
        <f>IF(ISBLANK('Mortgage 1 Monthly Calcs'!Y529),"",'Mortgage 1 Monthly Calcs'!Y529)</f>
        <v/>
      </c>
    </row>
    <row r="530" spans="3:30" x14ac:dyDescent="0.25">
      <c r="C530" s="37">
        <v>519</v>
      </c>
      <c r="D530" s="29"/>
      <c r="E530" s="22">
        <f>IF(ISBLANK('Mortgage 1 Monthly Calcs'!E530),"",'Mortgage 1 Monthly Calcs'!E530)</f>
        <v>2053</v>
      </c>
      <c r="F530" s="23" t="str">
        <f>IF(ISBLANK('Mortgage 1 Monthly Calcs'!F530),"",'Mortgage 1 Monthly Calcs'!F530)</f>
        <v>Jan</v>
      </c>
      <c r="G530" s="28"/>
      <c r="H530" s="28">
        <f>IF(ISBLANK('Mortgage 1 Monthly Calcs'!G530),"",'Mortgage 1 Monthly Calcs'!G530)</f>
        <v>0</v>
      </c>
      <c r="I530" s="24" t="e">
        <f>IF(ISBLANK('Mortgage 1 Monthly Calcs'!H530),"",'Mortgage 1 Monthly Calcs'!H530)</f>
        <v>#VALUE!</v>
      </c>
      <c r="J530" s="24">
        <f>IF(ISBLANK('Mortgage 1 Monthly Calcs'!I530),"",'Mortgage 1 Monthly Calcs'!I530)</f>
        <v>0</v>
      </c>
      <c r="K530" s="24" t="str">
        <f>IF(ISBLANK('Mortgage 1 Monthly Calcs'!J530),"",'Mortgage 1 Monthly Calcs'!J530)</f>
        <v/>
      </c>
      <c r="L530" s="24"/>
      <c r="M530" s="24">
        <f>IF(ISBLANK('Mortgage 1 Monthly Calcs'!K530),"",'Mortgage 1 Monthly Calcs'!K530)</f>
        <v>0</v>
      </c>
      <c r="N530" s="24"/>
      <c r="O530" s="24" t="e">
        <f>IF(ISBLANK('Mortgage 1 Monthly Calcs'!L530),"",'Mortgage 1 Monthly Calcs'!L530)</f>
        <v>#VALUE!</v>
      </c>
      <c r="P530" s="24"/>
      <c r="Q530" s="24" t="str">
        <f>IF(ISBLANK('Mortgage 1 Monthly Calcs'!M530),"",'Mortgage 1 Monthly Calcs'!M530)</f>
        <v/>
      </c>
      <c r="R530" s="24" t="str">
        <f>IF(ISBLANK('Mortgage 1 Monthly Calcs'!N530),"",'Mortgage 1 Monthly Calcs'!N530)</f>
        <v/>
      </c>
      <c r="S530" s="24" t="str">
        <f>IF(ISBLANK('Mortgage 1 Monthly Calcs'!O530),"",'Mortgage 1 Monthly Calcs'!O530)</f>
        <v/>
      </c>
      <c r="T530" s="24"/>
      <c r="U530" s="24">
        <f>IF(ISBLANK('Mortgage 1 Monthly Calcs'!P530),"",'Mortgage 1 Monthly Calcs'!P530)</f>
        <v>0</v>
      </c>
      <c r="V530" s="24" t="str">
        <f>IF(ISBLANK('Mortgage 1 Monthly Calcs'!Q530),"",'Mortgage 1 Monthly Calcs'!Q530)</f>
        <v/>
      </c>
      <c r="W530" s="24" t="str">
        <f>IF(ISBLANK('Mortgage 1 Monthly Calcs'!R530),"",'Mortgage 1 Monthly Calcs'!R530)</f>
        <v/>
      </c>
      <c r="X530" s="24">
        <f>IF(ISBLANK('Mortgage 1 Monthly Calcs'!S530),"",'Mortgage 1 Monthly Calcs'!S530)</f>
        <v>0</v>
      </c>
      <c r="Y530" s="24" t="str">
        <f>IF(ISBLANK('Mortgage 1 Monthly Calcs'!T530),"",'Mortgage 1 Monthly Calcs'!T530)</f>
        <v/>
      </c>
      <c r="Z530" s="24">
        <f>IF(ISBLANK('Mortgage 1 Monthly Calcs'!U530),"",'Mortgage 1 Monthly Calcs'!U530)</f>
        <v>93290.420445652606</v>
      </c>
      <c r="AA530" s="24" t="e">
        <f>IF(ISBLANK('Mortgage 1 Monthly Calcs'!V530),"",'Mortgage 1 Monthly Calcs'!V530)</f>
        <v>#VALUE!</v>
      </c>
      <c r="AB530" s="24" t="e">
        <f>IF(ISBLANK('Mortgage 1 Monthly Calcs'!W530),"",'Mortgage 1 Monthly Calcs'!W530)</f>
        <v>#VALUE!</v>
      </c>
      <c r="AC530" s="24" t="str">
        <f>IF(ISBLANK('Mortgage 1 Monthly Calcs'!X530),"",'Mortgage 1 Monthly Calcs'!X530)</f>
        <v/>
      </c>
      <c r="AD530" s="24" t="str">
        <f>IF(ISBLANK('Mortgage 1 Monthly Calcs'!Y530),"",'Mortgage 1 Monthly Calcs'!Y530)</f>
        <v/>
      </c>
    </row>
    <row r="531" spans="3:30" x14ac:dyDescent="0.25">
      <c r="C531" s="37">
        <v>520</v>
      </c>
      <c r="D531" s="29" t="str">
        <f>IF(K1299=1,F523+1,"")</f>
        <v/>
      </c>
      <c r="E531" s="22" t="str">
        <f>IF(ISBLANK('Mortgage 1 Monthly Calcs'!E531),"",'Mortgage 1 Monthly Calcs'!E531)</f>
        <v/>
      </c>
      <c r="F531" s="23" t="str">
        <f>IF(ISBLANK('Mortgage 1 Monthly Calcs'!F531),"",'Mortgage 1 Monthly Calcs'!F531)</f>
        <v>Feb</v>
      </c>
      <c r="G531" s="28"/>
      <c r="H531" s="28">
        <f>IF(ISBLANK('Mortgage 1 Monthly Calcs'!G531),"",'Mortgage 1 Monthly Calcs'!G531)</f>
        <v>0</v>
      </c>
      <c r="I531" s="24" t="e">
        <f>IF(ISBLANK('Mortgage 1 Monthly Calcs'!H531),"",'Mortgage 1 Monthly Calcs'!H531)</f>
        <v>#VALUE!</v>
      </c>
      <c r="J531" s="24">
        <f>IF(ISBLANK('Mortgage 1 Monthly Calcs'!I531),"",'Mortgage 1 Monthly Calcs'!I531)</f>
        <v>0</v>
      </c>
      <c r="K531" s="24" t="str">
        <f>IF(ISBLANK('Mortgage 1 Monthly Calcs'!J531),"",'Mortgage 1 Monthly Calcs'!J531)</f>
        <v/>
      </c>
      <c r="L531" s="24"/>
      <c r="M531" s="24">
        <f>IF(ISBLANK('Mortgage 1 Monthly Calcs'!K531),"",'Mortgage 1 Monthly Calcs'!K531)</f>
        <v>0</v>
      </c>
      <c r="N531" s="24"/>
      <c r="O531" s="24" t="e">
        <f>IF(ISBLANK('Mortgage 1 Monthly Calcs'!L531),"",'Mortgage 1 Monthly Calcs'!L531)</f>
        <v>#VALUE!</v>
      </c>
      <c r="P531" s="24"/>
      <c r="Q531" s="24" t="str">
        <f>IF(ISBLANK('Mortgage 1 Monthly Calcs'!M531),"",'Mortgage 1 Monthly Calcs'!M531)</f>
        <v/>
      </c>
      <c r="R531" s="24" t="str">
        <f>IF(ISBLANK('Mortgage 1 Monthly Calcs'!N531),"",'Mortgage 1 Monthly Calcs'!N531)</f>
        <v/>
      </c>
      <c r="S531" s="24" t="str">
        <f>IF(ISBLANK('Mortgage 1 Monthly Calcs'!O531),"",'Mortgage 1 Monthly Calcs'!O531)</f>
        <v/>
      </c>
      <c r="T531" s="24"/>
      <c r="U531" s="24">
        <f>IF(ISBLANK('Mortgage 1 Monthly Calcs'!P531),"",'Mortgage 1 Monthly Calcs'!P531)</f>
        <v>0</v>
      </c>
      <c r="V531" s="24" t="str">
        <f>IF(ISBLANK('Mortgage 1 Monthly Calcs'!Q531),"",'Mortgage 1 Monthly Calcs'!Q531)</f>
        <v/>
      </c>
      <c r="W531" s="24" t="str">
        <f>IF(ISBLANK('Mortgage 1 Monthly Calcs'!R531),"",'Mortgage 1 Monthly Calcs'!R531)</f>
        <v/>
      </c>
      <c r="X531" s="24">
        <f>IF(ISBLANK('Mortgage 1 Monthly Calcs'!S531),"",'Mortgage 1 Monthly Calcs'!S531)</f>
        <v>0</v>
      </c>
      <c r="Y531" s="24" t="str">
        <f>IF(ISBLANK('Mortgage 1 Monthly Calcs'!T531),"",'Mortgage 1 Monthly Calcs'!T531)</f>
        <v/>
      </c>
      <c r="Z531" s="24">
        <f>IF(ISBLANK('Mortgage 1 Monthly Calcs'!U531),"",'Mortgage 1 Monthly Calcs'!U531)</f>
        <v>93290.420445652606</v>
      </c>
      <c r="AA531" s="24" t="e">
        <f>IF(ISBLANK('Mortgage 1 Monthly Calcs'!V531),"",'Mortgage 1 Monthly Calcs'!V531)</f>
        <v>#VALUE!</v>
      </c>
      <c r="AB531" s="24" t="e">
        <f>IF(ISBLANK('Mortgage 1 Monthly Calcs'!W531),"",'Mortgage 1 Monthly Calcs'!W531)</f>
        <v>#VALUE!</v>
      </c>
      <c r="AC531" s="24" t="str">
        <f>IF(ISBLANK('Mortgage 1 Monthly Calcs'!X531),"",'Mortgage 1 Monthly Calcs'!X531)</f>
        <v/>
      </c>
      <c r="AD531" s="24" t="str">
        <f>IF(ISBLANK('Mortgage 1 Monthly Calcs'!Y531),"",'Mortgage 1 Monthly Calcs'!Y531)</f>
        <v/>
      </c>
    </row>
    <row r="532" spans="3:30" x14ac:dyDescent="0.25">
      <c r="C532" s="37">
        <v>521</v>
      </c>
      <c r="D532" s="29" t="str">
        <f>IF(K1300=1,F523+1,"")</f>
        <v/>
      </c>
      <c r="E532" s="22" t="str">
        <f>IF(ISBLANK('Mortgage 1 Monthly Calcs'!E532),"",'Mortgage 1 Monthly Calcs'!E532)</f>
        <v/>
      </c>
      <c r="F532" s="23" t="str">
        <f>IF(ISBLANK('Mortgage 1 Monthly Calcs'!F532),"",'Mortgage 1 Monthly Calcs'!F532)</f>
        <v>Mar</v>
      </c>
      <c r="G532" s="28"/>
      <c r="H532" s="28">
        <f>IF(ISBLANK('Mortgage 1 Monthly Calcs'!G532),"",'Mortgage 1 Monthly Calcs'!G532)</f>
        <v>0</v>
      </c>
      <c r="I532" s="24" t="e">
        <f>IF(ISBLANK('Mortgage 1 Monthly Calcs'!H532),"",'Mortgage 1 Monthly Calcs'!H532)</f>
        <v>#VALUE!</v>
      </c>
      <c r="J532" s="24">
        <f>IF(ISBLANK('Mortgage 1 Monthly Calcs'!I532),"",'Mortgage 1 Monthly Calcs'!I532)</f>
        <v>0</v>
      </c>
      <c r="K532" s="24" t="str">
        <f>IF(ISBLANK('Mortgage 1 Monthly Calcs'!J532),"",'Mortgage 1 Monthly Calcs'!J532)</f>
        <v/>
      </c>
      <c r="L532" s="24"/>
      <c r="M532" s="24">
        <f>IF(ISBLANK('Mortgage 1 Monthly Calcs'!K532),"",'Mortgage 1 Monthly Calcs'!K532)</f>
        <v>0</v>
      </c>
      <c r="N532" s="24"/>
      <c r="O532" s="24" t="e">
        <f>IF(ISBLANK('Mortgage 1 Monthly Calcs'!L532),"",'Mortgage 1 Monthly Calcs'!L532)</f>
        <v>#VALUE!</v>
      </c>
      <c r="P532" s="24"/>
      <c r="Q532" s="24" t="str">
        <f>IF(ISBLANK('Mortgage 1 Monthly Calcs'!M532),"",'Mortgage 1 Monthly Calcs'!M532)</f>
        <v/>
      </c>
      <c r="R532" s="24" t="str">
        <f>IF(ISBLANK('Mortgage 1 Monthly Calcs'!N532),"",'Mortgage 1 Monthly Calcs'!N532)</f>
        <v/>
      </c>
      <c r="S532" s="24" t="str">
        <f>IF(ISBLANK('Mortgage 1 Monthly Calcs'!O532),"",'Mortgage 1 Monthly Calcs'!O532)</f>
        <v/>
      </c>
      <c r="T532" s="24"/>
      <c r="U532" s="24">
        <f>IF(ISBLANK('Mortgage 1 Monthly Calcs'!P532),"",'Mortgage 1 Monthly Calcs'!P532)</f>
        <v>0</v>
      </c>
      <c r="V532" s="24" t="str">
        <f>IF(ISBLANK('Mortgage 1 Monthly Calcs'!Q532),"",'Mortgage 1 Monthly Calcs'!Q532)</f>
        <v/>
      </c>
      <c r="W532" s="24" t="str">
        <f>IF(ISBLANK('Mortgage 1 Monthly Calcs'!R532),"",'Mortgage 1 Monthly Calcs'!R532)</f>
        <v/>
      </c>
      <c r="X532" s="24">
        <f>IF(ISBLANK('Mortgage 1 Monthly Calcs'!S532),"",'Mortgage 1 Monthly Calcs'!S532)</f>
        <v>0</v>
      </c>
      <c r="Y532" s="24" t="str">
        <f>IF(ISBLANK('Mortgage 1 Monthly Calcs'!T532),"",'Mortgage 1 Monthly Calcs'!T532)</f>
        <v/>
      </c>
      <c r="Z532" s="24">
        <f>IF(ISBLANK('Mortgage 1 Monthly Calcs'!U532),"",'Mortgage 1 Monthly Calcs'!U532)</f>
        <v>93290.420445652606</v>
      </c>
      <c r="AA532" s="24" t="e">
        <f>IF(ISBLANK('Mortgage 1 Monthly Calcs'!V532),"",'Mortgage 1 Monthly Calcs'!V532)</f>
        <v>#VALUE!</v>
      </c>
      <c r="AB532" s="24" t="e">
        <f>IF(ISBLANK('Mortgage 1 Monthly Calcs'!W532),"",'Mortgage 1 Monthly Calcs'!W532)</f>
        <v>#VALUE!</v>
      </c>
      <c r="AC532" s="24" t="str">
        <f>IF(ISBLANK('Mortgage 1 Monthly Calcs'!X532),"",'Mortgage 1 Monthly Calcs'!X532)</f>
        <v/>
      </c>
      <c r="AD532" s="24" t="str">
        <f>IF(ISBLANK('Mortgage 1 Monthly Calcs'!Y532),"",'Mortgage 1 Monthly Calcs'!Y532)</f>
        <v/>
      </c>
    </row>
    <row r="533" spans="3:30" x14ac:dyDescent="0.25">
      <c r="C533" s="37">
        <v>522</v>
      </c>
      <c r="D533" s="29" t="str">
        <f>IF(K1301=1,F523+1,"")</f>
        <v/>
      </c>
      <c r="E533" s="22" t="str">
        <f>IF(ISBLANK('Mortgage 1 Monthly Calcs'!E533),"",'Mortgage 1 Monthly Calcs'!E533)</f>
        <v/>
      </c>
      <c r="F533" s="23" t="str">
        <f>IF(ISBLANK('Mortgage 1 Monthly Calcs'!F533),"",'Mortgage 1 Monthly Calcs'!F533)</f>
        <v>Apr</v>
      </c>
      <c r="G533" s="28"/>
      <c r="H533" s="28">
        <f>IF(ISBLANK('Mortgage 1 Monthly Calcs'!G533),"",'Mortgage 1 Monthly Calcs'!G533)</f>
        <v>0</v>
      </c>
      <c r="I533" s="24" t="e">
        <f>IF(ISBLANK('Mortgage 1 Monthly Calcs'!H533),"",'Mortgage 1 Monthly Calcs'!H533)</f>
        <v>#VALUE!</v>
      </c>
      <c r="J533" s="24">
        <f>IF(ISBLANK('Mortgage 1 Monthly Calcs'!I533),"",'Mortgage 1 Monthly Calcs'!I533)</f>
        <v>0</v>
      </c>
      <c r="K533" s="24" t="str">
        <f>IF(ISBLANK('Mortgage 1 Monthly Calcs'!J533),"",'Mortgage 1 Monthly Calcs'!J533)</f>
        <v/>
      </c>
      <c r="L533" s="24"/>
      <c r="M533" s="24">
        <f>IF(ISBLANK('Mortgage 1 Monthly Calcs'!K533),"",'Mortgage 1 Monthly Calcs'!K533)</f>
        <v>0</v>
      </c>
      <c r="N533" s="24"/>
      <c r="O533" s="24" t="e">
        <f>IF(ISBLANK('Mortgage 1 Monthly Calcs'!L533),"",'Mortgage 1 Monthly Calcs'!L533)</f>
        <v>#VALUE!</v>
      </c>
      <c r="P533" s="24"/>
      <c r="Q533" s="24" t="str">
        <f>IF(ISBLANK('Mortgage 1 Monthly Calcs'!M533),"",'Mortgage 1 Monthly Calcs'!M533)</f>
        <v/>
      </c>
      <c r="R533" s="24" t="str">
        <f>IF(ISBLANK('Mortgage 1 Monthly Calcs'!N533),"",'Mortgage 1 Monthly Calcs'!N533)</f>
        <v/>
      </c>
      <c r="S533" s="24" t="str">
        <f>IF(ISBLANK('Mortgage 1 Monthly Calcs'!O533),"",'Mortgage 1 Monthly Calcs'!O533)</f>
        <v/>
      </c>
      <c r="T533" s="24"/>
      <c r="U533" s="24">
        <f>IF(ISBLANK('Mortgage 1 Monthly Calcs'!P533),"",'Mortgage 1 Monthly Calcs'!P533)</f>
        <v>0</v>
      </c>
      <c r="V533" s="24" t="str">
        <f>IF(ISBLANK('Mortgage 1 Monthly Calcs'!Q533),"",'Mortgage 1 Monthly Calcs'!Q533)</f>
        <v/>
      </c>
      <c r="W533" s="24" t="str">
        <f>IF(ISBLANK('Mortgage 1 Monthly Calcs'!R533),"",'Mortgage 1 Monthly Calcs'!R533)</f>
        <v/>
      </c>
      <c r="X533" s="24">
        <f>IF(ISBLANK('Mortgage 1 Monthly Calcs'!S533),"",'Mortgage 1 Monthly Calcs'!S533)</f>
        <v>0</v>
      </c>
      <c r="Y533" s="24" t="str">
        <f>IF(ISBLANK('Mortgage 1 Monthly Calcs'!T533),"",'Mortgage 1 Monthly Calcs'!T533)</f>
        <v/>
      </c>
      <c r="Z533" s="24">
        <f>IF(ISBLANK('Mortgage 1 Monthly Calcs'!U533),"",'Mortgage 1 Monthly Calcs'!U533)</f>
        <v>93290.420445652606</v>
      </c>
      <c r="AA533" s="24" t="e">
        <f>IF(ISBLANK('Mortgage 1 Monthly Calcs'!V533),"",'Mortgage 1 Monthly Calcs'!V533)</f>
        <v>#VALUE!</v>
      </c>
      <c r="AB533" s="24" t="e">
        <f>IF(ISBLANK('Mortgage 1 Monthly Calcs'!W533),"",'Mortgage 1 Monthly Calcs'!W533)</f>
        <v>#VALUE!</v>
      </c>
      <c r="AC533" s="24" t="str">
        <f>IF(ISBLANK('Mortgage 1 Monthly Calcs'!X533),"",'Mortgage 1 Monthly Calcs'!X533)</f>
        <v/>
      </c>
      <c r="AD533" s="24" t="str">
        <f>IF(ISBLANK('Mortgage 1 Monthly Calcs'!Y533),"",'Mortgage 1 Monthly Calcs'!Y533)</f>
        <v/>
      </c>
    </row>
    <row r="534" spans="3:30" x14ac:dyDescent="0.25">
      <c r="C534" s="37">
        <v>523</v>
      </c>
      <c r="D534" s="29" t="str">
        <f>IF(K1302=1,F523+1,"")</f>
        <v/>
      </c>
      <c r="E534" s="22" t="str">
        <f>IF(ISBLANK('Mortgage 1 Monthly Calcs'!E534),"",'Mortgage 1 Monthly Calcs'!E534)</f>
        <v/>
      </c>
      <c r="F534" s="23" t="str">
        <f>IF(ISBLANK('Mortgage 1 Monthly Calcs'!F534),"",'Mortgage 1 Monthly Calcs'!F534)</f>
        <v>May</v>
      </c>
      <c r="G534" s="28"/>
      <c r="H534" s="28">
        <f>IF(ISBLANK('Mortgage 1 Monthly Calcs'!G534),"",'Mortgage 1 Monthly Calcs'!G534)</f>
        <v>0</v>
      </c>
      <c r="I534" s="24" t="e">
        <f>IF(ISBLANK('Mortgage 1 Monthly Calcs'!H534),"",'Mortgage 1 Monthly Calcs'!H534)</f>
        <v>#VALUE!</v>
      </c>
      <c r="J534" s="24">
        <f>IF(ISBLANK('Mortgage 1 Monthly Calcs'!I534),"",'Mortgage 1 Monthly Calcs'!I534)</f>
        <v>0</v>
      </c>
      <c r="K534" s="24" t="str">
        <f>IF(ISBLANK('Mortgage 1 Monthly Calcs'!J534),"",'Mortgage 1 Monthly Calcs'!J534)</f>
        <v/>
      </c>
      <c r="L534" s="24"/>
      <c r="M534" s="24">
        <f>IF(ISBLANK('Mortgage 1 Monthly Calcs'!K534),"",'Mortgage 1 Monthly Calcs'!K534)</f>
        <v>0</v>
      </c>
      <c r="N534" s="24"/>
      <c r="O534" s="24" t="e">
        <f>IF(ISBLANK('Mortgage 1 Monthly Calcs'!L534),"",'Mortgage 1 Monthly Calcs'!L534)</f>
        <v>#VALUE!</v>
      </c>
      <c r="P534" s="24"/>
      <c r="Q534" s="24" t="str">
        <f>IF(ISBLANK('Mortgage 1 Monthly Calcs'!M534),"",'Mortgage 1 Monthly Calcs'!M534)</f>
        <v/>
      </c>
      <c r="R534" s="24" t="str">
        <f>IF(ISBLANK('Mortgage 1 Monthly Calcs'!N534),"",'Mortgage 1 Monthly Calcs'!N534)</f>
        <v/>
      </c>
      <c r="S534" s="24" t="str">
        <f>IF(ISBLANK('Mortgage 1 Monthly Calcs'!O534),"",'Mortgage 1 Monthly Calcs'!O534)</f>
        <v/>
      </c>
      <c r="T534" s="24"/>
      <c r="U534" s="24">
        <f>IF(ISBLANK('Mortgage 1 Monthly Calcs'!P534),"",'Mortgage 1 Monthly Calcs'!P534)</f>
        <v>0</v>
      </c>
      <c r="V534" s="24" t="str">
        <f>IF(ISBLANK('Mortgage 1 Monthly Calcs'!Q534),"",'Mortgage 1 Monthly Calcs'!Q534)</f>
        <v/>
      </c>
      <c r="W534" s="24" t="str">
        <f>IF(ISBLANK('Mortgage 1 Monthly Calcs'!R534),"",'Mortgage 1 Monthly Calcs'!R534)</f>
        <v/>
      </c>
      <c r="X534" s="24">
        <f>IF(ISBLANK('Mortgage 1 Monthly Calcs'!S534),"",'Mortgage 1 Monthly Calcs'!S534)</f>
        <v>0</v>
      </c>
      <c r="Y534" s="24" t="str">
        <f>IF(ISBLANK('Mortgage 1 Monthly Calcs'!T534),"",'Mortgage 1 Monthly Calcs'!T534)</f>
        <v/>
      </c>
      <c r="Z534" s="24">
        <f>IF(ISBLANK('Mortgage 1 Monthly Calcs'!U534),"",'Mortgage 1 Monthly Calcs'!U534)</f>
        <v>93290.420445652606</v>
      </c>
      <c r="AA534" s="24" t="e">
        <f>IF(ISBLANK('Mortgage 1 Monthly Calcs'!V534),"",'Mortgage 1 Monthly Calcs'!V534)</f>
        <v>#VALUE!</v>
      </c>
      <c r="AB534" s="24" t="e">
        <f>IF(ISBLANK('Mortgage 1 Monthly Calcs'!W534),"",'Mortgage 1 Monthly Calcs'!W534)</f>
        <v>#VALUE!</v>
      </c>
      <c r="AC534" s="24" t="str">
        <f>IF(ISBLANK('Mortgage 1 Monthly Calcs'!X534),"",'Mortgage 1 Monthly Calcs'!X534)</f>
        <v/>
      </c>
      <c r="AD534" s="24" t="str">
        <f>IF(ISBLANK('Mortgage 1 Monthly Calcs'!Y534),"",'Mortgage 1 Monthly Calcs'!Y534)</f>
        <v/>
      </c>
    </row>
    <row r="535" spans="3:30" x14ac:dyDescent="0.25">
      <c r="C535" s="37">
        <v>524</v>
      </c>
      <c r="D535" s="29" t="str">
        <f>IF(K1303=1,F523+1,"")</f>
        <v/>
      </c>
      <c r="E535" s="22" t="str">
        <f>IF(ISBLANK('Mortgage 1 Monthly Calcs'!E535),"",'Mortgage 1 Monthly Calcs'!E535)</f>
        <v/>
      </c>
      <c r="F535" s="23" t="str">
        <f>IF(ISBLANK('Mortgage 1 Monthly Calcs'!F535),"",'Mortgage 1 Monthly Calcs'!F535)</f>
        <v>Jun</v>
      </c>
      <c r="G535" s="28"/>
      <c r="H535" s="28">
        <f>IF(ISBLANK('Mortgage 1 Monthly Calcs'!G535),"",'Mortgage 1 Monthly Calcs'!G535)</f>
        <v>0</v>
      </c>
      <c r="I535" s="24" t="e">
        <f>IF(ISBLANK('Mortgage 1 Monthly Calcs'!H535),"",'Mortgage 1 Monthly Calcs'!H535)</f>
        <v>#VALUE!</v>
      </c>
      <c r="J535" s="24">
        <f>IF(ISBLANK('Mortgage 1 Monthly Calcs'!I535),"",'Mortgage 1 Monthly Calcs'!I535)</f>
        <v>0</v>
      </c>
      <c r="K535" s="24" t="str">
        <f>IF(ISBLANK('Mortgage 1 Monthly Calcs'!J535),"",'Mortgage 1 Monthly Calcs'!J535)</f>
        <v/>
      </c>
      <c r="L535" s="24"/>
      <c r="M535" s="24">
        <f>IF(ISBLANK('Mortgage 1 Monthly Calcs'!K535),"",'Mortgage 1 Monthly Calcs'!K535)</f>
        <v>0</v>
      </c>
      <c r="N535" s="24"/>
      <c r="O535" s="24" t="e">
        <f>IF(ISBLANK('Mortgage 1 Monthly Calcs'!L535),"",'Mortgage 1 Monthly Calcs'!L535)</f>
        <v>#VALUE!</v>
      </c>
      <c r="P535" s="24"/>
      <c r="Q535" s="24" t="str">
        <f>IF(ISBLANK('Mortgage 1 Monthly Calcs'!M535),"",'Mortgage 1 Monthly Calcs'!M535)</f>
        <v/>
      </c>
      <c r="R535" s="24" t="str">
        <f>IF(ISBLANK('Mortgage 1 Monthly Calcs'!N535),"",'Mortgage 1 Monthly Calcs'!N535)</f>
        <v/>
      </c>
      <c r="S535" s="24" t="str">
        <f>IF(ISBLANK('Mortgage 1 Monthly Calcs'!O535),"",'Mortgage 1 Monthly Calcs'!O535)</f>
        <v/>
      </c>
      <c r="T535" s="24"/>
      <c r="U535" s="24">
        <f>IF(ISBLANK('Mortgage 1 Monthly Calcs'!P535),"",'Mortgage 1 Monthly Calcs'!P535)</f>
        <v>0</v>
      </c>
      <c r="V535" s="24" t="str">
        <f>IF(ISBLANK('Mortgage 1 Monthly Calcs'!Q535),"",'Mortgage 1 Monthly Calcs'!Q535)</f>
        <v/>
      </c>
      <c r="W535" s="24" t="str">
        <f>IF(ISBLANK('Mortgage 1 Monthly Calcs'!R535),"",'Mortgage 1 Monthly Calcs'!R535)</f>
        <v/>
      </c>
      <c r="X535" s="24">
        <f>IF(ISBLANK('Mortgage 1 Monthly Calcs'!S535),"",'Mortgage 1 Monthly Calcs'!S535)</f>
        <v>0</v>
      </c>
      <c r="Y535" s="24" t="str">
        <f>IF(ISBLANK('Mortgage 1 Monthly Calcs'!T535),"",'Mortgage 1 Monthly Calcs'!T535)</f>
        <v/>
      </c>
      <c r="Z535" s="24">
        <f>IF(ISBLANK('Mortgage 1 Monthly Calcs'!U535),"",'Mortgage 1 Monthly Calcs'!U535)</f>
        <v>93290.420445652606</v>
      </c>
      <c r="AA535" s="24" t="e">
        <f>IF(ISBLANK('Mortgage 1 Monthly Calcs'!V535),"",'Mortgage 1 Monthly Calcs'!V535)</f>
        <v>#VALUE!</v>
      </c>
      <c r="AB535" s="24" t="e">
        <f>IF(ISBLANK('Mortgage 1 Monthly Calcs'!W535),"",'Mortgage 1 Monthly Calcs'!W535)</f>
        <v>#VALUE!</v>
      </c>
      <c r="AC535" s="24" t="str">
        <f>IF(ISBLANK('Mortgage 1 Monthly Calcs'!X535),"",'Mortgage 1 Monthly Calcs'!X535)</f>
        <v/>
      </c>
      <c r="AD535" s="24" t="str">
        <f>IF(ISBLANK('Mortgage 1 Monthly Calcs'!Y535),"",'Mortgage 1 Monthly Calcs'!Y535)</f>
        <v/>
      </c>
    </row>
    <row r="536" spans="3:30" x14ac:dyDescent="0.25">
      <c r="C536" s="37">
        <v>525</v>
      </c>
      <c r="D536" s="29" t="str">
        <f>IF(K1304=1,F523+1,"")</f>
        <v/>
      </c>
      <c r="E536" s="22" t="str">
        <f>IF(ISBLANK('Mortgage 1 Monthly Calcs'!E536),"",'Mortgage 1 Monthly Calcs'!E536)</f>
        <v/>
      </c>
      <c r="F536" s="23" t="str">
        <f>IF(ISBLANK('Mortgage 1 Monthly Calcs'!F536),"",'Mortgage 1 Monthly Calcs'!F536)</f>
        <v>Jul</v>
      </c>
      <c r="G536" s="28"/>
      <c r="H536" s="28">
        <f>IF(ISBLANK('Mortgage 1 Monthly Calcs'!G536),"",'Mortgage 1 Monthly Calcs'!G536)</f>
        <v>0</v>
      </c>
      <c r="I536" s="24" t="e">
        <f>IF(ISBLANK('Mortgage 1 Monthly Calcs'!H536),"",'Mortgage 1 Monthly Calcs'!H536)</f>
        <v>#VALUE!</v>
      </c>
      <c r="J536" s="24">
        <f>IF(ISBLANK('Mortgage 1 Monthly Calcs'!I536),"",'Mortgage 1 Monthly Calcs'!I536)</f>
        <v>0</v>
      </c>
      <c r="K536" s="24" t="str">
        <f>IF(ISBLANK('Mortgage 1 Monthly Calcs'!J536),"",'Mortgage 1 Monthly Calcs'!J536)</f>
        <v/>
      </c>
      <c r="L536" s="24"/>
      <c r="M536" s="24">
        <f>IF(ISBLANK('Mortgage 1 Monthly Calcs'!K536),"",'Mortgage 1 Monthly Calcs'!K536)</f>
        <v>0</v>
      </c>
      <c r="N536" s="24"/>
      <c r="O536" s="24" t="e">
        <f>IF(ISBLANK('Mortgage 1 Monthly Calcs'!L536),"",'Mortgage 1 Monthly Calcs'!L536)</f>
        <v>#VALUE!</v>
      </c>
      <c r="P536" s="24"/>
      <c r="Q536" s="24" t="str">
        <f>IF(ISBLANK('Mortgage 1 Monthly Calcs'!M536),"",'Mortgage 1 Monthly Calcs'!M536)</f>
        <v/>
      </c>
      <c r="R536" s="24" t="str">
        <f>IF(ISBLANK('Mortgage 1 Monthly Calcs'!N536),"",'Mortgage 1 Monthly Calcs'!N536)</f>
        <v/>
      </c>
      <c r="S536" s="24" t="str">
        <f>IF(ISBLANK('Mortgage 1 Monthly Calcs'!O536),"",'Mortgage 1 Monthly Calcs'!O536)</f>
        <v/>
      </c>
      <c r="T536" s="24"/>
      <c r="U536" s="24">
        <f>IF(ISBLANK('Mortgage 1 Monthly Calcs'!P536),"",'Mortgage 1 Monthly Calcs'!P536)</f>
        <v>0</v>
      </c>
      <c r="V536" s="24" t="str">
        <f>IF(ISBLANK('Mortgage 1 Monthly Calcs'!Q536),"",'Mortgage 1 Monthly Calcs'!Q536)</f>
        <v/>
      </c>
      <c r="W536" s="24" t="str">
        <f>IF(ISBLANK('Mortgage 1 Monthly Calcs'!R536),"",'Mortgage 1 Monthly Calcs'!R536)</f>
        <v/>
      </c>
      <c r="X536" s="24">
        <f>IF(ISBLANK('Mortgage 1 Monthly Calcs'!S536),"",'Mortgage 1 Monthly Calcs'!S536)</f>
        <v>0</v>
      </c>
      <c r="Y536" s="24" t="str">
        <f>IF(ISBLANK('Mortgage 1 Monthly Calcs'!T536),"",'Mortgage 1 Monthly Calcs'!T536)</f>
        <v/>
      </c>
      <c r="Z536" s="24">
        <f>IF(ISBLANK('Mortgage 1 Monthly Calcs'!U536),"",'Mortgage 1 Monthly Calcs'!U536)</f>
        <v>93290.420445652606</v>
      </c>
      <c r="AA536" s="24" t="e">
        <f>IF(ISBLANK('Mortgage 1 Monthly Calcs'!V536),"",'Mortgage 1 Monthly Calcs'!V536)</f>
        <v>#VALUE!</v>
      </c>
      <c r="AB536" s="24" t="e">
        <f>IF(ISBLANK('Mortgage 1 Monthly Calcs'!W536),"",'Mortgage 1 Monthly Calcs'!W536)</f>
        <v>#VALUE!</v>
      </c>
      <c r="AC536" s="24" t="str">
        <f>IF(ISBLANK('Mortgage 1 Monthly Calcs'!X536),"",'Mortgage 1 Monthly Calcs'!X536)</f>
        <v/>
      </c>
      <c r="AD536" s="24" t="str">
        <f>IF(ISBLANK('Mortgage 1 Monthly Calcs'!Y536),"",'Mortgage 1 Monthly Calcs'!Y536)</f>
        <v/>
      </c>
    </row>
    <row r="537" spans="3:30" x14ac:dyDescent="0.25">
      <c r="C537" s="37">
        <v>526</v>
      </c>
      <c r="D537" s="29" t="str">
        <f>IF(K1305=1,F523+1,"")</f>
        <v/>
      </c>
      <c r="E537" s="22" t="str">
        <f>IF(ISBLANK('Mortgage 1 Monthly Calcs'!E537),"",'Mortgage 1 Monthly Calcs'!E537)</f>
        <v/>
      </c>
      <c r="F537" s="22" t="str">
        <f>IF(ISBLANK('Mortgage 1 Monthly Calcs'!F537),"",'Mortgage 1 Monthly Calcs'!F537)</f>
        <v>Aug</v>
      </c>
      <c r="G537" s="28"/>
      <c r="H537" s="28">
        <f>IF(ISBLANK('Mortgage 1 Monthly Calcs'!G537),"",'Mortgage 1 Monthly Calcs'!G537)</f>
        <v>0</v>
      </c>
      <c r="I537" s="24" t="e">
        <f>IF(ISBLANK('Mortgage 1 Monthly Calcs'!H537),"",'Mortgage 1 Monthly Calcs'!H537)</f>
        <v>#VALUE!</v>
      </c>
      <c r="J537" s="24">
        <f>IF(ISBLANK('Mortgage 1 Monthly Calcs'!I537),"",'Mortgage 1 Monthly Calcs'!I537)</f>
        <v>0</v>
      </c>
      <c r="K537" s="24" t="str">
        <f>IF(ISBLANK('Mortgage 1 Monthly Calcs'!J537),"",'Mortgage 1 Monthly Calcs'!J537)</f>
        <v/>
      </c>
      <c r="L537" s="24"/>
      <c r="M537" s="24">
        <f>IF(ISBLANK('Mortgage 1 Monthly Calcs'!K537),"",'Mortgage 1 Monthly Calcs'!K537)</f>
        <v>0</v>
      </c>
      <c r="N537" s="24"/>
      <c r="O537" s="24" t="e">
        <f>IF(ISBLANK('Mortgage 1 Monthly Calcs'!L537),"",'Mortgage 1 Monthly Calcs'!L537)</f>
        <v>#VALUE!</v>
      </c>
      <c r="P537" s="24"/>
      <c r="Q537" s="24" t="str">
        <f>IF(ISBLANK('Mortgage 1 Monthly Calcs'!M537),"",'Mortgage 1 Monthly Calcs'!M537)</f>
        <v/>
      </c>
      <c r="R537" s="24" t="str">
        <f>IF(ISBLANK('Mortgage 1 Monthly Calcs'!N537),"",'Mortgage 1 Monthly Calcs'!N537)</f>
        <v/>
      </c>
      <c r="S537" s="24" t="str">
        <f>IF(ISBLANK('Mortgage 1 Monthly Calcs'!O537),"",'Mortgage 1 Monthly Calcs'!O537)</f>
        <v/>
      </c>
      <c r="T537" s="24"/>
      <c r="U537" s="24">
        <f>IF(ISBLANK('Mortgage 1 Monthly Calcs'!P537),"",'Mortgage 1 Monthly Calcs'!P537)</f>
        <v>0</v>
      </c>
      <c r="V537" s="24" t="str">
        <f>IF(ISBLANK('Mortgage 1 Monthly Calcs'!Q537),"",'Mortgage 1 Monthly Calcs'!Q537)</f>
        <v/>
      </c>
      <c r="W537" s="24" t="str">
        <f>IF(ISBLANK('Mortgage 1 Monthly Calcs'!R537),"",'Mortgage 1 Monthly Calcs'!R537)</f>
        <v/>
      </c>
      <c r="X537" s="24">
        <f>IF(ISBLANK('Mortgage 1 Monthly Calcs'!S537),"",'Mortgage 1 Monthly Calcs'!S537)</f>
        <v>0</v>
      </c>
      <c r="Y537" s="24" t="str">
        <f>IF(ISBLANK('Mortgage 1 Monthly Calcs'!T537),"",'Mortgage 1 Monthly Calcs'!T537)</f>
        <v/>
      </c>
      <c r="Z537" s="24">
        <f>IF(ISBLANK('Mortgage 1 Monthly Calcs'!U537),"",'Mortgage 1 Monthly Calcs'!U537)</f>
        <v>93290.420445652606</v>
      </c>
      <c r="AA537" s="24" t="e">
        <f>IF(ISBLANK('Mortgage 1 Monthly Calcs'!V537),"",'Mortgage 1 Monthly Calcs'!V537)</f>
        <v>#VALUE!</v>
      </c>
      <c r="AB537" s="24" t="e">
        <f>IF(ISBLANK('Mortgage 1 Monthly Calcs'!W537),"",'Mortgage 1 Monthly Calcs'!W537)</f>
        <v>#VALUE!</v>
      </c>
      <c r="AC537" s="24" t="str">
        <f>IF(ISBLANK('Mortgage 1 Monthly Calcs'!X537),"",'Mortgage 1 Monthly Calcs'!X537)</f>
        <v/>
      </c>
      <c r="AD537" s="24" t="str">
        <f>IF(ISBLANK('Mortgage 1 Monthly Calcs'!Y537),"",'Mortgage 1 Monthly Calcs'!Y537)</f>
        <v/>
      </c>
    </row>
    <row r="538" spans="3:30" x14ac:dyDescent="0.25">
      <c r="C538" s="37">
        <v>527</v>
      </c>
      <c r="D538" s="29" t="str">
        <f>IF(K1306=1,F523+1,"")</f>
        <v/>
      </c>
      <c r="E538" s="22" t="str">
        <f>IF(ISBLANK('Mortgage 1 Monthly Calcs'!E538),"",'Mortgage 1 Monthly Calcs'!E538)</f>
        <v/>
      </c>
      <c r="F538" s="23" t="str">
        <f>IF(ISBLANK('Mortgage 1 Monthly Calcs'!F538),"",'Mortgage 1 Monthly Calcs'!F538)</f>
        <v>Sep</v>
      </c>
      <c r="G538" s="28"/>
      <c r="H538" s="28">
        <f>IF(ISBLANK('Mortgage 1 Monthly Calcs'!G538),"",'Mortgage 1 Monthly Calcs'!G538)</f>
        <v>0</v>
      </c>
      <c r="I538" s="24" t="e">
        <f>IF(ISBLANK('Mortgage 1 Monthly Calcs'!H538),"",'Mortgage 1 Monthly Calcs'!H538)</f>
        <v>#VALUE!</v>
      </c>
      <c r="J538" s="24">
        <f>IF(ISBLANK('Mortgage 1 Monthly Calcs'!I538),"",'Mortgage 1 Monthly Calcs'!I538)</f>
        <v>0</v>
      </c>
      <c r="K538" s="24" t="str">
        <f>IF(ISBLANK('Mortgage 1 Monthly Calcs'!J538),"",'Mortgage 1 Monthly Calcs'!J538)</f>
        <v/>
      </c>
      <c r="L538" s="24"/>
      <c r="M538" s="24">
        <f>IF(ISBLANK('Mortgage 1 Monthly Calcs'!K538),"",'Mortgage 1 Monthly Calcs'!K538)</f>
        <v>0</v>
      </c>
      <c r="N538" s="24"/>
      <c r="O538" s="24" t="e">
        <f>IF(ISBLANK('Mortgage 1 Monthly Calcs'!L538),"",'Mortgage 1 Monthly Calcs'!L538)</f>
        <v>#VALUE!</v>
      </c>
      <c r="P538" s="24"/>
      <c r="Q538" s="24" t="str">
        <f>IF(ISBLANK('Mortgage 1 Monthly Calcs'!M538),"",'Mortgage 1 Monthly Calcs'!M538)</f>
        <v/>
      </c>
      <c r="R538" s="24" t="str">
        <f>IF(ISBLANK('Mortgage 1 Monthly Calcs'!N538),"",'Mortgage 1 Monthly Calcs'!N538)</f>
        <v/>
      </c>
      <c r="S538" s="24" t="str">
        <f>IF(ISBLANK('Mortgage 1 Monthly Calcs'!O538),"",'Mortgage 1 Monthly Calcs'!O538)</f>
        <v/>
      </c>
      <c r="T538" s="24"/>
      <c r="U538" s="24">
        <f>IF(ISBLANK('Mortgage 1 Monthly Calcs'!P538),"",'Mortgage 1 Monthly Calcs'!P538)</f>
        <v>0</v>
      </c>
      <c r="V538" s="24" t="str">
        <f>IF(ISBLANK('Mortgage 1 Monthly Calcs'!Q538),"",'Mortgage 1 Monthly Calcs'!Q538)</f>
        <v/>
      </c>
      <c r="W538" s="24" t="str">
        <f>IF(ISBLANK('Mortgage 1 Monthly Calcs'!R538),"",'Mortgage 1 Monthly Calcs'!R538)</f>
        <v/>
      </c>
      <c r="X538" s="24">
        <f>IF(ISBLANK('Mortgage 1 Monthly Calcs'!S538),"",'Mortgage 1 Monthly Calcs'!S538)</f>
        <v>0</v>
      </c>
      <c r="Y538" s="24" t="str">
        <f>IF(ISBLANK('Mortgage 1 Monthly Calcs'!T538),"",'Mortgage 1 Monthly Calcs'!T538)</f>
        <v/>
      </c>
      <c r="Z538" s="24">
        <f>IF(ISBLANK('Mortgage 1 Monthly Calcs'!U538),"",'Mortgage 1 Monthly Calcs'!U538)</f>
        <v>93290.420445652606</v>
      </c>
      <c r="AA538" s="24" t="e">
        <f>IF(ISBLANK('Mortgage 1 Monthly Calcs'!V538),"",'Mortgage 1 Monthly Calcs'!V538)</f>
        <v>#VALUE!</v>
      </c>
      <c r="AB538" s="24" t="e">
        <f>IF(ISBLANK('Mortgage 1 Monthly Calcs'!W538),"",'Mortgage 1 Monthly Calcs'!W538)</f>
        <v>#VALUE!</v>
      </c>
      <c r="AC538" s="24" t="str">
        <f>IF(ISBLANK('Mortgage 1 Monthly Calcs'!X538),"",'Mortgage 1 Monthly Calcs'!X538)</f>
        <v/>
      </c>
      <c r="AD538" s="24" t="str">
        <f>IF(ISBLANK('Mortgage 1 Monthly Calcs'!Y538),"",'Mortgage 1 Monthly Calcs'!Y538)</f>
        <v/>
      </c>
    </row>
    <row r="539" spans="3:30" x14ac:dyDescent="0.25">
      <c r="C539" s="37">
        <v>528</v>
      </c>
      <c r="D539" s="29">
        <f>D527+1</f>
        <v>44</v>
      </c>
      <c r="E539" s="22" t="str">
        <f>IF(ISBLANK('Mortgage 1 Monthly Calcs'!E539),"",'Mortgage 1 Monthly Calcs'!E539)</f>
        <v/>
      </c>
      <c r="F539" s="23" t="str">
        <f>IF(ISBLANK('Mortgage 1 Monthly Calcs'!F539),"",'Mortgage 1 Monthly Calcs'!F539)</f>
        <v>Oct</v>
      </c>
      <c r="G539" s="28"/>
      <c r="H539" s="28">
        <f>IF(ISBLANK('Mortgage 1 Monthly Calcs'!G539),"",'Mortgage 1 Monthly Calcs'!G539)</f>
        <v>0</v>
      </c>
      <c r="I539" s="24" t="e">
        <f>IF(ISBLANK('Mortgage 1 Monthly Calcs'!H539),"",'Mortgage 1 Monthly Calcs'!H539)</f>
        <v>#VALUE!</v>
      </c>
      <c r="J539" s="24">
        <f>IF(ISBLANK('Mortgage 1 Monthly Calcs'!I539),"",'Mortgage 1 Monthly Calcs'!I539)</f>
        <v>0</v>
      </c>
      <c r="K539" s="24" t="str">
        <f>IF(ISBLANK('Mortgage 1 Monthly Calcs'!J539),"",'Mortgage 1 Monthly Calcs'!J539)</f>
        <v/>
      </c>
      <c r="L539" s="24"/>
      <c r="M539" s="24">
        <f>IF(ISBLANK('Mortgage 1 Monthly Calcs'!K539),"",'Mortgage 1 Monthly Calcs'!K539)</f>
        <v>0</v>
      </c>
      <c r="N539" s="24"/>
      <c r="O539" s="24" t="e">
        <f>IF(ISBLANK('Mortgage 1 Monthly Calcs'!L539),"",'Mortgage 1 Monthly Calcs'!L539)</f>
        <v>#VALUE!</v>
      </c>
      <c r="P539" s="24"/>
      <c r="Q539" s="24" t="str">
        <f>IF(ISBLANK('Mortgage 1 Monthly Calcs'!M539),"",'Mortgage 1 Monthly Calcs'!M539)</f>
        <v/>
      </c>
      <c r="R539" s="24" t="str">
        <f>IF(ISBLANK('Mortgage 1 Monthly Calcs'!N539),"",'Mortgage 1 Monthly Calcs'!N539)</f>
        <v/>
      </c>
      <c r="S539" s="24" t="str">
        <f>IF(ISBLANK('Mortgage 1 Monthly Calcs'!O539),"",'Mortgage 1 Monthly Calcs'!O539)</f>
        <v/>
      </c>
      <c r="T539" s="24"/>
      <c r="U539" s="24">
        <f>IF(ISBLANK('Mortgage 1 Monthly Calcs'!P539),"",'Mortgage 1 Monthly Calcs'!P539)</f>
        <v>0</v>
      </c>
      <c r="V539" s="24" t="str">
        <f>IF(ISBLANK('Mortgage 1 Monthly Calcs'!Q539),"",'Mortgage 1 Monthly Calcs'!Q539)</f>
        <v/>
      </c>
      <c r="W539" s="24" t="str">
        <f>IF(ISBLANK('Mortgage 1 Monthly Calcs'!R539),"",'Mortgage 1 Monthly Calcs'!R539)</f>
        <v/>
      </c>
      <c r="X539" s="24">
        <f>IF(ISBLANK('Mortgage 1 Monthly Calcs'!S539),"",'Mortgage 1 Monthly Calcs'!S539)</f>
        <v>0</v>
      </c>
      <c r="Y539" s="24" t="str">
        <f>IF(ISBLANK('Mortgage 1 Monthly Calcs'!T539),"",'Mortgage 1 Monthly Calcs'!T539)</f>
        <v/>
      </c>
      <c r="Z539" s="24">
        <f>IF(ISBLANK('Mortgage 1 Monthly Calcs'!U539),"",'Mortgage 1 Monthly Calcs'!U539)</f>
        <v>93290.420445652606</v>
      </c>
      <c r="AA539" s="24" t="e">
        <f>IF(ISBLANK('Mortgage 1 Monthly Calcs'!V539),"",'Mortgage 1 Monthly Calcs'!V539)</f>
        <v>#VALUE!</v>
      </c>
      <c r="AB539" s="24" t="e">
        <f>IF(ISBLANK('Mortgage 1 Monthly Calcs'!W539),"",'Mortgage 1 Monthly Calcs'!W539)</f>
        <v>#VALUE!</v>
      </c>
      <c r="AC539" s="24" t="str">
        <f>IF(ISBLANK('Mortgage 1 Monthly Calcs'!X539),"",'Mortgage 1 Monthly Calcs'!X539)</f>
        <v/>
      </c>
      <c r="AD539" s="24" t="str">
        <f>IF(ISBLANK('Mortgage 1 Monthly Calcs'!Y539),"",'Mortgage 1 Monthly Calcs'!Y539)</f>
        <v/>
      </c>
    </row>
    <row r="540" spans="3:30" x14ac:dyDescent="0.25">
      <c r="C540" s="37">
        <v>529</v>
      </c>
      <c r="D540" s="29"/>
      <c r="E540" s="22" t="str">
        <f>IF(ISBLANK('Mortgage 1 Monthly Calcs'!E540),"",'Mortgage 1 Monthly Calcs'!E540)</f>
        <v/>
      </c>
      <c r="F540" s="23" t="str">
        <f>IF(ISBLANK('Mortgage 1 Monthly Calcs'!F540),"",'Mortgage 1 Monthly Calcs'!F540)</f>
        <v>Nov</v>
      </c>
      <c r="G540" s="28"/>
      <c r="H540" s="28">
        <f>IF(ISBLANK('Mortgage 1 Monthly Calcs'!G540),"",'Mortgage 1 Monthly Calcs'!G540)</f>
        <v>0</v>
      </c>
      <c r="I540" s="24" t="e">
        <f>IF(ISBLANK('Mortgage 1 Monthly Calcs'!H540),"",'Mortgage 1 Monthly Calcs'!H540)</f>
        <v>#VALUE!</v>
      </c>
      <c r="J540" s="24">
        <f>IF(ISBLANK('Mortgage 1 Monthly Calcs'!I540),"",'Mortgage 1 Monthly Calcs'!I540)</f>
        <v>0</v>
      </c>
      <c r="K540" s="24" t="str">
        <f>IF(ISBLANK('Mortgage 1 Monthly Calcs'!J540),"",'Mortgage 1 Monthly Calcs'!J540)</f>
        <v/>
      </c>
      <c r="L540" s="24"/>
      <c r="M540" s="24">
        <f>IF(ISBLANK('Mortgage 1 Monthly Calcs'!K540),"",'Mortgage 1 Monthly Calcs'!K540)</f>
        <v>0</v>
      </c>
      <c r="N540" s="24"/>
      <c r="O540" s="24" t="e">
        <f>IF(ISBLANK('Mortgage 1 Monthly Calcs'!L540),"",'Mortgage 1 Monthly Calcs'!L540)</f>
        <v>#VALUE!</v>
      </c>
      <c r="P540" s="24"/>
      <c r="Q540" s="24" t="str">
        <f>IF(ISBLANK('Mortgage 1 Monthly Calcs'!M540),"",'Mortgage 1 Monthly Calcs'!M540)</f>
        <v/>
      </c>
      <c r="R540" s="24" t="str">
        <f>IF(ISBLANK('Mortgage 1 Monthly Calcs'!N540),"",'Mortgage 1 Monthly Calcs'!N540)</f>
        <v/>
      </c>
      <c r="S540" s="24" t="str">
        <f>IF(ISBLANK('Mortgage 1 Monthly Calcs'!O540),"",'Mortgage 1 Monthly Calcs'!O540)</f>
        <v/>
      </c>
      <c r="T540" s="24"/>
      <c r="U540" s="24">
        <f>IF(ISBLANK('Mortgage 1 Monthly Calcs'!P540),"",'Mortgage 1 Monthly Calcs'!P540)</f>
        <v>0</v>
      </c>
      <c r="V540" s="24" t="str">
        <f>IF(ISBLANK('Mortgage 1 Monthly Calcs'!Q540),"",'Mortgage 1 Monthly Calcs'!Q540)</f>
        <v/>
      </c>
      <c r="W540" s="24" t="str">
        <f>IF(ISBLANK('Mortgage 1 Monthly Calcs'!R540),"",'Mortgage 1 Monthly Calcs'!R540)</f>
        <v/>
      </c>
      <c r="X540" s="24">
        <f>IF(ISBLANK('Mortgage 1 Monthly Calcs'!S540),"",'Mortgage 1 Monthly Calcs'!S540)</f>
        <v>0</v>
      </c>
      <c r="Y540" s="24" t="str">
        <f>IF(ISBLANK('Mortgage 1 Monthly Calcs'!T540),"",'Mortgage 1 Monthly Calcs'!T540)</f>
        <v/>
      </c>
      <c r="Z540" s="24">
        <f>IF(ISBLANK('Mortgage 1 Monthly Calcs'!U540),"",'Mortgage 1 Monthly Calcs'!U540)</f>
        <v>93290.420445652606</v>
      </c>
      <c r="AA540" s="24" t="e">
        <f>IF(ISBLANK('Mortgage 1 Monthly Calcs'!V540),"",'Mortgage 1 Monthly Calcs'!V540)</f>
        <v>#VALUE!</v>
      </c>
      <c r="AB540" s="24" t="e">
        <f>IF(ISBLANK('Mortgage 1 Monthly Calcs'!W540),"",'Mortgage 1 Monthly Calcs'!W540)</f>
        <v>#VALUE!</v>
      </c>
      <c r="AC540" s="24" t="str">
        <f>IF(ISBLANK('Mortgage 1 Monthly Calcs'!X540),"",'Mortgage 1 Monthly Calcs'!X540)</f>
        <v/>
      </c>
      <c r="AD540" s="24" t="str">
        <f>IF(ISBLANK('Mortgage 1 Monthly Calcs'!Y540),"",'Mortgage 1 Monthly Calcs'!Y540)</f>
        <v/>
      </c>
    </row>
    <row r="541" spans="3:30" x14ac:dyDescent="0.25">
      <c r="C541" s="37">
        <v>530</v>
      </c>
      <c r="D541" s="29"/>
      <c r="E541" s="22" t="str">
        <f>IF(ISBLANK('Mortgage 1 Monthly Calcs'!E541),"",'Mortgage 1 Monthly Calcs'!E541)</f>
        <v/>
      </c>
      <c r="F541" s="23" t="str">
        <f>IF(ISBLANK('Mortgage 1 Monthly Calcs'!F541),"",'Mortgage 1 Monthly Calcs'!F541)</f>
        <v>Dec</v>
      </c>
      <c r="G541" s="28"/>
      <c r="H541" s="28">
        <f>IF(ISBLANK('Mortgage 1 Monthly Calcs'!G541),"",'Mortgage 1 Monthly Calcs'!G541)</f>
        <v>0</v>
      </c>
      <c r="I541" s="24" t="e">
        <f>IF(ISBLANK('Mortgage 1 Monthly Calcs'!H541),"",'Mortgage 1 Monthly Calcs'!H541)</f>
        <v>#VALUE!</v>
      </c>
      <c r="J541" s="24">
        <f>IF(ISBLANK('Mortgage 1 Monthly Calcs'!I541),"",'Mortgage 1 Monthly Calcs'!I541)</f>
        <v>0</v>
      </c>
      <c r="K541" s="24" t="str">
        <f>IF(ISBLANK('Mortgage 1 Monthly Calcs'!J541),"",'Mortgage 1 Monthly Calcs'!J541)</f>
        <v/>
      </c>
      <c r="L541" s="24"/>
      <c r="M541" s="24">
        <f>IF(ISBLANK('Mortgage 1 Monthly Calcs'!K541),"",'Mortgage 1 Monthly Calcs'!K541)</f>
        <v>0</v>
      </c>
      <c r="N541" s="24"/>
      <c r="O541" s="24" t="e">
        <f>IF(ISBLANK('Mortgage 1 Monthly Calcs'!L541),"",'Mortgage 1 Monthly Calcs'!L541)</f>
        <v>#VALUE!</v>
      </c>
      <c r="P541" s="24"/>
      <c r="Q541" s="24" t="str">
        <f>IF(ISBLANK('Mortgage 1 Monthly Calcs'!M541),"",'Mortgage 1 Monthly Calcs'!M541)</f>
        <v/>
      </c>
      <c r="R541" s="24" t="str">
        <f>IF(ISBLANK('Mortgage 1 Monthly Calcs'!N541),"",'Mortgage 1 Monthly Calcs'!N541)</f>
        <v/>
      </c>
      <c r="S541" s="24" t="str">
        <f>IF(ISBLANK('Mortgage 1 Monthly Calcs'!O541),"",'Mortgage 1 Monthly Calcs'!O541)</f>
        <v/>
      </c>
      <c r="T541" s="24"/>
      <c r="U541" s="24">
        <f>IF(ISBLANK('Mortgage 1 Monthly Calcs'!P541),"",'Mortgage 1 Monthly Calcs'!P541)</f>
        <v>0</v>
      </c>
      <c r="V541" s="24" t="str">
        <f>IF(ISBLANK('Mortgage 1 Monthly Calcs'!Q541),"",'Mortgage 1 Monthly Calcs'!Q541)</f>
        <v/>
      </c>
      <c r="W541" s="24" t="str">
        <f>IF(ISBLANK('Mortgage 1 Monthly Calcs'!R541),"",'Mortgage 1 Monthly Calcs'!R541)</f>
        <v/>
      </c>
      <c r="X541" s="24">
        <f>IF(ISBLANK('Mortgage 1 Monthly Calcs'!S541),"",'Mortgage 1 Monthly Calcs'!S541)</f>
        <v>0</v>
      </c>
      <c r="Y541" s="24" t="str">
        <f>IF(ISBLANK('Mortgage 1 Monthly Calcs'!T541),"",'Mortgage 1 Monthly Calcs'!T541)</f>
        <v/>
      </c>
      <c r="Z541" s="24">
        <f>IF(ISBLANK('Mortgage 1 Monthly Calcs'!U541),"",'Mortgage 1 Monthly Calcs'!U541)</f>
        <v>93290.420445652606</v>
      </c>
      <c r="AA541" s="24" t="e">
        <f>IF(ISBLANK('Mortgage 1 Monthly Calcs'!V541),"",'Mortgage 1 Monthly Calcs'!V541)</f>
        <v>#VALUE!</v>
      </c>
      <c r="AB541" s="24" t="e">
        <f>IF(ISBLANK('Mortgage 1 Monthly Calcs'!W541),"",'Mortgage 1 Monthly Calcs'!W541)</f>
        <v>#VALUE!</v>
      </c>
      <c r="AC541" s="24" t="str">
        <f>IF(ISBLANK('Mortgage 1 Monthly Calcs'!X541),"",'Mortgage 1 Monthly Calcs'!X541)</f>
        <v/>
      </c>
      <c r="AD541" s="24" t="str">
        <f>IF(ISBLANK('Mortgage 1 Monthly Calcs'!Y541),"",'Mortgage 1 Monthly Calcs'!Y541)</f>
        <v/>
      </c>
    </row>
    <row r="542" spans="3:30" x14ac:dyDescent="0.25">
      <c r="C542" s="37">
        <v>531</v>
      </c>
      <c r="D542" s="29"/>
      <c r="E542" s="22">
        <f>IF(ISBLANK('Mortgage 1 Monthly Calcs'!E542),"",'Mortgage 1 Monthly Calcs'!E542)</f>
        <v>2054</v>
      </c>
      <c r="F542" s="23" t="str">
        <f>IF(ISBLANK('Mortgage 1 Monthly Calcs'!F542),"",'Mortgage 1 Monthly Calcs'!F542)</f>
        <v>Jan</v>
      </c>
      <c r="G542" s="28"/>
      <c r="H542" s="28">
        <f>IF(ISBLANK('Mortgage 1 Monthly Calcs'!G542),"",'Mortgage 1 Monthly Calcs'!G542)</f>
        <v>0</v>
      </c>
      <c r="I542" s="24" t="e">
        <f>IF(ISBLANK('Mortgage 1 Monthly Calcs'!H542),"",'Mortgage 1 Monthly Calcs'!H542)</f>
        <v>#VALUE!</v>
      </c>
      <c r="J542" s="24">
        <f>IF(ISBLANK('Mortgage 1 Monthly Calcs'!I542),"",'Mortgage 1 Monthly Calcs'!I542)</f>
        <v>0</v>
      </c>
      <c r="K542" s="24" t="str">
        <f>IF(ISBLANK('Mortgage 1 Monthly Calcs'!J542),"",'Mortgage 1 Monthly Calcs'!J542)</f>
        <v/>
      </c>
      <c r="L542" s="24"/>
      <c r="M542" s="24">
        <f>IF(ISBLANK('Mortgage 1 Monthly Calcs'!K542),"",'Mortgage 1 Monthly Calcs'!K542)</f>
        <v>0</v>
      </c>
      <c r="N542" s="24"/>
      <c r="O542" s="24" t="e">
        <f>IF(ISBLANK('Mortgage 1 Monthly Calcs'!L542),"",'Mortgage 1 Monthly Calcs'!L542)</f>
        <v>#VALUE!</v>
      </c>
      <c r="P542" s="24"/>
      <c r="Q542" s="24" t="str">
        <f>IF(ISBLANK('Mortgage 1 Monthly Calcs'!M542),"",'Mortgage 1 Monthly Calcs'!M542)</f>
        <v/>
      </c>
      <c r="R542" s="24" t="str">
        <f>IF(ISBLANK('Mortgage 1 Monthly Calcs'!N542),"",'Mortgage 1 Monthly Calcs'!N542)</f>
        <v/>
      </c>
      <c r="S542" s="24" t="str">
        <f>IF(ISBLANK('Mortgage 1 Monthly Calcs'!O542),"",'Mortgage 1 Monthly Calcs'!O542)</f>
        <v/>
      </c>
      <c r="T542" s="24"/>
      <c r="U542" s="24">
        <f>IF(ISBLANK('Mortgage 1 Monthly Calcs'!P542),"",'Mortgage 1 Monthly Calcs'!P542)</f>
        <v>0</v>
      </c>
      <c r="V542" s="24" t="str">
        <f>IF(ISBLANK('Mortgage 1 Monthly Calcs'!Q542),"",'Mortgage 1 Monthly Calcs'!Q542)</f>
        <v/>
      </c>
      <c r="W542" s="24" t="str">
        <f>IF(ISBLANK('Mortgage 1 Monthly Calcs'!R542),"",'Mortgage 1 Monthly Calcs'!R542)</f>
        <v/>
      </c>
      <c r="X542" s="24">
        <f>IF(ISBLANK('Mortgage 1 Monthly Calcs'!S542),"",'Mortgage 1 Monthly Calcs'!S542)</f>
        <v>0</v>
      </c>
      <c r="Y542" s="24" t="str">
        <f>IF(ISBLANK('Mortgage 1 Monthly Calcs'!T542),"",'Mortgage 1 Monthly Calcs'!T542)</f>
        <v/>
      </c>
      <c r="Z542" s="24">
        <f>IF(ISBLANK('Mortgage 1 Monthly Calcs'!U542),"",'Mortgage 1 Monthly Calcs'!U542)</f>
        <v>93290.420445652606</v>
      </c>
      <c r="AA542" s="24" t="e">
        <f>IF(ISBLANK('Mortgage 1 Monthly Calcs'!V542),"",'Mortgage 1 Monthly Calcs'!V542)</f>
        <v>#VALUE!</v>
      </c>
      <c r="AB542" s="24" t="e">
        <f>IF(ISBLANK('Mortgage 1 Monthly Calcs'!W542),"",'Mortgage 1 Monthly Calcs'!W542)</f>
        <v>#VALUE!</v>
      </c>
      <c r="AC542" s="24" t="str">
        <f>IF(ISBLANK('Mortgage 1 Monthly Calcs'!X542),"",'Mortgage 1 Monthly Calcs'!X542)</f>
        <v/>
      </c>
      <c r="AD542" s="24" t="str">
        <f>IF(ISBLANK('Mortgage 1 Monthly Calcs'!Y542),"",'Mortgage 1 Monthly Calcs'!Y542)</f>
        <v/>
      </c>
    </row>
    <row r="543" spans="3:30" x14ac:dyDescent="0.25">
      <c r="C543" s="37">
        <v>532</v>
      </c>
      <c r="D543" s="29"/>
      <c r="E543" s="22" t="str">
        <f>IF(ISBLANK('Mortgage 1 Monthly Calcs'!E543),"",'Mortgage 1 Monthly Calcs'!E543)</f>
        <v/>
      </c>
      <c r="F543" s="23" t="str">
        <f>IF(ISBLANK('Mortgage 1 Monthly Calcs'!F543),"",'Mortgage 1 Monthly Calcs'!F543)</f>
        <v>Feb</v>
      </c>
      <c r="G543" s="28"/>
      <c r="H543" s="28">
        <f>IF(ISBLANK('Mortgage 1 Monthly Calcs'!G543),"",'Mortgage 1 Monthly Calcs'!G543)</f>
        <v>0</v>
      </c>
      <c r="I543" s="24" t="e">
        <f>IF(ISBLANK('Mortgage 1 Monthly Calcs'!H543),"",'Mortgage 1 Monthly Calcs'!H543)</f>
        <v>#VALUE!</v>
      </c>
      <c r="J543" s="24">
        <f>IF(ISBLANK('Mortgage 1 Monthly Calcs'!I543),"",'Mortgage 1 Monthly Calcs'!I543)</f>
        <v>0</v>
      </c>
      <c r="K543" s="24" t="str">
        <f>IF(ISBLANK('Mortgage 1 Monthly Calcs'!J543),"",'Mortgage 1 Monthly Calcs'!J543)</f>
        <v/>
      </c>
      <c r="L543" s="24"/>
      <c r="M543" s="24">
        <f>IF(ISBLANK('Mortgage 1 Monthly Calcs'!K543),"",'Mortgage 1 Monthly Calcs'!K543)</f>
        <v>0</v>
      </c>
      <c r="N543" s="24"/>
      <c r="O543" s="24" t="e">
        <f>IF(ISBLANK('Mortgage 1 Monthly Calcs'!L543),"",'Mortgage 1 Monthly Calcs'!L543)</f>
        <v>#VALUE!</v>
      </c>
      <c r="P543" s="24"/>
      <c r="Q543" s="24" t="str">
        <f>IF(ISBLANK('Mortgage 1 Monthly Calcs'!M543),"",'Mortgage 1 Monthly Calcs'!M543)</f>
        <v/>
      </c>
      <c r="R543" s="24" t="str">
        <f>IF(ISBLANK('Mortgage 1 Monthly Calcs'!N543),"",'Mortgage 1 Monthly Calcs'!N543)</f>
        <v/>
      </c>
      <c r="S543" s="24" t="str">
        <f>IF(ISBLANK('Mortgage 1 Monthly Calcs'!O543),"",'Mortgage 1 Monthly Calcs'!O543)</f>
        <v/>
      </c>
      <c r="T543" s="24"/>
      <c r="U543" s="24">
        <f>IF(ISBLANK('Mortgage 1 Monthly Calcs'!P543),"",'Mortgage 1 Monthly Calcs'!P543)</f>
        <v>0</v>
      </c>
      <c r="V543" s="24" t="str">
        <f>IF(ISBLANK('Mortgage 1 Monthly Calcs'!Q543),"",'Mortgage 1 Monthly Calcs'!Q543)</f>
        <v/>
      </c>
      <c r="W543" s="24" t="str">
        <f>IF(ISBLANK('Mortgage 1 Monthly Calcs'!R543),"",'Mortgage 1 Monthly Calcs'!R543)</f>
        <v/>
      </c>
      <c r="X543" s="24">
        <f>IF(ISBLANK('Mortgage 1 Monthly Calcs'!S543),"",'Mortgage 1 Monthly Calcs'!S543)</f>
        <v>0</v>
      </c>
      <c r="Y543" s="24" t="str">
        <f>IF(ISBLANK('Mortgage 1 Monthly Calcs'!T543),"",'Mortgage 1 Monthly Calcs'!T543)</f>
        <v/>
      </c>
      <c r="Z543" s="24">
        <f>IF(ISBLANK('Mortgage 1 Monthly Calcs'!U543),"",'Mortgage 1 Monthly Calcs'!U543)</f>
        <v>93290.420445652606</v>
      </c>
      <c r="AA543" s="24" t="e">
        <f>IF(ISBLANK('Mortgage 1 Monthly Calcs'!V543),"",'Mortgage 1 Monthly Calcs'!V543)</f>
        <v>#VALUE!</v>
      </c>
      <c r="AB543" s="24" t="e">
        <f>IF(ISBLANK('Mortgage 1 Monthly Calcs'!W543),"",'Mortgage 1 Monthly Calcs'!W543)</f>
        <v>#VALUE!</v>
      </c>
      <c r="AC543" s="24" t="str">
        <f>IF(ISBLANK('Mortgage 1 Monthly Calcs'!X543),"",'Mortgage 1 Monthly Calcs'!X543)</f>
        <v/>
      </c>
      <c r="AD543" s="24" t="str">
        <f>IF(ISBLANK('Mortgage 1 Monthly Calcs'!Y543),"",'Mortgage 1 Monthly Calcs'!Y543)</f>
        <v/>
      </c>
    </row>
    <row r="544" spans="3:30" x14ac:dyDescent="0.25">
      <c r="C544" s="37">
        <v>533</v>
      </c>
      <c r="D544" s="29"/>
      <c r="E544" s="22" t="str">
        <f>IF(ISBLANK('Mortgage 1 Monthly Calcs'!E544),"",'Mortgage 1 Monthly Calcs'!E544)</f>
        <v/>
      </c>
      <c r="F544" s="23" t="str">
        <f>IF(ISBLANK('Mortgage 1 Monthly Calcs'!F544),"",'Mortgage 1 Monthly Calcs'!F544)</f>
        <v>Mar</v>
      </c>
      <c r="G544" s="28"/>
      <c r="H544" s="28">
        <f>IF(ISBLANK('Mortgage 1 Monthly Calcs'!G544),"",'Mortgage 1 Monthly Calcs'!G544)</f>
        <v>0</v>
      </c>
      <c r="I544" s="24" t="e">
        <f>IF(ISBLANK('Mortgage 1 Monthly Calcs'!H544),"",'Mortgage 1 Monthly Calcs'!H544)</f>
        <v>#VALUE!</v>
      </c>
      <c r="J544" s="24">
        <f>IF(ISBLANK('Mortgage 1 Monthly Calcs'!I544),"",'Mortgage 1 Monthly Calcs'!I544)</f>
        <v>0</v>
      </c>
      <c r="K544" s="24" t="str">
        <f>IF(ISBLANK('Mortgage 1 Monthly Calcs'!J544),"",'Mortgage 1 Monthly Calcs'!J544)</f>
        <v/>
      </c>
      <c r="L544" s="24"/>
      <c r="M544" s="24">
        <f>IF(ISBLANK('Mortgage 1 Monthly Calcs'!K544),"",'Mortgage 1 Monthly Calcs'!K544)</f>
        <v>0</v>
      </c>
      <c r="N544" s="24"/>
      <c r="O544" s="24" t="e">
        <f>IF(ISBLANK('Mortgage 1 Monthly Calcs'!L544),"",'Mortgage 1 Monthly Calcs'!L544)</f>
        <v>#VALUE!</v>
      </c>
      <c r="P544" s="24"/>
      <c r="Q544" s="24" t="str">
        <f>IF(ISBLANK('Mortgage 1 Monthly Calcs'!M544),"",'Mortgage 1 Monthly Calcs'!M544)</f>
        <v/>
      </c>
      <c r="R544" s="24" t="str">
        <f>IF(ISBLANK('Mortgage 1 Monthly Calcs'!N544),"",'Mortgage 1 Monthly Calcs'!N544)</f>
        <v/>
      </c>
      <c r="S544" s="24" t="str">
        <f>IF(ISBLANK('Mortgage 1 Monthly Calcs'!O544),"",'Mortgage 1 Monthly Calcs'!O544)</f>
        <v/>
      </c>
      <c r="T544" s="24"/>
      <c r="U544" s="24">
        <f>IF(ISBLANK('Mortgage 1 Monthly Calcs'!P544),"",'Mortgage 1 Monthly Calcs'!P544)</f>
        <v>0</v>
      </c>
      <c r="V544" s="24" t="str">
        <f>IF(ISBLANK('Mortgage 1 Monthly Calcs'!Q544),"",'Mortgage 1 Monthly Calcs'!Q544)</f>
        <v/>
      </c>
      <c r="W544" s="24" t="str">
        <f>IF(ISBLANK('Mortgage 1 Monthly Calcs'!R544),"",'Mortgage 1 Monthly Calcs'!R544)</f>
        <v/>
      </c>
      <c r="X544" s="24">
        <f>IF(ISBLANK('Mortgage 1 Monthly Calcs'!S544),"",'Mortgage 1 Monthly Calcs'!S544)</f>
        <v>0</v>
      </c>
      <c r="Y544" s="24" t="str">
        <f>IF(ISBLANK('Mortgage 1 Monthly Calcs'!T544),"",'Mortgage 1 Monthly Calcs'!T544)</f>
        <v/>
      </c>
      <c r="Z544" s="24">
        <f>IF(ISBLANK('Mortgage 1 Monthly Calcs'!U544),"",'Mortgage 1 Monthly Calcs'!U544)</f>
        <v>93290.420445652606</v>
      </c>
      <c r="AA544" s="24" t="e">
        <f>IF(ISBLANK('Mortgage 1 Monthly Calcs'!V544),"",'Mortgage 1 Monthly Calcs'!V544)</f>
        <v>#VALUE!</v>
      </c>
      <c r="AB544" s="24" t="e">
        <f>IF(ISBLANK('Mortgage 1 Monthly Calcs'!W544),"",'Mortgage 1 Monthly Calcs'!W544)</f>
        <v>#VALUE!</v>
      </c>
      <c r="AC544" s="24" t="str">
        <f>IF(ISBLANK('Mortgage 1 Monthly Calcs'!X544),"",'Mortgage 1 Monthly Calcs'!X544)</f>
        <v/>
      </c>
      <c r="AD544" s="24" t="str">
        <f>IF(ISBLANK('Mortgage 1 Monthly Calcs'!Y544),"",'Mortgage 1 Monthly Calcs'!Y544)</f>
        <v/>
      </c>
    </row>
    <row r="545" spans="3:30" x14ac:dyDescent="0.25">
      <c r="C545" s="37">
        <v>534</v>
      </c>
      <c r="D545" s="29"/>
      <c r="E545" s="22" t="str">
        <f>IF(ISBLANK('Mortgage 1 Monthly Calcs'!E545),"",'Mortgage 1 Monthly Calcs'!E545)</f>
        <v/>
      </c>
      <c r="F545" s="23" t="str">
        <f>IF(ISBLANK('Mortgage 1 Monthly Calcs'!F545),"",'Mortgage 1 Monthly Calcs'!F545)</f>
        <v>Apr</v>
      </c>
      <c r="G545" s="28"/>
      <c r="H545" s="28">
        <f>IF(ISBLANK('Mortgage 1 Monthly Calcs'!G545),"",'Mortgage 1 Monthly Calcs'!G545)</f>
        <v>0</v>
      </c>
      <c r="I545" s="24" t="e">
        <f>IF(ISBLANK('Mortgage 1 Monthly Calcs'!H545),"",'Mortgage 1 Monthly Calcs'!H545)</f>
        <v>#VALUE!</v>
      </c>
      <c r="J545" s="24">
        <f>IF(ISBLANK('Mortgage 1 Monthly Calcs'!I545),"",'Mortgage 1 Monthly Calcs'!I545)</f>
        <v>0</v>
      </c>
      <c r="K545" s="24" t="str">
        <f>IF(ISBLANK('Mortgage 1 Monthly Calcs'!J545),"",'Mortgage 1 Monthly Calcs'!J545)</f>
        <v/>
      </c>
      <c r="L545" s="24"/>
      <c r="M545" s="24">
        <f>IF(ISBLANK('Mortgage 1 Monthly Calcs'!K545),"",'Mortgage 1 Monthly Calcs'!K545)</f>
        <v>0</v>
      </c>
      <c r="N545" s="24"/>
      <c r="O545" s="24" t="e">
        <f>IF(ISBLANK('Mortgage 1 Monthly Calcs'!L545),"",'Mortgage 1 Monthly Calcs'!L545)</f>
        <v>#VALUE!</v>
      </c>
      <c r="P545" s="24"/>
      <c r="Q545" s="24" t="str">
        <f>IF(ISBLANK('Mortgage 1 Monthly Calcs'!M545),"",'Mortgage 1 Monthly Calcs'!M545)</f>
        <v/>
      </c>
      <c r="R545" s="24" t="str">
        <f>IF(ISBLANK('Mortgage 1 Monthly Calcs'!N545),"",'Mortgage 1 Monthly Calcs'!N545)</f>
        <v/>
      </c>
      <c r="S545" s="24" t="str">
        <f>IF(ISBLANK('Mortgage 1 Monthly Calcs'!O545),"",'Mortgage 1 Monthly Calcs'!O545)</f>
        <v/>
      </c>
      <c r="T545" s="24"/>
      <c r="U545" s="24">
        <f>IF(ISBLANK('Mortgage 1 Monthly Calcs'!P545),"",'Mortgage 1 Monthly Calcs'!P545)</f>
        <v>0</v>
      </c>
      <c r="V545" s="24" t="str">
        <f>IF(ISBLANK('Mortgage 1 Monthly Calcs'!Q545),"",'Mortgage 1 Monthly Calcs'!Q545)</f>
        <v/>
      </c>
      <c r="W545" s="24" t="str">
        <f>IF(ISBLANK('Mortgage 1 Monthly Calcs'!R545),"",'Mortgage 1 Monthly Calcs'!R545)</f>
        <v/>
      </c>
      <c r="X545" s="24">
        <f>IF(ISBLANK('Mortgage 1 Monthly Calcs'!S545),"",'Mortgage 1 Monthly Calcs'!S545)</f>
        <v>0</v>
      </c>
      <c r="Y545" s="24" t="str">
        <f>IF(ISBLANK('Mortgage 1 Monthly Calcs'!T545),"",'Mortgage 1 Monthly Calcs'!T545)</f>
        <v/>
      </c>
      <c r="Z545" s="24">
        <f>IF(ISBLANK('Mortgage 1 Monthly Calcs'!U545),"",'Mortgage 1 Monthly Calcs'!U545)</f>
        <v>93290.420445652606</v>
      </c>
      <c r="AA545" s="24" t="e">
        <f>IF(ISBLANK('Mortgage 1 Monthly Calcs'!V545),"",'Mortgage 1 Monthly Calcs'!V545)</f>
        <v>#VALUE!</v>
      </c>
      <c r="AB545" s="24" t="e">
        <f>IF(ISBLANK('Mortgage 1 Monthly Calcs'!W545),"",'Mortgage 1 Monthly Calcs'!W545)</f>
        <v>#VALUE!</v>
      </c>
      <c r="AC545" s="24" t="str">
        <f>IF(ISBLANK('Mortgage 1 Monthly Calcs'!X545),"",'Mortgage 1 Monthly Calcs'!X545)</f>
        <v/>
      </c>
      <c r="AD545" s="24" t="str">
        <f>IF(ISBLANK('Mortgage 1 Monthly Calcs'!Y545),"",'Mortgage 1 Monthly Calcs'!Y545)</f>
        <v/>
      </c>
    </row>
    <row r="546" spans="3:30" x14ac:dyDescent="0.25">
      <c r="C546" s="37">
        <v>535</v>
      </c>
      <c r="D546" s="29"/>
      <c r="E546" s="22" t="str">
        <f>IF(ISBLANK('Mortgage 1 Monthly Calcs'!E546),"",'Mortgage 1 Monthly Calcs'!E546)</f>
        <v/>
      </c>
      <c r="F546" s="23" t="str">
        <f>IF(ISBLANK('Mortgage 1 Monthly Calcs'!F546),"",'Mortgage 1 Monthly Calcs'!F546)</f>
        <v>May</v>
      </c>
      <c r="G546" s="28"/>
      <c r="H546" s="28">
        <f>IF(ISBLANK('Mortgage 1 Monthly Calcs'!G546),"",'Mortgage 1 Monthly Calcs'!G546)</f>
        <v>0</v>
      </c>
      <c r="I546" s="24" t="e">
        <f>IF(ISBLANK('Mortgage 1 Monthly Calcs'!H546),"",'Mortgage 1 Monthly Calcs'!H546)</f>
        <v>#VALUE!</v>
      </c>
      <c r="J546" s="24">
        <f>IF(ISBLANK('Mortgage 1 Monthly Calcs'!I546),"",'Mortgage 1 Monthly Calcs'!I546)</f>
        <v>0</v>
      </c>
      <c r="K546" s="24" t="str">
        <f>IF(ISBLANK('Mortgage 1 Monthly Calcs'!J546),"",'Mortgage 1 Monthly Calcs'!J546)</f>
        <v/>
      </c>
      <c r="L546" s="24"/>
      <c r="M546" s="24">
        <f>IF(ISBLANK('Mortgage 1 Monthly Calcs'!K546),"",'Mortgage 1 Monthly Calcs'!K546)</f>
        <v>0</v>
      </c>
      <c r="N546" s="24"/>
      <c r="O546" s="24" t="e">
        <f>IF(ISBLANK('Mortgage 1 Monthly Calcs'!L546),"",'Mortgage 1 Monthly Calcs'!L546)</f>
        <v>#VALUE!</v>
      </c>
      <c r="P546" s="24"/>
      <c r="Q546" s="24" t="str">
        <f>IF(ISBLANK('Mortgage 1 Monthly Calcs'!M546),"",'Mortgage 1 Monthly Calcs'!M546)</f>
        <v/>
      </c>
      <c r="R546" s="24" t="str">
        <f>IF(ISBLANK('Mortgage 1 Monthly Calcs'!N546),"",'Mortgage 1 Monthly Calcs'!N546)</f>
        <v/>
      </c>
      <c r="S546" s="24" t="str">
        <f>IF(ISBLANK('Mortgage 1 Monthly Calcs'!O546),"",'Mortgage 1 Monthly Calcs'!O546)</f>
        <v/>
      </c>
      <c r="T546" s="24"/>
      <c r="U546" s="24">
        <f>IF(ISBLANK('Mortgage 1 Monthly Calcs'!P546),"",'Mortgage 1 Monthly Calcs'!P546)</f>
        <v>0</v>
      </c>
      <c r="V546" s="24" t="str">
        <f>IF(ISBLANK('Mortgage 1 Monthly Calcs'!Q546),"",'Mortgage 1 Monthly Calcs'!Q546)</f>
        <v/>
      </c>
      <c r="W546" s="24" t="str">
        <f>IF(ISBLANK('Mortgage 1 Monthly Calcs'!R546),"",'Mortgage 1 Monthly Calcs'!R546)</f>
        <v/>
      </c>
      <c r="X546" s="24">
        <f>IF(ISBLANK('Mortgage 1 Monthly Calcs'!S546),"",'Mortgage 1 Monthly Calcs'!S546)</f>
        <v>0</v>
      </c>
      <c r="Y546" s="24" t="str">
        <f>IF(ISBLANK('Mortgage 1 Monthly Calcs'!T546),"",'Mortgage 1 Monthly Calcs'!T546)</f>
        <v/>
      </c>
      <c r="Z546" s="24">
        <f>IF(ISBLANK('Mortgage 1 Monthly Calcs'!U546),"",'Mortgage 1 Monthly Calcs'!U546)</f>
        <v>93290.420445652606</v>
      </c>
      <c r="AA546" s="24" t="e">
        <f>IF(ISBLANK('Mortgage 1 Monthly Calcs'!V546),"",'Mortgage 1 Monthly Calcs'!V546)</f>
        <v>#VALUE!</v>
      </c>
      <c r="AB546" s="24" t="e">
        <f>IF(ISBLANK('Mortgage 1 Monthly Calcs'!W546),"",'Mortgage 1 Monthly Calcs'!W546)</f>
        <v>#VALUE!</v>
      </c>
      <c r="AC546" s="24" t="str">
        <f>IF(ISBLANK('Mortgage 1 Monthly Calcs'!X546),"",'Mortgage 1 Monthly Calcs'!X546)</f>
        <v/>
      </c>
      <c r="AD546" s="24" t="str">
        <f>IF(ISBLANK('Mortgage 1 Monthly Calcs'!Y546),"",'Mortgage 1 Monthly Calcs'!Y546)</f>
        <v/>
      </c>
    </row>
    <row r="547" spans="3:30" x14ac:dyDescent="0.25">
      <c r="C547" s="37">
        <v>536</v>
      </c>
      <c r="D547" s="29"/>
      <c r="E547" s="22" t="str">
        <f>IF(ISBLANK('Mortgage 1 Monthly Calcs'!E547),"",'Mortgage 1 Monthly Calcs'!E547)</f>
        <v/>
      </c>
      <c r="F547" s="23" t="str">
        <f>IF(ISBLANK('Mortgage 1 Monthly Calcs'!F547),"",'Mortgage 1 Monthly Calcs'!F547)</f>
        <v>Jun</v>
      </c>
      <c r="G547" s="28"/>
      <c r="H547" s="28">
        <f>IF(ISBLANK('Mortgage 1 Monthly Calcs'!G547),"",'Mortgage 1 Monthly Calcs'!G547)</f>
        <v>0</v>
      </c>
      <c r="I547" s="24" t="e">
        <f>IF(ISBLANK('Mortgage 1 Monthly Calcs'!H547),"",'Mortgage 1 Monthly Calcs'!H547)</f>
        <v>#VALUE!</v>
      </c>
      <c r="J547" s="24">
        <f>IF(ISBLANK('Mortgage 1 Monthly Calcs'!I547),"",'Mortgage 1 Monthly Calcs'!I547)</f>
        <v>0</v>
      </c>
      <c r="K547" s="24" t="str">
        <f>IF(ISBLANK('Mortgage 1 Monthly Calcs'!J547),"",'Mortgage 1 Monthly Calcs'!J547)</f>
        <v/>
      </c>
      <c r="L547" s="24"/>
      <c r="M547" s="24">
        <f>IF(ISBLANK('Mortgage 1 Monthly Calcs'!K547),"",'Mortgage 1 Monthly Calcs'!K547)</f>
        <v>0</v>
      </c>
      <c r="N547" s="24"/>
      <c r="O547" s="24" t="e">
        <f>IF(ISBLANK('Mortgage 1 Monthly Calcs'!L547),"",'Mortgage 1 Monthly Calcs'!L547)</f>
        <v>#VALUE!</v>
      </c>
      <c r="P547" s="24"/>
      <c r="Q547" s="24" t="str">
        <f>IF(ISBLANK('Mortgage 1 Monthly Calcs'!M547),"",'Mortgage 1 Monthly Calcs'!M547)</f>
        <v/>
      </c>
      <c r="R547" s="24" t="str">
        <f>IF(ISBLANK('Mortgage 1 Monthly Calcs'!N547),"",'Mortgage 1 Monthly Calcs'!N547)</f>
        <v/>
      </c>
      <c r="S547" s="24" t="str">
        <f>IF(ISBLANK('Mortgage 1 Monthly Calcs'!O547),"",'Mortgage 1 Monthly Calcs'!O547)</f>
        <v/>
      </c>
      <c r="T547" s="24"/>
      <c r="U547" s="24">
        <f>IF(ISBLANK('Mortgage 1 Monthly Calcs'!P547),"",'Mortgage 1 Monthly Calcs'!P547)</f>
        <v>0</v>
      </c>
      <c r="V547" s="24" t="str">
        <f>IF(ISBLANK('Mortgage 1 Monthly Calcs'!Q547),"",'Mortgage 1 Monthly Calcs'!Q547)</f>
        <v/>
      </c>
      <c r="W547" s="24" t="str">
        <f>IF(ISBLANK('Mortgage 1 Monthly Calcs'!R547),"",'Mortgage 1 Monthly Calcs'!R547)</f>
        <v/>
      </c>
      <c r="X547" s="24">
        <f>IF(ISBLANK('Mortgage 1 Monthly Calcs'!S547),"",'Mortgage 1 Monthly Calcs'!S547)</f>
        <v>0</v>
      </c>
      <c r="Y547" s="24" t="str">
        <f>IF(ISBLANK('Mortgage 1 Monthly Calcs'!T547),"",'Mortgage 1 Monthly Calcs'!T547)</f>
        <v/>
      </c>
      <c r="Z547" s="24">
        <f>IF(ISBLANK('Mortgage 1 Monthly Calcs'!U547),"",'Mortgage 1 Monthly Calcs'!U547)</f>
        <v>93290.420445652606</v>
      </c>
      <c r="AA547" s="24" t="e">
        <f>IF(ISBLANK('Mortgage 1 Monthly Calcs'!V547),"",'Mortgage 1 Monthly Calcs'!V547)</f>
        <v>#VALUE!</v>
      </c>
      <c r="AB547" s="24" t="e">
        <f>IF(ISBLANK('Mortgage 1 Monthly Calcs'!W547),"",'Mortgage 1 Monthly Calcs'!W547)</f>
        <v>#VALUE!</v>
      </c>
      <c r="AC547" s="24" t="str">
        <f>IF(ISBLANK('Mortgage 1 Monthly Calcs'!X547),"",'Mortgage 1 Monthly Calcs'!X547)</f>
        <v/>
      </c>
      <c r="AD547" s="24" t="str">
        <f>IF(ISBLANK('Mortgage 1 Monthly Calcs'!Y547),"",'Mortgage 1 Monthly Calcs'!Y547)</f>
        <v/>
      </c>
    </row>
    <row r="548" spans="3:30" x14ac:dyDescent="0.25">
      <c r="C548" s="37">
        <v>537</v>
      </c>
      <c r="D548" s="29"/>
      <c r="E548" s="22" t="str">
        <f>IF(ISBLANK('Mortgage 1 Monthly Calcs'!E548),"",'Mortgage 1 Monthly Calcs'!E548)</f>
        <v/>
      </c>
      <c r="F548" s="23" t="str">
        <f>IF(ISBLANK('Mortgage 1 Monthly Calcs'!F548),"",'Mortgage 1 Monthly Calcs'!F548)</f>
        <v>Jul</v>
      </c>
      <c r="G548" s="28"/>
      <c r="H548" s="28">
        <f>IF(ISBLANK('Mortgage 1 Monthly Calcs'!G548),"",'Mortgage 1 Monthly Calcs'!G548)</f>
        <v>0</v>
      </c>
      <c r="I548" s="24" t="e">
        <f>IF(ISBLANK('Mortgage 1 Monthly Calcs'!H548),"",'Mortgage 1 Monthly Calcs'!H548)</f>
        <v>#VALUE!</v>
      </c>
      <c r="J548" s="24">
        <f>IF(ISBLANK('Mortgage 1 Monthly Calcs'!I548),"",'Mortgage 1 Monthly Calcs'!I548)</f>
        <v>0</v>
      </c>
      <c r="K548" s="24" t="str">
        <f>IF(ISBLANK('Mortgage 1 Monthly Calcs'!J548),"",'Mortgage 1 Monthly Calcs'!J548)</f>
        <v/>
      </c>
      <c r="L548" s="24"/>
      <c r="M548" s="24">
        <f>IF(ISBLANK('Mortgage 1 Monthly Calcs'!K548),"",'Mortgage 1 Monthly Calcs'!K548)</f>
        <v>0</v>
      </c>
      <c r="N548" s="24"/>
      <c r="O548" s="24" t="e">
        <f>IF(ISBLANK('Mortgage 1 Monthly Calcs'!L548),"",'Mortgage 1 Monthly Calcs'!L548)</f>
        <v>#VALUE!</v>
      </c>
      <c r="P548" s="24"/>
      <c r="Q548" s="24" t="str">
        <f>IF(ISBLANK('Mortgage 1 Monthly Calcs'!M548),"",'Mortgage 1 Monthly Calcs'!M548)</f>
        <v/>
      </c>
      <c r="R548" s="24" t="str">
        <f>IF(ISBLANK('Mortgage 1 Monthly Calcs'!N548),"",'Mortgage 1 Monthly Calcs'!N548)</f>
        <v/>
      </c>
      <c r="S548" s="24" t="str">
        <f>IF(ISBLANK('Mortgage 1 Monthly Calcs'!O548),"",'Mortgage 1 Monthly Calcs'!O548)</f>
        <v/>
      </c>
      <c r="T548" s="24"/>
      <c r="U548" s="24">
        <f>IF(ISBLANK('Mortgage 1 Monthly Calcs'!P548),"",'Mortgage 1 Monthly Calcs'!P548)</f>
        <v>0</v>
      </c>
      <c r="V548" s="24" t="str">
        <f>IF(ISBLANK('Mortgage 1 Monthly Calcs'!Q548),"",'Mortgage 1 Monthly Calcs'!Q548)</f>
        <v/>
      </c>
      <c r="W548" s="24" t="str">
        <f>IF(ISBLANK('Mortgage 1 Monthly Calcs'!R548),"",'Mortgage 1 Monthly Calcs'!R548)</f>
        <v/>
      </c>
      <c r="X548" s="24">
        <f>IF(ISBLANK('Mortgage 1 Monthly Calcs'!S548),"",'Mortgage 1 Monthly Calcs'!S548)</f>
        <v>0</v>
      </c>
      <c r="Y548" s="24" t="str">
        <f>IF(ISBLANK('Mortgage 1 Monthly Calcs'!T548),"",'Mortgage 1 Monthly Calcs'!T548)</f>
        <v/>
      </c>
      <c r="Z548" s="24">
        <f>IF(ISBLANK('Mortgage 1 Monthly Calcs'!U548),"",'Mortgage 1 Monthly Calcs'!U548)</f>
        <v>93290.420445652606</v>
      </c>
      <c r="AA548" s="24" t="e">
        <f>IF(ISBLANK('Mortgage 1 Monthly Calcs'!V548),"",'Mortgage 1 Monthly Calcs'!V548)</f>
        <v>#VALUE!</v>
      </c>
      <c r="AB548" s="24" t="e">
        <f>IF(ISBLANK('Mortgage 1 Monthly Calcs'!W548),"",'Mortgage 1 Monthly Calcs'!W548)</f>
        <v>#VALUE!</v>
      </c>
      <c r="AC548" s="24" t="str">
        <f>IF(ISBLANK('Mortgage 1 Monthly Calcs'!X548),"",'Mortgage 1 Monthly Calcs'!X548)</f>
        <v/>
      </c>
      <c r="AD548" s="24" t="str">
        <f>IF(ISBLANK('Mortgage 1 Monthly Calcs'!Y548),"",'Mortgage 1 Monthly Calcs'!Y548)</f>
        <v/>
      </c>
    </row>
    <row r="549" spans="3:30" x14ac:dyDescent="0.25">
      <c r="C549" s="37">
        <v>538</v>
      </c>
      <c r="D549" s="29"/>
      <c r="E549" s="22" t="str">
        <f>IF(ISBLANK('Mortgage 1 Monthly Calcs'!E549),"",'Mortgage 1 Monthly Calcs'!E549)</f>
        <v/>
      </c>
      <c r="F549" s="22" t="str">
        <f>IF(ISBLANK('Mortgage 1 Monthly Calcs'!F549),"",'Mortgage 1 Monthly Calcs'!F549)</f>
        <v>Aug</v>
      </c>
      <c r="G549" s="28"/>
      <c r="H549" s="28">
        <f>IF(ISBLANK('Mortgage 1 Monthly Calcs'!G549),"",'Mortgage 1 Monthly Calcs'!G549)</f>
        <v>0</v>
      </c>
      <c r="I549" s="24" t="e">
        <f>IF(ISBLANK('Mortgage 1 Monthly Calcs'!H549),"",'Mortgage 1 Monthly Calcs'!H549)</f>
        <v>#VALUE!</v>
      </c>
      <c r="J549" s="24">
        <f>IF(ISBLANK('Mortgage 1 Monthly Calcs'!I549),"",'Mortgage 1 Monthly Calcs'!I549)</f>
        <v>0</v>
      </c>
      <c r="K549" s="24" t="str">
        <f>IF(ISBLANK('Mortgage 1 Monthly Calcs'!J549),"",'Mortgage 1 Monthly Calcs'!J549)</f>
        <v/>
      </c>
      <c r="L549" s="24"/>
      <c r="M549" s="24">
        <f>IF(ISBLANK('Mortgage 1 Monthly Calcs'!K549),"",'Mortgage 1 Monthly Calcs'!K549)</f>
        <v>0</v>
      </c>
      <c r="N549" s="24"/>
      <c r="O549" s="24" t="e">
        <f>IF(ISBLANK('Mortgage 1 Monthly Calcs'!L549),"",'Mortgage 1 Monthly Calcs'!L549)</f>
        <v>#VALUE!</v>
      </c>
      <c r="P549" s="24"/>
      <c r="Q549" s="24" t="str">
        <f>IF(ISBLANK('Mortgage 1 Monthly Calcs'!M549),"",'Mortgage 1 Monthly Calcs'!M549)</f>
        <v/>
      </c>
      <c r="R549" s="24" t="str">
        <f>IF(ISBLANK('Mortgage 1 Monthly Calcs'!N549),"",'Mortgage 1 Monthly Calcs'!N549)</f>
        <v/>
      </c>
      <c r="S549" s="24" t="str">
        <f>IF(ISBLANK('Mortgage 1 Monthly Calcs'!O549),"",'Mortgage 1 Monthly Calcs'!O549)</f>
        <v/>
      </c>
      <c r="T549" s="24"/>
      <c r="U549" s="24">
        <f>IF(ISBLANK('Mortgage 1 Monthly Calcs'!P549),"",'Mortgage 1 Monthly Calcs'!P549)</f>
        <v>0</v>
      </c>
      <c r="V549" s="24" t="str">
        <f>IF(ISBLANK('Mortgage 1 Monthly Calcs'!Q549),"",'Mortgage 1 Monthly Calcs'!Q549)</f>
        <v/>
      </c>
      <c r="W549" s="24" t="str">
        <f>IF(ISBLANK('Mortgage 1 Monthly Calcs'!R549),"",'Mortgage 1 Monthly Calcs'!R549)</f>
        <v/>
      </c>
      <c r="X549" s="24">
        <f>IF(ISBLANK('Mortgage 1 Monthly Calcs'!S549),"",'Mortgage 1 Monthly Calcs'!S549)</f>
        <v>0</v>
      </c>
      <c r="Y549" s="24" t="str">
        <f>IF(ISBLANK('Mortgage 1 Monthly Calcs'!T549),"",'Mortgage 1 Monthly Calcs'!T549)</f>
        <v/>
      </c>
      <c r="Z549" s="24">
        <f>IF(ISBLANK('Mortgage 1 Monthly Calcs'!U549),"",'Mortgage 1 Monthly Calcs'!U549)</f>
        <v>93290.420445652606</v>
      </c>
      <c r="AA549" s="24" t="e">
        <f>IF(ISBLANK('Mortgage 1 Monthly Calcs'!V549),"",'Mortgage 1 Monthly Calcs'!V549)</f>
        <v>#VALUE!</v>
      </c>
      <c r="AB549" s="24" t="e">
        <f>IF(ISBLANK('Mortgage 1 Monthly Calcs'!W549),"",'Mortgage 1 Monthly Calcs'!W549)</f>
        <v>#VALUE!</v>
      </c>
      <c r="AC549" s="24" t="str">
        <f>IF(ISBLANK('Mortgage 1 Monthly Calcs'!X549),"",'Mortgage 1 Monthly Calcs'!X549)</f>
        <v/>
      </c>
      <c r="AD549" s="24" t="str">
        <f>IF(ISBLANK('Mortgage 1 Monthly Calcs'!Y549),"",'Mortgage 1 Monthly Calcs'!Y549)</f>
        <v/>
      </c>
    </row>
    <row r="550" spans="3:30" x14ac:dyDescent="0.25">
      <c r="C550" s="37">
        <v>539</v>
      </c>
      <c r="D550" s="29"/>
      <c r="E550" s="22" t="str">
        <f>IF(ISBLANK('Mortgage 1 Monthly Calcs'!E550),"",'Mortgage 1 Monthly Calcs'!E550)</f>
        <v/>
      </c>
      <c r="F550" s="23" t="str">
        <f>IF(ISBLANK('Mortgage 1 Monthly Calcs'!F550),"",'Mortgage 1 Monthly Calcs'!F550)</f>
        <v>Sep</v>
      </c>
      <c r="G550" s="28"/>
      <c r="H550" s="28">
        <f>IF(ISBLANK('Mortgage 1 Monthly Calcs'!G550),"",'Mortgage 1 Monthly Calcs'!G550)</f>
        <v>0</v>
      </c>
      <c r="I550" s="24" t="e">
        <f>IF(ISBLANK('Mortgage 1 Monthly Calcs'!H550),"",'Mortgage 1 Monthly Calcs'!H550)</f>
        <v>#VALUE!</v>
      </c>
      <c r="J550" s="24">
        <f>IF(ISBLANK('Mortgage 1 Monthly Calcs'!I550),"",'Mortgage 1 Monthly Calcs'!I550)</f>
        <v>0</v>
      </c>
      <c r="K550" s="24" t="str">
        <f>IF(ISBLANK('Mortgage 1 Monthly Calcs'!J550),"",'Mortgage 1 Monthly Calcs'!J550)</f>
        <v/>
      </c>
      <c r="L550" s="24"/>
      <c r="M550" s="24">
        <f>IF(ISBLANK('Mortgage 1 Monthly Calcs'!K550),"",'Mortgage 1 Monthly Calcs'!K550)</f>
        <v>0</v>
      </c>
      <c r="N550" s="24"/>
      <c r="O550" s="24" t="e">
        <f>IF(ISBLANK('Mortgage 1 Monthly Calcs'!L550),"",'Mortgage 1 Monthly Calcs'!L550)</f>
        <v>#VALUE!</v>
      </c>
      <c r="P550" s="24"/>
      <c r="Q550" s="24" t="str">
        <f>IF(ISBLANK('Mortgage 1 Monthly Calcs'!M550),"",'Mortgage 1 Monthly Calcs'!M550)</f>
        <v/>
      </c>
      <c r="R550" s="24" t="str">
        <f>IF(ISBLANK('Mortgage 1 Monthly Calcs'!N550),"",'Mortgage 1 Monthly Calcs'!N550)</f>
        <v/>
      </c>
      <c r="S550" s="24" t="str">
        <f>IF(ISBLANK('Mortgage 1 Monthly Calcs'!O550),"",'Mortgage 1 Monthly Calcs'!O550)</f>
        <v/>
      </c>
      <c r="T550" s="24"/>
      <c r="U550" s="24">
        <f>IF(ISBLANK('Mortgage 1 Monthly Calcs'!P550),"",'Mortgage 1 Monthly Calcs'!P550)</f>
        <v>0</v>
      </c>
      <c r="V550" s="24" t="str">
        <f>IF(ISBLANK('Mortgage 1 Monthly Calcs'!Q550),"",'Mortgage 1 Monthly Calcs'!Q550)</f>
        <v/>
      </c>
      <c r="W550" s="24" t="str">
        <f>IF(ISBLANK('Mortgage 1 Monthly Calcs'!R550),"",'Mortgage 1 Monthly Calcs'!R550)</f>
        <v/>
      </c>
      <c r="X550" s="24">
        <f>IF(ISBLANK('Mortgage 1 Monthly Calcs'!S550),"",'Mortgage 1 Monthly Calcs'!S550)</f>
        <v>0</v>
      </c>
      <c r="Y550" s="24" t="str">
        <f>IF(ISBLANK('Mortgage 1 Monthly Calcs'!T550),"",'Mortgage 1 Monthly Calcs'!T550)</f>
        <v/>
      </c>
      <c r="Z550" s="24">
        <f>IF(ISBLANK('Mortgage 1 Monthly Calcs'!U550),"",'Mortgage 1 Monthly Calcs'!U550)</f>
        <v>93290.420445652606</v>
      </c>
      <c r="AA550" s="24" t="e">
        <f>IF(ISBLANK('Mortgage 1 Monthly Calcs'!V550),"",'Mortgage 1 Monthly Calcs'!V550)</f>
        <v>#VALUE!</v>
      </c>
      <c r="AB550" s="24" t="e">
        <f>IF(ISBLANK('Mortgage 1 Monthly Calcs'!W550),"",'Mortgage 1 Monthly Calcs'!W550)</f>
        <v>#VALUE!</v>
      </c>
      <c r="AC550" s="24" t="str">
        <f>IF(ISBLANK('Mortgage 1 Monthly Calcs'!X550),"",'Mortgage 1 Monthly Calcs'!X550)</f>
        <v/>
      </c>
      <c r="AD550" s="24" t="str">
        <f>IF(ISBLANK('Mortgage 1 Monthly Calcs'!Y550),"",'Mortgage 1 Monthly Calcs'!Y550)</f>
        <v/>
      </c>
    </row>
    <row r="551" spans="3:30" x14ac:dyDescent="0.25">
      <c r="C551" s="37">
        <v>540</v>
      </c>
      <c r="D551" s="29">
        <f>D539+1</f>
        <v>45</v>
      </c>
      <c r="E551" s="22" t="str">
        <f>IF(ISBLANK('Mortgage 1 Monthly Calcs'!E551),"",'Mortgage 1 Monthly Calcs'!E551)</f>
        <v/>
      </c>
      <c r="F551" s="23" t="str">
        <f>IF(ISBLANK('Mortgage 1 Monthly Calcs'!F551),"",'Mortgage 1 Monthly Calcs'!F551)</f>
        <v>Oct</v>
      </c>
      <c r="G551" s="28"/>
      <c r="H551" s="28">
        <f>IF(ISBLANK('Mortgage 1 Monthly Calcs'!G551),"",'Mortgage 1 Monthly Calcs'!G551)</f>
        <v>0</v>
      </c>
      <c r="I551" s="24" t="e">
        <f>IF(ISBLANK('Mortgage 1 Monthly Calcs'!H551),"",'Mortgage 1 Monthly Calcs'!H551)</f>
        <v>#VALUE!</v>
      </c>
      <c r="J551" s="24">
        <f>IF(ISBLANK('Mortgage 1 Monthly Calcs'!I551),"",'Mortgage 1 Monthly Calcs'!I551)</f>
        <v>0</v>
      </c>
      <c r="K551" s="24" t="str">
        <f>IF(ISBLANK('Mortgage 1 Monthly Calcs'!J551),"",'Mortgage 1 Monthly Calcs'!J551)</f>
        <v/>
      </c>
      <c r="L551" s="24"/>
      <c r="M551" s="24">
        <f>IF(ISBLANK('Mortgage 1 Monthly Calcs'!K551),"",'Mortgage 1 Monthly Calcs'!K551)</f>
        <v>0</v>
      </c>
      <c r="N551" s="24"/>
      <c r="O551" s="24" t="e">
        <f>IF(ISBLANK('Mortgage 1 Monthly Calcs'!L551),"",'Mortgage 1 Monthly Calcs'!L551)</f>
        <v>#VALUE!</v>
      </c>
      <c r="P551" s="24"/>
      <c r="Q551" s="24" t="str">
        <f>IF(ISBLANK('Mortgage 1 Monthly Calcs'!M551),"",'Mortgage 1 Monthly Calcs'!M551)</f>
        <v/>
      </c>
      <c r="R551" s="24" t="str">
        <f>IF(ISBLANK('Mortgage 1 Monthly Calcs'!N551),"",'Mortgage 1 Monthly Calcs'!N551)</f>
        <v/>
      </c>
      <c r="S551" s="24" t="str">
        <f>IF(ISBLANK('Mortgage 1 Monthly Calcs'!O551),"",'Mortgage 1 Monthly Calcs'!O551)</f>
        <v/>
      </c>
      <c r="T551" s="24"/>
      <c r="U551" s="24">
        <f>IF(ISBLANK('Mortgage 1 Monthly Calcs'!P551),"",'Mortgage 1 Monthly Calcs'!P551)</f>
        <v>0</v>
      </c>
      <c r="V551" s="24" t="str">
        <f>IF(ISBLANK('Mortgage 1 Monthly Calcs'!Q551),"",'Mortgage 1 Monthly Calcs'!Q551)</f>
        <v/>
      </c>
      <c r="W551" s="24" t="str">
        <f>IF(ISBLANK('Mortgage 1 Monthly Calcs'!R551),"",'Mortgage 1 Monthly Calcs'!R551)</f>
        <v/>
      </c>
      <c r="X551" s="24">
        <f>IF(ISBLANK('Mortgage 1 Monthly Calcs'!S551),"",'Mortgage 1 Monthly Calcs'!S551)</f>
        <v>0</v>
      </c>
      <c r="Y551" s="24" t="str">
        <f>IF(ISBLANK('Mortgage 1 Monthly Calcs'!T551),"",'Mortgage 1 Monthly Calcs'!T551)</f>
        <v/>
      </c>
      <c r="Z551" s="24">
        <f>IF(ISBLANK('Mortgage 1 Monthly Calcs'!U551),"",'Mortgage 1 Monthly Calcs'!U551)</f>
        <v>93290.420445652606</v>
      </c>
      <c r="AA551" s="24" t="e">
        <f>IF(ISBLANK('Mortgage 1 Monthly Calcs'!V551),"",'Mortgage 1 Monthly Calcs'!V551)</f>
        <v>#VALUE!</v>
      </c>
      <c r="AB551" s="24" t="e">
        <f>IF(ISBLANK('Mortgage 1 Monthly Calcs'!W551),"",'Mortgage 1 Monthly Calcs'!W551)</f>
        <v>#VALUE!</v>
      </c>
      <c r="AC551" s="24" t="str">
        <f>IF(ISBLANK('Mortgage 1 Monthly Calcs'!X551),"",'Mortgage 1 Monthly Calcs'!X551)</f>
        <v/>
      </c>
      <c r="AD551" s="24" t="str">
        <f>IF(ISBLANK('Mortgage 1 Monthly Calcs'!Y551),"",'Mortgage 1 Monthly Calcs'!Y551)</f>
        <v/>
      </c>
    </row>
    <row r="552" spans="3:30" x14ac:dyDescent="0.25">
      <c r="C552" s="37">
        <v>541</v>
      </c>
      <c r="D552" s="29"/>
      <c r="E552" s="22" t="str">
        <f>IF(ISBLANK('Mortgage 1 Monthly Calcs'!E552),"",'Mortgage 1 Monthly Calcs'!E552)</f>
        <v/>
      </c>
      <c r="F552" s="23" t="str">
        <f>IF(ISBLANK('Mortgage 1 Monthly Calcs'!F552),"",'Mortgage 1 Monthly Calcs'!F552)</f>
        <v>Nov</v>
      </c>
      <c r="G552" s="28"/>
      <c r="H552" s="28">
        <f>IF(ISBLANK('Mortgage 1 Monthly Calcs'!G552),"",'Mortgage 1 Monthly Calcs'!G552)</f>
        <v>0</v>
      </c>
      <c r="I552" s="24" t="e">
        <f>IF(ISBLANK('Mortgage 1 Monthly Calcs'!H552),"",'Mortgage 1 Monthly Calcs'!H552)</f>
        <v>#VALUE!</v>
      </c>
      <c r="J552" s="24">
        <f>IF(ISBLANK('Mortgage 1 Monthly Calcs'!I552),"",'Mortgage 1 Monthly Calcs'!I552)</f>
        <v>0</v>
      </c>
      <c r="K552" s="24" t="str">
        <f>IF(ISBLANK('Mortgage 1 Monthly Calcs'!J552),"",'Mortgage 1 Monthly Calcs'!J552)</f>
        <v/>
      </c>
      <c r="L552" s="24"/>
      <c r="M552" s="24">
        <f>IF(ISBLANK('Mortgage 1 Monthly Calcs'!K552),"",'Mortgage 1 Monthly Calcs'!K552)</f>
        <v>0</v>
      </c>
      <c r="N552" s="24"/>
      <c r="O552" s="24" t="e">
        <f>IF(ISBLANK('Mortgage 1 Monthly Calcs'!L552),"",'Mortgage 1 Monthly Calcs'!L552)</f>
        <v>#VALUE!</v>
      </c>
      <c r="P552" s="24"/>
      <c r="Q552" s="24" t="str">
        <f>IF(ISBLANK('Mortgage 1 Monthly Calcs'!M552),"",'Mortgage 1 Monthly Calcs'!M552)</f>
        <v/>
      </c>
      <c r="R552" s="24" t="str">
        <f>IF(ISBLANK('Mortgage 1 Monthly Calcs'!N552),"",'Mortgage 1 Monthly Calcs'!N552)</f>
        <v/>
      </c>
      <c r="S552" s="24" t="str">
        <f>IF(ISBLANK('Mortgage 1 Monthly Calcs'!O552),"",'Mortgage 1 Monthly Calcs'!O552)</f>
        <v/>
      </c>
      <c r="T552" s="24"/>
      <c r="U552" s="24">
        <f>IF(ISBLANK('Mortgage 1 Monthly Calcs'!P552),"",'Mortgage 1 Monthly Calcs'!P552)</f>
        <v>0</v>
      </c>
      <c r="V552" s="24" t="str">
        <f>IF(ISBLANK('Mortgage 1 Monthly Calcs'!Q552),"",'Mortgage 1 Monthly Calcs'!Q552)</f>
        <v/>
      </c>
      <c r="W552" s="24" t="str">
        <f>IF(ISBLANK('Mortgage 1 Monthly Calcs'!R552),"",'Mortgage 1 Monthly Calcs'!R552)</f>
        <v/>
      </c>
      <c r="X552" s="24">
        <f>IF(ISBLANK('Mortgage 1 Monthly Calcs'!S552),"",'Mortgage 1 Monthly Calcs'!S552)</f>
        <v>0</v>
      </c>
      <c r="Y552" s="24" t="str">
        <f>IF(ISBLANK('Mortgage 1 Monthly Calcs'!T552),"",'Mortgage 1 Monthly Calcs'!T552)</f>
        <v/>
      </c>
      <c r="Z552" s="24">
        <f>IF(ISBLANK('Mortgage 1 Monthly Calcs'!U552),"",'Mortgage 1 Monthly Calcs'!U552)</f>
        <v>93290.420445652606</v>
      </c>
      <c r="AA552" s="24" t="e">
        <f>IF(ISBLANK('Mortgage 1 Monthly Calcs'!V552),"",'Mortgage 1 Monthly Calcs'!V552)</f>
        <v>#VALUE!</v>
      </c>
      <c r="AB552" s="24" t="e">
        <f>IF(ISBLANK('Mortgage 1 Monthly Calcs'!W552),"",'Mortgage 1 Monthly Calcs'!W552)</f>
        <v>#VALUE!</v>
      </c>
      <c r="AC552" s="24" t="str">
        <f>IF(ISBLANK('Mortgage 1 Monthly Calcs'!X552),"",'Mortgage 1 Monthly Calcs'!X552)</f>
        <v/>
      </c>
      <c r="AD552" s="24" t="str">
        <f>IF(ISBLANK('Mortgage 1 Monthly Calcs'!Y552),"",'Mortgage 1 Monthly Calcs'!Y552)</f>
        <v/>
      </c>
    </row>
    <row r="553" spans="3:30" x14ac:dyDescent="0.25">
      <c r="C553" s="37">
        <v>542</v>
      </c>
      <c r="D553" s="29"/>
      <c r="E553" s="22" t="str">
        <f>IF(ISBLANK('Mortgage 1 Monthly Calcs'!E553),"",'Mortgage 1 Monthly Calcs'!E553)</f>
        <v/>
      </c>
      <c r="F553" s="23" t="str">
        <f>IF(ISBLANK('Mortgage 1 Monthly Calcs'!F553),"",'Mortgage 1 Monthly Calcs'!F553)</f>
        <v>Dec</v>
      </c>
      <c r="G553" s="28"/>
      <c r="H553" s="28">
        <f>IF(ISBLANK('Mortgage 1 Monthly Calcs'!G553),"",'Mortgage 1 Monthly Calcs'!G553)</f>
        <v>0</v>
      </c>
      <c r="I553" s="24" t="e">
        <f>IF(ISBLANK('Mortgage 1 Monthly Calcs'!H553),"",'Mortgage 1 Monthly Calcs'!H553)</f>
        <v>#VALUE!</v>
      </c>
      <c r="J553" s="24">
        <f>IF(ISBLANK('Mortgage 1 Monthly Calcs'!I553),"",'Mortgage 1 Monthly Calcs'!I553)</f>
        <v>0</v>
      </c>
      <c r="K553" s="24" t="str">
        <f>IF(ISBLANK('Mortgage 1 Monthly Calcs'!J553),"",'Mortgage 1 Monthly Calcs'!J553)</f>
        <v/>
      </c>
      <c r="L553" s="24"/>
      <c r="M553" s="24">
        <f>IF(ISBLANK('Mortgage 1 Monthly Calcs'!K553),"",'Mortgage 1 Monthly Calcs'!K553)</f>
        <v>0</v>
      </c>
      <c r="N553" s="24"/>
      <c r="O553" s="24" t="e">
        <f>IF(ISBLANK('Mortgage 1 Monthly Calcs'!L553),"",'Mortgage 1 Monthly Calcs'!L553)</f>
        <v>#VALUE!</v>
      </c>
      <c r="P553" s="24"/>
      <c r="Q553" s="24" t="str">
        <f>IF(ISBLANK('Mortgage 1 Monthly Calcs'!M553),"",'Mortgage 1 Monthly Calcs'!M553)</f>
        <v/>
      </c>
      <c r="R553" s="24" t="str">
        <f>IF(ISBLANK('Mortgage 1 Monthly Calcs'!N553),"",'Mortgage 1 Monthly Calcs'!N553)</f>
        <v/>
      </c>
      <c r="S553" s="24" t="str">
        <f>IF(ISBLANK('Mortgage 1 Monthly Calcs'!O553),"",'Mortgage 1 Monthly Calcs'!O553)</f>
        <v/>
      </c>
      <c r="T553" s="24"/>
      <c r="U553" s="24">
        <f>IF(ISBLANK('Mortgage 1 Monthly Calcs'!P553),"",'Mortgage 1 Monthly Calcs'!P553)</f>
        <v>0</v>
      </c>
      <c r="V553" s="24" t="str">
        <f>IF(ISBLANK('Mortgage 1 Monthly Calcs'!Q553),"",'Mortgage 1 Monthly Calcs'!Q553)</f>
        <v/>
      </c>
      <c r="W553" s="24" t="str">
        <f>IF(ISBLANK('Mortgage 1 Monthly Calcs'!R553),"",'Mortgage 1 Monthly Calcs'!R553)</f>
        <v/>
      </c>
      <c r="X553" s="24">
        <f>IF(ISBLANK('Mortgage 1 Monthly Calcs'!S553),"",'Mortgage 1 Monthly Calcs'!S553)</f>
        <v>0</v>
      </c>
      <c r="Y553" s="24" t="str">
        <f>IF(ISBLANK('Mortgage 1 Monthly Calcs'!T553),"",'Mortgage 1 Monthly Calcs'!T553)</f>
        <v/>
      </c>
      <c r="Z553" s="24">
        <f>IF(ISBLANK('Mortgage 1 Monthly Calcs'!U553),"",'Mortgage 1 Monthly Calcs'!U553)</f>
        <v>93290.420445652606</v>
      </c>
      <c r="AA553" s="24" t="e">
        <f>IF(ISBLANK('Mortgage 1 Monthly Calcs'!V553),"",'Mortgage 1 Monthly Calcs'!V553)</f>
        <v>#VALUE!</v>
      </c>
      <c r="AB553" s="24" t="e">
        <f>IF(ISBLANK('Mortgage 1 Monthly Calcs'!W553),"",'Mortgage 1 Monthly Calcs'!W553)</f>
        <v>#VALUE!</v>
      </c>
      <c r="AC553" s="24" t="str">
        <f>IF(ISBLANK('Mortgage 1 Monthly Calcs'!X553),"",'Mortgage 1 Monthly Calcs'!X553)</f>
        <v/>
      </c>
      <c r="AD553" s="24" t="str">
        <f>IF(ISBLANK('Mortgage 1 Monthly Calcs'!Y553),"",'Mortgage 1 Monthly Calcs'!Y553)</f>
        <v/>
      </c>
    </row>
    <row r="554" spans="3:30" x14ac:dyDescent="0.25">
      <c r="C554" s="37">
        <v>543</v>
      </c>
      <c r="D554" s="29"/>
      <c r="E554" s="22">
        <f>IF(ISBLANK('Mortgage 1 Monthly Calcs'!E554),"",'Mortgage 1 Monthly Calcs'!E554)</f>
        <v>2055</v>
      </c>
      <c r="F554" s="23" t="str">
        <f>IF(ISBLANK('Mortgage 1 Monthly Calcs'!F554),"",'Mortgage 1 Monthly Calcs'!F554)</f>
        <v>Jan</v>
      </c>
      <c r="G554" s="28"/>
      <c r="H554" s="28">
        <f>IF(ISBLANK('Mortgage 1 Monthly Calcs'!G554),"",'Mortgage 1 Monthly Calcs'!G554)</f>
        <v>0</v>
      </c>
      <c r="I554" s="24" t="e">
        <f>IF(ISBLANK('Mortgage 1 Monthly Calcs'!H554),"",'Mortgage 1 Monthly Calcs'!H554)</f>
        <v>#VALUE!</v>
      </c>
      <c r="J554" s="24">
        <f>IF(ISBLANK('Mortgage 1 Monthly Calcs'!I554),"",'Mortgage 1 Monthly Calcs'!I554)</f>
        <v>0</v>
      </c>
      <c r="K554" s="24" t="str">
        <f>IF(ISBLANK('Mortgage 1 Monthly Calcs'!J554),"",'Mortgage 1 Monthly Calcs'!J554)</f>
        <v/>
      </c>
      <c r="L554" s="24"/>
      <c r="M554" s="24">
        <f>IF(ISBLANK('Mortgage 1 Monthly Calcs'!K554),"",'Mortgage 1 Monthly Calcs'!K554)</f>
        <v>0</v>
      </c>
      <c r="N554" s="24"/>
      <c r="O554" s="24" t="e">
        <f>IF(ISBLANK('Mortgage 1 Monthly Calcs'!L554),"",'Mortgage 1 Monthly Calcs'!L554)</f>
        <v>#VALUE!</v>
      </c>
      <c r="P554" s="24"/>
      <c r="Q554" s="24" t="str">
        <f>IF(ISBLANK('Mortgage 1 Monthly Calcs'!M554),"",'Mortgage 1 Monthly Calcs'!M554)</f>
        <v/>
      </c>
      <c r="R554" s="24" t="str">
        <f>IF(ISBLANK('Mortgage 1 Monthly Calcs'!N554),"",'Mortgage 1 Monthly Calcs'!N554)</f>
        <v/>
      </c>
      <c r="S554" s="24" t="str">
        <f>IF(ISBLANK('Mortgage 1 Monthly Calcs'!O554),"",'Mortgage 1 Monthly Calcs'!O554)</f>
        <v/>
      </c>
      <c r="T554" s="24"/>
      <c r="U554" s="24">
        <f>IF(ISBLANK('Mortgage 1 Monthly Calcs'!P554),"",'Mortgage 1 Monthly Calcs'!P554)</f>
        <v>0</v>
      </c>
      <c r="V554" s="24" t="str">
        <f>IF(ISBLANK('Mortgage 1 Monthly Calcs'!Q554),"",'Mortgage 1 Monthly Calcs'!Q554)</f>
        <v/>
      </c>
      <c r="W554" s="24" t="str">
        <f>IF(ISBLANK('Mortgage 1 Monthly Calcs'!R554),"",'Mortgage 1 Monthly Calcs'!R554)</f>
        <v/>
      </c>
      <c r="X554" s="24">
        <f>IF(ISBLANK('Mortgage 1 Monthly Calcs'!S554),"",'Mortgage 1 Monthly Calcs'!S554)</f>
        <v>0</v>
      </c>
      <c r="Y554" s="24" t="str">
        <f>IF(ISBLANK('Mortgage 1 Monthly Calcs'!T554),"",'Mortgage 1 Monthly Calcs'!T554)</f>
        <v/>
      </c>
      <c r="Z554" s="24">
        <f>IF(ISBLANK('Mortgage 1 Monthly Calcs'!U554),"",'Mortgage 1 Monthly Calcs'!U554)</f>
        <v>93290.420445652606</v>
      </c>
      <c r="AA554" s="24" t="e">
        <f>IF(ISBLANK('Mortgage 1 Monthly Calcs'!V554),"",'Mortgage 1 Monthly Calcs'!V554)</f>
        <v>#VALUE!</v>
      </c>
      <c r="AB554" s="24" t="e">
        <f>IF(ISBLANK('Mortgage 1 Monthly Calcs'!W554),"",'Mortgage 1 Monthly Calcs'!W554)</f>
        <v>#VALUE!</v>
      </c>
      <c r="AC554" s="24" t="str">
        <f>IF(ISBLANK('Mortgage 1 Monthly Calcs'!X554),"",'Mortgage 1 Monthly Calcs'!X554)</f>
        <v/>
      </c>
      <c r="AD554" s="24" t="str">
        <f>IF(ISBLANK('Mortgage 1 Monthly Calcs'!Y554),"",'Mortgage 1 Monthly Calcs'!Y554)</f>
        <v/>
      </c>
    </row>
    <row r="555" spans="3:30" x14ac:dyDescent="0.25">
      <c r="C555" s="37">
        <v>544</v>
      </c>
      <c r="D555" s="29" t="str">
        <f>IF(K1323=1,F547+1,"")</f>
        <v/>
      </c>
      <c r="E555" s="22" t="str">
        <f>IF(ISBLANK('Mortgage 1 Monthly Calcs'!E555),"",'Mortgage 1 Monthly Calcs'!E555)</f>
        <v/>
      </c>
      <c r="F555" s="23" t="str">
        <f>IF(ISBLANK('Mortgage 1 Monthly Calcs'!F555),"",'Mortgage 1 Monthly Calcs'!F555)</f>
        <v>Feb</v>
      </c>
      <c r="G555" s="28"/>
      <c r="H555" s="28">
        <f>IF(ISBLANK('Mortgage 1 Monthly Calcs'!G555),"",'Mortgage 1 Monthly Calcs'!G555)</f>
        <v>0</v>
      </c>
      <c r="I555" s="24" t="e">
        <f>IF(ISBLANK('Mortgage 1 Monthly Calcs'!H555),"",'Mortgage 1 Monthly Calcs'!H555)</f>
        <v>#VALUE!</v>
      </c>
      <c r="J555" s="24">
        <f>IF(ISBLANK('Mortgage 1 Monthly Calcs'!I555),"",'Mortgage 1 Monthly Calcs'!I555)</f>
        <v>0</v>
      </c>
      <c r="K555" s="24" t="str">
        <f>IF(ISBLANK('Mortgage 1 Monthly Calcs'!J555),"",'Mortgage 1 Monthly Calcs'!J555)</f>
        <v/>
      </c>
      <c r="L555" s="24"/>
      <c r="M555" s="24">
        <f>IF(ISBLANK('Mortgage 1 Monthly Calcs'!K555),"",'Mortgage 1 Monthly Calcs'!K555)</f>
        <v>0</v>
      </c>
      <c r="N555" s="24"/>
      <c r="O555" s="24" t="e">
        <f>IF(ISBLANK('Mortgage 1 Monthly Calcs'!L555),"",'Mortgage 1 Monthly Calcs'!L555)</f>
        <v>#VALUE!</v>
      </c>
      <c r="P555" s="24"/>
      <c r="Q555" s="24" t="str">
        <f>IF(ISBLANK('Mortgage 1 Monthly Calcs'!M555),"",'Mortgage 1 Monthly Calcs'!M555)</f>
        <v/>
      </c>
      <c r="R555" s="24" t="str">
        <f>IF(ISBLANK('Mortgage 1 Monthly Calcs'!N555),"",'Mortgage 1 Monthly Calcs'!N555)</f>
        <v/>
      </c>
      <c r="S555" s="24" t="str">
        <f>IF(ISBLANK('Mortgage 1 Monthly Calcs'!O555),"",'Mortgage 1 Monthly Calcs'!O555)</f>
        <v/>
      </c>
      <c r="T555" s="24"/>
      <c r="U555" s="24">
        <f>IF(ISBLANK('Mortgage 1 Monthly Calcs'!P555),"",'Mortgage 1 Monthly Calcs'!P555)</f>
        <v>0</v>
      </c>
      <c r="V555" s="24" t="str">
        <f>IF(ISBLANK('Mortgage 1 Monthly Calcs'!Q555),"",'Mortgage 1 Monthly Calcs'!Q555)</f>
        <v/>
      </c>
      <c r="W555" s="24" t="str">
        <f>IF(ISBLANK('Mortgage 1 Monthly Calcs'!R555),"",'Mortgage 1 Monthly Calcs'!R555)</f>
        <v/>
      </c>
      <c r="X555" s="24">
        <f>IF(ISBLANK('Mortgage 1 Monthly Calcs'!S555),"",'Mortgage 1 Monthly Calcs'!S555)</f>
        <v>0</v>
      </c>
      <c r="Y555" s="24" t="str">
        <f>IF(ISBLANK('Mortgage 1 Monthly Calcs'!T555),"",'Mortgage 1 Monthly Calcs'!T555)</f>
        <v/>
      </c>
      <c r="Z555" s="24">
        <f>IF(ISBLANK('Mortgage 1 Monthly Calcs'!U555),"",'Mortgage 1 Monthly Calcs'!U555)</f>
        <v>93290.420445652606</v>
      </c>
      <c r="AA555" s="24" t="e">
        <f>IF(ISBLANK('Mortgage 1 Monthly Calcs'!V555),"",'Mortgage 1 Monthly Calcs'!V555)</f>
        <v>#VALUE!</v>
      </c>
      <c r="AB555" s="24" t="e">
        <f>IF(ISBLANK('Mortgage 1 Monthly Calcs'!W555),"",'Mortgage 1 Monthly Calcs'!W555)</f>
        <v>#VALUE!</v>
      </c>
      <c r="AC555" s="24" t="str">
        <f>IF(ISBLANK('Mortgage 1 Monthly Calcs'!X555),"",'Mortgage 1 Monthly Calcs'!X555)</f>
        <v/>
      </c>
      <c r="AD555" s="24" t="str">
        <f>IF(ISBLANK('Mortgage 1 Monthly Calcs'!Y555),"",'Mortgage 1 Monthly Calcs'!Y555)</f>
        <v/>
      </c>
    </row>
    <row r="556" spans="3:30" x14ac:dyDescent="0.25">
      <c r="C556" s="37">
        <v>545</v>
      </c>
      <c r="D556" s="29" t="str">
        <f>IF(K1324=1,F547+1,"")</f>
        <v/>
      </c>
      <c r="E556" s="22" t="str">
        <f>IF(ISBLANK('Mortgage 1 Monthly Calcs'!E556),"",'Mortgage 1 Monthly Calcs'!E556)</f>
        <v/>
      </c>
      <c r="F556" s="23" t="str">
        <f>IF(ISBLANK('Mortgage 1 Monthly Calcs'!F556),"",'Mortgage 1 Monthly Calcs'!F556)</f>
        <v>Mar</v>
      </c>
      <c r="G556" s="28"/>
      <c r="H556" s="28">
        <f>IF(ISBLANK('Mortgage 1 Monthly Calcs'!G556),"",'Mortgage 1 Monthly Calcs'!G556)</f>
        <v>0</v>
      </c>
      <c r="I556" s="24" t="e">
        <f>IF(ISBLANK('Mortgage 1 Monthly Calcs'!H556),"",'Mortgage 1 Monthly Calcs'!H556)</f>
        <v>#VALUE!</v>
      </c>
      <c r="J556" s="24">
        <f>IF(ISBLANK('Mortgage 1 Monthly Calcs'!I556),"",'Mortgage 1 Monthly Calcs'!I556)</f>
        <v>0</v>
      </c>
      <c r="K556" s="24" t="str">
        <f>IF(ISBLANK('Mortgage 1 Monthly Calcs'!J556),"",'Mortgage 1 Monthly Calcs'!J556)</f>
        <v/>
      </c>
      <c r="L556" s="24"/>
      <c r="M556" s="24">
        <f>IF(ISBLANK('Mortgage 1 Monthly Calcs'!K556),"",'Mortgage 1 Monthly Calcs'!K556)</f>
        <v>0</v>
      </c>
      <c r="N556" s="24"/>
      <c r="O556" s="24" t="e">
        <f>IF(ISBLANK('Mortgage 1 Monthly Calcs'!L556),"",'Mortgage 1 Monthly Calcs'!L556)</f>
        <v>#VALUE!</v>
      </c>
      <c r="P556" s="24"/>
      <c r="Q556" s="24" t="str">
        <f>IF(ISBLANK('Mortgage 1 Monthly Calcs'!M556),"",'Mortgage 1 Monthly Calcs'!M556)</f>
        <v/>
      </c>
      <c r="R556" s="24" t="str">
        <f>IF(ISBLANK('Mortgage 1 Monthly Calcs'!N556),"",'Mortgage 1 Monthly Calcs'!N556)</f>
        <v/>
      </c>
      <c r="S556" s="24" t="str">
        <f>IF(ISBLANK('Mortgage 1 Monthly Calcs'!O556),"",'Mortgage 1 Monthly Calcs'!O556)</f>
        <v/>
      </c>
      <c r="T556" s="24"/>
      <c r="U556" s="24">
        <f>IF(ISBLANK('Mortgage 1 Monthly Calcs'!P556),"",'Mortgage 1 Monthly Calcs'!P556)</f>
        <v>0</v>
      </c>
      <c r="V556" s="24" t="str">
        <f>IF(ISBLANK('Mortgage 1 Monthly Calcs'!Q556),"",'Mortgage 1 Monthly Calcs'!Q556)</f>
        <v/>
      </c>
      <c r="W556" s="24" t="str">
        <f>IF(ISBLANK('Mortgage 1 Monthly Calcs'!R556),"",'Mortgage 1 Monthly Calcs'!R556)</f>
        <v/>
      </c>
      <c r="X556" s="24">
        <f>IF(ISBLANK('Mortgage 1 Monthly Calcs'!S556),"",'Mortgage 1 Monthly Calcs'!S556)</f>
        <v>0</v>
      </c>
      <c r="Y556" s="24" t="str">
        <f>IF(ISBLANK('Mortgage 1 Monthly Calcs'!T556),"",'Mortgage 1 Monthly Calcs'!T556)</f>
        <v/>
      </c>
      <c r="Z556" s="24">
        <f>IF(ISBLANK('Mortgage 1 Monthly Calcs'!U556),"",'Mortgage 1 Monthly Calcs'!U556)</f>
        <v>93290.420445652606</v>
      </c>
      <c r="AA556" s="24" t="e">
        <f>IF(ISBLANK('Mortgage 1 Monthly Calcs'!V556),"",'Mortgage 1 Monthly Calcs'!V556)</f>
        <v>#VALUE!</v>
      </c>
      <c r="AB556" s="24" t="e">
        <f>IF(ISBLANK('Mortgage 1 Monthly Calcs'!W556),"",'Mortgage 1 Monthly Calcs'!W556)</f>
        <v>#VALUE!</v>
      </c>
      <c r="AC556" s="24" t="str">
        <f>IF(ISBLANK('Mortgage 1 Monthly Calcs'!X556),"",'Mortgage 1 Monthly Calcs'!X556)</f>
        <v/>
      </c>
      <c r="AD556" s="24" t="str">
        <f>IF(ISBLANK('Mortgage 1 Monthly Calcs'!Y556),"",'Mortgage 1 Monthly Calcs'!Y556)</f>
        <v/>
      </c>
    </row>
    <row r="557" spans="3:30" x14ac:dyDescent="0.25">
      <c r="C557" s="37">
        <v>546</v>
      </c>
      <c r="D557" s="29" t="str">
        <f>IF(K1325=1,F547+1,"")</f>
        <v/>
      </c>
      <c r="E557" s="22" t="str">
        <f>IF(ISBLANK('Mortgage 1 Monthly Calcs'!E557),"",'Mortgage 1 Monthly Calcs'!E557)</f>
        <v/>
      </c>
      <c r="F557" s="23" t="str">
        <f>IF(ISBLANK('Mortgage 1 Monthly Calcs'!F557),"",'Mortgage 1 Monthly Calcs'!F557)</f>
        <v>Apr</v>
      </c>
      <c r="G557" s="28"/>
      <c r="H557" s="28">
        <f>IF(ISBLANK('Mortgage 1 Monthly Calcs'!G557),"",'Mortgage 1 Monthly Calcs'!G557)</f>
        <v>0</v>
      </c>
      <c r="I557" s="24" t="e">
        <f>IF(ISBLANK('Mortgage 1 Monthly Calcs'!H557),"",'Mortgage 1 Monthly Calcs'!H557)</f>
        <v>#VALUE!</v>
      </c>
      <c r="J557" s="24">
        <f>IF(ISBLANK('Mortgage 1 Monthly Calcs'!I557),"",'Mortgage 1 Monthly Calcs'!I557)</f>
        <v>0</v>
      </c>
      <c r="K557" s="24" t="str">
        <f>IF(ISBLANK('Mortgage 1 Monthly Calcs'!J557),"",'Mortgage 1 Monthly Calcs'!J557)</f>
        <v/>
      </c>
      <c r="L557" s="24"/>
      <c r="M557" s="24">
        <f>IF(ISBLANK('Mortgage 1 Monthly Calcs'!K557),"",'Mortgage 1 Monthly Calcs'!K557)</f>
        <v>0</v>
      </c>
      <c r="N557" s="24"/>
      <c r="O557" s="24" t="e">
        <f>IF(ISBLANK('Mortgage 1 Monthly Calcs'!L557),"",'Mortgage 1 Monthly Calcs'!L557)</f>
        <v>#VALUE!</v>
      </c>
      <c r="P557" s="24"/>
      <c r="Q557" s="24" t="str">
        <f>IF(ISBLANK('Mortgage 1 Monthly Calcs'!M557),"",'Mortgage 1 Monthly Calcs'!M557)</f>
        <v/>
      </c>
      <c r="R557" s="24" t="str">
        <f>IF(ISBLANK('Mortgage 1 Monthly Calcs'!N557),"",'Mortgage 1 Monthly Calcs'!N557)</f>
        <v/>
      </c>
      <c r="S557" s="24" t="str">
        <f>IF(ISBLANK('Mortgage 1 Monthly Calcs'!O557),"",'Mortgage 1 Monthly Calcs'!O557)</f>
        <v/>
      </c>
      <c r="T557" s="24"/>
      <c r="U557" s="24">
        <f>IF(ISBLANK('Mortgage 1 Monthly Calcs'!P557),"",'Mortgage 1 Monthly Calcs'!P557)</f>
        <v>0</v>
      </c>
      <c r="V557" s="24" t="str">
        <f>IF(ISBLANK('Mortgage 1 Monthly Calcs'!Q557),"",'Mortgage 1 Monthly Calcs'!Q557)</f>
        <v/>
      </c>
      <c r="W557" s="24" t="str">
        <f>IF(ISBLANK('Mortgage 1 Monthly Calcs'!R557),"",'Mortgage 1 Monthly Calcs'!R557)</f>
        <v/>
      </c>
      <c r="X557" s="24">
        <f>IF(ISBLANK('Mortgage 1 Monthly Calcs'!S557),"",'Mortgage 1 Monthly Calcs'!S557)</f>
        <v>0</v>
      </c>
      <c r="Y557" s="24" t="str">
        <f>IF(ISBLANK('Mortgage 1 Monthly Calcs'!T557),"",'Mortgage 1 Monthly Calcs'!T557)</f>
        <v/>
      </c>
      <c r="Z557" s="24">
        <f>IF(ISBLANK('Mortgage 1 Monthly Calcs'!U557),"",'Mortgage 1 Monthly Calcs'!U557)</f>
        <v>93290.420445652606</v>
      </c>
      <c r="AA557" s="24" t="e">
        <f>IF(ISBLANK('Mortgage 1 Monthly Calcs'!V557),"",'Mortgage 1 Monthly Calcs'!V557)</f>
        <v>#VALUE!</v>
      </c>
      <c r="AB557" s="24" t="e">
        <f>IF(ISBLANK('Mortgage 1 Monthly Calcs'!W557),"",'Mortgage 1 Monthly Calcs'!W557)</f>
        <v>#VALUE!</v>
      </c>
      <c r="AC557" s="24" t="str">
        <f>IF(ISBLANK('Mortgage 1 Monthly Calcs'!X557),"",'Mortgage 1 Monthly Calcs'!X557)</f>
        <v/>
      </c>
      <c r="AD557" s="24" t="str">
        <f>IF(ISBLANK('Mortgage 1 Monthly Calcs'!Y557),"",'Mortgage 1 Monthly Calcs'!Y557)</f>
        <v/>
      </c>
    </row>
    <row r="558" spans="3:30" x14ac:dyDescent="0.25">
      <c r="C558" s="37">
        <v>547</v>
      </c>
      <c r="D558" s="29" t="str">
        <f>IF(K1326=1,F547+1,"")</f>
        <v/>
      </c>
      <c r="E558" s="22" t="str">
        <f>IF(ISBLANK('Mortgage 1 Monthly Calcs'!E558),"",'Mortgage 1 Monthly Calcs'!E558)</f>
        <v/>
      </c>
      <c r="F558" s="23" t="str">
        <f>IF(ISBLANK('Mortgage 1 Monthly Calcs'!F558),"",'Mortgage 1 Monthly Calcs'!F558)</f>
        <v>May</v>
      </c>
      <c r="G558" s="28"/>
      <c r="H558" s="28">
        <f>IF(ISBLANK('Mortgage 1 Monthly Calcs'!G558),"",'Mortgage 1 Monthly Calcs'!G558)</f>
        <v>0</v>
      </c>
      <c r="I558" s="24" t="e">
        <f>IF(ISBLANK('Mortgage 1 Monthly Calcs'!H558),"",'Mortgage 1 Monthly Calcs'!H558)</f>
        <v>#VALUE!</v>
      </c>
      <c r="J558" s="24">
        <f>IF(ISBLANK('Mortgage 1 Monthly Calcs'!I558),"",'Mortgage 1 Monthly Calcs'!I558)</f>
        <v>0</v>
      </c>
      <c r="K558" s="24" t="str">
        <f>IF(ISBLANK('Mortgage 1 Monthly Calcs'!J558),"",'Mortgage 1 Monthly Calcs'!J558)</f>
        <v/>
      </c>
      <c r="L558" s="24"/>
      <c r="M558" s="24">
        <f>IF(ISBLANK('Mortgage 1 Monthly Calcs'!K558),"",'Mortgage 1 Monthly Calcs'!K558)</f>
        <v>0</v>
      </c>
      <c r="N558" s="24"/>
      <c r="O558" s="24" t="e">
        <f>IF(ISBLANK('Mortgage 1 Monthly Calcs'!L558),"",'Mortgage 1 Monthly Calcs'!L558)</f>
        <v>#VALUE!</v>
      </c>
      <c r="P558" s="24"/>
      <c r="Q558" s="24" t="str">
        <f>IF(ISBLANK('Mortgage 1 Monthly Calcs'!M558),"",'Mortgage 1 Monthly Calcs'!M558)</f>
        <v/>
      </c>
      <c r="R558" s="24" t="str">
        <f>IF(ISBLANK('Mortgage 1 Monthly Calcs'!N558),"",'Mortgage 1 Monthly Calcs'!N558)</f>
        <v/>
      </c>
      <c r="S558" s="24" t="str">
        <f>IF(ISBLANK('Mortgage 1 Monthly Calcs'!O558),"",'Mortgage 1 Monthly Calcs'!O558)</f>
        <v/>
      </c>
      <c r="T558" s="24"/>
      <c r="U558" s="24">
        <f>IF(ISBLANK('Mortgage 1 Monthly Calcs'!P558),"",'Mortgage 1 Monthly Calcs'!P558)</f>
        <v>0</v>
      </c>
      <c r="V558" s="24" t="str">
        <f>IF(ISBLANK('Mortgage 1 Monthly Calcs'!Q558),"",'Mortgage 1 Monthly Calcs'!Q558)</f>
        <v/>
      </c>
      <c r="W558" s="24" t="str">
        <f>IF(ISBLANK('Mortgage 1 Monthly Calcs'!R558),"",'Mortgage 1 Monthly Calcs'!R558)</f>
        <v/>
      </c>
      <c r="X558" s="24">
        <f>IF(ISBLANK('Mortgage 1 Monthly Calcs'!S558),"",'Mortgage 1 Monthly Calcs'!S558)</f>
        <v>0</v>
      </c>
      <c r="Y558" s="24" t="str">
        <f>IF(ISBLANK('Mortgage 1 Monthly Calcs'!T558),"",'Mortgage 1 Monthly Calcs'!T558)</f>
        <v/>
      </c>
      <c r="Z558" s="24">
        <f>IF(ISBLANK('Mortgage 1 Monthly Calcs'!U558),"",'Mortgage 1 Monthly Calcs'!U558)</f>
        <v>93290.420445652606</v>
      </c>
      <c r="AA558" s="24" t="e">
        <f>IF(ISBLANK('Mortgage 1 Monthly Calcs'!V558),"",'Mortgage 1 Monthly Calcs'!V558)</f>
        <v>#VALUE!</v>
      </c>
      <c r="AB558" s="24" t="e">
        <f>IF(ISBLANK('Mortgage 1 Monthly Calcs'!W558),"",'Mortgage 1 Monthly Calcs'!W558)</f>
        <v>#VALUE!</v>
      </c>
      <c r="AC558" s="24" t="str">
        <f>IF(ISBLANK('Mortgage 1 Monthly Calcs'!X558),"",'Mortgage 1 Monthly Calcs'!X558)</f>
        <v/>
      </c>
      <c r="AD558" s="24" t="str">
        <f>IF(ISBLANK('Mortgage 1 Monthly Calcs'!Y558),"",'Mortgage 1 Monthly Calcs'!Y558)</f>
        <v/>
      </c>
    </row>
    <row r="559" spans="3:30" x14ac:dyDescent="0.25">
      <c r="C559" s="37">
        <v>548</v>
      </c>
      <c r="D559" s="29" t="str">
        <f>IF(K1327=1,F547+1,"")</f>
        <v/>
      </c>
      <c r="E559" s="22" t="str">
        <f>IF(ISBLANK('Mortgage 1 Monthly Calcs'!E559),"",'Mortgage 1 Monthly Calcs'!E559)</f>
        <v/>
      </c>
      <c r="F559" s="23" t="str">
        <f>IF(ISBLANK('Mortgage 1 Monthly Calcs'!F559),"",'Mortgage 1 Monthly Calcs'!F559)</f>
        <v>Jun</v>
      </c>
      <c r="G559" s="28"/>
      <c r="H559" s="28">
        <f>IF(ISBLANK('Mortgage 1 Monthly Calcs'!G559),"",'Mortgage 1 Monthly Calcs'!G559)</f>
        <v>0</v>
      </c>
      <c r="I559" s="24" t="e">
        <f>IF(ISBLANK('Mortgage 1 Monthly Calcs'!H559),"",'Mortgage 1 Monthly Calcs'!H559)</f>
        <v>#VALUE!</v>
      </c>
      <c r="J559" s="24">
        <f>IF(ISBLANK('Mortgage 1 Monthly Calcs'!I559),"",'Mortgage 1 Monthly Calcs'!I559)</f>
        <v>0</v>
      </c>
      <c r="K559" s="24" t="str">
        <f>IF(ISBLANK('Mortgage 1 Monthly Calcs'!J559),"",'Mortgage 1 Monthly Calcs'!J559)</f>
        <v/>
      </c>
      <c r="L559" s="24"/>
      <c r="M559" s="24">
        <f>IF(ISBLANK('Mortgage 1 Monthly Calcs'!K559),"",'Mortgage 1 Monthly Calcs'!K559)</f>
        <v>0</v>
      </c>
      <c r="N559" s="24"/>
      <c r="O559" s="24" t="e">
        <f>IF(ISBLANK('Mortgage 1 Monthly Calcs'!L559),"",'Mortgage 1 Monthly Calcs'!L559)</f>
        <v>#VALUE!</v>
      </c>
      <c r="P559" s="24"/>
      <c r="Q559" s="24" t="str">
        <f>IF(ISBLANK('Mortgage 1 Monthly Calcs'!M559),"",'Mortgage 1 Monthly Calcs'!M559)</f>
        <v/>
      </c>
      <c r="R559" s="24" t="str">
        <f>IF(ISBLANK('Mortgage 1 Monthly Calcs'!N559),"",'Mortgage 1 Monthly Calcs'!N559)</f>
        <v/>
      </c>
      <c r="S559" s="24" t="str">
        <f>IF(ISBLANK('Mortgage 1 Monthly Calcs'!O559),"",'Mortgage 1 Monthly Calcs'!O559)</f>
        <v/>
      </c>
      <c r="T559" s="24"/>
      <c r="U559" s="24">
        <f>IF(ISBLANK('Mortgage 1 Monthly Calcs'!P559),"",'Mortgage 1 Monthly Calcs'!P559)</f>
        <v>0</v>
      </c>
      <c r="V559" s="24" t="str">
        <f>IF(ISBLANK('Mortgage 1 Monthly Calcs'!Q559),"",'Mortgage 1 Monthly Calcs'!Q559)</f>
        <v/>
      </c>
      <c r="W559" s="24" t="str">
        <f>IF(ISBLANK('Mortgage 1 Monthly Calcs'!R559),"",'Mortgage 1 Monthly Calcs'!R559)</f>
        <v/>
      </c>
      <c r="X559" s="24">
        <f>IF(ISBLANK('Mortgage 1 Monthly Calcs'!S559),"",'Mortgage 1 Monthly Calcs'!S559)</f>
        <v>0</v>
      </c>
      <c r="Y559" s="24" t="str">
        <f>IF(ISBLANK('Mortgage 1 Monthly Calcs'!T559),"",'Mortgage 1 Monthly Calcs'!T559)</f>
        <v/>
      </c>
      <c r="Z559" s="24">
        <f>IF(ISBLANK('Mortgage 1 Monthly Calcs'!U559),"",'Mortgage 1 Monthly Calcs'!U559)</f>
        <v>93290.420445652606</v>
      </c>
      <c r="AA559" s="24" t="e">
        <f>IF(ISBLANK('Mortgage 1 Monthly Calcs'!V559),"",'Mortgage 1 Monthly Calcs'!V559)</f>
        <v>#VALUE!</v>
      </c>
      <c r="AB559" s="24" t="e">
        <f>IF(ISBLANK('Mortgage 1 Monthly Calcs'!W559),"",'Mortgage 1 Monthly Calcs'!W559)</f>
        <v>#VALUE!</v>
      </c>
      <c r="AC559" s="24" t="str">
        <f>IF(ISBLANK('Mortgage 1 Monthly Calcs'!X559),"",'Mortgage 1 Monthly Calcs'!X559)</f>
        <v/>
      </c>
      <c r="AD559" s="24" t="str">
        <f>IF(ISBLANK('Mortgage 1 Monthly Calcs'!Y559),"",'Mortgage 1 Monthly Calcs'!Y559)</f>
        <v/>
      </c>
    </row>
    <row r="560" spans="3:30" x14ac:dyDescent="0.25">
      <c r="C560" s="37">
        <v>549</v>
      </c>
      <c r="D560" s="29" t="str">
        <f>IF(K1328=1,F547+1,"")</f>
        <v/>
      </c>
      <c r="E560" s="22" t="str">
        <f>IF(ISBLANK('Mortgage 1 Monthly Calcs'!E560),"",'Mortgage 1 Monthly Calcs'!E560)</f>
        <v/>
      </c>
      <c r="F560" s="23" t="str">
        <f>IF(ISBLANK('Mortgage 1 Monthly Calcs'!F560),"",'Mortgage 1 Monthly Calcs'!F560)</f>
        <v>Jul</v>
      </c>
      <c r="G560" s="28"/>
      <c r="H560" s="28">
        <f>IF(ISBLANK('Mortgage 1 Monthly Calcs'!G560),"",'Mortgage 1 Monthly Calcs'!G560)</f>
        <v>0</v>
      </c>
      <c r="I560" s="24" t="e">
        <f>IF(ISBLANK('Mortgage 1 Monthly Calcs'!H560),"",'Mortgage 1 Monthly Calcs'!H560)</f>
        <v>#VALUE!</v>
      </c>
      <c r="J560" s="24">
        <f>IF(ISBLANK('Mortgage 1 Monthly Calcs'!I560),"",'Mortgage 1 Monthly Calcs'!I560)</f>
        <v>0</v>
      </c>
      <c r="K560" s="24" t="str">
        <f>IF(ISBLANK('Mortgage 1 Monthly Calcs'!J560),"",'Mortgage 1 Monthly Calcs'!J560)</f>
        <v/>
      </c>
      <c r="L560" s="24"/>
      <c r="M560" s="24">
        <f>IF(ISBLANK('Mortgage 1 Monthly Calcs'!K560),"",'Mortgage 1 Monthly Calcs'!K560)</f>
        <v>0</v>
      </c>
      <c r="N560" s="24"/>
      <c r="O560" s="24" t="e">
        <f>IF(ISBLANK('Mortgage 1 Monthly Calcs'!L560),"",'Mortgage 1 Monthly Calcs'!L560)</f>
        <v>#VALUE!</v>
      </c>
      <c r="P560" s="24"/>
      <c r="Q560" s="24" t="str">
        <f>IF(ISBLANK('Mortgage 1 Monthly Calcs'!M560),"",'Mortgage 1 Monthly Calcs'!M560)</f>
        <v/>
      </c>
      <c r="R560" s="24" t="str">
        <f>IF(ISBLANK('Mortgage 1 Monthly Calcs'!N560),"",'Mortgage 1 Monthly Calcs'!N560)</f>
        <v/>
      </c>
      <c r="S560" s="24" t="str">
        <f>IF(ISBLANK('Mortgage 1 Monthly Calcs'!O560),"",'Mortgage 1 Monthly Calcs'!O560)</f>
        <v/>
      </c>
      <c r="T560" s="24"/>
      <c r="U560" s="24">
        <f>IF(ISBLANK('Mortgage 1 Monthly Calcs'!P560),"",'Mortgage 1 Monthly Calcs'!P560)</f>
        <v>0</v>
      </c>
      <c r="V560" s="24" t="str">
        <f>IF(ISBLANK('Mortgage 1 Monthly Calcs'!Q560),"",'Mortgage 1 Monthly Calcs'!Q560)</f>
        <v/>
      </c>
      <c r="W560" s="24" t="str">
        <f>IF(ISBLANK('Mortgage 1 Monthly Calcs'!R560),"",'Mortgage 1 Monthly Calcs'!R560)</f>
        <v/>
      </c>
      <c r="X560" s="24">
        <f>IF(ISBLANK('Mortgage 1 Monthly Calcs'!S560),"",'Mortgage 1 Monthly Calcs'!S560)</f>
        <v>0</v>
      </c>
      <c r="Y560" s="24" t="str">
        <f>IF(ISBLANK('Mortgage 1 Monthly Calcs'!T560),"",'Mortgage 1 Monthly Calcs'!T560)</f>
        <v/>
      </c>
      <c r="Z560" s="24">
        <f>IF(ISBLANK('Mortgage 1 Monthly Calcs'!U560),"",'Mortgage 1 Monthly Calcs'!U560)</f>
        <v>93290.420445652606</v>
      </c>
      <c r="AA560" s="24" t="e">
        <f>IF(ISBLANK('Mortgage 1 Monthly Calcs'!V560),"",'Mortgage 1 Monthly Calcs'!V560)</f>
        <v>#VALUE!</v>
      </c>
      <c r="AB560" s="24" t="e">
        <f>IF(ISBLANK('Mortgage 1 Monthly Calcs'!W560),"",'Mortgage 1 Monthly Calcs'!W560)</f>
        <v>#VALUE!</v>
      </c>
      <c r="AC560" s="24" t="str">
        <f>IF(ISBLANK('Mortgage 1 Monthly Calcs'!X560),"",'Mortgage 1 Monthly Calcs'!X560)</f>
        <v/>
      </c>
      <c r="AD560" s="24" t="str">
        <f>IF(ISBLANK('Mortgage 1 Monthly Calcs'!Y560),"",'Mortgage 1 Monthly Calcs'!Y560)</f>
        <v/>
      </c>
    </row>
    <row r="561" spans="3:30" x14ac:dyDescent="0.25">
      <c r="C561" s="37">
        <v>550</v>
      </c>
      <c r="D561" s="29" t="str">
        <f>IF(K1329=1,F547+1,"")</f>
        <v/>
      </c>
      <c r="E561" s="22" t="str">
        <f>IF(ISBLANK('Mortgage 1 Monthly Calcs'!E561),"",'Mortgage 1 Monthly Calcs'!E561)</f>
        <v/>
      </c>
      <c r="F561" s="22" t="str">
        <f>IF(ISBLANK('Mortgage 1 Monthly Calcs'!F561),"",'Mortgage 1 Monthly Calcs'!F561)</f>
        <v>Aug</v>
      </c>
      <c r="G561" s="28"/>
      <c r="H561" s="28">
        <f>IF(ISBLANK('Mortgage 1 Monthly Calcs'!G561),"",'Mortgage 1 Monthly Calcs'!G561)</f>
        <v>0</v>
      </c>
      <c r="I561" s="24" t="e">
        <f>IF(ISBLANK('Mortgage 1 Monthly Calcs'!H561),"",'Mortgage 1 Monthly Calcs'!H561)</f>
        <v>#VALUE!</v>
      </c>
      <c r="J561" s="24">
        <f>IF(ISBLANK('Mortgage 1 Monthly Calcs'!I561),"",'Mortgage 1 Monthly Calcs'!I561)</f>
        <v>0</v>
      </c>
      <c r="K561" s="24" t="str">
        <f>IF(ISBLANK('Mortgage 1 Monthly Calcs'!J561),"",'Mortgage 1 Monthly Calcs'!J561)</f>
        <v/>
      </c>
      <c r="L561" s="24"/>
      <c r="M561" s="24">
        <f>IF(ISBLANK('Mortgage 1 Monthly Calcs'!K561),"",'Mortgage 1 Monthly Calcs'!K561)</f>
        <v>0</v>
      </c>
      <c r="N561" s="24"/>
      <c r="O561" s="24" t="e">
        <f>IF(ISBLANK('Mortgage 1 Monthly Calcs'!L561),"",'Mortgage 1 Monthly Calcs'!L561)</f>
        <v>#VALUE!</v>
      </c>
      <c r="P561" s="24"/>
      <c r="Q561" s="24" t="str">
        <f>IF(ISBLANK('Mortgage 1 Monthly Calcs'!M561),"",'Mortgage 1 Monthly Calcs'!M561)</f>
        <v/>
      </c>
      <c r="R561" s="24" t="str">
        <f>IF(ISBLANK('Mortgage 1 Monthly Calcs'!N561),"",'Mortgage 1 Monthly Calcs'!N561)</f>
        <v/>
      </c>
      <c r="S561" s="24" t="str">
        <f>IF(ISBLANK('Mortgage 1 Monthly Calcs'!O561),"",'Mortgage 1 Monthly Calcs'!O561)</f>
        <v/>
      </c>
      <c r="T561" s="24"/>
      <c r="U561" s="24">
        <f>IF(ISBLANK('Mortgage 1 Monthly Calcs'!P561),"",'Mortgage 1 Monthly Calcs'!P561)</f>
        <v>0</v>
      </c>
      <c r="V561" s="24" t="str">
        <f>IF(ISBLANK('Mortgage 1 Monthly Calcs'!Q561),"",'Mortgage 1 Monthly Calcs'!Q561)</f>
        <v/>
      </c>
      <c r="W561" s="24" t="str">
        <f>IF(ISBLANK('Mortgage 1 Monthly Calcs'!R561),"",'Mortgage 1 Monthly Calcs'!R561)</f>
        <v/>
      </c>
      <c r="X561" s="24">
        <f>IF(ISBLANK('Mortgage 1 Monthly Calcs'!S561),"",'Mortgage 1 Monthly Calcs'!S561)</f>
        <v>0</v>
      </c>
      <c r="Y561" s="24" t="str">
        <f>IF(ISBLANK('Mortgage 1 Monthly Calcs'!T561),"",'Mortgage 1 Monthly Calcs'!T561)</f>
        <v/>
      </c>
      <c r="Z561" s="24">
        <f>IF(ISBLANK('Mortgage 1 Monthly Calcs'!U561),"",'Mortgage 1 Monthly Calcs'!U561)</f>
        <v>93290.420445652606</v>
      </c>
      <c r="AA561" s="24" t="e">
        <f>IF(ISBLANK('Mortgage 1 Monthly Calcs'!V561),"",'Mortgage 1 Monthly Calcs'!V561)</f>
        <v>#VALUE!</v>
      </c>
      <c r="AB561" s="24" t="e">
        <f>IF(ISBLANK('Mortgage 1 Monthly Calcs'!W561),"",'Mortgage 1 Monthly Calcs'!W561)</f>
        <v>#VALUE!</v>
      </c>
      <c r="AC561" s="24" t="str">
        <f>IF(ISBLANK('Mortgage 1 Monthly Calcs'!X561),"",'Mortgage 1 Monthly Calcs'!X561)</f>
        <v/>
      </c>
      <c r="AD561" s="24" t="str">
        <f>IF(ISBLANK('Mortgage 1 Monthly Calcs'!Y561),"",'Mortgage 1 Monthly Calcs'!Y561)</f>
        <v/>
      </c>
    </row>
    <row r="562" spans="3:30" x14ac:dyDescent="0.25">
      <c r="C562" s="37">
        <v>551</v>
      </c>
      <c r="D562" s="29" t="str">
        <f>IF(K1330=1,F547+1,"")</f>
        <v/>
      </c>
      <c r="E562" s="22" t="str">
        <f>IF(ISBLANK('Mortgage 1 Monthly Calcs'!E562),"",'Mortgage 1 Monthly Calcs'!E562)</f>
        <v/>
      </c>
      <c r="F562" s="23" t="str">
        <f>IF(ISBLANK('Mortgage 1 Monthly Calcs'!F562),"",'Mortgage 1 Monthly Calcs'!F562)</f>
        <v>Sep</v>
      </c>
      <c r="G562" s="28"/>
      <c r="H562" s="28">
        <f>IF(ISBLANK('Mortgage 1 Monthly Calcs'!G562),"",'Mortgage 1 Monthly Calcs'!G562)</f>
        <v>0</v>
      </c>
      <c r="I562" s="24" t="e">
        <f>IF(ISBLANK('Mortgage 1 Monthly Calcs'!H562),"",'Mortgage 1 Monthly Calcs'!H562)</f>
        <v>#VALUE!</v>
      </c>
      <c r="J562" s="24">
        <f>IF(ISBLANK('Mortgage 1 Monthly Calcs'!I562),"",'Mortgage 1 Monthly Calcs'!I562)</f>
        <v>0</v>
      </c>
      <c r="K562" s="24" t="str">
        <f>IF(ISBLANK('Mortgage 1 Monthly Calcs'!J562),"",'Mortgage 1 Monthly Calcs'!J562)</f>
        <v/>
      </c>
      <c r="L562" s="24"/>
      <c r="M562" s="24">
        <f>IF(ISBLANK('Mortgage 1 Monthly Calcs'!K562),"",'Mortgage 1 Monthly Calcs'!K562)</f>
        <v>0</v>
      </c>
      <c r="N562" s="24"/>
      <c r="O562" s="24" t="e">
        <f>IF(ISBLANK('Mortgage 1 Monthly Calcs'!L562),"",'Mortgage 1 Monthly Calcs'!L562)</f>
        <v>#VALUE!</v>
      </c>
      <c r="P562" s="24"/>
      <c r="Q562" s="24" t="str">
        <f>IF(ISBLANK('Mortgage 1 Monthly Calcs'!M562),"",'Mortgage 1 Monthly Calcs'!M562)</f>
        <v/>
      </c>
      <c r="R562" s="24" t="str">
        <f>IF(ISBLANK('Mortgage 1 Monthly Calcs'!N562),"",'Mortgage 1 Monthly Calcs'!N562)</f>
        <v/>
      </c>
      <c r="S562" s="24" t="str">
        <f>IF(ISBLANK('Mortgage 1 Monthly Calcs'!O562),"",'Mortgage 1 Monthly Calcs'!O562)</f>
        <v/>
      </c>
      <c r="T562" s="24"/>
      <c r="U562" s="24">
        <f>IF(ISBLANK('Mortgage 1 Monthly Calcs'!P562),"",'Mortgage 1 Monthly Calcs'!P562)</f>
        <v>0</v>
      </c>
      <c r="V562" s="24" t="str">
        <f>IF(ISBLANK('Mortgage 1 Monthly Calcs'!Q562),"",'Mortgage 1 Monthly Calcs'!Q562)</f>
        <v/>
      </c>
      <c r="W562" s="24" t="str">
        <f>IF(ISBLANK('Mortgage 1 Monthly Calcs'!R562),"",'Mortgage 1 Monthly Calcs'!R562)</f>
        <v/>
      </c>
      <c r="X562" s="24">
        <f>IF(ISBLANK('Mortgage 1 Monthly Calcs'!S562),"",'Mortgage 1 Monthly Calcs'!S562)</f>
        <v>0</v>
      </c>
      <c r="Y562" s="24" t="str">
        <f>IF(ISBLANK('Mortgage 1 Monthly Calcs'!T562),"",'Mortgage 1 Monthly Calcs'!T562)</f>
        <v/>
      </c>
      <c r="Z562" s="24">
        <f>IF(ISBLANK('Mortgage 1 Monthly Calcs'!U562),"",'Mortgage 1 Monthly Calcs'!U562)</f>
        <v>93290.420445652606</v>
      </c>
      <c r="AA562" s="24" t="e">
        <f>IF(ISBLANK('Mortgage 1 Monthly Calcs'!V562),"",'Mortgage 1 Monthly Calcs'!V562)</f>
        <v>#VALUE!</v>
      </c>
      <c r="AB562" s="24" t="e">
        <f>IF(ISBLANK('Mortgage 1 Monthly Calcs'!W562),"",'Mortgage 1 Monthly Calcs'!W562)</f>
        <v>#VALUE!</v>
      </c>
      <c r="AC562" s="24" t="str">
        <f>IF(ISBLANK('Mortgage 1 Monthly Calcs'!X562),"",'Mortgage 1 Monthly Calcs'!X562)</f>
        <v/>
      </c>
      <c r="AD562" s="24" t="str">
        <f>IF(ISBLANK('Mortgage 1 Monthly Calcs'!Y562),"",'Mortgage 1 Monthly Calcs'!Y562)</f>
        <v/>
      </c>
    </row>
    <row r="563" spans="3:30" x14ac:dyDescent="0.25">
      <c r="C563" s="37">
        <v>552</v>
      </c>
      <c r="D563" s="29">
        <f>D551+1</f>
        <v>46</v>
      </c>
      <c r="E563" s="22" t="str">
        <f>IF(ISBLANK('Mortgage 1 Monthly Calcs'!E563),"",'Mortgage 1 Monthly Calcs'!E563)</f>
        <v/>
      </c>
      <c r="F563" s="23" t="str">
        <f>IF(ISBLANK('Mortgage 1 Monthly Calcs'!F563),"",'Mortgage 1 Monthly Calcs'!F563)</f>
        <v>Oct</v>
      </c>
      <c r="G563" s="28"/>
      <c r="H563" s="28">
        <f>IF(ISBLANK('Mortgage 1 Monthly Calcs'!G563),"",'Mortgage 1 Monthly Calcs'!G563)</f>
        <v>0</v>
      </c>
      <c r="I563" s="24" t="e">
        <f>IF(ISBLANK('Mortgage 1 Monthly Calcs'!H563),"",'Mortgage 1 Monthly Calcs'!H563)</f>
        <v>#VALUE!</v>
      </c>
      <c r="J563" s="24">
        <f>IF(ISBLANK('Mortgage 1 Monthly Calcs'!I563),"",'Mortgage 1 Monthly Calcs'!I563)</f>
        <v>0</v>
      </c>
      <c r="K563" s="24" t="str">
        <f>IF(ISBLANK('Mortgage 1 Monthly Calcs'!J563),"",'Mortgage 1 Monthly Calcs'!J563)</f>
        <v/>
      </c>
      <c r="L563" s="24"/>
      <c r="M563" s="24">
        <f>IF(ISBLANK('Mortgage 1 Monthly Calcs'!K563),"",'Mortgage 1 Monthly Calcs'!K563)</f>
        <v>0</v>
      </c>
      <c r="N563" s="24"/>
      <c r="O563" s="24" t="e">
        <f>IF(ISBLANK('Mortgage 1 Monthly Calcs'!L563),"",'Mortgage 1 Monthly Calcs'!L563)</f>
        <v>#VALUE!</v>
      </c>
      <c r="P563" s="24"/>
      <c r="Q563" s="24" t="str">
        <f>IF(ISBLANK('Mortgage 1 Monthly Calcs'!M563),"",'Mortgage 1 Monthly Calcs'!M563)</f>
        <v/>
      </c>
      <c r="R563" s="24" t="str">
        <f>IF(ISBLANK('Mortgage 1 Monthly Calcs'!N563),"",'Mortgage 1 Monthly Calcs'!N563)</f>
        <v/>
      </c>
      <c r="S563" s="24" t="str">
        <f>IF(ISBLANK('Mortgage 1 Monthly Calcs'!O563),"",'Mortgage 1 Monthly Calcs'!O563)</f>
        <v/>
      </c>
      <c r="T563" s="24"/>
      <c r="U563" s="24">
        <f>IF(ISBLANK('Mortgage 1 Monthly Calcs'!P563),"",'Mortgage 1 Monthly Calcs'!P563)</f>
        <v>0</v>
      </c>
      <c r="V563" s="24" t="str">
        <f>IF(ISBLANK('Mortgage 1 Monthly Calcs'!Q563),"",'Mortgage 1 Monthly Calcs'!Q563)</f>
        <v/>
      </c>
      <c r="W563" s="24" t="str">
        <f>IF(ISBLANK('Mortgage 1 Monthly Calcs'!R563),"",'Mortgage 1 Monthly Calcs'!R563)</f>
        <v/>
      </c>
      <c r="X563" s="24">
        <f>IF(ISBLANK('Mortgage 1 Monthly Calcs'!S563),"",'Mortgage 1 Monthly Calcs'!S563)</f>
        <v>0</v>
      </c>
      <c r="Y563" s="24" t="str">
        <f>IF(ISBLANK('Mortgage 1 Monthly Calcs'!T563),"",'Mortgage 1 Monthly Calcs'!T563)</f>
        <v/>
      </c>
      <c r="Z563" s="24">
        <f>IF(ISBLANK('Mortgage 1 Monthly Calcs'!U563),"",'Mortgage 1 Monthly Calcs'!U563)</f>
        <v>93290.420445652606</v>
      </c>
      <c r="AA563" s="24" t="e">
        <f>IF(ISBLANK('Mortgage 1 Monthly Calcs'!V563),"",'Mortgage 1 Monthly Calcs'!V563)</f>
        <v>#VALUE!</v>
      </c>
      <c r="AB563" s="24" t="e">
        <f>IF(ISBLANK('Mortgage 1 Monthly Calcs'!W563),"",'Mortgage 1 Monthly Calcs'!W563)</f>
        <v>#VALUE!</v>
      </c>
      <c r="AC563" s="24" t="str">
        <f>IF(ISBLANK('Mortgage 1 Monthly Calcs'!X563),"",'Mortgage 1 Monthly Calcs'!X563)</f>
        <v/>
      </c>
      <c r="AD563" s="24" t="str">
        <f>IF(ISBLANK('Mortgage 1 Monthly Calcs'!Y563),"",'Mortgage 1 Monthly Calcs'!Y563)</f>
        <v/>
      </c>
    </row>
    <row r="564" spans="3:30" x14ac:dyDescent="0.25">
      <c r="C564" s="37">
        <v>553</v>
      </c>
      <c r="D564" s="29"/>
      <c r="E564" s="22" t="str">
        <f>IF(ISBLANK('Mortgage 1 Monthly Calcs'!E564),"",'Mortgage 1 Monthly Calcs'!E564)</f>
        <v/>
      </c>
      <c r="F564" s="23" t="str">
        <f>IF(ISBLANK('Mortgage 1 Monthly Calcs'!F564),"",'Mortgage 1 Monthly Calcs'!F564)</f>
        <v>Nov</v>
      </c>
      <c r="G564" s="28"/>
      <c r="H564" s="28">
        <f>IF(ISBLANK('Mortgage 1 Monthly Calcs'!G564),"",'Mortgage 1 Monthly Calcs'!G564)</f>
        <v>0</v>
      </c>
      <c r="I564" s="24" t="e">
        <f>IF(ISBLANK('Mortgage 1 Monthly Calcs'!H564),"",'Mortgage 1 Monthly Calcs'!H564)</f>
        <v>#VALUE!</v>
      </c>
      <c r="J564" s="24">
        <f>IF(ISBLANK('Mortgage 1 Monthly Calcs'!I564),"",'Mortgage 1 Monthly Calcs'!I564)</f>
        <v>0</v>
      </c>
      <c r="K564" s="24" t="str">
        <f>IF(ISBLANK('Mortgage 1 Monthly Calcs'!J564),"",'Mortgage 1 Monthly Calcs'!J564)</f>
        <v/>
      </c>
      <c r="L564" s="24"/>
      <c r="M564" s="24">
        <f>IF(ISBLANK('Mortgage 1 Monthly Calcs'!K564),"",'Mortgage 1 Monthly Calcs'!K564)</f>
        <v>0</v>
      </c>
      <c r="N564" s="24"/>
      <c r="O564" s="24" t="e">
        <f>IF(ISBLANK('Mortgage 1 Monthly Calcs'!L564),"",'Mortgage 1 Monthly Calcs'!L564)</f>
        <v>#VALUE!</v>
      </c>
      <c r="P564" s="24"/>
      <c r="Q564" s="24" t="str">
        <f>IF(ISBLANK('Mortgage 1 Monthly Calcs'!M564),"",'Mortgage 1 Monthly Calcs'!M564)</f>
        <v/>
      </c>
      <c r="R564" s="24" t="str">
        <f>IF(ISBLANK('Mortgage 1 Monthly Calcs'!N564),"",'Mortgage 1 Monthly Calcs'!N564)</f>
        <v/>
      </c>
      <c r="S564" s="24" t="str">
        <f>IF(ISBLANK('Mortgage 1 Monthly Calcs'!O564),"",'Mortgage 1 Monthly Calcs'!O564)</f>
        <v/>
      </c>
      <c r="T564" s="24"/>
      <c r="U564" s="24">
        <f>IF(ISBLANK('Mortgage 1 Monthly Calcs'!P564),"",'Mortgage 1 Monthly Calcs'!P564)</f>
        <v>0</v>
      </c>
      <c r="V564" s="24" t="str">
        <f>IF(ISBLANK('Mortgage 1 Monthly Calcs'!Q564),"",'Mortgage 1 Monthly Calcs'!Q564)</f>
        <v/>
      </c>
      <c r="W564" s="24" t="str">
        <f>IF(ISBLANK('Mortgage 1 Monthly Calcs'!R564),"",'Mortgage 1 Monthly Calcs'!R564)</f>
        <v/>
      </c>
      <c r="X564" s="24">
        <f>IF(ISBLANK('Mortgage 1 Monthly Calcs'!S564),"",'Mortgage 1 Monthly Calcs'!S564)</f>
        <v>0</v>
      </c>
      <c r="Y564" s="24" t="str">
        <f>IF(ISBLANK('Mortgage 1 Monthly Calcs'!T564),"",'Mortgage 1 Monthly Calcs'!T564)</f>
        <v/>
      </c>
      <c r="Z564" s="24">
        <f>IF(ISBLANK('Mortgage 1 Monthly Calcs'!U564),"",'Mortgage 1 Monthly Calcs'!U564)</f>
        <v>93290.420445652606</v>
      </c>
      <c r="AA564" s="24" t="e">
        <f>IF(ISBLANK('Mortgage 1 Monthly Calcs'!V564),"",'Mortgage 1 Monthly Calcs'!V564)</f>
        <v>#VALUE!</v>
      </c>
      <c r="AB564" s="24" t="e">
        <f>IF(ISBLANK('Mortgage 1 Monthly Calcs'!W564),"",'Mortgage 1 Monthly Calcs'!W564)</f>
        <v>#VALUE!</v>
      </c>
      <c r="AC564" s="24" t="str">
        <f>IF(ISBLANK('Mortgage 1 Monthly Calcs'!X564),"",'Mortgage 1 Monthly Calcs'!X564)</f>
        <v/>
      </c>
      <c r="AD564" s="24" t="str">
        <f>IF(ISBLANK('Mortgage 1 Monthly Calcs'!Y564),"",'Mortgage 1 Monthly Calcs'!Y564)</f>
        <v/>
      </c>
    </row>
    <row r="565" spans="3:30" x14ac:dyDescent="0.25">
      <c r="C565" s="37">
        <v>554</v>
      </c>
      <c r="D565" s="29"/>
      <c r="E565" s="22" t="str">
        <f>IF(ISBLANK('Mortgage 1 Monthly Calcs'!E565),"",'Mortgage 1 Monthly Calcs'!E565)</f>
        <v/>
      </c>
      <c r="F565" s="23" t="str">
        <f>IF(ISBLANK('Mortgage 1 Monthly Calcs'!F565),"",'Mortgage 1 Monthly Calcs'!F565)</f>
        <v>Dec</v>
      </c>
      <c r="G565" s="28"/>
      <c r="H565" s="28">
        <f>IF(ISBLANK('Mortgage 1 Monthly Calcs'!G565),"",'Mortgage 1 Monthly Calcs'!G565)</f>
        <v>0</v>
      </c>
      <c r="I565" s="24" t="e">
        <f>IF(ISBLANK('Mortgage 1 Monthly Calcs'!H565),"",'Mortgage 1 Monthly Calcs'!H565)</f>
        <v>#VALUE!</v>
      </c>
      <c r="J565" s="24">
        <f>IF(ISBLANK('Mortgage 1 Monthly Calcs'!I565),"",'Mortgage 1 Monthly Calcs'!I565)</f>
        <v>0</v>
      </c>
      <c r="K565" s="24" t="str">
        <f>IF(ISBLANK('Mortgage 1 Monthly Calcs'!J565),"",'Mortgage 1 Monthly Calcs'!J565)</f>
        <v/>
      </c>
      <c r="L565" s="24"/>
      <c r="M565" s="24">
        <f>IF(ISBLANK('Mortgage 1 Monthly Calcs'!K565),"",'Mortgage 1 Monthly Calcs'!K565)</f>
        <v>0</v>
      </c>
      <c r="N565" s="24"/>
      <c r="O565" s="24" t="e">
        <f>IF(ISBLANK('Mortgage 1 Monthly Calcs'!L565),"",'Mortgage 1 Monthly Calcs'!L565)</f>
        <v>#VALUE!</v>
      </c>
      <c r="P565" s="24"/>
      <c r="Q565" s="24" t="str">
        <f>IF(ISBLANK('Mortgage 1 Monthly Calcs'!M565),"",'Mortgage 1 Monthly Calcs'!M565)</f>
        <v/>
      </c>
      <c r="R565" s="24" t="str">
        <f>IF(ISBLANK('Mortgage 1 Monthly Calcs'!N565),"",'Mortgage 1 Monthly Calcs'!N565)</f>
        <v/>
      </c>
      <c r="S565" s="24" t="str">
        <f>IF(ISBLANK('Mortgage 1 Monthly Calcs'!O565),"",'Mortgage 1 Monthly Calcs'!O565)</f>
        <v/>
      </c>
      <c r="T565" s="24"/>
      <c r="U565" s="24">
        <f>IF(ISBLANK('Mortgage 1 Monthly Calcs'!P565),"",'Mortgage 1 Monthly Calcs'!P565)</f>
        <v>0</v>
      </c>
      <c r="V565" s="24" t="str">
        <f>IF(ISBLANK('Mortgage 1 Monthly Calcs'!Q565),"",'Mortgage 1 Monthly Calcs'!Q565)</f>
        <v/>
      </c>
      <c r="W565" s="24" t="str">
        <f>IF(ISBLANK('Mortgage 1 Monthly Calcs'!R565),"",'Mortgage 1 Monthly Calcs'!R565)</f>
        <v/>
      </c>
      <c r="X565" s="24">
        <f>IF(ISBLANK('Mortgage 1 Monthly Calcs'!S565),"",'Mortgage 1 Monthly Calcs'!S565)</f>
        <v>0</v>
      </c>
      <c r="Y565" s="24" t="str">
        <f>IF(ISBLANK('Mortgage 1 Monthly Calcs'!T565),"",'Mortgage 1 Monthly Calcs'!T565)</f>
        <v/>
      </c>
      <c r="Z565" s="24">
        <f>IF(ISBLANK('Mortgage 1 Monthly Calcs'!U565),"",'Mortgage 1 Monthly Calcs'!U565)</f>
        <v>93290.420445652606</v>
      </c>
      <c r="AA565" s="24" t="e">
        <f>IF(ISBLANK('Mortgage 1 Monthly Calcs'!V565),"",'Mortgage 1 Monthly Calcs'!V565)</f>
        <v>#VALUE!</v>
      </c>
      <c r="AB565" s="24" t="e">
        <f>IF(ISBLANK('Mortgage 1 Monthly Calcs'!W565),"",'Mortgage 1 Monthly Calcs'!W565)</f>
        <v>#VALUE!</v>
      </c>
      <c r="AC565" s="24" t="str">
        <f>IF(ISBLANK('Mortgage 1 Monthly Calcs'!X565),"",'Mortgage 1 Monthly Calcs'!X565)</f>
        <v/>
      </c>
      <c r="AD565" s="24" t="str">
        <f>IF(ISBLANK('Mortgage 1 Monthly Calcs'!Y565),"",'Mortgage 1 Monthly Calcs'!Y565)</f>
        <v/>
      </c>
    </row>
    <row r="566" spans="3:30" x14ac:dyDescent="0.25">
      <c r="C566" s="37">
        <v>555</v>
      </c>
      <c r="D566" s="29"/>
      <c r="E566" s="22">
        <f>IF(ISBLANK('Mortgage 1 Monthly Calcs'!E566),"",'Mortgage 1 Monthly Calcs'!E566)</f>
        <v>2056</v>
      </c>
      <c r="F566" s="23" t="str">
        <f>IF(ISBLANK('Mortgage 1 Monthly Calcs'!F566),"",'Mortgage 1 Monthly Calcs'!F566)</f>
        <v>Jan</v>
      </c>
      <c r="G566" s="28"/>
      <c r="H566" s="28">
        <f>IF(ISBLANK('Mortgage 1 Monthly Calcs'!G566),"",'Mortgage 1 Monthly Calcs'!G566)</f>
        <v>0</v>
      </c>
      <c r="I566" s="24" t="e">
        <f>IF(ISBLANK('Mortgage 1 Monthly Calcs'!H566),"",'Mortgage 1 Monthly Calcs'!H566)</f>
        <v>#VALUE!</v>
      </c>
      <c r="J566" s="24">
        <f>IF(ISBLANK('Mortgage 1 Monthly Calcs'!I566),"",'Mortgage 1 Monthly Calcs'!I566)</f>
        <v>0</v>
      </c>
      <c r="K566" s="24" t="str">
        <f>IF(ISBLANK('Mortgage 1 Monthly Calcs'!J566),"",'Mortgage 1 Monthly Calcs'!J566)</f>
        <v/>
      </c>
      <c r="L566" s="24"/>
      <c r="M566" s="24">
        <f>IF(ISBLANK('Mortgage 1 Monthly Calcs'!K566),"",'Mortgage 1 Monthly Calcs'!K566)</f>
        <v>0</v>
      </c>
      <c r="N566" s="24"/>
      <c r="O566" s="24" t="e">
        <f>IF(ISBLANK('Mortgage 1 Monthly Calcs'!L566),"",'Mortgage 1 Monthly Calcs'!L566)</f>
        <v>#VALUE!</v>
      </c>
      <c r="P566" s="24"/>
      <c r="Q566" s="24" t="str">
        <f>IF(ISBLANK('Mortgage 1 Monthly Calcs'!M566),"",'Mortgage 1 Monthly Calcs'!M566)</f>
        <v/>
      </c>
      <c r="R566" s="24" t="str">
        <f>IF(ISBLANK('Mortgage 1 Monthly Calcs'!N566),"",'Mortgage 1 Monthly Calcs'!N566)</f>
        <v/>
      </c>
      <c r="S566" s="24" t="str">
        <f>IF(ISBLANK('Mortgage 1 Monthly Calcs'!O566),"",'Mortgage 1 Monthly Calcs'!O566)</f>
        <v/>
      </c>
      <c r="T566" s="24"/>
      <c r="U566" s="24">
        <f>IF(ISBLANK('Mortgage 1 Monthly Calcs'!P566),"",'Mortgage 1 Monthly Calcs'!P566)</f>
        <v>0</v>
      </c>
      <c r="V566" s="24" t="str">
        <f>IF(ISBLANK('Mortgage 1 Monthly Calcs'!Q566),"",'Mortgage 1 Monthly Calcs'!Q566)</f>
        <v/>
      </c>
      <c r="W566" s="24" t="str">
        <f>IF(ISBLANK('Mortgage 1 Monthly Calcs'!R566),"",'Mortgage 1 Monthly Calcs'!R566)</f>
        <v/>
      </c>
      <c r="X566" s="24">
        <f>IF(ISBLANK('Mortgage 1 Monthly Calcs'!S566),"",'Mortgage 1 Monthly Calcs'!S566)</f>
        <v>0</v>
      </c>
      <c r="Y566" s="24" t="str">
        <f>IF(ISBLANK('Mortgage 1 Monthly Calcs'!T566),"",'Mortgage 1 Monthly Calcs'!T566)</f>
        <v/>
      </c>
      <c r="Z566" s="24">
        <f>IF(ISBLANK('Mortgage 1 Monthly Calcs'!U566),"",'Mortgage 1 Monthly Calcs'!U566)</f>
        <v>93290.420445652606</v>
      </c>
      <c r="AA566" s="24" t="e">
        <f>IF(ISBLANK('Mortgage 1 Monthly Calcs'!V566),"",'Mortgage 1 Monthly Calcs'!V566)</f>
        <v>#VALUE!</v>
      </c>
      <c r="AB566" s="24" t="e">
        <f>IF(ISBLANK('Mortgage 1 Monthly Calcs'!W566),"",'Mortgage 1 Monthly Calcs'!W566)</f>
        <v>#VALUE!</v>
      </c>
      <c r="AC566" s="24" t="str">
        <f>IF(ISBLANK('Mortgage 1 Monthly Calcs'!X566),"",'Mortgage 1 Monthly Calcs'!X566)</f>
        <v/>
      </c>
      <c r="AD566" s="24" t="str">
        <f>IF(ISBLANK('Mortgage 1 Monthly Calcs'!Y566),"",'Mortgage 1 Monthly Calcs'!Y566)</f>
        <v/>
      </c>
    </row>
    <row r="567" spans="3:30" x14ac:dyDescent="0.25">
      <c r="C567" s="37">
        <v>556</v>
      </c>
      <c r="D567" s="29"/>
      <c r="E567" s="22" t="str">
        <f>IF(ISBLANK('Mortgage 1 Monthly Calcs'!E567),"",'Mortgage 1 Monthly Calcs'!E567)</f>
        <v/>
      </c>
      <c r="F567" s="23" t="str">
        <f>IF(ISBLANK('Mortgage 1 Monthly Calcs'!F567),"",'Mortgage 1 Monthly Calcs'!F567)</f>
        <v>Feb</v>
      </c>
      <c r="G567" s="28"/>
      <c r="H567" s="28">
        <f>IF(ISBLANK('Mortgage 1 Monthly Calcs'!G567),"",'Mortgage 1 Monthly Calcs'!G567)</f>
        <v>0</v>
      </c>
      <c r="I567" s="24" t="e">
        <f>IF(ISBLANK('Mortgage 1 Monthly Calcs'!H567),"",'Mortgage 1 Monthly Calcs'!H567)</f>
        <v>#VALUE!</v>
      </c>
      <c r="J567" s="24">
        <f>IF(ISBLANK('Mortgage 1 Monthly Calcs'!I567),"",'Mortgage 1 Monthly Calcs'!I567)</f>
        <v>0</v>
      </c>
      <c r="K567" s="24" t="str">
        <f>IF(ISBLANK('Mortgage 1 Monthly Calcs'!J567),"",'Mortgage 1 Monthly Calcs'!J567)</f>
        <v/>
      </c>
      <c r="L567" s="24"/>
      <c r="M567" s="24">
        <f>IF(ISBLANK('Mortgage 1 Monthly Calcs'!K567),"",'Mortgage 1 Monthly Calcs'!K567)</f>
        <v>0</v>
      </c>
      <c r="N567" s="24"/>
      <c r="O567" s="24" t="e">
        <f>IF(ISBLANK('Mortgage 1 Monthly Calcs'!L567),"",'Mortgage 1 Monthly Calcs'!L567)</f>
        <v>#VALUE!</v>
      </c>
      <c r="P567" s="24"/>
      <c r="Q567" s="24" t="str">
        <f>IF(ISBLANK('Mortgage 1 Monthly Calcs'!M567),"",'Mortgage 1 Monthly Calcs'!M567)</f>
        <v/>
      </c>
      <c r="R567" s="24" t="str">
        <f>IF(ISBLANK('Mortgage 1 Monthly Calcs'!N567),"",'Mortgage 1 Monthly Calcs'!N567)</f>
        <v/>
      </c>
      <c r="S567" s="24" t="str">
        <f>IF(ISBLANK('Mortgage 1 Monthly Calcs'!O567),"",'Mortgage 1 Monthly Calcs'!O567)</f>
        <v/>
      </c>
      <c r="T567" s="24"/>
      <c r="U567" s="24">
        <f>IF(ISBLANK('Mortgage 1 Monthly Calcs'!P567),"",'Mortgage 1 Monthly Calcs'!P567)</f>
        <v>0</v>
      </c>
      <c r="V567" s="24" t="str">
        <f>IF(ISBLANK('Mortgage 1 Monthly Calcs'!Q567),"",'Mortgage 1 Monthly Calcs'!Q567)</f>
        <v/>
      </c>
      <c r="W567" s="24" t="str">
        <f>IF(ISBLANK('Mortgage 1 Monthly Calcs'!R567),"",'Mortgage 1 Monthly Calcs'!R567)</f>
        <v/>
      </c>
      <c r="X567" s="24">
        <f>IF(ISBLANK('Mortgage 1 Monthly Calcs'!S567),"",'Mortgage 1 Monthly Calcs'!S567)</f>
        <v>0</v>
      </c>
      <c r="Y567" s="24" t="str">
        <f>IF(ISBLANK('Mortgage 1 Monthly Calcs'!T567),"",'Mortgage 1 Monthly Calcs'!T567)</f>
        <v/>
      </c>
      <c r="Z567" s="24">
        <f>IF(ISBLANK('Mortgage 1 Monthly Calcs'!U567),"",'Mortgage 1 Monthly Calcs'!U567)</f>
        <v>93290.420445652606</v>
      </c>
      <c r="AA567" s="24" t="e">
        <f>IF(ISBLANK('Mortgage 1 Monthly Calcs'!V567),"",'Mortgage 1 Monthly Calcs'!V567)</f>
        <v>#VALUE!</v>
      </c>
      <c r="AB567" s="24" t="e">
        <f>IF(ISBLANK('Mortgage 1 Monthly Calcs'!W567),"",'Mortgage 1 Monthly Calcs'!W567)</f>
        <v>#VALUE!</v>
      </c>
      <c r="AC567" s="24" t="str">
        <f>IF(ISBLANK('Mortgage 1 Monthly Calcs'!X567),"",'Mortgage 1 Monthly Calcs'!X567)</f>
        <v/>
      </c>
      <c r="AD567" s="24" t="str">
        <f>IF(ISBLANK('Mortgage 1 Monthly Calcs'!Y567),"",'Mortgage 1 Monthly Calcs'!Y567)</f>
        <v/>
      </c>
    </row>
    <row r="568" spans="3:30" x14ac:dyDescent="0.25">
      <c r="C568" s="37">
        <v>557</v>
      </c>
      <c r="D568" s="29"/>
      <c r="E568" s="22" t="str">
        <f>IF(ISBLANK('Mortgage 1 Monthly Calcs'!E568),"",'Mortgage 1 Monthly Calcs'!E568)</f>
        <v/>
      </c>
      <c r="F568" s="23" t="str">
        <f>IF(ISBLANK('Mortgage 1 Monthly Calcs'!F568),"",'Mortgage 1 Monthly Calcs'!F568)</f>
        <v>Mar</v>
      </c>
      <c r="G568" s="28"/>
      <c r="H568" s="28">
        <f>IF(ISBLANK('Mortgage 1 Monthly Calcs'!G568),"",'Mortgage 1 Monthly Calcs'!G568)</f>
        <v>0</v>
      </c>
      <c r="I568" s="24" t="e">
        <f>IF(ISBLANK('Mortgage 1 Monthly Calcs'!H568),"",'Mortgage 1 Monthly Calcs'!H568)</f>
        <v>#VALUE!</v>
      </c>
      <c r="J568" s="24">
        <f>IF(ISBLANK('Mortgage 1 Monthly Calcs'!I568),"",'Mortgage 1 Monthly Calcs'!I568)</f>
        <v>0</v>
      </c>
      <c r="K568" s="24" t="str">
        <f>IF(ISBLANK('Mortgage 1 Monthly Calcs'!J568),"",'Mortgage 1 Monthly Calcs'!J568)</f>
        <v/>
      </c>
      <c r="L568" s="24"/>
      <c r="M568" s="24">
        <f>IF(ISBLANK('Mortgage 1 Monthly Calcs'!K568),"",'Mortgage 1 Monthly Calcs'!K568)</f>
        <v>0</v>
      </c>
      <c r="N568" s="24"/>
      <c r="O568" s="24" t="e">
        <f>IF(ISBLANK('Mortgage 1 Monthly Calcs'!L568),"",'Mortgage 1 Monthly Calcs'!L568)</f>
        <v>#VALUE!</v>
      </c>
      <c r="P568" s="24"/>
      <c r="Q568" s="24" t="str">
        <f>IF(ISBLANK('Mortgage 1 Monthly Calcs'!M568),"",'Mortgage 1 Monthly Calcs'!M568)</f>
        <v/>
      </c>
      <c r="R568" s="24" t="str">
        <f>IF(ISBLANK('Mortgage 1 Monthly Calcs'!N568),"",'Mortgage 1 Monthly Calcs'!N568)</f>
        <v/>
      </c>
      <c r="S568" s="24" t="str">
        <f>IF(ISBLANK('Mortgage 1 Monthly Calcs'!O568),"",'Mortgage 1 Monthly Calcs'!O568)</f>
        <v/>
      </c>
      <c r="T568" s="24"/>
      <c r="U568" s="24">
        <f>IF(ISBLANK('Mortgage 1 Monthly Calcs'!P568),"",'Mortgage 1 Monthly Calcs'!P568)</f>
        <v>0</v>
      </c>
      <c r="V568" s="24" t="str">
        <f>IF(ISBLANK('Mortgage 1 Monthly Calcs'!Q568),"",'Mortgage 1 Monthly Calcs'!Q568)</f>
        <v/>
      </c>
      <c r="W568" s="24" t="str">
        <f>IF(ISBLANK('Mortgage 1 Monthly Calcs'!R568),"",'Mortgage 1 Monthly Calcs'!R568)</f>
        <v/>
      </c>
      <c r="X568" s="24">
        <f>IF(ISBLANK('Mortgage 1 Monthly Calcs'!S568),"",'Mortgage 1 Monthly Calcs'!S568)</f>
        <v>0</v>
      </c>
      <c r="Y568" s="24" t="str">
        <f>IF(ISBLANK('Mortgage 1 Monthly Calcs'!T568),"",'Mortgage 1 Monthly Calcs'!T568)</f>
        <v/>
      </c>
      <c r="Z568" s="24">
        <f>IF(ISBLANK('Mortgage 1 Monthly Calcs'!U568),"",'Mortgage 1 Monthly Calcs'!U568)</f>
        <v>93290.420445652606</v>
      </c>
      <c r="AA568" s="24" t="e">
        <f>IF(ISBLANK('Mortgage 1 Monthly Calcs'!V568),"",'Mortgage 1 Monthly Calcs'!V568)</f>
        <v>#VALUE!</v>
      </c>
      <c r="AB568" s="24" t="e">
        <f>IF(ISBLANK('Mortgage 1 Monthly Calcs'!W568),"",'Mortgage 1 Monthly Calcs'!W568)</f>
        <v>#VALUE!</v>
      </c>
      <c r="AC568" s="24" t="str">
        <f>IF(ISBLANK('Mortgage 1 Monthly Calcs'!X568),"",'Mortgage 1 Monthly Calcs'!X568)</f>
        <v/>
      </c>
      <c r="AD568" s="24" t="str">
        <f>IF(ISBLANK('Mortgage 1 Monthly Calcs'!Y568),"",'Mortgage 1 Monthly Calcs'!Y568)</f>
        <v/>
      </c>
    </row>
    <row r="569" spans="3:30" x14ac:dyDescent="0.25">
      <c r="C569" s="37">
        <v>558</v>
      </c>
      <c r="D569" s="29"/>
      <c r="E569" s="22" t="str">
        <f>IF(ISBLANK('Mortgage 1 Monthly Calcs'!E569),"",'Mortgage 1 Monthly Calcs'!E569)</f>
        <v/>
      </c>
      <c r="F569" s="23" t="str">
        <f>IF(ISBLANK('Mortgage 1 Monthly Calcs'!F569),"",'Mortgage 1 Monthly Calcs'!F569)</f>
        <v>Apr</v>
      </c>
      <c r="G569" s="28"/>
      <c r="H569" s="28">
        <f>IF(ISBLANK('Mortgage 1 Monthly Calcs'!G569),"",'Mortgage 1 Monthly Calcs'!G569)</f>
        <v>0</v>
      </c>
      <c r="I569" s="24" t="e">
        <f>IF(ISBLANK('Mortgage 1 Monthly Calcs'!H569),"",'Mortgage 1 Monthly Calcs'!H569)</f>
        <v>#VALUE!</v>
      </c>
      <c r="J569" s="24">
        <f>IF(ISBLANK('Mortgage 1 Monthly Calcs'!I569),"",'Mortgage 1 Monthly Calcs'!I569)</f>
        <v>0</v>
      </c>
      <c r="K569" s="24" t="str">
        <f>IF(ISBLANK('Mortgage 1 Monthly Calcs'!J569),"",'Mortgage 1 Monthly Calcs'!J569)</f>
        <v/>
      </c>
      <c r="L569" s="24"/>
      <c r="M569" s="24">
        <f>IF(ISBLANK('Mortgage 1 Monthly Calcs'!K569),"",'Mortgage 1 Monthly Calcs'!K569)</f>
        <v>0</v>
      </c>
      <c r="N569" s="24"/>
      <c r="O569" s="24" t="e">
        <f>IF(ISBLANK('Mortgage 1 Monthly Calcs'!L569),"",'Mortgage 1 Monthly Calcs'!L569)</f>
        <v>#VALUE!</v>
      </c>
      <c r="P569" s="24"/>
      <c r="Q569" s="24" t="str">
        <f>IF(ISBLANK('Mortgage 1 Monthly Calcs'!M569),"",'Mortgage 1 Monthly Calcs'!M569)</f>
        <v/>
      </c>
      <c r="R569" s="24" t="str">
        <f>IF(ISBLANK('Mortgage 1 Monthly Calcs'!N569),"",'Mortgage 1 Monthly Calcs'!N569)</f>
        <v/>
      </c>
      <c r="S569" s="24" t="str">
        <f>IF(ISBLANK('Mortgage 1 Monthly Calcs'!O569),"",'Mortgage 1 Monthly Calcs'!O569)</f>
        <v/>
      </c>
      <c r="T569" s="24"/>
      <c r="U569" s="24">
        <f>IF(ISBLANK('Mortgage 1 Monthly Calcs'!P569),"",'Mortgage 1 Monthly Calcs'!P569)</f>
        <v>0</v>
      </c>
      <c r="V569" s="24" t="str">
        <f>IF(ISBLANK('Mortgage 1 Monthly Calcs'!Q569),"",'Mortgage 1 Monthly Calcs'!Q569)</f>
        <v/>
      </c>
      <c r="W569" s="24" t="str">
        <f>IF(ISBLANK('Mortgage 1 Monthly Calcs'!R569),"",'Mortgage 1 Monthly Calcs'!R569)</f>
        <v/>
      </c>
      <c r="X569" s="24">
        <f>IF(ISBLANK('Mortgage 1 Monthly Calcs'!S569),"",'Mortgage 1 Monthly Calcs'!S569)</f>
        <v>0</v>
      </c>
      <c r="Y569" s="24" t="str">
        <f>IF(ISBLANK('Mortgage 1 Monthly Calcs'!T569),"",'Mortgage 1 Monthly Calcs'!T569)</f>
        <v/>
      </c>
      <c r="Z569" s="24">
        <f>IF(ISBLANK('Mortgage 1 Monthly Calcs'!U569),"",'Mortgage 1 Monthly Calcs'!U569)</f>
        <v>93290.420445652606</v>
      </c>
      <c r="AA569" s="24" t="e">
        <f>IF(ISBLANK('Mortgage 1 Monthly Calcs'!V569),"",'Mortgage 1 Monthly Calcs'!V569)</f>
        <v>#VALUE!</v>
      </c>
      <c r="AB569" s="24" t="e">
        <f>IF(ISBLANK('Mortgage 1 Monthly Calcs'!W569),"",'Mortgage 1 Monthly Calcs'!W569)</f>
        <v>#VALUE!</v>
      </c>
      <c r="AC569" s="24" t="str">
        <f>IF(ISBLANK('Mortgage 1 Monthly Calcs'!X569),"",'Mortgage 1 Monthly Calcs'!X569)</f>
        <v/>
      </c>
      <c r="AD569" s="24" t="str">
        <f>IF(ISBLANK('Mortgage 1 Monthly Calcs'!Y569),"",'Mortgage 1 Monthly Calcs'!Y569)</f>
        <v/>
      </c>
    </row>
    <row r="570" spans="3:30" x14ac:dyDescent="0.25">
      <c r="C570" s="37">
        <v>559</v>
      </c>
      <c r="D570" s="29"/>
      <c r="E570" s="22" t="str">
        <f>IF(ISBLANK('Mortgage 1 Monthly Calcs'!E570),"",'Mortgage 1 Monthly Calcs'!E570)</f>
        <v/>
      </c>
      <c r="F570" s="23" t="str">
        <f>IF(ISBLANK('Mortgage 1 Monthly Calcs'!F570),"",'Mortgage 1 Monthly Calcs'!F570)</f>
        <v>May</v>
      </c>
      <c r="G570" s="28"/>
      <c r="H570" s="28">
        <f>IF(ISBLANK('Mortgage 1 Monthly Calcs'!G570),"",'Mortgage 1 Monthly Calcs'!G570)</f>
        <v>0</v>
      </c>
      <c r="I570" s="24" t="e">
        <f>IF(ISBLANK('Mortgage 1 Monthly Calcs'!H570),"",'Mortgage 1 Monthly Calcs'!H570)</f>
        <v>#VALUE!</v>
      </c>
      <c r="J570" s="24">
        <f>IF(ISBLANK('Mortgage 1 Monthly Calcs'!I570),"",'Mortgage 1 Monthly Calcs'!I570)</f>
        <v>0</v>
      </c>
      <c r="K570" s="24" t="str">
        <f>IF(ISBLANK('Mortgage 1 Monthly Calcs'!J570),"",'Mortgage 1 Monthly Calcs'!J570)</f>
        <v/>
      </c>
      <c r="L570" s="24"/>
      <c r="M570" s="24">
        <f>IF(ISBLANK('Mortgage 1 Monthly Calcs'!K570),"",'Mortgage 1 Monthly Calcs'!K570)</f>
        <v>0</v>
      </c>
      <c r="N570" s="24"/>
      <c r="O570" s="24" t="e">
        <f>IF(ISBLANK('Mortgage 1 Monthly Calcs'!L570),"",'Mortgage 1 Monthly Calcs'!L570)</f>
        <v>#VALUE!</v>
      </c>
      <c r="P570" s="24"/>
      <c r="Q570" s="24" t="str">
        <f>IF(ISBLANK('Mortgage 1 Monthly Calcs'!M570),"",'Mortgage 1 Monthly Calcs'!M570)</f>
        <v/>
      </c>
      <c r="R570" s="24" t="str">
        <f>IF(ISBLANK('Mortgage 1 Monthly Calcs'!N570),"",'Mortgage 1 Monthly Calcs'!N570)</f>
        <v/>
      </c>
      <c r="S570" s="24" t="str">
        <f>IF(ISBLANK('Mortgage 1 Monthly Calcs'!O570),"",'Mortgage 1 Monthly Calcs'!O570)</f>
        <v/>
      </c>
      <c r="T570" s="24"/>
      <c r="U570" s="24">
        <f>IF(ISBLANK('Mortgage 1 Monthly Calcs'!P570),"",'Mortgage 1 Monthly Calcs'!P570)</f>
        <v>0</v>
      </c>
      <c r="V570" s="24" t="str">
        <f>IF(ISBLANK('Mortgage 1 Monthly Calcs'!Q570),"",'Mortgage 1 Monthly Calcs'!Q570)</f>
        <v/>
      </c>
      <c r="W570" s="24" t="str">
        <f>IF(ISBLANK('Mortgage 1 Monthly Calcs'!R570),"",'Mortgage 1 Monthly Calcs'!R570)</f>
        <v/>
      </c>
      <c r="X570" s="24">
        <f>IF(ISBLANK('Mortgage 1 Monthly Calcs'!S570),"",'Mortgage 1 Monthly Calcs'!S570)</f>
        <v>0</v>
      </c>
      <c r="Y570" s="24" t="str">
        <f>IF(ISBLANK('Mortgage 1 Monthly Calcs'!T570),"",'Mortgage 1 Monthly Calcs'!T570)</f>
        <v/>
      </c>
      <c r="Z570" s="24">
        <f>IF(ISBLANK('Mortgage 1 Monthly Calcs'!U570),"",'Mortgage 1 Monthly Calcs'!U570)</f>
        <v>93290.420445652606</v>
      </c>
      <c r="AA570" s="24" t="e">
        <f>IF(ISBLANK('Mortgage 1 Monthly Calcs'!V570),"",'Mortgage 1 Monthly Calcs'!V570)</f>
        <v>#VALUE!</v>
      </c>
      <c r="AB570" s="24" t="e">
        <f>IF(ISBLANK('Mortgage 1 Monthly Calcs'!W570),"",'Mortgage 1 Monthly Calcs'!W570)</f>
        <v>#VALUE!</v>
      </c>
      <c r="AC570" s="24" t="str">
        <f>IF(ISBLANK('Mortgage 1 Monthly Calcs'!X570),"",'Mortgage 1 Monthly Calcs'!X570)</f>
        <v/>
      </c>
      <c r="AD570" s="24" t="str">
        <f>IF(ISBLANK('Mortgage 1 Monthly Calcs'!Y570),"",'Mortgage 1 Monthly Calcs'!Y570)</f>
        <v/>
      </c>
    </row>
    <row r="571" spans="3:30" x14ac:dyDescent="0.25">
      <c r="C571" s="37">
        <v>560</v>
      </c>
      <c r="D571" s="29"/>
      <c r="E571" s="22" t="str">
        <f>IF(ISBLANK('Mortgage 1 Monthly Calcs'!E571),"",'Mortgage 1 Monthly Calcs'!E571)</f>
        <v/>
      </c>
      <c r="F571" s="23" t="str">
        <f>IF(ISBLANK('Mortgage 1 Monthly Calcs'!F571),"",'Mortgage 1 Monthly Calcs'!F571)</f>
        <v>Jun</v>
      </c>
      <c r="G571" s="28"/>
      <c r="H571" s="28">
        <f>IF(ISBLANK('Mortgage 1 Monthly Calcs'!G571),"",'Mortgage 1 Monthly Calcs'!G571)</f>
        <v>0</v>
      </c>
      <c r="I571" s="24" t="e">
        <f>IF(ISBLANK('Mortgage 1 Monthly Calcs'!H571),"",'Mortgage 1 Monthly Calcs'!H571)</f>
        <v>#VALUE!</v>
      </c>
      <c r="J571" s="24">
        <f>IF(ISBLANK('Mortgage 1 Monthly Calcs'!I571),"",'Mortgage 1 Monthly Calcs'!I571)</f>
        <v>0</v>
      </c>
      <c r="K571" s="24" t="str">
        <f>IF(ISBLANK('Mortgage 1 Monthly Calcs'!J571),"",'Mortgage 1 Monthly Calcs'!J571)</f>
        <v/>
      </c>
      <c r="L571" s="24"/>
      <c r="M571" s="24">
        <f>IF(ISBLANK('Mortgage 1 Monthly Calcs'!K571),"",'Mortgage 1 Monthly Calcs'!K571)</f>
        <v>0</v>
      </c>
      <c r="N571" s="24"/>
      <c r="O571" s="24" t="e">
        <f>IF(ISBLANK('Mortgage 1 Monthly Calcs'!L571),"",'Mortgage 1 Monthly Calcs'!L571)</f>
        <v>#VALUE!</v>
      </c>
      <c r="P571" s="24"/>
      <c r="Q571" s="24" t="str">
        <f>IF(ISBLANK('Mortgage 1 Monthly Calcs'!M571),"",'Mortgage 1 Monthly Calcs'!M571)</f>
        <v/>
      </c>
      <c r="R571" s="24" t="str">
        <f>IF(ISBLANK('Mortgage 1 Monthly Calcs'!N571),"",'Mortgage 1 Monthly Calcs'!N571)</f>
        <v/>
      </c>
      <c r="S571" s="24" t="str">
        <f>IF(ISBLANK('Mortgage 1 Monthly Calcs'!O571),"",'Mortgage 1 Monthly Calcs'!O571)</f>
        <v/>
      </c>
      <c r="T571" s="24"/>
      <c r="U571" s="24">
        <f>IF(ISBLANK('Mortgage 1 Monthly Calcs'!P571),"",'Mortgage 1 Monthly Calcs'!P571)</f>
        <v>0</v>
      </c>
      <c r="V571" s="24" t="str">
        <f>IF(ISBLANK('Mortgage 1 Monthly Calcs'!Q571),"",'Mortgage 1 Monthly Calcs'!Q571)</f>
        <v/>
      </c>
      <c r="W571" s="24" t="str">
        <f>IF(ISBLANK('Mortgage 1 Monthly Calcs'!R571),"",'Mortgage 1 Monthly Calcs'!R571)</f>
        <v/>
      </c>
      <c r="X571" s="24">
        <f>IF(ISBLANK('Mortgage 1 Monthly Calcs'!S571),"",'Mortgage 1 Monthly Calcs'!S571)</f>
        <v>0</v>
      </c>
      <c r="Y571" s="24" t="str">
        <f>IF(ISBLANK('Mortgage 1 Monthly Calcs'!T571),"",'Mortgage 1 Monthly Calcs'!T571)</f>
        <v/>
      </c>
      <c r="Z571" s="24">
        <f>IF(ISBLANK('Mortgage 1 Monthly Calcs'!U571),"",'Mortgage 1 Monthly Calcs'!U571)</f>
        <v>93290.420445652606</v>
      </c>
      <c r="AA571" s="24" t="e">
        <f>IF(ISBLANK('Mortgage 1 Monthly Calcs'!V571),"",'Mortgage 1 Monthly Calcs'!V571)</f>
        <v>#VALUE!</v>
      </c>
      <c r="AB571" s="24" t="e">
        <f>IF(ISBLANK('Mortgage 1 Monthly Calcs'!W571),"",'Mortgage 1 Monthly Calcs'!W571)</f>
        <v>#VALUE!</v>
      </c>
      <c r="AC571" s="24" t="str">
        <f>IF(ISBLANK('Mortgage 1 Monthly Calcs'!X571),"",'Mortgage 1 Monthly Calcs'!X571)</f>
        <v/>
      </c>
      <c r="AD571" s="24" t="str">
        <f>IF(ISBLANK('Mortgage 1 Monthly Calcs'!Y571),"",'Mortgage 1 Monthly Calcs'!Y571)</f>
        <v/>
      </c>
    </row>
    <row r="572" spans="3:30" x14ac:dyDescent="0.25">
      <c r="C572" s="37">
        <v>561</v>
      </c>
      <c r="D572" s="29"/>
      <c r="E572" s="22" t="str">
        <f>IF(ISBLANK('Mortgage 1 Monthly Calcs'!E572),"",'Mortgage 1 Monthly Calcs'!E572)</f>
        <v/>
      </c>
      <c r="F572" s="23" t="str">
        <f>IF(ISBLANK('Mortgage 1 Monthly Calcs'!F572),"",'Mortgage 1 Monthly Calcs'!F572)</f>
        <v>Jul</v>
      </c>
      <c r="G572" s="28"/>
      <c r="H572" s="28">
        <f>IF(ISBLANK('Mortgage 1 Monthly Calcs'!G572),"",'Mortgage 1 Monthly Calcs'!G572)</f>
        <v>0</v>
      </c>
      <c r="I572" s="24" t="e">
        <f>IF(ISBLANK('Mortgage 1 Monthly Calcs'!H572),"",'Mortgage 1 Monthly Calcs'!H572)</f>
        <v>#VALUE!</v>
      </c>
      <c r="J572" s="24">
        <f>IF(ISBLANK('Mortgage 1 Monthly Calcs'!I572),"",'Mortgage 1 Monthly Calcs'!I572)</f>
        <v>0</v>
      </c>
      <c r="K572" s="24" t="str">
        <f>IF(ISBLANK('Mortgage 1 Monthly Calcs'!J572),"",'Mortgage 1 Monthly Calcs'!J572)</f>
        <v/>
      </c>
      <c r="L572" s="24"/>
      <c r="M572" s="24">
        <f>IF(ISBLANK('Mortgage 1 Monthly Calcs'!K572),"",'Mortgage 1 Monthly Calcs'!K572)</f>
        <v>0</v>
      </c>
      <c r="N572" s="24"/>
      <c r="O572" s="24" t="e">
        <f>IF(ISBLANK('Mortgage 1 Monthly Calcs'!L572),"",'Mortgage 1 Monthly Calcs'!L572)</f>
        <v>#VALUE!</v>
      </c>
      <c r="P572" s="24"/>
      <c r="Q572" s="24" t="str">
        <f>IF(ISBLANK('Mortgage 1 Monthly Calcs'!M572),"",'Mortgage 1 Monthly Calcs'!M572)</f>
        <v/>
      </c>
      <c r="R572" s="24" t="str">
        <f>IF(ISBLANK('Mortgage 1 Monthly Calcs'!N572),"",'Mortgage 1 Monthly Calcs'!N572)</f>
        <v/>
      </c>
      <c r="S572" s="24" t="str">
        <f>IF(ISBLANK('Mortgage 1 Monthly Calcs'!O572),"",'Mortgage 1 Monthly Calcs'!O572)</f>
        <v/>
      </c>
      <c r="T572" s="24"/>
      <c r="U572" s="24">
        <f>IF(ISBLANK('Mortgage 1 Monthly Calcs'!P572),"",'Mortgage 1 Monthly Calcs'!P572)</f>
        <v>0</v>
      </c>
      <c r="V572" s="24" t="str">
        <f>IF(ISBLANK('Mortgage 1 Monthly Calcs'!Q572),"",'Mortgage 1 Monthly Calcs'!Q572)</f>
        <v/>
      </c>
      <c r="W572" s="24" t="str">
        <f>IF(ISBLANK('Mortgage 1 Monthly Calcs'!R572),"",'Mortgage 1 Monthly Calcs'!R572)</f>
        <v/>
      </c>
      <c r="X572" s="24">
        <f>IF(ISBLANK('Mortgage 1 Monthly Calcs'!S572),"",'Mortgage 1 Monthly Calcs'!S572)</f>
        <v>0</v>
      </c>
      <c r="Y572" s="24" t="str">
        <f>IF(ISBLANK('Mortgage 1 Monthly Calcs'!T572),"",'Mortgage 1 Monthly Calcs'!T572)</f>
        <v/>
      </c>
      <c r="Z572" s="24">
        <f>IF(ISBLANK('Mortgage 1 Monthly Calcs'!U572),"",'Mortgage 1 Monthly Calcs'!U572)</f>
        <v>93290.420445652606</v>
      </c>
      <c r="AA572" s="24" t="e">
        <f>IF(ISBLANK('Mortgage 1 Monthly Calcs'!V572),"",'Mortgage 1 Monthly Calcs'!V572)</f>
        <v>#VALUE!</v>
      </c>
      <c r="AB572" s="24" t="e">
        <f>IF(ISBLANK('Mortgage 1 Monthly Calcs'!W572),"",'Mortgage 1 Monthly Calcs'!W572)</f>
        <v>#VALUE!</v>
      </c>
      <c r="AC572" s="24" t="str">
        <f>IF(ISBLANK('Mortgage 1 Monthly Calcs'!X572),"",'Mortgage 1 Monthly Calcs'!X572)</f>
        <v/>
      </c>
      <c r="AD572" s="24" t="str">
        <f>IF(ISBLANK('Mortgage 1 Monthly Calcs'!Y572),"",'Mortgage 1 Monthly Calcs'!Y572)</f>
        <v/>
      </c>
    </row>
    <row r="573" spans="3:30" x14ac:dyDescent="0.25">
      <c r="C573" s="37">
        <v>562</v>
      </c>
      <c r="D573" s="29"/>
      <c r="E573" s="22" t="str">
        <f>IF(ISBLANK('Mortgage 1 Monthly Calcs'!E573),"",'Mortgage 1 Monthly Calcs'!E573)</f>
        <v/>
      </c>
      <c r="F573" s="22" t="str">
        <f>IF(ISBLANK('Mortgage 1 Monthly Calcs'!F573),"",'Mortgage 1 Monthly Calcs'!F573)</f>
        <v>Aug</v>
      </c>
      <c r="G573" s="28"/>
      <c r="H573" s="28">
        <f>IF(ISBLANK('Mortgage 1 Monthly Calcs'!G573),"",'Mortgage 1 Monthly Calcs'!G573)</f>
        <v>0</v>
      </c>
      <c r="I573" s="24" t="e">
        <f>IF(ISBLANK('Mortgage 1 Monthly Calcs'!H573),"",'Mortgage 1 Monthly Calcs'!H573)</f>
        <v>#VALUE!</v>
      </c>
      <c r="J573" s="24">
        <f>IF(ISBLANK('Mortgage 1 Monthly Calcs'!I573),"",'Mortgage 1 Monthly Calcs'!I573)</f>
        <v>0</v>
      </c>
      <c r="K573" s="24" t="str">
        <f>IF(ISBLANK('Mortgage 1 Monthly Calcs'!J573),"",'Mortgage 1 Monthly Calcs'!J573)</f>
        <v/>
      </c>
      <c r="L573" s="24"/>
      <c r="M573" s="24">
        <f>IF(ISBLANK('Mortgage 1 Monthly Calcs'!K573),"",'Mortgage 1 Monthly Calcs'!K573)</f>
        <v>0</v>
      </c>
      <c r="N573" s="24"/>
      <c r="O573" s="24" t="e">
        <f>IF(ISBLANK('Mortgage 1 Monthly Calcs'!L573),"",'Mortgage 1 Monthly Calcs'!L573)</f>
        <v>#VALUE!</v>
      </c>
      <c r="P573" s="24"/>
      <c r="Q573" s="24" t="str">
        <f>IF(ISBLANK('Mortgage 1 Monthly Calcs'!M573),"",'Mortgage 1 Monthly Calcs'!M573)</f>
        <v/>
      </c>
      <c r="R573" s="24" t="str">
        <f>IF(ISBLANK('Mortgage 1 Monthly Calcs'!N573),"",'Mortgage 1 Monthly Calcs'!N573)</f>
        <v/>
      </c>
      <c r="S573" s="24" t="str">
        <f>IF(ISBLANK('Mortgage 1 Monthly Calcs'!O573),"",'Mortgage 1 Monthly Calcs'!O573)</f>
        <v/>
      </c>
      <c r="T573" s="24"/>
      <c r="U573" s="24">
        <f>IF(ISBLANK('Mortgage 1 Monthly Calcs'!P573),"",'Mortgage 1 Monthly Calcs'!P573)</f>
        <v>0</v>
      </c>
      <c r="V573" s="24" t="str">
        <f>IF(ISBLANK('Mortgage 1 Monthly Calcs'!Q573),"",'Mortgage 1 Monthly Calcs'!Q573)</f>
        <v/>
      </c>
      <c r="W573" s="24" t="str">
        <f>IF(ISBLANK('Mortgage 1 Monthly Calcs'!R573),"",'Mortgage 1 Monthly Calcs'!R573)</f>
        <v/>
      </c>
      <c r="X573" s="24">
        <f>IF(ISBLANK('Mortgage 1 Monthly Calcs'!S573),"",'Mortgage 1 Monthly Calcs'!S573)</f>
        <v>0</v>
      </c>
      <c r="Y573" s="24" t="str">
        <f>IF(ISBLANK('Mortgage 1 Monthly Calcs'!T573),"",'Mortgage 1 Monthly Calcs'!T573)</f>
        <v/>
      </c>
      <c r="Z573" s="24">
        <f>IF(ISBLANK('Mortgage 1 Monthly Calcs'!U573),"",'Mortgage 1 Monthly Calcs'!U573)</f>
        <v>93290.420445652606</v>
      </c>
      <c r="AA573" s="24" t="e">
        <f>IF(ISBLANK('Mortgage 1 Monthly Calcs'!V573),"",'Mortgage 1 Monthly Calcs'!V573)</f>
        <v>#VALUE!</v>
      </c>
      <c r="AB573" s="24" t="e">
        <f>IF(ISBLANK('Mortgage 1 Monthly Calcs'!W573),"",'Mortgage 1 Monthly Calcs'!W573)</f>
        <v>#VALUE!</v>
      </c>
      <c r="AC573" s="24" t="str">
        <f>IF(ISBLANK('Mortgage 1 Monthly Calcs'!X573),"",'Mortgage 1 Monthly Calcs'!X573)</f>
        <v/>
      </c>
      <c r="AD573" s="24" t="str">
        <f>IF(ISBLANK('Mortgage 1 Monthly Calcs'!Y573),"",'Mortgage 1 Monthly Calcs'!Y573)</f>
        <v/>
      </c>
    </row>
    <row r="574" spans="3:30" x14ac:dyDescent="0.25">
      <c r="C574" s="37">
        <v>563</v>
      </c>
      <c r="D574" s="29"/>
      <c r="E574" s="22" t="str">
        <f>IF(ISBLANK('Mortgage 1 Monthly Calcs'!E574),"",'Mortgage 1 Monthly Calcs'!E574)</f>
        <v/>
      </c>
      <c r="F574" s="23" t="str">
        <f>IF(ISBLANK('Mortgage 1 Monthly Calcs'!F574),"",'Mortgage 1 Monthly Calcs'!F574)</f>
        <v>Sep</v>
      </c>
      <c r="G574" s="28"/>
      <c r="H574" s="28">
        <f>IF(ISBLANK('Mortgage 1 Monthly Calcs'!G574),"",'Mortgage 1 Monthly Calcs'!G574)</f>
        <v>0</v>
      </c>
      <c r="I574" s="24" t="e">
        <f>IF(ISBLANK('Mortgage 1 Monthly Calcs'!H574),"",'Mortgage 1 Monthly Calcs'!H574)</f>
        <v>#VALUE!</v>
      </c>
      <c r="J574" s="24">
        <f>IF(ISBLANK('Mortgage 1 Monthly Calcs'!I574),"",'Mortgage 1 Monthly Calcs'!I574)</f>
        <v>0</v>
      </c>
      <c r="K574" s="24" t="str">
        <f>IF(ISBLANK('Mortgage 1 Monthly Calcs'!J574),"",'Mortgage 1 Monthly Calcs'!J574)</f>
        <v/>
      </c>
      <c r="L574" s="24"/>
      <c r="M574" s="24">
        <f>IF(ISBLANK('Mortgage 1 Monthly Calcs'!K574),"",'Mortgage 1 Monthly Calcs'!K574)</f>
        <v>0</v>
      </c>
      <c r="N574" s="24"/>
      <c r="O574" s="24" t="e">
        <f>IF(ISBLANK('Mortgage 1 Monthly Calcs'!L574),"",'Mortgage 1 Monthly Calcs'!L574)</f>
        <v>#VALUE!</v>
      </c>
      <c r="P574" s="24"/>
      <c r="Q574" s="24" t="str">
        <f>IF(ISBLANK('Mortgage 1 Monthly Calcs'!M574),"",'Mortgage 1 Monthly Calcs'!M574)</f>
        <v/>
      </c>
      <c r="R574" s="24" t="str">
        <f>IF(ISBLANK('Mortgage 1 Monthly Calcs'!N574),"",'Mortgage 1 Monthly Calcs'!N574)</f>
        <v/>
      </c>
      <c r="S574" s="24" t="str">
        <f>IF(ISBLANK('Mortgage 1 Monthly Calcs'!O574),"",'Mortgage 1 Monthly Calcs'!O574)</f>
        <v/>
      </c>
      <c r="T574" s="24"/>
      <c r="U574" s="24">
        <f>IF(ISBLANK('Mortgage 1 Monthly Calcs'!P574),"",'Mortgage 1 Monthly Calcs'!P574)</f>
        <v>0</v>
      </c>
      <c r="V574" s="24" t="str">
        <f>IF(ISBLANK('Mortgage 1 Monthly Calcs'!Q574),"",'Mortgage 1 Monthly Calcs'!Q574)</f>
        <v/>
      </c>
      <c r="W574" s="24" t="str">
        <f>IF(ISBLANK('Mortgage 1 Monthly Calcs'!R574),"",'Mortgage 1 Monthly Calcs'!R574)</f>
        <v/>
      </c>
      <c r="X574" s="24">
        <f>IF(ISBLANK('Mortgage 1 Monthly Calcs'!S574),"",'Mortgage 1 Monthly Calcs'!S574)</f>
        <v>0</v>
      </c>
      <c r="Y574" s="24" t="str">
        <f>IF(ISBLANK('Mortgage 1 Monthly Calcs'!T574),"",'Mortgage 1 Monthly Calcs'!T574)</f>
        <v/>
      </c>
      <c r="Z574" s="24">
        <f>IF(ISBLANK('Mortgage 1 Monthly Calcs'!U574),"",'Mortgage 1 Monthly Calcs'!U574)</f>
        <v>93290.420445652606</v>
      </c>
      <c r="AA574" s="24" t="e">
        <f>IF(ISBLANK('Mortgage 1 Monthly Calcs'!V574),"",'Mortgage 1 Monthly Calcs'!V574)</f>
        <v>#VALUE!</v>
      </c>
      <c r="AB574" s="24" t="e">
        <f>IF(ISBLANK('Mortgage 1 Monthly Calcs'!W574),"",'Mortgage 1 Monthly Calcs'!W574)</f>
        <v>#VALUE!</v>
      </c>
      <c r="AC574" s="24" t="str">
        <f>IF(ISBLANK('Mortgage 1 Monthly Calcs'!X574),"",'Mortgage 1 Monthly Calcs'!X574)</f>
        <v/>
      </c>
      <c r="AD574" s="24" t="str">
        <f>IF(ISBLANK('Mortgage 1 Monthly Calcs'!Y574),"",'Mortgage 1 Monthly Calcs'!Y574)</f>
        <v/>
      </c>
    </row>
    <row r="575" spans="3:30" x14ac:dyDescent="0.25">
      <c r="C575" s="37">
        <v>564</v>
      </c>
      <c r="D575" s="29">
        <f>D563+1</f>
        <v>47</v>
      </c>
      <c r="E575" s="22" t="str">
        <f>IF(ISBLANK('Mortgage 1 Monthly Calcs'!E575),"",'Mortgage 1 Monthly Calcs'!E575)</f>
        <v/>
      </c>
      <c r="F575" s="23" t="str">
        <f>IF(ISBLANK('Mortgage 1 Monthly Calcs'!F575),"",'Mortgage 1 Monthly Calcs'!F575)</f>
        <v>Oct</v>
      </c>
      <c r="G575" s="28"/>
      <c r="H575" s="28">
        <f>IF(ISBLANK('Mortgage 1 Monthly Calcs'!G575),"",'Mortgage 1 Monthly Calcs'!G575)</f>
        <v>0</v>
      </c>
      <c r="I575" s="24" t="e">
        <f>IF(ISBLANK('Mortgage 1 Monthly Calcs'!H575),"",'Mortgage 1 Monthly Calcs'!H575)</f>
        <v>#VALUE!</v>
      </c>
      <c r="J575" s="24">
        <f>IF(ISBLANK('Mortgage 1 Monthly Calcs'!I575),"",'Mortgage 1 Monthly Calcs'!I575)</f>
        <v>0</v>
      </c>
      <c r="K575" s="24" t="str">
        <f>IF(ISBLANK('Mortgage 1 Monthly Calcs'!J575),"",'Mortgage 1 Monthly Calcs'!J575)</f>
        <v/>
      </c>
      <c r="L575" s="24"/>
      <c r="M575" s="24">
        <f>IF(ISBLANK('Mortgage 1 Monthly Calcs'!K575),"",'Mortgage 1 Monthly Calcs'!K575)</f>
        <v>0</v>
      </c>
      <c r="N575" s="24"/>
      <c r="O575" s="24" t="e">
        <f>IF(ISBLANK('Mortgage 1 Monthly Calcs'!L575),"",'Mortgage 1 Monthly Calcs'!L575)</f>
        <v>#VALUE!</v>
      </c>
      <c r="P575" s="24"/>
      <c r="Q575" s="24" t="str">
        <f>IF(ISBLANK('Mortgage 1 Monthly Calcs'!M575),"",'Mortgage 1 Monthly Calcs'!M575)</f>
        <v/>
      </c>
      <c r="R575" s="24" t="str">
        <f>IF(ISBLANK('Mortgage 1 Monthly Calcs'!N575),"",'Mortgage 1 Monthly Calcs'!N575)</f>
        <v/>
      </c>
      <c r="S575" s="24" t="str">
        <f>IF(ISBLANK('Mortgage 1 Monthly Calcs'!O575),"",'Mortgage 1 Monthly Calcs'!O575)</f>
        <v/>
      </c>
      <c r="T575" s="24"/>
      <c r="U575" s="24">
        <f>IF(ISBLANK('Mortgage 1 Monthly Calcs'!P575),"",'Mortgage 1 Monthly Calcs'!P575)</f>
        <v>0</v>
      </c>
      <c r="V575" s="24" t="str">
        <f>IF(ISBLANK('Mortgage 1 Monthly Calcs'!Q575),"",'Mortgage 1 Monthly Calcs'!Q575)</f>
        <v/>
      </c>
      <c r="W575" s="24" t="str">
        <f>IF(ISBLANK('Mortgage 1 Monthly Calcs'!R575),"",'Mortgage 1 Monthly Calcs'!R575)</f>
        <v/>
      </c>
      <c r="X575" s="24">
        <f>IF(ISBLANK('Mortgage 1 Monthly Calcs'!S575),"",'Mortgage 1 Monthly Calcs'!S575)</f>
        <v>0</v>
      </c>
      <c r="Y575" s="24" t="str">
        <f>IF(ISBLANK('Mortgage 1 Monthly Calcs'!T575),"",'Mortgage 1 Monthly Calcs'!T575)</f>
        <v/>
      </c>
      <c r="Z575" s="24">
        <f>IF(ISBLANK('Mortgage 1 Monthly Calcs'!U575),"",'Mortgage 1 Monthly Calcs'!U575)</f>
        <v>93290.420445652606</v>
      </c>
      <c r="AA575" s="24" t="e">
        <f>IF(ISBLANK('Mortgage 1 Monthly Calcs'!V575),"",'Mortgage 1 Monthly Calcs'!V575)</f>
        <v>#VALUE!</v>
      </c>
      <c r="AB575" s="24" t="e">
        <f>IF(ISBLANK('Mortgage 1 Monthly Calcs'!W575),"",'Mortgage 1 Monthly Calcs'!W575)</f>
        <v>#VALUE!</v>
      </c>
      <c r="AC575" s="24" t="str">
        <f>IF(ISBLANK('Mortgage 1 Monthly Calcs'!X575),"",'Mortgage 1 Monthly Calcs'!X575)</f>
        <v/>
      </c>
      <c r="AD575" s="24" t="str">
        <f>IF(ISBLANK('Mortgage 1 Monthly Calcs'!Y575),"",'Mortgage 1 Monthly Calcs'!Y575)</f>
        <v/>
      </c>
    </row>
    <row r="576" spans="3:30" x14ac:dyDescent="0.25">
      <c r="C576" s="37">
        <v>565</v>
      </c>
      <c r="D576" s="29"/>
      <c r="E576" s="22" t="str">
        <f>IF(ISBLANK('Mortgage 1 Monthly Calcs'!E576),"",'Mortgage 1 Monthly Calcs'!E576)</f>
        <v/>
      </c>
      <c r="F576" s="23" t="str">
        <f>IF(ISBLANK('Mortgage 1 Monthly Calcs'!F576),"",'Mortgage 1 Monthly Calcs'!F576)</f>
        <v>Nov</v>
      </c>
      <c r="G576" s="28"/>
      <c r="H576" s="28">
        <f>IF(ISBLANK('Mortgage 1 Monthly Calcs'!G576),"",'Mortgage 1 Monthly Calcs'!G576)</f>
        <v>0</v>
      </c>
      <c r="I576" s="24" t="e">
        <f>IF(ISBLANK('Mortgage 1 Monthly Calcs'!H576),"",'Mortgage 1 Monthly Calcs'!H576)</f>
        <v>#VALUE!</v>
      </c>
      <c r="J576" s="24">
        <f>IF(ISBLANK('Mortgage 1 Monthly Calcs'!I576),"",'Mortgage 1 Monthly Calcs'!I576)</f>
        <v>0</v>
      </c>
      <c r="K576" s="24" t="str">
        <f>IF(ISBLANK('Mortgage 1 Monthly Calcs'!J576),"",'Mortgage 1 Monthly Calcs'!J576)</f>
        <v/>
      </c>
      <c r="L576" s="24"/>
      <c r="M576" s="24">
        <f>IF(ISBLANK('Mortgage 1 Monthly Calcs'!K576),"",'Mortgage 1 Monthly Calcs'!K576)</f>
        <v>0</v>
      </c>
      <c r="N576" s="24"/>
      <c r="O576" s="24" t="e">
        <f>IF(ISBLANK('Mortgage 1 Monthly Calcs'!L576),"",'Mortgage 1 Monthly Calcs'!L576)</f>
        <v>#VALUE!</v>
      </c>
      <c r="P576" s="24"/>
      <c r="Q576" s="24" t="str">
        <f>IF(ISBLANK('Mortgage 1 Monthly Calcs'!M576),"",'Mortgage 1 Monthly Calcs'!M576)</f>
        <v/>
      </c>
      <c r="R576" s="24" t="str">
        <f>IF(ISBLANK('Mortgage 1 Monthly Calcs'!N576),"",'Mortgage 1 Monthly Calcs'!N576)</f>
        <v/>
      </c>
      <c r="S576" s="24" t="str">
        <f>IF(ISBLANK('Mortgage 1 Monthly Calcs'!O576),"",'Mortgage 1 Monthly Calcs'!O576)</f>
        <v/>
      </c>
      <c r="T576" s="24"/>
      <c r="U576" s="24">
        <f>IF(ISBLANK('Mortgage 1 Monthly Calcs'!P576),"",'Mortgage 1 Monthly Calcs'!P576)</f>
        <v>0</v>
      </c>
      <c r="V576" s="24" t="str">
        <f>IF(ISBLANK('Mortgage 1 Monthly Calcs'!Q576),"",'Mortgage 1 Monthly Calcs'!Q576)</f>
        <v/>
      </c>
      <c r="W576" s="24" t="str">
        <f>IF(ISBLANK('Mortgage 1 Monthly Calcs'!R576),"",'Mortgage 1 Monthly Calcs'!R576)</f>
        <v/>
      </c>
      <c r="X576" s="24">
        <f>IF(ISBLANK('Mortgage 1 Monthly Calcs'!S576),"",'Mortgage 1 Monthly Calcs'!S576)</f>
        <v>0</v>
      </c>
      <c r="Y576" s="24" t="str">
        <f>IF(ISBLANK('Mortgage 1 Monthly Calcs'!T576),"",'Mortgage 1 Monthly Calcs'!T576)</f>
        <v/>
      </c>
      <c r="Z576" s="24">
        <f>IF(ISBLANK('Mortgage 1 Monthly Calcs'!U576),"",'Mortgage 1 Monthly Calcs'!U576)</f>
        <v>93290.420445652606</v>
      </c>
      <c r="AA576" s="24" t="e">
        <f>IF(ISBLANK('Mortgage 1 Monthly Calcs'!V576),"",'Mortgage 1 Monthly Calcs'!V576)</f>
        <v>#VALUE!</v>
      </c>
      <c r="AB576" s="24" t="e">
        <f>IF(ISBLANK('Mortgage 1 Monthly Calcs'!W576),"",'Mortgage 1 Monthly Calcs'!W576)</f>
        <v>#VALUE!</v>
      </c>
      <c r="AC576" s="24" t="str">
        <f>IF(ISBLANK('Mortgage 1 Monthly Calcs'!X576),"",'Mortgage 1 Monthly Calcs'!X576)</f>
        <v/>
      </c>
      <c r="AD576" s="24" t="str">
        <f>IF(ISBLANK('Mortgage 1 Monthly Calcs'!Y576),"",'Mortgage 1 Monthly Calcs'!Y576)</f>
        <v/>
      </c>
    </row>
    <row r="577" spans="3:30" x14ac:dyDescent="0.25">
      <c r="C577" s="37">
        <v>566</v>
      </c>
      <c r="D577" s="29"/>
      <c r="E577" s="22" t="str">
        <f>IF(ISBLANK('Mortgage 1 Monthly Calcs'!E577),"",'Mortgage 1 Monthly Calcs'!E577)</f>
        <v/>
      </c>
      <c r="F577" s="23" t="str">
        <f>IF(ISBLANK('Mortgage 1 Monthly Calcs'!F577),"",'Mortgage 1 Monthly Calcs'!F577)</f>
        <v>Dec</v>
      </c>
      <c r="G577" s="28"/>
      <c r="H577" s="28">
        <f>IF(ISBLANK('Mortgage 1 Monthly Calcs'!G577),"",'Mortgage 1 Monthly Calcs'!G577)</f>
        <v>0</v>
      </c>
      <c r="I577" s="24" t="e">
        <f>IF(ISBLANK('Mortgage 1 Monthly Calcs'!H577),"",'Mortgage 1 Monthly Calcs'!H577)</f>
        <v>#VALUE!</v>
      </c>
      <c r="J577" s="24">
        <f>IF(ISBLANK('Mortgage 1 Monthly Calcs'!I577),"",'Mortgage 1 Monthly Calcs'!I577)</f>
        <v>0</v>
      </c>
      <c r="K577" s="24" t="str">
        <f>IF(ISBLANK('Mortgage 1 Monthly Calcs'!J577),"",'Mortgage 1 Monthly Calcs'!J577)</f>
        <v/>
      </c>
      <c r="L577" s="24"/>
      <c r="M577" s="24">
        <f>IF(ISBLANK('Mortgage 1 Monthly Calcs'!K577),"",'Mortgage 1 Monthly Calcs'!K577)</f>
        <v>0</v>
      </c>
      <c r="N577" s="24"/>
      <c r="O577" s="24" t="e">
        <f>IF(ISBLANK('Mortgage 1 Monthly Calcs'!L577),"",'Mortgage 1 Monthly Calcs'!L577)</f>
        <v>#VALUE!</v>
      </c>
      <c r="P577" s="24"/>
      <c r="Q577" s="24" t="str">
        <f>IF(ISBLANK('Mortgage 1 Monthly Calcs'!M577),"",'Mortgage 1 Monthly Calcs'!M577)</f>
        <v/>
      </c>
      <c r="R577" s="24" t="str">
        <f>IF(ISBLANK('Mortgage 1 Monthly Calcs'!N577),"",'Mortgage 1 Monthly Calcs'!N577)</f>
        <v/>
      </c>
      <c r="S577" s="24" t="str">
        <f>IF(ISBLANK('Mortgage 1 Monthly Calcs'!O577),"",'Mortgage 1 Monthly Calcs'!O577)</f>
        <v/>
      </c>
      <c r="T577" s="24"/>
      <c r="U577" s="24">
        <f>IF(ISBLANK('Mortgage 1 Monthly Calcs'!P577),"",'Mortgage 1 Monthly Calcs'!P577)</f>
        <v>0</v>
      </c>
      <c r="V577" s="24" t="str">
        <f>IF(ISBLANK('Mortgage 1 Monthly Calcs'!Q577),"",'Mortgage 1 Monthly Calcs'!Q577)</f>
        <v/>
      </c>
      <c r="W577" s="24" t="str">
        <f>IF(ISBLANK('Mortgage 1 Monthly Calcs'!R577),"",'Mortgage 1 Monthly Calcs'!R577)</f>
        <v/>
      </c>
      <c r="X577" s="24">
        <f>IF(ISBLANK('Mortgage 1 Monthly Calcs'!S577),"",'Mortgage 1 Monthly Calcs'!S577)</f>
        <v>0</v>
      </c>
      <c r="Y577" s="24" t="str">
        <f>IF(ISBLANK('Mortgage 1 Monthly Calcs'!T577),"",'Mortgage 1 Monthly Calcs'!T577)</f>
        <v/>
      </c>
      <c r="Z577" s="24">
        <f>IF(ISBLANK('Mortgage 1 Monthly Calcs'!U577),"",'Mortgage 1 Monthly Calcs'!U577)</f>
        <v>93290.420445652606</v>
      </c>
      <c r="AA577" s="24" t="e">
        <f>IF(ISBLANK('Mortgage 1 Monthly Calcs'!V577),"",'Mortgage 1 Monthly Calcs'!V577)</f>
        <v>#VALUE!</v>
      </c>
      <c r="AB577" s="24" t="e">
        <f>IF(ISBLANK('Mortgage 1 Monthly Calcs'!W577),"",'Mortgage 1 Monthly Calcs'!W577)</f>
        <v>#VALUE!</v>
      </c>
      <c r="AC577" s="24" t="str">
        <f>IF(ISBLANK('Mortgage 1 Monthly Calcs'!X577),"",'Mortgage 1 Monthly Calcs'!X577)</f>
        <v/>
      </c>
      <c r="AD577" s="24" t="str">
        <f>IF(ISBLANK('Mortgage 1 Monthly Calcs'!Y577),"",'Mortgage 1 Monthly Calcs'!Y577)</f>
        <v/>
      </c>
    </row>
    <row r="578" spans="3:30" x14ac:dyDescent="0.25">
      <c r="C578" s="37">
        <v>567</v>
      </c>
      <c r="D578" s="29"/>
      <c r="E578" s="22">
        <f>IF(ISBLANK('Mortgage 1 Monthly Calcs'!E578),"",'Mortgage 1 Monthly Calcs'!E578)</f>
        <v>2057</v>
      </c>
      <c r="F578" s="23" t="str">
        <f>IF(ISBLANK('Mortgage 1 Monthly Calcs'!F578),"",'Mortgage 1 Monthly Calcs'!F578)</f>
        <v>Jan</v>
      </c>
      <c r="G578" s="28"/>
      <c r="H578" s="28">
        <f>IF(ISBLANK('Mortgage 1 Monthly Calcs'!G578),"",'Mortgage 1 Monthly Calcs'!G578)</f>
        <v>0</v>
      </c>
      <c r="I578" s="24" t="e">
        <f>IF(ISBLANK('Mortgage 1 Monthly Calcs'!H578),"",'Mortgage 1 Monthly Calcs'!H578)</f>
        <v>#VALUE!</v>
      </c>
      <c r="J578" s="24">
        <f>IF(ISBLANK('Mortgage 1 Monthly Calcs'!I578),"",'Mortgage 1 Monthly Calcs'!I578)</f>
        <v>0</v>
      </c>
      <c r="K578" s="24" t="str">
        <f>IF(ISBLANK('Mortgage 1 Monthly Calcs'!J578),"",'Mortgage 1 Monthly Calcs'!J578)</f>
        <v/>
      </c>
      <c r="L578" s="24"/>
      <c r="M578" s="24">
        <f>IF(ISBLANK('Mortgage 1 Monthly Calcs'!K578),"",'Mortgage 1 Monthly Calcs'!K578)</f>
        <v>0</v>
      </c>
      <c r="N578" s="24"/>
      <c r="O578" s="24" t="e">
        <f>IF(ISBLANK('Mortgage 1 Monthly Calcs'!L578),"",'Mortgage 1 Monthly Calcs'!L578)</f>
        <v>#VALUE!</v>
      </c>
      <c r="P578" s="24"/>
      <c r="Q578" s="24" t="str">
        <f>IF(ISBLANK('Mortgage 1 Monthly Calcs'!M578),"",'Mortgage 1 Monthly Calcs'!M578)</f>
        <v/>
      </c>
      <c r="R578" s="24" t="str">
        <f>IF(ISBLANK('Mortgage 1 Monthly Calcs'!N578),"",'Mortgage 1 Monthly Calcs'!N578)</f>
        <v/>
      </c>
      <c r="S578" s="24" t="str">
        <f>IF(ISBLANK('Mortgage 1 Monthly Calcs'!O578),"",'Mortgage 1 Monthly Calcs'!O578)</f>
        <v/>
      </c>
      <c r="T578" s="24"/>
      <c r="U578" s="24">
        <f>IF(ISBLANK('Mortgage 1 Monthly Calcs'!P578),"",'Mortgage 1 Monthly Calcs'!P578)</f>
        <v>0</v>
      </c>
      <c r="V578" s="24" t="str">
        <f>IF(ISBLANK('Mortgage 1 Monthly Calcs'!Q578),"",'Mortgage 1 Monthly Calcs'!Q578)</f>
        <v/>
      </c>
      <c r="W578" s="24" t="str">
        <f>IF(ISBLANK('Mortgage 1 Monthly Calcs'!R578),"",'Mortgage 1 Monthly Calcs'!R578)</f>
        <v/>
      </c>
      <c r="X578" s="24">
        <f>IF(ISBLANK('Mortgage 1 Monthly Calcs'!S578),"",'Mortgage 1 Monthly Calcs'!S578)</f>
        <v>0</v>
      </c>
      <c r="Y578" s="24" t="str">
        <f>IF(ISBLANK('Mortgage 1 Monthly Calcs'!T578),"",'Mortgage 1 Monthly Calcs'!T578)</f>
        <v/>
      </c>
      <c r="Z578" s="24">
        <f>IF(ISBLANK('Mortgage 1 Monthly Calcs'!U578),"",'Mortgage 1 Monthly Calcs'!U578)</f>
        <v>93290.420445652606</v>
      </c>
      <c r="AA578" s="24" t="e">
        <f>IF(ISBLANK('Mortgage 1 Monthly Calcs'!V578),"",'Mortgage 1 Monthly Calcs'!V578)</f>
        <v>#VALUE!</v>
      </c>
      <c r="AB578" s="24" t="e">
        <f>IF(ISBLANK('Mortgage 1 Monthly Calcs'!W578),"",'Mortgage 1 Monthly Calcs'!W578)</f>
        <v>#VALUE!</v>
      </c>
      <c r="AC578" s="24" t="str">
        <f>IF(ISBLANK('Mortgage 1 Monthly Calcs'!X578),"",'Mortgage 1 Monthly Calcs'!X578)</f>
        <v/>
      </c>
      <c r="AD578" s="24" t="str">
        <f>IF(ISBLANK('Mortgage 1 Monthly Calcs'!Y578),"",'Mortgage 1 Monthly Calcs'!Y578)</f>
        <v/>
      </c>
    </row>
    <row r="579" spans="3:30" x14ac:dyDescent="0.25">
      <c r="C579" s="37">
        <v>568</v>
      </c>
      <c r="D579" s="29" t="str">
        <f>IF(K1347=1,F571+1,"")</f>
        <v/>
      </c>
      <c r="E579" s="22" t="str">
        <f>IF(ISBLANK('Mortgage 1 Monthly Calcs'!E579),"",'Mortgage 1 Monthly Calcs'!E579)</f>
        <v/>
      </c>
      <c r="F579" s="23" t="str">
        <f>IF(ISBLANK('Mortgage 1 Monthly Calcs'!F579),"",'Mortgage 1 Monthly Calcs'!F579)</f>
        <v>Feb</v>
      </c>
      <c r="G579" s="28"/>
      <c r="H579" s="28">
        <f>IF(ISBLANK('Mortgage 1 Monthly Calcs'!G579),"",'Mortgage 1 Monthly Calcs'!G579)</f>
        <v>0</v>
      </c>
      <c r="I579" s="24" t="e">
        <f>IF(ISBLANK('Mortgage 1 Monthly Calcs'!H579),"",'Mortgage 1 Monthly Calcs'!H579)</f>
        <v>#VALUE!</v>
      </c>
      <c r="J579" s="24">
        <f>IF(ISBLANK('Mortgage 1 Monthly Calcs'!I579),"",'Mortgage 1 Monthly Calcs'!I579)</f>
        <v>0</v>
      </c>
      <c r="K579" s="24" t="str">
        <f>IF(ISBLANK('Mortgage 1 Monthly Calcs'!J579),"",'Mortgage 1 Monthly Calcs'!J579)</f>
        <v/>
      </c>
      <c r="L579" s="24"/>
      <c r="M579" s="24">
        <f>IF(ISBLANK('Mortgage 1 Monthly Calcs'!K579),"",'Mortgage 1 Monthly Calcs'!K579)</f>
        <v>0</v>
      </c>
      <c r="N579" s="24"/>
      <c r="O579" s="24" t="e">
        <f>IF(ISBLANK('Mortgage 1 Monthly Calcs'!L579),"",'Mortgage 1 Monthly Calcs'!L579)</f>
        <v>#VALUE!</v>
      </c>
      <c r="P579" s="24"/>
      <c r="Q579" s="24" t="str">
        <f>IF(ISBLANK('Mortgage 1 Monthly Calcs'!M579),"",'Mortgage 1 Monthly Calcs'!M579)</f>
        <v/>
      </c>
      <c r="R579" s="24" t="str">
        <f>IF(ISBLANK('Mortgage 1 Monthly Calcs'!N579),"",'Mortgage 1 Monthly Calcs'!N579)</f>
        <v/>
      </c>
      <c r="S579" s="24" t="str">
        <f>IF(ISBLANK('Mortgage 1 Monthly Calcs'!O579),"",'Mortgage 1 Monthly Calcs'!O579)</f>
        <v/>
      </c>
      <c r="T579" s="24"/>
      <c r="U579" s="24">
        <f>IF(ISBLANK('Mortgage 1 Monthly Calcs'!P579),"",'Mortgage 1 Monthly Calcs'!P579)</f>
        <v>0</v>
      </c>
      <c r="V579" s="24" t="str">
        <f>IF(ISBLANK('Mortgage 1 Monthly Calcs'!Q579),"",'Mortgage 1 Monthly Calcs'!Q579)</f>
        <v/>
      </c>
      <c r="W579" s="24" t="str">
        <f>IF(ISBLANK('Mortgage 1 Monthly Calcs'!R579),"",'Mortgage 1 Monthly Calcs'!R579)</f>
        <v/>
      </c>
      <c r="X579" s="24">
        <f>IF(ISBLANK('Mortgage 1 Monthly Calcs'!S579),"",'Mortgage 1 Monthly Calcs'!S579)</f>
        <v>0</v>
      </c>
      <c r="Y579" s="24" t="str">
        <f>IF(ISBLANK('Mortgage 1 Monthly Calcs'!T579),"",'Mortgage 1 Monthly Calcs'!T579)</f>
        <v/>
      </c>
      <c r="Z579" s="24">
        <f>IF(ISBLANK('Mortgage 1 Monthly Calcs'!U579),"",'Mortgage 1 Monthly Calcs'!U579)</f>
        <v>93290.420445652606</v>
      </c>
      <c r="AA579" s="24" t="e">
        <f>IF(ISBLANK('Mortgage 1 Monthly Calcs'!V579),"",'Mortgage 1 Monthly Calcs'!V579)</f>
        <v>#VALUE!</v>
      </c>
      <c r="AB579" s="24" t="e">
        <f>IF(ISBLANK('Mortgage 1 Monthly Calcs'!W579),"",'Mortgage 1 Monthly Calcs'!W579)</f>
        <v>#VALUE!</v>
      </c>
      <c r="AC579" s="24" t="str">
        <f>IF(ISBLANK('Mortgage 1 Monthly Calcs'!X579),"",'Mortgage 1 Monthly Calcs'!X579)</f>
        <v/>
      </c>
      <c r="AD579" s="24" t="str">
        <f>IF(ISBLANK('Mortgage 1 Monthly Calcs'!Y579),"",'Mortgage 1 Monthly Calcs'!Y579)</f>
        <v/>
      </c>
    </row>
    <row r="580" spans="3:30" x14ac:dyDescent="0.25">
      <c r="C580" s="37">
        <v>569</v>
      </c>
      <c r="D580" s="29" t="str">
        <f>IF(K1348=1,F571+1,"")</f>
        <v/>
      </c>
      <c r="E580" s="22" t="str">
        <f>IF(ISBLANK('Mortgage 1 Monthly Calcs'!E580),"",'Mortgage 1 Monthly Calcs'!E580)</f>
        <v/>
      </c>
      <c r="F580" s="23" t="str">
        <f>IF(ISBLANK('Mortgage 1 Monthly Calcs'!F580),"",'Mortgage 1 Monthly Calcs'!F580)</f>
        <v>Mar</v>
      </c>
      <c r="G580" s="28"/>
      <c r="H580" s="28">
        <f>IF(ISBLANK('Mortgage 1 Monthly Calcs'!G580),"",'Mortgage 1 Monthly Calcs'!G580)</f>
        <v>0</v>
      </c>
      <c r="I580" s="24" t="e">
        <f>IF(ISBLANK('Mortgage 1 Monthly Calcs'!H580),"",'Mortgage 1 Monthly Calcs'!H580)</f>
        <v>#VALUE!</v>
      </c>
      <c r="J580" s="24">
        <f>IF(ISBLANK('Mortgage 1 Monthly Calcs'!I580),"",'Mortgage 1 Monthly Calcs'!I580)</f>
        <v>0</v>
      </c>
      <c r="K580" s="24" t="str">
        <f>IF(ISBLANK('Mortgage 1 Monthly Calcs'!J580),"",'Mortgage 1 Monthly Calcs'!J580)</f>
        <v/>
      </c>
      <c r="L580" s="24"/>
      <c r="M580" s="24">
        <f>IF(ISBLANK('Mortgage 1 Monthly Calcs'!K580),"",'Mortgage 1 Monthly Calcs'!K580)</f>
        <v>0</v>
      </c>
      <c r="N580" s="24"/>
      <c r="O580" s="24" t="e">
        <f>IF(ISBLANK('Mortgage 1 Monthly Calcs'!L580),"",'Mortgage 1 Monthly Calcs'!L580)</f>
        <v>#VALUE!</v>
      </c>
      <c r="P580" s="24"/>
      <c r="Q580" s="24" t="str">
        <f>IF(ISBLANK('Mortgage 1 Monthly Calcs'!M580),"",'Mortgage 1 Monthly Calcs'!M580)</f>
        <v/>
      </c>
      <c r="R580" s="24" t="str">
        <f>IF(ISBLANK('Mortgage 1 Monthly Calcs'!N580),"",'Mortgage 1 Monthly Calcs'!N580)</f>
        <v/>
      </c>
      <c r="S580" s="24" t="str">
        <f>IF(ISBLANK('Mortgage 1 Monthly Calcs'!O580),"",'Mortgage 1 Monthly Calcs'!O580)</f>
        <v/>
      </c>
      <c r="T580" s="24"/>
      <c r="U580" s="24">
        <f>IF(ISBLANK('Mortgage 1 Monthly Calcs'!P580),"",'Mortgage 1 Monthly Calcs'!P580)</f>
        <v>0</v>
      </c>
      <c r="V580" s="24" t="str">
        <f>IF(ISBLANK('Mortgage 1 Monthly Calcs'!Q580),"",'Mortgage 1 Monthly Calcs'!Q580)</f>
        <v/>
      </c>
      <c r="W580" s="24" t="str">
        <f>IF(ISBLANK('Mortgage 1 Monthly Calcs'!R580),"",'Mortgage 1 Monthly Calcs'!R580)</f>
        <v/>
      </c>
      <c r="X580" s="24">
        <f>IF(ISBLANK('Mortgage 1 Monthly Calcs'!S580),"",'Mortgage 1 Monthly Calcs'!S580)</f>
        <v>0</v>
      </c>
      <c r="Y580" s="24" t="str">
        <f>IF(ISBLANK('Mortgage 1 Monthly Calcs'!T580),"",'Mortgage 1 Monthly Calcs'!T580)</f>
        <v/>
      </c>
      <c r="Z580" s="24">
        <f>IF(ISBLANK('Mortgage 1 Monthly Calcs'!U580),"",'Mortgage 1 Monthly Calcs'!U580)</f>
        <v>93290.420445652606</v>
      </c>
      <c r="AA580" s="24" t="e">
        <f>IF(ISBLANK('Mortgage 1 Monthly Calcs'!V580),"",'Mortgage 1 Monthly Calcs'!V580)</f>
        <v>#VALUE!</v>
      </c>
      <c r="AB580" s="24" t="e">
        <f>IF(ISBLANK('Mortgage 1 Monthly Calcs'!W580),"",'Mortgage 1 Monthly Calcs'!W580)</f>
        <v>#VALUE!</v>
      </c>
      <c r="AC580" s="24" t="str">
        <f>IF(ISBLANK('Mortgage 1 Monthly Calcs'!X580),"",'Mortgage 1 Monthly Calcs'!X580)</f>
        <v/>
      </c>
      <c r="AD580" s="24" t="str">
        <f>IF(ISBLANK('Mortgage 1 Monthly Calcs'!Y580),"",'Mortgage 1 Monthly Calcs'!Y580)</f>
        <v/>
      </c>
    </row>
    <row r="581" spans="3:30" x14ac:dyDescent="0.25">
      <c r="C581" s="37">
        <v>570</v>
      </c>
      <c r="D581" s="29" t="str">
        <f>IF(K1349=1,F571+1,"")</f>
        <v/>
      </c>
      <c r="E581" s="22" t="str">
        <f>IF(ISBLANK('Mortgage 1 Monthly Calcs'!E581),"",'Mortgage 1 Monthly Calcs'!E581)</f>
        <v/>
      </c>
      <c r="F581" s="23" t="str">
        <f>IF(ISBLANK('Mortgage 1 Monthly Calcs'!F581),"",'Mortgage 1 Monthly Calcs'!F581)</f>
        <v>Apr</v>
      </c>
      <c r="G581" s="28"/>
      <c r="H581" s="28">
        <f>IF(ISBLANK('Mortgage 1 Monthly Calcs'!G581),"",'Mortgage 1 Monthly Calcs'!G581)</f>
        <v>0</v>
      </c>
      <c r="I581" s="24" t="e">
        <f>IF(ISBLANK('Mortgage 1 Monthly Calcs'!H581),"",'Mortgage 1 Monthly Calcs'!H581)</f>
        <v>#VALUE!</v>
      </c>
      <c r="J581" s="24">
        <f>IF(ISBLANK('Mortgage 1 Monthly Calcs'!I581),"",'Mortgage 1 Monthly Calcs'!I581)</f>
        <v>0</v>
      </c>
      <c r="K581" s="24" t="str">
        <f>IF(ISBLANK('Mortgage 1 Monthly Calcs'!J581),"",'Mortgage 1 Monthly Calcs'!J581)</f>
        <v/>
      </c>
      <c r="L581" s="24"/>
      <c r="M581" s="24">
        <f>IF(ISBLANK('Mortgage 1 Monthly Calcs'!K581),"",'Mortgage 1 Monthly Calcs'!K581)</f>
        <v>0</v>
      </c>
      <c r="N581" s="24"/>
      <c r="O581" s="24" t="e">
        <f>IF(ISBLANK('Mortgage 1 Monthly Calcs'!L581),"",'Mortgage 1 Monthly Calcs'!L581)</f>
        <v>#VALUE!</v>
      </c>
      <c r="P581" s="24"/>
      <c r="Q581" s="24" t="str">
        <f>IF(ISBLANK('Mortgage 1 Monthly Calcs'!M581),"",'Mortgage 1 Monthly Calcs'!M581)</f>
        <v/>
      </c>
      <c r="R581" s="24" t="str">
        <f>IF(ISBLANK('Mortgage 1 Monthly Calcs'!N581),"",'Mortgage 1 Monthly Calcs'!N581)</f>
        <v/>
      </c>
      <c r="S581" s="24" t="str">
        <f>IF(ISBLANK('Mortgage 1 Monthly Calcs'!O581),"",'Mortgage 1 Monthly Calcs'!O581)</f>
        <v/>
      </c>
      <c r="T581" s="24"/>
      <c r="U581" s="24">
        <f>IF(ISBLANK('Mortgage 1 Monthly Calcs'!P581),"",'Mortgage 1 Monthly Calcs'!P581)</f>
        <v>0</v>
      </c>
      <c r="V581" s="24" t="str">
        <f>IF(ISBLANK('Mortgage 1 Monthly Calcs'!Q581),"",'Mortgage 1 Monthly Calcs'!Q581)</f>
        <v/>
      </c>
      <c r="W581" s="24" t="str">
        <f>IF(ISBLANK('Mortgage 1 Monthly Calcs'!R581),"",'Mortgage 1 Monthly Calcs'!R581)</f>
        <v/>
      </c>
      <c r="X581" s="24">
        <f>IF(ISBLANK('Mortgage 1 Monthly Calcs'!S581),"",'Mortgage 1 Monthly Calcs'!S581)</f>
        <v>0</v>
      </c>
      <c r="Y581" s="24" t="str">
        <f>IF(ISBLANK('Mortgage 1 Monthly Calcs'!T581),"",'Mortgage 1 Monthly Calcs'!T581)</f>
        <v/>
      </c>
      <c r="Z581" s="24">
        <f>IF(ISBLANK('Mortgage 1 Monthly Calcs'!U581),"",'Mortgage 1 Monthly Calcs'!U581)</f>
        <v>93290.420445652606</v>
      </c>
      <c r="AA581" s="24" t="e">
        <f>IF(ISBLANK('Mortgage 1 Monthly Calcs'!V581),"",'Mortgage 1 Monthly Calcs'!V581)</f>
        <v>#VALUE!</v>
      </c>
      <c r="AB581" s="24" t="e">
        <f>IF(ISBLANK('Mortgage 1 Monthly Calcs'!W581),"",'Mortgage 1 Monthly Calcs'!W581)</f>
        <v>#VALUE!</v>
      </c>
      <c r="AC581" s="24" t="str">
        <f>IF(ISBLANK('Mortgage 1 Monthly Calcs'!X581),"",'Mortgage 1 Monthly Calcs'!X581)</f>
        <v/>
      </c>
      <c r="AD581" s="24" t="str">
        <f>IF(ISBLANK('Mortgage 1 Monthly Calcs'!Y581),"",'Mortgage 1 Monthly Calcs'!Y581)</f>
        <v/>
      </c>
    </row>
    <row r="582" spans="3:30" x14ac:dyDescent="0.25">
      <c r="C582" s="37">
        <v>571</v>
      </c>
      <c r="D582" s="29" t="str">
        <f>IF(K1350=1,F571+1,"")</f>
        <v/>
      </c>
      <c r="E582" s="22" t="str">
        <f>IF(ISBLANK('Mortgage 1 Monthly Calcs'!E582),"",'Mortgage 1 Monthly Calcs'!E582)</f>
        <v/>
      </c>
      <c r="F582" s="23" t="str">
        <f>IF(ISBLANK('Mortgage 1 Monthly Calcs'!F582),"",'Mortgage 1 Monthly Calcs'!F582)</f>
        <v>May</v>
      </c>
      <c r="G582" s="28"/>
      <c r="H582" s="28">
        <f>IF(ISBLANK('Mortgage 1 Monthly Calcs'!G582),"",'Mortgage 1 Monthly Calcs'!G582)</f>
        <v>0</v>
      </c>
      <c r="I582" s="24" t="e">
        <f>IF(ISBLANK('Mortgage 1 Monthly Calcs'!H582),"",'Mortgage 1 Monthly Calcs'!H582)</f>
        <v>#VALUE!</v>
      </c>
      <c r="J582" s="24">
        <f>IF(ISBLANK('Mortgage 1 Monthly Calcs'!I582),"",'Mortgage 1 Monthly Calcs'!I582)</f>
        <v>0</v>
      </c>
      <c r="K582" s="24" t="str">
        <f>IF(ISBLANK('Mortgage 1 Monthly Calcs'!J582),"",'Mortgage 1 Monthly Calcs'!J582)</f>
        <v/>
      </c>
      <c r="L582" s="24"/>
      <c r="M582" s="24">
        <f>IF(ISBLANK('Mortgage 1 Monthly Calcs'!K582),"",'Mortgage 1 Monthly Calcs'!K582)</f>
        <v>0</v>
      </c>
      <c r="N582" s="24"/>
      <c r="O582" s="24" t="e">
        <f>IF(ISBLANK('Mortgage 1 Monthly Calcs'!L582),"",'Mortgage 1 Monthly Calcs'!L582)</f>
        <v>#VALUE!</v>
      </c>
      <c r="P582" s="24"/>
      <c r="Q582" s="24" t="str">
        <f>IF(ISBLANK('Mortgage 1 Monthly Calcs'!M582),"",'Mortgage 1 Monthly Calcs'!M582)</f>
        <v/>
      </c>
      <c r="R582" s="24" t="str">
        <f>IF(ISBLANK('Mortgage 1 Monthly Calcs'!N582),"",'Mortgage 1 Monthly Calcs'!N582)</f>
        <v/>
      </c>
      <c r="S582" s="24" t="str">
        <f>IF(ISBLANK('Mortgage 1 Monthly Calcs'!O582),"",'Mortgage 1 Monthly Calcs'!O582)</f>
        <v/>
      </c>
      <c r="T582" s="24"/>
      <c r="U582" s="24">
        <f>IF(ISBLANK('Mortgage 1 Monthly Calcs'!P582),"",'Mortgage 1 Monthly Calcs'!P582)</f>
        <v>0</v>
      </c>
      <c r="V582" s="24" t="str">
        <f>IF(ISBLANK('Mortgage 1 Monthly Calcs'!Q582),"",'Mortgage 1 Monthly Calcs'!Q582)</f>
        <v/>
      </c>
      <c r="W582" s="24" t="str">
        <f>IF(ISBLANK('Mortgage 1 Monthly Calcs'!R582),"",'Mortgage 1 Monthly Calcs'!R582)</f>
        <v/>
      </c>
      <c r="X582" s="24">
        <f>IF(ISBLANK('Mortgage 1 Monthly Calcs'!S582),"",'Mortgage 1 Monthly Calcs'!S582)</f>
        <v>0</v>
      </c>
      <c r="Y582" s="24" t="str">
        <f>IF(ISBLANK('Mortgage 1 Monthly Calcs'!T582),"",'Mortgage 1 Monthly Calcs'!T582)</f>
        <v/>
      </c>
      <c r="Z582" s="24">
        <f>IF(ISBLANK('Mortgage 1 Monthly Calcs'!U582),"",'Mortgage 1 Monthly Calcs'!U582)</f>
        <v>93290.420445652606</v>
      </c>
      <c r="AA582" s="24" t="e">
        <f>IF(ISBLANK('Mortgage 1 Monthly Calcs'!V582),"",'Mortgage 1 Monthly Calcs'!V582)</f>
        <v>#VALUE!</v>
      </c>
      <c r="AB582" s="24" t="e">
        <f>IF(ISBLANK('Mortgage 1 Monthly Calcs'!W582),"",'Mortgage 1 Monthly Calcs'!W582)</f>
        <v>#VALUE!</v>
      </c>
      <c r="AC582" s="24" t="str">
        <f>IF(ISBLANK('Mortgage 1 Monthly Calcs'!X582),"",'Mortgage 1 Monthly Calcs'!X582)</f>
        <v/>
      </c>
      <c r="AD582" s="24" t="str">
        <f>IF(ISBLANK('Mortgage 1 Monthly Calcs'!Y582),"",'Mortgage 1 Monthly Calcs'!Y582)</f>
        <v/>
      </c>
    </row>
    <row r="583" spans="3:30" x14ac:dyDescent="0.25">
      <c r="C583" s="37">
        <v>572</v>
      </c>
      <c r="D583" s="29" t="str">
        <f>IF(K1351=1,F571+1,"")</f>
        <v/>
      </c>
      <c r="E583" s="22" t="str">
        <f>IF(ISBLANK('Mortgage 1 Monthly Calcs'!E583),"",'Mortgage 1 Monthly Calcs'!E583)</f>
        <v/>
      </c>
      <c r="F583" s="23" t="str">
        <f>IF(ISBLANK('Mortgage 1 Monthly Calcs'!F583),"",'Mortgage 1 Monthly Calcs'!F583)</f>
        <v>Jun</v>
      </c>
      <c r="G583" s="28"/>
      <c r="H583" s="28">
        <f>IF(ISBLANK('Mortgage 1 Monthly Calcs'!G583),"",'Mortgage 1 Monthly Calcs'!G583)</f>
        <v>0</v>
      </c>
      <c r="I583" s="24" t="e">
        <f>IF(ISBLANK('Mortgage 1 Monthly Calcs'!H583),"",'Mortgage 1 Monthly Calcs'!H583)</f>
        <v>#VALUE!</v>
      </c>
      <c r="J583" s="24">
        <f>IF(ISBLANK('Mortgage 1 Monthly Calcs'!I583),"",'Mortgage 1 Monthly Calcs'!I583)</f>
        <v>0</v>
      </c>
      <c r="K583" s="24" t="str">
        <f>IF(ISBLANK('Mortgage 1 Monthly Calcs'!J583),"",'Mortgage 1 Monthly Calcs'!J583)</f>
        <v/>
      </c>
      <c r="L583" s="24"/>
      <c r="M583" s="24">
        <f>IF(ISBLANK('Mortgage 1 Monthly Calcs'!K583),"",'Mortgage 1 Monthly Calcs'!K583)</f>
        <v>0</v>
      </c>
      <c r="N583" s="24"/>
      <c r="O583" s="24" t="e">
        <f>IF(ISBLANK('Mortgage 1 Monthly Calcs'!L583),"",'Mortgage 1 Monthly Calcs'!L583)</f>
        <v>#VALUE!</v>
      </c>
      <c r="P583" s="24"/>
      <c r="Q583" s="24" t="str">
        <f>IF(ISBLANK('Mortgage 1 Monthly Calcs'!M583),"",'Mortgage 1 Monthly Calcs'!M583)</f>
        <v/>
      </c>
      <c r="R583" s="24" t="str">
        <f>IF(ISBLANK('Mortgage 1 Monthly Calcs'!N583),"",'Mortgage 1 Monthly Calcs'!N583)</f>
        <v/>
      </c>
      <c r="S583" s="24" t="str">
        <f>IF(ISBLANK('Mortgage 1 Monthly Calcs'!O583),"",'Mortgage 1 Monthly Calcs'!O583)</f>
        <v/>
      </c>
      <c r="T583" s="24"/>
      <c r="U583" s="24">
        <f>IF(ISBLANK('Mortgage 1 Monthly Calcs'!P583),"",'Mortgage 1 Monthly Calcs'!P583)</f>
        <v>0</v>
      </c>
      <c r="V583" s="24" t="str">
        <f>IF(ISBLANK('Mortgage 1 Monthly Calcs'!Q583),"",'Mortgage 1 Monthly Calcs'!Q583)</f>
        <v/>
      </c>
      <c r="W583" s="24" t="str">
        <f>IF(ISBLANK('Mortgage 1 Monthly Calcs'!R583),"",'Mortgage 1 Monthly Calcs'!R583)</f>
        <v/>
      </c>
      <c r="X583" s="24">
        <f>IF(ISBLANK('Mortgage 1 Monthly Calcs'!S583),"",'Mortgage 1 Monthly Calcs'!S583)</f>
        <v>0</v>
      </c>
      <c r="Y583" s="24" t="str">
        <f>IF(ISBLANK('Mortgage 1 Monthly Calcs'!T583),"",'Mortgage 1 Monthly Calcs'!T583)</f>
        <v/>
      </c>
      <c r="Z583" s="24">
        <f>IF(ISBLANK('Mortgage 1 Monthly Calcs'!U583),"",'Mortgage 1 Monthly Calcs'!U583)</f>
        <v>93290.420445652606</v>
      </c>
      <c r="AA583" s="24" t="e">
        <f>IF(ISBLANK('Mortgage 1 Monthly Calcs'!V583),"",'Mortgage 1 Monthly Calcs'!V583)</f>
        <v>#VALUE!</v>
      </c>
      <c r="AB583" s="24" t="e">
        <f>IF(ISBLANK('Mortgage 1 Monthly Calcs'!W583),"",'Mortgage 1 Monthly Calcs'!W583)</f>
        <v>#VALUE!</v>
      </c>
      <c r="AC583" s="24" t="str">
        <f>IF(ISBLANK('Mortgage 1 Monthly Calcs'!X583),"",'Mortgage 1 Monthly Calcs'!X583)</f>
        <v/>
      </c>
      <c r="AD583" s="24" t="str">
        <f>IF(ISBLANK('Mortgage 1 Monthly Calcs'!Y583),"",'Mortgage 1 Monthly Calcs'!Y583)</f>
        <v/>
      </c>
    </row>
    <row r="584" spans="3:30" x14ac:dyDescent="0.25">
      <c r="C584" s="37">
        <v>573</v>
      </c>
      <c r="D584" s="29" t="str">
        <f>IF(K1352=1,F571+1,"")</f>
        <v/>
      </c>
      <c r="E584" s="22" t="str">
        <f>IF(ISBLANK('Mortgage 1 Monthly Calcs'!E584),"",'Mortgage 1 Monthly Calcs'!E584)</f>
        <v/>
      </c>
      <c r="F584" s="23" t="str">
        <f>IF(ISBLANK('Mortgage 1 Monthly Calcs'!F584),"",'Mortgage 1 Monthly Calcs'!F584)</f>
        <v>Jul</v>
      </c>
      <c r="G584" s="28"/>
      <c r="H584" s="28">
        <f>IF(ISBLANK('Mortgage 1 Monthly Calcs'!G584),"",'Mortgage 1 Monthly Calcs'!G584)</f>
        <v>0</v>
      </c>
      <c r="I584" s="24" t="e">
        <f>IF(ISBLANK('Mortgage 1 Monthly Calcs'!H584),"",'Mortgage 1 Monthly Calcs'!H584)</f>
        <v>#VALUE!</v>
      </c>
      <c r="J584" s="24">
        <f>IF(ISBLANK('Mortgage 1 Monthly Calcs'!I584),"",'Mortgage 1 Monthly Calcs'!I584)</f>
        <v>0</v>
      </c>
      <c r="K584" s="24" t="str">
        <f>IF(ISBLANK('Mortgage 1 Monthly Calcs'!J584),"",'Mortgage 1 Monthly Calcs'!J584)</f>
        <v/>
      </c>
      <c r="L584" s="24"/>
      <c r="M584" s="24">
        <f>IF(ISBLANK('Mortgage 1 Monthly Calcs'!K584),"",'Mortgage 1 Monthly Calcs'!K584)</f>
        <v>0</v>
      </c>
      <c r="N584" s="24"/>
      <c r="O584" s="24" t="e">
        <f>IF(ISBLANK('Mortgage 1 Monthly Calcs'!L584),"",'Mortgage 1 Monthly Calcs'!L584)</f>
        <v>#VALUE!</v>
      </c>
      <c r="P584" s="24"/>
      <c r="Q584" s="24" t="str">
        <f>IF(ISBLANK('Mortgage 1 Monthly Calcs'!M584),"",'Mortgage 1 Monthly Calcs'!M584)</f>
        <v/>
      </c>
      <c r="R584" s="24" t="str">
        <f>IF(ISBLANK('Mortgage 1 Monthly Calcs'!N584),"",'Mortgage 1 Monthly Calcs'!N584)</f>
        <v/>
      </c>
      <c r="S584" s="24" t="str">
        <f>IF(ISBLANK('Mortgage 1 Monthly Calcs'!O584),"",'Mortgage 1 Monthly Calcs'!O584)</f>
        <v/>
      </c>
      <c r="T584" s="24"/>
      <c r="U584" s="24">
        <f>IF(ISBLANK('Mortgage 1 Monthly Calcs'!P584),"",'Mortgage 1 Monthly Calcs'!P584)</f>
        <v>0</v>
      </c>
      <c r="V584" s="24" t="str">
        <f>IF(ISBLANK('Mortgage 1 Monthly Calcs'!Q584),"",'Mortgage 1 Monthly Calcs'!Q584)</f>
        <v/>
      </c>
      <c r="W584" s="24" t="str">
        <f>IF(ISBLANK('Mortgage 1 Monthly Calcs'!R584),"",'Mortgage 1 Monthly Calcs'!R584)</f>
        <v/>
      </c>
      <c r="X584" s="24">
        <f>IF(ISBLANK('Mortgage 1 Monthly Calcs'!S584),"",'Mortgage 1 Monthly Calcs'!S584)</f>
        <v>0</v>
      </c>
      <c r="Y584" s="24" t="str">
        <f>IF(ISBLANK('Mortgage 1 Monthly Calcs'!T584),"",'Mortgage 1 Monthly Calcs'!T584)</f>
        <v/>
      </c>
      <c r="Z584" s="24">
        <f>IF(ISBLANK('Mortgage 1 Monthly Calcs'!U584),"",'Mortgage 1 Monthly Calcs'!U584)</f>
        <v>93290.420445652606</v>
      </c>
      <c r="AA584" s="24" t="e">
        <f>IF(ISBLANK('Mortgage 1 Monthly Calcs'!V584),"",'Mortgage 1 Monthly Calcs'!V584)</f>
        <v>#VALUE!</v>
      </c>
      <c r="AB584" s="24" t="e">
        <f>IF(ISBLANK('Mortgage 1 Monthly Calcs'!W584),"",'Mortgage 1 Monthly Calcs'!W584)</f>
        <v>#VALUE!</v>
      </c>
      <c r="AC584" s="24" t="str">
        <f>IF(ISBLANK('Mortgage 1 Monthly Calcs'!X584),"",'Mortgage 1 Monthly Calcs'!X584)</f>
        <v/>
      </c>
      <c r="AD584" s="24" t="str">
        <f>IF(ISBLANK('Mortgage 1 Monthly Calcs'!Y584),"",'Mortgage 1 Monthly Calcs'!Y584)</f>
        <v/>
      </c>
    </row>
    <row r="585" spans="3:30" x14ac:dyDescent="0.25">
      <c r="C585" s="37">
        <v>574</v>
      </c>
      <c r="D585" s="29" t="str">
        <f>IF(K1353=1,F571+1,"")</f>
        <v/>
      </c>
      <c r="E585" s="22" t="str">
        <f>IF(ISBLANK('Mortgage 1 Monthly Calcs'!E585),"",'Mortgage 1 Monthly Calcs'!E585)</f>
        <v/>
      </c>
      <c r="F585" s="22" t="str">
        <f>IF(ISBLANK('Mortgage 1 Monthly Calcs'!F585),"",'Mortgage 1 Monthly Calcs'!F585)</f>
        <v>Aug</v>
      </c>
      <c r="G585" s="28"/>
      <c r="H585" s="28">
        <f>IF(ISBLANK('Mortgage 1 Monthly Calcs'!G585),"",'Mortgage 1 Monthly Calcs'!G585)</f>
        <v>0</v>
      </c>
      <c r="I585" s="24" t="e">
        <f>IF(ISBLANK('Mortgage 1 Monthly Calcs'!H585),"",'Mortgage 1 Monthly Calcs'!H585)</f>
        <v>#VALUE!</v>
      </c>
      <c r="J585" s="24">
        <f>IF(ISBLANK('Mortgage 1 Monthly Calcs'!I585),"",'Mortgage 1 Monthly Calcs'!I585)</f>
        <v>0</v>
      </c>
      <c r="K585" s="24" t="str">
        <f>IF(ISBLANK('Mortgage 1 Monthly Calcs'!J585),"",'Mortgage 1 Monthly Calcs'!J585)</f>
        <v/>
      </c>
      <c r="L585" s="24"/>
      <c r="M585" s="24">
        <f>IF(ISBLANK('Mortgage 1 Monthly Calcs'!K585),"",'Mortgage 1 Monthly Calcs'!K585)</f>
        <v>0</v>
      </c>
      <c r="N585" s="24"/>
      <c r="O585" s="24" t="e">
        <f>IF(ISBLANK('Mortgage 1 Monthly Calcs'!L585),"",'Mortgage 1 Monthly Calcs'!L585)</f>
        <v>#VALUE!</v>
      </c>
      <c r="P585" s="24"/>
      <c r="Q585" s="24" t="str">
        <f>IF(ISBLANK('Mortgage 1 Monthly Calcs'!M585),"",'Mortgage 1 Monthly Calcs'!M585)</f>
        <v/>
      </c>
      <c r="R585" s="24" t="str">
        <f>IF(ISBLANK('Mortgage 1 Monthly Calcs'!N585),"",'Mortgage 1 Monthly Calcs'!N585)</f>
        <v/>
      </c>
      <c r="S585" s="24" t="str">
        <f>IF(ISBLANK('Mortgage 1 Monthly Calcs'!O585),"",'Mortgage 1 Monthly Calcs'!O585)</f>
        <v/>
      </c>
      <c r="T585" s="24"/>
      <c r="U585" s="24">
        <f>IF(ISBLANK('Mortgage 1 Monthly Calcs'!P585),"",'Mortgage 1 Monthly Calcs'!P585)</f>
        <v>0</v>
      </c>
      <c r="V585" s="24" t="str">
        <f>IF(ISBLANK('Mortgage 1 Monthly Calcs'!Q585),"",'Mortgage 1 Monthly Calcs'!Q585)</f>
        <v/>
      </c>
      <c r="W585" s="24" t="str">
        <f>IF(ISBLANK('Mortgage 1 Monthly Calcs'!R585),"",'Mortgage 1 Monthly Calcs'!R585)</f>
        <v/>
      </c>
      <c r="X585" s="24">
        <f>IF(ISBLANK('Mortgage 1 Monthly Calcs'!S585),"",'Mortgage 1 Monthly Calcs'!S585)</f>
        <v>0</v>
      </c>
      <c r="Y585" s="24" t="str">
        <f>IF(ISBLANK('Mortgage 1 Monthly Calcs'!T585),"",'Mortgage 1 Monthly Calcs'!T585)</f>
        <v/>
      </c>
      <c r="Z585" s="24">
        <f>IF(ISBLANK('Mortgage 1 Monthly Calcs'!U585),"",'Mortgage 1 Monthly Calcs'!U585)</f>
        <v>93290.420445652606</v>
      </c>
      <c r="AA585" s="24" t="e">
        <f>IF(ISBLANK('Mortgage 1 Monthly Calcs'!V585),"",'Mortgage 1 Monthly Calcs'!V585)</f>
        <v>#VALUE!</v>
      </c>
      <c r="AB585" s="24" t="e">
        <f>IF(ISBLANK('Mortgage 1 Monthly Calcs'!W585),"",'Mortgage 1 Monthly Calcs'!W585)</f>
        <v>#VALUE!</v>
      </c>
      <c r="AC585" s="24" t="str">
        <f>IF(ISBLANK('Mortgage 1 Monthly Calcs'!X585),"",'Mortgage 1 Monthly Calcs'!X585)</f>
        <v/>
      </c>
      <c r="AD585" s="24" t="str">
        <f>IF(ISBLANK('Mortgage 1 Monthly Calcs'!Y585),"",'Mortgage 1 Monthly Calcs'!Y585)</f>
        <v/>
      </c>
    </row>
    <row r="586" spans="3:30" x14ac:dyDescent="0.25">
      <c r="C586" s="37">
        <v>575</v>
      </c>
      <c r="D586" s="29" t="str">
        <f>IF(K1354=1,F571+1,"")</f>
        <v/>
      </c>
      <c r="E586" s="22" t="str">
        <f>IF(ISBLANK('Mortgage 1 Monthly Calcs'!E586),"",'Mortgage 1 Monthly Calcs'!E586)</f>
        <v/>
      </c>
      <c r="F586" s="23" t="str">
        <f>IF(ISBLANK('Mortgage 1 Monthly Calcs'!F586),"",'Mortgage 1 Monthly Calcs'!F586)</f>
        <v>Sep</v>
      </c>
      <c r="G586" s="28"/>
      <c r="H586" s="28">
        <f>IF(ISBLANK('Mortgage 1 Monthly Calcs'!G586),"",'Mortgage 1 Monthly Calcs'!G586)</f>
        <v>0</v>
      </c>
      <c r="I586" s="24" t="e">
        <f>IF(ISBLANK('Mortgage 1 Monthly Calcs'!H586),"",'Mortgage 1 Monthly Calcs'!H586)</f>
        <v>#VALUE!</v>
      </c>
      <c r="J586" s="24">
        <f>IF(ISBLANK('Mortgage 1 Monthly Calcs'!I586),"",'Mortgage 1 Monthly Calcs'!I586)</f>
        <v>0</v>
      </c>
      <c r="K586" s="24" t="str">
        <f>IF(ISBLANK('Mortgage 1 Monthly Calcs'!J586),"",'Mortgage 1 Monthly Calcs'!J586)</f>
        <v/>
      </c>
      <c r="L586" s="24"/>
      <c r="M586" s="24">
        <f>IF(ISBLANK('Mortgage 1 Monthly Calcs'!K586),"",'Mortgage 1 Monthly Calcs'!K586)</f>
        <v>0</v>
      </c>
      <c r="N586" s="24"/>
      <c r="O586" s="24" t="e">
        <f>IF(ISBLANK('Mortgage 1 Monthly Calcs'!L586),"",'Mortgage 1 Monthly Calcs'!L586)</f>
        <v>#VALUE!</v>
      </c>
      <c r="P586" s="24"/>
      <c r="Q586" s="24" t="str">
        <f>IF(ISBLANK('Mortgage 1 Monthly Calcs'!M586),"",'Mortgage 1 Monthly Calcs'!M586)</f>
        <v/>
      </c>
      <c r="R586" s="24" t="str">
        <f>IF(ISBLANK('Mortgage 1 Monthly Calcs'!N586),"",'Mortgage 1 Monthly Calcs'!N586)</f>
        <v/>
      </c>
      <c r="S586" s="24" t="str">
        <f>IF(ISBLANK('Mortgage 1 Monthly Calcs'!O586),"",'Mortgage 1 Monthly Calcs'!O586)</f>
        <v/>
      </c>
      <c r="T586" s="24"/>
      <c r="U586" s="24">
        <f>IF(ISBLANK('Mortgage 1 Monthly Calcs'!P586),"",'Mortgage 1 Monthly Calcs'!P586)</f>
        <v>0</v>
      </c>
      <c r="V586" s="24" t="str">
        <f>IF(ISBLANK('Mortgage 1 Monthly Calcs'!Q586),"",'Mortgage 1 Monthly Calcs'!Q586)</f>
        <v/>
      </c>
      <c r="W586" s="24" t="str">
        <f>IF(ISBLANK('Mortgage 1 Monthly Calcs'!R586),"",'Mortgage 1 Monthly Calcs'!R586)</f>
        <v/>
      </c>
      <c r="X586" s="24">
        <f>IF(ISBLANK('Mortgage 1 Monthly Calcs'!S586),"",'Mortgage 1 Monthly Calcs'!S586)</f>
        <v>0</v>
      </c>
      <c r="Y586" s="24" t="str">
        <f>IF(ISBLANK('Mortgage 1 Monthly Calcs'!T586),"",'Mortgage 1 Monthly Calcs'!T586)</f>
        <v/>
      </c>
      <c r="Z586" s="24">
        <f>IF(ISBLANK('Mortgage 1 Monthly Calcs'!U586),"",'Mortgage 1 Monthly Calcs'!U586)</f>
        <v>93290.420445652606</v>
      </c>
      <c r="AA586" s="24" t="e">
        <f>IF(ISBLANK('Mortgage 1 Monthly Calcs'!V586),"",'Mortgage 1 Monthly Calcs'!V586)</f>
        <v>#VALUE!</v>
      </c>
      <c r="AB586" s="24" t="e">
        <f>IF(ISBLANK('Mortgage 1 Monthly Calcs'!W586),"",'Mortgage 1 Monthly Calcs'!W586)</f>
        <v>#VALUE!</v>
      </c>
      <c r="AC586" s="24" t="str">
        <f>IF(ISBLANK('Mortgage 1 Monthly Calcs'!X586),"",'Mortgage 1 Monthly Calcs'!X586)</f>
        <v/>
      </c>
      <c r="AD586" s="24" t="str">
        <f>IF(ISBLANK('Mortgage 1 Monthly Calcs'!Y586),"",'Mortgage 1 Monthly Calcs'!Y586)</f>
        <v/>
      </c>
    </row>
    <row r="587" spans="3:30" x14ac:dyDescent="0.25">
      <c r="C587" s="37">
        <v>576</v>
      </c>
      <c r="D587" s="29">
        <f>D575+1</f>
        <v>48</v>
      </c>
      <c r="E587" s="22" t="str">
        <f>IF(ISBLANK('Mortgage 1 Monthly Calcs'!E587),"",'Mortgage 1 Monthly Calcs'!E587)</f>
        <v/>
      </c>
      <c r="F587" s="23" t="str">
        <f>IF(ISBLANK('Mortgage 1 Monthly Calcs'!F587),"",'Mortgage 1 Monthly Calcs'!F587)</f>
        <v>Oct</v>
      </c>
      <c r="G587" s="28"/>
      <c r="H587" s="28">
        <f>IF(ISBLANK('Mortgage 1 Monthly Calcs'!G587),"",'Mortgage 1 Monthly Calcs'!G587)</f>
        <v>0</v>
      </c>
      <c r="I587" s="24" t="e">
        <f>IF(ISBLANK('Mortgage 1 Monthly Calcs'!H587),"",'Mortgage 1 Monthly Calcs'!H587)</f>
        <v>#VALUE!</v>
      </c>
      <c r="J587" s="24">
        <f>IF(ISBLANK('Mortgage 1 Monthly Calcs'!I587),"",'Mortgage 1 Monthly Calcs'!I587)</f>
        <v>0</v>
      </c>
      <c r="K587" s="24" t="str">
        <f>IF(ISBLANK('Mortgage 1 Monthly Calcs'!J587),"",'Mortgage 1 Monthly Calcs'!J587)</f>
        <v/>
      </c>
      <c r="L587" s="24"/>
      <c r="M587" s="24">
        <f>IF(ISBLANK('Mortgage 1 Monthly Calcs'!K587),"",'Mortgage 1 Monthly Calcs'!K587)</f>
        <v>0</v>
      </c>
      <c r="N587" s="24"/>
      <c r="O587" s="24" t="e">
        <f>IF(ISBLANK('Mortgage 1 Monthly Calcs'!L587),"",'Mortgage 1 Monthly Calcs'!L587)</f>
        <v>#VALUE!</v>
      </c>
      <c r="P587" s="24"/>
      <c r="Q587" s="24" t="str">
        <f>IF(ISBLANK('Mortgage 1 Monthly Calcs'!M587),"",'Mortgage 1 Monthly Calcs'!M587)</f>
        <v/>
      </c>
      <c r="R587" s="24" t="str">
        <f>IF(ISBLANK('Mortgage 1 Monthly Calcs'!N587),"",'Mortgage 1 Monthly Calcs'!N587)</f>
        <v/>
      </c>
      <c r="S587" s="24" t="str">
        <f>IF(ISBLANK('Mortgage 1 Monthly Calcs'!O587),"",'Mortgage 1 Monthly Calcs'!O587)</f>
        <v/>
      </c>
      <c r="T587" s="24"/>
      <c r="U587" s="24">
        <f>IF(ISBLANK('Mortgage 1 Monthly Calcs'!P587),"",'Mortgage 1 Monthly Calcs'!P587)</f>
        <v>0</v>
      </c>
      <c r="V587" s="24" t="str">
        <f>IF(ISBLANK('Mortgage 1 Monthly Calcs'!Q587),"",'Mortgage 1 Monthly Calcs'!Q587)</f>
        <v/>
      </c>
      <c r="W587" s="24" t="str">
        <f>IF(ISBLANK('Mortgage 1 Monthly Calcs'!R587),"",'Mortgage 1 Monthly Calcs'!R587)</f>
        <v/>
      </c>
      <c r="X587" s="24">
        <f>IF(ISBLANK('Mortgage 1 Monthly Calcs'!S587),"",'Mortgage 1 Monthly Calcs'!S587)</f>
        <v>0</v>
      </c>
      <c r="Y587" s="24" t="str">
        <f>IF(ISBLANK('Mortgage 1 Monthly Calcs'!T587),"",'Mortgage 1 Monthly Calcs'!T587)</f>
        <v/>
      </c>
      <c r="Z587" s="24">
        <f>IF(ISBLANK('Mortgage 1 Monthly Calcs'!U587),"",'Mortgage 1 Monthly Calcs'!U587)</f>
        <v>93290.420445652606</v>
      </c>
      <c r="AA587" s="24" t="e">
        <f>IF(ISBLANK('Mortgage 1 Monthly Calcs'!V587),"",'Mortgage 1 Monthly Calcs'!V587)</f>
        <v>#VALUE!</v>
      </c>
      <c r="AB587" s="24" t="e">
        <f>IF(ISBLANK('Mortgage 1 Monthly Calcs'!W587),"",'Mortgage 1 Monthly Calcs'!W587)</f>
        <v>#VALUE!</v>
      </c>
      <c r="AC587" s="24" t="str">
        <f>IF(ISBLANK('Mortgage 1 Monthly Calcs'!X587),"",'Mortgage 1 Monthly Calcs'!X587)</f>
        <v/>
      </c>
      <c r="AD587" s="24" t="str">
        <f>IF(ISBLANK('Mortgage 1 Monthly Calcs'!Y587),"",'Mortgage 1 Monthly Calcs'!Y587)</f>
        <v/>
      </c>
    </row>
    <row r="588" spans="3:30" x14ac:dyDescent="0.25">
      <c r="C588" s="37">
        <v>577</v>
      </c>
      <c r="D588" s="29"/>
      <c r="E588" s="22" t="str">
        <f>IF(ISBLANK('Mortgage 1 Monthly Calcs'!E588),"",'Mortgage 1 Monthly Calcs'!E588)</f>
        <v/>
      </c>
      <c r="F588" s="23" t="str">
        <f>IF(ISBLANK('Mortgage 1 Monthly Calcs'!F588),"",'Mortgage 1 Monthly Calcs'!F588)</f>
        <v>Nov</v>
      </c>
      <c r="G588" s="28"/>
      <c r="H588" s="28">
        <f>IF(ISBLANK('Mortgage 1 Monthly Calcs'!G588),"",'Mortgage 1 Monthly Calcs'!G588)</f>
        <v>0</v>
      </c>
      <c r="I588" s="24" t="e">
        <f>IF(ISBLANK('Mortgage 1 Monthly Calcs'!H588),"",'Mortgage 1 Monthly Calcs'!H588)</f>
        <v>#VALUE!</v>
      </c>
      <c r="J588" s="24">
        <f>IF(ISBLANK('Mortgage 1 Monthly Calcs'!I588),"",'Mortgage 1 Monthly Calcs'!I588)</f>
        <v>0</v>
      </c>
      <c r="K588" s="24" t="str">
        <f>IF(ISBLANK('Mortgage 1 Monthly Calcs'!J588),"",'Mortgage 1 Monthly Calcs'!J588)</f>
        <v/>
      </c>
      <c r="L588" s="24"/>
      <c r="M588" s="24">
        <f>IF(ISBLANK('Mortgage 1 Monthly Calcs'!K588),"",'Mortgage 1 Monthly Calcs'!K588)</f>
        <v>0</v>
      </c>
      <c r="N588" s="24"/>
      <c r="O588" s="24" t="e">
        <f>IF(ISBLANK('Mortgage 1 Monthly Calcs'!L588),"",'Mortgage 1 Monthly Calcs'!L588)</f>
        <v>#VALUE!</v>
      </c>
      <c r="P588" s="24"/>
      <c r="Q588" s="24" t="str">
        <f>IF(ISBLANK('Mortgage 1 Monthly Calcs'!M588),"",'Mortgage 1 Monthly Calcs'!M588)</f>
        <v/>
      </c>
      <c r="R588" s="24" t="str">
        <f>IF(ISBLANK('Mortgage 1 Monthly Calcs'!N588),"",'Mortgage 1 Monthly Calcs'!N588)</f>
        <v/>
      </c>
      <c r="S588" s="24" t="str">
        <f>IF(ISBLANK('Mortgage 1 Monthly Calcs'!O588),"",'Mortgage 1 Monthly Calcs'!O588)</f>
        <v/>
      </c>
      <c r="T588" s="24"/>
      <c r="U588" s="24">
        <f>IF(ISBLANK('Mortgage 1 Monthly Calcs'!P588),"",'Mortgage 1 Monthly Calcs'!P588)</f>
        <v>0</v>
      </c>
      <c r="V588" s="24" t="str">
        <f>IF(ISBLANK('Mortgage 1 Monthly Calcs'!Q588),"",'Mortgage 1 Monthly Calcs'!Q588)</f>
        <v/>
      </c>
      <c r="W588" s="24" t="str">
        <f>IF(ISBLANK('Mortgage 1 Monthly Calcs'!R588),"",'Mortgage 1 Monthly Calcs'!R588)</f>
        <v/>
      </c>
      <c r="X588" s="24">
        <f>IF(ISBLANK('Mortgage 1 Monthly Calcs'!S588),"",'Mortgage 1 Monthly Calcs'!S588)</f>
        <v>0</v>
      </c>
      <c r="Y588" s="24" t="str">
        <f>IF(ISBLANK('Mortgage 1 Monthly Calcs'!T588),"",'Mortgage 1 Monthly Calcs'!T588)</f>
        <v/>
      </c>
      <c r="Z588" s="24">
        <f>IF(ISBLANK('Mortgage 1 Monthly Calcs'!U588),"",'Mortgage 1 Monthly Calcs'!U588)</f>
        <v>93290.420445652606</v>
      </c>
      <c r="AA588" s="24" t="e">
        <f>IF(ISBLANK('Mortgage 1 Monthly Calcs'!V588),"",'Mortgage 1 Monthly Calcs'!V588)</f>
        <v>#VALUE!</v>
      </c>
      <c r="AB588" s="24" t="e">
        <f>IF(ISBLANK('Mortgage 1 Monthly Calcs'!W588),"",'Mortgage 1 Monthly Calcs'!W588)</f>
        <v>#VALUE!</v>
      </c>
      <c r="AC588" s="24" t="str">
        <f>IF(ISBLANK('Mortgage 1 Monthly Calcs'!X588),"",'Mortgage 1 Monthly Calcs'!X588)</f>
        <v/>
      </c>
      <c r="AD588" s="24" t="str">
        <f>IF(ISBLANK('Mortgage 1 Monthly Calcs'!Y588),"",'Mortgage 1 Monthly Calcs'!Y588)</f>
        <v/>
      </c>
    </row>
    <row r="589" spans="3:30" x14ac:dyDescent="0.25">
      <c r="C589" s="37">
        <v>578</v>
      </c>
      <c r="D589" s="29"/>
      <c r="E589" s="22" t="str">
        <f>IF(ISBLANK('Mortgage 1 Monthly Calcs'!E589),"",'Mortgage 1 Monthly Calcs'!E589)</f>
        <v/>
      </c>
      <c r="F589" s="23" t="str">
        <f>IF(ISBLANK('Mortgage 1 Monthly Calcs'!F589),"",'Mortgage 1 Monthly Calcs'!F589)</f>
        <v>Dec</v>
      </c>
      <c r="G589" s="28"/>
      <c r="H589" s="28">
        <f>IF(ISBLANK('Mortgage 1 Monthly Calcs'!G589),"",'Mortgage 1 Monthly Calcs'!G589)</f>
        <v>0</v>
      </c>
      <c r="I589" s="24" t="e">
        <f>IF(ISBLANK('Mortgage 1 Monthly Calcs'!H589),"",'Mortgage 1 Monthly Calcs'!H589)</f>
        <v>#VALUE!</v>
      </c>
      <c r="J589" s="24">
        <f>IF(ISBLANK('Mortgage 1 Monthly Calcs'!I589),"",'Mortgage 1 Monthly Calcs'!I589)</f>
        <v>0</v>
      </c>
      <c r="K589" s="24" t="str">
        <f>IF(ISBLANK('Mortgage 1 Monthly Calcs'!J589),"",'Mortgage 1 Monthly Calcs'!J589)</f>
        <v/>
      </c>
      <c r="L589" s="24"/>
      <c r="M589" s="24">
        <f>IF(ISBLANK('Mortgage 1 Monthly Calcs'!K589),"",'Mortgage 1 Monthly Calcs'!K589)</f>
        <v>0</v>
      </c>
      <c r="N589" s="24"/>
      <c r="O589" s="24" t="e">
        <f>IF(ISBLANK('Mortgage 1 Monthly Calcs'!L589),"",'Mortgage 1 Monthly Calcs'!L589)</f>
        <v>#VALUE!</v>
      </c>
      <c r="P589" s="24"/>
      <c r="Q589" s="24" t="str">
        <f>IF(ISBLANK('Mortgage 1 Monthly Calcs'!M589),"",'Mortgage 1 Monthly Calcs'!M589)</f>
        <v/>
      </c>
      <c r="R589" s="24" t="str">
        <f>IF(ISBLANK('Mortgage 1 Monthly Calcs'!N589),"",'Mortgage 1 Monthly Calcs'!N589)</f>
        <v/>
      </c>
      <c r="S589" s="24" t="str">
        <f>IF(ISBLANK('Mortgage 1 Monthly Calcs'!O589),"",'Mortgage 1 Monthly Calcs'!O589)</f>
        <v/>
      </c>
      <c r="T589" s="24"/>
      <c r="U589" s="24">
        <f>IF(ISBLANK('Mortgage 1 Monthly Calcs'!P589),"",'Mortgage 1 Monthly Calcs'!P589)</f>
        <v>0</v>
      </c>
      <c r="V589" s="24" t="str">
        <f>IF(ISBLANK('Mortgage 1 Monthly Calcs'!Q589),"",'Mortgage 1 Monthly Calcs'!Q589)</f>
        <v/>
      </c>
      <c r="W589" s="24" t="str">
        <f>IF(ISBLANK('Mortgage 1 Monthly Calcs'!R589),"",'Mortgage 1 Monthly Calcs'!R589)</f>
        <v/>
      </c>
      <c r="X589" s="24">
        <f>IF(ISBLANK('Mortgage 1 Monthly Calcs'!S589),"",'Mortgage 1 Monthly Calcs'!S589)</f>
        <v>0</v>
      </c>
      <c r="Y589" s="24" t="str">
        <f>IF(ISBLANK('Mortgage 1 Monthly Calcs'!T589),"",'Mortgage 1 Monthly Calcs'!T589)</f>
        <v/>
      </c>
      <c r="Z589" s="24">
        <f>IF(ISBLANK('Mortgage 1 Monthly Calcs'!U589),"",'Mortgage 1 Monthly Calcs'!U589)</f>
        <v>93290.420445652606</v>
      </c>
      <c r="AA589" s="24" t="e">
        <f>IF(ISBLANK('Mortgage 1 Monthly Calcs'!V589),"",'Mortgage 1 Monthly Calcs'!V589)</f>
        <v>#VALUE!</v>
      </c>
      <c r="AB589" s="24" t="e">
        <f>IF(ISBLANK('Mortgage 1 Monthly Calcs'!W589),"",'Mortgage 1 Monthly Calcs'!W589)</f>
        <v>#VALUE!</v>
      </c>
      <c r="AC589" s="24" t="str">
        <f>IF(ISBLANK('Mortgage 1 Monthly Calcs'!X589),"",'Mortgage 1 Monthly Calcs'!X589)</f>
        <v/>
      </c>
      <c r="AD589" s="24" t="str">
        <f>IF(ISBLANK('Mortgage 1 Monthly Calcs'!Y589),"",'Mortgage 1 Monthly Calcs'!Y589)</f>
        <v/>
      </c>
    </row>
    <row r="590" spans="3:30" x14ac:dyDescent="0.25">
      <c r="C590" s="37">
        <v>579</v>
      </c>
      <c r="D590" s="29"/>
      <c r="E590" s="22">
        <f>IF(ISBLANK('Mortgage 1 Monthly Calcs'!E590),"",'Mortgage 1 Monthly Calcs'!E590)</f>
        <v>2058</v>
      </c>
      <c r="F590" s="23" t="str">
        <f>IF(ISBLANK('Mortgage 1 Monthly Calcs'!F590),"",'Mortgage 1 Monthly Calcs'!F590)</f>
        <v>Jan</v>
      </c>
      <c r="G590" s="28"/>
      <c r="H590" s="28">
        <f>IF(ISBLANK('Mortgage 1 Monthly Calcs'!G590),"",'Mortgage 1 Monthly Calcs'!G590)</f>
        <v>0</v>
      </c>
      <c r="I590" s="24" t="e">
        <f>IF(ISBLANK('Mortgage 1 Monthly Calcs'!H590),"",'Mortgage 1 Monthly Calcs'!H590)</f>
        <v>#VALUE!</v>
      </c>
      <c r="J590" s="24">
        <f>IF(ISBLANK('Mortgage 1 Monthly Calcs'!I590),"",'Mortgage 1 Monthly Calcs'!I590)</f>
        <v>0</v>
      </c>
      <c r="K590" s="24" t="str">
        <f>IF(ISBLANK('Mortgage 1 Monthly Calcs'!J590),"",'Mortgage 1 Monthly Calcs'!J590)</f>
        <v/>
      </c>
      <c r="L590" s="24"/>
      <c r="M590" s="24">
        <f>IF(ISBLANK('Mortgage 1 Monthly Calcs'!K590),"",'Mortgage 1 Monthly Calcs'!K590)</f>
        <v>0</v>
      </c>
      <c r="N590" s="24"/>
      <c r="O590" s="24" t="e">
        <f>IF(ISBLANK('Mortgage 1 Monthly Calcs'!L590),"",'Mortgage 1 Monthly Calcs'!L590)</f>
        <v>#VALUE!</v>
      </c>
      <c r="P590" s="24"/>
      <c r="Q590" s="24" t="str">
        <f>IF(ISBLANK('Mortgage 1 Monthly Calcs'!M590),"",'Mortgage 1 Monthly Calcs'!M590)</f>
        <v/>
      </c>
      <c r="R590" s="24" t="str">
        <f>IF(ISBLANK('Mortgage 1 Monthly Calcs'!N590),"",'Mortgage 1 Monthly Calcs'!N590)</f>
        <v/>
      </c>
      <c r="S590" s="24" t="str">
        <f>IF(ISBLANK('Mortgage 1 Monthly Calcs'!O590),"",'Mortgage 1 Monthly Calcs'!O590)</f>
        <v/>
      </c>
      <c r="T590" s="24"/>
      <c r="U590" s="24">
        <f>IF(ISBLANK('Mortgage 1 Monthly Calcs'!P590),"",'Mortgage 1 Monthly Calcs'!P590)</f>
        <v>0</v>
      </c>
      <c r="V590" s="24" t="str">
        <f>IF(ISBLANK('Mortgage 1 Monthly Calcs'!Q590),"",'Mortgage 1 Monthly Calcs'!Q590)</f>
        <v/>
      </c>
      <c r="W590" s="24" t="str">
        <f>IF(ISBLANK('Mortgage 1 Monthly Calcs'!R590),"",'Mortgage 1 Monthly Calcs'!R590)</f>
        <v/>
      </c>
      <c r="X590" s="24">
        <f>IF(ISBLANK('Mortgage 1 Monthly Calcs'!S590),"",'Mortgage 1 Monthly Calcs'!S590)</f>
        <v>0</v>
      </c>
      <c r="Y590" s="24" t="str">
        <f>IF(ISBLANK('Mortgage 1 Monthly Calcs'!T590),"",'Mortgage 1 Monthly Calcs'!T590)</f>
        <v/>
      </c>
      <c r="Z590" s="24">
        <f>IF(ISBLANK('Mortgage 1 Monthly Calcs'!U590),"",'Mortgage 1 Monthly Calcs'!U590)</f>
        <v>93290.420445652606</v>
      </c>
      <c r="AA590" s="24" t="e">
        <f>IF(ISBLANK('Mortgage 1 Monthly Calcs'!V590),"",'Mortgage 1 Monthly Calcs'!V590)</f>
        <v>#VALUE!</v>
      </c>
      <c r="AB590" s="24" t="e">
        <f>IF(ISBLANK('Mortgage 1 Monthly Calcs'!W590),"",'Mortgage 1 Monthly Calcs'!W590)</f>
        <v>#VALUE!</v>
      </c>
      <c r="AC590" s="24" t="str">
        <f>IF(ISBLANK('Mortgage 1 Monthly Calcs'!X590),"",'Mortgage 1 Monthly Calcs'!X590)</f>
        <v/>
      </c>
      <c r="AD590" s="24" t="str">
        <f>IF(ISBLANK('Mortgage 1 Monthly Calcs'!Y590),"",'Mortgage 1 Monthly Calcs'!Y590)</f>
        <v/>
      </c>
    </row>
    <row r="591" spans="3:30" x14ac:dyDescent="0.25">
      <c r="C591" s="37">
        <v>580</v>
      </c>
      <c r="D591" s="29"/>
      <c r="E591" s="22" t="str">
        <f>IF(ISBLANK('Mortgage 1 Monthly Calcs'!E591),"",'Mortgage 1 Monthly Calcs'!E591)</f>
        <v/>
      </c>
      <c r="F591" s="23" t="str">
        <f>IF(ISBLANK('Mortgage 1 Monthly Calcs'!F591),"",'Mortgage 1 Monthly Calcs'!F591)</f>
        <v>Feb</v>
      </c>
      <c r="G591" s="28"/>
      <c r="H591" s="28">
        <f>IF(ISBLANK('Mortgage 1 Monthly Calcs'!G591),"",'Mortgage 1 Monthly Calcs'!G591)</f>
        <v>0</v>
      </c>
      <c r="I591" s="24" t="e">
        <f>IF(ISBLANK('Mortgage 1 Monthly Calcs'!H591),"",'Mortgage 1 Monthly Calcs'!H591)</f>
        <v>#VALUE!</v>
      </c>
      <c r="J591" s="24">
        <f>IF(ISBLANK('Mortgage 1 Monthly Calcs'!I591),"",'Mortgage 1 Monthly Calcs'!I591)</f>
        <v>0</v>
      </c>
      <c r="K591" s="24" t="str">
        <f>IF(ISBLANK('Mortgage 1 Monthly Calcs'!J591),"",'Mortgage 1 Monthly Calcs'!J591)</f>
        <v/>
      </c>
      <c r="L591" s="24"/>
      <c r="M591" s="24">
        <f>IF(ISBLANK('Mortgage 1 Monthly Calcs'!K591),"",'Mortgage 1 Monthly Calcs'!K591)</f>
        <v>0</v>
      </c>
      <c r="N591" s="24"/>
      <c r="O591" s="24" t="e">
        <f>IF(ISBLANK('Mortgage 1 Monthly Calcs'!L591),"",'Mortgage 1 Monthly Calcs'!L591)</f>
        <v>#VALUE!</v>
      </c>
      <c r="P591" s="24"/>
      <c r="Q591" s="24" t="str">
        <f>IF(ISBLANK('Mortgage 1 Monthly Calcs'!M591),"",'Mortgage 1 Monthly Calcs'!M591)</f>
        <v/>
      </c>
      <c r="R591" s="24" t="str">
        <f>IF(ISBLANK('Mortgage 1 Monthly Calcs'!N591),"",'Mortgage 1 Monthly Calcs'!N591)</f>
        <v/>
      </c>
      <c r="S591" s="24" t="str">
        <f>IF(ISBLANK('Mortgage 1 Monthly Calcs'!O591),"",'Mortgage 1 Monthly Calcs'!O591)</f>
        <v/>
      </c>
      <c r="T591" s="24"/>
      <c r="U591" s="24">
        <f>IF(ISBLANK('Mortgage 1 Monthly Calcs'!P591),"",'Mortgage 1 Monthly Calcs'!P591)</f>
        <v>0</v>
      </c>
      <c r="V591" s="24" t="str">
        <f>IF(ISBLANK('Mortgage 1 Monthly Calcs'!Q591),"",'Mortgage 1 Monthly Calcs'!Q591)</f>
        <v/>
      </c>
      <c r="W591" s="24" t="str">
        <f>IF(ISBLANK('Mortgage 1 Monthly Calcs'!R591),"",'Mortgage 1 Monthly Calcs'!R591)</f>
        <v/>
      </c>
      <c r="X591" s="24">
        <f>IF(ISBLANK('Mortgage 1 Monthly Calcs'!S591),"",'Mortgage 1 Monthly Calcs'!S591)</f>
        <v>0</v>
      </c>
      <c r="Y591" s="24" t="str">
        <f>IF(ISBLANK('Mortgage 1 Monthly Calcs'!T591),"",'Mortgage 1 Monthly Calcs'!T591)</f>
        <v/>
      </c>
      <c r="Z591" s="24">
        <f>IF(ISBLANK('Mortgage 1 Monthly Calcs'!U591),"",'Mortgage 1 Monthly Calcs'!U591)</f>
        <v>93290.420445652606</v>
      </c>
      <c r="AA591" s="24" t="e">
        <f>IF(ISBLANK('Mortgage 1 Monthly Calcs'!V591),"",'Mortgage 1 Monthly Calcs'!V591)</f>
        <v>#VALUE!</v>
      </c>
      <c r="AB591" s="24" t="e">
        <f>IF(ISBLANK('Mortgage 1 Monthly Calcs'!W591),"",'Mortgage 1 Monthly Calcs'!W591)</f>
        <v>#VALUE!</v>
      </c>
      <c r="AC591" s="24" t="str">
        <f>IF(ISBLANK('Mortgage 1 Monthly Calcs'!X591),"",'Mortgage 1 Monthly Calcs'!X591)</f>
        <v/>
      </c>
      <c r="AD591" s="24" t="str">
        <f>IF(ISBLANK('Mortgage 1 Monthly Calcs'!Y591),"",'Mortgage 1 Monthly Calcs'!Y591)</f>
        <v/>
      </c>
    </row>
    <row r="592" spans="3:30" x14ac:dyDescent="0.25">
      <c r="C592" s="37">
        <v>581</v>
      </c>
      <c r="D592" s="29"/>
      <c r="E592" s="22" t="str">
        <f>IF(ISBLANK('Mortgage 1 Monthly Calcs'!E592),"",'Mortgage 1 Monthly Calcs'!E592)</f>
        <v/>
      </c>
      <c r="F592" s="23" t="str">
        <f>IF(ISBLANK('Mortgage 1 Monthly Calcs'!F592),"",'Mortgage 1 Monthly Calcs'!F592)</f>
        <v>Mar</v>
      </c>
      <c r="G592" s="28"/>
      <c r="H592" s="28">
        <f>IF(ISBLANK('Mortgage 1 Monthly Calcs'!G592),"",'Mortgage 1 Monthly Calcs'!G592)</f>
        <v>0</v>
      </c>
      <c r="I592" s="24" t="e">
        <f>IF(ISBLANK('Mortgage 1 Monthly Calcs'!H592),"",'Mortgage 1 Monthly Calcs'!H592)</f>
        <v>#VALUE!</v>
      </c>
      <c r="J592" s="24">
        <f>IF(ISBLANK('Mortgage 1 Monthly Calcs'!I592),"",'Mortgage 1 Monthly Calcs'!I592)</f>
        <v>0</v>
      </c>
      <c r="K592" s="24" t="str">
        <f>IF(ISBLANK('Mortgage 1 Monthly Calcs'!J592),"",'Mortgage 1 Monthly Calcs'!J592)</f>
        <v/>
      </c>
      <c r="L592" s="24"/>
      <c r="M592" s="24">
        <f>IF(ISBLANK('Mortgage 1 Monthly Calcs'!K592),"",'Mortgage 1 Monthly Calcs'!K592)</f>
        <v>0</v>
      </c>
      <c r="N592" s="24"/>
      <c r="O592" s="24" t="e">
        <f>IF(ISBLANK('Mortgage 1 Monthly Calcs'!L592),"",'Mortgage 1 Monthly Calcs'!L592)</f>
        <v>#VALUE!</v>
      </c>
      <c r="P592" s="24"/>
      <c r="Q592" s="24" t="str">
        <f>IF(ISBLANK('Mortgage 1 Monthly Calcs'!M592),"",'Mortgage 1 Monthly Calcs'!M592)</f>
        <v/>
      </c>
      <c r="R592" s="24" t="str">
        <f>IF(ISBLANK('Mortgage 1 Monthly Calcs'!N592),"",'Mortgage 1 Monthly Calcs'!N592)</f>
        <v/>
      </c>
      <c r="S592" s="24" t="str">
        <f>IF(ISBLANK('Mortgage 1 Monthly Calcs'!O592),"",'Mortgage 1 Monthly Calcs'!O592)</f>
        <v/>
      </c>
      <c r="T592" s="24"/>
      <c r="U592" s="24">
        <f>IF(ISBLANK('Mortgage 1 Monthly Calcs'!P592),"",'Mortgage 1 Monthly Calcs'!P592)</f>
        <v>0</v>
      </c>
      <c r="V592" s="24" t="str">
        <f>IF(ISBLANK('Mortgage 1 Monthly Calcs'!Q592),"",'Mortgage 1 Monthly Calcs'!Q592)</f>
        <v/>
      </c>
      <c r="W592" s="24" t="str">
        <f>IF(ISBLANK('Mortgage 1 Monthly Calcs'!R592),"",'Mortgage 1 Monthly Calcs'!R592)</f>
        <v/>
      </c>
      <c r="X592" s="24">
        <f>IF(ISBLANK('Mortgage 1 Monthly Calcs'!S592),"",'Mortgage 1 Monthly Calcs'!S592)</f>
        <v>0</v>
      </c>
      <c r="Y592" s="24" t="str">
        <f>IF(ISBLANK('Mortgage 1 Monthly Calcs'!T592),"",'Mortgage 1 Monthly Calcs'!T592)</f>
        <v/>
      </c>
      <c r="Z592" s="24">
        <f>IF(ISBLANK('Mortgage 1 Monthly Calcs'!U592),"",'Mortgage 1 Monthly Calcs'!U592)</f>
        <v>93290.420445652606</v>
      </c>
      <c r="AA592" s="24" t="e">
        <f>IF(ISBLANK('Mortgage 1 Monthly Calcs'!V592),"",'Mortgage 1 Monthly Calcs'!V592)</f>
        <v>#VALUE!</v>
      </c>
      <c r="AB592" s="24" t="e">
        <f>IF(ISBLANK('Mortgage 1 Monthly Calcs'!W592),"",'Mortgage 1 Monthly Calcs'!W592)</f>
        <v>#VALUE!</v>
      </c>
      <c r="AC592" s="24" t="str">
        <f>IF(ISBLANK('Mortgage 1 Monthly Calcs'!X592),"",'Mortgage 1 Monthly Calcs'!X592)</f>
        <v/>
      </c>
      <c r="AD592" s="24" t="str">
        <f>IF(ISBLANK('Mortgage 1 Monthly Calcs'!Y592),"",'Mortgage 1 Monthly Calcs'!Y592)</f>
        <v/>
      </c>
    </row>
    <row r="593" spans="3:30" x14ac:dyDescent="0.25">
      <c r="C593" s="37">
        <v>582</v>
      </c>
      <c r="D593" s="29"/>
      <c r="E593" s="22" t="str">
        <f>IF(ISBLANK('Mortgage 1 Monthly Calcs'!E593),"",'Mortgage 1 Monthly Calcs'!E593)</f>
        <v/>
      </c>
      <c r="F593" s="23" t="str">
        <f>IF(ISBLANK('Mortgage 1 Monthly Calcs'!F593),"",'Mortgage 1 Monthly Calcs'!F593)</f>
        <v>Apr</v>
      </c>
      <c r="G593" s="28"/>
      <c r="H593" s="28">
        <f>IF(ISBLANK('Mortgage 1 Monthly Calcs'!G593),"",'Mortgage 1 Monthly Calcs'!G593)</f>
        <v>0</v>
      </c>
      <c r="I593" s="24" t="e">
        <f>IF(ISBLANK('Mortgage 1 Monthly Calcs'!H593),"",'Mortgage 1 Monthly Calcs'!H593)</f>
        <v>#VALUE!</v>
      </c>
      <c r="J593" s="24">
        <f>IF(ISBLANK('Mortgage 1 Monthly Calcs'!I593),"",'Mortgage 1 Monthly Calcs'!I593)</f>
        <v>0</v>
      </c>
      <c r="K593" s="24" t="str">
        <f>IF(ISBLANK('Mortgage 1 Monthly Calcs'!J593),"",'Mortgage 1 Monthly Calcs'!J593)</f>
        <v/>
      </c>
      <c r="L593" s="24"/>
      <c r="M593" s="24">
        <f>IF(ISBLANK('Mortgage 1 Monthly Calcs'!K593),"",'Mortgage 1 Monthly Calcs'!K593)</f>
        <v>0</v>
      </c>
      <c r="N593" s="24"/>
      <c r="O593" s="24" t="e">
        <f>IF(ISBLANK('Mortgage 1 Monthly Calcs'!L593),"",'Mortgage 1 Monthly Calcs'!L593)</f>
        <v>#VALUE!</v>
      </c>
      <c r="P593" s="24"/>
      <c r="Q593" s="24" t="str">
        <f>IF(ISBLANK('Mortgage 1 Monthly Calcs'!M593),"",'Mortgage 1 Monthly Calcs'!M593)</f>
        <v/>
      </c>
      <c r="R593" s="24" t="str">
        <f>IF(ISBLANK('Mortgage 1 Monthly Calcs'!N593),"",'Mortgage 1 Monthly Calcs'!N593)</f>
        <v/>
      </c>
      <c r="S593" s="24" t="str">
        <f>IF(ISBLANK('Mortgage 1 Monthly Calcs'!O593),"",'Mortgage 1 Monthly Calcs'!O593)</f>
        <v/>
      </c>
      <c r="T593" s="24"/>
      <c r="U593" s="24">
        <f>IF(ISBLANK('Mortgage 1 Monthly Calcs'!P593),"",'Mortgage 1 Monthly Calcs'!P593)</f>
        <v>0</v>
      </c>
      <c r="V593" s="24" t="str">
        <f>IF(ISBLANK('Mortgage 1 Monthly Calcs'!Q593),"",'Mortgage 1 Monthly Calcs'!Q593)</f>
        <v/>
      </c>
      <c r="W593" s="24" t="str">
        <f>IF(ISBLANK('Mortgage 1 Monthly Calcs'!R593),"",'Mortgage 1 Monthly Calcs'!R593)</f>
        <v/>
      </c>
      <c r="X593" s="24">
        <f>IF(ISBLANK('Mortgage 1 Monthly Calcs'!S593),"",'Mortgage 1 Monthly Calcs'!S593)</f>
        <v>0</v>
      </c>
      <c r="Y593" s="24" t="str">
        <f>IF(ISBLANK('Mortgage 1 Monthly Calcs'!T593),"",'Mortgage 1 Monthly Calcs'!T593)</f>
        <v/>
      </c>
      <c r="Z593" s="24">
        <f>IF(ISBLANK('Mortgage 1 Monthly Calcs'!U593),"",'Mortgage 1 Monthly Calcs'!U593)</f>
        <v>93290.420445652606</v>
      </c>
      <c r="AA593" s="24" t="e">
        <f>IF(ISBLANK('Mortgage 1 Monthly Calcs'!V593),"",'Mortgage 1 Monthly Calcs'!V593)</f>
        <v>#VALUE!</v>
      </c>
      <c r="AB593" s="24" t="e">
        <f>IF(ISBLANK('Mortgage 1 Monthly Calcs'!W593),"",'Mortgage 1 Monthly Calcs'!W593)</f>
        <v>#VALUE!</v>
      </c>
      <c r="AC593" s="24" t="str">
        <f>IF(ISBLANK('Mortgage 1 Monthly Calcs'!X593),"",'Mortgage 1 Monthly Calcs'!X593)</f>
        <v/>
      </c>
      <c r="AD593" s="24" t="str">
        <f>IF(ISBLANK('Mortgage 1 Monthly Calcs'!Y593),"",'Mortgage 1 Monthly Calcs'!Y593)</f>
        <v/>
      </c>
    </row>
    <row r="594" spans="3:30" x14ac:dyDescent="0.25">
      <c r="C594" s="37">
        <v>583</v>
      </c>
      <c r="D594" s="29"/>
      <c r="E594" s="22" t="str">
        <f>IF(ISBLANK('Mortgage 1 Monthly Calcs'!E594),"",'Mortgage 1 Monthly Calcs'!E594)</f>
        <v/>
      </c>
      <c r="F594" s="23" t="str">
        <f>IF(ISBLANK('Mortgage 1 Monthly Calcs'!F594),"",'Mortgage 1 Monthly Calcs'!F594)</f>
        <v>May</v>
      </c>
      <c r="G594" s="28"/>
      <c r="H594" s="28">
        <f>IF(ISBLANK('Mortgage 1 Monthly Calcs'!G594),"",'Mortgage 1 Monthly Calcs'!G594)</f>
        <v>0</v>
      </c>
      <c r="I594" s="24" t="e">
        <f>IF(ISBLANK('Mortgage 1 Monthly Calcs'!H594),"",'Mortgage 1 Monthly Calcs'!H594)</f>
        <v>#VALUE!</v>
      </c>
      <c r="J594" s="24">
        <f>IF(ISBLANK('Mortgage 1 Monthly Calcs'!I594),"",'Mortgage 1 Monthly Calcs'!I594)</f>
        <v>0</v>
      </c>
      <c r="K594" s="24" t="str">
        <f>IF(ISBLANK('Mortgage 1 Monthly Calcs'!J594),"",'Mortgage 1 Monthly Calcs'!J594)</f>
        <v/>
      </c>
      <c r="L594" s="24"/>
      <c r="M594" s="24">
        <f>IF(ISBLANK('Mortgage 1 Monthly Calcs'!K594),"",'Mortgage 1 Monthly Calcs'!K594)</f>
        <v>0</v>
      </c>
      <c r="N594" s="24"/>
      <c r="O594" s="24" t="e">
        <f>IF(ISBLANK('Mortgage 1 Monthly Calcs'!L594),"",'Mortgage 1 Monthly Calcs'!L594)</f>
        <v>#VALUE!</v>
      </c>
      <c r="P594" s="24"/>
      <c r="Q594" s="24" t="str">
        <f>IF(ISBLANK('Mortgage 1 Monthly Calcs'!M594),"",'Mortgage 1 Monthly Calcs'!M594)</f>
        <v/>
      </c>
      <c r="R594" s="24" t="str">
        <f>IF(ISBLANK('Mortgage 1 Monthly Calcs'!N594),"",'Mortgage 1 Monthly Calcs'!N594)</f>
        <v/>
      </c>
      <c r="S594" s="24" t="str">
        <f>IF(ISBLANK('Mortgage 1 Monthly Calcs'!O594),"",'Mortgage 1 Monthly Calcs'!O594)</f>
        <v/>
      </c>
      <c r="T594" s="24"/>
      <c r="U594" s="24">
        <f>IF(ISBLANK('Mortgage 1 Monthly Calcs'!P594),"",'Mortgage 1 Monthly Calcs'!P594)</f>
        <v>0</v>
      </c>
      <c r="V594" s="24" t="str">
        <f>IF(ISBLANK('Mortgage 1 Monthly Calcs'!Q594),"",'Mortgage 1 Monthly Calcs'!Q594)</f>
        <v/>
      </c>
      <c r="W594" s="24" t="str">
        <f>IF(ISBLANK('Mortgage 1 Monthly Calcs'!R594),"",'Mortgage 1 Monthly Calcs'!R594)</f>
        <v/>
      </c>
      <c r="X594" s="24">
        <f>IF(ISBLANK('Mortgage 1 Monthly Calcs'!S594),"",'Mortgage 1 Monthly Calcs'!S594)</f>
        <v>0</v>
      </c>
      <c r="Y594" s="24" t="str">
        <f>IF(ISBLANK('Mortgage 1 Monthly Calcs'!T594),"",'Mortgage 1 Monthly Calcs'!T594)</f>
        <v/>
      </c>
      <c r="Z594" s="24">
        <f>IF(ISBLANK('Mortgage 1 Monthly Calcs'!U594),"",'Mortgage 1 Monthly Calcs'!U594)</f>
        <v>93290.420445652606</v>
      </c>
      <c r="AA594" s="24" t="e">
        <f>IF(ISBLANK('Mortgage 1 Monthly Calcs'!V594),"",'Mortgage 1 Monthly Calcs'!V594)</f>
        <v>#VALUE!</v>
      </c>
      <c r="AB594" s="24" t="e">
        <f>IF(ISBLANK('Mortgage 1 Monthly Calcs'!W594),"",'Mortgage 1 Monthly Calcs'!W594)</f>
        <v>#VALUE!</v>
      </c>
      <c r="AC594" s="24" t="str">
        <f>IF(ISBLANK('Mortgage 1 Monthly Calcs'!X594),"",'Mortgage 1 Monthly Calcs'!X594)</f>
        <v/>
      </c>
      <c r="AD594" s="24" t="str">
        <f>IF(ISBLANK('Mortgage 1 Monthly Calcs'!Y594),"",'Mortgage 1 Monthly Calcs'!Y594)</f>
        <v/>
      </c>
    </row>
    <row r="595" spans="3:30" x14ac:dyDescent="0.25">
      <c r="C595" s="37">
        <v>584</v>
      </c>
      <c r="D595" s="29"/>
      <c r="E595" s="22" t="str">
        <f>IF(ISBLANK('Mortgage 1 Monthly Calcs'!E595),"",'Mortgage 1 Monthly Calcs'!E595)</f>
        <v/>
      </c>
      <c r="F595" s="23" t="str">
        <f>IF(ISBLANK('Mortgage 1 Monthly Calcs'!F595),"",'Mortgage 1 Monthly Calcs'!F595)</f>
        <v>Jun</v>
      </c>
      <c r="G595" s="28"/>
      <c r="H595" s="28">
        <f>IF(ISBLANK('Mortgage 1 Monthly Calcs'!G595),"",'Mortgage 1 Monthly Calcs'!G595)</f>
        <v>0</v>
      </c>
      <c r="I595" s="24" t="e">
        <f>IF(ISBLANK('Mortgage 1 Monthly Calcs'!H595),"",'Mortgage 1 Monthly Calcs'!H595)</f>
        <v>#VALUE!</v>
      </c>
      <c r="J595" s="24">
        <f>IF(ISBLANK('Mortgage 1 Monthly Calcs'!I595),"",'Mortgage 1 Monthly Calcs'!I595)</f>
        <v>0</v>
      </c>
      <c r="K595" s="24" t="str">
        <f>IF(ISBLANK('Mortgage 1 Monthly Calcs'!J595),"",'Mortgage 1 Monthly Calcs'!J595)</f>
        <v/>
      </c>
      <c r="L595" s="24"/>
      <c r="M595" s="24">
        <f>IF(ISBLANK('Mortgage 1 Monthly Calcs'!K595),"",'Mortgage 1 Monthly Calcs'!K595)</f>
        <v>0</v>
      </c>
      <c r="N595" s="24"/>
      <c r="O595" s="24" t="e">
        <f>IF(ISBLANK('Mortgage 1 Monthly Calcs'!L595),"",'Mortgage 1 Monthly Calcs'!L595)</f>
        <v>#VALUE!</v>
      </c>
      <c r="P595" s="24"/>
      <c r="Q595" s="24" t="str">
        <f>IF(ISBLANK('Mortgage 1 Monthly Calcs'!M595),"",'Mortgage 1 Monthly Calcs'!M595)</f>
        <v/>
      </c>
      <c r="R595" s="24" t="str">
        <f>IF(ISBLANK('Mortgage 1 Monthly Calcs'!N595),"",'Mortgage 1 Monthly Calcs'!N595)</f>
        <v/>
      </c>
      <c r="S595" s="24" t="str">
        <f>IF(ISBLANK('Mortgage 1 Monthly Calcs'!O595),"",'Mortgage 1 Monthly Calcs'!O595)</f>
        <v/>
      </c>
      <c r="T595" s="24"/>
      <c r="U595" s="24">
        <f>IF(ISBLANK('Mortgage 1 Monthly Calcs'!P595),"",'Mortgage 1 Monthly Calcs'!P595)</f>
        <v>0</v>
      </c>
      <c r="V595" s="24" t="str">
        <f>IF(ISBLANK('Mortgage 1 Monthly Calcs'!Q595),"",'Mortgage 1 Monthly Calcs'!Q595)</f>
        <v/>
      </c>
      <c r="W595" s="24" t="str">
        <f>IF(ISBLANK('Mortgage 1 Monthly Calcs'!R595),"",'Mortgage 1 Monthly Calcs'!R595)</f>
        <v/>
      </c>
      <c r="X595" s="24">
        <f>IF(ISBLANK('Mortgage 1 Monthly Calcs'!S595),"",'Mortgage 1 Monthly Calcs'!S595)</f>
        <v>0</v>
      </c>
      <c r="Y595" s="24" t="str">
        <f>IF(ISBLANK('Mortgage 1 Monthly Calcs'!T595),"",'Mortgage 1 Monthly Calcs'!T595)</f>
        <v/>
      </c>
      <c r="Z595" s="24">
        <f>IF(ISBLANK('Mortgage 1 Monthly Calcs'!U595),"",'Mortgage 1 Monthly Calcs'!U595)</f>
        <v>93290.420445652606</v>
      </c>
      <c r="AA595" s="24" t="e">
        <f>IF(ISBLANK('Mortgage 1 Monthly Calcs'!V595),"",'Mortgage 1 Monthly Calcs'!V595)</f>
        <v>#VALUE!</v>
      </c>
      <c r="AB595" s="24" t="e">
        <f>IF(ISBLANK('Mortgage 1 Monthly Calcs'!W595),"",'Mortgage 1 Monthly Calcs'!W595)</f>
        <v>#VALUE!</v>
      </c>
      <c r="AC595" s="24" t="str">
        <f>IF(ISBLANK('Mortgage 1 Monthly Calcs'!X595),"",'Mortgage 1 Monthly Calcs'!X595)</f>
        <v/>
      </c>
      <c r="AD595" s="24" t="str">
        <f>IF(ISBLANK('Mortgage 1 Monthly Calcs'!Y595),"",'Mortgage 1 Monthly Calcs'!Y595)</f>
        <v/>
      </c>
    </row>
    <row r="596" spans="3:30" x14ac:dyDescent="0.25">
      <c r="C596" s="37">
        <v>585</v>
      </c>
      <c r="D596" s="29"/>
      <c r="E596" s="22" t="str">
        <f>IF(ISBLANK('Mortgage 1 Monthly Calcs'!E596),"",'Mortgage 1 Monthly Calcs'!E596)</f>
        <v/>
      </c>
      <c r="F596" s="23" t="str">
        <f>IF(ISBLANK('Mortgage 1 Monthly Calcs'!F596),"",'Mortgage 1 Monthly Calcs'!F596)</f>
        <v>Jul</v>
      </c>
      <c r="G596" s="28"/>
      <c r="H596" s="28">
        <f>IF(ISBLANK('Mortgage 1 Monthly Calcs'!G596),"",'Mortgage 1 Monthly Calcs'!G596)</f>
        <v>0</v>
      </c>
      <c r="I596" s="24" t="e">
        <f>IF(ISBLANK('Mortgage 1 Monthly Calcs'!H596),"",'Mortgage 1 Monthly Calcs'!H596)</f>
        <v>#VALUE!</v>
      </c>
      <c r="J596" s="24">
        <f>IF(ISBLANK('Mortgage 1 Monthly Calcs'!I596),"",'Mortgage 1 Monthly Calcs'!I596)</f>
        <v>0</v>
      </c>
      <c r="K596" s="24" t="str">
        <f>IF(ISBLANK('Mortgage 1 Monthly Calcs'!J596),"",'Mortgage 1 Monthly Calcs'!J596)</f>
        <v/>
      </c>
      <c r="L596" s="24"/>
      <c r="M596" s="24">
        <f>IF(ISBLANK('Mortgage 1 Monthly Calcs'!K596),"",'Mortgage 1 Monthly Calcs'!K596)</f>
        <v>0</v>
      </c>
      <c r="N596" s="24"/>
      <c r="O596" s="24" t="e">
        <f>IF(ISBLANK('Mortgage 1 Monthly Calcs'!L596),"",'Mortgage 1 Monthly Calcs'!L596)</f>
        <v>#VALUE!</v>
      </c>
      <c r="P596" s="24"/>
      <c r="Q596" s="24" t="str">
        <f>IF(ISBLANK('Mortgage 1 Monthly Calcs'!M596),"",'Mortgage 1 Monthly Calcs'!M596)</f>
        <v/>
      </c>
      <c r="R596" s="24" t="str">
        <f>IF(ISBLANK('Mortgage 1 Monthly Calcs'!N596),"",'Mortgage 1 Monthly Calcs'!N596)</f>
        <v/>
      </c>
      <c r="S596" s="24" t="str">
        <f>IF(ISBLANK('Mortgage 1 Monthly Calcs'!O596),"",'Mortgage 1 Monthly Calcs'!O596)</f>
        <v/>
      </c>
      <c r="T596" s="24"/>
      <c r="U596" s="24">
        <f>IF(ISBLANK('Mortgage 1 Monthly Calcs'!P596),"",'Mortgage 1 Monthly Calcs'!P596)</f>
        <v>0</v>
      </c>
      <c r="V596" s="24" t="str">
        <f>IF(ISBLANK('Mortgage 1 Monthly Calcs'!Q596),"",'Mortgage 1 Monthly Calcs'!Q596)</f>
        <v/>
      </c>
      <c r="W596" s="24" t="str">
        <f>IF(ISBLANK('Mortgage 1 Monthly Calcs'!R596),"",'Mortgage 1 Monthly Calcs'!R596)</f>
        <v/>
      </c>
      <c r="X596" s="24">
        <f>IF(ISBLANK('Mortgage 1 Monthly Calcs'!S596),"",'Mortgage 1 Monthly Calcs'!S596)</f>
        <v>0</v>
      </c>
      <c r="Y596" s="24" t="str">
        <f>IF(ISBLANK('Mortgage 1 Monthly Calcs'!T596),"",'Mortgage 1 Monthly Calcs'!T596)</f>
        <v/>
      </c>
      <c r="Z596" s="24">
        <f>IF(ISBLANK('Mortgage 1 Monthly Calcs'!U596),"",'Mortgage 1 Monthly Calcs'!U596)</f>
        <v>93290.420445652606</v>
      </c>
      <c r="AA596" s="24" t="e">
        <f>IF(ISBLANK('Mortgage 1 Monthly Calcs'!V596),"",'Mortgage 1 Monthly Calcs'!V596)</f>
        <v>#VALUE!</v>
      </c>
      <c r="AB596" s="24" t="e">
        <f>IF(ISBLANK('Mortgage 1 Monthly Calcs'!W596),"",'Mortgage 1 Monthly Calcs'!W596)</f>
        <v>#VALUE!</v>
      </c>
      <c r="AC596" s="24" t="str">
        <f>IF(ISBLANK('Mortgage 1 Monthly Calcs'!X596),"",'Mortgage 1 Monthly Calcs'!X596)</f>
        <v/>
      </c>
      <c r="AD596" s="24" t="str">
        <f>IF(ISBLANK('Mortgage 1 Monthly Calcs'!Y596),"",'Mortgage 1 Monthly Calcs'!Y596)</f>
        <v/>
      </c>
    </row>
    <row r="597" spans="3:30" x14ac:dyDescent="0.25">
      <c r="C597" s="37">
        <v>586</v>
      </c>
      <c r="D597" s="29"/>
      <c r="E597" s="22" t="str">
        <f>IF(ISBLANK('Mortgage 1 Monthly Calcs'!E597),"",'Mortgage 1 Monthly Calcs'!E597)</f>
        <v/>
      </c>
      <c r="F597" s="22" t="str">
        <f>IF(ISBLANK('Mortgage 1 Monthly Calcs'!F597),"",'Mortgage 1 Monthly Calcs'!F597)</f>
        <v>Aug</v>
      </c>
      <c r="G597" s="28"/>
      <c r="H597" s="28">
        <f>IF(ISBLANK('Mortgage 1 Monthly Calcs'!G597),"",'Mortgage 1 Monthly Calcs'!G597)</f>
        <v>0</v>
      </c>
      <c r="I597" s="24" t="e">
        <f>IF(ISBLANK('Mortgage 1 Monthly Calcs'!H597),"",'Mortgage 1 Monthly Calcs'!H597)</f>
        <v>#VALUE!</v>
      </c>
      <c r="J597" s="24">
        <f>IF(ISBLANK('Mortgage 1 Monthly Calcs'!I597),"",'Mortgage 1 Monthly Calcs'!I597)</f>
        <v>0</v>
      </c>
      <c r="K597" s="24" t="str">
        <f>IF(ISBLANK('Mortgage 1 Monthly Calcs'!J597),"",'Mortgage 1 Monthly Calcs'!J597)</f>
        <v/>
      </c>
      <c r="L597" s="24"/>
      <c r="M597" s="24">
        <f>IF(ISBLANK('Mortgage 1 Monthly Calcs'!K597),"",'Mortgage 1 Monthly Calcs'!K597)</f>
        <v>0</v>
      </c>
      <c r="N597" s="24"/>
      <c r="O597" s="24" t="e">
        <f>IF(ISBLANK('Mortgage 1 Monthly Calcs'!L597),"",'Mortgage 1 Monthly Calcs'!L597)</f>
        <v>#VALUE!</v>
      </c>
      <c r="P597" s="24"/>
      <c r="Q597" s="24" t="str">
        <f>IF(ISBLANK('Mortgage 1 Monthly Calcs'!M597),"",'Mortgage 1 Monthly Calcs'!M597)</f>
        <v/>
      </c>
      <c r="R597" s="24" t="str">
        <f>IF(ISBLANK('Mortgage 1 Monthly Calcs'!N597),"",'Mortgage 1 Monthly Calcs'!N597)</f>
        <v/>
      </c>
      <c r="S597" s="24" t="str">
        <f>IF(ISBLANK('Mortgage 1 Monthly Calcs'!O597),"",'Mortgage 1 Monthly Calcs'!O597)</f>
        <v/>
      </c>
      <c r="T597" s="24"/>
      <c r="U597" s="24">
        <f>IF(ISBLANK('Mortgage 1 Monthly Calcs'!P597),"",'Mortgage 1 Monthly Calcs'!P597)</f>
        <v>0</v>
      </c>
      <c r="V597" s="24" t="str">
        <f>IF(ISBLANK('Mortgage 1 Monthly Calcs'!Q597),"",'Mortgage 1 Monthly Calcs'!Q597)</f>
        <v/>
      </c>
      <c r="W597" s="24" t="str">
        <f>IF(ISBLANK('Mortgage 1 Monthly Calcs'!R597),"",'Mortgage 1 Monthly Calcs'!R597)</f>
        <v/>
      </c>
      <c r="X597" s="24">
        <f>IF(ISBLANK('Mortgage 1 Monthly Calcs'!S597),"",'Mortgage 1 Monthly Calcs'!S597)</f>
        <v>0</v>
      </c>
      <c r="Y597" s="24" t="str">
        <f>IF(ISBLANK('Mortgage 1 Monthly Calcs'!T597),"",'Mortgage 1 Monthly Calcs'!T597)</f>
        <v/>
      </c>
      <c r="Z597" s="24">
        <f>IF(ISBLANK('Mortgage 1 Monthly Calcs'!U597),"",'Mortgage 1 Monthly Calcs'!U597)</f>
        <v>93290.420445652606</v>
      </c>
      <c r="AA597" s="24" t="e">
        <f>IF(ISBLANK('Mortgage 1 Monthly Calcs'!V597),"",'Mortgage 1 Monthly Calcs'!V597)</f>
        <v>#VALUE!</v>
      </c>
      <c r="AB597" s="24" t="e">
        <f>IF(ISBLANK('Mortgage 1 Monthly Calcs'!W597),"",'Mortgage 1 Monthly Calcs'!W597)</f>
        <v>#VALUE!</v>
      </c>
      <c r="AC597" s="24" t="str">
        <f>IF(ISBLANK('Mortgage 1 Monthly Calcs'!X597),"",'Mortgage 1 Monthly Calcs'!X597)</f>
        <v/>
      </c>
      <c r="AD597" s="24" t="str">
        <f>IF(ISBLANK('Mortgage 1 Monthly Calcs'!Y597),"",'Mortgage 1 Monthly Calcs'!Y597)</f>
        <v/>
      </c>
    </row>
    <row r="598" spans="3:30" x14ac:dyDescent="0.25">
      <c r="C598" s="37">
        <v>587</v>
      </c>
      <c r="D598" s="29"/>
      <c r="E598" s="22" t="str">
        <f>IF(ISBLANK('Mortgage 1 Monthly Calcs'!E598),"",'Mortgage 1 Monthly Calcs'!E598)</f>
        <v/>
      </c>
      <c r="F598" s="23" t="str">
        <f>IF(ISBLANK('Mortgage 1 Monthly Calcs'!F598),"",'Mortgage 1 Monthly Calcs'!F598)</f>
        <v>Sep</v>
      </c>
      <c r="G598" s="28"/>
      <c r="H598" s="28">
        <f>IF(ISBLANK('Mortgage 1 Monthly Calcs'!G598),"",'Mortgage 1 Monthly Calcs'!G598)</f>
        <v>0</v>
      </c>
      <c r="I598" s="24" t="e">
        <f>IF(ISBLANK('Mortgage 1 Monthly Calcs'!H598),"",'Mortgage 1 Monthly Calcs'!H598)</f>
        <v>#VALUE!</v>
      </c>
      <c r="J598" s="24">
        <f>IF(ISBLANK('Mortgage 1 Monthly Calcs'!I598),"",'Mortgage 1 Monthly Calcs'!I598)</f>
        <v>0</v>
      </c>
      <c r="K598" s="24" t="str">
        <f>IF(ISBLANK('Mortgage 1 Monthly Calcs'!J598),"",'Mortgage 1 Monthly Calcs'!J598)</f>
        <v/>
      </c>
      <c r="L598" s="24"/>
      <c r="M598" s="24">
        <f>IF(ISBLANK('Mortgage 1 Monthly Calcs'!K598),"",'Mortgage 1 Monthly Calcs'!K598)</f>
        <v>0</v>
      </c>
      <c r="N598" s="24"/>
      <c r="O598" s="24" t="e">
        <f>IF(ISBLANK('Mortgage 1 Monthly Calcs'!L598),"",'Mortgage 1 Monthly Calcs'!L598)</f>
        <v>#VALUE!</v>
      </c>
      <c r="P598" s="24"/>
      <c r="Q598" s="24" t="str">
        <f>IF(ISBLANK('Mortgage 1 Monthly Calcs'!M598),"",'Mortgage 1 Monthly Calcs'!M598)</f>
        <v/>
      </c>
      <c r="R598" s="24" t="str">
        <f>IF(ISBLANK('Mortgage 1 Monthly Calcs'!N598),"",'Mortgage 1 Monthly Calcs'!N598)</f>
        <v/>
      </c>
      <c r="S598" s="24" t="str">
        <f>IF(ISBLANK('Mortgage 1 Monthly Calcs'!O598),"",'Mortgage 1 Monthly Calcs'!O598)</f>
        <v/>
      </c>
      <c r="T598" s="24"/>
      <c r="U598" s="24">
        <f>IF(ISBLANK('Mortgage 1 Monthly Calcs'!P598),"",'Mortgage 1 Monthly Calcs'!P598)</f>
        <v>0</v>
      </c>
      <c r="V598" s="24" t="str">
        <f>IF(ISBLANK('Mortgage 1 Monthly Calcs'!Q598),"",'Mortgage 1 Monthly Calcs'!Q598)</f>
        <v/>
      </c>
      <c r="W598" s="24" t="str">
        <f>IF(ISBLANK('Mortgage 1 Monthly Calcs'!R598),"",'Mortgage 1 Monthly Calcs'!R598)</f>
        <v/>
      </c>
      <c r="X598" s="24">
        <f>IF(ISBLANK('Mortgage 1 Monthly Calcs'!S598),"",'Mortgage 1 Monthly Calcs'!S598)</f>
        <v>0</v>
      </c>
      <c r="Y598" s="24" t="str">
        <f>IF(ISBLANK('Mortgage 1 Monthly Calcs'!T598),"",'Mortgage 1 Monthly Calcs'!T598)</f>
        <v/>
      </c>
      <c r="Z598" s="24">
        <f>IF(ISBLANK('Mortgage 1 Monthly Calcs'!U598),"",'Mortgage 1 Monthly Calcs'!U598)</f>
        <v>93290.420445652606</v>
      </c>
      <c r="AA598" s="24" t="e">
        <f>IF(ISBLANK('Mortgage 1 Monthly Calcs'!V598),"",'Mortgage 1 Monthly Calcs'!V598)</f>
        <v>#VALUE!</v>
      </c>
      <c r="AB598" s="24" t="e">
        <f>IF(ISBLANK('Mortgage 1 Monthly Calcs'!W598),"",'Mortgage 1 Monthly Calcs'!W598)</f>
        <v>#VALUE!</v>
      </c>
      <c r="AC598" s="24" t="str">
        <f>IF(ISBLANK('Mortgage 1 Monthly Calcs'!X598),"",'Mortgage 1 Monthly Calcs'!X598)</f>
        <v/>
      </c>
      <c r="AD598" s="24" t="str">
        <f>IF(ISBLANK('Mortgage 1 Monthly Calcs'!Y598),"",'Mortgage 1 Monthly Calcs'!Y598)</f>
        <v/>
      </c>
    </row>
    <row r="599" spans="3:30" x14ac:dyDescent="0.25">
      <c r="C599" s="37">
        <v>588</v>
      </c>
      <c r="D599" s="29">
        <f>D587+1</f>
        <v>49</v>
      </c>
      <c r="E599" s="22" t="str">
        <f>IF(ISBLANK('Mortgage 1 Monthly Calcs'!E599),"",'Mortgage 1 Monthly Calcs'!E599)</f>
        <v/>
      </c>
      <c r="F599" s="23" t="str">
        <f>IF(ISBLANK('Mortgage 1 Monthly Calcs'!F599),"",'Mortgage 1 Monthly Calcs'!F599)</f>
        <v>Oct</v>
      </c>
      <c r="G599" s="28"/>
      <c r="H599" s="28">
        <f>IF(ISBLANK('Mortgage 1 Monthly Calcs'!G599),"",'Mortgage 1 Monthly Calcs'!G599)</f>
        <v>0</v>
      </c>
      <c r="I599" s="24" t="e">
        <f>IF(ISBLANK('Mortgage 1 Monthly Calcs'!H599),"",'Mortgage 1 Monthly Calcs'!H599)</f>
        <v>#VALUE!</v>
      </c>
      <c r="J599" s="24">
        <f>IF(ISBLANK('Mortgage 1 Monthly Calcs'!I599),"",'Mortgage 1 Monthly Calcs'!I599)</f>
        <v>0</v>
      </c>
      <c r="K599" s="24" t="str">
        <f>IF(ISBLANK('Mortgage 1 Monthly Calcs'!J599),"",'Mortgage 1 Monthly Calcs'!J599)</f>
        <v/>
      </c>
      <c r="L599" s="24"/>
      <c r="M599" s="24">
        <f>IF(ISBLANK('Mortgage 1 Monthly Calcs'!K599),"",'Mortgage 1 Monthly Calcs'!K599)</f>
        <v>0</v>
      </c>
      <c r="N599" s="24"/>
      <c r="O599" s="24" t="e">
        <f>IF(ISBLANK('Mortgage 1 Monthly Calcs'!L599),"",'Mortgage 1 Monthly Calcs'!L599)</f>
        <v>#VALUE!</v>
      </c>
      <c r="P599" s="24"/>
      <c r="Q599" s="24" t="str">
        <f>IF(ISBLANK('Mortgage 1 Monthly Calcs'!M599),"",'Mortgage 1 Monthly Calcs'!M599)</f>
        <v/>
      </c>
      <c r="R599" s="24" t="str">
        <f>IF(ISBLANK('Mortgage 1 Monthly Calcs'!N599),"",'Mortgage 1 Monthly Calcs'!N599)</f>
        <v/>
      </c>
      <c r="S599" s="24" t="str">
        <f>IF(ISBLANK('Mortgage 1 Monthly Calcs'!O599),"",'Mortgage 1 Monthly Calcs'!O599)</f>
        <v/>
      </c>
      <c r="T599" s="24"/>
      <c r="U599" s="24">
        <f>IF(ISBLANK('Mortgage 1 Monthly Calcs'!P599),"",'Mortgage 1 Monthly Calcs'!P599)</f>
        <v>0</v>
      </c>
      <c r="V599" s="24" t="str">
        <f>IF(ISBLANK('Mortgage 1 Monthly Calcs'!Q599),"",'Mortgage 1 Monthly Calcs'!Q599)</f>
        <v/>
      </c>
      <c r="W599" s="24" t="str">
        <f>IF(ISBLANK('Mortgage 1 Monthly Calcs'!R599),"",'Mortgage 1 Monthly Calcs'!R599)</f>
        <v/>
      </c>
      <c r="X599" s="24">
        <f>IF(ISBLANK('Mortgage 1 Monthly Calcs'!S599),"",'Mortgage 1 Monthly Calcs'!S599)</f>
        <v>0</v>
      </c>
      <c r="Y599" s="24" t="str">
        <f>IF(ISBLANK('Mortgage 1 Monthly Calcs'!T599),"",'Mortgage 1 Monthly Calcs'!T599)</f>
        <v/>
      </c>
      <c r="Z599" s="24">
        <f>IF(ISBLANK('Mortgage 1 Monthly Calcs'!U599),"",'Mortgage 1 Monthly Calcs'!U599)</f>
        <v>93290.420445652606</v>
      </c>
      <c r="AA599" s="24" t="e">
        <f>IF(ISBLANK('Mortgage 1 Monthly Calcs'!V599),"",'Mortgage 1 Monthly Calcs'!V599)</f>
        <v>#VALUE!</v>
      </c>
      <c r="AB599" s="24" t="e">
        <f>IF(ISBLANK('Mortgage 1 Monthly Calcs'!W599),"",'Mortgage 1 Monthly Calcs'!W599)</f>
        <v>#VALUE!</v>
      </c>
      <c r="AC599" s="24" t="str">
        <f>IF(ISBLANK('Mortgage 1 Monthly Calcs'!X599),"",'Mortgage 1 Monthly Calcs'!X599)</f>
        <v/>
      </c>
      <c r="AD599" s="24" t="str">
        <f>IF(ISBLANK('Mortgage 1 Monthly Calcs'!Y599),"",'Mortgage 1 Monthly Calcs'!Y599)</f>
        <v/>
      </c>
    </row>
    <row r="600" spans="3:30" x14ac:dyDescent="0.25">
      <c r="C600" s="37">
        <v>589</v>
      </c>
      <c r="D600" s="29"/>
      <c r="E600" s="22" t="str">
        <f>IF(ISBLANK('Mortgage 1 Monthly Calcs'!E600),"",'Mortgage 1 Monthly Calcs'!E600)</f>
        <v/>
      </c>
      <c r="F600" s="23" t="str">
        <f>IF(ISBLANK('Mortgage 1 Monthly Calcs'!F600),"",'Mortgage 1 Monthly Calcs'!F600)</f>
        <v>Nov</v>
      </c>
      <c r="G600" s="28"/>
      <c r="H600" s="28">
        <f>IF(ISBLANK('Mortgage 1 Monthly Calcs'!G600),"",'Mortgage 1 Monthly Calcs'!G600)</f>
        <v>0</v>
      </c>
      <c r="I600" s="24" t="e">
        <f>IF(ISBLANK('Mortgage 1 Monthly Calcs'!H600),"",'Mortgage 1 Monthly Calcs'!H600)</f>
        <v>#VALUE!</v>
      </c>
      <c r="J600" s="24">
        <f>IF(ISBLANK('Mortgage 1 Monthly Calcs'!I600),"",'Mortgage 1 Monthly Calcs'!I600)</f>
        <v>0</v>
      </c>
      <c r="K600" s="24" t="str">
        <f>IF(ISBLANK('Mortgage 1 Monthly Calcs'!J600),"",'Mortgage 1 Monthly Calcs'!J600)</f>
        <v/>
      </c>
      <c r="L600" s="24"/>
      <c r="M600" s="24">
        <f>IF(ISBLANK('Mortgage 1 Monthly Calcs'!K600),"",'Mortgage 1 Monthly Calcs'!K600)</f>
        <v>0</v>
      </c>
      <c r="N600" s="24"/>
      <c r="O600" s="24" t="e">
        <f>IF(ISBLANK('Mortgage 1 Monthly Calcs'!L600),"",'Mortgage 1 Monthly Calcs'!L600)</f>
        <v>#VALUE!</v>
      </c>
      <c r="P600" s="24"/>
      <c r="Q600" s="24" t="str">
        <f>IF(ISBLANK('Mortgage 1 Monthly Calcs'!M600),"",'Mortgage 1 Monthly Calcs'!M600)</f>
        <v/>
      </c>
      <c r="R600" s="24" t="str">
        <f>IF(ISBLANK('Mortgage 1 Monthly Calcs'!N600),"",'Mortgage 1 Monthly Calcs'!N600)</f>
        <v/>
      </c>
      <c r="S600" s="24" t="str">
        <f>IF(ISBLANK('Mortgage 1 Monthly Calcs'!O600),"",'Mortgage 1 Monthly Calcs'!O600)</f>
        <v/>
      </c>
      <c r="T600" s="24"/>
      <c r="U600" s="24">
        <f>IF(ISBLANK('Mortgage 1 Monthly Calcs'!P600),"",'Mortgage 1 Monthly Calcs'!P600)</f>
        <v>0</v>
      </c>
      <c r="V600" s="24" t="str">
        <f>IF(ISBLANK('Mortgage 1 Monthly Calcs'!Q600),"",'Mortgage 1 Monthly Calcs'!Q600)</f>
        <v/>
      </c>
      <c r="W600" s="24" t="str">
        <f>IF(ISBLANK('Mortgage 1 Monthly Calcs'!R600),"",'Mortgage 1 Monthly Calcs'!R600)</f>
        <v/>
      </c>
      <c r="X600" s="24">
        <f>IF(ISBLANK('Mortgage 1 Monthly Calcs'!S600),"",'Mortgage 1 Monthly Calcs'!S600)</f>
        <v>0</v>
      </c>
      <c r="Y600" s="24" t="str">
        <f>IF(ISBLANK('Mortgage 1 Monthly Calcs'!T600),"",'Mortgage 1 Monthly Calcs'!T600)</f>
        <v/>
      </c>
      <c r="Z600" s="24">
        <f>IF(ISBLANK('Mortgage 1 Monthly Calcs'!U600),"",'Mortgage 1 Monthly Calcs'!U600)</f>
        <v>93290.420445652606</v>
      </c>
      <c r="AA600" s="24" t="e">
        <f>IF(ISBLANK('Mortgage 1 Monthly Calcs'!V600),"",'Mortgage 1 Monthly Calcs'!V600)</f>
        <v>#VALUE!</v>
      </c>
      <c r="AB600" s="24" t="e">
        <f>IF(ISBLANK('Mortgage 1 Monthly Calcs'!W600),"",'Mortgage 1 Monthly Calcs'!W600)</f>
        <v>#VALUE!</v>
      </c>
      <c r="AC600" s="24" t="str">
        <f>IF(ISBLANK('Mortgage 1 Monthly Calcs'!X600),"",'Mortgage 1 Monthly Calcs'!X600)</f>
        <v/>
      </c>
      <c r="AD600" s="24" t="str">
        <f>IF(ISBLANK('Mortgage 1 Monthly Calcs'!Y600),"",'Mortgage 1 Monthly Calcs'!Y600)</f>
        <v/>
      </c>
    </row>
    <row r="601" spans="3:30" x14ac:dyDescent="0.25">
      <c r="C601" s="37">
        <v>590</v>
      </c>
      <c r="D601" s="29"/>
      <c r="E601" s="22" t="str">
        <f>IF(ISBLANK('Mortgage 1 Monthly Calcs'!E601),"",'Mortgage 1 Monthly Calcs'!E601)</f>
        <v/>
      </c>
      <c r="F601" s="23" t="str">
        <f>IF(ISBLANK('Mortgage 1 Monthly Calcs'!F601),"",'Mortgage 1 Monthly Calcs'!F601)</f>
        <v>Dec</v>
      </c>
      <c r="G601" s="28"/>
      <c r="H601" s="28">
        <f>IF(ISBLANK('Mortgage 1 Monthly Calcs'!G601),"",'Mortgage 1 Monthly Calcs'!G601)</f>
        <v>0</v>
      </c>
      <c r="I601" s="24" t="e">
        <f>IF(ISBLANK('Mortgage 1 Monthly Calcs'!H601),"",'Mortgage 1 Monthly Calcs'!H601)</f>
        <v>#VALUE!</v>
      </c>
      <c r="J601" s="24">
        <f>IF(ISBLANK('Mortgage 1 Monthly Calcs'!I601),"",'Mortgage 1 Monthly Calcs'!I601)</f>
        <v>0</v>
      </c>
      <c r="K601" s="24" t="str">
        <f>IF(ISBLANK('Mortgage 1 Monthly Calcs'!J601),"",'Mortgage 1 Monthly Calcs'!J601)</f>
        <v/>
      </c>
      <c r="L601" s="24"/>
      <c r="M601" s="24">
        <f>IF(ISBLANK('Mortgage 1 Monthly Calcs'!K601),"",'Mortgage 1 Monthly Calcs'!K601)</f>
        <v>0</v>
      </c>
      <c r="N601" s="24"/>
      <c r="O601" s="24" t="e">
        <f>IF(ISBLANK('Mortgage 1 Monthly Calcs'!L601),"",'Mortgage 1 Monthly Calcs'!L601)</f>
        <v>#VALUE!</v>
      </c>
      <c r="P601" s="24"/>
      <c r="Q601" s="24" t="str">
        <f>IF(ISBLANK('Mortgage 1 Monthly Calcs'!M601),"",'Mortgage 1 Monthly Calcs'!M601)</f>
        <v/>
      </c>
      <c r="R601" s="24" t="str">
        <f>IF(ISBLANK('Mortgage 1 Monthly Calcs'!N601),"",'Mortgage 1 Monthly Calcs'!N601)</f>
        <v/>
      </c>
      <c r="S601" s="24" t="str">
        <f>IF(ISBLANK('Mortgage 1 Monthly Calcs'!O601),"",'Mortgage 1 Monthly Calcs'!O601)</f>
        <v/>
      </c>
      <c r="T601" s="24"/>
      <c r="U601" s="24">
        <f>IF(ISBLANK('Mortgage 1 Monthly Calcs'!P601),"",'Mortgage 1 Monthly Calcs'!P601)</f>
        <v>0</v>
      </c>
      <c r="V601" s="24" t="str">
        <f>IF(ISBLANK('Mortgage 1 Monthly Calcs'!Q601),"",'Mortgage 1 Monthly Calcs'!Q601)</f>
        <v/>
      </c>
      <c r="W601" s="24" t="str">
        <f>IF(ISBLANK('Mortgage 1 Monthly Calcs'!R601),"",'Mortgage 1 Monthly Calcs'!R601)</f>
        <v/>
      </c>
      <c r="X601" s="24">
        <f>IF(ISBLANK('Mortgage 1 Monthly Calcs'!S601),"",'Mortgage 1 Monthly Calcs'!S601)</f>
        <v>0</v>
      </c>
      <c r="Y601" s="24" t="str">
        <f>IF(ISBLANK('Mortgage 1 Monthly Calcs'!T601),"",'Mortgage 1 Monthly Calcs'!T601)</f>
        <v/>
      </c>
      <c r="Z601" s="24">
        <f>IF(ISBLANK('Mortgage 1 Monthly Calcs'!U601),"",'Mortgage 1 Monthly Calcs'!U601)</f>
        <v>93290.420445652606</v>
      </c>
      <c r="AA601" s="24" t="e">
        <f>IF(ISBLANK('Mortgage 1 Monthly Calcs'!V601),"",'Mortgage 1 Monthly Calcs'!V601)</f>
        <v>#VALUE!</v>
      </c>
      <c r="AB601" s="24" t="e">
        <f>IF(ISBLANK('Mortgage 1 Monthly Calcs'!W601),"",'Mortgage 1 Monthly Calcs'!W601)</f>
        <v>#VALUE!</v>
      </c>
      <c r="AC601" s="24" t="str">
        <f>IF(ISBLANK('Mortgage 1 Monthly Calcs'!X601),"",'Mortgage 1 Monthly Calcs'!X601)</f>
        <v/>
      </c>
      <c r="AD601" s="24" t="str">
        <f>IF(ISBLANK('Mortgage 1 Monthly Calcs'!Y601),"",'Mortgage 1 Monthly Calcs'!Y601)</f>
        <v/>
      </c>
    </row>
    <row r="602" spans="3:30" x14ac:dyDescent="0.25">
      <c r="C602" s="37">
        <v>591</v>
      </c>
      <c r="D602" s="29"/>
      <c r="E602" s="22">
        <f>IF(ISBLANK('Mortgage 1 Monthly Calcs'!E602),"",'Mortgage 1 Monthly Calcs'!E602)</f>
        <v>2059</v>
      </c>
      <c r="F602" s="23" t="str">
        <f>IF(ISBLANK('Mortgage 1 Monthly Calcs'!F602),"",'Mortgage 1 Monthly Calcs'!F602)</f>
        <v>Jan</v>
      </c>
      <c r="G602" s="28"/>
      <c r="H602" s="28">
        <f>IF(ISBLANK('Mortgage 1 Monthly Calcs'!G602),"",'Mortgage 1 Monthly Calcs'!G602)</f>
        <v>0</v>
      </c>
      <c r="I602" s="24" t="e">
        <f>IF(ISBLANK('Mortgage 1 Monthly Calcs'!H602),"",'Mortgage 1 Monthly Calcs'!H602)</f>
        <v>#VALUE!</v>
      </c>
      <c r="J602" s="24">
        <f>IF(ISBLANK('Mortgage 1 Monthly Calcs'!I602),"",'Mortgage 1 Monthly Calcs'!I602)</f>
        <v>0</v>
      </c>
      <c r="K602" s="24" t="str">
        <f>IF(ISBLANK('Mortgage 1 Monthly Calcs'!J602),"",'Mortgage 1 Monthly Calcs'!J602)</f>
        <v/>
      </c>
      <c r="L602" s="24"/>
      <c r="M602" s="24">
        <f>IF(ISBLANK('Mortgage 1 Monthly Calcs'!K602),"",'Mortgage 1 Monthly Calcs'!K602)</f>
        <v>0</v>
      </c>
      <c r="N602" s="24"/>
      <c r="O602" s="24" t="e">
        <f>IF(ISBLANK('Mortgage 1 Monthly Calcs'!L602),"",'Mortgage 1 Monthly Calcs'!L602)</f>
        <v>#VALUE!</v>
      </c>
      <c r="P602" s="24"/>
      <c r="Q602" s="24" t="str">
        <f>IF(ISBLANK('Mortgage 1 Monthly Calcs'!M602),"",'Mortgage 1 Monthly Calcs'!M602)</f>
        <v/>
      </c>
      <c r="R602" s="24" t="str">
        <f>IF(ISBLANK('Mortgage 1 Monthly Calcs'!N602),"",'Mortgage 1 Monthly Calcs'!N602)</f>
        <v/>
      </c>
      <c r="S602" s="24" t="str">
        <f>IF(ISBLANK('Mortgage 1 Monthly Calcs'!O602),"",'Mortgage 1 Monthly Calcs'!O602)</f>
        <v/>
      </c>
      <c r="T602" s="24"/>
      <c r="U602" s="24">
        <f>IF(ISBLANK('Mortgage 1 Monthly Calcs'!P602),"",'Mortgage 1 Monthly Calcs'!P602)</f>
        <v>0</v>
      </c>
      <c r="V602" s="24" t="str">
        <f>IF(ISBLANK('Mortgage 1 Monthly Calcs'!Q602),"",'Mortgage 1 Monthly Calcs'!Q602)</f>
        <v/>
      </c>
      <c r="W602" s="24" t="str">
        <f>IF(ISBLANK('Mortgage 1 Monthly Calcs'!R602),"",'Mortgage 1 Monthly Calcs'!R602)</f>
        <v/>
      </c>
      <c r="X602" s="24">
        <f>IF(ISBLANK('Mortgage 1 Monthly Calcs'!S602),"",'Mortgage 1 Monthly Calcs'!S602)</f>
        <v>0</v>
      </c>
      <c r="Y602" s="24" t="str">
        <f>IF(ISBLANK('Mortgage 1 Monthly Calcs'!T602),"",'Mortgage 1 Monthly Calcs'!T602)</f>
        <v/>
      </c>
      <c r="Z602" s="24">
        <f>IF(ISBLANK('Mortgage 1 Monthly Calcs'!U602),"",'Mortgage 1 Monthly Calcs'!U602)</f>
        <v>93290.420445652606</v>
      </c>
      <c r="AA602" s="24" t="e">
        <f>IF(ISBLANK('Mortgage 1 Monthly Calcs'!V602),"",'Mortgage 1 Monthly Calcs'!V602)</f>
        <v>#VALUE!</v>
      </c>
      <c r="AB602" s="24" t="e">
        <f>IF(ISBLANK('Mortgage 1 Monthly Calcs'!W602),"",'Mortgage 1 Monthly Calcs'!W602)</f>
        <v>#VALUE!</v>
      </c>
      <c r="AC602" s="24" t="str">
        <f>IF(ISBLANK('Mortgage 1 Monthly Calcs'!X602),"",'Mortgage 1 Monthly Calcs'!X602)</f>
        <v/>
      </c>
      <c r="AD602" s="24" t="str">
        <f>IF(ISBLANK('Mortgage 1 Monthly Calcs'!Y602),"",'Mortgage 1 Monthly Calcs'!Y602)</f>
        <v/>
      </c>
    </row>
    <row r="603" spans="3:30" x14ac:dyDescent="0.25">
      <c r="C603" s="37">
        <v>592</v>
      </c>
      <c r="D603" s="29" t="str">
        <f>IF(K1371=1,F595+1,"")</f>
        <v/>
      </c>
      <c r="E603" s="22" t="str">
        <f>IF(ISBLANK('Mortgage 1 Monthly Calcs'!E603),"",'Mortgage 1 Monthly Calcs'!E603)</f>
        <v/>
      </c>
      <c r="F603" s="23" t="str">
        <f>IF(ISBLANK('Mortgage 1 Monthly Calcs'!F603),"",'Mortgage 1 Monthly Calcs'!F603)</f>
        <v>Feb</v>
      </c>
      <c r="G603" s="28"/>
      <c r="H603" s="28">
        <f>IF(ISBLANK('Mortgage 1 Monthly Calcs'!G603),"",'Mortgage 1 Monthly Calcs'!G603)</f>
        <v>0</v>
      </c>
      <c r="I603" s="24" t="e">
        <f>IF(ISBLANK('Mortgage 1 Monthly Calcs'!H603),"",'Mortgage 1 Monthly Calcs'!H603)</f>
        <v>#VALUE!</v>
      </c>
      <c r="J603" s="24">
        <f>IF(ISBLANK('Mortgage 1 Monthly Calcs'!I603),"",'Mortgage 1 Monthly Calcs'!I603)</f>
        <v>0</v>
      </c>
      <c r="K603" s="24" t="str">
        <f>IF(ISBLANK('Mortgage 1 Monthly Calcs'!J603),"",'Mortgage 1 Monthly Calcs'!J603)</f>
        <v/>
      </c>
      <c r="L603" s="24"/>
      <c r="M603" s="24">
        <f>IF(ISBLANK('Mortgage 1 Monthly Calcs'!K603),"",'Mortgage 1 Monthly Calcs'!K603)</f>
        <v>0</v>
      </c>
      <c r="N603" s="24"/>
      <c r="O603" s="24" t="e">
        <f>IF(ISBLANK('Mortgage 1 Monthly Calcs'!L603),"",'Mortgage 1 Monthly Calcs'!L603)</f>
        <v>#VALUE!</v>
      </c>
      <c r="P603" s="24"/>
      <c r="Q603" s="24" t="str">
        <f>IF(ISBLANK('Mortgage 1 Monthly Calcs'!M603),"",'Mortgage 1 Monthly Calcs'!M603)</f>
        <v/>
      </c>
      <c r="R603" s="24" t="str">
        <f>IF(ISBLANK('Mortgage 1 Monthly Calcs'!N603),"",'Mortgage 1 Monthly Calcs'!N603)</f>
        <v/>
      </c>
      <c r="S603" s="24" t="str">
        <f>IF(ISBLANK('Mortgage 1 Monthly Calcs'!O603),"",'Mortgage 1 Monthly Calcs'!O603)</f>
        <v/>
      </c>
      <c r="T603" s="24"/>
      <c r="U603" s="24">
        <f>IF(ISBLANK('Mortgage 1 Monthly Calcs'!P603),"",'Mortgage 1 Monthly Calcs'!P603)</f>
        <v>0</v>
      </c>
      <c r="V603" s="24" t="str">
        <f>IF(ISBLANK('Mortgage 1 Monthly Calcs'!Q603),"",'Mortgage 1 Monthly Calcs'!Q603)</f>
        <v/>
      </c>
      <c r="W603" s="24" t="str">
        <f>IF(ISBLANK('Mortgage 1 Monthly Calcs'!R603),"",'Mortgage 1 Monthly Calcs'!R603)</f>
        <v/>
      </c>
      <c r="X603" s="24">
        <f>IF(ISBLANK('Mortgage 1 Monthly Calcs'!S603),"",'Mortgage 1 Monthly Calcs'!S603)</f>
        <v>0</v>
      </c>
      <c r="Y603" s="24" t="str">
        <f>IF(ISBLANK('Mortgage 1 Monthly Calcs'!T603),"",'Mortgage 1 Monthly Calcs'!T603)</f>
        <v/>
      </c>
      <c r="Z603" s="24">
        <f>IF(ISBLANK('Mortgage 1 Monthly Calcs'!U603),"",'Mortgage 1 Monthly Calcs'!U603)</f>
        <v>93290.420445652606</v>
      </c>
      <c r="AA603" s="24" t="e">
        <f>IF(ISBLANK('Mortgage 1 Monthly Calcs'!V603),"",'Mortgage 1 Monthly Calcs'!V603)</f>
        <v>#VALUE!</v>
      </c>
      <c r="AB603" s="24" t="e">
        <f>IF(ISBLANK('Mortgage 1 Monthly Calcs'!W603),"",'Mortgage 1 Monthly Calcs'!W603)</f>
        <v>#VALUE!</v>
      </c>
      <c r="AC603" s="24" t="str">
        <f>IF(ISBLANK('Mortgage 1 Monthly Calcs'!X603),"",'Mortgage 1 Monthly Calcs'!X603)</f>
        <v/>
      </c>
      <c r="AD603" s="24" t="str">
        <f>IF(ISBLANK('Mortgage 1 Monthly Calcs'!Y603),"",'Mortgage 1 Monthly Calcs'!Y603)</f>
        <v/>
      </c>
    </row>
    <row r="604" spans="3:30" x14ac:dyDescent="0.25">
      <c r="C604" s="37">
        <v>593</v>
      </c>
      <c r="D604" s="29" t="str">
        <f>IF(K1372=1,F595+1,"")</f>
        <v/>
      </c>
      <c r="E604" s="22" t="str">
        <f>IF(ISBLANK('Mortgage 1 Monthly Calcs'!E604),"",'Mortgage 1 Monthly Calcs'!E604)</f>
        <v/>
      </c>
      <c r="F604" s="23" t="str">
        <f>IF(ISBLANK('Mortgage 1 Monthly Calcs'!F604),"",'Mortgage 1 Monthly Calcs'!F604)</f>
        <v>Mar</v>
      </c>
      <c r="G604" s="28"/>
      <c r="H604" s="28">
        <f>IF(ISBLANK('Mortgage 1 Monthly Calcs'!G604),"",'Mortgage 1 Monthly Calcs'!G604)</f>
        <v>0</v>
      </c>
      <c r="I604" s="24" t="e">
        <f>IF(ISBLANK('Mortgage 1 Monthly Calcs'!H604),"",'Mortgage 1 Monthly Calcs'!H604)</f>
        <v>#VALUE!</v>
      </c>
      <c r="J604" s="24">
        <f>IF(ISBLANK('Mortgage 1 Monthly Calcs'!I604),"",'Mortgage 1 Monthly Calcs'!I604)</f>
        <v>0</v>
      </c>
      <c r="K604" s="24" t="str">
        <f>IF(ISBLANK('Mortgage 1 Monthly Calcs'!J604),"",'Mortgage 1 Monthly Calcs'!J604)</f>
        <v/>
      </c>
      <c r="L604" s="24"/>
      <c r="M604" s="24">
        <f>IF(ISBLANK('Mortgage 1 Monthly Calcs'!K604),"",'Mortgage 1 Monthly Calcs'!K604)</f>
        <v>0</v>
      </c>
      <c r="N604" s="24"/>
      <c r="O604" s="24" t="e">
        <f>IF(ISBLANK('Mortgage 1 Monthly Calcs'!L604),"",'Mortgage 1 Monthly Calcs'!L604)</f>
        <v>#VALUE!</v>
      </c>
      <c r="P604" s="24"/>
      <c r="Q604" s="24" t="str">
        <f>IF(ISBLANK('Mortgage 1 Monthly Calcs'!M604),"",'Mortgage 1 Monthly Calcs'!M604)</f>
        <v/>
      </c>
      <c r="R604" s="24" t="str">
        <f>IF(ISBLANK('Mortgage 1 Monthly Calcs'!N604),"",'Mortgage 1 Monthly Calcs'!N604)</f>
        <v/>
      </c>
      <c r="S604" s="24" t="str">
        <f>IF(ISBLANK('Mortgage 1 Monthly Calcs'!O604),"",'Mortgage 1 Monthly Calcs'!O604)</f>
        <v/>
      </c>
      <c r="T604" s="24"/>
      <c r="U604" s="24">
        <f>IF(ISBLANK('Mortgage 1 Monthly Calcs'!P604),"",'Mortgage 1 Monthly Calcs'!P604)</f>
        <v>0</v>
      </c>
      <c r="V604" s="24" t="str">
        <f>IF(ISBLANK('Mortgage 1 Monthly Calcs'!Q604),"",'Mortgage 1 Monthly Calcs'!Q604)</f>
        <v/>
      </c>
      <c r="W604" s="24" t="str">
        <f>IF(ISBLANK('Mortgage 1 Monthly Calcs'!R604),"",'Mortgage 1 Monthly Calcs'!R604)</f>
        <v/>
      </c>
      <c r="X604" s="24">
        <f>IF(ISBLANK('Mortgage 1 Monthly Calcs'!S604),"",'Mortgage 1 Monthly Calcs'!S604)</f>
        <v>0</v>
      </c>
      <c r="Y604" s="24" t="str">
        <f>IF(ISBLANK('Mortgage 1 Monthly Calcs'!T604),"",'Mortgage 1 Monthly Calcs'!T604)</f>
        <v/>
      </c>
      <c r="Z604" s="24">
        <f>IF(ISBLANK('Mortgage 1 Monthly Calcs'!U604),"",'Mortgage 1 Monthly Calcs'!U604)</f>
        <v>93290.420445652606</v>
      </c>
      <c r="AA604" s="24" t="e">
        <f>IF(ISBLANK('Mortgage 1 Monthly Calcs'!V604),"",'Mortgage 1 Monthly Calcs'!V604)</f>
        <v>#VALUE!</v>
      </c>
      <c r="AB604" s="24" t="e">
        <f>IF(ISBLANK('Mortgage 1 Monthly Calcs'!W604),"",'Mortgage 1 Monthly Calcs'!W604)</f>
        <v>#VALUE!</v>
      </c>
      <c r="AC604" s="24" t="str">
        <f>IF(ISBLANK('Mortgage 1 Monthly Calcs'!X604),"",'Mortgage 1 Monthly Calcs'!X604)</f>
        <v/>
      </c>
      <c r="AD604" s="24" t="str">
        <f>IF(ISBLANK('Mortgage 1 Monthly Calcs'!Y604),"",'Mortgage 1 Monthly Calcs'!Y604)</f>
        <v/>
      </c>
    </row>
    <row r="605" spans="3:30" x14ac:dyDescent="0.25">
      <c r="C605" s="37">
        <v>594</v>
      </c>
      <c r="D605" s="29" t="str">
        <f>IF(K1373=1,F595+1,"")</f>
        <v/>
      </c>
      <c r="E605" s="22" t="str">
        <f>IF(ISBLANK('Mortgage 1 Monthly Calcs'!E605),"",'Mortgage 1 Monthly Calcs'!E605)</f>
        <v/>
      </c>
      <c r="F605" s="23" t="str">
        <f>IF(ISBLANK('Mortgage 1 Monthly Calcs'!F605),"",'Mortgage 1 Monthly Calcs'!F605)</f>
        <v>Apr</v>
      </c>
      <c r="G605" s="28"/>
      <c r="H605" s="28">
        <f>IF(ISBLANK('Mortgage 1 Monthly Calcs'!G605),"",'Mortgage 1 Monthly Calcs'!G605)</f>
        <v>0</v>
      </c>
      <c r="I605" s="24" t="e">
        <f>IF(ISBLANK('Mortgage 1 Monthly Calcs'!H605),"",'Mortgage 1 Monthly Calcs'!H605)</f>
        <v>#VALUE!</v>
      </c>
      <c r="J605" s="24">
        <f>IF(ISBLANK('Mortgage 1 Monthly Calcs'!I605),"",'Mortgage 1 Monthly Calcs'!I605)</f>
        <v>0</v>
      </c>
      <c r="K605" s="24" t="str">
        <f>IF(ISBLANK('Mortgage 1 Monthly Calcs'!J605),"",'Mortgage 1 Monthly Calcs'!J605)</f>
        <v/>
      </c>
      <c r="L605" s="24"/>
      <c r="M605" s="24">
        <f>IF(ISBLANK('Mortgage 1 Monthly Calcs'!K605),"",'Mortgage 1 Monthly Calcs'!K605)</f>
        <v>0</v>
      </c>
      <c r="N605" s="24"/>
      <c r="O605" s="24" t="e">
        <f>IF(ISBLANK('Mortgage 1 Monthly Calcs'!L605),"",'Mortgage 1 Monthly Calcs'!L605)</f>
        <v>#VALUE!</v>
      </c>
      <c r="P605" s="24"/>
      <c r="Q605" s="24" t="str">
        <f>IF(ISBLANK('Mortgage 1 Monthly Calcs'!M605),"",'Mortgage 1 Monthly Calcs'!M605)</f>
        <v/>
      </c>
      <c r="R605" s="24" t="str">
        <f>IF(ISBLANK('Mortgage 1 Monthly Calcs'!N605),"",'Mortgage 1 Monthly Calcs'!N605)</f>
        <v/>
      </c>
      <c r="S605" s="24" t="str">
        <f>IF(ISBLANK('Mortgage 1 Monthly Calcs'!O605),"",'Mortgage 1 Monthly Calcs'!O605)</f>
        <v/>
      </c>
      <c r="T605" s="24"/>
      <c r="U605" s="24">
        <f>IF(ISBLANK('Mortgage 1 Monthly Calcs'!P605),"",'Mortgage 1 Monthly Calcs'!P605)</f>
        <v>0</v>
      </c>
      <c r="V605" s="24" t="str">
        <f>IF(ISBLANK('Mortgage 1 Monthly Calcs'!Q605),"",'Mortgage 1 Monthly Calcs'!Q605)</f>
        <v/>
      </c>
      <c r="W605" s="24" t="str">
        <f>IF(ISBLANK('Mortgage 1 Monthly Calcs'!R605),"",'Mortgage 1 Monthly Calcs'!R605)</f>
        <v/>
      </c>
      <c r="X605" s="24">
        <f>IF(ISBLANK('Mortgage 1 Monthly Calcs'!S605),"",'Mortgage 1 Monthly Calcs'!S605)</f>
        <v>0</v>
      </c>
      <c r="Y605" s="24" t="str">
        <f>IF(ISBLANK('Mortgage 1 Monthly Calcs'!T605),"",'Mortgage 1 Monthly Calcs'!T605)</f>
        <v/>
      </c>
      <c r="Z605" s="24">
        <f>IF(ISBLANK('Mortgage 1 Monthly Calcs'!U605),"",'Mortgage 1 Monthly Calcs'!U605)</f>
        <v>93290.420445652606</v>
      </c>
      <c r="AA605" s="24" t="e">
        <f>IF(ISBLANK('Mortgage 1 Monthly Calcs'!V605),"",'Mortgage 1 Monthly Calcs'!V605)</f>
        <v>#VALUE!</v>
      </c>
      <c r="AB605" s="24" t="e">
        <f>IF(ISBLANK('Mortgage 1 Monthly Calcs'!W605),"",'Mortgage 1 Monthly Calcs'!W605)</f>
        <v>#VALUE!</v>
      </c>
      <c r="AC605" s="24" t="str">
        <f>IF(ISBLANK('Mortgage 1 Monthly Calcs'!X605),"",'Mortgage 1 Monthly Calcs'!X605)</f>
        <v/>
      </c>
      <c r="AD605" s="24" t="str">
        <f>IF(ISBLANK('Mortgage 1 Monthly Calcs'!Y605),"",'Mortgage 1 Monthly Calcs'!Y605)</f>
        <v/>
      </c>
    </row>
    <row r="606" spans="3:30" x14ac:dyDescent="0.25">
      <c r="C606" s="37">
        <v>595</v>
      </c>
      <c r="D606" s="29" t="str">
        <f>IF(K1374=1,F595+1,"")</f>
        <v/>
      </c>
      <c r="E606" s="22" t="str">
        <f>IF(ISBLANK('Mortgage 1 Monthly Calcs'!E606),"",'Mortgage 1 Monthly Calcs'!E606)</f>
        <v/>
      </c>
      <c r="F606" s="23" t="str">
        <f>IF(ISBLANK('Mortgage 1 Monthly Calcs'!F606),"",'Mortgage 1 Monthly Calcs'!F606)</f>
        <v>May</v>
      </c>
      <c r="G606" s="28"/>
      <c r="H606" s="28">
        <f>IF(ISBLANK('Mortgage 1 Monthly Calcs'!G606),"",'Mortgage 1 Monthly Calcs'!G606)</f>
        <v>0</v>
      </c>
      <c r="I606" s="24" t="e">
        <f>IF(ISBLANK('Mortgage 1 Monthly Calcs'!H606),"",'Mortgage 1 Monthly Calcs'!H606)</f>
        <v>#VALUE!</v>
      </c>
      <c r="J606" s="24">
        <f>IF(ISBLANK('Mortgage 1 Monthly Calcs'!I606),"",'Mortgage 1 Monthly Calcs'!I606)</f>
        <v>0</v>
      </c>
      <c r="K606" s="24" t="str">
        <f>IF(ISBLANK('Mortgage 1 Monthly Calcs'!J606),"",'Mortgage 1 Monthly Calcs'!J606)</f>
        <v/>
      </c>
      <c r="L606" s="24"/>
      <c r="M606" s="24">
        <f>IF(ISBLANK('Mortgage 1 Monthly Calcs'!K606),"",'Mortgage 1 Monthly Calcs'!K606)</f>
        <v>0</v>
      </c>
      <c r="N606" s="24"/>
      <c r="O606" s="24" t="e">
        <f>IF(ISBLANK('Mortgage 1 Monthly Calcs'!L606),"",'Mortgage 1 Monthly Calcs'!L606)</f>
        <v>#VALUE!</v>
      </c>
      <c r="P606" s="24"/>
      <c r="Q606" s="24" t="str">
        <f>IF(ISBLANK('Mortgage 1 Monthly Calcs'!M606),"",'Mortgage 1 Monthly Calcs'!M606)</f>
        <v/>
      </c>
      <c r="R606" s="24" t="str">
        <f>IF(ISBLANK('Mortgage 1 Monthly Calcs'!N606),"",'Mortgage 1 Monthly Calcs'!N606)</f>
        <v/>
      </c>
      <c r="S606" s="24" t="str">
        <f>IF(ISBLANK('Mortgage 1 Monthly Calcs'!O606),"",'Mortgage 1 Monthly Calcs'!O606)</f>
        <v/>
      </c>
      <c r="T606" s="24"/>
      <c r="U606" s="24">
        <f>IF(ISBLANK('Mortgage 1 Monthly Calcs'!P606),"",'Mortgage 1 Monthly Calcs'!P606)</f>
        <v>0</v>
      </c>
      <c r="V606" s="24" t="str">
        <f>IF(ISBLANK('Mortgage 1 Monthly Calcs'!Q606),"",'Mortgage 1 Monthly Calcs'!Q606)</f>
        <v/>
      </c>
      <c r="W606" s="24" t="str">
        <f>IF(ISBLANK('Mortgage 1 Monthly Calcs'!R606),"",'Mortgage 1 Monthly Calcs'!R606)</f>
        <v/>
      </c>
      <c r="X606" s="24">
        <f>IF(ISBLANK('Mortgage 1 Monthly Calcs'!S606),"",'Mortgage 1 Monthly Calcs'!S606)</f>
        <v>0</v>
      </c>
      <c r="Y606" s="24" t="str">
        <f>IF(ISBLANK('Mortgage 1 Monthly Calcs'!T606),"",'Mortgage 1 Monthly Calcs'!T606)</f>
        <v/>
      </c>
      <c r="Z606" s="24">
        <f>IF(ISBLANK('Mortgage 1 Monthly Calcs'!U606),"",'Mortgage 1 Monthly Calcs'!U606)</f>
        <v>93290.420445652606</v>
      </c>
      <c r="AA606" s="24" t="e">
        <f>IF(ISBLANK('Mortgage 1 Monthly Calcs'!V606),"",'Mortgage 1 Monthly Calcs'!V606)</f>
        <v>#VALUE!</v>
      </c>
      <c r="AB606" s="24" t="e">
        <f>IF(ISBLANK('Mortgage 1 Monthly Calcs'!W606),"",'Mortgage 1 Monthly Calcs'!W606)</f>
        <v>#VALUE!</v>
      </c>
      <c r="AC606" s="24" t="str">
        <f>IF(ISBLANK('Mortgage 1 Monthly Calcs'!X606),"",'Mortgage 1 Monthly Calcs'!X606)</f>
        <v/>
      </c>
      <c r="AD606" s="24" t="str">
        <f>IF(ISBLANK('Mortgage 1 Monthly Calcs'!Y606),"",'Mortgage 1 Monthly Calcs'!Y606)</f>
        <v/>
      </c>
    </row>
    <row r="607" spans="3:30" x14ac:dyDescent="0.25">
      <c r="C607" s="37">
        <v>596</v>
      </c>
      <c r="D607" s="29" t="str">
        <f>IF(K1375=1,F595+1,"")</f>
        <v/>
      </c>
      <c r="E607" s="22" t="str">
        <f>IF(ISBLANK('Mortgage 1 Monthly Calcs'!E607),"",'Mortgage 1 Monthly Calcs'!E607)</f>
        <v/>
      </c>
      <c r="F607" s="23" t="str">
        <f>IF(ISBLANK('Mortgage 1 Monthly Calcs'!F607),"",'Mortgage 1 Monthly Calcs'!F607)</f>
        <v>Jun</v>
      </c>
      <c r="G607" s="28"/>
      <c r="H607" s="28">
        <f>IF(ISBLANK('Mortgage 1 Monthly Calcs'!G607),"",'Mortgage 1 Monthly Calcs'!G607)</f>
        <v>0</v>
      </c>
      <c r="I607" s="24" t="e">
        <f>IF(ISBLANK('Mortgage 1 Monthly Calcs'!H607),"",'Mortgage 1 Monthly Calcs'!H607)</f>
        <v>#VALUE!</v>
      </c>
      <c r="J607" s="24">
        <f>IF(ISBLANK('Mortgage 1 Monthly Calcs'!I607),"",'Mortgage 1 Monthly Calcs'!I607)</f>
        <v>0</v>
      </c>
      <c r="K607" s="24" t="str">
        <f>IF(ISBLANK('Mortgage 1 Monthly Calcs'!J607),"",'Mortgage 1 Monthly Calcs'!J607)</f>
        <v/>
      </c>
      <c r="L607" s="24"/>
      <c r="M607" s="24">
        <f>IF(ISBLANK('Mortgage 1 Monthly Calcs'!K607),"",'Mortgage 1 Monthly Calcs'!K607)</f>
        <v>0</v>
      </c>
      <c r="N607" s="24"/>
      <c r="O607" s="24" t="e">
        <f>IF(ISBLANK('Mortgage 1 Monthly Calcs'!L607),"",'Mortgage 1 Monthly Calcs'!L607)</f>
        <v>#VALUE!</v>
      </c>
      <c r="P607" s="24"/>
      <c r="Q607" s="24" t="str">
        <f>IF(ISBLANK('Mortgage 1 Monthly Calcs'!M607),"",'Mortgage 1 Monthly Calcs'!M607)</f>
        <v/>
      </c>
      <c r="R607" s="24" t="str">
        <f>IF(ISBLANK('Mortgage 1 Monthly Calcs'!N607),"",'Mortgage 1 Monthly Calcs'!N607)</f>
        <v/>
      </c>
      <c r="S607" s="24" t="str">
        <f>IF(ISBLANK('Mortgage 1 Monthly Calcs'!O607),"",'Mortgage 1 Monthly Calcs'!O607)</f>
        <v/>
      </c>
      <c r="T607" s="24"/>
      <c r="U607" s="24">
        <f>IF(ISBLANK('Mortgage 1 Monthly Calcs'!P607),"",'Mortgage 1 Monthly Calcs'!P607)</f>
        <v>0</v>
      </c>
      <c r="V607" s="24" t="str">
        <f>IF(ISBLANK('Mortgage 1 Monthly Calcs'!Q607),"",'Mortgage 1 Monthly Calcs'!Q607)</f>
        <v/>
      </c>
      <c r="W607" s="24" t="str">
        <f>IF(ISBLANK('Mortgage 1 Monthly Calcs'!R607),"",'Mortgage 1 Monthly Calcs'!R607)</f>
        <v/>
      </c>
      <c r="X607" s="24">
        <f>IF(ISBLANK('Mortgage 1 Monthly Calcs'!S607),"",'Mortgage 1 Monthly Calcs'!S607)</f>
        <v>0</v>
      </c>
      <c r="Y607" s="24" t="str">
        <f>IF(ISBLANK('Mortgage 1 Monthly Calcs'!T607),"",'Mortgage 1 Monthly Calcs'!T607)</f>
        <v/>
      </c>
      <c r="Z607" s="24">
        <f>IF(ISBLANK('Mortgage 1 Monthly Calcs'!U607),"",'Mortgage 1 Monthly Calcs'!U607)</f>
        <v>93290.420445652606</v>
      </c>
      <c r="AA607" s="24" t="e">
        <f>IF(ISBLANK('Mortgage 1 Monthly Calcs'!V607),"",'Mortgage 1 Monthly Calcs'!V607)</f>
        <v>#VALUE!</v>
      </c>
      <c r="AB607" s="24" t="e">
        <f>IF(ISBLANK('Mortgage 1 Monthly Calcs'!W607),"",'Mortgage 1 Monthly Calcs'!W607)</f>
        <v>#VALUE!</v>
      </c>
      <c r="AC607" s="24" t="str">
        <f>IF(ISBLANK('Mortgage 1 Monthly Calcs'!X607),"",'Mortgage 1 Monthly Calcs'!X607)</f>
        <v/>
      </c>
      <c r="AD607" s="24" t="str">
        <f>IF(ISBLANK('Mortgage 1 Monthly Calcs'!Y607),"",'Mortgage 1 Monthly Calcs'!Y607)</f>
        <v/>
      </c>
    </row>
    <row r="608" spans="3:30" x14ac:dyDescent="0.25">
      <c r="C608" s="37">
        <v>597</v>
      </c>
      <c r="D608" s="29" t="str">
        <f>IF(K1376=1,F595+1,"")</f>
        <v/>
      </c>
      <c r="E608" s="22" t="str">
        <f>IF(ISBLANK('Mortgage 1 Monthly Calcs'!E608),"",'Mortgage 1 Monthly Calcs'!E608)</f>
        <v/>
      </c>
      <c r="F608" s="23" t="str">
        <f>IF(ISBLANK('Mortgage 1 Monthly Calcs'!F608),"",'Mortgage 1 Monthly Calcs'!F608)</f>
        <v>Jul</v>
      </c>
      <c r="G608" s="28"/>
      <c r="H608" s="28">
        <f>IF(ISBLANK('Mortgage 1 Monthly Calcs'!G608),"",'Mortgage 1 Monthly Calcs'!G608)</f>
        <v>0</v>
      </c>
      <c r="I608" s="24" t="e">
        <f>IF(ISBLANK('Mortgage 1 Monthly Calcs'!H608),"",'Mortgage 1 Monthly Calcs'!H608)</f>
        <v>#VALUE!</v>
      </c>
      <c r="J608" s="24">
        <f>IF(ISBLANK('Mortgage 1 Monthly Calcs'!I608),"",'Mortgage 1 Monthly Calcs'!I608)</f>
        <v>0</v>
      </c>
      <c r="K608" s="24" t="str">
        <f>IF(ISBLANK('Mortgage 1 Monthly Calcs'!J608),"",'Mortgage 1 Monthly Calcs'!J608)</f>
        <v/>
      </c>
      <c r="L608" s="24"/>
      <c r="M608" s="24">
        <f>IF(ISBLANK('Mortgage 1 Monthly Calcs'!K608),"",'Mortgage 1 Monthly Calcs'!K608)</f>
        <v>0</v>
      </c>
      <c r="N608" s="24"/>
      <c r="O608" s="24" t="e">
        <f>IF(ISBLANK('Mortgage 1 Monthly Calcs'!L608),"",'Mortgage 1 Monthly Calcs'!L608)</f>
        <v>#VALUE!</v>
      </c>
      <c r="P608" s="24"/>
      <c r="Q608" s="24" t="str">
        <f>IF(ISBLANK('Mortgage 1 Monthly Calcs'!M608),"",'Mortgage 1 Monthly Calcs'!M608)</f>
        <v/>
      </c>
      <c r="R608" s="24" t="str">
        <f>IF(ISBLANK('Mortgage 1 Monthly Calcs'!N608),"",'Mortgage 1 Monthly Calcs'!N608)</f>
        <v/>
      </c>
      <c r="S608" s="24" t="str">
        <f>IF(ISBLANK('Mortgage 1 Monthly Calcs'!O608),"",'Mortgage 1 Monthly Calcs'!O608)</f>
        <v/>
      </c>
      <c r="T608" s="24"/>
      <c r="U608" s="24">
        <f>IF(ISBLANK('Mortgage 1 Monthly Calcs'!P608),"",'Mortgage 1 Monthly Calcs'!P608)</f>
        <v>0</v>
      </c>
      <c r="V608" s="24" t="str">
        <f>IF(ISBLANK('Mortgage 1 Monthly Calcs'!Q608),"",'Mortgage 1 Monthly Calcs'!Q608)</f>
        <v/>
      </c>
      <c r="W608" s="24" t="str">
        <f>IF(ISBLANK('Mortgage 1 Monthly Calcs'!R608),"",'Mortgage 1 Monthly Calcs'!R608)</f>
        <v/>
      </c>
      <c r="X608" s="24">
        <f>IF(ISBLANK('Mortgage 1 Monthly Calcs'!S608),"",'Mortgage 1 Monthly Calcs'!S608)</f>
        <v>0</v>
      </c>
      <c r="Y608" s="24" t="str">
        <f>IF(ISBLANK('Mortgage 1 Monthly Calcs'!T608),"",'Mortgage 1 Monthly Calcs'!T608)</f>
        <v/>
      </c>
      <c r="Z608" s="24">
        <f>IF(ISBLANK('Mortgage 1 Monthly Calcs'!U608),"",'Mortgage 1 Monthly Calcs'!U608)</f>
        <v>93290.420445652606</v>
      </c>
      <c r="AA608" s="24" t="e">
        <f>IF(ISBLANK('Mortgage 1 Monthly Calcs'!V608),"",'Mortgage 1 Monthly Calcs'!V608)</f>
        <v>#VALUE!</v>
      </c>
      <c r="AB608" s="24" t="e">
        <f>IF(ISBLANK('Mortgage 1 Monthly Calcs'!W608),"",'Mortgage 1 Monthly Calcs'!W608)</f>
        <v>#VALUE!</v>
      </c>
      <c r="AC608" s="24" t="str">
        <f>IF(ISBLANK('Mortgage 1 Monthly Calcs'!X608),"",'Mortgage 1 Monthly Calcs'!X608)</f>
        <v/>
      </c>
      <c r="AD608" s="24" t="str">
        <f>IF(ISBLANK('Mortgage 1 Monthly Calcs'!Y608),"",'Mortgage 1 Monthly Calcs'!Y608)</f>
        <v/>
      </c>
    </row>
    <row r="609" spans="2:30" x14ac:dyDescent="0.25">
      <c r="C609" s="37">
        <v>598</v>
      </c>
      <c r="D609" s="29" t="str">
        <f>IF(K1377=1,F595+1,"")</f>
        <v/>
      </c>
      <c r="E609" s="22" t="str">
        <f>IF(ISBLANK('Mortgage 1 Monthly Calcs'!E609),"",'Mortgage 1 Monthly Calcs'!E609)</f>
        <v/>
      </c>
      <c r="F609" s="22" t="str">
        <f>IF(ISBLANK('Mortgage 1 Monthly Calcs'!F609),"",'Mortgage 1 Monthly Calcs'!F609)</f>
        <v>Aug</v>
      </c>
      <c r="G609" s="28"/>
      <c r="H609" s="28">
        <f>IF(ISBLANK('Mortgage 1 Monthly Calcs'!G609),"",'Mortgage 1 Monthly Calcs'!G609)</f>
        <v>0</v>
      </c>
      <c r="I609" s="24" t="e">
        <f>IF(ISBLANK('Mortgage 1 Monthly Calcs'!H609),"",'Mortgage 1 Monthly Calcs'!H609)</f>
        <v>#VALUE!</v>
      </c>
      <c r="J609" s="24">
        <f>IF(ISBLANK('Mortgage 1 Monthly Calcs'!I609),"",'Mortgage 1 Monthly Calcs'!I609)</f>
        <v>0</v>
      </c>
      <c r="K609" s="24" t="str">
        <f>IF(ISBLANK('Mortgage 1 Monthly Calcs'!J609),"",'Mortgage 1 Monthly Calcs'!J609)</f>
        <v/>
      </c>
      <c r="L609" s="24"/>
      <c r="M609" s="24">
        <f>IF(ISBLANK('Mortgage 1 Monthly Calcs'!K609),"",'Mortgage 1 Monthly Calcs'!K609)</f>
        <v>0</v>
      </c>
      <c r="N609" s="24"/>
      <c r="O609" s="24" t="e">
        <f>IF(ISBLANK('Mortgage 1 Monthly Calcs'!L609),"",'Mortgage 1 Monthly Calcs'!L609)</f>
        <v>#VALUE!</v>
      </c>
      <c r="P609" s="24"/>
      <c r="Q609" s="24" t="str">
        <f>IF(ISBLANK('Mortgage 1 Monthly Calcs'!M609),"",'Mortgage 1 Monthly Calcs'!M609)</f>
        <v/>
      </c>
      <c r="R609" s="24" t="str">
        <f>IF(ISBLANK('Mortgage 1 Monthly Calcs'!N609),"",'Mortgage 1 Monthly Calcs'!N609)</f>
        <v/>
      </c>
      <c r="S609" s="24" t="str">
        <f>IF(ISBLANK('Mortgage 1 Monthly Calcs'!O609),"",'Mortgage 1 Monthly Calcs'!O609)</f>
        <v/>
      </c>
      <c r="T609" s="24"/>
      <c r="U609" s="24">
        <f>IF(ISBLANK('Mortgage 1 Monthly Calcs'!P609),"",'Mortgage 1 Monthly Calcs'!P609)</f>
        <v>0</v>
      </c>
      <c r="V609" s="24" t="str">
        <f>IF(ISBLANK('Mortgage 1 Monthly Calcs'!Q609),"",'Mortgage 1 Monthly Calcs'!Q609)</f>
        <v/>
      </c>
      <c r="W609" s="24" t="str">
        <f>IF(ISBLANK('Mortgage 1 Monthly Calcs'!R609),"",'Mortgage 1 Monthly Calcs'!R609)</f>
        <v/>
      </c>
      <c r="X609" s="24">
        <f>IF(ISBLANK('Mortgage 1 Monthly Calcs'!S609),"",'Mortgage 1 Monthly Calcs'!S609)</f>
        <v>0</v>
      </c>
      <c r="Y609" s="24" t="str">
        <f>IF(ISBLANK('Mortgage 1 Monthly Calcs'!T609),"",'Mortgage 1 Monthly Calcs'!T609)</f>
        <v/>
      </c>
      <c r="Z609" s="24">
        <f>IF(ISBLANK('Mortgage 1 Monthly Calcs'!U609),"",'Mortgage 1 Monthly Calcs'!U609)</f>
        <v>93290.420445652606</v>
      </c>
      <c r="AA609" s="24" t="e">
        <f>IF(ISBLANK('Mortgage 1 Monthly Calcs'!V609),"",'Mortgage 1 Monthly Calcs'!V609)</f>
        <v>#VALUE!</v>
      </c>
      <c r="AB609" s="24" t="e">
        <f>IF(ISBLANK('Mortgage 1 Monthly Calcs'!W609),"",'Mortgage 1 Monthly Calcs'!W609)</f>
        <v>#VALUE!</v>
      </c>
      <c r="AC609" s="24" t="str">
        <f>IF(ISBLANK('Mortgage 1 Monthly Calcs'!X609),"",'Mortgage 1 Monthly Calcs'!X609)</f>
        <v/>
      </c>
      <c r="AD609" s="24" t="str">
        <f>IF(ISBLANK('Mortgage 1 Monthly Calcs'!Y609),"",'Mortgage 1 Monthly Calcs'!Y609)</f>
        <v/>
      </c>
    </row>
    <row r="610" spans="2:30" x14ac:dyDescent="0.25">
      <c r="C610" s="37">
        <v>599</v>
      </c>
      <c r="D610" s="29" t="str">
        <f>IF(K1378=1,F595+1,"")</f>
        <v/>
      </c>
      <c r="E610" s="22" t="str">
        <f>IF(ISBLANK('Mortgage 1 Monthly Calcs'!E610),"",'Mortgage 1 Monthly Calcs'!E610)</f>
        <v/>
      </c>
      <c r="F610" s="23" t="str">
        <f>IF(ISBLANK('Mortgage 1 Monthly Calcs'!F610),"",'Mortgage 1 Monthly Calcs'!F610)</f>
        <v>Sep</v>
      </c>
      <c r="G610" s="28"/>
      <c r="H610" s="28">
        <f>IF(ISBLANK('Mortgage 1 Monthly Calcs'!G610),"",'Mortgage 1 Monthly Calcs'!G610)</f>
        <v>0</v>
      </c>
      <c r="I610" s="24" t="e">
        <f>IF(ISBLANK('Mortgage 1 Monthly Calcs'!H610),"",'Mortgage 1 Monthly Calcs'!H610)</f>
        <v>#VALUE!</v>
      </c>
      <c r="J610" s="24">
        <f>IF(ISBLANK('Mortgage 1 Monthly Calcs'!I610),"",'Mortgage 1 Monthly Calcs'!I610)</f>
        <v>0</v>
      </c>
      <c r="K610" s="24" t="str">
        <f>IF(ISBLANK('Mortgage 1 Monthly Calcs'!J610),"",'Mortgage 1 Monthly Calcs'!J610)</f>
        <v/>
      </c>
      <c r="L610" s="24"/>
      <c r="M610" s="24">
        <f>IF(ISBLANK('Mortgage 1 Monthly Calcs'!K610),"",'Mortgage 1 Monthly Calcs'!K610)</f>
        <v>0</v>
      </c>
      <c r="N610" s="24"/>
      <c r="O610" s="24" t="e">
        <f>IF(ISBLANK('Mortgage 1 Monthly Calcs'!L610),"",'Mortgage 1 Monthly Calcs'!L610)</f>
        <v>#VALUE!</v>
      </c>
      <c r="P610" s="24"/>
      <c r="Q610" s="24" t="str">
        <f>IF(ISBLANK('Mortgage 1 Monthly Calcs'!M610),"",'Mortgage 1 Monthly Calcs'!M610)</f>
        <v/>
      </c>
      <c r="R610" s="24" t="str">
        <f>IF(ISBLANK('Mortgage 1 Monthly Calcs'!N610),"",'Mortgage 1 Monthly Calcs'!N610)</f>
        <v/>
      </c>
      <c r="S610" s="24" t="str">
        <f>IF(ISBLANK('Mortgage 1 Monthly Calcs'!O610),"",'Mortgage 1 Monthly Calcs'!O610)</f>
        <v/>
      </c>
      <c r="T610" s="24"/>
      <c r="U610" s="24">
        <f>IF(ISBLANK('Mortgage 1 Monthly Calcs'!P610),"",'Mortgage 1 Monthly Calcs'!P610)</f>
        <v>0</v>
      </c>
      <c r="V610" s="24" t="str">
        <f>IF(ISBLANK('Mortgage 1 Monthly Calcs'!Q610),"",'Mortgage 1 Monthly Calcs'!Q610)</f>
        <v/>
      </c>
      <c r="W610" s="24" t="str">
        <f>IF(ISBLANK('Mortgage 1 Monthly Calcs'!R610),"",'Mortgage 1 Monthly Calcs'!R610)</f>
        <v/>
      </c>
      <c r="X610" s="24">
        <f>IF(ISBLANK('Mortgage 1 Monthly Calcs'!S610),"",'Mortgage 1 Monthly Calcs'!S610)</f>
        <v>0</v>
      </c>
      <c r="Y610" s="24" t="str">
        <f>IF(ISBLANK('Mortgage 1 Monthly Calcs'!T610),"",'Mortgage 1 Monthly Calcs'!T610)</f>
        <v/>
      </c>
      <c r="Z610" s="24">
        <f>IF(ISBLANK('Mortgage 1 Monthly Calcs'!U610),"",'Mortgage 1 Monthly Calcs'!U610)</f>
        <v>93290.420445652606</v>
      </c>
      <c r="AA610" s="24" t="e">
        <f>IF(ISBLANK('Mortgage 1 Monthly Calcs'!V610),"",'Mortgage 1 Monthly Calcs'!V610)</f>
        <v>#VALUE!</v>
      </c>
      <c r="AB610" s="24" t="e">
        <f>IF(ISBLANK('Mortgage 1 Monthly Calcs'!W610),"",'Mortgage 1 Monthly Calcs'!W610)</f>
        <v>#VALUE!</v>
      </c>
      <c r="AC610" s="24" t="str">
        <f>IF(ISBLANK('Mortgage 1 Monthly Calcs'!X610),"",'Mortgage 1 Monthly Calcs'!X610)</f>
        <v/>
      </c>
      <c r="AD610" s="24" t="str">
        <f>IF(ISBLANK('Mortgage 1 Monthly Calcs'!Y610),"",'Mortgage 1 Monthly Calcs'!Y610)</f>
        <v/>
      </c>
    </row>
    <row r="611" spans="2:30" x14ac:dyDescent="0.25">
      <c r="C611" s="37">
        <v>600</v>
      </c>
      <c r="D611" s="29">
        <f>D599+1</f>
        <v>50</v>
      </c>
      <c r="E611" s="22" t="str">
        <f>IF(ISBLANK('Mortgage 1 Monthly Calcs'!E611),"",'Mortgage 1 Monthly Calcs'!E611)</f>
        <v/>
      </c>
      <c r="F611" s="23" t="str">
        <f>IF(ISBLANK('Mortgage 1 Monthly Calcs'!F611),"",'Mortgage 1 Monthly Calcs'!F611)</f>
        <v>Oct</v>
      </c>
      <c r="G611" s="28"/>
      <c r="H611" s="28">
        <f>IF(ISBLANK('Mortgage 1 Monthly Calcs'!G611),"",'Mortgage 1 Monthly Calcs'!G611)</f>
        <v>0</v>
      </c>
      <c r="I611" s="24" t="e">
        <f>IF(ISBLANK('Mortgage 1 Monthly Calcs'!H611),"",'Mortgage 1 Monthly Calcs'!H611)</f>
        <v>#VALUE!</v>
      </c>
      <c r="J611" s="24">
        <f>IF(ISBLANK('Mortgage 1 Monthly Calcs'!I611),"",'Mortgage 1 Monthly Calcs'!I611)</f>
        <v>0</v>
      </c>
      <c r="K611" s="24" t="str">
        <f>IF(ISBLANK('Mortgage 1 Monthly Calcs'!J611),"",'Mortgage 1 Monthly Calcs'!J611)</f>
        <v/>
      </c>
      <c r="L611" s="24"/>
      <c r="M611" s="24">
        <f>IF(ISBLANK('Mortgage 1 Monthly Calcs'!K611),"",'Mortgage 1 Monthly Calcs'!K611)</f>
        <v>0</v>
      </c>
      <c r="N611" s="24"/>
      <c r="O611" s="24" t="e">
        <f>IF(ISBLANK('Mortgage 1 Monthly Calcs'!L611),"",'Mortgage 1 Monthly Calcs'!L611)</f>
        <v>#VALUE!</v>
      </c>
      <c r="P611" s="24"/>
      <c r="Q611" s="24" t="str">
        <f>IF(ISBLANK('Mortgage 1 Monthly Calcs'!M611),"",'Mortgage 1 Monthly Calcs'!M611)</f>
        <v/>
      </c>
      <c r="R611" s="24" t="str">
        <f>IF(ISBLANK('Mortgage 1 Monthly Calcs'!N611),"",'Mortgage 1 Monthly Calcs'!N611)</f>
        <v/>
      </c>
      <c r="S611" s="24" t="str">
        <f>IF(ISBLANK('Mortgage 1 Monthly Calcs'!O611),"",'Mortgage 1 Monthly Calcs'!O611)</f>
        <v/>
      </c>
      <c r="T611" s="24"/>
      <c r="U611" s="24">
        <f>IF(ISBLANK('Mortgage 1 Monthly Calcs'!P611),"",'Mortgage 1 Monthly Calcs'!P611)</f>
        <v>0</v>
      </c>
      <c r="V611" s="24" t="str">
        <f>IF(ISBLANK('Mortgage 1 Monthly Calcs'!Q611),"",'Mortgage 1 Monthly Calcs'!Q611)</f>
        <v/>
      </c>
      <c r="W611" s="24" t="str">
        <f>IF(ISBLANK('Mortgage 1 Monthly Calcs'!R611),"",'Mortgage 1 Monthly Calcs'!R611)</f>
        <v/>
      </c>
      <c r="X611" s="24">
        <f>IF(ISBLANK('Mortgage 1 Monthly Calcs'!S611),"",'Mortgage 1 Monthly Calcs'!S611)</f>
        <v>0</v>
      </c>
      <c r="Y611" s="24" t="str">
        <f>IF(ISBLANK('Mortgage 1 Monthly Calcs'!T611),"",'Mortgage 1 Monthly Calcs'!T611)</f>
        <v/>
      </c>
      <c r="Z611" s="24">
        <f>IF(ISBLANK('Mortgage 1 Monthly Calcs'!U611),"",'Mortgage 1 Monthly Calcs'!U611)</f>
        <v>93290.420445652606</v>
      </c>
      <c r="AA611" s="24" t="e">
        <f>IF(ISBLANK('Mortgage 1 Monthly Calcs'!V611),"",'Mortgage 1 Monthly Calcs'!V611)</f>
        <v>#VALUE!</v>
      </c>
      <c r="AB611" s="24" t="e">
        <f>IF(ISBLANK('Mortgage 1 Monthly Calcs'!W611),"",'Mortgage 1 Monthly Calcs'!W611)</f>
        <v>#VALUE!</v>
      </c>
      <c r="AC611" s="24" t="str">
        <f>IF(ISBLANK('Mortgage 1 Monthly Calcs'!X611),"",'Mortgage 1 Monthly Calcs'!X611)</f>
        <v/>
      </c>
      <c r="AD611" s="24" t="str">
        <f>IF(ISBLANK('Mortgage 1 Monthly Calcs'!Y611),"",'Mortgage 1 Monthly Calcs'!Y611)</f>
        <v/>
      </c>
    </row>
    <row r="612" spans="2:30" x14ac:dyDescent="0.25">
      <c r="C612" s="3"/>
      <c r="D612" s="3"/>
      <c r="E612" s="3"/>
      <c r="F612" s="3"/>
      <c r="G612" s="3"/>
      <c r="H612" s="3"/>
      <c r="I612" s="4"/>
      <c r="J612" s="4"/>
      <c r="K612" s="5"/>
      <c r="L612" s="5"/>
      <c r="M612" s="5"/>
      <c r="N612" s="5"/>
      <c r="O612" s="5"/>
      <c r="P612" s="5"/>
      <c r="Q612" s="5"/>
      <c r="R612" s="5"/>
      <c r="S612" s="4"/>
      <c r="T612" s="4"/>
      <c r="AC612" s="65"/>
      <c r="AD612" s="65" t="s">
        <v>81</v>
      </c>
    </row>
    <row r="613" spans="2:30" x14ac:dyDescent="0.25">
      <c r="B613" s="57"/>
      <c r="F613" s="3"/>
      <c r="G613" s="3"/>
      <c r="H613" s="3"/>
      <c r="I613" s="4"/>
      <c r="J613" s="4"/>
      <c r="K613" s="5"/>
      <c r="L613" s="5"/>
      <c r="M613" s="5"/>
      <c r="N613" s="5"/>
      <c r="O613" s="5"/>
      <c r="P613" s="5"/>
      <c r="Q613" s="5"/>
      <c r="R613" s="5"/>
      <c r="S613" s="18"/>
      <c r="T613" s="18"/>
    </row>
    <row r="614" spans="2:30" x14ac:dyDescent="0.25">
      <c r="B614" s="59"/>
      <c r="F614" s="18"/>
      <c r="G614" s="18"/>
      <c r="H614" s="17"/>
      <c r="I614" s="18"/>
      <c r="J614" s="18"/>
      <c r="K614" s="19"/>
      <c r="L614" s="19"/>
      <c r="M614" s="19"/>
      <c r="N614" s="19"/>
      <c r="O614" s="19"/>
      <c r="P614" s="19"/>
      <c r="Q614" s="19"/>
      <c r="R614" s="19"/>
      <c r="S614" s="15"/>
      <c r="T614" s="15"/>
    </row>
    <row r="615" spans="2:30" x14ac:dyDescent="0.25">
      <c r="B615" s="58"/>
      <c r="F615" s="15"/>
      <c r="G615" s="15"/>
      <c r="H615" s="14"/>
      <c r="I615" s="15"/>
      <c r="J615" s="15"/>
      <c r="K615" s="16"/>
      <c r="L615" s="16"/>
      <c r="M615" s="16"/>
      <c r="N615" s="16"/>
      <c r="O615" s="16"/>
      <c r="P615" s="16"/>
      <c r="Q615" s="16"/>
      <c r="R615" s="16"/>
      <c r="S615" s="15"/>
      <c r="T615" s="15"/>
    </row>
    <row r="616" spans="2:30" x14ac:dyDescent="0.25">
      <c r="B616" s="58"/>
      <c r="F616" s="15"/>
      <c r="G616" s="15"/>
      <c r="H616" s="14"/>
      <c r="I616" s="15"/>
      <c r="J616" s="15"/>
      <c r="K616" s="16"/>
      <c r="L616" s="16"/>
      <c r="M616" s="16"/>
      <c r="N616" s="16"/>
      <c r="O616" s="16"/>
      <c r="P616" s="16"/>
      <c r="Q616" s="16"/>
      <c r="R616" s="16"/>
      <c r="S616" s="15"/>
      <c r="T616" s="15"/>
    </row>
    <row r="617" spans="2:30" x14ac:dyDescent="0.25">
      <c r="B617" s="58"/>
      <c r="F617" s="15"/>
      <c r="G617" s="15"/>
      <c r="H617" s="14"/>
      <c r="I617" s="15"/>
      <c r="J617" s="15"/>
      <c r="K617" s="16"/>
      <c r="L617" s="16"/>
      <c r="M617" s="16"/>
      <c r="N617" s="16"/>
      <c r="O617" s="16"/>
      <c r="P617" s="16"/>
      <c r="Q617" s="16"/>
      <c r="R617" s="16"/>
      <c r="S617" s="15"/>
      <c r="T617" s="15"/>
    </row>
    <row r="618" spans="2:30" x14ac:dyDescent="0.25">
      <c r="B618" s="58"/>
      <c r="F618" s="15"/>
      <c r="G618" s="15"/>
      <c r="H618" s="14"/>
      <c r="I618" s="15"/>
      <c r="J618" s="15"/>
      <c r="K618" s="16"/>
      <c r="L618" s="16"/>
      <c r="M618" s="16"/>
      <c r="N618" s="16"/>
      <c r="O618" s="16"/>
      <c r="P618" s="16"/>
      <c r="Q618" s="16"/>
      <c r="R618" s="16"/>
      <c r="S618" s="15"/>
      <c r="T618" s="15"/>
    </row>
    <row r="619" spans="2:30" x14ac:dyDescent="0.25">
      <c r="B619" s="58"/>
      <c r="F619" s="15"/>
      <c r="G619" s="15"/>
      <c r="H619" s="14"/>
      <c r="I619" s="15"/>
      <c r="J619" s="15"/>
      <c r="K619" s="16"/>
      <c r="L619" s="16"/>
      <c r="M619" s="16"/>
      <c r="N619" s="16"/>
      <c r="O619" s="16"/>
      <c r="P619" s="16"/>
      <c r="Q619" s="16"/>
      <c r="R619" s="16"/>
      <c r="S619" s="15"/>
      <c r="T619" s="15"/>
    </row>
    <row r="620" spans="2:30" x14ac:dyDescent="0.25">
      <c r="B620" s="58"/>
      <c r="F620" s="15"/>
      <c r="G620" s="15"/>
      <c r="H620" s="14"/>
      <c r="I620" s="15"/>
      <c r="J620" s="15"/>
      <c r="K620" s="16"/>
      <c r="L620" s="16"/>
      <c r="M620" s="16"/>
      <c r="N620" s="16"/>
      <c r="O620" s="16"/>
      <c r="P620" s="16"/>
      <c r="Q620" s="16"/>
      <c r="R620" s="16"/>
      <c r="S620" s="15"/>
      <c r="T620" s="15"/>
    </row>
    <row r="621" spans="2:30" x14ac:dyDescent="0.25">
      <c r="B621" s="58"/>
      <c r="F621" s="15"/>
      <c r="G621" s="15"/>
      <c r="H621" s="14"/>
      <c r="I621" s="15"/>
      <c r="J621" s="15"/>
      <c r="K621" s="16"/>
      <c r="L621" s="16"/>
      <c r="M621" s="16"/>
      <c r="N621" s="16"/>
      <c r="O621" s="16"/>
      <c r="P621" s="16"/>
      <c r="Q621" s="16"/>
      <c r="R621" s="16"/>
      <c r="S621" s="15"/>
      <c r="T621" s="15"/>
    </row>
    <row r="622" spans="2:30" x14ac:dyDescent="0.25">
      <c r="B622" s="58"/>
      <c r="F622" s="15"/>
      <c r="G622" s="15"/>
      <c r="H622" s="14"/>
      <c r="I622" s="15"/>
      <c r="J622" s="15"/>
      <c r="K622" s="16"/>
      <c r="L622" s="16"/>
      <c r="M622" s="16"/>
      <c r="N622" s="16"/>
      <c r="O622" s="16"/>
      <c r="P622" s="16"/>
      <c r="Q622" s="16"/>
      <c r="R622" s="16"/>
      <c r="S622" s="15"/>
      <c r="T622" s="15"/>
    </row>
    <row r="623" spans="2:30" x14ac:dyDescent="0.25">
      <c r="B623" s="58"/>
      <c r="F623" s="15"/>
      <c r="G623" s="15"/>
      <c r="H623" s="14"/>
      <c r="I623" s="15"/>
      <c r="J623" s="15"/>
      <c r="K623" s="16"/>
      <c r="L623" s="16"/>
      <c r="M623" s="16"/>
      <c r="N623" s="16"/>
      <c r="O623" s="16"/>
      <c r="P623" s="16"/>
      <c r="Q623" s="16"/>
      <c r="R623" s="16"/>
      <c r="S623" s="15"/>
      <c r="T623" s="15"/>
    </row>
    <row r="624" spans="2:30" x14ac:dyDescent="0.25">
      <c r="B624" s="58"/>
      <c r="F624" s="15"/>
      <c r="G624" s="15"/>
      <c r="H624" s="14"/>
      <c r="I624" s="15"/>
      <c r="J624" s="15"/>
      <c r="K624" s="16"/>
      <c r="L624" s="16"/>
      <c r="M624" s="16"/>
      <c r="N624" s="16"/>
      <c r="O624" s="16"/>
      <c r="P624" s="16"/>
      <c r="Q624" s="16"/>
      <c r="R624" s="16"/>
      <c r="S624" s="15"/>
      <c r="T624" s="15"/>
    </row>
    <row r="625" spans="2:20" x14ac:dyDescent="0.25">
      <c r="B625" s="58"/>
      <c r="F625" s="15"/>
      <c r="G625" s="15"/>
      <c r="H625" s="14"/>
      <c r="I625" s="15"/>
      <c r="J625" s="15"/>
      <c r="K625" s="16"/>
      <c r="L625" s="16"/>
      <c r="M625" s="16"/>
      <c r="N625" s="16"/>
      <c r="O625" s="16"/>
      <c r="P625" s="16"/>
      <c r="Q625" s="16"/>
      <c r="R625" s="16"/>
      <c r="S625" s="15"/>
      <c r="T625" s="15"/>
    </row>
    <row r="626" spans="2:20" x14ac:dyDescent="0.25">
      <c r="B626" s="58"/>
      <c r="F626" s="15"/>
      <c r="G626" s="15"/>
      <c r="H626" s="14"/>
      <c r="I626" s="15"/>
      <c r="J626" s="15"/>
      <c r="K626" s="16"/>
      <c r="L626" s="16"/>
      <c r="M626" s="16"/>
      <c r="N626" s="16"/>
      <c r="O626" s="16"/>
      <c r="P626" s="16"/>
      <c r="Q626" s="16"/>
      <c r="R626" s="16"/>
      <c r="S626" s="15"/>
      <c r="T626" s="15"/>
    </row>
    <row r="627" spans="2:20" x14ac:dyDescent="0.25">
      <c r="B627" s="58"/>
      <c r="F627" s="15"/>
      <c r="G627" s="15"/>
      <c r="H627" s="14"/>
      <c r="I627" s="15"/>
      <c r="J627" s="15"/>
      <c r="K627" s="16"/>
      <c r="L627" s="16"/>
      <c r="M627" s="16"/>
      <c r="N627" s="16"/>
      <c r="O627" s="16"/>
      <c r="P627" s="16"/>
      <c r="Q627" s="16"/>
      <c r="R627" s="16"/>
      <c r="S627" s="15"/>
      <c r="T627" s="15"/>
    </row>
    <row r="628" spans="2:20" x14ac:dyDescent="0.25">
      <c r="B628" s="58"/>
      <c r="F628" s="15"/>
      <c r="G628" s="15"/>
      <c r="H628" s="14"/>
      <c r="I628" s="15"/>
      <c r="J628" s="15"/>
      <c r="K628" s="16"/>
      <c r="L628" s="16"/>
      <c r="M628" s="16"/>
      <c r="N628" s="16"/>
      <c r="O628" s="16"/>
      <c r="P628" s="16"/>
      <c r="Q628" s="16"/>
      <c r="R628" s="16"/>
      <c r="S628" s="15"/>
      <c r="T628" s="15"/>
    </row>
    <row r="629" spans="2:20" x14ac:dyDescent="0.25">
      <c r="B629" s="58"/>
      <c r="F629" s="15"/>
      <c r="G629" s="15"/>
      <c r="H629" s="14"/>
      <c r="I629" s="15"/>
      <c r="J629" s="15"/>
      <c r="K629" s="16"/>
      <c r="L629" s="16"/>
      <c r="M629" s="16"/>
      <c r="N629" s="16"/>
      <c r="O629" s="16"/>
      <c r="P629" s="16"/>
      <c r="Q629" s="16"/>
      <c r="R629" s="16"/>
      <c r="S629" s="15"/>
      <c r="T629" s="15"/>
    </row>
    <row r="630" spans="2:20" x14ac:dyDescent="0.25">
      <c r="B630" s="58"/>
      <c r="F630" s="15"/>
      <c r="G630" s="15"/>
      <c r="H630" s="14"/>
      <c r="I630" s="15"/>
      <c r="J630" s="15"/>
      <c r="K630" s="16"/>
      <c r="L630" s="16"/>
      <c r="M630" s="16"/>
      <c r="N630" s="16"/>
      <c r="O630" s="16"/>
      <c r="P630" s="16"/>
      <c r="Q630" s="16"/>
      <c r="R630" s="16"/>
      <c r="S630" s="15"/>
      <c r="T630" s="15"/>
    </row>
    <row r="631" spans="2:20" x14ac:dyDescent="0.25">
      <c r="B631" s="58"/>
      <c r="F631" s="15"/>
      <c r="G631" s="15"/>
      <c r="H631" s="14"/>
      <c r="I631" s="15"/>
      <c r="J631" s="15"/>
      <c r="K631" s="16"/>
      <c r="L631" s="16"/>
      <c r="M631" s="16"/>
      <c r="N631" s="16"/>
      <c r="O631" s="16"/>
      <c r="P631" s="16"/>
      <c r="Q631" s="16"/>
      <c r="R631" s="16"/>
      <c r="S631" s="15"/>
      <c r="T631" s="15"/>
    </row>
    <row r="632" spans="2:20" x14ac:dyDescent="0.25">
      <c r="B632" s="58"/>
      <c r="F632" s="15"/>
      <c r="G632" s="15"/>
      <c r="H632" s="14"/>
      <c r="I632" s="15"/>
      <c r="J632" s="15"/>
      <c r="K632" s="16"/>
      <c r="L632" s="16"/>
      <c r="M632" s="16"/>
      <c r="N632" s="16"/>
      <c r="O632" s="16"/>
      <c r="P632" s="16"/>
      <c r="Q632" s="16"/>
      <c r="R632" s="16"/>
      <c r="S632" s="15"/>
      <c r="T632" s="15"/>
    </row>
    <row r="633" spans="2:20" x14ac:dyDescent="0.25">
      <c r="B633" s="58"/>
      <c r="F633" s="15"/>
      <c r="G633" s="15"/>
      <c r="H633" s="14"/>
      <c r="I633" s="15"/>
      <c r="J633" s="15"/>
      <c r="K633" s="16"/>
      <c r="L633" s="16"/>
      <c r="M633" s="16"/>
      <c r="N633" s="16"/>
      <c r="O633" s="16"/>
      <c r="P633" s="16"/>
      <c r="Q633" s="16"/>
      <c r="R633" s="16"/>
      <c r="S633" s="15"/>
      <c r="T633" s="15"/>
    </row>
    <row r="634" spans="2:20" x14ac:dyDescent="0.25">
      <c r="B634" s="58"/>
      <c r="F634" s="15"/>
      <c r="G634" s="15"/>
      <c r="H634" s="14"/>
      <c r="I634" s="15"/>
      <c r="J634" s="15"/>
      <c r="K634" s="16"/>
      <c r="L634" s="16"/>
      <c r="M634" s="16"/>
      <c r="N634" s="16"/>
      <c r="O634" s="16"/>
      <c r="P634" s="16"/>
      <c r="Q634" s="16"/>
      <c r="R634" s="16"/>
      <c r="S634" s="15"/>
      <c r="T634" s="15"/>
    </row>
    <row r="635" spans="2:20" x14ac:dyDescent="0.25">
      <c r="B635" s="58"/>
      <c r="F635" s="15"/>
      <c r="G635" s="15"/>
      <c r="H635" s="14"/>
      <c r="I635" s="15"/>
      <c r="J635" s="15"/>
      <c r="K635" s="16"/>
      <c r="L635" s="16"/>
      <c r="M635" s="16"/>
      <c r="N635" s="16"/>
      <c r="O635" s="16"/>
      <c r="P635" s="16"/>
      <c r="Q635" s="16"/>
      <c r="R635" s="16"/>
      <c r="S635" s="15"/>
      <c r="T635" s="15"/>
    </row>
    <row r="636" spans="2:20" x14ac:dyDescent="0.25">
      <c r="B636" s="58"/>
      <c r="F636" s="15"/>
      <c r="G636" s="15"/>
      <c r="H636" s="14"/>
      <c r="I636" s="15"/>
      <c r="J636" s="15"/>
      <c r="K636" s="16"/>
      <c r="L636" s="16"/>
      <c r="M636" s="16"/>
      <c r="N636" s="16"/>
      <c r="O636" s="16"/>
      <c r="P636" s="16"/>
      <c r="Q636" s="16"/>
      <c r="R636" s="16"/>
      <c r="S636" s="15"/>
      <c r="T636" s="15"/>
    </row>
    <row r="637" spans="2:20" x14ac:dyDescent="0.25">
      <c r="B637" s="58"/>
      <c r="F637" s="15"/>
      <c r="G637" s="15"/>
      <c r="H637" s="14"/>
      <c r="I637" s="15"/>
      <c r="J637" s="15"/>
      <c r="K637" s="16"/>
      <c r="L637" s="16"/>
      <c r="M637" s="16"/>
      <c r="N637" s="16"/>
      <c r="O637" s="16"/>
      <c r="P637" s="16"/>
      <c r="Q637" s="16"/>
      <c r="R637" s="16"/>
      <c r="S637" s="15"/>
      <c r="T637" s="15"/>
    </row>
    <row r="638" spans="2:20" x14ac:dyDescent="0.25">
      <c r="B638" s="58"/>
      <c r="F638" s="15"/>
      <c r="G638" s="15"/>
      <c r="H638" s="14"/>
      <c r="I638" s="15"/>
      <c r="J638" s="15"/>
      <c r="K638" s="16"/>
      <c r="L638" s="16"/>
      <c r="M638" s="16"/>
      <c r="N638" s="16"/>
      <c r="O638" s="16"/>
      <c r="P638" s="16"/>
      <c r="Q638" s="16"/>
      <c r="R638" s="16"/>
      <c r="S638" s="15"/>
      <c r="T638" s="15"/>
    </row>
    <row r="639" spans="2:20" x14ac:dyDescent="0.25">
      <c r="B639" s="58"/>
      <c r="F639" s="15"/>
      <c r="G639" s="15"/>
      <c r="H639" s="14"/>
      <c r="I639" s="15"/>
      <c r="J639" s="15"/>
      <c r="K639" s="16"/>
      <c r="L639" s="16"/>
      <c r="M639" s="16"/>
      <c r="N639" s="16"/>
      <c r="O639" s="16"/>
      <c r="P639" s="16"/>
      <c r="Q639" s="16"/>
      <c r="R639" s="16"/>
      <c r="S639" s="15"/>
      <c r="T639" s="15"/>
    </row>
    <row r="640" spans="2:20" x14ac:dyDescent="0.25">
      <c r="B640" s="58"/>
      <c r="F640" s="15"/>
      <c r="G640" s="15"/>
      <c r="H640" s="14"/>
      <c r="I640" s="15"/>
      <c r="J640" s="15"/>
      <c r="K640" s="16"/>
      <c r="L640" s="16"/>
      <c r="M640" s="16"/>
      <c r="N640" s="16"/>
      <c r="O640" s="16"/>
      <c r="P640" s="16"/>
      <c r="Q640" s="16"/>
      <c r="R640" s="16"/>
      <c r="S640" s="15"/>
      <c r="T640" s="15"/>
    </row>
    <row r="641" spans="2:20" x14ac:dyDescent="0.25">
      <c r="B641" s="58"/>
      <c r="F641" s="15"/>
      <c r="G641" s="15"/>
      <c r="H641" s="14"/>
      <c r="I641" s="15"/>
      <c r="J641" s="15"/>
      <c r="K641" s="16"/>
      <c r="L641" s="16"/>
      <c r="M641" s="16"/>
      <c r="N641" s="16"/>
      <c r="O641" s="16"/>
      <c r="P641" s="16"/>
      <c r="Q641" s="16"/>
      <c r="R641" s="16"/>
      <c r="S641" s="15"/>
      <c r="T641" s="15"/>
    </row>
    <row r="642" spans="2:20" x14ac:dyDescent="0.25">
      <c r="B642" s="58"/>
      <c r="F642" s="15"/>
      <c r="G642" s="15"/>
      <c r="H642" s="14"/>
      <c r="I642" s="15"/>
      <c r="J642" s="15"/>
      <c r="K642" s="16"/>
      <c r="L642" s="16"/>
      <c r="M642" s="16"/>
      <c r="N642" s="16"/>
      <c r="O642" s="16"/>
      <c r="P642" s="16"/>
      <c r="Q642" s="16"/>
      <c r="R642" s="16"/>
      <c r="S642" s="15"/>
      <c r="T642" s="15"/>
    </row>
    <row r="643" spans="2:20" x14ac:dyDescent="0.25">
      <c r="B643" s="58"/>
      <c r="F643" s="15"/>
      <c r="G643" s="15"/>
      <c r="H643" s="14"/>
      <c r="I643" s="15"/>
      <c r="J643" s="15"/>
      <c r="K643" s="16"/>
      <c r="L643" s="16"/>
      <c r="M643" s="16"/>
      <c r="N643" s="16"/>
      <c r="O643" s="16"/>
      <c r="P643" s="16"/>
      <c r="Q643" s="16"/>
      <c r="R643" s="16"/>
      <c r="S643" s="15"/>
      <c r="T643" s="15"/>
    </row>
    <row r="644" spans="2:20" x14ac:dyDescent="0.25">
      <c r="B644" s="58"/>
      <c r="F644" s="15"/>
      <c r="G644" s="15"/>
      <c r="H644" s="14"/>
      <c r="I644" s="15"/>
      <c r="J644" s="15"/>
      <c r="K644" s="16"/>
      <c r="L644" s="16"/>
      <c r="M644" s="16"/>
      <c r="N644" s="16"/>
      <c r="O644" s="16"/>
      <c r="P644" s="16"/>
      <c r="Q644" s="16"/>
      <c r="R644" s="16"/>
      <c r="S644" s="4"/>
      <c r="T644" s="4"/>
    </row>
    <row r="645" spans="2:20" x14ac:dyDescent="0.25">
      <c r="B645" s="60"/>
      <c r="C645" s="4"/>
      <c r="D645" s="4"/>
      <c r="E645" s="4"/>
      <c r="F645" s="4"/>
      <c r="G645" s="4"/>
      <c r="H645" s="4"/>
      <c r="I645" s="4"/>
      <c r="J645" s="4"/>
      <c r="K645" s="5"/>
      <c r="L645" s="5"/>
      <c r="M645" s="5"/>
      <c r="N645" s="5"/>
      <c r="O645" s="5"/>
      <c r="P645" s="5"/>
      <c r="Q645" s="5"/>
      <c r="R645" s="5"/>
      <c r="S645" s="4"/>
      <c r="T645" s="4"/>
    </row>
    <row r="646" spans="2:20" x14ac:dyDescent="0.25">
      <c r="B646" s="60"/>
      <c r="C646" s="4"/>
      <c r="D646" s="4"/>
      <c r="E646" s="4"/>
      <c r="F646" s="4"/>
      <c r="G646" s="4"/>
      <c r="H646" s="4"/>
      <c r="I646" s="4"/>
      <c r="J646" s="4"/>
      <c r="K646" s="5"/>
      <c r="L646" s="5"/>
      <c r="M646" s="5"/>
      <c r="N646" s="5"/>
      <c r="O646" s="5"/>
      <c r="P646" s="5"/>
      <c r="Q646" s="5"/>
      <c r="R646" s="5"/>
      <c r="S646" s="4"/>
      <c r="T646" s="4"/>
    </row>
    <row r="647" spans="2:20" x14ac:dyDescent="0.25">
      <c r="B647" s="60"/>
      <c r="C647" s="4"/>
      <c r="D647" s="4"/>
      <c r="E647" s="4"/>
      <c r="F647" s="4"/>
      <c r="G647" s="4"/>
      <c r="H647" s="4"/>
      <c r="I647" s="4"/>
      <c r="J647" s="4"/>
      <c r="K647" s="5"/>
      <c r="L647" s="5"/>
      <c r="M647" s="5"/>
      <c r="N647" s="5"/>
      <c r="O647" s="5"/>
      <c r="P647" s="5"/>
      <c r="Q647" s="5"/>
      <c r="R647" s="5"/>
      <c r="S647" s="4"/>
      <c r="T647" s="4"/>
    </row>
    <row r="648" spans="2:20" x14ac:dyDescent="0.25">
      <c r="B648" s="60"/>
      <c r="C648" s="4"/>
      <c r="D648" s="4"/>
      <c r="E648" s="4"/>
      <c r="F648" s="4"/>
      <c r="G648" s="4"/>
      <c r="H648" s="4"/>
      <c r="I648" s="4"/>
      <c r="J648" s="4"/>
      <c r="K648" s="5"/>
      <c r="L648" s="5"/>
      <c r="M648" s="5"/>
      <c r="N648" s="5"/>
      <c r="O648" s="5"/>
      <c r="P648" s="5"/>
      <c r="Q648" s="5"/>
      <c r="R648" s="5"/>
      <c r="S648" s="4"/>
      <c r="T648" s="4"/>
    </row>
    <row r="649" spans="2:20" x14ac:dyDescent="0.25">
      <c r="B649" s="60"/>
      <c r="C649" s="4"/>
      <c r="D649" s="4"/>
      <c r="E649" s="4"/>
      <c r="F649" s="4"/>
      <c r="G649" s="4"/>
      <c r="H649" s="4"/>
      <c r="I649" s="4"/>
      <c r="J649" s="4"/>
      <c r="K649" s="5"/>
      <c r="L649" s="5"/>
      <c r="M649" s="5"/>
      <c r="N649" s="5"/>
      <c r="O649" s="5"/>
      <c r="P649" s="5"/>
      <c r="Q649" s="5"/>
      <c r="R649" s="5"/>
      <c r="S649" s="4"/>
      <c r="T649" s="4"/>
    </row>
    <row r="650" spans="2:20" x14ac:dyDescent="0.25">
      <c r="B650" s="60"/>
      <c r="C650" s="4"/>
      <c r="D650" s="4"/>
      <c r="E650" s="4"/>
      <c r="F650" s="4"/>
      <c r="G650" s="4"/>
      <c r="H650" s="4"/>
      <c r="I650" s="4"/>
      <c r="J650" s="4"/>
      <c r="K650" s="5"/>
      <c r="L650" s="5"/>
      <c r="M650" s="5"/>
      <c r="N650" s="5"/>
      <c r="O650" s="5"/>
      <c r="P650" s="5"/>
      <c r="Q650" s="5"/>
      <c r="R650" s="5"/>
      <c r="S650" s="4"/>
      <c r="T650" s="4"/>
    </row>
    <row r="651" spans="2:20" x14ac:dyDescent="0.25">
      <c r="B651" s="60"/>
      <c r="C651" s="4"/>
      <c r="D651" s="4"/>
      <c r="E651" s="4"/>
      <c r="F651" s="4"/>
      <c r="G651" s="4"/>
      <c r="H651" s="4"/>
      <c r="I651" s="4"/>
      <c r="J651" s="4"/>
      <c r="K651" s="5"/>
      <c r="L651" s="5"/>
      <c r="M651" s="5"/>
      <c r="N651" s="5"/>
      <c r="O651" s="5"/>
      <c r="P651" s="5"/>
      <c r="Q651" s="5"/>
      <c r="R651" s="5"/>
      <c r="S651" s="4"/>
      <c r="T651" s="4"/>
    </row>
    <row r="652" spans="2:20" x14ac:dyDescent="0.25">
      <c r="B652" s="60"/>
      <c r="C652" s="4"/>
      <c r="D652" s="4"/>
      <c r="E652" s="4"/>
      <c r="F652" s="4"/>
      <c r="G652" s="4"/>
      <c r="H652" s="4"/>
      <c r="I652" s="4"/>
      <c r="J652" s="4"/>
      <c r="K652" s="5"/>
      <c r="L652" s="5"/>
      <c r="M652" s="5"/>
      <c r="N652" s="5"/>
      <c r="O652" s="5"/>
      <c r="P652" s="5"/>
      <c r="Q652" s="5"/>
      <c r="R652" s="5"/>
      <c r="S652" s="4"/>
      <c r="T652" s="4"/>
    </row>
    <row r="653" spans="2:20" x14ac:dyDescent="0.25">
      <c r="B653" s="60"/>
      <c r="C653" s="4"/>
      <c r="D653" s="4"/>
      <c r="E653" s="4"/>
      <c r="F653" s="4"/>
      <c r="G653" s="4"/>
      <c r="H653" s="4"/>
      <c r="I653" s="4"/>
      <c r="J653" s="4"/>
      <c r="K653" s="5"/>
      <c r="L653" s="5"/>
      <c r="M653" s="5"/>
      <c r="N653" s="5"/>
      <c r="O653" s="5"/>
      <c r="P653" s="5"/>
      <c r="Q653" s="5"/>
      <c r="R653" s="5"/>
      <c r="S653" s="4"/>
      <c r="T653" s="4"/>
    </row>
    <row r="654" spans="2:20" x14ac:dyDescent="0.25">
      <c r="B654" s="60"/>
      <c r="C654" s="4"/>
      <c r="D654" s="4"/>
      <c r="E654" s="4"/>
      <c r="F654" s="4"/>
      <c r="G654" s="4"/>
      <c r="H654" s="4"/>
      <c r="I654" s="4"/>
      <c r="J654" s="4"/>
      <c r="K654" s="5"/>
      <c r="L654" s="5"/>
      <c r="M654" s="5"/>
      <c r="N654" s="5"/>
      <c r="O654" s="5"/>
      <c r="P654" s="5"/>
      <c r="Q654" s="5"/>
      <c r="R654" s="5"/>
      <c r="S654" s="4"/>
      <c r="T654" s="4"/>
    </row>
    <row r="655" spans="2:20" x14ac:dyDescent="0.25">
      <c r="B655" s="60"/>
      <c r="C655" s="4"/>
      <c r="D655" s="4"/>
      <c r="E655" s="4"/>
      <c r="F655" s="4"/>
      <c r="G655" s="4"/>
      <c r="H655" s="4"/>
      <c r="I655" s="4"/>
      <c r="J655" s="4"/>
      <c r="K655" s="5"/>
      <c r="L655" s="5"/>
      <c r="M655" s="5"/>
      <c r="N655" s="5"/>
      <c r="O655" s="5"/>
      <c r="P655" s="5"/>
      <c r="Q655" s="5"/>
      <c r="R655" s="5"/>
      <c r="S655" s="4"/>
      <c r="T655" s="4"/>
    </row>
    <row r="656" spans="2:20" x14ac:dyDescent="0.25">
      <c r="B656" s="60"/>
      <c r="C656" s="4"/>
      <c r="D656" s="4"/>
      <c r="E656" s="4"/>
      <c r="F656" s="4"/>
      <c r="G656" s="4"/>
      <c r="H656" s="4"/>
      <c r="I656" s="4"/>
      <c r="J656" s="4"/>
      <c r="K656" s="5"/>
      <c r="L656" s="5"/>
      <c r="M656" s="5"/>
      <c r="N656" s="5"/>
      <c r="O656" s="5"/>
      <c r="P656" s="5"/>
      <c r="Q656" s="5"/>
      <c r="R656" s="5"/>
      <c r="S656" s="4"/>
      <c r="T656" s="4"/>
    </row>
    <row r="657" spans="2:20" x14ac:dyDescent="0.25">
      <c r="B657" s="60"/>
      <c r="C657" s="4"/>
      <c r="D657" s="4"/>
      <c r="E657" s="4"/>
      <c r="F657" s="4"/>
      <c r="G657" s="4"/>
      <c r="H657" s="4"/>
      <c r="I657" s="4"/>
      <c r="J657" s="4"/>
      <c r="K657" s="5"/>
      <c r="L657" s="5"/>
      <c r="M657" s="5"/>
      <c r="N657" s="5"/>
      <c r="O657" s="5"/>
      <c r="P657" s="5"/>
      <c r="Q657" s="5"/>
      <c r="R657" s="5"/>
      <c r="S657" s="4"/>
      <c r="T657" s="4"/>
    </row>
    <row r="658" spans="2:20" x14ac:dyDescent="0.25">
      <c r="B658" s="60"/>
      <c r="C658" s="4"/>
      <c r="D658" s="4"/>
      <c r="E658" s="4"/>
      <c r="F658" s="4"/>
      <c r="G658" s="4"/>
      <c r="H658" s="4"/>
      <c r="I658" s="4"/>
      <c r="J658" s="4"/>
      <c r="K658" s="5"/>
      <c r="L658" s="5"/>
      <c r="M658" s="5"/>
      <c r="N658" s="5"/>
      <c r="O658" s="5"/>
      <c r="P658" s="5"/>
      <c r="Q658" s="5"/>
      <c r="R658" s="5"/>
      <c r="S658" s="4"/>
      <c r="T658" s="4"/>
    </row>
    <row r="659" spans="2:20" x14ac:dyDescent="0.25">
      <c r="B659" s="60"/>
      <c r="C659" s="4"/>
      <c r="D659" s="4"/>
      <c r="E659" s="4"/>
      <c r="F659" s="4"/>
      <c r="G659" s="4"/>
      <c r="H659" s="4"/>
      <c r="I659" s="4"/>
      <c r="J659" s="4"/>
      <c r="K659" s="5"/>
      <c r="L659" s="5"/>
      <c r="M659" s="5"/>
      <c r="N659" s="5"/>
      <c r="O659" s="5"/>
      <c r="P659" s="5"/>
      <c r="Q659" s="5"/>
      <c r="R659" s="5"/>
      <c r="S659" s="4"/>
      <c r="T659" s="4"/>
    </row>
    <row r="660" spans="2:20" x14ac:dyDescent="0.25">
      <c r="B660" s="60"/>
      <c r="C660" s="4"/>
      <c r="D660" s="4"/>
      <c r="E660" s="4"/>
      <c r="F660" s="4"/>
      <c r="G660" s="4"/>
      <c r="H660" s="4"/>
      <c r="I660" s="4"/>
      <c r="J660" s="4"/>
      <c r="K660" s="5"/>
      <c r="L660" s="5"/>
      <c r="M660" s="5"/>
      <c r="N660" s="5"/>
      <c r="O660" s="5"/>
      <c r="P660" s="5"/>
      <c r="Q660" s="5"/>
      <c r="R660" s="5"/>
      <c r="S660" s="4"/>
      <c r="T660" s="4"/>
    </row>
    <row r="661" spans="2:20" x14ac:dyDescent="0.25">
      <c r="B661" s="60"/>
      <c r="C661" s="4"/>
      <c r="D661" s="4"/>
      <c r="E661" s="4"/>
      <c r="F661" s="4"/>
      <c r="G661" s="4"/>
      <c r="H661" s="4"/>
      <c r="I661" s="4"/>
      <c r="J661" s="4"/>
      <c r="K661" s="5"/>
      <c r="L661" s="5"/>
      <c r="M661" s="5"/>
      <c r="N661" s="5"/>
      <c r="O661" s="5"/>
      <c r="P661" s="5"/>
      <c r="Q661" s="5"/>
      <c r="R661" s="5"/>
      <c r="S661" s="4"/>
      <c r="T661" s="4"/>
    </row>
    <row r="662" spans="2:20" x14ac:dyDescent="0.25">
      <c r="B662" s="60"/>
      <c r="C662" s="4"/>
      <c r="D662" s="4"/>
      <c r="E662" s="4"/>
      <c r="F662" s="4"/>
      <c r="G662" s="4"/>
      <c r="H662" s="4"/>
      <c r="I662" s="4"/>
      <c r="J662" s="4"/>
      <c r="K662" s="5"/>
      <c r="L662" s="5"/>
      <c r="M662" s="5"/>
      <c r="N662" s="5"/>
      <c r="O662" s="5"/>
      <c r="P662" s="5"/>
      <c r="Q662" s="5"/>
      <c r="R662" s="5"/>
      <c r="S662" s="4"/>
      <c r="T662" s="4"/>
    </row>
    <row r="663" spans="2:20" x14ac:dyDescent="0.25">
      <c r="B663" s="60"/>
      <c r="C663" s="4"/>
      <c r="D663" s="4"/>
      <c r="E663" s="4"/>
      <c r="F663" s="4"/>
      <c r="G663" s="4"/>
      <c r="H663" s="4"/>
      <c r="I663" s="4"/>
      <c r="J663" s="4"/>
      <c r="K663" s="5"/>
      <c r="L663" s="5"/>
      <c r="M663" s="5"/>
      <c r="N663" s="5"/>
      <c r="O663" s="5"/>
      <c r="P663" s="5"/>
      <c r="Q663" s="5"/>
      <c r="R663" s="5"/>
      <c r="S663" s="4"/>
      <c r="T663" s="4"/>
    </row>
    <row r="664" spans="2:20" x14ac:dyDescent="0.25">
      <c r="B664" s="60"/>
      <c r="C664" s="4"/>
      <c r="D664" s="4"/>
      <c r="E664" s="4"/>
      <c r="F664" s="4"/>
      <c r="G664" s="4"/>
      <c r="H664" s="4"/>
      <c r="I664" s="4"/>
      <c r="J664" s="4"/>
      <c r="K664" s="5"/>
      <c r="L664" s="5"/>
      <c r="M664" s="5"/>
      <c r="N664" s="5"/>
      <c r="O664" s="5"/>
      <c r="P664" s="5"/>
      <c r="Q664" s="5"/>
      <c r="R664" s="5"/>
      <c r="S664" s="4"/>
      <c r="T664" s="4"/>
    </row>
    <row r="665" spans="2:20" x14ac:dyDescent="0.25">
      <c r="B665" s="60"/>
      <c r="C665" s="4"/>
      <c r="D665" s="4"/>
      <c r="E665" s="4"/>
      <c r="F665" s="4"/>
      <c r="G665" s="4"/>
      <c r="H665" s="4"/>
      <c r="I665" s="4"/>
      <c r="J665" s="4"/>
      <c r="K665" s="5"/>
      <c r="L665" s="5"/>
      <c r="M665" s="5"/>
      <c r="N665" s="5"/>
      <c r="O665" s="5"/>
      <c r="P665" s="5"/>
      <c r="Q665" s="5"/>
      <c r="R665" s="5"/>
      <c r="S665" s="4"/>
      <c r="T665" s="4"/>
    </row>
    <row r="666" spans="2:20" x14ac:dyDescent="0.25">
      <c r="B666" s="60"/>
      <c r="C666" s="4"/>
      <c r="D666" s="4"/>
      <c r="E666" s="4"/>
      <c r="F666" s="4"/>
      <c r="G666" s="4"/>
      <c r="H666" s="4"/>
      <c r="I666" s="4"/>
      <c r="J666" s="4"/>
      <c r="K666" s="5"/>
      <c r="L666" s="5"/>
      <c r="M666" s="5"/>
      <c r="N666" s="5"/>
      <c r="O666" s="5"/>
      <c r="P666" s="5"/>
      <c r="Q666" s="5"/>
      <c r="R666" s="5"/>
      <c r="S666" s="4"/>
      <c r="T666" s="4"/>
    </row>
    <row r="667" spans="2:20" x14ac:dyDescent="0.25">
      <c r="B667" s="60"/>
      <c r="C667" s="4"/>
      <c r="D667" s="4"/>
      <c r="E667" s="4"/>
      <c r="F667" s="4"/>
      <c r="G667" s="4"/>
      <c r="H667" s="4"/>
      <c r="I667" s="4"/>
      <c r="J667" s="4"/>
      <c r="K667" s="5"/>
      <c r="L667" s="5"/>
      <c r="M667" s="5"/>
      <c r="N667" s="5"/>
      <c r="O667" s="5"/>
      <c r="P667" s="5"/>
      <c r="Q667" s="5"/>
      <c r="R667" s="5"/>
      <c r="S667" s="4"/>
      <c r="T667" s="4"/>
    </row>
    <row r="668" spans="2:20" x14ac:dyDescent="0.25">
      <c r="B668" s="60"/>
      <c r="C668" s="4"/>
      <c r="D668" s="4"/>
      <c r="E668" s="4"/>
      <c r="F668" s="4"/>
      <c r="G668" s="4"/>
      <c r="H668" s="4"/>
      <c r="I668" s="4"/>
      <c r="J668" s="4"/>
      <c r="K668" s="5"/>
      <c r="L668" s="5"/>
      <c r="M668" s="5"/>
      <c r="N668" s="5"/>
      <c r="O668" s="5"/>
      <c r="P668" s="5"/>
      <c r="Q668" s="5"/>
      <c r="R668" s="5"/>
      <c r="S668" s="4"/>
      <c r="T668" s="4"/>
    </row>
    <row r="669" spans="2:20" x14ac:dyDescent="0.25">
      <c r="B669" s="60"/>
      <c r="C669" s="4"/>
      <c r="D669" s="4"/>
      <c r="E669" s="4"/>
      <c r="F669" s="4"/>
      <c r="G669" s="4"/>
      <c r="H669" s="4"/>
      <c r="I669" s="4"/>
      <c r="J669" s="4"/>
      <c r="K669" s="5"/>
      <c r="L669" s="5"/>
      <c r="M669" s="5"/>
      <c r="N669" s="5"/>
      <c r="O669" s="5"/>
      <c r="P669" s="5"/>
      <c r="Q669" s="5"/>
      <c r="R669" s="5"/>
      <c r="S669" s="4"/>
      <c r="T669" s="4"/>
    </row>
    <row r="670" spans="2:20" x14ac:dyDescent="0.25">
      <c r="B670" s="60"/>
      <c r="C670" s="4"/>
      <c r="D670" s="4"/>
      <c r="E670" s="4"/>
      <c r="F670" s="4"/>
      <c r="G670" s="4"/>
      <c r="H670" s="4"/>
      <c r="I670" s="4"/>
      <c r="J670" s="4"/>
      <c r="K670" s="5"/>
      <c r="L670" s="5"/>
      <c r="M670" s="5"/>
      <c r="N670" s="5"/>
      <c r="O670" s="5"/>
      <c r="P670" s="5"/>
      <c r="Q670" s="5"/>
      <c r="R670" s="5"/>
      <c r="S670" s="4"/>
      <c r="T670" s="4"/>
    </row>
    <row r="671" spans="2:20" x14ac:dyDescent="0.25">
      <c r="B671" s="60"/>
      <c r="C671" s="4"/>
      <c r="D671" s="4"/>
      <c r="E671" s="4"/>
      <c r="F671" s="4"/>
      <c r="G671" s="4"/>
      <c r="H671" s="4"/>
      <c r="I671" s="4"/>
      <c r="J671" s="4"/>
      <c r="K671" s="5"/>
      <c r="L671" s="5"/>
      <c r="M671" s="5"/>
      <c r="N671" s="5"/>
      <c r="O671" s="5"/>
      <c r="P671" s="5"/>
      <c r="Q671" s="5"/>
      <c r="R671" s="5"/>
      <c r="S671" s="4"/>
      <c r="T671" s="4"/>
    </row>
    <row r="672" spans="2:20" x14ac:dyDescent="0.25">
      <c r="B672" s="60"/>
      <c r="C672" s="4"/>
      <c r="D672" s="4"/>
      <c r="E672" s="4"/>
      <c r="F672" s="4"/>
      <c r="G672" s="4"/>
      <c r="H672" s="4"/>
      <c r="I672" s="4"/>
      <c r="J672" s="4"/>
      <c r="K672" s="5"/>
      <c r="L672" s="5"/>
      <c r="M672" s="5"/>
      <c r="N672" s="5"/>
      <c r="O672" s="5"/>
      <c r="P672" s="5"/>
      <c r="Q672" s="5"/>
      <c r="R672" s="5"/>
      <c r="S672" s="4"/>
      <c r="T672" s="4"/>
    </row>
    <row r="673" spans="2:20" x14ac:dyDescent="0.25">
      <c r="B673" s="60"/>
      <c r="C673" s="4"/>
      <c r="D673" s="4"/>
      <c r="E673" s="4"/>
      <c r="F673" s="4"/>
      <c r="G673" s="4"/>
      <c r="H673" s="4"/>
      <c r="I673" s="4"/>
      <c r="J673" s="4"/>
      <c r="K673" s="5"/>
      <c r="L673" s="5"/>
      <c r="M673" s="5"/>
      <c r="N673" s="5"/>
      <c r="O673" s="5"/>
      <c r="P673" s="5"/>
      <c r="Q673" s="5"/>
      <c r="R673" s="5"/>
      <c r="S673" s="4"/>
      <c r="T673" s="4"/>
    </row>
    <row r="674" spans="2:20" x14ac:dyDescent="0.25">
      <c r="B674" s="60"/>
      <c r="C674" s="4"/>
      <c r="D674" s="4"/>
      <c r="E674" s="4"/>
      <c r="F674" s="4"/>
      <c r="G674" s="4"/>
      <c r="H674" s="4"/>
      <c r="I674" s="4"/>
      <c r="J674" s="4"/>
      <c r="K674" s="5"/>
      <c r="L674" s="5"/>
      <c r="M674" s="5"/>
      <c r="N674" s="5"/>
      <c r="O674" s="5"/>
      <c r="P674" s="5"/>
      <c r="Q674" s="5"/>
      <c r="R674" s="5"/>
      <c r="S674" s="4"/>
      <c r="T674" s="4"/>
    </row>
    <row r="675" spans="2:20" x14ac:dyDescent="0.25">
      <c r="B675" s="60"/>
      <c r="C675" s="4"/>
      <c r="D675" s="4"/>
      <c r="E675" s="4"/>
      <c r="F675" s="4"/>
      <c r="G675" s="4"/>
      <c r="H675" s="4"/>
      <c r="I675" s="4"/>
      <c r="J675" s="4"/>
      <c r="K675" s="5"/>
      <c r="L675" s="5"/>
      <c r="M675" s="5"/>
      <c r="N675" s="5"/>
      <c r="O675" s="5"/>
      <c r="P675" s="5"/>
      <c r="Q675" s="5"/>
      <c r="R675" s="5"/>
      <c r="S675" s="4"/>
      <c r="T675" s="4"/>
    </row>
    <row r="676" spans="2:20" x14ac:dyDescent="0.25">
      <c r="B676" s="60"/>
      <c r="C676" s="4"/>
      <c r="D676" s="4"/>
      <c r="E676" s="4"/>
      <c r="F676" s="4"/>
      <c r="G676" s="4"/>
      <c r="H676" s="4"/>
      <c r="I676" s="4"/>
      <c r="J676" s="4"/>
      <c r="K676" s="5"/>
      <c r="L676" s="5"/>
      <c r="M676" s="5"/>
      <c r="N676" s="5"/>
      <c r="O676" s="5"/>
      <c r="P676" s="5"/>
      <c r="Q676" s="5"/>
      <c r="R676" s="5"/>
      <c r="S676" s="4"/>
      <c r="T676" s="4"/>
    </row>
    <row r="677" spans="2:20" x14ac:dyDescent="0.25">
      <c r="B677" s="60"/>
      <c r="C677" s="4"/>
      <c r="D677" s="4"/>
      <c r="E677" s="4"/>
      <c r="F677" s="4"/>
      <c r="G677" s="4"/>
      <c r="H677" s="4"/>
      <c r="I677" s="4"/>
      <c r="J677" s="4"/>
      <c r="K677" s="5"/>
      <c r="L677" s="5"/>
      <c r="M677" s="5"/>
      <c r="N677" s="5"/>
      <c r="O677" s="5"/>
      <c r="P677" s="5"/>
      <c r="Q677" s="5"/>
      <c r="R677" s="5"/>
      <c r="S677" s="4"/>
      <c r="T677" s="4"/>
    </row>
    <row r="678" spans="2:20" x14ac:dyDescent="0.25">
      <c r="B678" s="60"/>
      <c r="C678" s="4"/>
      <c r="D678" s="4"/>
      <c r="E678" s="4"/>
      <c r="F678" s="4"/>
      <c r="G678" s="4"/>
      <c r="H678" s="4"/>
      <c r="I678" s="4"/>
      <c r="J678" s="4"/>
      <c r="K678" s="5"/>
      <c r="L678" s="5"/>
      <c r="M678" s="5"/>
      <c r="N678" s="5"/>
      <c r="O678" s="5"/>
      <c r="P678" s="5"/>
      <c r="Q678" s="5"/>
      <c r="R678" s="5"/>
      <c r="S678" s="4"/>
      <c r="T678" s="4"/>
    </row>
    <row r="679" spans="2:20" x14ac:dyDescent="0.25">
      <c r="B679" s="60"/>
      <c r="C679" s="4"/>
      <c r="D679" s="4"/>
      <c r="E679" s="4"/>
      <c r="F679" s="4"/>
      <c r="G679" s="4"/>
      <c r="H679" s="4"/>
      <c r="I679" s="4"/>
      <c r="J679" s="4"/>
      <c r="K679" s="5"/>
      <c r="L679" s="5"/>
      <c r="M679" s="5"/>
      <c r="N679" s="5"/>
      <c r="O679" s="5"/>
      <c r="P679" s="5"/>
      <c r="Q679" s="5"/>
      <c r="R679" s="5"/>
      <c r="S679" s="4"/>
      <c r="T679" s="4"/>
    </row>
    <row r="680" spans="2:20" x14ac:dyDescent="0.25">
      <c r="B680" s="60"/>
      <c r="C680" s="4"/>
      <c r="D680" s="4"/>
      <c r="E680" s="4"/>
      <c r="F680" s="4"/>
      <c r="G680" s="4"/>
      <c r="H680" s="4"/>
      <c r="I680" s="4"/>
      <c r="J680" s="4"/>
      <c r="K680" s="5"/>
      <c r="L680" s="5"/>
      <c r="M680" s="5"/>
      <c r="N680" s="5"/>
      <c r="O680" s="5"/>
      <c r="P680" s="5"/>
      <c r="Q680" s="5"/>
      <c r="R680" s="5"/>
      <c r="S680" s="4"/>
      <c r="T680" s="4"/>
    </row>
    <row r="681" spans="2:20" x14ac:dyDescent="0.25">
      <c r="B681" s="60"/>
      <c r="C681" s="4"/>
      <c r="D681" s="4"/>
      <c r="E681" s="4"/>
      <c r="F681" s="4"/>
      <c r="G681" s="4"/>
      <c r="H681" s="4"/>
      <c r="I681" s="4"/>
      <c r="J681" s="4"/>
      <c r="K681" s="5"/>
      <c r="L681" s="5"/>
      <c r="M681" s="5"/>
      <c r="N681" s="5"/>
      <c r="O681" s="5"/>
      <c r="P681" s="5"/>
      <c r="Q681" s="5"/>
      <c r="R681" s="5"/>
      <c r="S681" s="4"/>
      <c r="T681" s="4"/>
    </row>
    <row r="682" spans="2:20" x14ac:dyDescent="0.25">
      <c r="B682" s="60"/>
      <c r="C682" s="4"/>
      <c r="D682" s="4"/>
      <c r="E682" s="4"/>
      <c r="F682" s="4"/>
      <c r="G682" s="4"/>
      <c r="H682" s="4"/>
      <c r="I682" s="4"/>
      <c r="J682" s="4"/>
      <c r="K682" s="5"/>
      <c r="L682" s="5"/>
      <c r="M682" s="5"/>
      <c r="N682" s="5"/>
      <c r="O682" s="5"/>
      <c r="P682" s="5"/>
      <c r="Q682" s="5"/>
      <c r="R682" s="5"/>
      <c r="S682" s="4"/>
      <c r="T682" s="4"/>
    </row>
    <row r="683" spans="2:20" x14ac:dyDescent="0.25">
      <c r="B683" s="60"/>
      <c r="C683" s="4"/>
      <c r="D683" s="4"/>
      <c r="E683" s="4"/>
      <c r="F683" s="4"/>
      <c r="G683" s="4"/>
      <c r="H683" s="4"/>
      <c r="I683" s="4"/>
      <c r="J683" s="4"/>
      <c r="K683" s="5"/>
      <c r="L683" s="5"/>
      <c r="M683" s="5"/>
      <c r="N683" s="5"/>
      <c r="O683" s="5"/>
      <c r="P683" s="5"/>
      <c r="Q683" s="5"/>
      <c r="R683" s="5"/>
      <c r="S683" s="4"/>
      <c r="T683" s="4"/>
    </row>
    <row r="684" spans="2:20" x14ac:dyDescent="0.25">
      <c r="B684" s="60"/>
      <c r="C684" s="4"/>
      <c r="D684" s="4"/>
      <c r="E684" s="4"/>
      <c r="F684" s="4"/>
      <c r="G684" s="4"/>
      <c r="H684" s="4"/>
      <c r="I684" s="4"/>
      <c r="J684" s="4"/>
      <c r="K684" s="5"/>
      <c r="L684" s="5"/>
      <c r="M684" s="5"/>
      <c r="N684" s="5"/>
      <c r="O684" s="5"/>
      <c r="P684" s="5"/>
      <c r="Q684" s="5"/>
      <c r="R684" s="5"/>
      <c r="S684" s="4"/>
      <c r="T684" s="4"/>
    </row>
    <row r="685" spans="2:20" x14ac:dyDescent="0.25">
      <c r="B685" s="60"/>
      <c r="C685" s="4"/>
      <c r="D685" s="4"/>
      <c r="E685" s="4"/>
      <c r="F685" s="4"/>
      <c r="G685" s="4"/>
      <c r="H685" s="4"/>
      <c r="I685" s="4"/>
      <c r="J685" s="4"/>
      <c r="K685" s="5"/>
      <c r="L685" s="5"/>
      <c r="M685" s="5"/>
      <c r="N685" s="5"/>
      <c r="O685" s="5"/>
      <c r="P685" s="5"/>
      <c r="Q685" s="5"/>
      <c r="R685" s="5"/>
      <c r="S685" s="4"/>
      <c r="T685" s="4"/>
    </row>
    <row r="686" spans="2:20" x14ac:dyDescent="0.25">
      <c r="B686" s="60"/>
      <c r="C686" s="4"/>
      <c r="D686" s="4"/>
      <c r="E686" s="4"/>
      <c r="F686" s="4"/>
      <c r="G686" s="4"/>
      <c r="H686" s="4"/>
      <c r="I686" s="4"/>
      <c r="J686" s="4"/>
      <c r="K686" s="5"/>
      <c r="L686" s="5"/>
      <c r="M686" s="5"/>
      <c r="N686" s="5"/>
      <c r="O686" s="5"/>
      <c r="P686" s="5"/>
      <c r="Q686" s="5"/>
      <c r="R686" s="5"/>
      <c r="S686" s="4"/>
      <c r="T686" s="4"/>
    </row>
    <row r="687" spans="2:20" x14ac:dyDescent="0.25">
      <c r="B687" s="60"/>
      <c r="C687" s="4"/>
      <c r="D687" s="4"/>
      <c r="E687" s="4"/>
      <c r="F687" s="4"/>
      <c r="G687" s="4"/>
      <c r="H687" s="4"/>
      <c r="I687" s="4"/>
      <c r="J687" s="4"/>
      <c r="K687" s="5"/>
      <c r="L687" s="5"/>
      <c r="M687" s="5"/>
      <c r="N687" s="5"/>
      <c r="O687" s="5"/>
      <c r="P687" s="5"/>
      <c r="Q687" s="5"/>
      <c r="R687" s="5"/>
      <c r="S687" s="4"/>
      <c r="T687" s="4"/>
    </row>
    <row r="688" spans="2:20" x14ac:dyDescent="0.25">
      <c r="B688" s="60"/>
      <c r="C688" s="4"/>
      <c r="D688" s="4"/>
      <c r="E688" s="4"/>
      <c r="F688" s="4"/>
      <c r="G688" s="4"/>
      <c r="H688" s="4"/>
      <c r="I688" s="4"/>
      <c r="J688" s="4"/>
      <c r="K688" s="5"/>
      <c r="L688" s="5"/>
      <c r="M688" s="5"/>
      <c r="N688" s="5"/>
      <c r="O688" s="5"/>
      <c r="P688" s="5"/>
      <c r="Q688" s="5"/>
      <c r="R688" s="5"/>
      <c r="S688" s="4"/>
      <c r="T688" s="4"/>
    </row>
    <row r="689" spans="2:20" x14ac:dyDescent="0.25">
      <c r="B689" s="60"/>
      <c r="C689" s="4"/>
      <c r="D689" s="4"/>
      <c r="E689" s="4"/>
      <c r="F689" s="4"/>
      <c r="G689" s="4"/>
      <c r="H689" s="4"/>
      <c r="I689" s="4"/>
      <c r="J689" s="4"/>
      <c r="K689" s="5"/>
      <c r="L689" s="5"/>
      <c r="M689" s="5"/>
      <c r="N689" s="5"/>
      <c r="O689" s="5"/>
      <c r="P689" s="5"/>
      <c r="Q689" s="5"/>
      <c r="R689" s="5"/>
      <c r="S689" s="4"/>
      <c r="T689" s="4"/>
    </row>
    <row r="690" spans="2:20" x14ac:dyDescent="0.25">
      <c r="B690" s="60"/>
      <c r="C690" s="4"/>
      <c r="D690" s="4"/>
      <c r="E690" s="4"/>
      <c r="F690" s="4"/>
      <c r="G690" s="4"/>
      <c r="H690" s="4"/>
      <c r="I690" s="4"/>
      <c r="J690" s="4"/>
      <c r="K690" s="5"/>
      <c r="L690" s="5"/>
      <c r="M690" s="5"/>
      <c r="N690" s="5"/>
      <c r="O690" s="5"/>
      <c r="P690" s="5"/>
      <c r="Q690" s="5"/>
      <c r="R690" s="5"/>
      <c r="S690" s="4"/>
      <c r="T690" s="4"/>
    </row>
    <row r="691" spans="2:20" x14ac:dyDescent="0.25">
      <c r="B691" s="60"/>
      <c r="C691" s="4"/>
      <c r="D691" s="4"/>
      <c r="E691" s="4"/>
      <c r="F691" s="4"/>
      <c r="G691" s="4"/>
      <c r="H691" s="4"/>
      <c r="I691" s="4"/>
      <c r="J691" s="4"/>
      <c r="K691" s="5"/>
      <c r="L691" s="5"/>
      <c r="M691" s="5"/>
      <c r="N691" s="5"/>
      <c r="O691" s="5"/>
      <c r="P691" s="5"/>
      <c r="Q691" s="5"/>
      <c r="R691" s="5"/>
      <c r="S691" s="4"/>
      <c r="T691" s="4"/>
    </row>
    <row r="692" spans="2:20" x14ac:dyDescent="0.25">
      <c r="B692" s="60"/>
      <c r="C692" s="4"/>
      <c r="D692" s="4"/>
      <c r="E692" s="4"/>
      <c r="F692" s="4"/>
      <c r="G692" s="4"/>
      <c r="H692" s="4"/>
      <c r="I692" s="4"/>
      <c r="J692" s="4"/>
      <c r="K692" s="5"/>
      <c r="L692" s="5"/>
      <c r="M692" s="5"/>
      <c r="N692" s="5"/>
      <c r="O692" s="5"/>
      <c r="P692" s="5"/>
      <c r="Q692" s="5"/>
      <c r="R692" s="5"/>
      <c r="S692" s="4"/>
      <c r="T692" s="4"/>
    </row>
    <row r="693" spans="2:20" x14ac:dyDescent="0.25">
      <c r="B693" s="60"/>
      <c r="C693" s="4"/>
      <c r="D693" s="4"/>
      <c r="E693" s="4"/>
      <c r="F693" s="4"/>
      <c r="G693" s="4"/>
      <c r="H693" s="4"/>
      <c r="I693" s="4"/>
      <c r="J693" s="4"/>
      <c r="K693" s="5"/>
      <c r="L693" s="5"/>
      <c r="M693" s="5"/>
      <c r="N693" s="5"/>
      <c r="O693" s="5"/>
      <c r="P693" s="5"/>
      <c r="Q693" s="5"/>
      <c r="R693" s="5"/>
      <c r="S693" s="4"/>
      <c r="T693" s="4"/>
    </row>
    <row r="694" spans="2:20" x14ac:dyDescent="0.25">
      <c r="B694" s="60"/>
      <c r="C694" s="4"/>
      <c r="D694" s="4"/>
      <c r="E694" s="4"/>
      <c r="F694" s="4"/>
      <c r="G694" s="4"/>
      <c r="H694" s="4"/>
      <c r="I694" s="4"/>
      <c r="J694" s="4"/>
      <c r="K694" s="5"/>
      <c r="L694" s="5"/>
      <c r="M694" s="5"/>
      <c r="N694" s="5"/>
      <c r="O694" s="5"/>
      <c r="P694" s="5"/>
      <c r="Q694" s="5"/>
      <c r="R694" s="5"/>
      <c r="S694" s="4"/>
      <c r="T694" s="4"/>
    </row>
    <row r="695" spans="2:20" x14ac:dyDescent="0.25">
      <c r="B695" s="60"/>
      <c r="C695" s="4"/>
      <c r="D695" s="4"/>
      <c r="E695" s="4"/>
      <c r="F695" s="4"/>
      <c r="G695" s="4"/>
      <c r="H695" s="4"/>
      <c r="I695" s="4"/>
      <c r="J695" s="4"/>
      <c r="K695" s="5"/>
      <c r="L695" s="5"/>
      <c r="M695" s="5"/>
      <c r="N695" s="5"/>
      <c r="O695" s="5"/>
      <c r="P695" s="5"/>
      <c r="Q695" s="5"/>
      <c r="R695" s="5"/>
      <c r="S695" s="4"/>
      <c r="T695" s="4"/>
    </row>
    <row r="696" spans="2:20" x14ac:dyDescent="0.25">
      <c r="B696" s="60"/>
      <c r="C696" s="4"/>
      <c r="D696" s="4"/>
      <c r="E696" s="4"/>
      <c r="F696" s="4"/>
      <c r="G696" s="4"/>
      <c r="H696" s="4"/>
      <c r="I696" s="4"/>
      <c r="J696" s="4"/>
      <c r="K696" s="5"/>
      <c r="L696" s="5"/>
      <c r="M696" s="5"/>
      <c r="N696" s="5"/>
      <c r="O696" s="5"/>
      <c r="P696" s="5"/>
      <c r="Q696" s="5"/>
      <c r="R696" s="5"/>
      <c r="S696" s="4"/>
      <c r="T696" s="4"/>
    </row>
    <row r="697" spans="2:20" x14ac:dyDescent="0.25">
      <c r="B697" s="60"/>
      <c r="C697" s="4"/>
      <c r="D697" s="4"/>
      <c r="E697" s="4"/>
      <c r="F697" s="4"/>
      <c r="G697" s="4"/>
      <c r="H697" s="4"/>
      <c r="I697" s="4"/>
      <c r="J697" s="4"/>
      <c r="K697" s="5"/>
      <c r="L697" s="5"/>
      <c r="M697" s="5"/>
      <c r="N697" s="5"/>
      <c r="O697" s="5"/>
      <c r="P697" s="5"/>
      <c r="Q697" s="5"/>
      <c r="R697" s="5"/>
      <c r="S697" s="4"/>
      <c r="T697" s="4"/>
    </row>
    <row r="698" spans="2:20" x14ac:dyDescent="0.25">
      <c r="B698" s="60"/>
      <c r="C698" s="4"/>
      <c r="D698" s="4"/>
      <c r="E698" s="4"/>
      <c r="F698" s="4"/>
      <c r="G698" s="4"/>
      <c r="H698" s="4"/>
      <c r="I698" s="4"/>
      <c r="J698" s="4"/>
      <c r="K698" s="5"/>
      <c r="L698" s="5"/>
      <c r="M698" s="5"/>
      <c r="N698" s="5"/>
      <c r="O698" s="5"/>
      <c r="P698" s="5"/>
      <c r="Q698" s="5"/>
      <c r="R698" s="5"/>
      <c r="S698" s="4"/>
      <c r="T698" s="4"/>
    </row>
    <row r="699" spans="2:20" x14ac:dyDescent="0.25">
      <c r="B699" s="60"/>
      <c r="C699" s="4"/>
      <c r="D699" s="4"/>
      <c r="E699" s="4"/>
      <c r="F699" s="4"/>
      <c r="G699" s="4"/>
      <c r="H699" s="4"/>
      <c r="I699" s="4"/>
      <c r="J699" s="4"/>
      <c r="K699" s="5"/>
      <c r="L699" s="5"/>
      <c r="M699" s="5"/>
      <c r="N699" s="5"/>
      <c r="O699" s="5"/>
      <c r="P699" s="5"/>
      <c r="Q699" s="5"/>
      <c r="R699" s="5"/>
      <c r="S699" s="4"/>
      <c r="T699" s="4"/>
    </row>
    <row r="700" spans="2:20" x14ac:dyDescent="0.25">
      <c r="B700" s="60"/>
      <c r="C700" s="4"/>
      <c r="D700" s="4"/>
      <c r="E700" s="4"/>
      <c r="F700" s="4"/>
      <c r="G700" s="4"/>
      <c r="H700" s="4"/>
      <c r="I700" s="4"/>
      <c r="J700" s="4"/>
      <c r="K700" s="5"/>
      <c r="L700" s="5"/>
      <c r="M700" s="5"/>
      <c r="N700" s="5"/>
      <c r="O700" s="5"/>
      <c r="P700" s="5"/>
      <c r="Q700" s="5"/>
      <c r="R700" s="5"/>
      <c r="S700" s="4"/>
      <c r="T700" s="4"/>
    </row>
    <row r="701" spans="2:20" x14ac:dyDescent="0.25">
      <c r="B701" s="60"/>
      <c r="C701" s="4"/>
      <c r="D701" s="4"/>
      <c r="E701" s="4"/>
      <c r="F701" s="4"/>
      <c r="G701" s="4"/>
      <c r="H701" s="4"/>
      <c r="I701" s="4"/>
      <c r="J701" s="4"/>
      <c r="K701" s="5"/>
      <c r="L701" s="5"/>
      <c r="M701" s="5"/>
      <c r="N701" s="5"/>
      <c r="O701" s="5"/>
      <c r="P701" s="5"/>
      <c r="Q701" s="5"/>
      <c r="R701" s="5"/>
      <c r="S701" s="4"/>
      <c r="T701" s="4"/>
    </row>
    <row r="702" spans="2:20" x14ac:dyDescent="0.25">
      <c r="B702" s="60"/>
      <c r="C702" s="4"/>
      <c r="D702" s="4"/>
      <c r="E702" s="4"/>
      <c r="F702" s="4"/>
      <c r="G702" s="4"/>
      <c r="H702" s="4"/>
      <c r="I702" s="4"/>
      <c r="J702" s="4"/>
      <c r="K702" s="5"/>
      <c r="L702" s="5"/>
      <c r="M702" s="5"/>
      <c r="N702" s="5"/>
      <c r="O702" s="5"/>
      <c r="P702" s="5"/>
      <c r="Q702" s="5"/>
      <c r="R702" s="5"/>
      <c r="S702" s="4"/>
      <c r="T702" s="4"/>
    </row>
    <row r="703" spans="2:20" x14ac:dyDescent="0.25">
      <c r="B703" s="60"/>
      <c r="C703" s="4"/>
      <c r="D703" s="4"/>
      <c r="E703" s="4"/>
      <c r="F703" s="4"/>
      <c r="G703" s="4"/>
      <c r="H703" s="4"/>
      <c r="I703" s="4"/>
      <c r="J703" s="4"/>
      <c r="K703" s="5"/>
      <c r="L703" s="5"/>
      <c r="M703" s="5"/>
      <c r="N703" s="5"/>
      <c r="O703" s="5"/>
      <c r="P703" s="5"/>
      <c r="Q703" s="5"/>
      <c r="R703" s="5"/>
      <c r="S703" s="4"/>
      <c r="T703" s="4"/>
    </row>
    <row r="704" spans="2:20" x14ac:dyDescent="0.25">
      <c r="B704" s="60"/>
      <c r="C704" s="4"/>
      <c r="D704" s="4"/>
      <c r="E704" s="4"/>
      <c r="F704" s="4"/>
      <c r="G704" s="4"/>
      <c r="H704" s="4"/>
      <c r="I704" s="4"/>
      <c r="J704" s="4"/>
      <c r="K704" s="5"/>
      <c r="L704" s="5"/>
      <c r="M704" s="5"/>
      <c r="N704" s="5"/>
      <c r="O704" s="5"/>
      <c r="P704" s="5"/>
      <c r="Q704" s="5"/>
      <c r="R704" s="5"/>
      <c r="S704" s="4"/>
      <c r="T704" s="4"/>
    </row>
    <row r="705" spans="2:20" x14ac:dyDescent="0.25">
      <c r="B705" s="60"/>
      <c r="C705" s="4"/>
      <c r="D705" s="4"/>
      <c r="E705" s="4"/>
      <c r="F705" s="4"/>
      <c r="G705" s="4"/>
      <c r="H705" s="4"/>
      <c r="I705" s="4"/>
      <c r="J705" s="4"/>
      <c r="K705" s="5"/>
      <c r="L705" s="5"/>
      <c r="M705" s="5"/>
      <c r="N705" s="5"/>
      <c r="O705" s="5"/>
      <c r="P705" s="5"/>
      <c r="Q705" s="5"/>
      <c r="R705" s="5"/>
      <c r="S705" s="4"/>
      <c r="T705" s="4"/>
    </row>
    <row r="706" spans="2:20" x14ac:dyDescent="0.25">
      <c r="B706" s="60"/>
      <c r="C706" s="4"/>
      <c r="D706" s="4"/>
      <c r="E706" s="4"/>
      <c r="F706" s="4"/>
      <c r="G706" s="4"/>
      <c r="H706" s="4"/>
      <c r="I706" s="4"/>
      <c r="J706" s="4"/>
      <c r="K706" s="5"/>
      <c r="L706" s="5"/>
      <c r="M706" s="5"/>
      <c r="N706" s="5"/>
      <c r="O706" s="5"/>
      <c r="P706" s="5"/>
      <c r="Q706" s="5"/>
      <c r="R706" s="5"/>
      <c r="S706" s="4"/>
      <c r="T706" s="4"/>
    </row>
    <row r="707" spans="2:20" x14ac:dyDescent="0.25">
      <c r="B707" s="60"/>
      <c r="C707" s="4"/>
      <c r="D707" s="4"/>
      <c r="E707" s="4"/>
      <c r="F707" s="4"/>
      <c r="G707" s="4"/>
      <c r="H707" s="4"/>
      <c r="I707" s="4"/>
      <c r="J707" s="4"/>
      <c r="K707" s="5"/>
      <c r="L707" s="5"/>
      <c r="M707" s="5"/>
      <c r="N707" s="5"/>
      <c r="O707" s="5"/>
      <c r="P707" s="5"/>
      <c r="Q707" s="5"/>
      <c r="R707" s="5"/>
      <c r="S707" s="4"/>
      <c r="T707" s="4"/>
    </row>
    <row r="708" spans="2:20" x14ac:dyDescent="0.25">
      <c r="B708" s="60"/>
      <c r="C708" s="4"/>
      <c r="D708" s="4"/>
      <c r="E708" s="4"/>
      <c r="F708" s="4"/>
      <c r="G708" s="4"/>
      <c r="H708" s="4"/>
      <c r="I708" s="4"/>
      <c r="J708" s="4"/>
      <c r="K708" s="5"/>
      <c r="L708" s="5"/>
      <c r="M708" s="5"/>
      <c r="N708" s="5"/>
      <c r="O708" s="5"/>
      <c r="P708" s="5"/>
      <c r="Q708" s="5"/>
      <c r="R708" s="5"/>
      <c r="S708" s="4"/>
      <c r="T708" s="4"/>
    </row>
    <row r="709" spans="2:20" x14ac:dyDescent="0.25">
      <c r="B709" s="60"/>
      <c r="C709" s="4"/>
      <c r="D709" s="4"/>
      <c r="E709" s="4"/>
      <c r="F709" s="4"/>
      <c r="G709" s="4"/>
      <c r="H709" s="4"/>
      <c r="I709" s="4"/>
      <c r="J709" s="4"/>
      <c r="K709" s="5"/>
      <c r="L709" s="5"/>
      <c r="M709" s="5"/>
      <c r="N709" s="5"/>
      <c r="O709" s="5"/>
      <c r="P709" s="5"/>
      <c r="Q709" s="5"/>
      <c r="R709" s="5"/>
      <c r="S709" s="4"/>
      <c r="T709" s="4"/>
    </row>
    <row r="710" spans="2:20" x14ac:dyDescent="0.25">
      <c r="B710" s="60"/>
      <c r="C710" s="4"/>
      <c r="D710" s="4"/>
      <c r="E710" s="4"/>
      <c r="F710" s="4"/>
      <c r="G710" s="4"/>
      <c r="H710" s="4"/>
      <c r="I710" s="4"/>
      <c r="J710" s="4"/>
      <c r="K710" s="5"/>
      <c r="L710" s="5"/>
      <c r="M710" s="5"/>
      <c r="N710" s="5"/>
      <c r="O710" s="5"/>
      <c r="P710" s="5"/>
      <c r="Q710" s="5"/>
      <c r="R710" s="5"/>
      <c r="S710" s="4"/>
      <c r="T710" s="4"/>
    </row>
    <row r="711" spans="2:20" x14ac:dyDescent="0.25">
      <c r="B711" s="60"/>
      <c r="C711" s="4"/>
      <c r="D711" s="4"/>
      <c r="E711" s="4"/>
      <c r="F711" s="4"/>
      <c r="G711" s="4"/>
      <c r="H711" s="4"/>
      <c r="I711" s="4"/>
      <c r="J711" s="4"/>
      <c r="K711" s="5"/>
      <c r="L711" s="5"/>
      <c r="M711" s="5"/>
      <c r="N711" s="5"/>
      <c r="O711" s="5"/>
      <c r="P711" s="5"/>
      <c r="Q711" s="5"/>
      <c r="R711" s="5"/>
      <c r="S711" s="4"/>
      <c r="T711" s="4"/>
    </row>
    <row r="712" spans="2:20" x14ac:dyDescent="0.25">
      <c r="B712" s="60"/>
      <c r="C712" s="4"/>
      <c r="D712" s="4"/>
      <c r="E712" s="4"/>
      <c r="F712" s="4"/>
      <c r="G712" s="4"/>
      <c r="H712" s="4"/>
      <c r="I712" s="4"/>
      <c r="J712" s="4"/>
      <c r="K712" s="5"/>
      <c r="L712" s="5"/>
      <c r="M712" s="5"/>
      <c r="N712" s="5"/>
      <c r="O712" s="5"/>
      <c r="P712" s="5"/>
      <c r="Q712" s="5"/>
      <c r="R712" s="5"/>
      <c r="S712" s="4"/>
      <c r="T712" s="4"/>
    </row>
    <row r="713" spans="2:20" x14ac:dyDescent="0.25">
      <c r="B713" s="60"/>
      <c r="C713" s="4"/>
      <c r="D713" s="4"/>
      <c r="E713" s="4"/>
      <c r="F713" s="4"/>
      <c r="G713" s="4"/>
      <c r="H713" s="4"/>
      <c r="I713" s="4"/>
      <c r="J713" s="4"/>
      <c r="K713" s="5"/>
      <c r="L713" s="5"/>
      <c r="M713" s="5"/>
      <c r="N713" s="5"/>
      <c r="O713" s="5"/>
      <c r="P713" s="5"/>
      <c r="Q713" s="5"/>
      <c r="R713" s="5"/>
      <c r="S713" s="4"/>
      <c r="T713" s="4"/>
    </row>
    <row r="714" spans="2:20" x14ac:dyDescent="0.25">
      <c r="B714" s="60"/>
      <c r="C714" s="4"/>
      <c r="D714" s="4"/>
      <c r="E714" s="4"/>
      <c r="F714" s="4"/>
      <c r="G714" s="4"/>
      <c r="H714" s="4"/>
      <c r="I714" s="4"/>
      <c r="J714" s="4"/>
      <c r="K714" s="5"/>
      <c r="L714" s="5"/>
      <c r="M714" s="5"/>
      <c r="N714" s="5"/>
      <c r="O714" s="5"/>
      <c r="P714" s="5"/>
      <c r="Q714" s="5"/>
      <c r="R714" s="5"/>
      <c r="S714" s="4"/>
      <c r="T714" s="4"/>
    </row>
    <row r="715" spans="2:20" x14ac:dyDescent="0.25">
      <c r="B715" s="60"/>
      <c r="C715" s="4"/>
      <c r="D715" s="4"/>
      <c r="E715" s="4"/>
      <c r="F715" s="4"/>
      <c r="G715" s="4"/>
      <c r="H715" s="4"/>
      <c r="I715" s="4"/>
      <c r="J715" s="4"/>
      <c r="K715" s="5"/>
      <c r="L715" s="5"/>
      <c r="M715" s="5"/>
      <c r="N715" s="5"/>
      <c r="O715" s="5"/>
      <c r="P715" s="5"/>
      <c r="Q715" s="5"/>
      <c r="R715" s="5"/>
      <c r="S715" s="4"/>
      <c r="T715" s="4"/>
    </row>
    <row r="716" spans="2:20" x14ac:dyDescent="0.25">
      <c r="B716" s="60"/>
      <c r="C716" s="4"/>
      <c r="D716" s="4"/>
      <c r="E716" s="4"/>
      <c r="F716" s="4"/>
      <c r="G716" s="4"/>
      <c r="H716" s="4"/>
      <c r="I716" s="4"/>
      <c r="J716" s="4"/>
      <c r="K716" s="5"/>
      <c r="L716" s="5"/>
      <c r="M716" s="5"/>
      <c r="N716" s="5"/>
      <c r="O716" s="5"/>
      <c r="P716" s="5"/>
      <c r="Q716" s="5"/>
      <c r="R716" s="5"/>
      <c r="S716" s="4"/>
      <c r="T716" s="4"/>
    </row>
    <row r="717" spans="2:20" x14ac:dyDescent="0.25">
      <c r="B717" s="60"/>
      <c r="C717" s="4"/>
      <c r="D717" s="4"/>
      <c r="E717" s="4"/>
      <c r="F717" s="4"/>
      <c r="G717" s="4"/>
      <c r="H717" s="4"/>
      <c r="I717" s="4"/>
      <c r="J717" s="4"/>
      <c r="K717" s="5"/>
      <c r="L717" s="5"/>
      <c r="M717" s="5"/>
      <c r="N717" s="5"/>
      <c r="O717" s="5"/>
      <c r="P717" s="5"/>
      <c r="Q717" s="5"/>
      <c r="R717" s="5"/>
      <c r="S717" s="4"/>
      <c r="T717" s="4"/>
    </row>
    <row r="718" spans="2:20" x14ac:dyDescent="0.25">
      <c r="B718" s="60"/>
      <c r="C718" s="4"/>
      <c r="D718" s="4"/>
      <c r="E718" s="4"/>
      <c r="F718" s="4"/>
      <c r="G718" s="4"/>
      <c r="H718" s="4"/>
      <c r="I718" s="4"/>
      <c r="J718" s="4"/>
      <c r="K718" s="5"/>
      <c r="L718" s="5"/>
      <c r="M718" s="5"/>
      <c r="N718" s="5"/>
      <c r="O718" s="5"/>
      <c r="P718" s="5"/>
      <c r="Q718" s="5"/>
      <c r="R718" s="5"/>
      <c r="S718" s="4"/>
      <c r="T718" s="4"/>
    </row>
    <row r="719" spans="2:20" x14ac:dyDescent="0.25">
      <c r="B719" s="60"/>
      <c r="C719" s="4"/>
      <c r="D719" s="4"/>
      <c r="E719" s="4"/>
      <c r="F719" s="4"/>
      <c r="G719" s="4"/>
      <c r="H719" s="4"/>
      <c r="I719" s="4"/>
      <c r="J719" s="4"/>
      <c r="K719" s="5"/>
      <c r="L719" s="5"/>
      <c r="M719" s="5"/>
      <c r="N719" s="5"/>
      <c r="O719" s="5"/>
      <c r="P719" s="5"/>
      <c r="Q719" s="5"/>
      <c r="R719" s="5"/>
      <c r="S719" s="4"/>
      <c r="T719" s="4"/>
    </row>
    <row r="720" spans="2:20" x14ac:dyDescent="0.25">
      <c r="B720" s="60"/>
      <c r="C720" s="4"/>
      <c r="D720" s="4"/>
      <c r="E720" s="4"/>
      <c r="F720" s="4"/>
      <c r="G720" s="4"/>
      <c r="H720" s="4"/>
      <c r="I720" s="4"/>
      <c r="J720" s="4"/>
      <c r="K720" s="5"/>
      <c r="L720" s="5"/>
      <c r="M720" s="5"/>
      <c r="N720" s="5"/>
      <c r="O720" s="5"/>
      <c r="P720" s="5"/>
      <c r="Q720" s="5"/>
      <c r="R720" s="5"/>
      <c r="S720" s="4"/>
      <c r="T720" s="4"/>
    </row>
    <row r="721" spans="2:20" x14ac:dyDescent="0.25">
      <c r="B721" s="60"/>
      <c r="C721" s="4"/>
      <c r="D721" s="4"/>
      <c r="E721" s="4"/>
      <c r="F721" s="4"/>
      <c r="G721" s="4"/>
      <c r="H721" s="4"/>
      <c r="I721" s="4"/>
      <c r="J721" s="4"/>
      <c r="K721" s="5"/>
      <c r="L721" s="5"/>
      <c r="M721" s="5"/>
      <c r="N721" s="5"/>
      <c r="O721" s="5"/>
      <c r="P721" s="5"/>
      <c r="Q721" s="5"/>
      <c r="R721" s="5"/>
      <c r="S721" s="4"/>
      <c r="T721" s="4"/>
    </row>
    <row r="722" spans="2:20" x14ac:dyDescent="0.25">
      <c r="B722" s="60"/>
      <c r="C722" s="4"/>
      <c r="D722" s="4"/>
      <c r="E722" s="4"/>
      <c r="F722" s="4"/>
      <c r="G722" s="4"/>
      <c r="H722" s="4"/>
      <c r="I722" s="4"/>
      <c r="J722" s="4"/>
      <c r="K722" s="5"/>
      <c r="L722" s="5"/>
      <c r="M722" s="5"/>
      <c r="N722" s="5"/>
      <c r="O722" s="5"/>
      <c r="P722" s="5"/>
      <c r="Q722" s="5"/>
      <c r="R722" s="5"/>
      <c r="S722" s="4"/>
      <c r="T722" s="4"/>
    </row>
    <row r="723" spans="2:20" x14ac:dyDescent="0.25">
      <c r="B723" s="60"/>
      <c r="C723" s="4"/>
      <c r="D723" s="4"/>
      <c r="E723" s="4"/>
      <c r="F723" s="4"/>
      <c r="G723" s="4"/>
      <c r="H723" s="4"/>
      <c r="I723" s="4"/>
      <c r="J723" s="4"/>
      <c r="K723" s="5"/>
      <c r="L723" s="5"/>
      <c r="M723" s="5"/>
      <c r="N723" s="5"/>
      <c r="O723" s="5"/>
      <c r="P723" s="5"/>
      <c r="Q723" s="5"/>
      <c r="R723" s="5"/>
      <c r="S723" s="4"/>
      <c r="T723" s="4"/>
    </row>
    <row r="724" spans="2:20" x14ac:dyDescent="0.25">
      <c r="B724" s="60"/>
      <c r="C724" s="4"/>
      <c r="D724" s="4"/>
      <c r="E724" s="4"/>
      <c r="F724" s="4"/>
      <c r="G724" s="4"/>
      <c r="H724" s="4"/>
      <c r="I724" s="4"/>
      <c r="J724" s="4"/>
      <c r="K724" s="5"/>
      <c r="L724" s="5"/>
      <c r="M724" s="5"/>
      <c r="N724" s="5"/>
      <c r="O724" s="5"/>
      <c r="P724" s="5"/>
      <c r="Q724" s="5"/>
      <c r="R724" s="5"/>
      <c r="S724" s="4"/>
      <c r="T724" s="4"/>
    </row>
    <row r="725" spans="2:20" x14ac:dyDescent="0.25">
      <c r="B725" s="60"/>
      <c r="C725" s="4"/>
      <c r="D725" s="4"/>
      <c r="E725" s="4"/>
      <c r="F725" s="4"/>
      <c r="G725" s="4"/>
      <c r="H725" s="4"/>
      <c r="I725" s="4"/>
      <c r="J725" s="4"/>
      <c r="K725" s="5"/>
      <c r="L725" s="5"/>
      <c r="M725" s="5"/>
      <c r="N725" s="5"/>
      <c r="O725" s="5"/>
      <c r="P725" s="5"/>
      <c r="Q725" s="5"/>
      <c r="R725" s="5"/>
      <c r="S725" s="4"/>
      <c r="T725" s="4"/>
    </row>
    <row r="726" spans="2:20" x14ac:dyDescent="0.25">
      <c r="B726" s="60"/>
      <c r="C726" s="4"/>
      <c r="D726" s="4"/>
      <c r="E726" s="4"/>
      <c r="F726" s="4"/>
      <c r="G726" s="4"/>
      <c r="H726" s="4"/>
      <c r="I726" s="4"/>
      <c r="J726" s="4"/>
      <c r="K726" s="5"/>
      <c r="L726" s="5"/>
      <c r="M726" s="5"/>
      <c r="N726" s="5"/>
      <c r="O726" s="5"/>
      <c r="P726" s="5"/>
      <c r="Q726" s="5"/>
      <c r="R726" s="5"/>
      <c r="S726" s="4"/>
      <c r="T726" s="4"/>
    </row>
    <row r="727" spans="2:20" x14ac:dyDescent="0.25">
      <c r="B727" s="60"/>
      <c r="C727" s="4"/>
      <c r="D727" s="4"/>
      <c r="E727" s="4"/>
      <c r="F727" s="4"/>
      <c r="G727" s="4"/>
      <c r="H727" s="4"/>
      <c r="I727" s="4"/>
      <c r="J727" s="4"/>
      <c r="K727" s="5"/>
      <c r="L727" s="5"/>
      <c r="M727" s="5"/>
      <c r="N727" s="5"/>
      <c r="O727" s="5"/>
      <c r="P727" s="5"/>
      <c r="Q727" s="5"/>
      <c r="R727" s="5"/>
      <c r="S727" s="4"/>
      <c r="T727" s="4"/>
    </row>
    <row r="728" spans="2:20" x14ac:dyDescent="0.25">
      <c r="B728" s="60"/>
      <c r="C728" s="4"/>
      <c r="D728" s="4"/>
      <c r="E728" s="4"/>
      <c r="F728" s="4"/>
      <c r="G728" s="4"/>
      <c r="H728" s="4"/>
      <c r="I728" s="4"/>
      <c r="J728" s="4"/>
      <c r="K728" s="5"/>
      <c r="L728" s="5"/>
      <c r="M728" s="5"/>
      <c r="N728" s="5"/>
      <c r="O728" s="5"/>
      <c r="P728" s="5"/>
      <c r="Q728" s="5"/>
      <c r="R728" s="5"/>
      <c r="S728" s="4"/>
      <c r="T728" s="4"/>
    </row>
    <row r="729" spans="2:20" x14ac:dyDescent="0.25">
      <c r="B729" s="60"/>
      <c r="C729" s="4"/>
      <c r="D729" s="4"/>
      <c r="E729" s="4"/>
      <c r="F729" s="4"/>
      <c r="G729" s="4"/>
      <c r="H729" s="4"/>
      <c r="I729" s="4"/>
      <c r="J729" s="4"/>
      <c r="K729" s="5"/>
      <c r="L729" s="5"/>
      <c r="M729" s="5"/>
      <c r="N729" s="5"/>
      <c r="O729" s="5"/>
      <c r="P729" s="5"/>
      <c r="Q729" s="5"/>
      <c r="R729" s="5"/>
      <c r="S729" s="4"/>
      <c r="T729" s="4"/>
    </row>
    <row r="730" spans="2:20" x14ac:dyDescent="0.25">
      <c r="B730" s="60"/>
      <c r="C730" s="4"/>
      <c r="D730" s="4"/>
      <c r="E730" s="4"/>
      <c r="F730" s="4"/>
      <c r="G730" s="4"/>
      <c r="H730" s="4"/>
      <c r="I730" s="4"/>
      <c r="J730" s="4"/>
      <c r="K730" s="5"/>
      <c r="L730" s="5"/>
      <c r="M730" s="5"/>
      <c r="N730" s="5"/>
      <c r="O730" s="5"/>
      <c r="P730" s="5"/>
      <c r="Q730" s="5"/>
      <c r="R730" s="5"/>
      <c r="S730" s="4"/>
      <c r="T730" s="4"/>
    </row>
    <row r="731" spans="2:20" x14ac:dyDescent="0.25">
      <c r="B731" s="60"/>
      <c r="C731" s="4"/>
      <c r="D731" s="4"/>
      <c r="E731" s="4"/>
      <c r="F731" s="4"/>
      <c r="G731" s="4"/>
      <c r="H731" s="4"/>
      <c r="I731" s="4"/>
      <c r="J731" s="4"/>
      <c r="K731" s="5"/>
      <c r="L731" s="5"/>
      <c r="M731" s="5"/>
      <c r="N731" s="5"/>
      <c r="O731" s="5"/>
      <c r="P731" s="5"/>
      <c r="Q731" s="5"/>
      <c r="R731" s="5"/>
      <c r="S731" s="4"/>
      <c r="T731" s="4"/>
    </row>
    <row r="732" spans="2:20" x14ac:dyDescent="0.25">
      <c r="B732" s="60"/>
      <c r="C732" s="4"/>
      <c r="D732" s="4"/>
      <c r="E732" s="4"/>
      <c r="F732" s="4"/>
      <c r="G732" s="4"/>
      <c r="H732" s="4"/>
      <c r="I732" s="4"/>
      <c r="J732" s="4"/>
      <c r="K732" s="5"/>
      <c r="L732" s="5"/>
      <c r="M732" s="5"/>
      <c r="N732" s="5"/>
      <c r="O732" s="5"/>
      <c r="P732" s="5"/>
      <c r="Q732" s="5"/>
      <c r="R732" s="5"/>
      <c r="S732" s="4"/>
      <c r="T732" s="4"/>
    </row>
    <row r="733" spans="2:20" x14ac:dyDescent="0.25">
      <c r="B733" s="60"/>
      <c r="C733" s="4"/>
      <c r="D733" s="4"/>
      <c r="E733" s="4"/>
      <c r="F733" s="4"/>
      <c r="G733" s="4"/>
      <c r="H733" s="4"/>
      <c r="I733" s="4"/>
      <c r="J733" s="4"/>
      <c r="K733" s="5"/>
      <c r="L733" s="5"/>
      <c r="M733" s="5"/>
      <c r="N733" s="5"/>
      <c r="O733" s="5"/>
      <c r="P733" s="5"/>
      <c r="Q733" s="5"/>
      <c r="R733" s="5"/>
      <c r="S733" s="4"/>
      <c r="T733" s="4"/>
    </row>
    <row r="734" spans="2:20" x14ac:dyDescent="0.25">
      <c r="B734" s="60"/>
      <c r="C734" s="4"/>
      <c r="D734" s="4"/>
      <c r="E734" s="4"/>
      <c r="F734" s="4"/>
      <c r="G734" s="4"/>
      <c r="H734" s="4"/>
      <c r="I734" s="4"/>
      <c r="J734" s="4"/>
      <c r="K734" s="5"/>
      <c r="L734" s="5"/>
      <c r="M734" s="5"/>
      <c r="N734" s="5"/>
      <c r="O734" s="5"/>
      <c r="P734" s="5"/>
      <c r="Q734" s="5"/>
      <c r="R734" s="5"/>
      <c r="S734" s="4"/>
      <c r="T734" s="4"/>
    </row>
    <row r="735" spans="2:20" x14ac:dyDescent="0.25">
      <c r="B735" s="60"/>
      <c r="C735" s="4"/>
      <c r="D735" s="4"/>
      <c r="E735" s="4"/>
      <c r="F735" s="4"/>
      <c r="G735" s="4"/>
      <c r="H735" s="4"/>
      <c r="I735" s="4"/>
      <c r="J735" s="4"/>
      <c r="K735" s="5"/>
      <c r="L735" s="5"/>
      <c r="M735" s="5"/>
      <c r="N735" s="5"/>
      <c r="O735" s="5"/>
      <c r="P735" s="5"/>
      <c r="Q735" s="5"/>
      <c r="R735" s="5"/>
      <c r="S735" s="4"/>
      <c r="T735" s="4"/>
    </row>
    <row r="736" spans="2:20" x14ac:dyDescent="0.25">
      <c r="B736" s="60"/>
      <c r="C736" s="4"/>
      <c r="D736" s="4"/>
      <c r="E736" s="4"/>
      <c r="F736" s="4"/>
      <c r="G736" s="4"/>
      <c r="H736" s="4"/>
      <c r="I736" s="4"/>
      <c r="J736" s="4"/>
      <c r="K736" s="5"/>
      <c r="L736" s="5"/>
      <c r="M736" s="5"/>
      <c r="N736" s="5"/>
      <c r="O736" s="5"/>
      <c r="P736" s="5"/>
      <c r="Q736" s="5"/>
      <c r="R736" s="5"/>
      <c r="S736" s="4"/>
      <c r="T736" s="4"/>
    </row>
    <row r="737" spans="2:20" x14ac:dyDescent="0.25">
      <c r="B737" s="60"/>
      <c r="C737" s="4"/>
      <c r="D737" s="4"/>
      <c r="E737" s="4"/>
      <c r="F737" s="4"/>
      <c r="G737" s="4"/>
      <c r="H737" s="4"/>
      <c r="I737" s="4"/>
      <c r="J737" s="4"/>
      <c r="K737" s="5"/>
      <c r="L737" s="5"/>
      <c r="M737" s="5"/>
      <c r="N737" s="5"/>
      <c r="O737" s="5"/>
      <c r="P737" s="5"/>
      <c r="Q737" s="5"/>
      <c r="R737" s="5"/>
      <c r="S737" s="4"/>
      <c r="T737" s="4"/>
    </row>
    <row r="738" spans="2:20" x14ac:dyDescent="0.25">
      <c r="B738" s="60"/>
      <c r="C738" s="4"/>
      <c r="D738" s="4"/>
      <c r="E738" s="4"/>
      <c r="F738" s="4"/>
      <c r="G738" s="4"/>
      <c r="H738" s="4"/>
      <c r="I738" s="4"/>
      <c r="J738" s="4"/>
      <c r="K738" s="5"/>
      <c r="L738" s="5"/>
      <c r="M738" s="5"/>
      <c r="N738" s="5"/>
      <c r="O738" s="5"/>
      <c r="P738" s="5"/>
      <c r="Q738" s="5"/>
      <c r="R738" s="5"/>
      <c r="S738" s="4"/>
      <c r="T738" s="4"/>
    </row>
    <row r="739" spans="2:20" x14ac:dyDescent="0.25">
      <c r="B739" s="60"/>
      <c r="C739" s="4"/>
      <c r="D739" s="4"/>
      <c r="E739" s="4"/>
      <c r="F739" s="4"/>
      <c r="G739" s="4"/>
      <c r="H739" s="4"/>
      <c r="I739" s="4"/>
      <c r="J739" s="4"/>
      <c r="K739" s="5"/>
      <c r="L739" s="5"/>
      <c r="M739" s="5"/>
      <c r="N739" s="5"/>
      <c r="O739" s="5"/>
      <c r="P739" s="5"/>
      <c r="Q739" s="5"/>
      <c r="R739" s="5"/>
      <c r="S739" s="4"/>
      <c r="T739" s="4"/>
    </row>
    <row r="740" spans="2:20" x14ac:dyDescent="0.25">
      <c r="B740" s="60"/>
      <c r="C740" s="4"/>
      <c r="D740" s="4"/>
      <c r="E740" s="4"/>
      <c r="F740" s="4"/>
      <c r="G740" s="4"/>
      <c r="H740" s="4"/>
      <c r="I740" s="4"/>
      <c r="J740" s="4"/>
      <c r="K740" s="5"/>
      <c r="L740" s="5"/>
      <c r="M740" s="5"/>
      <c r="N740" s="5"/>
      <c r="O740" s="5"/>
      <c r="P740" s="5"/>
      <c r="Q740" s="5"/>
      <c r="R740" s="5"/>
      <c r="S740" s="4"/>
      <c r="T740" s="4"/>
    </row>
    <row r="741" spans="2:20" x14ac:dyDescent="0.25">
      <c r="B741" s="60"/>
      <c r="C741" s="4"/>
      <c r="D741" s="4"/>
      <c r="E741" s="4"/>
      <c r="F741" s="4"/>
      <c r="G741" s="4"/>
      <c r="H741" s="4"/>
      <c r="I741" s="4"/>
      <c r="J741" s="4"/>
      <c r="K741" s="5"/>
      <c r="L741" s="5"/>
      <c r="M741" s="5"/>
      <c r="N741" s="5"/>
      <c r="O741" s="5"/>
      <c r="P741" s="5"/>
      <c r="Q741" s="5"/>
      <c r="R741" s="5"/>
      <c r="S741" s="4"/>
      <c r="T741" s="4"/>
    </row>
    <row r="742" spans="2:20" x14ac:dyDescent="0.25">
      <c r="B742" s="60"/>
      <c r="C742" s="4"/>
      <c r="D742" s="4"/>
      <c r="E742" s="4"/>
      <c r="F742" s="4"/>
      <c r="G742" s="4"/>
      <c r="H742" s="4"/>
      <c r="I742" s="4"/>
      <c r="J742" s="4"/>
      <c r="K742" s="5"/>
      <c r="L742" s="5"/>
      <c r="M742" s="5"/>
      <c r="N742" s="5"/>
      <c r="O742" s="5"/>
      <c r="P742" s="5"/>
      <c r="Q742" s="5"/>
      <c r="R742" s="5"/>
      <c r="S742" s="4"/>
      <c r="T742" s="4"/>
    </row>
    <row r="743" spans="2:20" x14ac:dyDescent="0.25">
      <c r="B743" s="60"/>
      <c r="C743" s="4"/>
      <c r="D743" s="4"/>
      <c r="E743" s="4"/>
      <c r="F743" s="4"/>
      <c r="G743" s="4"/>
      <c r="H743" s="4"/>
      <c r="I743" s="4"/>
      <c r="J743" s="4"/>
      <c r="K743" s="5"/>
      <c r="L743" s="5"/>
      <c r="M743" s="5"/>
      <c r="N743" s="5"/>
      <c r="O743" s="5"/>
      <c r="P743" s="5"/>
      <c r="Q743" s="5"/>
      <c r="R743" s="5"/>
      <c r="S743" s="4"/>
      <c r="T743" s="4"/>
    </row>
    <row r="744" spans="2:20" x14ac:dyDescent="0.25">
      <c r="B744" s="60"/>
      <c r="C744" s="4"/>
      <c r="D744" s="4"/>
      <c r="E744" s="4"/>
      <c r="F744" s="4"/>
      <c r="G744" s="4"/>
      <c r="H744" s="4"/>
      <c r="I744" s="4"/>
      <c r="J744" s="4"/>
      <c r="K744" s="5"/>
      <c r="L744" s="5"/>
      <c r="M744" s="5"/>
      <c r="N744" s="5"/>
      <c r="O744" s="5"/>
      <c r="P744" s="5"/>
      <c r="Q744" s="5"/>
      <c r="R744" s="5"/>
      <c r="S744" s="4"/>
      <c r="T744" s="4"/>
    </row>
    <row r="745" spans="2:20" x14ac:dyDescent="0.25">
      <c r="B745" s="60"/>
      <c r="C745" s="4"/>
      <c r="D745" s="4"/>
      <c r="E745" s="4"/>
      <c r="F745" s="4"/>
      <c r="G745" s="4"/>
      <c r="H745" s="4"/>
      <c r="I745" s="4"/>
      <c r="J745" s="4"/>
      <c r="K745" s="5"/>
      <c r="L745" s="5"/>
      <c r="M745" s="5"/>
      <c r="N745" s="5"/>
      <c r="O745" s="5"/>
      <c r="P745" s="5"/>
      <c r="Q745" s="5"/>
      <c r="R745" s="5"/>
      <c r="S745" s="4"/>
      <c r="T745" s="4"/>
    </row>
    <row r="746" spans="2:20" x14ac:dyDescent="0.25">
      <c r="B746" s="60"/>
      <c r="C746" s="4"/>
      <c r="D746" s="4"/>
      <c r="E746" s="4"/>
      <c r="F746" s="4"/>
      <c r="G746" s="4"/>
      <c r="H746" s="4"/>
      <c r="I746" s="4"/>
      <c r="J746" s="4"/>
      <c r="K746" s="5"/>
      <c r="L746" s="5"/>
      <c r="M746" s="5"/>
      <c r="N746" s="5"/>
      <c r="O746" s="5"/>
      <c r="P746" s="5"/>
      <c r="Q746" s="5"/>
      <c r="R746" s="5"/>
      <c r="S746" s="4"/>
      <c r="T746" s="4"/>
    </row>
    <row r="747" spans="2:20" x14ac:dyDescent="0.25">
      <c r="B747" s="60"/>
      <c r="C747" s="4"/>
      <c r="D747" s="4"/>
      <c r="E747" s="4"/>
      <c r="F747" s="4"/>
      <c r="G747" s="4"/>
      <c r="H747" s="4"/>
      <c r="I747" s="4"/>
      <c r="J747" s="4"/>
      <c r="K747" s="5"/>
      <c r="L747" s="5"/>
      <c r="M747" s="5"/>
      <c r="N747" s="5"/>
      <c r="O747" s="5"/>
      <c r="P747" s="5"/>
      <c r="Q747" s="5"/>
      <c r="R747" s="5"/>
      <c r="S747" s="4"/>
      <c r="T747" s="4"/>
    </row>
    <row r="748" spans="2:20" x14ac:dyDescent="0.25">
      <c r="B748" s="60"/>
      <c r="C748" s="4"/>
      <c r="D748" s="4"/>
      <c r="E748" s="4"/>
      <c r="F748" s="4"/>
      <c r="G748" s="4"/>
      <c r="H748" s="4"/>
      <c r="I748" s="4"/>
      <c r="J748" s="4"/>
      <c r="K748" s="5"/>
      <c r="L748" s="5"/>
      <c r="M748" s="5"/>
      <c r="N748" s="5"/>
      <c r="O748" s="5"/>
      <c r="P748" s="5"/>
      <c r="Q748" s="5"/>
      <c r="R748" s="5"/>
      <c r="S748" s="4"/>
      <c r="T748" s="4"/>
    </row>
    <row r="749" spans="2:20" x14ac:dyDescent="0.25">
      <c r="B749" s="60"/>
      <c r="C749" s="4"/>
      <c r="D749" s="4"/>
      <c r="E749" s="4"/>
      <c r="F749" s="4"/>
      <c r="G749" s="4"/>
      <c r="H749" s="4"/>
      <c r="I749" s="4"/>
      <c r="J749" s="4"/>
      <c r="K749" s="5"/>
      <c r="L749" s="5"/>
      <c r="M749" s="5"/>
      <c r="N749" s="5"/>
      <c r="O749" s="5"/>
      <c r="P749" s="5"/>
      <c r="Q749" s="5"/>
      <c r="R749" s="5"/>
      <c r="S749" s="4"/>
      <c r="T749" s="4"/>
    </row>
    <row r="750" spans="2:20" x14ac:dyDescent="0.25">
      <c r="B750" s="60"/>
      <c r="C750" s="4"/>
      <c r="D750" s="4"/>
      <c r="E750" s="4"/>
      <c r="F750" s="4"/>
      <c r="G750" s="4"/>
      <c r="H750" s="4"/>
      <c r="I750" s="4"/>
      <c r="J750" s="4"/>
      <c r="K750" s="5"/>
      <c r="L750" s="5"/>
      <c r="M750" s="5"/>
      <c r="N750" s="5"/>
      <c r="O750" s="5"/>
      <c r="P750" s="5"/>
      <c r="Q750" s="5"/>
      <c r="R750" s="5"/>
      <c r="S750" s="4"/>
      <c r="T750" s="4"/>
    </row>
    <row r="751" spans="2:20" x14ac:dyDescent="0.25">
      <c r="B751" s="60"/>
      <c r="C751" s="4"/>
      <c r="D751" s="4"/>
      <c r="E751" s="4"/>
      <c r="F751" s="4"/>
      <c r="G751" s="4"/>
      <c r="H751" s="4"/>
      <c r="I751" s="4"/>
      <c r="J751" s="4"/>
      <c r="K751" s="5"/>
      <c r="L751" s="5"/>
      <c r="M751" s="5"/>
      <c r="N751" s="5"/>
      <c r="O751" s="5"/>
      <c r="P751" s="5"/>
      <c r="Q751" s="5"/>
      <c r="R751" s="5"/>
      <c r="S751" s="4"/>
      <c r="T751" s="4"/>
    </row>
    <row r="752" spans="2:20" x14ac:dyDescent="0.25">
      <c r="B752" s="60"/>
      <c r="C752" s="4"/>
      <c r="D752" s="4"/>
      <c r="E752" s="4"/>
      <c r="F752" s="4"/>
      <c r="G752" s="4"/>
      <c r="H752" s="4"/>
      <c r="I752" s="4"/>
      <c r="J752" s="4"/>
      <c r="K752" s="5"/>
      <c r="L752" s="5"/>
      <c r="M752" s="5"/>
      <c r="N752" s="5"/>
      <c r="O752" s="5"/>
      <c r="P752" s="5"/>
      <c r="Q752" s="5"/>
      <c r="R752" s="5"/>
      <c r="S752" s="4"/>
      <c r="T752" s="4"/>
    </row>
    <row r="753" spans="2:20" x14ac:dyDescent="0.25">
      <c r="B753" s="60"/>
      <c r="C753" s="4"/>
      <c r="D753" s="4"/>
      <c r="E753" s="4"/>
      <c r="F753" s="4"/>
      <c r="G753" s="4"/>
      <c r="H753" s="4"/>
      <c r="I753" s="4"/>
      <c r="J753" s="4"/>
      <c r="K753" s="5"/>
      <c r="L753" s="5"/>
      <c r="M753" s="5"/>
      <c r="N753" s="5"/>
      <c r="O753" s="5"/>
      <c r="P753" s="5"/>
      <c r="Q753" s="5"/>
      <c r="R753" s="5"/>
      <c r="S753" s="4"/>
      <c r="T753" s="4"/>
    </row>
    <row r="754" spans="2:20" x14ac:dyDescent="0.25">
      <c r="B754" s="60"/>
      <c r="C754" s="4"/>
      <c r="D754" s="4"/>
      <c r="E754" s="4"/>
      <c r="F754" s="4"/>
      <c r="G754" s="4"/>
      <c r="H754" s="4"/>
      <c r="I754" s="4"/>
      <c r="J754" s="4"/>
      <c r="K754" s="5"/>
      <c r="L754" s="5"/>
      <c r="M754" s="5"/>
      <c r="N754" s="5"/>
      <c r="O754" s="5"/>
      <c r="P754" s="5"/>
      <c r="Q754" s="5"/>
      <c r="R754" s="5"/>
      <c r="S754" s="4"/>
      <c r="T754" s="4"/>
    </row>
    <row r="755" spans="2:20" x14ac:dyDescent="0.25">
      <c r="B755" s="60"/>
      <c r="C755" s="4"/>
      <c r="D755" s="4"/>
      <c r="E755" s="4"/>
      <c r="F755" s="4"/>
      <c r="G755" s="4"/>
      <c r="H755" s="4"/>
      <c r="I755" s="4"/>
      <c r="J755" s="4"/>
      <c r="K755" s="5"/>
      <c r="L755" s="5"/>
      <c r="M755" s="5"/>
      <c r="N755" s="5"/>
      <c r="O755" s="5"/>
      <c r="P755" s="5"/>
      <c r="Q755" s="5"/>
      <c r="R755" s="5"/>
      <c r="S755" s="4"/>
      <c r="T755" s="4"/>
    </row>
    <row r="756" spans="2:20" x14ac:dyDescent="0.25">
      <c r="B756" s="60"/>
      <c r="C756" s="4"/>
      <c r="D756" s="4"/>
      <c r="E756" s="4"/>
      <c r="F756" s="4"/>
      <c r="G756" s="4"/>
      <c r="H756" s="4"/>
      <c r="I756" s="4"/>
      <c r="J756" s="4"/>
      <c r="K756" s="5"/>
      <c r="L756" s="5"/>
      <c r="M756" s="5"/>
      <c r="N756" s="5"/>
      <c r="O756" s="5"/>
      <c r="P756" s="5"/>
      <c r="Q756" s="5"/>
      <c r="R756" s="5"/>
      <c r="S756" s="4"/>
      <c r="T756" s="4"/>
    </row>
    <row r="757" spans="2:20" x14ac:dyDescent="0.25">
      <c r="B757" s="60"/>
      <c r="C757" s="4"/>
      <c r="D757" s="4"/>
      <c r="E757" s="4"/>
      <c r="F757" s="4"/>
      <c r="G757" s="4"/>
      <c r="H757" s="4"/>
      <c r="I757" s="4"/>
      <c r="J757" s="4"/>
      <c r="K757" s="5"/>
      <c r="L757" s="5"/>
      <c r="M757" s="5"/>
      <c r="N757" s="5"/>
      <c r="O757" s="5"/>
      <c r="P757" s="5"/>
      <c r="Q757" s="5"/>
      <c r="R757" s="5"/>
      <c r="S757" s="4"/>
      <c r="T757" s="4"/>
    </row>
    <row r="758" spans="2:20" x14ac:dyDescent="0.25">
      <c r="B758" s="60"/>
      <c r="C758" s="4"/>
      <c r="D758" s="4"/>
      <c r="E758" s="4"/>
      <c r="F758" s="4"/>
      <c r="G758" s="4"/>
      <c r="H758" s="4"/>
      <c r="I758" s="4"/>
      <c r="J758" s="4"/>
      <c r="K758" s="5"/>
      <c r="L758" s="5"/>
      <c r="M758" s="5"/>
      <c r="N758" s="5"/>
      <c r="O758" s="5"/>
      <c r="P758" s="5"/>
      <c r="Q758" s="5"/>
      <c r="R758" s="5"/>
      <c r="S758" s="4"/>
      <c r="T758" s="4"/>
    </row>
    <row r="759" spans="2:20" x14ac:dyDescent="0.25">
      <c r="B759" s="60"/>
      <c r="C759" s="4"/>
      <c r="D759" s="4"/>
      <c r="E759" s="4"/>
      <c r="F759" s="4"/>
      <c r="G759" s="4"/>
      <c r="H759" s="4"/>
      <c r="I759" s="4"/>
      <c r="J759" s="4"/>
      <c r="K759" s="5"/>
      <c r="L759" s="5"/>
      <c r="M759" s="5"/>
      <c r="N759" s="5"/>
      <c r="O759" s="5"/>
      <c r="P759" s="5"/>
      <c r="Q759" s="5"/>
      <c r="R759" s="5"/>
      <c r="S759" s="4"/>
      <c r="T759" s="4"/>
    </row>
    <row r="760" spans="2:20" x14ac:dyDescent="0.25">
      <c r="B760" s="60"/>
      <c r="C760" s="4"/>
      <c r="D760" s="4"/>
      <c r="E760" s="4"/>
      <c r="F760" s="4"/>
      <c r="G760" s="4"/>
      <c r="H760" s="4"/>
      <c r="I760" s="4"/>
      <c r="J760" s="4"/>
      <c r="K760" s="5"/>
      <c r="L760" s="5"/>
      <c r="M760" s="5"/>
      <c r="N760" s="5"/>
      <c r="O760" s="5"/>
      <c r="P760" s="5"/>
      <c r="Q760" s="5"/>
      <c r="R760" s="5"/>
      <c r="S760" s="4"/>
      <c r="T760" s="4"/>
    </row>
    <row r="761" spans="2:20" x14ac:dyDescent="0.25">
      <c r="B761" s="60"/>
      <c r="C761" s="4"/>
      <c r="D761" s="4"/>
      <c r="E761" s="4"/>
      <c r="F761" s="4"/>
      <c r="G761" s="4"/>
      <c r="H761" s="4"/>
      <c r="I761" s="4"/>
      <c r="J761" s="4"/>
      <c r="K761" s="5"/>
      <c r="L761" s="5"/>
      <c r="M761" s="5"/>
      <c r="N761" s="5"/>
      <c r="O761" s="5"/>
      <c r="P761" s="5"/>
      <c r="Q761" s="5"/>
      <c r="R761" s="5"/>
      <c r="S761" s="4"/>
      <c r="T761" s="4"/>
    </row>
    <row r="762" spans="2:20" x14ac:dyDescent="0.25">
      <c r="B762" s="60"/>
      <c r="C762" s="4"/>
      <c r="D762" s="4"/>
      <c r="E762" s="4"/>
      <c r="F762" s="4"/>
      <c r="G762" s="4"/>
      <c r="H762" s="4"/>
      <c r="I762" s="4"/>
      <c r="J762" s="4"/>
      <c r="K762" s="5"/>
      <c r="L762" s="5"/>
      <c r="M762" s="5"/>
      <c r="N762" s="5"/>
      <c r="O762" s="5"/>
      <c r="P762" s="5"/>
      <c r="Q762" s="5"/>
      <c r="R762" s="5"/>
      <c r="S762" s="4"/>
      <c r="T762" s="4"/>
    </row>
    <row r="763" spans="2:20" x14ac:dyDescent="0.25">
      <c r="B763" s="60"/>
      <c r="C763" s="4"/>
      <c r="D763" s="4"/>
      <c r="E763" s="4"/>
      <c r="F763" s="4"/>
      <c r="G763" s="4"/>
      <c r="H763" s="4"/>
      <c r="I763" s="4"/>
      <c r="J763" s="4"/>
      <c r="K763" s="5"/>
      <c r="L763" s="5"/>
      <c r="M763" s="5"/>
      <c r="N763" s="5"/>
      <c r="O763" s="5"/>
      <c r="P763" s="5"/>
      <c r="Q763" s="5"/>
      <c r="R763" s="5"/>
      <c r="S763" s="4"/>
      <c r="T763" s="4"/>
    </row>
    <row r="764" spans="2:20" x14ac:dyDescent="0.25">
      <c r="B764" s="60"/>
      <c r="C764" s="4"/>
      <c r="D764" s="4"/>
      <c r="E764" s="4"/>
      <c r="F764" s="4"/>
      <c r="G764" s="4"/>
      <c r="H764" s="4"/>
      <c r="I764" s="4"/>
      <c r="J764" s="4"/>
      <c r="K764" s="5"/>
      <c r="L764" s="5"/>
      <c r="M764" s="5"/>
      <c r="N764" s="5"/>
      <c r="O764" s="5"/>
      <c r="P764" s="5"/>
      <c r="Q764" s="5"/>
      <c r="R764" s="5"/>
      <c r="S764" s="4"/>
      <c r="T764" s="4"/>
    </row>
    <row r="765" spans="2:20" x14ac:dyDescent="0.25">
      <c r="B765" s="60"/>
      <c r="C765" s="4"/>
      <c r="D765" s="4"/>
      <c r="E765" s="4"/>
      <c r="F765" s="4"/>
      <c r="G765" s="4"/>
      <c r="H765" s="4"/>
      <c r="I765" s="4"/>
      <c r="J765" s="4"/>
      <c r="K765" s="5"/>
      <c r="L765" s="5"/>
      <c r="M765" s="5"/>
      <c r="N765" s="5"/>
      <c r="O765" s="5"/>
      <c r="P765" s="5"/>
      <c r="Q765" s="5"/>
      <c r="R765" s="5"/>
      <c r="S765" s="4"/>
      <c r="T765" s="4"/>
    </row>
    <row r="766" spans="2:20" x14ac:dyDescent="0.25">
      <c r="B766" s="60"/>
      <c r="C766" s="4"/>
      <c r="D766" s="4"/>
      <c r="E766" s="4"/>
      <c r="F766" s="4"/>
      <c r="G766" s="4"/>
      <c r="H766" s="4"/>
      <c r="I766" s="4"/>
      <c r="J766" s="4"/>
      <c r="K766" s="5"/>
      <c r="L766" s="5"/>
      <c r="M766" s="5"/>
      <c r="N766" s="5"/>
      <c r="O766" s="5"/>
      <c r="P766" s="5"/>
      <c r="Q766" s="5"/>
      <c r="R766" s="5"/>
      <c r="S766" s="4"/>
      <c r="T766" s="4"/>
    </row>
    <row r="767" spans="2:20" x14ac:dyDescent="0.25">
      <c r="B767" s="60"/>
      <c r="C767" s="4"/>
      <c r="D767" s="4"/>
      <c r="E767" s="4"/>
      <c r="F767" s="4"/>
      <c r="G767" s="4"/>
      <c r="H767" s="4"/>
      <c r="I767" s="4"/>
      <c r="J767" s="4"/>
      <c r="K767" s="5"/>
      <c r="L767" s="5"/>
      <c r="M767" s="5"/>
      <c r="N767" s="5"/>
      <c r="O767" s="5"/>
      <c r="P767" s="5"/>
      <c r="Q767" s="5"/>
      <c r="R767" s="5"/>
      <c r="S767" s="4"/>
      <c r="T767" s="4"/>
    </row>
    <row r="768" spans="2:20" x14ac:dyDescent="0.25">
      <c r="B768" s="60"/>
      <c r="C768" s="4"/>
      <c r="D768" s="4"/>
      <c r="E768" s="4"/>
      <c r="F768" s="4"/>
      <c r="G768" s="4"/>
      <c r="H768" s="4"/>
      <c r="I768" s="4"/>
      <c r="J768" s="4"/>
      <c r="K768" s="5"/>
      <c r="L768" s="5"/>
      <c r="M768" s="5"/>
      <c r="N768" s="5"/>
      <c r="O768" s="5"/>
      <c r="P768" s="5"/>
      <c r="Q768" s="5"/>
      <c r="R768" s="5"/>
      <c r="S768" s="4"/>
      <c r="T768" s="4"/>
    </row>
    <row r="769" spans="2:20" x14ac:dyDescent="0.25">
      <c r="B769" s="60"/>
      <c r="C769" s="4"/>
      <c r="D769" s="4"/>
      <c r="E769" s="4"/>
      <c r="F769" s="4"/>
      <c r="G769" s="4"/>
      <c r="H769" s="4"/>
      <c r="I769" s="4"/>
      <c r="J769" s="4"/>
      <c r="K769" s="5"/>
      <c r="L769" s="5"/>
      <c r="M769" s="5"/>
      <c r="N769" s="5"/>
      <c r="O769" s="5"/>
      <c r="P769" s="5"/>
      <c r="Q769" s="5"/>
      <c r="R769" s="5"/>
      <c r="S769" s="4"/>
      <c r="T769" s="4"/>
    </row>
    <row r="770" spans="2:20" x14ac:dyDescent="0.25">
      <c r="B770" s="60"/>
      <c r="C770" s="4"/>
      <c r="D770" s="4"/>
      <c r="E770" s="4"/>
      <c r="F770" s="4"/>
      <c r="G770" s="4"/>
      <c r="H770" s="4"/>
      <c r="I770" s="4"/>
      <c r="J770" s="4"/>
      <c r="K770" s="5"/>
      <c r="L770" s="5"/>
      <c r="M770" s="5"/>
      <c r="N770" s="5"/>
      <c r="O770" s="5"/>
      <c r="P770" s="5"/>
      <c r="Q770" s="5"/>
      <c r="R770" s="5"/>
      <c r="S770" s="4"/>
      <c r="T770" s="4"/>
    </row>
    <row r="771" spans="2:20" x14ac:dyDescent="0.25">
      <c r="B771" s="60"/>
      <c r="C771" s="4"/>
      <c r="D771" s="4"/>
      <c r="E771" s="4"/>
      <c r="F771" s="4"/>
      <c r="G771" s="4"/>
      <c r="H771" s="4"/>
      <c r="I771" s="4"/>
      <c r="J771" s="4"/>
      <c r="K771" s="5"/>
      <c r="L771" s="5"/>
      <c r="M771" s="5"/>
      <c r="N771" s="5"/>
      <c r="O771" s="5"/>
      <c r="P771" s="5"/>
      <c r="Q771" s="5"/>
      <c r="R771" s="5"/>
      <c r="S771" s="4"/>
      <c r="T771" s="4"/>
    </row>
    <row r="772" spans="2:20" x14ac:dyDescent="0.25">
      <c r="B772" s="60"/>
      <c r="C772" s="4"/>
      <c r="D772" s="4"/>
      <c r="E772" s="4"/>
      <c r="F772" s="4"/>
      <c r="G772" s="4"/>
      <c r="H772" s="4"/>
      <c r="I772" s="4"/>
      <c r="J772" s="4"/>
      <c r="K772" s="5"/>
      <c r="L772" s="5"/>
      <c r="M772" s="5"/>
      <c r="N772" s="5"/>
      <c r="O772" s="5"/>
      <c r="P772" s="5"/>
      <c r="Q772" s="5"/>
      <c r="R772" s="5"/>
      <c r="S772" s="4"/>
      <c r="T772" s="4"/>
    </row>
    <row r="773" spans="2:20" x14ac:dyDescent="0.25">
      <c r="B773" s="60"/>
      <c r="C773" s="4"/>
      <c r="D773" s="4"/>
      <c r="E773" s="4"/>
      <c r="F773" s="4"/>
      <c r="G773" s="4"/>
      <c r="H773" s="4"/>
      <c r="I773" s="4"/>
      <c r="J773" s="4"/>
      <c r="K773" s="5"/>
      <c r="L773" s="5"/>
      <c r="M773" s="5"/>
      <c r="N773" s="5"/>
      <c r="O773" s="5"/>
      <c r="P773" s="5"/>
      <c r="Q773" s="5"/>
      <c r="R773" s="5"/>
      <c r="S773" s="4"/>
      <c r="T773" s="4"/>
    </row>
    <row r="774" spans="2:20" x14ac:dyDescent="0.25">
      <c r="B774" s="60"/>
      <c r="C774" s="4"/>
      <c r="D774" s="4"/>
      <c r="E774" s="4"/>
      <c r="F774" s="4"/>
      <c r="G774" s="4"/>
      <c r="H774" s="4"/>
      <c r="I774" s="4"/>
      <c r="J774" s="4"/>
      <c r="K774" s="5"/>
      <c r="L774" s="5"/>
      <c r="M774" s="5"/>
      <c r="N774" s="5"/>
      <c r="O774" s="5"/>
      <c r="P774" s="5"/>
      <c r="Q774" s="5"/>
      <c r="R774" s="5"/>
      <c r="S774" s="4"/>
      <c r="T774" s="4"/>
    </row>
    <row r="775" spans="2:20" x14ac:dyDescent="0.25">
      <c r="B775" s="60"/>
      <c r="C775" s="4"/>
      <c r="D775" s="4"/>
      <c r="E775" s="4"/>
      <c r="F775" s="4"/>
      <c r="G775" s="4"/>
      <c r="H775" s="4"/>
      <c r="I775" s="4"/>
      <c r="J775" s="4"/>
      <c r="K775" s="5"/>
      <c r="L775" s="5"/>
      <c r="M775" s="5"/>
      <c r="N775" s="5"/>
      <c r="O775" s="5"/>
      <c r="P775" s="5"/>
      <c r="Q775" s="5"/>
      <c r="R775" s="5"/>
      <c r="S775" s="4"/>
      <c r="T775" s="4"/>
    </row>
    <row r="776" spans="2:20" x14ac:dyDescent="0.25">
      <c r="B776" s="60"/>
      <c r="C776" s="4"/>
      <c r="D776" s="4"/>
      <c r="E776" s="4"/>
      <c r="F776" s="4"/>
      <c r="G776" s="4"/>
      <c r="H776" s="4"/>
      <c r="I776" s="4"/>
      <c r="J776" s="4"/>
      <c r="K776" s="5"/>
      <c r="L776" s="5"/>
      <c r="M776" s="5"/>
      <c r="N776" s="5"/>
      <c r="O776" s="5"/>
      <c r="P776" s="5"/>
      <c r="Q776" s="5"/>
      <c r="R776" s="5"/>
      <c r="S776" s="4"/>
      <c r="T776" s="4"/>
    </row>
    <row r="777" spans="2:20" x14ac:dyDescent="0.25">
      <c r="B777" s="60"/>
      <c r="C777" s="4"/>
      <c r="D777" s="4"/>
      <c r="E777" s="4"/>
      <c r="F777" s="4"/>
      <c r="G777" s="4"/>
      <c r="H777" s="4"/>
      <c r="I777" s="4"/>
      <c r="J777" s="4"/>
      <c r="K777" s="5"/>
      <c r="L777" s="5"/>
      <c r="M777" s="5"/>
      <c r="N777" s="5"/>
      <c r="O777" s="5"/>
      <c r="P777" s="5"/>
      <c r="Q777" s="5"/>
      <c r="R777" s="5"/>
      <c r="S777" s="4"/>
      <c r="T777" s="4"/>
    </row>
    <row r="778" spans="2:20" x14ac:dyDescent="0.25">
      <c r="B778" s="60"/>
      <c r="C778" s="4"/>
      <c r="D778" s="4"/>
      <c r="E778" s="4"/>
      <c r="F778" s="4"/>
      <c r="G778" s="4"/>
      <c r="H778" s="4"/>
      <c r="I778" s="4"/>
    </row>
    <row r="779" spans="2:20" x14ac:dyDescent="0.25">
      <c r="B779" s="60"/>
      <c r="C779" s="4"/>
      <c r="D779" s="4"/>
      <c r="E779" s="4"/>
      <c r="F779" s="4"/>
      <c r="G779" s="4"/>
      <c r="H779" s="4"/>
      <c r="I779" s="4"/>
    </row>
    <row r="780" spans="2:20" x14ac:dyDescent="0.25">
      <c r="B780" s="60"/>
      <c r="C780" s="4"/>
      <c r="D780" s="4"/>
      <c r="E780" s="4"/>
      <c r="F780" s="4"/>
      <c r="G780" s="4"/>
      <c r="H780" s="4"/>
      <c r="I780" s="4"/>
    </row>
    <row r="781" spans="2:20" x14ac:dyDescent="0.25">
      <c r="B781" s="60"/>
      <c r="C781" s="4"/>
      <c r="D781" s="4"/>
      <c r="E781" s="4"/>
      <c r="F781" s="4"/>
      <c r="G781" s="4"/>
      <c r="H781" s="4"/>
      <c r="I781" s="4"/>
    </row>
    <row r="782" spans="2:20" x14ac:dyDescent="0.25">
      <c r="B782" s="60"/>
      <c r="C782" s="4"/>
      <c r="D782" s="4"/>
      <c r="E782" s="4"/>
      <c r="F782" s="4"/>
      <c r="G782" s="4"/>
      <c r="H782" s="4"/>
      <c r="I782" s="4"/>
    </row>
    <row r="783" spans="2:20" x14ac:dyDescent="0.25">
      <c r="B783" s="60"/>
      <c r="C783" s="4"/>
      <c r="D783" s="4"/>
      <c r="E783" s="4"/>
      <c r="F783" s="4"/>
      <c r="G783" s="4"/>
      <c r="H783" s="4"/>
      <c r="I783" s="4"/>
    </row>
    <row r="784" spans="2:20" x14ac:dyDescent="0.25">
      <c r="B784" s="60"/>
      <c r="C784" s="4"/>
      <c r="D784" s="4"/>
      <c r="E784" s="4"/>
      <c r="F784" s="4"/>
      <c r="G784" s="4"/>
      <c r="H784" s="4"/>
      <c r="I784" s="4"/>
    </row>
    <row r="785" spans="2:9" x14ac:dyDescent="0.25">
      <c r="B785" s="60"/>
      <c r="C785" s="4"/>
      <c r="D785" s="4"/>
      <c r="E785" s="4"/>
      <c r="F785" s="4"/>
      <c r="G785" s="4"/>
      <c r="H785" s="4"/>
      <c r="I785" s="4"/>
    </row>
    <row r="786" spans="2:9" x14ac:dyDescent="0.25">
      <c r="B786" s="60"/>
      <c r="C786" s="4"/>
      <c r="D786" s="4"/>
      <c r="E786" s="4"/>
      <c r="F786" s="4"/>
      <c r="G786" s="4"/>
      <c r="H786" s="4"/>
      <c r="I786" s="4"/>
    </row>
    <row r="787" spans="2:9" x14ac:dyDescent="0.25">
      <c r="B787" s="60"/>
      <c r="C787" s="4"/>
      <c r="D787" s="4"/>
      <c r="E787" s="4"/>
      <c r="F787" s="4"/>
      <c r="G787" s="4"/>
      <c r="H787" s="4"/>
      <c r="I787" s="4"/>
    </row>
    <row r="788" spans="2:9" x14ac:dyDescent="0.25">
      <c r="B788" s="60"/>
      <c r="C788" s="4"/>
      <c r="D788" s="4"/>
      <c r="E788" s="4"/>
      <c r="F788" s="4"/>
      <c r="G788" s="4"/>
      <c r="H788" s="4"/>
      <c r="I788" s="4"/>
    </row>
    <row r="789" spans="2:9" x14ac:dyDescent="0.25">
      <c r="B789" s="60"/>
      <c r="C789" s="4"/>
      <c r="D789" s="4"/>
      <c r="E789" s="4"/>
      <c r="F789" s="4"/>
      <c r="G789" s="4"/>
      <c r="H789" s="4"/>
      <c r="I789" s="4"/>
    </row>
    <row r="790" spans="2:9" x14ac:dyDescent="0.25">
      <c r="B790" s="60"/>
      <c r="C790" s="4"/>
      <c r="D790" s="4"/>
      <c r="E790" s="4"/>
      <c r="F790" s="4"/>
      <c r="G790" s="4"/>
      <c r="H790" s="4"/>
      <c r="I790" s="4"/>
    </row>
    <row r="791" spans="2:9" x14ac:dyDescent="0.25">
      <c r="B791" s="60"/>
      <c r="C791" s="4"/>
      <c r="D791" s="4"/>
      <c r="E791" s="4"/>
      <c r="F791" s="4"/>
      <c r="G791" s="4"/>
      <c r="H791" s="4"/>
      <c r="I791" s="4"/>
    </row>
    <row r="792" spans="2:9" x14ac:dyDescent="0.25">
      <c r="B792" s="60"/>
      <c r="C792" s="4"/>
      <c r="D792" s="4"/>
      <c r="E792" s="4"/>
      <c r="F792" s="4"/>
      <c r="G792" s="4"/>
      <c r="H792" s="4"/>
      <c r="I792" s="4"/>
    </row>
    <row r="793" spans="2:9" x14ac:dyDescent="0.25">
      <c r="B793" s="60"/>
      <c r="C793" s="4"/>
      <c r="D793" s="4"/>
      <c r="E793" s="4"/>
      <c r="F793" s="4"/>
      <c r="G793" s="4"/>
      <c r="H793" s="4"/>
      <c r="I793" s="4"/>
    </row>
    <row r="794" spans="2:9" x14ac:dyDescent="0.25">
      <c r="B794" s="60"/>
      <c r="C794" s="4"/>
      <c r="D794" s="4"/>
      <c r="E794" s="4"/>
      <c r="F794" s="4"/>
      <c r="G794" s="4"/>
      <c r="H794" s="4"/>
      <c r="I794" s="4"/>
    </row>
    <row r="795" spans="2:9" x14ac:dyDescent="0.25">
      <c r="B795" s="60"/>
      <c r="C795" s="4"/>
      <c r="D795" s="4"/>
      <c r="E795" s="4"/>
      <c r="F795" s="4"/>
      <c r="G795" s="4"/>
      <c r="H795" s="4"/>
      <c r="I795" s="4"/>
    </row>
    <row r="796" spans="2:9" x14ac:dyDescent="0.25">
      <c r="B796" s="60"/>
      <c r="C796" s="4"/>
      <c r="D796" s="4"/>
      <c r="E796" s="4"/>
      <c r="F796" s="4"/>
      <c r="G796" s="4"/>
      <c r="H796" s="4"/>
      <c r="I796" s="4"/>
    </row>
    <row r="797" spans="2:9" x14ac:dyDescent="0.25">
      <c r="B797" s="60"/>
      <c r="C797" s="4"/>
      <c r="D797" s="4"/>
      <c r="E797" s="4"/>
      <c r="F797" s="4"/>
      <c r="G797" s="4"/>
      <c r="H797" s="4"/>
      <c r="I797" s="4"/>
    </row>
    <row r="798" spans="2:9" x14ac:dyDescent="0.25">
      <c r="B798" s="60"/>
      <c r="C798" s="4"/>
      <c r="D798" s="4"/>
      <c r="E798" s="4"/>
      <c r="F798" s="4"/>
      <c r="G798" s="4"/>
      <c r="H798" s="4"/>
      <c r="I798" s="4"/>
    </row>
    <row r="799" spans="2:9" x14ac:dyDescent="0.25">
      <c r="B799" s="60"/>
      <c r="C799" s="4"/>
      <c r="D799" s="4"/>
      <c r="E799" s="4"/>
      <c r="F799" s="4"/>
      <c r="G799" s="4"/>
      <c r="H799" s="4"/>
      <c r="I799" s="4"/>
    </row>
    <row r="800" spans="2:9" x14ac:dyDescent="0.25">
      <c r="B800" s="60"/>
      <c r="C800" s="4"/>
      <c r="D800" s="4"/>
      <c r="E800" s="4"/>
      <c r="F800" s="4"/>
      <c r="G800" s="4"/>
      <c r="H800" s="4"/>
      <c r="I800" s="4"/>
    </row>
    <row r="801" spans="2:9" x14ac:dyDescent="0.25">
      <c r="B801" s="60"/>
      <c r="C801" s="4"/>
      <c r="D801" s="4"/>
      <c r="E801" s="4"/>
      <c r="F801" s="4"/>
      <c r="G801" s="4"/>
      <c r="H801" s="4"/>
      <c r="I801" s="4"/>
    </row>
    <row r="802" spans="2:9" x14ac:dyDescent="0.25">
      <c r="B802" s="60"/>
      <c r="C802" s="4"/>
      <c r="D802" s="4"/>
      <c r="E802" s="4"/>
      <c r="F802" s="4"/>
      <c r="G802" s="4"/>
      <c r="H802" s="4"/>
      <c r="I802" s="4"/>
    </row>
    <row r="803" spans="2:9" x14ac:dyDescent="0.25">
      <c r="B803" s="60"/>
      <c r="C803" s="4"/>
      <c r="D803" s="4"/>
      <c r="E803" s="4"/>
      <c r="F803" s="4"/>
      <c r="G803" s="4"/>
      <c r="H803" s="4"/>
      <c r="I803" s="4"/>
    </row>
    <row r="804" spans="2:9" x14ac:dyDescent="0.25">
      <c r="B804" s="60"/>
      <c r="C804" s="4"/>
      <c r="D804" s="4"/>
      <c r="E804" s="4"/>
      <c r="F804" s="4"/>
      <c r="G804" s="4"/>
      <c r="H804" s="4"/>
      <c r="I804" s="4"/>
    </row>
    <row r="805" spans="2:9" x14ac:dyDescent="0.25">
      <c r="B805" s="60"/>
      <c r="C805" s="4"/>
      <c r="D805" s="4"/>
      <c r="E805" s="4"/>
      <c r="F805" s="4"/>
      <c r="G805" s="4"/>
      <c r="H805" s="4"/>
      <c r="I805" s="4"/>
    </row>
    <row r="806" spans="2:9" x14ac:dyDescent="0.25">
      <c r="B806" s="60"/>
      <c r="C806" s="4"/>
      <c r="D806" s="4"/>
      <c r="E806" s="4"/>
      <c r="F806" s="4"/>
      <c r="G806" s="4"/>
      <c r="H806" s="4"/>
      <c r="I806" s="4"/>
    </row>
    <row r="807" spans="2:9" x14ac:dyDescent="0.25">
      <c r="B807" s="60"/>
      <c r="C807" s="4"/>
      <c r="D807" s="4"/>
      <c r="E807" s="4"/>
      <c r="F807" s="4"/>
      <c r="G807" s="4"/>
      <c r="H807" s="4"/>
      <c r="I807" s="4"/>
    </row>
    <row r="808" spans="2:9" x14ac:dyDescent="0.25">
      <c r="B808" s="60"/>
      <c r="C808" s="4"/>
      <c r="D808" s="4"/>
      <c r="E808" s="4"/>
      <c r="F808" s="4"/>
      <c r="G808" s="4"/>
      <c r="H808" s="4"/>
      <c r="I808" s="4"/>
    </row>
    <row r="809" spans="2:9" x14ac:dyDescent="0.25">
      <c r="B809" s="60"/>
      <c r="C809" s="4"/>
      <c r="D809" s="4"/>
      <c r="E809" s="4"/>
      <c r="F809" s="4"/>
      <c r="G809" s="4"/>
      <c r="H809" s="4"/>
      <c r="I809" s="4"/>
    </row>
    <row r="810" spans="2:9" x14ac:dyDescent="0.25">
      <c r="B810" s="60"/>
      <c r="C810" s="4"/>
      <c r="D810" s="4"/>
      <c r="E810" s="4"/>
      <c r="F810" s="4"/>
      <c r="G810" s="4"/>
      <c r="H810" s="4"/>
      <c r="I810" s="4"/>
    </row>
    <row r="811" spans="2:9" x14ac:dyDescent="0.25">
      <c r="B811" s="60"/>
      <c r="C811" s="4"/>
      <c r="D811" s="4"/>
      <c r="E811" s="4"/>
      <c r="F811" s="4"/>
      <c r="G811" s="4"/>
      <c r="H811" s="4"/>
      <c r="I811" s="4"/>
    </row>
    <row r="812" spans="2:9" x14ac:dyDescent="0.25">
      <c r="B812" s="60"/>
      <c r="C812" s="4"/>
      <c r="D812" s="4"/>
      <c r="E812" s="4"/>
      <c r="F812" s="4"/>
      <c r="G812" s="4"/>
      <c r="H812" s="4"/>
      <c r="I812" s="4"/>
    </row>
    <row r="813" spans="2:9" x14ac:dyDescent="0.25">
      <c r="B813" s="60"/>
      <c r="C813" s="4"/>
      <c r="D813" s="4"/>
      <c r="E813" s="4"/>
      <c r="F813" s="4"/>
      <c r="G813" s="4"/>
      <c r="H813" s="4"/>
      <c r="I813" s="4"/>
    </row>
    <row r="814" spans="2:9" x14ac:dyDescent="0.25">
      <c r="B814" s="60"/>
      <c r="C814" s="4"/>
      <c r="D814" s="4"/>
      <c r="E814" s="4"/>
      <c r="F814" s="4"/>
      <c r="G814" s="4"/>
      <c r="H814" s="4"/>
      <c r="I814" s="4"/>
    </row>
    <row r="815" spans="2:9" x14ac:dyDescent="0.25">
      <c r="B815" s="60"/>
      <c r="C815" s="4"/>
      <c r="D815" s="4"/>
      <c r="E815" s="4"/>
      <c r="F815" s="4"/>
      <c r="G815" s="4"/>
      <c r="H815" s="4"/>
      <c r="I815" s="4"/>
    </row>
    <row r="816" spans="2:9" x14ac:dyDescent="0.25">
      <c r="B816" s="60"/>
      <c r="C816" s="4"/>
      <c r="D816" s="4"/>
      <c r="E816" s="4"/>
      <c r="F816" s="4"/>
      <c r="G816" s="4"/>
      <c r="H816" s="4"/>
      <c r="I816" s="4"/>
    </row>
    <row r="817" spans="2:9" x14ac:dyDescent="0.25">
      <c r="B817" s="60"/>
      <c r="C817" s="4"/>
      <c r="D817" s="4"/>
      <c r="E817" s="4"/>
      <c r="F817" s="4"/>
      <c r="G817" s="4"/>
      <c r="H817" s="4"/>
      <c r="I817" s="4"/>
    </row>
    <row r="818" spans="2:9" x14ac:dyDescent="0.25">
      <c r="B818" s="60"/>
      <c r="C818" s="4"/>
      <c r="D818" s="4"/>
      <c r="E818" s="4"/>
      <c r="F818" s="4"/>
      <c r="G818" s="4"/>
      <c r="H818" s="4"/>
      <c r="I818" s="4"/>
    </row>
    <row r="819" spans="2:9" x14ac:dyDescent="0.25">
      <c r="B819" s="60"/>
      <c r="C819" s="4"/>
      <c r="D819" s="4"/>
      <c r="E819" s="4"/>
      <c r="F819" s="4"/>
      <c r="G819" s="4"/>
      <c r="H819" s="4"/>
      <c r="I819" s="4"/>
    </row>
    <row r="820" spans="2:9" x14ac:dyDescent="0.25">
      <c r="B820" s="60"/>
      <c r="C820" s="4"/>
      <c r="D820" s="4"/>
      <c r="E820" s="4"/>
      <c r="F820" s="4"/>
      <c r="G820" s="4"/>
      <c r="H820" s="4"/>
      <c r="I820" s="4"/>
    </row>
    <row r="821" spans="2:9" x14ac:dyDescent="0.25">
      <c r="B821" s="60"/>
      <c r="C821" s="4"/>
      <c r="D821" s="4"/>
      <c r="E821" s="4"/>
      <c r="F821" s="4"/>
      <c r="G821" s="4"/>
      <c r="H821" s="4"/>
      <c r="I821" s="4"/>
    </row>
    <row r="822" spans="2:9" x14ac:dyDescent="0.25">
      <c r="B822" s="60"/>
      <c r="C822" s="4"/>
      <c r="D822" s="4"/>
      <c r="E822" s="4"/>
      <c r="F822" s="4"/>
      <c r="G822" s="4"/>
      <c r="H822" s="4"/>
      <c r="I822" s="4"/>
    </row>
  </sheetData>
  <mergeCells count="31">
    <mergeCell ref="AD8:AD11"/>
    <mergeCell ref="E9:E10"/>
    <mergeCell ref="P8:P11"/>
    <mergeCell ref="G8:G11"/>
    <mergeCell ref="L8:L11"/>
    <mergeCell ref="N8:N11"/>
    <mergeCell ref="Y8:Y11"/>
    <mergeCell ref="Z8:Z11"/>
    <mergeCell ref="AB8:AB11"/>
    <mergeCell ref="AC8:AC11"/>
    <mergeCell ref="AA8:AA11"/>
    <mergeCell ref="M8:M11"/>
    <mergeCell ref="O8:O11"/>
    <mergeCell ref="Q8:Q11"/>
    <mergeCell ref="R8:R11"/>
    <mergeCell ref="W8:W11"/>
    <mergeCell ref="S8:S11"/>
    <mergeCell ref="U8:U11"/>
    <mergeCell ref="J8:J11"/>
    <mergeCell ref="X8:X11"/>
    <mergeCell ref="T8:T11"/>
    <mergeCell ref="D2:Q2"/>
    <mergeCell ref="D3:Q3"/>
    <mergeCell ref="D4:Q4"/>
    <mergeCell ref="D5:Q5"/>
    <mergeCell ref="D8:D11"/>
    <mergeCell ref="F8:F11"/>
    <mergeCell ref="H8:H11"/>
    <mergeCell ref="I8:I11"/>
    <mergeCell ref="V8:V11"/>
    <mergeCell ref="K8:K11"/>
  </mergeCells>
  <dataValidations disablePrompts="1" count="20">
    <dataValidation allowBlank="1" showInputMessage="1" showErrorMessage="1" promptTitle="Cumulative Comparison" prompt="This is the cumulative amount of interest saved by overpaying/offset compared to putting  in the specified savings account. If a negative number, the money is better off in savings. This comparison is blank when the offset starts to repay the mortgage." sqref="AB8:AB11" xr:uid="{00000000-0002-0000-0200-000000000000}"/>
    <dataValidation allowBlank="1" showInputMessage="1" showErrorMessage="1" promptTitle="Comparison against Savings" prompt="This is the amount saved each month compared to putting the offset/overpayments in a savings account as specified with Inputs 22 and 23. If a negative number, the money is better off in savings." sqref="AA8:AA11" xr:uid="{00000000-0002-0000-0200-000001000000}"/>
    <dataValidation allowBlank="1" showInputMessage="1" showErrorMessage="1" promptTitle="Additional Borrowing" prompt="If you take out addional borrowing you can add it in this column. Note this will only calculate additional borrowing at the same rate as the main loan. If your additional borrowing is at a different rate you will need to use a seperate spreadsheet." sqref="L8:M11" xr:uid="{00000000-0002-0000-0200-000002000000}"/>
    <dataValidation allowBlank="1" showInputMessage="1" showErrorMessage="1" promptTitle="End Balance" prompt="This is the amount of capital owed at the end of the month following the monthly payment." sqref="AD8" xr:uid="{00000000-0002-0000-0200-000003000000}"/>
    <dataValidation allowBlank="1" showInputMessage="1" showErrorMessage="1" promptTitle="Cumulative Interest Paid" prompt="This is the sum of all interest payments to date" sqref="Z8:Z11" xr:uid="{00000000-0002-0000-0200-000004000000}"/>
    <dataValidation allowBlank="1" showInputMessage="1" showErrorMessage="1" promptTitle="Cumulative Capital Paid Off" prompt="This is the sum of all capital repayments to date" sqref="Y8:Y11" xr:uid="{00000000-0002-0000-0200-000005000000}"/>
    <dataValidation allowBlank="1" showInputMessage="1" showErrorMessage="1" promptTitle="Monthly Interest Paid" prompt="This is the amount of interest paid as part of the monthly payment" sqref="X8:X11" xr:uid="{00000000-0002-0000-0200-000006000000}"/>
    <dataValidation allowBlank="1" showInputMessage="1" showErrorMessage="1" promptTitle="Monthly Capital Paid Off" prompt="This is the amount of capital paid off as part of the monthly payment. This amount is subtracted from this month's &quot;Start Balance&quot; to calculate the following month's start balance." sqref="W8:W11" xr:uid="{00000000-0002-0000-0200-000007000000}"/>
    <dataValidation allowBlank="1" showInputMessage="1" showErrorMessage="1" promptTitle="Cumulative Offset Savings" prompt="This is the amount currently held in the offset savings pot" sqref="V8:V11" xr:uid="{00000000-0002-0000-0200-000008000000}"/>
    <dataValidation allowBlank="1" showInputMessage="1" showErrorMessage="1" promptTitle="Monthly Offset Savings" prompt="Equals the regular offset added into Input 21, or can be added manually each month if offset amounts vary from month to month. If you withdraw from your offset savings account, indicate this with a negative number." sqref="T8:U11" xr:uid="{00000000-0002-0000-0200-000009000000}"/>
    <dataValidation allowBlank="1" showInputMessage="1" showErrorMessage="1" promptTitle="Cumulative Overpayment" prompt="This is the sum of all overpayments to date" sqref="S8:S11" xr:uid="{00000000-0002-0000-0200-00000A000000}"/>
    <dataValidation allowBlank="1" showInputMessage="1" showErrorMessage="1" promptTitle="Total Monthly Payment" prompt="This is the sum of the Basic Monthly Payment and the Monthly Overpayment" sqref="R8:R11" xr:uid="{00000000-0002-0000-0200-00000B000000}"/>
    <dataValidation allowBlank="1" showInputMessage="1" showErrorMessage="1" promptTitle="Monthly Overpayment" prompt="Equals the regular overpayment added into Input 17, or can be added manually each month if overpayments vary from month to month." sqref="P8:Q11" xr:uid="{00000000-0002-0000-0200-00000C000000}"/>
    <dataValidation allowBlank="1" showInputMessage="1" showErrorMessage="1" promptTitle="Basic Montly Payment" prompt="If &quot;Manual&quot; is selected for Input 10, the first payment is the figure manually entered into Input 11, and subsequent entries will be the same unless manually edited in this column. If Input 10 is &quot;Calculated&quot; then these figures are generated automatically" sqref="N8:O11" xr:uid="{00000000-0002-0000-0200-00000D000000}"/>
    <dataValidation allowBlank="1" showInputMessage="1" showErrorMessage="1" promptTitle="Start Balance" prompt="This is the amount of capital owed on the mortgage at the start of each month." sqref="K8:K11" xr:uid="{00000000-0002-0000-0200-00000E000000}"/>
    <dataValidation allowBlank="1" showInputMessage="1" showErrorMessage="1" promptTitle="End of Year" prompt="This column shows the end of each payment year (ie every 12 payments from the start month)" sqref="D8:D11" xr:uid="{00000000-0002-0000-0200-00000F000000}"/>
    <dataValidation allowBlank="1" showInputMessage="1" showErrorMessage="1" promptTitle="Min Monthly Interest Only" prompt="This is the minimum payment needed to pay the interest accrued each month. This will reduce following an overpayment / offset payment." sqref="J8:J11" xr:uid="{00000000-0002-0000-0200-000010000000}"/>
    <dataValidation allowBlank="1" showInputMessage="1" showErrorMessage="1" promptTitle="Min Monthly Repayment" prompt="This is the minimum payment needed to pay the loan off full in the specified time. This will reduce following an overpayment / offset, and will increase each month with an Interest Only mortgage. If Interest Only, this column is for information only." sqref="I8:I11" xr:uid="{00000000-0002-0000-0200-000011000000}"/>
    <dataValidation allowBlank="1" showInputMessage="1" showErrorMessage="1" promptTitle="Interest Rate" prompt="This is the interest rate applied each month. This will automatically change after the introductory period if an introductory rate/time was specified on the Mortgage Info page. These cells can be edited manually for variable rate loans if required." sqref="G8:H11" xr:uid="{00000000-0002-0000-0200-000012000000}"/>
    <dataValidation allowBlank="1" showInputMessage="1" showErrorMessage="1" promptTitle="Redemption Charges" prompt="This is how much it will cost to either pay off the mortgage or remortgage away from this product at the end of this month. This is a combination of Inputs 14 to 16_x000a_" sqref="AC8:AC11" xr:uid="{00000000-0002-0000-0200-000013000000}"/>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BF86"/>
  <sheetViews>
    <sheetView showGridLines="0" workbookViewId="0">
      <selection activeCell="F4" sqref="F4"/>
    </sheetView>
  </sheetViews>
  <sheetFormatPr defaultRowHeight="13.2" x14ac:dyDescent="0.25"/>
  <cols>
    <col min="1" max="1" width="3.44140625" customWidth="1"/>
    <col min="2" max="2" width="3.109375" customWidth="1"/>
    <col min="4" max="4" width="13.6640625" bestFit="1" customWidth="1"/>
    <col min="5" max="5" width="13.44140625" customWidth="1"/>
    <col min="6" max="6" width="13.88671875" customWidth="1"/>
    <col min="7" max="7" width="12.109375" customWidth="1"/>
    <col min="8" max="8" width="16" customWidth="1"/>
    <col min="9" max="9" width="12.109375" customWidth="1"/>
    <col min="10" max="10" width="14.33203125" customWidth="1"/>
    <col min="11" max="11" width="13.44140625" customWidth="1"/>
    <col min="12" max="12" width="16.44140625" customWidth="1"/>
    <col min="13" max="13" width="14.5546875" customWidth="1"/>
    <col min="14" max="16" width="9.109375" style="45" customWidth="1"/>
    <col min="17" max="17" width="14.44140625" style="45" customWidth="1"/>
    <col min="18" max="57" width="9.109375" style="45" customWidth="1"/>
  </cols>
  <sheetData>
    <row r="1" spans="2:11" ht="45.75" customHeight="1" x14ac:dyDescent="0.25">
      <c r="C1" t="s">
        <v>46</v>
      </c>
      <c r="G1" t="s">
        <v>136</v>
      </c>
    </row>
    <row r="2" spans="2:11" ht="8.25" customHeight="1" x14ac:dyDescent="0.25"/>
    <row r="3" spans="2:11" x14ac:dyDescent="0.25">
      <c r="B3" t="s">
        <v>27</v>
      </c>
      <c r="F3" t="s">
        <v>94</v>
      </c>
      <c r="H3" t="s">
        <v>28</v>
      </c>
      <c r="K3" t="s">
        <v>94</v>
      </c>
    </row>
    <row r="4" spans="2:11" x14ac:dyDescent="0.25">
      <c r="B4">
        <v>1</v>
      </c>
      <c r="C4" t="s">
        <v>41</v>
      </c>
      <c r="F4">
        <f>IF(ISBLANK('Mortgage 1 Info and Key Figures'!F4),$A$1,'Mortgage 1 Info and Key Figures'!F4)</f>
        <v>100000</v>
      </c>
      <c r="H4" t="s">
        <v>103</v>
      </c>
      <c r="K4">
        <f>K5*12</f>
        <v>7731.6168178261032</v>
      </c>
    </row>
    <row r="5" spans="2:11" x14ac:dyDescent="0.25">
      <c r="B5">
        <v>2</v>
      </c>
      <c r="C5" t="s">
        <v>51</v>
      </c>
      <c r="F5" t="str">
        <f>IF(ISBLANK('Mortgage 1 Info and Key Figures'!F5),$A$1,'Mortgage 1 Info and Key Figures'!F5)</f>
        <v>Repayment</v>
      </c>
      <c r="H5" t="s">
        <v>104</v>
      </c>
      <c r="K5">
        <f>'Mortgage 1 Monthly Calcs'!H12</f>
        <v>644.30140148550856</v>
      </c>
    </row>
    <row r="6" spans="2:11" x14ac:dyDescent="0.25">
      <c r="B6">
        <v>3</v>
      </c>
      <c r="C6" t="s">
        <v>54</v>
      </c>
      <c r="F6">
        <f>IF(ISBLANK('Mortgage 1 Info and Key Figures'!F6),$A$1,'Mortgage 1 Info and Key Figures'!F6)</f>
        <v>0.06</v>
      </c>
      <c r="H6" t="s">
        <v>71</v>
      </c>
      <c r="K6">
        <f ca="1">K8/K11</f>
        <v>3731.6168178261041</v>
      </c>
    </row>
    <row r="7" spans="2:11" x14ac:dyDescent="0.25">
      <c r="B7">
        <v>4</v>
      </c>
      <c r="C7" t="s">
        <v>56</v>
      </c>
      <c r="F7">
        <f>IF(ISBLANK('Mortgage 1 Info and Key Figures'!F7),$A$1,'Mortgage 1 Info and Key Figures'!F7)</f>
        <v>2</v>
      </c>
      <c r="H7" t="s">
        <v>105</v>
      </c>
      <c r="K7">
        <f>AVERAGE('Mortgage 1 Monthly Calcs'!I12:I23)</f>
        <v>495.96482327539479</v>
      </c>
    </row>
    <row r="8" spans="2:11" x14ac:dyDescent="0.25">
      <c r="B8">
        <v>5</v>
      </c>
      <c r="C8" t="s">
        <v>55</v>
      </c>
      <c r="F8">
        <f>IF(ISBLANK('Mortgage 1 Info and Key Figures'!F8),$A$1,'Mortgage 1 Info and Key Figures'!F8)</f>
        <v>0.06</v>
      </c>
      <c r="H8" t="s">
        <v>25</v>
      </c>
      <c r="K8">
        <f ca="1">IF(AND(ISNUMBER('Mortgage 1 Info Calcs'!F4),ISNUMBER('Mortgage 1 Info Calcs'!F6),ISNUMBER('Mortgage 1 Info Calcs'!F9),ISNUMBER('Mortgage 1 Info Calcs'!F10)),IF(AND(F5="Interest Only",F21="",F24="",F25="",F26=""),OFFSET('Mortgage 1 Monthly Calcs'!U12,F9*12-1,0),MAX('Mortgage 1 Monthly Calcs'!U12:U611)),"")</f>
        <v>93290.420445652606</v>
      </c>
    </row>
    <row r="9" spans="2:11" x14ac:dyDescent="0.25">
      <c r="B9">
        <v>6</v>
      </c>
      <c r="C9" t="s">
        <v>57</v>
      </c>
      <c r="F9">
        <f>IF(ISBLANK('Mortgage 1 Info and Key Figures'!F9),$A$1,'Mortgage 1 Info and Key Figures'!F9)</f>
        <v>25</v>
      </c>
      <c r="H9" t="s">
        <v>50</v>
      </c>
      <c r="K9">
        <f ca="1">IF(F5="Interest Only",0,IF((MAX('Mortgage 1 Monthly Calcs'!AB12:AB611)-K8)&gt;100,MAX('Mortgage 1 Monthly Calcs'!AB12:AB611)-K8,0))</f>
        <v>0</v>
      </c>
    </row>
    <row r="10" spans="2:11" x14ac:dyDescent="0.25">
      <c r="B10">
        <v>7</v>
      </c>
      <c r="C10" t="s">
        <v>39</v>
      </c>
      <c r="F10">
        <f>IF(ISBLANK('Mortgage 1 Info and Key Figures'!F10),$A$1,'Mortgage 1 Info and Key Figures'!F10)</f>
        <v>2009</v>
      </c>
      <c r="H10" t="s">
        <v>26</v>
      </c>
      <c r="K10">
        <f ca="1">IF(AND(F5="Interest Only",F21="",F24="",F25="",F26=""),OFFSET('Mortgage 1 Monthly Calcs'!U12,F9*12-1,0),SUM('Mortgage 1 Monthly Calcs'!N12:N611))</f>
        <v>193290.42044565338</v>
      </c>
    </row>
    <row r="11" spans="2:11" x14ac:dyDescent="0.25">
      <c r="B11">
        <v>8</v>
      </c>
      <c r="C11" t="s">
        <v>40</v>
      </c>
      <c r="F11" t="str">
        <f>IF(ISBLANK('Mortgage 1 Info and Key Figures'!F11),$A$1,'Mortgage 1 Info and Key Figures'!F11)</f>
        <v>Nov</v>
      </c>
      <c r="H11" t="s">
        <v>75</v>
      </c>
      <c r="K11">
        <f>IF(AND(('Mortgage 1 Info Calcs'!F5="Interest Only"),F21="",F24="",F25="",F26=""),9999,(((VLOOKUP("",'Mortgage 1 Monthly Calcs'!Y12:AC612,(COLUMN('Mortgage 1 Monthly Calcs'!AC:AC)-COLUMN('Mortgage 1 Monthly Calcs'!Y:Y))+1,FALSE)))/12))</f>
        <v>25</v>
      </c>
    </row>
    <row r="12" spans="2:11" ht="12.75" hidden="1" customHeight="1" x14ac:dyDescent="0.25">
      <c r="B12">
        <v>9</v>
      </c>
      <c r="C12" t="s">
        <v>65</v>
      </c>
      <c r="F12" t="str">
        <f>IF(ISBLANK('Mortgage 1 Info and Key Figures'!F12),$A$1,'Mortgage 1 Info and Key Figures'!F12)</f>
        <v>Monthly</v>
      </c>
    </row>
    <row r="13" spans="2:11" x14ac:dyDescent="0.25">
      <c r="B13">
        <v>10</v>
      </c>
      <c r="C13" t="s">
        <v>87</v>
      </c>
      <c r="F13" t="str">
        <f>IF(ISBLANK('Mortgage 1 Info and Key Figures'!F13),$A$1,'Mortgage 1 Info and Key Figures'!F13)</f>
        <v>Calculated</v>
      </c>
      <c r="H13" t="str">
        <f>"Total cost up to the end of year "&amp;F7</f>
        <v>Total cost up to the end of year 2</v>
      </c>
      <c r="K13">
        <f ca="1">OFFSET(K37,F7-1,0)</f>
        <v>15463.233635652196</v>
      </c>
    </row>
    <row r="14" spans="2:11" x14ac:dyDescent="0.25">
      <c r="B14">
        <v>11</v>
      </c>
      <c r="C14" t="s">
        <v>97</v>
      </c>
      <c r="F14" t="str">
        <f>IF(ISBLANK('Mortgage 1 Info and Key Figures'!F14),$A$1,'Mortgage 1 Info and Key Figures'!F14)</f>
        <v>N/A</v>
      </c>
      <c r="H14" t="str">
        <f>"Total capital remaining at the end of year "&amp;F7</f>
        <v>Total capital remaining at the end of year 2</v>
      </c>
      <c r="K14">
        <f ca="1">OFFSET(J37,F7-1,0)</f>
        <v>96330.133216195609</v>
      </c>
    </row>
    <row r="15" spans="2:11" x14ac:dyDescent="0.25">
      <c r="B15">
        <v>12</v>
      </c>
      <c r="C15" t="s">
        <v>106</v>
      </c>
      <c r="F15">
        <f>IF(ISBLANK('Mortgage 1 Info and Key Figures'!F15),$A$1,'Mortgage 1 Info and Key Figures'!F15)</f>
        <v>0</v>
      </c>
      <c r="H15" t="str">
        <f>"Overpayments against Savings at end of year "&amp;F7</f>
        <v>Overpayments against Savings at end of year 2</v>
      </c>
      <c r="K15" t="str">
        <f ca="1">OFFSET(L37,F7-1,0)</f>
        <v>N/A</v>
      </c>
    </row>
    <row r="16" spans="2:11" x14ac:dyDescent="0.25">
      <c r="B16">
        <v>13</v>
      </c>
      <c r="C16" t="s">
        <v>153</v>
      </c>
      <c r="F16">
        <f>IF(ISBLANK('Mortgage 1 Info and Key Figures'!F16),$A$1,'Mortgage 1 Info and Key Figures'!F16)</f>
        <v>0</v>
      </c>
      <c r="H16" t="s">
        <v>60</v>
      </c>
    </row>
    <row r="17" spans="2:58" x14ac:dyDescent="0.25">
      <c r="B17">
        <v>14</v>
      </c>
      <c r="C17" t="s">
        <v>138</v>
      </c>
      <c r="F17">
        <f>IF(ISBLANK('Mortgage 1 Info and Key Figures'!F17),$A$1,'Mortgage 1 Info and Key Figures'!F17)</f>
        <v>0</v>
      </c>
      <c r="H17" t="s">
        <v>59</v>
      </c>
      <c r="K17" t="str">
        <f>IF(((VLOOKUP(0,'Mortgage 1 Monthly Calcs'!G12:AC611,(COLUMN('Mortgage 1 Monthly Calcs'!AC:AC)-COLUMN('Mortgage 1 Monthly Calcs'!G:G))+1,FALSE)-1)/12)&lt;'Mortgage 1 Info Calcs'!K11,((VLOOKUP(0,'Mortgage 1 Monthly Calcs'!G12:AC611,(COLUMN('Mortgage 1 Monthly Calcs'!AC:AC)-COLUMN('Mortgage 1 Monthly Calcs'!G:G))+1,FALSE)-1)/12),"")</f>
        <v/>
      </c>
    </row>
    <row r="18" spans="2:58" x14ac:dyDescent="0.25">
      <c r="B18">
        <v>15</v>
      </c>
      <c r="C18" t="s">
        <v>137</v>
      </c>
      <c r="F18">
        <f>IF(ISBLANK('Mortgage 1 Info and Key Figures'!F18),$A$1,'Mortgage 1 Info and Key Figures'!F18)</f>
        <v>0</v>
      </c>
      <c r="H18" t="s">
        <v>61</v>
      </c>
      <c r="K18">
        <f>MAX('Mortgage 1 Monthly Calcs'!Q12:Q611)</f>
        <v>0</v>
      </c>
    </row>
    <row r="19" spans="2:58" x14ac:dyDescent="0.25">
      <c r="B19">
        <v>16</v>
      </c>
      <c r="C19" t="s">
        <v>139</v>
      </c>
      <c r="F19">
        <f>IF(ISBLANK('Mortgage 1 Info and Key Figures'!F19),$A$1,'Mortgage 1 Info and Key Figures'!F19)</f>
        <v>0</v>
      </c>
    </row>
    <row r="20" spans="2:58" x14ac:dyDescent="0.25">
      <c r="B20" t="s">
        <v>73</v>
      </c>
      <c r="F20">
        <f>IF(ISBLANK('Mortgage 1 Info and Key Figures'!F20),$A$1,'Mortgage 1 Info and Key Figures'!F20)</f>
        <v>0</v>
      </c>
    </row>
    <row r="21" spans="2:58" x14ac:dyDescent="0.25">
      <c r="B21">
        <v>17</v>
      </c>
      <c r="C21" t="s">
        <v>44</v>
      </c>
      <c r="F21">
        <f>IF(ISBLANK('Mortgage 1 Info and Key Figures'!F21),$A$1,'Mortgage 1 Info and Key Figures'!F21)</f>
        <v>0</v>
      </c>
      <c r="H21" t="s">
        <v>100</v>
      </c>
    </row>
    <row r="22" spans="2:58" x14ac:dyDescent="0.25">
      <c r="B22">
        <v>18</v>
      </c>
      <c r="C22" t="s">
        <v>74</v>
      </c>
      <c r="F22" t="str">
        <f>IF(ISBLANK('Mortgage 1 Info and Key Figures'!F22),$A$1,'Mortgage 1 Info and Key Figures'!F22)</f>
        <v>Reduce Monthly</v>
      </c>
    </row>
    <row r="23" spans="2:58" ht="12.75" customHeight="1" x14ac:dyDescent="0.25">
      <c r="B23" t="s">
        <v>99</v>
      </c>
      <c r="F23">
        <f>IF(ISBLANK('Mortgage 1 Info and Key Figures'!F23),$A$1,'Mortgage 1 Info and Key Figures'!F23)</f>
        <v>0</v>
      </c>
    </row>
    <row r="24" spans="2:58" ht="12.75" customHeight="1" x14ac:dyDescent="0.25">
      <c r="B24">
        <v>19</v>
      </c>
      <c r="C24" t="s">
        <v>42</v>
      </c>
      <c r="F24">
        <f>IF(ISBLANK('Mortgage 1 Info and Key Figures'!F24),$A$1,'Mortgage 1 Info and Key Figures'!F24)</f>
        <v>0</v>
      </c>
    </row>
    <row r="25" spans="2:58" x14ac:dyDescent="0.25">
      <c r="B25">
        <v>20</v>
      </c>
      <c r="C25" t="s">
        <v>43</v>
      </c>
      <c r="F25">
        <f>IF(ISBLANK('Mortgage 1 Info and Key Figures'!F25),$A$1,'Mortgage 1 Info and Key Figures'!F25)</f>
        <v>0</v>
      </c>
    </row>
    <row r="26" spans="2:58" x14ac:dyDescent="0.25">
      <c r="B26">
        <v>21</v>
      </c>
      <c r="C26" t="s">
        <v>62</v>
      </c>
      <c r="F26">
        <f>IF(ISBLANK('Mortgage 1 Info and Key Figures'!F26),$A$1,'Mortgage 1 Info and Key Figures'!F26)</f>
        <v>0</v>
      </c>
    </row>
    <row r="27" spans="2:58" x14ac:dyDescent="0.25">
      <c r="B27" t="s">
        <v>146</v>
      </c>
      <c r="F27">
        <f>IF(ISBLANK('Mortgage 1 Info and Key Figures'!F27),$A$1,'Mortgage 1 Info and Key Figures'!F27)</f>
        <v>0</v>
      </c>
    </row>
    <row r="28" spans="2:58" x14ac:dyDescent="0.25">
      <c r="B28">
        <v>22</v>
      </c>
      <c r="C28" t="s">
        <v>147</v>
      </c>
      <c r="F28">
        <f>IF(ISBLANK('Mortgage 1 Info and Key Figures'!F28),$A$1,'Mortgage 1 Info and Key Figures'!F28)</f>
        <v>0</v>
      </c>
    </row>
    <row r="29" spans="2:58" x14ac:dyDescent="0.25">
      <c r="B29">
        <v>23</v>
      </c>
      <c r="C29" t="s">
        <v>148</v>
      </c>
      <c r="F29" t="str">
        <f>IF(ISBLANK('Mortgage 1 Info and Key Figures'!F29),$A$1,'Mortgage 1 Info and Key Figures'!F29)</f>
        <v>ISA/No Tax</v>
      </c>
      <c r="G29">
        <f>IF(F29="Higher (40%)",0.4,IF(F29="Basic (20%)",0.2,IF(F29="Starting (10%)",0.1,0)))</f>
        <v>0</v>
      </c>
      <c r="H29" t="s">
        <v>161</v>
      </c>
    </row>
    <row r="32" spans="2:58" x14ac:dyDescent="0.25">
      <c r="B32" t="s">
        <v>63</v>
      </c>
      <c r="BF32" s="45"/>
    </row>
    <row r="33" spans="2:58" ht="12.75" customHeight="1" x14ac:dyDescent="0.25">
      <c r="B33" t="s">
        <v>0</v>
      </c>
      <c r="D33" t="s">
        <v>31</v>
      </c>
      <c r="E33" t="s">
        <v>30</v>
      </c>
      <c r="F33" t="s">
        <v>101</v>
      </c>
      <c r="G33" t="s">
        <v>37</v>
      </c>
      <c r="H33" t="s">
        <v>38</v>
      </c>
      <c r="I33" t="s">
        <v>29</v>
      </c>
      <c r="J33" t="s">
        <v>32</v>
      </c>
      <c r="K33" t="s">
        <v>107</v>
      </c>
      <c r="L33" t="s">
        <v>154</v>
      </c>
      <c r="M33" t="s">
        <v>141</v>
      </c>
      <c r="BF33" s="45"/>
    </row>
    <row r="34" spans="2:58" x14ac:dyDescent="0.25">
      <c r="BF34" s="45"/>
    </row>
    <row r="35" spans="2:58" x14ac:dyDescent="0.25">
      <c r="BF35" s="45"/>
    </row>
    <row r="36" spans="2:58" x14ac:dyDescent="0.25">
      <c r="BF36" s="45"/>
    </row>
    <row r="37" spans="2:58" x14ac:dyDescent="0.25">
      <c r="B37">
        <f>'Mortgage 1 Monthly Calcs'!AG12</f>
        <v>1</v>
      </c>
      <c r="D37">
        <f>'Mortgage 1 Monthly Calcs'!AH12</f>
        <v>100000</v>
      </c>
      <c r="E37">
        <f>'Mortgage 1 Monthly Calcs'!AI12</f>
        <v>7731.6168178260987</v>
      </c>
      <c r="F37">
        <f ca="1">'Mortgage 1 Monthly Calcs'!AJ12</f>
        <v>1780.0389385214075</v>
      </c>
      <c r="G37">
        <f ca="1">'Mortgage 1 Monthly Calcs'!AK12</f>
        <v>5951.5778793046911</v>
      </c>
      <c r="H37">
        <f ca="1">'Mortgage 1 Monthly Calcs'!AL12</f>
        <v>1780.0389385214075</v>
      </c>
      <c r="I37">
        <f ca="1">'Mortgage 1 Monthly Calcs'!AM12</f>
        <v>5951.5778793046911</v>
      </c>
      <c r="J37">
        <f ca="1">'Mortgage 1 Monthly Calcs'!AN12</f>
        <v>98219.961061478592</v>
      </c>
      <c r="K37">
        <f>'Mortgage 1 Monthly Calcs'!AO12</f>
        <v>7731.6168178260987</v>
      </c>
      <c r="L37" t="str">
        <f ca="1">'Mortgage 1 Monthly Calcs'!AP12</f>
        <v>N/A</v>
      </c>
      <c r="M37">
        <f>'Mortgage 1 Monthly Calcs'!AQ12</f>
        <v>0</v>
      </c>
      <c r="BF37" s="45"/>
    </row>
    <row r="38" spans="2:58" x14ac:dyDescent="0.25">
      <c r="B38">
        <f>'Mortgage 1 Monthly Calcs'!AG13</f>
        <v>2</v>
      </c>
      <c r="D38">
        <f ca="1">'Mortgage 1 Monthly Calcs'!AH13</f>
        <v>98219.961061478592</v>
      </c>
      <c r="E38">
        <f ca="1">'Mortgage 1 Monthly Calcs'!AI13</f>
        <v>7731.6168178260968</v>
      </c>
      <c r="F38">
        <f ca="1">'Mortgage 1 Monthly Calcs'!AJ13</f>
        <v>1889.8278452829836</v>
      </c>
      <c r="G38">
        <f ca="1">'Mortgage 1 Monthly Calcs'!AK13</f>
        <v>5841.7889725431132</v>
      </c>
      <c r="H38">
        <f ca="1">'Mortgage 1 Monthly Calcs'!AL13</f>
        <v>3669.8667838043912</v>
      </c>
      <c r="I38">
        <f ca="1">'Mortgage 1 Monthly Calcs'!AM13</f>
        <v>11793.366851847804</v>
      </c>
      <c r="J38">
        <f ca="1">'Mortgage 1 Monthly Calcs'!AN13</f>
        <v>96330.133216195609</v>
      </c>
      <c r="K38">
        <f ca="1">'Mortgage 1 Monthly Calcs'!AO13</f>
        <v>15463.233635652196</v>
      </c>
      <c r="L38" t="str">
        <f ca="1">'Mortgage 1 Monthly Calcs'!AP13</f>
        <v>N/A</v>
      </c>
      <c r="M38">
        <f ca="1">'Mortgage 1 Monthly Calcs'!AQ13</f>
        <v>0</v>
      </c>
      <c r="BF38" s="45"/>
    </row>
    <row r="39" spans="2:58" x14ac:dyDescent="0.25">
      <c r="B39">
        <f>'Mortgage 1 Monthly Calcs'!AG14</f>
        <v>3</v>
      </c>
      <c r="D39">
        <f ca="1">'Mortgage 1 Monthly Calcs'!AH14</f>
        <v>96330.133216195609</v>
      </c>
      <c r="E39">
        <f ca="1">'Mortgage 1 Monthly Calcs'!AI14</f>
        <v>7731.6168178260959</v>
      </c>
      <c r="F39">
        <f ca="1">'Mortgage 1 Monthly Calcs'!AJ14</f>
        <v>2006.3882915806462</v>
      </c>
      <c r="G39">
        <f ca="1">'Mortgage 1 Monthly Calcs'!AK14</f>
        <v>5725.2285262454498</v>
      </c>
      <c r="H39">
        <f ca="1">'Mortgage 1 Monthly Calcs'!AL14</f>
        <v>5676.2550753850373</v>
      </c>
      <c r="I39">
        <f ca="1">'Mortgage 1 Monthly Calcs'!AM14</f>
        <v>17518.595378093254</v>
      </c>
      <c r="J39">
        <f ca="1">'Mortgage 1 Monthly Calcs'!AN14</f>
        <v>94323.744924614963</v>
      </c>
      <c r="K39">
        <f ca="1">'Mortgage 1 Monthly Calcs'!AO14</f>
        <v>23194.850453478291</v>
      </c>
      <c r="L39" t="str">
        <f ca="1">'Mortgage 1 Monthly Calcs'!AP14</f>
        <v>N/A</v>
      </c>
      <c r="M39">
        <f ca="1">'Mortgage 1 Monthly Calcs'!AQ14</f>
        <v>0</v>
      </c>
      <c r="BF39" s="45"/>
    </row>
    <row r="40" spans="2:58" x14ac:dyDescent="0.25">
      <c r="B40">
        <f>'Mortgage 1 Monthly Calcs'!AG15</f>
        <v>4</v>
      </c>
      <c r="D40">
        <f ca="1">'Mortgage 1 Monthly Calcs'!AH15</f>
        <v>94323.744924614963</v>
      </c>
      <c r="E40">
        <f ca="1">'Mortgage 1 Monthly Calcs'!AI15</f>
        <v>7731.6168178260959</v>
      </c>
      <c r="F40">
        <f ca="1">'Mortgage 1 Monthly Calcs'!AJ15</f>
        <v>2130.1379311558849</v>
      </c>
      <c r="G40">
        <f ca="1">'Mortgage 1 Monthly Calcs'!AK15</f>
        <v>5601.4788866702111</v>
      </c>
      <c r="H40">
        <f ca="1">'Mortgage 1 Monthly Calcs'!AL15</f>
        <v>7806.3930065409222</v>
      </c>
      <c r="I40">
        <f ca="1">'Mortgage 1 Monthly Calcs'!AM15</f>
        <v>23120.074264763465</v>
      </c>
      <c r="J40">
        <f ca="1">'Mortgage 1 Monthly Calcs'!AN15</f>
        <v>92193.606993459078</v>
      </c>
      <c r="K40">
        <f ca="1">'Mortgage 1 Monthly Calcs'!AO15</f>
        <v>30926.467271304387</v>
      </c>
      <c r="L40" t="str">
        <f ca="1">'Mortgage 1 Monthly Calcs'!AP15</f>
        <v>N/A</v>
      </c>
      <c r="M40">
        <f ca="1">'Mortgage 1 Monthly Calcs'!AQ15</f>
        <v>0</v>
      </c>
      <c r="BF40" s="45"/>
    </row>
    <row r="41" spans="2:58" x14ac:dyDescent="0.25">
      <c r="B41">
        <f>'Mortgage 1 Monthly Calcs'!AG16</f>
        <v>5</v>
      </c>
      <c r="D41">
        <f ca="1">'Mortgage 1 Monthly Calcs'!AH16</f>
        <v>92193.606993459078</v>
      </c>
      <c r="E41">
        <f ca="1">'Mortgage 1 Monthly Calcs'!AI16</f>
        <v>7731.6168178260941</v>
      </c>
      <c r="F41">
        <f ca="1">'Mortgage 1 Monthly Calcs'!AJ16</f>
        <v>2261.5201777191687</v>
      </c>
      <c r="G41">
        <f ca="1">'Mortgage 1 Monthly Calcs'!AK16</f>
        <v>5470.0966401069254</v>
      </c>
      <c r="H41">
        <f ca="1">'Mortgage 1 Monthly Calcs'!AL16</f>
        <v>10067.913184260091</v>
      </c>
      <c r="I41">
        <f ca="1">'Mortgage 1 Monthly Calcs'!AM16</f>
        <v>28590.170904870392</v>
      </c>
      <c r="J41">
        <f ca="1">'Mortgage 1 Monthly Calcs'!AN16</f>
        <v>89932.086815739909</v>
      </c>
      <c r="K41">
        <f ca="1">'Mortgage 1 Monthly Calcs'!AO16</f>
        <v>38658.084089130483</v>
      </c>
      <c r="L41" t="str">
        <f ca="1">'Mortgage 1 Monthly Calcs'!AP16</f>
        <v>N/A</v>
      </c>
      <c r="M41">
        <f ca="1">'Mortgage 1 Monthly Calcs'!AQ16</f>
        <v>0</v>
      </c>
      <c r="BF41" s="45"/>
    </row>
    <row r="42" spans="2:58" x14ac:dyDescent="0.25">
      <c r="B42">
        <f>'Mortgage 1 Monthly Calcs'!AG17</f>
        <v>6</v>
      </c>
      <c r="D42">
        <f ca="1">'Mortgage 1 Monthly Calcs'!AH17</f>
        <v>89932.086815739909</v>
      </c>
      <c r="E42">
        <f ca="1">'Mortgage 1 Monthly Calcs'!AI17</f>
        <v>7731.6168178260878</v>
      </c>
      <c r="F42">
        <f ca="1">'Mortgage 1 Monthly Calcs'!AJ17</f>
        <v>2401.0057937682868</v>
      </c>
      <c r="G42">
        <f ca="1">'Mortgage 1 Monthly Calcs'!AK17</f>
        <v>5330.6110240578009</v>
      </c>
      <c r="H42">
        <f ca="1">'Mortgage 1 Monthly Calcs'!AL17</f>
        <v>12468.918978028378</v>
      </c>
      <c r="I42">
        <f ca="1">'Mortgage 1 Monthly Calcs'!AM17</f>
        <v>33920.781928928191</v>
      </c>
      <c r="J42">
        <f ca="1">'Mortgage 1 Monthly Calcs'!AN17</f>
        <v>87531.081021971622</v>
      </c>
      <c r="K42">
        <f ca="1">'Mortgage 1 Monthly Calcs'!AO17</f>
        <v>46389.700906956568</v>
      </c>
      <c r="L42" t="str">
        <f ca="1">'Mortgage 1 Monthly Calcs'!AP17</f>
        <v>N/A</v>
      </c>
      <c r="M42">
        <f ca="1">'Mortgage 1 Monthly Calcs'!AQ17</f>
        <v>0</v>
      </c>
      <c r="BF42" s="45"/>
    </row>
    <row r="43" spans="2:58" x14ac:dyDescent="0.25">
      <c r="B43">
        <f>'Mortgage 1 Monthly Calcs'!AG18</f>
        <v>7</v>
      </c>
      <c r="D43">
        <f ca="1">'Mortgage 1 Monthly Calcs'!AH18</f>
        <v>87531.081021971622</v>
      </c>
      <c r="E43">
        <f ca="1">'Mortgage 1 Monthly Calcs'!AI18</f>
        <v>7731.6168178260859</v>
      </c>
      <c r="F43">
        <f ca="1">'Mortgage 1 Monthly Calcs'!AJ18</f>
        <v>2549.0945774019201</v>
      </c>
      <c r="G43">
        <f ca="1">'Mortgage 1 Monthly Calcs'!AK18</f>
        <v>5182.5222404241658</v>
      </c>
      <c r="H43">
        <f ca="1">'Mortgage 1 Monthly Calcs'!AL18</f>
        <v>15018.013555430298</v>
      </c>
      <c r="I43">
        <f ca="1">'Mortgage 1 Monthly Calcs'!AM18</f>
        <v>39103.304169352356</v>
      </c>
      <c r="J43">
        <f ca="1">'Mortgage 1 Monthly Calcs'!AN18</f>
        <v>84981.986444569702</v>
      </c>
      <c r="K43">
        <f ca="1">'Mortgage 1 Monthly Calcs'!AO18</f>
        <v>54121.317724782653</v>
      </c>
      <c r="L43" t="str">
        <f ca="1">'Mortgage 1 Monthly Calcs'!AP18</f>
        <v>N/A</v>
      </c>
      <c r="M43">
        <f ca="1">'Mortgage 1 Monthly Calcs'!AQ18</f>
        <v>0</v>
      </c>
      <c r="BF43" s="45"/>
    </row>
    <row r="44" spans="2:58" x14ac:dyDescent="0.25">
      <c r="B44">
        <f>'Mortgage 1 Monthly Calcs'!AG19</f>
        <v>8</v>
      </c>
      <c r="D44">
        <f ca="1">'Mortgage 1 Monthly Calcs'!AH19</f>
        <v>84981.986444569702</v>
      </c>
      <c r="E44">
        <f ca="1">'Mortgage 1 Monthly Calcs'!AI19</f>
        <v>7731.6168178260841</v>
      </c>
      <c r="F44">
        <f ca="1">'Mortgage 1 Monthly Calcs'!AJ19</f>
        <v>2706.3171531717089</v>
      </c>
      <c r="G44">
        <f ca="1">'Mortgage 1 Monthly Calcs'!AK19</f>
        <v>5025.2996646543752</v>
      </c>
      <c r="H44">
        <f ca="1">'Mortgage 1 Monthly Calcs'!AL19</f>
        <v>17724.330708602007</v>
      </c>
      <c r="I44">
        <f ca="1">'Mortgage 1 Monthly Calcs'!AM19</f>
        <v>44128.603834006732</v>
      </c>
      <c r="J44">
        <f ca="1">'Mortgage 1 Monthly Calcs'!AN19</f>
        <v>82275.669291397993</v>
      </c>
      <c r="K44">
        <f ca="1">'Mortgage 1 Monthly Calcs'!AO19</f>
        <v>61852.934542608738</v>
      </c>
      <c r="L44" t="str">
        <f ca="1">'Mortgage 1 Monthly Calcs'!AP19</f>
        <v>N/A</v>
      </c>
      <c r="M44">
        <f ca="1">'Mortgage 1 Monthly Calcs'!AQ19</f>
        <v>0</v>
      </c>
      <c r="BF44" s="45"/>
    </row>
    <row r="45" spans="2:58" x14ac:dyDescent="0.25">
      <c r="B45">
        <f>'Mortgage 1 Monthly Calcs'!AG20</f>
        <v>9</v>
      </c>
      <c r="D45">
        <f ca="1">'Mortgage 1 Monthly Calcs'!AH20</f>
        <v>82275.669291397993</v>
      </c>
      <c r="E45">
        <f ca="1">'Mortgage 1 Monthly Calcs'!AI20</f>
        <v>7731.6168178260805</v>
      </c>
      <c r="F45">
        <f ca="1">'Mortgage 1 Monthly Calcs'!AJ20</f>
        <v>2873.2368733906915</v>
      </c>
      <c r="G45">
        <f ca="1">'Mortgage 1 Monthly Calcs'!AK20</f>
        <v>4858.379944435389</v>
      </c>
      <c r="H45">
        <f ca="1">'Mortgage 1 Monthly Calcs'!AL20</f>
        <v>20597.567581992698</v>
      </c>
      <c r="I45">
        <f ca="1">'Mortgage 1 Monthly Calcs'!AM20</f>
        <v>48986.983778442118</v>
      </c>
      <c r="J45">
        <f ca="1">'Mortgage 1 Monthly Calcs'!AN20</f>
        <v>79402.432418007302</v>
      </c>
      <c r="K45">
        <f ca="1">'Mortgage 1 Monthly Calcs'!AO20</f>
        <v>69584.551360434823</v>
      </c>
      <c r="L45" t="str">
        <f ca="1">'Mortgage 1 Monthly Calcs'!AP20</f>
        <v>N/A</v>
      </c>
      <c r="M45">
        <f ca="1">'Mortgage 1 Monthly Calcs'!AQ20</f>
        <v>0</v>
      </c>
      <c r="BF45" s="45"/>
    </row>
    <row r="46" spans="2:58" x14ac:dyDescent="0.25">
      <c r="B46">
        <f>'Mortgage 1 Monthly Calcs'!AG21</f>
        <v>10</v>
      </c>
      <c r="D46">
        <f ca="1">'Mortgage 1 Monthly Calcs'!AH21</f>
        <v>79402.432418007302</v>
      </c>
      <c r="E46">
        <f ca="1">'Mortgage 1 Monthly Calcs'!AI21</f>
        <v>7731.6168178260759</v>
      </c>
      <c r="F46">
        <f ca="1">'Mortgage 1 Monthly Calcs'!AJ21</f>
        <v>3050.4518367098208</v>
      </c>
      <c r="G46">
        <f ca="1">'Mortgage 1 Monthly Calcs'!AK21</f>
        <v>4681.1649811162551</v>
      </c>
      <c r="H46">
        <f ca="1">'Mortgage 1 Monthly Calcs'!AL21</f>
        <v>23648.019418702519</v>
      </c>
      <c r="I46">
        <f ca="1">'Mortgage 1 Monthly Calcs'!AM21</f>
        <v>53668.148759558375</v>
      </c>
      <c r="J46">
        <f ca="1">'Mortgage 1 Monthly Calcs'!AN21</f>
        <v>76351.980581297481</v>
      </c>
      <c r="K46">
        <f ca="1">'Mortgage 1 Monthly Calcs'!AO21</f>
        <v>77316.168178260894</v>
      </c>
      <c r="L46" t="str">
        <f ca="1">'Mortgage 1 Monthly Calcs'!AP21</f>
        <v>N/A</v>
      </c>
      <c r="M46">
        <f ca="1">'Mortgage 1 Monthly Calcs'!AQ21</f>
        <v>0</v>
      </c>
      <c r="BF46" s="45"/>
    </row>
    <row r="47" spans="2:58" x14ac:dyDescent="0.25">
      <c r="B47">
        <f>'Mortgage 1 Monthly Calcs'!AG22</f>
        <v>11</v>
      </c>
      <c r="D47">
        <f ca="1">'Mortgage 1 Monthly Calcs'!AH22</f>
        <v>76351.980581297481</v>
      </c>
      <c r="E47">
        <f ca="1">'Mortgage 1 Monthly Calcs'!AI22</f>
        <v>7731.616817826075</v>
      </c>
      <c r="F47">
        <f ca="1">'Mortgage 1 Monthly Calcs'!AJ22</f>
        <v>3238.5970311960846</v>
      </c>
      <c r="G47">
        <f ca="1">'Mortgage 1 Monthly Calcs'!AK22</f>
        <v>4493.0197866299904</v>
      </c>
      <c r="H47">
        <f ca="1">'Mortgage 1 Monthly Calcs'!AL22</f>
        <v>26886.616449898604</v>
      </c>
      <c r="I47">
        <f ca="1">'Mortgage 1 Monthly Calcs'!AM22</f>
        <v>58161.168546188368</v>
      </c>
      <c r="J47">
        <f ca="1">'Mortgage 1 Monthly Calcs'!AN22</f>
        <v>73113.383550101396</v>
      </c>
      <c r="K47">
        <f ca="1">'Mortgage 1 Monthly Calcs'!AO22</f>
        <v>85047.784996086964</v>
      </c>
      <c r="L47" t="str">
        <f ca="1">'Mortgage 1 Monthly Calcs'!AP22</f>
        <v>N/A</v>
      </c>
      <c r="M47">
        <f ca="1">'Mortgage 1 Monthly Calcs'!AQ22</f>
        <v>0</v>
      </c>
      <c r="BF47" s="45"/>
    </row>
    <row r="48" spans="2:58" x14ac:dyDescent="0.25">
      <c r="B48">
        <f>'Mortgage 1 Monthly Calcs'!AG23</f>
        <v>12</v>
      </c>
      <c r="D48">
        <f ca="1">'Mortgage 1 Monthly Calcs'!AH23</f>
        <v>73113.383550101396</v>
      </c>
      <c r="E48">
        <f ca="1">'Mortgage 1 Monthly Calcs'!AI23</f>
        <v>7731.6168178260768</v>
      </c>
      <c r="F48">
        <f ca="1">'Mortgage 1 Monthly Calcs'!AJ23</f>
        <v>3438.3466095911572</v>
      </c>
      <c r="G48">
        <f ca="1">'Mortgage 1 Monthly Calcs'!AK23</f>
        <v>4293.2702082349197</v>
      </c>
      <c r="H48">
        <f ca="1">'Mortgage 1 Monthly Calcs'!AL23</f>
        <v>30324.963059489761</v>
      </c>
      <c r="I48">
        <f ca="1">'Mortgage 1 Monthly Calcs'!AM23</f>
        <v>62454.438754423289</v>
      </c>
      <c r="J48">
        <f ca="1">'Mortgage 1 Monthly Calcs'!AN23</f>
        <v>69675.036940510239</v>
      </c>
      <c r="K48">
        <f ca="1">'Mortgage 1 Monthly Calcs'!AO23</f>
        <v>92779.401813913035</v>
      </c>
      <c r="L48" t="str">
        <f ca="1">'Mortgage 1 Monthly Calcs'!AP23</f>
        <v>N/A</v>
      </c>
      <c r="M48">
        <f ca="1">'Mortgage 1 Monthly Calcs'!AQ23</f>
        <v>0</v>
      </c>
      <c r="BF48" s="45"/>
    </row>
    <row r="49" spans="2:58" x14ac:dyDescent="0.25">
      <c r="B49">
        <f>'Mortgage 1 Monthly Calcs'!AG24</f>
        <v>13</v>
      </c>
      <c r="D49">
        <f ca="1">'Mortgage 1 Monthly Calcs'!AH24</f>
        <v>69675.036940510239</v>
      </c>
      <c r="E49">
        <f ca="1">'Mortgage 1 Monthly Calcs'!AI24</f>
        <v>7731.6168178260759</v>
      </c>
      <c r="F49">
        <f ca="1">'Mortgage 1 Monthly Calcs'!AJ24</f>
        <v>3650.4163049024355</v>
      </c>
      <c r="G49">
        <f ca="1">'Mortgage 1 Monthly Calcs'!AK24</f>
        <v>4081.2005129236404</v>
      </c>
      <c r="H49">
        <f ca="1">'Mortgage 1 Monthly Calcs'!AL24</f>
        <v>33975.379364392196</v>
      </c>
      <c r="I49">
        <f ca="1">'Mortgage 1 Monthly Calcs'!AM24</f>
        <v>66535.639267346924</v>
      </c>
      <c r="J49">
        <f ca="1">'Mortgage 1 Monthly Calcs'!AN24</f>
        <v>66024.620635607804</v>
      </c>
      <c r="K49">
        <f ca="1">'Mortgage 1 Monthly Calcs'!AO24</f>
        <v>100511.01863173911</v>
      </c>
      <c r="L49" t="str">
        <f ca="1">'Mortgage 1 Monthly Calcs'!AP24</f>
        <v>N/A</v>
      </c>
      <c r="M49">
        <f ca="1">'Mortgage 1 Monthly Calcs'!AQ24</f>
        <v>0</v>
      </c>
      <c r="BF49" s="45"/>
    </row>
    <row r="50" spans="2:58" x14ac:dyDescent="0.25">
      <c r="B50">
        <f>'Mortgage 1 Monthly Calcs'!AG25</f>
        <v>14</v>
      </c>
      <c r="D50">
        <f ca="1">'Mortgage 1 Monthly Calcs'!AH25</f>
        <v>66024.620635607804</v>
      </c>
      <c r="E50">
        <f ca="1">'Mortgage 1 Monthly Calcs'!AI25</f>
        <v>7731.6168178260814</v>
      </c>
      <c r="F50">
        <f ca="1">'Mortgage 1 Monthly Calcs'!AJ25</f>
        <v>3875.5659949832407</v>
      </c>
      <c r="G50">
        <f ca="1">'Mortgage 1 Monthly Calcs'!AK25</f>
        <v>3856.0508228428407</v>
      </c>
      <c r="H50">
        <f ca="1">'Mortgage 1 Monthly Calcs'!AL25</f>
        <v>37850.945359375437</v>
      </c>
      <c r="I50">
        <f ca="1">'Mortgage 1 Monthly Calcs'!AM25</f>
        <v>70391.690090189761</v>
      </c>
      <c r="J50">
        <f ca="1">'Mortgage 1 Monthly Calcs'!AN25</f>
        <v>62149.054640624563</v>
      </c>
      <c r="K50">
        <f ca="1">'Mortgage 1 Monthly Calcs'!AO25</f>
        <v>108242.63544956519</v>
      </c>
      <c r="L50" t="str">
        <f ca="1">'Mortgage 1 Monthly Calcs'!AP25</f>
        <v>N/A</v>
      </c>
      <c r="M50">
        <f ca="1">'Mortgage 1 Monthly Calcs'!AQ25</f>
        <v>0</v>
      </c>
      <c r="BF50" s="45"/>
    </row>
    <row r="51" spans="2:58" x14ac:dyDescent="0.25">
      <c r="B51">
        <f>'Mortgage 1 Monthly Calcs'!AG26</f>
        <v>15</v>
      </c>
      <c r="D51">
        <f ca="1">'Mortgage 1 Monthly Calcs'!AH26</f>
        <v>62149.054640624563</v>
      </c>
      <c r="E51">
        <f ca="1">'Mortgage 1 Monthly Calcs'!AI26</f>
        <v>7731.6168178260932</v>
      </c>
      <c r="F51">
        <f ca="1">'Mortgage 1 Monthly Calcs'!AJ26</f>
        <v>4114.6024252902571</v>
      </c>
      <c r="G51">
        <f ca="1">'Mortgage 1 Monthly Calcs'!AK26</f>
        <v>3617.0143925358361</v>
      </c>
      <c r="H51">
        <f ca="1">'Mortgage 1 Monthly Calcs'!AL26</f>
        <v>41965.547784665694</v>
      </c>
      <c r="I51">
        <f ca="1">'Mortgage 1 Monthly Calcs'!AM26</f>
        <v>74008.704482725603</v>
      </c>
      <c r="J51">
        <f ca="1">'Mortgage 1 Monthly Calcs'!AN26</f>
        <v>58034.452215334306</v>
      </c>
      <c r="K51">
        <f ca="1">'Mortgage 1 Monthly Calcs'!AO26</f>
        <v>115974.25226739129</v>
      </c>
      <c r="L51" t="str">
        <f ca="1">'Mortgage 1 Monthly Calcs'!AP26</f>
        <v>N/A</v>
      </c>
      <c r="M51">
        <f ca="1">'Mortgage 1 Monthly Calcs'!AQ26</f>
        <v>0</v>
      </c>
      <c r="BF51" s="45"/>
    </row>
    <row r="52" spans="2:58" x14ac:dyDescent="0.25">
      <c r="B52">
        <f>'Mortgage 1 Monthly Calcs'!AG27</f>
        <v>16</v>
      </c>
      <c r="D52">
        <f ca="1">'Mortgage 1 Monthly Calcs'!AH27</f>
        <v>58034.452215334306</v>
      </c>
      <c r="E52">
        <f ca="1">'Mortgage 1 Monthly Calcs'!AI27</f>
        <v>7731.6168178261096</v>
      </c>
      <c r="F52">
        <f ca="1">'Mortgage 1 Monthly Calcs'!AJ27</f>
        <v>4368.3820995745264</v>
      </c>
      <c r="G52">
        <f ca="1">'Mortgage 1 Monthly Calcs'!AK27</f>
        <v>3363.2347182515832</v>
      </c>
      <c r="H52">
        <f ca="1">'Mortgage 1 Monthly Calcs'!AL27</f>
        <v>46333.92988424022</v>
      </c>
      <c r="I52">
        <f ca="1">'Mortgage 1 Monthly Calcs'!AM27</f>
        <v>77371.939200977184</v>
      </c>
      <c r="J52">
        <f ca="1">'Mortgage 1 Monthly Calcs'!AN27</f>
        <v>53666.07011575978</v>
      </c>
      <c r="K52">
        <f ca="1">'Mortgage 1 Monthly Calcs'!AO27</f>
        <v>123705.8690852174</v>
      </c>
      <c r="L52" t="str">
        <f ca="1">'Mortgage 1 Monthly Calcs'!AP27</f>
        <v>N/A</v>
      </c>
      <c r="M52">
        <f ca="1">'Mortgage 1 Monthly Calcs'!AQ27</f>
        <v>0</v>
      </c>
      <c r="BF52" s="45"/>
    </row>
    <row r="53" spans="2:58" x14ac:dyDescent="0.25">
      <c r="B53">
        <f>'Mortgage 1 Monthly Calcs'!AG28</f>
        <v>17</v>
      </c>
      <c r="D53">
        <f ca="1">'Mortgage 1 Monthly Calcs'!AH28</f>
        <v>53666.07011575978</v>
      </c>
      <c r="E53">
        <f ca="1">'Mortgage 1 Monthly Calcs'!AI28</f>
        <v>7731.6168178261241</v>
      </c>
      <c r="F53">
        <f ca="1">'Mortgage 1 Monthly Calcs'!AJ28</f>
        <v>4637.8143488643836</v>
      </c>
      <c r="G53">
        <f ca="1">'Mortgage 1 Monthly Calcs'!AK28</f>
        <v>3093.8024689617405</v>
      </c>
      <c r="H53">
        <f ca="1">'Mortgage 1 Monthly Calcs'!AL28</f>
        <v>50971.744233104604</v>
      </c>
      <c r="I53">
        <f ca="1">'Mortgage 1 Monthly Calcs'!AM28</f>
        <v>80465.741669938929</v>
      </c>
      <c r="J53">
        <f ca="1">'Mortgage 1 Monthly Calcs'!AN28</f>
        <v>49028.255766895396</v>
      </c>
      <c r="K53">
        <f ca="1">'Mortgage 1 Monthly Calcs'!AO28</f>
        <v>131437.48590304353</v>
      </c>
      <c r="L53" t="str">
        <f ca="1">'Mortgage 1 Monthly Calcs'!AP28</f>
        <v>N/A</v>
      </c>
      <c r="M53">
        <f ca="1">'Mortgage 1 Monthly Calcs'!AQ28</f>
        <v>0</v>
      </c>
      <c r="BF53" s="45"/>
    </row>
    <row r="54" spans="2:58" x14ac:dyDescent="0.25">
      <c r="B54">
        <f>'Mortgage 1 Monthly Calcs'!AG29</f>
        <v>18</v>
      </c>
      <c r="D54">
        <f ca="1">'Mortgage 1 Monthly Calcs'!AH29</f>
        <v>49028.255766895396</v>
      </c>
      <c r="E54">
        <f ca="1">'Mortgage 1 Monthly Calcs'!AI29</f>
        <v>7731.616817826136</v>
      </c>
      <c r="F54">
        <f ca="1">'Mortgage 1 Monthly Calcs'!AJ29</f>
        <v>4923.8645897361348</v>
      </c>
      <c r="G54">
        <f ca="1">'Mortgage 1 Monthly Calcs'!AK29</f>
        <v>2807.7522280900012</v>
      </c>
      <c r="H54">
        <f ca="1">'Mortgage 1 Monthly Calcs'!AL29</f>
        <v>55895.608822840739</v>
      </c>
      <c r="I54">
        <f ca="1">'Mortgage 1 Monthly Calcs'!AM29</f>
        <v>83273.49389802893</v>
      </c>
      <c r="J54">
        <f ca="1">'Mortgage 1 Monthly Calcs'!AN29</f>
        <v>44104.391177159261</v>
      </c>
      <c r="K54">
        <f ca="1">'Mortgage 1 Monthly Calcs'!AO29</f>
        <v>139169.10272086968</v>
      </c>
      <c r="L54" t="str">
        <f ca="1">'Mortgage 1 Monthly Calcs'!AP29</f>
        <v>N/A</v>
      </c>
      <c r="M54">
        <f ca="1">'Mortgage 1 Monthly Calcs'!AQ29</f>
        <v>0</v>
      </c>
      <c r="BF54" s="45"/>
    </row>
    <row r="55" spans="2:58" x14ac:dyDescent="0.25">
      <c r="B55">
        <f>'Mortgage 1 Monthly Calcs'!AG30</f>
        <v>19</v>
      </c>
      <c r="D55">
        <f ca="1">'Mortgage 1 Monthly Calcs'!AH30</f>
        <v>44104.391177159261</v>
      </c>
      <c r="E55">
        <f ca="1">'Mortgage 1 Monthly Calcs'!AI30</f>
        <v>7731.6168178261514</v>
      </c>
      <c r="F55">
        <f ca="1">'Mortgage 1 Monthly Calcs'!AJ30</f>
        <v>5227.5577835481381</v>
      </c>
      <c r="G55">
        <f ca="1">'Mortgage 1 Monthly Calcs'!AK30</f>
        <v>2504.0590342780133</v>
      </c>
      <c r="H55">
        <f ca="1">'Mortgage 1 Monthly Calcs'!AL30</f>
        <v>61123.166606388877</v>
      </c>
      <c r="I55">
        <f ca="1">'Mortgage 1 Monthly Calcs'!AM30</f>
        <v>85777.55293230695</v>
      </c>
      <c r="J55">
        <f ca="1">'Mortgage 1 Monthly Calcs'!AN30</f>
        <v>38876.833393611123</v>
      </c>
      <c r="K55">
        <f ca="1">'Mortgage 1 Monthly Calcs'!AO30</f>
        <v>146900.71953869582</v>
      </c>
      <c r="L55" t="str">
        <f ca="1">'Mortgage 1 Monthly Calcs'!AP30</f>
        <v>N/A</v>
      </c>
      <c r="M55">
        <f ca="1">'Mortgage 1 Monthly Calcs'!AQ30</f>
        <v>0</v>
      </c>
      <c r="BF55" s="45"/>
    </row>
    <row r="56" spans="2:58" x14ac:dyDescent="0.25">
      <c r="B56">
        <f>'Mortgage 1 Monthly Calcs'!AG31</f>
        <v>20</v>
      </c>
      <c r="D56">
        <f ca="1">'Mortgage 1 Monthly Calcs'!AH31</f>
        <v>38876.833393611123</v>
      </c>
      <c r="E56">
        <f ca="1">'Mortgage 1 Monthly Calcs'!AI31</f>
        <v>7731.6168178261742</v>
      </c>
      <c r="F56">
        <f ca="1">'Mortgage 1 Monthly Calcs'!AJ31</f>
        <v>5549.9821090326222</v>
      </c>
      <c r="G56">
        <f ca="1">'Mortgage 1 Monthly Calcs'!AK31</f>
        <v>2181.6347087935519</v>
      </c>
      <c r="H56">
        <f ca="1">'Mortgage 1 Monthly Calcs'!AL31</f>
        <v>66673.148715421499</v>
      </c>
      <c r="I56">
        <f ca="1">'Mortgage 1 Monthly Calcs'!AM31</f>
        <v>87959.187641100507</v>
      </c>
      <c r="J56">
        <f ca="1">'Mortgage 1 Monthly Calcs'!AN31</f>
        <v>33326.851284578501</v>
      </c>
      <c r="K56">
        <f ca="1">'Mortgage 1 Monthly Calcs'!AO31</f>
        <v>154632.33635652199</v>
      </c>
      <c r="L56" t="str">
        <f ca="1">'Mortgage 1 Monthly Calcs'!AP31</f>
        <v>N/A</v>
      </c>
      <c r="M56">
        <f ca="1">'Mortgage 1 Monthly Calcs'!AQ31</f>
        <v>0</v>
      </c>
      <c r="BF56" s="45"/>
    </row>
    <row r="57" spans="2:58" x14ac:dyDescent="0.25">
      <c r="B57">
        <f>'Mortgage 1 Monthly Calcs'!AG32</f>
        <v>21</v>
      </c>
      <c r="D57">
        <f ca="1">'Mortgage 1 Monthly Calcs'!AH32</f>
        <v>33326.851284578501</v>
      </c>
      <c r="E57">
        <f ca="1">'Mortgage 1 Monthly Calcs'!AI32</f>
        <v>7731.6168178262051</v>
      </c>
      <c r="F57">
        <f ca="1">'Mortgage 1 Monthly Calcs'!AJ32</f>
        <v>5892.2928614049051</v>
      </c>
      <c r="G57">
        <f ca="1">'Mortgage 1 Monthly Calcs'!AK32</f>
        <v>1839.3239564213</v>
      </c>
      <c r="H57">
        <f ca="1">'Mortgage 1 Monthly Calcs'!AL32</f>
        <v>72565.441576826401</v>
      </c>
      <c r="I57">
        <f ca="1">'Mortgage 1 Monthly Calcs'!AM32</f>
        <v>89798.511597521807</v>
      </c>
      <c r="J57">
        <f ca="1">'Mortgage 1 Monthly Calcs'!AN32</f>
        <v>27434.558423173596</v>
      </c>
      <c r="K57">
        <f ca="1">'Mortgage 1 Monthly Calcs'!AO32</f>
        <v>162363.95317434819</v>
      </c>
      <c r="L57" t="str">
        <f ca="1">'Mortgage 1 Monthly Calcs'!AP32</f>
        <v>N/A</v>
      </c>
      <c r="M57">
        <f ca="1">'Mortgage 1 Monthly Calcs'!AQ32</f>
        <v>0</v>
      </c>
      <c r="BF57" s="45"/>
    </row>
    <row r="58" spans="2:58" x14ac:dyDescent="0.25">
      <c r="B58">
        <f>'Mortgage 1 Monthly Calcs'!AG33</f>
        <v>22</v>
      </c>
      <c r="D58">
        <f ca="1">'Mortgage 1 Monthly Calcs'!AH33</f>
        <v>27434.558423173596</v>
      </c>
      <c r="E58">
        <f ca="1">'Mortgage 1 Monthly Calcs'!AI33</f>
        <v>7731.6168178262433</v>
      </c>
      <c r="F58">
        <f ca="1">'Mortgage 1 Monthly Calcs'!AJ33</f>
        <v>6255.7165919612053</v>
      </c>
      <c r="G58">
        <f ca="1">'Mortgage 1 Monthly Calcs'!AK33</f>
        <v>1475.900225865038</v>
      </c>
      <c r="H58">
        <f ca="1">'Mortgage 1 Monthly Calcs'!AL33</f>
        <v>78821.158168787602</v>
      </c>
      <c r="I58">
        <f ca="1">'Mortgage 1 Monthly Calcs'!AM33</f>
        <v>91274.41182338685</v>
      </c>
      <c r="J58">
        <f ca="1">'Mortgage 1 Monthly Calcs'!AN33</f>
        <v>21178.84183121239</v>
      </c>
      <c r="K58">
        <f ca="1">'Mortgage 1 Monthly Calcs'!AO33</f>
        <v>170095.56999217442</v>
      </c>
      <c r="L58" t="str">
        <f ca="1">'Mortgage 1 Monthly Calcs'!AP33</f>
        <v>N/A</v>
      </c>
      <c r="M58">
        <f ca="1">'Mortgage 1 Monthly Calcs'!AQ33</f>
        <v>0</v>
      </c>
      <c r="BF58" s="45"/>
    </row>
    <row r="59" spans="2:58" x14ac:dyDescent="0.25">
      <c r="B59">
        <f>'Mortgage 1 Monthly Calcs'!AG34</f>
        <v>23</v>
      </c>
      <c r="D59">
        <f ca="1">'Mortgage 1 Monthly Calcs'!AH34</f>
        <v>21178.84183121239</v>
      </c>
      <c r="E59">
        <f ca="1">'Mortgage 1 Monthly Calcs'!AI34</f>
        <v>7731.6168178262942</v>
      </c>
      <c r="F59">
        <f ca="1">'Mortgage 1 Monthly Calcs'!AJ34</f>
        <v>6641.5555029978568</v>
      </c>
      <c r="G59">
        <f ca="1">'Mortgage 1 Monthly Calcs'!AK34</f>
        <v>1090.0613148284374</v>
      </c>
      <c r="H59">
        <f ca="1">'Mortgage 1 Monthly Calcs'!AL34</f>
        <v>85462.713671785459</v>
      </c>
      <c r="I59">
        <f ca="1">'Mortgage 1 Monthly Calcs'!AM34</f>
        <v>92364.473138215282</v>
      </c>
      <c r="J59">
        <f ca="1">'Mortgage 1 Monthly Calcs'!AN34</f>
        <v>14537.286328214534</v>
      </c>
      <c r="K59">
        <f ca="1">'Mortgage 1 Monthly Calcs'!AO34</f>
        <v>177827.18681000071</v>
      </c>
      <c r="L59" t="str">
        <f ca="1">'Mortgage 1 Monthly Calcs'!AP34</f>
        <v>N/A</v>
      </c>
      <c r="M59">
        <f ca="1">'Mortgage 1 Monthly Calcs'!AQ34</f>
        <v>0</v>
      </c>
      <c r="BF59" s="45"/>
    </row>
    <row r="60" spans="2:58" x14ac:dyDescent="0.25">
      <c r="B60">
        <f>'Mortgage 1 Monthly Calcs'!AG35</f>
        <v>24</v>
      </c>
      <c r="D60">
        <f ca="1">'Mortgage 1 Monthly Calcs'!AH35</f>
        <v>14537.286328214534</v>
      </c>
      <c r="E60">
        <f ca="1">'Mortgage 1 Monthly Calcs'!AI35</f>
        <v>7731.6168178263788</v>
      </c>
      <c r="F60">
        <f ca="1">'Mortgage 1 Monthly Calcs'!AJ35</f>
        <v>7051.1921137994686</v>
      </c>
      <c r="G60">
        <f ca="1">'Mortgage 1 Monthly Calcs'!AK35</f>
        <v>680.42470402691015</v>
      </c>
      <c r="H60">
        <f ca="1">'Mortgage 1 Monthly Calcs'!AL35</f>
        <v>92513.905785584924</v>
      </c>
      <c r="I60">
        <f ca="1">'Mortgage 1 Monthly Calcs'!AM35</f>
        <v>93044.897842242193</v>
      </c>
      <c r="J60">
        <f ca="1">'Mortgage 1 Monthly Calcs'!AN35</f>
        <v>7486.0942144150649</v>
      </c>
      <c r="K60">
        <f ca="1">'Mortgage 1 Monthly Calcs'!AO35</f>
        <v>185558.80362782709</v>
      </c>
      <c r="L60" t="str">
        <f ca="1">'Mortgage 1 Monthly Calcs'!AP35</f>
        <v>N/A</v>
      </c>
      <c r="M60">
        <f ca="1">'Mortgage 1 Monthly Calcs'!AQ35</f>
        <v>0</v>
      </c>
      <c r="BF60" s="45"/>
    </row>
    <row r="61" spans="2:58" x14ac:dyDescent="0.25">
      <c r="B61">
        <f>'Mortgage 1 Monthly Calcs'!AG36</f>
        <v>25</v>
      </c>
      <c r="D61">
        <f ca="1">'Mortgage 1 Monthly Calcs'!AH36</f>
        <v>7486.0942144150649</v>
      </c>
      <c r="E61">
        <f ca="1">'Mortgage 1 Monthly Calcs'!AI36</f>
        <v>7731.6168178265971</v>
      </c>
      <c r="F61">
        <f ca="1">'Mortgage 1 Monthly Calcs'!AJ36</f>
        <v>7486.0942144150649</v>
      </c>
      <c r="G61">
        <f ca="1">'Mortgage 1 Monthly Calcs'!AK36</f>
        <v>245.52260341153215</v>
      </c>
      <c r="H61">
        <f ca="1">'Mortgage 1 Monthly Calcs'!AL36</f>
        <v>99999.999999999985</v>
      </c>
      <c r="I61">
        <f ca="1">'Mortgage 1 Monthly Calcs'!AM36</f>
        <v>93290.420445653726</v>
      </c>
      <c r="J61">
        <f ca="1">'Mortgage 1 Monthly Calcs'!AN36</f>
        <v>0</v>
      </c>
      <c r="K61">
        <f ca="1">'Mortgage 1 Monthly Calcs'!AO36</f>
        <v>193290.4204456537</v>
      </c>
      <c r="L61" t="str">
        <f ca="1">'Mortgage 1 Monthly Calcs'!AP36</f>
        <v>N/A</v>
      </c>
      <c r="M61">
        <f ca="1">'Mortgage 1 Monthly Calcs'!AQ36</f>
        <v>0</v>
      </c>
      <c r="BF61" s="45"/>
    </row>
    <row r="62" spans="2:58" x14ac:dyDescent="0.25">
      <c r="B62" t="str">
        <f>'Mortgage 1 Monthly Calcs'!AG37</f>
        <v/>
      </c>
      <c r="D62" t="str">
        <f ca="1">'Mortgage 1 Monthly Calcs'!AH37</f>
        <v/>
      </c>
      <c r="E62" t="str">
        <f ca="1">'Mortgage 1 Monthly Calcs'!AI37</f>
        <v/>
      </c>
      <c r="F62" t="str">
        <f>'Mortgage 1 Monthly Calcs'!AJ37</f>
        <v/>
      </c>
      <c r="G62" t="str">
        <f>'Mortgage 1 Monthly Calcs'!AK37</f>
        <v/>
      </c>
      <c r="H62" t="str">
        <f>'Mortgage 1 Monthly Calcs'!AL37</f>
        <v/>
      </c>
      <c r="I62" t="str">
        <f>'Mortgage 1 Monthly Calcs'!AM37</f>
        <v/>
      </c>
      <c r="J62" t="str">
        <f>'Mortgage 1 Monthly Calcs'!AN37</f>
        <v/>
      </c>
      <c r="K62" t="str">
        <f>'Mortgage 1 Monthly Calcs'!AO37</f>
        <v/>
      </c>
      <c r="L62" t="str">
        <f ca="1">'Mortgage 1 Monthly Calcs'!AP37</f>
        <v>N/A</v>
      </c>
      <c r="M62" t="str">
        <f ca="1">'Mortgage 1 Monthly Calcs'!AQ37</f>
        <v/>
      </c>
      <c r="BF62" s="45"/>
    </row>
    <row r="63" spans="2:58" x14ac:dyDescent="0.25">
      <c r="B63" t="str">
        <f>'Mortgage 1 Monthly Calcs'!AG38</f>
        <v/>
      </c>
      <c r="D63" t="str">
        <f ca="1">'Mortgage 1 Monthly Calcs'!AH38</f>
        <v/>
      </c>
      <c r="E63" t="str">
        <f ca="1">'Mortgage 1 Monthly Calcs'!AI38</f>
        <v/>
      </c>
      <c r="F63" t="str">
        <f>'Mortgage 1 Monthly Calcs'!AJ38</f>
        <v/>
      </c>
      <c r="G63" t="str">
        <f>'Mortgage 1 Monthly Calcs'!AK38</f>
        <v/>
      </c>
      <c r="H63" t="str">
        <f>'Mortgage 1 Monthly Calcs'!AL38</f>
        <v/>
      </c>
      <c r="I63" t="str">
        <f>'Mortgage 1 Monthly Calcs'!AM38</f>
        <v/>
      </c>
      <c r="J63" t="str">
        <f>'Mortgage 1 Monthly Calcs'!AN38</f>
        <v/>
      </c>
      <c r="K63" t="str">
        <f>'Mortgage 1 Monthly Calcs'!AO38</f>
        <v/>
      </c>
      <c r="L63" t="str">
        <f ca="1">'Mortgage 1 Monthly Calcs'!AP38</f>
        <v>N/A</v>
      </c>
      <c r="M63" t="str">
        <f ca="1">'Mortgage 1 Monthly Calcs'!AQ38</f>
        <v/>
      </c>
      <c r="BF63" s="45"/>
    </row>
    <row r="64" spans="2:58" x14ac:dyDescent="0.25">
      <c r="B64" t="str">
        <f>'Mortgage 1 Monthly Calcs'!AG39</f>
        <v/>
      </c>
      <c r="D64" t="str">
        <f ca="1">'Mortgage 1 Monthly Calcs'!AH39</f>
        <v/>
      </c>
      <c r="E64" t="str">
        <f ca="1">'Mortgage 1 Monthly Calcs'!AI39</f>
        <v/>
      </c>
      <c r="F64" t="str">
        <f>'Mortgage 1 Monthly Calcs'!AJ39</f>
        <v/>
      </c>
      <c r="G64" t="str">
        <f>'Mortgage 1 Monthly Calcs'!AK39</f>
        <v/>
      </c>
      <c r="H64" t="str">
        <f>'Mortgage 1 Monthly Calcs'!AL39</f>
        <v/>
      </c>
      <c r="I64" t="str">
        <f>'Mortgage 1 Monthly Calcs'!AM39</f>
        <v/>
      </c>
      <c r="J64" t="str">
        <f>'Mortgage 1 Monthly Calcs'!AN39</f>
        <v/>
      </c>
      <c r="K64" t="str">
        <f>'Mortgage 1 Monthly Calcs'!AO39</f>
        <v/>
      </c>
      <c r="L64" t="str">
        <f ca="1">'Mortgage 1 Monthly Calcs'!AP39</f>
        <v>N/A</v>
      </c>
      <c r="M64" t="str">
        <f ca="1">'Mortgage 1 Monthly Calcs'!AQ39</f>
        <v/>
      </c>
      <c r="BF64" s="45"/>
    </row>
    <row r="65" spans="2:58" x14ac:dyDescent="0.25">
      <c r="B65" t="str">
        <f>'Mortgage 1 Monthly Calcs'!AG40</f>
        <v/>
      </c>
      <c r="D65" t="str">
        <f ca="1">'Mortgage 1 Monthly Calcs'!AH40</f>
        <v/>
      </c>
      <c r="E65" t="str">
        <f ca="1">'Mortgage 1 Monthly Calcs'!AI40</f>
        <v/>
      </c>
      <c r="F65" t="str">
        <f>'Mortgage 1 Monthly Calcs'!AJ40</f>
        <v/>
      </c>
      <c r="G65" t="str">
        <f>'Mortgage 1 Monthly Calcs'!AK40</f>
        <v/>
      </c>
      <c r="H65" t="str">
        <f>'Mortgage 1 Monthly Calcs'!AL40</f>
        <v/>
      </c>
      <c r="I65" t="str">
        <f>'Mortgage 1 Monthly Calcs'!AM40</f>
        <v/>
      </c>
      <c r="J65" t="str">
        <f>'Mortgage 1 Monthly Calcs'!AN40</f>
        <v/>
      </c>
      <c r="K65" t="str">
        <f>'Mortgage 1 Monthly Calcs'!AO40</f>
        <v/>
      </c>
      <c r="L65" t="str">
        <f ca="1">'Mortgage 1 Monthly Calcs'!AP40</f>
        <v>N/A</v>
      </c>
      <c r="M65" t="str">
        <f ca="1">'Mortgage 1 Monthly Calcs'!AQ40</f>
        <v/>
      </c>
      <c r="BF65" s="45"/>
    </row>
    <row r="66" spans="2:58" x14ac:dyDescent="0.25">
      <c r="B66" t="str">
        <f>'Mortgage 1 Monthly Calcs'!AG41</f>
        <v/>
      </c>
      <c r="D66" t="str">
        <f ca="1">'Mortgage 1 Monthly Calcs'!AH41</f>
        <v/>
      </c>
      <c r="E66" t="str">
        <f ca="1">'Mortgage 1 Monthly Calcs'!AI41</f>
        <v/>
      </c>
      <c r="F66" t="str">
        <f>'Mortgage 1 Monthly Calcs'!AJ41</f>
        <v/>
      </c>
      <c r="G66" t="str">
        <f>'Mortgage 1 Monthly Calcs'!AK41</f>
        <v/>
      </c>
      <c r="H66" t="str">
        <f>'Mortgage 1 Monthly Calcs'!AL41</f>
        <v/>
      </c>
      <c r="I66" t="str">
        <f>'Mortgage 1 Monthly Calcs'!AM41</f>
        <v/>
      </c>
      <c r="J66" t="str">
        <f>'Mortgage 1 Monthly Calcs'!AN41</f>
        <v/>
      </c>
      <c r="K66" t="str">
        <f>'Mortgage 1 Monthly Calcs'!AO41</f>
        <v/>
      </c>
      <c r="L66" t="str">
        <f ca="1">'Mortgage 1 Monthly Calcs'!AP41</f>
        <v>N/A</v>
      </c>
      <c r="M66" t="str">
        <f ca="1">'Mortgage 1 Monthly Calcs'!AQ41</f>
        <v/>
      </c>
      <c r="BF66" s="45"/>
    </row>
    <row r="67" spans="2:58" x14ac:dyDescent="0.25">
      <c r="B67" t="str">
        <f>'Mortgage 1 Monthly Calcs'!AG42</f>
        <v/>
      </c>
      <c r="D67" t="str">
        <f ca="1">'Mortgage 1 Monthly Calcs'!AH42</f>
        <v/>
      </c>
      <c r="E67" t="str">
        <f ca="1">'Mortgage 1 Monthly Calcs'!AI42</f>
        <v/>
      </c>
      <c r="F67" t="str">
        <f>'Mortgage 1 Monthly Calcs'!AJ42</f>
        <v/>
      </c>
      <c r="G67" t="str">
        <f>'Mortgage 1 Monthly Calcs'!AK42</f>
        <v/>
      </c>
      <c r="H67" t="str">
        <f>'Mortgage 1 Monthly Calcs'!AL42</f>
        <v/>
      </c>
      <c r="I67" t="str">
        <f>'Mortgage 1 Monthly Calcs'!AM42</f>
        <v/>
      </c>
      <c r="J67" t="str">
        <f>'Mortgage 1 Monthly Calcs'!AN42</f>
        <v/>
      </c>
      <c r="K67" t="str">
        <f>'Mortgage 1 Monthly Calcs'!AO42</f>
        <v/>
      </c>
      <c r="L67" t="str">
        <f ca="1">'Mortgage 1 Monthly Calcs'!AP42</f>
        <v>N/A</v>
      </c>
      <c r="M67" t="str">
        <f ca="1">'Mortgage 1 Monthly Calcs'!AQ42</f>
        <v/>
      </c>
      <c r="BF67" s="45"/>
    </row>
    <row r="68" spans="2:58" x14ac:dyDescent="0.25">
      <c r="B68" t="str">
        <f>'Mortgage 1 Monthly Calcs'!AG43</f>
        <v/>
      </c>
      <c r="D68" t="str">
        <f ca="1">'Mortgage 1 Monthly Calcs'!AH43</f>
        <v/>
      </c>
      <c r="E68" t="str">
        <f ca="1">'Mortgage 1 Monthly Calcs'!AI43</f>
        <v/>
      </c>
      <c r="F68" t="str">
        <f>'Mortgage 1 Monthly Calcs'!AJ43</f>
        <v/>
      </c>
      <c r="G68" t="str">
        <f>'Mortgage 1 Monthly Calcs'!AK43</f>
        <v/>
      </c>
      <c r="H68" t="str">
        <f>'Mortgage 1 Monthly Calcs'!AL43</f>
        <v/>
      </c>
      <c r="I68" t="str">
        <f>'Mortgage 1 Monthly Calcs'!AM43</f>
        <v/>
      </c>
      <c r="J68" t="str">
        <f>'Mortgage 1 Monthly Calcs'!AN43</f>
        <v/>
      </c>
      <c r="K68" t="str">
        <f>'Mortgage 1 Monthly Calcs'!AO43</f>
        <v/>
      </c>
      <c r="L68" t="str">
        <f ca="1">'Mortgage 1 Monthly Calcs'!AP43</f>
        <v>N/A</v>
      </c>
      <c r="M68" t="str">
        <f ca="1">'Mortgage 1 Monthly Calcs'!AQ43</f>
        <v/>
      </c>
      <c r="BF68" s="45"/>
    </row>
    <row r="69" spans="2:58" x14ac:dyDescent="0.25">
      <c r="B69" t="str">
        <f>'Mortgage 1 Monthly Calcs'!AG44</f>
        <v/>
      </c>
      <c r="D69" t="str">
        <f ca="1">'Mortgage 1 Monthly Calcs'!AH44</f>
        <v/>
      </c>
      <c r="E69" t="str">
        <f ca="1">'Mortgage 1 Monthly Calcs'!AI44</f>
        <v/>
      </c>
      <c r="F69" t="str">
        <f>'Mortgage 1 Monthly Calcs'!AJ44</f>
        <v/>
      </c>
      <c r="G69" t="str">
        <f>'Mortgage 1 Monthly Calcs'!AK44</f>
        <v/>
      </c>
      <c r="H69" t="str">
        <f>'Mortgage 1 Monthly Calcs'!AL44</f>
        <v/>
      </c>
      <c r="I69" t="str">
        <f>'Mortgage 1 Monthly Calcs'!AM44</f>
        <v/>
      </c>
      <c r="J69" t="str">
        <f>'Mortgage 1 Monthly Calcs'!AN44</f>
        <v/>
      </c>
      <c r="K69" t="str">
        <f>'Mortgage 1 Monthly Calcs'!AO44</f>
        <v/>
      </c>
      <c r="L69" t="str">
        <f ca="1">'Mortgage 1 Monthly Calcs'!AP44</f>
        <v>N/A</v>
      </c>
      <c r="M69" t="str">
        <f ca="1">'Mortgage 1 Monthly Calcs'!AQ44</f>
        <v/>
      </c>
      <c r="BF69" s="45"/>
    </row>
    <row r="70" spans="2:58" x14ac:dyDescent="0.25">
      <c r="B70" t="str">
        <f>'Mortgage 1 Monthly Calcs'!AG45</f>
        <v/>
      </c>
      <c r="D70" t="str">
        <f ca="1">'Mortgage 1 Monthly Calcs'!AH45</f>
        <v/>
      </c>
      <c r="E70" t="str">
        <f ca="1">'Mortgage 1 Monthly Calcs'!AI45</f>
        <v/>
      </c>
      <c r="F70" t="str">
        <f>'Mortgage 1 Monthly Calcs'!AJ45</f>
        <v/>
      </c>
      <c r="G70" t="str">
        <f>'Mortgage 1 Monthly Calcs'!AK45</f>
        <v/>
      </c>
      <c r="H70" t="str">
        <f>'Mortgage 1 Monthly Calcs'!AL45</f>
        <v/>
      </c>
      <c r="I70" t="str">
        <f>'Mortgage 1 Monthly Calcs'!AM45</f>
        <v/>
      </c>
      <c r="J70" t="str">
        <f>'Mortgage 1 Monthly Calcs'!AN45</f>
        <v/>
      </c>
      <c r="K70" t="str">
        <f>'Mortgage 1 Monthly Calcs'!AO45</f>
        <v/>
      </c>
      <c r="L70" t="str">
        <f ca="1">'Mortgage 1 Monthly Calcs'!AP45</f>
        <v>N/A</v>
      </c>
      <c r="M70" t="str">
        <f ca="1">'Mortgage 1 Monthly Calcs'!AQ45</f>
        <v/>
      </c>
      <c r="BF70" s="45"/>
    </row>
    <row r="71" spans="2:58" x14ac:dyDescent="0.25">
      <c r="B71" t="str">
        <f>'Mortgage 1 Monthly Calcs'!AG46</f>
        <v/>
      </c>
      <c r="D71" t="str">
        <f ca="1">'Mortgage 1 Monthly Calcs'!AH46</f>
        <v/>
      </c>
      <c r="E71" t="str">
        <f ca="1">'Mortgage 1 Monthly Calcs'!AI46</f>
        <v/>
      </c>
      <c r="F71" t="str">
        <f>'Mortgage 1 Monthly Calcs'!AJ46</f>
        <v/>
      </c>
      <c r="G71" t="str">
        <f>'Mortgage 1 Monthly Calcs'!AK46</f>
        <v/>
      </c>
      <c r="H71" t="str">
        <f>'Mortgage 1 Monthly Calcs'!AL46</f>
        <v/>
      </c>
      <c r="I71" t="str">
        <f>'Mortgage 1 Monthly Calcs'!AM46</f>
        <v/>
      </c>
      <c r="J71" t="str">
        <f>'Mortgage 1 Monthly Calcs'!AN46</f>
        <v/>
      </c>
      <c r="K71" t="str">
        <f>'Mortgage 1 Monthly Calcs'!AO46</f>
        <v/>
      </c>
      <c r="L71" t="str">
        <f ca="1">'Mortgage 1 Monthly Calcs'!AP46</f>
        <v>N/A</v>
      </c>
      <c r="M71" t="str">
        <f ca="1">'Mortgage 1 Monthly Calcs'!AQ46</f>
        <v/>
      </c>
      <c r="BF71" s="45"/>
    </row>
    <row r="72" spans="2:58" x14ac:dyDescent="0.25">
      <c r="B72" t="str">
        <f>'Mortgage 1 Monthly Calcs'!AG47</f>
        <v/>
      </c>
      <c r="D72" t="str">
        <f ca="1">'Mortgage 1 Monthly Calcs'!AH47</f>
        <v/>
      </c>
      <c r="E72" t="str">
        <f ca="1">'Mortgage 1 Monthly Calcs'!AI47</f>
        <v/>
      </c>
      <c r="F72" t="str">
        <f>'Mortgage 1 Monthly Calcs'!AJ47</f>
        <v/>
      </c>
      <c r="G72" t="str">
        <f>'Mortgage 1 Monthly Calcs'!AK47</f>
        <v/>
      </c>
      <c r="H72" t="str">
        <f>'Mortgage 1 Monthly Calcs'!AL47</f>
        <v/>
      </c>
      <c r="I72" t="str">
        <f>'Mortgage 1 Monthly Calcs'!AM47</f>
        <v/>
      </c>
      <c r="J72" t="str">
        <f>'Mortgage 1 Monthly Calcs'!AN47</f>
        <v/>
      </c>
      <c r="K72" t="str">
        <f>'Mortgage 1 Monthly Calcs'!AO47</f>
        <v/>
      </c>
      <c r="L72" t="str">
        <f ca="1">'Mortgage 1 Monthly Calcs'!AP47</f>
        <v>N/A</v>
      </c>
      <c r="M72" t="str">
        <f ca="1">'Mortgage 1 Monthly Calcs'!AQ47</f>
        <v/>
      </c>
      <c r="BF72" s="45"/>
    </row>
    <row r="73" spans="2:58" x14ac:dyDescent="0.25">
      <c r="B73" t="str">
        <f>'Mortgage 1 Monthly Calcs'!AG48</f>
        <v/>
      </c>
      <c r="D73" t="str">
        <f ca="1">'Mortgage 1 Monthly Calcs'!AH48</f>
        <v/>
      </c>
      <c r="E73" t="str">
        <f ca="1">'Mortgage 1 Monthly Calcs'!AI48</f>
        <v/>
      </c>
      <c r="F73" t="str">
        <f>'Mortgage 1 Monthly Calcs'!AJ48</f>
        <v/>
      </c>
      <c r="G73" t="str">
        <f>'Mortgage 1 Monthly Calcs'!AK48</f>
        <v/>
      </c>
      <c r="H73" t="str">
        <f>'Mortgage 1 Monthly Calcs'!AL48</f>
        <v/>
      </c>
      <c r="I73" t="str">
        <f>'Mortgage 1 Monthly Calcs'!AM48</f>
        <v/>
      </c>
      <c r="J73" t="str">
        <f>'Mortgage 1 Monthly Calcs'!AN48</f>
        <v/>
      </c>
      <c r="K73" t="str">
        <f>'Mortgage 1 Monthly Calcs'!AO48</f>
        <v/>
      </c>
      <c r="L73" t="str">
        <f ca="1">'Mortgage 1 Monthly Calcs'!AP48</f>
        <v>N/A</v>
      </c>
      <c r="M73" t="str">
        <f ca="1">'Mortgage 1 Monthly Calcs'!AQ48</f>
        <v/>
      </c>
      <c r="BF73" s="45"/>
    </row>
    <row r="74" spans="2:58" x14ac:dyDescent="0.25">
      <c r="B74" t="str">
        <f>'Mortgage 1 Monthly Calcs'!AG49</f>
        <v/>
      </c>
      <c r="D74" t="str">
        <f ca="1">'Mortgage 1 Monthly Calcs'!AH49</f>
        <v/>
      </c>
      <c r="E74" t="str">
        <f ca="1">'Mortgage 1 Monthly Calcs'!AI49</f>
        <v/>
      </c>
      <c r="F74" t="str">
        <f>'Mortgage 1 Monthly Calcs'!AJ49</f>
        <v/>
      </c>
      <c r="G74" t="str">
        <f>'Mortgage 1 Monthly Calcs'!AK49</f>
        <v/>
      </c>
      <c r="H74" t="str">
        <f>'Mortgage 1 Monthly Calcs'!AL49</f>
        <v/>
      </c>
      <c r="I74" t="str">
        <f>'Mortgage 1 Monthly Calcs'!AM49</f>
        <v/>
      </c>
      <c r="J74" t="str">
        <f>'Mortgage 1 Monthly Calcs'!AN49</f>
        <v/>
      </c>
      <c r="K74" t="str">
        <f>'Mortgage 1 Monthly Calcs'!AO49</f>
        <v/>
      </c>
      <c r="L74" t="str">
        <f ca="1">'Mortgage 1 Monthly Calcs'!AP49</f>
        <v>N/A</v>
      </c>
      <c r="M74" t="str">
        <f ca="1">'Mortgage 1 Monthly Calcs'!AQ49</f>
        <v/>
      </c>
      <c r="BF74" s="45"/>
    </row>
    <row r="75" spans="2:58" x14ac:dyDescent="0.25">
      <c r="B75" t="str">
        <f>'Mortgage 1 Monthly Calcs'!AG50</f>
        <v/>
      </c>
      <c r="D75" t="str">
        <f ca="1">'Mortgage 1 Monthly Calcs'!AH50</f>
        <v/>
      </c>
      <c r="E75" t="str">
        <f ca="1">'Mortgage 1 Monthly Calcs'!AI50</f>
        <v/>
      </c>
      <c r="F75" t="str">
        <f>'Mortgage 1 Monthly Calcs'!AJ50</f>
        <v/>
      </c>
      <c r="G75" t="str">
        <f>'Mortgage 1 Monthly Calcs'!AK50</f>
        <v/>
      </c>
      <c r="H75" t="str">
        <f>'Mortgage 1 Monthly Calcs'!AL50</f>
        <v/>
      </c>
      <c r="I75" t="str">
        <f>'Mortgage 1 Monthly Calcs'!AM50</f>
        <v/>
      </c>
      <c r="J75" t="str">
        <f>'Mortgage 1 Monthly Calcs'!AN50</f>
        <v/>
      </c>
      <c r="K75" t="str">
        <f>'Mortgage 1 Monthly Calcs'!AO50</f>
        <v/>
      </c>
      <c r="L75" t="str">
        <f ca="1">'Mortgage 1 Monthly Calcs'!AP50</f>
        <v>N/A</v>
      </c>
      <c r="M75" t="str">
        <f ca="1">'Mortgage 1 Monthly Calcs'!AQ50</f>
        <v/>
      </c>
      <c r="BF75" s="45"/>
    </row>
    <row r="76" spans="2:58" x14ac:dyDescent="0.25">
      <c r="B76" t="str">
        <f>'Mortgage 1 Monthly Calcs'!AG51</f>
        <v/>
      </c>
      <c r="D76" t="str">
        <f ca="1">'Mortgage 1 Monthly Calcs'!AH51</f>
        <v/>
      </c>
      <c r="E76" t="str">
        <f ca="1">'Mortgage 1 Monthly Calcs'!AI51</f>
        <v/>
      </c>
      <c r="F76" t="str">
        <f>'Mortgage 1 Monthly Calcs'!AJ51</f>
        <v/>
      </c>
      <c r="G76" t="str">
        <f>'Mortgage 1 Monthly Calcs'!AK51</f>
        <v/>
      </c>
      <c r="H76" t="str">
        <f>'Mortgage 1 Monthly Calcs'!AL51</f>
        <v/>
      </c>
      <c r="I76" t="str">
        <f>'Mortgage 1 Monthly Calcs'!AM51</f>
        <v/>
      </c>
      <c r="J76" t="str">
        <f>'Mortgage 1 Monthly Calcs'!AN51</f>
        <v/>
      </c>
      <c r="K76" t="str">
        <f>'Mortgage 1 Monthly Calcs'!AO51</f>
        <v/>
      </c>
      <c r="L76" t="str">
        <f ca="1">'Mortgage 1 Monthly Calcs'!AP51</f>
        <v>N/A</v>
      </c>
      <c r="M76" t="str">
        <f ca="1">'Mortgage 1 Monthly Calcs'!AQ51</f>
        <v/>
      </c>
      <c r="BF76" s="45"/>
    </row>
    <row r="77" spans="2:58" x14ac:dyDescent="0.25">
      <c r="B77" t="str">
        <f>'Mortgage 1 Monthly Calcs'!AG52</f>
        <v/>
      </c>
      <c r="D77" t="str">
        <f ca="1">'Mortgage 1 Monthly Calcs'!AH52</f>
        <v/>
      </c>
      <c r="E77" t="str">
        <f ca="1">'Mortgage 1 Monthly Calcs'!AI52</f>
        <v/>
      </c>
      <c r="F77" t="str">
        <f>'Mortgage 1 Monthly Calcs'!AJ52</f>
        <v/>
      </c>
      <c r="G77" t="str">
        <f>'Mortgage 1 Monthly Calcs'!AK52</f>
        <v/>
      </c>
      <c r="H77" t="str">
        <f>'Mortgage 1 Monthly Calcs'!AL52</f>
        <v/>
      </c>
      <c r="I77" t="str">
        <f>'Mortgage 1 Monthly Calcs'!AM52</f>
        <v/>
      </c>
      <c r="J77" t="str">
        <f>'Mortgage 1 Monthly Calcs'!AN52</f>
        <v/>
      </c>
      <c r="K77" t="str">
        <f>'Mortgage 1 Monthly Calcs'!AO52</f>
        <v/>
      </c>
      <c r="L77" t="str">
        <f ca="1">'Mortgage 1 Monthly Calcs'!AP52</f>
        <v>N/A</v>
      </c>
      <c r="M77" t="str">
        <f ca="1">'Mortgage 1 Monthly Calcs'!AQ52</f>
        <v/>
      </c>
      <c r="BF77" s="45"/>
    </row>
    <row r="78" spans="2:58" x14ac:dyDescent="0.25">
      <c r="B78" t="str">
        <f>'Mortgage 1 Monthly Calcs'!AG53</f>
        <v/>
      </c>
      <c r="D78" t="str">
        <f ca="1">'Mortgage 1 Monthly Calcs'!AH53</f>
        <v/>
      </c>
      <c r="E78" t="str">
        <f ca="1">'Mortgage 1 Monthly Calcs'!AI53</f>
        <v/>
      </c>
      <c r="F78" t="str">
        <f>'Mortgage 1 Monthly Calcs'!AJ53</f>
        <v/>
      </c>
      <c r="G78" t="str">
        <f>'Mortgage 1 Monthly Calcs'!AK53</f>
        <v/>
      </c>
      <c r="H78" t="str">
        <f>'Mortgage 1 Monthly Calcs'!AL53</f>
        <v/>
      </c>
      <c r="I78" t="str">
        <f>'Mortgage 1 Monthly Calcs'!AM53</f>
        <v/>
      </c>
      <c r="J78" t="str">
        <f>'Mortgage 1 Monthly Calcs'!AN53</f>
        <v/>
      </c>
      <c r="K78" t="str">
        <f>'Mortgage 1 Monthly Calcs'!AO53</f>
        <v/>
      </c>
      <c r="L78" t="str">
        <f ca="1">'Mortgage 1 Monthly Calcs'!AP53</f>
        <v>N/A</v>
      </c>
      <c r="M78" t="str">
        <f ca="1">'Mortgage 1 Monthly Calcs'!AQ53</f>
        <v/>
      </c>
      <c r="BF78" s="45"/>
    </row>
    <row r="79" spans="2:58" x14ac:dyDescent="0.25">
      <c r="B79" t="str">
        <f>'Mortgage 1 Monthly Calcs'!AG54</f>
        <v/>
      </c>
      <c r="D79" t="str">
        <f ca="1">'Mortgage 1 Monthly Calcs'!AH54</f>
        <v/>
      </c>
      <c r="E79" t="str">
        <f ca="1">'Mortgage 1 Monthly Calcs'!AI54</f>
        <v/>
      </c>
      <c r="F79" t="str">
        <f>'Mortgage 1 Monthly Calcs'!AJ54</f>
        <v/>
      </c>
      <c r="G79" t="str">
        <f>'Mortgage 1 Monthly Calcs'!AK54</f>
        <v/>
      </c>
      <c r="H79" t="str">
        <f>'Mortgage 1 Monthly Calcs'!AL54</f>
        <v/>
      </c>
      <c r="I79" t="str">
        <f>'Mortgage 1 Monthly Calcs'!AM54</f>
        <v/>
      </c>
      <c r="J79" t="str">
        <f>'Mortgage 1 Monthly Calcs'!AN54</f>
        <v/>
      </c>
      <c r="K79" t="str">
        <f>'Mortgage 1 Monthly Calcs'!AO54</f>
        <v/>
      </c>
      <c r="L79" t="str">
        <f ca="1">'Mortgage 1 Monthly Calcs'!AP54</f>
        <v>N/A</v>
      </c>
      <c r="M79" t="str">
        <f ca="1">'Mortgage 1 Monthly Calcs'!AQ54</f>
        <v/>
      </c>
      <c r="BF79" s="45"/>
    </row>
    <row r="80" spans="2:58" x14ac:dyDescent="0.25">
      <c r="B80" t="str">
        <f>'Mortgage 1 Monthly Calcs'!AG55</f>
        <v/>
      </c>
      <c r="D80" t="str">
        <f ca="1">'Mortgage 1 Monthly Calcs'!AH55</f>
        <v/>
      </c>
      <c r="E80" t="str">
        <f ca="1">'Mortgage 1 Monthly Calcs'!AI55</f>
        <v/>
      </c>
      <c r="F80" t="str">
        <f>'Mortgage 1 Monthly Calcs'!AJ55</f>
        <v/>
      </c>
      <c r="G80" t="str">
        <f>'Mortgage 1 Monthly Calcs'!AK55</f>
        <v/>
      </c>
      <c r="H80" t="str">
        <f>'Mortgage 1 Monthly Calcs'!AL55</f>
        <v/>
      </c>
      <c r="I80" t="str">
        <f>'Mortgage 1 Monthly Calcs'!AM55</f>
        <v/>
      </c>
      <c r="J80" t="str">
        <f>'Mortgage 1 Monthly Calcs'!AN55</f>
        <v/>
      </c>
      <c r="K80" t="str">
        <f>'Mortgage 1 Monthly Calcs'!AO55</f>
        <v/>
      </c>
      <c r="L80" t="str">
        <f ca="1">'Mortgage 1 Monthly Calcs'!AP55</f>
        <v>N/A</v>
      </c>
      <c r="M80" t="str">
        <f ca="1">'Mortgage 1 Monthly Calcs'!AQ55</f>
        <v/>
      </c>
      <c r="BF80" s="45"/>
    </row>
    <row r="81" spans="2:58" x14ac:dyDescent="0.25">
      <c r="B81" t="str">
        <f>'Mortgage 1 Monthly Calcs'!AG56</f>
        <v/>
      </c>
      <c r="D81" t="str">
        <f ca="1">'Mortgage 1 Monthly Calcs'!AH56</f>
        <v/>
      </c>
      <c r="E81" t="str">
        <f ca="1">'Mortgage 1 Monthly Calcs'!AI56</f>
        <v/>
      </c>
      <c r="F81" t="str">
        <f>'Mortgage 1 Monthly Calcs'!AJ56</f>
        <v/>
      </c>
      <c r="G81" t="str">
        <f>'Mortgage 1 Monthly Calcs'!AK56</f>
        <v/>
      </c>
      <c r="H81" t="str">
        <f>'Mortgage 1 Monthly Calcs'!AL56</f>
        <v/>
      </c>
      <c r="I81" t="str">
        <f>'Mortgage 1 Monthly Calcs'!AM56</f>
        <v/>
      </c>
      <c r="J81" t="str">
        <f>'Mortgage 1 Monthly Calcs'!AN56</f>
        <v/>
      </c>
      <c r="K81" t="str">
        <f>'Mortgage 1 Monthly Calcs'!AO56</f>
        <v/>
      </c>
      <c r="L81" t="str">
        <f ca="1">'Mortgage 1 Monthly Calcs'!AP56</f>
        <v>N/A</v>
      </c>
      <c r="M81" t="str">
        <f ca="1">'Mortgage 1 Monthly Calcs'!AQ56</f>
        <v/>
      </c>
      <c r="BF81" s="45"/>
    </row>
    <row r="82" spans="2:58" x14ac:dyDescent="0.25">
      <c r="B82" t="str">
        <f>'Mortgage 1 Monthly Calcs'!AG57</f>
        <v/>
      </c>
      <c r="D82" t="str">
        <f ca="1">'Mortgage 1 Monthly Calcs'!AH57</f>
        <v/>
      </c>
      <c r="E82" t="str">
        <f ca="1">'Mortgage 1 Monthly Calcs'!AI57</f>
        <v/>
      </c>
      <c r="F82" t="str">
        <f>'Mortgage 1 Monthly Calcs'!AJ57</f>
        <v/>
      </c>
      <c r="G82" t="str">
        <f>'Mortgage 1 Monthly Calcs'!AK57</f>
        <v/>
      </c>
      <c r="H82" t="str">
        <f>'Mortgage 1 Monthly Calcs'!AL57</f>
        <v/>
      </c>
      <c r="I82" t="str">
        <f>'Mortgage 1 Monthly Calcs'!AM57</f>
        <v/>
      </c>
      <c r="J82" t="str">
        <f>'Mortgage 1 Monthly Calcs'!AN57</f>
        <v/>
      </c>
      <c r="K82" t="str">
        <f>'Mortgage 1 Monthly Calcs'!AO57</f>
        <v/>
      </c>
      <c r="L82" t="str">
        <f ca="1">'Mortgage 1 Monthly Calcs'!AP57</f>
        <v>N/A</v>
      </c>
      <c r="M82" t="str">
        <f ca="1">'Mortgage 1 Monthly Calcs'!AQ57</f>
        <v/>
      </c>
      <c r="BF82" s="45"/>
    </row>
    <row r="83" spans="2:58" x14ac:dyDescent="0.25">
      <c r="B83" t="str">
        <f>'Mortgage 1 Monthly Calcs'!AG58</f>
        <v/>
      </c>
      <c r="D83" t="str">
        <f ca="1">'Mortgage 1 Monthly Calcs'!AH58</f>
        <v/>
      </c>
      <c r="E83" t="str">
        <f ca="1">'Mortgage 1 Monthly Calcs'!AI58</f>
        <v/>
      </c>
      <c r="F83" t="str">
        <f>'Mortgage 1 Monthly Calcs'!AJ58</f>
        <v/>
      </c>
      <c r="G83" t="str">
        <f>'Mortgage 1 Monthly Calcs'!AK58</f>
        <v/>
      </c>
      <c r="H83" t="str">
        <f>'Mortgage 1 Monthly Calcs'!AL58</f>
        <v/>
      </c>
      <c r="I83" t="str">
        <f>'Mortgage 1 Monthly Calcs'!AM58</f>
        <v/>
      </c>
      <c r="J83" t="str">
        <f>'Mortgage 1 Monthly Calcs'!AN58</f>
        <v/>
      </c>
      <c r="K83" t="str">
        <f>'Mortgage 1 Monthly Calcs'!AO58</f>
        <v/>
      </c>
      <c r="L83" t="str">
        <f ca="1">'Mortgage 1 Monthly Calcs'!AP58</f>
        <v>N/A</v>
      </c>
      <c r="M83" t="str">
        <f ca="1">'Mortgage 1 Monthly Calcs'!AQ58</f>
        <v/>
      </c>
      <c r="BF83" s="45"/>
    </row>
    <row r="84" spans="2:58" x14ac:dyDescent="0.25">
      <c r="B84" t="str">
        <f>'Mortgage 1 Monthly Calcs'!AG59</f>
        <v/>
      </c>
      <c r="D84" t="str">
        <f ca="1">'Mortgage 1 Monthly Calcs'!AH59</f>
        <v/>
      </c>
      <c r="E84" t="str">
        <f ca="1">'Mortgage 1 Monthly Calcs'!AI59</f>
        <v/>
      </c>
      <c r="F84" t="str">
        <f>'Mortgage 1 Monthly Calcs'!AJ59</f>
        <v/>
      </c>
      <c r="G84" t="str">
        <f>'Mortgage 1 Monthly Calcs'!AK59</f>
        <v/>
      </c>
      <c r="H84" t="str">
        <f>'Mortgage 1 Monthly Calcs'!AL59</f>
        <v/>
      </c>
      <c r="I84" t="str">
        <f>'Mortgage 1 Monthly Calcs'!AM59</f>
        <v/>
      </c>
      <c r="J84" t="str">
        <f>'Mortgage 1 Monthly Calcs'!AN59</f>
        <v/>
      </c>
      <c r="K84" t="str">
        <f>'Mortgage 1 Monthly Calcs'!AO59</f>
        <v/>
      </c>
      <c r="L84" t="str">
        <f ca="1">'Mortgage 1 Monthly Calcs'!AP59</f>
        <v>N/A</v>
      </c>
      <c r="M84" t="str">
        <f ca="1">'Mortgage 1 Monthly Calcs'!AQ59</f>
        <v/>
      </c>
      <c r="BF84" s="45"/>
    </row>
    <row r="85" spans="2:58" x14ac:dyDescent="0.25">
      <c r="B85" t="str">
        <f>'Mortgage 1 Monthly Calcs'!AG60</f>
        <v/>
      </c>
      <c r="D85" t="str">
        <f ca="1">'Mortgage 1 Monthly Calcs'!AH60</f>
        <v/>
      </c>
      <c r="E85" t="str">
        <f ca="1">'Mortgage 1 Monthly Calcs'!AI60</f>
        <v/>
      </c>
      <c r="F85" t="str">
        <f>'Mortgage 1 Monthly Calcs'!AJ60</f>
        <v/>
      </c>
      <c r="G85" t="str">
        <f>'Mortgage 1 Monthly Calcs'!AK60</f>
        <v/>
      </c>
      <c r="H85" t="str">
        <f>'Mortgage 1 Monthly Calcs'!AL60</f>
        <v/>
      </c>
      <c r="I85" t="str">
        <f>'Mortgage 1 Monthly Calcs'!AM60</f>
        <v/>
      </c>
      <c r="J85" t="str">
        <f>'Mortgage 1 Monthly Calcs'!AN60</f>
        <v/>
      </c>
      <c r="K85" t="str">
        <f>'Mortgage 1 Monthly Calcs'!AO60</f>
        <v/>
      </c>
      <c r="L85" t="str">
        <f ca="1">'Mortgage 1 Monthly Calcs'!AP60</f>
        <v>N/A</v>
      </c>
      <c r="M85" t="str">
        <f ca="1">'Mortgage 1 Monthly Calcs'!AQ60</f>
        <v/>
      </c>
      <c r="BF85" s="45"/>
    </row>
    <row r="86" spans="2:58" x14ac:dyDescent="0.25">
      <c r="B86" t="str">
        <f>'Mortgage 1 Monthly Calcs'!AG61</f>
        <v/>
      </c>
      <c r="D86" t="str">
        <f ca="1">'Mortgage 1 Monthly Calcs'!AH61</f>
        <v/>
      </c>
      <c r="E86" t="str">
        <f ca="1">'Mortgage 1 Monthly Calcs'!AI61</f>
        <v/>
      </c>
      <c r="F86" t="str">
        <f>'Mortgage 1 Monthly Calcs'!AJ61</f>
        <v/>
      </c>
      <c r="G86" t="str">
        <f>'Mortgage 1 Monthly Calcs'!AK61</f>
        <v/>
      </c>
      <c r="H86" t="str">
        <f>'Mortgage 1 Monthly Calcs'!AL61</f>
        <v/>
      </c>
      <c r="I86" t="str">
        <f>'Mortgage 1 Monthly Calcs'!AM61</f>
        <v/>
      </c>
      <c r="J86" t="str">
        <f>'Mortgage 1 Monthly Calcs'!AN61</f>
        <v/>
      </c>
      <c r="K86" t="str">
        <f>'Mortgage 1 Monthly Calcs'!AO61</f>
        <v/>
      </c>
      <c r="L86" t="str">
        <f ca="1">'Mortgage 1 Monthly Calcs'!AP61</f>
        <v>N/A</v>
      </c>
      <c r="M86" t="str">
        <f ca="1">'Mortgage 1 Monthly Calcs'!AQ61</f>
        <v/>
      </c>
      <c r="BF86" s="45"/>
    </row>
  </sheetData>
  <sheetProtection password="E9A2" sheet="1" formatCells="0"/>
  <protectedRanges>
    <protectedRange sqref="F4:F29" name="Inputs" securityDescriptor="O:WDG:WDD:(A;;CC;;;WD)"/>
  </protectedRanges>
  <dataValidations xWindow="428" yWindow="611" count="24">
    <dataValidation allowBlank="1" showInputMessage="1" showErrorMessage="1" promptTitle="Cumulative Capital Paid Off" prompt="This is a sum of all the capital repaid to date." sqref="H33:H36" xr:uid="{00000000-0002-0000-0300-000000000000}"/>
    <dataValidation allowBlank="1" showInputMessage="1" showErrorMessage="1" promptTitle="Cumulative Interest" prompt="This is the sum of interest paid to date." sqref="I33:I36" xr:uid="{00000000-0002-0000-0300-000001000000}"/>
    <dataValidation allowBlank="1" showInputMessage="1" showErrorMessage="1" promptTitle="End Balance" prompt="This is the amount of capital remaining on the loan at the end of the year." sqref="J33:J36" xr:uid="{00000000-0002-0000-0300-000002000000}"/>
    <dataValidation allowBlank="1" showInputMessage="1" showErrorMessage="1" promptTitle="Total Cost to Date" prompt="This is the total cost of the loan to the end of the year, including any upfront fees and overpayments" sqref="K33:K36" xr:uid="{00000000-0002-0000-0300-000003000000}"/>
    <dataValidation allowBlank="1" showInputMessage="1" showErrorMessage="1" promptTitle="Maximum Offset Savings Value" prompt="Used to pay off the remaining balance each month until completion time. This means payments from the &quot;Offset Savings equal Loan&quot; date onwards do not come out of your monthly income, they're paid directly from the offset savings pot._x000a_" sqref="K18:K19" xr:uid="{00000000-0002-0000-0300-000004000000}"/>
    <dataValidation allowBlank="1" showInputMessage="1" showErrorMessage="1" promptTitle="Offset Savings equal Loan after:" prompt="Mortgage could be paid off with Offset Savings at this time" sqref="K17" xr:uid="{00000000-0002-0000-0300-000005000000}"/>
    <dataValidation allowBlank="1" showInputMessage="1" showErrorMessage="1" promptTitle="Mortgage Repayment Time in Years" prompt="With a repayment mortgage and no overpayment / offset balances, this will be the same as input 6. For interest only mortgages with no/little overpayment, this will show &quot;9999&quot; to signify the loan amount will not be paid off within 50 years." sqref="K11" xr:uid="{00000000-0002-0000-0300-000006000000}"/>
    <dataValidation allowBlank="1" showInputMessage="1" showErrorMessage="1" promptTitle="Sum of all payments" prompt="This is the sum total amount that will be paid back to the lender over the life of the mortgage. With Interest only loans with no overpayment, the full capital needs to be paid off in addition to this figure." sqref="K10" xr:uid="{00000000-0002-0000-0300-000007000000}"/>
    <dataValidation allowBlank="1" showInputMessage="1" showErrorMessage="1" promptTitle="Interest Saved" prompt="This is the total amount of additional interest that will be saved over the life of the loan due to overpayments / offset savings added to the loan. For interest only loans, this is not applicable because the loan is infinitely long without overpayments." sqref="K9" xr:uid="{00000000-0002-0000-0300-000008000000}"/>
    <dataValidation allowBlank="1" showInputMessage="1" showErrorMessage="1" promptTitle="Interest over term of loan" prompt="This is the amount of interest that will be paid over the life of the loan. For interest only loans that are not repaid (with overpayments) within 50 years, this will only show the interest paid over the 50 year period." sqref="K8" xr:uid="{00000000-0002-0000-0300-000009000000}"/>
    <dataValidation allowBlank="1" showInputMessage="1" showErrorMessage="1" promptTitle="Initial Interest only Monthly" prompt="This is the calculated initial interest payment for month 1 of the loan. This figure will change in subsequent months due to capital repayments, offsetting and interest rate changes etc." sqref="K7" xr:uid="{00000000-0002-0000-0300-00000A000000}"/>
    <dataValidation allowBlank="1" showInputMessage="1" showErrorMessage="1" promptTitle="Average Interest Only Annual:" prompt="This is an annual average of the total amount of interest paid over the life of the loan, i.e. &quot;Interest over term of Loan&quot; divided by the number of years to pay off the loan." sqref="K6" xr:uid="{00000000-0002-0000-0300-00000B000000}"/>
    <dataValidation allowBlank="1" showInputMessage="1" showErrorMessage="1" promptTitle="Initial Repayment Monthlys" prompt="This is the calculated initial capital repayment for month 1 of the loan. This figure will change in subsequent months due to capital repayments, offsetting and interest rate changes etc." sqref="K5" xr:uid="{00000000-0002-0000-0300-00000C000000}"/>
    <dataValidation allowBlank="1" showInputMessage="1" showErrorMessage="1" promptTitle="Average Annual Loan Payments" prompt="This is an annual average of the total amount of capital repayments paid over the life of the loan, i.e. &quot;Sum of all payments&quot; divided by the number of years to pay off the loan." sqref="K4" xr:uid="{00000000-0002-0000-0300-00000D000000}"/>
    <dataValidation allowBlank="1" showInputMessage="1" showErrorMessage="1" promptTitle="Start Balance" prompt="This is the amount of capital remaining on the loan at the start of each year. Will be the same as end balance from previous year." sqref="D33:D36" xr:uid="{00000000-0002-0000-0300-00000E000000}"/>
    <dataValidation allowBlank="1" showInputMessage="1" showErrorMessage="1" promptTitle="Payment" prompt="This is the total amount of payments made during the year. Includes overpayments but not offset payments._x000a_" sqref="E33:E36" xr:uid="{00000000-0002-0000-0300-00000F000000}"/>
    <dataValidation allowBlank="1" showInputMessage="1" showErrorMessage="1" promptTitle="Capital Paid Off" prompt="This is the amount of capital repaid during the year." sqref="F33:F36" xr:uid="{00000000-0002-0000-0300-000010000000}"/>
    <dataValidation allowBlank="1" showInputMessage="1" showErrorMessage="1" promptTitle="Interest Paid" prompt="This is the amount of interest the loan has generated during the year" sqref="G33:G36" xr:uid="{00000000-0002-0000-0300-000011000000}"/>
    <dataValidation allowBlank="1" showInputMessage="1" showErrorMessage="1" promptTitle="Cost to end of intro period" prompt="This is the total cost to the end of the introductory period.  If there is no introductory period and you've added an arbitrary number into Input 4, then ignore this figure." sqref="K13" xr:uid="{00000000-0002-0000-0300-000012000000}"/>
    <dataValidation allowBlank="1" showInputMessage="1" showErrorMessage="1" promptTitle="Capital at end of intro period" prompt="This is the amount of capital remaining at the end of the introductory period. If there is no introductory period and you've added an arbitrary number into Input 4, then ignore this figure." sqref="K14" xr:uid="{00000000-0002-0000-0300-000013000000}"/>
    <dataValidation allowBlank="1" showInputMessage="1" showErrorMessage="1" promptTitle="Redemption Charges" prompt="This is how much it will cost to either pay off the mortgage or remortgage away from this product. This is a combination of Inputs 13 to 15" sqref="M33:M36" xr:uid="{00000000-0002-0000-0300-000014000000}"/>
    <dataValidation allowBlank="1" showInputMessage="1" showErrorMessage="1" promptTitle="Savings account Gross rate" prompt="Used to work out if your overpayments will be better off against the mortgage or in a seperate savings account. Ensure this is the gross (usually advertised) rate." sqref="F30" xr:uid="{00000000-0002-0000-0300-000015000000}"/>
    <dataValidation allowBlank="1" showInputMessage="1" showErrorMessage="1" promptTitle="Cumulative Comparison" prompt="This is the cumulative amount of interest saved by overpaying/offset compared to putting  in the specified savings account. If a negative number, the money is better off in savings. This comparison is blank when the offset starts to repay the mortgage." sqref="L33:L36" xr:uid="{00000000-0002-0000-0300-000016000000}"/>
    <dataValidation allowBlank="1" showInputMessage="1" showErrorMessage="1" promptTitle="Savings comparison at year X" prompt="This is the cumulative amount of interest saved by overpaying/offset compared to putting  in the specified savings account at the end of the period indicated" sqref="K15" xr:uid="{00000000-0002-0000-0300-000017000000}"/>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autoPageBreaks="0"/>
  </sheetPr>
  <dimension ref="B1:AQ644"/>
  <sheetViews>
    <sheetView showGridLines="0" topLeftCell="K1" zoomScale="90" zoomScaleNormal="90" workbookViewId="0">
      <pane ySplit="11" topLeftCell="A12" activePane="bottomLeft" state="frozen"/>
      <selection pane="bottomLeft" activeCell="Z1" sqref="Z1:AQ65536"/>
    </sheetView>
  </sheetViews>
  <sheetFormatPr defaultRowHeight="13.2" x14ac:dyDescent="0.25"/>
  <cols>
    <col min="1" max="3" width="1.6640625" customWidth="1"/>
    <col min="4" max="4" width="6.5546875" customWidth="1"/>
    <col min="5" max="5" width="6.6640625" customWidth="1"/>
    <col min="6" max="6" width="9" customWidth="1"/>
    <col min="7" max="7" width="9.6640625" customWidth="1"/>
    <col min="8" max="8" width="13.88671875" customWidth="1"/>
    <col min="9" max="11" width="13.33203125" customWidth="1"/>
    <col min="12" max="12" width="11.6640625" customWidth="1"/>
    <col min="13" max="13" width="14.109375" bestFit="1" customWidth="1"/>
    <col min="14" max="14" width="14.109375" customWidth="1"/>
    <col min="15" max="15" width="14.5546875" customWidth="1"/>
    <col min="16" max="16" width="12" customWidth="1"/>
    <col min="17" max="17" width="12.88671875" customWidth="1"/>
    <col min="18" max="18" width="11.109375" customWidth="1"/>
    <col min="19" max="19" width="10.109375" customWidth="1"/>
    <col min="20" max="20" width="12.44140625" customWidth="1"/>
    <col min="21" max="21" width="12.44140625" bestFit="1" customWidth="1"/>
    <col min="22" max="22" width="14.6640625" customWidth="1"/>
    <col min="23" max="23" width="16" customWidth="1"/>
    <col min="24" max="24" width="13.88671875" customWidth="1"/>
    <col min="25" max="25" width="13.109375" customWidth="1"/>
    <col min="26" max="28" width="13.6640625" hidden="1" customWidth="1"/>
    <col min="29" max="29" width="7.5546875" style="168" hidden="1" customWidth="1"/>
    <col min="30" max="30" width="4.44140625" style="169" hidden="1" customWidth="1"/>
    <col min="31" max="31" width="7.109375" style="169" hidden="1" customWidth="1"/>
    <col min="32" max="32" width="15.6640625" style="55" hidden="1" customWidth="1"/>
    <col min="33" max="34" width="12.44140625" hidden="1" customWidth="1"/>
    <col min="35" max="35" width="11.33203125" hidden="1" customWidth="1"/>
    <col min="36" max="43" width="12.44140625" hidden="1" customWidth="1"/>
    <col min="44" max="44" width="9.109375" customWidth="1"/>
  </cols>
  <sheetData>
    <row r="1" spans="2:43" ht="12" customHeight="1" x14ac:dyDescent="0.25"/>
    <row r="2" spans="2:43" ht="12" customHeight="1" x14ac:dyDescent="0.25">
      <c r="AA2" s="69"/>
      <c r="AB2" s="55"/>
      <c r="AD2" s="168"/>
      <c r="AE2" s="168"/>
      <c r="AF2"/>
    </row>
    <row r="3" spans="2:43" ht="12" customHeight="1" x14ac:dyDescent="0.25">
      <c r="AA3" s="69"/>
      <c r="AB3" s="55"/>
      <c r="AD3" s="168"/>
      <c r="AE3" s="168"/>
      <c r="AF3"/>
    </row>
    <row r="4" spans="2:43" ht="12" customHeight="1" x14ac:dyDescent="0.25">
      <c r="AA4" s="69"/>
      <c r="AB4" s="55"/>
      <c r="AD4" s="168"/>
      <c r="AE4" s="168"/>
      <c r="AF4"/>
    </row>
    <row r="5" spans="2:43" ht="12" customHeight="1" x14ac:dyDescent="0.25">
      <c r="AA5" s="69"/>
      <c r="AB5" s="55"/>
      <c r="AD5" s="168"/>
      <c r="AE5" s="168"/>
      <c r="AF5"/>
    </row>
    <row r="6" spans="2:43" ht="12" customHeight="1" x14ac:dyDescent="0.25"/>
    <row r="7" spans="2:43" ht="18" customHeight="1" x14ac:dyDescent="0.25">
      <c r="Z7" s="26"/>
      <c r="AA7" s="26"/>
      <c r="AB7" s="26"/>
      <c r="AC7" s="170"/>
      <c r="AD7" s="171"/>
      <c r="AE7" s="171"/>
      <c r="AG7" s="44" t="s">
        <v>63</v>
      </c>
      <c r="AH7" s="39"/>
      <c r="AI7" s="39"/>
      <c r="AJ7" s="39"/>
      <c r="AK7" s="39"/>
      <c r="AL7" s="39"/>
      <c r="AM7" s="39"/>
      <c r="AN7" s="39"/>
      <c r="AO7" s="40"/>
      <c r="AP7" s="40"/>
      <c r="AQ7" s="40"/>
    </row>
    <row r="8" spans="2:43" ht="12" customHeight="1" x14ac:dyDescent="0.25">
      <c r="D8" t="s">
        <v>35</v>
      </c>
      <c r="F8" t="s">
        <v>1</v>
      </c>
      <c r="G8" t="s">
        <v>70</v>
      </c>
      <c r="H8" t="s">
        <v>33</v>
      </c>
      <c r="I8" t="s">
        <v>36</v>
      </c>
      <c r="J8" t="s">
        <v>31</v>
      </c>
      <c r="K8" t="s">
        <v>96</v>
      </c>
      <c r="L8" t="s">
        <v>72</v>
      </c>
      <c r="M8" t="s">
        <v>45</v>
      </c>
      <c r="N8" t="s">
        <v>80</v>
      </c>
      <c r="O8" t="s">
        <v>49</v>
      </c>
      <c r="P8" t="s">
        <v>47</v>
      </c>
      <c r="Q8" t="s">
        <v>48</v>
      </c>
      <c r="R8" t="s">
        <v>88</v>
      </c>
      <c r="S8" t="s">
        <v>89</v>
      </c>
      <c r="T8" t="s">
        <v>38</v>
      </c>
      <c r="U8" t="s">
        <v>58</v>
      </c>
      <c r="V8" t="s">
        <v>156</v>
      </c>
      <c r="W8" t="s">
        <v>154</v>
      </c>
      <c r="X8" t="s">
        <v>141</v>
      </c>
      <c r="Y8" t="s">
        <v>32</v>
      </c>
      <c r="Z8" s="242" t="s">
        <v>76</v>
      </c>
      <c r="AA8" s="240" t="s">
        <v>77</v>
      </c>
      <c r="AB8" s="240" t="s">
        <v>78</v>
      </c>
      <c r="AC8" s="172"/>
      <c r="AD8" s="173"/>
      <c r="AE8" s="173"/>
      <c r="AG8" s="84" t="s">
        <v>35</v>
      </c>
      <c r="AH8" s="222" t="s">
        <v>31</v>
      </c>
      <c r="AI8" s="222" t="s">
        <v>30</v>
      </c>
      <c r="AJ8" s="222" t="s">
        <v>101</v>
      </c>
      <c r="AK8" s="222" t="s">
        <v>37</v>
      </c>
      <c r="AL8" s="225" t="s">
        <v>38</v>
      </c>
      <c r="AM8" s="222" t="s">
        <v>29</v>
      </c>
      <c r="AN8" s="222" t="s">
        <v>32</v>
      </c>
      <c r="AO8" s="222" t="s">
        <v>107</v>
      </c>
      <c r="AP8" s="222" t="s">
        <v>155</v>
      </c>
      <c r="AQ8" s="222" t="s">
        <v>140</v>
      </c>
    </row>
    <row r="9" spans="2:43" ht="12" customHeight="1" x14ac:dyDescent="0.25">
      <c r="E9" t="s">
        <v>0</v>
      </c>
      <c r="Z9" s="243"/>
      <c r="AA9" s="241"/>
      <c r="AB9" s="241"/>
      <c r="AC9" s="172"/>
      <c r="AD9" s="173"/>
      <c r="AE9" s="173"/>
      <c r="AG9" s="85"/>
      <c r="AH9" s="223"/>
      <c r="AI9" s="223"/>
      <c r="AJ9" s="223"/>
      <c r="AK9" s="223"/>
      <c r="AL9" s="226"/>
      <c r="AM9" s="223"/>
      <c r="AN9" s="223"/>
      <c r="AO9" s="223"/>
      <c r="AP9" s="223"/>
      <c r="AQ9" s="223"/>
    </row>
    <row r="10" spans="2:43" ht="12" customHeight="1" x14ac:dyDescent="0.25">
      <c r="Z10" s="243"/>
      <c r="AA10" s="241"/>
      <c r="AB10" s="241"/>
      <c r="AC10" s="172"/>
      <c r="AD10" s="173"/>
      <c r="AE10" s="173"/>
      <c r="AG10" s="85"/>
      <c r="AH10" s="223"/>
      <c r="AI10" s="223"/>
      <c r="AJ10" s="223"/>
      <c r="AK10" s="223"/>
      <c r="AL10" s="226"/>
      <c r="AM10" s="223"/>
      <c r="AN10" s="223"/>
      <c r="AO10" s="223"/>
      <c r="AP10" s="223"/>
      <c r="AQ10" s="223"/>
    </row>
    <row r="11" spans="2:43" ht="12" customHeight="1" x14ac:dyDescent="0.25">
      <c r="E11">
        <f>'Mortgage 1 Info Calcs'!F10</f>
        <v>2009</v>
      </c>
      <c r="Z11" s="243"/>
      <c r="AA11" s="241"/>
      <c r="AB11" s="241"/>
      <c r="AC11" s="172"/>
      <c r="AD11" s="173"/>
      <c r="AE11" s="173"/>
      <c r="AG11" s="86"/>
      <c r="AH11" s="224"/>
      <c r="AI11" s="224"/>
      <c r="AJ11" s="224"/>
      <c r="AK11" s="224"/>
      <c r="AL11" s="227"/>
      <c r="AM11" s="224"/>
      <c r="AN11" s="224"/>
      <c r="AO11" s="224"/>
      <c r="AP11" s="224"/>
      <c r="AQ11" s="224"/>
    </row>
    <row r="12" spans="2:43" ht="11.7" customHeight="1" x14ac:dyDescent="0.25">
      <c r="B12">
        <f>C12/12</f>
        <v>8.3333333333333329E-2</v>
      </c>
      <c r="C12">
        <v>1</v>
      </c>
      <c r="D12">
        <v>0</v>
      </c>
      <c r="E12" t="str">
        <f>IF(SUM('Mortgage 1 Variables'!D8)=1,'Mortgage 1 Info Calcs'!F10,"")</f>
        <v/>
      </c>
      <c r="F12" t="str">
        <f>VLOOKUP('Mortgage 1 Variables'!D$8,'Mortgage 1 Variables'!B$8:C$19,2)</f>
        <v>Nov</v>
      </c>
      <c r="G12">
        <f>IF(ISBLANK('Mortgage 1 Monthly Table'!G12),IF(ISTEXT('Mortgage 1 Info Calcs'!$F$6),"",'Mortgage 1 Info Calcs'!F$6),'Mortgage 1 Monthly Table'!G12)</f>
        <v>0.06</v>
      </c>
      <c r="H12">
        <f>((PMT(G12/'Mortgage 1 Variables'!E$43,'Mortgage 1 Info Calcs'!F$9*'Mortgage 1 Variables'!E$43,-J12,0)))</f>
        <v>644.30140148550856</v>
      </c>
      <c r="I12">
        <f>IF(OR(ISERROR(((IPMT(G12/'Mortgage 1 Variables'!E$43,1,'Mortgage 1 Info Calcs'!F$9*'Mortgage 1 Variables'!E$43,-J12+Q12+'Mortgage 1 Info Calcs'!F$24,IF('Mortgage 1 Info Calcs'!F$5="Interest Only",-J12+Q12+'Mortgage 1 Info Calcs'!F$24,0))))),(((IPMT(G12/'Mortgage 1 Variables'!E$43,1,'Mortgage 1 Info Calcs'!F$9*'Mortgage 1 Variables'!E$43,-J$12,-J$12)))=0)),"",((IPMT(G12/'Mortgage 1 Variables'!E$43,1,'Mortgage 1 Info Calcs'!F$9*'Mortgage 1 Variables'!E$43,-J12+Q12+'Mortgage 1 Info Calcs'!F$24,IF('Mortgage 1 Info Calcs'!F$5="Interest Only",-J12+Q12+'Mortgage 1 Info Calcs'!F$24,0)))))</f>
        <v>500</v>
      </c>
      <c r="J12">
        <f>'Mortgage 1 Info Calcs'!F$4+'Mortgage 1 Info Calcs'!F16</f>
        <v>100000</v>
      </c>
      <c r="K12">
        <f>IF(ISBLANK('Mortgage 1 Monthly Table'!L12),0,'Mortgage 1 Monthly Table'!L12)</f>
        <v>0</v>
      </c>
      <c r="L12">
        <f>IF(ISBLANK('Mortgage 1 Monthly Table'!N12),IF('Mortgage 1 Info Calcs'!F$13="Calculated",IF(ISTEXT('Mortgage 1 Info Calcs'!$K$4),"",IF('Mortgage 1 Info Calcs'!F5="Interest Only",I12,H12)),'Mortgage 1 Info Calcs'!F$14),'Mortgage 1 Monthly Table'!N12)</f>
        <v>644.30140148550856</v>
      </c>
      <c r="M12">
        <f>IF(ISBLANK('Mortgage 1 Monthly Table'!P12),IF(ISTEXT('Mortgage 1 Info Calcs'!$K$4),"",'Mortgage 1 Info Calcs'!F$21),'Mortgage 1 Monthly Table'!P12)</f>
        <v>0</v>
      </c>
      <c r="N12">
        <f>IF(ISTEXT(M12),"",L12+M12)</f>
        <v>644.30140148550856</v>
      </c>
      <c r="O12">
        <f>IF(ISTEXT('Mortgage 1 Info Calcs'!$K$4),"",M12)</f>
        <v>0</v>
      </c>
      <c r="P12">
        <f>IF(ISBLANK('Mortgage 1 Monthly Table'!T12),IF(ISTEXT('Mortgage 1 Info Calcs'!$K$4),"",'Mortgage 1 Info Calcs'!F$26),'Mortgage 1 Monthly Table'!T12)</f>
        <v>0</v>
      </c>
      <c r="Q12">
        <f>IF(ISTEXT('Mortgage 1 Info Calcs'!$K$4),"",P12+'Mortgage 1 Info Calcs'!F25)</f>
        <v>0</v>
      </c>
      <c r="R12">
        <f>IF(ISTEXT('Mortgage 1 Info Calcs'!$K$4),"",L12-S12+M12)</f>
        <v>144.30140148550856</v>
      </c>
      <c r="S12">
        <f>IF(OR(IF(ISERROR(ROUND((J12-Q12-'Mortgage 1 Info Calcs'!F$24)*(G12/12),2)),0,ROUND((J12-O12-Q12-'Mortgage 1 Info Calcs'!F$24)*(G12/12),2)),,,ISTEXT('Mortgage 1 Info Calcs'!K$4)),IF(((J12-Q12-'Mortgage 1 Info Calcs'!F$24)*(G12/12))&gt;0,((J12-Q12-'Mortgage 1 Info Calcs'!F$24)*(G12/12)),0),0)</f>
        <v>500</v>
      </c>
      <c r="T12">
        <f>SUM(R$12:R12)</f>
        <v>144.30140148550856</v>
      </c>
      <c r="U12">
        <f>SUM(S$12:S12)</f>
        <v>500</v>
      </c>
      <c r="V12" t="str">
        <f>IF(ISBLANK('Mortgage 1 Info Calcs'!F$28),"",IF((O12+Q12)&gt;0,((O12+Q12)*G12/12)-((O12+Q12)*(('Mortgage 1 Info Calcs'!F$28)-('Mortgage 1 Info Calcs'!F$28*'Mortgage 1 Info Calcs'!G$29))/12),""))</f>
        <v/>
      </c>
      <c r="W12" t="str">
        <f>IF(ISTEXT(V12),"",SUM(V$12:V12))</f>
        <v/>
      </c>
      <c r="X12">
        <f>Y12*'Mortgage 1 Info Calcs'!F17+'Mortgage 1 Info Calcs'!F19</f>
        <v>0</v>
      </c>
      <c r="Y12">
        <f>IF(OR(ISERROR(J12-R12-M12),IF(ISERROR((J12-R12-M12)=0),"True",(J12-R12-M12)=0),ISTEXT('Mortgage 1 Info Calcs'!$K$4)),"",(FV((G12/'Mortgage 1 Variables'!E$43),1,(L12+M12),-J12+Q12+'Mortgage 1 Info Calcs'!F$24,0))+Q12+'Mortgage 1 Info Calcs'!F$24)</f>
        <v>99855.698598514486</v>
      </c>
      <c r="Z12" s="67">
        <f>(FV((G12/'Mortgage 1 Variables'!E43),1,(L12),-J12,0))</f>
        <v>99855.698598514486</v>
      </c>
      <c r="AA12" s="67">
        <f>IPMT((G12/12),C12,'Mortgage 1 Info Calcs'!F$9*12,-'Mortgage 1 Info Calcs'!F$4)</f>
        <v>500</v>
      </c>
      <c r="AB12" s="67">
        <f>IF(C12&lt;('Mortgage 1 Info Calcs'!F$9*12),SUM(AA$12:AA12),0)</f>
        <v>500</v>
      </c>
      <c r="AC12" s="14">
        <v>1</v>
      </c>
      <c r="AD12" s="174">
        <f>AC12/12</f>
        <v>8.3333333333333329E-2</v>
      </c>
      <c r="AE12" s="174" t="str">
        <f>IF(Y12="","",IF(J$12+X12='Mortgage 2 Monthly calcs'!J$12+'Mortgage 2 Monthly calcs'!V12,"",IF(J$12+X12&gt;'Mortgage 2 Monthly calcs'!J$12+'Mortgage 2 Monthly calcs'!V12,IF(Y12+X12+'Mortgage 1 Info Calcs'!F$15&gt;'Mortgage 2 Monthly calcs'!W12+'Mortgage 2 Monthly calcs'!V12,"",C12),IF(Y12+X12&lt;'Mortgage 2 Monthly calcs'!W12+'Mortgage 2 Monthly calcs'!V12,"",C12))))</f>
        <v/>
      </c>
      <c r="AG12" s="83">
        <f>IF(OR((('Mortgage 1 Monthly Calcs'!AC12)&gt;('Mortgage 1 Info Calcs'!K$11)+1)),"",'Mortgage 1 Monthly Calcs'!AC12)</f>
        <v>1</v>
      </c>
      <c r="AH12" s="24">
        <f>IF(ISTEXT(AG12),"",'Mortgage 1 Monthly Calcs'!J12)</f>
        <v>100000</v>
      </c>
      <c r="AI12" s="24">
        <f>IF(ISTEXT(AG12),"",SUM(N12:N23))</f>
        <v>7731.6168178260987</v>
      </c>
      <c r="AJ12" s="24">
        <f t="shared" ref="AJ12:AJ43" ca="1" si="0">IF(ISTEXT(AN12),"",AH12-AN12)</f>
        <v>1780.0389385214075</v>
      </c>
      <c r="AK12" s="24">
        <f ca="1">IF(ISTEXT(AG12),"",AI12-AJ12)</f>
        <v>5951.5778793046911</v>
      </c>
      <c r="AL12" s="24">
        <f ca="1">IF(ISTEXT(AG12),"",'Mortgage 1 Info Calcs'!F4-AN12)</f>
        <v>1780.0389385214075</v>
      </c>
      <c r="AM12" s="24">
        <f ca="1">IF(ISTEXT(AG12),"",AK12)</f>
        <v>5951.5778793046911</v>
      </c>
      <c r="AN12" s="24">
        <f ca="1">AH13</f>
        <v>98219.961061478592</v>
      </c>
      <c r="AO12" s="24">
        <f>IF(AG12="","",SUM(AI$12:AI12)+'Mortgage 1 Info Calcs'!F$15)</f>
        <v>7731.6168178260987</v>
      </c>
      <c r="AP12" s="24" t="str">
        <f t="shared" ref="AP12:AP43" ca="1" si="1">IF(ISTEXT(V$12),"N/A",IF(ISTEXT(AG12),"",INDIRECT("W"&amp;(11+(12*AG12)))))</f>
        <v>N/A</v>
      </c>
      <c r="AQ12" s="24">
        <f>IF(AH12="","",IF(AG12&lt;'Mortgage 1 Info Calcs'!F$18,AN12*'Mortgage 1 Info Calcs'!F$17+'Mortgage 1 Info Calcs'!F$19,'Mortgage 1 Info Calcs'!F$19))</f>
        <v>0</v>
      </c>
    </row>
    <row r="13" spans="2:43" ht="11.7" customHeight="1" x14ac:dyDescent="0.25">
      <c r="B13">
        <f t="shared" ref="B13:B76" si="2">C13/12</f>
        <v>0.16666666666666666</v>
      </c>
      <c r="C13">
        <v>2</v>
      </c>
      <c r="E13" t="str">
        <f>IF(F13="Jan",'Mortgage 1 Info Calcs'!F$10+1,"")</f>
        <v/>
      </c>
      <c r="F13" t="str">
        <f>VLOOKUP('Mortgage 1 Variables'!D$9,'Mortgage 1 Variables'!B$8:C$19,2)</f>
        <v>Dec</v>
      </c>
      <c r="G13">
        <f>IF(ISBLANK('Mortgage 1 Monthly Table'!G13),IF(OR(J13=Q13,ISTEXT(Y12),ISTEXT('Mortgage 1 Info Calcs'!$K$4)),0,IF(('Mortgage 1 Info Calcs'!F$7*12)&gt;C12,G12,IF(C12='Mortgage 1 Info Calcs'!F$7*12,'Mortgage 1 Info Calcs'!F$8,G12))),'Mortgage 1 Monthly Table'!G13)</f>
        <v>0.06</v>
      </c>
      <c r="H13">
        <f>((PMT(G13/'Mortgage 1 Variables'!E$43,('Mortgage 1 Info Calcs'!F$9*'Mortgage 1 Variables'!E$43)-C12,-J13,0)))</f>
        <v>644.30140148550845</v>
      </c>
      <c r="I13">
        <f>IF(OR(ISERROR(((IPMT(G13/'Mortgage 1 Variables'!E$43,1,'Mortgage 1 Info Calcs'!F$9*'Mortgage 1 Variables'!E$43,-J13+Q13+'Mortgage 1 Info Calcs'!F$24,IF('Mortgage 1 Info Calcs'!F$5="Interest Only",-J13+Q13+'Mortgage 1 Info Calcs'!F$24,0))))),(((IPMT(G13/'Mortgage 1 Variables'!E$43,1,'Mortgage 1 Info Calcs'!F$9*'Mortgage 1 Variables'!E$43,-J$12,-J$12)))=0)),0,((IPMT(G13/'Mortgage 1 Variables'!E$43,1,'Mortgage 1 Info Calcs'!F$9*'Mortgage 1 Variables'!E$43,-J13+Q13+'Mortgage 1 Info Calcs'!F$24,IF('Mortgage 1 Info Calcs'!F$5="Interest Only",-J13+Q13+'Mortgage 1 Info Calcs'!F$24,0)))))</f>
        <v>499.27849299257247</v>
      </c>
      <c r="J13">
        <f>IF(Y12&gt;0,IF(ISTEXT('Mortgage 1 Info Calcs'!K$4),"0",IF(ISTEXT(Y12),Y12,Y12+(IF(ISTEXT(K13),0,K13)))),0)</f>
        <v>99855.698598514486</v>
      </c>
      <c r="K13">
        <f>IF(ISBLANK('Mortgage 1 Monthly Table'!L13),0,'Mortgage 1 Monthly Table'!L13)</f>
        <v>0</v>
      </c>
      <c r="L13">
        <f>IF(ISBLANK('Mortgage 1 Monthly Table'!N13),IF('Mortgage 1 Info Calcs'!F$13="Calculated",IF('Mortgage 1 Info Calcs'!F$22="Keep Same",IF('Mortgage 1 Info Calcs'!F$5="Interest Only",IF(OR(I13&gt;L12,J13=""),I13,IF(J13&lt;L12,IF(J13&lt;L12,J13+I13,IF(L12+M12&gt;J13,L12+I13,L12)),IF(L12+M12&gt;J13,L12+I13,L12))),IF(H13&gt;L12,H13,IF(J13&gt;L12,IF(L12+M12&gt;J13,L12+I13,L12),J13+S13))),IF('Mortgage 1 Info Calcs'!F$5="Interest Only",'Mortgage 1 Monthly Calcs'!I13,'Mortgage 1 Monthly Calcs'!H13)),'Mortgage 1 Monthly Calcs'!L12),'Mortgage 1 Monthly Table'!N13)</f>
        <v>644.30140148550845</v>
      </c>
      <c r="M13">
        <f>IF(ISBLANK('Mortgage 1 Monthly Table'!P13),IF(N12&gt;J13,IF(J13&gt;L12,J13-L12,0),IF(OR(OR(Y12&lt;0,ISTEXT(Y12)),ISTEXT('Mortgage 1 Info Calcs'!$K$4)),"",'Mortgage 1 Info Calcs'!F$21)),'Mortgage 1 Monthly Table'!P13)</f>
        <v>0</v>
      </c>
      <c r="N13">
        <f t="shared" ref="N13:N76" si="3">IF(ISTEXT(M13),"",L13+M13)</f>
        <v>644.30140148550845</v>
      </c>
      <c r="O13">
        <f>IF(OR(OR(Y12&lt;0,ISTEXT(Y12)),ISTEXT('Mortgage 1 Info Calcs'!$K$4)),"",(O12+M13))</f>
        <v>0</v>
      </c>
      <c r="P13">
        <f>IF(ISBLANK('Mortgage 1 Monthly Table'!T13),IF(ISTEXT(J13),0,IF(OR(Y12&lt;Q12,AND(Y12&lt;0,NOT(ISTEXT(Y12))),ISTEXT('Mortgage 1 Info Calcs'!$K$4)),IF(-Y12&gt;P12,-Y12,Y12-Q12),IF(J13="",0,'Mortgage 1 Info Calcs'!F$26))),'Mortgage 1 Monthly Table'!T13)</f>
        <v>0</v>
      </c>
      <c r="Q13">
        <f>IF(OR(OR(Y12&lt;0,ISTEXT(Y12)),ISTEXT('Mortgage 1 Info Calcs'!$K$4)),"",IF(O13&lt;0,Q12,(Q12+P13)))</f>
        <v>0</v>
      </c>
      <c r="R13">
        <f>IF(OR(ISERROR(L13-S13),ISTEXT('Mortgage 1 Info Calcs'!$K$4)),"",L13-S13+M13)</f>
        <v>145.02290849293598</v>
      </c>
      <c r="S13">
        <f>IF(OR(IF(ISERROR(ROUND((J13-Q13-'Mortgage 1 Info Calcs'!F$24)*(G13/12),2)),0,(J13-O13-Q13-'Mortgage 1 Info Calcs'!F$24)*(G13/12)),,,ISTEXT('Mortgage 1 Info Calcs'!K$4)),IF(((J13-Q13-'Mortgage 1 Info Calcs'!F$24)*(G13/12))&gt;0,((J13-Q13-'Mortgage 1 Info Calcs'!F$24)*(G13/12)),0),0)</f>
        <v>499.27849299257247</v>
      </c>
      <c r="T13">
        <f>IF(OR(ISERROR(SUM(R$12:R13)),(ISTEXT(T12)),(T12=(SUM(R$12:R13)))),"",SUM(R$12:R13))</f>
        <v>289.32430997844455</v>
      </c>
      <c r="U13">
        <f>SUM(S$12:S13)</f>
        <v>999.27849299257241</v>
      </c>
      <c r="V13" t="str">
        <f>IF(ISBLANK('Mortgage 1 Info Calcs'!F$28),"",IF((O13+Q13)&gt;0,((O13+Q13)*G13/12)-((O13+Q13)*(('Mortgage 1 Info Calcs'!F$28)-('Mortgage 1 Info Calcs'!F$28*'Mortgage 1 Info Calcs'!G$29))/12),""))</f>
        <v/>
      </c>
      <c r="W13" t="str">
        <f>IF(ISTEXT(V13),"",SUM(V$12:V13))</f>
        <v/>
      </c>
      <c r="X13">
        <f>IF(OR(J13=Q13,ISTEXT(Y12),ISTEXT('Mortgage 1 Info Calcs'!$F$17)),"",IF(('Mortgage 1 Info Calcs'!F$18*12)&gt;C12+1,IF(C12='Mortgage 1 Info Calcs'!F$18*12,0,'Mortgage 1 Info Calcs'!F$19+Y13*('Mortgage 1 Info Calcs'!F$17)),'Mortgage 1 Info Calcs'!F$19))</f>
        <v>0</v>
      </c>
      <c r="Y13">
        <f>IF(OR(ISERROR(J13-R13-M13),IF(ISERROR((J13-R13-M13)=0),"True",(J13-R13-M13)=0),ISTEXT('Mortgage 1 Info Calcs'!$K$4)),"",IF((J13&gt;(L13+M13)),(FV((G13/'Mortgage 1 Variables'!E$43),1,(L13+M13),-J13+Q13+'Mortgage 1 Info Calcs'!F$24,0))+Q13+'Mortgage 1 Info Calcs'!F$24+IF(I13&gt;0,0,-I13),""))</f>
        <v>99710.675690021541</v>
      </c>
      <c r="Z13" s="67">
        <f>IF((FV(IF(G13=0,'Mortgage 1 Info Calcs'!F$8,G13)/12,1,PMT(IF(G13=0,'Mortgage 1 Info Calcs'!F$8,G13)/12,('Mortgage 1 Info Calcs'!F$9*12)-C12,-Z12,0),-Z12,0))&gt;0,(FV(IF(G13=0,'Mortgage 1 Info Calcs'!F$8,G13)/12,1,PMT(IF(G13=0,'Mortgage 1 Info Calcs'!F$8,G13)/12,('Mortgage 1 Info Calcs'!F$9*12)-C12,-Z12,0),-Z12,0)),0)</f>
        <v>99710.675690021541</v>
      </c>
      <c r="AA13" s="67">
        <f>IF(Z13&lt;=0,0,(IPMT(IF(G13=0,'Mortgage 1 Info Calcs'!F$8,G13)/12,1,('Mortgage 1 Info Calcs'!F$9*12)-C12,-Z12,0)))</f>
        <v>499.27849299257247</v>
      </c>
      <c r="AB13" s="67">
        <f>IF(C13&lt;('Mortgage 1 Info Calcs'!F$9*12),SUM(AA$12:AA13),0)</f>
        <v>999.27849299257241</v>
      </c>
      <c r="AC13" s="14">
        <v>2</v>
      </c>
      <c r="AD13" s="174">
        <f t="shared" ref="AD13:AD76" si="4">AC13/12</f>
        <v>0.16666666666666666</v>
      </c>
      <c r="AE13" s="174" t="str">
        <f>IF(Y13="","",IF(J$12+X13='Mortgage 2 Monthly calcs'!J$12+'Mortgage 2 Monthly calcs'!V13,"",IF(J$12+X13&gt;'Mortgage 2 Monthly calcs'!J$12+'Mortgage 2 Monthly calcs'!V13,IF(Y13+X13+'Mortgage 1 Info Calcs'!F$15&gt;'Mortgage 2 Monthly calcs'!W13+'Mortgage 2 Monthly calcs'!V13,"",C13),IF(Y13+X13&lt;'Mortgage 2 Monthly calcs'!W13+'Mortgage 2 Monthly calcs'!V13,"",C13))))</f>
        <v/>
      </c>
      <c r="AG13" s="83">
        <f>IF('Mortgage 1 Monthly Calcs'!AC13&gt;ROUNDUP('Mortgage 1 Info Calcs'!K$11,0),"",'Mortgage 1 Monthly Calcs'!AC13)</f>
        <v>2</v>
      </c>
      <c r="AH13" s="24">
        <f ca="1">IF(ISTEXT(AG13),"",OFFSET('Mortgage 1 Monthly Calcs'!J$12,12*AG12,0))</f>
        <v>98219.961061478592</v>
      </c>
      <c r="AI13" s="24">
        <f ca="1">IF(ISTEXT(AN13),"",SUM(INDIRECT("N"&amp;(12+(12*AG12))):INDIRECT("N"&amp;(23+(12*AG12)))))</f>
        <v>7731.6168178260968</v>
      </c>
      <c r="AJ13" s="24">
        <f t="shared" ca="1" si="0"/>
        <v>1889.8278452829836</v>
      </c>
      <c r="AK13" s="24">
        <f t="shared" ref="AK13:AK44" ca="1" si="5">IF(ISTEXT(AN13),"",AI13-AJ13)</f>
        <v>5841.7889725431132</v>
      </c>
      <c r="AL13" s="24">
        <f t="shared" ref="AL13:AL44" ca="1" si="6">IF(ISTEXT(AN13),"",AL12+AJ13)</f>
        <v>3669.8667838043912</v>
      </c>
      <c r="AM13" s="24">
        <f t="shared" ref="AM13:AM44" ca="1" si="7">IF(ISTEXT(AN13),"",AM12+AK13)</f>
        <v>11793.366851847804</v>
      </c>
      <c r="AN13" s="24">
        <f ca="1">IF(AG13="","",IF(AH13&gt;AI12,AH14,0))</f>
        <v>96330.133216195609</v>
      </c>
      <c r="AO13" s="24">
        <f ca="1">IF(AG13="","",SUM(AI$12:AI13)+'Mortgage 1 Info Calcs'!F$15)</f>
        <v>15463.233635652196</v>
      </c>
      <c r="AP13" s="24" t="str">
        <f t="shared" ca="1" si="1"/>
        <v>N/A</v>
      </c>
      <c r="AQ13" s="24">
        <f ca="1">IF(AH13="","",IF(AG13&lt;'Mortgage 1 Info Calcs'!F$18,AN13*'Mortgage 1 Info Calcs'!F$17+'Mortgage 1 Info Calcs'!F$19,'Mortgage 1 Info Calcs'!F$19))</f>
        <v>0</v>
      </c>
    </row>
    <row r="14" spans="2:43" ht="11.7" customHeight="1" x14ac:dyDescent="0.25">
      <c r="B14">
        <f t="shared" si="2"/>
        <v>0.25</v>
      </c>
      <c r="C14">
        <v>3</v>
      </c>
      <c r="E14">
        <f>IF(F14="Jan",'Mortgage 1 Info Calcs'!F$10+1,"")</f>
        <v>2010</v>
      </c>
      <c r="F14" t="str">
        <f>VLOOKUP('Mortgage 1 Variables'!D$10,'Mortgage 1 Variables'!B$8:C$19,2)</f>
        <v>Jan</v>
      </c>
      <c r="G14">
        <f>IF(ISBLANK('Mortgage 1 Monthly Table'!G14),IF(OR(J14=Q14,ISTEXT(Y13),ISTEXT('Mortgage 1 Info Calcs'!$K$4)),0,IF(('Mortgage 1 Info Calcs'!F$7*12)&gt;C13,G13,IF(C13='Mortgage 1 Info Calcs'!F$7*12,'Mortgage 1 Info Calcs'!F$8,G13))),'Mortgage 1 Monthly Table'!G14)</f>
        <v>0.06</v>
      </c>
      <c r="H14">
        <f>((PMT(G14/'Mortgage 1 Variables'!E$43,('Mortgage 1 Info Calcs'!F$9*'Mortgage 1 Variables'!E$43)-C13,-J14,0)))</f>
        <v>644.30140148550845</v>
      </c>
      <c r="I14">
        <f>IF(OR(ISERROR(((IPMT(G14/'Mortgage 1 Variables'!E$43,1,'Mortgage 1 Info Calcs'!F$9*'Mortgage 1 Variables'!E$43,-J14+Q14+'Mortgage 1 Info Calcs'!F$24,IF('Mortgage 1 Info Calcs'!F$5="Interest Only",-J14+Q14+'Mortgage 1 Info Calcs'!F$24,0))))),(((IPMT(G14/'Mortgage 1 Variables'!E$43,1,'Mortgage 1 Info Calcs'!F$9*'Mortgage 1 Variables'!E$43,-J$12,-J$12)))=0)),0,((IPMT(G14/'Mortgage 1 Variables'!E$43,1,'Mortgage 1 Info Calcs'!F$9*'Mortgage 1 Variables'!E$43,-J14+Q14+'Mortgage 1 Info Calcs'!F$24,IF('Mortgage 1 Info Calcs'!F$5="Interest Only",-J14+Q14+'Mortgage 1 Info Calcs'!F$24,0)))))</f>
        <v>498.55337845010769</v>
      </c>
      <c r="J14">
        <f>IF(Y13&gt;0,IF(ISTEXT('Mortgage 1 Info Calcs'!K$4),"0",IF(ISTEXT(Y13),Y13,Y13+(IF(ISTEXT(K14),0,K14)))),0)</f>
        <v>99710.675690021541</v>
      </c>
      <c r="K14">
        <f>IF(ISBLANK('Mortgage 1 Monthly Table'!L14),0,'Mortgage 1 Monthly Table'!L14)</f>
        <v>0</v>
      </c>
      <c r="L14">
        <f>IF(ISBLANK('Mortgage 1 Monthly Table'!N14),IF('Mortgage 1 Info Calcs'!F$13="Calculated",IF('Mortgage 1 Info Calcs'!F$22="Keep Same",IF('Mortgage 1 Info Calcs'!F$5="Interest Only",IF(OR(I14&gt;L13,J14=""),I14,IF(J14&lt;L13,IF(J14&lt;L13,J14+I14,IF(L13+M13&gt;J14,L13+I14,L13)),IF(L13+M13&gt;J14,L13+I14,L13))),IF(H14&gt;L13,H14,IF(J14&gt;L13,IF(L13+M13&gt;J14,L13+I14,L13),J14+S14))),IF('Mortgage 1 Info Calcs'!F$5="Interest Only",'Mortgage 1 Monthly Calcs'!I14,'Mortgage 1 Monthly Calcs'!H14)),'Mortgage 1 Monthly Calcs'!L13),'Mortgage 1 Monthly Table'!N14)</f>
        <v>644.30140148550845</v>
      </c>
      <c r="M14">
        <f>IF(ISBLANK('Mortgage 1 Monthly Table'!P14),IF(N13&gt;J14,IF(J14&gt;L13,J14-L13,0),IF(OR(OR(Y13&lt;0,ISTEXT(Y13)),ISTEXT('Mortgage 1 Info Calcs'!$K$4)),"",'Mortgage 1 Info Calcs'!F$21)),'Mortgage 1 Monthly Table'!P14)</f>
        <v>0</v>
      </c>
      <c r="N14">
        <f t="shared" si="3"/>
        <v>644.30140148550845</v>
      </c>
      <c r="O14">
        <f>IF(OR(OR(Y13&lt;0,ISTEXT(Y13)),ISTEXT('Mortgage 1 Info Calcs'!$K$4)),"",(O13+M14))</f>
        <v>0</v>
      </c>
      <c r="P14">
        <f>IF(ISBLANK('Mortgage 1 Monthly Table'!T14),IF(ISTEXT(J14),0,IF(OR(Y13&lt;Q13,AND(Y13&lt;0,NOT(ISTEXT(Y13))),ISTEXT('Mortgage 1 Info Calcs'!$K$4)),IF(-Y13&gt;P13,-Y13,Y13-Q13),IF(J14="",0,'Mortgage 1 Info Calcs'!F$26))),'Mortgage 1 Monthly Table'!T14)</f>
        <v>0</v>
      </c>
      <c r="Q14">
        <f>IF(OR(OR(Y13&lt;0,ISTEXT(Y13)),ISTEXT('Mortgage 1 Info Calcs'!$K$4)),"",IF(O14&lt;0,Q13,(Q13+P14)))</f>
        <v>0</v>
      </c>
      <c r="R14">
        <f>IF(OR(ISERROR(L14-S14),ISTEXT('Mortgage 1 Info Calcs'!$K$4)),"",L14-S14+M14)</f>
        <v>145.74802303540076</v>
      </c>
      <c r="S14">
        <f>IF(OR(IF(ISERROR(ROUND((J14-Q14-'Mortgage 1 Info Calcs'!F$24)*(G14/12),2)),0,(J14-O14-Q14-'Mortgage 1 Info Calcs'!F$24)*(G14/12)),,,ISTEXT('Mortgage 1 Info Calcs'!K$4)),IF(((J14-Q14-'Mortgage 1 Info Calcs'!F$24)*(G14/12))&gt;0,((J14-Q14-'Mortgage 1 Info Calcs'!F$24)*(G14/12)),0),0)</f>
        <v>498.55337845010769</v>
      </c>
      <c r="T14">
        <f>IF(OR(ISERROR(SUM(R$12:R14)),(ISTEXT(T13)),(T13=(SUM(R$12:R14)))),"",SUM(R$12:R14))</f>
        <v>435.07233301384531</v>
      </c>
      <c r="U14">
        <f>SUM(S$12:S14)</f>
        <v>1497.83187144268</v>
      </c>
      <c r="V14" t="str">
        <f>IF(ISBLANK('Mortgage 1 Info Calcs'!F$28),"",IF((O14+Q14)&gt;0,((O14+Q14)*G14/12)-((O14+Q14)*(('Mortgage 1 Info Calcs'!F$28)-('Mortgage 1 Info Calcs'!F$28*'Mortgage 1 Info Calcs'!G$29))/12),""))</f>
        <v/>
      </c>
      <c r="W14" t="str">
        <f>IF(ISTEXT(V14),"",SUM(V$12:V14))</f>
        <v/>
      </c>
      <c r="X14">
        <f>IF(OR(J14=Q14,ISTEXT(Y13),ISTEXT('Mortgage 1 Info Calcs'!$F$17)),"",IF(('Mortgage 1 Info Calcs'!F$18*12)&gt;C13+1,IF(C13='Mortgage 1 Info Calcs'!F$18*12,0,'Mortgage 1 Info Calcs'!F$19+Y14*('Mortgage 1 Info Calcs'!F$17)),'Mortgage 1 Info Calcs'!F$19))</f>
        <v>0</v>
      </c>
      <c r="Y14">
        <f>IF(OR(ISERROR(J14-R14-M14),IF(ISERROR((J14-R14-M14)=0),"True",(J14-R14-M14)=0),ISTEXT('Mortgage 1 Info Calcs'!$K$4)),"",IF((J14&gt;(L14+M14)),(FV((G14/'Mortgage 1 Variables'!E$43),1,(L14+M14),-J14+Q14+'Mortgage 1 Info Calcs'!F$24,0))+Q14+'Mortgage 1 Info Calcs'!F$24+IF(I14&gt;0,0,-I14),""))</f>
        <v>99564.927666986143</v>
      </c>
      <c r="Z14" s="67">
        <f>IF((FV(IF(G14=0,'Mortgage 1 Info Calcs'!F$8,G14)/12,1,PMT(IF(G14=0,'Mortgage 1 Info Calcs'!F$8,G14)/12,('Mortgage 1 Info Calcs'!F$9*12)-C13,-Z13,0),-Z13,0))&gt;0,(FV(IF(G14=0,'Mortgage 1 Info Calcs'!F$8,G14)/12,1,PMT(IF(G14=0,'Mortgage 1 Info Calcs'!F$8,G14)/12,('Mortgage 1 Info Calcs'!F$9*12)-C13,-Z13,0),-Z13,0)),0)</f>
        <v>99564.927666986143</v>
      </c>
      <c r="AA14" s="67">
        <f>IF(Z14&lt;=0,0,(IPMT(IF(G14=0,'Mortgage 1 Info Calcs'!F$8,G14)/12,1,('Mortgage 1 Info Calcs'!F$9*12)-C13,-Z13,0)))</f>
        <v>498.55337845010769</v>
      </c>
      <c r="AB14" s="67">
        <f>IF(C14&lt;('Mortgage 1 Info Calcs'!F$9*12),SUM(AA$12:AA14),0)</f>
        <v>1497.83187144268</v>
      </c>
      <c r="AC14" s="14">
        <v>3</v>
      </c>
      <c r="AD14" s="174">
        <f t="shared" si="4"/>
        <v>0.25</v>
      </c>
      <c r="AE14" s="174" t="str">
        <f>IF(Y14="","",IF(J$12+X14='Mortgage 2 Monthly calcs'!J$12+'Mortgage 2 Monthly calcs'!V14,"",IF(J$12+X14&gt;'Mortgage 2 Monthly calcs'!J$12+'Mortgage 2 Monthly calcs'!V14,IF(Y14+X14+'Mortgage 1 Info Calcs'!F$15&gt;'Mortgage 2 Monthly calcs'!W14+'Mortgage 2 Monthly calcs'!V14,"",C14),IF(Y14+X14&lt;'Mortgage 2 Monthly calcs'!W14+'Mortgage 2 Monthly calcs'!V14,"",C14))))</f>
        <v/>
      </c>
      <c r="AG14" s="83">
        <f>IF('Mortgage 1 Monthly Calcs'!AC14&gt;ROUNDUP('Mortgage 1 Info Calcs'!K$11,0),"",'Mortgage 1 Monthly Calcs'!AC14)</f>
        <v>3</v>
      </c>
      <c r="AH14" s="24">
        <f ca="1">IF(ISTEXT(AG14),"",OFFSET('Mortgage 1 Monthly Calcs'!J$12,12*AG13,0))</f>
        <v>96330.133216195609</v>
      </c>
      <c r="AI14" s="24">
        <f ca="1">IF(ISTEXT(AN14),"",SUM(INDIRECT("N"&amp;(12+(12*AG13))):INDIRECT("N"&amp;(23+(12*AG13)))))</f>
        <v>7731.6168178260959</v>
      </c>
      <c r="AJ14" s="24">
        <f t="shared" ca="1" si="0"/>
        <v>2006.3882915806462</v>
      </c>
      <c r="AK14" s="24">
        <f t="shared" ca="1" si="5"/>
        <v>5725.2285262454498</v>
      </c>
      <c r="AL14" s="24">
        <f t="shared" ca="1" si="6"/>
        <v>5676.2550753850373</v>
      </c>
      <c r="AM14" s="24">
        <f t="shared" ca="1" si="7"/>
        <v>17518.595378093254</v>
      </c>
      <c r="AN14" s="24">
        <f t="shared" ref="AN14:AN61" ca="1" si="8">IF(AG14="","",IF(AH14&gt;AI13,AH15,0))</f>
        <v>94323.744924614963</v>
      </c>
      <c r="AO14" s="24">
        <f ca="1">IF(AG14="","",SUM(AI$12:AI14)+'Mortgage 1 Info Calcs'!F$15)</f>
        <v>23194.850453478291</v>
      </c>
      <c r="AP14" s="24" t="str">
        <f t="shared" ca="1" si="1"/>
        <v>N/A</v>
      </c>
      <c r="AQ14" s="24">
        <f ca="1">IF(AH14="","",IF(AG14&lt;'Mortgage 1 Info Calcs'!F$18,AN14*'Mortgage 1 Info Calcs'!F$17+'Mortgage 1 Info Calcs'!F$19,'Mortgage 1 Info Calcs'!F$19))</f>
        <v>0</v>
      </c>
    </row>
    <row r="15" spans="2:43" ht="11.7" customHeight="1" x14ac:dyDescent="0.25">
      <c r="B15">
        <f t="shared" si="2"/>
        <v>0.33333333333333331</v>
      </c>
      <c r="C15">
        <v>4</v>
      </c>
      <c r="E15" t="str">
        <f>IF(F15="Jan",'Mortgage 1 Info Calcs'!F$10+1,"")</f>
        <v/>
      </c>
      <c r="F15" t="str">
        <f>VLOOKUP('Mortgage 1 Variables'!D$11,'Mortgage 1 Variables'!B$8:C$19,2)</f>
        <v>Feb</v>
      </c>
      <c r="G15">
        <f>IF(ISBLANK('Mortgage 1 Monthly Table'!G15),IF(OR(J15=Q15,ISTEXT(Y14),ISTEXT('Mortgage 1 Info Calcs'!$K$4)),0,IF(('Mortgage 1 Info Calcs'!F$7*12)&gt;C14,G14,IF(C14='Mortgage 1 Info Calcs'!F$7*12,'Mortgage 1 Info Calcs'!F$8,G14))),'Mortgage 1 Monthly Table'!G15)</f>
        <v>0.06</v>
      </c>
      <c r="H15">
        <f>((PMT(G15/'Mortgage 1 Variables'!E$43,('Mortgage 1 Info Calcs'!F$9*'Mortgage 1 Variables'!E$43)-C14,-J15,0)))</f>
        <v>644.30140148550845</v>
      </c>
      <c r="I15">
        <f>IF(OR(ISERROR(((IPMT(G15/'Mortgage 1 Variables'!E$43,1,'Mortgage 1 Info Calcs'!F$9*'Mortgage 1 Variables'!E$43,-J15+Q15+'Mortgage 1 Info Calcs'!F$24,IF('Mortgage 1 Info Calcs'!F$5="Interest Only",-J15+Q15+'Mortgage 1 Info Calcs'!F$24,0))))),(((IPMT(G15/'Mortgage 1 Variables'!E$43,1,'Mortgage 1 Info Calcs'!F$9*'Mortgage 1 Variables'!E$43,-J$12,-J$12)))=0)),0,((IPMT(G15/'Mortgage 1 Variables'!E$43,1,'Mortgage 1 Info Calcs'!F$9*'Mortgage 1 Variables'!E$43,-J15+Q15+'Mortgage 1 Info Calcs'!F$24,IF('Mortgage 1 Info Calcs'!F$5="Interest Only",-J15+Q15+'Mortgage 1 Info Calcs'!F$24,0)))))</f>
        <v>497.82463833493074</v>
      </c>
      <c r="J15">
        <f>IF(Y14&gt;0,IF(ISTEXT('Mortgage 1 Info Calcs'!K$4),"0",IF(ISTEXT(Y14),Y14,Y14+(IF(ISTEXT(K15),0,K15)))),0)</f>
        <v>99564.927666986143</v>
      </c>
      <c r="K15">
        <f>IF(ISBLANK('Mortgage 1 Monthly Table'!L15),0,'Mortgage 1 Monthly Table'!L15)</f>
        <v>0</v>
      </c>
      <c r="L15">
        <f>IF(ISBLANK('Mortgage 1 Monthly Table'!N15),IF('Mortgage 1 Info Calcs'!F$13="Calculated",IF('Mortgage 1 Info Calcs'!F$22="Keep Same",IF('Mortgage 1 Info Calcs'!F$5="Interest Only",IF(OR(I15&gt;L14,J15=""),I15,IF(J15&lt;L14,IF(J15&lt;L14,J15+I15,IF(L14+M14&gt;J15,L14+I15,L14)),IF(L14+M14&gt;J15,L14+I15,L14))),IF(H15&gt;L14,H15,IF(J15&gt;L14,IF(L14+M14&gt;J15,L14+I15,L14),J15+S15))),IF('Mortgage 1 Info Calcs'!F$5="Interest Only",'Mortgage 1 Monthly Calcs'!I15,'Mortgage 1 Monthly Calcs'!H15)),'Mortgage 1 Monthly Calcs'!L14),'Mortgage 1 Monthly Table'!N15)</f>
        <v>644.30140148550845</v>
      </c>
      <c r="M15">
        <f>IF(ISBLANK('Mortgage 1 Monthly Table'!P15),IF(N14&gt;J15,IF(J15&gt;L14,J15-L14,0),IF(OR(OR(Y14&lt;0,ISTEXT(Y14)),ISTEXT('Mortgage 1 Info Calcs'!$K$4)),"",'Mortgage 1 Info Calcs'!F$21)),'Mortgage 1 Monthly Table'!P15)</f>
        <v>0</v>
      </c>
      <c r="N15">
        <f t="shared" si="3"/>
        <v>644.30140148550845</v>
      </c>
      <c r="O15">
        <f>IF(OR(OR(Y14&lt;0,ISTEXT(Y14)),ISTEXT('Mortgage 1 Info Calcs'!$K$4)),"",(O14+M15))</f>
        <v>0</v>
      </c>
      <c r="P15">
        <f>IF(ISBLANK('Mortgage 1 Monthly Table'!T15),IF(ISTEXT(J15),0,IF(OR(Y14&lt;Q14,AND(Y14&lt;0,NOT(ISTEXT(Y14))),ISTEXT('Mortgage 1 Info Calcs'!$K$4)),IF(-Y14&gt;P14,-Y14,Y14-Q14),IF(J15="",0,'Mortgage 1 Info Calcs'!F$26))),'Mortgage 1 Monthly Table'!T15)</f>
        <v>0</v>
      </c>
      <c r="Q15">
        <f>IF(OR(OR(Y14&lt;0,ISTEXT(Y14)),ISTEXT('Mortgage 1 Info Calcs'!$K$4)),"",IF(O15&lt;0,Q14,(Q14+P15)))</f>
        <v>0</v>
      </c>
      <c r="R15">
        <f>IF(OR(ISERROR(L15-S15),ISTEXT('Mortgage 1 Info Calcs'!$K$4)),"",L15-S15+M15)</f>
        <v>146.47676315057771</v>
      </c>
      <c r="S15">
        <f>IF(OR(IF(ISERROR(ROUND((J15-Q15-'Mortgage 1 Info Calcs'!F$24)*(G15/12),2)),0,(J15-O15-Q15-'Mortgage 1 Info Calcs'!F$24)*(G15/12)),,,ISTEXT('Mortgage 1 Info Calcs'!K$4)),IF(((J15-Q15-'Mortgage 1 Info Calcs'!F$24)*(G15/12))&gt;0,((J15-Q15-'Mortgage 1 Info Calcs'!F$24)*(G15/12)),0),0)</f>
        <v>497.82463833493074</v>
      </c>
      <c r="T15">
        <f>IF(OR(ISERROR(SUM(R$12:R15)),(ISTEXT(T14)),(T14=(SUM(R$12:R15)))),"",SUM(R$12:R15))</f>
        <v>581.54909616442296</v>
      </c>
      <c r="U15">
        <f>SUM(S$12:S15)</f>
        <v>1995.6565097776108</v>
      </c>
      <c r="V15" t="str">
        <f>IF(ISBLANK('Mortgage 1 Info Calcs'!F$28),"",IF((O15+Q15)&gt;0,((O15+Q15)*G15/12)-((O15+Q15)*(('Mortgage 1 Info Calcs'!F$28)-('Mortgage 1 Info Calcs'!F$28*'Mortgage 1 Info Calcs'!G$29))/12),""))</f>
        <v/>
      </c>
      <c r="W15" t="str">
        <f>IF(ISTEXT(V15),"",SUM(V$12:V15))</f>
        <v/>
      </c>
      <c r="X15">
        <f>IF(OR(J15=Q15,ISTEXT(Y14),ISTEXT('Mortgage 1 Info Calcs'!$F$17)),"",IF(('Mortgage 1 Info Calcs'!F$18*12)&gt;C14+1,IF(C14='Mortgage 1 Info Calcs'!F$18*12,0,'Mortgage 1 Info Calcs'!F$19+Y15*('Mortgage 1 Info Calcs'!F$17)),'Mortgage 1 Info Calcs'!F$19))</f>
        <v>0</v>
      </c>
      <c r="Y15">
        <f>IF(OR(ISERROR(J15-R15-M15),IF(ISERROR((J15-R15-M15)=0),"True",(J15-R15-M15)=0),ISTEXT('Mortgage 1 Info Calcs'!$K$4)),"",IF((J15&gt;(L15+M15)),(FV((G15/'Mortgage 1 Variables'!E$43),1,(L15+M15),-J15+Q15+'Mortgage 1 Info Calcs'!F$24,0))+Q15+'Mortgage 1 Info Calcs'!F$24+IF(I15&gt;0,0,-I15),""))</f>
        <v>99418.450903835561</v>
      </c>
      <c r="Z15" s="67">
        <f>IF((FV(IF(G15=0,'Mortgage 1 Info Calcs'!F$8,G15)/12,1,PMT(IF(G15=0,'Mortgage 1 Info Calcs'!F$8,G15)/12,('Mortgage 1 Info Calcs'!F$9*12)-C14,-Z14,0),-Z14,0))&gt;0,(FV(IF(G15=0,'Mortgage 1 Info Calcs'!F$8,G15)/12,1,PMT(IF(G15=0,'Mortgage 1 Info Calcs'!F$8,G15)/12,('Mortgage 1 Info Calcs'!F$9*12)-C14,-Z14,0),-Z14,0)),0)</f>
        <v>99418.450903835561</v>
      </c>
      <c r="AA15" s="67">
        <f>IF(Z15&lt;=0,0,(IPMT(IF(G15=0,'Mortgage 1 Info Calcs'!F$8,G15)/12,1,('Mortgage 1 Info Calcs'!F$9*12)-C14,-Z14,0)))</f>
        <v>497.82463833493074</v>
      </c>
      <c r="AB15" s="67">
        <f>IF(C15&lt;('Mortgage 1 Info Calcs'!F$9*12),SUM(AA$12:AA15),0)</f>
        <v>1995.6565097776108</v>
      </c>
      <c r="AC15" s="14">
        <v>4</v>
      </c>
      <c r="AD15" s="174">
        <f t="shared" si="4"/>
        <v>0.33333333333333331</v>
      </c>
      <c r="AE15" s="174" t="str">
        <f>IF(Y15="","",IF(J$12+X15='Mortgage 2 Monthly calcs'!J$12+'Mortgage 2 Monthly calcs'!V15,"",IF(J$12+X15&gt;'Mortgage 2 Monthly calcs'!J$12+'Mortgage 2 Monthly calcs'!V15,IF(Y15+X15+'Mortgage 1 Info Calcs'!F$15&gt;'Mortgage 2 Monthly calcs'!W15+'Mortgage 2 Monthly calcs'!V15,"",C15),IF(Y15+X15&lt;'Mortgage 2 Monthly calcs'!W15+'Mortgage 2 Monthly calcs'!V15,"",C15))))</f>
        <v/>
      </c>
      <c r="AG15" s="83">
        <f>IF('Mortgage 1 Monthly Calcs'!AC15&gt;ROUNDUP('Mortgage 1 Info Calcs'!K$11,0),"",'Mortgage 1 Monthly Calcs'!AC15)</f>
        <v>4</v>
      </c>
      <c r="AH15" s="24">
        <f ca="1">IF(ISTEXT(AG15),"",OFFSET('Mortgage 1 Monthly Calcs'!J$12,12*AG14,0))</f>
        <v>94323.744924614963</v>
      </c>
      <c r="AI15" s="24">
        <f ca="1">IF(ISTEXT(AN15),"",SUM(INDIRECT("N"&amp;(12+(12*AG14))):INDIRECT("N"&amp;(23+(12*AG14)))))</f>
        <v>7731.6168178260959</v>
      </c>
      <c r="AJ15" s="24">
        <f t="shared" ca="1" si="0"/>
        <v>2130.1379311558849</v>
      </c>
      <c r="AK15" s="24">
        <f t="shared" ca="1" si="5"/>
        <v>5601.4788866702111</v>
      </c>
      <c r="AL15" s="24">
        <f t="shared" ca="1" si="6"/>
        <v>7806.3930065409222</v>
      </c>
      <c r="AM15" s="24">
        <f t="shared" ca="1" si="7"/>
        <v>23120.074264763465</v>
      </c>
      <c r="AN15" s="24">
        <f t="shared" ca="1" si="8"/>
        <v>92193.606993459078</v>
      </c>
      <c r="AO15" s="24">
        <f ca="1">IF(AG15="","",SUM(AI$12:AI15)+'Mortgage 1 Info Calcs'!F$15)</f>
        <v>30926.467271304387</v>
      </c>
      <c r="AP15" s="24" t="str">
        <f t="shared" ca="1" si="1"/>
        <v>N/A</v>
      </c>
      <c r="AQ15" s="24">
        <f ca="1">IF(AH15="","",IF(AG15&lt;'Mortgage 1 Info Calcs'!F$18,AN15*'Mortgage 1 Info Calcs'!F$17+'Mortgage 1 Info Calcs'!F$19,'Mortgage 1 Info Calcs'!F$19))</f>
        <v>0</v>
      </c>
    </row>
    <row r="16" spans="2:43" ht="11.25" customHeight="1" x14ac:dyDescent="0.25">
      <c r="B16">
        <f t="shared" si="2"/>
        <v>0.41666666666666669</v>
      </c>
      <c r="C16">
        <v>5</v>
      </c>
      <c r="E16" t="str">
        <f>IF(F16="Jan",'Mortgage 1 Info Calcs'!F$10+1,"")</f>
        <v/>
      </c>
      <c r="F16" t="str">
        <f>VLOOKUP('Mortgage 1 Variables'!D$12,'Mortgage 1 Variables'!B$8:C$19,2)</f>
        <v>Mar</v>
      </c>
      <c r="G16">
        <f>IF(ISBLANK('Mortgage 1 Monthly Table'!G16),IF(OR(J16=Q16,ISTEXT(Y15),ISTEXT('Mortgage 1 Info Calcs'!$K$4)),0,IF(('Mortgage 1 Info Calcs'!F$7*12)&gt;C15,G15,IF(C15='Mortgage 1 Info Calcs'!F$7*12,'Mortgage 1 Info Calcs'!F$8,G15))),'Mortgage 1 Monthly Table'!G16)</f>
        <v>0.06</v>
      </c>
      <c r="H16">
        <f>((PMT(G16/'Mortgage 1 Variables'!E$43,('Mortgage 1 Info Calcs'!F$9*'Mortgage 1 Variables'!E$43)-C15,-J16,0)))</f>
        <v>644.30140148550845</v>
      </c>
      <c r="I16">
        <f>IF(OR(ISERROR(((IPMT(G16/'Mortgage 1 Variables'!E$43,1,'Mortgage 1 Info Calcs'!F$9*'Mortgage 1 Variables'!E$43,-J16+Q16+'Mortgage 1 Info Calcs'!F$24,IF('Mortgage 1 Info Calcs'!F$5="Interest Only",-J16+Q16+'Mortgage 1 Info Calcs'!F$24,0))))),(((IPMT(G16/'Mortgage 1 Variables'!E$43,1,'Mortgage 1 Info Calcs'!F$9*'Mortgage 1 Variables'!E$43,-J$12,-J$12)))=0)),0,((IPMT(G16/'Mortgage 1 Variables'!E$43,1,'Mortgage 1 Info Calcs'!F$9*'Mortgage 1 Variables'!E$43,-J16+Q16+'Mortgage 1 Info Calcs'!F$24,IF('Mortgage 1 Info Calcs'!F$5="Interest Only",-J16+Q16+'Mortgage 1 Info Calcs'!F$24,0)))))</f>
        <v>497.0922545191778</v>
      </c>
      <c r="J16">
        <f>IF(Y15&gt;0,IF(ISTEXT('Mortgage 1 Info Calcs'!K$4),"0",IF(ISTEXT(Y15),Y15,Y15+(IF(ISTEXT(K16),0,K16)))),0)</f>
        <v>99418.450903835561</v>
      </c>
      <c r="K16">
        <f>IF(ISBLANK('Mortgage 1 Monthly Table'!L16),0,'Mortgage 1 Monthly Table'!L16)</f>
        <v>0</v>
      </c>
      <c r="L16">
        <f>IF(ISBLANK('Mortgage 1 Monthly Table'!N16),IF('Mortgage 1 Info Calcs'!F$13="Calculated",IF('Mortgage 1 Info Calcs'!F$22="Keep Same",IF('Mortgage 1 Info Calcs'!F$5="Interest Only",IF(OR(I16&gt;L15,J16=""),I16,IF(J16&lt;L15,IF(J16&lt;L15,J16+I16,IF(L15+M15&gt;J16,L15+I16,L15)),IF(L15+M15&gt;J16,L15+I16,L15))),IF(H16&gt;L15,H16,IF(J16&gt;L15,IF(L15+M15&gt;J16,L15+I16,L15),J16+S16))),IF('Mortgage 1 Info Calcs'!F$5="Interest Only",'Mortgage 1 Monthly Calcs'!I16,'Mortgage 1 Monthly Calcs'!H16)),'Mortgage 1 Monthly Calcs'!L15),'Mortgage 1 Monthly Table'!N16)</f>
        <v>644.30140148550845</v>
      </c>
      <c r="M16">
        <f>IF(ISBLANK('Mortgage 1 Monthly Table'!P16),IF(N15&gt;J16,IF(J16&gt;L15,J16-L15,0),IF(OR(OR(Y15&lt;0,ISTEXT(Y15)),ISTEXT('Mortgage 1 Info Calcs'!$K$4)),"",'Mortgage 1 Info Calcs'!F$21)),'Mortgage 1 Monthly Table'!P16)</f>
        <v>0</v>
      </c>
      <c r="N16">
        <f t="shared" si="3"/>
        <v>644.30140148550845</v>
      </c>
      <c r="O16">
        <f>IF(OR(OR(Y15&lt;0,ISTEXT(Y15)),ISTEXT('Mortgage 1 Info Calcs'!$K$4)),"",(O15+M16))</f>
        <v>0</v>
      </c>
      <c r="P16">
        <f>IF(ISBLANK('Mortgage 1 Monthly Table'!T16),IF(ISTEXT(J16),0,IF(OR(Y15&lt;Q15,AND(Y15&lt;0,NOT(ISTEXT(Y15))),ISTEXT('Mortgage 1 Info Calcs'!$K$4)),IF(-Y15&gt;P15,-Y15,Y15-Q15),IF(J16="",0,'Mortgage 1 Info Calcs'!F$26))),'Mortgage 1 Monthly Table'!T16)</f>
        <v>0</v>
      </c>
      <c r="Q16">
        <f>IF(OR(OR(Y15&lt;0,ISTEXT(Y15)),ISTEXT('Mortgage 1 Info Calcs'!$K$4)),"",IF(O16&lt;0,Q15,(Q15+P16)))</f>
        <v>0</v>
      </c>
      <c r="R16">
        <f>IF(OR(ISERROR(L16-S16),ISTEXT('Mortgage 1 Info Calcs'!$K$4)),"",L16-S16+M16)</f>
        <v>147.20914696633065</v>
      </c>
      <c r="S16">
        <f>IF(OR(IF(ISERROR(ROUND((J16-Q16-'Mortgage 1 Info Calcs'!F$24)*(G16/12),2)),0,(J16-O16-Q16-'Mortgage 1 Info Calcs'!F$24)*(G16/12)),,,ISTEXT('Mortgage 1 Info Calcs'!K$4)),IF(((J16-Q16-'Mortgage 1 Info Calcs'!F$24)*(G16/12))&gt;0,((J16-Q16-'Mortgage 1 Info Calcs'!F$24)*(G16/12)),0),0)</f>
        <v>497.0922545191778</v>
      </c>
      <c r="T16">
        <f>IF(OR(ISERROR(SUM(R$12:R16)),(ISTEXT(T15)),(T15=(SUM(R$12:R16)))),"",SUM(R$12:R16))</f>
        <v>728.75824313075361</v>
      </c>
      <c r="U16">
        <f>SUM(S$12:S16)</f>
        <v>2492.7487642967885</v>
      </c>
      <c r="V16" t="str">
        <f>IF(ISBLANK('Mortgage 1 Info Calcs'!F$28),"",IF((O16+Q16)&gt;0,((O16+Q16)*G16/12)-((O16+Q16)*(('Mortgage 1 Info Calcs'!F$28)-('Mortgage 1 Info Calcs'!F$28*'Mortgage 1 Info Calcs'!G$29))/12),""))</f>
        <v/>
      </c>
      <c r="W16" t="str">
        <f>IF(ISTEXT(V16),"",SUM(V$12:V16))</f>
        <v/>
      </c>
      <c r="X16">
        <f>IF(OR(J16=Q16,ISTEXT(Y15),ISTEXT('Mortgage 1 Info Calcs'!$F$17)),"",IF(('Mortgage 1 Info Calcs'!F$18*12)&gt;C15+1,IF(C15='Mortgage 1 Info Calcs'!F$18*12,0,'Mortgage 1 Info Calcs'!F$19+Y16*('Mortgage 1 Info Calcs'!F$17)),'Mortgage 1 Info Calcs'!F$19))</f>
        <v>0</v>
      </c>
      <c r="Y16">
        <f>IF(OR(ISERROR(J16-R16-M16),IF(ISERROR((J16-R16-M16)=0),"True",(J16-R16-M16)=0),ISTEXT('Mortgage 1 Info Calcs'!$K$4)),"",IF((J16&gt;(L16+M16)),(FV((G16/'Mortgage 1 Variables'!E$43),1,(L16+M16),-J16+Q16+'Mortgage 1 Info Calcs'!F$24,0))+Q16+'Mortgage 1 Info Calcs'!F$24+IF(I16&gt;0,0,-I16),""))</f>
        <v>99271.241756869233</v>
      </c>
      <c r="Z16" s="67">
        <f>IF((FV(IF(G16=0,'Mortgage 1 Info Calcs'!F$8,G16)/12,1,PMT(IF(G16=0,'Mortgage 1 Info Calcs'!F$8,G16)/12,('Mortgage 1 Info Calcs'!F$9*12)-C15,-Z15,0),-Z15,0))&gt;0,(FV(IF(G16=0,'Mortgage 1 Info Calcs'!F$8,G16)/12,1,PMT(IF(G16=0,'Mortgage 1 Info Calcs'!F$8,G16)/12,('Mortgage 1 Info Calcs'!F$9*12)-C15,-Z15,0),-Z15,0)),0)</f>
        <v>99271.241756869233</v>
      </c>
      <c r="AA16" s="67">
        <f>IF(Z16&lt;=0,0,(IPMT(IF(G16=0,'Mortgage 1 Info Calcs'!F$8,G16)/12,1,('Mortgage 1 Info Calcs'!F$9*12)-C15,-Z15,0)))</f>
        <v>497.0922545191778</v>
      </c>
      <c r="AB16" s="67">
        <f>IF(C16&lt;('Mortgage 1 Info Calcs'!F$9*12),SUM(AA$12:AA16),0)</f>
        <v>2492.7487642967885</v>
      </c>
      <c r="AC16" s="14">
        <v>5</v>
      </c>
      <c r="AD16" s="174">
        <f t="shared" si="4"/>
        <v>0.41666666666666669</v>
      </c>
      <c r="AE16" s="174" t="str">
        <f>IF(Y16="","",IF(J$12+X16='Mortgage 2 Monthly calcs'!J$12+'Mortgage 2 Monthly calcs'!V16,"",IF(J$12+X16&gt;'Mortgage 2 Monthly calcs'!J$12+'Mortgage 2 Monthly calcs'!V16,IF(Y16+X16+'Mortgage 1 Info Calcs'!F$15&gt;'Mortgage 2 Monthly calcs'!W16+'Mortgage 2 Monthly calcs'!V16,"",C16),IF(Y16+X16&lt;'Mortgage 2 Monthly calcs'!W16+'Mortgage 2 Monthly calcs'!V16,"",C16))))</f>
        <v/>
      </c>
      <c r="AG16" s="83">
        <f>IF('Mortgage 1 Monthly Calcs'!AC16&gt;ROUNDUP('Mortgage 1 Info Calcs'!K$11,0),"",'Mortgage 1 Monthly Calcs'!AC16)</f>
        <v>5</v>
      </c>
      <c r="AH16" s="24">
        <f ca="1">IF(ISTEXT(AG16),"",OFFSET('Mortgage 1 Monthly Calcs'!J$12,12*AG15,0))</f>
        <v>92193.606993459078</v>
      </c>
      <c r="AI16" s="24">
        <f ca="1">IF(ISTEXT(AN16),"",SUM(INDIRECT("N"&amp;(12+(12*AG15))):INDIRECT("N"&amp;(23+(12*AG15)))))</f>
        <v>7731.6168178260941</v>
      </c>
      <c r="AJ16" s="24">
        <f t="shared" ca="1" si="0"/>
        <v>2261.5201777191687</v>
      </c>
      <c r="AK16" s="24">
        <f t="shared" ca="1" si="5"/>
        <v>5470.0966401069254</v>
      </c>
      <c r="AL16" s="24">
        <f t="shared" ca="1" si="6"/>
        <v>10067.913184260091</v>
      </c>
      <c r="AM16" s="24">
        <f t="shared" ca="1" si="7"/>
        <v>28590.170904870392</v>
      </c>
      <c r="AN16" s="24">
        <f t="shared" ca="1" si="8"/>
        <v>89932.086815739909</v>
      </c>
      <c r="AO16" s="24">
        <f ca="1">IF(AG16="","",SUM(AI$12:AI16)+'Mortgage 1 Info Calcs'!F$15)</f>
        <v>38658.084089130483</v>
      </c>
      <c r="AP16" s="24" t="str">
        <f t="shared" ca="1" si="1"/>
        <v>N/A</v>
      </c>
      <c r="AQ16" s="24">
        <f ca="1">IF(AH16="","",IF(AG16&lt;'Mortgage 1 Info Calcs'!F$18,AN16*'Mortgage 1 Info Calcs'!F$17+'Mortgage 1 Info Calcs'!F$19,'Mortgage 1 Info Calcs'!F$19))</f>
        <v>0</v>
      </c>
    </row>
    <row r="17" spans="2:43" ht="11.7" customHeight="1" x14ac:dyDescent="0.25">
      <c r="B17">
        <f t="shared" si="2"/>
        <v>0.5</v>
      </c>
      <c r="C17">
        <v>6</v>
      </c>
      <c r="E17" t="str">
        <f>IF(F17="Jan",'Mortgage 1 Info Calcs'!F$10+1,"")</f>
        <v/>
      </c>
      <c r="F17" t="str">
        <f>VLOOKUP('Mortgage 1 Variables'!D$13,'Mortgage 1 Variables'!B$8:C$19,2)</f>
        <v>Apr</v>
      </c>
      <c r="G17">
        <f>IF(ISBLANK('Mortgage 1 Monthly Table'!G17),IF(OR(J17=Q17,ISTEXT(Y16),ISTEXT('Mortgage 1 Info Calcs'!$K$4)),0,IF(('Mortgage 1 Info Calcs'!F$7*12)&gt;C16,G16,IF(C16='Mortgage 1 Info Calcs'!F$7*12,'Mortgage 1 Info Calcs'!F$8,G16))),'Mortgage 1 Monthly Table'!G17)</f>
        <v>0.06</v>
      </c>
      <c r="H17">
        <f>((PMT(G17/'Mortgage 1 Variables'!E$43,('Mortgage 1 Info Calcs'!F$9*'Mortgage 1 Variables'!E$43)-C16,-J17,0)))</f>
        <v>644.30140148550845</v>
      </c>
      <c r="I17">
        <f>IF(OR(ISERROR(((IPMT(G17/'Mortgage 1 Variables'!E$43,1,'Mortgage 1 Info Calcs'!F$9*'Mortgage 1 Variables'!E$43,-J17+Q17+'Mortgage 1 Info Calcs'!F$24,IF('Mortgage 1 Info Calcs'!F$5="Interest Only",-J17+Q17+'Mortgage 1 Info Calcs'!F$24,0))))),(((IPMT(G17/'Mortgage 1 Variables'!E$43,1,'Mortgage 1 Info Calcs'!F$9*'Mortgage 1 Variables'!E$43,-J$12,-J$12)))=0)),0,((IPMT(G17/'Mortgage 1 Variables'!E$43,1,'Mortgage 1 Info Calcs'!F$9*'Mortgage 1 Variables'!E$43,-J17+Q17+'Mortgage 1 Info Calcs'!F$24,IF('Mortgage 1 Info Calcs'!F$5="Interest Only",-J17+Q17+'Mortgage 1 Info Calcs'!F$24,0)))))</f>
        <v>496.35620878434617</v>
      </c>
      <c r="J17">
        <f>IF(Y16&gt;0,IF(ISTEXT('Mortgage 1 Info Calcs'!K$4),"0",IF(ISTEXT(Y16),Y16,Y16+(IF(ISTEXT(K17),0,K17)))),0)</f>
        <v>99271.241756869233</v>
      </c>
      <c r="K17">
        <f>IF(ISBLANK('Mortgage 1 Monthly Table'!L17),0,'Mortgage 1 Monthly Table'!L17)</f>
        <v>0</v>
      </c>
      <c r="L17">
        <f>IF(ISBLANK('Mortgage 1 Monthly Table'!N17),IF('Mortgage 1 Info Calcs'!F$13="Calculated",IF('Mortgage 1 Info Calcs'!F$22="Keep Same",IF('Mortgage 1 Info Calcs'!F$5="Interest Only",IF(OR(I17&gt;L16,J17=""),I17,IF(J17&lt;L16,IF(J17&lt;L16,J17+I17,IF(L16+M16&gt;J17,L16+I17,L16)),IF(L16+M16&gt;J17,L16+I17,L16))),IF(H17&gt;L16,H17,IF(J17&gt;L16,IF(L16+M16&gt;J17,L16+I17,L16),J17+S17))),IF('Mortgage 1 Info Calcs'!F$5="Interest Only",'Mortgage 1 Monthly Calcs'!I17,'Mortgage 1 Monthly Calcs'!H17)),'Mortgage 1 Monthly Calcs'!L16),'Mortgage 1 Monthly Table'!N17)</f>
        <v>644.30140148550845</v>
      </c>
      <c r="M17">
        <f>IF(ISBLANK('Mortgage 1 Monthly Table'!P17),IF(N16&gt;J17,IF(J17&gt;L16,J17-L16,0),IF(OR(OR(Y16&lt;0,ISTEXT(Y16)),ISTEXT('Mortgage 1 Info Calcs'!$K$4)),"",'Mortgage 1 Info Calcs'!F$21)),'Mortgage 1 Monthly Table'!P17)</f>
        <v>0</v>
      </c>
      <c r="N17">
        <f t="shared" si="3"/>
        <v>644.30140148550845</v>
      </c>
      <c r="O17">
        <f>IF(OR(OR(Y16&lt;0,ISTEXT(Y16)),ISTEXT('Mortgage 1 Info Calcs'!$K$4)),"",(O16+M17))</f>
        <v>0</v>
      </c>
      <c r="P17">
        <f>IF(ISBLANK('Mortgage 1 Monthly Table'!T17),IF(ISTEXT(J17),0,IF(OR(Y16&lt;Q16,AND(Y16&lt;0,NOT(ISTEXT(Y16))),ISTEXT('Mortgage 1 Info Calcs'!$K$4)),IF(-Y16&gt;P16,-Y16,Y16-Q16),IF(J17="",0,'Mortgage 1 Info Calcs'!F$26))),'Mortgage 1 Monthly Table'!T17)</f>
        <v>0</v>
      </c>
      <c r="Q17">
        <f>IF(OR(OR(Y16&lt;0,ISTEXT(Y16)),ISTEXT('Mortgage 1 Info Calcs'!$K$4)),"",IF(O17&lt;0,Q16,(Q16+P17)))</f>
        <v>0</v>
      </c>
      <c r="R17">
        <f>IF(OR(ISERROR(L17-S17),ISTEXT('Mortgage 1 Info Calcs'!$K$4)),"",L17-S17+M17)</f>
        <v>147.94519270116228</v>
      </c>
      <c r="S17">
        <f>IF(OR(IF(ISERROR(ROUND((J17-Q17-'Mortgage 1 Info Calcs'!F$24)*(G17/12),2)),0,(J17-O17-Q17-'Mortgage 1 Info Calcs'!F$24)*(G17/12)),,,ISTEXT('Mortgage 1 Info Calcs'!K$4)),IF(((J17-Q17-'Mortgage 1 Info Calcs'!F$24)*(G17/12))&gt;0,((J17-Q17-'Mortgage 1 Info Calcs'!F$24)*(G17/12)),0),0)</f>
        <v>496.35620878434617</v>
      </c>
      <c r="T17">
        <f>IF(OR(ISERROR(SUM(R$12:R17)),(ISTEXT(T16)),(T16=(SUM(R$12:R17)))),"",SUM(R$12:R17))</f>
        <v>876.70343583191584</v>
      </c>
      <c r="U17">
        <f>SUM(S$12:S17)</f>
        <v>2989.1049730811346</v>
      </c>
      <c r="V17" t="str">
        <f>IF(ISBLANK('Mortgage 1 Info Calcs'!F$28),"",IF((O17+Q17)&gt;0,((O17+Q17)*G17/12)-((O17+Q17)*(('Mortgage 1 Info Calcs'!F$28)-('Mortgage 1 Info Calcs'!F$28*'Mortgage 1 Info Calcs'!G$29))/12),""))</f>
        <v/>
      </c>
      <c r="W17" t="str">
        <f>IF(ISTEXT(V17),"",SUM(V$12:V17))</f>
        <v/>
      </c>
      <c r="X17">
        <f>IF(OR(J17=Q17,ISTEXT(Y16),ISTEXT('Mortgage 1 Info Calcs'!$F$17)),"",IF(('Mortgage 1 Info Calcs'!F$18*12)&gt;C16+1,IF(C16='Mortgage 1 Info Calcs'!F$18*12,0,'Mortgage 1 Info Calcs'!F$19+Y17*('Mortgage 1 Info Calcs'!F$17)),'Mortgage 1 Info Calcs'!F$19))</f>
        <v>0</v>
      </c>
      <c r="Y17">
        <f>IF(OR(ISERROR(J17-R17-M17),IF(ISERROR((J17-R17-M17)=0),"True",(J17-R17-M17)=0),ISTEXT('Mortgage 1 Info Calcs'!$K$4)),"",IF((J17&gt;(L17+M17)),(FV((G17/'Mortgage 1 Variables'!E$43),1,(L17+M17),-J17+Q17+'Mortgage 1 Info Calcs'!F$24,0))+Q17+'Mortgage 1 Info Calcs'!F$24+IF(I17&gt;0,0,-I17),""))</f>
        <v>99123.296564168064</v>
      </c>
      <c r="Z17" s="67">
        <f>IF((FV(IF(G17=0,'Mortgage 1 Info Calcs'!F$8,G17)/12,1,PMT(IF(G17=0,'Mortgage 1 Info Calcs'!F$8,G17)/12,('Mortgage 1 Info Calcs'!F$9*12)-C16,-Z16,0),-Z16,0))&gt;0,(FV(IF(G17=0,'Mortgage 1 Info Calcs'!F$8,G17)/12,1,PMT(IF(G17=0,'Mortgage 1 Info Calcs'!F$8,G17)/12,('Mortgage 1 Info Calcs'!F$9*12)-C16,-Z16,0),-Z16,0)),0)</f>
        <v>99123.296564168064</v>
      </c>
      <c r="AA17" s="67">
        <f>IF(Z17&lt;=0,0,(IPMT(IF(G17=0,'Mortgage 1 Info Calcs'!F$8,G17)/12,1,('Mortgage 1 Info Calcs'!F$9*12)-C16,-Z16,0)))</f>
        <v>496.35620878434617</v>
      </c>
      <c r="AB17" s="67">
        <f>IF(C17&lt;('Mortgage 1 Info Calcs'!F$9*12),SUM(AA$12:AA17),0)</f>
        <v>2989.1049730811346</v>
      </c>
      <c r="AC17" s="14">
        <v>6</v>
      </c>
      <c r="AD17" s="174">
        <f t="shared" si="4"/>
        <v>0.5</v>
      </c>
      <c r="AE17" s="174" t="str">
        <f>IF(Y17="","",IF(J$12+X17='Mortgage 2 Monthly calcs'!J$12+'Mortgage 2 Monthly calcs'!V17,"",IF(J$12+X17&gt;'Mortgage 2 Monthly calcs'!J$12+'Mortgage 2 Monthly calcs'!V17,IF(Y17+X17+'Mortgage 1 Info Calcs'!F$15&gt;'Mortgage 2 Monthly calcs'!W17+'Mortgage 2 Monthly calcs'!V17,"",C17),IF(Y17+X17&lt;'Mortgage 2 Monthly calcs'!W17+'Mortgage 2 Monthly calcs'!V17,"",C17))))</f>
        <v/>
      </c>
      <c r="AG17" s="83">
        <f>IF('Mortgage 1 Monthly Calcs'!AC17&gt;ROUNDUP('Mortgage 1 Info Calcs'!K$11,0),"",'Mortgage 1 Monthly Calcs'!AC17)</f>
        <v>6</v>
      </c>
      <c r="AH17" s="24">
        <f ca="1">IF(ISTEXT(AG17),"",OFFSET('Mortgage 1 Monthly Calcs'!J$12,12*AG16,0))</f>
        <v>89932.086815739909</v>
      </c>
      <c r="AI17" s="24">
        <f ca="1">IF(ISTEXT(AN17),"",SUM(INDIRECT("N"&amp;(12+(12*AG16))):INDIRECT("N"&amp;(23+(12*AG16)))))</f>
        <v>7731.6168178260878</v>
      </c>
      <c r="AJ17" s="24">
        <f t="shared" ca="1" si="0"/>
        <v>2401.0057937682868</v>
      </c>
      <c r="AK17" s="24">
        <f t="shared" ca="1" si="5"/>
        <v>5330.6110240578009</v>
      </c>
      <c r="AL17" s="24">
        <f t="shared" ca="1" si="6"/>
        <v>12468.918978028378</v>
      </c>
      <c r="AM17" s="24">
        <f t="shared" ca="1" si="7"/>
        <v>33920.781928928191</v>
      </c>
      <c r="AN17" s="24">
        <f t="shared" ca="1" si="8"/>
        <v>87531.081021971622</v>
      </c>
      <c r="AO17" s="24">
        <f ca="1">IF(AG17="","",SUM(AI$12:AI17)+'Mortgage 1 Info Calcs'!F$15)</f>
        <v>46389.700906956568</v>
      </c>
      <c r="AP17" s="24" t="str">
        <f t="shared" ca="1" si="1"/>
        <v>N/A</v>
      </c>
      <c r="AQ17" s="24">
        <f ca="1">IF(AH17="","",IF(AG17&lt;'Mortgage 1 Info Calcs'!F$18,AN17*'Mortgage 1 Info Calcs'!F$17+'Mortgage 1 Info Calcs'!F$19,'Mortgage 1 Info Calcs'!F$19))</f>
        <v>0</v>
      </c>
    </row>
    <row r="18" spans="2:43" ht="11.25" customHeight="1" x14ac:dyDescent="0.25">
      <c r="B18">
        <f t="shared" si="2"/>
        <v>0.58333333333333337</v>
      </c>
      <c r="C18">
        <v>7</v>
      </c>
      <c r="E18" t="str">
        <f>IF(F18="Jan",'Mortgage 1 Info Calcs'!F$10+1,"")</f>
        <v/>
      </c>
      <c r="F18" t="str">
        <f>VLOOKUP('Mortgage 1 Variables'!D$14,'Mortgage 1 Variables'!B$8:C$19,2)</f>
        <v>May</v>
      </c>
      <c r="G18">
        <f>IF(ISBLANK('Mortgage 1 Monthly Table'!G18),IF(OR(J18=Q18,ISTEXT(Y17),ISTEXT('Mortgage 1 Info Calcs'!$K$4)),0,IF(('Mortgage 1 Info Calcs'!F$7*12)&gt;C17,G17,IF(C17='Mortgage 1 Info Calcs'!F$7*12,'Mortgage 1 Info Calcs'!F$8,G17))),'Mortgage 1 Monthly Table'!G18)</f>
        <v>0.06</v>
      </c>
      <c r="H18">
        <f>((PMT(G18/'Mortgage 1 Variables'!E$43,('Mortgage 1 Info Calcs'!F$9*'Mortgage 1 Variables'!E$43)-C17,-J18,0)))</f>
        <v>644.30140148550845</v>
      </c>
      <c r="I18">
        <f>IF(OR(ISERROR(((IPMT(G18/'Mortgage 1 Variables'!E$43,1,'Mortgage 1 Info Calcs'!F$9*'Mortgage 1 Variables'!E$43,-J18+Q18+'Mortgage 1 Info Calcs'!F$24,IF('Mortgage 1 Info Calcs'!F$5="Interest Only",-J18+Q18+'Mortgage 1 Info Calcs'!F$24,0))))),(((IPMT(G18/'Mortgage 1 Variables'!E$43,1,'Mortgage 1 Info Calcs'!F$9*'Mortgage 1 Variables'!E$43,-J$12,-J$12)))=0)),0,((IPMT(G18/'Mortgage 1 Variables'!E$43,1,'Mortgage 1 Info Calcs'!F$9*'Mortgage 1 Variables'!E$43,-J18+Q18+'Mortgage 1 Info Calcs'!F$24,IF('Mortgage 1 Info Calcs'!F$5="Interest Only",-J18+Q18+'Mortgage 1 Info Calcs'!F$24,0)))))</f>
        <v>495.6164828208403</v>
      </c>
      <c r="J18">
        <f>IF(Y17&gt;0,IF(ISTEXT('Mortgage 1 Info Calcs'!K$4),"0",IF(ISTEXT(Y17),Y17,Y17+(IF(ISTEXT(K18),0,K18)))),0)</f>
        <v>99123.296564168064</v>
      </c>
      <c r="K18">
        <f>IF(ISBLANK('Mortgage 1 Monthly Table'!L18),0,'Mortgage 1 Monthly Table'!L18)</f>
        <v>0</v>
      </c>
      <c r="L18">
        <f>IF(ISBLANK('Mortgage 1 Monthly Table'!N18),IF('Mortgage 1 Info Calcs'!F$13="Calculated",IF('Mortgage 1 Info Calcs'!F$22="Keep Same",IF('Mortgage 1 Info Calcs'!F$5="Interest Only",IF(OR(I18&gt;L17,J18=""),I18,IF(J18&lt;L17,IF(J18&lt;L17,J18+I18,IF(L17+M17&gt;J18,L17+I18,L17)),IF(L17+M17&gt;J18,L17+I18,L17))),IF(H18&gt;L17,H18,IF(J18&gt;L17,IF(L17+M17&gt;J18,L17+I18,L17),J18+S18))),IF('Mortgage 1 Info Calcs'!F$5="Interest Only",'Mortgage 1 Monthly Calcs'!I18,'Mortgage 1 Monthly Calcs'!H18)),'Mortgage 1 Monthly Calcs'!L17),'Mortgage 1 Monthly Table'!N18)</f>
        <v>644.30140148550845</v>
      </c>
      <c r="M18">
        <f>IF(ISBLANK('Mortgage 1 Monthly Table'!P18),IF(N17&gt;J18,IF(J18&gt;L17,J18-L17,0),IF(OR(OR(Y17&lt;0,ISTEXT(Y17)),ISTEXT('Mortgage 1 Info Calcs'!$K$4)),"",'Mortgage 1 Info Calcs'!F$21)),'Mortgage 1 Monthly Table'!P18)</f>
        <v>0</v>
      </c>
      <c r="N18">
        <f t="shared" si="3"/>
        <v>644.30140148550845</v>
      </c>
      <c r="O18">
        <f>IF(OR(OR(Y17&lt;0,ISTEXT(Y17)),ISTEXT('Mortgage 1 Info Calcs'!$K$4)),"",(O17+M18))</f>
        <v>0</v>
      </c>
      <c r="P18">
        <f>IF(ISBLANK('Mortgage 1 Monthly Table'!T18),IF(ISTEXT(J18),0,IF(OR(Y17&lt;Q17,AND(Y17&lt;0,NOT(ISTEXT(Y17))),ISTEXT('Mortgage 1 Info Calcs'!$K$4)),IF(-Y17&gt;P17,-Y17,Y17-Q17),IF(J18="",0,'Mortgage 1 Info Calcs'!F$26))),'Mortgage 1 Monthly Table'!T18)</f>
        <v>0</v>
      </c>
      <c r="Q18">
        <f>IF(OR(OR(Y17&lt;0,ISTEXT(Y17)),ISTEXT('Mortgage 1 Info Calcs'!$K$4)),"",IF(O18&lt;0,Q17,(Q17+P18)))</f>
        <v>0</v>
      </c>
      <c r="R18">
        <f>IF(OR(ISERROR(L18-S18),ISTEXT('Mortgage 1 Info Calcs'!$K$4)),"",L18-S18+M18)</f>
        <v>148.68491866466815</v>
      </c>
      <c r="S18">
        <f>IF(OR(IF(ISERROR(ROUND((J18-Q18-'Mortgage 1 Info Calcs'!F$24)*(G18/12),2)),0,(J18-O18-Q18-'Mortgage 1 Info Calcs'!F$24)*(G18/12)),,,ISTEXT('Mortgage 1 Info Calcs'!K$4)),IF(((J18-Q18-'Mortgage 1 Info Calcs'!F$24)*(G18/12))&gt;0,((J18-Q18-'Mortgage 1 Info Calcs'!F$24)*(G18/12)),0),0)</f>
        <v>495.6164828208403</v>
      </c>
      <c r="T18">
        <f>IF(OR(ISERROR(SUM(R$12:R18)),(ISTEXT(T17)),(T17=(SUM(R$12:R18)))),"",SUM(R$12:R18))</f>
        <v>1025.388354496584</v>
      </c>
      <c r="U18">
        <f>SUM(S$12:S18)</f>
        <v>3484.7214559019749</v>
      </c>
      <c r="V18" t="str">
        <f>IF(ISBLANK('Mortgage 1 Info Calcs'!F$28),"",IF((O18+Q18)&gt;0,((O18+Q18)*G18/12)-((O18+Q18)*(('Mortgage 1 Info Calcs'!F$28)-('Mortgage 1 Info Calcs'!F$28*'Mortgage 1 Info Calcs'!G$29))/12),""))</f>
        <v/>
      </c>
      <c r="W18" t="str">
        <f>IF(ISTEXT(V18),"",SUM(V$12:V18))</f>
        <v/>
      </c>
      <c r="X18">
        <f>IF(OR(J18=Q18,ISTEXT(Y17),ISTEXT('Mortgage 1 Info Calcs'!$F$17)),"",IF(('Mortgage 1 Info Calcs'!F$18*12)&gt;C17+1,IF(C17='Mortgage 1 Info Calcs'!F$18*12,0,'Mortgage 1 Info Calcs'!F$19+Y18*('Mortgage 1 Info Calcs'!F$17)),'Mortgage 1 Info Calcs'!F$19))</f>
        <v>0</v>
      </c>
      <c r="Y18">
        <f>IF(OR(ISERROR(J18-R18-M18),IF(ISERROR((J18-R18-M18)=0),"True",(J18-R18-M18)=0),ISTEXT('Mortgage 1 Info Calcs'!$K$4)),"",IF((J18&gt;(L18+M18)),(FV((G18/'Mortgage 1 Variables'!E$43),1,(L18+M18),-J18+Q18+'Mortgage 1 Info Calcs'!F$24,0))+Q18+'Mortgage 1 Info Calcs'!F$24+IF(I18&gt;0,0,-I18),""))</f>
        <v>98974.611645503392</v>
      </c>
      <c r="Z18" s="67">
        <f>IF((FV(IF(G18=0,'Mortgage 1 Info Calcs'!F$8,G18)/12,1,PMT(IF(G18=0,'Mortgage 1 Info Calcs'!F$8,G18)/12,('Mortgage 1 Info Calcs'!F$9*12)-C17,-Z17,0),-Z17,0))&gt;0,(FV(IF(G18=0,'Mortgage 1 Info Calcs'!F$8,G18)/12,1,PMT(IF(G18=0,'Mortgage 1 Info Calcs'!F$8,G18)/12,('Mortgage 1 Info Calcs'!F$9*12)-C17,-Z17,0),-Z17,0)),0)</f>
        <v>98974.611645503392</v>
      </c>
      <c r="AA18" s="67">
        <f>IF(Z18&lt;=0,0,(IPMT(IF(G18=0,'Mortgage 1 Info Calcs'!F$8,G18)/12,1,('Mortgage 1 Info Calcs'!F$9*12)-C17,-Z17,0)))</f>
        <v>495.6164828208403</v>
      </c>
      <c r="AB18" s="67">
        <f>IF(C18&lt;('Mortgage 1 Info Calcs'!F$9*12),SUM(AA$12:AA18),0)</f>
        <v>3484.7214559019749</v>
      </c>
      <c r="AC18" s="14">
        <v>7</v>
      </c>
      <c r="AD18" s="174">
        <f t="shared" si="4"/>
        <v>0.58333333333333337</v>
      </c>
      <c r="AE18" s="174" t="str">
        <f>IF(Y18="","",IF(J$12+X18='Mortgage 2 Monthly calcs'!J$12+'Mortgage 2 Monthly calcs'!V18,"",IF(J$12+X18&gt;'Mortgage 2 Monthly calcs'!J$12+'Mortgage 2 Monthly calcs'!V18,IF(Y18+X18+'Mortgage 1 Info Calcs'!F$15&gt;'Mortgage 2 Monthly calcs'!W18+'Mortgage 2 Monthly calcs'!V18,"",C18),IF(Y18+X18&lt;'Mortgage 2 Monthly calcs'!W18+'Mortgage 2 Monthly calcs'!V18,"",C18))))</f>
        <v/>
      </c>
      <c r="AG18" s="83">
        <f>IF('Mortgage 1 Monthly Calcs'!AC18&gt;ROUNDUP('Mortgage 1 Info Calcs'!K$11,0),"",'Mortgage 1 Monthly Calcs'!AC18)</f>
        <v>7</v>
      </c>
      <c r="AH18" s="24">
        <f ca="1">IF(ISTEXT(AG18),"",OFFSET('Mortgage 1 Monthly Calcs'!J$12,12*AG17,0))</f>
        <v>87531.081021971622</v>
      </c>
      <c r="AI18" s="24">
        <f ca="1">IF(ISTEXT(AN18),"",SUM(INDIRECT("N"&amp;(12+(12*AG17))):INDIRECT("N"&amp;(23+(12*AG17)))))</f>
        <v>7731.6168178260859</v>
      </c>
      <c r="AJ18" s="24">
        <f t="shared" ca="1" si="0"/>
        <v>2549.0945774019201</v>
      </c>
      <c r="AK18" s="24">
        <f t="shared" ca="1" si="5"/>
        <v>5182.5222404241658</v>
      </c>
      <c r="AL18" s="24">
        <f t="shared" ca="1" si="6"/>
        <v>15018.013555430298</v>
      </c>
      <c r="AM18" s="24">
        <f t="shared" ca="1" si="7"/>
        <v>39103.304169352356</v>
      </c>
      <c r="AN18" s="24">
        <f t="shared" ca="1" si="8"/>
        <v>84981.986444569702</v>
      </c>
      <c r="AO18" s="24">
        <f ca="1">IF(AG18="","",SUM(AI$12:AI18)+'Mortgage 1 Info Calcs'!F$15)</f>
        <v>54121.317724782653</v>
      </c>
      <c r="AP18" s="24" t="str">
        <f t="shared" ca="1" si="1"/>
        <v>N/A</v>
      </c>
      <c r="AQ18" s="24">
        <f ca="1">IF(AH18="","",IF(AG18&lt;'Mortgage 1 Info Calcs'!F$18,AN18*'Mortgage 1 Info Calcs'!F$17+'Mortgage 1 Info Calcs'!F$19,'Mortgage 1 Info Calcs'!F$19))</f>
        <v>0</v>
      </c>
    </row>
    <row r="19" spans="2:43" ht="11.7" customHeight="1" x14ac:dyDescent="0.25">
      <c r="B19">
        <f t="shared" si="2"/>
        <v>0.66666666666666663</v>
      </c>
      <c r="C19">
        <v>8</v>
      </c>
      <c r="E19" t="str">
        <f>IF(F19="Jan",'Mortgage 1 Info Calcs'!F$10+1,"")</f>
        <v/>
      </c>
      <c r="F19" t="str">
        <f>VLOOKUP('Mortgage 1 Variables'!D$15,'Mortgage 1 Variables'!B$8:C$19,2)</f>
        <v>Jun</v>
      </c>
      <c r="G19">
        <f>IF(ISBLANK('Mortgage 1 Monthly Table'!G19),IF(OR(J19=Q19,ISTEXT(Y18),ISTEXT('Mortgage 1 Info Calcs'!$K$4)),0,IF(('Mortgage 1 Info Calcs'!F$7*12)&gt;C18,G18,IF(C18='Mortgage 1 Info Calcs'!F$7*12,'Mortgage 1 Info Calcs'!F$8,G18))),'Mortgage 1 Monthly Table'!G19)</f>
        <v>0.06</v>
      </c>
      <c r="H19">
        <f>((PMT(G19/'Mortgage 1 Variables'!E$43,('Mortgage 1 Info Calcs'!F$9*'Mortgage 1 Variables'!E$43)-C18,-J19,0)))</f>
        <v>644.30140148550834</v>
      </c>
      <c r="I19">
        <f>IF(OR(ISERROR(((IPMT(G19/'Mortgage 1 Variables'!E$43,1,'Mortgage 1 Info Calcs'!F$9*'Mortgage 1 Variables'!E$43,-J19+Q19+'Mortgage 1 Info Calcs'!F$24,IF('Mortgage 1 Info Calcs'!F$5="Interest Only",-J19+Q19+'Mortgage 1 Info Calcs'!F$24,0))))),(((IPMT(G19/'Mortgage 1 Variables'!E$43,1,'Mortgage 1 Info Calcs'!F$9*'Mortgage 1 Variables'!E$43,-J$12,-J$12)))=0)),0,((IPMT(G19/'Mortgage 1 Variables'!E$43,1,'Mortgage 1 Info Calcs'!F$9*'Mortgage 1 Variables'!E$43,-J19+Q19+'Mortgage 1 Info Calcs'!F$24,IF('Mortgage 1 Info Calcs'!F$5="Interest Only",-J19+Q19+'Mortgage 1 Info Calcs'!F$24,0)))))</f>
        <v>494.87305822751699</v>
      </c>
      <c r="J19">
        <f>IF(Y18&gt;0,IF(ISTEXT('Mortgage 1 Info Calcs'!K$4),"0",IF(ISTEXT(Y18),Y18,Y18+(IF(ISTEXT(K19),0,K19)))),0)</f>
        <v>98974.611645503392</v>
      </c>
      <c r="K19">
        <f>IF(ISBLANK('Mortgage 1 Monthly Table'!L19),0,'Mortgage 1 Monthly Table'!L19)</f>
        <v>0</v>
      </c>
      <c r="L19">
        <f>IF(ISBLANK('Mortgage 1 Monthly Table'!N19),IF('Mortgage 1 Info Calcs'!F$13="Calculated",IF('Mortgage 1 Info Calcs'!F$22="Keep Same",IF('Mortgage 1 Info Calcs'!F$5="Interest Only",IF(OR(I19&gt;L18,J19=""),I19,IF(J19&lt;L18,IF(J19&lt;L18,J19+I19,IF(L18+M18&gt;J19,L18+I19,L18)),IF(L18+M18&gt;J19,L18+I19,L18))),IF(H19&gt;L18,H19,IF(J19&gt;L18,IF(L18+M18&gt;J19,L18+I19,L18),J19+S19))),IF('Mortgage 1 Info Calcs'!F$5="Interest Only",'Mortgage 1 Monthly Calcs'!I19,'Mortgage 1 Monthly Calcs'!H19)),'Mortgage 1 Monthly Calcs'!L18),'Mortgage 1 Monthly Table'!N19)</f>
        <v>644.30140148550834</v>
      </c>
      <c r="M19">
        <f>IF(ISBLANK('Mortgage 1 Monthly Table'!P19),IF(N18&gt;J19,IF(J19&gt;L18,J19-L18,0),IF(OR(OR(Y18&lt;0,ISTEXT(Y18)),ISTEXT('Mortgage 1 Info Calcs'!$K$4)),"",'Mortgage 1 Info Calcs'!F$21)),'Mortgage 1 Monthly Table'!P19)</f>
        <v>0</v>
      </c>
      <c r="N19">
        <f t="shared" si="3"/>
        <v>644.30140148550834</v>
      </c>
      <c r="O19">
        <f>IF(OR(OR(Y18&lt;0,ISTEXT(Y18)),ISTEXT('Mortgage 1 Info Calcs'!$K$4)),"",(O18+M19))</f>
        <v>0</v>
      </c>
      <c r="P19">
        <f>IF(ISBLANK('Mortgage 1 Monthly Table'!T19),IF(ISTEXT(J19),0,IF(OR(Y18&lt;Q18,AND(Y18&lt;0,NOT(ISTEXT(Y18))),ISTEXT('Mortgage 1 Info Calcs'!$K$4)),IF(-Y18&gt;P18,-Y18,Y18-Q18),IF(J19="",0,'Mortgage 1 Info Calcs'!F$26))),'Mortgage 1 Monthly Table'!T19)</f>
        <v>0</v>
      </c>
      <c r="Q19">
        <f>IF(OR(OR(Y18&lt;0,ISTEXT(Y18)),ISTEXT('Mortgage 1 Info Calcs'!$K$4)),"",IF(O19&lt;0,Q18,(Q18+P19)))</f>
        <v>0</v>
      </c>
      <c r="R19">
        <f>IF(OR(ISERROR(L19-S19),ISTEXT('Mortgage 1 Info Calcs'!$K$4)),"",L19-S19+M19)</f>
        <v>149.42834325799134</v>
      </c>
      <c r="S19">
        <f>IF(OR(IF(ISERROR(ROUND((J19-Q19-'Mortgage 1 Info Calcs'!F$24)*(G19/12),2)),0,(J19-O19-Q19-'Mortgage 1 Info Calcs'!F$24)*(G19/12)),,,ISTEXT('Mortgage 1 Info Calcs'!K$4)),IF(((J19-Q19-'Mortgage 1 Info Calcs'!F$24)*(G19/12))&gt;0,((J19-Q19-'Mortgage 1 Info Calcs'!F$24)*(G19/12)),0),0)</f>
        <v>494.87305822751699</v>
      </c>
      <c r="T19">
        <f>IF(OR(ISERROR(SUM(R$12:R19)),(ISTEXT(T18)),(T18=(SUM(R$12:R19)))),"",SUM(R$12:R19))</f>
        <v>1174.8166977545754</v>
      </c>
      <c r="U19">
        <f>SUM(S$12:S19)</f>
        <v>3979.5945141294919</v>
      </c>
      <c r="V19" t="str">
        <f>IF(ISBLANK('Mortgage 1 Info Calcs'!F$28),"",IF((O19+Q19)&gt;0,((O19+Q19)*G19/12)-((O19+Q19)*(('Mortgage 1 Info Calcs'!F$28)-('Mortgage 1 Info Calcs'!F$28*'Mortgage 1 Info Calcs'!G$29))/12),""))</f>
        <v/>
      </c>
      <c r="W19" t="str">
        <f>IF(ISTEXT(V19),"",SUM(V$12:V19))</f>
        <v/>
      </c>
      <c r="X19">
        <f>IF(OR(J19=Q19,ISTEXT(Y18),ISTEXT('Mortgage 1 Info Calcs'!$F$17)),"",IF(('Mortgage 1 Info Calcs'!F$18*12)&gt;C18+1,IF(C18='Mortgage 1 Info Calcs'!F$18*12,0,'Mortgage 1 Info Calcs'!F$19+Y19*('Mortgage 1 Info Calcs'!F$17)),'Mortgage 1 Info Calcs'!F$19))</f>
        <v>0</v>
      </c>
      <c r="Y19">
        <f>IF(OR(ISERROR(J19-R19-M19),IF(ISERROR((J19-R19-M19)=0),"True",(J19-R19-M19)=0),ISTEXT('Mortgage 1 Info Calcs'!$K$4)),"",IF((J19&gt;(L19+M19)),(FV((G19/'Mortgage 1 Variables'!E$43),1,(L19+M19),-J19+Q19+'Mortgage 1 Info Calcs'!F$24,0))+Q19+'Mortgage 1 Info Calcs'!F$24+IF(I19&gt;0,0,-I19),""))</f>
        <v>98825.183302245394</v>
      </c>
      <c r="Z19" s="67">
        <f>IF((FV(IF(G19=0,'Mortgage 1 Info Calcs'!F$8,G19)/12,1,PMT(IF(G19=0,'Mortgage 1 Info Calcs'!F$8,G19)/12,('Mortgage 1 Info Calcs'!F$9*12)-C18,-Z18,0),-Z18,0))&gt;0,(FV(IF(G19=0,'Mortgage 1 Info Calcs'!F$8,G19)/12,1,PMT(IF(G19=0,'Mortgage 1 Info Calcs'!F$8,G19)/12,('Mortgage 1 Info Calcs'!F$9*12)-C18,-Z18,0),-Z18,0)),0)</f>
        <v>98825.183302245394</v>
      </c>
      <c r="AA19" s="67">
        <f>IF(Z19&lt;=0,0,(IPMT(IF(G19=0,'Mortgage 1 Info Calcs'!F$8,G19)/12,1,('Mortgage 1 Info Calcs'!F$9*12)-C18,-Z18,0)))</f>
        <v>494.87305822751699</v>
      </c>
      <c r="AB19" s="67">
        <f>IF(C19&lt;('Mortgage 1 Info Calcs'!F$9*12),SUM(AA$12:AA19),0)</f>
        <v>3979.5945141294919</v>
      </c>
      <c r="AC19" s="14">
        <v>8</v>
      </c>
      <c r="AD19" s="174">
        <f t="shared" si="4"/>
        <v>0.66666666666666663</v>
      </c>
      <c r="AE19" s="174" t="str">
        <f>IF(Y19="","",IF(J$12+X19='Mortgage 2 Monthly calcs'!J$12+'Mortgage 2 Monthly calcs'!V19,"",IF(J$12+X19&gt;'Mortgage 2 Monthly calcs'!J$12+'Mortgage 2 Monthly calcs'!V19,IF(Y19+X19+'Mortgage 1 Info Calcs'!F$15&gt;'Mortgage 2 Monthly calcs'!W19+'Mortgage 2 Monthly calcs'!V19,"",C19),IF(Y19+X19&lt;'Mortgage 2 Monthly calcs'!W19+'Mortgage 2 Monthly calcs'!V19,"",C19))))</f>
        <v/>
      </c>
      <c r="AG19" s="83">
        <f>IF('Mortgage 1 Monthly Calcs'!AC19&gt;ROUNDUP('Mortgage 1 Info Calcs'!K$11,0),"",'Mortgage 1 Monthly Calcs'!AC19)</f>
        <v>8</v>
      </c>
      <c r="AH19" s="24">
        <f ca="1">IF(ISTEXT(AG19),"",OFFSET('Mortgage 1 Monthly Calcs'!J$12,12*AG18,0))</f>
        <v>84981.986444569702</v>
      </c>
      <c r="AI19" s="24">
        <f ca="1">IF(ISTEXT(AN19),"",SUM(INDIRECT("N"&amp;(12+(12*AG18))):INDIRECT("N"&amp;(23+(12*AG18)))))</f>
        <v>7731.6168178260841</v>
      </c>
      <c r="AJ19" s="24">
        <f t="shared" ca="1" si="0"/>
        <v>2706.3171531717089</v>
      </c>
      <c r="AK19" s="24">
        <f t="shared" ca="1" si="5"/>
        <v>5025.2996646543752</v>
      </c>
      <c r="AL19" s="24">
        <f t="shared" ca="1" si="6"/>
        <v>17724.330708602007</v>
      </c>
      <c r="AM19" s="24">
        <f t="shared" ca="1" si="7"/>
        <v>44128.603834006732</v>
      </c>
      <c r="AN19" s="24">
        <f t="shared" ca="1" si="8"/>
        <v>82275.669291397993</v>
      </c>
      <c r="AO19" s="24">
        <f ca="1">IF(AG19="","",SUM(AI$12:AI19)+'Mortgage 1 Info Calcs'!F$15)</f>
        <v>61852.934542608738</v>
      </c>
      <c r="AP19" s="24" t="str">
        <f t="shared" ca="1" si="1"/>
        <v>N/A</v>
      </c>
      <c r="AQ19" s="24">
        <f ca="1">IF(AH19="","",IF(AG19&lt;'Mortgage 1 Info Calcs'!F$18,AN19*'Mortgage 1 Info Calcs'!F$17+'Mortgage 1 Info Calcs'!F$19,'Mortgage 1 Info Calcs'!F$19))</f>
        <v>0</v>
      </c>
    </row>
    <row r="20" spans="2:43" ht="11.7" customHeight="1" x14ac:dyDescent="0.25">
      <c r="B20">
        <f t="shared" si="2"/>
        <v>0.75</v>
      </c>
      <c r="C20">
        <v>9</v>
      </c>
      <c r="E20" t="str">
        <f>IF(F20="Jan",'Mortgage 1 Info Calcs'!F$10+1,"")</f>
        <v/>
      </c>
      <c r="F20" t="str">
        <f>VLOOKUP('Mortgage 1 Variables'!D$16,'Mortgage 1 Variables'!B$8:C$19,2)</f>
        <v>Jul</v>
      </c>
      <c r="G20">
        <f>IF(ISBLANK('Mortgage 1 Monthly Table'!G20),IF(OR(J20=Q20,ISTEXT(Y19),ISTEXT('Mortgage 1 Info Calcs'!$K$4)),0,IF(('Mortgage 1 Info Calcs'!F$7*12)&gt;C19,G19,IF(C19='Mortgage 1 Info Calcs'!F$7*12,'Mortgage 1 Info Calcs'!F$8,G19))),'Mortgage 1 Monthly Table'!G20)</f>
        <v>0.06</v>
      </c>
      <c r="H20">
        <f>((PMT(G20/'Mortgage 1 Variables'!E$43,('Mortgage 1 Info Calcs'!F$9*'Mortgage 1 Variables'!E$43)-C19,-J20,0)))</f>
        <v>644.30140148550834</v>
      </c>
      <c r="I20">
        <f>IF(OR(ISERROR(((IPMT(G20/'Mortgage 1 Variables'!E$43,1,'Mortgage 1 Info Calcs'!F$9*'Mortgage 1 Variables'!E$43,-J20+Q20+'Mortgage 1 Info Calcs'!F$24,IF('Mortgage 1 Info Calcs'!F$5="Interest Only",-J20+Q20+'Mortgage 1 Info Calcs'!F$24,0))))),(((IPMT(G20/'Mortgage 1 Variables'!E$43,1,'Mortgage 1 Info Calcs'!F$9*'Mortgage 1 Variables'!E$43,-J$12,-J$12)))=0)),0,((IPMT(G20/'Mortgage 1 Variables'!E$43,1,'Mortgage 1 Info Calcs'!F$9*'Mortgage 1 Variables'!E$43,-J20+Q20+'Mortgage 1 Info Calcs'!F$24,IF('Mortgage 1 Info Calcs'!F$5="Interest Only",-J20+Q20+'Mortgage 1 Info Calcs'!F$24,0)))))</f>
        <v>494.12591651122699</v>
      </c>
      <c r="J20">
        <f>IF(Y19&gt;0,IF(ISTEXT('Mortgage 1 Info Calcs'!K$4),"0",IF(ISTEXT(Y19),Y19,Y19+(IF(ISTEXT(K20),0,K20)))),0)</f>
        <v>98825.183302245394</v>
      </c>
      <c r="K20">
        <f>IF(ISBLANK('Mortgage 1 Monthly Table'!L20),0,'Mortgage 1 Monthly Table'!L20)</f>
        <v>0</v>
      </c>
      <c r="L20">
        <f>IF(ISBLANK('Mortgage 1 Monthly Table'!N20),IF('Mortgage 1 Info Calcs'!F$13="Calculated",IF('Mortgage 1 Info Calcs'!F$22="Keep Same",IF('Mortgage 1 Info Calcs'!F$5="Interest Only",IF(OR(I20&gt;L19,J20=""),I20,IF(J20&lt;L19,IF(J20&lt;L19,J20+I20,IF(L19+M19&gt;J20,L19+I20,L19)),IF(L19+M19&gt;J20,L19+I20,L19))),IF(H20&gt;L19,H20,IF(J20&gt;L19,IF(L19+M19&gt;J20,L19+I20,L19),J20+S20))),IF('Mortgage 1 Info Calcs'!F$5="Interest Only",'Mortgage 1 Monthly Calcs'!I20,'Mortgage 1 Monthly Calcs'!H20)),'Mortgage 1 Monthly Calcs'!L19),'Mortgage 1 Monthly Table'!N20)</f>
        <v>644.30140148550834</v>
      </c>
      <c r="M20">
        <f>IF(ISBLANK('Mortgage 1 Monthly Table'!P20),IF(N19&gt;J20,IF(J20&gt;L19,J20-L19,0),IF(OR(OR(Y19&lt;0,ISTEXT(Y19)),ISTEXT('Mortgage 1 Info Calcs'!$K$4)),"",'Mortgage 1 Info Calcs'!F$21)),'Mortgage 1 Monthly Table'!P20)</f>
        <v>0</v>
      </c>
      <c r="N20">
        <f t="shared" si="3"/>
        <v>644.30140148550834</v>
      </c>
      <c r="O20">
        <f>IF(OR(OR(Y19&lt;0,ISTEXT(Y19)),ISTEXT('Mortgage 1 Info Calcs'!$K$4)),"",(O19+M20))</f>
        <v>0</v>
      </c>
      <c r="P20">
        <f>IF(ISBLANK('Mortgage 1 Monthly Table'!T20),IF(ISTEXT(J20),0,IF(OR(Y19&lt;Q19,AND(Y19&lt;0,NOT(ISTEXT(Y19))),ISTEXT('Mortgage 1 Info Calcs'!$K$4)),IF(-Y19&gt;P19,-Y19,Y19-Q19),IF(J20="",0,'Mortgage 1 Info Calcs'!F$26))),'Mortgage 1 Monthly Table'!T20)</f>
        <v>0</v>
      </c>
      <c r="Q20">
        <f>IF(OR(OR(Y19&lt;0,ISTEXT(Y19)),ISTEXT('Mortgage 1 Info Calcs'!$K$4)),"",IF(O20&lt;0,Q19,(Q19+P20)))</f>
        <v>0</v>
      </c>
      <c r="R20">
        <f>IF(OR(ISERROR(L20-S20),ISTEXT('Mortgage 1 Info Calcs'!$K$4)),"",L20-S20+M20)</f>
        <v>150.17548497428135</v>
      </c>
      <c r="S20">
        <f>IF(OR(IF(ISERROR(ROUND((J20-Q20-'Mortgage 1 Info Calcs'!F$24)*(G20/12),2)),0,(J20-O20-Q20-'Mortgage 1 Info Calcs'!F$24)*(G20/12)),,,ISTEXT('Mortgage 1 Info Calcs'!K$4)),IF(((J20-Q20-'Mortgage 1 Info Calcs'!F$24)*(G20/12))&gt;0,((J20-Q20-'Mortgage 1 Info Calcs'!F$24)*(G20/12)),0),0)</f>
        <v>494.12591651122699</v>
      </c>
      <c r="T20">
        <f>IF(OR(ISERROR(SUM(R$12:R20)),(ISTEXT(T19)),(T19=(SUM(R$12:R20)))),"",SUM(R$12:R20))</f>
        <v>1324.9921827288567</v>
      </c>
      <c r="U20">
        <f>SUM(S$12:S20)</f>
        <v>4473.7204306407193</v>
      </c>
      <c r="V20" t="str">
        <f>IF(ISBLANK('Mortgage 1 Info Calcs'!F$28),"",IF((O20+Q20)&gt;0,((O20+Q20)*G20/12)-((O20+Q20)*(('Mortgage 1 Info Calcs'!F$28)-('Mortgage 1 Info Calcs'!F$28*'Mortgage 1 Info Calcs'!G$29))/12),""))</f>
        <v/>
      </c>
      <c r="W20" t="str">
        <f>IF(ISTEXT(V20),"",SUM(V$12:V20))</f>
        <v/>
      </c>
      <c r="X20">
        <f>IF(OR(J20=Q20,ISTEXT(Y19),ISTEXT('Mortgage 1 Info Calcs'!$F$17)),"",IF(('Mortgage 1 Info Calcs'!F$18*12)&gt;C19+1,IF(C19='Mortgage 1 Info Calcs'!F$18*12,0,'Mortgage 1 Info Calcs'!F$19+Y20*('Mortgage 1 Info Calcs'!F$17)),'Mortgage 1 Info Calcs'!F$19))</f>
        <v>0</v>
      </c>
      <c r="Y20">
        <f>IF(OR(ISERROR(J20-R20-M20),IF(ISERROR((J20-R20-M20)=0),"True",(J20-R20-M20)=0),ISTEXT('Mortgage 1 Info Calcs'!$K$4)),"",IF((J20&gt;(L20+M20)),(FV((G20/'Mortgage 1 Variables'!E$43),1,(L20+M20),-J20+Q20+'Mortgage 1 Info Calcs'!F$24,0))+Q20+'Mortgage 1 Info Calcs'!F$24+IF(I20&gt;0,0,-I20),""))</f>
        <v>98675.007817271107</v>
      </c>
      <c r="Z20" s="67">
        <f>IF((FV(IF(G20=0,'Mortgage 1 Info Calcs'!F$8,G20)/12,1,PMT(IF(G20=0,'Mortgage 1 Info Calcs'!F$8,G20)/12,('Mortgage 1 Info Calcs'!F$9*12)-C19,-Z19,0),-Z19,0))&gt;0,(FV(IF(G20=0,'Mortgage 1 Info Calcs'!F$8,G20)/12,1,PMT(IF(G20=0,'Mortgage 1 Info Calcs'!F$8,G20)/12,('Mortgage 1 Info Calcs'!F$9*12)-C19,-Z19,0),-Z19,0)),0)</f>
        <v>98675.007817271107</v>
      </c>
      <c r="AA20" s="67">
        <f>IF(Z20&lt;=0,0,(IPMT(IF(G20=0,'Mortgage 1 Info Calcs'!F$8,G20)/12,1,('Mortgage 1 Info Calcs'!F$9*12)-C19,-Z19,0)))</f>
        <v>494.12591651122699</v>
      </c>
      <c r="AB20" s="67">
        <f>IF(C20&lt;('Mortgage 1 Info Calcs'!F$9*12),SUM(AA$12:AA20),0)</f>
        <v>4473.7204306407193</v>
      </c>
      <c r="AC20" s="14">
        <v>9</v>
      </c>
      <c r="AD20" s="174">
        <f t="shared" si="4"/>
        <v>0.75</v>
      </c>
      <c r="AE20" s="174" t="str">
        <f>IF(Y20="","",IF(J$12+X20='Mortgage 2 Monthly calcs'!J$12+'Mortgage 2 Monthly calcs'!V20,"",IF(J$12+X20&gt;'Mortgage 2 Monthly calcs'!J$12+'Mortgage 2 Monthly calcs'!V20,IF(Y20+X20+'Mortgage 1 Info Calcs'!F$15&gt;'Mortgage 2 Monthly calcs'!W20+'Mortgage 2 Monthly calcs'!V20,"",C20),IF(Y20+X20&lt;'Mortgage 2 Monthly calcs'!W20+'Mortgage 2 Monthly calcs'!V20,"",C20))))</f>
        <v/>
      </c>
      <c r="AG20" s="83">
        <f>IF('Mortgage 1 Monthly Calcs'!AC20&gt;ROUNDUP('Mortgage 1 Info Calcs'!K$11,0),"",'Mortgage 1 Monthly Calcs'!AC20)</f>
        <v>9</v>
      </c>
      <c r="AH20" s="24">
        <f ca="1">IF(ISTEXT(AG20),"",OFFSET('Mortgage 1 Monthly Calcs'!J$12,12*AG19,0))</f>
        <v>82275.669291397993</v>
      </c>
      <c r="AI20" s="24">
        <f ca="1">IF(ISTEXT(AN20),"",SUM(INDIRECT("N"&amp;(12+(12*AG19))):INDIRECT("N"&amp;(23+(12*AG19)))))</f>
        <v>7731.6168178260805</v>
      </c>
      <c r="AJ20" s="24">
        <f t="shared" ca="1" si="0"/>
        <v>2873.2368733906915</v>
      </c>
      <c r="AK20" s="24">
        <f t="shared" ca="1" si="5"/>
        <v>4858.379944435389</v>
      </c>
      <c r="AL20" s="24">
        <f t="shared" ca="1" si="6"/>
        <v>20597.567581992698</v>
      </c>
      <c r="AM20" s="24">
        <f t="shared" ca="1" si="7"/>
        <v>48986.983778442118</v>
      </c>
      <c r="AN20" s="24">
        <f t="shared" ca="1" si="8"/>
        <v>79402.432418007302</v>
      </c>
      <c r="AO20" s="24">
        <f ca="1">IF(AG20="","",SUM(AI$12:AI20)+'Mortgage 1 Info Calcs'!F$15)</f>
        <v>69584.551360434823</v>
      </c>
      <c r="AP20" s="24" t="str">
        <f t="shared" ca="1" si="1"/>
        <v>N/A</v>
      </c>
      <c r="AQ20" s="24">
        <f ca="1">IF(AH20="","",IF(AG20&lt;'Mortgage 1 Info Calcs'!F$18,AN20*'Mortgage 1 Info Calcs'!F$17+'Mortgage 1 Info Calcs'!F$19,'Mortgage 1 Info Calcs'!F$19))</f>
        <v>0</v>
      </c>
    </row>
    <row r="21" spans="2:43" ht="11.25" customHeight="1" x14ac:dyDescent="0.25">
      <c r="B21">
        <f t="shared" si="2"/>
        <v>0.83333333333333337</v>
      </c>
      <c r="C21">
        <v>10</v>
      </c>
      <c r="E21" t="str">
        <f>IF(F21="Jan",'Mortgage 1 Info Calcs'!F$10+1,"")</f>
        <v/>
      </c>
      <c r="F21" t="str">
        <f>VLOOKUP('Mortgage 1 Variables'!D$17,'Mortgage 1 Variables'!B$8:C$19,2)</f>
        <v>Aug</v>
      </c>
      <c r="G21">
        <f>IF(ISBLANK('Mortgage 1 Monthly Table'!G21),IF(OR(J21=Q21,ISTEXT(Y20),ISTEXT('Mortgage 1 Info Calcs'!$K$4)),0,IF(('Mortgage 1 Info Calcs'!F$7*12)&gt;C20,G20,IF(C20='Mortgage 1 Info Calcs'!F$7*12,'Mortgage 1 Info Calcs'!F$8,G20))),'Mortgage 1 Monthly Table'!G21)</f>
        <v>0.06</v>
      </c>
      <c r="H21">
        <f>((PMT(G21/'Mortgage 1 Variables'!E$43,('Mortgage 1 Info Calcs'!F$9*'Mortgage 1 Variables'!E$43)-C20,-J21,0)))</f>
        <v>644.30140148550834</v>
      </c>
      <c r="I21">
        <f>IF(OR(ISERROR(((IPMT(G21/'Mortgage 1 Variables'!E$43,1,'Mortgage 1 Info Calcs'!F$9*'Mortgage 1 Variables'!E$43,-J21+Q21+'Mortgage 1 Info Calcs'!F$24,IF('Mortgage 1 Info Calcs'!F$5="Interest Only",-J21+Q21+'Mortgage 1 Info Calcs'!F$24,0))))),(((IPMT(G21/'Mortgage 1 Variables'!E$43,1,'Mortgage 1 Info Calcs'!F$9*'Mortgage 1 Variables'!E$43,-J$12,-J$12)))=0)),0,((IPMT(G21/'Mortgage 1 Variables'!E$43,1,'Mortgage 1 Info Calcs'!F$9*'Mortgage 1 Variables'!E$43,-J21+Q21+'Mortgage 1 Info Calcs'!F$24,IF('Mortgage 1 Info Calcs'!F$5="Interest Only",-J21+Q21+'Mortgage 1 Info Calcs'!F$24,0)))))</f>
        <v>493.37503908635557</v>
      </c>
      <c r="J21">
        <f>IF(Y20&gt;0,IF(ISTEXT('Mortgage 1 Info Calcs'!K$4),"0",IF(ISTEXT(Y20),Y20,Y20+(IF(ISTEXT(K21),0,K21)))),0)</f>
        <v>98675.007817271107</v>
      </c>
      <c r="K21">
        <f>IF(ISBLANK('Mortgage 1 Monthly Table'!L21),0,'Mortgage 1 Monthly Table'!L21)</f>
        <v>0</v>
      </c>
      <c r="L21">
        <f>IF(ISBLANK('Mortgage 1 Monthly Table'!N21),IF('Mortgage 1 Info Calcs'!F$13="Calculated",IF('Mortgage 1 Info Calcs'!F$22="Keep Same",IF('Mortgage 1 Info Calcs'!F$5="Interest Only",IF(OR(I21&gt;L20,J21=""),I21,IF(J21&lt;L20,IF(J21&lt;L20,J21+I21,IF(L20+M20&gt;J21,L20+I21,L20)),IF(L20+M20&gt;J21,L20+I21,L20))),IF(H21&gt;L20,H21,IF(J21&gt;L20,IF(L20+M20&gt;J21,L20+I21,L20),J21+S21))),IF('Mortgage 1 Info Calcs'!F$5="Interest Only",'Mortgage 1 Monthly Calcs'!I21,'Mortgage 1 Monthly Calcs'!H21)),'Mortgage 1 Monthly Calcs'!L20),'Mortgage 1 Monthly Table'!N21)</f>
        <v>644.30140148550834</v>
      </c>
      <c r="M21">
        <f>IF(ISBLANK('Mortgage 1 Monthly Table'!P21),IF(N20&gt;J21,IF(J21&gt;L20,J21-L20,0),IF(OR(OR(Y20&lt;0,ISTEXT(Y20)),ISTEXT('Mortgage 1 Info Calcs'!$K$4)),"",'Mortgage 1 Info Calcs'!F$21)),'Mortgage 1 Monthly Table'!P21)</f>
        <v>0</v>
      </c>
      <c r="N21">
        <f t="shared" si="3"/>
        <v>644.30140148550834</v>
      </c>
      <c r="O21">
        <f>IF(OR(OR(Y20&lt;0,ISTEXT(Y20)),ISTEXT('Mortgage 1 Info Calcs'!$K$4)),"",(O20+M21))</f>
        <v>0</v>
      </c>
      <c r="P21">
        <f>IF(ISBLANK('Mortgage 1 Monthly Table'!T21),IF(ISTEXT(J21),0,IF(OR(Y20&lt;Q20,AND(Y20&lt;0,NOT(ISTEXT(Y20))),ISTEXT('Mortgage 1 Info Calcs'!$K$4)),IF(-Y20&gt;P20,-Y20,Y20-Q20),IF(J21="",0,'Mortgage 1 Info Calcs'!F$26))),'Mortgage 1 Monthly Table'!T21)</f>
        <v>0</v>
      </c>
      <c r="Q21">
        <f>IF(OR(OR(Y20&lt;0,ISTEXT(Y20)),ISTEXT('Mortgage 1 Info Calcs'!$K$4)),"",IF(O21&lt;0,Q20,(Q20+P21)))</f>
        <v>0</v>
      </c>
      <c r="R21">
        <f>IF(OR(ISERROR(L21-S21),ISTEXT('Mortgage 1 Info Calcs'!$K$4)),"",L21-S21+M21)</f>
        <v>150.92636239915277</v>
      </c>
      <c r="S21">
        <f>IF(OR(IF(ISERROR(ROUND((J21-Q21-'Mortgage 1 Info Calcs'!F$24)*(G21/12),2)),0,(J21-O21-Q21-'Mortgage 1 Info Calcs'!F$24)*(G21/12)),,,ISTEXT('Mortgage 1 Info Calcs'!K$4)),IF(((J21-Q21-'Mortgage 1 Info Calcs'!F$24)*(G21/12))&gt;0,((J21-Q21-'Mortgage 1 Info Calcs'!F$24)*(G21/12)),0),0)</f>
        <v>493.37503908635557</v>
      </c>
      <c r="T21">
        <f>IF(OR(ISERROR(SUM(R$12:R21)),(ISTEXT(T20)),(T20=(SUM(R$12:R21)))),"",SUM(R$12:R21))</f>
        <v>1475.9185451280096</v>
      </c>
      <c r="U21">
        <f>SUM(S$12:S21)</f>
        <v>4967.0954697270745</v>
      </c>
      <c r="V21" t="str">
        <f>IF(ISBLANK('Mortgage 1 Info Calcs'!F$28),"",IF((O21+Q21)&gt;0,((O21+Q21)*G21/12)-((O21+Q21)*(('Mortgage 1 Info Calcs'!F$28)-('Mortgage 1 Info Calcs'!F$28*'Mortgage 1 Info Calcs'!G$29))/12),""))</f>
        <v/>
      </c>
      <c r="W21" t="str">
        <f>IF(ISTEXT(V21),"",SUM(V$12:V21))</f>
        <v/>
      </c>
      <c r="X21">
        <f>IF(OR(J21=Q21,ISTEXT(Y20),ISTEXT('Mortgage 1 Info Calcs'!$F$17)),"",IF(('Mortgage 1 Info Calcs'!F$18*12)&gt;C20+1,IF(C20='Mortgage 1 Info Calcs'!F$18*12,0,'Mortgage 1 Info Calcs'!F$19+Y21*('Mortgage 1 Info Calcs'!F$17)),'Mortgage 1 Info Calcs'!F$19))</f>
        <v>0</v>
      </c>
      <c r="Y21">
        <f>IF(OR(ISERROR(J21-R21-M21),IF(ISERROR((J21-R21-M21)=0),"True",(J21-R21-M21)=0),ISTEXT('Mortgage 1 Info Calcs'!$K$4)),"",IF((J21&gt;(L21+M21)),(FV((G21/'Mortgage 1 Variables'!E$43),1,(L21+M21),-J21+Q21+'Mortgage 1 Info Calcs'!F$24,0))+Q21+'Mortgage 1 Info Calcs'!F$24+IF(I21&gt;0,0,-I21),""))</f>
        <v>98524.08145487195</v>
      </c>
      <c r="Z21" s="67">
        <f>IF((FV(IF(G21=0,'Mortgage 1 Info Calcs'!F$8,G21)/12,1,PMT(IF(G21=0,'Mortgage 1 Info Calcs'!F$8,G21)/12,('Mortgage 1 Info Calcs'!F$9*12)-C20,-Z20,0),-Z20,0))&gt;0,(FV(IF(G21=0,'Mortgage 1 Info Calcs'!F$8,G21)/12,1,PMT(IF(G21=0,'Mortgage 1 Info Calcs'!F$8,G21)/12,('Mortgage 1 Info Calcs'!F$9*12)-C20,-Z20,0),-Z20,0)),0)</f>
        <v>98524.08145487195</v>
      </c>
      <c r="AA21" s="67">
        <f>IF(Z21&lt;=0,0,(IPMT(IF(G21=0,'Mortgage 1 Info Calcs'!F$8,G21)/12,1,('Mortgage 1 Info Calcs'!F$9*12)-C20,-Z20,0)))</f>
        <v>493.37503908635557</v>
      </c>
      <c r="AB21" s="67">
        <f>IF(C21&lt;('Mortgage 1 Info Calcs'!F$9*12),SUM(AA$12:AA21),0)</f>
        <v>4967.0954697270745</v>
      </c>
      <c r="AC21" s="14">
        <v>10</v>
      </c>
      <c r="AD21" s="174">
        <f t="shared" si="4"/>
        <v>0.83333333333333337</v>
      </c>
      <c r="AE21" s="174" t="str">
        <f>IF(Y21="","",IF(J$12+X21='Mortgage 2 Monthly calcs'!J$12+'Mortgage 2 Monthly calcs'!V21,"",IF(J$12+X21&gt;'Mortgage 2 Monthly calcs'!J$12+'Mortgage 2 Monthly calcs'!V21,IF(Y21+X21+'Mortgage 1 Info Calcs'!F$15&gt;'Mortgage 2 Monthly calcs'!W21+'Mortgage 2 Monthly calcs'!V21,"",C21),IF(Y21+X21&lt;'Mortgage 2 Monthly calcs'!W21+'Mortgage 2 Monthly calcs'!V21,"",C21))))</f>
        <v/>
      </c>
      <c r="AG21" s="83">
        <f>IF('Mortgage 1 Monthly Calcs'!AC21&gt;ROUNDUP('Mortgage 1 Info Calcs'!K$11,0),"",'Mortgage 1 Monthly Calcs'!AC21)</f>
        <v>10</v>
      </c>
      <c r="AH21" s="24">
        <f ca="1">IF(ISTEXT(AG21),"",OFFSET('Mortgage 1 Monthly Calcs'!J$12,12*AG20,0))</f>
        <v>79402.432418007302</v>
      </c>
      <c r="AI21" s="24">
        <f ca="1">IF(ISTEXT(AN21),"",SUM(INDIRECT("N"&amp;(12+(12*AG20))):INDIRECT("N"&amp;(23+(12*AG20)))))</f>
        <v>7731.6168178260759</v>
      </c>
      <c r="AJ21" s="24">
        <f t="shared" ca="1" si="0"/>
        <v>3050.4518367098208</v>
      </c>
      <c r="AK21" s="24">
        <f t="shared" ca="1" si="5"/>
        <v>4681.1649811162551</v>
      </c>
      <c r="AL21" s="24">
        <f t="shared" ca="1" si="6"/>
        <v>23648.019418702519</v>
      </c>
      <c r="AM21" s="24">
        <f t="shared" ca="1" si="7"/>
        <v>53668.148759558375</v>
      </c>
      <c r="AN21" s="24">
        <f t="shared" ca="1" si="8"/>
        <v>76351.980581297481</v>
      </c>
      <c r="AO21" s="24">
        <f ca="1">IF(AG21="","",SUM(AI$12:AI21)+'Mortgage 1 Info Calcs'!F$15)</f>
        <v>77316.168178260894</v>
      </c>
      <c r="AP21" s="24" t="str">
        <f t="shared" ca="1" si="1"/>
        <v>N/A</v>
      </c>
      <c r="AQ21" s="24">
        <f ca="1">IF(AH21="","",IF(AG21&lt;'Mortgage 1 Info Calcs'!F$18,AN21*'Mortgage 1 Info Calcs'!F$17+'Mortgage 1 Info Calcs'!F$19,'Mortgage 1 Info Calcs'!F$19))</f>
        <v>0</v>
      </c>
    </row>
    <row r="22" spans="2:43" ht="11.7" customHeight="1" x14ac:dyDescent="0.25">
      <c r="B22">
        <f t="shared" si="2"/>
        <v>0.91666666666666663</v>
      </c>
      <c r="C22">
        <v>11</v>
      </c>
      <c r="E22" t="str">
        <f>IF(F22="Jan",'Mortgage 1 Info Calcs'!F$10+1,"")</f>
        <v/>
      </c>
      <c r="F22" t="str">
        <f>VLOOKUP('Mortgage 1 Variables'!D$18,'Mortgage 1 Variables'!B$8:C$19,2)</f>
        <v>Sep</v>
      </c>
      <c r="G22">
        <f>IF(ISBLANK('Mortgage 1 Monthly Table'!G22),IF(OR(J22=Q22,ISTEXT(Y21),ISTEXT('Mortgage 1 Info Calcs'!$K$4)),0,IF(('Mortgage 1 Info Calcs'!F$7*12)&gt;C21,G21,IF(C21='Mortgage 1 Info Calcs'!F$7*12,'Mortgage 1 Info Calcs'!F$8,G21))),'Mortgage 1 Monthly Table'!G22)</f>
        <v>0.06</v>
      </c>
      <c r="H22">
        <f>((PMT(G22/'Mortgage 1 Variables'!E$43,('Mortgage 1 Info Calcs'!F$9*'Mortgage 1 Variables'!E$43)-C21,-J22,0)))</f>
        <v>644.30140148550822</v>
      </c>
      <c r="I22">
        <f>IF(OR(ISERROR(((IPMT(G22/'Mortgage 1 Variables'!E$43,1,'Mortgage 1 Info Calcs'!F$9*'Mortgage 1 Variables'!E$43,-J22+Q22+'Mortgage 1 Info Calcs'!F$24,IF('Mortgage 1 Info Calcs'!F$5="Interest Only",-J22+Q22+'Mortgage 1 Info Calcs'!F$24,0))))),(((IPMT(G22/'Mortgage 1 Variables'!E$43,1,'Mortgage 1 Info Calcs'!F$9*'Mortgage 1 Variables'!E$43,-J$12,-J$12)))=0)),0,((IPMT(G22/'Mortgage 1 Variables'!E$43,1,'Mortgage 1 Info Calcs'!F$9*'Mortgage 1 Variables'!E$43,-J22+Q22+'Mortgage 1 Info Calcs'!F$24,IF('Mortgage 1 Info Calcs'!F$5="Interest Only",-J22+Q22+'Mortgage 1 Info Calcs'!F$24,0)))))</f>
        <v>492.62040727435976</v>
      </c>
      <c r="J22">
        <f>IF(Y21&gt;0,IF(ISTEXT('Mortgage 1 Info Calcs'!K$4),"0",IF(ISTEXT(Y21),Y21,Y21+(IF(ISTEXT(K22),0,K22)))),0)</f>
        <v>98524.08145487195</v>
      </c>
      <c r="K22">
        <f>IF(ISBLANK('Mortgage 1 Monthly Table'!L22),0,'Mortgage 1 Monthly Table'!L22)</f>
        <v>0</v>
      </c>
      <c r="L22">
        <f>IF(ISBLANK('Mortgage 1 Monthly Table'!N22),IF('Mortgage 1 Info Calcs'!F$13="Calculated",IF('Mortgage 1 Info Calcs'!F$22="Keep Same",IF('Mortgage 1 Info Calcs'!F$5="Interest Only",IF(OR(I22&gt;L21,J22=""),I22,IF(J22&lt;L21,IF(J22&lt;L21,J22+I22,IF(L21+M21&gt;J22,L21+I22,L21)),IF(L21+M21&gt;J22,L21+I22,L21))),IF(H22&gt;L21,H22,IF(J22&gt;L21,IF(L21+M21&gt;J22,L21+I22,L21),J22+S22))),IF('Mortgage 1 Info Calcs'!F$5="Interest Only",'Mortgage 1 Monthly Calcs'!I22,'Mortgage 1 Monthly Calcs'!H22)),'Mortgage 1 Monthly Calcs'!L21),'Mortgage 1 Monthly Table'!N22)</f>
        <v>644.30140148550822</v>
      </c>
      <c r="M22">
        <f>IF(ISBLANK('Mortgage 1 Monthly Table'!P22),IF(N21&gt;J22,IF(J22&gt;L21,J22-L21,0),IF(OR(OR(Y21&lt;0,ISTEXT(Y21)),ISTEXT('Mortgage 1 Info Calcs'!$K$4)),"",'Mortgage 1 Info Calcs'!F$21)),'Mortgage 1 Monthly Table'!P22)</f>
        <v>0</v>
      </c>
      <c r="N22">
        <f t="shared" si="3"/>
        <v>644.30140148550822</v>
      </c>
      <c r="O22">
        <f>IF(OR(OR(Y21&lt;0,ISTEXT(Y21)),ISTEXT('Mortgage 1 Info Calcs'!$K$4)),"",(O21+M22))</f>
        <v>0</v>
      </c>
      <c r="P22">
        <f>IF(ISBLANK('Mortgage 1 Monthly Table'!T22),IF(ISTEXT(J22),0,IF(OR(Y21&lt;Q21,AND(Y21&lt;0,NOT(ISTEXT(Y21))),ISTEXT('Mortgage 1 Info Calcs'!$K$4)),IF(-Y21&gt;P21,-Y21,Y21-Q21),IF(J22="",0,'Mortgage 1 Info Calcs'!F$26))),'Mortgage 1 Monthly Table'!T22)</f>
        <v>0</v>
      </c>
      <c r="Q22">
        <f>IF(OR(OR(Y21&lt;0,ISTEXT(Y21)),ISTEXT('Mortgage 1 Info Calcs'!$K$4)),"",IF(O22&lt;0,Q21,(Q21+P22)))</f>
        <v>0</v>
      </c>
      <c r="R22">
        <f>IF(OR(ISERROR(L22-S22),ISTEXT('Mortgage 1 Info Calcs'!$K$4)),"",L22-S22+M22)</f>
        <v>151.68099421114846</v>
      </c>
      <c r="S22">
        <f>IF(OR(IF(ISERROR(ROUND((J22-Q22-'Mortgage 1 Info Calcs'!F$24)*(G22/12),2)),0,(J22-O22-Q22-'Mortgage 1 Info Calcs'!F$24)*(G22/12)),,,ISTEXT('Mortgage 1 Info Calcs'!K$4)),IF(((J22-Q22-'Mortgage 1 Info Calcs'!F$24)*(G22/12))&gt;0,((J22-Q22-'Mortgage 1 Info Calcs'!F$24)*(G22/12)),0),0)</f>
        <v>492.62040727435976</v>
      </c>
      <c r="T22">
        <f>IF(OR(ISERROR(SUM(R$12:R22)),(ISTEXT(T21)),(T21=(SUM(R$12:R22)))),"",SUM(R$12:R22))</f>
        <v>1627.5995393391581</v>
      </c>
      <c r="U22">
        <f>SUM(S$12:S22)</f>
        <v>5459.7158770014339</v>
      </c>
      <c r="V22" t="str">
        <f>IF(ISBLANK('Mortgage 1 Info Calcs'!F$28),"",IF((O22+Q22)&gt;0,((O22+Q22)*G22/12)-((O22+Q22)*(('Mortgage 1 Info Calcs'!F$28)-('Mortgage 1 Info Calcs'!F$28*'Mortgage 1 Info Calcs'!G$29))/12),""))</f>
        <v/>
      </c>
      <c r="W22" t="str">
        <f>IF(ISTEXT(V22),"",SUM(V$12:V22))</f>
        <v/>
      </c>
      <c r="X22">
        <f>IF(OR(J22=Q22,ISTEXT(Y21),ISTEXT('Mortgage 1 Info Calcs'!$F$17)),"",IF(('Mortgage 1 Info Calcs'!F$18*12)&gt;C21+1,IF(C21='Mortgage 1 Info Calcs'!F$18*12,0,'Mortgage 1 Info Calcs'!F$19+Y22*('Mortgage 1 Info Calcs'!F$17)),'Mortgage 1 Info Calcs'!F$19))</f>
        <v>0</v>
      </c>
      <c r="Y22">
        <f>IF(OR(ISERROR(J22-R22-M22),IF(ISERROR((J22-R22-M22)=0),"True",(J22-R22-M22)=0),ISTEXT('Mortgage 1 Info Calcs'!$K$4)),"",IF((J22&gt;(L22+M22)),(FV((G22/'Mortgage 1 Variables'!E$43),1,(L22+M22),-J22+Q22+'Mortgage 1 Info Calcs'!F$24,0))+Q22+'Mortgage 1 Info Calcs'!F$24+IF(I22&gt;0,0,-I22),""))</f>
        <v>98372.400460660792</v>
      </c>
      <c r="Z22" s="67">
        <f>IF((FV(IF(G22=0,'Mortgage 1 Info Calcs'!F$8,G22)/12,1,PMT(IF(G22=0,'Mortgage 1 Info Calcs'!F$8,G22)/12,('Mortgage 1 Info Calcs'!F$9*12)-C21,-Z21,0),-Z21,0))&gt;0,(FV(IF(G22=0,'Mortgage 1 Info Calcs'!F$8,G22)/12,1,PMT(IF(G22=0,'Mortgage 1 Info Calcs'!F$8,G22)/12,('Mortgage 1 Info Calcs'!F$9*12)-C21,-Z21,0),-Z21,0)),0)</f>
        <v>98372.400460660792</v>
      </c>
      <c r="AA22" s="67">
        <f>IF(Z22&lt;=0,0,(IPMT(IF(G22=0,'Mortgage 1 Info Calcs'!F$8,G22)/12,1,('Mortgage 1 Info Calcs'!F$9*12)-C21,-Z21,0)))</f>
        <v>492.62040727435976</v>
      </c>
      <c r="AB22" s="67">
        <f>IF(C22&lt;('Mortgage 1 Info Calcs'!F$9*12),SUM(AA$12:AA22),0)</f>
        <v>5459.7158770014339</v>
      </c>
      <c r="AC22" s="14">
        <v>11</v>
      </c>
      <c r="AD22" s="174">
        <f t="shared" si="4"/>
        <v>0.91666666666666663</v>
      </c>
      <c r="AE22" s="174" t="str">
        <f>IF(Y22="","",IF(J$12+X22='Mortgage 2 Monthly calcs'!J$12+'Mortgage 2 Monthly calcs'!V22,"",IF(J$12+X22&gt;'Mortgage 2 Monthly calcs'!J$12+'Mortgage 2 Monthly calcs'!V22,IF(Y22+X22+'Mortgage 1 Info Calcs'!F$15&gt;'Mortgage 2 Monthly calcs'!W22+'Mortgage 2 Monthly calcs'!V22,"",C22),IF(Y22+X22&lt;'Mortgage 2 Monthly calcs'!W22+'Mortgage 2 Monthly calcs'!V22,"",C22))))</f>
        <v/>
      </c>
      <c r="AG22" s="83">
        <f>IF('Mortgage 1 Monthly Calcs'!AC22&gt;ROUNDUP('Mortgage 1 Info Calcs'!K$11,0),"",'Mortgage 1 Monthly Calcs'!AC22)</f>
        <v>11</v>
      </c>
      <c r="AH22" s="24">
        <f ca="1">IF(ISTEXT(AG22),"",OFFSET('Mortgage 1 Monthly Calcs'!J$12,12*AG21,0))</f>
        <v>76351.980581297481</v>
      </c>
      <c r="AI22" s="24">
        <f ca="1">IF(ISTEXT(AN22),"",SUM(INDIRECT("N"&amp;(12+(12*AG21))):INDIRECT("N"&amp;(23+(12*AG21)))))</f>
        <v>7731.616817826075</v>
      </c>
      <c r="AJ22" s="24">
        <f t="shared" ca="1" si="0"/>
        <v>3238.5970311960846</v>
      </c>
      <c r="AK22" s="24">
        <f t="shared" ca="1" si="5"/>
        <v>4493.0197866299904</v>
      </c>
      <c r="AL22" s="24">
        <f t="shared" ca="1" si="6"/>
        <v>26886.616449898604</v>
      </c>
      <c r="AM22" s="24">
        <f t="shared" ca="1" si="7"/>
        <v>58161.168546188368</v>
      </c>
      <c r="AN22" s="24">
        <f t="shared" ca="1" si="8"/>
        <v>73113.383550101396</v>
      </c>
      <c r="AO22" s="24">
        <f ca="1">IF(AG22="","",SUM(AI$12:AI22)+'Mortgage 1 Info Calcs'!F$15)</f>
        <v>85047.784996086964</v>
      </c>
      <c r="AP22" s="24" t="str">
        <f t="shared" ca="1" si="1"/>
        <v>N/A</v>
      </c>
      <c r="AQ22" s="24">
        <f ca="1">IF(AH22="","",IF(AG22&lt;'Mortgage 1 Info Calcs'!F$18,AN22*'Mortgage 1 Info Calcs'!F$17+'Mortgage 1 Info Calcs'!F$19,'Mortgage 1 Info Calcs'!F$19))</f>
        <v>0</v>
      </c>
    </row>
    <row r="23" spans="2:43" ht="11.7" customHeight="1" x14ac:dyDescent="0.25">
      <c r="B23">
        <f t="shared" si="2"/>
        <v>1</v>
      </c>
      <c r="C23">
        <v>12</v>
      </c>
      <c r="D23">
        <v>1</v>
      </c>
      <c r="E23" t="str">
        <f>IF(F23="Jan",'Mortgage 1 Info Calcs'!F$10+1,"")</f>
        <v/>
      </c>
      <c r="F23" t="str">
        <f>VLOOKUP('Mortgage 1 Variables'!D$19,'Mortgage 1 Variables'!B$8:C$19,2)</f>
        <v>Oct</v>
      </c>
      <c r="G23">
        <f>IF(ISBLANK('Mortgage 1 Monthly Table'!G23),IF(OR(J23=Q23,ISTEXT(Y22),ISTEXT('Mortgage 1 Info Calcs'!$K$4)),0,IF(('Mortgage 1 Info Calcs'!F$7*12)&gt;C22,G22,IF(C22='Mortgage 1 Info Calcs'!F$7*12,'Mortgage 1 Info Calcs'!F$8,G22))),'Mortgage 1 Monthly Table'!G23)</f>
        <v>0.06</v>
      </c>
      <c r="H23">
        <f>((PMT(G23/'Mortgage 1 Variables'!E$43,('Mortgage 1 Info Calcs'!F$9*'Mortgage 1 Variables'!E$43)-C22,-J23,0)))</f>
        <v>644.30140148550822</v>
      </c>
      <c r="I23">
        <f>IF(OR(ISERROR(((IPMT(G23/'Mortgage 1 Variables'!E$43,1,'Mortgage 1 Info Calcs'!F$9*'Mortgage 1 Variables'!E$43,-J23+Q23+'Mortgage 1 Info Calcs'!F$24,IF('Mortgage 1 Info Calcs'!F$5="Interest Only",-J23+Q23+'Mortgage 1 Info Calcs'!F$24,0))))),(((IPMT(G23/'Mortgage 1 Variables'!E$43,1,'Mortgage 1 Info Calcs'!F$9*'Mortgage 1 Variables'!E$43,-J$12,-J$12)))=0)),0,((IPMT(G23/'Mortgage 1 Variables'!E$43,1,'Mortgage 1 Info Calcs'!F$9*'Mortgage 1 Variables'!E$43,-J23+Q23+'Mortgage 1 Info Calcs'!F$24,IF('Mortgage 1 Info Calcs'!F$5="Interest Only",-J23+Q23+'Mortgage 1 Info Calcs'!F$24,0)))))</f>
        <v>491.862002303304</v>
      </c>
      <c r="J23">
        <f>IF(Y22&gt;0,IF(ISTEXT('Mortgage 1 Info Calcs'!K$4),"0",IF(ISTEXT(Y22),Y22,Y22+(IF(ISTEXT(K23),0,K23)))),0)</f>
        <v>98372.400460660792</v>
      </c>
      <c r="K23">
        <f>IF(ISBLANK('Mortgage 1 Monthly Table'!L23),0,'Mortgage 1 Monthly Table'!L23)</f>
        <v>0</v>
      </c>
      <c r="L23">
        <f>IF(ISBLANK('Mortgage 1 Monthly Table'!N23),IF('Mortgage 1 Info Calcs'!F$13="Calculated",IF('Mortgage 1 Info Calcs'!F$22="Keep Same",IF('Mortgage 1 Info Calcs'!F$5="Interest Only",IF(OR(I23&gt;L22,J23=""),I23,IF(J23&lt;L22,IF(J23&lt;L22,J23+I23,IF(L22+M22&gt;J23,L22+I23,L22)),IF(L22+M22&gt;J23,L22+I23,L22))),IF(H23&gt;L22,H23,IF(J23&gt;L22,IF(L22+M22&gt;J23,L22+I23,L22),J23+S23))),IF('Mortgage 1 Info Calcs'!F$5="Interest Only",'Mortgage 1 Monthly Calcs'!I23,'Mortgage 1 Monthly Calcs'!H23)),'Mortgage 1 Monthly Calcs'!L22),'Mortgage 1 Monthly Table'!N23)</f>
        <v>644.30140148550822</v>
      </c>
      <c r="M23">
        <f>IF(ISBLANK('Mortgage 1 Monthly Table'!P23),IF(N22&gt;J23,IF(J23&gt;L22,J23-L22,0),IF(OR(OR(Y22&lt;0,ISTEXT(Y22)),ISTEXT('Mortgage 1 Info Calcs'!$K$4)),"",'Mortgage 1 Info Calcs'!F$21)),'Mortgage 1 Monthly Table'!P23)</f>
        <v>0</v>
      </c>
      <c r="N23">
        <f t="shared" si="3"/>
        <v>644.30140148550822</v>
      </c>
      <c r="O23">
        <f>IF(OR(OR(Y22&lt;0,ISTEXT(Y22)),ISTEXT('Mortgage 1 Info Calcs'!$K$4)),"",(O22+M23))</f>
        <v>0</v>
      </c>
      <c r="P23">
        <f>IF(ISBLANK('Mortgage 1 Monthly Table'!T23),IF(ISTEXT(J23),0,IF(OR(Y22&lt;Q22,AND(Y22&lt;0,NOT(ISTEXT(Y22))),ISTEXT('Mortgage 1 Info Calcs'!$K$4)),IF(-Y22&gt;P22,-Y22,Y22-Q22),IF(J23="",0,'Mortgage 1 Info Calcs'!F$26))),'Mortgage 1 Monthly Table'!T23)</f>
        <v>0</v>
      </c>
      <c r="Q23">
        <f>IF(OR(OR(Y22&lt;0,ISTEXT(Y22)),ISTEXT('Mortgage 1 Info Calcs'!$K$4)),"",IF(O23&lt;0,Q22,(Q22+P23)))</f>
        <v>0</v>
      </c>
      <c r="R23">
        <f>IF(OR(ISERROR(L23-S23),ISTEXT('Mortgage 1 Info Calcs'!$K$4)),"",L23-S23+M23)</f>
        <v>152.43939918220423</v>
      </c>
      <c r="S23">
        <f>IF(OR(IF(ISERROR(ROUND((J23-Q23-'Mortgage 1 Info Calcs'!F$24)*(G23/12),2)),0,(J23-O23-Q23-'Mortgage 1 Info Calcs'!F$24)*(G23/12)),,,ISTEXT('Mortgage 1 Info Calcs'!K$4)),IF(((J23-Q23-'Mortgage 1 Info Calcs'!F$24)*(G23/12))&gt;0,((J23-Q23-'Mortgage 1 Info Calcs'!F$24)*(G23/12)),0),0)</f>
        <v>491.862002303304</v>
      </c>
      <c r="T23">
        <f>IF(OR(ISERROR(SUM(R$12:R23)),(ISTEXT(T22)),(T22=(SUM(R$12:R23)))),"",SUM(R$12:R23))</f>
        <v>1780.0389385213623</v>
      </c>
      <c r="U23">
        <f>SUM(S$12:S23)</f>
        <v>5951.5778793047375</v>
      </c>
      <c r="V23" t="str">
        <f>IF(ISBLANK('Mortgage 1 Info Calcs'!F$28),"",IF((O23+Q23)&gt;0,((O23+Q23)*G23/12)-((O23+Q23)*(('Mortgage 1 Info Calcs'!F$28)-('Mortgage 1 Info Calcs'!F$28*'Mortgage 1 Info Calcs'!G$29))/12),""))</f>
        <v/>
      </c>
      <c r="W23" t="str">
        <f>IF(ISTEXT(V23),"",SUM(V$12:V23))</f>
        <v/>
      </c>
      <c r="X23">
        <f>IF(OR(J23=Q23,ISTEXT(Y22),ISTEXT('Mortgage 1 Info Calcs'!$F$17)),"",IF(('Mortgage 1 Info Calcs'!F$18*12)&gt;C22+1,IF(C22='Mortgage 1 Info Calcs'!F$18*12,0,'Mortgage 1 Info Calcs'!F$19+Y23*('Mortgage 1 Info Calcs'!F$17)),'Mortgage 1 Info Calcs'!F$19))</f>
        <v>0</v>
      </c>
      <c r="Y23">
        <f>IF(OR(ISERROR(J23-R23-M23),IF(ISERROR((J23-R23-M23)=0),"True",(J23-R23-M23)=0),ISTEXT('Mortgage 1 Info Calcs'!$K$4)),"",IF((J23&gt;(L23+M23)),(FV((G23/'Mortgage 1 Variables'!E$43),1,(L23+M23),-J23+Q23+'Mortgage 1 Info Calcs'!F$24,0))+Q23+'Mortgage 1 Info Calcs'!F$24+IF(I23&gt;0,0,-I23),""))</f>
        <v>98219.961061478592</v>
      </c>
      <c r="Z23" s="67">
        <f>IF((FV(IF(G23=0,'Mortgage 1 Info Calcs'!F$8,G23)/12,1,PMT(IF(G23=0,'Mortgage 1 Info Calcs'!F$8,G23)/12,('Mortgage 1 Info Calcs'!F$9*12)-C22,-Z22,0),-Z22,0))&gt;0,(FV(IF(G23=0,'Mortgage 1 Info Calcs'!F$8,G23)/12,1,PMT(IF(G23=0,'Mortgage 1 Info Calcs'!F$8,G23)/12,('Mortgage 1 Info Calcs'!F$9*12)-C22,-Z22,0),-Z22,0)),0)</f>
        <v>98219.961061478592</v>
      </c>
      <c r="AA23" s="67">
        <f>IF(Z23&lt;=0,0,(IPMT(IF(G23=0,'Mortgage 1 Info Calcs'!F$8,G23)/12,1,('Mortgage 1 Info Calcs'!F$9*12)-C22,-Z22,0)))</f>
        <v>491.862002303304</v>
      </c>
      <c r="AB23" s="67">
        <f>IF(C23&lt;('Mortgage 1 Info Calcs'!F$9*12),SUM(AA$12:AA23),0)</f>
        <v>5951.5778793047375</v>
      </c>
      <c r="AC23" s="14">
        <v>12</v>
      </c>
      <c r="AD23" s="174">
        <f t="shared" si="4"/>
        <v>1</v>
      </c>
      <c r="AE23" s="174" t="str">
        <f>IF(Y23="","",IF(J$12+X23='Mortgage 2 Monthly calcs'!J$12+'Mortgage 2 Monthly calcs'!V23,"",IF(J$12+X23&gt;'Mortgage 2 Monthly calcs'!J$12+'Mortgage 2 Monthly calcs'!V23,IF(Y23+X23+'Mortgage 1 Info Calcs'!F$15&gt;'Mortgage 2 Monthly calcs'!W23+'Mortgage 2 Monthly calcs'!V23,"",C23),IF(Y23+X23&lt;'Mortgage 2 Monthly calcs'!W23+'Mortgage 2 Monthly calcs'!V23,"",C23))))</f>
        <v/>
      </c>
      <c r="AG23" s="83">
        <f>IF('Mortgage 1 Monthly Calcs'!AC23&gt;ROUNDUP('Mortgage 1 Info Calcs'!K$11,0),"",'Mortgage 1 Monthly Calcs'!AC23)</f>
        <v>12</v>
      </c>
      <c r="AH23" s="24">
        <f ca="1">IF(ISTEXT(AG23),"",OFFSET('Mortgage 1 Monthly Calcs'!J$12,12*AG22,0))</f>
        <v>73113.383550101396</v>
      </c>
      <c r="AI23" s="24">
        <f ca="1">IF(ISTEXT(AN23),"",SUM(INDIRECT("N"&amp;(12+(12*AG22))):INDIRECT("N"&amp;(23+(12*AG22)))))</f>
        <v>7731.6168178260768</v>
      </c>
      <c r="AJ23" s="24">
        <f t="shared" ca="1" si="0"/>
        <v>3438.3466095911572</v>
      </c>
      <c r="AK23" s="24">
        <f t="shared" ca="1" si="5"/>
        <v>4293.2702082349197</v>
      </c>
      <c r="AL23" s="24">
        <f t="shared" ca="1" si="6"/>
        <v>30324.963059489761</v>
      </c>
      <c r="AM23" s="24">
        <f t="shared" ca="1" si="7"/>
        <v>62454.438754423289</v>
      </c>
      <c r="AN23" s="24">
        <f t="shared" ca="1" si="8"/>
        <v>69675.036940510239</v>
      </c>
      <c r="AO23" s="24">
        <f ca="1">IF(AG23="","",SUM(AI$12:AI23)+'Mortgage 1 Info Calcs'!F$15)</f>
        <v>92779.401813913035</v>
      </c>
      <c r="AP23" s="24" t="str">
        <f t="shared" ca="1" si="1"/>
        <v>N/A</v>
      </c>
      <c r="AQ23" s="24">
        <f ca="1">IF(AH23="","",IF(AG23&lt;'Mortgage 1 Info Calcs'!F$18,AN23*'Mortgage 1 Info Calcs'!F$17+'Mortgage 1 Info Calcs'!F$19,'Mortgage 1 Info Calcs'!F$19))</f>
        <v>0</v>
      </c>
    </row>
    <row r="24" spans="2:43" ht="11.7" customHeight="1" x14ac:dyDescent="0.25">
      <c r="B24">
        <f t="shared" si="2"/>
        <v>1.0833333333333333</v>
      </c>
      <c r="C24">
        <v>13</v>
      </c>
      <c r="E24" t="str">
        <f>IF(ISNUMBER(E12),E12+1,"")</f>
        <v/>
      </c>
      <c r="F24" t="str">
        <f>VLOOKUP('Mortgage 1 Variables'!D$8,'Mortgage 1 Variables'!B$8:C$19,2)</f>
        <v>Nov</v>
      </c>
      <c r="G24">
        <f>IF(ISBLANK('Mortgage 1 Monthly Table'!G24),IF(OR(J24=Q24,ISTEXT(Y23),ISTEXT('Mortgage 1 Info Calcs'!$K$4)),0,IF(('Mortgage 1 Info Calcs'!F$7*12)&gt;C23,G23,IF(C23='Mortgage 1 Info Calcs'!F$7*12,'Mortgage 1 Info Calcs'!F$8,G23))),'Mortgage 1 Monthly Table'!G24)</f>
        <v>0.06</v>
      </c>
      <c r="H24">
        <f>((PMT(G24/'Mortgage 1 Variables'!E$43,('Mortgage 1 Info Calcs'!F$9*'Mortgage 1 Variables'!E$43)-C23,-J24,0)))</f>
        <v>644.30140148550822</v>
      </c>
      <c r="I24">
        <f>IF(OR(ISERROR(((IPMT(G24/'Mortgage 1 Variables'!E$43,1,'Mortgage 1 Info Calcs'!F$9*'Mortgage 1 Variables'!E$43,-J24+Q24+'Mortgage 1 Info Calcs'!F$24,IF('Mortgage 1 Info Calcs'!F$5="Interest Only",-J24+Q24+'Mortgage 1 Info Calcs'!F$24,0))))),(((IPMT(G24/'Mortgage 1 Variables'!E$43,1,'Mortgage 1 Info Calcs'!F$9*'Mortgage 1 Variables'!E$43,-J$12,-J$12)))=0)),0,((IPMT(G24/'Mortgage 1 Variables'!E$43,1,'Mortgage 1 Info Calcs'!F$9*'Mortgage 1 Variables'!E$43,-J24+Q24+'Mortgage 1 Info Calcs'!F$24,IF('Mortgage 1 Info Calcs'!F$5="Interest Only",-J24+Q24+'Mortgage 1 Info Calcs'!F$24,0)))))</f>
        <v>491.09980530739296</v>
      </c>
      <c r="J24">
        <f>IF(Y23&gt;0,IF(ISTEXT('Mortgage 1 Info Calcs'!K$4),"0",IF(ISTEXT(Y23),Y23,Y23+(IF(ISTEXT(K24),0,K24)))),0)</f>
        <v>98219.961061478592</v>
      </c>
      <c r="K24">
        <f>IF(ISBLANK('Mortgage 1 Monthly Table'!L24),0,'Mortgage 1 Monthly Table'!L24)</f>
        <v>0</v>
      </c>
      <c r="L24">
        <f>IF(ISBLANK('Mortgage 1 Monthly Table'!N24),IF('Mortgage 1 Info Calcs'!F$13="Calculated",IF('Mortgage 1 Info Calcs'!F$22="Keep Same",IF('Mortgage 1 Info Calcs'!F$5="Interest Only",IF(OR(I24&gt;L23,J24=""),I24,IF(J24&lt;L23,IF(J24&lt;L23,J24+I24,IF(L23+M23&gt;J24,L23+I24,L23)),IF(L23+M23&gt;J24,L23+I24,L23))),IF(H24&gt;L23,H24,IF(J24&gt;L23,IF(L23+M23&gt;J24,L23+I24,L23),J24+S24))),IF('Mortgage 1 Info Calcs'!F$5="Interest Only",'Mortgage 1 Monthly Calcs'!I24,'Mortgage 1 Monthly Calcs'!H24)),'Mortgage 1 Monthly Calcs'!L23),'Mortgage 1 Monthly Table'!N24)</f>
        <v>644.30140148550822</v>
      </c>
      <c r="M24">
        <f>IF(ISBLANK('Mortgage 1 Monthly Table'!P24),IF(N23&gt;J24,IF(J24&gt;L23,J24-L23,0),IF(OR(OR(Y23&lt;0,ISTEXT(Y23)),ISTEXT('Mortgage 1 Info Calcs'!$K$4)),"",'Mortgage 1 Info Calcs'!F$21)),'Mortgage 1 Monthly Table'!P24)</f>
        <v>0</v>
      </c>
      <c r="N24">
        <f t="shared" si="3"/>
        <v>644.30140148550822</v>
      </c>
      <c r="O24">
        <f>IF(OR(OR(Y23&lt;0,ISTEXT(Y23)),ISTEXT('Mortgage 1 Info Calcs'!$K$4)),"",(O23+M24))</f>
        <v>0</v>
      </c>
      <c r="P24">
        <f>IF(ISBLANK('Mortgage 1 Monthly Table'!T24),IF(ISTEXT(J24),0,IF(OR(Y23&lt;Q23,AND(Y23&lt;0,NOT(ISTEXT(Y23))),ISTEXT('Mortgage 1 Info Calcs'!$K$4)),IF(-Y23&gt;P23,-Y23,Y23-Q23),IF(J24="",0,'Mortgage 1 Info Calcs'!F$26))),'Mortgage 1 Monthly Table'!T24)</f>
        <v>0</v>
      </c>
      <c r="Q24">
        <f>IF(OR(OR(Y23&lt;0,ISTEXT(Y23)),ISTEXT('Mortgage 1 Info Calcs'!$K$4)),"",IF(O24&lt;0,Q23,(Q23+P24)))</f>
        <v>0</v>
      </c>
      <c r="R24">
        <f>IF(OR(ISERROR(L24-S24),ISTEXT('Mortgage 1 Info Calcs'!$K$4)),"",L24-S24+M24)</f>
        <v>153.20159617811527</v>
      </c>
      <c r="S24">
        <f>IF(OR(IF(ISERROR(ROUND((J24-Q24-'Mortgage 1 Info Calcs'!F$24)*(G24/12),2)),0,(J24-O24-Q24-'Mortgage 1 Info Calcs'!F$24)*(G24/12)),,,ISTEXT('Mortgage 1 Info Calcs'!K$4)),IF(((J24-Q24-'Mortgage 1 Info Calcs'!F$24)*(G24/12))&gt;0,((J24-Q24-'Mortgage 1 Info Calcs'!F$24)*(G24/12)),0),0)</f>
        <v>491.09980530739296</v>
      </c>
      <c r="T24">
        <f>IF(OR(ISERROR(SUM(R$12:R24)),(ISTEXT(T23)),(T23=(SUM(R$12:R24)))),"",SUM(R$12:R24))</f>
        <v>1933.2405346994776</v>
      </c>
      <c r="U24">
        <f>SUM(S$12:S24)</f>
        <v>6442.6776846121302</v>
      </c>
      <c r="V24" t="str">
        <f>IF(ISBLANK('Mortgage 1 Info Calcs'!F$28),"",IF((O24+Q24)&gt;0,((O24+Q24)*G24/12)-((O24+Q24)*(('Mortgage 1 Info Calcs'!F$28)-('Mortgage 1 Info Calcs'!F$28*'Mortgage 1 Info Calcs'!G$29))/12),""))</f>
        <v/>
      </c>
      <c r="W24" t="str">
        <f>IF(ISTEXT(V24),"",SUM(V$12:V24))</f>
        <v/>
      </c>
      <c r="X24">
        <f>IF(OR(J24=Q24,ISTEXT(Y23),ISTEXT('Mortgage 1 Info Calcs'!$F$17)),"",IF(('Mortgage 1 Info Calcs'!F$18*12)&gt;C23+1,IF(C23='Mortgage 1 Info Calcs'!F$18*12,0,'Mortgage 1 Info Calcs'!F$19+Y24*('Mortgage 1 Info Calcs'!F$17)),'Mortgage 1 Info Calcs'!F$19))</f>
        <v>0</v>
      </c>
      <c r="Y24">
        <f>IF(OR(ISERROR(J24-R24-M24),IF(ISERROR((J24-R24-M24)=0),"True",(J24-R24-M24)=0),ISTEXT('Mortgage 1 Info Calcs'!$K$4)),"",IF((J24&gt;(L24+M24)),(FV((G24/'Mortgage 1 Variables'!E$43),1,(L24+M24),-J24+Q24+'Mortgage 1 Info Calcs'!F$24,0))+Q24+'Mortgage 1 Info Calcs'!F$24+IF(I24&gt;0,0,-I24),""))</f>
        <v>98066.759465300478</v>
      </c>
      <c r="Z24" s="67">
        <f>IF((FV(IF(G24=0,'Mortgage 1 Info Calcs'!F$8,G24)/12,1,PMT(IF(G24=0,'Mortgage 1 Info Calcs'!F$8,G24)/12,('Mortgage 1 Info Calcs'!F$9*12)-C23,-Z23,0),-Z23,0))&gt;0,(FV(IF(G24=0,'Mortgage 1 Info Calcs'!F$8,G24)/12,1,PMT(IF(G24=0,'Mortgage 1 Info Calcs'!F$8,G24)/12,('Mortgage 1 Info Calcs'!F$9*12)-C23,-Z23,0),-Z23,0)),0)</f>
        <v>98066.759465300478</v>
      </c>
      <c r="AA24" s="67">
        <f>IF(Z24&lt;=0,0,(IPMT(IF(G24=0,'Mortgage 1 Info Calcs'!F$8,G24)/12,1,('Mortgage 1 Info Calcs'!F$9*12)-C23,-Z23,0)))</f>
        <v>491.09980530739296</v>
      </c>
      <c r="AB24" s="67">
        <f>IF(C24&lt;('Mortgage 1 Info Calcs'!F$9*12),SUM(AA$12:AA24),0)</f>
        <v>6442.6776846121302</v>
      </c>
      <c r="AC24" s="14">
        <v>13</v>
      </c>
      <c r="AD24" s="174">
        <f t="shared" si="4"/>
        <v>1.0833333333333333</v>
      </c>
      <c r="AE24" s="174" t="str">
        <f>IF(Y24="","",IF(J$12+X24='Mortgage 2 Monthly calcs'!J$12+'Mortgage 2 Monthly calcs'!V24,"",IF(J$12+X24&gt;'Mortgage 2 Monthly calcs'!J$12+'Mortgage 2 Monthly calcs'!V24,IF(Y24+X24+'Mortgage 1 Info Calcs'!F$15&gt;'Mortgage 2 Monthly calcs'!W24+'Mortgage 2 Monthly calcs'!V24,"",C24),IF(Y24+X24&lt;'Mortgage 2 Monthly calcs'!W24+'Mortgage 2 Monthly calcs'!V24,"",C24))))</f>
        <v/>
      </c>
      <c r="AG24" s="83">
        <f>IF('Mortgage 1 Monthly Calcs'!AC24&gt;ROUNDUP('Mortgage 1 Info Calcs'!K$11,0),"",'Mortgage 1 Monthly Calcs'!AC24)</f>
        <v>13</v>
      </c>
      <c r="AH24" s="24">
        <f ca="1">IF(ISTEXT(AG24),"",OFFSET('Mortgage 1 Monthly Calcs'!J$12,12*AG23,0))</f>
        <v>69675.036940510239</v>
      </c>
      <c r="AI24" s="24">
        <f ca="1">IF(ISTEXT(AN24),"",SUM(INDIRECT("N"&amp;(12+(12*AG23))):INDIRECT("N"&amp;(23+(12*AG23)))))</f>
        <v>7731.6168178260759</v>
      </c>
      <c r="AJ24" s="24">
        <f t="shared" ca="1" si="0"/>
        <v>3650.4163049024355</v>
      </c>
      <c r="AK24" s="24">
        <f t="shared" ca="1" si="5"/>
        <v>4081.2005129236404</v>
      </c>
      <c r="AL24" s="24">
        <f t="shared" ca="1" si="6"/>
        <v>33975.379364392196</v>
      </c>
      <c r="AM24" s="24">
        <f t="shared" ca="1" si="7"/>
        <v>66535.639267346924</v>
      </c>
      <c r="AN24" s="24">
        <f t="shared" ca="1" si="8"/>
        <v>66024.620635607804</v>
      </c>
      <c r="AO24" s="24">
        <f ca="1">IF(AG24="","",SUM(AI$12:AI24)+'Mortgage 1 Info Calcs'!F$15)</f>
        <v>100511.01863173911</v>
      </c>
      <c r="AP24" s="24" t="str">
        <f t="shared" ca="1" si="1"/>
        <v>N/A</v>
      </c>
      <c r="AQ24" s="24">
        <f ca="1">IF(AH24="","",IF(AG24&lt;'Mortgage 1 Info Calcs'!F$18,AN24*'Mortgage 1 Info Calcs'!F$17+'Mortgage 1 Info Calcs'!F$19,'Mortgage 1 Info Calcs'!F$19))</f>
        <v>0</v>
      </c>
    </row>
    <row r="25" spans="2:43" ht="11.7" customHeight="1" x14ac:dyDescent="0.25">
      <c r="B25">
        <f t="shared" si="2"/>
        <v>1.1666666666666667</v>
      </c>
      <c r="C25">
        <v>14</v>
      </c>
      <c r="E25" t="str">
        <f>IF(ISNUMBER(E13),E13+1,"")</f>
        <v/>
      </c>
      <c r="F25" t="str">
        <f>VLOOKUP('Mortgage 1 Variables'!D$9,'Mortgage 1 Variables'!B$8:C$19,2)</f>
        <v>Dec</v>
      </c>
      <c r="G25">
        <f>IF(ISBLANK('Mortgage 1 Monthly Table'!G25),IF(OR(J25=Q25,ISTEXT(Y24),ISTEXT('Mortgage 1 Info Calcs'!$K$4)),0,IF(('Mortgage 1 Info Calcs'!F$7*12)&gt;C24,G24,IF(C24='Mortgage 1 Info Calcs'!F$7*12,'Mortgage 1 Info Calcs'!F$8,G24))),'Mortgage 1 Monthly Table'!G25)</f>
        <v>0.06</v>
      </c>
      <c r="H25">
        <f>((PMT(G25/'Mortgage 1 Variables'!E$43,('Mortgage 1 Info Calcs'!F$9*'Mortgage 1 Variables'!E$43)-C24,-J25,0)))</f>
        <v>644.30140148550822</v>
      </c>
      <c r="I25">
        <f>IF(OR(ISERROR(((IPMT(G25/'Mortgage 1 Variables'!E$43,1,'Mortgage 1 Info Calcs'!F$9*'Mortgage 1 Variables'!E$43,-J25+Q25+'Mortgage 1 Info Calcs'!F$24,IF('Mortgage 1 Info Calcs'!F$5="Interest Only",-J25+Q25+'Mortgage 1 Info Calcs'!F$24,0))))),(((IPMT(G25/'Mortgage 1 Variables'!E$43,1,'Mortgage 1 Info Calcs'!F$9*'Mortgage 1 Variables'!E$43,-J$12,-J$12)))=0)),0,((IPMT(G25/'Mortgage 1 Variables'!E$43,1,'Mortgage 1 Info Calcs'!F$9*'Mortgage 1 Variables'!E$43,-J25+Q25+'Mortgage 1 Info Calcs'!F$24,IF('Mortgage 1 Info Calcs'!F$5="Interest Only",-J25+Q25+'Mortgage 1 Info Calcs'!F$24,0)))))</f>
        <v>490.33379732650241</v>
      </c>
      <c r="J25">
        <f>IF(Y24&gt;0,IF(ISTEXT('Mortgage 1 Info Calcs'!K$4),"0",IF(ISTEXT(Y24),Y24,Y24+(IF(ISTEXT(K25),0,K25)))),0)</f>
        <v>98066.759465300478</v>
      </c>
      <c r="K25">
        <f>IF(ISBLANK('Mortgage 1 Monthly Table'!L25),0,'Mortgage 1 Monthly Table'!L25)</f>
        <v>0</v>
      </c>
      <c r="L25">
        <f>IF(ISBLANK('Mortgage 1 Monthly Table'!N25),IF('Mortgage 1 Info Calcs'!F$13="Calculated",IF('Mortgage 1 Info Calcs'!F$22="Keep Same",IF('Mortgage 1 Info Calcs'!F$5="Interest Only",IF(OR(I25&gt;L24,J25=""),I25,IF(J25&lt;L24,IF(J25&lt;L24,J25+I25,IF(L24+M24&gt;J25,L24+I25,L24)),IF(L24+M24&gt;J25,L24+I25,L24))),IF(H25&gt;L24,H25,IF(J25&gt;L24,IF(L24+M24&gt;J25,L24+I25,L24),J25+S25))),IF('Mortgage 1 Info Calcs'!F$5="Interest Only",'Mortgage 1 Monthly Calcs'!I25,'Mortgage 1 Monthly Calcs'!H25)),'Mortgage 1 Monthly Calcs'!L24),'Mortgage 1 Monthly Table'!N25)</f>
        <v>644.30140148550822</v>
      </c>
      <c r="M25">
        <f>IF(ISBLANK('Mortgage 1 Monthly Table'!P25),IF(N24&gt;J25,IF(J25&gt;L24,J25-L24,0),IF(OR(OR(Y24&lt;0,ISTEXT(Y24)),ISTEXT('Mortgage 1 Info Calcs'!$K$4)),"",'Mortgage 1 Info Calcs'!F$21)),'Mortgage 1 Monthly Table'!P25)</f>
        <v>0</v>
      </c>
      <c r="N25">
        <f t="shared" si="3"/>
        <v>644.30140148550822</v>
      </c>
      <c r="O25">
        <f>IF(OR(OR(Y24&lt;0,ISTEXT(Y24)),ISTEXT('Mortgage 1 Info Calcs'!$K$4)),"",(O24+M25))</f>
        <v>0</v>
      </c>
      <c r="P25">
        <f>IF(ISBLANK('Mortgage 1 Monthly Table'!T25),IF(ISTEXT(J25),0,IF(OR(Y24&lt;Q24,AND(Y24&lt;0,NOT(ISTEXT(Y24))),ISTEXT('Mortgage 1 Info Calcs'!$K$4)),IF(-Y24&gt;P24,-Y24,Y24-Q24),IF(J25="",0,'Mortgage 1 Info Calcs'!F$26))),'Mortgage 1 Monthly Table'!T25)</f>
        <v>0</v>
      </c>
      <c r="Q25">
        <f>IF(OR(OR(Y24&lt;0,ISTEXT(Y24)),ISTEXT('Mortgage 1 Info Calcs'!$K$4)),"",IF(O25&lt;0,Q24,(Q24+P25)))</f>
        <v>0</v>
      </c>
      <c r="R25">
        <f>IF(OR(ISERROR(L25-S25),ISTEXT('Mortgage 1 Info Calcs'!$K$4)),"",L25-S25+M25)</f>
        <v>153.96760415900582</v>
      </c>
      <c r="S25">
        <f>IF(OR(IF(ISERROR(ROUND((J25-Q25-'Mortgage 1 Info Calcs'!F$24)*(G25/12),2)),0,(J25-O25-Q25-'Mortgage 1 Info Calcs'!F$24)*(G25/12)),,,ISTEXT('Mortgage 1 Info Calcs'!K$4)),IF(((J25-Q25-'Mortgage 1 Info Calcs'!F$24)*(G25/12))&gt;0,((J25-Q25-'Mortgage 1 Info Calcs'!F$24)*(G25/12)),0),0)</f>
        <v>490.33379732650241</v>
      </c>
      <c r="T25">
        <f>IF(OR(ISERROR(SUM(R$12:R25)),(ISTEXT(T24)),(T24=(SUM(R$12:R25)))),"",SUM(R$12:R25))</f>
        <v>2087.2081388584834</v>
      </c>
      <c r="U25">
        <f>SUM(S$12:S25)</f>
        <v>6933.0114819386326</v>
      </c>
      <c r="V25" t="str">
        <f>IF(ISBLANK('Mortgage 1 Info Calcs'!F$28),"",IF((O25+Q25)&gt;0,((O25+Q25)*G25/12)-((O25+Q25)*(('Mortgage 1 Info Calcs'!F$28)-('Mortgage 1 Info Calcs'!F$28*'Mortgage 1 Info Calcs'!G$29))/12),""))</f>
        <v/>
      </c>
      <c r="W25" t="str">
        <f>IF(ISTEXT(V25),"",SUM(V$12:V25))</f>
        <v/>
      </c>
      <c r="X25">
        <f>IF(OR(J25=Q25,ISTEXT(Y24),ISTEXT('Mortgage 1 Info Calcs'!$F$17)),"",IF(('Mortgage 1 Info Calcs'!F$18*12)&gt;C24+1,IF(C24='Mortgage 1 Info Calcs'!F$18*12,0,'Mortgage 1 Info Calcs'!F$19+Y25*('Mortgage 1 Info Calcs'!F$17)),'Mortgage 1 Info Calcs'!F$19))</f>
        <v>0</v>
      </c>
      <c r="Y25">
        <f>IF(OR(ISERROR(J25-R25-M25),IF(ISERROR((J25-R25-M25)=0),"True",(J25-R25-M25)=0),ISTEXT('Mortgage 1 Info Calcs'!$K$4)),"",IF((J25&gt;(L25+M25)),(FV((G25/'Mortgage 1 Variables'!E$43),1,(L25+M25),-J25+Q25+'Mortgage 1 Info Calcs'!F$24,0))+Q25+'Mortgage 1 Info Calcs'!F$24+IF(I25&gt;0,0,-I25),""))</f>
        <v>97912.791861141464</v>
      </c>
      <c r="Z25" s="67">
        <f>IF((FV(IF(G25=0,'Mortgage 1 Info Calcs'!F$8,G25)/12,1,PMT(IF(G25=0,'Mortgage 1 Info Calcs'!F$8,G25)/12,('Mortgage 1 Info Calcs'!F$9*12)-C24,-Z24,0),-Z24,0))&gt;0,(FV(IF(G25=0,'Mortgage 1 Info Calcs'!F$8,G25)/12,1,PMT(IF(G25=0,'Mortgage 1 Info Calcs'!F$8,G25)/12,('Mortgage 1 Info Calcs'!F$9*12)-C24,-Z24,0),-Z24,0)),0)</f>
        <v>97912.791861141464</v>
      </c>
      <c r="AA25" s="67">
        <f>IF(Z25&lt;=0,0,(IPMT(IF(G25=0,'Mortgage 1 Info Calcs'!F$8,G25)/12,1,('Mortgage 1 Info Calcs'!F$9*12)-C24,-Z24,0)))</f>
        <v>490.33379732650241</v>
      </c>
      <c r="AB25" s="67">
        <f>IF(C25&lt;('Mortgage 1 Info Calcs'!F$9*12),SUM(AA$12:AA25),0)</f>
        <v>6933.0114819386326</v>
      </c>
      <c r="AC25" s="14">
        <v>14</v>
      </c>
      <c r="AD25" s="174">
        <f t="shared" si="4"/>
        <v>1.1666666666666667</v>
      </c>
      <c r="AE25" s="174" t="str">
        <f>IF(Y25="","",IF(J$12+X25='Mortgage 2 Monthly calcs'!J$12+'Mortgage 2 Monthly calcs'!V25,"",IF(J$12+X25&gt;'Mortgage 2 Monthly calcs'!J$12+'Mortgage 2 Monthly calcs'!V25,IF(Y25+X25+'Mortgage 1 Info Calcs'!F$15&gt;'Mortgage 2 Monthly calcs'!W25+'Mortgage 2 Monthly calcs'!V25,"",C25),IF(Y25+X25&lt;'Mortgage 2 Monthly calcs'!W25+'Mortgage 2 Monthly calcs'!V25,"",C25))))</f>
        <v/>
      </c>
      <c r="AG25" s="83">
        <f>IF('Mortgage 1 Monthly Calcs'!AC25&gt;ROUNDUP('Mortgage 1 Info Calcs'!K$11,0),"",'Mortgage 1 Monthly Calcs'!AC25)</f>
        <v>14</v>
      </c>
      <c r="AH25" s="24">
        <f ca="1">IF(ISTEXT(AG25),"",OFFSET('Mortgage 1 Monthly Calcs'!J$12,12*AG24,0))</f>
        <v>66024.620635607804</v>
      </c>
      <c r="AI25" s="24">
        <f ca="1">IF(ISTEXT(AN25),"",SUM(INDIRECT("N"&amp;(12+(12*AG24))):INDIRECT("N"&amp;(23+(12*AG24)))))</f>
        <v>7731.6168178260814</v>
      </c>
      <c r="AJ25" s="24">
        <f t="shared" ca="1" si="0"/>
        <v>3875.5659949832407</v>
      </c>
      <c r="AK25" s="24">
        <f t="shared" ca="1" si="5"/>
        <v>3856.0508228428407</v>
      </c>
      <c r="AL25" s="24">
        <f t="shared" ca="1" si="6"/>
        <v>37850.945359375437</v>
      </c>
      <c r="AM25" s="24">
        <f t="shared" ca="1" si="7"/>
        <v>70391.690090189761</v>
      </c>
      <c r="AN25" s="24">
        <f t="shared" ca="1" si="8"/>
        <v>62149.054640624563</v>
      </c>
      <c r="AO25" s="24">
        <f ca="1">IF(AG25="","",SUM(AI$12:AI25)+'Mortgage 1 Info Calcs'!F$15)</f>
        <v>108242.63544956519</v>
      </c>
      <c r="AP25" s="24" t="str">
        <f t="shared" ca="1" si="1"/>
        <v>N/A</v>
      </c>
      <c r="AQ25" s="24">
        <f ca="1">IF(AH25="","",IF(AG25&lt;'Mortgage 1 Info Calcs'!F$18,AN25*'Mortgage 1 Info Calcs'!F$17+'Mortgage 1 Info Calcs'!F$19,'Mortgage 1 Info Calcs'!F$19))</f>
        <v>0</v>
      </c>
    </row>
    <row r="26" spans="2:43" ht="11.7" customHeight="1" x14ac:dyDescent="0.25">
      <c r="B26">
        <f t="shared" si="2"/>
        <v>1.25</v>
      </c>
      <c r="C26">
        <v>15</v>
      </c>
      <c r="E26">
        <f>IF(ISNUMBER(E14),E14+1,"")</f>
        <v>2011</v>
      </c>
      <c r="F26" t="str">
        <f>VLOOKUP('Mortgage 1 Variables'!D$10,'Mortgage 1 Variables'!B$8:C$19,2)</f>
        <v>Jan</v>
      </c>
      <c r="G26">
        <f>IF(ISBLANK('Mortgage 1 Monthly Table'!G26),IF(OR(J26=Q26,ISTEXT(Y25),ISTEXT('Mortgage 1 Info Calcs'!$K$4)),0,IF(('Mortgage 1 Info Calcs'!F$7*12)&gt;C25,G25,IF(C25='Mortgage 1 Info Calcs'!F$7*12,'Mortgage 1 Info Calcs'!F$8,G25))),'Mortgage 1 Monthly Table'!G26)</f>
        <v>0.06</v>
      </c>
      <c r="H26">
        <f>((PMT(G26/'Mortgage 1 Variables'!E$43,('Mortgage 1 Info Calcs'!F$9*'Mortgage 1 Variables'!E$43)-C25,-J26,0)))</f>
        <v>644.30140148550822</v>
      </c>
      <c r="I26">
        <f>IF(OR(ISERROR(((IPMT(G26/'Mortgage 1 Variables'!E$43,1,'Mortgage 1 Info Calcs'!F$9*'Mortgage 1 Variables'!E$43,-J26+Q26+'Mortgage 1 Info Calcs'!F$24,IF('Mortgage 1 Info Calcs'!F$5="Interest Only",-J26+Q26+'Mortgage 1 Info Calcs'!F$24,0))))),(((IPMT(G26/'Mortgage 1 Variables'!E$43,1,'Mortgage 1 Info Calcs'!F$9*'Mortgage 1 Variables'!E$43,-J$12,-J$12)))=0)),0,((IPMT(G26/'Mortgage 1 Variables'!E$43,1,'Mortgage 1 Info Calcs'!F$9*'Mortgage 1 Variables'!E$43,-J26+Q26+'Mortgage 1 Info Calcs'!F$24,IF('Mortgage 1 Info Calcs'!F$5="Interest Only",-J26+Q26+'Mortgage 1 Info Calcs'!F$24,0)))))</f>
        <v>489.56395930570733</v>
      </c>
      <c r="J26">
        <f>IF(Y25&gt;0,IF(ISTEXT('Mortgage 1 Info Calcs'!K$4),"0",IF(ISTEXT(Y25),Y25,Y25+(IF(ISTEXT(K26),0,K26)))),0)</f>
        <v>97912.791861141464</v>
      </c>
      <c r="K26">
        <f>IF(ISBLANK('Mortgage 1 Monthly Table'!L26),0,'Mortgage 1 Monthly Table'!L26)</f>
        <v>0</v>
      </c>
      <c r="L26">
        <f>IF(ISBLANK('Mortgage 1 Monthly Table'!N26),IF('Mortgage 1 Info Calcs'!F$13="Calculated",IF('Mortgage 1 Info Calcs'!F$22="Keep Same",IF('Mortgage 1 Info Calcs'!F$5="Interest Only",IF(OR(I26&gt;L25,J26=""),I26,IF(J26&lt;L25,IF(J26&lt;L25,J26+I26,IF(L25+M25&gt;J26,L25+I26,L25)),IF(L25+M25&gt;J26,L25+I26,L25))),IF(H26&gt;L25,H26,IF(J26&gt;L25,IF(L25+M25&gt;J26,L25+I26,L25),J26+S26))),IF('Mortgage 1 Info Calcs'!F$5="Interest Only",'Mortgage 1 Monthly Calcs'!I26,'Mortgage 1 Monthly Calcs'!H26)),'Mortgage 1 Monthly Calcs'!L25),'Mortgage 1 Monthly Table'!N26)</f>
        <v>644.30140148550822</v>
      </c>
      <c r="M26">
        <f>IF(ISBLANK('Mortgage 1 Monthly Table'!P26),IF(N25&gt;J26,IF(J26&gt;L25,J26-L25,0),IF(OR(OR(Y25&lt;0,ISTEXT(Y25)),ISTEXT('Mortgage 1 Info Calcs'!$K$4)),"",'Mortgage 1 Info Calcs'!F$21)),'Mortgage 1 Monthly Table'!P26)</f>
        <v>0</v>
      </c>
      <c r="N26">
        <f t="shared" si="3"/>
        <v>644.30140148550822</v>
      </c>
      <c r="O26">
        <f>IF(OR(OR(Y25&lt;0,ISTEXT(Y25)),ISTEXT('Mortgage 1 Info Calcs'!$K$4)),"",(O25+M26))</f>
        <v>0</v>
      </c>
      <c r="P26">
        <f>IF(ISBLANK('Mortgage 1 Monthly Table'!T26),IF(ISTEXT(J26),0,IF(OR(Y25&lt;Q25,AND(Y25&lt;0,NOT(ISTEXT(Y25))),ISTEXT('Mortgage 1 Info Calcs'!$K$4)),IF(-Y25&gt;P25,-Y25,Y25-Q25),IF(J26="",0,'Mortgage 1 Info Calcs'!F$26))),'Mortgage 1 Monthly Table'!T26)</f>
        <v>0</v>
      </c>
      <c r="Q26">
        <f>IF(OR(OR(Y25&lt;0,ISTEXT(Y25)),ISTEXT('Mortgage 1 Info Calcs'!$K$4)),"",IF(O26&lt;0,Q25,(Q25+P26)))</f>
        <v>0</v>
      </c>
      <c r="R26">
        <f>IF(OR(ISERROR(L26-S26),ISTEXT('Mortgage 1 Info Calcs'!$K$4)),"",L26-S26+M26)</f>
        <v>154.73744217980089</v>
      </c>
      <c r="S26">
        <f>IF(OR(IF(ISERROR(ROUND((J26-Q26-'Mortgage 1 Info Calcs'!F$24)*(G26/12),2)),0,(J26-O26-Q26-'Mortgage 1 Info Calcs'!F$24)*(G26/12)),,,ISTEXT('Mortgage 1 Info Calcs'!K$4)),IF(((J26-Q26-'Mortgage 1 Info Calcs'!F$24)*(G26/12))&gt;0,((J26-Q26-'Mortgage 1 Info Calcs'!F$24)*(G26/12)),0),0)</f>
        <v>489.56395930570733</v>
      </c>
      <c r="T26">
        <f>IF(OR(ISERROR(SUM(R$12:R26)),(ISTEXT(T25)),(T25=(SUM(R$12:R26)))),"",SUM(R$12:R26))</f>
        <v>2241.9455810382842</v>
      </c>
      <c r="U26">
        <f>SUM(S$12:S26)</f>
        <v>7422.5754412443403</v>
      </c>
      <c r="V26" t="str">
        <f>IF(ISBLANK('Mortgage 1 Info Calcs'!F$28),"",IF((O26+Q26)&gt;0,((O26+Q26)*G26/12)-((O26+Q26)*(('Mortgage 1 Info Calcs'!F$28)-('Mortgage 1 Info Calcs'!F$28*'Mortgage 1 Info Calcs'!G$29))/12),""))</f>
        <v/>
      </c>
      <c r="W26" t="str">
        <f>IF(ISTEXT(V26),"",SUM(V$12:V26))</f>
        <v/>
      </c>
      <c r="X26">
        <f>IF(OR(J26=Q26,ISTEXT(Y25),ISTEXT('Mortgage 1 Info Calcs'!$F$17)),"",IF(('Mortgage 1 Info Calcs'!F$18*12)&gt;C25+1,IF(C25='Mortgage 1 Info Calcs'!F$18*12,0,'Mortgage 1 Info Calcs'!F$19+Y26*('Mortgage 1 Info Calcs'!F$17)),'Mortgage 1 Info Calcs'!F$19))</f>
        <v>0</v>
      </c>
      <c r="Y26">
        <f>IF(OR(ISERROR(J26-R26-M26),IF(ISERROR((J26-R26-M26)=0),"True",(J26-R26-M26)=0),ISTEXT('Mortgage 1 Info Calcs'!$K$4)),"",IF((J26&gt;(L26+M26)),(FV((G26/'Mortgage 1 Variables'!E$43),1,(L26+M26),-J26+Q26+'Mortgage 1 Info Calcs'!F$24,0))+Q26+'Mortgage 1 Info Calcs'!F$24+IF(I26&gt;0,0,-I26),""))</f>
        <v>97758.054418961663</v>
      </c>
      <c r="Z26" s="67">
        <f>IF((FV(IF(G26=0,'Mortgage 1 Info Calcs'!F$8,G26)/12,1,PMT(IF(G26=0,'Mortgage 1 Info Calcs'!F$8,G26)/12,('Mortgage 1 Info Calcs'!F$9*12)-C25,-Z25,0),-Z25,0))&gt;0,(FV(IF(G26=0,'Mortgage 1 Info Calcs'!F$8,G26)/12,1,PMT(IF(G26=0,'Mortgage 1 Info Calcs'!F$8,G26)/12,('Mortgage 1 Info Calcs'!F$9*12)-C25,-Z25,0),-Z25,0)),0)</f>
        <v>97758.054418961663</v>
      </c>
      <c r="AA26" s="67">
        <f>IF(Z26&lt;=0,0,(IPMT(IF(G26=0,'Mortgage 1 Info Calcs'!F$8,G26)/12,1,('Mortgage 1 Info Calcs'!F$9*12)-C25,-Z25,0)))</f>
        <v>489.56395930570733</v>
      </c>
      <c r="AB26" s="67">
        <f>IF(C26&lt;('Mortgage 1 Info Calcs'!F$9*12),SUM(AA$12:AA26),0)</f>
        <v>7422.5754412443403</v>
      </c>
      <c r="AC26" s="14">
        <v>15</v>
      </c>
      <c r="AD26" s="174">
        <f t="shared" si="4"/>
        <v>1.25</v>
      </c>
      <c r="AE26" s="174" t="str">
        <f>IF(Y26="","",IF(J$12+X26='Mortgage 2 Monthly calcs'!J$12+'Mortgage 2 Monthly calcs'!V26,"",IF(J$12+X26&gt;'Mortgage 2 Monthly calcs'!J$12+'Mortgage 2 Monthly calcs'!V26,IF(Y26+X26+'Mortgage 1 Info Calcs'!F$15&gt;'Mortgage 2 Monthly calcs'!W26+'Mortgage 2 Monthly calcs'!V26,"",C26),IF(Y26+X26&lt;'Mortgage 2 Monthly calcs'!W26+'Mortgage 2 Monthly calcs'!V26,"",C26))))</f>
        <v/>
      </c>
      <c r="AG26" s="83">
        <f>IF('Mortgage 1 Monthly Calcs'!AC26&gt;ROUNDUP('Mortgage 1 Info Calcs'!K$11,0),"",'Mortgage 1 Monthly Calcs'!AC26)</f>
        <v>15</v>
      </c>
      <c r="AH26" s="24">
        <f ca="1">IF(ISTEXT(AG26),"",OFFSET('Mortgage 1 Monthly Calcs'!J$12,12*AG25,0))</f>
        <v>62149.054640624563</v>
      </c>
      <c r="AI26" s="24">
        <f ca="1">IF(ISTEXT(AN26),"",SUM(INDIRECT("N"&amp;(12+(12*AG25))):INDIRECT("N"&amp;(23+(12*AG25)))))</f>
        <v>7731.6168178260932</v>
      </c>
      <c r="AJ26" s="24">
        <f t="shared" ca="1" si="0"/>
        <v>4114.6024252902571</v>
      </c>
      <c r="AK26" s="24">
        <f t="shared" ca="1" si="5"/>
        <v>3617.0143925358361</v>
      </c>
      <c r="AL26" s="24">
        <f t="shared" ca="1" si="6"/>
        <v>41965.547784665694</v>
      </c>
      <c r="AM26" s="24">
        <f t="shared" ca="1" si="7"/>
        <v>74008.704482725603</v>
      </c>
      <c r="AN26" s="24">
        <f t="shared" ca="1" si="8"/>
        <v>58034.452215334306</v>
      </c>
      <c r="AO26" s="24">
        <f ca="1">IF(AG26="","",SUM(AI$12:AI26)+'Mortgage 1 Info Calcs'!F$15)</f>
        <v>115974.25226739129</v>
      </c>
      <c r="AP26" s="24" t="str">
        <f t="shared" ca="1" si="1"/>
        <v>N/A</v>
      </c>
      <c r="AQ26" s="24">
        <f ca="1">IF(AH26="","",IF(AG26&lt;'Mortgage 1 Info Calcs'!F$18,AN26*'Mortgage 1 Info Calcs'!F$17+'Mortgage 1 Info Calcs'!F$19,'Mortgage 1 Info Calcs'!F$19))</f>
        <v>0</v>
      </c>
    </row>
    <row r="27" spans="2:43" ht="11.7" customHeight="1" x14ac:dyDescent="0.25">
      <c r="B27">
        <f t="shared" si="2"/>
        <v>1.3333333333333333</v>
      </c>
      <c r="C27">
        <v>16</v>
      </c>
      <c r="D27" t="str">
        <f>IF('Mortgage 1 Variables'!C23=1,F19+1,"")</f>
        <v/>
      </c>
      <c r="E27" t="str">
        <f>IF(ISNUMBER(E15),E15+1,"")</f>
        <v/>
      </c>
      <c r="F27" t="str">
        <f>VLOOKUP('Mortgage 1 Variables'!D$11,'Mortgage 1 Variables'!B$8:C$19,2)</f>
        <v>Feb</v>
      </c>
      <c r="G27">
        <f>IF(ISBLANK('Mortgage 1 Monthly Table'!G27),IF(OR(J27=Q27,ISTEXT(Y26),ISTEXT('Mortgage 1 Info Calcs'!$K$4)),0,IF(('Mortgage 1 Info Calcs'!F$7*12)&gt;C26,G26,IF(C26='Mortgage 1 Info Calcs'!F$7*12,'Mortgage 1 Info Calcs'!F$8,G26))),'Mortgage 1 Monthly Table'!G27)</f>
        <v>0.06</v>
      </c>
      <c r="H27">
        <f>((PMT(G27/'Mortgage 1 Variables'!E$43,('Mortgage 1 Info Calcs'!F$9*'Mortgage 1 Variables'!E$43)-C26,-J27,0)))</f>
        <v>644.30140148550822</v>
      </c>
      <c r="I27">
        <f>IF(OR(ISERROR(((IPMT(G27/'Mortgage 1 Variables'!E$43,1,'Mortgage 1 Info Calcs'!F$9*'Mortgage 1 Variables'!E$43,-J27+Q27+'Mortgage 1 Info Calcs'!F$24,IF('Mortgage 1 Info Calcs'!F$5="Interest Only",-J27+Q27+'Mortgage 1 Info Calcs'!F$24,0))))),(((IPMT(G27/'Mortgage 1 Variables'!E$43,1,'Mortgage 1 Info Calcs'!F$9*'Mortgage 1 Variables'!E$43,-J$12,-J$12)))=0)),0,((IPMT(G27/'Mortgage 1 Variables'!E$43,1,'Mortgage 1 Info Calcs'!F$9*'Mortgage 1 Variables'!E$43,-J27+Q27+'Mortgage 1 Info Calcs'!F$24,IF('Mortgage 1 Info Calcs'!F$5="Interest Only",-J27+Q27+'Mortgage 1 Info Calcs'!F$24,0)))))</f>
        <v>488.7902720948083</v>
      </c>
      <c r="J27">
        <f>IF(Y26&gt;0,IF(ISTEXT('Mortgage 1 Info Calcs'!K$4),"0",IF(ISTEXT(Y26),Y26,Y26+(IF(ISTEXT(K27),0,K27)))),0)</f>
        <v>97758.054418961663</v>
      </c>
      <c r="K27">
        <f>IF(ISBLANK('Mortgage 1 Monthly Table'!L27),0,'Mortgage 1 Monthly Table'!L27)</f>
        <v>0</v>
      </c>
      <c r="L27">
        <f>IF(ISBLANK('Mortgage 1 Monthly Table'!N27),IF('Mortgage 1 Info Calcs'!F$13="Calculated",IF('Mortgage 1 Info Calcs'!F$22="Keep Same",IF('Mortgage 1 Info Calcs'!F$5="Interest Only",IF(OR(I27&gt;L26,J27=""),I27,IF(J27&lt;L26,IF(J27&lt;L26,J27+I27,IF(L26+M26&gt;J27,L26+I27,L26)),IF(L26+M26&gt;J27,L26+I27,L26))),IF(H27&gt;L26,H27,IF(J27&gt;L26,IF(L26+M26&gt;J27,L26+I27,L26),J27+S27))),IF('Mortgage 1 Info Calcs'!F$5="Interest Only",'Mortgage 1 Monthly Calcs'!I27,'Mortgage 1 Monthly Calcs'!H27)),'Mortgage 1 Monthly Calcs'!L26),'Mortgage 1 Monthly Table'!N27)</f>
        <v>644.30140148550822</v>
      </c>
      <c r="M27">
        <f>IF(ISBLANK('Mortgage 1 Monthly Table'!P27),IF(N26&gt;J27,IF(J27&gt;L26,J27-L26,0),IF(OR(OR(Y26&lt;0,ISTEXT(Y26)),ISTEXT('Mortgage 1 Info Calcs'!$K$4)),"",'Mortgage 1 Info Calcs'!F$21)),'Mortgage 1 Monthly Table'!P27)</f>
        <v>0</v>
      </c>
      <c r="N27">
        <f t="shared" si="3"/>
        <v>644.30140148550822</v>
      </c>
      <c r="O27">
        <f>IF(OR(OR(Y26&lt;0,ISTEXT(Y26)),ISTEXT('Mortgage 1 Info Calcs'!$K$4)),"",(O26+M27))</f>
        <v>0</v>
      </c>
      <c r="P27">
        <f>IF(ISBLANK('Mortgage 1 Monthly Table'!T27),IF(ISTEXT(J27),0,IF(OR(Y26&lt;Q26,AND(Y26&lt;0,NOT(ISTEXT(Y26))),ISTEXT('Mortgage 1 Info Calcs'!$K$4)),IF(-Y26&gt;P26,-Y26,Y26-Q26),IF(J27="",0,'Mortgage 1 Info Calcs'!F$26))),'Mortgage 1 Monthly Table'!T27)</f>
        <v>0</v>
      </c>
      <c r="Q27">
        <f>IF(OR(OR(Y26&lt;0,ISTEXT(Y26)),ISTEXT('Mortgage 1 Info Calcs'!$K$4)),"",IF(O27&lt;0,Q26,(Q26+P27)))</f>
        <v>0</v>
      </c>
      <c r="R27">
        <f>IF(OR(ISERROR(L27-S27),ISTEXT('Mortgage 1 Info Calcs'!$K$4)),"",L27-S27+M27)</f>
        <v>155.51112939069992</v>
      </c>
      <c r="S27">
        <f>IF(OR(IF(ISERROR(ROUND((J27-Q27-'Mortgage 1 Info Calcs'!F$24)*(G27/12),2)),0,(J27-O27-Q27-'Mortgage 1 Info Calcs'!F$24)*(G27/12)),,,ISTEXT('Mortgage 1 Info Calcs'!K$4)),IF(((J27-Q27-'Mortgage 1 Info Calcs'!F$24)*(G27/12))&gt;0,((J27-Q27-'Mortgage 1 Info Calcs'!F$24)*(G27/12)),0),0)</f>
        <v>488.7902720948083</v>
      </c>
      <c r="T27">
        <f>IF(OR(ISERROR(SUM(R$12:R27)),(ISTEXT(T26)),(T26=(SUM(R$12:R27)))),"",SUM(R$12:R27))</f>
        <v>2397.456710428984</v>
      </c>
      <c r="U27">
        <f>SUM(S$12:S27)</f>
        <v>7911.3657133391489</v>
      </c>
      <c r="V27" t="str">
        <f>IF(ISBLANK('Mortgage 1 Info Calcs'!F$28),"",IF((O27+Q27)&gt;0,((O27+Q27)*G27/12)-((O27+Q27)*(('Mortgage 1 Info Calcs'!F$28)-('Mortgage 1 Info Calcs'!F$28*'Mortgage 1 Info Calcs'!G$29))/12),""))</f>
        <v/>
      </c>
      <c r="W27" t="str">
        <f>IF(ISTEXT(V27),"",SUM(V$12:V27))</f>
        <v/>
      </c>
      <c r="X27">
        <f>IF(OR(J27=Q27,ISTEXT(Y26),ISTEXT('Mortgage 1 Info Calcs'!$F$17)),"",IF(('Mortgage 1 Info Calcs'!F$18*12)&gt;C26+1,IF(C26='Mortgage 1 Info Calcs'!F$18*12,0,'Mortgage 1 Info Calcs'!F$19+Y27*('Mortgage 1 Info Calcs'!F$17)),'Mortgage 1 Info Calcs'!F$19))</f>
        <v>0</v>
      </c>
      <c r="Y27">
        <f>IF(OR(ISERROR(J27-R27-M27),IF(ISERROR((J27-R27-M27)=0),"True",(J27-R27-M27)=0),ISTEXT('Mortgage 1 Info Calcs'!$K$4)),"",IF((J27&gt;(L27+M27)),(FV((G27/'Mortgage 1 Variables'!E$43),1,(L27+M27),-J27+Q27+'Mortgage 1 Info Calcs'!F$24,0))+Q27+'Mortgage 1 Info Calcs'!F$24+IF(I27&gt;0,0,-I27),""))</f>
        <v>97602.543289570967</v>
      </c>
      <c r="Z27" s="67">
        <f>IF((FV(IF(G27=0,'Mortgage 1 Info Calcs'!F$8,G27)/12,1,PMT(IF(G27=0,'Mortgage 1 Info Calcs'!F$8,G27)/12,('Mortgage 1 Info Calcs'!F$9*12)-C26,-Z26,0),-Z26,0))&gt;0,(FV(IF(G27=0,'Mortgage 1 Info Calcs'!F$8,G27)/12,1,PMT(IF(G27=0,'Mortgage 1 Info Calcs'!F$8,G27)/12,('Mortgage 1 Info Calcs'!F$9*12)-C26,-Z26,0),-Z26,0)),0)</f>
        <v>97602.543289570967</v>
      </c>
      <c r="AA27" s="67">
        <f>IF(Z27&lt;=0,0,(IPMT(IF(G27=0,'Mortgage 1 Info Calcs'!F$8,G27)/12,1,('Mortgage 1 Info Calcs'!F$9*12)-C26,-Z26,0)))</f>
        <v>488.7902720948083</v>
      </c>
      <c r="AB27" s="67">
        <f>IF(C27&lt;('Mortgage 1 Info Calcs'!F$9*12),SUM(AA$12:AA27),0)</f>
        <v>7911.3657133391489</v>
      </c>
      <c r="AC27" s="14">
        <v>16</v>
      </c>
      <c r="AD27" s="174">
        <f t="shared" si="4"/>
        <v>1.3333333333333333</v>
      </c>
      <c r="AE27" s="174" t="str">
        <f>IF(Y27="","",IF(J$12+X27='Mortgage 2 Monthly calcs'!J$12+'Mortgage 2 Monthly calcs'!V27,"",IF(J$12+X27&gt;'Mortgage 2 Monthly calcs'!J$12+'Mortgage 2 Monthly calcs'!V27,IF(Y27+X27+'Mortgage 1 Info Calcs'!F$15&gt;'Mortgage 2 Monthly calcs'!W27+'Mortgage 2 Monthly calcs'!V27,"",C27),IF(Y27+X27&lt;'Mortgage 2 Monthly calcs'!W27+'Mortgage 2 Monthly calcs'!V27,"",C27))))</f>
        <v/>
      </c>
      <c r="AG27" s="83">
        <f>IF('Mortgage 1 Monthly Calcs'!AC27&gt;ROUNDUP('Mortgage 1 Info Calcs'!K$11,0),"",'Mortgage 1 Monthly Calcs'!AC27)</f>
        <v>16</v>
      </c>
      <c r="AH27" s="24">
        <f ca="1">IF(ISTEXT(AG27),"",OFFSET('Mortgage 1 Monthly Calcs'!J$12,12*AG26,0))</f>
        <v>58034.452215334306</v>
      </c>
      <c r="AI27" s="24">
        <f ca="1">IF(ISTEXT(AN27),"",SUM(INDIRECT("N"&amp;(12+(12*AG26))):INDIRECT("N"&amp;(23+(12*AG26)))))</f>
        <v>7731.6168178261096</v>
      </c>
      <c r="AJ27" s="24">
        <f t="shared" ca="1" si="0"/>
        <v>4368.3820995745264</v>
      </c>
      <c r="AK27" s="24">
        <f t="shared" ca="1" si="5"/>
        <v>3363.2347182515832</v>
      </c>
      <c r="AL27" s="24">
        <f t="shared" ca="1" si="6"/>
        <v>46333.92988424022</v>
      </c>
      <c r="AM27" s="24">
        <f t="shared" ca="1" si="7"/>
        <v>77371.939200977184</v>
      </c>
      <c r="AN27" s="24">
        <f t="shared" ca="1" si="8"/>
        <v>53666.07011575978</v>
      </c>
      <c r="AO27" s="24">
        <f ca="1">IF(AG27="","",SUM(AI$12:AI27)+'Mortgage 1 Info Calcs'!F$15)</f>
        <v>123705.8690852174</v>
      </c>
      <c r="AP27" s="24" t="str">
        <f t="shared" ca="1" si="1"/>
        <v>N/A</v>
      </c>
      <c r="AQ27" s="24">
        <f ca="1">IF(AH27="","",IF(AG27&lt;'Mortgage 1 Info Calcs'!F$18,AN27*'Mortgage 1 Info Calcs'!F$17+'Mortgage 1 Info Calcs'!F$19,'Mortgage 1 Info Calcs'!F$19))</f>
        <v>0</v>
      </c>
    </row>
    <row r="28" spans="2:43" ht="11.7" customHeight="1" x14ac:dyDescent="0.25">
      <c r="B28">
        <f t="shared" si="2"/>
        <v>1.4166666666666667</v>
      </c>
      <c r="C28">
        <v>17</v>
      </c>
      <c r="D28" t="str">
        <f>IF('Mortgage 1 Variables'!C24=1,F19+1,"")</f>
        <v/>
      </c>
      <c r="E28" t="str">
        <f t="shared" ref="E28:E91" si="9">IF(ISNUMBER(E16),E16+1,"")</f>
        <v/>
      </c>
      <c r="F28" t="str">
        <f>VLOOKUP('Mortgage 1 Variables'!D$12,'Mortgage 1 Variables'!B$8:C$19,2)</f>
        <v>Mar</v>
      </c>
      <c r="G28">
        <f>IF(ISBLANK('Mortgage 1 Monthly Table'!G28),IF(OR(J28=Q28,ISTEXT(Y27),ISTEXT('Mortgage 1 Info Calcs'!$K$4)),0,IF(('Mortgage 1 Info Calcs'!F$7*12)&gt;C27,G27,IF(C27='Mortgage 1 Info Calcs'!F$7*12,'Mortgage 1 Info Calcs'!F$8,G27))),'Mortgage 1 Monthly Table'!G28)</f>
        <v>0.06</v>
      </c>
      <c r="H28">
        <f>((PMT(G28/'Mortgage 1 Variables'!E$43,('Mortgage 1 Info Calcs'!F$9*'Mortgage 1 Variables'!E$43)-C27,-J28,0)))</f>
        <v>644.30140148550811</v>
      </c>
      <c r="I28">
        <f>IF(OR(ISERROR(((IPMT(G28/'Mortgage 1 Variables'!E$43,1,'Mortgage 1 Info Calcs'!F$9*'Mortgage 1 Variables'!E$43,-J28+Q28+'Mortgage 1 Info Calcs'!F$24,IF('Mortgage 1 Info Calcs'!F$5="Interest Only",-J28+Q28+'Mortgage 1 Info Calcs'!F$24,0))))),(((IPMT(G28/'Mortgage 1 Variables'!E$43,1,'Mortgage 1 Info Calcs'!F$9*'Mortgage 1 Variables'!E$43,-J$12,-J$12)))=0)),0,((IPMT(G28/'Mortgage 1 Variables'!E$43,1,'Mortgage 1 Info Calcs'!F$9*'Mortgage 1 Variables'!E$43,-J28+Q28+'Mortgage 1 Info Calcs'!F$24,IF('Mortgage 1 Info Calcs'!F$5="Interest Only",-J28+Q28+'Mortgage 1 Info Calcs'!F$24,0)))))</f>
        <v>488.01271644785487</v>
      </c>
      <c r="J28">
        <f>IF(Y27&gt;0,IF(ISTEXT('Mortgage 1 Info Calcs'!K$4),"0",IF(ISTEXT(Y27),Y27,Y27+(IF(ISTEXT(K28),0,K28)))),0)</f>
        <v>97602.543289570967</v>
      </c>
      <c r="K28">
        <f>IF(ISBLANK('Mortgage 1 Monthly Table'!L28),0,'Mortgage 1 Monthly Table'!L28)</f>
        <v>0</v>
      </c>
      <c r="L28">
        <f>IF(ISBLANK('Mortgage 1 Monthly Table'!N28),IF('Mortgage 1 Info Calcs'!F$13="Calculated",IF('Mortgage 1 Info Calcs'!F$22="Keep Same",IF('Mortgage 1 Info Calcs'!F$5="Interest Only",IF(OR(I28&gt;L27,J28=""),I28,IF(J28&lt;L27,IF(J28&lt;L27,J28+I28,IF(L27+M27&gt;J28,L27+I28,L27)),IF(L27+M27&gt;J28,L27+I28,L27))),IF(H28&gt;L27,H28,IF(J28&gt;L27,IF(L27+M27&gt;J28,L27+I28,L27),J28+S28))),IF('Mortgage 1 Info Calcs'!F$5="Interest Only",'Mortgage 1 Monthly Calcs'!I28,'Mortgage 1 Monthly Calcs'!H28)),'Mortgage 1 Monthly Calcs'!L27),'Mortgage 1 Monthly Table'!N28)</f>
        <v>644.30140148550811</v>
      </c>
      <c r="M28">
        <f>IF(ISBLANK('Mortgage 1 Monthly Table'!P28),IF(N27&gt;J28,IF(J28&gt;L27,J28-L27,0),IF(OR(OR(Y27&lt;0,ISTEXT(Y27)),ISTEXT('Mortgage 1 Info Calcs'!$K$4)),"",'Mortgage 1 Info Calcs'!F$21)),'Mortgage 1 Monthly Table'!P28)</f>
        <v>0</v>
      </c>
      <c r="N28">
        <f t="shared" si="3"/>
        <v>644.30140148550811</v>
      </c>
      <c r="O28">
        <f>IF(OR(OR(Y27&lt;0,ISTEXT(Y27)),ISTEXT('Mortgage 1 Info Calcs'!$K$4)),"",(O27+M28))</f>
        <v>0</v>
      </c>
      <c r="P28">
        <f>IF(ISBLANK('Mortgage 1 Monthly Table'!T28),IF(ISTEXT(J28),0,IF(OR(Y27&lt;Q27,AND(Y27&lt;0,NOT(ISTEXT(Y27))),ISTEXT('Mortgage 1 Info Calcs'!$K$4)),IF(-Y27&gt;P27,-Y27,Y27-Q27),IF(J28="",0,'Mortgage 1 Info Calcs'!F$26))),'Mortgage 1 Monthly Table'!T28)</f>
        <v>0</v>
      </c>
      <c r="Q28">
        <f>IF(OR(OR(Y27&lt;0,ISTEXT(Y27)),ISTEXT('Mortgage 1 Info Calcs'!$K$4)),"",IF(O28&lt;0,Q27,(Q27+P28)))</f>
        <v>0</v>
      </c>
      <c r="R28">
        <f>IF(OR(ISERROR(L28-S28),ISTEXT('Mortgage 1 Info Calcs'!$K$4)),"",L28-S28+M28)</f>
        <v>156.28868503765324</v>
      </c>
      <c r="S28">
        <f>IF(OR(IF(ISERROR(ROUND((J28-Q28-'Mortgage 1 Info Calcs'!F$24)*(G28/12),2)),0,(J28-O28-Q28-'Mortgage 1 Info Calcs'!F$24)*(G28/12)),,,ISTEXT('Mortgage 1 Info Calcs'!K$4)),IF(((J28-Q28-'Mortgage 1 Info Calcs'!F$24)*(G28/12))&gt;0,((J28-Q28-'Mortgage 1 Info Calcs'!F$24)*(G28/12)),0),0)</f>
        <v>488.01271644785487</v>
      </c>
      <c r="T28">
        <f>IF(OR(ISERROR(SUM(R$12:R28)),(ISTEXT(T27)),(T27=(SUM(R$12:R28)))),"",SUM(R$12:R28))</f>
        <v>2553.7453954666371</v>
      </c>
      <c r="U28">
        <f>SUM(S$12:S28)</f>
        <v>8399.3784297870043</v>
      </c>
      <c r="V28" t="str">
        <f>IF(ISBLANK('Mortgage 1 Info Calcs'!F$28),"",IF((O28+Q28)&gt;0,((O28+Q28)*G28/12)-((O28+Q28)*(('Mortgage 1 Info Calcs'!F$28)-('Mortgage 1 Info Calcs'!F$28*'Mortgage 1 Info Calcs'!G$29))/12),""))</f>
        <v/>
      </c>
      <c r="W28" t="str">
        <f>IF(ISTEXT(V28),"",SUM(V$12:V28))</f>
        <v/>
      </c>
      <c r="X28">
        <f>IF(OR(J28=Q28,ISTEXT(Y27),ISTEXT('Mortgage 1 Info Calcs'!$F$17)),"",IF(('Mortgage 1 Info Calcs'!F$18*12)&gt;C27+1,IF(C27='Mortgage 1 Info Calcs'!F$18*12,0,'Mortgage 1 Info Calcs'!F$19+Y28*('Mortgage 1 Info Calcs'!F$17)),'Mortgage 1 Info Calcs'!F$19))</f>
        <v>0</v>
      </c>
      <c r="Y28">
        <f>IF(OR(ISERROR(J28-R28-M28),IF(ISERROR((J28-R28-M28)=0),"True",(J28-R28-M28)=0),ISTEXT('Mortgage 1 Info Calcs'!$K$4)),"",IF((J28&gt;(L28+M28)),(FV((G28/'Mortgage 1 Variables'!E$43),1,(L28+M28),-J28+Q28+'Mortgage 1 Info Calcs'!F$24,0))+Q28+'Mortgage 1 Info Calcs'!F$24+IF(I28&gt;0,0,-I28),""))</f>
        <v>97446.254604533315</v>
      </c>
      <c r="Z28" s="67">
        <f>IF((FV(IF(G28=0,'Mortgage 1 Info Calcs'!F$8,G28)/12,1,PMT(IF(G28=0,'Mortgage 1 Info Calcs'!F$8,G28)/12,('Mortgage 1 Info Calcs'!F$9*12)-C27,-Z27,0),-Z27,0))&gt;0,(FV(IF(G28=0,'Mortgage 1 Info Calcs'!F$8,G28)/12,1,PMT(IF(G28=0,'Mortgage 1 Info Calcs'!F$8,G28)/12,('Mortgage 1 Info Calcs'!F$9*12)-C27,-Z27,0),-Z27,0)),0)</f>
        <v>97446.254604533315</v>
      </c>
      <c r="AA28" s="67">
        <f>IF(Z28&lt;=0,0,(IPMT(IF(G28=0,'Mortgage 1 Info Calcs'!F$8,G28)/12,1,('Mortgage 1 Info Calcs'!F$9*12)-C27,-Z27,0)))</f>
        <v>488.01271644785487</v>
      </c>
      <c r="AB28" s="67">
        <f>IF(C28&lt;('Mortgage 1 Info Calcs'!F$9*12),SUM(AA$12:AA28),0)</f>
        <v>8399.3784297870043</v>
      </c>
      <c r="AC28" s="14">
        <v>17</v>
      </c>
      <c r="AD28" s="174">
        <f t="shared" si="4"/>
        <v>1.4166666666666667</v>
      </c>
      <c r="AE28" s="174" t="str">
        <f>IF(Y28="","",IF(J$12+X28='Mortgage 2 Monthly calcs'!J$12+'Mortgage 2 Monthly calcs'!V28,"",IF(J$12+X28&gt;'Mortgage 2 Monthly calcs'!J$12+'Mortgage 2 Monthly calcs'!V28,IF(Y28+X28+'Mortgage 1 Info Calcs'!F$15&gt;'Mortgage 2 Monthly calcs'!W28+'Mortgage 2 Monthly calcs'!V28,"",C28),IF(Y28+X28&lt;'Mortgage 2 Monthly calcs'!W28+'Mortgage 2 Monthly calcs'!V28,"",C28))))</f>
        <v/>
      </c>
      <c r="AG28" s="83">
        <f>IF('Mortgage 1 Monthly Calcs'!AC28&gt;ROUNDUP('Mortgage 1 Info Calcs'!K$11,0),"",'Mortgage 1 Monthly Calcs'!AC28)</f>
        <v>17</v>
      </c>
      <c r="AH28" s="24">
        <f ca="1">IF(ISTEXT(AG28),"",OFFSET('Mortgage 1 Monthly Calcs'!J$12,12*AG27,0))</f>
        <v>53666.07011575978</v>
      </c>
      <c r="AI28" s="24">
        <f ca="1">IF(ISTEXT(AN28),"",SUM(INDIRECT("N"&amp;(12+(12*AG27))):INDIRECT("N"&amp;(23+(12*AG27)))))</f>
        <v>7731.6168178261241</v>
      </c>
      <c r="AJ28" s="24">
        <f t="shared" ca="1" si="0"/>
        <v>4637.8143488643836</v>
      </c>
      <c r="AK28" s="24">
        <f t="shared" ca="1" si="5"/>
        <v>3093.8024689617405</v>
      </c>
      <c r="AL28" s="24">
        <f t="shared" ca="1" si="6"/>
        <v>50971.744233104604</v>
      </c>
      <c r="AM28" s="24">
        <f t="shared" ca="1" si="7"/>
        <v>80465.741669938929</v>
      </c>
      <c r="AN28" s="24">
        <f t="shared" ca="1" si="8"/>
        <v>49028.255766895396</v>
      </c>
      <c r="AO28" s="24">
        <f ca="1">IF(AG28="","",SUM(AI$12:AI28)+'Mortgage 1 Info Calcs'!F$15)</f>
        <v>131437.48590304353</v>
      </c>
      <c r="AP28" s="24" t="str">
        <f t="shared" ca="1" si="1"/>
        <v>N/A</v>
      </c>
      <c r="AQ28" s="24">
        <f ca="1">IF(AH28="","",IF(AG28&lt;'Mortgage 1 Info Calcs'!F$18,AN28*'Mortgage 1 Info Calcs'!F$17+'Mortgage 1 Info Calcs'!F$19,'Mortgage 1 Info Calcs'!F$19))</f>
        <v>0</v>
      </c>
    </row>
    <row r="29" spans="2:43" ht="11.7" customHeight="1" x14ac:dyDescent="0.25">
      <c r="B29">
        <f t="shared" si="2"/>
        <v>1.5</v>
      </c>
      <c r="C29">
        <v>18</v>
      </c>
      <c r="D29" t="str">
        <f>IF('Mortgage 1 Variables'!C25=1,F19+1,"")</f>
        <v/>
      </c>
      <c r="E29" t="str">
        <f t="shared" si="9"/>
        <v/>
      </c>
      <c r="F29" t="str">
        <f>VLOOKUP('Mortgage 1 Variables'!D$13,'Mortgage 1 Variables'!B$8:C$19,2)</f>
        <v>Apr</v>
      </c>
      <c r="G29">
        <f>IF(ISBLANK('Mortgage 1 Monthly Table'!G29),IF(OR(J29=Q29,ISTEXT(Y28),ISTEXT('Mortgage 1 Info Calcs'!$K$4)),0,IF(('Mortgage 1 Info Calcs'!F$7*12)&gt;C28,G28,IF(C28='Mortgage 1 Info Calcs'!F$7*12,'Mortgage 1 Info Calcs'!F$8,G28))),'Mortgage 1 Monthly Table'!G29)</f>
        <v>0.06</v>
      </c>
      <c r="H29">
        <f>((PMT(G29/'Mortgage 1 Variables'!E$43,('Mortgage 1 Info Calcs'!F$9*'Mortgage 1 Variables'!E$43)-C28,-J29,0)))</f>
        <v>644.30140148550822</v>
      </c>
      <c r="I29">
        <f>IF(OR(ISERROR(((IPMT(G29/'Mortgage 1 Variables'!E$43,1,'Mortgage 1 Info Calcs'!F$9*'Mortgage 1 Variables'!E$43,-J29+Q29+'Mortgage 1 Info Calcs'!F$24,IF('Mortgage 1 Info Calcs'!F$5="Interest Only",-J29+Q29+'Mortgage 1 Info Calcs'!F$24,0))))),(((IPMT(G29/'Mortgage 1 Variables'!E$43,1,'Mortgage 1 Info Calcs'!F$9*'Mortgage 1 Variables'!E$43,-J$12,-J$12)))=0)),0,((IPMT(G29/'Mortgage 1 Variables'!E$43,1,'Mortgage 1 Info Calcs'!F$9*'Mortgage 1 Variables'!E$43,-J29+Q29+'Mortgage 1 Info Calcs'!F$24,IF('Mortgage 1 Info Calcs'!F$5="Interest Only",-J29+Q29+'Mortgage 1 Info Calcs'!F$24,0)))))</f>
        <v>487.23127302266658</v>
      </c>
      <c r="J29">
        <f>IF(Y28&gt;0,IF(ISTEXT('Mortgage 1 Info Calcs'!K$4),"0",IF(ISTEXT(Y28),Y28,Y28+(IF(ISTEXT(K29),0,K29)))),0)</f>
        <v>97446.254604533315</v>
      </c>
      <c r="K29">
        <f>IF(ISBLANK('Mortgage 1 Monthly Table'!L29),0,'Mortgage 1 Monthly Table'!L29)</f>
        <v>0</v>
      </c>
      <c r="L29">
        <f>IF(ISBLANK('Mortgage 1 Monthly Table'!N29),IF('Mortgage 1 Info Calcs'!F$13="Calculated",IF('Mortgage 1 Info Calcs'!F$22="Keep Same",IF('Mortgage 1 Info Calcs'!F$5="Interest Only",IF(OR(I29&gt;L28,J29=""),I29,IF(J29&lt;L28,IF(J29&lt;L28,J29+I29,IF(L28+M28&gt;J29,L28+I29,L28)),IF(L28+M28&gt;J29,L28+I29,L28))),IF(H29&gt;L28,H29,IF(J29&gt;L28,IF(L28+M28&gt;J29,L28+I29,L28),J29+S29))),IF('Mortgage 1 Info Calcs'!F$5="Interest Only",'Mortgage 1 Monthly Calcs'!I29,'Mortgage 1 Monthly Calcs'!H29)),'Mortgage 1 Monthly Calcs'!L28),'Mortgage 1 Monthly Table'!N29)</f>
        <v>644.30140148550822</v>
      </c>
      <c r="M29">
        <f>IF(ISBLANK('Mortgage 1 Monthly Table'!P29),IF(N28&gt;J29,IF(J29&gt;L28,J29-L28,0),IF(OR(OR(Y28&lt;0,ISTEXT(Y28)),ISTEXT('Mortgage 1 Info Calcs'!$K$4)),"",'Mortgage 1 Info Calcs'!F$21)),'Mortgage 1 Monthly Table'!P29)</f>
        <v>0</v>
      </c>
      <c r="N29">
        <f t="shared" si="3"/>
        <v>644.30140148550822</v>
      </c>
      <c r="O29">
        <f>IF(OR(OR(Y28&lt;0,ISTEXT(Y28)),ISTEXT('Mortgage 1 Info Calcs'!$K$4)),"",(O28+M29))</f>
        <v>0</v>
      </c>
      <c r="P29">
        <f>IF(ISBLANK('Mortgage 1 Monthly Table'!T29),IF(ISTEXT(J29),0,IF(OR(Y28&lt;Q28,AND(Y28&lt;0,NOT(ISTEXT(Y28))),ISTEXT('Mortgage 1 Info Calcs'!$K$4)),IF(-Y28&gt;P28,-Y28,Y28-Q28),IF(J29="",0,'Mortgage 1 Info Calcs'!F$26))),'Mortgage 1 Monthly Table'!T29)</f>
        <v>0</v>
      </c>
      <c r="Q29">
        <f>IF(OR(OR(Y28&lt;0,ISTEXT(Y28)),ISTEXT('Mortgage 1 Info Calcs'!$K$4)),"",IF(O29&lt;0,Q28,(Q28+P29)))</f>
        <v>0</v>
      </c>
      <c r="R29">
        <f>IF(OR(ISERROR(L29-S29),ISTEXT('Mortgage 1 Info Calcs'!$K$4)),"",L29-S29+M29)</f>
        <v>157.07012846284164</v>
      </c>
      <c r="S29">
        <f>IF(OR(IF(ISERROR(ROUND((J29-Q29-'Mortgage 1 Info Calcs'!F$24)*(G29/12),2)),0,(J29-O29-Q29-'Mortgage 1 Info Calcs'!F$24)*(G29/12)),,,ISTEXT('Mortgage 1 Info Calcs'!K$4)),IF(((J29-Q29-'Mortgage 1 Info Calcs'!F$24)*(G29/12))&gt;0,((J29-Q29-'Mortgage 1 Info Calcs'!F$24)*(G29/12)),0),0)</f>
        <v>487.23127302266658</v>
      </c>
      <c r="T29">
        <f>IF(OR(ISERROR(SUM(R$12:R29)),(ISTEXT(T28)),(T28=(SUM(R$12:R29)))),"",SUM(R$12:R29))</f>
        <v>2710.8155239294788</v>
      </c>
      <c r="U29">
        <f>SUM(S$12:S29)</f>
        <v>8886.6097028096701</v>
      </c>
      <c r="V29" t="str">
        <f>IF(ISBLANK('Mortgage 1 Info Calcs'!F$28),"",IF((O29+Q29)&gt;0,((O29+Q29)*G29/12)-((O29+Q29)*(('Mortgage 1 Info Calcs'!F$28)-('Mortgage 1 Info Calcs'!F$28*'Mortgage 1 Info Calcs'!G$29))/12),""))</f>
        <v/>
      </c>
      <c r="W29" t="str">
        <f>IF(ISTEXT(V29),"",SUM(V$12:V29))</f>
        <v/>
      </c>
      <c r="X29">
        <f>IF(OR(J29=Q29,ISTEXT(Y28),ISTEXT('Mortgage 1 Info Calcs'!$F$17)),"",IF(('Mortgage 1 Info Calcs'!F$18*12)&gt;C28+1,IF(C28='Mortgage 1 Info Calcs'!F$18*12,0,'Mortgage 1 Info Calcs'!F$19+Y29*('Mortgage 1 Info Calcs'!F$17)),'Mortgage 1 Info Calcs'!F$19))</f>
        <v>0</v>
      </c>
      <c r="Y29">
        <f>IF(OR(ISERROR(J29-R29-M29),IF(ISERROR((J29-R29-M29)=0),"True",(J29-R29-M29)=0),ISTEXT('Mortgage 1 Info Calcs'!$K$4)),"",IF((J29&gt;(L29+M29)),(FV((G29/'Mortgage 1 Variables'!E$43),1,(L29+M29),-J29+Q29+'Mortgage 1 Info Calcs'!F$24,0))+Q29+'Mortgage 1 Info Calcs'!F$24+IF(I29&gt;0,0,-I29),""))</f>
        <v>97289.18447607047</v>
      </c>
      <c r="Z29" s="67">
        <f>IF((FV(IF(G29=0,'Mortgage 1 Info Calcs'!F$8,G29)/12,1,PMT(IF(G29=0,'Mortgage 1 Info Calcs'!F$8,G29)/12,('Mortgage 1 Info Calcs'!F$9*12)-C28,-Z28,0),-Z28,0))&gt;0,(FV(IF(G29=0,'Mortgage 1 Info Calcs'!F$8,G29)/12,1,PMT(IF(G29=0,'Mortgage 1 Info Calcs'!F$8,G29)/12,('Mortgage 1 Info Calcs'!F$9*12)-C28,-Z28,0),-Z28,0)),0)</f>
        <v>97289.18447607047</v>
      </c>
      <c r="AA29" s="67">
        <f>IF(Z29&lt;=0,0,(IPMT(IF(G29=0,'Mortgage 1 Info Calcs'!F$8,G29)/12,1,('Mortgage 1 Info Calcs'!F$9*12)-C28,-Z28,0)))</f>
        <v>487.23127302266658</v>
      </c>
      <c r="AB29" s="67">
        <f>IF(C29&lt;('Mortgage 1 Info Calcs'!F$9*12),SUM(AA$12:AA29),0)</f>
        <v>8886.6097028096701</v>
      </c>
      <c r="AC29" s="14">
        <v>18</v>
      </c>
      <c r="AD29" s="174">
        <f t="shared" si="4"/>
        <v>1.5</v>
      </c>
      <c r="AE29" s="174" t="str">
        <f>IF(Y29="","",IF(J$12+X29='Mortgage 2 Monthly calcs'!J$12+'Mortgage 2 Monthly calcs'!V29,"",IF(J$12+X29&gt;'Mortgage 2 Monthly calcs'!J$12+'Mortgage 2 Monthly calcs'!V29,IF(Y29+X29+'Mortgage 1 Info Calcs'!F$15&gt;'Mortgage 2 Monthly calcs'!W29+'Mortgage 2 Monthly calcs'!V29,"",C29),IF(Y29+X29&lt;'Mortgage 2 Monthly calcs'!W29+'Mortgage 2 Monthly calcs'!V29,"",C29))))</f>
        <v/>
      </c>
      <c r="AG29" s="83">
        <f>IF('Mortgage 1 Monthly Calcs'!AC29&gt;ROUNDUP('Mortgage 1 Info Calcs'!K$11,0),"",'Mortgage 1 Monthly Calcs'!AC29)</f>
        <v>18</v>
      </c>
      <c r="AH29" s="24">
        <f ca="1">IF(ISTEXT(AG29),"",OFFSET('Mortgage 1 Monthly Calcs'!J$12,12*AG28,0))</f>
        <v>49028.255766895396</v>
      </c>
      <c r="AI29" s="24">
        <f ca="1">IF(ISTEXT(AN29),"",SUM(INDIRECT("N"&amp;(12+(12*AG28))):INDIRECT("N"&amp;(23+(12*AG28)))))</f>
        <v>7731.616817826136</v>
      </c>
      <c r="AJ29" s="24">
        <f t="shared" ca="1" si="0"/>
        <v>4923.8645897361348</v>
      </c>
      <c r="AK29" s="24">
        <f t="shared" ca="1" si="5"/>
        <v>2807.7522280900012</v>
      </c>
      <c r="AL29" s="24">
        <f t="shared" ca="1" si="6"/>
        <v>55895.608822840739</v>
      </c>
      <c r="AM29" s="24">
        <f t="shared" ca="1" si="7"/>
        <v>83273.49389802893</v>
      </c>
      <c r="AN29" s="24">
        <f t="shared" ca="1" si="8"/>
        <v>44104.391177159261</v>
      </c>
      <c r="AO29" s="24">
        <f ca="1">IF(AG29="","",SUM(AI$12:AI29)+'Mortgage 1 Info Calcs'!F$15)</f>
        <v>139169.10272086968</v>
      </c>
      <c r="AP29" s="24" t="str">
        <f t="shared" ca="1" si="1"/>
        <v>N/A</v>
      </c>
      <c r="AQ29" s="24">
        <f ca="1">IF(AH29="","",IF(AG29&lt;'Mortgage 1 Info Calcs'!F$18,AN29*'Mortgage 1 Info Calcs'!F$17+'Mortgage 1 Info Calcs'!F$19,'Mortgage 1 Info Calcs'!F$19))</f>
        <v>0</v>
      </c>
    </row>
    <row r="30" spans="2:43" ht="11.7" customHeight="1" x14ac:dyDescent="0.25">
      <c r="B30">
        <f t="shared" si="2"/>
        <v>1.5833333333333333</v>
      </c>
      <c r="C30">
        <v>19</v>
      </c>
      <c r="D30" t="str">
        <f>IF('Mortgage 1 Variables'!C26=1,F19+1,"")</f>
        <v/>
      </c>
      <c r="E30" t="str">
        <f t="shared" si="9"/>
        <v/>
      </c>
      <c r="F30" t="str">
        <f>VLOOKUP('Mortgage 1 Variables'!D$14,'Mortgage 1 Variables'!B$8:C$19,2)</f>
        <v>May</v>
      </c>
      <c r="G30">
        <f>IF(ISBLANK('Mortgage 1 Monthly Table'!G30),IF(OR(J30=Q30,ISTEXT(Y29),ISTEXT('Mortgage 1 Info Calcs'!$K$4)),0,IF(('Mortgage 1 Info Calcs'!F$7*12)&gt;C29,G29,IF(C29='Mortgage 1 Info Calcs'!F$7*12,'Mortgage 1 Info Calcs'!F$8,G29))),'Mortgage 1 Monthly Table'!G30)</f>
        <v>0.06</v>
      </c>
      <c r="H30">
        <f>((PMT(G30/'Mortgage 1 Variables'!E$43,('Mortgage 1 Info Calcs'!F$9*'Mortgage 1 Variables'!E$43)-C29,-J30,0)))</f>
        <v>644.30140148550811</v>
      </c>
      <c r="I30">
        <f>IF(OR(ISERROR(((IPMT(G30/'Mortgage 1 Variables'!E$43,1,'Mortgage 1 Info Calcs'!F$9*'Mortgage 1 Variables'!E$43,-J30+Q30+'Mortgage 1 Info Calcs'!F$24,IF('Mortgage 1 Info Calcs'!F$5="Interest Only",-J30+Q30+'Mortgage 1 Info Calcs'!F$24,0))))),(((IPMT(G30/'Mortgage 1 Variables'!E$43,1,'Mortgage 1 Info Calcs'!F$9*'Mortgage 1 Variables'!E$43,-J$12,-J$12)))=0)),0,((IPMT(G30/'Mortgage 1 Variables'!E$43,1,'Mortgage 1 Info Calcs'!F$9*'Mortgage 1 Variables'!E$43,-J30+Q30+'Mortgage 1 Info Calcs'!F$24,IF('Mortgage 1 Info Calcs'!F$5="Interest Only",-J30+Q30+'Mortgage 1 Info Calcs'!F$24,0)))))</f>
        <v>486.44592238035239</v>
      </c>
      <c r="J30">
        <f>IF(Y29&gt;0,IF(ISTEXT('Mortgage 1 Info Calcs'!K$4),"0",IF(ISTEXT(Y29),Y29,Y29+(IF(ISTEXT(K30),0,K30)))),0)</f>
        <v>97289.18447607047</v>
      </c>
      <c r="K30">
        <f>IF(ISBLANK('Mortgage 1 Monthly Table'!L30),0,'Mortgage 1 Monthly Table'!L30)</f>
        <v>0</v>
      </c>
      <c r="L30">
        <f>IF(ISBLANK('Mortgage 1 Monthly Table'!N30),IF('Mortgage 1 Info Calcs'!F$13="Calculated",IF('Mortgage 1 Info Calcs'!F$22="Keep Same",IF('Mortgage 1 Info Calcs'!F$5="Interest Only",IF(OR(I30&gt;L29,J30=""),I30,IF(J30&lt;L29,IF(J30&lt;L29,J30+I30,IF(L29+M29&gt;J30,L29+I30,L29)),IF(L29+M29&gt;J30,L29+I30,L29))),IF(H30&gt;L29,H30,IF(J30&gt;L29,IF(L29+M29&gt;J30,L29+I30,L29),J30+S30))),IF('Mortgage 1 Info Calcs'!F$5="Interest Only",'Mortgage 1 Monthly Calcs'!I30,'Mortgage 1 Monthly Calcs'!H30)),'Mortgage 1 Monthly Calcs'!L29),'Mortgage 1 Monthly Table'!N30)</f>
        <v>644.30140148550811</v>
      </c>
      <c r="M30">
        <f>IF(ISBLANK('Mortgage 1 Monthly Table'!P30),IF(N29&gt;J30,IF(J30&gt;L29,J30-L29,0),IF(OR(OR(Y29&lt;0,ISTEXT(Y29)),ISTEXT('Mortgage 1 Info Calcs'!$K$4)),"",'Mortgage 1 Info Calcs'!F$21)),'Mortgage 1 Monthly Table'!P30)</f>
        <v>0</v>
      </c>
      <c r="N30">
        <f t="shared" si="3"/>
        <v>644.30140148550811</v>
      </c>
      <c r="O30">
        <f>IF(OR(OR(Y29&lt;0,ISTEXT(Y29)),ISTEXT('Mortgage 1 Info Calcs'!$K$4)),"",(O29+M30))</f>
        <v>0</v>
      </c>
      <c r="P30">
        <f>IF(ISBLANK('Mortgage 1 Monthly Table'!T30),IF(ISTEXT(J30),0,IF(OR(Y29&lt;Q29,AND(Y29&lt;0,NOT(ISTEXT(Y29))),ISTEXT('Mortgage 1 Info Calcs'!$K$4)),IF(-Y29&gt;P29,-Y29,Y29-Q29),IF(J30="",0,'Mortgage 1 Info Calcs'!F$26))),'Mortgage 1 Monthly Table'!T30)</f>
        <v>0</v>
      </c>
      <c r="Q30">
        <f>IF(OR(OR(Y29&lt;0,ISTEXT(Y29)),ISTEXT('Mortgage 1 Info Calcs'!$K$4)),"",IF(O30&lt;0,Q29,(Q29+P30)))</f>
        <v>0</v>
      </c>
      <c r="R30">
        <f>IF(OR(ISERROR(L30-S30),ISTEXT('Mortgage 1 Info Calcs'!$K$4)),"",L30-S30+M30)</f>
        <v>157.85547910515572</v>
      </c>
      <c r="S30">
        <f>IF(OR(IF(ISERROR(ROUND((J30-Q30-'Mortgage 1 Info Calcs'!F$24)*(G30/12),2)),0,(J30-O30-Q30-'Mortgage 1 Info Calcs'!F$24)*(G30/12)),,,ISTEXT('Mortgage 1 Info Calcs'!K$4)),IF(((J30-Q30-'Mortgage 1 Info Calcs'!F$24)*(G30/12))&gt;0,((J30-Q30-'Mortgage 1 Info Calcs'!F$24)*(G30/12)),0),0)</f>
        <v>486.44592238035239</v>
      </c>
      <c r="T30">
        <f>IF(OR(ISERROR(SUM(R$12:R30)),(ISTEXT(T29)),(T29=(SUM(R$12:R30)))),"",SUM(R$12:R30))</f>
        <v>2868.6710030346344</v>
      </c>
      <c r="U30">
        <f>SUM(S$12:S30)</f>
        <v>9373.0556251900234</v>
      </c>
      <c r="V30" t="str">
        <f>IF(ISBLANK('Mortgage 1 Info Calcs'!F$28),"",IF((O30+Q30)&gt;0,((O30+Q30)*G30/12)-((O30+Q30)*(('Mortgage 1 Info Calcs'!F$28)-('Mortgage 1 Info Calcs'!F$28*'Mortgage 1 Info Calcs'!G$29))/12),""))</f>
        <v/>
      </c>
      <c r="W30" t="str">
        <f>IF(ISTEXT(V30),"",SUM(V$12:V30))</f>
        <v/>
      </c>
      <c r="X30">
        <f>IF(OR(J30=Q30,ISTEXT(Y29),ISTEXT('Mortgage 1 Info Calcs'!$F$17)),"",IF(('Mortgage 1 Info Calcs'!F$18*12)&gt;C29+1,IF(C29='Mortgage 1 Info Calcs'!F$18*12,0,'Mortgage 1 Info Calcs'!F$19+Y30*('Mortgage 1 Info Calcs'!F$17)),'Mortgage 1 Info Calcs'!F$19))</f>
        <v>0</v>
      </c>
      <c r="Y30">
        <f>IF(OR(ISERROR(J30-R30-M30),IF(ISERROR((J30-R30-M30)=0),"True",(J30-R30-M30)=0),ISTEXT('Mortgage 1 Info Calcs'!$K$4)),"",IF((J30&gt;(L30+M30)),(FV((G30/'Mortgage 1 Variables'!E$43),1,(L30+M30),-J30+Q30+'Mortgage 1 Info Calcs'!F$24,0))+Q30+'Mortgage 1 Info Calcs'!F$24+IF(I30&gt;0,0,-I30),""))</f>
        <v>97131.328996965312</v>
      </c>
      <c r="Z30" s="67">
        <f>IF((FV(IF(G30=0,'Mortgage 1 Info Calcs'!F$8,G30)/12,1,PMT(IF(G30=0,'Mortgage 1 Info Calcs'!F$8,G30)/12,('Mortgage 1 Info Calcs'!F$9*12)-C29,-Z29,0),-Z29,0))&gt;0,(FV(IF(G30=0,'Mortgage 1 Info Calcs'!F$8,G30)/12,1,PMT(IF(G30=0,'Mortgage 1 Info Calcs'!F$8,G30)/12,('Mortgage 1 Info Calcs'!F$9*12)-C29,-Z29,0),-Z29,0)),0)</f>
        <v>97131.328996965312</v>
      </c>
      <c r="AA30" s="67">
        <f>IF(Z30&lt;=0,0,(IPMT(IF(G30=0,'Mortgage 1 Info Calcs'!F$8,G30)/12,1,('Mortgage 1 Info Calcs'!F$9*12)-C29,-Z29,0)))</f>
        <v>486.44592238035239</v>
      </c>
      <c r="AB30" s="67">
        <f>IF(C30&lt;('Mortgage 1 Info Calcs'!F$9*12),SUM(AA$12:AA30),0)</f>
        <v>9373.0556251900234</v>
      </c>
      <c r="AC30" s="14">
        <v>19</v>
      </c>
      <c r="AD30" s="174">
        <f t="shared" si="4"/>
        <v>1.5833333333333333</v>
      </c>
      <c r="AE30" s="174" t="str">
        <f>IF(Y30="","",IF(J$12+X30='Mortgage 2 Monthly calcs'!J$12+'Mortgage 2 Monthly calcs'!V30,"",IF(J$12+X30&gt;'Mortgage 2 Monthly calcs'!J$12+'Mortgage 2 Monthly calcs'!V30,IF(Y30+X30+'Mortgage 1 Info Calcs'!F$15&gt;'Mortgage 2 Monthly calcs'!W30+'Mortgage 2 Monthly calcs'!V30,"",C30),IF(Y30+X30&lt;'Mortgage 2 Monthly calcs'!W30+'Mortgage 2 Monthly calcs'!V30,"",C30))))</f>
        <v/>
      </c>
      <c r="AG30" s="83">
        <f>IF('Mortgage 1 Monthly Calcs'!AC30&gt;ROUNDUP('Mortgage 1 Info Calcs'!K$11,0),"",'Mortgage 1 Monthly Calcs'!AC30)</f>
        <v>19</v>
      </c>
      <c r="AH30" s="24">
        <f ca="1">IF(ISTEXT(AG30),"",OFFSET('Mortgage 1 Monthly Calcs'!J$12,12*AG29,0))</f>
        <v>44104.391177159261</v>
      </c>
      <c r="AI30" s="24">
        <f ca="1">IF(ISTEXT(AN30),"",SUM(INDIRECT("N"&amp;(12+(12*AG29))):INDIRECT("N"&amp;(23+(12*AG29)))))</f>
        <v>7731.6168178261514</v>
      </c>
      <c r="AJ30" s="24">
        <f t="shared" ca="1" si="0"/>
        <v>5227.5577835481381</v>
      </c>
      <c r="AK30" s="24">
        <f t="shared" ca="1" si="5"/>
        <v>2504.0590342780133</v>
      </c>
      <c r="AL30" s="24">
        <f t="shared" ca="1" si="6"/>
        <v>61123.166606388877</v>
      </c>
      <c r="AM30" s="24">
        <f t="shared" ca="1" si="7"/>
        <v>85777.55293230695</v>
      </c>
      <c r="AN30" s="24">
        <f t="shared" ca="1" si="8"/>
        <v>38876.833393611123</v>
      </c>
      <c r="AO30" s="24">
        <f ca="1">IF(AG30="","",SUM(AI$12:AI30)+'Mortgage 1 Info Calcs'!F$15)</f>
        <v>146900.71953869582</v>
      </c>
      <c r="AP30" s="24" t="str">
        <f t="shared" ca="1" si="1"/>
        <v>N/A</v>
      </c>
      <c r="AQ30" s="24">
        <f ca="1">IF(AH30="","",IF(AG30&lt;'Mortgage 1 Info Calcs'!F$18,AN30*'Mortgage 1 Info Calcs'!F$17+'Mortgage 1 Info Calcs'!F$19,'Mortgage 1 Info Calcs'!F$19))</f>
        <v>0</v>
      </c>
    </row>
    <row r="31" spans="2:43" ht="11.7" customHeight="1" x14ac:dyDescent="0.25">
      <c r="B31">
        <f t="shared" si="2"/>
        <v>1.6666666666666667</v>
      </c>
      <c r="C31">
        <v>20</v>
      </c>
      <c r="D31" t="str">
        <f>IF('Mortgage 1 Variables'!C27=1,F19+1,"")</f>
        <v/>
      </c>
      <c r="E31" t="str">
        <f t="shared" si="9"/>
        <v/>
      </c>
      <c r="F31" t="str">
        <f>VLOOKUP('Mortgage 1 Variables'!D$15,'Mortgage 1 Variables'!B$8:C$19,2)</f>
        <v>Jun</v>
      </c>
      <c r="G31">
        <f>IF(ISBLANK('Mortgage 1 Monthly Table'!G31),IF(OR(J31=Q31,ISTEXT(Y30),ISTEXT('Mortgage 1 Info Calcs'!$K$4)),0,IF(('Mortgage 1 Info Calcs'!F$7*12)&gt;C30,G30,IF(C30='Mortgage 1 Info Calcs'!F$7*12,'Mortgage 1 Info Calcs'!F$8,G30))),'Mortgage 1 Monthly Table'!G31)</f>
        <v>0.06</v>
      </c>
      <c r="H31">
        <f>((PMT(G31/'Mortgage 1 Variables'!E$43,('Mortgage 1 Info Calcs'!F$9*'Mortgage 1 Variables'!E$43)-C30,-J31,0)))</f>
        <v>644.30140148550822</v>
      </c>
      <c r="I31">
        <f>IF(OR(ISERROR(((IPMT(G31/'Mortgage 1 Variables'!E$43,1,'Mortgage 1 Info Calcs'!F$9*'Mortgage 1 Variables'!E$43,-J31+Q31+'Mortgage 1 Info Calcs'!F$24,IF('Mortgage 1 Info Calcs'!F$5="Interest Only",-J31+Q31+'Mortgage 1 Info Calcs'!F$24,0))))),(((IPMT(G31/'Mortgage 1 Variables'!E$43,1,'Mortgage 1 Info Calcs'!F$9*'Mortgage 1 Variables'!E$43,-J$12,-J$12)))=0)),0,((IPMT(G31/'Mortgage 1 Variables'!E$43,1,'Mortgage 1 Info Calcs'!F$9*'Mortgage 1 Variables'!E$43,-J31+Q31+'Mortgage 1 Info Calcs'!F$24,IF('Mortgage 1 Info Calcs'!F$5="Interest Only",-J31+Q31+'Mortgage 1 Info Calcs'!F$24,0)))))</f>
        <v>485.65664498482658</v>
      </c>
      <c r="J31">
        <f>IF(Y30&gt;0,IF(ISTEXT('Mortgage 1 Info Calcs'!K$4),"0",IF(ISTEXT(Y30),Y30,Y30+(IF(ISTEXT(K31),0,K31)))),0)</f>
        <v>97131.328996965312</v>
      </c>
      <c r="K31">
        <f>IF(ISBLANK('Mortgage 1 Monthly Table'!L31),0,'Mortgage 1 Monthly Table'!L31)</f>
        <v>0</v>
      </c>
      <c r="L31">
        <f>IF(ISBLANK('Mortgage 1 Monthly Table'!N31),IF('Mortgage 1 Info Calcs'!F$13="Calculated",IF('Mortgage 1 Info Calcs'!F$22="Keep Same",IF('Mortgage 1 Info Calcs'!F$5="Interest Only",IF(OR(I31&gt;L30,J31=""),I31,IF(J31&lt;L30,IF(J31&lt;L30,J31+I31,IF(L30+M30&gt;J31,L30+I31,L30)),IF(L30+M30&gt;J31,L30+I31,L30))),IF(H31&gt;L30,H31,IF(J31&gt;L30,IF(L30+M30&gt;J31,L30+I31,L30),J31+S31))),IF('Mortgage 1 Info Calcs'!F$5="Interest Only",'Mortgage 1 Monthly Calcs'!I31,'Mortgage 1 Monthly Calcs'!H31)),'Mortgage 1 Monthly Calcs'!L30),'Mortgage 1 Monthly Table'!N31)</f>
        <v>644.30140148550822</v>
      </c>
      <c r="M31">
        <f>IF(ISBLANK('Mortgage 1 Monthly Table'!P31),IF(N30&gt;J31,IF(J31&gt;L30,J31-L30,0),IF(OR(OR(Y30&lt;0,ISTEXT(Y30)),ISTEXT('Mortgage 1 Info Calcs'!$K$4)),"",'Mortgage 1 Info Calcs'!F$21)),'Mortgage 1 Monthly Table'!P31)</f>
        <v>0</v>
      </c>
      <c r="N31">
        <f t="shared" si="3"/>
        <v>644.30140148550822</v>
      </c>
      <c r="O31">
        <f>IF(OR(OR(Y30&lt;0,ISTEXT(Y30)),ISTEXT('Mortgage 1 Info Calcs'!$K$4)),"",(O30+M31))</f>
        <v>0</v>
      </c>
      <c r="P31">
        <f>IF(ISBLANK('Mortgage 1 Monthly Table'!T31),IF(ISTEXT(J31),0,IF(OR(Y30&lt;Q30,AND(Y30&lt;0,NOT(ISTEXT(Y30))),ISTEXT('Mortgage 1 Info Calcs'!$K$4)),IF(-Y30&gt;P30,-Y30,Y30-Q30),IF(J31="",0,'Mortgage 1 Info Calcs'!F$26))),'Mortgage 1 Monthly Table'!T31)</f>
        <v>0</v>
      </c>
      <c r="Q31">
        <f>IF(OR(OR(Y30&lt;0,ISTEXT(Y30)),ISTEXT('Mortgage 1 Info Calcs'!$K$4)),"",IF(O31&lt;0,Q30,(Q30+P31)))</f>
        <v>0</v>
      </c>
      <c r="R31">
        <f>IF(OR(ISERROR(L31-S31),ISTEXT('Mortgage 1 Info Calcs'!$K$4)),"",L31-S31+M31)</f>
        <v>158.64475650068164</v>
      </c>
      <c r="S31">
        <f>IF(OR(IF(ISERROR(ROUND((J31-Q31-'Mortgage 1 Info Calcs'!F$24)*(G31/12),2)),0,(J31-O31-Q31-'Mortgage 1 Info Calcs'!F$24)*(G31/12)),,,ISTEXT('Mortgage 1 Info Calcs'!K$4)),IF(((J31-Q31-'Mortgage 1 Info Calcs'!F$24)*(G31/12))&gt;0,((J31-Q31-'Mortgage 1 Info Calcs'!F$24)*(G31/12)),0),0)</f>
        <v>485.65664498482658</v>
      </c>
      <c r="T31">
        <f>IF(OR(ISERROR(SUM(R$12:R31)),(ISTEXT(T30)),(T30=(SUM(R$12:R31)))),"",SUM(R$12:R31))</f>
        <v>3027.3157595353159</v>
      </c>
      <c r="U31">
        <f>SUM(S$12:S31)</f>
        <v>9858.7122701748503</v>
      </c>
      <c r="V31" t="str">
        <f>IF(ISBLANK('Mortgage 1 Info Calcs'!F$28),"",IF((O31+Q31)&gt;0,((O31+Q31)*G31/12)-((O31+Q31)*(('Mortgage 1 Info Calcs'!F$28)-('Mortgage 1 Info Calcs'!F$28*'Mortgage 1 Info Calcs'!G$29))/12),""))</f>
        <v/>
      </c>
      <c r="W31" t="str">
        <f>IF(ISTEXT(V31),"",SUM(V$12:V31))</f>
        <v/>
      </c>
      <c r="X31">
        <f>IF(OR(J31=Q31,ISTEXT(Y30),ISTEXT('Mortgage 1 Info Calcs'!$F$17)),"",IF(('Mortgage 1 Info Calcs'!F$18*12)&gt;C30+1,IF(C30='Mortgage 1 Info Calcs'!F$18*12,0,'Mortgage 1 Info Calcs'!F$19+Y31*('Mortgage 1 Info Calcs'!F$17)),'Mortgage 1 Info Calcs'!F$19))</f>
        <v>0</v>
      </c>
      <c r="Y31">
        <f>IF(OR(ISERROR(J31-R31-M31),IF(ISERROR((J31-R31-M31)=0),"True",(J31-R31-M31)=0),ISTEXT('Mortgage 1 Info Calcs'!$K$4)),"",IF((J31&gt;(L31+M31)),(FV((G31/'Mortgage 1 Variables'!E$43),1,(L31+M31),-J31+Q31+'Mortgage 1 Info Calcs'!F$24,0))+Q31+'Mortgage 1 Info Calcs'!F$24+IF(I31&gt;0,0,-I31),""))</f>
        <v>96972.68424046463</v>
      </c>
      <c r="Z31" s="67">
        <f>IF((FV(IF(G31=0,'Mortgage 1 Info Calcs'!F$8,G31)/12,1,PMT(IF(G31=0,'Mortgage 1 Info Calcs'!F$8,G31)/12,('Mortgage 1 Info Calcs'!F$9*12)-C30,-Z30,0),-Z30,0))&gt;0,(FV(IF(G31=0,'Mortgage 1 Info Calcs'!F$8,G31)/12,1,PMT(IF(G31=0,'Mortgage 1 Info Calcs'!F$8,G31)/12,('Mortgage 1 Info Calcs'!F$9*12)-C30,-Z30,0),-Z30,0)),0)</f>
        <v>96972.68424046463</v>
      </c>
      <c r="AA31" s="67">
        <f>IF(Z31&lt;=0,0,(IPMT(IF(G31=0,'Mortgage 1 Info Calcs'!F$8,G31)/12,1,('Mortgage 1 Info Calcs'!F$9*12)-C30,-Z30,0)))</f>
        <v>485.65664498482658</v>
      </c>
      <c r="AB31" s="67">
        <f>IF(C31&lt;('Mortgage 1 Info Calcs'!F$9*12),SUM(AA$12:AA31),0)</f>
        <v>9858.7122701748503</v>
      </c>
      <c r="AC31" s="14">
        <v>20</v>
      </c>
      <c r="AD31" s="174">
        <f t="shared" si="4"/>
        <v>1.6666666666666667</v>
      </c>
      <c r="AE31" s="174" t="str">
        <f>IF(Y31="","",IF(J$12+X31='Mortgage 2 Monthly calcs'!J$12+'Mortgage 2 Monthly calcs'!V31,"",IF(J$12+X31&gt;'Mortgage 2 Monthly calcs'!J$12+'Mortgage 2 Monthly calcs'!V31,IF(Y31+X31+'Mortgage 1 Info Calcs'!F$15&gt;'Mortgage 2 Monthly calcs'!W31+'Mortgage 2 Monthly calcs'!V31,"",C31),IF(Y31+X31&lt;'Mortgage 2 Monthly calcs'!W31+'Mortgage 2 Monthly calcs'!V31,"",C31))))</f>
        <v/>
      </c>
      <c r="AG31" s="83">
        <f>IF('Mortgage 1 Monthly Calcs'!AC31&gt;ROUNDUP('Mortgage 1 Info Calcs'!K$11,0),"",'Mortgage 1 Monthly Calcs'!AC31)</f>
        <v>20</v>
      </c>
      <c r="AH31" s="24">
        <f ca="1">IF(ISTEXT(AG31),"",OFFSET('Mortgage 1 Monthly Calcs'!J$12,12*AG30,0))</f>
        <v>38876.833393611123</v>
      </c>
      <c r="AI31" s="24">
        <f ca="1">IF(ISTEXT(AN31),"",SUM(INDIRECT("N"&amp;(12+(12*AG30))):INDIRECT("N"&amp;(23+(12*AG30)))))</f>
        <v>7731.6168178261742</v>
      </c>
      <c r="AJ31" s="24">
        <f t="shared" ca="1" si="0"/>
        <v>5549.9821090326222</v>
      </c>
      <c r="AK31" s="24">
        <f t="shared" ca="1" si="5"/>
        <v>2181.6347087935519</v>
      </c>
      <c r="AL31" s="24">
        <f t="shared" ca="1" si="6"/>
        <v>66673.148715421499</v>
      </c>
      <c r="AM31" s="24">
        <f t="shared" ca="1" si="7"/>
        <v>87959.187641100507</v>
      </c>
      <c r="AN31" s="24">
        <f t="shared" ca="1" si="8"/>
        <v>33326.851284578501</v>
      </c>
      <c r="AO31" s="24">
        <f ca="1">IF(AG31="","",SUM(AI$12:AI31)+'Mortgage 1 Info Calcs'!F$15)</f>
        <v>154632.33635652199</v>
      </c>
      <c r="AP31" s="24" t="str">
        <f t="shared" ca="1" si="1"/>
        <v>N/A</v>
      </c>
      <c r="AQ31" s="24">
        <f ca="1">IF(AH31="","",IF(AG31&lt;'Mortgage 1 Info Calcs'!F$18,AN31*'Mortgage 1 Info Calcs'!F$17+'Mortgage 1 Info Calcs'!F$19,'Mortgage 1 Info Calcs'!F$19))</f>
        <v>0</v>
      </c>
    </row>
    <row r="32" spans="2:43" ht="11.7" customHeight="1" x14ac:dyDescent="0.25">
      <c r="B32">
        <f t="shared" si="2"/>
        <v>1.75</v>
      </c>
      <c r="C32">
        <v>21</v>
      </c>
      <c r="D32" t="str">
        <f>IF('Mortgage 1 Variables'!C28=1,F19+1,"")</f>
        <v/>
      </c>
      <c r="E32" t="str">
        <f t="shared" si="9"/>
        <v/>
      </c>
      <c r="F32" t="str">
        <f>VLOOKUP('Mortgage 1 Variables'!D$16,'Mortgage 1 Variables'!B$8:C$19,2)</f>
        <v>Jul</v>
      </c>
      <c r="G32">
        <f>IF(ISBLANK('Mortgage 1 Monthly Table'!G32),IF(OR(J32=Q32,ISTEXT(Y31),ISTEXT('Mortgage 1 Info Calcs'!$K$4)),0,IF(('Mortgage 1 Info Calcs'!F$7*12)&gt;C31,G31,IF(C31='Mortgage 1 Info Calcs'!F$7*12,'Mortgage 1 Info Calcs'!F$8,G31))),'Mortgage 1 Monthly Table'!G32)</f>
        <v>0.06</v>
      </c>
      <c r="H32">
        <f>((PMT(G32/'Mortgage 1 Variables'!E$43,('Mortgage 1 Info Calcs'!F$9*'Mortgage 1 Variables'!E$43)-C31,-J32,0)))</f>
        <v>644.30140148550811</v>
      </c>
      <c r="I32">
        <f>IF(OR(ISERROR(((IPMT(G32/'Mortgage 1 Variables'!E$43,1,'Mortgage 1 Info Calcs'!F$9*'Mortgage 1 Variables'!E$43,-J32+Q32+'Mortgage 1 Info Calcs'!F$24,IF('Mortgage 1 Info Calcs'!F$5="Interest Only",-J32+Q32+'Mortgage 1 Info Calcs'!F$24,0))))),(((IPMT(G32/'Mortgage 1 Variables'!E$43,1,'Mortgage 1 Info Calcs'!F$9*'Mortgage 1 Variables'!E$43,-J$12,-J$12)))=0)),0,((IPMT(G32/'Mortgage 1 Variables'!E$43,1,'Mortgage 1 Info Calcs'!F$9*'Mortgage 1 Variables'!E$43,-J32+Q32+'Mortgage 1 Info Calcs'!F$24,IF('Mortgage 1 Info Calcs'!F$5="Interest Only",-J32+Q32+'Mortgage 1 Info Calcs'!F$24,0)))))</f>
        <v>484.86342120232314</v>
      </c>
      <c r="J32">
        <f>IF(Y31&gt;0,IF(ISTEXT('Mortgage 1 Info Calcs'!K$4),"0",IF(ISTEXT(Y31),Y31,Y31+(IF(ISTEXT(K32),0,K32)))),0)</f>
        <v>96972.68424046463</v>
      </c>
      <c r="K32">
        <f>IF(ISBLANK('Mortgage 1 Monthly Table'!L32),0,'Mortgage 1 Monthly Table'!L32)</f>
        <v>0</v>
      </c>
      <c r="L32">
        <f>IF(ISBLANK('Mortgage 1 Monthly Table'!N32),IF('Mortgage 1 Info Calcs'!F$13="Calculated",IF('Mortgage 1 Info Calcs'!F$22="Keep Same",IF('Mortgage 1 Info Calcs'!F$5="Interest Only",IF(OR(I32&gt;L31,J32=""),I32,IF(J32&lt;L31,IF(J32&lt;L31,J32+I32,IF(L31+M31&gt;J32,L31+I32,L31)),IF(L31+M31&gt;J32,L31+I32,L31))),IF(H32&gt;L31,H32,IF(J32&gt;L31,IF(L31+M31&gt;J32,L31+I32,L31),J32+S32))),IF('Mortgage 1 Info Calcs'!F$5="Interest Only",'Mortgage 1 Monthly Calcs'!I32,'Mortgage 1 Monthly Calcs'!H32)),'Mortgage 1 Monthly Calcs'!L31),'Mortgage 1 Monthly Table'!N32)</f>
        <v>644.30140148550811</v>
      </c>
      <c r="M32">
        <f>IF(ISBLANK('Mortgage 1 Monthly Table'!P32),IF(N31&gt;J32,IF(J32&gt;L31,J32-L31,0),IF(OR(OR(Y31&lt;0,ISTEXT(Y31)),ISTEXT('Mortgage 1 Info Calcs'!$K$4)),"",'Mortgage 1 Info Calcs'!F$21)),'Mortgage 1 Monthly Table'!P32)</f>
        <v>0</v>
      </c>
      <c r="N32">
        <f t="shared" si="3"/>
        <v>644.30140148550811</v>
      </c>
      <c r="O32">
        <f>IF(OR(OR(Y31&lt;0,ISTEXT(Y31)),ISTEXT('Mortgage 1 Info Calcs'!$K$4)),"",(O31+M32))</f>
        <v>0</v>
      </c>
      <c r="P32">
        <f>IF(ISBLANK('Mortgage 1 Monthly Table'!T32),IF(ISTEXT(J32),0,IF(OR(Y31&lt;Q31,AND(Y31&lt;0,NOT(ISTEXT(Y31))),ISTEXT('Mortgage 1 Info Calcs'!$K$4)),IF(-Y31&gt;P31,-Y31,Y31-Q31),IF(J32="",0,'Mortgage 1 Info Calcs'!F$26))),'Mortgage 1 Monthly Table'!T32)</f>
        <v>0</v>
      </c>
      <c r="Q32">
        <f>IF(OR(OR(Y31&lt;0,ISTEXT(Y31)),ISTEXT('Mortgage 1 Info Calcs'!$K$4)),"",IF(O32&lt;0,Q31,(Q31+P32)))</f>
        <v>0</v>
      </c>
      <c r="R32">
        <f>IF(OR(ISERROR(L32-S32),ISTEXT('Mortgage 1 Info Calcs'!$K$4)),"",L32-S32+M32)</f>
        <v>159.43798028318497</v>
      </c>
      <c r="S32">
        <f>IF(OR(IF(ISERROR(ROUND((J32-Q32-'Mortgage 1 Info Calcs'!F$24)*(G32/12),2)),0,(J32-O32-Q32-'Mortgage 1 Info Calcs'!F$24)*(G32/12)),,,ISTEXT('Mortgage 1 Info Calcs'!K$4)),IF(((J32-Q32-'Mortgage 1 Info Calcs'!F$24)*(G32/12))&gt;0,((J32-Q32-'Mortgage 1 Info Calcs'!F$24)*(G32/12)),0),0)</f>
        <v>484.86342120232314</v>
      </c>
      <c r="T32">
        <f>IF(OR(ISERROR(SUM(R$12:R32)),(ISTEXT(T31)),(T31=(SUM(R$12:R32)))),"",SUM(R$12:R32))</f>
        <v>3186.7537398185009</v>
      </c>
      <c r="U32">
        <f>SUM(S$12:S32)</f>
        <v>10343.575691377173</v>
      </c>
      <c r="V32" t="str">
        <f>IF(ISBLANK('Mortgage 1 Info Calcs'!F$28),"",IF((O32+Q32)&gt;0,((O32+Q32)*G32/12)-((O32+Q32)*(('Mortgage 1 Info Calcs'!F$28)-('Mortgage 1 Info Calcs'!F$28*'Mortgage 1 Info Calcs'!G$29))/12),""))</f>
        <v/>
      </c>
      <c r="W32" t="str">
        <f>IF(ISTEXT(V32),"",SUM(V$12:V32))</f>
        <v/>
      </c>
      <c r="X32">
        <f>IF(OR(J32=Q32,ISTEXT(Y31),ISTEXT('Mortgage 1 Info Calcs'!$F$17)),"",IF(('Mortgage 1 Info Calcs'!F$18*12)&gt;C31+1,IF(C31='Mortgage 1 Info Calcs'!F$18*12,0,'Mortgage 1 Info Calcs'!F$19+Y32*('Mortgage 1 Info Calcs'!F$17)),'Mortgage 1 Info Calcs'!F$19))</f>
        <v>0</v>
      </c>
      <c r="Y32">
        <f>IF(OR(ISERROR(J32-R32-M32),IF(ISERROR((J32-R32-M32)=0),"True",(J32-R32-M32)=0),ISTEXT('Mortgage 1 Info Calcs'!$K$4)),"",IF((J32&gt;(L32+M32)),(FV((G32/'Mortgage 1 Variables'!E$43),1,(L32+M32),-J32+Q32+'Mortgage 1 Info Calcs'!F$24,0))+Q32+'Mortgage 1 Info Calcs'!F$24+IF(I32&gt;0,0,-I32),""))</f>
        <v>96813.246260181448</v>
      </c>
      <c r="Z32" s="67">
        <f>IF((FV(IF(G32=0,'Mortgage 1 Info Calcs'!F$8,G32)/12,1,PMT(IF(G32=0,'Mortgage 1 Info Calcs'!F$8,G32)/12,('Mortgage 1 Info Calcs'!F$9*12)-C31,-Z31,0),-Z31,0))&gt;0,(FV(IF(G32=0,'Mortgage 1 Info Calcs'!F$8,G32)/12,1,PMT(IF(G32=0,'Mortgage 1 Info Calcs'!F$8,G32)/12,('Mortgage 1 Info Calcs'!F$9*12)-C31,-Z31,0),-Z31,0)),0)</f>
        <v>96813.246260181448</v>
      </c>
      <c r="AA32" s="67">
        <f>IF(Z32&lt;=0,0,(IPMT(IF(G32=0,'Mortgage 1 Info Calcs'!F$8,G32)/12,1,('Mortgage 1 Info Calcs'!F$9*12)-C31,-Z31,0)))</f>
        <v>484.86342120232314</v>
      </c>
      <c r="AB32" s="67">
        <f>IF(C32&lt;('Mortgage 1 Info Calcs'!F$9*12),SUM(AA$12:AA32),0)</f>
        <v>10343.575691377173</v>
      </c>
      <c r="AC32" s="14">
        <v>21</v>
      </c>
      <c r="AD32" s="174">
        <f t="shared" si="4"/>
        <v>1.75</v>
      </c>
      <c r="AE32" s="174" t="str">
        <f>IF(Y32="","",IF(J$12+X32='Mortgage 2 Monthly calcs'!J$12+'Mortgage 2 Monthly calcs'!V32,"",IF(J$12+X32&gt;'Mortgage 2 Monthly calcs'!J$12+'Mortgage 2 Monthly calcs'!V32,IF(Y32+X32+'Mortgage 1 Info Calcs'!F$15&gt;'Mortgage 2 Monthly calcs'!W32+'Mortgage 2 Monthly calcs'!V32,"",C32),IF(Y32+X32&lt;'Mortgage 2 Monthly calcs'!W32+'Mortgage 2 Monthly calcs'!V32,"",C32))))</f>
        <v/>
      </c>
      <c r="AG32" s="83">
        <f>IF('Mortgage 1 Monthly Calcs'!AC32&gt;ROUNDUP('Mortgage 1 Info Calcs'!K$11,0),"",'Mortgage 1 Monthly Calcs'!AC32)</f>
        <v>21</v>
      </c>
      <c r="AH32" s="24">
        <f ca="1">IF(ISTEXT(AG32),"",IF(OFFSET('Mortgage 1 Monthly Calcs'!J$12,12*AG31,0)="",0,OFFSET('Mortgage 1 Monthly Calcs'!J$12,12*AG31,0)))</f>
        <v>33326.851284578501</v>
      </c>
      <c r="AI32" s="24">
        <f ca="1">IF(ISTEXT(AN32),"",SUM(INDIRECT("N"&amp;(12+(12*AG31))):INDIRECT("N"&amp;(23+(12*AG31)))))</f>
        <v>7731.6168178262051</v>
      </c>
      <c r="AJ32" s="24">
        <f t="shared" ca="1" si="0"/>
        <v>5892.2928614049051</v>
      </c>
      <c r="AK32" s="24">
        <f t="shared" ca="1" si="5"/>
        <v>1839.3239564213</v>
      </c>
      <c r="AL32" s="24">
        <f t="shared" ca="1" si="6"/>
        <v>72565.441576826401</v>
      </c>
      <c r="AM32" s="24">
        <f t="shared" ca="1" si="7"/>
        <v>89798.511597521807</v>
      </c>
      <c r="AN32" s="24">
        <f t="shared" ca="1" si="8"/>
        <v>27434.558423173596</v>
      </c>
      <c r="AO32" s="24">
        <f ca="1">IF(AG32="","",SUM(AI$12:AI32)+'Mortgage 1 Info Calcs'!F$15)</f>
        <v>162363.95317434819</v>
      </c>
      <c r="AP32" s="24" t="str">
        <f t="shared" ca="1" si="1"/>
        <v>N/A</v>
      </c>
      <c r="AQ32" s="24">
        <f ca="1">IF(AH32="","",IF(AG32&lt;'Mortgage 1 Info Calcs'!F$18,AN32*'Mortgage 1 Info Calcs'!F$17+'Mortgage 1 Info Calcs'!F$19,'Mortgage 1 Info Calcs'!F$19))</f>
        <v>0</v>
      </c>
    </row>
    <row r="33" spans="2:43" ht="11.7" customHeight="1" x14ac:dyDescent="0.25">
      <c r="B33">
        <f t="shared" si="2"/>
        <v>1.8333333333333333</v>
      </c>
      <c r="C33">
        <v>22</v>
      </c>
      <c r="D33" t="str">
        <f>IF('Mortgage 1 Variables'!C29=1,F19+1,"")</f>
        <v/>
      </c>
      <c r="E33" t="str">
        <f t="shared" si="9"/>
        <v/>
      </c>
      <c r="F33" t="str">
        <f>VLOOKUP('Mortgage 1 Variables'!D$17,'Mortgage 1 Variables'!B$8:C$19,2)</f>
        <v>Aug</v>
      </c>
      <c r="G33">
        <f>IF(ISBLANK('Mortgage 1 Monthly Table'!G33),IF(OR(J33=Q33,ISTEXT(Y32),ISTEXT('Mortgage 1 Info Calcs'!$K$4)),0,IF(('Mortgage 1 Info Calcs'!F$7*12)&gt;C32,G32,IF(C32='Mortgage 1 Info Calcs'!F$7*12,'Mortgage 1 Info Calcs'!F$8,G32))),'Mortgage 1 Monthly Table'!G33)</f>
        <v>0.06</v>
      </c>
      <c r="H33">
        <f>((PMT(G33/'Mortgage 1 Variables'!E$43,('Mortgage 1 Info Calcs'!F$9*'Mortgage 1 Variables'!E$43)-C32,-J33,0)))</f>
        <v>644.30140148550822</v>
      </c>
      <c r="I33">
        <f>IF(OR(ISERROR(((IPMT(G33/'Mortgage 1 Variables'!E$43,1,'Mortgage 1 Info Calcs'!F$9*'Mortgage 1 Variables'!E$43,-J33+Q33+'Mortgage 1 Info Calcs'!F$24,IF('Mortgage 1 Info Calcs'!F$5="Interest Only",-J33+Q33+'Mortgage 1 Info Calcs'!F$24,0))))),(((IPMT(G33/'Mortgage 1 Variables'!E$43,1,'Mortgage 1 Info Calcs'!F$9*'Mortgage 1 Variables'!E$43,-J$12,-J$12)))=0)),0,((IPMT(G33/'Mortgage 1 Variables'!E$43,1,'Mortgage 1 Info Calcs'!F$9*'Mortgage 1 Variables'!E$43,-J33+Q33+'Mortgage 1 Info Calcs'!F$24,IF('Mortgage 1 Info Calcs'!F$5="Interest Only",-J33+Q33+'Mortgage 1 Info Calcs'!F$24,0)))))</f>
        <v>484.06623130090725</v>
      </c>
      <c r="J33">
        <f>IF(Y32&gt;0,IF(ISTEXT('Mortgage 1 Info Calcs'!K$4),"0",IF(ISTEXT(Y32),Y32,Y32+(IF(ISTEXT(K33),0,K33)))),0)</f>
        <v>96813.246260181448</v>
      </c>
      <c r="K33">
        <f>IF(ISBLANK('Mortgage 1 Monthly Table'!L33),0,'Mortgage 1 Monthly Table'!L33)</f>
        <v>0</v>
      </c>
      <c r="L33">
        <f>IF(ISBLANK('Mortgage 1 Monthly Table'!N33),IF('Mortgage 1 Info Calcs'!F$13="Calculated",IF('Mortgage 1 Info Calcs'!F$22="Keep Same",IF('Mortgage 1 Info Calcs'!F$5="Interest Only",IF(OR(I33&gt;L32,J33=""),I33,IF(J33&lt;L32,IF(J33&lt;L32,J33+I33,IF(L32+M32&gt;J33,L32+I33,L32)),IF(L32+M32&gt;J33,L32+I33,L32))),IF(H33&gt;L32,H33,IF(J33&gt;L32,IF(L32+M32&gt;J33,L32+I33,L32),J33+S33))),IF('Mortgage 1 Info Calcs'!F$5="Interest Only",'Mortgage 1 Monthly Calcs'!I33,'Mortgage 1 Monthly Calcs'!H33)),'Mortgage 1 Monthly Calcs'!L32),'Mortgage 1 Monthly Table'!N33)</f>
        <v>644.30140148550822</v>
      </c>
      <c r="M33">
        <f>IF(ISBLANK('Mortgage 1 Monthly Table'!P33),IF(N32&gt;J33,IF(J33&gt;L32,J33-L32,0),IF(OR(OR(Y32&lt;0,ISTEXT(Y32)),ISTEXT('Mortgage 1 Info Calcs'!$K$4)),"",'Mortgage 1 Info Calcs'!F$21)),'Mortgage 1 Monthly Table'!P33)</f>
        <v>0</v>
      </c>
      <c r="N33">
        <f t="shared" si="3"/>
        <v>644.30140148550822</v>
      </c>
      <c r="O33">
        <f>IF(OR(OR(Y32&lt;0,ISTEXT(Y32)),ISTEXT('Mortgage 1 Info Calcs'!$K$4)),"",(O32+M33))</f>
        <v>0</v>
      </c>
      <c r="P33">
        <f>IF(ISBLANK('Mortgage 1 Monthly Table'!T33),IF(ISTEXT(J33),0,IF(OR(Y32&lt;Q32,AND(Y32&lt;0,NOT(ISTEXT(Y32))),ISTEXT('Mortgage 1 Info Calcs'!$K$4)),IF(-Y32&gt;P32,-Y32,Y32-Q32),IF(J33="",0,'Mortgage 1 Info Calcs'!F$26))),'Mortgage 1 Monthly Table'!T33)</f>
        <v>0</v>
      </c>
      <c r="Q33">
        <f>IF(OR(OR(Y32&lt;0,ISTEXT(Y32)),ISTEXT('Mortgage 1 Info Calcs'!$K$4)),"",IF(O33&lt;0,Q32,(Q32+P33)))</f>
        <v>0</v>
      </c>
      <c r="R33">
        <f>IF(OR(ISERROR(L33-S33),ISTEXT('Mortgage 1 Info Calcs'!$K$4)),"",L33-S33+M33)</f>
        <v>160.23517018460097</v>
      </c>
      <c r="S33">
        <f>IF(OR(IF(ISERROR(ROUND((J33-Q33-'Mortgage 1 Info Calcs'!F$24)*(G33/12),2)),0,(J33-O33-Q33-'Mortgage 1 Info Calcs'!F$24)*(G33/12)),,,ISTEXT('Mortgage 1 Info Calcs'!K$4)),IF(((J33-Q33-'Mortgage 1 Info Calcs'!F$24)*(G33/12))&gt;0,((J33-Q33-'Mortgage 1 Info Calcs'!F$24)*(G33/12)),0),0)</f>
        <v>484.06623130090725</v>
      </c>
      <c r="T33">
        <f>IF(OR(ISERROR(SUM(R$12:R33)),(ISTEXT(T32)),(T32=(SUM(R$12:R33)))),"",SUM(R$12:R33))</f>
        <v>3346.9889100031019</v>
      </c>
      <c r="U33">
        <f>SUM(S$12:S33)</f>
        <v>10827.64192267808</v>
      </c>
      <c r="V33" t="str">
        <f>IF(ISBLANK('Mortgage 1 Info Calcs'!F$28),"",IF((O33+Q33)&gt;0,((O33+Q33)*G33/12)-((O33+Q33)*(('Mortgage 1 Info Calcs'!F$28)-('Mortgage 1 Info Calcs'!F$28*'Mortgage 1 Info Calcs'!G$29))/12),""))</f>
        <v/>
      </c>
      <c r="W33" t="str">
        <f>IF(ISTEXT(V33),"",SUM(V$12:V33))</f>
        <v/>
      </c>
      <c r="X33">
        <f>IF(OR(J33=Q33,ISTEXT(Y32),ISTEXT('Mortgage 1 Info Calcs'!$F$17)),"",IF(('Mortgage 1 Info Calcs'!F$18*12)&gt;C32+1,IF(C32='Mortgage 1 Info Calcs'!F$18*12,0,'Mortgage 1 Info Calcs'!F$19+Y33*('Mortgage 1 Info Calcs'!F$17)),'Mortgage 1 Info Calcs'!F$19))</f>
        <v>0</v>
      </c>
      <c r="Y33">
        <f>IF(OR(ISERROR(J33-R33-M33),IF(ISERROR((J33-R33-M33)=0),"True",(J33-R33-M33)=0),ISTEXT('Mortgage 1 Info Calcs'!$K$4)),"",IF((J33&gt;(L33+M33)),(FV((G33/'Mortgage 1 Variables'!E$43),1,(L33+M33),-J33+Q33+'Mortgage 1 Info Calcs'!F$24,0))+Q33+'Mortgage 1 Info Calcs'!F$24+IF(I33&gt;0,0,-I33),""))</f>
        <v>96653.011089996842</v>
      </c>
      <c r="Z33" s="67">
        <f>IF((FV(IF(G33=0,'Mortgage 1 Info Calcs'!F$8,G33)/12,1,PMT(IF(G33=0,'Mortgage 1 Info Calcs'!F$8,G33)/12,('Mortgage 1 Info Calcs'!F$9*12)-C32,-Z32,0),-Z32,0))&gt;0,(FV(IF(G33=0,'Mortgage 1 Info Calcs'!F$8,G33)/12,1,PMT(IF(G33=0,'Mortgage 1 Info Calcs'!F$8,G33)/12,('Mortgage 1 Info Calcs'!F$9*12)-C32,-Z32,0),-Z32,0)),0)</f>
        <v>96653.011089996842</v>
      </c>
      <c r="AA33" s="67">
        <f>IF(Z33&lt;=0,0,(IPMT(IF(G33=0,'Mortgage 1 Info Calcs'!F$8,G33)/12,1,('Mortgage 1 Info Calcs'!F$9*12)-C32,-Z32,0)))</f>
        <v>484.06623130090725</v>
      </c>
      <c r="AB33" s="67">
        <f>IF(C33&lt;('Mortgage 1 Info Calcs'!F$9*12),SUM(AA$12:AA33),0)</f>
        <v>10827.64192267808</v>
      </c>
      <c r="AC33" s="14">
        <v>22</v>
      </c>
      <c r="AD33" s="174">
        <f t="shared" si="4"/>
        <v>1.8333333333333333</v>
      </c>
      <c r="AE33" s="174" t="str">
        <f>IF(Y33="","",IF(J$12+X33='Mortgage 2 Monthly calcs'!J$12+'Mortgage 2 Monthly calcs'!V33,"",IF(J$12+X33&gt;'Mortgage 2 Monthly calcs'!J$12+'Mortgage 2 Monthly calcs'!V33,IF(Y33+X33+'Mortgage 1 Info Calcs'!F$15&gt;'Mortgage 2 Monthly calcs'!W33+'Mortgage 2 Monthly calcs'!V33,"",C33),IF(Y33+X33&lt;'Mortgage 2 Monthly calcs'!W33+'Mortgage 2 Monthly calcs'!V33,"",C33))))</f>
        <v/>
      </c>
      <c r="AG33" s="83">
        <f>IF('Mortgage 1 Monthly Calcs'!AC33&gt;ROUNDUP('Mortgage 1 Info Calcs'!K$11,0),"",'Mortgage 1 Monthly Calcs'!AC33)</f>
        <v>22</v>
      </c>
      <c r="AH33" s="24">
        <f ca="1">IF(ISTEXT(AG33),"",IF(OFFSET('Mortgage 1 Monthly Calcs'!J$12,12*AG32,0)="",0,OFFSET('Mortgage 1 Monthly Calcs'!J$12,12*AG32,0)))</f>
        <v>27434.558423173596</v>
      </c>
      <c r="AI33" s="24">
        <f ca="1">IF(ISTEXT(AN33),"",SUM(INDIRECT("N"&amp;(12+(12*AG32))):INDIRECT("N"&amp;(23+(12*AG32)))))</f>
        <v>7731.6168178262433</v>
      </c>
      <c r="AJ33" s="24">
        <f t="shared" ca="1" si="0"/>
        <v>6255.7165919612053</v>
      </c>
      <c r="AK33" s="24">
        <f t="shared" ca="1" si="5"/>
        <v>1475.900225865038</v>
      </c>
      <c r="AL33" s="24">
        <f t="shared" ca="1" si="6"/>
        <v>78821.158168787602</v>
      </c>
      <c r="AM33" s="24">
        <f t="shared" ca="1" si="7"/>
        <v>91274.41182338685</v>
      </c>
      <c r="AN33" s="24">
        <f t="shared" ca="1" si="8"/>
        <v>21178.84183121239</v>
      </c>
      <c r="AO33" s="24">
        <f ca="1">IF(AG33="","",SUM(AI$12:AI33)+'Mortgage 1 Info Calcs'!F$15)</f>
        <v>170095.56999217442</v>
      </c>
      <c r="AP33" s="24" t="str">
        <f t="shared" ca="1" si="1"/>
        <v>N/A</v>
      </c>
      <c r="AQ33" s="24">
        <f ca="1">IF(AH33="","",IF(AG33&lt;'Mortgage 1 Info Calcs'!F$18,AN33*'Mortgage 1 Info Calcs'!F$17+'Mortgage 1 Info Calcs'!F$19,'Mortgage 1 Info Calcs'!F$19))</f>
        <v>0</v>
      </c>
    </row>
    <row r="34" spans="2:43" ht="11.7" customHeight="1" x14ac:dyDescent="0.25">
      <c r="B34">
        <f t="shared" si="2"/>
        <v>1.9166666666666667</v>
      </c>
      <c r="C34">
        <v>23</v>
      </c>
      <c r="D34" t="str">
        <f>IF('Mortgage 1 Variables'!C30=1,F19+1,"")</f>
        <v/>
      </c>
      <c r="E34" t="str">
        <f t="shared" si="9"/>
        <v/>
      </c>
      <c r="F34" t="str">
        <f>VLOOKUP('Mortgage 1 Variables'!D$18,'Mortgage 1 Variables'!B$8:C$19,2)</f>
        <v>Sep</v>
      </c>
      <c r="G34">
        <f>IF(ISBLANK('Mortgage 1 Monthly Table'!G34),IF(OR(J34=Q34,ISTEXT(Y33),ISTEXT('Mortgage 1 Info Calcs'!$K$4)),0,IF(('Mortgage 1 Info Calcs'!F$7*12)&gt;C33,G33,IF(C33='Mortgage 1 Info Calcs'!F$7*12,'Mortgage 1 Info Calcs'!F$8,G33))),'Mortgage 1 Monthly Table'!G34)</f>
        <v>0.06</v>
      </c>
      <c r="H34">
        <f>((PMT(G34/'Mortgage 1 Variables'!E$43,('Mortgage 1 Info Calcs'!F$9*'Mortgage 1 Variables'!E$43)-C33,-J34,0)))</f>
        <v>644.30140148550822</v>
      </c>
      <c r="I34">
        <f>IF(OR(ISERROR(((IPMT(G34/'Mortgage 1 Variables'!E$43,1,'Mortgage 1 Info Calcs'!F$9*'Mortgage 1 Variables'!E$43,-J34+Q34+'Mortgage 1 Info Calcs'!F$24,IF('Mortgage 1 Info Calcs'!F$5="Interest Only",-J34+Q34+'Mortgage 1 Info Calcs'!F$24,0))))),(((IPMT(G34/'Mortgage 1 Variables'!E$43,1,'Mortgage 1 Info Calcs'!F$9*'Mortgage 1 Variables'!E$43,-J$12,-J$12)))=0)),0,((IPMT(G34/'Mortgage 1 Variables'!E$43,1,'Mortgage 1 Info Calcs'!F$9*'Mortgage 1 Variables'!E$43,-J34+Q34+'Mortgage 1 Info Calcs'!F$24,IF('Mortgage 1 Info Calcs'!F$5="Interest Only",-J34+Q34+'Mortgage 1 Info Calcs'!F$24,0)))))</f>
        <v>483.26505544998423</v>
      </c>
      <c r="J34">
        <f>IF(Y33&gt;0,IF(ISTEXT('Mortgage 1 Info Calcs'!K$4),"0",IF(ISTEXT(Y33),Y33,Y33+(IF(ISTEXT(K34),0,K34)))),0)</f>
        <v>96653.011089996842</v>
      </c>
      <c r="K34">
        <f>IF(ISBLANK('Mortgage 1 Monthly Table'!L34),0,'Mortgage 1 Monthly Table'!L34)</f>
        <v>0</v>
      </c>
      <c r="L34">
        <f>IF(ISBLANK('Mortgage 1 Monthly Table'!N34),IF('Mortgage 1 Info Calcs'!F$13="Calculated",IF('Mortgage 1 Info Calcs'!F$22="Keep Same",IF('Mortgage 1 Info Calcs'!F$5="Interest Only",IF(OR(I34&gt;L33,J34=""),I34,IF(J34&lt;L33,IF(J34&lt;L33,J34+I34,IF(L33+M33&gt;J34,L33+I34,L33)),IF(L33+M33&gt;J34,L33+I34,L33))),IF(H34&gt;L33,H34,IF(J34&gt;L33,IF(L33+M33&gt;J34,L33+I34,L33),J34+S34))),IF('Mortgage 1 Info Calcs'!F$5="Interest Only",'Mortgage 1 Monthly Calcs'!I34,'Mortgage 1 Monthly Calcs'!H34)),'Mortgage 1 Monthly Calcs'!L33),'Mortgage 1 Monthly Table'!N34)</f>
        <v>644.30140148550822</v>
      </c>
      <c r="M34">
        <f>IF(ISBLANK('Mortgage 1 Monthly Table'!P34),IF(N33&gt;J34,IF(J34&gt;L33,J34-L33,0),IF(OR(OR(Y33&lt;0,ISTEXT(Y33)),ISTEXT('Mortgage 1 Info Calcs'!$K$4)),"",'Mortgage 1 Info Calcs'!F$21)),'Mortgage 1 Monthly Table'!P34)</f>
        <v>0</v>
      </c>
      <c r="N34">
        <f t="shared" si="3"/>
        <v>644.30140148550822</v>
      </c>
      <c r="O34">
        <f>IF(OR(OR(Y33&lt;0,ISTEXT(Y33)),ISTEXT('Mortgage 1 Info Calcs'!$K$4)),"",(O33+M34))</f>
        <v>0</v>
      </c>
      <c r="P34">
        <f>IF(ISBLANK('Mortgage 1 Monthly Table'!T34),IF(ISTEXT(J34),0,IF(OR(Y33&lt;Q33,AND(Y33&lt;0,NOT(ISTEXT(Y33))),ISTEXT('Mortgage 1 Info Calcs'!$K$4)),IF(-Y33&gt;P33,-Y33,Y33-Q33),IF(J34="",0,'Mortgage 1 Info Calcs'!F$26))),'Mortgage 1 Monthly Table'!T34)</f>
        <v>0</v>
      </c>
      <c r="Q34">
        <f>IF(OR(OR(Y33&lt;0,ISTEXT(Y33)),ISTEXT('Mortgage 1 Info Calcs'!$K$4)),"",IF(O34&lt;0,Q33,(Q33+P34)))</f>
        <v>0</v>
      </c>
      <c r="R34">
        <f>IF(OR(ISERROR(L34-S34),ISTEXT('Mortgage 1 Info Calcs'!$K$4)),"",L34-S34+M34)</f>
        <v>161.03634603552399</v>
      </c>
      <c r="S34">
        <f>IF(OR(IF(ISERROR(ROUND((J34-Q34-'Mortgage 1 Info Calcs'!F$24)*(G34/12),2)),0,(J34-O34-Q34-'Mortgage 1 Info Calcs'!F$24)*(G34/12)),,,ISTEXT('Mortgage 1 Info Calcs'!K$4)),IF(((J34-Q34-'Mortgage 1 Info Calcs'!F$24)*(G34/12))&gt;0,((J34-Q34-'Mortgage 1 Info Calcs'!F$24)*(G34/12)),0),0)</f>
        <v>483.26505544998423</v>
      </c>
      <c r="T34">
        <f>IF(OR(ISERROR(SUM(R$12:R34)),(ISTEXT(T33)),(T33=(SUM(R$12:R34)))),"",SUM(R$12:R34))</f>
        <v>3508.0252560386257</v>
      </c>
      <c r="U34">
        <f>SUM(S$12:S34)</f>
        <v>11310.906978128065</v>
      </c>
      <c r="V34" t="str">
        <f>IF(ISBLANK('Mortgage 1 Info Calcs'!F$28),"",IF((O34+Q34)&gt;0,((O34+Q34)*G34/12)-((O34+Q34)*(('Mortgage 1 Info Calcs'!F$28)-('Mortgage 1 Info Calcs'!F$28*'Mortgage 1 Info Calcs'!G$29))/12),""))</f>
        <v/>
      </c>
      <c r="W34" t="str">
        <f>IF(ISTEXT(V34),"",SUM(V$12:V34))</f>
        <v/>
      </c>
      <c r="X34">
        <f>IF(OR(J34=Q34,ISTEXT(Y33),ISTEXT('Mortgage 1 Info Calcs'!$F$17)),"",IF(('Mortgage 1 Info Calcs'!F$18*12)&gt;C33+1,IF(C33='Mortgage 1 Info Calcs'!F$18*12,0,'Mortgage 1 Info Calcs'!F$19+Y34*('Mortgage 1 Info Calcs'!F$17)),'Mortgage 1 Info Calcs'!F$19))</f>
        <v>0</v>
      </c>
      <c r="Y34">
        <f>IF(OR(ISERROR(J34-R34-M34),IF(ISERROR((J34-R34-M34)=0),"True",(J34-R34-M34)=0),ISTEXT('Mortgage 1 Info Calcs'!$K$4)),"",IF((J34&gt;(L34+M34)),(FV((G34/'Mortgage 1 Variables'!E$43),1,(L34+M34),-J34+Q34+'Mortgage 1 Info Calcs'!F$24,0))+Q34+'Mortgage 1 Info Calcs'!F$24+IF(I34&gt;0,0,-I34),""))</f>
        <v>96491.974743961313</v>
      </c>
      <c r="Z34" s="67">
        <f>IF((FV(IF(G34=0,'Mortgage 1 Info Calcs'!F$8,G34)/12,1,PMT(IF(G34=0,'Mortgage 1 Info Calcs'!F$8,G34)/12,('Mortgage 1 Info Calcs'!F$9*12)-C33,-Z33,0),-Z33,0))&gt;0,(FV(IF(G34=0,'Mortgage 1 Info Calcs'!F$8,G34)/12,1,PMT(IF(G34=0,'Mortgage 1 Info Calcs'!F$8,G34)/12,('Mortgage 1 Info Calcs'!F$9*12)-C33,-Z33,0),-Z33,0)),0)</f>
        <v>96491.974743961313</v>
      </c>
      <c r="AA34" s="67">
        <f>IF(Z34&lt;=0,0,(IPMT(IF(G34=0,'Mortgage 1 Info Calcs'!F$8,G34)/12,1,('Mortgage 1 Info Calcs'!F$9*12)-C33,-Z33,0)))</f>
        <v>483.26505544998423</v>
      </c>
      <c r="AB34" s="67">
        <f>IF(C34&lt;('Mortgage 1 Info Calcs'!F$9*12),SUM(AA$12:AA34),0)</f>
        <v>11310.906978128065</v>
      </c>
      <c r="AC34" s="14">
        <v>23</v>
      </c>
      <c r="AD34" s="174">
        <f t="shared" si="4"/>
        <v>1.9166666666666667</v>
      </c>
      <c r="AE34" s="174" t="str">
        <f>IF(Y34="","",IF(J$12+X34='Mortgage 2 Monthly calcs'!J$12+'Mortgage 2 Monthly calcs'!V34,"",IF(J$12+X34&gt;'Mortgage 2 Monthly calcs'!J$12+'Mortgage 2 Monthly calcs'!V34,IF(Y34+X34+'Mortgage 1 Info Calcs'!F$15&gt;'Mortgage 2 Monthly calcs'!W34+'Mortgage 2 Monthly calcs'!V34,"",C34),IF(Y34+X34&lt;'Mortgage 2 Monthly calcs'!W34+'Mortgage 2 Monthly calcs'!V34,"",C34))))</f>
        <v/>
      </c>
      <c r="AG34" s="83">
        <f>IF('Mortgage 1 Monthly Calcs'!AC34&gt;ROUNDUP('Mortgage 1 Info Calcs'!K$11,0),"",'Mortgage 1 Monthly Calcs'!AC34)</f>
        <v>23</v>
      </c>
      <c r="AH34" s="24">
        <f ca="1">IF(ISTEXT(AG34),"",OFFSET('Mortgage 1 Monthly Calcs'!J$12,12*AG33,0))</f>
        <v>21178.84183121239</v>
      </c>
      <c r="AI34" s="24">
        <f ca="1">IF(ISTEXT(AN34),"",SUM(INDIRECT("N"&amp;(12+(12*AG33))):INDIRECT("N"&amp;(23+(12*AG33)))))</f>
        <v>7731.6168178262942</v>
      </c>
      <c r="AJ34" s="24">
        <f t="shared" ca="1" si="0"/>
        <v>6641.5555029978568</v>
      </c>
      <c r="AK34" s="24">
        <f t="shared" ca="1" si="5"/>
        <v>1090.0613148284374</v>
      </c>
      <c r="AL34" s="24">
        <f t="shared" ca="1" si="6"/>
        <v>85462.713671785459</v>
      </c>
      <c r="AM34" s="24">
        <f t="shared" ca="1" si="7"/>
        <v>92364.473138215282</v>
      </c>
      <c r="AN34" s="24">
        <f t="shared" ca="1" si="8"/>
        <v>14537.286328214534</v>
      </c>
      <c r="AO34" s="24">
        <f ca="1">IF(AG34="","",SUM(AI$12:AI34)+'Mortgage 1 Info Calcs'!F$15)</f>
        <v>177827.18681000071</v>
      </c>
      <c r="AP34" s="24" t="str">
        <f t="shared" ca="1" si="1"/>
        <v>N/A</v>
      </c>
      <c r="AQ34" s="24">
        <f ca="1">IF(AH34="","",IF(AG34&lt;'Mortgage 1 Info Calcs'!F$18,AN34*'Mortgage 1 Info Calcs'!F$17+'Mortgage 1 Info Calcs'!F$19,'Mortgage 1 Info Calcs'!F$19))</f>
        <v>0</v>
      </c>
    </row>
    <row r="35" spans="2:43" ht="11.7" customHeight="1" x14ac:dyDescent="0.25">
      <c r="B35">
        <f t="shared" si="2"/>
        <v>2</v>
      </c>
      <c r="C35">
        <v>24</v>
      </c>
      <c r="D35">
        <f>D23+1</f>
        <v>2</v>
      </c>
      <c r="E35" t="str">
        <f t="shared" si="9"/>
        <v/>
      </c>
      <c r="F35" t="str">
        <f>VLOOKUP('Mortgage 1 Variables'!D$19,'Mortgage 1 Variables'!B$8:C$19,2)</f>
        <v>Oct</v>
      </c>
      <c r="G35">
        <f>IF(ISBLANK('Mortgage 1 Monthly Table'!G35),IF(OR(J35=Q35,ISTEXT(Y34),ISTEXT('Mortgage 1 Info Calcs'!$K$4)),0,IF(('Mortgage 1 Info Calcs'!F$7*12)&gt;C34,G34,IF(C34='Mortgage 1 Info Calcs'!F$7*12,'Mortgage 1 Info Calcs'!F$8,G34))),'Mortgage 1 Monthly Table'!G35)</f>
        <v>0.06</v>
      </c>
      <c r="H35">
        <f>((PMT(G35/'Mortgage 1 Variables'!E$43,('Mortgage 1 Info Calcs'!F$9*'Mortgage 1 Variables'!E$43)-C34,-J35,0)))</f>
        <v>644.30140148550811</v>
      </c>
      <c r="I35">
        <f>IF(OR(ISERROR(((IPMT(G35/'Mortgage 1 Variables'!E$43,1,'Mortgage 1 Info Calcs'!F$9*'Mortgage 1 Variables'!E$43,-J35+Q35+'Mortgage 1 Info Calcs'!F$24,IF('Mortgage 1 Info Calcs'!F$5="Interest Only",-J35+Q35+'Mortgage 1 Info Calcs'!F$24,0))))),(((IPMT(G35/'Mortgage 1 Variables'!E$43,1,'Mortgage 1 Info Calcs'!F$9*'Mortgage 1 Variables'!E$43,-J$12,-J$12)))=0)),0,((IPMT(G35/'Mortgage 1 Variables'!E$43,1,'Mortgage 1 Info Calcs'!F$9*'Mortgage 1 Variables'!E$43,-J35+Q35+'Mortgage 1 Info Calcs'!F$24,IF('Mortgage 1 Info Calcs'!F$5="Interest Only",-J35+Q35+'Mortgage 1 Info Calcs'!F$24,0)))))</f>
        <v>482.45987371980658</v>
      </c>
      <c r="J35">
        <f>IF(Y34&gt;0,IF(ISTEXT('Mortgage 1 Info Calcs'!K$4),"0",IF(ISTEXT(Y34),Y34,Y34+(IF(ISTEXT(K35),0,K35)))),0)</f>
        <v>96491.974743961313</v>
      </c>
      <c r="K35">
        <f>IF(ISBLANK('Mortgage 1 Monthly Table'!L35),0,'Mortgage 1 Monthly Table'!L35)</f>
        <v>0</v>
      </c>
      <c r="L35">
        <f>IF(ISBLANK('Mortgage 1 Monthly Table'!N35),IF('Mortgage 1 Info Calcs'!F$13="Calculated",IF('Mortgage 1 Info Calcs'!F$22="Keep Same",IF('Mortgage 1 Info Calcs'!F$5="Interest Only",IF(OR(I35&gt;L34,J35=""),I35,IF(J35&lt;L34,IF(J35&lt;L34,J35+I35,IF(L34+M34&gt;J35,L34+I35,L34)),IF(L34+M34&gt;J35,L34+I35,L34))),IF(H35&gt;L34,H35,IF(J35&gt;L34,IF(L34+M34&gt;J35,L34+I35,L34),J35+S35))),IF('Mortgage 1 Info Calcs'!F$5="Interest Only",'Mortgage 1 Monthly Calcs'!I35,'Mortgage 1 Monthly Calcs'!H35)),'Mortgage 1 Monthly Calcs'!L34),'Mortgage 1 Monthly Table'!N35)</f>
        <v>644.30140148550811</v>
      </c>
      <c r="M35">
        <f>IF(ISBLANK('Mortgage 1 Monthly Table'!P35),IF(N34&gt;J35,IF(J35&gt;L34,J35-L34,0),IF(OR(OR(Y34&lt;0,ISTEXT(Y34)),ISTEXT('Mortgage 1 Info Calcs'!$K$4)),"",'Mortgage 1 Info Calcs'!F$21)),'Mortgage 1 Monthly Table'!P35)</f>
        <v>0</v>
      </c>
      <c r="N35">
        <f t="shared" si="3"/>
        <v>644.30140148550811</v>
      </c>
      <c r="O35">
        <f>IF(OR(OR(Y34&lt;0,ISTEXT(Y34)),ISTEXT('Mortgage 1 Info Calcs'!$K$4)),"",(O34+M35))</f>
        <v>0</v>
      </c>
      <c r="P35">
        <f>IF(ISBLANK('Mortgage 1 Monthly Table'!T35),IF(ISTEXT(J35),0,IF(OR(Y34&lt;Q34,AND(Y34&lt;0,NOT(ISTEXT(Y34))),ISTEXT('Mortgage 1 Info Calcs'!$K$4)),IF(-Y34&gt;P34,-Y34,Y34-Q34),IF(J35="",0,'Mortgage 1 Info Calcs'!F$26))),'Mortgage 1 Monthly Table'!T35)</f>
        <v>0</v>
      </c>
      <c r="Q35">
        <f>IF(OR(OR(Y34&lt;0,ISTEXT(Y34)),ISTEXT('Mortgage 1 Info Calcs'!$K$4)),"",IF(O35&lt;0,Q34,(Q34+P35)))</f>
        <v>0</v>
      </c>
      <c r="R35">
        <f>IF(OR(ISERROR(L35-S35),ISTEXT('Mortgage 1 Info Calcs'!$K$4)),"",L35-S35+M35)</f>
        <v>161.84152776570153</v>
      </c>
      <c r="S35">
        <f>IF(OR(IF(ISERROR(ROUND((J35-Q35-'Mortgage 1 Info Calcs'!F$24)*(G35/12),2)),0,(J35-O35-Q35-'Mortgage 1 Info Calcs'!F$24)*(G35/12)),,,ISTEXT('Mortgage 1 Info Calcs'!K$4)),IF(((J35-Q35-'Mortgage 1 Info Calcs'!F$24)*(G35/12))&gt;0,((J35-Q35-'Mortgage 1 Info Calcs'!F$24)*(G35/12)),0),0)</f>
        <v>482.45987371980658</v>
      </c>
      <c r="T35">
        <f>IF(OR(ISERROR(SUM(R$12:R35)),(ISTEXT(T34)),(T34=(SUM(R$12:R35)))),"",SUM(R$12:R35))</f>
        <v>3669.866783804327</v>
      </c>
      <c r="U35">
        <f>SUM(S$12:S35)</f>
        <v>11793.366851847872</v>
      </c>
      <c r="V35" t="str">
        <f>IF(ISBLANK('Mortgage 1 Info Calcs'!F$28),"",IF((O35+Q35)&gt;0,((O35+Q35)*G35/12)-((O35+Q35)*(('Mortgage 1 Info Calcs'!F$28)-('Mortgage 1 Info Calcs'!F$28*'Mortgage 1 Info Calcs'!G$29))/12),""))</f>
        <v/>
      </c>
      <c r="W35" t="str">
        <f>IF(ISTEXT(V35),"",SUM(V$12:V35))</f>
        <v/>
      </c>
      <c r="X35">
        <f>IF(OR(J35=Q35,ISTEXT(Y34),ISTEXT('Mortgage 1 Info Calcs'!$F$17)),"",IF(('Mortgage 1 Info Calcs'!F$18*12)&gt;C34+1,IF(C34='Mortgage 1 Info Calcs'!F$18*12,0,'Mortgage 1 Info Calcs'!F$19+Y35*('Mortgage 1 Info Calcs'!F$17)),'Mortgage 1 Info Calcs'!F$19))</f>
        <v>0</v>
      </c>
      <c r="Y35">
        <f>IF(OR(ISERROR(J35-R35-M35),IF(ISERROR((J35-R35-M35)=0),"True",(J35-R35-M35)=0),ISTEXT('Mortgage 1 Info Calcs'!$K$4)),"",IF((J35&gt;(L35+M35)),(FV((G35/'Mortgage 1 Variables'!E$43),1,(L35+M35),-J35+Q35+'Mortgage 1 Info Calcs'!F$24,0))+Q35+'Mortgage 1 Info Calcs'!F$24+IF(I35&gt;0,0,-I35),""))</f>
        <v>96330.133216195609</v>
      </c>
      <c r="Z35" s="67">
        <f>IF((FV(IF(G35=0,'Mortgage 1 Info Calcs'!F$8,G35)/12,1,PMT(IF(G35=0,'Mortgage 1 Info Calcs'!F$8,G35)/12,('Mortgage 1 Info Calcs'!F$9*12)-C34,-Z34,0),-Z34,0))&gt;0,(FV(IF(G35=0,'Mortgage 1 Info Calcs'!F$8,G35)/12,1,PMT(IF(G35=0,'Mortgage 1 Info Calcs'!F$8,G35)/12,('Mortgage 1 Info Calcs'!F$9*12)-C34,-Z34,0),-Z34,0)),0)</f>
        <v>96330.133216195609</v>
      </c>
      <c r="AA35" s="67">
        <f>IF(Z35&lt;=0,0,(IPMT(IF(G35=0,'Mortgage 1 Info Calcs'!F$8,G35)/12,1,('Mortgage 1 Info Calcs'!F$9*12)-C34,-Z34,0)))</f>
        <v>482.45987371980658</v>
      </c>
      <c r="AB35" s="67">
        <f>IF(C35&lt;('Mortgage 1 Info Calcs'!F$9*12),SUM(AA$12:AA35),0)</f>
        <v>11793.366851847872</v>
      </c>
      <c r="AC35" s="14">
        <v>24</v>
      </c>
      <c r="AD35" s="174">
        <f t="shared" si="4"/>
        <v>2</v>
      </c>
      <c r="AE35" s="174" t="str">
        <f>IF(Y35="","",IF(J$12+X35='Mortgage 2 Monthly calcs'!J$12+'Mortgage 2 Monthly calcs'!V35,"",IF(J$12+X35&gt;'Mortgage 2 Monthly calcs'!J$12+'Mortgage 2 Monthly calcs'!V35,IF(Y35+X35+'Mortgage 1 Info Calcs'!F$15&gt;'Mortgage 2 Monthly calcs'!W35+'Mortgage 2 Monthly calcs'!V35,"",C35),IF(Y35+X35&lt;'Mortgage 2 Monthly calcs'!W35+'Mortgage 2 Monthly calcs'!V35,"",C35))))</f>
        <v/>
      </c>
      <c r="AG35" s="83">
        <f>IF('Mortgage 1 Monthly Calcs'!AC35&gt;ROUNDUP('Mortgage 1 Info Calcs'!K$11,0),"",'Mortgage 1 Monthly Calcs'!AC35)</f>
        <v>24</v>
      </c>
      <c r="AH35" s="24">
        <f ca="1">IF(ISTEXT(AG35),"",OFFSET('Mortgage 1 Monthly Calcs'!J$12,12*AG34,0))</f>
        <v>14537.286328214534</v>
      </c>
      <c r="AI35" s="24">
        <f ca="1">IF(ISTEXT(AN35),"",SUM(INDIRECT("N"&amp;(12+(12*AG34))):INDIRECT("N"&amp;(23+(12*AG34)))))</f>
        <v>7731.6168178263788</v>
      </c>
      <c r="AJ35" s="24">
        <f t="shared" ca="1" si="0"/>
        <v>7051.1921137994686</v>
      </c>
      <c r="AK35" s="24">
        <f t="shared" ca="1" si="5"/>
        <v>680.42470402691015</v>
      </c>
      <c r="AL35" s="24">
        <f t="shared" ca="1" si="6"/>
        <v>92513.905785584924</v>
      </c>
      <c r="AM35" s="24">
        <f t="shared" ca="1" si="7"/>
        <v>93044.897842242193</v>
      </c>
      <c r="AN35" s="24">
        <f t="shared" ca="1" si="8"/>
        <v>7486.0942144150649</v>
      </c>
      <c r="AO35" s="24">
        <f ca="1">IF(AG35="","",SUM(AI$12:AI35)+'Mortgage 1 Info Calcs'!F$15)</f>
        <v>185558.80362782709</v>
      </c>
      <c r="AP35" s="24" t="str">
        <f t="shared" ca="1" si="1"/>
        <v>N/A</v>
      </c>
      <c r="AQ35" s="24">
        <f ca="1">IF(AH35="","",IF(AG35&lt;'Mortgage 1 Info Calcs'!F$18,AN35*'Mortgage 1 Info Calcs'!F$17+'Mortgage 1 Info Calcs'!F$19,'Mortgage 1 Info Calcs'!F$19))</f>
        <v>0</v>
      </c>
    </row>
    <row r="36" spans="2:43" ht="11.7" customHeight="1" x14ac:dyDescent="0.25">
      <c r="B36">
        <f t="shared" si="2"/>
        <v>2.0833333333333335</v>
      </c>
      <c r="C36">
        <v>25</v>
      </c>
      <c r="E36" t="str">
        <f t="shared" si="9"/>
        <v/>
      </c>
      <c r="F36" t="str">
        <f>VLOOKUP('Mortgage 1 Variables'!D$8,'Mortgage 1 Variables'!B$8:C$19,2)</f>
        <v>Nov</v>
      </c>
      <c r="G36">
        <f>IF(ISBLANK('Mortgage 1 Monthly Table'!G36),IF(OR(J36=Q36,ISTEXT(Y35),ISTEXT('Mortgage 1 Info Calcs'!$K$4)),0,IF(('Mortgage 1 Info Calcs'!F$7*12)&gt;C35,G35,IF(C35='Mortgage 1 Info Calcs'!F$7*12,'Mortgage 1 Info Calcs'!F$8,G35))),'Mortgage 1 Monthly Table'!G36)</f>
        <v>0.06</v>
      </c>
      <c r="H36">
        <f>((PMT(G36/'Mortgage 1 Variables'!E$43,('Mortgage 1 Info Calcs'!F$9*'Mortgage 1 Variables'!E$43)-C35,-J36,0)))</f>
        <v>644.30140148550799</v>
      </c>
      <c r="I36">
        <f>IF(OR(ISERROR(((IPMT(G36/'Mortgage 1 Variables'!E$43,1,'Mortgage 1 Info Calcs'!F$9*'Mortgage 1 Variables'!E$43,-J36+Q36+'Mortgage 1 Info Calcs'!F$24,IF('Mortgage 1 Info Calcs'!F$5="Interest Only",-J36+Q36+'Mortgage 1 Info Calcs'!F$24,0))))),(((IPMT(G36/'Mortgage 1 Variables'!E$43,1,'Mortgage 1 Info Calcs'!F$9*'Mortgage 1 Variables'!E$43,-J$12,-J$12)))=0)),0,((IPMT(G36/'Mortgage 1 Variables'!E$43,1,'Mortgage 1 Info Calcs'!F$9*'Mortgage 1 Variables'!E$43,-J36+Q36+'Mortgage 1 Info Calcs'!F$24,IF('Mortgage 1 Info Calcs'!F$5="Interest Only",-J36+Q36+'Mortgage 1 Info Calcs'!F$24,0)))))</f>
        <v>481.65066608097806</v>
      </c>
      <c r="J36">
        <f>IF(Y35&gt;0,IF(ISTEXT('Mortgage 1 Info Calcs'!K$4),"0",IF(ISTEXT(Y35),Y35,Y35+(IF(ISTEXT(K36),0,K36)))),0)</f>
        <v>96330.133216195609</v>
      </c>
      <c r="K36">
        <f>IF(ISBLANK('Mortgage 1 Monthly Table'!L36),0,'Mortgage 1 Monthly Table'!L36)</f>
        <v>0</v>
      </c>
      <c r="L36">
        <f>IF(ISBLANK('Mortgage 1 Monthly Table'!N36),IF('Mortgage 1 Info Calcs'!F$13="Calculated",IF('Mortgage 1 Info Calcs'!F$22="Keep Same",IF('Mortgage 1 Info Calcs'!F$5="Interest Only",IF(OR(I36&gt;L35,J36=""),I36,IF(J36&lt;L35,IF(J36&lt;L35,J36+I36,IF(L35+M35&gt;J36,L35+I36,L35)),IF(L35+M35&gt;J36,L35+I36,L35))),IF(H36&gt;L35,H36,IF(J36&gt;L35,IF(L35+M35&gt;J36,L35+I36,L35),J36+S36))),IF('Mortgage 1 Info Calcs'!F$5="Interest Only",'Mortgage 1 Monthly Calcs'!I36,'Mortgage 1 Monthly Calcs'!H36)),'Mortgage 1 Monthly Calcs'!L35),'Mortgage 1 Monthly Table'!N36)</f>
        <v>644.30140148550799</v>
      </c>
      <c r="M36">
        <f>IF(ISBLANK('Mortgage 1 Monthly Table'!P36),IF(N35&gt;J36,IF(J36&gt;L35,J36-L35,0),IF(OR(OR(Y35&lt;0,ISTEXT(Y35)),ISTEXT('Mortgage 1 Info Calcs'!$K$4)),"",'Mortgage 1 Info Calcs'!F$21)),'Mortgage 1 Monthly Table'!P36)</f>
        <v>0</v>
      </c>
      <c r="N36">
        <f t="shared" si="3"/>
        <v>644.30140148550799</v>
      </c>
      <c r="O36">
        <f>IF(OR(OR(Y35&lt;0,ISTEXT(Y35)),ISTEXT('Mortgage 1 Info Calcs'!$K$4)),"",(O35+M36))</f>
        <v>0</v>
      </c>
      <c r="P36">
        <f>IF(ISBLANK('Mortgage 1 Monthly Table'!T36),IF(ISTEXT(J36),0,IF(OR(Y35&lt;Q35,AND(Y35&lt;0,NOT(ISTEXT(Y35))),ISTEXT('Mortgage 1 Info Calcs'!$K$4)),IF(-Y35&gt;P35,-Y35,Y35-Q35),IF(J36="",0,'Mortgage 1 Info Calcs'!F$26))),'Mortgage 1 Monthly Table'!T36)</f>
        <v>0</v>
      </c>
      <c r="Q36">
        <f>IF(OR(OR(Y35&lt;0,ISTEXT(Y35)),ISTEXT('Mortgage 1 Info Calcs'!$K$4)),"",IF(O36&lt;0,Q35,(Q35+P36)))</f>
        <v>0</v>
      </c>
      <c r="R36">
        <f>IF(OR(ISERROR(L36-S36),ISTEXT('Mortgage 1 Info Calcs'!$K$4)),"",L36-S36+M36)</f>
        <v>162.65073540452994</v>
      </c>
      <c r="S36">
        <f>IF(OR(IF(ISERROR(ROUND((J36-Q36-'Mortgage 1 Info Calcs'!F$24)*(G36/12),2)),0,(J36-O36-Q36-'Mortgage 1 Info Calcs'!F$24)*(G36/12)),,,ISTEXT('Mortgage 1 Info Calcs'!K$4)),IF(((J36-Q36-'Mortgage 1 Info Calcs'!F$24)*(G36/12))&gt;0,((J36-Q36-'Mortgage 1 Info Calcs'!F$24)*(G36/12)),0),0)</f>
        <v>481.65066608097806</v>
      </c>
      <c r="T36">
        <f>IF(OR(ISERROR(SUM(R$12:R36)),(ISTEXT(T35)),(T35=(SUM(R$12:R36)))),"",SUM(R$12:R36))</f>
        <v>3832.5175192088568</v>
      </c>
      <c r="U36">
        <f>SUM(S$12:S36)</f>
        <v>12275.017517928849</v>
      </c>
      <c r="V36" t="str">
        <f>IF(ISBLANK('Mortgage 1 Info Calcs'!F$28),"",IF((O36+Q36)&gt;0,((O36+Q36)*G36/12)-((O36+Q36)*(('Mortgage 1 Info Calcs'!F$28)-('Mortgage 1 Info Calcs'!F$28*'Mortgage 1 Info Calcs'!G$29))/12),""))</f>
        <v/>
      </c>
      <c r="W36" t="str">
        <f>IF(ISTEXT(V36),"",SUM(V$12:V36))</f>
        <v/>
      </c>
      <c r="X36">
        <f>IF(OR(J36=Q36,ISTEXT(Y35),ISTEXT('Mortgage 1 Info Calcs'!$F$17)),"",IF(('Mortgage 1 Info Calcs'!F$18*12)&gt;C35+1,IF(C35='Mortgage 1 Info Calcs'!F$18*12,0,'Mortgage 1 Info Calcs'!F$19+Y36*('Mortgage 1 Info Calcs'!F$17)),'Mortgage 1 Info Calcs'!F$19))</f>
        <v>0</v>
      </c>
      <c r="Y36">
        <f>IF(OR(ISERROR(J36-R36-M36),IF(ISERROR((J36-R36-M36)=0),"True",(J36-R36-M36)=0),ISTEXT('Mortgage 1 Info Calcs'!$K$4)),"",IF((J36&gt;(L36+M36)),(FV((G36/'Mortgage 1 Variables'!E$43),1,(L36+M36),-J36+Q36+'Mortgage 1 Info Calcs'!F$24,0))+Q36+'Mortgage 1 Info Calcs'!F$24+IF(I36&gt;0,0,-I36),""))</f>
        <v>96167.482480791077</v>
      </c>
      <c r="Z36" s="67">
        <f>IF((FV(IF(G36=0,'Mortgage 1 Info Calcs'!F$8,G36)/12,1,PMT(IF(G36=0,'Mortgage 1 Info Calcs'!F$8,G36)/12,('Mortgage 1 Info Calcs'!F$9*12)-C35,-Z35,0),-Z35,0))&gt;0,(FV(IF(G36=0,'Mortgage 1 Info Calcs'!F$8,G36)/12,1,PMT(IF(G36=0,'Mortgage 1 Info Calcs'!F$8,G36)/12,('Mortgage 1 Info Calcs'!F$9*12)-C35,-Z35,0),-Z35,0)),0)</f>
        <v>96167.482480791077</v>
      </c>
      <c r="AA36" s="67">
        <f>IF(Z36&lt;=0,0,(IPMT(IF(G36=0,'Mortgage 1 Info Calcs'!F$8,G36)/12,1,('Mortgage 1 Info Calcs'!F$9*12)-C35,-Z35,0)))</f>
        <v>481.65066608097806</v>
      </c>
      <c r="AB36" s="67">
        <f>IF(C36&lt;('Mortgage 1 Info Calcs'!F$9*12),SUM(AA$12:AA36),0)</f>
        <v>12275.017517928849</v>
      </c>
      <c r="AC36" s="14">
        <v>25</v>
      </c>
      <c r="AD36" s="174">
        <f t="shared" si="4"/>
        <v>2.0833333333333335</v>
      </c>
      <c r="AE36" s="174" t="str">
        <f>IF(Y36="","",IF(J$12+X36='Mortgage 2 Monthly calcs'!J$12+'Mortgage 2 Monthly calcs'!V36,"",IF(J$12+X36&gt;'Mortgage 2 Monthly calcs'!J$12+'Mortgage 2 Monthly calcs'!V36,IF(Y36+X36+'Mortgage 1 Info Calcs'!F$15&gt;'Mortgage 2 Monthly calcs'!W36+'Mortgage 2 Monthly calcs'!V36,"",C36),IF(Y36+X36&lt;'Mortgage 2 Monthly calcs'!W36+'Mortgage 2 Monthly calcs'!V36,"",C36))))</f>
        <v/>
      </c>
      <c r="AG36" s="83">
        <f>IF('Mortgage 1 Monthly Calcs'!AC36&gt;ROUNDUP('Mortgage 1 Info Calcs'!K$11,0),"",'Mortgage 1 Monthly Calcs'!AC36)</f>
        <v>25</v>
      </c>
      <c r="AH36" s="24">
        <f ca="1">IF(ISTEXT(AG36),"",OFFSET('Mortgage 1 Monthly Calcs'!J$12,12*AG35,0))</f>
        <v>7486.0942144150649</v>
      </c>
      <c r="AI36" s="24">
        <f ca="1">IF(ISTEXT(AN36),"",SUM(INDIRECT("N"&amp;(12+(12*AG35))):INDIRECT("N"&amp;(23+(12*AG35)))))</f>
        <v>7731.6168178265971</v>
      </c>
      <c r="AJ36" s="24">
        <f t="shared" ca="1" si="0"/>
        <v>7486.0942144150649</v>
      </c>
      <c r="AK36" s="24">
        <f t="shared" ca="1" si="5"/>
        <v>245.52260341153215</v>
      </c>
      <c r="AL36" s="24">
        <f t="shared" ca="1" si="6"/>
        <v>99999.999999999985</v>
      </c>
      <c r="AM36" s="24">
        <f t="shared" ca="1" si="7"/>
        <v>93290.420445653726</v>
      </c>
      <c r="AN36" s="24">
        <f t="shared" ca="1" si="8"/>
        <v>0</v>
      </c>
      <c r="AO36" s="24">
        <f ca="1">IF(AG36="","",SUM(AI$12:AI36)+'Mortgage 1 Info Calcs'!F$15)</f>
        <v>193290.4204456537</v>
      </c>
      <c r="AP36" s="24" t="str">
        <f t="shared" ca="1" si="1"/>
        <v>N/A</v>
      </c>
      <c r="AQ36" s="24">
        <f ca="1">IF(AH36="","",IF(AG36&lt;'Mortgage 1 Info Calcs'!F$18,AN36*'Mortgage 1 Info Calcs'!F$17+'Mortgage 1 Info Calcs'!F$19,'Mortgage 1 Info Calcs'!F$19))</f>
        <v>0</v>
      </c>
    </row>
    <row r="37" spans="2:43" ht="11.7" customHeight="1" x14ac:dyDescent="0.25">
      <c r="B37">
        <f t="shared" si="2"/>
        <v>2.1666666666666665</v>
      </c>
      <c r="C37">
        <v>26</v>
      </c>
      <c r="E37" t="str">
        <f t="shared" si="9"/>
        <v/>
      </c>
      <c r="F37" t="str">
        <f>VLOOKUP('Mortgage 1 Variables'!D$9,'Mortgage 1 Variables'!B$8:C$19,2)</f>
        <v>Dec</v>
      </c>
      <c r="G37">
        <f>IF(ISBLANK('Mortgage 1 Monthly Table'!G37),IF(OR(J37=Q37,ISTEXT(Y36),ISTEXT('Mortgage 1 Info Calcs'!$K$4)),0,IF(('Mortgage 1 Info Calcs'!F$7*12)&gt;C36,G36,IF(C36='Mortgage 1 Info Calcs'!F$7*12,'Mortgage 1 Info Calcs'!F$8,G36))),'Mortgage 1 Monthly Table'!G37)</f>
        <v>0.06</v>
      </c>
      <c r="H37">
        <f>((PMT(G37/'Mortgage 1 Variables'!E$43,('Mortgage 1 Info Calcs'!F$9*'Mortgage 1 Variables'!E$43)-C36,-J37,0)))</f>
        <v>644.30140148550799</v>
      </c>
      <c r="I37">
        <f>IF(OR(ISERROR(((IPMT(G37/'Mortgage 1 Variables'!E$43,1,'Mortgage 1 Info Calcs'!F$9*'Mortgage 1 Variables'!E$43,-J37+Q37+'Mortgage 1 Info Calcs'!F$24,IF('Mortgage 1 Info Calcs'!F$5="Interest Only",-J37+Q37+'Mortgage 1 Info Calcs'!F$24,0))))),(((IPMT(G37/'Mortgage 1 Variables'!E$43,1,'Mortgage 1 Info Calcs'!F$9*'Mortgage 1 Variables'!E$43,-J$12,-J$12)))=0)),0,((IPMT(G37/'Mortgage 1 Variables'!E$43,1,'Mortgage 1 Info Calcs'!F$9*'Mortgage 1 Variables'!E$43,-J37+Q37+'Mortgage 1 Info Calcs'!F$24,IF('Mortgage 1 Info Calcs'!F$5="Interest Only",-J37+Q37+'Mortgage 1 Info Calcs'!F$24,0)))))</f>
        <v>480.8374124039554</v>
      </c>
      <c r="J37">
        <f>IF(Y36&gt;0,IF(ISTEXT('Mortgage 1 Info Calcs'!K$4),"0",IF(ISTEXT(Y36),Y36,Y36+(IF(ISTEXT(K37),0,K37)))),0)</f>
        <v>96167.482480791077</v>
      </c>
      <c r="K37">
        <f>IF(ISBLANK('Mortgage 1 Monthly Table'!L37),0,'Mortgage 1 Monthly Table'!L37)</f>
        <v>0</v>
      </c>
      <c r="L37">
        <f>IF(ISBLANK('Mortgage 1 Monthly Table'!N37),IF('Mortgage 1 Info Calcs'!F$13="Calculated",IF('Mortgage 1 Info Calcs'!F$22="Keep Same",IF('Mortgage 1 Info Calcs'!F$5="Interest Only",IF(OR(I37&gt;L36,J37=""),I37,IF(J37&lt;L36,IF(J37&lt;L36,J37+I37,IF(L36+M36&gt;J37,L36+I37,L36)),IF(L36+M36&gt;J37,L36+I37,L36))),IF(H37&gt;L36,H37,IF(J37&gt;L36,IF(L36+M36&gt;J37,L36+I37,L36),J37+S37))),IF('Mortgage 1 Info Calcs'!F$5="Interest Only",'Mortgage 1 Monthly Calcs'!I37,'Mortgage 1 Monthly Calcs'!H37)),'Mortgage 1 Monthly Calcs'!L36),'Mortgage 1 Monthly Table'!N37)</f>
        <v>644.30140148550799</v>
      </c>
      <c r="M37">
        <f>IF(ISBLANK('Mortgage 1 Monthly Table'!P37),IF(N36&gt;J37,IF(J37&gt;L36,J37-L36,0),IF(OR(OR(Y36&lt;0,ISTEXT(Y36)),ISTEXT('Mortgage 1 Info Calcs'!$K$4)),"",'Mortgage 1 Info Calcs'!F$21)),'Mortgage 1 Monthly Table'!P37)</f>
        <v>0</v>
      </c>
      <c r="N37">
        <f t="shared" si="3"/>
        <v>644.30140148550799</v>
      </c>
      <c r="O37">
        <f>IF(OR(OR(Y36&lt;0,ISTEXT(Y36)),ISTEXT('Mortgage 1 Info Calcs'!$K$4)),"",(O36+M37))</f>
        <v>0</v>
      </c>
      <c r="P37">
        <f>IF(ISBLANK('Mortgage 1 Monthly Table'!T37),IF(ISTEXT(J37),0,IF(OR(Y36&lt;Q36,AND(Y36&lt;0,NOT(ISTEXT(Y36))),ISTEXT('Mortgage 1 Info Calcs'!$K$4)),IF(-Y36&gt;P36,-Y36,Y36-Q36),IF(J37="",0,'Mortgage 1 Info Calcs'!F$26))),'Mortgage 1 Monthly Table'!T37)</f>
        <v>0</v>
      </c>
      <c r="Q37">
        <f>IF(OR(OR(Y36&lt;0,ISTEXT(Y36)),ISTEXT('Mortgage 1 Info Calcs'!$K$4)),"",IF(O37&lt;0,Q36,(Q36+P37)))</f>
        <v>0</v>
      </c>
      <c r="R37">
        <f>IF(OR(ISERROR(L37-S37),ISTEXT('Mortgage 1 Info Calcs'!$K$4)),"",L37-S37+M37)</f>
        <v>163.4639890815526</v>
      </c>
      <c r="S37">
        <f>IF(OR(IF(ISERROR(ROUND((J37-Q37-'Mortgage 1 Info Calcs'!F$24)*(G37/12),2)),0,(J37-O37-Q37-'Mortgage 1 Info Calcs'!F$24)*(G37/12)),,,ISTEXT('Mortgage 1 Info Calcs'!K$4)),IF(((J37-Q37-'Mortgage 1 Info Calcs'!F$24)*(G37/12))&gt;0,((J37-Q37-'Mortgage 1 Info Calcs'!F$24)*(G37/12)),0),0)</f>
        <v>480.8374124039554</v>
      </c>
      <c r="T37">
        <f>IF(OR(ISERROR(SUM(R$12:R37)),(ISTEXT(T36)),(T36=(SUM(R$12:R37)))),"",SUM(R$12:R37))</f>
        <v>3995.9815082904092</v>
      </c>
      <c r="U37">
        <f>SUM(S$12:S37)</f>
        <v>12755.854930332804</v>
      </c>
      <c r="V37" t="str">
        <f>IF(ISBLANK('Mortgage 1 Info Calcs'!F$28),"",IF((O37+Q37)&gt;0,((O37+Q37)*G37/12)-((O37+Q37)*(('Mortgage 1 Info Calcs'!F$28)-('Mortgage 1 Info Calcs'!F$28*'Mortgage 1 Info Calcs'!G$29))/12),""))</f>
        <v/>
      </c>
      <c r="W37" t="str">
        <f>IF(ISTEXT(V37),"",SUM(V$12:V37))</f>
        <v/>
      </c>
      <c r="X37">
        <f>IF(OR(J37=Q37,ISTEXT(Y36),ISTEXT('Mortgage 1 Info Calcs'!$F$17)),"",IF(('Mortgage 1 Info Calcs'!F$18*12)&gt;C36+1,IF(C36='Mortgage 1 Info Calcs'!F$18*12,0,'Mortgage 1 Info Calcs'!F$19+Y37*('Mortgage 1 Info Calcs'!F$17)),'Mortgage 1 Info Calcs'!F$19))</f>
        <v>0</v>
      </c>
      <c r="Y37">
        <f>IF(OR(ISERROR(J37-R37-M37),IF(ISERROR((J37-R37-M37)=0),"True",(J37-R37-M37)=0),ISTEXT('Mortgage 1 Info Calcs'!$K$4)),"",IF((J37&gt;(L37+M37)),(FV((G37/'Mortgage 1 Variables'!E$43),1,(L37+M37),-J37+Q37+'Mortgage 1 Info Calcs'!F$24,0))+Q37+'Mortgage 1 Info Calcs'!F$24+IF(I37&gt;0,0,-I37),""))</f>
        <v>96004.018491709518</v>
      </c>
      <c r="Z37" s="67">
        <f>IF((FV(IF(G37=0,'Mortgage 1 Info Calcs'!F$8,G37)/12,1,PMT(IF(G37=0,'Mortgage 1 Info Calcs'!F$8,G37)/12,('Mortgage 1 Info Calcs'!F$9*12)-C36,-Z36,0),-Z36,0))&gt;0,(FV(IF(G37=0,'Mortgage 1 Info Calcs'!F$8,G37)/12,1,PMT(IF(G37=0,'Mortgage 1 Info Calcs'!F$8,G37)/12,('Mortgage 1 Info Calcs'!F$9*12)-C36,-Z36,0),-Z36,0)),0)</f>
        <v>96004.018491709518</v>
      </c>
      <c r="AA37" s="67">
        <f>IF(Z37&lt;=0,0,(IPMT(IF(G37=0,'Mortgage 1 Info Calcs'!F$8,G37)/12,1,('Mortgage 1 Info Calcs'!F$9*12)-C36,-Z36,0)))</f>
        <v>480.8374124039554</v>
      </c>
      <c r="AB37" s="67">
        <f>IF(C37&lt;('Mortgage 1 Info Calcs'!F$9*12),SUM(AA$12:AA37),0)</f>
        <v>12755.854930332804</v>
      </c>
      <c r="AC37" s="14">
        <v>26</v>
      </c>
      <c r="AD37" s="174">
        <f t="shared" si="4"/>
        <v>2.1666666666666665</v>
      </c>
      <c r="AE37" s="174" t="str">
        <f>IF(Y37="","",IF(J$12+X37='Mortgage 2 Monthly calcs'!J$12+'Mortgage 2 Monthly calcs'!V37,"",IF(J$12+X37&gt;'Mortgage 2 Monthly calcs'!J$12+'Mortgage 2 Monthly calcs'!V37,IF(Y37+X37+'Mortgage 1 Info Calcs'!F$15&gt;'Mortgage 2 Monthly calcs'!W37+'Mortgage 2 Monthly calcs'!V37,"",C37),IF(Y37+X37&lt;'Mortgage 2 Monthly calcs'!W37+'Mortgage 2 Monthly calcs'!V37,"",C37))))</f>
        <v/>
      </c>
      <c r="AG37" s="83" t="str">
        <f>IF('Mortgage 1 Monthly Calcs'!AC37&gt;ROUNDUP('Mortgage 1 Info Calcs'!K$11,0),"",'Mortgage 1 Monthly Calcs'!AC37)</f>
        <v/>
      </c>
      <c r="AH37" s="24" t="str">
        <f ca="1">IF(ISTEXT(AG37),"",OFFSET('Mortgage 1 Monthly Calcs'!J$12,12*AG36,0))</f>
        <v/>
      </c>
      <c r="AI37" s="24" t="str">
        <f ca="1">IF(ISTEXT(AN37),"",SUM(INDIRECT("N"&amp;(12+(12*AG36))):INDIRECT("N"&amp;(23+(12*AG36)))))</f>
        <v/>
      </c>
      <c r="AJ37" s="24" t="str">
        <f t="shared" si="0"/>
        <v/>
      </c>
      <c r="AK37" s="24" t="str">
        <f t="shared" si="5"/>
        <v/>
      </c>
      <c r="AL37" s="24" t="str">
        <f t="shared" si="6"/>
        <v/>
      </c>
      <c r="AM37" s="24" t="str">
        <f t="shared" si="7"/>
        <v/>
      </c>
      <c r="AN37" s="24" t="str">
        <f t="shared" si="8"/>
        <v/>
      </c>
      <c r="AO37" s="24" t="str">
        <f>IF(AG37="","",SUM(AI$12:AI37)+'Mortgage 1 Info Calcs'!F$15)</f>
        <v/>
      </c>
      <c r="AP37" s="24" t="str">
        <f t="shared" ca="1" si="1"/>
        <v>N/A</v>
      </c>
      <c r="AQ37" s="24" t="str">
        <f ca="1">IF(AH37="","",IF(AG37&lt;'Mortgage 1 Info Calcs'!F$18,AN37*'Mortgage 1 Info Calcs'!F$17+'Mortgage 1 Info Calcs'!F$19,'Mortgage 1 Info Calcs'!F$19))</f>
        <v/>
      </c>
    </row>
    <row r="38" spans="2:43" ht="11.7" customHeight="1" x14ac:dyDescent="0.25">
      <c r="B38">
        <f t="shared" si="2"/>
        <v>2.25</v>
      </c>
      <c r="C38">
        <v>27</v>
      </c>
      <c r="E38">
        <f t="shared" si="9"/>
        <v>2012</v>
      </c>
      <c r="F38" t="str">
        <f>VLOOKUP('Mortgage 1 Variables'!D$10,'Mortgage 1 Variables'!B$8:C$19,2)</f>
        <v>Jan</v>
      </c>
      <c r="G38">
        <f>IF(ISBLANK('Mortgage 1 Monthly Table'!G38),IF(OR(J38=Q38,ISTEXT(Y37),ISTEXT('Mortgage 1 Info Calcs'!$K$4)),0,IF(('Mortgage 1 Info Calcs'!F$7*12)&gt;C37,G37,IF(C37='Mortgage 1 Info Calcs'!F$7*12,'Mortgage 1 Info Calcs'!F$8,G37))),'Mortgage 1 Monthly Table'!G38)</f>
        <v>0.06</v>
      </c>
      <c r="H38">
        <f>((PMT(G38/'Mortgage 1 Variables'!E$43,('Mortgage 1 Info Calcs'!F$9*'Mortgage 1 Variables'!E$43)-C37,-J38,0)))</f>
        <v>644.30140148550799</v>
      </c>
      <c r="I38">
        <f>IF(OR(ISERROR(((IPMT(G38/'Mortgage 1 Variables'!E$43,1,'Mortgage 1 Info Calcs'!F$9*'Mortgage 1 Variables'!E$43,-J38+Q38+'Mortgage 1 Info Calcs'!F$24,IF('Mortgage 1 Info Calcs'!F$5="Interest Only",-J38+Q38+'Mortgage 1 Info Calcs'!F$24,0))))),(((IPMT(G38/'Mortgage 1 Variables'!E$43,1,'Mortgage 1 Info Calcs'!F$9*'Mortgage 1 Variables'!E$43,-J$12,-J$12)))=0)),0,((IPMT(G38/'Mortgage 1 Variables'!E$43,1,'Mortgage 1 Info Calcs'!F$9*'Mortgage 1 Variables'!E$43,-J38+Q38+'Mortgage 1 Info Calcs'!F$24,IF('Mortgage 1 Info Calcs'!F$5="Interest Only",-J38+Q38+'Mortgage 1 Info Calcs'!F$24,0)))))</f>
        <v>480.02009245854759</v>
      </c>
      <c r="J38">
        <f>IF(Y37&gt;0,IF(ISTEXT('Mortgage 1 Info Calcs'!K$4),"0",IF(ISTEXT(Y37),Y37,Y37+(IF(ISTEXT(K38),0,K38)))),0)</f>
        <v>96004.018491709518</v>
      </c>
      <c r="K38">
        <f>IF(ISBLANK('Mortgage 1 Monthly Table'!L38),0,'Mortgage 1 Monthly Table'!L38)</f>
        <v>0</v>
      </c>
      <c r="L38">
        <f>IF(ISBLANK('Mortgage 1 Monthly Table'!N38),IF('Mortgage 1 Info Calcs'!F$13="Calculated",IF('Mortgage 1 Info Calcs'!F$22="Keep Same",IF('Mortgage 1 Info Calcs'!F$5="Interest Only",IF(OR(I38&gt;L37,J38=""),I38,IF(J38&lt;L37,IF(J38&lt;L37,J38+I38,IF(L37+M37&gt;J38,L37+I38,L37)),IF(L37+M37&gt;J38,L37+I38,L37))),IF(H38&gt;L37,H38,IF(J38&gt;L37,IF(L37+M37&gt;J38,L37+I38,L37),J38+S38))),IF('Mortgage 1 Info Calcs'!F$5="Interest Only",'Mortgage 1 Monthly Calcs'!I38,'Mortgage 1 Monthly Calcs'!H38)),'Mortgage 1 Monthly Calcs'!L37),'Mortgage 1 Monthly Table'!N38)</f>
        <v>644.30140148550799</v>
      </c>
      <c r="M38">
        <f>IF(ISBLANK('Mortgage 1 Monthly Table'!P38),IF(N37&gt;J38,IF(J38&gt;L37,J38-L37,0),IF(OR(OR(Y37&lt;0,ISTEXT(Y37)),ISTEXT('Mortgage 1 Info Calcs'!$K$4)),"",'Mortgage 1 Info Calcs'!F$21)),'Mortgage 1 Monthly Table'!P38)</f>
        <v>0</v>
      </c>
      <c r="N38">
        <f t="shared" si="3"/>
        <v>644.30140148550799</v>
      </c>
      <c r="O38">
        <f>IF(OR(OR(Y37&lt;0,ISTEXT(Y37)),ISTEXT('Mortgage 1 Info Calcs'!$K$4)),"",(O37+M38))</f>
        <v>0</v>
      </c>
      <c r="P38">
        <f>IF(ISBLANK('Mortgage 1 Monthly Table'!T38),IF(ISTEXT(J38),0,IF(OR(Y37&lt;Q37,AND(Y37&lt;0,NOT(ISTEXT(Y37))),ISTEXT('Mortgage 1 Info Calcs'!$K$4)),IF(-Y37&gt;P37,-Y37,Y37-Q37),IF(J38="",0,'Mortgage 1 Info Calcs'!F$26))),'Mortgage 1 Monthly Table'!T38)</f>
        <v>0</v>
      </c>
      <c r="Q38">
        <f>IF(OR(OR(Y37&lt;0,ISTEXT(Y37)),ISTEXT('Mortgage 1 Info Calcs'!$K$4)),"",IF(O38&lt;0,Q37,(Q37+P38)))</f>
        <v>0</v>
      </c>
      <c r="R38">
        <f>IF(OR(ISERROR(L38-S38),ISTEXT('Mortgage 1 Info Calcs'!$K$4)),"",L38-S38+M38)</f>
        <v>164.2813090269604</v>
      </c>
      <c r="S38">
        <f>IF(OR(IF(ISERROR(ROUND((J38-Q38-'Mortgage 1 Info Calcs'!F$24)*(G38/12),2)),0,(J38-O38-Q38-'Mortgage 1 Info Calcs'!F$24)*(G38/12)),,,ISTEXT('Mortgage 1 Info Calcs'!K$4)),IF(((J38-Q38-'Mortgage 1 Info Calcs'!F$24)*(G38/12))&gt;0,((J38-Q38-'Mortgage 1 Info Calcs'!F$24)*(G38/12)),0),0)</f>
        <v>480.02009245854759</v>
      </c>
      <c r="T38">
        <f>IF(OR(ISERROR(SUM(R$12:R38)),(ISTEXT(T37)),(T37=(SUM(R$12:R38)))),"",SUM(R$12:R38))</f>
        <v>4160.2628173173698</v>
      </c>
      <c r="U38">
        <f>SUM(S$12:S38)</f>
        <v>13235.875022791352</v>
      </c>
      <c r="V38" t="str">
        <f>IF(ISBLANK('Mortgage 1 Info Calcs'!F$28),"",IF((O38+Q38)&gt;0,((O38+Q38)*G38/12)-((O38+Q38)*(('Mortgage 1 Info Calcs'!F$28)-('Mortgage 1 Info Calcs'!F$28*'Mortgage 1 Info Calcs'!G$29))/12),""))</f>
        <v/>
      </c>
      <c r="W38" t="str">
        <f>IF(ISTEXT(V38),"",SUM(V$12:V38))</f>
        <v/>
      </c>
      <c r="X38">
        <f>IF(OR(J38=Q38,ISTEXT(Y37),ISTEXT('Mortgage 1 Info Calcs'!$F$17)),"",IF(('Mortgage 1 Info Calcs'!F$18*12)&gt;C37+1,IF(C37='Mortgage 1 Info Calcs'!F$18*12,0,'Mortgage 1 Info Calcs'!F$19+Y38*('Mortgage 1 Info Calcs'!F$17)),'Mortgage 1 Info Calcs'!F$19))</f>
        <v>0</v>
      </c>
      <c r="Y38">
        <f>IF(OR(ISERROR(J38-R38-M38),IF(ISERROR((J38-R38-M38)=0),"True",(J38-R38-M38)=0),ISTEXT('Mortgage 1 Info Calcs'!$K$4)),"",IF((J38&gt;(L38+M38)),(FV((G38/'Mortgage 1 Variables'!E$43),1,(L38+M38),-J38+Q38+'Mortgage 1 Info Calcs'!F$24,0))+Q38+'Mortgage 1 Info Calcs'!F$24+IF(I38&gt;0,0,-I38),""))</f>
        <v>95839.737182682555</v>
      </c>
      <c r="Z38" s="67">
        <f>IF((FV(IF(G38=0,'Mortgage 1 Info Calcs'!F$8,G38)/12,1,PMT(IF(G38=0,'Mortgage 1 Info Calcs'!F$8,G38)/12,('Mortgage 1 Info Calcs'!F$9*12)-C37,-Z37,0),-Z37,0))&gt;0,(FV(IF(G38=0,'Mortgage 1 Info Calcs'!F$8,G38)/12,1,PMT(IF(G38=0,'Mortgage 1 Info Calcs'!F$8,G38)/12,('Mortgage 1 Info Calcs'!F$9*12)-C37,-Z37,0),-Z37,0)),0)</f>
        <v>95839.737182682555</v>
      </c>
      <c r="AA38" s="67">
        <f>IF(Z38&lt;=0,0,(IPMT(IF(G38=0,'Mortgage 1 Info Calcs'!F$8,G38)/12,1,('Mortgage 1 Info Calcs'!F$9*12)-C37,-Z37,0)))</f>
        <v>480.02009245854759</v>
      </c>
      <c r="AB38" s="67">
        <f>IF(C38&lt;('Mortgage 1 Info Calcs'!F$9*12),SUM(AA$12:AA38),0)</f>
        <v>13235.875022791352</v>
      </c>
      <c r="AC38" s="14">
        <v>27</v>
      </c>
      <c r="AD38" s="174">
        <f t="shared" si="4"/>
        <v>2.25</v>
      </c>
      <c r="AE38" s="174" t="str">
        <f>IF(Y38="","",IF(J$12+X38='Mortgage 2 Monthly calcs'!J$12+'Mortgage 2 Monthly calcs'!V38,"",IF(J$12+X38&gt;'Mortgage 2 Monthly calcs'!J$12+'Mortgage 2 Monthly calcs'!V38,IF(Y38+X38+'Mortgage 1 Info Calcs'!F$15&gt;'Mortgage 2 Monthly calcs'!W38+'Mortgage 2 Monthly calcs'!V38,"",C38),IF(Y38+X38&lt;'Mortgage 2 Monthly calcs'!W38+'Mortgage 2 Monthly calcs'!V38,"",C38))))</f>
        <v/>
      </c>
      <c r="AG38" s="83" t="str">
        <f>IF('Mortgage 1 Monthly Calcs'!AC38&gt;ROUNDUP('Mortgage 1 Info Calcs'!K$11,0),"",'Mortgage 1 Monthly Calcs'!AC38)</f>
        <v/>
      </c>
      <c r="AH38" s="24" t="str">
        <f ca="1">IF(ISTEXT(AG38),"",OFFSET('Mortgage 1 Monthly Calcs'!J$12,12*AG37,0))</f>
        <v/>
      </c>
      <c r="AI38" s="24" t="str">
        <f ca="1">IF(ISTEXT(AN38),"",SUM(INDIRECT("N"&amp;(12+(12*AG37))):INDIRECT("N"&amp;(23+(12*AG37)))))</f>
        <v/>
      </c>
      <c r="AJ38" s="24" t="str">
        <f t="shared" si="0"/>
        <v/>
      </c>
      <c r="AK38" s="24" t="str">
        <f t="shared" si="5"/>
        <v/>
      </c>
      <c r="AL38" s="24" t="str">
        <f t="shared" si="6"/>
        <v/>
      </c>
      <c r="AM38" s="24" t="str">
        <f t="shared" si="7"/>
        <v/>
      </c>
      <c r="AN38" s="24" t="str">
        <f t="shared" si="8"/>
        <v/>
      </c>
      <c r="AO38" s="24" t="str">
        <f>IF(AG38="","",SUM(AI$12:AI38)+'Mortgage 1 Info Calcs'!F$15)</f>
        <v/>
      </c>
      <c r="AP38" s="24" t="str">
        <f t="shared" ca="1" si="1"/>
        <v>N/A</v>
      </c>
      <c r="AQ38" s="24" t="str">
        <f ca="1">IF(AH38="","",IF(AG38&lt;'Mortgage 1 Info Calcs'!F$18,AN38*'Mortgage 1 Info Calcs'!F$17+'Mortgage 1 Info Calcs'!F$19,'Mortgage 1 Info Calcs'!F$19))</f>
        <v/>
      </c>
    </row>
    <row r="39" spans="2:43" ht="11.7" customHeight="1" x14ac:dyDescent="0.25">
      <c r="B39">
        <f t="shared" si="2"/>
        <v>2.3333333333333335</v>
      </c>
      <c r="C39">
        <v>28</v>
      </c>
      <c r="E39" t="str">
        <f t="shared" si="9"/>
        <v/>
      </c>
      <c r="F39" t="str">
        <f>VLOOKUP('Mortgage 1 Variables'!D$11,'Mortgage 1 Variables'!B$8:C$19,2)</f>
        <v>Feb</v>
      </c>
      <c r="G39">
        <f>IF(ISBLANK('Mortgage 1 Monthly Table'!G39),IF(OR(J39=Q39,ISTEXT(Y38),ISTEXT('Mortgage 1 Info Calcs'!$K$4)),0,IF(('Mortgage 1 Info Calcs'!F$7*12)&gt;C38,G38,IF(C38='Mortgage 1 Info Calcs'!F$7*12,'Mortgage 1 Info Calcs'!F$8,G38))),'Mortgage 1 Monthly Table'!G39)</f>
        <v>0.06</v>
      </c>
      <c r="H39">
        <f>((PMT(G39/'Mortgage 1 Variables'!E$43,('Mortgage 1 Info Calcs'!F$9*'Mortgage 1 Variables'!E$43)-C38,-J39,0)))</f>
        <v>644.30140148550799</v>
      </c>
      <c r="I39">
        <f>IF(OR(ISERROR(((IPMT(G39/'Mortgage 1 Variables'!E$43,1,'Mortgage 1 Info Calcs'!F$9*'Mortgage 1 Variables'!E$43,-J39+Q39+'Mortgage 1 Info Calcs'!F$24,IF('Mortgage 1 Info Calcs'!F$5="Interest Only",-J39+Q39+'Mortgage 1 Info Calcs'!F$24,0))))),(((IPMT(G39/'Mortgage 1 Variables'!E$43,1,'Mortgage 1 Info Calcs'!F$9*'Mortgage 1 Variables'!E$43,-J$12,-J$12)))=0)),0,((IPMT(G39/'Mortgage 1 Variables'!E$43,1,'Mortgage 1 Info Calcs'!F$9*'Mortgage 1 Variables'!E$43,-J39+Q39+'Mortgage 1 Info Calcs'!F$24,IF('Mortgage 1 Info Calcs'!F$5="Interest Only",-J39+Q39+'Mortgage 1 Info Calcs'!F$24,0)))))</f>
        <v>479.19868591341276</v>
      </c>
      <c r="J39">
        <f>IF(Y38&gt;0,IF(ISTEXT('Mortgage 1 Info Calcs'!K$4),"0",IF(ISTEXT(Y38),Y38,Y38+(IF(ISTEXT(K39),0,K39)))),0)</f>
        <v>95839.737182682555</v>
      </c>
      <c r="K39">
        <f>IF(ISBLANK('Mortgage 1 Monthly Table'!L39),0,'Mortgage 1 Monthly Table'!L39)</f>
        <v>0</v>
      </c>
      <c r="L39">
        <f>IF(ISBLANK('Mortgage 1 Monthly Table'!N39),IF('Mortgage 1 Info Calcs'!F$13="Calculated",IF('Mortgage 1 Info Calcs'!F$22="Keep Same",IF('Mortgage 1 Info Calcs'!F$5="Interest Only",IF(OR(I39&gt;L38,J39=""),I39,IF(J39&lt;L38,IF(J39&lt;L38,J39+I39,IF(L38+M38&gt;J39,L38+I39,L38)),IF(L38+M38&gt;J39,L38+I39,L38))),IF(H39&gt;L38,H39,IF(J39&gt;L38,IF(L38+M38&gt;J39,L38+I39,L38),J39+S39))),IF('Mortgage 1 Info Calcs'!F$5="Interest Only",'Mortgage 1 Monthly Calcs'!I39,'Mortgage 1 Monthly Calcs'!H39)),'Mortgage 1 Monthly Calcs'!L38),'Mortgage 1 Monthly Table'!N39)</f>
        <v>644.30140148550799</v>
      </c>
      <c r="M39">
        <f>IF(ISBLANK('Mortgage 1 Monthly Table'!P39),IF(N38&gt;J39,IF(J39&gt;L38,J39-L38,0),IF(OR(OR(Y38&lt;0,ISTEXT(Y38)),ISTEXT('Mortgage 1 Info Calcs'!$K$4)),"",'Mortgage 1 Info Calcs'!F$21)),'Mortgage 1 Monthly Table'!P39)</f>
        <v>0</v>
      </c>
      <c r="N39">
        <f t="shared" si="3"/>
        <v>644.30140148550799</v>
      </c>
      <c r="O39">
        <f>IF(OR(OR(Y38&lt;0,ISTEXT(Y38)),ISTEXT('Mortgage 1 Info Calcs'!$K$4)),"",(O38+M39))</f>
        <v>0</v>
      </c>
      <c r="P39">
        <f>IF(ISBLANK('Mortgage 1 Monthly Table'!T39),IF(ISTEXT(J39),0,IF(OR(Y38&lt;Q38,AND(Y38&lt;0,NOT(ISTEXT(Y38))),ISTEXT('Mortgage 1 Info Calcs'!$K$4)),IF(-Y38&gt;P38,-Y38,Y38-Q38),IF(J39="",0,'Mortgage 1 Info Calcs'!F$26))),'Mortgage 1 Monthly Table'!T39)</f>
        <v>0</v>
      </c>
      <c r="Q39">
        <f>IF(OR(OR(Y38&lt;0,ISTEXT(Y38)),ISTEXT('Mortgage 1 Info Calcs'!$K$4)),"",IF(O39&lt;0,Q38,(Q38+P39)))</f>
        <v>0</v>
      </c>
      <c r="R39">
        <f>IF(OR(ISERROR(L39-S39),ISTEXT('Mortgage 1 Info Calcs'!$K$4)),"",L39-S39+M39)</f>
        <v>165.10271557209524</v>
      </c>
      <c r="S39">
        <f>IF(OR(IF(ISERROR(ROUND((J39-Q39-'Mortgage 1 Info Calcs'!F$24)*(G39/12),2)),0,(J39-O39-Q39-'Mortgage 1 Info Calcs'!F$24)*(G39/12)),,,ISTEXT('Mortgage 1 Info Calcs'!K$4)),IF(((J39-Q39-'Mortgage 1 Info Calcs'!F$24)*(G39/12))&gt;0,((J39-Q39-'Mortgage 1 Info Calcs'!F$24)*(G39/12)),0),0)</f>
        <v>479.19868591341276</v>
      </c>
      <c r="T39">
        <f>IF(OR(ISERROR(SUM(R$12:R39)),(ISTEXT(T38)),(T38=(SUM(R$12:R39)))),"",SUM(R$12:R39))</f>
        <v>4325.3655328894647</v>
      </c>
      <c r="U39">
        <f>SUM(S$12:S39)</f>
        <v>13715.073708704764</v>
      </c>
      <c r="V39" t="str">
        <f>IF(ISBLANK('Mortgage 1 Info Calcs'!F$28),"",IF((O39+Q39)&gt;0,((O39+Q39)*G39/12)-((O39+Q39)*(('Mortgage 1 Info Calcs'!F$28)-('Mortgage 1 Info Calcs'!F$28*'Mortgage 1 Info Calcs'!G$29))/12),""))</f>
        <v/>
      </c>
      <c r="W39" t="str">
        <f>IF(ISTEXT(V39),"",SUM(V$12:V39))</f>
        <v/>
      </c>
      <c r="X39">
        <f>IF(OR(J39=Q39,ISTEXT(Y38),ISTEXT('Mortgage 1 Info Calcs'!$F$17)),"",IF(('Mortgage 1 Info Calcs'!F$18*12)&gt;C38+1,IF(C38='Mortgage 1 Info Calcs'!F$18*12,0,'Mortgage 1 Info Calcs'!F$19+Y39*('Mortgage 1 Info Calcs'!F$17)),'Mortgage 1 Info Calcs'!F$19))</f>
        <v>0</v>
      </c>
      <c r="Y39">
        <f>IF(OR(ISERROR(J39-R39-M39),IF(ISERROR((J39-R39-M39)=0),"True",(J39-R39-M39)=0),ISTEXT('Mortgage 1 Info Calcs'!$K$4)),"",IF((J39&gt;(L39+M39)),(FV((G39/'Mortgage 1 Variables'!E$43),1,(L39+M39),-J39+Q39+'Mortgage 1 Info Calcs'!F$24,0))+Q39+'Mortgage 1 Info Calcs'!F$24+IF(I39&gt;0,0,-I39),""))</f>
        <v>95674.63446711046</v>
      </c>
      <c r="Z39" s="67">
        <f>IF((FV(IF(G39=0,'Mortgage 1 Info Calcs'!F$8,G39)/12,1,PMT(IF(G39=0,'Mortgage 1 Info Calcs'!F$8,G39)/12,('Mortgage 1 Info Calcs'!F$9*12)-C38,-Z38,0),-Z38,0))&gt;0,(FV(IF(G39=0,'Mortgage 1 Info Calcs'!F$8,G39)/12,1,PMT(IF(G39=0,'Mortgage 1 Info Calcs'!F$8,G39)/12,('Mortgage 1 Info Calcs'!F$9*12)-C38,-Z38,0),-Z38,0)),0)</f>
        <v>95674.63446711046</v>
      </c>
      <c r="AA39" s="67">
        <f>IF(Z39&lt;=0,0,(IPMT(IF(G39=0,'Mortgage 1 Info Calcs'!F$8,G39)/12,1,('Mortgage 1 Info Calcs'!F$9*12)-C38,-Z38,0)))</f>
        <v>479.19868591341276</v>
      </c>
      <c r="AB39" s="67">
        <f>IF(C39&lt;('Mortgage 1 Info Calcs'!F$9*12),SUM(AA$12:AA39),0)</f>
        <v>13715.073708704764</v>
      </c>
      <c r="AC39" s="14">
        <v>28</v>
      </c>
      <c r="AD39" s="174">
        <f t="shared" si="4"/>
        <v>2.3333333333333335</v>
      </c>
      <c r="AE39" s="174" t="str">
        <f>IF(Y39="","",IF(J$12+X39='Mortgage 2 Monthly calcs'!J$12+'Mortgage 2 Monthly calcs'!V39,"",IF(J$12+X39&gt;'Mortgage 2 Monthly calcs'!J$12+'Mortgage 2 Monthly calcs'!V39,IF(Y39+X39+'Mortgage 1 Info Calcs'!F$15&gt;'Mortgage 2 Monthly calcs'!W39+'Mortgage 2 Monthly calcs'!V39,"",C39),IF(Y39+X39&lt;'Mortgage 2 Monthly calcs'!W39+'Mortgage 2 Monthly calcs'!V39,"",C39))))</f>
        <v/>
      </c>
      <c r="AG39" s="83" t="str">
        <f>IF('Mortgage 1 Monthly Calcs'!AC39&gt;ROUNDUP('Mortgage 1 Info Calcs'!K$11,0),"",'Mortgage 1 Monthly Calcs'!AC39)</f>
        <v/>
      </c>
      <c r="AH39" s="24" t="str">
        <f ca="1">IF(ISTEXT(AG39),"",OFFSET('Mortgage 1 Monthly Calcs'!J$12,12*AG38,0))</f>
        <v/>
      </c>
      <c r="AI39" s="24" t="str">
        <f ca="1">IF(ISTEXT(AN39),"",SUM(INDIRECT("N"&amp;(12+(12*AG38))):INDIRECT("N"&amp;(23+(12*AG38)))))</f>
        <v/>
      </c>
      <c r="AJ39" s="24" t="str">
        <f t="shared" si="0"/>
        <v/>
      </c>
      <c r="AK39" s="24" t="str">
        <f t="shared" si="5"/>
        <v/>
      </c>
      <c r="AL39" s="24" t="str">
        <f t="shared" si="6"/>
        <v/>
      </c>
      <c r="AM39" s="24" t="str">
        <f t="shared" si="7"/>
        <v/>
      </c>
      <c r="AN39" s="24" t="str">
        <f t="shared" si="8"/>
        <v/>
      </c>
      <c r="AO39" s="24" t="str">
        <f>IF(AG39="","",SUM(AI$12:AI39)+'Mortgage 1 Info Calcs'!F$15)</f>
        <v/>
      </c>
      <c r="AP39" s="24" t="str">
        <f t="shared" ca="1" si="1"/>
        <v>N/A</v>
      </c>
      <c r="AQ39" s="24" t="str">
        <f ca="1">IF(AH39="","",IF(AG39&lt;'Mortgage 1 Info Calcs'!F$18,AN39*'Mortgage 1 Info Calcs'!F$17+'Mortgage 1 Info Calcs'!F$19,'Mortgage 1 Info Calcs'!F$19))</f>
        <v/>
      </c>
    </row>
    <row r="40" spans="2:43" ht="11.7" customHeight="1" x14ac:dyDescent="0.25">
      <c r="B40">
        <f t="shared" si="2"/>
        <v>2.4166666666666665</v>
      </c>
      <c r="C40">
        <v>29</v>
      </c>
      <c r="E40" t="str">
        <f t="shared" si="9"/>
        <v/>
      </c>
      <c r="F40" t="str">
        <f>VLOOKUP('Mortgage 1 Variables'!D$12,'Mortgage 1 Variables'!B$8:C$19,2)</f>
        <v>Mar</v>
      </c>
      <c r="G40">
        <f>IF(ISBLANK('Mortgage 1 Monthly Table'!G40),IF(OR(J40=Q40,ISTEXT(Y39),ISTEXT('Mortgage 1 Info Calcs'!$K$4)),0,IF(('Mortgage 1 Info Calcs'!F$7*12)&gt;C39,G39,IF(C39='Mortgage 1 Info Calcs'!F$7*12,'Mortgage 1 Info Calcs'!F$8,G39))),'Mortgage 1 Monthly Table'!G40)</f>
        <v>0.06</v>
      </c>
      <c r="H40">
        <f>((PMT(G40/'Mortgage 1 Variables'!E$43,('Mortgage 1 Info Calcs'!F$9*'Mortgage 1 Variables'!E$43)-C39,-J40,0)))</f>
        <v>644.30140148550799</v>
      </c>
      <c r="I40">
        <f>IF(OR(ISERROR(((IPMT(G40/'Mortgage 1 Variables'!E$43,1,'Mortgage 1 Info Calcs'!F$9*'Mortgage 1 Variables'!E$43,-J40+Q40+'Mortgage 1 Info Calcs'!F$24,IF('Mortgage 1 Info Calcs'!F$5="Interest Only",-J40+Q40+'Mortgage 1 Info Calcs'!F$24,0))))),(((IPMT(G40/'Mortgage 1 Variables'!E$43,1,'Mortgage 1 Info Calcs'!F$9*'Mortgage 1 Variables'!E$43,-J$12,-J$12)))=0)),0,((IPMT(G40/'Mortgage 1 Variables'!E$43,1,'Mortgage 1 Info Calcs'!F$9*'Mortgage 1 Variables'!E$43,-J40+Q40+'Mortgage 1 Info Calcs'!F$24,IF('Mortgage 1 Info Calcs'!F$5="Interest Only",-J40+Q40+'Mortgage 1 Info Calcs'!F$24,0)))))</f>
        <v>478.37317233555228</v>
      </c>
      <c r="J40">
        <f>IF(Y39&gt;0,IF(ISTEXT('Mortgage 1 Info Calcs'!K$4),"0",IF(ISTEXT(Y39),Y39,Y39+(IF(ISTEXT(K40),0,K40)))),0)</f>
        <v>95674.63446711046</v>
      </c>
      <c r="K40">
        <f>IF(ISBLANK('Mortgage 1 Monthly Table'!L40),0,'Mortgage 1 Monthly Table'!L40)</f>
        <v>0</v>
      </c>
      <c r="L40">
        <f>IF(ISBLANK('Mortgage 1 Monthly Table'!N40),IF('Mortgage 1 Info Calcs'!F$13="Calculated",IF('Mortgage 1 Info Calcs'!F$22="Keep Same",IF('Mortgage 1 Info Calcs'!F$5="Interest Only",IF(OR(I40&gt;L39,J40=""),I40,IF(J40&lt;L39,IF(J40&lt;L39,J40+I40,IF(L39+M39&gt;J40,L39+I40,L39)),IF(L39+M39&gt;J40,L39+I40,L39))),IF(H40&gt;L39,H40,IF(J40&gt;L39,IF(L39+M39&gt;J40,L39+I40,L39),J40+S40))),IF('Mortgage 1 Info Calcs'!F$5="Interest Only",'Mortgage 1 Monthly Calcs'!I40,'Mortgage 1 Monthly Calcs'!H40)),'Mortgage 1 Monthly Calcs'!L39),'Mortgage 1 Monthly Table'!N40)</f>
        <v>644.30140148550799</v>
      </c>
      <c r="M40">
        <f>IF(ISBLANK('Mortgage 1 Monthly Table'!P40),IF(N39&gt;J40,IF(J40&gt;L39,J40-L39,0),IF(OR(OR(Y39&lt;0,ISTEXT(Y39)),ISTEXT('Mortgage 1 Info Calcs'!$K$4)),"",'Mortgage 1 Info Calcs'!F$21)),'Mortgage 1 Monthly Table'!P40)</f>
        <v>0</v>
      </c>
      <c r="N40">
        <f t="shared" si="3"/>
        <v>644.30140148550799</v>
      </c>
      <c r="O40">
        <f>IF(OR(OR(Y39&lt;0,ISTEXT(Y39)),ISTEXT('Mortgage 1 Info Calcs'!$K$4)),"",(O39+M40))</f>
        <v>0</v>
      </c>
      <c r="P40">
        <f>IF(ISBLANK('Mortgage 1 Monthly Table'!T40),IF(ISTEXT(J40),0,IF(OR(Y39&lt;Q39,AND(Y39&lt;0,NOT(ISTEXT(Y39))),ISTEXT('Mortgage 1 Info Calcs'!$K$4)),IF(-Y39&gt;P39,-Y39,Y39-Q39),IF(J40="",0,'Mortgage 1 Info Calcs'!F$26))),'Mortgage 1 Monthly Table'!T40)</f>
        <v>0</v>
      </c>
      <c r="Q40">
        <f>IF(OR(OR(Y39&lt;0,ISTEXT(Y39)),ISTEXT('Mortgage 1 Info Calcs'!$K$4)),"",IF(O40&lt;0,Q39,(Q39+P40)))</f>
        <v>0</v>
      </c>
      <c r="R40">
        <f>IF(OR(ISERROR(L40-S40),ISTEXT('Mortgage 1 Info Calcs'!$K$4)),"",L40-S40+M40)</f>
        <v>165.92822914995571</v>
      </c>
      <c r="S40">
        <f>IF(OR(IF(ISERROR(ROUND((J40-Q40-'Mortgage 1 Info Calcs'!F$24)*(G40/12),2)),0,(J40-O40-Q40-'Mortgage 1 Info Calcs'!F$24)*(G40/12)),,,ISTEXT('Mortgage 1 Info Calcs'!K$4)),IF(((J40-Q40-'Mortgage 1 Info Calcs'!F$24)*(G40/12))&gt;0,((J40-Q40-'Mortgage 1 Info Calcs'!F$24)*(G40/12)),0),0)</f>
        <v>478.37317233555228</v>
      </c>
      <c r="T40">
        <f>IF(OR(ISERROR(SUM(R$12:R40)),(ISTEXT(T39)),(T39=(SUM(R$12:R40)))),"",SUM(R$12:R40))</f>
        <v>4491.2937620394205</v>
      </c>
      <c r="U40">
        <f>SUM(S$12:S40)</f>
        <v>14193.446881040316</v>
      </c>
      <c r="V40" t="str">
        <f>IF(ISBLANK('Mortgage 1 Info Calcs'!F$28),"",IF((O40+Q40)&gt;0,((O40+Q40)*G40/12)-((O40+Q40)*(('Mortgage 1 Info Calcs'!F$28)-('Mortgage 1 Info Calcs'!F$28*'Mortgage 1 Info Calcs'!G$29))/12),""))</f>
        <v/>
      </c>
      <c r="W40" t="str">
        <f>IF(ISTEXT(V40),"",SUM(V$12:V40))</f>
        <v/>
      </c>
      <c r="X40">
        <f>IF(OR(J40=Q40,ISTEXT(Y39),ISTEXT('Mortgage 1 Info Calcs'!$F$17)),"",IF(('Mortgage 1 Info Calcs'!F$18*12)&gt;C39+1,IF(C39='Mortgage 1 Info Calcs'!F$18*12,0,'Mortgage 1 Info Calcs'!F$19+Y40*('Mortgage 1 Info Calcs'!F$17)),'Mortgage 1 Info Calcs'!F$19))</f>
        <v>0</v>
      </c>
      <c r="Y40">
        <f>IF(OR(ISERROR(J40-R40-M40),IF(ISERROR((J40-R40-M40)=0),"True",(J40-R40-M40)=0),ISTEXT('Mortgage 1 Info Calcs'!$K$4)),"",IF((J40&gt;(L40+M40)),(FV((G40/'Mortgage 1 Variables'!E$43),1,(L40+M40),-J40+Q40+'Mortgage 1 Info Calcs'!F$24,0))+Q40+'Mortgage 1 Info Calcs'!F$24+IF(I40&gt;0,0,-I40),""))</f>
        <v>95508.706237960505</v>
      </c>
      <c r="Z40" s="67">
        <f>IF((FV(IF(G40=0,'Mortgage 1 Info Calcs'!F$8,G40)/12,1,PMT(IF(G40=0,'Mortgage 1 Info Calcs'!F$8,G40)/12,('Mortgage 1 Info Calcs'!F$9*12)-C39,-Z39,0),-Z39,0))&gt;0,(FV(IF(G40=0,'Mortgage 1 Info Calcs'!F$8,G40)/12,1,PMT(IF(G40=0,'Mortgage 1 Info Calcs'!F$8,G40)/12,('Mortgage 1 Info Calcs'!F$9*12)-C39,-Z39,0),-Z39,0)),0)</f>
        <v>95508.706237960505</v>
      </c>
      <c r="AA40" s="67">
        <f>IF(Z40&lt;=0,0,(IPMT(IF(G40=0,'Mortgage 1 Info Calcs'!F$8,G40)/12,1,('Mortgage 1 Info Calcs'!F$9*12)-C39,-Z39,0)))</f>
        <v>478.37317233555228</v>
      </c>
      <c r="AB40" s="67">
        <f>IF(C40&lt;('Mortgage 1 Info Calcs'!F$9*12),SUM(AA$12:AA40),0)</f>
        <v>14193.446881040316</v>
      </c>
      <c r="AC40" s="14">
        <v>29</v>
      </c>
      <c r="AD40" s="174">
        <f t="shared" si="4"/>
        <v>2.4166666666666665</v>
      </c>
      <c r="AE40" s="174" t="str">
        <f>IF(Y40="","",IF(J$12+X40='Mortgage 2 Monthly calcs'!J$12+'Mortgage 2 Monthly calcs'!V40,"",IF(J$12+X40&gt;'Mortgage 2 Monthly calcs'!J$12+'Mortgage 2 Monthly calcs'!V40,IF(Y40+X40+'Mortgage 1 Info Calcs'!F$15&gt;'Mortgage 2 Monthly calcs'!W40+'Mortgage 2 Monthly calcs'!V40,"",C40),IF(Y40+X40&lt;'Mortgage 2 Monthly calcs'!W40+'Mortgage 2 Monthly calcs'!V40,"",C40))))</f>
        <v/>
      </c>
      <c r="AG40" s="83" t="str">
        <f>IF('Mortgage 1 Monthly Calcs'!AC40&gt;ROUNDUP('Mortgage 1 Info Calcs'!K$11,0),"",'Mortgage 1 Monthly Calcs'!AC40)</f>
        <v/>
      </c>
      <c r="AH40" s="24" t="str">
        <f ca="1">IF(ISTEXT(AG40),"",OFFSET('Mortgage 1 Monthly Calcs'!J$12,12*AG39,0))</f>
        <v/>
      </c>
      <c r="AI40" s="24" t="str">
        <f ca="1">IF(ISTEXT(AN40),"",SUM(INDIRECT("N"&amp;(12+(12*AG39))):INDIRECT("N"&amp;(23+(12*AG39)))))</f>
        <v/>
      </c>
      <c r="AJ40" s="24" t="str">
        <f t="shared" si="0"/>
        <v/>
      </c>
      <c r="AK40" s="24" t="str">
        <f t="shared" si="5"/>
        <v/>
      </c>
      <c r="AL40" s="24" t="str">
        <f t="shared" si="6"/>
        <v/>
      </c>
      <c r="AM40" s="24" t="str">
        <f t="shared" si="7"/>
        <v/>
      </c>
      <c r="AN40" s="24" t="str">
        <f t="shared" si="8"/>
        <v/>
      </c>
      <c r="AO40" s="24" t="str">
        <f>IF(AG40="","",SUM(AI$12:AI40)+'Mortgage 1 Info Calcs'!F$15)</f>
        <v/>
      </c>
      <c r="AP40" s="24" t="str">
        <f t="shared" ca="1" si="1"/>
        <v>N/A</v>
      </c>
      <c r="AQ40" s="24" t="str">
        <f ca="1">IF(AH40="","",IF(AG40&lt;'Mortgage 1 Info Calcs'!F$18,AN40*'Mortgage 1 Info Calcs'!F$17+'Mortgage 1 Info Calcs'!F$19,'Mortgage 1 Info Calcs'!F$19))</f>
        <v/>
      </c>
    </row>
    <row r="41" spans="2:43" ht="11.7" customHeight="1" x14ac:dyDescent="0.25">
      <c r="B41">
        <f t="shared" si="2"/>
        <v>2.5</v>
      </c>
      <c r="C41">
        <v>30</v>
      </c>
      <c r="E41" t="str">
        <f t="shared" si="9"/>
        <v/>
      </c>
      <c r="F41" t="str">
        <f>VLOOKUP('Mortgage 1 Variables'!D$13,'Mortgage 1 Variables'!B$8:C$19,2)</f>
        <v>Apr</v>
      </c>
      <c r="G41">
        <f>IF(ISBLANK('Mortgage 1 Monthly Table'!G41),IF(OR(J41=Q41,ISTEXT(Y40),ISTEXT('Mortgage 1 Info Calcs'!$K$4)),0,IF(('Mortgage 1 Info Calcs'!F$7*12)&gt;C40,G40,IF(C40='Mortgage 1 Info Calcs'!F$7*12,'Mortgage 1 Info Calcs'!F$8,G40))),'Mortgage 1 Monthly Table'!G41)</f>
        <v>0.06</v>
      </c>
      <c r="H41">
        <f>((PMT(G41/'Mortgage 1 Variables'!E$43,('Mortgage 1 Info Calcs'!F$9*'Mortgage 1 Variables'!E$43)-C40,-J41,0)))</f>
        <v>644.30140148550799</v>
      </c>
      <c r="I41">
        <f>IF(OR(ISERROR(((IPMT(G41/'Mortgage 1 Variables'!E$43,1,'Mortgage 1 Info Calcs'!F$9*'Mortgage 1 Variables'!E$43,-J41+Q41+'Mortgage 1 Info Calcs'!F$24,IF('Mortgage 1 Info Calcs'!F$5="Interest Only",-J41+Q41+'Mortgage 1 Info Calcs'!F$24,0))))),(((IPMT(G41/'Mortgage 1 Variables'!E$43,1,'Mortgage 1 Info Calcs'!F$9*'Mortgage 1 Variables'!E$43,-J$12,-J$12)))=0)),0,((IPMT(G41/'Mortgage 1 Variables'!E$43,1,'Mortgage 1 Info Calcs'!F$9*'Mortgage 1 Variables'!E$43,-J41+Q41+'Mortgage 1 Info Calcs'!F$24,IF('Mortgage 1 Info Calcs'!F$5="Interest Only",-J41+Q41+'Mortgage 1 Info Calcs'!F$24,0)))))</f>
        <v>477.54353118980254</v>
      </c>
      <c r="J41">
        <f>IF(Y40&gt;0,IF(ISTEXT('Mortgage 1 Info Calcs'!K$4),"0",IF(ISTEXT(Y40),Y40,Y40+(IF(ISTEXT(K41),0,K41)))),0)</f>
        <v>95508.706237960505</v>
      </c>
      <c r="K41">
        <f>IF(ISBLANK('Mortgage 1 Monthly Table'!L41),0,'Mortgage 1 Monthly Table'!L41)</f>
        <v>0</v>
      </c>
      <c r="L41">
        <f>IF(ISBLANK('Mortgage 1 Monthly Table'!N41),IF('Mortgage 1 Info Calcs'!F$13="Calculated",IF('Mortgage 1 Info Calcs'!F$22="Keep Same",IF('Mortgage 1 Info Calcs'!F$5="Interest Only",IF(OR(I41&gt;L40,J41=""),I41,IF(J41&lt;L40,IF(J41&lt;L40,J41+I41,IF(L40+M40&gt;J41,L40+I41,L40)),IF(L40+M40&gt;J41,L40+I41,L40))),IF(H41&gt;L40,H41,IF(J41&gt;L40,IF(L40+M40&gt;J41,L40+I41,L40),J41+S41))),IF('Mortgage 1 Info Calcs'!F$5="Interest Only",'Mortgage 1 Monthly Calcs'!I41,'Mortgage 1 Monthly Calcs'!H41)),'Mortgage 1 Monthly Calcs'!L40),'Mortgage 1 Monthly Table'!N41)</f>
        <v>644.30140148550799</v>
      </c>
      <c r="M41">
        <f>IF(ISBLANK('Mortgage 1 Monthly Table'!P41),IF(N40&gt;J41,IF(J41&gt;L40,J41-L40,0),IF(OR(OR(Y40&lt;0,ISTEXT(Y40)),ISTEXT('Mortgage 1 Info Calcs'!$K$4)),"",'Mortgage 1 Info Calcs'!F$21)),'Mortgage 1 Monthly Table'!P41)</f>
        <v>0</v>
      </c>
      <c r="N41">
        <f t="shared" si="3"/>
        <v>644.30140148550799</v>
      </c>
      <c r="O41">
        <f>IF(OR(OR(Y40&lt;0,ISTEXT(Y40)),ISTEXT('Mortgage 1 Info Calcs'!$K$4)),"",(O40+M41))</f>
        <v>0</v>
      </c>
      <c r="P41">
        <f>IF(ISBLANK('Mortgage 1 Monthly Table'!T41),IF(ISTEXT(J41),0,IF(OR(Y40&lt;Q40,AND(Y40&lt;0,NOT(ISTEXT(Y40))),ISTEXT('Mortgage 1 Info Calcs'!$K$4)),IF(-Y40&gt;P40,-Y40,Y40-Q40),IF(J41="",0,'Mortgage 1 Info Calcs'!F$26))),'Mortgage 1 Monthly Table'!T41)</f>
        <v>0</v>
      </c>
      <c r="Q41">
        <f>IF(OR(OR(Y40&lt;0,ISTEXT(Y40)),ISTEXT('Mortgage 1 Info Calcs'!$K$4)),"",IF(O41&lt;0,Q40,(Q40+P41)))</f>
        <v>0</v>
      </c>
      <c r="R41">
        <f>IF(OR(ISERROR(L41-S41),ISTEXT('Mortgage 1 Info Calcs'!$K$4)),"",L41-S41+M41)</f>
        <v>166.75787029570546</v>
      </c>
      <c r="S41">
        <f>IF(OR(IF(ISERROR(ROUND((J41-Q41-'Mortgage 1 Info Calcs'!F$24)*(G41/12),2)),0,(J41-O41-Q41-'Mortgage 1 Info Calcs'!F$24)*(G41/12)),,,ISTEXT('Mortgage 1 Info Calcs'!K$4)),IF(((J41-Q41-'Mortgage 1 Info Calcs'!F$24)*(G41/12))&gt;0,((J41-Q41-'Mortgage 1 Info Calcs'!F$24)*(G41/12)),0),0)</f>
        <v>477.54353118980254</v>
      </c>
      <c r="T41">
        <f>IF(OR(ISERROR(SUM(R$12:R41)),(ISTEXT(T40)),(T40=(SUM(R$12:R41)))),"",SUM(R$12:R41))</f>
        <v>4658.0516323351258</v>
      </c>
      <c r="U41">
        <f>SUM(S$12:S41)</f>
        <v>14670.990412230118</v>
      </c>
      <c r="V41" t="str">
        <f>IF(ISBLANK('Mortgage 1 Info Calcs'!F$28),"",IF((O41+Q41)&gt;0,((O41+Q41)*G41/12)-((O41+Q41)*(('Mortgage 1 Info Calcs'!F$28)-('Mortgage 1 Info Calcs'!F$28*'Mortgage 1 Info Calcs'!G$29))/12),""))</f>
        <v/>
      </c>
      <c r="W41" t="str">
        <f>IF(ISTEXT(V41),"",SUM(V$12:V41))</f>
        <v/>
      </c>
      <c r="X41">
        <f>IF(OR(J41=Q41,ISTEXT(Y40),ISTEXT('Mortgage 1 Info Calcs'!$F$17)),"",IF(('Mortgage 1 Info Calcs'!F$18*12)&gt;C40+1,IF(C40='Mortgage 1 Info Calcs'!F$18*12,0,'Mortgage 1 Info Calcs'!F$19+Y41*('Mortgage 1 Info Calcs'!F$17)),'Mortgage 1 Info Calcs'!F$19))</f>
        <v>0</v>
      </c>
      <c r="Y41">
        <f>IF(OR(ISERROR(J41-R41-M41),IF(ISERROR((J41-R41-M41)=0),"True",(J41-R41-M41)=0),ISTEXT('Mortgage 1 Info Calcs'!$K$4)),"",IF((J41&gt;(L41+M41)),(FV((G41/'Mortgage 1 Variables'!E$43),1,(L41+M41),-J41+Q41+'Mortgage 1 Info Calcs'!F$24,0))+Q41+'Mortgage 1 Info Calcs'!F$24+IF(I41&gt;0,0,-I41),""))</f>
        <v>95341.948367664794</v>
      </c>
      <c r="Z41" s="67">
        <f>IF((FV(IF(G41=0,'Mortgage 1 Info Calcs'!F$8,G41)/12,1,PMT(IF(G41=0,'Mortgage 1 Info Calcs'!F$8,G41)/12,('Mortgage 1 Info Calcs'!F$9*12)-C40,-Z40,0),-Z40,0))&gt;0,(FV(IF(G41=0,'Mortgage 1 Info Calcs'!F$8,G41)/12,1,PMT(IF(G41=0,'Mortgage 1 Info Calcs'!F$8,G41)/12,('Mortgage 1 Info Calcs'!F$9*12)-C40,-Z40,0),-Z40,0)),0)</f>
        <v>95341.948367664794</v>
      </c>
      <c r="AA41" s="67">
        <f>IF(Z41&lt;=0,0,(IPMT(IF(G41=0,'Mortgage 1 Info Calcs'!F$8,G41)/12,1,('Mortgage 1 Info Calcs'!F$9*12)-C40,-Z40,0)))</f>
        <v>477.54353118980254</v>
      </c>
      <c r="AB41" s="67">
        <f>IF(C41&lt;('Mortgage 1 Info Calcs'!F$9*12),SUM(AA$12:AA41),0)</f>
        <v>14670.990412230118</v>
      </c>
      <c r="AC41" s="14">
        <v>30</v>
      </c>
      <c r="AD41" s="174">
        <f t="shared" si="4"/>
        <v>2.5</v>
      </c>
      <c r="AE41" s="174" t="str">
        <f>IF(Y41="","",IF(J$12+X41='Mortgage 2 Monthly calcs'!J$12+'Mortgage 2 Monthly calcs'!V41,"",IF(J$12+X41&gt;'Mortgage 2 Monthly calcs'!J$12+'Mortgage 2 Monthly calcs'!V41,IF(Y41+X41+'Mortgage 1 Info Calcs'!F$15&gt;'Mortgage 2 Monthly calcs'!W41+'Mortgage 2 Monthly calcs'!V41,"",C41),IF(Y41+X41&lt;'Mortgage 2 Monthly calcs'!W41+'Mortgage 2 Monthly calcs'!V41,"",C41))))</f>
        <v/>
      </c>
      <c r="AG41" s="83" t="str">
        <f>IF('Mortgage 1 Monthly Calcs'!AC41&gt;ROUNDUP('Mortgage 1 Info Calcs'!K$11,0),"",'Mortgage 1 Monthly Calcs'!AC41)</f>
        <v/>
      </c>
      <c r="AH41" s="24" t="str">
        <f ca="1">IF(ISTEXT(AG41),"",OFFSET('Mortgage 1 Monthly Calcs'!J$12,12*AG40,0))</f>
        <v/>
      </c>
      <c r="AI41" s="24" t="str">
        <f ca="1">IF(ISTEXT(AN41),"",SUM(INDIRECT("N"&amp;(12+(12*AG40))):INDIRECT("N"&amp;(23+(12*AG40)))))</f>
        <v/>
      </c>
      <c r="AJ41" s="24" t="str">
        <f t="shared" si="0"/>
        <v/>
      </c>
      <c r="AK41" s="24" t="str">
        <f t="shared" si="5"/>
        <v/>
      </c>
      <c r="AL41" s="24" t="str">
        <f t="shared" si="6"/>
        <v/>
      </c>
      <c r="AM41" s="24" t="str">
        <f t="shared" si="7"/>
        <v/>
      </c>
      <c r="AN41" s="24" t="str">
        <f t="shared" si="8"/>
        <v/>
      </c>
      <c r="AO41" s="24" t="str">
        <f>IF(AG41="","",SUM(AI$12:AI41)+'Mortgage 1 Info Calcs'!F$15)</f>
        <v/>
      </c>
      <c r="AP41" s="24" t="str">
        <f t="shared" ca="1" si="1"/>
        <v>N/A</v>
      </c>
      <c r="AQ41" s="24" t="str">
        <f ca="1">IF(AH41="","",IF(AG41&lt;'Mortgage 1 Info Calcs'!F$18,AN41*'Mortgage 1 Info Calcs'!F$17+'Mortgage 1 Info Calcs'!F$19,'Mortgage 1 Info Calcs'!F$19))</f>
        <v/>
      </c>
    </row>
    <row r="42" spans="2:43" ht="11.7" customHeight="1" x14ac:dyDescent="0.25">
      <c r="B42">
        <f t="shared" si="2"/>
        <v>2.5833333333333335</v>
      </c>
      <c r="C42">
        <v>31</v>
      </c>
      <c r="E42" t="str">
        <f t="shared" si="9"/>
        <v/>
      </c>
      <c r="F42" t="str">
        <f>VLOOKUP('Mortgage 1 Variables'!D$14,'Mortgage 1 Variables'!B$8:C$19,2)</f>
        <v>May</v>
      </c>
      <c r="G42">
        <f>IF(ISBLANK('Mortgage 1 Monthly Table'!G42),IF(OR(J42=Q42,ISTEXT(Y41),ISTEXT('Mortgage 1 Info Calcs'!$K$4)),0,IF(('Mortgage 1 Info Calcs'!F$7*12)&gt;C41,G41,IF(C41='Mortgage 1 Info Calcs'!F$7*12,'Mortgage 1 Info Calcs'!F$8,G41))),'Mortgage 1 Monthly Table'!G42)</f>
        <v>0.06</v>
      </c>
      <c r="H42">
        <f>((PMT(G42/'Mortgage 1 Variables'!E$43,('Mortgage 1 Info Calcs'!F$9*'Mortgage 1 Variables'!E$43)-C41,-J42,0)))</f>
        <v>644.30140148550799</v>
      </c>
      <c r="I42">
        <f>IF(OR(ISERROR(((IPMT(G42/'Mortgage 1 Variables'!E$43,1,'Mortgage 1 Info Calcs'!F$9*'Mortgage 1 Variables'!E$43,-J42+Q42+'Mortgage 1 Info Calcs'!F$24,IF('Mortgage 1 Info Calcs'!F$5="Interest Only",-J42+Q42+'Mortgage 1 Info Calcs'!F$24,0))))),(((IPMT(G42/'Mortgage 1 Variables'!E$43,1,'Mortgage 1 Info Calcs'!F$9*'Mortgage 1 Variables'!E$43,-J$12,-J$12)))=0)),0,((IPMT(G42/'Mortgage 1 Variables'!E$43,1,'Mortgage 1 Info Calcs'!F$9*'Mortgage 1 Variables'!E$43,-J42+Q42+'Mortgage 1 Info Calcs'!F$24,IF('Mortgage 1 Info Calcs'!F$5="Interest Only",-J42+Q42+'Mortgage 1 Info Calcs'!F$24,0)))))</f>
        <v>476.70974183832396</v>
      </c>
      <c r="J42">
        <f>IF(Y41&gt;0,IF(ISTEXT('Mortgage 1 Info Calcs'!K$4),"0",IF(ISTEXT(Y41),Y41,Y41+(IF(ISTEXT(K42),0,K42)))),0)</f>
        <v>95341.948367664794</v>
      </c>
      <c r="K42">
        <f>IF(ISBLANK('Mortgage 1 Monthly Table'!L42),0,'Mortgage 1 Monthly Table'!L42)</f>
        <v>0</v>
      </c>
      <c r="L42">
        <f>IF(ISBLANK('Mortgage 1 Monthly Table'!N42),IF('Mortgage 1 Info Calcs'!F$13="Calculated",IF('Mortgage 1 Info Calcs'!F$22="Keep Same",IF('Mortgage 1 Info Calcs'!F$5="Interest Only",IF(OR(I42&gt;L41,J42=""),I42,IF(J42&lt;L41,IF(J42&lt;L41,J42+I42,IF(L41+M41&gt;J42,L41+I42,L41)),IF(L41+M41&gt;J42,L41+I42,L41))),IF(H42&gt;L41,H42,IF(J42&gt;L41,IF(L41+M41&gt;J42,L41+I42,L41),J42+S42))),IF('Mortgage 1 Info Calcs'!F$5="Interest Only",'Mortgage 1 Monthly Calcs'!I42,'Mortgage 1 Monthly Calcs'!H42)),'Mortgage 1 Monthly Calcs'!L41),'Mortgage 1 Monthly Table'!N42)</f>
        <v>644.30140148550799</v>
      </c>
      <c r="M42">
        <f>IF(ISBLANK('Mortgage 1 Monthly Table'!P42),IF(N41&gt;J42,IF(J42&gt;L41,J42-L41,0),IF(OR(OR(Y41&lt;0,ISTEXT(Y41)),ISTEXT('Mortgage 1 Info Calcs'!$K$4)),"",'Mortgage 1 Info Calcs'!F$21)),'Mortgage 1 Monthly Table'!P42)</f>
        <v>0</v>
      </c>
      <c r="N42">
        <f t="shared" si="3"/>
        <v>644.30140148550799</v>
      </c>
      <c r="O42">
        <f>IF(OR(OR(Y41&lt;0,ISTEXT(Y41)),ISTEXT('Mortgage 1 Info Calcs'!$K$4)),"",(O41+M42))</f>
        <v>0</v>
      </c>
      <c r="P42">
        <f>IF(ISBLANK('Mortgage 1 Monthly Table'!T42),IF(ISTEXT(J42),0,IF(OR(Y41&lt;Q41,AND(Y41&lt;0,NOT(ISTEXT(Y41))),ISTEXT('Mortgage 1 Info Calcs'!$K$4)),IF(-Y41&gt;P41,-Y41,Y41-Q41),IF(J42="",0,'Mortgage 1 Info Calcs'!F$26))),'Mortgage 1 Monthly Table'!T42)</f>
        <v>0</v>
      </c>
      <c r="Q42">
        <f>IF(OR(OR(Y41&lt;0,ISTEXT(Y41)),ISTEXT('Mortgage 1 Info Calcs'!$K$4)),"",IF(O42&lt;0,Q41,(Q41+P42)))</f>
        <v>0</v>
      </c>
      <c r="R42">
        <f>IF(OR(ISERROR(L42-S42),ISTEXT('Mortgage 1 Info Calcs'!$K$4)),"",L42-S42+M42)</f>
        <v>167.59165964718403</v>
      </c>
      <c r="S42">
        <f>IF(OR(IF(ISERROR(ROUND((J42-Q42-'Mortgage 1 Info Calcs'!F$24)*(G42/12),2)),0,(J42-O42-Q42-'Mortgage 1 Info Calcs'!F$24)*(G42/12)),,,ISTEXT('Mortgage 1 Info Calcs'!K$4)),IF(((J42-Q42-'Mortgage 1 Info Calcs'!F$24)*(G42/12))&gt;0,((J42-Q42-'Mortgage 1 Info Calcs'!F$24)*(G42/12)),0),0)</f>
        <v>476.70974183832396</v>
      </c>
      <c r="T42">
        <f>IF(OR(ISERROR(SUM(R$12:R42)),(ISTEXT(T41)),(T41=(SUM(R$12:R42)))),"",SUM(R$12:R42))</f>
        <v>4825.6432919823101</v>
      </c>
      <c r="U42">
        <f>SUM(S$12:S42)</f>
        <v>15147.700154068441</v>
      </c>
      <c r="V42" t="str">
        <f>IF(ISBLANK('Mortgage 1 Info Calcs'!F$28),"",IF((O42+Q42)&gt;0,((O42+Q42)*G42/12)-((O42+Q42)*(('Mortgage 1 Info Calcs'!F$28)-('Mortgage 1 Info Calcs'!F$28*'Mortgage 1 Info Calcs'!G$29))/12),""))</f>
        <v/>
      </c>
      <c r="W42" t="str">
        <f>IF(ISTEXT(V42),"",SUM(V$12:V42))</f>
        <v/>
      </c>
      <c r="X42">
        <f>IF(OR(J42=Q42,ISTEXT(Y41),ISTEXT('Mortgage 1 Info Calcs'!$F$17)),"",IF(('Mortgage 1 Info Calcs'!F$18*12)&gt;C41+1,IF(C41='Mortgage 1 Info Calcs'!F$18*12,0,'Mortgage 1 Info Calcs'!F$19+Y42*('Mortgage 1 Info Calcs'!F$17)),'Mortgage 1 Info Calcs'!F$19))</f>
        <v>0</v>
      </c>
      <c r="Y42">
        <f>IF(OR(ISERROR(J42-R42-M42),IF(ISERROR((J42-R42-M42)=0),"True",(J42-R42-M42)=0),ISTEXT('Mortgage 1 Info Calcs'!$K$4)),"",IF((J42&gt;(L42+M42)),(FV((G42/'Mortgage 1 Variables'!E$43),1,(L42+M42),-J42+Q42+'Mortgage 1 Info Calcs'!F$24,0))+Q42+'Mortgage 1 Info Calcs'!F$24+IF(I42&gt;0,0,-I42),""))</f>
        <v>95174.356708017614</v>
      </c>
      <c r="Z42" s="67">
        <f>IF((FV(IF(G42=0,'Mortgage 1 Info Calcs'!F$8,G42)/12,1,PMT(IF(G42=0,'Mortgage 1 Info Calcs'!F$8,G42)/12,('Mortgage 1 Info Calcs'!F$9*12)-C41,-Z41,0),-Z41,0))&gt;0,(FV(IF(G42=0,'Mortgage 1 Info Calcs'!F$8,G42)/12,1,PMT(IF(G42=0,'Mortgage 1 Info Calcs'!F$8,G42)/12,('Mortgage 1 Info Calcs'!F$9*12)-C41,-Z41,0),-Z41,0)),0)</f>
        <v>95174.356708017614</v>
      </c>
      <c r="AA42" s="67">
        <f>IF(Z42&lt;=0,0,(IPMT(IF(G42=0,'Mortgage 1 Info Calcs'!F$8,G42)/12,1,('Mortgage 1 Info Calcs'!F$9*12)-C41,-Z41,0)))</f>
        <v>476.70974183832396</v>
      </c>
      <c r="AB42" s="67">
        <f>IF(C42&lt;('Mortgage 1 Info Calcs'!F$9*12),SUM(AA$12:AA42),0)</f>
        <v>15147.700154068441</v>
      </c>
      <c r="AC42" s="14">
        <v>31</v>
      </c>
      <c r="AD42" s="174">
        <f t="shared" si="4"/>
        <v>2.5833333333333335</v>
      </c>
      <c r="AE42" s="174" t="str">
        <f>IF(Y42="","",IF(J$12+X42='Mortgage 2 Monthly calcs'!J$12+'Mortgage 2 Monthly calcs'!V42,"",IF(J$12+X42&gt;'Mortgage 2 Monthly calcs'!J$12+'Mortgage 2 Monthly calcs'!V42,IF(Y42+X42+'Mortgage 1 Info Calcs'!F$15&gt;'Mortgage 2 Monthly calcs'!W42+'Mortgage 2 Monthly calcs'!V42,"",C42),IF(Y42+X42&lt;'Mortgage 2 Monthly calcs'!W42+'Mortgage 2 Monthly calcs'!V42,"",C42))))</f>
        <v/>
      </c>
      <c r="AG42" s="83" t="str">
        <f>IF('Mortgage 1 Monthly Calcs'!AC42&gt;ROUNDUP('Mortgage 1 Info Calcs'!K$11,0),"",'Mortgage 1 Monthly Calcs'!AC42)</f>
        <v/>
      </c>
      <c r="AH42" s="24" t="str">
        <f ca="1">IF(ISTEXT(AG42),"",OFFSET('Mortgage 1 Monthly Calcs'!J$12,12*AG41,0))</f>
        <v/>
      </c>
      <c r="AI42" s="24" t="str">
        <f ca="1">IF(ISTEXT(AN42),"",SUM(INDIRECT("N"&amp;(12+(12*AG41))):INDIRECT("N"&amp;(23+(12*AG41)))))</f>
        <v/>
      </c>
      <c r="AJ42" s="24" t="str">
        <f t="shared" si="0"/>
        <v/>
      </c>
      <c r="AK42" s="24" t="str">
        <f t="shared" si="5"/>
        <v/>
      </c>
      <c r="AL42" s="24" t="str">
        <f t="shared" si="6"/>
        <v/>
      </c>
      <c r="AM42" s="24" t="str">
        <f t="shared" si="7"/>
        <v/>
      </c>
      <c r="AN42" s="24" t="str">
        <f t="shared" si="8"/>
        <v/>
      </c>
      <c r="AO42" s="24" t="str">
        <f>IF(AG42="","",SUM(AI$12:AI42)+'Mortgage 1 Info Calcs'!F$15)</f>
        <v/>
      </c>
      <c r="AP42" s="24" t="str">
        <f t="shared" ca="1" si="1"/>
        <v>N/A</v>
      </c>
      <c r="AQ42" s="24" t="str">
        <f ca="1">IF(AH42="","",IF(AG42&lt;'Mortgage 1 Info Calcs'!F$18,AN42*'Mortgage 1 Info Calcs'!F$17+'Mortgage 1 Info Calcs'!F$19,'Mortgage 1 Info Calcs'!F$19))</f>
        <v/>
      </c>
    </row>
    <row r="43" spans="2:43" ht="11.7" customHeight="1" x14ac:dyDescent="0.25">
      <c r="B43">
        <f t="shared" si="2"/>
        <v>2.6666666666666665</v>
      </c>
      <c r="C43">
        <v>32</v>
      </c>
      <c r="E43" t="str">
        <f t="shared" si="9"/>
        <v/>
      </c>
      <c r="F43" t="str">
        <f>VLOOKUP('Mortgage 1 Variables'!D$15,'Mortgage 1 Variables'!B$8:C$19,2)</f>
        <v>Jun</v>
      </c>
      <c r="G43">
        <f>IF(ISBLANK('Mortgage 1 Monthly Table'!G43),IF(OR(J43=Q43,ISTEXT(Y42),ISTEXT('Mortgage 1 Info Calcs'!$K$4)),0,IF(('Mortgage 1 Info Calcs'!F$7*12)&gt;C42,G42,IF(C42='Mortgage 1 Info Calcs'!F$7*12,'Mortgage 1 Info Calcs'!F$8,G42))),'Mortgage 1 Monthly Table'!G43)</f>
        <v>0.06</v>
      </c>
      <c r="H43">
        <f>((PMT(G43/'Mortgage 1 Variables'!E$43,('Mortgage 1 Info Calcs'!F$9*'Mortgage 1 Variables'!E$43)-C42,-J43,0)))</f>
        <v>644.30140148550799</v>
      </c>
      <c r="I43">
        <f>IF(OR(ISERROR(((IPMT(G43/'Mortgage 1 Variables'!E$43,1,'Mortgage 1 Info Calcs'!F$9*'Mortgage 1 Variables'!E$43,-J43+Q43+'Mortgage 1 Info Calcs'!F$24,IF('Mortgage 1 Info Calcs'!F$5="Interest Only",-J43+Q43+'Mortgage 1 Info Calcs'!F$24,0))))),(((IPMT(G43/'Mortgage 1 Variables'!E$43,1,'Mortgage 1 Info Calcs'!F$9*'Mortgage 1 Variables'!E$43,-J$12,-J$12)))=0)),0,((IPMT(G43/'Mortgage 1 Variables'!E$43,1,'Mortgage 1 Info Calcs'!F$9*'Mortgage 1 Variables'!E$43,-J43+Q43+'Mortgage 1 Info Calcs'!F$24,IF('Mortgage 1 Info Calcs'!F$5="Interest Only",-J43+Q43+'Mortgage 1 Info Calcs'!F$24,0)))))</f>
        <v>475.87178354008807</v>
      </c>
      <c r="J43">
        <f>IF(Y42&gt;0,IF(ISTEXT('Mortgage 1 Info Calcs'!K$4),"0",IF(ISTEXT(Y42),Y42,Y42+(IF(ISTEXT(K43),0,K43)))),0)</f>
        <v>95174.356708017614</v>
      </c>
      <c r="K43">
        <f>IF(ISBLANK('Mortgage 1 Monthly Table'!L43),0,'Mortgage 1 Monthly Table'!L43)</f>
        <v>0</v>
      </c>
      <c r="L43">
        <f>IF(ISBLANK('Mortgage 1 Monthly Table'!N43),IF('Mortgage 1 Info Calcs'!F$13="Calculated",IF('Mortgage 1 Info Calcs'!F$22="Keep Same",IF('Mortgage 1 Info Calcs'!F$5="Interest Only",IF(OR(I43&gt;L42,J43=""),I43,IF(J43&lt;L42,IF(J43&lt;L42,J43+I43,IF(L42+M42&gt;J43,L42+I43,L42)),IF(L42+M42&gt;J43,L42+I43,L42))),IF(H43&gt;L42,H43,IF(J43&gt;L42,IF(L42+M42&gt;J43,L42+I43,L42),J43+S43))),IF('Mortgage 1 Info Calcs'!F$5="Interest Only",'Mortgage 1 Monthly Calcs'!I43,'Mortgage 1 Monthly Calcs'!H43)),'Mortgage 1 Monthly Calcs'!L42),'Mortgage 1 Monthly Table'!N43)</f>
        <v>644.30140148550799</v>
      </c>
      <c r="M43">
        <f>IF(ISBLANK('Mortgage 1 Monthly Table'!P43),IF(N42&gt;J43,IF(J43&gt;L42,J43-L42,0),IF(OR(OR(Y42&lt;0,ISTEXT(Y42)),ISTEXT('Mortgage 1 Info Calcs'!$K$4)),"",'Mortgage 1 Info Calcs'!F$21)),'Mortgage 1 Monthly Table'!P43)</f>
        <v>0</v>
      </c>
      <c r="N43">
        <f t="shared" si="3"/>
        <v>644.30140148550799</v>
      </c>
      <c r="O43">
        <f>IF(OR(OR(Y42&lt;0,ISTEXT(Y42)),ISTEXT('Mortgage 1 Info Calcs'!$K$4)),"",(O42+M43))</f>
        <v>0</v>
      </c>
      <c r="P43">
        <f>IF(ISBLANK('Mortgage 1 Monthly Table'!T43),IF(ISTEXT(J43),0,IF(OR(Y42&lt;Q42,AND(Y42&lt;0,NOT(ISTEXT(Y42))),ISTEXT('Mortgage 1 Info Calcs'!$K$4)),IF(-Y42&gt;P42,-Y42,Y42-Q42),IF(J43="",0,'Mortgage 1 Info Calcs'!F$26))),'Mortgage 1 Monthly Table'!T43)</f>
        <v>0</v>
      </c>
      <c r="Q43">
        <f>IF(OR(OR(Y42&lt;0,ISTEXT(Y42)),ISTEXT('Mortgage 1 Info Calcs'!$K$4)),"",IF(O43&lt;0,Q42,(Q42+P43)))</f>
        <v>0</v>
      </c>
      <c r="R43">
        <f>IF(OR(ISERROR(L43-S43),ISTEXT('Mortgage 1 Info Calcs'!$K$4)),"",L43-S43+M43)</f>
        <v>168.42961794541992</v>
      </c>
      <c r="S43">
        <f>IF(OR(IF(ISERROR(ROUND((J43-Q43-'Mortgage 1 Info Calcs'!F$24)*(G43/12),2)),0,(J43-O43-Q43-'Mortgage 1 Info Calcs'!F$24)*(G43/12)),,,ISTEXT('Mortgage 1 Info Calcs'!K$4)),IF(((J43-Q43-'Mortgage 1 Info Calcs'!F$24)*(G43/12))&gt;0,((J43-Q43-'Mortgage 1 Info Calcs'!F$24)*(G43/12)),0),0)</f>
        <v>475.87178354008807</v>
      </c>
      <c r="T43">
        <f>IF(OR(ISERROR(SUM(R$12:R43)),(ISTEXT(T42)),(T42=(SUM(R$12:R43)))),"",SUM(R$12:R43))</f>
        <v>4994.0729099277296</v>
      </c>
      <c r="U43">
        <f>SUM(S$12:S43)</f>
        <v>15623.571937608529</v>
      </c>
      <c r="V43" t="str">
        <f>IF(ISBLANK('Mortgage 1 Info Calcs'!F$28),"",IF((O43+Q43)&gt;0,((O43+Q43)*G43/12)-((O43+Q43)*(('Mortgage 1 Info Calcs'!F$28)-('Mortgage 1 Info Calcs'!F$28*'Mortgage 1 Info Calcs'!G$29))/12),""))</f>
        <v/>
      </c>
      <c r="W43" t="str">
        <f>IF(ISTEXT(V43),"",SUM(V$12:V43))</f>
        <v/>
      </c>
      <c r="X43">
        <f>IF(OR(J43=Q43,ISTEXT(Y42),ISTEXT('Mortgage 1 Info Calcs'!$F$17)),"",IF(('Mortgage 1 Info Calcs'!F$18*12)&gt;C42+1,IF(C42='Mortgage 1 Info Calcs'!F$18*12,0,'Mortgage 1 Info Calcs'!F$19+Y43*('Mortgage 1 Info Calcs'!F$17)),'Mortgage 1 Info Calcs'!F$19))</f>
        <v>0</v>
      </c>
      <c r="Y43">
        <f>IF(OR(ISERROR(J43-R43-M43),IF(ISERROR((J43-R43-M43)=0),"True",(J43-R43-M43)=0),ISTEXT('Mortgage 1 Info Calcs'!$K$4)),"",IF((J43&gt;(L43+M43)),(FV((G43/'Mortgage 1 Variables'!E$43),1,(L43+M43),-J43+Q43+'Mortgage 1 Info Calcs'!F$24,0))+Q43+'Mortgage 1 Info Calcs'!F$24+IF(I43&gt;0,0,-I43),""))</f>
        <v>95005.927090072189</v>
      </c>
      <c r="Z43" s="67">
        <f>IF((FV(IF(G43=0,'Mortgage 1 Info Calcs'!F$8,G43)/12,1,PMT(IF(G43=0,'Mortgage 1 Info Calcs'!F$8,G43)/12,('Mortgage 1 Info Calcs'!F$9*12)-C42,-Z42,0),-Z42,0))&gt;0,(FV(IF(G43=0,'Mortgage 1 Info Calcs'!F$8,G43)/12,1,PMT(IF(G43=0,'Mortgage 1 Info Calcs'!F$8,G43)/12,('Mortgage 1 Info Calcs'!F$9*12)-C42,-Z42,0),-Z42,0)),0)</f>
        <v>95005.927090072189</v>
      </c>
      <c r="AA43" s="67">
        <f>IF(Z43&lt;=0,0,(IPMT(IF(G43=0,'Mortgage 1 Info Calcs'!F$8,G43)/12,1,('Mortgage 1 Info Calcs'!F$9*12)-C42,-Z42,0)))</f>
        <v>475.87178354008807</v>
      </c>
      <c r="AB43" s="67">
        <f>IF(C43&lt;('Mortgage 1 Info Calcs'!F$9*12),SUM(AA$12:AA43),0)</f>
        <v>15623.571937608529</v>
      </c>
      <c r="AC43" s="14">
        <v>32</v>
      </c>
      <c r="AD43" s="174">
        <f t="shared" si="4"/>
        <v>2.6666666666666665</v>
      </c>
      <c r="AE43" s="174" t="str">
        <f>IF(Y43="","",IF(J$12+X43='Mortgage 2 Monthly calcs'!J$12+'Mortgage 2 Monthly calcs'!V43,"",IF(J$12+X43&gt;'Mortgage 2 Monthly calcs'!J$12+'Mortgage 2 Monthly calcs'!V43,IF(Y43+X43+'Mortgage 1 Info Calcs'!F$15&gt;'Mortgage 2 Monthly calcs'!W43+'Mortgage 2 Monthly calcs'!V43,"",C43),IF(Y43+X43&lt;'Mortgage 2 Monthly calcs'!W43+'Mortgage 2 Monthly calcs'!V43,"",C43))))</f>
        <v/>
      </c>
      <c r="AG43" s="83" t="str">
        <f>IF('Mortgage 1 Monthly Calcs'!AC43&gt;ROUNDUP('Mortgage 1 Info Calcs'!K$11,0),"",'Mortgage 1 Monthly Calcs'!AC43)</f>
        <v/>
      </c>
      <c r="AH43" s="24" t="str">
        <f ca="1">IF(ISTEXT(AG43),"",OFFSET('Mortgage 1 Monthly Calcs'!J$12,12*AG42,0))</f>
        <v/>
      </c>
      <c r="AI43" s="24" t="str">
        <f ca="1">IF(ISTEXT(AN43),"",SUM(INDIRECT("N"&amp;(12+(12*AG42))):INDIRECT("N"&amp;(23+(12*AG42)))))</f>
        <v/>
      </c>
      <c r="AJ43" s="24" t="str">
        <f t="shared" si="0"/>
        <v/>
      </c>
      <c r="AK43" s="24" t="str">
        <f t="shared" si="5"/>
        <v/>
      </c>
      <c r="AL43" s="24" t="str">
        <f t="shared" si="6"/>
        <v/>
      </c>
      <c r="AM43" s="24" t="str">
        <f t="shared" si="7"/>
        <v/>
      </c>
      <c r="AN43" s="24" t="str">
        <f t="shared" si="8"/>
        <v/>
      </c>
      <c r="AO43" s="24" t="str">
        <f>IF(AG43="","",SUM(AI$12:AI43)+'Mortgage 1 Info Calcs'!F$15)</f>
        <v/>
      </c>
      <c r="AP43" s="24" t="str">
        <f t="shared" ca="1" si="1"/>
        <v>N/A</v>
      </c>
      <c r="AQ43" s="24" t="str">
        <f ca="1">IF(AH43="","",IF(AG43&lt;'Mortgage 1 Info Calcs'!F$18,AN43*'Mortgage 1 Info Calcs'!F$17+'Mortgage 1 Info Calcs'!F$19,'Mortgage 1 Info Calcs'!F$19))</f>
        <v/>
      </c>
    </row>
    <row r="44" spans="2:43" ht="11.7" customHeight="1" x14ac:dyDescent="0.25">
      <c r="B44">
        <f t="shared" si="2"/>
        <v>2.75</v>
      </c>
      <c r="C44">
        <v>33</v>
      </c>
      <c r="E44" t="str">
        <f t="shared" si="9"/>
        <v/>
      </c>
      <c r="F44" t="str">
        <f>VLOOKUP('Mortgage 1 Variables'!D$16,'Mortgage 1 Variables'!B$8:C$19,2)</f>
        <v>Jul</v>
      </c>
      <c r="G44">
        <f>IF(ISBLANK('Mortgage 1 Monthly Table'!G44),IF(OR(J44=Q44,ISTEXT(Y43),ISTEXT('Mortgage 1 Info Calcs'!$K$4)),0,IF(('Mortgage 1 Info Calcs'!F$7*12)&gt;C43,G43,IF(C43='Mortgage 1 Info Calcs'!F$7*12,'Mortgage 1 Info Calcs'!F$8,G43))),'Mortgage 1 Monthly Table'!G44)</f>
        <v>0.06</v>
      </c>
      <c r="H44">
        <f>((PMT(G44/'Mortgage 1 Variables'!E$43,('Mortgage 1 Info Calcs'!F$9*'Mortgage 1 Variables'!E$43)-C43,-J44,0)))</f>
        <v>644.30140148550799</v>
      </c>
      <c r="I44">
        <f>IF(OR(ISERROR(((IPMT(G44/'Mortgage 1 Variables'!E$43,1,'Mortgage 1 Info Calcs'!F$9*'Mortgage 1 Variables'!E$43,-J44+Q44+'Mortgage 1 Info Calcs'!F$24,IF('Mortgage 1 Info Calcs'!F$5="Interest Only",-J44+Q44+'Mortgage 1 Info Calcs'!F$24,0))))),(((IPMT(G44/'Mortgage 1 Variables'!E$43,1,'Mortgage 1 Info Calcs'!F$9*'Mortgage 1 Variables'!E$43,-J$12,-J$12)))=0)),0,((IPMT(G44/'Mortgage 1 Variables'!E$43,1,'Mortgage 1 Info Calcs'!F$9*'Mortgage 1 Variables'!E$43,-J44+Q44+'Mortgage 1 Info Calcs'!F$24,IF('Mortgage 1 Info Calcs'!F$5="Interest Only",-J44+Q44+'Mortgage 1 Info Calcs'!F$24,0)))))</f>
        <v>475.02963545036096</v>
      </c>
      <c r="J44">
        <f>IF(Y43&gt;0,IF(ISTEXT('Mortgage 1 Info Calcs'!K$4),"0",IF(ISTEXT(Y43),Y43,Y43+(IF(ISTEXT(K44),0,K44)))),0)</f>
        <v>95005.927090072189</v>
      </c>
      <c r="K44">
        <f>IF(ISBLANK('Mortgage 1 Monthly Table'!L44),0,'Mortgage 1 Monthly Table'!L44)</f>
        <v>0</v>
      </c>
      <c r="L44">
        <f>IF(ISBLANK('Mortgage 1 Monthly Table'!N44),IF('Mortgage 1 Info Calcs'!F$13="Calculated",IF('Mortgage 1 Info Calcs'!F$22="Keep Same",IF('Mortgage 1 Info Calcs'!F$5="Interest Only",IF(OR(I44&gt;L43,J44=""),I44,IF(J44&lt;L43,IF(J44&lt;L43,J44+I44,IF(L43+M43&gt;J44,L43+I44,L43)),IF(L43+M43&gt;J44,L43+I44,L43))),IF(H44&gt;L43,H44,IF(J44&gt;L43,IF(L43+M43&gt;J44,L43+I44,L43),J44+S44))),IF('Mortgage 1 Info Calcs'!F$5="Interest Only",'Mortgage 1 Monthly Calcs'!I44,'Mortgage 1 Monthly Calcs'!H44)),'Mortgage 1 Monthly Calcs'!L43),'Mortgage 1 Monthly Table'!N44)</f>
        <v>644.30140148550799</v>
      </c>
      <c r="M44">
        <f>IF(ISBLANK('Mortgage 1 Monthly Table'!P44),IF(N43&gt;J44,IF(J44&gt;L43,J44-L43,0),IF(OR(OR(Y43&lt;0,ISTEXT(Y43)),ISTEXT('Mortgage 1 Info Calcs'!$K$4)),"",'Mortgage 1 Info Calcs'!F$21)),'Mortgage 1 Monthly Table'!P44)</f>
        <v>0</v>
      </c>
      <c r="N44">
        <f t="shared" si="3"/>
        <v>644.30140148550799</v>
      </c>
      <c r="O44">
        <f>IF(OR(OR(Y43&lt;0,ISTEXT(Y43)),ISTEXT('Mortgage 1 Info Calcs'!$K$4)),"",(O43+M44))</f>
        <v>0</v>
      </c>
      <c r="P44">
        <f>IF(ISBLANK('Mortgage 1 Monthly Table'!T44),IF(ISTEXT(J44),0,IF(OR(Y43&lt;Q43,AND(Y43&lt;0,NOT(ISTEXT(Y43))),ISTEXT('Mortgage 1 Info Calcs'!$K$4)),IF(-Y43&gt;P43,-Y43,Y43-Q43),IF(J44="",0,'Mortgage 1 Info Calcs'!F$26))),'Mortgage 1 Monthly Table'!T44)</f>
        <v>0</v>
      </c>
      <c r="Q44">
        <f>IF(OR(OR(Y43&lt;0,ISTEXT(Y43)),ISTEXT('Mortgage 1 Info Calcs'!$K$4)),"",IF(O44&lt;0,Q43,(Q43+P44)))</f>
        <v>0</v>
      </c>
      <c r="R44">
        <f>IF(OR(ISERROR(L44-S44),ISTEXT('Mortgage 1 Info Calcs'!$K$4)),"",L44-S44+M44)</f>
        <v>169.27176603514704</v>
      </c>
      <c r="S44">
        <f>IF(OR(IF(ISERROR(ROUND((J44-Q44-'Mortgage 1 Info Calcs'!F$24)*(G44/12),2)),0,(J44-O44-Q44-'Mortgage 1 Info Calcs'!F$24)*(G44/12)),,,ISTEXT('Mortgage 1 Info Calcs'!K$4)),IF(((J44-Q44-'Mortgage 1 Info Calcs'!F$24)*(G44/12))&gt;0,((J44-Q44-'Mortgage 1 Info Calcs'!F$24)*(G44/12)),0),0)</f>
        <v>475.02963545036096</v>
      </c>
      <c r="T44">
        <f>IF(OR(ISERROR(SUM(R$12:R44)),(ISTEXT(T43)),(T43=(SUM(R$12:R44)))),"",SUM(R$12:R44))</f>
        <v>5163.3446759628769</v>
      </c>
      <c r="U44">
        <f>SUM(S$12:S44)</f>
        <v>16098.60157305889</v>
      </c>
      <c r="V44" t="str">
        <f>IF(ISBLANK('Mortgage 1 Info Calcs'!F$28),"",IF((O44+Q44)&gt;0,((O44+Q44)*G44/12)-((O44+Q44)*(('Mortgage 1 Info Calcs'!F$28)-('Mortgage 1 Info Calcs'!F$28*'Mortgage 1 Info Calcs'!G$29))/12),""))</f>
        <v/>
      </c>
      <c r="W44" t="str">
        <f>IF(ISTEXT(V44),"",SUM(V$12:V44))</f>
        <v/>
      </c>
      <c r="X44">
        <f>IF(OR(J44=Q44,ISTEXT(Y43),ISTEXT('Mortgage 1 Info Calcs'!$F$17)),"",IF(('Mortgage 1 Info Calcs'!F$18*12)&gt;C43+1,IF(C43='Mortgage 1 Info Calcs'!F$18*12,0,'Mortgage 1 Info Calcs'!F$19+Y44*('Mortgage 1 Info Calcs'!F$17)),'Mortgage 1 Info Calcs'!F$19))</f>
        <v>0</v>
      </c>
      <c r="Y44">
        <f>IF(OR(ISERROR(J44-R44-M44),IF(ISERROR((J44-R44-M44)=0),"True",(J44-R44-M44)=0),ISTEXT('Mortgage 1 Info Calcs'!$K$4)),"",IF((J44&gt;(L44+M44)),(FV((G44/'Mortgage 1 Variables'!E$43),1,(L44+M44),-J44+Q44+'Mortgage 1 Info Calcs'!F$24,0))+Q44+'Mortgage 1 Info Calcs'!F$24+IF(I44&gt;0,0,-I44),""))</f>
        <v>94836.655324037041</v>
      </c>
      <c r="Z44" s="67">
        <f>IF((FV(IF(G44=0,'Mortgage 1 Info Calcs'!F$8,G44)/12,1,PMT(IF(G44=0,'Mortgage 1 Info Calcs'!F$8,G44)/12,('Mortgage 1 Info Calcs'!F$9*12)-C43,-Z43,0),-Z43,0))&gt;0,(FV(IF(G44=0,'Mortgage 1 Info Calcs'!F$8,G44)/12,1,PMT(IF(G44=0,'Mortgage 1 Info Calcs'!F$8,G44)/12,('Mortgage 1 Info Calcs'!F$9*12)-C43,-Z43,0),-Z43,0)),0)</f>
        <v>94836.655324037041</v>
      </c>
      <c r="AA44" s="67">
        <f>IF(Z44&lt;=0,0,(IPMT(IF(G44=0,'Mortgage 1 Info Calcs'!F$8,G44)/12,1,('Mortgage 1 Info Calcs'!F$9*12)-C43,-Z43,0)))</f>
        <v>475.02963545036096</v>
      </c>
      <c r="AB44" s="67">
        <f>IF(C44&lt;('Mortgage 1 Info Calcs'!F$9*12),SUM(AA$12:AA44),0)</f>
        <v>16098.60157305889</v>
      </c>
      <c r="AC44" s="14">
        <v>33</v>
      </c>
      <c r="AD44" s="174">
        <f t="shared" si="4"/>
        <v>2.75</v>
      </c>
      <c r="AE44" s="174" t="str">
        <f>IF(Y44="","",IF(J$12+X44='Mortgage 2 Monthly calcs'!J$12+'Mortgage 2 Monthly calcs'!V44,"",IF(J$12+X44&gt;'Mortgage 2 Monthly calcs'!J$12+'Mortgage 2 Monthly calcs'!V44,IF(Y44+X44+'Mortgage 1 Info Calcs'!F$15&gt;'Mortgage 2 Monthly calcs'!W44+'Mortgage 2 Monthly calcs'!V44,"",C44),IF(Y44+X44&lt;'Mortgage 2 Monthly calcs'!W44+'Mortgage 2 Monthly calcs'!V44,"",C44))))</f>
        <v/>
      </c>
      <c r="AG44" s="83" t="str">
        <f>IF('Mortgage 1 Monthly Calcs'!AC44&gt;ROUNDUP('Mortgage 1 Info Calcs'!K$11,0),"",'Mortgage 1 Monthly Calcs'!AC44)</f>
        <v/>
      </c>
      <c r="AH44" s="24" t="str">
        <f ca="1">IF(ISTEXT(AG44),"",OFFSET('Mortgage 1 Monthly Calcs'!J$12,12*AG43,0))</f>
        <v/>
      </c>
      <c r="AI44" s="24" t="str">
        <f ca="1">IF(ISTEXT(AN44),"",SUM(INDIRECT("N"&amp;(12+(12*AG43))):INDIRECT("N"&amp;(23+(12*AG43)))))</f>
        <v/>
      </c>
      <c r="AJ44" s="24" t="str">
        <f t="shared" ref="AJ44:AJ61" si="10">IF(ISTEXT(AN44),"",AH44-AN44)</f>
        <v/>
      </c>
      <c r="AK44" s="24" t="str">
        <f t="shared" si="5"/>
        <v/>
      </c>
      <c r="AL44" s="24" t="str">
        <f t="shared" si="6"/>
        <v/>
      </c>
      <c r="AM44" s="24" t="str">
        <f t="shared" si="7"/>
        <v/>
      </c>
      <c r="AN44" s="24" t="str">
        <f t="shared" si="8"/>
        <v/>
      </c>
      <c r="AO44" s="24" t="str">
        <f>IF(AG44="","",SUM(AI$12:AI44)+'Mortgage 1 Info Calcs'!F$15)</f>
        <v/>
      </c>
      <c r="AP44" s="24" t="str">
        <f t="shared" ref="AP44:AP61" ca="1" si="11">IF(ISTEXT(V$12),"N/A",IF(ISTEXT(AG44),"",INDIRECT("W"&amp;(11+(12*AG44)))))</f>
        <v>N/A</v>
      </c>
      <c r="AQ44" s="24" t="str">
        <f ca="1">IF(AH44="","",IF(AG44&lt;'Mortgage 1 Info Calcs'!F$18,AN44*'Mortgage 1 Info Calcs'!F$17+'Mortgage 1 Info Calcs'!F$19,'Mortgage 1 Info Calcs'!F$19))</f>
        <v/>
      </c>
    </row>
    <row r="45" spans="2:43" ht="11.7" customHeight="1" x14ac:dyDescent="0.25">
      <c r="B45">
        <f t="shared" si="2"/>
        <v>2.8333333333333335</v>
      </c>
      <c r="C45">
        <v>34</v>
      </c>
      <c r="E45" t="str">
        <f t="shared" si="9"/>
        <v/>
      </c>
      <c r="F45" t="str">
        <f>VLOOKUP('Mortgage 1 Variables'!D$17,'Mortgage 1 Variables'!B$8:C$19,2)</f>
        <v>Aug</v>
      </c>
      <c r="G45">
        <f>IF(ISBLANK('Mortgage 1 Monthly Table'!G45),IF(OR(J45=Q45,ISTEXT(Y44),ISTEXT('Mortgage 1 Info Calcs'!$K$4)),0,IF(('Mortgage 1 Info Calcs'!F$7*12)&gt;C44,G44,IF(C44='Mortgage 1 Info Calcs'!F$7*12,'Mortgage 1 Info Calcs'!F$8,G44))),'Mortgage 1 Monthly Table'!G45)</f>
        <v>0.06</v>
      </c>
      <c r="H45">
        <f>((PMT(G45/'Mortgage 1 Variables'!E$43,('Mortgage 1 Info Calcs'!F$9*'Mortgage 1 Variables'!E$43)-C44,-J45,0)))</f>
        <v>644.30140148550799</v>
      </c>
      <c r="I45">
        <f>IF(OR(ISERROR(((IPMT(G45/'Mortgage 1 Variables'!E$43,1,'Mortgage 1 Info Calcs'!F$9*'Mortgage 1 Variables'!E$43,-J45+Q45+'Mortgage 1 Info Calcs'!F$24,IF('Mortgage 1 Info Calcs'!F$5="Interest Only",-J45+Q45+'Mortgage 1 Info Calcs'!F$24,0))))),(((IPMT(G45/'Mortgage 1 Variables'!E$43,1,'Mortgage 1 Info Calcs'!F$9*'Mortgage 1 Variables'!E$43,-J$12,-J$12)))=0)),0,((IPMT(G45/'Mortgage 1 Variables'!E$43,1,'Mortgage 1 Info Calcs'!F$9*'Mortgage 1 Variables'!E$43,-J45+Q45+'Mortgage 1 Info Calcs'!F$24,IF('Mortgage 1 Info Calcs'!F$5="Interest Only",-J45+Q45+'Mortgage 1 Info Calcs'!F$24,0)))))</f>
        <v>474.18327662018521</v>
      </c>
      <c r="J45">
        <f>IF(Y44&gt;0,IF(ISTEXT('Mortgage 1 Info Calcs'!K$4),"0",IF(ISTEXT(Y44),Y44,Y44+(IF(ISTEXT(K45),0,K45)))),0)</f>
        <v>94836.655324037041</v>
      </c>
      <c r="K45">
        <f>IF(ISBLANK('Mortgage 1 Monthly Table'!L45),0,'Mortgage 1 Monthly Table'!L45)</f>
        <v>0</v>
      </c>
      <c r="L45">
        <f>IF(ISBLANK('Mortgage 1 Monthly Table'!N45),IF('Mortgage 1 Info Calcs'!F$13="Calculated",IF('Mortgage 1 Info Calcs'!F$22="Keep Same",IF('Mortgage 1 Info Calcs'!F$5="Interest Only",IF(OR(I45&gt;L44,J45=""),I45,IF(J45&lt;L44,IF(J45&lt;L44,J45+I45,IF(L44+M44&gt;J45,L44+I45,L44)),IF(L44+M44&gt;J45,L44+I45,L44))),IF(H45&gt;L44,H45,IF(J45&gt;L44,IF(L44+M44&gt;J45,L44+I45,L44),J45+S45))),IF('Mortgage 1 Info Calcs'!F$5="Interest Only",'Mortgage 1 Monthly Calcs'!I45,'Mortgage 1 Monthly Calcs'!H45)),'Mortgage 1 Monthly Calcs'!L44),'Mortgage 1 Monthly Table'!N45)</f>
        <v>644.30140148550799</v>
      </c>
      <c r="M45">
        <f>IF(ISBLANK('Mortgage 1 Monthly Table'!P45),IF(N44&gt;J45,IF(J45&gt;L44,J45-L44,0),IF(OR(OR(Y44&lt;0,ISTEXT(Y44)),ISTEXT('Mortgage 1 Info Calcs'!$K$4)),"",'Mortgage 1 Info Calcs'!F$21)),'Mortgage 1 Monthly Table'!P45)</f>
        <v>0</v>
      </c>
      <c r="N45">
        <f t="shared" si="3"/>
        <v>644.30140148550799</v>
      </c>
      <c r="O45">
        <f>IF(OR(OR(Y44&lt;0,ISTEXT(Y44)),ISTEXT('Mortgage 1 Info Calcs'!$K$4)),"",(O44+M45))</f>
        <v>0</v>
      </c>
      <c r="P45">
        <f>IF(ISBLANK('Mortgage 1 Monthly Table'!T45),IF(ISTEXT(J45),0,IF(OR(Y44&lt;Q44,AND(Y44&lt;0,NOT(ISTEXT(Y44))),ISTEXT('Mortgage 1 Info Calcs'!$K$4)),IF(-Y44&gt;P44,-Y44,Y44-Q44),IF(J45="",0,'Mortgage 1 Info Calcs'!F$26))),'Mortgage 1 Monthly Table'!T45)</f>
        <v>0</v>
      </c>
      <c r="Q45">
        <f>IF(OR(OR(Y44&lt;0,ISTEXT(Y44)),ISTEXT('Mortgage 1 Info Calcs'!$K$4)),"",IF(O45&lt;0,Q44,(Q44+P45)))</f>
        <v>0</v>
      </c>
      <c r="R45">
        <f>IF(OR(ISERROR(L45-S45),ISTEXT('Mortgage 1 Info Calcs'!$K$4)),"",L45-S45+M45)</f>
        <v>170.11812486532278</v>
      </c>
      <c r="S45">
        <f>IF(OR(IF(ISERROR(ROUND((J45-Q45-'Mortgage 1 Info Calcs'!F$24)*(G45/12),2)),0,(J45-O45-Q45-'Mortgage 1 Info Calcs'!F$24)*(G45/12)),,,ISTEXT('Mortgage 1 Info Calcs'!K$4)),IF(((J45-Q45-'Mortgage 1 Info Calcs'!F$24)*(G45/12))&gt;0,((J45-Q45-'Mortgage 1 Info Calcs'!F$24)*(G45/12)),0),0)</f>
        <v>474.18327662018521</v>
      </c>
      <c r="T45">
        <f>IF(OR(ISERROR(SUM(R$12:R45)),(ISTEXT(T44)),(T44=(SUM(R$12:R45)))),"",SUM(R$12:R45))</f>
        <v>5333.4628008281998</v>
      </c>
      <c r="U45">
        <f>SUM(S$12:S45)</f>
        <v>16572.784849679076</v>
      </c>
      <c r="V45" t="str">
        <f>IF(ISBLANK('Mortgage 1 Info Calcs'!F$28),"",IF((O45+Q45)&gt;0,((O45+Q45)*G45/12)-((O45+Q45)*(('Mortgage 1 Info Calcs'!F$28)-('Mortgage 1 Info Calcs'!F$28*'Mortgage 1 Info Calcs'!G$29))/12),""))</f>
        <v/>
      </c>
      <c r="W45" t="str">
        <f>IF(ISTEXT(V45),"",SUM(V$12:V45))</f>
        <v/>
      </c>
      <c r="X45">
        <f>IF(OR(J45=Q45,ISTEXT(Y44),ISTEXT('Mortgage 1 Info Calcs'!$F$17)),"",IF(('Mortgage 1 Info Calcs'!F$18*12)&gt;C44+1,IF(C44='Mortgage 1 Info Calcs'!F$18*12,0,'Mortgage 1 Info Calcs'!F$19+Y45*('Mortgage 1 Info Calcs'!F$17)),'Mortgage 1 Info Calcs'!F$19))</f>
        <v>0</v>
      </c>
      <c r="Y45">
        <f>IF(OR(ISERROR(J45-R45-M45),IF(ISERROR((J45-R45-M45)=0),"True",(J45-R45-M45)=0),ISTEXT('Mortgage 1 Info Calcs'!$K$4)),"",IF((J45&gt;(L45+M45)),(FV((G45/'Mortgage 1 Variables'!E$43),1,(L45+M45),-J45+Q45+'Mortgage 1 Info Calcs'!F$24,0))+Q45+'Mortgage 1 Info Calcs'!F$24+IF(I45&gt;0,0,-I45),""))</f>
        <v>94666.537199171711</v>
      </c>
      <c r="Z45" s="67">
        <f>IF((FV(IF(G45=0,'Mortgage 1 Info Calcs'!F$8,G45)/12,1,PMT(IF(G45=0,'Mortgage 1 Info Calcs'!F$8,G45)/12,('Mortgage 1 Info Calcs'!F$9*12)-C44,-Z44,0),-Z44,0))&gt;0,(FV(IF(G45=0,'Mortgage 1 Info Calcs'!F$8,G45)/12,1,PMT(IF(G45=0,'Mortgage 1 Info Calcs'!F$8,G45)/12,('Mortgage 1 Info Calcs'!F$9*12)-C44,-Z44,0),-Z44,0)),0)</f>
        <v>94666.537199171711</v>
      </c>
      <c r="AA45" s="67">
        <f>IF(Z45&lt;=0,0,(IPMT(IF(G45=0,'Mortgage 1 Info Calcs'!F$8,G45)/12,1,('Mortgage 1 Info Calcs'!F$9*12)-C44,-Z44,0)))</f>
        <v>474.18327662018521</v>
      </c>
      <c r="AB45" s="67">
        <f>IF(C45&lt;('Mortgage 1 Info Calcs'!F$9*12),SUM(AA$12:AA45),0)</f>
        <v>16572.784849679076</v>
      </c>
      <c r="AC45" s="14">
        <v>34</v>
      </c>
      <c r="AD45" s="174">
        <f t="shared" si="4"/>
        <v>2.8333333333333335</v>
      </c>
      <c r="AE45" s="174" t="str">
        <f>IF(Y45="","",IF(J$12+X45='Mortgage 2 Monthly calcs'!J$12+'Mortgage 2 Monthly calcs'!V45,"",IF(J$12+X45&gt;'Mortgage 2 Monthly calcs'!J$12+'Mortgage 2 Monthly calcs'!V45,IF(Y45+X45+'Mortgage 1 Info Calcs'!F$15&gt;'Mortgage 2 Monthly calcs'!W45+'Mortgage 2 Monthly calcs'!V45,"",C45),IF(Y45+X45&lt;'Mortgage 2 Monthly calcs'!W45+'Mortgage 2 Monthly calcs'!V45,"",C45))))</f>
        <v/>
      </c>
      <c r="AG45" s="83" t="str">
        <f>IF('Mortgage 1 Monthly Calcs'!AC45&gt;ROUNDUP('Mortgage 1 Info Calcs'!K$11,0),"",'Mortgage 1 Monthly Calcs'!AC45)</f>
        <v/>
      </c>
      <c r="AH45" s="24" t="str">
        <f ca="1">IF(ISTEXT(AG45),"",OFFSET('Mortgage 1 Monthly Calcs'!J$12,12*AG44,0))</f>
        <v/>
      </c>
      <c r="AI45" s="24" t="str">
        <f ca="1">IF(ISTEXT(AN45),"",SUM(INDIRECT("N"&amp;(12+(12*AG44))):INDIRECT("N"&amp;(23+(12*AG44)))))</f>
        <v/>
      </c>
      <c r="AJ45" s="24" t="str">
        <f t="shared" si="10"/>
        <v/>
      </c>
      <c r="AK45" s="24" t="str">
        <f t="shared" ref="AK45:AK61" si="12">IF(ISTEXT(AN45),"",AI45-AJ45)</f>
        <v/>
      </c>
      <c r="AL45" s="24" t="str">
        <f t="shared" ref="AL45:AL61" si="13">IF(ISTEXT(AN45),"",AL44+AJ45)</f>
        <v/>
      </c>
      <c r="AM45" s="24" t="str">
        <f t="shared" ref="AM45:AM61" si="14">IF(ISTEXT(AN45),"",AM44+AK45)</f>
        <v/>
      </c>
      <c r="AN45" s="24" t="str">
        <f t="shared" si="8"/>
        <v/>
      </c>
      <c r="AO45" s="24" t="str">
        <f>IF(AG45="","",SUM(AI$12:AI45)+'Mortgage 1 Info Calcs'!F$15)</f>
        <v/>
      </c>
      <c r="AP45" s="24" t="str">
        <f t="shared" ca="1" si="11"/>
        <v>N/A</v>
      </c>
      <c r="AQ45" s="24" t="str">
        <f ca="1">IF(AH45="","",IF(AG45&lt;'Mortgage 1 Info Calcs'!F$18,AN45*'Mortgage 1 Info Calcs'!F$17+'Mortgage 1 Info Calcs'!F$19,'Mortgage 1 Info Calcs'!F$19))</f>
        <v/>
      </c>
    </row>
    <row r="46" spans="2:43" ht="11.7" customHeight="1" x14ac:dyDescent="0.25">
      <c r="B46">
        <f t="shared" si="2"/>
        <v>2.9166666666666665</v>
      </c>
      <c r="C46">
        <v>35</v>
      </c>
      <c r="E46" t="str">
        <f t="shared" si="9"/>
        <v/>
      </c>
      <c r="F46" t="str">
        <f>VLOOKUP('Mortgage 1 Variables'!D$18,'Mortgage 1 Variables'!B$8:C$19,2)</f>
        <v>Sep</v>
      </c>
      <c r="G46">
        <f>IF(ISBLANK('Mortgage 1 Monthly Table'!G46),IF(OR(J46=Q46,ISTEXT(Y45),ISTEXT('Mortgage 1 Info Calcs'!$K$4)),0,IF(('Mortgage 1 Info Calcs'!F$7*12)&gt;C45,G45,IF(C45='Mortgage 1 Info Calcs'!F$7*12,'Mortgage 1 Info Calcs'!F$8,G45))),'Mortgage 1 Monthly Table'!G46)</f>
        <v>0.06</v>
      </c>
      <c r="H46">
        <f>((PMT(G46/'Mortgage 1 Variables'!E$43,('Mortgage 1 Info Calcs'!F$9*'Mortgage 1 Variables'!E$43)-C45,-J46,0)))</f>
        <v>644.30140148550788</v>
      </c>
      <c r="I46">
        <f>IF(OR(ISERROR(((IPMT(G46/'Mortgage 1 Variables'!E$43,1,'Mortgage 1 Info Calcs'!F$9*'Mortgage 1 Variables'!E$43,-J46+Q46+'Mortgage 1 Info Calcs'!F$24,IF('Mortgage 1 Info Calcs'!F$5="Interest Only",-J46+Q46+'Mortgage 1 Info Calcs'!F$24,0))))),(((IPMT(G46/'Mortgage 1 Variables'!E$43,1,'Mortgage 1 Info Calcs'!F$9*'Mortgage 1 Variables'!E$43,-J$12,-J$12)))=0)),0,((IPMT(G46/'Mortgage 1 Variables'!E$43,1,'Mortgage 1 Info Calcs'!F$9*'Mortgage 1 Variables'!E$43,-J46+Q46+'Mortgage 1 Info Calcs'!F$24,IF('Mortgage 1 Info Calcs'!F$5="Interest Only",-J46+Q46+'Mortgage 1 Info Calcs'!F$24,0)))))</f>
        <v>473.33268599585858</v>
      </c>
      <c r="J46">
        <f>IF(Y45&gt;0,IF(ISTEXT('Mortgage 1 Info Calcs'!K$4),"0",IF(ISTEXT(Y45),Y45,Y45+(IF(ISTEXT(K46),0,K46)))),0)</f>
        <v>94666.537199171711</v>
      </c>
      <c r="K46">
        <f>IF(ISBLANK('Mortgage 1 Monthly Table'!L46),0,'Mortgage 1 Monthly Table'!L46)</f>
        <v>0</v>
      </c>
      <c r="L46">
        <f>IF(ISBLANK('Mortgage 1 Monthly Table'!N46),IF('Mortgage 1 Info Calcs'!F$13="Calculated",IF('Mortgage 1 Info Calcs'!F$22="Keep Same",IF('Mortgage 1 Info Calcs'!F$5="Interest Only",IF(OR(I46&gt;L45,J46=""),I46,IF(J46&lt;L45,IF(J46&lt;L45,J46+I46,IF(L45+M45&gt;J46,L45+I46,L45)),IF(L45+M45&gt;J46,L45+I46,L45))),IF(H46&gt;L45,H46,IF(J46&gt;L45,IF(L45+M45&gt;J46,L45+I46,L45),J46+S46))),IF('Mortgage 1 Info Calcs'!F$5="Interest Only",'Mortgage 1 Monthly Calcs'!I46,'Mortgage 1 Monthly Calcs'!H46)),'Mortgage 1 Monthly Calcs'!L45),'Mortgage 1 Monthly Table'!N46)</f>
        <v>644.30140148550788</v>
      </c>
      <c r="M46">
        <f>IF(ISBLANK('Mortgage 1 Monthly Table'!P46),IF(N45&gt;J46,IF(J46&gt;L45,J46-L45,0),IF(OR(OR(Y45&lt;0,ISTEXT(Y45)),ISTEXT('Mortgage 1 Info Calcs'!$K$4)),"",'Mortgage 1 Info Calcs'!F$21)),'Mortgage 1 Monthly Table'!P46)</f>
        <v>0</v>
      </c>
      <c r="N46">
        <f t="shared" si="3"/>
        <v>644.30140148550788</v>
      </c>
      <c r="O46">
        <f>IF(OR(OR(Y45&lt;0,ISTEXT(Y45)),ISTEXT('Mortgage 1 Info Calcs'!$K$4)),"",(O45+M46))</f>
        <v>0</v>
      </c>
      <c r="P46">
        <f>IF(ISBLANK('Mortgage 1 Monthly Table'!T46),IF(ISTEXT(J46),0,IF(OR(Y45&lt;Q45,AND(Y45&lt;0,NOT(ISTEXT(Y45))),ISTEXT('Mortgage 1 Info Calcs'!$K$4)),IF(-Y45&gt;P45,-Y45,Y45-Q45),IF(J46="",0,'Mortgage 1 Info Calcs'!F$26))),'Mortgage 1 Monthly Table'!T46)</f>
        <v>0</v>
      </c>
      <c r="Q46">
        <f>IF(OR(OR(Y45&lt;0,ISTEXT(Y45)),ISTEXT('Mortgage 1 Info Calcs'!$K$4)),"",IF(O46&lt;0,Q45,(Q45+P46)))</f>
        <v>0</v>
      </c>
      <c r="R46">
        <f>IF(OR(ISERROR(L46-S46),ISTEXT('Mortgage 1 Info Calcs'!$K$4)),"",L46-S46+M46)</f>
        <v>170.9687154896493</v>
      </c>
      <c r="S46">
        <f>IF(OR(IF(ISERROR(ROUND((J46-Q46-'Mortgage 1 Info Calcs'!F$24)*(G46/12),2)),0,(J46-O46-Q46-'Mortgage 1 Info Calcs'!F$24)*(G46/12)),,,ISTEXT('Mortgage 1 Info Calcs'!K$4)),IF(((J46-Q46-'Mortgage 1 Info Calcs'!F$24)*(G46/12))&gt;0,((J46-Q46-'Mortgage 1 Info Calcs'!F$24)*(G46/12)),0),0)</f>
        <v>473.33268599585858</v>
      </c>
      <c r="T46">
        <f>IF(OR(ISERROR(SUM(R$12:R46)),(ISTEXT(T45)),(T45=(SUM(R$12:R46)))),"",SUM(R$12:R46))</f>
        <v>5504.4315163178489</v>
      </c>
      <c r="U46">
        <f>SUM(S$12:S46)</f>
        <v>17046.117535674934</v>
      </c>
      <c r="V46" t="str">
        <f>IF(ISBLANK('Mortgage 1 Info Calcs'!F$28),"",IF((O46+Q46)&gt;0,((O46+Q46)*G46/12)-((O46+Q46)*(('Mortgage 1 Info Calcs'!F$28)-('Mortgage 1 Info Calcs'!F$28*'Mortgage 1 Info Calcs'!G$29))/12),""))</f>
        <v/>
      </c>
      <c r="W46" t="str">
        <f>IF(ISTEXT(V46),"",SUM(V$12:V46))</f>
        <v/>
      </c>
      <c r="X46">
        <f>IF(OR(J46=Q46,ISTEXT(Y45),ISTEXT('Mortgage 1 Info Calcs'!$F$17)),"",IF(('Mortgage 1 Info Calcs'!F$18*12)&gt;C45+1,IF(C45='Mortgage 1 Info Calcs'!F$18*12,0,'Mortgage 1 Info Calcs'!F$19+Y46*('Mortgage 1 Info Calcs'!F$17)),'Mortgage 1 Info Calcs'!F$19))</f>
        <v>0</v>
      </c>
      <c r="Y46">
        <f>IF(OR(ISERROR(J46-R46-M46),IF(ISERROR((J46-R46-M46)=0),"True",(J46-R46-M46)=0),ISTEXT('Mortgage 1 Info Calcs'!$K$4)),"",IF((J46&gt;(L46+M46)),(FV((G46/'Mortgage 1 Variables'!E$43),1,(L46+M46),-J46+Q46+'Mortgage 1 Info Calcs'!F$24,0))+Q46+'Mortgage 1 Info Calcs'!F$24+IF(I46&gt;0,0,-I46),""))</f>
        <v>94495.568483682058</v>
      </c>
      <c r="Z46" s="67">
        <f>IF((FV(IF(G46=0,'Mortgage 1 Info Calcs'!F$8,G46)/12,1,PMT(IF(G46=0,'Mortgage 1 Info Calcs'!F$8,G46)/12,('Mortgage 1 Info Calcs'!F$9*12)-C45,-Z45,0),-Z45,0))&gt;0,(FV(IF(G46=0,'Mortgage 1 Info Calcs'!F$8,G46)/12,1,PMT(IF(G46=0,'Mortgage 1 Info Calcs'!F$8,G46)/12,('Mortgage 1 Info Calcs'!F$9*12)-C45,-Z45,0),-Z45,0)),0)</f>
        <v>94495.568483682058</v>
      </c>
      <c r="AA46" s="67">
        <f>IF(Z46&lt;=0,0,(IPMT(IF(G46=0,'Mortgage 1 Info Calcs'!F$8,G46)/12,1,('Mortgage 1 Info Calcs'!F$9*12)-C45,-Z45,0)))</f>
        <v>473.33268599585858</v>
      </c>
      <c r="AB46" s="67">
        <f>IF(C46&lt;('Mortgage 1 Info Calcs'!F$9*12),SUM(AA$12:AA46),0)</f>
        <v>17046.117535674934</v>
      </c>
      <c r="AC46" s="14">
        <v>35</v>
      </c>
      <c r="AD46" s="174">
        <f t="shared" si="4"/>
        <v>2.9166666666666665</v>
      </c>
      <c r="AE46" s="174" t="str">
        <f>IF(Y46="","",IF(J$12+X46='Mortgage 2 Monthly calcs'!J$12+'Mortgage 2 Monthly calcs'!V46,"",IF(J$12+X46&gt;'Mortgage 2 Monthly calcs'!J$12+'Mortgage 2 Monthly calcs'!V46,IF(Y46+X46+'Mortgage 1 Info Calcs'!F$15&gt;'Mortgage 2 Monthly calcs'!W46+'Mortgage 2 Monthly calcs'!V46,"",C46),IF(Y46+X46&lt;'Mortgage 2 Monthly calcs'!W46+'Mortgage 2 Monthly calcs'!V46,"",C46))))</f>
        <v/>
      </c>
      <c r="AG46" s="83" t="str">
        <f>IF('Mortgage 1 Monthly Calcs'!AC46&gt;ROUNDUP('Mortgage 1 Info Calcs'!K$11,0),"",'Mortgage 1 Monthly Calcs'!AC46)</f>
        <v/>
      </c>
      <c r="AH46" s="24" t="str">
        <f ca="1">IF(ISTEXT(AG46),"",OFFSET('Mortgage 1 Monthly Calcs'!J$12,12*AG45,0))</f>
        <v/>
      </c>
      <c r="AI46" s="24" t="str">
        <f ca="1">IF(ISTEXT(AN46),"",SUM(INDIRECT("N"&amp;(12+(12*AG45))):INDIRECT("N"&amp;(23+(12*AG45)))))</f>
        <v/>
      </c>
      <c r="AJ46" s="24" t="str">
        <f t="shared" si="10"/>
        <v/>
      </c>
      <c r="AK46" s="24" t="str">
        <f t="shared" si="12"/>
        <v/>
      </c>
      <c r="AL46" s="24" t="str">
        <f t="shared" si="13"/>
        <v/>
      </c>
      <c r="AM46" s="24" t="str">
        <f t="shared" si="14"/>
        <v/>
      </c>
      <c r="AN46" s="24" t="str">
        <f t="shared" si="8"/>
        <v/>
      </c>
      <c r="AO46" s="24" t="str">
        <f>IF(AG46="","",SUM(AI$12:AI46)+'Mortgage 1 Info Calcs'!F$15)</f>
        <v/>
      </c>
      <c r="AP46" s="24" t="str">
        <f t="shared" ca="1" si="11"/>
        <v>N/A</v>
      </c>
      <c r="AQ46" s="24" t="str">
        <f ca="1">IF(AH46="","",IF(AG46&lt;'Mortgage 1 Info Calcs'!F$18,AN46*'Mortgage 1 Info Calcs'!F$17+'Mortgage 1 Info Calcs'!F$19,'Mortgage 1 Info Calcs'!F$19))</f>
        <v/>
      </c>
    </row>
    <row r="47" spans="2:43" ht="11.7" customHeight="1" x14ac:dyDescent="0.25">
      <c r="B47">
        <f t="shared" si="2"/>
        <v>3</v>
      </c>
      <c r="C47">
        <v>36</v>
      </c>
      <c r="D47">
        <f>D35+1</f>
        <v>3</v>
      </c>
      <c r="E47" t="str">
        <f t="shared" si="9"/>
        <v/>
      </c>
      <c r="F47" t="str">
        <f>VLOOKUP('Mortgage 1 Variables'!D$19,'Mortgage 1 Variables'!B$8:C$19,2)</f>
        <v>Oct</v>
      </c>
      <c r="G47">
        <f>IF(ISBLANK('Mortgage 1 Monthly Table'!G47),IF(OR(J47=Q47,ISTEXT(Y46),ISTEXT('Mortgage 1 Info Calcs'!$K$4)),0,IF(('Mortgage 1 Info Calcs'!F$7*12)&gt;C46,G46,IF(C46='Mortgage 1 Info Calcs'!F$7*12,'Mortgage 1 Info Calcs'!F$8,G46))),'Mortgage 1 Monthly Table'!G47)</f>
        <v>0.06</v>
      </c>
      <c r="H47">
        <f>((PMT(G47/'Mortgage 1 Variables'!E$43,('Mortgage 1 Info Calcs'!F$9*'Mortgage 1 Variables'!E$43)-C46,-J47,0)))</f>
        <v>644.30140148550799</v>
      </c>
      <c r="I47">
        <f>IF(OR(ISERROR(((IPMT(G47/'Mortgage 1 Variables'!E$43,1,'Mortgage 1 Info Calcs'!F$9*'Mortgage 1 Variables'!E$43,-J47+Q47+'Mortgage 1 Info Calcs'!F$24,IF('Mortgage 1 Info Calcs'!F$5="Interest Only",-J47+Q47+'Mortgage 1 Info Calcs'!F$24,0))))),(((IPMT(G47/'Mortgage 1 Variables'!E$43,1,'Mortgage 1 Info Calcs'!F$9*'Mortgage 1 Variables'!E$43,-J$12,-J$12)))=0)),0,((IPMT(G47/'Mortgage 1 Variables'!E$43,1,'Mortgage 1 Info Calcs'!F$9*'Mortgage 1 Variables'!E$43,-J47+Q47+'Mortgage 1 Info Calcs'!F$24,IF('Mortgage 1 Info Calcs'!F$5="Interest Only",-J47+Q47+'Mortgage 1 Info Calcs'!F$24,0)))))</f>
        <v>472.47784241841032</v>
      </c>
      <c r="J47">
        <f>IF(Y46&gt;0,IF(ISTEXT('Mortgage 1 Info Calcs'!K$4),"0",IF(ISTEXT(Y46),Y46,Y46+(IF(ISTEXT(K47),0,K47)))),0)</f>
        <v>94495.568483682058</v>
      </c>
      <c r="K47">
        <f>IF(ISBLANK('Mortgage 1 Monthly Table'!L47),0,'Mortgage 1 Monthly Table'!L47)</f>
        <v>0</v>
      </c>
      <c r="L47">
        <f>IF(ISBLANK('Mortgage 1 Monthly Table'!N47),IF('Mortgage 1 Info Calcs'!F$13="Calculated",IF('Mortgage 1 Info Calcs'!F$22="Keep Same",IF('Mortgage 1 Info Calcs'!F$5="Interest Only",IF(OR(I47&gt;L46,J47=""),I47,IF(J47&lt;L46,IF(J47&lt;L46,J47+I47,IF(L46+M46&gt;J47,L46+I47,L46)),IF(L46+M46&gt;J47,L46+I47,L46))),IF(H47&gt;L46,H47,IF(J47&gt;L46,IF(L46+M46&gt;J47,L46+I47,L46),J47+S47))),IF('Mortgage 1 Info Calcs'!F$5="Interest Only",'Mortgage 1 Monthly Calcs'!I47,'Mortgage 1 Monthly Calcs'!H47)),'Mortgage 1 Monthly Calcs'!L46),'Mortgage 1 Monthly Table'!N47)</f>
        <v>644.30140148550799</v>
      </c>
      <c r="M47">
        <f>IF(ISBLANK('Mortgage 1 Monthly Table'!P47),IF(N46&gt;J47,IF(J47&gt;L46,J47-L46,0),IF(OR(OR(Y46&lt;0,ISTEXT(Y46)),ISTEXT('Mortgage 1 Info Calcs'!$K$4)),"",'Mortgage 1 Info Calcs'!F$21)),'Mortgage 1 Monthly Table'!P47)</f>
        <v>0</v>
      </c>
      <c r="N47">
        <f t="shared" si="3"/>
        <v>644.30140148550799</v>
      </c>
      <c r="O47">
        <f>IF(OR(OR(Y46&lt;0,ISTEXT(Y46)),ISTEXT('Mortgage 1 Info Calcs'!$K$4)),"",(O46+M47))</f>
        <v>0</v>
      </c>
      <c r="P47">
        <f>IF(ISBLANK('Mortgage 1 Monthly Table'!T47),IF(ISTEXT(J47),0,IF(OR(Y46&lt;Q46,AND(Y46&lt;0,NOT(ISTEXT(Y46))),ISTEXT('Mortgage 1 Info Calcs'!$K$4)),IF(-Y46&gt;P46,-Y46,Y46-Q46),IF(J47="",0,'Mortgage 1 Info Calcs'!F$26))),'Mortgage 1 Monthly Table'!T47)</f>
        <v>0</v>
      </c>
      <c r="Q47">
        <f>IF(OR(OR(Y46&lt;0,ISTEXT(Y46)),ISTEXT('Mortgage 1 Info Calcs'!$K$4)),"",IF(O47&lt;0,Q46,(Q46+P47)))</f>
        <v>0</v>
      </c>
      <c r="R47">
        <f>IF(OR(ISERROR(L47-S47),ISTEXT('Mortgage 1 Info Calcs'!$K$4)),"",L47-S47+M47)</f>
        <v>171.82355906709768</v>
      </c>
      <c r="S47">
        <f>IF(OR(IF(ISERROR(ROUND((J47-Q47-'Mortgage 1 Info Calcs'!F$24)*(G47/12),2)),0,(J47-O47-Q47-'Mortgage 1 Info Calcs'!F$24)*(G47/12)),,,ISTEXT('Mortgage 1 Info Calcs'!K$4)),IF(((J47-Q47-'Mortgage 1 Info Calcs'!F$24)*(G47/12))&gt;0,((J47-Q47-'Mortgage 1 Info Calcs'!F$24)*(G47/12)),0),0)</f>
        <v>472.47784241841032</v>
      </c>
      <c r="T47">
        <f>IF(OR(ISERROR(SUM(R$12:R47)),(ISTEXT(T46)),(T46=(SUM(R$12:R47)))),"",SUM(R$12:R47))</f>
        <v>5676.2550753849464</v>
      </c>
      <c r="U47">
        <f>SUM(S$12:S47)</f>
        <v>17518.595378093345</v>
      </c>
      <c r="V47" t="str">
        <f>IF(ISBLANK('Mortgage 1 Info Calcs'!F$28),"",IF((O47+Q47)&gt;0,((O47+Q47)*G47/12)-((O47+Q47)*(('Mortgage 1 Info Calcs'!F$28)-('Mortgage 1 Info Calcs'!F$28*'Mortgage 1 Info Calcs'!G$29))/12),""))</f>
        <v/>
      </c>
      <c r="W47" t="str">
        <f>IF(ISTEXT(V47),"",SUM(V$12:V47))</f>
        <v/>
      </c>
      <c r="X47">
        <f>IF(OR(J47=Q47,ISTEXT(Y46),ISTEXT('Mortgage 1 Info Calcs'!$F$17)),"",IF(('Mortgage 1 Info Calcs'!F$18*12)&gt;C46+1,IF(C46='Mortgage 1 Info Calcs'!F$18*12,0,'Mortgage 1 Info Calcs'!F$19+Y47*('Mortgage 1 Info Calcs'!F$17)),'Mortgage 1 Info Calcs'!F$19))</f>
        <v>0</v>
      </c>
      <c r="Y47">
        <f>IF(OR(ISERROR(J47-R47-M47),IF(ISERROR((J47-R47-M47)=0),"True",(J47-R47-M47)=0),ISTEXT('Mortgage 1 Info Calcs'!$K$4)),"",IF((J47&gt;(L47+M47)),(FV((G47/'Mortgage 1 Variables'!E$43),1,(L47+M47),-J47+Q47+'Mortgage 1 Info Calcs'!F$24,0))+Q47+'Mortgage 1 Info Calcs'!F$24+IF(I47&gt;0,0,-I47),""))</f>
        <v>94323.744924614963</v>
      </c>
      <c r="Z47" s="67">
        <f>IF((FV(IF(G47=0,'Mortgage 1 Info Calcs'!F$8,G47)/12,1,PMT(IF(G47=0,'Mortgage 1 Info Calcs'!F$8,G47)/12,('Mortgage 1 Info Calcs'!F$9*12)-C46,-Z46,0),-Z46,0))&gt;0,(FV(IF(G47=0,'Mortgage 1 Info Calcs'!F$8,G47)/12,1,PMT(IF(G47=0,'Mortgage 1 Info Calcs'!F$8,G47)/12,('Mortgage 1 Info Calcs'!F$9*12)-C46,-Z46,0),-Z46,0)),0)</f>
        <v>94323.744924614963</v>
      </c>
      <c r="AA47" s="67">
        <f>IF(Z47&lt;=0,0,(IPMT(IF(G47=0,'Mortgage 1 Info Calcs'!F$8,G47)/12,1,('Mortgage 1 Info Calcs'!F$9*12)-C46,-Z46,0)))</f>
        <v>472.47784241841032</v>
      </c>
      <c r="AB47" s="67">
        <f>IF(C47&lt;('Mortgage 1 Info Calcs'!F$9*12),SUM(AA$12:AA47),0)</f>
        <v>17518.595378093345</v>
      </c>
      <c r="AC47" s="14">
        <v>36</v>
      </c>
      <c r="AD47" s="174">
        <f t="shared" si="4"/>
        <v>3</v>
      </c>
      <c r="AE47" s="174" t="str">
        <f>IF(Y47="","",IF(J$12+X47='Mortgage 2 Monthly calcs'!J$12+'Mortgage 2 Monthly calcs'!V47,"",IF(J$12+X47&gt;'Mortgage 2 Monthly calcs'!J$12+'Mortgage 2 Monthly calcs'!V47,IF(Y47+X47+'Mortgage 1 Info Calcs'!F$15&gt;'Mortgage 2 Monthly calcs'!W47+'Mortgage 2 Monthly calcs'!V47,"",C47),IF(Y47+X47&lt;'Mortgage 2 Monthly calcs'!W47+'Mortgage 2 Monthly calcs'!V47,"",C47))))</f>
        <v/>
      </c>
      <c r="AG47" s="83" t="str">
        <f>IF('Mortgage 1 Monthly Calcs'!AC47&gt;ROUNDUP('Mortgage 1 Info Calcs'!K$11,0),"",'Mortgage 1 Monthly Calcs'!AC47)</f>
        <v/>
      </c>
      <c r="AH47" s="24" t="str">
        <f ca="1">IF(ISTEXT(AG47),"",OFFSET('Mortgage 1 Monthly Calcs'!J$12,12*AG46,0))</f>
        <v/>
      </c>
      <c r="AI47" s="24" t="str">
        <f ca="1">IF(ISTEXT(AN47),"",SUM(INDIRECT("N"&amp;(12+(12*AG46))):INDIRECT("N"&amp;(23+(12*AG46)))))</f>
        <v/>
      </c>
      <c r="AJ47" s="24" t="str">
        <f t="shared" si="10"/>
        <v/>
      </c>
      <c r="AK47" s="24" t="str">
        <f t="shared" si="12"/>
        <v/>
      </c>
      <c r="AL47" s="24" t="str">
        <f t="shared" si="13"/>
        <v/>
      </c>
      <c r="AM47" s="24" t="str">
        <f t="shared" si="14"/>
        <v/>
      </c>
      <c r="AN47" s="24" t="str">
        <f t="shared" si="8"/>
        <v/>
      </c>
      <c r="AO47" s="24" t="str">
        <f>IF(AG47="","",SUM(AI$12:AI47)+'Mortgage 1 Info Calcs'!F$15)</f>
        <v/>
      </c>
      <c r="AP47" s="24" t="str">
        <f t="shared" ca="1" si="11"/>
        <v>N/A</v>
      </c>
      <c r="AQ47" s="24" t="str">
        <f ca="1">IF(AH47="","",IF(AG47&lt;'Mortgage 1 Info Calcs'!F$18,AN47*'Mortgage 1 Info Calcs'!F$17+'Mortgage 1 Info Calcs'!F$19,'Mortgage 1 Info Calcs'!F$19))</f>
        <v/>
      </c>
    </row>
    <row r="48" spans="2:43" ht="11.7" customHeight="1" x14ac:dyDescent="0.25">
      <c r="B48">
        <f t="shared" si="2"/>
        <v>3.0833333333333335</v>
      </c>
      <c r="C48">
        <v>37</v>
      </c>
      <c r="E48" t="str">
        <f t="shared" si="9"/>
        <v/>
      </c>
      <c r="F48" t="str">
        <f>VLOOKUP('Mortgage 1 Variables'!D$8,'Mortgage 1 Variables'!B$8:C$19,2)</f>
        <v>Nov</v>
      </c>
      <c r="G48">
        <f>IF(ISBLANK('Mortgage 1 Monthly Table'!G48),IF(OR(J48=Q48,ISTEXT(Y47),ISTEXT('Mortgage 1 Info Calcs'!$K$4)),0,IF(('Mortgage 1 Info Calcs'!F$7*12)&gt;C47,G47,IF(C47='Mortgage 1 Info Calcs'!F$7*12,'Mortgage 1 Info Calcs'!F$8,G47))),'Mortgage 1 Monthly Table'!G48)</f>
        <v>0.06</v>
      </c>
      <c r="H48">
        <f>((PMT(G48/'Mortgage 1 Variables'!E$43,('Mortgage 1 Info Calcs'!F$9*'Mortgage 1 Variables'!E$43)-C47,-J48,0)))</f>
        <v>644.30140148550799</v>
      </c>
      <c r="I48">
        <f>IF(OR(ISERROR(((IPMT(G48/'Mortgage 1 Variables'!E$43,1,'Mortgage 1 Info Calcs'!F$9*'Mortgage 1 Variables'!E$43,-J48+Q48+'Mortgage 1 Info Calcs'!F$24,IF('Mortgage 1 Info Calcs'!F$5="Interest Only",-J48+Q48+'Mortgage 1 Info Calcs'!F$24,0))))),(((IPMT(G48/'Mortgage 1 Variables'!E$43,1,'Mortgage 1 Info Calcs'!F$9*'Mortgage 1 Variables'!E$43,-J$12,-J$12)))=0)),0,((IPMT(G48/'Mortgage 1 Variables'!E$43,1,'Mortgage 1 Info Calcs'!F$9*'Mortgage 1 Variables'!E$43,-J48+Q48+'Mortgage 1 Info Calcs'!F$24,IF('Mortgage 1 Info Calcs'!F$5="Interest Only",-J48+Q48+'Mortgage 1 Info Calcs'!F$24,0)))))</f>
        <v>471.6187246230748</v>
      </c>
      <c r="J48">
        <f>IF(Y47&gt;0,IF(ISTEXT('Mortgage 1 Info Calcs'!K$4),"0",IF(ISTEXT(Y47),Y47,Y47+(IF(ISTEXT(K48),0,K48)))),0)</f>
        <v>94323.744924614963</v>
      </c>
      <c r="K48">
        <f>IF(ISBLANK('Mortgage 1 Monthly Table'!L48),0,'Mortgage 1 Monthly Table'!L48)</f>
        <v>0</v>
      </c>
      <c r="L48">
        <f>IF(ISBLANK('Mortgage 1 Monthly Table'!N48),IF('Mortgage 1 Info Calcs'!F$13="Calculated",IF('Mortgage 1 Info Calcs'!F$22="Keep Same",IF('Mortgage 1 Info Calcs'!F$5="Interest Only",IF(OR(I48&gt;L47,J48=""),I48,IF(J48&lt;L47,IF(J48&lt;L47,J48+I48,IF(L47+M47&gt;J48,L47+I48,L47)),IF(L47+M47&gt;J48,L47+I48,L47))),IF(H48&gt;L47,H48,IF(J48&gt;L47,IF(L47+M47&gt;J48,L47+I48,L47),J48+S48))),IF('Mortgage 1 Info Calcs'!F$5="Interest Only",'Mortgage 1 Monthly Calcs'!I48,'Mortgage 1 Monthly Calcs'!H48)),'Mortgage 1 Monthly Calcs'!L47),'Mortgage 1 Monthly Table'!N48)</f>
        <v>644.30140148550799</v>
      </c>
      <c r="M48">
        <f>IF(ISBLANK('Mortgage 1 Monthly Table'!P48),IF(N47&gt;J48,IF(J48&gt;L47,J48-L47,0),IF(OR(OR(Y47&lt;0,ISTEXT(Y47)),ISTEXT('Mortgage 1 Info Calcs'!$K$4)),"",'Mortgage 1 Info Calcs'!F$21)),'Mortgage 1 Monthly Table'!P48)</f>
        <v>0</v>
      </c>
      <c r="N48">
        <f t="shared" si="3"/>
        <v>644.30140148550799</v>
      </c>
      <c r="O48">
        <f>IF(OR(OR(Y47&lt;0,ISTEXT(Y47)),ISTEXT('Mortgage 1 Info Calcs'!$K$4)),"",(O47+M48))</f>
        <v>0</v>
      </c>
      <c r="P48">
        <f>IF(ISBLANK('Mortgage 1 Monthly Table'!T48),IF(ISTEXT(J48),0,IF(OR(Y47&lt;Q47,AND(Y47&lt;0,NOT(ISTEXT(Y47))),ISTEXT('Mortgage 1 Info Calcs'!$K$4)),IF(-Y47&gt;P47,-Y47,Y47-Q47),IF(J48="",0,'Mortgage 1 Info Calcs'!F$26))),'Mortgage 1 Monthly Table'!T48)</f>
        <v>0</v>
      </c>
      <c r="Q48">
        <f>IF(OR(OR(Y47&lt;0,ISTEXT(Y47)),ISTEXT('Mortgage 1 Info Calcs'!$K$4)),"",IF(O48&lt;0,Q47,(Q47+P48)))</f>
        <v>0</v>
      </c>
      <c r="R48">
        <f>IF(OR(ISERROR(L48-S48),ISTEXT('Mortgage 1 Info Calcs'!$K$4)),"",L48-S48+M48)</f>
        <v>172.6826768624332</v>
      </c>
      <c r="S48">
        <f>IF(OR(IF(ISERROR(ROUND((J48-Q48-'Mortgage 1 Info Calcs'!F$24)*(G48/12),2)),0,(J48-O48-Q48-'Mortgage 1 Info Calcs'!F$24)*(G48/12)),,,ISTEXT('Mortgage 1 Info Calcs'!K$4)),IF(((J48-Q48-'Mortgage 1 Info Calcs'!F$24)*(G48/12))&gt;0,((J48-Q48-'Mortgage 1 Info Calcs'!F$24)*(G48/12)),0),0)</f>
        <v>471.6187246230748</v>
      </c>
      <c r="T48">
        <f>IF(OR(ISERROR(SUM(R$12:R48)),(ISTEXT(T47)),(T47=(SUM(R$12:R48)))),"",SUM(R$12:R48))</f>
        <v>5848.9377522473796</v>
      </c>
      <c r="U48">
        <f>SUM(S$12:S48)</f>
        <v>17990.214102716422</v>
      </c>
      <c r="V48" t="str">
        <f>IF(ISBLANK('Mortgage 1 Info Calcs'!F$28),"",IF((O48+Q48)&gt;0,((O48+Q48)*G48/12)-((O48+Q48)*(('Mortgage 1 Info Calcs'!F$28)-('Mortgage 1 Info Calcs'!F$28*'Mortgage 1 Info Calcs'!G$29))/12),""))</f>
        <v/>
      </c>
      <c r="W48" t="str">
        <f>IF(ISTEXT(V48),"",SUM(V$12:V48))</f>
        <v/>
      </c>
      <c r="X48">
        <f>IF(OR(J48=Q48,ISTEXT(Y47),ISTEXT('Mortgage 1 Info Calcs'!$F$17)),"",IF(('Mortgage 1 Info Calcs'!F$18*12)&gt;C47+1,IF(C47='Mortgage 1 Info Calcs'!F$18*12,0,'Mortgage 1 Info Calcs'!F$19+Y48*('Mortgage 1 Info Calcs'!F$17)),'Mortgage 1 Info Calcs'!F$19))</f>
        <v>0</v>
      </c>
      <c r="Y48">
        <f>IF(OR(ISERROR(J48-R48-M48),IF(ISERROR((J48-R48-M48)=0),"True",(J48-R48-M48)=0),ISTEXT('Mortgage 1 Info Calcs'!$K$4)),"",IF((J48&gt;(L48+M48)),(FV((G48/'Mortgage 1 Variables'!E$43),1,(L48+M48),-J48+Q48+'Mortgage 1 Info Calcs'!F$24,0))+Q48+'Mortgage 1 Info Calcs'!F$24+IF(I48&gt;0,0,-I48),""))</f>
        <v>94151.062247752532</v>
      </c>
      <c r="Z48" s="67">
        <f>IF((FV(IF(G48=0,'Mortgage 1 Info Calcs'!F$8,G48)/12,1,PMT(IF(G48=0,'Mortgage 1 Info Calcs'!F$8,G48)/12,('Mortgage 1 Info Calcs'!F$9*12)-C47,-Z47,0),-Z47,0))&gt;0,(FV(IF(G48=0,'Mortgage 1 Info Calcs'!F$8,G48)/12,1,PMT(IF(G48=0,'Mortgage 1 Info Calcs'!F$8,G48)/12,('Mortgage 1 Info Calcs'!F$9*12)-C47,-Z47,0),-Z47,0)),0)</f>
        <v>94151.062247752532</v>
      </c>
      <c r="AA48" s="67">
        <f>IF(Z48&lt;=0,0,(IPMT(IF(G48=0,'Mortgage 1 Info Calcs'!F$8,G48)/12,1,('Mortgage 1 Info Calcs'!F$9*12)-C47,-Z47,0)))</f>
        <v>471.6187246230748</v>
      </c>
      <c r="AB48" s="67">
        <f>IF(C48&lt;('Mortgage 1 Info Calcs'!F$9*12),SUM(AA$12:AA48),0)</f>
        <v>17990.214102716422</v>
      </c>
      <c r="AC48" s="14">
        <v>37</v>
      </c>
      <c r="AD48" s="174">
        <f t="shared" si="4"/>
        <v>3.0833333333333335</v>
      </c>
      <c r="AE48" s="174" t="str">
        <f>IF(Y48="","",IF(J$12+X48='Mortgage 2 Monthly calcs'!J$12+'Mortgage 2 Monthly calcs'!V48,"",IF(J$12+X48&gt;'Mortgage 2 Monthly calcs'!J$12+'Mortgage 2 Monthly calcs'!V48,IF(Y48+X48+'Mortgage 1 Info Calcs'!F$15&gt;'Mortgage 2 Monthly calcs'!W48+'Mortgage 2 Monthly calcs'!V48,"",C48),IF(Y48+X48&lt;'Mortgage 2 Monthly calcs'!W48+'Mortgage 2 Monthly calcs'!V48,"",C48))))</f>
        <v/>
      </c>
      <c r="AG48" s="83" t="str">
        <f>IF('Mortgage 1 Monthly Calcs'!AC48&gt;ROUNDUP('Mortgage 1 Info Calcs'!K$11,0),"",'Mortgage 1 Monthly Calcs'!AC48)</f>
        <v/>
      </c>
      <c r="AH48" s="24" t="str">
        <f ca="1">IF(ISTEXT(AG48),"",OFFSET('Mortgage 1 Monthly Calcs'!J$12,12*AG47,0))</f>
        <v/>
      </c>
      <c r="AI48" s="24" t="str">
        <f ca="1">IF(ISTEXT(AN48),"",SUM(INDIRECT("N"&amp;(12+(12*AG47))):INDIRECT("N"&amp;(23+(12*AG47)))))</f>
        <v/>
      </c>
      <c r="AJ48" s="24" t="str">
        <f t="shared" si="10"/>
        <v/>
      </c>
      <c r="AK48" s="24" t="str">
        <f t="shared" si="12"/>
        <v/>
      </c>
      <c r="AL48" s="24" t="str">
        <f t="shared" si="13"/>
        <v/>
      </c>
      <c r="AM48" s="24" t="str">
        <f t="shared" si="14"/>
        <v/>
      </c>
      <c r="AN48" s="24" t="str">
        <f t="shared" si="8"/>
        <v/>
      </c>
      <c r="AO48" s="24" t="str">
        <f>IF(AG48="","",SUM(AI$12:AI48)+'Mortgage 1 Info Calcs'!F$15)</f>
        <v/>
      </c>
      <c r="AP48" s="24" t="str">
        <f t="shared" ca="1" si="11"/>
        <v>N/A</v>
      </c>
      <c r="AQ48" s="24" t="str">
        <f ca="1">IF(AH48="","",IF(AG48&lt;'Mortgage 1 Info Calcs'!F$18,AN48*'Mortgage 1 Info Calcs'!F$17+'Mortgage 1 Info Calcs'!F$19,'Mortgage 1 Info Calcs'!F$19))</f>
        <v/>
      </c>
    </row>
    <row r="49" spans="2:43" ht="11.7" customHeight="1" x14ac:dyDescent="0.25">
      <c r="B49">
        <f t="shared" si="2"/>
        <v>3.1666666666666665</v>
      </c>
      <c r="C49">
        <v>38</v>
      </c>
      <c r="E49" t="str">
        <f t="shared" si="9"/>
        <v/>
      </c>
      <c r="F49" t="str">
        <f>VLOOKUP('Mortgage 1 Variables'!D$9,'Mortgage 1 Variables'!B$8:C$19,2)</f>
        <v>Dec</v>
      </c>
      <c r="G49">
        <f>IF(ISBLANK('Mortgage 1 Monthly Table'!G49),IF(OR(J49=Q49,ISTEXT(Y48),ISTEXT('Mortgage 1 Info Calcs'!$K$4)),0,IF(('Mortgage 1 Info Calcs'!F$7*12)&gt;C48,G48,IF(C48='Mortgage 1 Info Calcs'!F$7*12,'Mortgage 1 Info Calcs'!F$8,G48))),'Mortgage 1 Monthly Table'!G49)</f>
        <v>0.06</v>
      </c>
      <c r="H49">
        <f>((PMT(G49/'Mortgage 1 Variables'!E$43,('Mortgage 1 Info Calcs'!F$9*'Mortgage 1 Variables'!E$43)-C48,-J49,0)))</f>
        <v>644.30140148550799</v>
      </c>
      <c r="I49">
        <f>IF(OR(ISERROR(((IPMT(G49/'Mortgage 1 Variables'!E$43,1,'Mortgage 1 Info Calcs'!F$9*'Mortgage 1 Variables'!E$43,-J49+Q49+'Mortgage 1 Info Calcs'!F$24,IF('Mortgage 1 Info Calcs'!F$5="Interest Only",-J49+Q49+'Mortgage 1 Info Calcs'!F$24,0))))),(((IPMT(G49/'Mortgage 1 Variables'!E$43,1,'Mortgage 1 Info Calcs'!F$9*'Mortgage 1 Variables'!E$43,-J$12,-J$12)))=0)),0,((IPMT(G49/'Mortgage 1 Variables'!E$43,1,'Mortgage 1 Info Calcs'!F$9*'Mortgage 1 Variables'!E$43,-J49+Q49+'Mortgage 1 Info Calcs'!F$24,IF('Mortgage 1 Info Calcs'!F$5="Interest Only",-J49+Q49+'Mortgage 1 Info Calcs'!F$24,0)))))</f>
        <v>470.75531123876266</v>
      </c>
      <c r="J49">
        <f>IF(Y48&gt;0,IF(ISTEXT('Mortgage 1 Info Calcs'!K$4),"0",IF(ISTEXT(Y48),Y48,Y48+(IF(ISTEXT(K49),0,K49)))),0)</f>
        <v>94151.062247752532</v>
      </c>
      <c r="K49">
        <f>IF(ISBLANK('Mortgage 1 Monthly Table'!L49),0,'Mortgage 1 Monthly Table'!L49)</f>
        <v>0</v>
      </c>
      <c r="L49">
        <f>IF(ISBLANK('Mortgage 1 Monthly Table'!N49),IF('Mortgage 1 Info Calcs'!F$13="Calculated",IF('Mortgage 1 Info Calcs'!F$22="Keep Same",IF('Mortgage 1 Info Calcs'!F$5="Interest Only",IF(OR(I49&gt;L48,J49=""),I49,IF(J49&lt;L48,IF(J49&lt;L48,J49+I49,IF(L48+M48&gt;J49,L48+I49,L48)),IF(L48+M48&gt;J49,L48+I49,L48))),IF(H49&gt;L48,H49,IF(J49&gt;L48,IF(L48+M48&gt;J49,L48+I49,L48),J49+S49))),IF('Mortgage 1 Info Calcs'!F$5="Interest Only",'Mortgage 1 Monthly Calcs'!I49,'Mortgage 1 Monthly Calcs'!H49)),'Mortgage 1 Monthly Calcs'!L48),'Mortgage 1 Monthly Table'!N49)</f>
        <v>644.30140148550799</v>
      </c>
      <c r="M49">
        <f>IF(ISBLANK('Mortgage 1 Monthly Table'!P49),IF(N48&gt;J49,IF(J49&gt;L48,J49-L48,0),IF(OR(OR(Y48&lt;0,ISTEXT(Y48)),ISTEXT('Mortgage 1 Info Calcs'!$K$4)),"",'Mortgage 1 Info Calcs'!F$21)),'Mortgage 1 Monthly Table'!P49)</f>
        <v>0</v>
      </c>
      <c r="N49">
        <f t="shared" si="3"/>
        <v>644.30140148550799</v>
      </c>
      <c r="O49">
        <f>IF(OR(OR(Y48&lt;0,ISTEXT(Y48)),ISTEXT('Mortgage 1 Info Calcs'!$K$4)),"",(O48+M49))</f>
        <v>0</v>
      </c>
      <c r="P49">
        <f>IF(ISBLANK('Mortgage 1 Monthly Table'!T49),IF(ISTEXT(J49),0,IF(OR(Y48&lt;Q48,AND(Y48&lt;0,NOT(ISTEXT(Y48))),ISTEXT('Mortgage 1 Info Calcs'!$K$4)),IF(-Y48&gt;P48,-Y48,Y48-Q48),IF(J49="",0,'Mortgage 1 Info Calcs'!F$26))),'Mortgage 1 Monthly Table'!T49)</f>
        <v>0</v>
      </c>
      <c r="Q49">
        <f>IF(OR(OR(Y48&lt;0,ISTEXT(Y48)),ISTEXT('Mortgage 1 Info Calcs'!$K$4)),"",IF(O49&lt;0,Q48,(Q48+P49)))</f>
        <v>0</v>
      </c>
      <c r="R49">
        <f>IF(OR(ISERROR(L49-S49),ISTEXT('Mortgage 1 Info Calcs'!$K$4)),"",L49-S49+M49)</f>
        <v>173.54609024674534</v>
      </c>
      <c r="S49">
        <f>IF(OR(IF(ISERROR(ROUND((J49-Q49-'Mortgage 1 Info Calcs'!F$24)*(G49/12),2)),0,(J49-O49-Q49-'Mortgage 1 Info Calcs'!F$24)*(G49/12)),,,ISTEXT('Mortgage 1 Info Calcs'!K$4)),IF(((J49-Q49-'Mortgage 1 Info Calcs'!F$24)*(G49/12))&gt;0,((J49-Q49-'Mortgage 1 Info Calcs'!F$24)*(G49/12)),0),0)</f>
        <v>470.75531123876266</v>
      </c>
      <c r="T49">
        <f>IF(OR(ISERROR(SUM(R$12:R49)),(ISTEXT(T48)),(T48=(SUM(R$12:R49)))),"",SUM(R$12:R49))</f>
        <v>6022.4838424941254</v>
      </c>
      <c r="U49">
        <f>SUM(S$12:S49)</f>
        <v>18460.969413955183</v>
      </c>
      <c r="V49" t="str">
        <f>IF(ISBLANK('Mortgage 1 Info Calcs'!F$28),"",IF((O49+Q49)&gt;0,((O49+Q49)*G49/12)-((O49+Q49)*(('Mortgage 1 Info Calcs'!F$28)-('Mortgage 1 Info Calcs'!F$28*'Mortgage 1 Info Calcs'!G$29))/12),""))</f>
        <v/>
      </c>
      <c r="W49" t="str">
        <f>IF(ISTEXT(V49),"",SUM(V$12:V49))</f>
        <v/>
      </c>
      <c r="X49">
        <f>IF(OR(J49=Q49,ISTEXT(Y48),ISTEXT('Mortgage 1 Info Calcs'!$F$17)),"",IF(('Mortgage 1 Info Calcs'!F$18*12)&gt;C48+1,IF(C48='Mortgage 1 Info Calcs'!F$18*12,0,'Mortgage 1 Info Calcs'!F$19+Y49*('Mortgage 1 Info Calcs'!F$17)),'Mortgage 1 Info Calcs'!F$19))</f>
        <v>0</v>
      </c>
      <c r="Y49">
        <f>IF(OR(ISERROR(J49-R49-M49),IF(ISERROR((J49-R49-M49)=0),"True",(J49-R49-M49)=0),ISTEXT('Mortgage 1 Info Calcs'!$K$4)),"",IF((J49&gt;(L49+M49)),(FV((G49/'Mortgage 1 Variables'!E$43),1,(L49+M49),-J49+Q49+'Mortgage 1 Info Calcs'!F$24,0))+Q49+'Mortgage 1 Info Calcs'!F$24+IF(I49&gt;0,0,-I49),""))</f>
        <v>93977.516157505786</v>
      </c>
      <c r="Z49" s="67">
        <f>IF((FV(IF(G49=0,'Mortgage 1 Info Calcs'!F$8,G49)/12,1,PMT(IF(G49=0,'Mortgage 1 Info Calcs'!F$8,G49)/12,('Mortgage 1 Info Calcs'!F$9*12)-C48,-Z48,0),-Z48,0))&gt;0,(FV(IF(G49=0,'Mortgage 1 Info Calcs'!F$8,G49)/12,1,PMT(IF(G49=0,'Mortgage 1 Info Calcs'!F$8,G49)/12,('Mortgage 1 Info Calcs'!F$9*12)-C48,-Z48,0),-Z48,0)),0)</f>
        <v>93977.516157505786</v>
      </c>
      <c r="AA49" s="67">
        <f>IF(Z49&lt;=0,0,(IPMT(IF(G49=0,'Mortgage 1 Info Calcs'!F$8,G49)/12,1,('Mortgage 1 Info Calcs'!F$9*12)-C48,-Z48,0)))</f>
        <v>470.75531123876266</v>
      </c>
      <c r="AB49" s="67">
        <f>IF(C49&lt;('Mortgage 1 Info Calcs'!F$9*12),SUM(AA$12:AA49),0)</f>
        <v>18460.969413955183</v>
      </c>
      <c r="AC49" s="14">
        <v>38</v>
      </c>
      <c r="AD49" s="174">
        <f t="shared" si="4"/>
        <v>3.1666666666666665</v>
      </c>
      <c r="AE49" s="174" t="str">
        <f>IF(Y49="","",IF(J$12+X49='Mortgage 2 Monthly calcs'!J$12+'Mortgage 2 Monthly calcs'!V49,"",IF(J$12+X49&gt;'Mortgage 2 Monthly calcs'!J$12+'Mortgage 2 Monthly calcs'!V49,IF(Y49+X49+'Mortgage 1 Info Calcs'!F$15&gt;'Mortgage 2 Monthly calcs'!W49+'Mortgage 2 Monthly calcs'!V49,"",C49),IF(Y49+X49&lt;'Mortgage 2 Monthly calcs'!W49+'Mortgage 2 Monthly calcs'!V49,"",C49))))</f>
        <v/>
      </c>
      <c r="AG49" s="83" t="str">
        <f>IF('Mortgage 1 Monthly Calcs'!AC49&gt;ROUNDUP('Mortgage 1 Info Calcs'!K$11,0),"",'Mortgage 1 Monthly Calcs'!AC49)</f>
        <v/>
      </c>
      <c r="AH49" s="24" t="str">
        <f ca="1">IF(ISTEXT(AG49),"",OFFSET('Mortgage 1 Monthly Calcs'!J$12,12*AG48,0))</f>
        <v/>
      </c>
      <c r="AI49" s="24" t="str">
        <f ca="1">IF(ISTEXT(AN49),"",SUM(INDIRECT("N"&amp;(12+(12*AG48))):INDIRECT("N"&amp;(23+(12*AG48)))))</f>
        <v/>
      </c>
      <c r="AJ49" s="24" t="str">
        <f t="shared" si="10"/>
        <v/>
      </c>
      <c r="AK49" s="24" t="str">
        <f t="shared" si="12"/>
        <v/>
      </c>
      <c r="AL49" s="24" t="str">
        <f t="shared" si="13"/>
        <v/>
      </c>
      <c r="AM49" s="24" t="str">
        <f t="shared" si="14"/>
        <v/>
      </c>
      <c r="AN49" s="24" t="str">
        <f t="shared" si="8"/>
        <v/>
      </c>
      <c r="AO49" s="24" t="str">
        <f>IF(AG49="","",SUM(AI$12:AI49)+'Mortgage 1 Info Calcs'!F$15)</f>
        <v/>
      </c>
      <c r="AP49" s="24" t="str">
        <f t="shared" ca="1" si="11"/>
        <v>N/A</v>
      </c>
      <c r="AQ49" s="24" t="str">
        <f ca="1">IF(AH49="","",IF(AG49&lt;'Mortgage 1 Info Calcs'!F$18,AN49*'Mortgage 1 Info Calcs'!F$17+'Mortgage 1 Info Calcs'!F$19,'Mortgage 1 Info Calcs'!F$19))</f>
        <v/>
      </c>
    </row>
    <row r="50" spans="2:43" ht="11.7" customHeight="1" x14ac:dyDescent="0.25">
      <c r="B50">
        <f t="shared" si="2"/>
        <v>3.25</v>
      </c>
      <c r="C50">
        <v>39</v>
      </c>
      <c r="E50">
        <f t="shared" si="9"/>
        <v>2013</v>
      </c>
      <c r="F50" t="str">
        <f>VLOOKUP('Mortgage 1 Variables'!D$10,'Mortgage 1 Variables'!B$8:C$19,2)</f>
        <v>Jan</v>
      </c>
      <c r="G50">
        <f>IF(ISBLANK('Mortgage 1 Monthly Table'!G50),IF(OR(J50=Q50,ISTEXT(Y49),ISTEXT('Mortgage 1 Info Calcs'!$K$4)),0,IF(('Mortgage 1 Info Calcs'!F$7*12)&gt;C49,G49,IF(C49='Mortgage 1 Info Calcs'!F$7*12,'Mortgage 1 Info Calcs'!F$8,G49))),'Mortgage 1 Monthly Table'!G50)</f>
        <v>0.06</v>
      </c>
      <c r="H50">
        <f>((PMT(G50/'Mortgage 1 Variables'!E$43,('Mortgage 1 Info Calcs'!F$9*'Mortgage 1 Variables'!E$43)-C49,-J50,0)))</f>
        <v>644.30140148550799</v>
      </c>
      <c r="I50">
        <f>IF(OR(ISERROR(((IPMT(G50/'Mortgage 1 Variables'!E$43,1,'Mortgage 1 Info Calcs'!F$9*'Mortgage 1 Variables'!E$43,-J50+Q50+'Mortgage 1 Info Calcs'!F$24,IF('Mortgage 1 Info Calcs'!F$5="Interest Only",-J50+Q50+'Mortgage 1 Info Calcs'!F$24,0))))),(((IPMT(G50/'Mortgage 1 Variables'!E$43,1,'Mortgage 1 Info Calcs'!F$9*'Mortgage 1 Variables'!E$43,-J$12,-J$12)))=0)),0,((IPMT(G50/'Mortgage 1 Variables'!E$43,1,'Mortgage 1 Info Calcs'!F$9*'Mortgage 1 Variables'!E$43,-J50+Q50+'Mortgage 1 Info Calcs'!F$24,IF('Mortgage 1 Info Calcs'!F$5="Interest Only",-J50+Q50+'Mortgage 1 Info Calcs'!F$24,0)))))</f>
        <v>469.88758078752892</v>
      </c>
      <c r="J50">
        <f>IF(Y49&gt;0,IF(ISTEXT('Mortgage 1 Info Calcs'!K$4),"0",IF(ISTEXT(Y49),Y49,Y49+(IF(ISTEXT(K50),0,K50)))),0)</f>
        <v>93977.516157505786</v>
      </c>
      <c r="K50">
        <f>IF(ISBLANK('Mortgage 1 Monthly Table'!L50),0,'Mortgage 1 Monthly Table'!L50)</f>
        <v>0</v>
      </c>
      <c r="L50">
        <f>IF(ISBLANK('Mortgage 1 Monthly Table'!N50),IF('Mortgage 1 Info Calcs'!F$13="Calculated",IF('Mortgage 1 Info Calcs'!F$22="Keep Same",IF('Mortgage 1 Info Calcs'!F$5="Interest Only",IF(OR(I50&gt;L49,J50=""),I50,IF(J50&lt;L49,IF(J50&lt;L49,J50+I50,IF(L49+M49&gt;J50,L49+I50,L49)),IF(L49+M49&gt;J50,L49+I50,L49))),IF(H50&gt;L49,H50,IF(J50&gt;L49,IF(L49+M49&gt;J50,L49+I50,L49),J50+S50))),IF('Mortgage 1 Info Calcs'!F$5="Interest Only",'Mortgage 1 Monthly Calcs'!I50,'Mortgage 1 Monthly Calcs'!H50)),'Mortgage 1 Monthly Calcs'!L49),'Mortgage 1 Monthly Table'!N50)</f>
        <v>644.30140148550799</v>
      </c>
      <c r="M50">
        <f>IF(ISBLANK('Mortgage 1 Monthly Table'!P50),IF(N49&gt;J50,IF(J50&gt;L49,J50-L49,0),IF(OR(OR(Y49&lt;0,ISTEXT(Y49)),ISTEXT('Mortgage 1 Info Calcs'!$K$4)),"",'Mortgage 1 Info Calcs'!F$21)),'Mortgage 1 Monthly Table'!P50)</f>
        <v>0</v>
      </c>
      <c r="N50">
        <f t="shared" si="3"/>
        <v>644.30140148550799</v>
      </c>
      <c r="O50">
        <f>IF(OR(OR(Y49&lt;0,ISTEXT(Y49)),ISTEXT('Mortgage 1 Info Calcs'!$K$4)),"",(O49+M50))</f>
        <v>0</v>
      </c>
      <c r="P50">
        <f>IF(ISBLANK('Mortgage 1 Monthly Table'!T50),IF(ISTEXT(J50),0,IF(OR(Y49&lt;Q49,AND(Y49&lt;0,NOT(ISTEXT(Y49))),ISTEXT('Mortgage 1 Info Calcs'!$K$4)),IF(-Y49&gt;P49,-Y49,Y49-Q49),IF(J50="",0,'Mortgage 1 Info Calcs'!F$26))),'Mortgage 1 Monthly Table'!T50)</f>
        <v>0</v>
      </c>
      <c r="Q50">
        <f>IF(OR(OR(Y49&lt;0,ISTEXT(Y49)),ISTEXT('Mortgage 1 Info Calcs'!$K$4)),"",IF(O50&lt;0,Q49,(Q49+P50)))</f>
        <v>0</v>
      </c>
      <c r="R50">
        <f>IF(OR(ISERROR(L50-S50),ISTEXT('Mortgage 1 Info Calcs'!$K$4)),"",L50-S50+M50)</f>
        <v>174.41382069797908</v>
      </c>
      <c r="S50">
        <f>IF(OR(IF(ISERROR(ROUND((J50-Q50-'Mortgage 1 Info Calcs'!F$24)*(G50/12),2)),0,(J50-O50-Q50-'Mortgage 1 Info Calcs'!F$24)*(G50/12)),,,ISTEXT('Mortgage 1 Info Calcs'!K$4)),IF(((J50-Q50-'Mortgage 1 Info Calcs'!F$24)*(G50/12))&gt;0,((J50-Q50-'Mortgage 1 Info Calcs'!F$24)*(G50/12)),0),0)</f>
        <v>469.88758078752892</v>
      </c>
      <c r="T50">
        <f>IF(OR(ISERROR(SUM(R$12:R50)),(ISTEXT(T49)),(T49=(SUM(R$12:R50)))),"",SUM(R$12:R50))</f>
        <v>6196.8976631921041</v>
      </c>
      <c r="U50">
        <f>SUM(S$12:S50)</f>
        <v>18930.856994742713</v>
      </c>
      <c r="V50" t="str">
        <f>IF(ISBLANK('Mortgage 1 Info Calcs'!F$28),"",IF((O50+Q50)&gt;0,((O50+Q50)*G50/12)-((O50+Q50)*(('Mortgage 1 Info Calcs'!F$28)-('Mortgage 1 Info Calcs'!F$28*'Mortgage 1 Info Calcs'!G$29))/12),""))</f>
        <v/>
      </c>
      <c r="W50" t="str">
        <f>IF(ISTEXT(V50),"",SUM(V$12:V50))</f>
        <v/>
      </c>
      <c r="X50">
        <f>IF(OR(J50=Q50,ISTEXT(Y49),ISTEXT('Mortgage 1 Info Calcs'!$F$17)),"",IF(('Mortgage 1 Info Calcs'!F$18*12)&gt;C49+1,IF(C49='Mortgage 1 Info Calcs'!F$18*12,0,'Mortgage 1 Info Calcs'!F$19+Y50*('Mortgage 1 Info Calcs'!F$17)),'Mortgage 1 Info Calcs'!F$19))</f>
        <v>0</v>
      </c>
      <c r="Y50">
        <f>IF(OR(ISERROR(J50-R50-M50),IF(ISERROR((J50-R50-M50)=0),"True",(J50-R50-M50)=0),ISTEXT('Mortgage 1 Info Calcs'!$K$4)),"",IF((J50&gt;(L50+M50)),(FV((G50/'Mortgage 1 Variables'!E$43),1,(L50+M50),-J50+Q50+'Mortgage 1 Info Calcs'!F$24,0))+Q50+'Mortgage 1 Info Calcs'!F$24+IF(I50&gt;0,0,-I50),""))</f>
        <v>93803.102336807802</v>
      </c>
      <c r="Z50" s="67">
        <f>IF((FV(IF(G50=0,'Mortgage 1 Info Calcs'!F$8,G50)/12,1,PMT(IF(G50=0,'Mortgage 1 Info Calcs'!F$8,G50)/12,('Mortgage 1 Info Calcs'!F$9*12)-C49,-Z49,0),-Z49,0))&gt;0,(FV(IF(G50=0,'Mortgage 1 Info Calcs'!F$8,G50)/12,1,PMT(IF(G50=0,'Mortgage 1 Info Calcs'!F$8,G50)/12,('Mortgage 1 Info Calcs'!F$9*12)-C49,-Z49,0),-Z49,0)),0)</f>
        <v>93803.102336807802</v>
      </c>
      <c r="AA50" s="67">
        <f>IF(Z50&lt;=0,0,(IPMT(IF(G50=0,'Mortgage 1 Info Calcs'!F$8,G50)/12,1,('Mortgage 1 Info Calcs'!F$9*12)-C49,-Z49,0)))</f>
        <v>469.88758078752892</v>
      </c>
      <c r="AB50" s="67">
        <f>IF(C50&lt;('Mortgage 1 Info Calcs'!F$9*12),SUM(AA$12:AA50),0)</f>
        <v>18930.856994742713</v>
      </c>
      <c r="AC50" s="14">
        <v>39</v>
      </c>
      <c r="AD50" s="174">
        <f t="shared" si="4"/>
        <v>3.25</v>
      </c>
      <c r="AE50" s="174" t="str">
        <f>IF(Y50="","",IF(J$12+X50='Mortgage 2 Monthly calcs'!J$12+'Mortgage 2 Monthly calcs'!V50,"",IF(J$12+X50&gt;'Mortgage 2 Monthly calcs'!J$12+'Mortgage 2 Monthly calcs'!V50,IF(Y50+X50+'Mortgage 1 Info Calcs'!F$15&gt;'Mortgage 2 Monthly calcs'!W50+'Mortgage 2 Monthly calcs'!V50,"",C50),IF(Y50+X50&lt;'Mortgage 2 Monthly calcs'!W50+'Mortgage 2 Monthly calcs'!V50,"",C50))))</f>
        <v/>
      </c>
      <c r="AG50" s="83" t="str">
        <f>IF('Mortgage 1 Monthly Calcs'!AC50&gt;ROUNDUP('Mortgage 1 Info Calcs'!K$11,0),"",'Mortgage 1 Monthly Calcs'!AC50)</f>
        <v/>
      </c>
      <c r="AH50" s="24" t="str">
        <f ca="1">IF(ISTEXT(AG50),"",OFFSET('Mortgage 1 Monthly Calcs'!J$12,12*AG49,0))</f>
        <v/>
      </c>
      <c r="AI50" s="24" t="str">
        <f ca="1">IF(ISTEXT(AN50),"",SUM(INDIRECT("N"&amp;(12+(12*AG49))):INDIRECT("N"&amp;(23+(12*AG49)))))</f>
        <v/>
      </c>
      <c r="AJ50" s="24" t="str">
        <f t="shared" si="10"/>
        <v/>
      </c>
      <c r="AK50" s="24" t="str">
        <f t="shared" si="12"/>
        <v/>
      </c>
      <c r="AL50" s="24" t="str">
        <f t="shared" si="13"/>
        <v/>
      </c>
      <c r="AM50" s="24" t="str">
        <f t="shared" si="14"/>
        <v/>
      </c>
      <c r="AN50" s="24" t="str">
        <f t="shared" si="8"/>
        <v/>
      </c>
      <c r="AO50" s="24" t="str">
        <f>IF(AG50="","",SUM(AI$12:AI50)+'Mortgage 1 Info Calcs'!F$15)</f>
        <v/>
      </c>
      <c r="AP50" s="24" t="str">
        <f t="shared" ca="1" si="11"/>
        <v>N/A</v>
      </c>
      <c r="AQ50" s="24" t="str">
        <f ca="1">IF(AH50="","",IF(AG50&lt;'Mortgage 1 Info Calcs'!F$18,AN50*'Mortgage 1 Info Calcs'!F$17+'Mortgage 1 Info Calcs'!F$19,'Mortgage 1 Info Calcs'!F$19))</f>
        <v/>
      </c>
    </row>
    <row r="51" spans="2:43" ht="11.7" customHeight="1" x14ac:dyDescent="0.25">
      <c r="B51">
        <f t="shared" si="2"/>
        <v>3.3333333333333335</v>
      </c>
      <c r="C51">
        <v>40</v>
      </c>
      <c r="D51" t="str">
        <f>IF('Mortgage 1 Variables'!C47=1,F43+1,"")</f>
        <v/>
      </c>
      <c r="E51" t="str">
        <f t="shared" si="9"/>
        <v/>
      </c>
      <c r="F51" t="str">
        <f>VLOOKUP('Mortgage 1 Variables'!D$11,'Mortgage 1 Variables'!B$8:C$19,2)</f>
        <v>Feb</v>
      </c>
      <c r="G51">
        <f>IF(ISBLANK('Mortgage 1 Monthly Table'!G51),IF(OR(J51=Q51,ISTEXT(Y50),ISTEXT('Mortgage 1 Info Calcs'!$K$4)),0,IF(('Mortgage 1 Info Calcs'!F$7*12)&gt;C50,G50,IF(C50='Mortgage 1 Info Calcs'!F$7*12,'Mortgage 1 Info Calcs'!F$8,G50))),'Mortgage 1 Monthly Table'!G51)</f>
        <v>0.06</v>
      </c>
      <c r="H51">
        <f>((PMT(G51/'Mortgage 1 Variables'!E$43,('Mortgage 1 Info Calcs'!F$9*'Mortgage 1 Variables'!E$43)-C50,-J51,0)))</f>
        <v>644.30140148550799</v>
      </c>
      <c r="I51">
        <f>IF(OR(ISERROR(((IPMT(G51/'Mortgage 1 Variables'!E$43,1,'Mortgage 1 Info Calcs'!F$9*'Mortgage 1 Variables'!E$43,-J51+Q51+'Mortgage 1 Info Calcs'!F$24,IF('Mortgage 1 Info Calcs'!F$5="Interest Only",-J51+Q51+'Mortgage 1 Info Calcs'!F$24,0))))),(((IPMT(G51/'Mortgage 1 Variables'!E$43,1,'Mortgage 1 Info Calcs'!F$9*'Mortgage 1 Variables'!E$43,-J$12,-J$12)))=0)),0,((IPMT(G51/'Mortgage 1 Variables'!E$43,1,'Mortgage 1 Info Calcs'!F$9*'Mortgage 1 Variables'!E$43,-J51+Q51+'Mortgage 1 Info Calcs'!F$24,IF('Mortgage 1 Info Calcs'!F$5="Interest Only",-J51+Q51+'Mortgage 1 Info Calcs'!F$24,0)))))</f>
        <v>469.01551168403904</v>
      </c>
      <c r="J51">
        <f>IF(Y50&gt;0,IF(ISTEXT('Mortgage 1 Info Calcs'!K$4),"0",IF(ISTEXT(Y50),Y50,Y50+(IF(ISTEXT(K51),0,K51)))),0)</f>
        <v>93803.102336807802</v>
      </c>
      <c r="K51">
        <f>IF(ISBLANK('Mortgage 1 Monthly Table'!L51),0,'Mortgage 1 Monthly Table'!L51)</f>
        <v>0</v>
      </c>
      <c r="L51">
        <f>IF(ISBLANK('Mortgage 1 Monthly Table'!N51),IF('Mortgage 1 Info Calcs'!F$13="Calculated",IF('Mortgage 1 Info Calcs'!F$22="Keep Same",IF('Mortgage 1 Info Calcs'!F$5="Interest Only",IF(OR(I51&gt;L50,J51=""),I51,IF(J51&lt;L50,IF(J51&lt;L50,J51+I51,IF(L50+M50&gt;J51,L50+I51,L50)),IF(L50+M50&gt;J51,L50+I51,L50))),IF(H51&gt;L50,H51,IF(J51&gt;L50,IF(L50+M50&gt;J51,L50+I51,L50),J51+S51))),IF('Mortgage 1 Info Calcs'!F$5="Interest Only",'Mortgage 1 Monthly Calcs'!I51,'Mortgage 1 Monthly Calcs'!H51)),'Mortgage 1 Monthly Calcs'!L50),'Mortgage 1 Monthly Table'!N51)</f>
        <v>644.30140148550799</v>
      </c>
      <c r="M51">
        <f>IF(ISBLANK('Mortgage 1 Monthly Table'!P51),IF(N50&gt;J51,IF(J51&gt;L50,J51-L50,0),IF(OR(OR(Y50&lt;0,ISTEXT(Y50)),ISTEXT('Mortgage 1 Info Calcs'!$K$4)),"",'Mortgage 1 Info Calcs'!F$21)),'Mortgage 1 Monthly Table'!P51)</f>
        <v>0</v>
      </c>
      <c r="N51">
        <f t="shared" si="3"/>
        <v>644.30140148550799</v>
      </c>
      <c r="O51">
        <f>IF(OR(OR(Y50&lt;0,ISTEXT(Y50)),ISTEXT('Mortgage 1 Info Calcs'!$K$4)),"",(O50+M51))</f>
        <v>0</v>
      </c>
      <c r="P51">
        <f>IF(ISBLANK('Mortgage 1 Monthly Table'!T51),IF(ISTEXT(J51),0,IF(OR(Y50&lt;Q50,AND(Y50&lt;0,NOT(ISTEXT(Y50))),ISTEXT('Mortgage 1 Info Calcs'!$K$4)),IF(-Y50&gt;P50,-Y50,Y50-Q50),IF(J51="",0,'Mortgage 1 Info Calcs'!F$26))),'Mortgage 1 Monthly Table'!T51)</f>
        <v>0</v>
      </c>
      <c r="Q51">
        <f>IF(OR(OR(Y50&lt;0,ISTEXT(Y50)),ISTEXT('Mortgage 1 Info Calcs'!$K$4)),"",IF(O51&lt;0,Q50,(Q50+P51)))</f>
        <v>0</v>
      </c>
      <c r="R51">
        <f>IF(OR(ISERROR(L51-S51),ISTEXT('Mortgage 1 Info Calcs'!$K$4)),"",L51-S51+M51)</f>
        <v>175.28588980146895</v>
      </c>
      <c r="S51">
        <f>IF(OR(IF(ISERROR(ROUND((J51-Q51-'Mortgage 1 Info Calcs'!F$24)*(G51/12),2)),0,(J51-O51-Q51-'Mortgage 1 Info Calcs'!F$24)*(G51/12)),,,ISTEXT('Mortgage 1 Info Calcs'!K$4)),IF(((J51-Q51-'Mortgage 1 Info Calcs'!F$24)*(G51/12))&gt;0,((J51-Q51-'Mortgage 1 Info Calcs'!F$24)*(G51/12)),0),0)</f>
        <v>469.01551168403904</v>
      </c>
      <c r="T51">
        <f>IF(OR(ISERROR(SUM(R$12:R51)),(ISTEXT(T50)),(T50=(SUM(R$12:R51)))),"",SUM(R$12:R51))</f>
        <v>6372.1835529935734</v>
      </c>
      <c r="U51">
        <f>SUM(S$12:S51)</f>
        <v>19399.872506426753</v>
      </c>
      <c r="V51" t="str">
        <f>IF(ISBLANK('Mortgage 1 Info Calcs'!F$28),"",IF((O51+Q51)&gt;0,((O51+Q51)*G51/12)-((O51+Q51)*(('Mortgage 1 Info Calcs'!F$28)-('Mortgage 1 Info Calcs'!F$28*'Mortgage 1 Info Calcs'!G$29))/12),""))</f>
        <v/>
      </c>
      <c r="W51" t="str">
        <f>IF(ISTEXT(V51),"",SUM(V$12:V51))</f>
        <v/>
      </c>
      <c r="X51">
        <f>IF(OR(J51=Q51,ISTEXT(Y50),ISTEXT('Mortgage 1 Info Calcs'!$F$17)),"",IF(('Mortgage 1 Info Calcs'!F$18*12)&gt;C50+1,IF(C50='Mortgage 1 Info Calcs'!F$18*12,0,'Mortgage 1 Info Calcs'!F$19+Y51*('Mortgage 1 Info Calcs'!F$17)),'Mortgage 1 Info Calcs'!F$19))</f>
        <v>0</v>
      </c>
      <c r="Y51">
        <f>IF(OR(ISERROR(J51-R51-M51),IF(ISERROR((J51-R51-M51)=0),"True",(J51-R51-M51)=0),ISTEXT('Mortgage 1 Info Calcs'!$K$4)),"",IF((J51&gt;(L51+M51)),(FV((G51/'Mortgage 1 Variables'!E$43),1,(L51+M51),-J51+Q51+'Mortgage 1 Info Calcs'!F$24,0))+Q51+'Mortgage 1 Info Calcs'!F$24+IF(I51&gt;0,0,-I51),""))</f>
        <v>93627.816447006335</v>
      </c>
      <c r="Z51" s="67">
        <f>IF((FV(IF(G51=0,'Mortgage 1 Info Calcs'!F$8,G51)/12,1,PMT(IF(G51=0,'Mortgage 1 Info Calcs'!F$8,G51)/12,('Mortgage 1 Info Calcs'!F$9*12)-C50,-Z50,0),-Z50,0))&gt;0,(FV(IF(G51=0,'Mortgage 1 Info Calcs'!F$8,G51)/12,1,PMT(IF(G51=0,'Mortgage 1 Info Calcs'!F$8,G51)/12,('Mortgage 1 Info Calcs'!F$9*12)-C50,-Z50,0),-Z50,0)),0)</f>
        <v>93627.816447006335</v>
      </c>
      <c r="AA51" s="67">
        <f>IF(Z51&lt;=0,0,(IPMT(IF(G51=0,'Mortgage 1 Info Calcs'!F$8,G51)/12,1,('Mortgage 1 Info Calcs'!F$9*12)-C50,-Z50,0)))</f>
        <v>469.01551168403904</v>
      </c>
      <c r="AB51" s="67">
        <f>IF(C51&lt;('Mortgage 1 Info Calcs'!F$9*12),SUM(AA$12:AA51),0)</f>
        <v>19399.872506426753</v>
      </c>
      <c r="AC51" s="14">
        <v>40</v>
      </c>
      <c r="AD51" s="174">
        <f t="shared" si="4"/>
        <v>3.3333333333333335</v>
      </c>
      <c r="AE51" s="174" t="str">
        <f>IF(Y51="","",IF(J$12+X51='Mortgage 2 Monthly calcs'!J$12+'Mortgage 2 Monthly calcs'!V51,"",IF(J$12+X51&gt;'Mortgage 2 Monthly calcs'!J$12+'Mortgage 2 Monthly calcs'!V51,IF(Y51+X51+'Mortgage 1 Info Calcs'!F$15&gt;'Mortgage 2 Monthly calcs'!W51+'Mortgage 2 Monthly calcs'!V51,"",C51),IF(Y51+X51&lt;'Mortgage 2 Monthly calcs'!W51+'Mortgage 2 Monthly calcs'!V51,"",C51))))</f>
        <v/>
      </c>
      <c r="AG51" s="83" t="str">
        <f>IF('Mortgage 1 Monthly Calcs'!AC51&gt;ROUNDUP('Mortgage 1 Info Calcs'!K$11,0),"",'Mortgage 1 Monthly Calcs'!AC51)</f>
        <v/>
      </c>
      <c r="AH51" s="24" t="str">
        <f ca="1">IF(ISTEXT(AG51),"",OFFSET('Mortgage 1 Monthly Calcs'!J$12,12*AG50,0))</f>
        <v/>
      </c>
      <c r="AI51" s="24" t="str">
        <f ca="1">IF(ISTEXT(AN51),"",SUM(INDIRECT("N"&amp;(12+(12*AG50))):INDIRECT("N"&amp;(23+(12*AG50)))))</f>
        <v/>
      </c>
      <c r="AJ51" s="24" t="str">
        <f t="shared" si="10"/>
        <v/>
      </c>
      <c r="AK51" s="24" t="str">
        <f t="shared" si="12"/>
        <v/>
      </c>
      <c r="AL51" s="24" t="str">
        <f t="shared" si="13"/>
        <v/>
      </c>
      <c r="AM51" s="24" t="str">
        <f t="shared" si="14"/>
        <v/>
      </c>
      <c r="AN51" s="24" t="str">
        <f t="shared" si="8"/>
        <v/>
      </c>
      <c r="AO51" s="24" t="str">
        <f>IF(AG51="","",SUM(AI$12:AI51)+'Mortgage 1 Info Calcs'!F$15)</f>
        <v/>
      </c>
      <c r="AP51" s="24" t="str">
        <f t="shared" ca="1" si="11"/>
        <v>N/A</v>
      </c>
      <c r="AQ51" s="24" t="str">
        <f ca="1">IF(AH51="","",IF(AG51&lt;'Mortgage 1 Info Calcs'!F$18,AN51*'Mortgage 1 Info Calcs'!F$17+'Mortgage 1 Info Calcs'!F$19,'Mortgage 1 Info Calcs'!F$19))</f>
        <v/>
      </c>
    </row>
    <row r="52" spans="2:43" ht="11.7" customHeight="1" x14ac:dyDescent="0.25">
      <c r="B52">
        <f t="shared" si="2"/>
        <v>3.4166666666666665</v>
      </c>
      <c r="C52">
        <v>41</v>
      </c>
      <c r="D52" t="str">
        <f>IF('Mortgage 1 Variables'!C48=1,F43+1,"")</f>
        <v/>
      </c>
      <c r="E52" t="str">
        <f t="shared" si="9"/>
        <v/>
      </c>
      <c r="F52" t="str">
        <f>VLOOKUP('Mortgage 1 Variables'!D$12,'Mortgage 1 Variables'!B$8:C$19,2)</f>
        <v>Mar</v>
      </c>
      <c r="G52">
        <f>IF(ISBLANK('Mortgage 1 Monthly Table'!G52),IF(OR(J52=Q52,ISTEXT(Y51),ISTEXT('Mortgage 1 Info Calcs'!$K$4)),0,IF(('Mortgage 1 Info Calcs'!F$7*12)&gt;C51,G51,IF(C51='Mortgage 1 Info Calcs'!F$7*12,'Mortgage 1 Info Calcs'!F$8,G51))),'Mortgage 1 Monthly Table'!G52)</f>
        <v>0.06</v>
      </c>
      <c r="H52">
        <f>((PMT(G52/'Mortgage 1 Variables'!E$43,('Mortgage 1 Info Calcs'!F$9*'Mortgage 1 Variables'!E$43)-C51,-J52,0)))</f>
        <v>644.30140148550788</v>
      </c>
      <c r="I52">
        <f>IF(OR(ISERROR(((IPMT(G52/'Mortgage 1 Variables'!E$43,1,'Mortgage 1 Info Calcs'!F$9*'Mortgage 1 Variables'!E$43,-J52+Q52+'Mortgage 1 Info Calcs'!F$24,IF('Mortgage 1 Info Calcs'!F$5="Interest Only",-J52+Q52+'Mortgage 1 Info Calcs'!F$24,0))))),(((IPMT(G52/'Mortgage 1 Variables'!E$43,1,'Mortgage 1 Info Calcs'!F$9*'Mortgage 1 Variables'!E$43,-J$12,-J$12)))=0)),0,((IPMT(G52/'Mortgage 1 Variables'!E$43,1,'Mortgage 1 Info Calcs'!F$9*'Mortgage 1 Variables'!E$43,-J52+Q52+'Mortgage 1 Info Calcs'!F$24,IF('Mortgage 1 Info Calcs'!F$5="Interest Only",-J52+Q52+'Mortgage 1 Info Calcs'!F$24,0)))))</f>
        <v>468.13908223503171</v>
      </c>
      <c r="J52">
        <f>IF(Y51&gt;0,IF(ISTEXT('Mortgage 1 Info Calcs'!K$4),"0",IF(ISTEXT(Y51),Y51,Y51+(IF(ISTEXT(K52),0,K52)))),0)</f>
        <v>93627.816447006335</v>
      </c>
      <c r="K52">
        <f>IF(ISBLANK('Mortgage 1 Monthly Table'!L52),0,'Mortgage 1 Monthly Table'!L52)</f>
        <v>0</v>
      </c>
      <c r="L52">
        <f>IF(ISBLANK('Mortgage 1 Monthly Table'!N52),IF('Mortgage 1 Info Calcs'!F$13="Calculated",IF('Mortgage 1 Info Calcs'!F$22="Keep Same",IF('Mortgage 1 Info Calcs'!F$5="Interest Only",IF(OR(I52&gt;L51,J52=""),I52,IF(J52&lt;L51,IF(J52&lt;L51,J52+I52,IF(L51+M51&gt;J52,L51+I52,L51)),IF(L51+M51&gt;J52,L51+I52,L51))),IF(H52&gt;L51,H52,IF(J52&gt;L51,IF(L51+M51&gt;J52,L51+I52,L51),J52+S52))),IF('Mortgage 1 Info Calcs'!F$5="Interest Only",'Mortgage 1 Monthly Calcs'!I52,'Mortgage 1 Monthly Calcs'!H52)),'Mortgage 1 Monthly Calcs'!L51),'Mortgage 1 Monthly Table'!N52)</f>
        <v>644.30140148550788</v>
      </c>
      <c r="M52">
        <f>IF(ISBLANK('Mortgage 1 Monthly Table'!P52),IF(N51&gt;J52,IF(J52&gt;L51,J52-L51,0),IF(OR(OR(Y51&lt;0,ISTEXT(Y51)),ISTEXT('Mortgage 1 Info Calcs'!$K$4)),"",'Mortgage 1 Info Calcs'!F$21)),'Mortgage 1 Monthly Table'!P52)</f>
        <v>0</v>
      </c>
      <c r="N52">
        <f t="shared" si="3"/>
        <v>644.30140148550788</v>
      </c>
      <c r="O52">
        <f>IF(OR(OR(Y51&lt;0,ISTEXT(Y51)),ISTEXT('Mortgage 1 Info Calcs'!$K$4)),"",(O51+M52))</f>
        <v>0</v>
      </c>
      <c r="P52">
        <f>IF(ISBLANK('Mortgage 1 Monthly Table'!T52),IF(ISTEXT(J52),0,IF(OR(Y51&lt;Q51,AND(Y51&lt;0,NOT(ISTEXT(Y51))),ISTEXT('Mortgage 1 Info Calcs'!$K$4)),IF(-Y51&gt;P51,-Y51,Y51-Q51),IF(J52="",0,'Mortgage 1 Info Calcs'!F$26))),'Mortgage 1 Monthly Table'!T52)</f>
        <v>0</v>
      </c>
      <c r="Q52">
        <f>IF(OR(OR(Y51&lt;0,ISTEXT(Y51)),ISTEXT('Mortgage 1 Info Calcs'!$K$4)),"",IF(O52&lt;0,Q51,(Q51+P52)))</f>
        <v>0</v>
      </c>
      <c r="R52">
        <f>IF(OR(ISERROR(L52-S52),ISTEXT('Mortgage 1 Info Calcs'!$K$4)),"",L52-S52+M52)</f>
        <v>176.16231925047617</v>
      </c>
      <c r="S52">
        <f>IF(OR(IF(ISERROR(ROUND((J52-Q52-'Mortgage 1 Info Calcs'!F$24)*(G52/12),2)),0,(J52-O52-Q52-'Mortgage 1 Info Calcs'!F$24)*(G52/12)),,,ISTEXT('Mortgage 1 Info Calcs'!K$4)),IF(((J52-Q52-'Mortgage 1 Info Calcs'!F$24)*(G52/12))&gt;0,((J52-Q52-'Mortgage 1 Info Calcs'!F$24)*(G52/12)),0),0)</f>
        <v>468.13908223503171</v>
      </c>
      <c r="T52">
        <f>IF(OR(ISERROR(SUM(R$12:R52)),(ISTEXT(T51)),(T51=(SUM(R$12:R52)))),"",SUM(R$12:R52))</f>
        <v>6548.3458722440491</v>
      </c>
      <c r="U52">
        <f>SUM(S$12:S52)</f>
        <v>19868.011588661786</v>
      </c>
      <c r="V52" t="str">
        <f>IF(ISBLANK('Mortgage 1 Info Calcs'!F$28),"",IF((O52+Q52)&gt;0,((O52+Q52)*G52/12)-((O52+Q52)*(('Mortgage 1 Info Calcs'!F$28)-('Mortgage 1 Info Calcs'!F$28*'Mortgage 1 Info Calcs'!G$29))/12),""))</f>
        <v/>
      </c>
      <c r="W52" t="str">
        <f>IF(ISTEXT(V52),"",SUM(V$12:V52))</f>
        <v/>
      </c>
      <c r="X52">
        <f>IF(OR(J52=Q52,ISTEXT(Y51),ISTEXT('Mortgage 1 Info Calcs'!$F$17)),"",IF(('Mortgage 1 Info Calcs'!F$18*12)&gt;C51+1,IF(C51='Mortgage 1 Info Calcs'!F$18*12,0,'Mortgage 1 Info Calcs'!F$19+Y52*('Mortgage 1 Info Calcs'!F$17)),'Mortgage 1 Info Calcs'!F$19))</f>
        <v>0</v>
      </c>
      <c r="Y52">
        <f>IF(OR(ISERROR(J52-R52-M52),IF(ISERROR((J52-R52-M52)=0),"True",(J52-R52-M52)=0),ISTEXT('Mortgage 1 Info Calcs'!$K$4)),"",IF((J52&gt;(L52+M52)),(FV((G52/'Mortgage 1 Variables'!E$43),1,(L52+M52),-J52+Q52+'Mortgage 1 Info Calcs'!F$24,0))+Q52+'Mortgage 1 Info Calcs'!F$24+IF(I52&gt;0,0,-I52),""))</f>
        <v>93451.654127755857</v>
      </c>
      <c r="Z52" s="67">
        <f>IF((FV(IF(G52=0,'Mortgage 1 Info Calcs'!F$8,G52)/12,1,PMT(IF(G52=0,'Mortgage 1 Info Calcs'!F$8,G52)/12,('Mortgage 1 Info Calcs'!F$9*12)-C51,-Z51,0),-Z51,0))&gt;0,(FV(IF(G52=0,'Mortgage 1 Info Calcs'!F$8,G52)/12,1,PMT(IF(G52=0,'Mortgage 1 Info Calcs'!F$8,G52)/12,('Mortgage 1 Info Calcs'!F$9*12)-C51,-Z51,0),-Z51,0)),0)</f>
        <v>93451.654127755857</v>
      </c>
      <c r="AA52" s="67">
        <f>IF(Z52&lt;=0,0,(IPMT(IF(G52=0,'Mortgage 1 Info Calcs'!F$8,G52)/12,1,('Mortgage 1 Info Calcs'!F$9*12)-C51,-Z51,0)))</f>
        <v>468.13908223503171</v>
      </c>
      <c r="AB52" s="67">
        <f>IF(C52&lt;('Mortgage 1 Info Calcs'!F$9*12),SUM(AA$12:AA52),0)</f>
        <v>19868.011588661786</v>
      </c>
      <c r="AC52" s="14">
        <v>41</v>
      </c>
      <c r="AD52" s="174">
        <f t="shared" si="4"/>
        <v>3.4166666666666665</v>
      </c>
      <c r="AE52" s="174" t="str">
        <f>IF(Y52="","",IF(J$12+X52='Mortgage 2 Monthly calcs'!J$12+'Mortgage 2 Monthly calcs'!V52,"",IF(J$12+X52&gt;'Mortgage 2 Monthly calcs'!J$12+'Mortgage 2 Monthly calcs'!V52,IF(Y52+X52+'Mortgage 1 Info Calcs'!F$15&gt;'Mortgage 2 Monthly calcs'!W52+'Mortgage 2 Monthly calcs'!V52,"",C52),IF(Y52+X52&lt;'Mortgage 2 Monthly calcs'!W52+'Mortgage 2 Monthly calcs'!V52,"",C52))))</f>
        <v/>
      </c>
      <c r="AG52" s="83" t="str">
        <f>IF('Mortgage 1 Monthly Calcs'!AC52&gt;ROUNDUP('Mortgage 1 Info Calcs'!K$11,0),"",'Mortgage 1 Monthly Calcs'!AC52)</f>
        <v/>
      </c>
      <c r="AH52" s="24" t="str">
        <f ca="1">IF(ISTEXT(AG52),"",OFFSET('Mortgage 1 Monthly Calcs'!J$12,12*AG51,0))</f>
        <v/>
      </c>
      <c r="AI52" s="24" t="str">
        <f ca="1">IF(ISTEXT(AN52),"",SUM(INDIRECT("N"&amp;(12+(12*AG51))):INDIRECT("N"&amp;(23+(12*AG51)))))</f>
        <v/>
      </c>
      <c r="AJ52" s="24" t="str">
        <f t="shared" si="10"/>
        <v/>
      </c>
      <c r="AK52" s="24" t="str">
        <f t="shared" si="12"/>
        <v/>
      </c>
      <c r="AL52" s="24" t="str">
        <f t="shared" si="13"/>
        <v/>
      </c>
      <c r="AM52" s="24" t="str">
        <f t="shared" si="14"/>
        <v/>
      </c>
      <c r="AN52" s="24" t="str">
        <f t="shared" si="8"/>
        <v/>
      </c>
      <c r="AO52" s="24" t="str">
        <f>IF(AG52="","",SUM(AI$12:AI52)+'Mortgage 1 Info Calcs'!F$15)</f>
        <v/>
      </c>
      <c r="AP52" s="24" t="str">
        <f t="shared" ca="1" si="11"/>
        <v>N/A</v>
      </c>
      <c r="AQ52" s="24" t="str">
        <f ca="1">IF(AH52="","",IF(AG52&lt;'Mortgage 1 Info Calcs'!F$18,AN52*'Mortgage 1 Info Calcs'!F$17+'Mortgage 1 Info Calcs'!F$19,'Mortgage 1 Info Calcs'!F$19))</f>
        <v/>
      </c>
    </row>
    <row r="53" spans="2:43" ht="11.7" customHeight="1" x14ac:dyDescent="0.25">
      <c r="B53">
        <f t="shared" si="2"/>
        <v>3.5</v>
      </c>
      <c r="C53">
        <v>42</v>
      </c>
      <c r="D53" t="str">
        <f>IF('Mortgage 1 Variables'!C49=1,F43+1,"")</f>
        <v/>
      </c>
      <c r="E53" t="str">
        <f t="shared" si="9"/>
        <v/>
      </c>
      <c r="F53" t="str">
        <f>VLOOKUP('Mortgage 1 Variables'!D$13,'Mortgage 1 Variables'!B$8:C$19,2)</f>
        <v>Apr</v>
      </c>
      <c r="G53">
        <f>IF(ISBLANK('Mortgage 1 Monthly Table'!G53),IF(OR(J53=Q53,ISTEXT(Y52),ISTEXT('Mortgage 1 Info Calcs'!$K$4)),0,IF(('Mortgage 1 Info Calcs'!F$7*12)&gt;C52,G52,IF(C52='Mortgage 1 Info Calcs'!F$7*12,'Mortgage 1 Info Calcs'!F$8,G52))),'Mortgage 1 Monthly Table'!G53)</f>
        <v>0.06</v>
      </c>
      <c r="H53">
        <f>((PMT(G53/'Mortgage 1 Variables'!E$43,('Mortgage 1 Info Calcs'!F$9*'Mortgage 1 Variables'!E$43)-C52,-J53,0)))</f>
        <v>644.30140148550799</v>
      </c>
      <c r="I53">
        <f>IF(OR(ISERROR(((IPMT(G53/'Mortgage 1 Variables'!E$43,1,'Mortgage 1 Info Calcs'!F$9*'Mortgage 1 Variables'!E$43,-J53+Q53+'Mortgage 1 Info Calcs'!F$24,IF('Mortgage 1 Info Calcs'!F$5="Interest Only",-J53+Q53+'Mortgage 1 Info Calcs'!F$24,0))))),(((IPMT(G53/'Mortgage 1 Variables'!E$43,1,'Mortgage 1 Info Calcs'!F$9*'Mortgage 1 Variables'!E$43,-J$12,-J$12)))=0)),0,((IPMT(G53/'Mortgage 1 Variables'!E$43,1,'Mortgage 1 Info Calcs'!F$9*'Mortgage 1 Variables'!E$43,-J53+Q53+'Mortgage 1 Info Calcs'!F$24,IF('Mortgage 1 Info Calcs'!F$5="Interest Only",-J53+Q53+'Mortgage 1 Info Calcs'!F$24,0)))))</f>
        <v>467.25827063877932</v>
      </c>
      <c r="J53">
        <f>IF(Y52&gt;0,IF(ISTEXT('Mortgage 1 Info Calcs'!K$4),"0",IF(ISTEXT(Y52),Y52,Y52+(IF(ISTEXT(K53),0,K53)))),0)</f>
        <v>93451.654127755857</v>
      </c>
      <c r="K53">
        <f>IF(ISBLANK('Mortgage 1 Monthly Table'!L53),0,'Mortgage 1 Monthly Table'!L53)</f>
        <v>0</v>
      </c>
      <c r="L53">
        <f>IF(ISBLANK('Mortgage 1 Monthly Table'!N53),IF('Mortgage 1 Info Calcs'!F$13="Calculated",IF('Mortgage 1 Info Calcs'!F$22="Keep Same",IF('Mortgage 1 Info Calcs'!F$5="Interest Only",IF(OR(I53&gt;L52,J53=""),I53,IF(J53&lt;L52,IF(J53&lt;L52,J53+I53,IF(L52+M52&gt;J53,L52+I53,L52)),IF(L52+M52&gt;J53,L52+I53,L52))),IF(H53&gt;L52,H53,IF(J53&gt;L52,IF(L52+M52&gt;J53,L52+I53,L52),J53+S53))),IF('Mortgage 1 Info Calcs'!F$5="Interest Only",'Mortgage 1 Monthly Calcs'!I53,'Mortgage 1 Monthly Calcs'!H53)),'Mortgage 1 Monthly Calcs'!L52),'Mortgage 1 Monthly Table'!N53)</f>
        <v>644.30140148550799</v>
      </c>
      <c r="M53">
        <f>IF(ISBLANK('Mortgage 1 Monthly Table'!P53),IF(N52&gt;J53,IF(J53&gt;L52,J53-L52,0),IF(OR(OR(Y52&lt;0,ISTEXT(Y52)),ISTEXT('Mortgage 1 Info Calcs'!$K$4)),"",'Mortgage 1 Info Calcs'!F$21)),'Mortgage 1 Monthly Table'!P53)</f>
        <v>0</v>
      </c>
      <c r="N53">
        <f t="shared" si="3"/>
        <v>644.30140148550799</v>
      </c>
      <c r="O53">
        <f>IF(OR(OR(Y52&lt;0,ISTEXT(Y52)),ISTEXT('Mortgage 1 Info Calcs'!$K$4)),"",(O52+M53))</f>
        <v>0</v>
      </c>
      <c r="P53">
        <f>IF(ISBLANK('Mortgage 1 Monthly Table'!T53),IF(ISTEXT(J53),0,IF(OR(Y52&lt;Q52,AND(Y52&lt;0,NOT(ISTEXT(Y52))),ISTEXT('Mortgage 1 Info Calcs'!$K$4)),IF(-Y52&gt;P52,-Y52,Y52-Q52),IF(J53="",0,'Mortgage 1 Info Calcs'!F$26))),'Mortgage 1 Monthly Table'!T53)</f>
        <v>0</v>
      </c>
      <c r="Q53">
        <f>IF(OR(OR(Y52&lt;0,ISTEXT(Y52)),ISTEXT('Mortgage 1 Info Calcs'!$K$4)),"",IF(O53&lt;0,Q52,(Q52+P53)))</f>
        <v>0</v>
      </c>
      <c r="R53">
        <f>IF(OR(ISERROR(L53-S53),ISTEXT('Mortgage 1 Info Calcs'!$K$4)),"",L53-S53+M53)</f>
        <v>177.04313084672867</v>
      </c>
      <c r="S53">
        <f>IF(OR(IF(ISERROR(ROUND((J53-Q53-'Mortgage 1 Info Calcs'!F$24)*(G53/12),2)),0,(J53-O53-Q53-'Mortgage 1 Info Calcs'!F$24)*(G53/12)),,,ISTEXT('Mortgage 1 Info Calcs'!K$4)),IF(((J53-Q53-'Mortgage 1 Info Calcs'!F$24)*(G53/12))&gt;0,((J53-Q53-'Mortgage 1 Info Calcs'!F$24)*(G53/12)),0),0)</f>
        <v>467.25827063877932</v>
      </c>
      <c r="T53">
        <f>IF(OR(ISERROR(SUM(R$12:R53)),(ISTEXT(T52)),(T52=(SUM(R$12:R53)))),"",SUM(R$12:R53))</f>
        <v>6725.3890030907778</v>
      </c>
      <c r="U53">
        <f>SUM(S$12:S53)</f>
        <v>20335.269859300566</v>
      </c>
      <c r="V53" t="str">
        <f>IF(ISBLANK('Mortgage 1 Info Calcs'!F$28),"",IF((O53+Q53)&gt;0,((O53+Q53)*G53/12)-((O53+Q53)*(('Mortgage 1 Info Calcs'!F$28)-('Mortgage 1 Info Calcs'!F$28*'Mortgage 1 Info Calcs'!G$29))/12),""))</f>
        <v/>
      </c>
      <c r="W53" t="str">
        <f>IF(ISTEXT(V53),"",SUM(V$12:V53))</f>
        <v/>
      </c>
      <c r="X53">
        <f>IF(OR(J53=Q53,ISTEXT(Y52),ISTEXT('Mortgage 1 Info Calcs'!$F$17)),"",IF(('Mortgage 1 Info Calcs'!F$18*12)&gt;C52+1,IF(C52='Mortgage 1 Info Calcs'!F$18*12,0,'Mortgage 1 Info Calcs'!F$19+Y53*('Mortgage 1 Info Calcs'!F$17)),'Mortgage 1 Info Calcs'!F$19))</f>
        <v>0</v>
      </c>
      <c r="Y53">
        <f>IF(OR(ISERROR(J53-R53-M53),IF(ISERROR((J53-R53-M53)=0),"True",(J53-R53-M53)=0),ISTEXT('Mortgage 1 Info Calcs'!$K$4)),"",IF((J53&gt;(L53+M53)),(FV((G53/'Mortgage 1 Variables'!E$43),1,(L53+M53),-J53+Q53+'Mortgage 1 Info Calcs'!F$24,0))+Q53+'Mortgage 1 Info Calcs'!F$24+IF(I53&gt;0,0,-I53),""))</f>
        <v>93274.610996909134</v>
      </c>
      <c r="Z53" s="67">
        <f>IF((FV(IF(G53=0,'Mortgage 1 Info Calcs'!F$8,G53)/12,1,PMT(IF(G53=0,'Mortgage 1 Info Calcs'!F$8,G53)/12,('Mortgage 1 Info Calcs'!F$9*12)-C52,-Z52,0),-Z52,0))&gt;0,(FV(IF(G53=0,'Mortgage 1 Info Calcs'!F$8,G53)/12,1,PMT(IF(G53=0,'Mortgage 1 Info Calcs'!F$8,G53)/12,('Mortgage 1 Info Calcs'!F$9*12)-C52,-Z52,0),-Z52,0)),0)</f>
        <v>93274.610996909134</v>
      </c>
      <c r="AA53" s="67">
        <f>IF(Z53&lt;=0,0,(IPMT(IF(G53=0,'Mortgage 1 Info Calcs'!F$8,G53)/12,1,('Mortgage 1 Info Calcs'!F$9*12)-C52,-Z52,0)))</f>
        <v>467.25827063877932</v>
      </c>
      <c r="AB53" s="67">
        <f>IF(C53&lt;('Mortgage 1 Info Calcs'!F$9*12),SUM(AA$12:AA53),0)</f>
        <v>20335.269859300566</v>
      </c>
      <c r="AC53" s="14">
        <v>42</v>
      </c>
      <c r="AD53" s="174">
        <f t="shared" si="4"/>
        <v>3.5</v>
      </c>
      <c r="AE53" s="174" t="str">
        <f>IF(Y53="","",IF(J$12+X53='Mortgage 2 Monthly calcs'!J$12+'Mortgage 2 Monthly calcs'!V53,"",IF(J$12+X53&gt;'Mortgage 2 Monthly calcs'!J$12+'Mortgage 2 Monthly calcs'!V53,IF(Y53+X53+'Mortgage 1 Info Calcs'!F$15&gt;'Mortgage 2 Monthly calcs'!W53+'Mortgage 2 Monthly calcs'!V53,"",C53),IF(Y53+X53&lt;'Mortgage 2 Monthly calcs'!W53+'Mortgage 2 Monthly calcs'!V53,"",C53))))</f>
        <v/>
      </c>
      <c r="AG53" s="83" t="str">
        <f>IF('Mortgage 1 Monthly Calcs'!AC53&gt;ROUNDUP('Mortgage 1 Info Calcs'!K$11,0),"",'Mortgage 1 Monthly Calcs'!AC53)</f>
        <v/>
      </c>
      <c r="AH53" s="24" t="str">
        <f ca="1">IF(ISTEXT(AG53),"",OFFSET('Mortgage 1 Monthly Calcs'!J$12,12*AG52,0))</f>
        <v/>
      </c>
      <c r="AI53" s="24" t="str">
        <f ca="1">IF(ISTEXT(AN53),"",SUM(INDIRECT("N"&amp;(12+(12*AG52))):INDIRECT("N"&amp;(23+(12*AG52)))))</f>
        <v/>
      </c>
      <c r="AJ53" s="24" t="str">
        <f t="shared" si="10"/>
        <v/>
      </c>
      <c r="AK53" s="24" t="str">
        <f t="shared" si="12"/>
        <v/>
      </c>
      <c r="AL53" s="24" t="str">
        <f t="shared" si="13"/>
        <v/>
      </c>
      <c r="AM53" s="24" t="str">
        <f t="shared" si="14"/>
        <v/>
      </c>
      <c r="AN53" s="24" t="str">
        <f t="shared" si="8"/>
        <v/>
      </c>
      <c r="AO53" s="24" t="str">
        <f>IF(AG53="","",SUM(AI$12:AI53)+'Mortgage 1 Info Calcs'!F$15)</f>
        <v/>
      </c>
      <c r="AP53" s="24" t="str">
        <f t="shared" ca="1" si="11"/>
        <v>N/A</v>
      </c>
      <c r="AQ53" s="24" t="str">
        <f ca="1">IF(AH53="","",IF(AG53&lt;'Mortgage 1 Info Calcs'!F$18,AN53*'Mortgage 1 Info Calcs'!F$17+'Mortgage 1 Info Calcs'!F$19,'Mortgage 1 Info Calcs'!F$19))</f>
        <v/>
      </c>
    </row>
    <row r="54" spans="2:43" ht="11.7" customHeight="1" x14ac:dyDescent="0.25">
      <c r="B54">
        <f t="shared" si="2"/>
        <v>3.5833333333333335</v>
      </c>
      <c r="C54">
        <v>43</v>
      </c>
      <c r="D54" t="str">
        <f>IF('Mortgage 1 Variables'!C50=1,F43+1,"")</f>
        <v/>
      </c>
      <c r="E54" t="str">
        <f t="shared" si="9"/>
        <v/>
      </c>
      <c r="F54" t="str">
        <f>VLOOKUP('Mortgage 1 Variables'!D$14,'Mortgage 1 Variables'!B$8:C$19,2)</f>
        <v>May</v>
      </c>
      <c r="G54">
        <f>IF(ISBLANK('Mortgage 1 Monthly Table'!G54),IF(OR(J54=Q54,ISTEXT(Y53),ISTEXT('Mortgage 1 Info Calcs'!$K$4)),0,IF(('Mortgage 1 Info Calcs'!F$7*12)&gt;C53,G53,IF(C53='Mortgage 1 Info Calcs'!F$7*12,'Mortgage 1 Info Calcs'!F$8,G53))),'Mortgage 1 Monthly Table'!G54)</f>
        <v>0.06</v>
      </c>
      <c r="H54">
        <f>((PMT(G54/'Mortgage 1 Variables'!E$43,('Mortgage 1 Info Calcs'!F$9*'Mortgage 1 Variables'!E$43)-C53,-J54,0)))</f>
        <v>644.30140148550799</v>
      </c>
      <c r="I54">
        <f>IF(OR(ISERROR(((IPMT(G54/'Mortgage 1 Variables'!E$43,1,'Mortgage 1 Info Calcs'!F$9*'Mortgage 1 Variables'!E$43,-J54+Q54+'Mortgage 1 Info Calcs'!F$24,IF('Mortgage 1 Info Calcs'!F$5="Interest Only",-J54+Q54+'Mortgage 1 Info Calcs'!F$24,0))))),(((IPMT(G54/'Mortgage 1 Variables'!E$43,1,'Mortgage 1 Info Calcs'!F$9*'Mortgage 1 Variables'!E$43,-J$12,-J$12)))=0)),0,((IPMT(G54/'Mortgage 1 Variables'!E$43,1,'Mortgage 1 Info Calcs'!F$9*'Mortgage 1 Variables'!E$43,-J54+Q54+'Mortgage 1 Info Calcs'!F$24,IF('Mortgage 1 Info Calcs'!F$5="Interest Only",-J54+Q54+'Mortgage 1 Info Calcs'!F$24,0)))))</f>
        <v>466.37305498454566</v>
      </c>
      <c r="J54">
        <f>IF(Y53&gt;0,IF(ISTEXT('Mortgage 1 Info Calcs'!K$4),"0",IF(ISTEXT(Y53),Y53,Y53+(IF(ISTEXT(K54),0,K54)))),0)</f>
        <v>93274.610996909134</v>
      </c>
      <c r="K54">
        <f>IF(ISBLANK('Mortgage 1 Monthly Table'!L54),0,'Mortgage 1 Monthly Table'!L54)</f>
        <v>0</v>
      </c>
      <c r="L54">
        <f>IF(ISBLANK('Mortgage 1 Monthly Table'!N54),IF('Mortgage 1 Info Calcs'!F$13="Calculated",IF('Mortgage 1 Info Calcs'!F$22="Keep Same",IF('Mortgage 1 Info Calcs'!F$5="Interest Only",IF(OR(I54&gt;L53,J54=""),I54,IF(J54&lt;L53,IF(J54&lt;L53,J54+I54,IF(L53+M53&gt;J54,L53+I54,L53)),IF(L53+M53&gt;J54,L53+I54,L53))),IF(H54&gt;L53,H54,IF(J54&gt;L53,IF(L53+M53&gt;J54,L53+I54,L53),J54+S54))),IF('Mortgage 1 Info Calcs'!F$5="Interest Only",'Mortgage 1 Monthly Calcs'!I54,'Mortgage 1 Monthly Calcs'!H54)),'Mortgage 1 Monthly Calcs'!L53),'Mortgage 1 Monthly Table'!N54)</f>
        <v>644.30140148550799</v>
      </c>
      <c r="M54">
        <f>IF(ISBLANK('Mortgage 1 Monthly Table'!P54),IF(N53&gt;J54,IF(J54&gt;L53,J54-L53,0),IF(OR(OR(Y53&lt;0,ISTEXT(Y53)),ISTEXT('Mortgage 1 Info Calcs'!$K$4)),"",'Mortgage 1 Info Calcs'!F$21)),'Mortgage 1 Monthly Table'!P54)</f>
        <v>0</v>
      </c>
      <c r="N54">
        <f t="shared" si="3"/>
        <v>644.30140148550799</v>
      </c>
      <c r="O54">
        <f>IF(OR(OR(Y53&lt;0,ISTEXT(Y53)),ISTEXT('Mortgage 1 Info Calcs'!$K$4)),"",(O53+M54))</f>
        <v>0</v>
      </c>
      <c r="P54">
        <f>IF(ISBLANK('Mortgage 1 Monthly Table'!T54),IF(ISTEXT(J54),0,IF(OR(Y53&lt;Q53,AND(Y53&lt;0,NOT(ISTEXT(Y53))),ISTEXT('Mortgage 1 Info Calcs'!$K$4)),IF(-Y53&gt;P53,-Y53,Y53-Q53),IF(J54="",0,'Mortgage 1 Info Calcs'!F$26))),'Mortgage 1 Monthly Table'!T54)</f>
        <v>0</v>
      </c>
      <c r="Q54">
        <f>IF(OR(OR(Y53&lt;0,ISTEXT(Y53)),ISTEXT('Mortgage 1 Info Calcs'!$K$4)),"",IF(O54&lt;0,Q53,(Q53+P54)))</f>
        <v>0</v>
      </c>
      <c r="R54">
        <f>IF(OR(ISERROR(L54-S54),ISTEXT('Mortgage 1 Info Calcs'!$K$4)),"",L54-S54+M54)</f>
        <v>177.92834650096233</v>
      </c>
      <c r="S54">
        <f>IF(OR(IF(ISERROR(ROUND((J54-Q54-'Mortgage 1 Info Calcs'!F$24)*(G54/12),2)),0,(J54-O54-Q54-'Mortgage 1 Info Calcs'!F$24)*(G54/12)),,,ISTEXT('Mortgage 1 Info Calcs'!K$4)),IF(((J54-Q54-'Mortgage 1 Info Calcs'!F$24)*(G54/12))&gt;0,((J54-Q54-'Mortgage 1 Info Calcs'!F$24)*(G54/12)),0),0)</f>
        <v>466.37305498454566</v>
      </c>
      <c r="T54">
        <f>IF(OR(ISERROR(SUM(R$12:R54)),(ISTEXT(T53)),(T53=(SUM(R$12:R54)))),"",SUM(R$12:R54))</f>
        <v>6903.3173495917399</v>
      </c>
      <c r="U54">
        <f>SUM(S$12:S54)</f>
        <v>20801.642914285112</v>
      </c>
      <c r="V54" t="str">
        <f>IF(ISBLANK('Mortgage 1 Info Calcs'!F$28),"",IF((O54+Q54)&gt;0,((O54+Q54)*G54/12)-((O54+Q54)*(('Mortgage 1 Info Calcs'!F$28)-('Mortgage 1 Info Calcs'!F$28*'Mortgage 1 Info Calcs'!G$29))/12),""))</f>
        <v/>
      </c>
      <c r="W54" t="str">
        <f>IF(ISTEXT(V54),"",SUM(V$12:V54))</f>
        <v/>
      </c>
      <c r="X54">
        <f>IF(OR(J54=Q54,ISTEXT(Y53),ISTEXT('Mortgage 1 Info Calcs'!$F$17)),"",IF(('Mortgage 1 Info Calcs'!F$18*12)&gt;C53+1,IF(C53='Mortgage 1 Info Calcs'!F$18*12,0,'Mortgage 1 Info Calcs'!F$19+Y54*('Mortgage 1 Info Calcs'!F$17)),'Mortgage 1 Info Calcs'!F$19))</f>
        <v>0</v>
      </c>
      <c r="Y54">
        <f>IF(OR(ISERROR(J54-R54-M54),IF(ISERROR((J54-R54-M54)=0),"True",(J54-R54-M54)=0),ISTEXT('Mortgage 1 Info Calcs'!$K$4)),"",IF((J54&gt;(L54+M54)),(FV((G54/'Mortgage 1 Variables'!E$43),1,(L54+M54),-J54+Q54+'Mortgage 1 Info Calcs'!F$24,0))+Q54+'Mortgage 1 Info Calcs'!F$24+IF(I54&gt;0,0,-I54),""))</f>
        <v>93096.682650408169</v>
      </c>
      <c r="Z54" s="67">
        <f>IF((FV(IF(G54=0,'Mortgage 1 Info Calcs'!F$8,G54)/12,1,PMT(IF(G54=0,'Mortgage 1 Info Calcs'!F$8,G54)/12,('Mortgage 1 Info Calcs'!F$9*12)-C53,-Z53,0),-Z53,0))&gt;0,(FV(IF(G54=0,'Mortgage 1 Info Calcs'!F$8,G54)/12,1,PMT(IF(G54=0,'Mortgage 1 Info Calcs'!F$8,G54)/12,('Mortgage 1 Info Calcs'!F$9*12)-C53,-Z53,0),-Z53,0)),0)</f>
        <v>93096.682650408169</v>
      </c>
      <c r="AA54" s="67">
        <f>IF(Z54&lt;=0,0,(IPMT(IF(G54=0,'Mortgage 1 Info Calcs'!F$8,G54)/12,1,('Mortgage 1 Info Calcs'!F$9*12)-C53,-Z53,0)))</f>
        <v>466.37305498454566</v>
      </c>
      <c r="AB54" s="67">
        <f>IF(C54&lt;('Mortgage 1 Info Calcs'!F$9*12),SUM(AA$12:AA54),0)</f>
        <v>20801.642914285112</v>
      </c>
      <c r="AC54" s="14">
        <v>43</v>
      </c>
      <c r="AD54" s="174">
        <f t="shared" si="4"/>
        <v>3.5833333333333335</v>
      </c>
      <c r="AE54" s="174" t="str">
        <f>IF(Y54="","",IF(J$12+X54='Mortgage 2 Monthly calcs'!J$12+'Mortgage 2 Monthly calcs'!V54,"",IF(J$12+X54&gt;'Mortgage 2 Monthly calcs'!J$12+'Mortgage 2 Monthly calcs'!V54,IF(Y54+X54+'Mortgage 1 Info Calcs'!F$15&gt;'Mortgage 2 Monthly calcs'!W54+'Mortgage 2 Monthly calcs'!V54,"",C54),IF(Y54+X54&lt;'Mortgage 2 Monthly calcs'!W54+'Mortgage 2 Monthly calcs'!V54,"",C54))))</f>
        <v/>
      </c>
      <c r="AG54" s="83" t="str">
        <f>IF('Mortgage 1 Monthly Calcs'!AC54&gt;ROUNDUP('Mortgage 1 Info Calcs'!K$11,0),"",'Mortgage 1 Monthly Calcs'!AC54)</f>
        <v/>
      </c>
      <c r="AH54" s="24" t="str">
        <f ca="1">IF(ISTEXT(AG54),"",OFFSET('Mortgage 1 Monthly Calcs'!J$12,12*AG53,0))</f>
        <v/>
      </c>
      <c r="AI54" s="24" t="str">
        <f ca="1">IF(ISTEXT(AN54),"",SUM(INDIRECT("N"&amp;(12+(12*AG53))):INDIRECT("N"&amp;(23+(12*AG53)))))</f>
        <v/>
      </c>
      <c r="AJ54" s="24" t="str">
        <f t="shared" si="10"/>
        <v/>
      </c>
      <c r="AK54" s="24" t="str">
        <f t="shared" si="12"/>
        <v/>
      </c>
      <c r="AL54" s="24" t="str">
        <f t="shared" si="13"/>
        <v/>
      </c>
      <c r="AM54" s="24" t="str">
        <f t="shared" si="14"/>
        <v/>
      </c>
      <c r="AN54" s="24" t="str">
        <f t="shared" si="8"/>
        <v/>
      </c>
      <c r="AO54" s="24" t="str">
        <f>IF(AG54="","",SUM(AI$12:AI54)+'Mortgage 1 Info Calcs'!F$15)</f>
        <v/>
      </c>
      <c r="AP54" s="24" t="str">
        <f t="shared" ca="1" si="11"/>
        <v>N/A</v>
      </c>
      <c r="AQ54" s="24" t="str">
        <f ca="1">IF(AH54="","",IF(AG54&lt;'Mortgage 1 Info Calcs'!F$18,AN54*'Mortgage 1 Info Calcs'!F$17+'Mortgage 1 Info Calcs'!F$19,'Mortgage 1 Info Calcs'!F$19))</f>
        <v/>
      </c>
    </row>
    <row r="55" spans="2:43" ht="11.7" customHeight="1" x14ac:dyDescent="0.25">
      <c r="B55">
        <f t="shared" si="2"/>
        <v>3.6666666666666665</v>
      </c>
      <c r="C55">
        <v>44</v>
      </c>
      <c r="D55" t="str">
        <f>IF('Mortgage 1 Variables'!C51=1,F43+1,"")</f>
        <v/>
      </c>
      <c r="E55" t="str">
        <f t="shared" si="9"/>
        <v/>
      </c>
      <c r="F55" t="str">
        <f>VLOOKUP('Mortgage 1 Variables'!D$15,'Mortgage 1 Variables'!B$8:C$19,2)</f>
        <v>Jun</v>
      </c>
      <c r="G55">
        <f>IF(ISBLANK('Mortgage 1 Monthly Table'!G55),IF(OR(J55=Q55,ISTEXT(Y54),ISTEXT('Mortgage 1 Info Calcs'!$K$4)),0,IF(('Mortgage 1 Info Calcs'!F$7*12)&gt;C54,G54,IF(C54='Mortgage 1 Info Calcs'!F$7*12,'Mortgage 1 Info Calcs'!F$8,G54))),'Mortgage 1 Monthly Table'!G55)</f>
        <v>0.06</v>
      </c>
      <c r="H55">
        <f>((PMT(G55/'Mortgage 1 Variables'!E$43,('Mortgage 1 Info Calcs'!F$9*'Mortgage 1 Variables'!E$43)-C54,-J55,0)))</f>
        <v>644.30140148550799</v>
      </c>
      <c r="I55">
        <f>IF(OR(ISERROR(((IPMT(G55/'Mortgage 1 Variables'!E$43,1,'Mortgage 1 Info Calcs'!F$9*'Mortgage 1 Variables'!E$43,-J55+Q55+'Mortgage 1 Info Calcs'!F$24,IF('Mortgage 1 Info Calcs'!F$5="Interest Only",-J55+Q55+'Mortgage 1 Info Calcs'!F$24,0))))),(((IPMT(G55/'Mortgage 1 Variables'!E$43,1,'Mortgage 1 Info Calcs'!F$9*'Mortgage 1 Variables'!E$43,-J$12,-J$12)))=0)),0,((IPMT(G55/'Mortgage 1 Variables'!E$43,1,'Mortgage 1 Info Calcs'!F$9*'Mortgage 1 Variables'!E$43,-J55+Q55+'Mortgage 1 Info Calcs'!F$24,IF('Mortgage 1 Info Calcs'!F$5="Interest Only",-J55+Q55+'Mortgage 1 Info Calcs'!F$24,0)))))</f>
        <v>465.48341325204086</v>
      </c>
      <c r="J55">
        <f>IF(Y54&gt;0,IF(ISTEXT('Mortgage 1 Info Calcs'!K$4),"0",IF(ISTEXT(Y54),Y54,Y54+(IF(ISTEXT(K55),0,K55)))),0)</f>
        <v>93096.682650408169</v>
      </c>
      <c r="K55">
        <f>IF(ISBLANK('Mortgage 1 Monthly Table'!L55),0,'Mortgage 1 Monthly Table'!L55)</f>
        <v>0</v>
      </c>
      <c r="L55">
        <f>IF(ISBLANK('Mortgage 1 Monthly Table'!N55),IF('Mortgage 1 Info Calcs'!F$13="Calculated",IF('Mortgage 1 Info Calcs'!F$22="Keep Same",IF('Mortgage 1 Info Calcs'!F$5="Interest Only",IF(OR(I55&gt;L54,J55=""),I55,IF(J55&lt;L54,IF(J55&lt;L54,J55+I55,IF(L54+M54&gt;J55,L54+I55,L54)),IF(L54+M54&gt;J55,L54+I55,L54))),IF(H55&gt;L54,H55,IF(J55&gt;L54,IF(L54+M54&gt;J55,L54+I55,L54),J55+S55))),IF('Mortgage 1 Info Calcs'!F$5="Interest Only",'Mortgage 1 Monthly Calcs'!I55,'Mortgage 1 Monthly Calcs'!H55)),'Mortgage 1 Monthly Calcs'!L54),'Mortgage 1 Monthly Table'!N55)</f>
        <v>644.30140148550799</v>
      </c>
      <c r="M55">
        <f>IF(ISBLANK('Mortgage 1 Monthly Table'!P55),IF(N54&gt;J55,IF(J55&gt;L54,J55-L54,0),IF(OR(OR(Y54&lt;0,ISTEXT(Y54)),ISTEXT('Mortgage 1 Info Calcs'!$K$4)),"",'Mortgage 1 Info Calcs'!F$21)),'Mortgage 1 Monthly Table'!P55)</f>
        <v>0</v>
      </c>
      <c r="N55">
        <f t="shared" si="3"/>
        <v>644.30140148550799</v>
      </c>
      <c r="O55">
        <f>IF(OR(OR(Y54&lt;0,ISTEXT(Y54)),ISTEXT('Mortgage 1 Info Calcs'!$K$4)),"",(O54+M55))</f>
        <v>0</v>
      </c>
      <c r="P55">
        <f>IF(ISBLANK('Mortgage 1 Monthly Table'!T55),IF(ISTEXT(J55),0,IF(OR(Y54&lt;Q54,AND(Y54&lt;0,NOT(ISTEXT(Y54))),ISTEXT('Mortgage 1 Info Calcs'!$K$4)),IF(-Y54&gt;P54,-Y54,Y54-Q54),IF(J55="",0,'Mortgage 1 Info Calcs'!F$26))),'Mortgage 1 Monthly Table'!T55)</f>
        <v>0</v>
      </c>
      <c r="Q55">
        <f>IF(OR(OR(Y54&lt;0,ISTEXT(Y54)),ISTEXT('Mortgage 1 Info Calcs'!$K$4)),"",IF(O55&lt;0,Q54,(Q54+P55)))</f>
        <v>0</v>
      </c>
      <c r="R55">
        <f>IF(OR(ISERROR(L55-S55),ISTEXT('Mortgage 1 Info Calcs'!$K$4)),"",L55-S55+M55)</f>
        <v>178.81798823346713</v>
      </c>
      <c r="S55">
        <f>IF(OR(IF(ISERROR(ROUND((J55-Q55-'Mortgage 1 Info Calcs'!F$24)*(G55/12),2)),0,(J55-O55-Q55-'Mortgage 1 Info Calcs'!F$24)*(G55/12)),,,ISTEXT('Mortgage 1 Info Calcs'!K$4)),IF(((J55-Q55-'Mortgage 1 Info Calcs'!F$24)*(G55/12))&gt;0,((J55-Q55-'Mortgage 1 Info Calcs'!F$24)*(G55/12)),0),0)</f>
        <v>465.48341325204086</v>
      </c>
      <c r="T55">
        <f>IF(OR(ISERROR(SUM(R$12:R55)),(ISTEXT(T54)),(T54=(SUM(R$12:R55)))),"",SUM(R$12:R55))</f>
        <v>7082.135337825207</v>
      </c>
      <c r="U55">
        <f>SUM(S$12:S55)</f>
        <v>21267.126327537153</v>
      </c>
      <c r="V55" t="str">
        <f>IF(ISBLANK('Mortgage 1 Info Calcs'!F$28),"",IF((O55+Q55)&gt;0,((O55+Q55)*G55/12)-((O55+Q55)*(('Mortgage 1 Info Calcs'!F$28)-('Mortgage 1 Info Calcs'!F$28*'Mortgage 1 Info Calcs'!G$29))/12),""))</f>
        <v/>
      </c>
      <c r="W55" t="str">
        <f>IF(ISTEXT(V55),"",SUM(V$12:V55))</f>
        <v/>
      </c>
      <c r="X55">
        <f>IF(OR(J55=Q55,ISTEXT(Y54),ISTEXT('Mortgage 1 Info Calcs'!$F$17)),"",IF(('Mortgage 1 Info Calcs'!F$18*12)&gt;C54+1,IF(C54='Mortgage 1 Info Calcs'!F$18*12,0,'Mortgage 1 Info Calcs'!F$19+Y55*('Mortgage 1 Info Calcs'!F$17)),'Mortgage 1 Info Calcs'!F$19))</f>
        <v>0</v>
      </c>
      <c r="Y55">
        <f>IF(OR(ISERROR(J55-R55-M55),IF(ISERROR((J55-R55-M55)=0),"True",(J55-R55-M55)=0),ISTEXT('Mortgage 1 Info Calcs'!$K$4)),"",IF((J55&gt;(L55+M55)),(FV((G55/'Mortgage 1 Variables'!E$43),1,(L55+M55),-J55+Q55+'Mortgage 1 Info Calcs'!F$24,0))+Q55+'Mortgage 1 Info Calcs'!F$24+IF(I55&gt;0,0,-I55),""))</f>
        <v>92917.864662174703</v>
      </c>
      <c r="Z55" s="67">
        <f>IF((FV(IF(G55=0,'Mortgage 1 Info Calcs'!F$8,G55)/12,1,PMT(IF(G55=0,'Mortgage 1 Info Calcs'!F$8,G55)/12,('Mortgage 1 Info Calcs'!F$9*12)-C54,-Z54,0),-Z54,0))&gt;0,(FV(IF(G55=0,'Mortgage 1 Info Calcs'!F$8,G55)/12,1,PMT(IF(G55=0,'Mortgage 1 Info Calcs'!F$8,G55)/12,('Mortgage 1 Info Calcs'!F$9*12)-C54,-Z54,0),-Z54,0)),0)</f>
        <v>92917.864662174703</v>
      </c>
      <c r="AA55" s="67">
        <f>IF(Z55&lt;=0,0,(IPMT(IF(G55=0,'Mortgage 1 Info Calcs'!F$8,G55)/12,1,('Mortgage 1 Info Calcs'!F$9*12)-C54,-Z54,0)))</f>
        <v>465.48341325204086</v>
      </c>
      <c r="AB55" s="67">
        <f>IF(C55&lt;('Mortgage 1 Info Calcs'!F$9*12),SUM(AA$12:AA55),0)</f>
        <v>21267.126327537153</v>
      </c>
      <c r="AC55" s="14">
        <v>44</v>
      </c>
      <c r="AD55" s="174">
        <f t="shared" si="4"/>
        <v>3.6666666666666665</v>
      </c>
      <c r="AE55" s="174" t="str">
        <f>IF(Y55="","",IF(J$12+X55='Mortgage 2 Monthly calcs'!J$12+'Mortgage 2 Monthly calcs'!V55,"",IF(J$12+X55&gt;'Mortgage 2 Monthly calcs'!J$12+'Mortgage 2 Monthly calcs'!V55,IF(Y55+X55+'Mortgage 1 Info Calcs'!F$15&gt;'Mortgage 2 Monthly calcs'!W55+'Mortgage 2 Monthly calcs'!V55,"",C55),IF(Y55+X55&lt;'Mortgage 2 Monthly calcs'!W55+'Mortgage 2 Monthly calcs'!V55,"",C55))))</f>
        <v/>
      </c>
      <c r="AG55" s="83" t="str">
        <f>IF('Mortgage 1 Monthly Calcs'!AC55&gt;ROUNDUP('Mortgage 1 Info Calcs'!K$11,0),"",'Mortgage 1 Monthly Calcs'!AC55)</f>
        <v/>
      </c>
      <c r="AH55" s="24" t="str">
        <f ca="1">IF(ISTEXT(AG55),"",OFFSET('Mortgage 1 Monthly Calcs'!J$12,12*AG54,0))</f>
        <v/>
      </c>
      <c r="AI55" s="24" t="str">
        <f ca="1">IF(ISTEXT(AN55),"",SUM(INDIRECT("N"&amp;(12+(12*AG54))):INDIRECT("N"&amp;(23+(12*AG54)))))</f>
        <v/>
      </c>
      <c r="AJ55" s="24" t="str">
        <f t="shared" si="10"/>
        <v/>
      </c>
      <c r="AK55" s="24" t="str">
        <f t="shared" si="12"/>
        <v/>
      </c>
      <c r="AL55" s="24" t="str">
        <f t="shared" si="13"/>
        <v/>
      </c>
      <c r="AM55" s="24" t="str">
        <f t="shared" si="14"/>
        <v/>
      </c>
      <c r="AN55" s="24" t="str">
        <f t="shared" si="8"/>
        <v/>
      </c>
      <c r="AO55" s="24" t="str">
        <f>IF(AG55="","",SUM(AI$12:AI55)+'Mortgage 1 Info Calcs'!F$15)</f>
        <v/>
      </c>
      <c r="AP55" s="24" t="str">
        <f t="shared" ca="1" si="11"/>
        <v>N/A</v>
      </c>
      <c r="AQ55" s="24" t="str">
        <f ca="1">IF(AH55="","",IF(AG55&lt;'Mortgage 1 Info Calcs'!F$18,AN55*'Mortgage 1 Info Calcs'!F$17+'Mortgage 1 Info Calcs'!F$19,'Mortgage 1 Info Calcs'!F$19))</f>
        <v/>
      </c>
    </row>
    <row r="56" spans="2:43" ht="11.7" customHeight="1" x14ac:dyDescent="0.25">
      <c r="B56">
        <f t="shared" si="2"/>
        <v>3.75</v>
      </c>
      <c r="C56">
        <v>45</v>
      </c>
      <c r="D56" t="str">
        <f>IF('Mortgage 1 Variables'!C52=1,F43+1,"")</f>
        <v/>
      </c>
      <c r="E56" t="str">
        <f t="shared" si="9"/>
        <v/>
      </c>
      <c r="F56" t="str">
        <f>VLOOKUP('Mortgage 1 Variables'!D$16,'Mortgage 1 Variables'!B$8:C$19,2)</f>
        <v>Jul</v>
      </c>
      <c r="G56">
        <f>IF(ISBLANK('Mortgage 1 Monthly Table'!G56),IF(OR(J56=Q56,ISTEXT(Y55),ISTEXT('Mortgage 1 Info Calcs'!$K$4)),0,IF(('Mortgage 1 Info Calcs'!F$7*12)&gt;C55,G55,IF(C55='Mortgage 1 Info Calcs'!F$7*12,'Mortgage 1 Info Calcs'!F$8,G55))),'Mortgage 1 Monthly Table'!G56)</f>
        <v>0.06</v>
      </c>
      <c r="H56">
        <f>((PMT(G56/'Mortgage 1 Variables'!E$43,('Mortgage 1 Info Calcs'!F$9*'Mortgage 1 Variables'!E$43)-C55,-J56,0)))</f>
        <v>644.30140148550788</v>
      </c>
      <c r="I56">
        <f>IF(OR(ISERROR(((IPMT(G56/'Mortgage 1 Variables'!E$43,1,'Mortgage 1 Info Calcs'!F$9*'Mortgage 1 Variables'!E$43,-J56+Q56+'Mortgage 1 Info Calcs'!F$24,IF('Mortgage 1 Info Calcs'!F$5="Interest Only",-J56+Q56+'Mortgage 1 Info Calcs'!F$24,0))))),(((IPMT(G56/'Mortgage 1 Variables'!E$43,1,'Mortgage 1 Info Calcs'!F$9*'Mortgage 1 Variables'!E$43,-J$12,-J$12)))=0)),0,((IPMT(G56/'Mortgage 1 Variables'!E$43,1,'Mortgage 1 Info Calcs'!F$9*'Mortgage 1 Variables'!E$43,-J56+Q56+'Mortgage 1 Info Calcs'!F$24,IF('Mortgage 1 Info Calcs'!F$5="Interest Only",-J56+Q56+'Mortgage 1 Info Calcs'!F$24,0)))))</f>
        <v>464.58932331087351</v>
      </c>
      <c r="J56">
        <f>IF(Y55&gt;0,IF(ISTEXT('Mortgage 1 Info Calcs'!K$4),"0",IF(ISTEXT(Y55),Y55,Y55+(IF(ISTEXT(K56),0,K56)))),0)</f>
        <v>92917.864662174703</v>
      </c>
      <c r="K56">
        <f>IF(ISBLANK('Mortgage 1 Monthly Table'!L56),0,'Mortgage 1 Monthly Table'!L56)</f>
        <v>0</v>
      </c>
      <c r="L56">
        <f>IF(ISBLANK('Mortgage 1 Monthly Table'!N56),IF('Mortgage 1 Info Calcs'!F$13="Calculated",IF('Mortgage 1 Info Calcs'!F$22="Keep Same",IF('Mortgage 1 Info Calcs'!F$5="Interest Only",IF(OR(I56&gt;L55,J56=""),I56,IF(J56&lt;L55,IF(J56&lt;L55,J56+I56,IF(L55+M55&gt;J56,L55+I56,L55)),IF(L55+M55&gt;J56,L55+I56,L55))),IF(H56&gt;L55,H56,IF(J56&gt;L55,IF(L55+M55&gt;J56,L55+I56,L55),J56+S56))),IF('Mortgage 1 Info Calcs'!F$5="Interest Only",'Mortgage 1 Monthly Calcs'!I56,'Mortgage 1 Monthly Calcs'!H56)),'Mortgage 1 Monthly Calcs'!L55),'Mortgage 1 Monthly Table'!N56)</f>
        <v>644.30140148550788</v>
      </c>
      <c r="M56">
        <f>IF(ISBLANK('Mortgage 1 Monthly Table'!P56),IF(N55&gt;J56,IF(J56&gt;L55,J56-L55,0),IF(OR(OR(Y55&lt;0,ISTEXT(Y55)),ISTEXT('Mortgage 1 Info Calcs'!$K$4)),"",'Mortgage 1 Info Calcs'!F$21)),'Mortgage 1 Monthly Table'!P56)</f>
        <v>0</v>
      </c>
      <c r="N56">
        <f t="shared" si="3"/>
        <v>644.30140148550788</v>
      </c>
      <c r="O56">
        <f>IF(OR(OR(Y55&lt;0,ISTEXT(Y55)),ISTEXT('Mortgage 1 Info Calcs'!$K$4)),"",(O55+M56))</f>
        <v>0</v>
      </c>
      <c r="P56">
        <f>IF(ISBLANK('Mortgage 1 Monthly Table'!T56),IF(ISTEXT(J56),0,IF(OR(Y55&lt;Q55,AND(Y55&lt;0,NOT(ISTEXT(Y55))),ISTEXT('Mortgage 1 Info Calcs'!$K$4)),IF(-Y55&gt;P55,-Y55,Y55-Q55),IF(J56="",0,'Mortgage 1 Info Calcs'!F$26))),'Mortgage 1 Monthly Table'!T56)</f>
        <v>0</v>
      </c>
      <c r="Q56">
        <f>IF(OR(OR(Y55&lt;0,ISTEXT(Y55)),ISTEXT('Mortgage 1 Info Calcs'!$K$4)),"",IF(O56&lt;0,Q55,(Q55+P56)))</f>
        <v>0</v>
      </c>
      <c r="R56">
        <f>IF(OR(ISERROR(L56-S56),ISTEXT('Mortgage 1 Info Calcs'!$K$4)),"",L56-S56+M56)</f>
        <v>179.71207817463437</v>
      </c>
      <c r="S56">
        <f>IF(OR(IF(ISERROR(ROUND((J56-Q56-'Mortgage 1 Info Calcs'!F$24)*(G56/12),2)),0,(J56-O56-Q56-'Mortgage 1 Info Calcs'!F$24)*(G56/12)),,,ISTEXT('Mortgage 1 Info Calcs'!K$4)),IF(((J56-Q56-'Mortgage 1 Info Calcs'!F$24)*(G56/12))&gt;0,((J56-Q56-'Mortgage 1 Info Calcs'!F$24)*(G56/12)),0),0)</f>
        <v>464.58932331087351</v>
      </c>
      <c r="T56">
        <f>IF(OR(ISERROR(SUM(R$12:R56)),(ISTEXT(T55)),(T55=(SUM(R$12:R56)))),"",SUM(R$12:R56))</f>
        <v>7261.8474159998414</v>
      </c>
      <c r="U56">
        <f>SUM(S$12:S56)</f>
        <v>21731.715650848026</v>
      </c>
      <c r="V56" t="str">
        <f>IF(ISBLANK('Mortgage 1 Info Calcs'!F$28),"",IF((O56+Q56)&gt;0,((O56+Q56)*G56/12)-((O56+Q56)*(('Mortgage 1 Info Calcs'!F$28)-('Mortgage 1 Info Calcs'!F$28*'Mortgage 1 Info Calcs'!G$29))/12),""))</f>
        <v/>
      </c>
      <c r="W56" t="str">
        <f>IF(ISTEXT(V56),"",SUM(V$12:V56))</f>
        <v/>
      </c>
      <c r="X56">
        <f>IF(OR(J56=Q56,ISTEXT(Y55),ISTEXT('Mortgage 1 Info Calcs'!$F$17)),"",IF(('Mortgage 1 Info Calcs'!F$18*12)&gt;C55+1,IF(C55='Mortgage 1 Info Calcs'!F$18*12,0,'Mortgage 1 Info Calcs'!F$19+Y56*('Mortgage 1 Info Calcs'!F$17)),'Mortgage 1 Info Calcs'!F$19))</f>
        <v>0</v>
      </c>
      <c r="Y56">
        <f>IF(OR(ISERROR(J56-R56-M56),IF(ISERROR((J56-R56-M56)=0),"True",(J56-R56-M56)=0),ISTEXT('Mortgage 1 Info Calcs'!$K$4)),"",IF((J56&gt;(L56+M56)),(FV((G56/'Mortgage 1 Variables'!E$43),1,(L56+M56),-J56+Q56+'Mortgage 1 Info Calcs'!F$24,0))+Q56+'Mortgage 1 Info Calcs'!F$24+IF(I56&gt;0,0,-I56),""))</f>
        <v>92738.152584000069</v>
      </c>
      <c r="Z56" s="67">
        <f>IF((FV(IF(G56=0,'Mortgage 1 Info Calcs'!F$8,G56)/12,1,PMT(IF(G56=0,'Mortgage 1 Info Calcs'!F$8,G56)/12,('Mortgage 1 Info Calcs'!F$9*12)-C55,-Z55,0),-Z55,0))&gt;0,(FV(IF(G56=0,'Mortgage 1 Info Calcs'!F$8,G56)/12,1,PMT(IF(G56=0,'Mortgage 1 Info Calcs'!F$8,G56)/12,('Mortgage 1 Info Calcs'!F$9*12)-C55,-Z55,0),-Z55,0)),0)</f>
        <v>92738.152584000069</v>
      </c>
      <c r="AA56" s="67">
        <f>IF(Z56&lt;=0,0,(IPMT(IF(G56=0,'Mortgage 1 Info Calcs'!F$8,G56)/12,1,('Mortgage 1 Info Calcs'!F$9*12)-C55,-Z55,0)))</f>
        <v>464.58932331087351</v>
      </c>
      <c r="AB56" s="67">
        <f>IF(C56&lt;('Mortgage 1 Info Calcs'!F$9*12),SUM(AA$12:AA56),0)</f>
        <v>21731.715650848026</v>
      </c>
      <c r="AC56" s="14">
        <v>45</v>
      </c>
      <c r="AD56" s="174">
        <f t="shared" si="4"/>
        <v>3.75</v>
      </c>
      <c r="AE56" s="174" t="str">
        <f>IF(Y56="","",IF(J$12+X56='Mortgage 2 Monthly calcs'!J$12+'Mortgage 2 Monthly calcs'!V56,"",IF(J$12+X56&gt;'Mortgage 2 Monthly calcs'!J$12+'Mortgage 2 Monthly calcs'!V56,IF(Y56+X56+'Mortgage 1 Info Calcs'!F$15&gt;'Mortgage 2 Monthly calcs'!W56+'Mortgage 2 Monthly calcs'!V56,"",C56),IF(Y56+X56&lt;'Mortgage 2 Monthly calcs'!W56+'Mortgage 2 Monthly calcs'!V56,"",C56))))</f>
        <v/>
      </c>
      <c r="AG56" s="83" t="str">
        <f>IF('Mortgage 1 Monthly Calcs'!AC56&gt;ROUNDUP('Mortgage 1 Info Calcs'!K$11,0),"",'Mortgage 1 Monthly Calcs'!AC56)</f>
        <v/>
      </c>
      <c r="AH56" s="24" t="str">
        <f ca="1">IF(ISTEXT(AG56),"",OFFSET('Mortgage 1 Monthly Calcs'!J$12,12*AG55,0))</f>
        <v/>
      </c>
      <c r="AI56" s="24" t="str">
        <f ca="1">IF(ISTEXT(AN56),"",SUM(INDIRECT("N"&amp;(12+(12*AG55))):INDIRECT("N"&amp;(23+(12*AG55)))))</f>
        <v/>
      </c>
      <c r="AJ56" s="24" t="str">
        <f t="shared" si="10"/>
        <v/>
      </c>
      <c r="AK56" s="24" t="str">
        <f t="shared" si="12"/>
        <v/>
      </c>
      <c r="AL56" s="24" t="str">
        <f t="shared" si="13"/>
        <v/>
      </c>
      <c r="AM56" s="24" t="str">
        <f t="shared" si="14"/>
        <v/>
      </c>
      <c r="AN56" s="24" t="str">
        <f t="shared" si="8"/>
        <v/>
      </c>
      <c r="AO56" s="24" t="str">
        <f>IF(AG56="","",SUM(AI$12:AI56)+'Mortgage 1 Info Calcs'!F$15)</f>
        <v/>
      </c>
      <c r="AP56" s="24" t="str">
        <f t="shared" ca="1" si="11"/>
        <v>N/A</v>
      </c>
      <c r="AQ56" s="24" t="str">
        <f ca="1">IF(AH56="","",IF(AG56&lt;'Mortgage 1 Info Calcs'!F$18,AN56*'Mortgage 1 Info Calcs'!F$17+'Mortgage 1 Info Calcs'!F$19,'Mortgage 1 Info Calcs'!F$19))</f>
        <v/>
      </c>
    </row>
    <row r="57" spans="2:43" ht="11.7" customHeight="1" x14ac:dyDescent="0.25">
      <c r="B57">
        <f t="shared" si="2"/>
        <v>3.8333333333333335</v>
      </c>
      <c r="C57">
        <v>46</v>
      </c>
      <c r="D57" t="str">
        <f>IF('Mortgage 1 Variables'!C53=1,F43+1,"")</f>
        <v/>
      </c>
      <c r="E57" t="str">
        <f t="shared" si="9"/>
        <v/>
      </c>
      <c r="F57" t="str">
        <f>VLOOKUP('Mortgage 1 Variables'!D$17,'Mortgage 1 Variables'!B$8:C$19,2)</f>
        <v>Aug</v>
      </c>
      <c r="G57">
        <f>IF(ISBLANK('Mortgage 1 Monthly Table'!G57),IF(OR(J57=Q57,ISTEXT(Y56),ISTEXT('Mortgage 1 Info Calcs'!$K$4)),0,IF(('Mortgage 1 Info Calcs'!F$7*12)&gt;C56,G56,IF(C56='Mortgage 1 Info Calcs'!F$7*12,'Mortgage 1 Info Calcs'!F$8,G56))),'Mortgage 1 Monthly Table'!G57)</f>
        <v>0.06</v>
      </c>
      <c r="H57">
        <f>((PMT(G57/'Mortgage 1 Variables'!E$43,('Mortgage 1 Info Calcs'!F$9*'Mortgage 1 Variables'!E$43)-C56,-J57,0)))</f>
        <v>644.30140148550788</v>
      </c>
      <c r="I57">
        <f>IF(OR(ISERROR(((IPMT(G57/'Mortgage 1 Variables'!E$43,1,'Mortgage 1 Info Calcs'!F$9*'Mortgage 1 Variables'!E$43,-J57+Q57+'Mortgage 1 Info Calcs'!F$24,IF('Mortgage 1 Info Calcs'!F$5="Interest Only",-J57+Q57+'Mortgage 1 Info Calcs'!F$24,0))))),(((IPMT(G57/'Mortgage 1 Variables'!E$43,1,'Mortgage 1 Info Calcs'!F$9*'Mortgage 1 Variables'!E$43,-J$12,-J$12)))=0)),0,((IPMT(G57/'Mortgage 1 Variables'!E$43,1,'Mortgage 1 Info Calcs'!F$9*'Mortgage 1 Variables'!E$43,-J57+Q57+'Mortgage 1 Info Calcs'!F$24,IF('Mortgage 1 Info Calcs'!F$5="Interest Only",-J57+Q57+'Mortgage 1 Info Calcs'!F$24,0)))))</f>
        <v>463.69076292000034</v>
      </c>
      <c r="J57">
        <f>IF(Y56&gt;0,IF(ISTEXT('Mortgage 1 Info Calcs'!K$4),"0",IF(ISTEXT(Y56),Y56,Y56+(IF(ISTEXT(K57),0,K57)))),0)</f>
        <v>92738.152584000069</v>
      </c>
      <c r="K57">
        <f>IF(ISBLANK('Mortgage 1 Monthly Table'!L57),0,'Mortgage 1 Monthly Table'!L57)</f>
        <v>0</v>
      </c>
      <c r="L57">
        <f>IF(ISBLANK('Mortgage 1 Monthly Table'!N57),IF('Mortgage 1 Info Calcs'!F$13="Calculated",IF('Mortgage 1 Info Calcs'!F$22="Keep Same",IF('Mortgage 1 Info Calcs'!F$5="Interest Only",IF(OR(I57&gt;L56,J57=""),I57,IF(J57&lt;L56,IF(J57&lt;L56,J57+I57,IF(L56+M56&gt;J57,L56+I57,L56)),IF(L56+M56&gt;J57,L56+I57,L56))),IF(H57&gt;L56,H57,IF(J57&gt;L56,IF(L56+M56&gt;J57,L56+I57,L56),J57+S57))),IF('Mortgage 1 Info Calcs'!F$5="Interest Only",'Mortgage 1 Monthly Calcs'!I57,'Mortgage 1 Monthly Calcs'!H57)),'Mortgage 1 Monthly Calcs'!L56),'Mortgage 1 Monthly Table'!N57)</f>
        <v>644.30140148550788</v>
      </c>
      <c r="M57">
        <f>IF(ISBLANK('Mortgage 1 Monthly Table'!P57),IF(N56&gt;J57,IF(J57&gt;L56,J57-L56,0),IF(OR(OR(Y56&lt;0,ISTEXT(Y56)),ISTEXT('Mortgage 1 Info Calcs'!$K$4)),"",'Mortgage 1 Info Calcs'!F$21)),'Mortgage 1 Monthly Table'!P57)</f>
        <v>0</v>
      </c>
      <c r="N57">
        <f t="shared" si="3"/>
        <v>644.30140148550788</v>
      </c>
      <c r="O57">
        <f>IF(OR(OR(Y56&lt;0,ISTEXT(Y56)),ISTEXT('Mortgage 1 Info Calcs'!$K$4)),"",(O56+M57))</f>
        <v>0</v>
      </c>
      <c r="P57">
        <f>IF(ISBLANK('Mortgage 1 Monthly Table'!T57),IF(ISTEXT(J57),0,IF(OR(Y56&lt;Q56,AND(Y56&lt;0,NOT(ISTEXT(Y56))),ISTEXT('Mortgage 1 Info Calcs'!$K$4)),IF(-Y56&gt;P56,-Y56,Y56-Q56),IF(J57="",0,'Mortgage 1 Info Calcs'!F$26))),'Mortgage 1 Monthly Table'!T57)</f>
        <v>0</v>
      </c>
      <c r="Q57">
        <f>IF(OR(OR(Y56&lt;0,ISTEXT(Y56)),ISTEXT('Mortgage 1 Info Calcs'!$K$4)),"",IF(O57&lt;0,Q56,(Q56+P57)))</f>
        <v>0</v>
      </c>
      <c r="R57">
        <f>IF(OR(ISERROR(L57-S57),ISTEXT('Mortgage 1 Info Calcs'!$K$4)),"",L57-S57+M57)</f>
        <v>180.61063856550754</v>
      </c>
      <c r="S57">
        <f>IF(OR(IF(ISERROR(ROUND((J57-Q57-'Mortgage 1 Info Calcs'!F$24)*(G57/12),2)),0,(J57-O57-Q57-'Mortgage 1 Info Calcs'!F$24)*(G57/12)),,,ISTEXT('Mortgage 1 Info Calcs'!K$4)),IF(((J57-Q57-'Mortgage 1 Info Calcs'!F$24)*(G57/12))&gt;0,((J57-Q57-'Mortgage 1 Info Calcs'!F$24)*(G57/12)),0),0)</f>
        <v>463.69076292000034</v>
      </c>
      <c r="T57">
        <f>IF(OR(ISERROR(SUM(R$12:R57)),(ISTEXT(T56)),(T56=(SUM(R$12:R57)))),"",SUM(R$12:R57))</f>
        <v>7442.4580545653489</v>
      </c>
      <c r="U57">
        <f>SUM(S$12:S57)</f>
        <v>22195.406413768025</v>
      </c>
      <c r="V57" t="str">
        <f>IF(ISBLANK('Mortgage 1 Info Calcs'!F$28),"",IF((O57+Q57)&gt;0,((O57+Q57)*G57/12)-((O57+Q57)*(('Mortgage 1 Info Calcs'!F$28)-('Mortgage 1 Info Calcs'!F$28*'Mortgage 1 Info Calcs'!G$29))/12),""))</f>
        <v/>
      </c>
      <c r="W57" t="str">
        <f>IF(ISTEXT(V57),"",SUM(V$12:V57))</f>
        <v/>
      </c>
      <c r="X57">
        <f>IF(OR(J57=Q57,ISTEXT(Y56),ISTEXT('Mortgage 1 Info Calcs'!$F$17)),"",IF(('Mortgage 1 Info Calcs'!F$18*12)&gt;C56+1,IF(C56='Mortgage 1 Info Calcs'!F$18*12,0,'Mortgage 1 Info Calcs'!F$19+Y57*('Mortgage 1 Info Calcs'!F$17)),'Mortgage 1 Info Calcs'!F$19))</f>
        <v>0</v>
      </c>
      <c r="Y57">
        <f>IF(OR(ISERROR(J57-R57-M57),IF(ISERROR((J57-R57-M57)=0),"True",(J57-R57-M57)=0),ISTEXT('Mortgage 1 Info Calcs'!$K$4)),"",IF((J57&gt;(L57+M57)),(FV((G57/'Mortgage 1 Variables'!E$43),1,(L57+M57),-J57+Q57+'Mortgage 1 Info Calcs'!F$24,0))+Q57+'Mortgage 1 Info Calcs'!F$24+IF(I57&gt;0,0,-I57),""))</f>
        <v>92557.541945434554</v>
      </c>
      <c r="Z57" s="67">
        <f>IF((FV(IF(G57=0,'Mortgage 1 Info Calcs'!F$8,G57)/12,1,PMT(IF(G57=0,'Mortgage 1 Info Calcs'!F$8,G57)/12,('Mortgage 1 Info Calcs'!F$9*12)-C56,-Z56,0),-Z56,0))&gt;0,(FV(IF(G57=0,'Mortgage 1 Info Calcs'!F$8,G57)/12,1,PMT(IF(G57=0,'Mortgage 1 Info Calcs'!F$8,G57)/12,('Mortgage 1 Info Calcs'!F$9*12)-C56,-Z56,0),-Z56,0)),0)</f>
        <v>92557.541945434554</v>
      </c>
      <c r="AA57" s="67">
        <f>IF(Z57&lt;=0,0,(IPMT(IF(G57=0,'Mortgage 1 Info Calcs'!F$8,G57)/12,1,('Mortgage 1 Info Calcs'!F$9*12)-C56,-Z56,0)))</f>
        <v>463.69076292000034</v>
      </c>
      <c r="AB57" s="67">
        <f>IF(C57&lt;('Mortgage 1 Info Calcs'!F$9*12),SUM(AA$12:AA57),0)</f>
        <v>22195.406413768025</v>
      </c>
      <c r="AC57" s="14">
        <v>46</v>
      </c>
      <c r="AD57" s="174">
        <f t="shared" si="4"/>
        <v>3.8333333333333335</v>
      </c>
      <c r="AE57" s="174" t="str">
        <f>IF(Y57="","",IF(J$12+X57='Mortgage 2 Monthly calcs'!J$12+'Mortgage 2 Monthly calcs'!V57,"",IF(J$12+X57&gt;'Mortgage 2 Monthly calcs'!J$12+'Mortgage 2 Monthly calcs'!V57,IF(Y57+X57+'Mortgage 1 Info Calcs'!F$15&gt;'Mortgage 2 Monthly calcs'!W57+'Mortgage 2 Monthly calcs'!V57,"",C57),IF(Y57+X57&lt;'Mortgage 2 Monthly calcs'!W57+'Mortgage 2 Monthly calcs'!V57,"",C57))))</f>
        <v/>
      </c>
      <c r="AG57" s="83" t="str">
        <f>IF('Mortgage 1 Monthly Calcs'!AC57&gt;ROUNDUP('Mortgage 1 Info Calcs'!K$11,0),"",'Mortgage 1 Monthly Calcs'!AC57)</f>
        <v/>
      </c>
      <c r="AH57" s="24" t="str">
        <f ca="1">IF(ISTEXT(AG57),"",OFFSET('Mortgage 1 Monthly Calcs'!J$12,12*AG56,0))</f>
        <v/>
      </c>
      <c r="AI57" s="24" t="str">
        <f ca="1">IF(ISTEXT(AN57),"",SUM(INDIRECT("N"&amp;(12+(12*AG56))):INDIRECT("N"&amp;(23+(12*AG56)))))</f>
        <v/>
      </c>
      <c r="AJ57" s="24" t="str">
        <f t="shared" si="10"/>
        <v/>
      </c>
      <c r="AK57" s="24" t="str">
        <f t="shared" si="12"/>
        <v/>
      </c>
      <c r="AL57" s="24" t="str">
        <f t="shared" si="13"/>
        <v/>
      </c>
      <c r="AM57" s="24" t="str">
        <f t="shared" si="14"/>
        <v/>
      </c>
      <c r="AN57" s="24" t="str">
        <f t="shared" si="8"/>
        <v/>
      </c>
      <c r="AO57" s="24" t="str">
        <f>IF(AG57="","",SUM(AI$12:AI57)+'Mortgage 1 Info Calcs'!F$15)</f>
        <v/>
      </c>
      <c r="AP57" s="24" t="str">
        <f t="shared" ca="1" si="11"/>
        <v>N/A</v>
      </c>
      <c r="AQ57" s="24" t="str">
        <f ca="1">IF(AH57="","",IF(AG57&lt;'Mortgage 1 Info Calcs'!F$18,AN57*'Mortgage 1 Info Calcs'!F$17+'Mortgage 1 Info Calcs'!F$19,'Mortgage 1 Info Calcs'!F$19))</f>
        <v/>
      </c>
    </row>
    <row r="58" spans="2:43" ht="11.7" customHeight="1" x14ac:dyDescent="0.25">
      <c r="B58">
        <f t="shared" si="2"/>
        <v>3.9166666666666665</v>
      </c>
      <c r="C58">
        <v>47</v>
      </c>
      <c r="D58" t="str">
        <f>IF('Mortgage 1 Variables'!C54=1,F43+1,"")</f>
        <v/>
      </c>
      <c r="E58" t="str">
        <f t="shared" si="9"/>
        <v/>
      </c>
      <c r="F58" t="str">
        <f>VLOOKUP('Mortgage 1 Variables'!D$18,'Mortgage 1 Variables'!B$8:C$19,2)</f>
        <v>Sep</v>
      </c>
      <c r="G58">
        <f>IF(ISBLANK('Mortgage 1 Monthly Table'!G58),IF(OR(J58=Q58,ISTEXT(Y57),ISTEXT('Mortgage 1 Info Calcs'!$K$4)),0,IF(('Mortgage 1 Info Calcs'!F$7*12)&gt;C57,G57,IF(C57='Mortgage 1 Info Calcs'!F$7*12,'Mortgage 1 Info Calcs'!F$8,G57))),'Mortgage 1 Monthly Table'!G58)</f>
        <v>0.06</v>
      </c>
      <c r="H58">
        <f>((PMT(G58/'Mortgage 1 Variables'!E$43,('Mortgage 1 Info Calcs'!F$9*'Mortgage 1 Variables'!E$43)-C57,-J58,0)))</f>
        <v>644.30140148550788</v>
      </c>
      <c r="I58">
        <f>IF(OR(ISERROR(((IPMT(G58/'Mortgage 1 Variables'!E$43,1,'Mortgage 1 Info Calcs'!F$9*'Mortgage 1 Variables'!E$43,-J58+Q58+'Mortgage 1 Info Calcs'!F$24,IF('Mortgage 1 Info Calcs'!F$5="Interest Only",-J58+Q58+'Mortgage 1 Info Calcs'!F$24,0))))),(((IPMT(G58/'Mortgage 1 Variables'!E$43,1,'Mortgage 1 Info Calcs'!F$9*'Mortgage 1 Variables'!E$43,-J$12,-J$12)))=0)),0,((IPMT(G58/'Mortgage 1 Variables'!E$43,1,'Mortgage 1 Info Calcs'!F$9*'Mortgage 1 Variables'!E$43,-J58+Q58+'Mortgage 1 Info Calcs'!F$24,IF('Mortgage 1 Info Calcs'!F$5="Interest Only",-J58+Q58+'Mortgage 1 Info Calcs'!F$24,0)))))</f>
        <v>462.7877097271728</v>
      </c>
      <c r="J58">
        <f>IF(Y57&gt;0,IF(ISTEXT('Mortgage 1 Info Calcs'!K$4),"0",IF(ISTEXT(Y57),Y57,Y57+(IF(ISTEXT(K58),0,K58)))),0)</f>
        <v>92557.541945434554</v>
      </c>
      <c r="K58">
        <f>IF(ISBLANK('Mortgage 1 Monthly Table'!L58),0,'Mortgage 1 Monthly Table'!L58)</f>
        <v>0</v>
      </c>
      <c r="L58">
        <f>IF(ISBLANK('Mortgage 1 Monthly Table'!N58),IF('Mortgage 1 Info Calcs'!F$13="Calculated",IF('Mortgage 1 Info Calcs'!F$22="Keep Same",IF('Mortgage 1 Info Calcs'!F$5="Interest Only",IF(OR(I58&gt;L57,J58=""),I58,IF(J58&lt;L57,IF(J58&lt;L57,J58+I58,IF(L57+M57&gt;J58,L57+I58,L57)),IF(L57+M57&gt;J58,L57+I58,L57))),IF(H58&gt;L57,H58,IF(J58&gt;L57,IF(L57+M57&gt;J58,L57+I58,L57),J58+S58))),IF('Mortgage 1 Info Calcs'!F$5="Interest Only",'Mortgage 1 Monthly Calcs'!I58,'Mortgage 1 Monthly Calcs'!H58)),'Mortgage 1 Monthly Calcs'!L57),'Mortgage 1 Monthly Table'!N58)</f>
        <v>644.30140148550788</v>
      </c>
      <c r="M58">
        <f>IF(ISBLANK('Mortgage 1 Monthly Table'!P58),IF(N57&gt;J58,IF(J58&gt;L57,J58-L57,0),IF(OR(OR(Y57&lt;0,ISTEXT(Y57)),ISTEXT('Mortgage 1 Info Calcs'!$K$4)),"",'Mortgage 1 Info Calcs'!F$21)),'Mortgage 1 Monthly Table'!P58)</f>
        <v>0</v>
      </c>
      <c r="N58">
        <f t="shared" si="3"/>
        <v>644.30140148550788</v>
      </c>
      <c r="O58">
        <f>IF(OR(OR(Y57&lt;0,ISTEXT(Y57)),ISTEXT('Mortgage 1 Info Calcs'!$K$4)),"",(O57+M58))</f>
        <v>0</v>
      </c>
      <c r="P58">
        <f>IF(ISBLANK('Mortgage 1 Monthly Table'!T58),IF(ISTEXT(J58),0,IF(OR(Y57&lt;Q57,AND(Y57&lt;0,NOT(ISTEXT(Y57))),ISTEXT('Mortgage 1 Info Calcs'!$K$4)),IF(-Y57&gt;P57,-Y57,Y57-Q57),IF(J58="",0,'Mortgage 1 Info Calcs'!F$26))),'Mortgage 1 Monthly Table'!T58)</f>
        <v>0</v>
      </c>
      <c r="Q58">
        <f>IF(OR(OR(Y57&lt;0,ISTEXT(Y57)),ISTEXT('Mortgage 1 Info Calcs'!$K$4)),"",IF(O58&lt;0,Q57,(Q57+P58)))</f>
        <v>0</v>
      </c>
      <c r="R58">
        <f>IF(OR(ISERROR(L58-S58),ISTEXT('Mortgage 1 Info Calcs'!$K$4)),"",L58-S58+M58)</f>
        <v>181.51369175833509</v>
      </c>
      <c r="S58">
        <f>IF(OR(IF(ISERROR(ROUND((J58-Q58-'Mortgage 1 Info Calcs'!F$24)*(G58/12),2)),0,(J58-O58-Q58-'Mortgage 1 Info Calcs'!F$24)*(G58/12)),,,ISTEXT('Mortgage 1 Info Calcs'!K$4)),IF(((J58-Q58-'Mortgage 1 Info Calcs'!F$24)*(G58/12))&gt;0,((J58-Q58-'Mortgage 1 Info Calcs'!F$24)*(G58/12)),0),0)</f>
        <v>462.7877097271728</v>
      </c>
      <c r="T58">
        <f>IF(OR(ISERROR(SUM(R$12:R58)),(ISTEXT(T57)),(T57=(SUM(R$12:R58)))),"",SUM(R$12:R58))</f>
        <v>7623.9717463236839</v>
      </c>
      <c r="U58">
        <f>SUM(S$12:S58)</f>
        <v>22658.194123495199</v>
      </c>
      <c r="V58" t="str">
        <f>IF(ISBLANK('Mortgage 1 Info Calcs'!F$28),"",IF((O58+Q58)&gt;0,((O58+Q58)*G58/12)-((O58+Q58)*(('Mortgage 1 Info Calcs'!F$28)-('Mortgage 1 Info Calcs'!F$28*'Mortgage 1 Info Calcs'!G$29))/12),""))</f>
        <v/>
      </c>
      <c r="W58" t="str">
        <f>IF(ISTEXT(V58),"",SUM(V$12:V58))</f>
        <v/>
      </c>
      <c r="X58">
        <f>IF(OR(J58=Q58,ISTEXT(Y57),ISTEXT('Mortgage 1 Info Calcs'!$F$17)),"",IF(('Mortgage 1 Info Calcs'!F$18*12)&gt;C57+1,IF(C57='Mortgage 1 Info Calcs'!F$18*12,0,'Mortgage 1 Info Calcs'!F$19+Y58*('Mortgage 1 Info Calcs'!F$17)),'Mortgage 1 Info Calcs'!F$19))</f>
        <v>0</v>
      </c>
      <c r="Y58">
        <f>IF(OR(ISERROR(J58-R58-M58),IF(ISERROR((J58-R58-M58)=0),"True",(J58-R58-M58)=0),ISTEXT('Mortgage 1 Info Calcs'!$K$4)),"",IF((J58&gt;(L58+M58)),(FV((G58/'Mortgage 1 Variables'!E$43),1,(L58+M58),-J58+Q58+'Mortgage 1 Info Calcs'!F$24,0))+Q58+'Mortgage 1 Info Calcs'!F$24+IF(I58&gt;0,0,-I58),""))</f>
        <v>92376.02825367621</v>
      </c>
      <c r="Z58" s="67">
        <f>IF((FV(IF(G58=0,'Mortgage 1 Info Calcs'!F$8,G58)/12,1,PMT(IF(G58=0,'Mortgage 1 Info Calcs'!F$8,G58)/12,('Mortgage 1 Info Calcs'!F$9*12)-C57,-Z57,0),-Z57,0))&gt;0,(FV(IF(G58=0,'Mortgage 1 Info Calcs'!F$8,G58)/12,1,PMT(IF(G58=0,'Mortgage 1 Info Calcs'!F$8,G58)/12,('Mortgage 1 Info Calcs'!F$9*12)-C57,-Z57,0),-Z57,0)),0)</f>
        <v>92376.02825367621</v>
      </c>
      <c r="AA58" s="67">
        <f>IF(Z58&lt;=0,0,(IPMT(IF(G58=0,'Mortgage 1 Info Calcs'!F$8,G58)/12,1,('Mortgage 1 Info Calcs'!F$9*12)-C57,-Z57,0)))</f>
        <v>462.7877097271728</v>
      </c>
      <c r="AB58" s="67">
        <f>IF(C58&lt;('Mortgage 1 Info Calcs'!F$9*12),SUM(AA$12:AA58),0)</f>
        <v>22658.194123495199</v>
      </c>
      <c r="AC58" s="14">
        <v>47</v>
      </c>
      <c r="AD58" s="174">
        <f t="shared" si="4"/>
        <v>3.9166666666666665</v>
      </c>
      <c r="AE58" s="174" t="str">
        <f>IF(Y58="","",IF(J$12+X58='Mortgage 2 Monthly calcs'!J$12+'Mortgage 2 Monthly calcs'!V58,"",IF(J$12+X58&gt;'Mortgage 2 Monthly calcs'!J$12+'Mortgage 2 Monthly calcs'!V58,IF(Y58+X58+'Mortgage 1 Info Calcs'!F$15&gt;'Mortgage 2 Monthly calcs'!W58+'Mortgage 2 Monthly calcs'!V58,"",C58),IF(Y58+X58&lt;'Mortgage 2 Monthly calcs'!W58+'Mortgage 2 Monthly calcs'!V58,"",C58))))</f>
        <v/>
      </c>
      <c r="AG58" s="83" t="str">
        <f>IF('Mortgage 1 Monthly Calcs'!AC58&gt;ROUNDUP('Mortgage 1 Info Calcs'!K$11,0),"",'Mortgage 1 Monthly Calcs'!AC58)</f>
        <v/>
      </c>
      <c r="AH58" s="24" t="str">
        <f ca="1">IF(ISTEXT(AG58),"",OFFSET('Mortgage 1 Monthly Calcs'!J$12,12*AG57,0))</f>
        <v/>
      </c>
      <c r="AI58" s="24" t="str">
        <f ca="1">IF(ISTEXT(AN58),"",SUM(INDIRECT("N"&amp;(12+(12*AG57))):INDIRECT("N"&amp;(23+(12*AG57)))))</f>
        <v/>
      </c>
      <c r="AJ58" s="24" t="str">
        <f t="shared" si="10"/>
        <v/>
      </c>
      <c r="AK58" s="24" t="str">
        <f t="shared" si="12"/>
        <v/>
      </c>
      <c r="AL58" s="24" t="str">
        <f t="shared" si="13"/>
        <v/>
      </c>
      <c r="AM58" s="24" t="str">
        <f t="shared" si="14"/>
        <v/>
      </c>
      <c r="AN58" s="24" t="str">
        <f t="shared" si="8"/>
        <v/>
      </c>
      <c r="AO58" s="24" t="str">
        <f>IF(AG58="","",SUM(AI$12:AI58)+'Mortgage 1 Info Calcs'!F$15)</f>
        <v/>
      </c>
      <c r="AP58" s="24" t="str">
        <f t="shared" ca="1" si="11"/>
        <v>N/A</v>
      </c>
      <c r="AQ58" s="24" t="str">
        <f ca="1">IF(AH58="","",IF(AG58&lt;'Mortgage 1 Info Calcs'!F$18,AN58*'Mortgage 1 Info Calcs'!F$17+'Mortgage 1 Info Calcs'!F$19,'Mortgage 1 Info Calcs'!F$19))</f>
        <v/>
      </c>
    </row>
    <row r="59" spans="2:43" ht="11.7" customHeight="1" x14ac:dyDescent="0.25">
      <c r="B59">
        <f t="shared" si="2"/>
        <v>4</v>
      </c>
      <c r="C59">
        <v>48</v>
      </c>
      <c r="D59">
        <f>D47+1</f>
        <v>4</v>
      </c>
      <c r="E59" t="str">
        <f t="shared" si="9"/>
        <v/>
      </c>
      <c r="F59" t="str">
        <f>VLOOKUP('Mortgage 1 Variables'!D$19,'Mortgage 1 Variables'!B$8:C$19,2)</f>
        <v>Oct</v>
      </c>
      <c r="G59">
        <f>IF(ISBLANK('Mortgage 1 Monthly Table'!G59),IF(OR(J59=Q59,ISTEXT(Y58),ISTEXT('Mortgage 1 Info Calcs'!$K$4)),0,IF(('Mortgage 1 Info Calcs'!F$7*12)&gt;C58,G58,IF(C58='Mortgage 1 Info Calcs'!F$7*12,'Mortgage 1 Info Calcs'!F$8,G58))),'Mortgage 1 Monthly Table'!G59)</f>
        <v>0.06</v>
      </c>
      <c r="H59">
        <f>((PMT(G59/'Mortgage 1 Variables'!E$43,('Mortgage 1 Info Calcs'!F$9*'Mortgage 1 Variables'!E$43)-C58,-J59,0)))</f>
        <v>644.30140148550777</v>
      </c>
      <c r="I59">
        <f>IF(OR(ISERROR(((IPMT(G59/'Mortgage 1 Variables'!E$43,1,'Mortgage 1 Info Calcs'!F$9*'Mortgage 1 Variables'!E$43,-J59+Q59+'Mortgage 1 Info Calcs'!F$24,IF('Mortgage 1 Info Calcs'!F$5="Interest Only",-J59+Q59+'Mortgage 1 Info Calcs'!F$24,0))))),(((IPMT(G59/'Mortgage 1 Variables'!E$43,1,'Mortgage 1 Info Calcs'!F$9*'Mortgage 1 Variables'!E$43,-J$12,-J$12)))=0)),0,((IPMT(G59/'Mortgage 1 Variables'!E$43,1,'Mortgage 1 Info Calcs'!F$9*'Mortgage 1 Variables'!E$43,-J59+Q59+'Mortgage 1 Info Calcs'!F$24,IF('Mortgage 1 Info Calcs'!F$5="Interest Only",-J59+Q59+'Mortgage 1 Info Calcs'!F$24,0)))))</f>
        <v>461.88014126838107</v>
      </c>
      <c r="J59">
        <f>IF(Y58&gt;0,IF(ISTEXT('Mortgage 1 Info Calcs'!K$4),"0",IF(ISTEXT(Y58),Y58,Y58+(IF(ISTEXT(K59),0,K59)))),0)</f>
        <v>92376.02825367621</v>
      </c>
      <c r="K59">
        <f>IF(ISBLANK('Mortgage 1 Monthly Table'!L59),0,'Mortgage 1 Monthly Table'!L59)</f>
        <v>0</v>
      </c>
      <c r="L59">
        <f>IF(ISBLANK('Mortgage 1 Monthly Table'!N59),IF('Mortgage 1 Info Calcs'!F$13="Calculated",IF('Mortgage 1 Info Calcs'!F$22="Keep Same",IF('Mortgage 1 Info Calcs'!F$5="Interest Only",IF(OR(I59&gt;L58,J59=""),I59,IF(J59&lt;L58,IF(J59&lt;L58,J59+I59,IF(L58+M58&gt;J59,L58+I59,L58)),IF(L58+M58&gt;J59,L58+I59,L58))),IF(H59&gt;L58,H59,IF(J59&gt;L58,IF(L58+M58&gt;J59,L58+I59,L58),J59+S59))),IF('Mortgage 1 Info Calcs'!F$5="Interest Only",'Mortgage 1 Monthly Calcs'!I59,'Mortgage 1 Monthly Calcs'!H59)),'Mortgage 1 Monthly Calcs'!L58),'Mortgage 1 Monthly Table'!N59)</f>
        <v>644.30140148550777</v>
      </c>
      <c r="M59">
        <f>IF(ISBLANK('Mortgage 1 Monthly Table'!P59),IF(N58&gt;J59,IF(J59&gt;L58,J59-L58,0),IF(OR(OR(Y58&lt;0,ISTEXT(Y58)),ISTEXT('Mortgage 1 Info Calcs'!$K$4)),"",'Mortgage 1 Info Calcs'!F$21)),'Mortgage 1 Monthly Table'!P59)</f>
        <v>0</v>
      </c>
      <c r="N59">
        <f t="shared" si="3"/>
        <v>644.30140148550777</v>
      </c>
      <c r="O59">
        <f>IF(OR(OR(Y58&lt;0,ISTEXT(Y58)),ISTEXT('Mortgage 1 Info Calcs'!$K$4)),"",(O58+M59))</f>
        <v>0</v>
      </c>
      <c r="P59">
        <f>IF(ISBLANK('Mortgage 1 Monthly Table'!T59),IF(ISTEXT(J59),0,IF(OR(Y58&lt;Q58,AND(Y58&lt;0,NOT(ISTEXT(Y58))),ISTEXT('Mortgage 1 Info Calcs'!$K$4)),IF(-Y58&gt;P58,-Y58,Y58-Q58),IF(J59="",0,'Mortgage 1 Info Calcs'!F$26))),'Mortgage 1 Monthly Table'!T59)</f>
        <v>0</v>
      </c>
      <c r="Q59">
        <f>IF(OR(OR(Y58&lt;0,ISTEXT(Y58)),ISTEXT('Mortgage 1 Info Calcs'!$K$4)),"",IF(O59&lt;0,Q58,(Q58+P59)))</f>
        <v>0</v>
      </c>
      <c r="R59">
        <f>IF(OR(ISERROR(L59-S59),ISTEXT('Mortgage 1 Info Calcs'!$K$4)),"",L59-S59+M59)</f>
        <v>182.4212602171267</v>
      </c>
      <c r="S59">
        <f>IF(OR(IF(ISERROR(ROUND((J59-Q59-'Mortgage 1 Info Calcs'!F$24)*(G59/12),2)),0,(J59-O59-Q59-'Mortgage 1 Info Calcs'!F$24)*(G59/12)),,,ISTEXT('Mortgage 1 Info Calcs'!K$4)),IF(((J59-Q59-'Mortgage 1 Info Calcs'!F$24)*(G59/12))&gt;0,((J59-Q59-'Mortgage 1 Info Calcs'!F$24)*(G59/12)),0),0)</f>
        <v>461.88014126838107</v>
      </c>
      <c r="T59">
        <f>IF(OR(ISERROR(SUM(R$12:R59)),(ISTEXT(T58)),(T58=(SUM(R$12:R59)))),"",SUM(R$12:R59))</f>
        <v>7806.3930065408103</v>
      </c>
      <c r="U59">
        <f>SUM(S$12:S59)</f>
        <v>23120.074264763582</v>
      </c>
      <c r="V59" t="str">
        <f>IF(ISBLANK('Mortgage 1 Info Calcs'!F$28),"",IF((O59+Q59)&gt;0,((O59+Q59)*G59/12)-((O59+Q59)*(('Mortgage 1 Info Calcs'!F$28)-('Mortgage 1 Info Calcs'!F$28*'Mortgage 1 Info Calcs'!G$29))/12),""))</f>
        <v/>
      </c>
      <c r="W59" t="str">
        <f>IF(ISTEXT(V59),"",SUM(V$12:V59))</f>
        <v/>
      </c>
      <c r="X59">
        <f>IF(OR(J59=Q59,ISTEXT(Y58),ISTEXT('Mortgage 1 Info Calcs'!$F$17)),"",IF(('Mortgage 1 Info Calcs'!F$18*12)&gt;C58+1,IF(C58='Mortgage 1 Info Calcs'!F$18*12,0,'Mortgage 1 Info Calcs'!F$19+Y59*('Mortgage 1 Info Calcs'!F$17)),'Mortgage 1 Info Calcs'!F$19))</f>
        <v>0</v>
      </c>
      <c r="Y59">
        <f>IF(OR(ISERROR(J59-R59-M59),IF(ISERROR((J59-R59-M59)=0),"True",(J59-R59-M59)=0),ISTEXT('Mortgage 1 Info Calcs'!$K$4)),"",IF((J59&gt;(L59+M59)),(FV((G59/'Mortgage 1 Variables'!E$43),1,(L59+M59),-J59+Q59+'Mortgage 1 Info Calcs'!F$24,0))+Q59+'Mortgage 1 Info Calcs'!F$24+IF(I59&gt;0,0,-I59),""))</f>
        <v>92193.606993459078</v>
      </c>
      <c r="Z59" s="67">
        <f>IF((FV(IF(G59=0,'Mortgage 1 Info Calcs'!F$8,G59)/12,1,PMT(IF(G59=0,'Mortgage 1 Info Calcs'!F$8,G59)/12,('Mortgage 1 Info Calcs'!F$9*12)-C58,-Z58,0),-Z58,0))&gt;0,(FV(IF(G59=0,'Mortgage 1 Info Calcs'!F$8,G59)/12,1,PMT(IF(G59=0,'Mortgage 1 Info Calcs'!F$8,G59)/12,('Mortgage 1 Info Calcs'!F$9*12)-C58,-Z58,0),-Z58,0)),0)</f>
        <v>92193.606993459078</v>
      </c>
      <c r="AA59" s="67">
        <f>IF(Z59&lt;=0,0,(IPMT(IF(G59=0,'Mortgage 1 Info Calcs'!F$8,G59)/12,1,('Mortgage 1 Info Calcs'!F$9*12)-C58,-Z58,0)))</f>
        <v>461.88014126838107</v>
      </c>
      <c r="AB59" s="67">
        <f>IF(C59&lt;('Mortgage 1 Info Calcs'!F$9*12),SUM(AA$12:AA59),0)</f>
        <v>23120.074264763582</v>
      </c>
      <c r="AC59" s="14">
        <v>48</v>
      </c>
      <c r="AD59" s="174">
        <f t="shared" si="4"/>
        <v>4</v>
      </c>
      <c r="AE59" s="174" t="str">
        <f>IF(Y59="","",IF(J$12+X59='Mortgage 2 Monthly calcs'!J$12+'Mortgage 2 Monthly calcs'!V59,"",IF(J$12+X59&gt;'Mortgage 2 Monthly calcs'!J$12+'Mortgage 2 Monthly calcs'!V59,IF(Y59+X59+'Mortgage 1 Info Calcs'!F$15&gt;'Mortgage 2 Monthly calcs'!W59+'Mortgage 2 Monthly calcs'!V59,"",C59),IF(Y59+X59&lt;'Mortgage 2 Monthly calcs'!W59+'Mortgage 2 Monthly calcs'!V59,"",C59))))</f>
        <v/>
      </c>
      <c r="AG59" s="83" t="str">
        <f>IF('Mortgage 1 Monthly Calcs'!AC59&gt;ROUNDUP('Mortgage 1 Info Calcs'!K$11,0),"",'Mortgage 1 Monthly Calcs'!AC59)</f>
        <v/>
      </c>
      <c r="AH59" s="24" t="str">
        <f ca="1">IF(ISTEXT(AG59),"",OFFSET('Mortgage 1 Monthly Calcs'!J$12,12*AG58,0))</f>
        <v/>
      </c>
      <c r="AI59" s="24" t="str">
        <f ca="1">IF(ISTEXT(AN59),"",SUM(INDIRECT("N"&amp;(12+(12*AG58))):INDIRECT("N"&amp;(23+(12*AG58)))))</f>
        <v/>
      </c>
      <c r="AJ59" s="24" t="str">
        <f t="shared" si="10"/>
        <v/>
      </c>
      <c r="AK59" s="24" t="str">
        <f t="shared" si="12"/>
        <v/>
      </c>
      <c r="AL59" s="24" t="str">
        <f t="shared" si="13"/>
        <v/>
      </c>
      <c r="AM59" s="24" t="str">
        <f t="shared" si="14"/>
        <v/>
      </c>
      <c r="AN59" s="24" t="str">
        <f t="shared" si="8"/>
        <v/>
      </c>
      <c r="AO59" s="24" t="str">
        <f>IF(AG59="","",SUM(AI$12:AI59)+'Mortgage 1 Info Calcs'!F$15)</f>
        <v/>
      </c>
      <c r="AP59" s="24" t="str">
        <f t="shared" ca="1" si="11"/>
        <v>N/A</v>
      </c>
      <c r="AQ59" s="24" t="str">
        <f ca="1">IF(AH59="","",IF(AG59&lt;'Mortgage 1 Info Calcs'!F$18,AN59*'Mortgage 1 Info Calcs'!F$17+'Mortgage 1 Info Calcs'!F$19,'Mortgage 1 Info Calcs'!F$19))</f>
        <v/>
      </c>
    </row>
    <row r="60" spans="2:43" ht="11.7" customHeight="1" x14ac:dyDescent="0.25">
      <c r="B60">
        <f t="shared" si="2"/>
        <v>4.083333333333333</v>
      </c>
      <c r="C60">
        <v>49</v>
      </c>
      <c r="E60" t="str">
        <f t="shared" si="9"/>
        <v/>
      </c>
      <c r="F60" t="str">
        <f>VLOOKUP('Mortgage 1 Variables'!D$8,'Mortgage 1 Variables'!B$8:C$19,2)</f>
        <v>Nov</v>
      </c>
      <c r="G60">
        <f>IF(ISBLANK('Mortgage 1 Monthly Table'!G60),IF(OR(J60=Q60,ISTEXT(Y59),ISTEXT('Mortgage 1 Info Calcs'!$K$4)),0,IF(('Mortgage 1 Info Calcs'!F$7*12)&gt;C59,G59,IF(C59='Mortgage 1 Info Calcs'!F$7*12,'Mortgage 1 Info Calcs'!F$8,G59))),'Mortgage 1 Monthly Table'!G60)</f>
        <v>0.06</v>
      </c>
      <c r="H60">
        <f>((PMT(G60/'Mortgage 1 Variables'!E$43,('Mortgage 1 Info Calcs'!F$9*'Mortgage 1 Variables'!E$43)-C59,-J60,0)))</f>
        <v>644.30140148550788</v>
      </c>
      <c r="I60">
        <f>IF(OR(ISERROR(((IPMT(G60/'Mortgage 1 Variables'!E$43,1,'Mortgage 1 Info Calcs'!F$9*'Mortgage 1 Variables'!E$43,-J60+Q60+'Mortgage 1 Info Calcs'!F$24,IF('Mortgage 1 Info Calcs'!F$5="Interest Only",-J60+Q60+'Mortgage 1 Info Calcs'!F$24,0))))),(((IPMT(G60/'Mortgage 1 Variables'!E$43,1,'Mortgage 1 Info Calcs'!F$9*'Mortgage 1 Variables'!E$43,-J$12,-J$12)))=0)),0,((IPMT(G60/'Mortgage 1 Variables'!E$43,1,'Mortgage 1 Info Calcs'!F$9*'Mortgage 1 Variables'!E$43,-J60+Q60+'Mortgage 1 Info Calcs'!F$24,IF('Mortgage 1 Info Calcs'!F$5="Interest Only",-J60+Q60+'Mortgage 1 Info Calcs'!F$24,0)))))</f>
        <v>460.96803496729541</v>
      </c>
      <c r="J60">
        <f>IF(Y59&gt;0,IF(ISTEXT('Mortgage 1 Info Calcs'!K$4),"0",IF(ISTEXT(Y59),Y59,Y59+(IF(ISTEXT(K60),0,K60)))),0)</f>
        <v>92193.606993459078</v>
      </c>
      <c r="K60">
        <f>IF(ISBLANK('Mortgage 1 Monthly Table'!L60),0,'Mortgage 1 Monthly Table'!L60)</f>
        <v>0</v>
      </c>
      <c r="L60">
        <f>IF(ISBLANK('Mortgage 1 Monthly Table'!N60),IF('Mortgage 1 Info Calcs'!F$13="Calculated",IF('Mortgage 1 Info Calcs'!F$22="Keep Same",IF('Mortgage 1 Info Calcs'!F$5="Interest Only",IF(OR(I60&gt;L59,J60=""),I60,IF(J60&lt;L59,IF(J60&lt;L59,J60+I60,IF(L59+M59&gt;J60,L59+I60,L59)),IF(L59+M59&gt;J60,L59+I60,L59))),IF(H60&gt;L59,H60,IF(J60&gt;L59,IF(L59+M59&gt;J60,L59+I60,L59),J60+S60))),IF('Mortgage 1 Info Calcs'!F$5="Interest Only",'Mortgage 1 Monthly Calcs'!I60,'Mortgage 1 Monthly Calcs'!H60)),'Mortgage 1 Monthly Calcs'!L59),'Mortgage 1 Monthly Table'!N60)</f>
        <v>644.30140148550788</v>
      </c>
      <c r="M60">
        <f>IF(ISBLANK('Mortgage 1 Monthly Table'!P60),IF(N59&gt;J60,IF(J60&gt;L59,J60-L59,0),IF(OR(OR(Y59&lt;0,ISTEXT(Y59)),ISTEXT('Mortgage 1 Info Calcs'!$K$4)),"",'Mortgage 1 Info Calcs'!F$21)),'Mortgage 1 Monthly Table'!P60)</f>
        <v>0</v>
      </c>
      <c r="N60">
        <f t="shared" si="3"/>
        <v>644.30140148550788</v>
      </c>
      <c r="O60">
        <f>IF(OR(OR(Y59&lt;0,ISTEXT(Y59)),ISTEXT('Mortgage 1 Info Calcs'!$K$4)),"",(O59+M60))</f>
        <v>0</v>
      </c>
      <c r="P60">
        <f>IF(ISBLANK('Mortgage 1 Monthly Table'!T60),IF(ISTEXT(J60),0,IF(OR(Y59&lt;Q59,AND(Y59&lt;0,NOT(ISTEXT(Y59))),ISTEXT('Mortgage 1 Info Calcs'!$K$4)),IF(-Y59&gt;P59,-Y59,Y59-Q59),IF(J60="",0,'Mortgage 1 Info Calcs'!F$26))),'Mortgage 1 Monthly Table'!T60)</f>
        <v>0</v>
      </c>
      <c r="Q60">
        <f>IF(OR(OR(Y59&lt;0,ISTEXT(Y59)),ISTEXT('Mortgage 1 Info Calcs'!$K$4)),"",IF(O60&lt;0,Q59,(Q59+P60)))</f>
        <v>0</v>
      </c>
      <c r="R60">
        <f>IF(OR(ISERROR(L60-S60),ISTEXT('Mortgage 1 Info Calcs'!$K$4)),"",L60-S60+M60)</f>
        <v>183.33336651821247</v>
      </c>
      <c r="S60">
        <f>IF(OR(IF(ISERROR(ROUND((J60-Q60-'Mortgage 1 Info Calcs'!F$24)*(G60/12),2)),0,(J60-O60-Q60-'Mortgage 1 Info Calcs'!F$24)*(G60/12)),,,ISTEXT('Mortgage 1 Info Calcs'!K$4)),IF(((J60-Q60-'Mortgage 1 Info Calcs'!F$24)*(G60/12))&gt;0,((J60-Q60-'Mortgage 1 Info Calcs'!F$24)*(G60/12)),0),0)</f>
        <v>460.96803496729541</v>
      </c>
      <c r="T60">
        <f>IF(OR(ISERROR(SUM(R$12:R60)),(ISTEXT(T59)),(T59=(SUM(R$12:R60)))),"",SUM(R$12:R60))</f>
        <v>7989.726373059023</v>
      </c>
      <c r="U60">
        <f>SUM(S$12:S60)</f>
        <v>23581.042299730878</v>
      </c>
      <c r="V60" t="str">
        <f>IF(ISBLANK('Mortgage 1 Info Calcs'!F$28),"",IF((O60+Q60)&gt;0,((O60+Q60)*G60/12)-((O60+Q60)*(('Mortgage 1 Info Calcs'!F$28)-('Mortgage 1 Info Calcs'!F$28*'Mortgage 1 Info Calcs'!G$29))/12),""))</f>
        <v/>
      </c>
      <c r="W60" t="str">
        <f>IF(ISTEXT(V60),"",SUM(V$12:V60))</f>
        <v/>
      </c>
      <c r="X60">
        <f>IF(OR(J60=Q60,ISTEXT(Y59),ISTEXT('Mortgage 1 Info Calcs'!$F$17)),"",IF(('Mortgage 1 Info Calcs'!F$18*12)&gt;C59+1,IF(C59='Mortgage 1 Info Calcs'!F$18*12,0,'Mortgage 1 Info Calcs'!F$19+Y60*('Mortgage 1 Info Calcs'!F$17)),'Mortgage 1 Info Calcs'!F$19))</f>
        <v>0</v>
      </c>
      <c r="Y60">
        <f>IF(OR(ISERROR(J60-R60-M60),IF(ISERROR((J60-R60-M60)=0),"True",(J60-R60-M60)=0),ISTEXT('Mortgage 1 Info Calcs'!$K$4)),"",IF((J60&gt;(L60+M60)),(FV((G60/'Mortgage 1 Variables'!E$43),1,(L60+M60),-J60+Q60+'Mortgage 1 Info Calcs'!F$24,0))+Q60+'Mortgage 1 Info Calcs'!F$24+IF(I60&gt;0,0,-I60),""))</f>
        <v>92010.273626940863</v>
      </c>
      <c r="Z60" s="67">
        <f>IF((FV(IF(G60=0,'Mortgage 1 Info Calcs'!F$8,G60)/12,1,PMT(IF(G60=0,'Mortgage 1 Info Calcs'!F$8,G60)/12,('Mortgage 1 Info Calcs'!F$9*12)-C59,-Z59,0),-Z59,0))&gt;0,(FV(IF(G60=0,'Mortgage 1 Info Calcs'!F$8,G60)/12,1,PMT(IF(G60=0,'Mortgage 1 Info Calcs'!F$8,G60)/12,('Mortgage 1 Info Calcs'!F$9*12)-C59,-Z59,0),-Z59,0)),0)</f>
        <v>92010.273626940863</v>
      </c>
      <c r="AA60" s="67">
        <f>IF(Z60&lt;=0,0,(IPMT(IF(G60=0,'Mortgage 1 Info Calcs'!F$8,G60)/12,1,('Mortgage 1 Info Calcs'!F$9*12)-C59,-Z59,0)))</f>
        <v>460.96803496729541</v>
      </c>
      <c r="AB60" s="67">
        <f>IF(C60&lt;('Mortgage 1 Info Calcs'!F$9*12),SUM(AA$12:AA60),0)</f>
        <v>23581.042299730878</v>
      </c>
      <c r="AC60" s="14">
        <v>49</v>
      </c>
      <c r="AD60" s="174">
        <f t="shared" si="4"/>
        <v>4.083333333333333</v>
      </c>
      <c r="AE60" s="174" t="str">
        <f>IF(Y60="","",IF(J$12+X60='Mortgage 2 Monthly calcs'!J$12+'Mortgage 2 Monthly calcs'!V60,"",IF(J$12+X60&gt;'Mortgage 2 Monthly calcs'!J$12+'Mortgage 2 Monthly calcs'!V60,IF(Y60+X60+'Mortgage 1 Info Calcs'!F$15&gt;'Mortgage 2 Monthly calcs'!W60+'Mortgage 2 Monthly calcs'!V60,"",C60),IF(Y60+X60&lt;'Mortgage 2 Monthly calcs'!W60+'Mortgage 2 Monthly calcs'!V60,"",C60))))</f>
        <v/>
      </c>
      <c r="AG60" s="83" t="str">
        <f>IF('Mortgage 1 Monthly Calcs'!AC60&gt;ROUNDUP('Mortgage 1 Info Calcs'!K$11,0),"",'Mortgage 1 Monthly Calcs'!AC60)</f>
        <v/>
      </c>
      <c r="AH60" s="24" t="str">
        <f ca="1">IF(ISTEXT(AG60),"",OFFSET('Mortgage 1 Monthly Calcs'!J$12,12*AG59,0))</f>
        <v/>
      </c>
      <c r="AI60" s="24" t="str">
        <f ca="1">IF(ISTEXT(AN60),"",SUM(INDIRECT("N"&amp;(12+(12*AG59))):INDIRECT("N"&amp;(23+(12*AG59)))))</f>
        <v/>
      </c>
      <c r="AJ60" s="24" t="str">
        <f t="shared" si="10"/>
        <v/>
      </c>
      <c r="AK60" s="24" t="str">
        <f t="shared" si="12"/>
        <v/>
      </c>
      <c r="AL60" s="24" t="str">
        <f t="shared" si="13"/>
        <v/>
      </c>
      <c r="AM60" s="24" t="str">
        <f t="shared" si="14"/>
        <v/>
      </c>
      <c r="AN60" s="24" t="str">
        <f t="shared" si="8"/>
        <v/>
      </c>
      <c r="AO60" s="24" t="str">
        <f>IF(AG60="","",SUM(AI$12:AI60)+'Mortgage 1 Info Calcs'!F$15)</f>
        <v/>
      </c>
      <c r="AP60" s="24" t="str">
        <f t="shared" ca="1" si="11"/>
        <v>N/A</v>
      </c>
      <c r="AQ60" s="24" t="str">
        <f ca="1">IF(AH60="","",IF(AG60&lt;'Mortgage 1 Info Calcs'!F$18,AN60*'Mortgage 1 Info Calcs'!F$17+'Mortgage 1 Info Calcs'!F$19,'Mortgage 1 Info Calcs'!F$19))</f>
        <v/>
      </c>
    </row>
    <row r="61" spans="2:43" ht="11.7" customHeight="1" x14ac:dyDescent="0.25">
      <c r="B61">
        <f t="shared" si="2"/>
        <v>4.166666666666667</v>
      </c>
      <c r="C61">
        <v>50</v>
      </c>
      <c r="E61" t="str">
        <f t="shared" si="9"/>
        <v/>
      </c>
      <c r="F61" t="str">
        <f>VLOOKUP('Mortgage 1 Variables'!D$9,'Mortgage 1 Variables'!B$8:C$19,2)</f>
        <v>Dec</v>
      </c>
      <c r="G61">
        <f>IF(ISBLANK('Mortgage 1 Monthly Table'!G61),IF(OR(J61=Q61,ISTEXT(Y60),ISTEXT('Mortgage 1 Info Calcs'!$K$4)),0,IF(('Mortgage 1 Info Calcs'!F$7*12)&gt;C60,G60,IF(C60='Mortgage 1 Info Calcs'!F$7*12,'Mortgage 1 Info Calcs'!F$8,G60))),'Mortgage 1 Monthly Table'!G61)</f>
        <v>0.06</v>
      </c>
      <c r="H61">
        <f>((PMT(G61/'Mortgage 1 Variables'!E$43,('Mortgage 1 Info Calcs'!F$9*'Mortgage 1 Variables'!E$43)-C60,-J61,0)))</f>
        <v>644.30140148550788</v>
      </c>
      <c r="I61">
        <f>IF(OR(ISERROR(((IPMT(G61/'Mortgage 1 Variables'!E$43,1,'Mortgage 1 Info Calcs'!F$9*'Mortgage 1 Variables'!E$43,-J61+Q61+'Mortgage 1 Info Calcs'!F$24,IF('Mortgage 1 Info Calcs'!F$5="Interest Only",-J61+Q61+'Mortgage 1 Info Calcs'!F$24,0))))),(((IPMT(G61/'Mortgage 1 Variables'!E$43,1,'Mortgage 1 Info Calcs'!F$9*'Mortgage 1 Variables'!E$43,-J$12,-J$12)))=0)),0,((IPMT(G61/'Mortgage 1 Variables'!E$43,1,'Mortgage 1 Info Calcs'!F$9*'Mortgage 1 Variables'!E$43,-J61+Q61+'Mortgage 1 Info Calcs'!F$24,IF('Mortgage 1 Info Calcs'!F$5="Interest Only",-J61+Q61+'Mortgage 1 Info Calcs'!F$24,0)))))</f>
        <v>460.05136813470432</v>
      </c>
      <c r="J61">
        <f>IF(Y60&gt;0,IF(ISTEXT('Mortgage 1 Info Calcs'!K$4),"0",IF(ISTEXT(Y60),Y60,Y60+(IF(ISTEXT(K61),0,K61)))),0)</f>
        <v>92010.273626940863</v>
      </c>
      <c r="K61">
        <f>IF(ISBLANK('Mortgage 1 Monthly Table'!L61),0,'Mortgage 1 Monthly Table'!L61)</f>
        <v>0</v>
      </c>
      <c r="L61">
        <f>IF(ISBLANK('Mortgage 1 Monthly Table'!N61),IF('Mortgage 1 Info Calcs'!F$13="Calculated",IF('Mortgage 1 Info Calcs'!F$22="Keep Same",IF('Mortgage 1 Info Calcs'!F$5="Interest Only",IF(OR(I61&gt;L60,J61=""),I61,IF(J61&lt;L60,IF(J61&lt;L60,J61+I61,IF(L60+M60&gt;J61,L60+I61,L60)),IF(L60+M60&gt;J61,L60+I61,L60))),IF(H61&gt;L60,H61,IF(J61&gt;L60,IF(L60+M60&gt;J61,L60+I61,L60),J61+S61))),IF('Mortgage 1 Info Calcs'!F$5="Interest Only",'Mortgage 1 Monthly Calcs'!I61,'Mortgage 1 Monthly Calcs'!H61)),'Mortgage 1 Monthly Calcs'!L60),'Mortgage 1 Monthly Table'!N61)</f>
        <v>644.30140148550788</v>
      </c>
      <c r="M61">
        <f>IF(ISBLANK('Mortgage 1 Monthly Table'!P61),IF(N60&gt;J61,IF(J61&gt;L60,J61-L60,0),IF(OR(OR(Y60&lt;0,ISTEXT(Y60)),ISTEXT('Mortgage 1 Info Calcs'!$K$4)),"",'Mortgage 1 Info Calcs'!F$21)),'Mortgage 1 Monthly Table'!P61)</f>
        <v>0</v>
      </c>
      <c r="N61">
        <f t="shared" si="3"/>
        <v>644.30140148550788</v>
      </c>
      <c r="O61">
        <f>IF(OR(OR(Y60&lt;0,ISTEXT(Y60)),ISTEXT('Mortgage 1 Info Calcs'!$K$4)),"",(O60+M61))</f>
        <v>0</v>
      </c>
      <c r="P61">
        <f>IF(ISBLANK('Mortgage 1 Monthly Table'!T61),IF(ISTEXT(J61),0,IF(OR(Y60&lt;Q60,AND(Y60&lt;0,NOT(ISTEXT(Y60))),ISTEXT('Mortgage 1 Info Calcs'!$K$4)),IF(-Y60&gt;P60,-Y60,Y60-Q60),IF(J61="",0,'Mortgage 1 Info Calcs'!F$26))),'Mortgage 1 Monthly Table'!T61)</f>
        <v>0</v>
      </c>
      <c r="Q61">
        <f>IF(OR(OR(Y60&lt;0,ISTEXT(Y60)),ISTEXT('Mortgage 1 Info Calcs'!$K$4)),"",IF(O61&lt;0,Q60,(Q60+P61)))</f>
        <v>0</v>
      </c>
      <c r="R61">
        <f>IF(OR(ISERROR(L61-S61),ISTEXT('Mortgage 1 Info Calcs'!$K$4)),"",L61-S61+M61)</f>
        <v>184.25003335080356</v>
      </c>
      <c r="S61">
        <f>IF(OR(IF(ISERROR(ROUND((J61-Q61-'Mortgage 1 Info Calcs'!F$24)*(G61/12),2)),0,(J61-O61-Q61-'Mortgage 1 Info Calcs'!F$24)*(G61/12)),,,ISTEXT('Mortgage 1 Info Calcs'!K$4)),IF(((J61-Q61-'Mortgage 1 Info Calcs'!F$24)*(G61/12))&gt;0,((J61-Q61-'Mortgage 1 Info Calcs'!F$24)*(G61/12)),0),0)</f>
        <v>460.05136813470432</v>
      </c>
      <c r="T61">
        <f>IF(OR(ISERROR(SUM(R$12:R61)),(ISTEXT(T60)),(T60=(SUM(R$12:R61)))),"",SUM(R$12:R61))</f>
        <v>8173.9764064098263</v>
      </c>
      <c r="U61">
        <f>SUM(S$12:S61)</f>
        <v>24041.093667865582</v>
      </c>
      <c r="V61" t="str">
        <f>IF(ISBLANK('Mortgage 1 Info Calcs'!F$28),"",IF((O61+Q61)&gt;0,((O61+Q61)*G61/12)-((O61+Q61)*(('Mortgage 1 Info Calcs'!F$28)-('Mortgage 1 Info Calcs'!F$28*'Mortgage 1 Info Calcs'!G$29))/12),""))</f>
        <v/>
      </c>
      <c r="W61" t="str">
        <f>IF(ISTEXT(V61),"",SUM(V$12:V61))</f>
        <v/>
      </c>
      <c r="X61">
        <f>IF(OR(J61=Q61,ISTEXT(Y60),ISTEXT('Mortgage 1 Info Calcs'!$F$17)),"",IF(('Mortgage 1 Info Calcs'!F$18*12)&gt;C60+1,IF(C60='Mortgage 1 Info Calcs'!F$18*12,0,'Mortgage 1 Info Calcs'!F$19+Y61*('Mortgage 1 Info Calcs'!F$17)),'Mortgage 1 Info Calcs'!F$19))</f>
        <v>0</v>
      </c>
      <c r="Y61">
        <f>IF(OR(ISERROR(J61-R61-M61),IF(ISERROR((J61-R61-M61)=0),"True",(J61-R61-M61)=0),ISTEXT('Mortgage 1 Info Calcs'!$K$4)),"",IF((J61&gt;(L61+M61)),(FV((G61/'Mortgage 1 Variables'!E$43),1,(L61+M61),-J61+Q61+'Mortgage 1 Info Calcs'!F$24,0))+Q61+'Mortgage 1 Info Calcs'!F$24+IF(I61&gt;0,0,-I61),""))</f>
        <v>91826.023593590056</v>
      </c>
      <c r="Z61" s="67">
        <f>IF((FV(IF(G61=0,'Mortgage 1 Info Calcs'!F$8,G61)/12,1,PMT(IF(G61=0,'Mortgage 1 Info Calcs'!F$8,G61)/12,('Mortgage 1 Info Calcs'!F$9*12)-C60,-Z60,0),-Z60,0))&gt;0,(FV(IF(G61=0,'Mortgage 1 Info Calcs'!F$8,G61)/12,1,PMT(IF(G61=0,'Mortgage 1 Info Calcs'!F$8,G61)/12,('Mortgage 1 Info Calcs'!F$9*12)-C60,-Z60,0),-Z60,0)),0)</f>
        <v>91826.023593590056</v>
      </c>
      <c r="AA61" s="67">
        <f>IF(Z61&lt;=0,0,(IPMT(IF(G61=0,'Mortgage 1 Info Calcs'!F$8,G61)/12,1,('Mortgage 1 Info Calcs'!F$9*12)-C60,-Z60,0)))</f>
        <v>460.05136813470432</v>
      </c>
      <c r="AB61" s="67">
        <f>IF(C61&lt;('Mortgage 1 Info Calcs'!F$9*12),SUM(AA$12:AA61),0)</f>
        <v>24041.093667865582</v>
      </c>
      <c r="AC61" s="14">
        <v>50</v>
      </c>
      <c r="AD61" s="174">
        <f t="shared" si="4"/>
        <v>4.166666666666667</v>
      </c>
      <c r="AE61" s="174" t="str">
        <f>IF(Y61="","",IF(J$12+X61='Mortgage 2 Monthly calcs'!J$12+'Mortgage 2 Monthly calcs'!V61,"",IF(J$12+X61&gt;'Mortgage 2 Monthly calcs'!J$12+'Mortgage 2 Monthly calcs'!V61,IF(Y61+X61+'Mortgage 1 Info Calcs'!F$15&gt;'Mortgage 2 Monthly calcs'!W61+'Mortgage 2 Monthly calcs'!V61,"",C61),IF(Y61+X61&lt;'Mortgage 2 Monthly calcs'!W61+'Mortgage 2 Monthly calcs'!V61,"",C61))))</f>
        <v/>
      </c>
      <c r="AG61" s="83" t="str">
        <f>IF('Mortgage 1 Monthly Calcs'!AC61&gt;ROUNDUP('Mortgage 1 Info Calcs'!K$11,0),"",'Mortgage 1 Monthly Calcs'!AC61)</f>
        <v/>
      </c>
      <c r="AH61" s="24" t="str">
        <f ca="1">IF(ISTEXT(AG61),"",OFFSET('Mortgage 1 Monthly Calcs'!J$12,12*AG60,0))</f>
        <v/>
      </c>
      <c r="AI61" s="24" t="str">
        <f ca="1">IF(ISTEXT(AN61),"",SUM(INDIRECT("N"&amp;(12+(12*AG60))):INDIRECT("N"&amp;(23+(12*AG60)))))</f>
        <v/>
      </c>
      <c r="AJ61" s="24" t="str">
        <f t="shared" si="10"/>
        <v/>
      </c>
      <c r="AK61" s="24" t="str">
        <f t="shared" si="12"/>
        <v/>
      </c>
      <c r="AL61" s="24" t="str">
        <f t="shared" si="13"/>
        <v/>
      </c>
      <c r="AM61" s="24" t="str">
        <f t="shared" si="14"/>
        <v/>
      </c>
      <c r="AN61" s="24" t="str">
        <f t="shared" si="8"/>
        <v/>
      </c>
      <c r="AO61" s="24" t="str">
        <f>IF(AG61="","",SUM(AI$12:AI61)+'Mortgage 1 Info Calcs'!F$15)</f>
        <v/>
      </c>
      <c r="AP61" s="24" t="str">
        <f t="shared" ca="1" si="11"/>
        <v>N/A</v>
      </c>
      <c r="AQ61" s="24" t="str">
        <f ca="1">IF(AH61="","",IF(AG61&lt;'Mortgage 1 Info Calcs'!F$18,AN61*'Mortgage 1 Info Calcs'!F$17+'Mortgage 1 Info Calcs'!F$19,'Mortgage 1 Info Calcs'!F$19))</f>
        <v/>
      </c>
    </row>
    <row r="62" spans="2:43" ht="11.7" customHeight="1" x14ac:dyDescent="0.25">
      <c r="B62">
        <f t="shared" si="2"/>
        <v>4.25</v>
      </c>
      <c r="C62">
        <v>51</v>
      </c>
      <c r="E62">
        <f t="shared" si="9"/>
        <v>2014</v>
      </c>
      <c r="F62" t="str">
        <f>VLOOKUP('Mortgage 1 Variables'!D$10,'Mortgage 1 Variables'!B$8:C$19,2)</f>
        <v>Jan</v>
      </c>
      <c r="G62">
        <f>IF(ISBLANK('Mortgage 1 Monthly Table'!G62),IF(OR(J62=Q62,ISTEXT(Y61),ISTEXT('Mortgage 1 Info Calcs'!$K$4)),0,IF(('Mortgage 1 Info Calcs'!F$7*12)&gt;C61,G61,IF(C61='Mortgage 1 Info Calcs'!F$7*12,'Mortgage 1 Info Calcs'!F$8,G61))),'Mortgage 1 Monthly Table'!G62)</f>
        <v>0.06</v>
      </c>
      <c r="H62">
        <f>((PMT(G62/'Mortgage 1 Variables'!E$43,('Mortgage 1 Info Calcs'!F$9*'Mortgage 1 Variables'!E$43)-C61,-J62,0)))</f>
        <v>644.30140148550788</v>
      </c>
      <c r="I62">
        <f>IF(OR(ISERROR(((IPMT(G62/'Mortgage 1 Variables'!E$43,1,'Mortgage 1 Info Calcs'!F$9*'Mortgage 1 Variables'!E$43,-J62+Q62+'Mortgage 1 Info Calcs'!F$24,IF('Mortgage 1 Info Calcs'!F$5="Interest Only",-J62+Q62+'Mortgage 1 Info Calcs'!F$24,0))))),(((IPMT(G62/'Mortgage 1 Variables'!E$43,1,'Mortgage 1 Info Calcs'!F$9*'Mortgage 1 Variables'!E$43,-J$12,-J$12)))=0)),0,((IPMT(G62/'Mortgage 1 Variables'!E$43,1,'Mortgage 1 Info Calcs'!F$9*'Mortgage 1 Variables'!E$43,-J62+Q62+'Mortgage 1 Info Calcs'!F$24,IF('Mortgage 1 Info Calcs'!F$5="Interest Only",-J62+Q62+'Mortgage 1 Info Calcs'!F$24,0)))))</f>
        <v>459.1301179679503</v>
      </c>
      <c r="J62">
        <f>IF(Y61&gt;0,IF(ISTEXT('Mortgage 1 Info Calcs'!K$4),"0",IF(ISTEXT(Y61),Y61,Y61+(IF(ISTEXT(K62),0,K62)))),0)</f>
        <v>91826.023593590056</v>
      </c>
      <c r="K62">
        <f>IF(ISBLANK('Mortgage 1 Monthly Table'!L62),0,'Mortgage 1 Monthly Table'!L62)</f>
        <v>0</v>
      </c>
      <c r="L62">
        <f>IF(ISBLANK('Mortgage 1 Monthly Table'!N62),IF('Mortgage 1 Info Calcs'!F$13="Calculated",IF('Mortgage 1 Info Calcs'!F$22="Keep Same",IF('Mortgage 1 Info Calcs'!F$5="Interest Only",IF(OR(I62&gt;L61,J62=""),I62,IF(J62&lt;L61,IF(J62&lt;L61,J62+I62,IF(L61+M61&gt;J62,L61+I62,L61)),IF(L61+M61&gt;J62,L61+I62,L61))),IF(H62&gt;L61,H62,IF(J62&gt;L61,IF(L61+M61&gt;J62,L61+I62,L61),J62+S62))),IF('Mortgage 1 Info Calcs'!F$5="Interest Only",'Mortgage 1 Monthly Calcs'!I62,'Mortgage 1 Monthly Calcs'!H62)),'Mortgage 1 Monthly Calcs'!L61),'Mortgage 1 Monthly Table'!N62)</f>
        <v>644.30140148550788</v>
      </c>
      <c r="M62">
        <f>IF(ISBLANK('Mortgage 1 Monthly Table'!P62),IF(N61&gt;J62,IF(J62&gt;L61,J62-L61,0),IF(OR(OR(Y61&lt;0,ISTEXT(Y61)),ISTEXT('Mortgage 1 Info Calcs'!$K$4)),"",'Mortgage 1 Info Calcs'!F$21)),'Mortgage 1 Monthly Table'!P62)</f>
        <v>0</v>
      </c>
      <c r="N62">
        <f t="shared" si="3"/>
        <v>644.30140148550788</v>
      </c>
      <c r="O62">
        <f>IF(OR(OR(Y61&lt;0,ISTEXT(Y61)),ISTEXT('Mortgage 1 Info Calcs'!$K$4)),"",(O61+M62))</f>
        <v>0</v>
      </c>
      <c r="P62">
        <f>IF(ISBLANK('Mortgage 1 Monthly Table'!T62),IF(ISTEXT(J62),0,IF(OR(Y61&lt;Q61,AND(Y61&lt;0,NOT(ISTEXT(Y61))),ISTEXT('Mortgage 1 Info Calcs'!$K$4)),IF(-Y61&gt;P61,-Y61,Y61-Q61),IF(J62="",0,'Mortgage 1 Info Calcs'!F$26))),'Mortgage 1 Monthly Table'!T62)</f>
        <v>0</v>
      </c>
      <c r="Q62">
        <f>IF(OR(OR(Y61&lt;0,ISTEXT(Y61)),ISTEXT('Mortgage 1 Info Calcs'!$K$4)),"",IF(O62&lt;0,Q61,(Q61+P62)))</f>
        <v>0</v>
      </c>
      <c r="R62">
        <f>IF(OR(ISERROR(L62-S62),ISTEXT('Mortgage 1 Info Calcs'!$K$4)),"",L62-S62+M62)</f>
        <v>185.17128351755758</v>
      </c>
      <c r="S62">
        <f>IF(OR(IF(ISERROR(ROUND((J62-Q62-'Mortgage 1 Info Calcs'!F$24)*(G62/12),2)),0,(J62-O62-Q62-'Mortgage 1 Info Calcs'!F$24)*(G62/12)),,,ISTEXT('Mortgage 1 Info Calcs'!K$4)),IF(((J62-Q62-'Mortgage 1 Info Calcs'!F$24)*(G62/12))&gt;0,((J62-Q62-'Mortgage 1 Info Calcs'!F$24)*(G62/12)),0),0)</f>
        <v>459.1301179679503</v>
      </c>
      <c r="T62">
        <f>IF(OR(ISERROR(SUM(R$12:R62)),(ISTEXT(T61)),(T61=(SUM(R$12:R62)))),"",SUM(R$12:R62))</f>
        <v>8359.1476899273839</v>
      </c>
      <c r="U62">
        <f>SUM(S$12:S62)</f>
        <v>24500.223785833532</v>
      </c>
      <c r="V62" t="str">
        <f>IF(ISBLANK('Mortgage 1 Info Calcs'!F$28),"",IF((O62+Q62)&gt;0,((O62+Q62)*G62/12)-((O62+Q62)*(('Mortgage 1 Info Calcs'!F$28)-('Mortgage 1 Info Calcs'!F$28*'Mortgage 1 Info Calcs'!G$29))/12),""))</f>
        <v/>
      </c>
      <c r="W62" t="str">
        <f>IF(ISTEXT(V62),"",SUM(V$12:V62))</f>
        <v/>
      </c>
      <c r="X62">
        <f>IF(OR(J62=Q62,ISTEXT(Y61),ISTEXT('Mortgage 1 Info Calcs'!$F$17)),"",IF(('Mortgage 1 Info Calcs'!F$18*12)&gt;C61+1,IF(C61='Mortgage 1 Info Calcs'!F$18*12,0,'Mortgage 1 Info Calcs'!F$19+Y62*('Mortgage 1 Info Calcs'!F$17)),'Mortgage 1 Info Calcs'!F$19))</f>
        <v>0</v>
      </c>
      <c r="Y62">
        <f>IF(OR(ISERROR(J62-R62-M62),IF(ISERROR((J62-R62-M62)=0),"True",(J62-R62-M62)=0),ISTEXT('Mortgage 1 Info Calcs'!$K$4)),"",IF((J62&gt;(L62+M62)),(FV((G62/'Mortgage 1 Variables'!E$43),1,(L62+M62),-J62+Q62+'Mortgage 1 Info Calcs'!F$24,0))+Q62+'Mortgage 1 Info Calcs'!F$24+IF(I62&gt;0,0,-I62),""))</f>
        <v>91640.8523100725</v>
      </c>
      <c r="Z62" s="67">
        <f>IF((FV(IF(G62=0,'Mortgage 1 Info Calcs'!F$8,G62)/12,1,PMT(IF(G62=0,'Mortgage 1 Info Calcs'!F$8,G62)/12,('Mortgage 1 Info Calcs'!F$9*12)-C61,-Z61,0),-Z61,0))&gt;0,(FV(IF(G62=0,'Mortgage 1 Info Calcs'!F$8,G62)/12,1,PMT(IF(G62=0,'Mortgage 1 Info Calcs'!F$8,G62)/12,('Mortgage 1 Info Calcs'!F$9*12)-C61,-Z61,0),-Z61,0)),0)</f>
        <v>91640.8523100725</v>
      </c>
      <c r="AA62" s="67">
        <f>IF(Z62&lt;=0,0,(IPMT(IF(G62=0,'Mortgage 1 Info Calcs'!F$8,G62)/12,1,('Mortgage 1 Info Calcs'!F$9*12)-C61,-Z61,0)))</f>
        <v>459.1301179679503</v>
      </c>
      <c r="AB62" s="67">
        <f>IF(C62&lt;('Mortgage 1 Info Calcs'!F$9*12),SUM(AA$12:AA62),0)</f>
        <v>24500.223785833532</v>
      </c>
      <c r="AC62" s="14">
        <v>51</v>
      </c>
      <c r="AD62" s="174">
        <f t="shared" si="4"/>
        <v>4.25</v>
      </c>
      <c r="AE62" s="174" t="str">
        <f>IF(Y62="","",IF(J$12+X62='Mortgage 2 Monthly calcs'!J$12+'Mortgage 2 Monthly calcs'!V62,"",IF(J$12+X62&gt;'Mortgage 2 Monthly calcs'!J$12+'Mortgage 2 Monthly calcs'!V62,IF(Y62+X62+'Mortgage 1 Info Calcs'!F$15&gt;'Mortgage 2 Monthly calcs'!W62+'Mortgage 2 Monthly calcs'!V62,"",C62),IF(Y62+X62&lt;'Mortgage 2 Monthly calcs'!W62+'Mortgage 2 Monthly calcs'!V62,"",C62))))</f>
        <v/>
      </c>
      <c r="AG62" s="16" t="s">
        <v>64</v>
      </c>
      <c r="AH62" s="16"/>
      <c r="AI62" s="15"/>
    </row>
    <row r="63" spans="2:43" ht="11.7" customHeight="1" x14ac:dyDescent="0.25">
      <c r="B63">
        <f t="shared" si="2"/>
        <v>4.333333333333333</v>
      </c>
      <c r="C63">
        <v>52</v>
      </c>
      <c r="E63" t="str">
        <f t="shared" si="9"/>
        <v/>
      </c>
      <c r="F63" t="str">
        <f>VLOOKUP('Mortgage 1 Variables'!D$11,'Mortgage 1 Variables'!B$8:C$19,2)</f>
        <v>Feb</v>
      </c>
      <c r="G63">
        <f>IF(ISBLANK('Mortgage 1 Monthly Table'!G63),IF(OR(J63=Q63,ISTEXT(Y62),ISTEXT('Mortgage 1 Info Calcs'!$K$4)),0,IF(('Mortgage 1 Info Calcs'!F$7*12)&gt;C62,G62,IF(C62='Mortgage 1 Info Calcs'!F$7*12,'Mortgage 1 Info Calcs'!F$8,G62))),'Mortgage 1 Monthly Table'!G63)</f>
        <v>0.06</v>
      </c>
      <c r="H63">
        <f>((PMT(G63/'Mortgage 1 Variables'!E$43,('Mortgage 1 Info Calcs'!F$9*'Mortgage 1 Variables'!E$43)-C62,-J63,0)))</f>
        <v>644.30140148550777</v>
      </c>
      <c r="I63">
        <f>IF(OR(ISERROR(((IPMT(G63/'Mortgage 1 Variables'!E$43,1,'Mortgage 1 Info Calcs'!F$9*'Mortgage 1 Variables'!E$43,-J63+Q63+'Mortgage 1 Info Calcs'!F$24,IF('Mortgage 1 Info Calcs'!F$5="Interest Only",-J63+Q63+'Mortgage 1 Info Calcs'!F$24,0))))),(((IPMT(G63/'Mortgage 1 Variables'!E$43,1,'Mortgage 1 Info Calcs'!F$9*'Mortgage 1 Variables'!E$43,-J$12,-J$12)))=0)),0,((IPMT(G63/'Mortgage 1 Variables'!E$43,1,'Mortgage 1 Info Calcs'!F$9*'Mortgage 1 Variables'!E$43,-J63+Q63+'Mortgage 1 Info Calcs'!F$24,IF('Mortgage 1 Info Calcs'!F$5="Interest Only",-J63+Q63+'Mortgage 1 Info Calcs'!F$24,0)))))</f>
        <v>458.2042615503625</v>
      </c>
      <c r="J63">
        <f>IF(Y62&gt;0,IF(ISTEXT('Mortgage 1 Info Calcs'!K$4),"0",IF(ISTEXT(Y62),Y62,Y62+(IF(ISTEXT(K63),0,K63)))),0)</f>
        <v>91640.8523100725</v>
      </c>
      <c r="K63">
        <f>IF(ISBLANK('Mortgage 1 Monthly Table'!L63),0,'Mortgage 1 Monthly Table'!L63)</f>
        <v>0</v>
      </c>
      <c r="L63">
        <f>IF(ISBLANK('Mortgage 1 Monthly Table'!N63),IF('Mortgage 1 Info Calcs'!F$13="Calculated",IF('Mortgage 1 Info Calcs'!F$22="Keep Same",IF('Mortgage 1 Info Calcs'!F$5="Interest Only",IF(OR(I63&gt;L62,J63=""),I63,IF(J63&lt;L62,IF(J63&lt;L62,J63+I63,IF(L62+M62&gt;J63,L62+I63,L62)),IF(L62+M62&gt;J63,L62+I63,L62))),IF(H63&gt;L62,H63,IF(J63&gt;L62,IF(L62+M62&gt;J63,L62+I63,L62),J63+S63))),IF('Mortgage 1 Info Calcs'!F$5="Interest Only",'Mortgage 1 Monthly Calcs'!I63,'Mortgage 1 Monthly Calcs'!H63)),'Mortgage 1 Monthly Calcs'!L62),'Mortgage 1 Monthly Table'!N63)</f>
        <v>644.30140148550777</v>
      </c>
      <c r="M63">
        <f>IF(ISBLANK('Mortgage 1 Monthly Table'!P63),IF(N62&gt;J63,IF(J63&gt;L62,J63-L62,0),IF(OR(OR(Y62&lt;0,ISTEXT(Y62)),ISTEXT('Mortgage 1 Info Calcs'!$K$4)),"",'Mortgage 1 Info Calcs'!F$21)),'Mortgage 1 Monthly Table'!P63)</f>
        <v>0</v>
      </c>
      <c r="N63">
        <f t="shared" si="3"/>
        <v>644.30140148550777</v>
      </c>
      <c r="O63">
        <f>IF(OR(OR(Y62&lt;0,ISTEXT(Y62)),ISTEXT('Mortgage 1 Info Calcs'!$K$4)),"",(O62+M63))</f>
        <v>0</v>
      </c>
      <c r="P63">
        <f>IF(ISBLANK('Mortgage 1 Monthly Table'!T63),IF(ISTEXT(J63),0,IF(OR(Y62&lt;Q62,AND(Y62&lt;0,NOT(ISTEXT(Y62))),ISTEXT('Mortgage 1 Info Calcs'!$K$4)),IF(-Y62&gt;P62,-Y62,Y62-Q62),IF(J63="",0,'Mortgage 1 Info Calcs'!F$26))),'Mortgage 1 Monthly Table'!T63)</f>
        <v>0</v>
      </c>
      <c r="Q63">
        <f>IF(OR(OR(Y62&lt;0,ISTEXT(Y62)),ISTEXT('Mortgage 1 Info Calcs'!$K$4)),"",IF(O63&lt;0,Q62,(Q62+P63)))</f>
        <v>0</v>
      </c>
      <c r="R63">
        <f>IF(OR(ISERROR(L63-S63),ISTEXT('Mortgage 1 Info Calcs'!$K$4)),"",L63-S63+M63)</f>
        <v>186.09713993514526</v>
      </c>
      <c r="S63">
        <f>IF(OR(IF(ISERROR(ROUND((J63-Q63-'Mortgage 1 Info Calcs'!F$24)*(G63/12),2)),0,(J63-O63-Q63-'Mortgage 1 Info Calcs'!F$24)*(G63/12)),,,ISTEXT('Mortgage 1 Info Calcs'!K$4)),IF(((J63-Q63-'Mortgage 1 Info Calcs'!F$24)*(G63/12))&gt;0,((J63-Q63-'Mortgage 1 Info Calcs'!F$24)*(G63/12)),0),0)</f>
        <v>458.2042615503625</v>
      </c>
      <c r="T63">
        <f>IF(OR(ISERROR(SUM(R$12:R63)),(ISTEXT(T62)),(T62=(SUM(R$12:R63)))),"",SUM(R$12:R63))</f>
        <v>8545.2448298625295</v>
      </c>
      <c r="U63">
        <f>SUM(S$12:S63)</f>
        <v>24958.428047383895</v>
      </c>
      <c r="V63" t="str">
        <f>IF(ISBLANK('Mortgage 1 Info Calcs'!F$28),"",IF((O63+Q63)&gt;0,((O63+Q63)*G63/12)-((O63+Q63)*(('Mortgage 1 Info Calcs'!F$28)-('Mortgage 1 Info Calcs'!F$28*'Mortgage 1 Info Calcs'!G$29))/12),""))</f>
        <v/>
      </c>
      <c r="W63" t="str">
        <f>IF(ISTEXT(V63),"",SUM(V$12:V63))</f>
        <v/>
      </c>
      <c r="X63">
        <f>IF(OR(J63=Q63,ISTEXT(Y62),ISTEXT('Mortgage 1 Info Calcs'!$F$17)),"",IF(('Mortgage 1 Info Calcs'!F$18*12)&gt;C62+1,IF(C62='Mortgage 1 Info Calcs'!F$18*12,0,'Mortgage 1 Info Calcs'!F$19+Y63*('Mortgage 1 Info Calcs'!F$17)),'Mortgage 1 Info Calcs'!F$19))</f>
        <v>0</v>
      </c>
      <c r="Y63">
        <f>IF(OR(ISERROR(J63-R63-M63),IF(ISERROR((J63-R63-M63)=0),"True",(J63-R63-M63)=0),ISTEXT('Mortgage 1 Info Calcs'!$K$4)),"",IF((J63&gt;(L63+M63)),(FV((G63/'Mortgage 1 Variables'!E$43),1,(L63+M63),-J63+Q63+'Mortgage 1 Info Calcs'!F$24,0))+Q63+'Mortgage 1 Info Calcs'!F$24+IF(I63&gt;0,0,-I63),""))</f>
        <v>91454.75517013736</v>
      </c>
      <c r="Z63" s="67">
        <f>IF((FV(IF(G63=0,'Mortgage 1 Info Calcs'!F$8,G63)/12,1,PMT(IF(G63=0,'Mortgage 1 Info Calcs'!F$8,G63)/12,('Mortgage 1 Info Calcs'!F$9*12)-C62,-Z62,0),-Z62,0))&gt;0,(FV(IF(G63=0,'Mortgage 1 Info Calcs'!F$8,G63)/12,1,PMT(IF(G63=0,'Mortgage 1 Info Calcs'!F$8,G63)/12,('Mortgage 1 Info Calcs'!F$9*12)-C62,-Z62,0),-Z62,0)),0)</f>
        <v>91454.75517013736</v>
      </c>
      <c r="AA63" s="67">
        <f>IF(Z63&lt;=0,0,(IPMT(IF(G63=0,'Mortgage 1 Info Calcs'!F$8,G63)/12,1,('Mortgage 1 Info Calcs'!F$9*12)-C62,-Z62,0)))</f>
        <v>458.2042615503625</v>
      </c>
      <c r="AB63" s="67">
        <f>IF(C63&lt;('Mortgage 1 Info Calcs'!F$9*12),SUM(AA$12:AA63),0)</f>
        <v>24958.428047383895</v>
      </c>
      <c r="AC63" s="14">
        <v>52</v>
      </c>
      <c r="AD63" s="174">
        <f t="shared" si="4"/>
        <v>4.333333333333333</v>
      </c>
      <c r="AE63" s="174" t="str">
        <f>IF(Y63="","",IF(J$12+X63='Mortgage 2 Monthly calcs'!J$12+'Mortgage 2 Monthly calcs'!V63,"",IF(J$12+X63&gt;'Mortgage 2 Monthly calcs'!J$12+'Mortgage 2 Monthly calcs'!V63,IF(Y63+X63+'Mortgage 1 Info Calcs'!F$15&gt;'Mortgage 2 Monthly calcs'!W63+'Mortgage 2 Monthly calcs'!V63,"",C63),IF(Y63+X63&lt;'Mortgage 2 Monthly calcs'!W63+'Mortgage 2 Monthly calcs'!V63,"",C63))))</f>
        <v/>
      </c>
      <c r="AG63" s="16"/>
      <c r="AH63" s="16"/>
      <c r="AI63" s="15"/>
    </row>
    <row r="64" spans="2:43" ht="11.7" customHeight="1" x14ac:dyDescent="0.25">
      <c r="B64">
        <f t="shared" si="2"/>
        <v>4.416666666666667</v>
      </c>
      <c r="C64">
        <v>53</v>
      </c>
      <c r="E64" t="str">
        <f t="shared" si="9"/>
        <v/>
      </c>
      <c r="F64" t="str">
        <f>VLOOKUP('Mortgage 1 Variables'!D$12,'Mortgage 1 Variables'!B$8:C$19,2)</f>
        <v>Mar</v>
      </c>
      <c r="G64">
        <f>IF(ISBLANK('Mortgage 1 Monthly Table'!G64),IF(OR(J64=Q64,ISTEXT(Y63),ISTEXT('Mortgage 1 Info Calcs'!$K$4)),0,IF(('Mortgage 1 Info Calcs'!F$7*12)&gt;C63,G63,IF(C63='Mortgage 1 Info Calcs'!F$7*12,'Mortgage 1 Info Calcs'!F$8,G63))),'Mortgage 1 Monthly Table'!G64)</f>
        <v>0.06</v>
      </c>
      <c r="H64">
        <f>((PMT(G64/'Mortgage 1 Variables'!E$43,('Mortgage 1 Info Calcs'!F$9*'Mortgage 1 Variables'!E$43)-C63,-J64,0)))</f>
        <v>644.30140148550777</v>
      </c>
      <c r="I64">
        <f>IF(OR(ISERROR(((IPMT(G64/'Mortgage 1 Variables'!E$43,1,'Mortgage 1 Info Calcs'!F$9*'Mortgage 1 Variables'!E$43,-J64+Q64+'Mortgage 1 Info Calcs'!F$24,IF('Mortgage 1 Info Calcs'!F$5="Interest Only",-J64+Q64+'Mortgage 1 Info Calcs'!F$24,0))))),(((IPMT(G64/'Mortgage 1 Variables'!E$43,1,'Mortgage 1 Info Calcs'!F$9*'Mortgage 1 Variables'!E$43,-J$12,-J$12)))=0)),0,((IPMT(G64/'Mortgage 1 Variables'!E$43,1,'Mortgage 1 Info Calcs'!F$9*'Mortgage 1 Variables'!E$43,-J64+Q64+'Mortgage 1 Info Calcs'!F$24,IF('Mortgage 1 Info Calcs'!F$5="Interest Only",-J64+Q64+'Mortgage 1 Info Calcs'!F$24,0)))))</f>
        <v>457.27377585068683</v>
      </c>
      <c r="J64">
        <f>IF(Y63&gt;0,IF(ISTEXT('Mortgage 1 Info Calcs'!K$4),"0",IF(ISTEXT(Y63),Y63,Y63+(IF(ISTEXT(K64),0,K64)))),0)</f>
        <v>91454.75517013736</v>
      </c>
      <c r="K64">
        <f>IF(ISBLANK('Mortgage 1 Monthly Table'!L64),0,'Mortgage 1 Monthly Table'!L64)</f>
        <v>0</v>
      </c>
      <c r="L64">
        <f>IF(ISBLANK('Mortgage 1 Monthly Table'!N64),IF('Mortgage 1 Info Calcs'!F$13="Calculated",IF('Mortgage 1 Info Calcs'!F$22="Keep Same",IF('Mortgage 1 Info Calcs'!F$5="Interest Only",IF(OR(I64&gt;L63,J64=""),I64,IF(J64&lt;L63,IF(J64&lt;L63,J64+I64,IF(L63+M63&gt;J64,L63+I64,L63)),IF(L63+M63&gt;J64,L63+I64,L63))),IF(H64&gt;L63,H64,IF(J64&gt;L63,IF(L63+M63&gt;J64,L63+I64,L63),J64+S64))),IF('Mortgage 1 Info Calcs'!F$5="Interest Only",'Mortgage 1 Monthly Calcs'!I64,'Mortgage 1 Monthly Calcs'!H64)),'Mortgage 1 Monthly Calcs'!L63),'Mortgage 1 Monthly Table'!N64)</f>
        <v>644.30140148550777</v>
      </c>
      <c r="M64">
        <f>IF(ISBLANK('Mortgage 1 Monthly Table'!P64),IF(N63&gt;J64,IF(J64&gt;L63,J64-L63,0),IF(OR(OR(Y63&lt;0,ISTEXT(Y63)),ISTEXT('Mortgage 1 Info Calcs'!$K$4)),"",'Mortgage 1 Info Calcs'!F$21)),'Mortgage 1 Monthly Table'!P64)</f>
        <v>0</v>
      </c>
      <c r="N64">
        <f t="shared" si="3"/>
        <v>644.30140148550777</v>
      </c>
      <c r="O64">
        <f>IF(OR(OR(Y63&lt;0,ISTEXT(Y63)),ISTEXT('Mortgage 1 Info Calcs'!$K$4)),"",(O63+M64))</f>
        <v>0</v>
      </c>
      <c r="P64">
        <f>IF(ISBLANK('Mortgage 1 Monthly Table'!T64),IF(ISTEXT(J64),0,IF(OR(Y63&lt;Q63,AND(Y63&lt;0,NOT(ISTEXT(Y63))),ISTEXT('Mortgage 1 Info Calcs'!$K$4)),IF(-Y63&gt;P63,-Y63,Y63-Q63),IF(J64="",0,'Mortgage 1 Info Calcs'!F$26))),'Mortgage 1 Monthly Table'!T64)</f>
        <v>0</v>
      </c>
      <c r="Q64">
        <f>IF(OR(OR(Y63&lt;0,ISTEXT(Y63)),ISTEXT('Mortgage 1 Info Calcs'!$K$4)),"",IF(O64&lt;0,Q63,(Q63+P64)))</f>
        <v>0</v>
      </c>
      <c r="R64">
        <f>IF(OR(ISERROR(L64-S64),ISTEXT('Mortgage 1 Info Calcs'!$K$4)),"",L64-S64+M64)</f>
        <v>187.02762563482094</v>
      </c>
      <c r="S64">
        <f>IF(OR(IF(ISERROR(ROUND((J64-Q64-'Mortgage 1 Info Calcs'!F$24)*(G64/12),2)),0,(J64-O64-Q64-'Mortgage 1 Info Calcs'!F$24)*(G64/12)),,,ISTEXT('Mortgage 1 Info Calcs'!K$4)),IF(((J64-Q64-'Mortgage 1 Info Calcs'!F$24)*(G64/12))&gt;0,((J64-Q64-'Mortgage 1 Info Calcs'!F$24)*(G64/12)),0),0)</f>
        <v>457.27377585068683</v>
      </c>
      <c r="T64">
        <f>IF(OR(ISERROR(SUM(R$12:R64)),(ISTEXT(T63)),(T63=(SUM(R$12:R64)))),"",SUM(R$12:R64))</f>
        <v>8732.2724554973502</v>
      </c>
      <c r="U64">
        <f>SUM(S$12:S64)</f>
        <v>25415.701823234584</v>
      </c>
      <c r="V64" t="str">
        <f>IF(ISBLANK('Mortgage 1 Info Calcs'!F$28),"",IF((O64+Q64)&gt;0,((O64+Q64)*G64/12)-((O64+Q64)*(('Mortgage 1 Info Calcs'!F$28)-('Mortgage 1 Info Calcs'!F$28*'Mortgage 1 Info Calcs'!G$29))/12),""))</f>
        <v/>
      </c>
      <c r="W64" t="str">
        <f>IF(ISTEXT(V64),"",SUM(V$12:V64))</f>
        <v/>
      </c>
      <c r="X64">
        <f>IF(OR(J64=Q64,ISTEXT(Y63),ISTEXT('Mortgage 1 Info Calcs'!$F$17)),"",IF(('Mortgage 1 Info Calcs'!F$18*12)&gt;C63+1,IF(C63='Mortgage 1 Info Calcs'!F$18*12,0,'Mortgage 1 Info Calcs'!F$19+Y64*('Mortgage 1 Info Calcs'!F$17)),'Mortgage 1 Info Calcs'!F$19))</f>
        <v>0</v>
      </c>
      <c r="Y64">
        <f>IF(OR(ISERROR(J64-R64-M64),IF(ISERROR((J64-R64-M64)=0),"True",(J64-R64-M64)=0),ISTEXT('Mortgage 1 Info Calcs'!$K$4)),"",IF((J64&gt;(L64+M64)),(FV((G64/'Mortgage 1 Variables'!E$43),1,(L64+M64),-J64+Q64+'Mortgage 1 Info Calcs'!F$24,0))+Q64+'Mortgage 1 Info Calcs'!F$24+IF(I64&gt;0,0,-I64),""))</f>
        <v>91267.72754450253</v>
      </c>
      <c r="Z64" s="67">
        <f>IF((FV(IF(G64=0,'Mortgage 1 Info Calcs'!F$8,G64)/12,1,PMT(IF(G64=0,'Mortgage 1 Info Calcs'!F$8,G64)/12,('Mortgage 1 Info Calcs'!F$9*12)-C63,-Z63,0),-Z63,0))&gt;0,(FV(IF(G64=0,'Mortgage 1 Info Calcs'!F$8,G64)/12,1,PMT(IF(G64=0,'Mortgage 1 Info Calcs'!F$8,G64)/12,('Mortgage 1 Info Calcs'!F$9*12)-C63,-Z63,0),-Z63,0)),0)</f>
        <v>91267.72754450253</v>
      </c>
      <c r="AA64" s="67">
        <f>IF(Z64&lt;=0,0,(IPMT(IF(G64=0,'Mortgage 1 Info Calcs'!F$8,G64)/12,1,('Mortgage 1 Info Calcs'!F$9*12)-C63,-Z63,0)))</f>
        <v>457.27377585068683</v>
      </c>
      <c r="AB64" s="67">
        <f>IF(C64&lt;('Mortgage 1 Info Calcs'!F$9*12),SUM(AA$12:AA64),0)</f>
        <v>25415.701823234584</v>
      </c>
      <c r="AC64" s="14">
        <v>53</v>
      </c>
      <c r="AD64" s="174">
        <f t="shared" si="4"/>
        <v>4.416666666666667</v>
      </c>
      <c r="AE64" s="174" t="str">
        <f>IF(Y64="","",IF(J$12+X64='Mortgage 2 Monthly calcs'!J$12+'Mortgage 2 Monthly calcs'!V64,"",IF(J$12+X64&gt;'Mortgage 2 Monthly calcs'!J$12+'Mortgage 2 Monthly calcs'!V64,IF(Y64+X64+'Mortgage 1 Info Calcs'!F$15&gt;'Mortgage 2 Monthly calcs'!W64+'Mortgage 2 Monthly calcs'!V64,"",C64),IF(Y64+X64&lt;'Mortgage 2 Monthly calcs'!W64+'Mortgage 2 Monthly calcs'!V64,"",C64))))</f>
        <v/>
      </c>
      <c r="AG64" s="16"/>
      <c r="AH64" s="16"/>
      <c r="AI64" s="15"/>
    </row>
    <row r="65" spans="2:35" ht="11.7" customHeight="1" x14ac:dyDescent="0.25">
      <c r="B65">
        <f t="shared" si="2"/>
        <v>4.5</v>
      </c>
      <c r="C65">
        <v>54</v>
      </c>
      <c r="E65" t="str">
        <f t="shared" si="9"/>
        <v/>
      </c>
      <c r="F65" t="str">
        <f>VLOOKUP('Mortgage 1 Variables'!D$13,'Mortgage 1 Variables'!B$8:C$19,2)</f>
        <v>Apr</v>
      </c>
      <c r="G65">
        <f>IF(ISBLANK('Mortgage 1 Monthly Table'!G65),IF(OR(J65=Q65,ISTEXT(Y64),ISTEXT('Mortgage 1 Info Calcs'!$K$4)),0,IF(('Mortgage 1 Info Calcs'!F$7*12)&gt;C64,G64,IF(C64='Mortgage 1 Info Calcs'!F$7*12,'Mortgage 1 Info Calcs'!F$8,G64))),'Mortgage 1 Monthly Table'!G65)</f>
        <v>0.06</v>
      </c>
      <c r="H65">
        <f>((PMT(G65/'Mortgage 1 Variables'!E$43,('Mortgage 1 Info Calcs'!F$9*'Mortgage 1 Variables'!E$43)-C64,-J65,0)))</f>
        <v>644.30140148550777</v>
      </c>
      <c r="I65">
        <f>IF(OR(ISERROR(((IPMT(G65/'Mortgage 1 Variables'!E$43,1,'Mortgage 1 Info Calcs'!F$9*'Mortgage 1 Variables'!E$43,-J65+Q65+'Mortgage 1 Info Calcs'!F$24,IF('Mortgage 1 Info Calcs'!F$5="Interest Only",-J65+Q65+'Mortgage 1 Info Calcs'!F$24,0))))),(((IPMT(G65/'Mortgage 1 Variables'!E$43,1,'Mortgage 1 Info Calcs'!F$9*'Mortgage 1 Variables'!E$43,-J$12,-J$12)))=0)),0,((IPMT(G65/'Mortgage 1 Variables'!E$43,1,'Mortgage 1 Info Calcs'!F$9*'Mortgage 1 Variables'!E$43,-J65+Q65+'Mortgage 1 Info Calcs'!F$24,IF('Mortgage 1 Info Calcs'!F$5="Interest Only",-J65+Q65+'Mortgage 1 Info Calcs'!F$24,0)))))</f>
        <v>456.33863772251266</v>
      </c>
      <c r="J65">
        <f>IF(Y64&gt;0,IF(ISTEXT('Mortgage 1 Info Calcs'!K$4),"0",IF(ISTEXT(Y64),Y64,Y64+(IF(ISTEXT(K65),0,K65)))),0)</f>
        <v>91267.72754450253</v>
      </c>
      <c r="K65">
        <f>IF(ISBLANK('Mortgage 1 Monthly Table'!L65),0,'Mortgage 1 Monthly Table'!L65)</f>
        <v>0</v>
      </c>
      <c r="L65">
        <f>IF(ISBLANK('Mortgage 1 Monthly Table'!N65),IF('Mortgage 1 Info Calcs'!F$13="Calculated",IF('Mortgage 1 Info Calcs'!F$22="Keep Same",IF('Mortgage 1 Info Calcs'!F$5="Interest Only",IF(OR(I65&gt;L64,J65=""),I65,IF(J65&lt;L64,IF(J65&lt;L64,J65+I65,IF(L64+M64&gt;J65,L64+I65,L64)),IF(L64+M64&gt;J65,L64+I65,L64))),IF(H65&gt;L64,H65,IF(J65&gt;L64,IF(L64+M64&gt;J65,L64+I65,L64),J65+S65))),IF('Mortgage 1 Info Calcs'!F$5="Interest Only",'Mortgage 1 Monthly Calcs'!I65,'Mortgage 1 Monthly Calcs'!H65)),'Mortgage 1 Monthly Calcs'!L64),'Mortgage 1 Monthly Table'!N65)</f>
        <v>644.30140148550777</v>
      </c>
      <c r="M65">
        <f>IF(ISBLANK('Mortgage 1 Monthly Table'!P65),IF(N64&gt;J65,IF(J65&gt;L64,J65-L64,0),IF(OR(OR(Y64&lt;0,ISTEXT(Y64)),ISTEXT('Mortgage 1 Info Calcs'!$K$4)),"",'Mortgage 1 Info Calcs'!F$21)),'Mortgage 1 Monthly Table'!P65)</f>
        <v>0</v>
      </c>
      <c r="N65">
        <f t="shared" si="3"/>
        <v>644.30140148550777</v>
      </c>
      <c r="O65">
        <f>IF(OR(OR(Y64&lt;0,ISTEXT(Y64)),ISTEXT('Mortgage 1 Info Calcs'!$K$4)),"",(O64+M65))</f>
        <v>0</v>
      </c>
      <c r="P65">
        <f>IF(ISBLANK('Mortgage 1 Monthly Table'!T65),IF(ISTEXT(J65),0,IF(OR(Y64&lt;Q64,AND(Y64&lt;0,NOT(ISTEXT(Y64))),ISTEXT('Mortgage 1 Info Calcs'!$K$4)),IF(-Y64&gt;P64,-Y64,Y64-Q64),IF(J65="",0,'Mortgage 1 Info Calcs'!F$26))),'Mortgage 1 Monthly Table'!T65)</f>
        <v>0</v>
      </c>
      <c r="Q65">
        <f>IF(OR(OR(Y64&lt;0,ISTEXT(Y64)),ISTEXT('Mortgage 1 Info Calcs'!$K$4)),"",IF(O65&lt;0,Q64,(Q64+P65)))</f>
        <v>0</v>
      </c>
      <c r="R65">
        <f>IF(OR(ISERROR(L65-S65),ISTEXT('Mortgage 1 Info Calcs'!$K$4)),"",L65-S65+M65)</f>
        <v>187.96276376299511</v>
      </c>
      <c r="S65">
        <f>IF(OR(IF(ISERROR(ROUND((J65-Q65-'Mortgage 1 Info Calcs'!F$24)*(G65/12),2)),0,(J65-O65-Q65-'Mortgage 1 Info Calcs'!F$24)*(G65/12)),,,ISTEXT('Mortgage 1 Info Calcs'!K$4)),IF(((J65-Q65-'Mortgage 1 Info Calcs'!F$24)*(G65/12))&gt;0,((J65-Q65-'Mortgage 1 Info Calcs'!F$24)*(G65/12)),0),0)</f>
        <v>456.33863772251266</v>
      </c>
      <c r="T65">
        <f>IF(OR(ISERROR(SUM(R$12:R65)),(ISTEXT(T64)),(T64=(SUM(R$12:R65)))),"",SUM(R$12:R65))</f>
        <v>8920.2352192603448</v>
      </c>
      <c r="U65">
        <f>SUM(S$12:S65)</f>
        <v>25872.040460957098</v>
      </c>
      <c r="V65" t="str">
        <f>IF(ISBLANK('Mortgage 1 Info Calcs'!F$28),"",IF((O65+Q65)&gt;0,((O65+Q65)*G65/12)-((O65+Q65)*(('Mortgage 1 Info Calcs'!F$28)-('Mortgage 1 Info Calcs'!F$28*'Mortgage 1 Info Calcs'!G$29))/12),""))</f>
        <v/>
      </c>
      <c r="W65" t="str">
        <f>IF(ISTEXT(V65),"",SUM(V$12:V65))</f>
        <v/>
      </c>
      <c r="X65">
        <f>IF(OR(J65=Q65,ISTEXT(Y64),ISTEXT('Mortgage 1 Info Calcs'!$F$17)),"",IF(('Mortgage 1 Info Calcs'!F$18*12)&gt;C64+1,IF(C64='Mortgage 1 Info Calcs'!F$18*12,0,'Mortgage 1 Info Calcs'!F$19+Y65*('Mortgage 1 Info Calcs'!F$17)),'Mortgage 1 Info Calcs'!F$19))</f>
        <v>0</v>
      </c>
      <c r="Y65">
        <f>IF(OR(ISERROR(J65-R65-M65),IF(ISERROR((J65-R65-M65)=0),"True",(J65-R65-M65)=0),ISTEXT('Mortgage 1 Info Calcs'!$K$4)),"",IF((J65&gt;(L65+M65)),(FV((G65/'Mortgage 1 Variables'!E$43),1,(L65+M65),-J65+Q65+'Mortgage 1 Info Calcs'!F$24,0))+Q65+'Mortgage 1 Info Calcs'!F$24+IF(I65&gt;0,0,-I65),""))</f>
        <v>91079.764780739526</v>
      </c>
      <c r="Z65" s="67">
        <f>IF((FV(IF(G65=0,'Mortgage 1 Info Calcs'!F$8,G65)/12,1,PMT(IF(G65=0,'Mortgage 1 Info Calcs'!F$8,G65)/12,('Mortgage 1 Info Calcs'!F$9*12)-C64,-Z64,0),-Z64,0))&gt;0,(FV(IF(G65=0,'Mortgage 1 Info Calcs'!F$8,G65)/12,1,PMT(IF(G65=0,'Mortgage 1 Info Calcs'!F$8,G65)/12,('Mortgage 1 Info Calcs'!F$9*12)-C64,-Z64,0),-Z64,0)),0)</f>
        <v>91079.764780739526</v>
      </c>
      <c r="AA65" s="67">
        <f>IF(Z65&lt;=0,0,(IPMT(IF(G65=0,'Mortgage 1 Info Calcs'!F$8,G65)/12,1,('Mortgage 1 Info Calcs'!F$9*12)-C64,-Z64,0)))</f>
        <v>456.33863772251266</v>
      </c>
      <c r="AB65" s="67">
        <f>IF(C65&lt;('Mortgage 1 Info Calcs'!F$9*12),SUM(AA$12:AA65),0)</f>
        <v>25872.040460957098</v>
      </c>
      <c r="AC65" s="14">
        <v>54</v>
      </c>
      <c r="AD65" s="174">
        <f t="shared" si="4"/>
        <v>4.5</v>
      </c>
      <c r="AE65" s="174" t="str">
        <f>IF(Y65="","",IF(J$12+X65='Mortgage 2 Monthly calcs'!J$12+'Mortgage 2 Monthly calcs'!V65,"",IF(J$12+X65&gt;'Mortgage 2 Monthly calcs'!J$12+'Mortgage 2 Monthly calcs'!V65,IF(Y65+X65+'Mortgage 1 Info Calcs'!F$15&gt;'Mortgage 2 Monthly calcs'!W65+'Mortgage 2 Monthly calcs'!V65,"",C65),IF(Y65+X65&lt;'Mortgage 2 Monthly calcs'!W65+'Mortgage 2 Monthly calcs'!V65,"",C65))))</f>
        <v/>
      </c>
      <c r="AG65" s="16"/>
      <c r="AH65" s="16"/>
      <c r="AI65" s="15"/>
    </row>
    <row r="66" spans="2:35" ht="11.7" customHeight="1" x14ac:dyDescent="0.25">
      <c r="B66">
        <f t="shared" si="2"/>
        <v>4.583333333333333</v>
      </c>
      <c r="C66">
        <v>55</v>
      </c>
      <c r="E66" t="str">
        <f t="shared" si="9"/>
        <v/>
      </c>
      <c r="F66" t="str">
        <f>VLOOKUP('Mortgage 1 Variables'!D$14,'Mortgage 1 Variables'!B$8:C$19,2)</f>
        <v>May</v>
      </c>
      <c r="G66">
        <f>IF(ISBLANK('Mortgage 1 Monthly Table'!G66),IF(OR(J66=Q66,ISTEXT(Y65),ISTEXT('Mortgage 1 Info Calcs'!$K$4)),0,IF(('Mortgage 1 Info Calcs'!F$7*12)&gt;C65,G65,IF(C65='Mortgage 1 Info Calcs'!F$7*12,'Mortgage 1 Info Calcs'!F$8,G65))),'Mortgage 1 Monthly Table'!G66)</f>
        <v>0.06</v>
      </c>
      <c r="H66">
        <f>((PMT(G66/'Mortgage 1 Variables'!E$43,('Mortgage 1 Info Calcs'!F$9*'Mortgage 1 Variables'!E$43)-C65,-J66,0)))</f>
        <v>644.30140148550777</v>
      </c>
      <c r="I66">
        <f>IF(OR(ISERROR(((IPMT(G66/'Mortgage 1 Variables'!E$43,1,'Mortgage 1 Info Calcs'!F$9*'Mortgage 1 Variables'!E$43,-J66+Q66+'Mortgage 1 Info Calcs'!F$24,IF('Mortgage 1 Info Calcs'!F$5="Interest Only",-J66+Q66+'Mortgage 1 Info Calcs'!F$24,0))))),(((IPMT(G66/'Mortgage 1 Variables'!E$43,1,'Mortgage 1 Info Calcs'!F$9*'Mortgage 1 Variables'!E$43,-J$12,-J$12)))=0)),0,((IPMT(G66/'Mortgage 1 Variables'!E$43,1,'Mortgage 1 Info Calcs'!F$9*'Mortgage 1 Variables'!E$43,-J66+Q66+'Mortgage 1 Info Calcs'!F$24,IF('Mortgage 1 Info Calcs'!F$5="Interest Only",-J66+Q66+'Mortgage 1 Info Calcs'!F$24,0)))))</f>
        <v>455.39882390369763</v>
      </c>
      <c r="J66">
        <f>IF(Y65&gt;0,IF(ISTEXT('Mortgage 1 Info Calcs'!K$4),"0",IF(ISTEXT(Y65),Y65,Y65+(IF(ISTEXT(K66),0,K66)))),0)</f>
        <v>91079.764780739526</v>
      </c>
      <c r="K66">
        <f>IF(ISBLANK('Mortgage 1 Monthly Table'!L66),0,'Mortgage 1 Monthly Table'!L66)</f>
        <v>0</v>
      </c>
      <c r="L66">
        <f>IF(ISBLANK('Mortgage 1 Monthly Table'!N66),IF('Mortgage 1 Info Calcs'!F$13="Calculated",IF('Mortgage 1 Info Calcs'!F$22="Keep Same",IF('Mortgage 1 Info Calcs'!F$5="Interest Only",IF(OR(I66&gt;L65,J66=""),I66,IF(J66&lt;L65,IF(J66&lt;L65,J66+I66,IF(L65+M65&gt;J66,L65+I66,L65)),IF(L65+M65&gt;J66,L65+I66,L65))),IF(H66&gt;L65,H66,IF(J66&gt;L65,IF(L65+M65&gt;J66,L65+I66,L65),J66+S66))),IF('Mortgage 1 Info Calcs'!F$5="Interest Only",'Mortgage 1 Monthly Calcs'!I66,'Mortgage 1 Monthly Calcs'!H66)),'Mortgage 1 Monthly Calcs'!L65),'Mortgage 1 Monthly Table'!N66)</f>
        <v>644.30140148550777</v>
      </c>
      <c r="M66">
        <f>IF(ISBLANK('Mortgage 1 Monthly Table'!P66),IF(N65&gt;J66,IF(J66&gt;L65,J66-L65,0),IF(OR(OR(Y65&lt;0,ISTEXT(Y65)),ISTEXT('Mortgage 1 Info Calcs'!$K$4)),"",'Mortgage 1 Info Calcs'!F$21)),'Mortgage 1 Monthly Table'!P66)</f>
        <v>0</v>
      </c>
      <c r="N66">
        <f t="shared" si="3"/>
        <v>644.30140148550777</v>
      </c>
      <c r="O66">
        <f>IF(OR(OR(Y65&lt;0,ISTEXT(Y65)),ISTEXT('Mortgage 1 Info Calcs'!$K$4)),"",(O65+M66))</f>
        <v>0</v>
      </c>
      <c r="P66">
        <f>IF(ISBLANK('Mortgage 1 Monthly Table'!T66),IF(ISTEXT(J66),0,IF(OR(Y65&lt;Q65,AND(Y65&lt;0,NOT(ISTEXT(Y65))),ISTEXT('Mortgage 1 Info Calcs'!$K$4)),IF(-Y65&gt;P65,-Y65,Y65-Q65),IF(J66="",0,'Mortgage 1 Info Calcs'!F$26))),'Mortgage 1 Monthly Table'!T66)</f>
        <v>0</v>
      </c>
      <c r="Q66">
        <f>IF(OR(OR(Y65&lt;0,ISTEXT(Y65)),ISTEXT('Mortgage 1 Info Calcs'!$K$4)),"",IF(O66&lt;0,Q65,(Q65+P66)))</f>
        <v>0</v>
      </c>
      <c r="R66">
        <f>IF(OR(ISERROR(L66-S66),ISTEXT('Mortgage 1 Info Calcs'!$K$4)),"",L66-S66+M66)</f>
        <v>188.90257758181014</v>
      </c>
      <c r="S66">
        <f>IF(OR(IF(ISERROR(ROUND((J66-Q66-'Mortgage 1 Info Calcs'!F$24)*(G66/12),2)),0,(J66-O66-Q66-'Mortgage 1 Info Calcs'!F$24)*(G66/12)),,,ISTEXT('Mortgage 1 Info Calcs'!K$4)),IF(((J66-Q66-'Mortgage 1 Info Calcs'!F$24)*(G66/12))&gt;0,((J66-Q66-'Mortgage 1 Info Calcs'!F$24)*(G66/12)),0),0)</f>
        <v>455.39882390369763</v>
      </c>
      <c r="T66">
        <f>IF(OR(ISERROR(SUM(R$12:R66)),(ISTEXT(T65)),(T65=(SUM(R$12:R66)))),"",SUM(R$12:R66))</f>
        <v>9109.1377968421548</v>
      </c>
      <c r="U66">
        <f>SUM(S$12:S66)</f>
        <v>26327.439284860797</v>
      </c>
      <c r="V66" t="str">
        <f>IF(ISBLANK('Mortgage 1 Info Calcs'!F$28),"",IF((O66+Q66)&gt;0,((O66+Q66)*G66/12)-((O66+Q66)*(('Mortgage 1 Info Calcs'!F$28)-('Mortgage 1 Info Calcs'!F$28*'Mortgage 1 Info Calcs'!G$29))/12),""))</f>
        <v/>
      </c>
      <c r="W66" t="str">
        <f>IF(ISTEXT(V66),"",SUM(V$12:V66))</f>
        <v/>
      </c>
      <c r="X66">
        <f>IF(OR(J66=Q66,ISTEXT(Y65),ISTEXT('Mortgage 1 Info Calcs'!$F$17)),"",IF(('Mortgage 1 Info Calcs'!F$18*12)&gt;C65+1,IF(C65='Mortgage 1 Info Calcs'!F$18*12,0,'Mortgage 1 Info Calcs'!F$19+Y66*('Mortgage 1 Info Calcs'!F$17)),'Mortgage 1 Info Calcs'!F$19))</f>
        <v>0</v>
      </c>
      <c r="Y66">
        <f>IF(OR(ISERROR(J66-R66-M66),IF(ISERROR((J66-R66-M66)=0),"True",(J66-R66-M66)=0),ISTEXT('Mortgage 1 Info Calcs'!$K$4)),"",IF((J66&gt;(L66+M66)),(FV((G66/'Mortgage 1 Variables'!E$43),1,(L66+M66),-J66+Q66+'Mortgage 1 Info Calcs'!F$24,0))+Q66+'Mortgage 1 Info Calcs'!F$24+IF(I66&gt;0,0,-I66),""))</f>
        <v>90890.862203157711</v>
      </c>
      <c r="Z66" s="67">
        <f>IF((FV(IF(G66=0,'Mortgage 1 Info Calcs'!F$8,G66)/12,1,PMT(IF(G66=0,'Mortgage 1 Info Calcs'!F$8,G66)/12,('Mortgage 1 Info Calcs'!F$9*12)-C65,-Z65,0),-Z65,0))&gt;0,(FV(IF(G66=0,'Mortgage 1 Info Calcs'!F$8,G66)/12,1,PMT(IF(G66=0,'Mortgage 1 Info Calcs'!F$8,G66)/12,('Mortgage 1 Info Calcs'!F$9*12)-C65,-Z65,0),-Z65,0)),0)</f>
        <v>90890.862203157711</v>
      </c>
      <c r="AA66" s="67">
        <f>IF(Z66&lt;=0,0,(IPMT(IF(G66=0,'Mortgage 1 Info Calcs'!F$8,G66)/12,1,('Mortgage 1 Info Calcs'!F$9*12)-C65,-Z65,0)))</f>
        <v>455.39882390369763</v>
      </c>
      <c r="AB66" s="67">
        <f>IF(C66&lt;('Mortgage 1 Info Calcs'!F$9*12),SUM(AA$12:AA66),0)</f>
        <v>26327.439284860797</v>
      </c>
      <c r="AC66" s="14">
        <v>55</v>
      </c>
      <c r="AD66" s="174">
        <f t="shared" si="4"/>
        <v>4.583333333333333</v>
      </c>
      <c r="AE66" s="174" t="str">
        <f>IF(Y66="","",IF(J$12+X66='Mortgage 2 Monthly calcs'!J$12+'Mortgage 2 Monthly calcs'!V66,"",IF(J$12+X66&gt;'Mortgage 2 Monthly calcs'!J$12+'Mortgage 2 Monthly calcs'!V66,IF(Y66+X66+'Mortgage 1 Info Calcs'!F$15&gt;'Mortgage 2 Monthly calcs'!W66+'Mortgage 2 Monthly calcs'!V66,"",C66),IF(Y66+X66&lt;'Mortgage 2 Monthly calcs'!W66+'Mortgage 2 Monthly calcs'!V66,"",C66))))</f>
        <v/>
      </c>
      <c r="AG66" s="16"/>
      <c r="AH66" s="16"/>
      <c r="AI66" s="15"/>
    </row>
    <row r="67" spans="2:35" ht="11.7" customHeight="1" x14ac:dyDescent="0.25">
      <c r="B67">
        <f t="shared" si="2"/>
        <v>4.666666666666667</v>
      </c>
      <c r="C67">
        <v>56</v>
      </c>
      <c r="E67" t="str">
        <f t="shared" si="9"/>
        <v/>
      </c>
      <c r="F67" t="str">
        <f>VLOOKUP('Mortgage 1 Variables'!D$15,'Mortgage 1 Variables'!B$8:C$19,2)</f>
        <v>Jun</v>
      </c>
      <c r="G67">
        <f>IF(ISBLANK('Mortgage 1 Monthly Table'!G67),IF(OR(J67=Q67,ISTEXT(Y66),ISTEXT('Mortgage 1 Info Calcs'!$K$4)),0,IF(('Mortgage 1 Info Calcs'!F$7*12)&gt;C66,G66,IF(C66='Mortgage 1 Info Calcs'!F$7*12,'Mortgage 1 Info Calcs'!F$8,G66))),'Mortgage 1 Monthly Table'!G67)</f>
        <v>0.06</v>
      </c>
      <c r="H67">
        <f>((PMT(G67/'Mortgage 1 Variables'!E$43,('Mortgage 1 Info Calcs'!F$9*'Mortgage 1 Variables'!E$43)-C66,-J67,0)))</f>
        <v>644.30140148550765</v>
      </c>
      <c r="I67">
        <f>IF(OR(ISERROR(((IPMT(G67/'Mortgage 1 Variables'!E$43,1,'Mortgage 1 Info Calcs'!F$9*'Mortgage 1 Variables'!E$43,-J67+Q67+'Mortgage 1 Info Calcs'!F$24,IF('Mortgage 1 Info Calcs'!F$5="Interest Only",-J67+Q67+'Mortgage 1 Info Calcs'!F$24,0))))),(((IPMT(G67/'Mortgage 1 Variables'!E$43,1,'Mortgage 1 Info Calcs'!F$9*'Mortgage 1 Variables'!E$43,-J$12,-J$12)))=0)),0,((IPMT(G67/'Mortgage 1 Variables'!E$43,1,'Mortgage 1 Info Calcs'!F$9*'Mortgage 1 Variables'!E$43,-J67+Q67+'Mortgage 1 Info Calcs'!F$24,IF('Mortgage 1 Info Calcs'!F$5="Interest Only",-J67+Q67+'Mortgage 1 Info Calcs'!F$24,0)))))</f>
        <v>454.45431101578856</v>
      </c>
      <c r="J67">
        <f>IF(Y66&gt;0,IF(ISTEXT('Mortgage 1 Info Calcs'!K$4),"0",IF(ISTEXT(Y66),Y66,Y66+(IF(ISTEXT(K67),0,K67)))),0)</f>
        <v>90890.862203157711</v>
      </c>
      <c r="K67">
        <f>IF(ISBLANK('Mortgage 1 Monthly Table'!L67),0,'Mortgage 1 Monthly Table'!L67)</f>
        <v>0</v>
      </c>
      <c r="L67">
        <f>IF(ISBLANK('Mortgage 1 Monthly Table'!N67),IF('Mortgage 1 Info Calcs'!F$13="Calculated",IF('Mortgage 1 Info Calcs'!F$22="Keep Same",IF('Mortgage 1 Info Calcs'!F$5="Interest Only",IF(OR(I67&gt;L66,J67=""),I67,IF(J67&lt;L66,IF(J67&lt;L66,J67+I67,IF(L66+M66&gt;J67,L66+I67,L66)),IF(L66+M66&gt;J67,L66+I67,L66))),IF(H67&gt;L66,H67,IF(J67&gt;L66,IF(L66+M66&gt;J67,L66+I67,L66),J67+S67))),IF('Mortgage 1 Info Calcs'!F$5="Interest Only",'Mortgage 1 Monthly Calcs'!I67,'Mortgage 1 Monthly Calcs'!H67)),'Mortgage 1 Monthly Calcs'!L66),'Mortgage 1 Monthly Table'!N67)</f>
        <v>644.30140148550765</v>
      </c>
      <c r="M67">
        <f>IF(ISBLANK('Mortgage 1 Monthly Table'!P67),IF(N66&gt;J67,IF(J67&gt;L66,J67-L66,0),IF(OR(OR(Y66&lt;0,ISTEXT(Y66)),ISTEXT('Mortgage 1 Info Calcs'!$K$4)),"",'Mortgage 1 Info Calcs'!F$21)),'Mortgage 1 Monthly Table'!P67)</f>
        <v>0</v>
      </c>
      <c r="N67">
        <f t="shared" si="3"/>
        <v>644.30140148550765</v>
      </c>
      <c r="O67">
        <f>IF(OR(OR(Y66&lt;0,ISTEXT(Y66)),ISTEXT('Mortgage 1 Info Calcs'!$K$4)),"",(O66+M67))</f>
        <v>0</v>
      </c>
      <c r="P67">
        <f>IF(ISBLANK('Mortgage 1 Monthly Table'!T67),IF(ISTEXT(J67),0,IF(OR(Y66&lt;Q66,AND(Y66&lt;0,NOT(ISTEXT(Y66))),ISTEXT('Mortgage 1 Info Calcs'!$K$4)),IF(-Y66&gt;P66,-Y66,Y66-Q66),IF(J67="",0,'Mortgage 1 Info Calcs'!F$26))),'Mortgage 1 Monthly Table'!T67)</f>
        <v>0</v>
      </c>
      <c r="Q67">
        <f>IF(OR(OR(Y66&lt;0,ISTEXT(Y66)),ISTEXT('Mortgage 1 Info Calcs'!$K$4)),"",IF(O67&lt;0,Q66,(Q66+P67)))</f>
        <v>0</v>
      </c>
      <c r="R67">
        <f>IF(OR(ISERROR(L67-S67),ISTEXT('Mortgage 1 Info Calcs'!$K$4)),"",L67-S67+M67)</f>
        <v>189.84709046971909</v>
      </c>
      <c r="S67">
        <f>IF(OR(IF(ISERROR(ROUND((J67-Q67-'Mortgage 1 Info Calcs'!F$24)*(G67/12),2)),0,(J67-O67-Q67-'Mortgage 1 Info Calcs'!F$24)*(G67/12)),,,ISTEXT('Mortgage 1 Info Calcs'!K$4)),IF(((J67-Q67-'Mortgage 1 Info Calcs'!F$24)*(G67/12))&gt;0,((J67-Q67-'Mortgage 1 Info Calcs'!F$24)*(G67/12)),0),0)</f>
        <v>454.45431101578856</v>
      </c>
      <c r="T67">
        <f>IF(OR(ISERROR(SUM(R$12:R67)),(ISTEXT(T66)),(T66=(SUM(R$12:R67)))),"",SUM(R$12:R67))</f>
        <v>9298.9848873118735</v>
      </c>
      <c r="U67">
        <f>SUM(S$12:S67)</f>
        <v>26781.893595876587</v>
      </c>
      <c r="V67" t="str">
        <f>IF(ISBLANK('Mortgage 1 Info Calcs'!F$28),"",IF((O67+Q67)&gt;0,((O67+Q67)*G67/12)-((O67+Q67)*(('Mortgage 1 Info Calcs'!F$28)-('Mortgage 1 Info Calcs'!F$28*'Mortgage 1 Info Calcs'!G$29))/12),""))</f>
        <v/>
      </c>
      <c r="W67" t="str">
        <f>IF(ISTEXT(V67),"",SUM(V$12:V67))</f>
        <v/>
      </c>
      <c r="X67">
        <f>IF(OR(J67=Q67,ISTEXT(Y66),ISTEXT('Mortgage 1 Info Calcs'!$F$17)),"",IF(('Mortgage 1 Info Calcs'!F$18*12)&gt;C66+1,IF(C66='Mortgage 1 Info Calcs'!F$18*12,0,'Mortgage 1 Info Calcs'!F$19+Y67*('Mortgage 1 Info Calcs'!F$17)),'Mortgage 1 Info Calcs'!F$19))</f>
        <v>0</v>
      </c>
      <c r="Y67">
        <f>IF(OR(ISERROR(J67-R67-M67),IF(ISERROR((J67-R67-M67)=0),"True",(J67-R67-M67)=0),ISTEXT('Mortgage 1 Info Calcs'!$K$4)),"",IF((J67&gt;(L67+M67)),(FV((G67/'Mortgage 1 Variables'!E$43),1,(L67+M67),-J67+Q67+'Mortgage 1 Info Calcs'!F$24,0))+Q67+'Mortgage 1 Info Calcs'!F$24+IF(I67&gt;0,0,-I67),""))</f>
        <v>90701.015112687994</v>
      </c>
      <c r="Z67" s="67">
        <f>IF((FV(IF(G67=0,'Mortgage 1 Info Calcs'!F$8,G67)/12,1,PMT(IF(G67=0,'Mortgage 1 Info Calcs'!F$8,G67)/12,('Mortgage 1 Info Calcs'!F$9*12)-C66,-Z66,0),-Z66,0))&gt;0,(FV(IF(G67=0,'Mortgage 1 Info Calcs'!F$8,G67)/12,1,PMT(IF(G67=0,'Mortgage 1 Info Calcs'!F$8,G67)/12,('Mortgage 1 Info Calcs'!F$9*12)-C66,-Z66,0),-Z66,0)),0)</f>
        <v>90701.015112687994</v>
      </c>
      <c r="AA67" s="67">
        <f>IF(Z67&lt;=0,0,(IPMT(IF(G67=0,'Mortgage 1 Info Calcs'!F$8,G67)/12,1,('Mortgage 1 Info Calcs'!F$9*12)-C66,-Z66,0)))</f>
        <v>454.45431101578856</v>
      </c>
      <c r="AB67" s="67">
        <f>IF(C67&lt;('Mortgage 1 Info Calcs'!F$9*12),SUM(AA$12:AA67),0)</f>
        <v>26781.893595876587</v>
      </c>
      <c r="AC67" s="14">
        <v>56</v>
      </c>
      <c r="AD67" s="174">
        <f t="shared" si="4"/>
        <v>4.666666666666667</v>
      </c>
      <c r="AE67" s="174" t="str">
        <f>IF(Y67="","",IF(J$12+X67='Mortgage 2 Monthly calcs'!J$12+'Mortgage 2 Monthly calcs'!V67,"",IF(J$12+X67&gt;'Mortgage 2 Monthly calcs'!J$12+'Mortgage 2 Monthly calcs'!V67,IF(Y67+X67+'Mortgage 1 Info Calcs'!F$15&gt;'Mortgage 2 Monthly calcs'!W67+'Mortgage 2 Monthly calcs'!V67,"",C67),IF(Y67+X67&lt;'Mortgage 2 Monthly calcs'!W67+'Mortgage 2 Monthly calcs'!V67,"",C67))))</f>
        <v/>
      </c>
      <c r="AG67" s="16"/>
      <c r="AH67" s="16"/>
      <c r="AI67" s="15"/>
    </row>
    <row r="68" spans="2:35" ht="11.7" customHeight="1" x14ac:dyDescent="0.25">
      <c r="B68">
        <f t="shared" si="2"/>
        <v>4.75</v>
      </c>
      <c r="C68">
        <v>57</v>
      </c>
      <c r="E68" t="str">
        <f t="shared" si="9"/>
        <v/>
      </c>
      <c r="F68" t="str">
        <f>VLOOKUP('Mortgage 1 Variables'!D$16,'Mortgage 1 Variables'!B$8:C$19,2)</f>
        <v>Jul</v>
      </c>
      <c r="G68">
        <f>IF(ISBLANK('Mortgage 1 Monthly Table'!G68),IF(OR(J68=Q68,ISTEXT(Y67),ISTEXT('Mortgage 1 Info Calcs'!$K$4)),0,IF(('Mortgage 1 Info Calcs'!F$7*12)&gt;C67,G67,IF(C67='Mortgage 1 Info Calcs'!F$7*12,'Mortgage 1 Info Calcs'!F$8,G67))),'Mortgage 1 Monthly Table'!G68)</f>
        <v>0.06</v>
      </c>
      <c r="H68">
        <f>((PMT(G68/'Mortgage 1 Variables'!E$43,('Mortgage 1 Info Calcs'!F$9*'Mortgage 1 Variables'!E$43)-C67,-J68,0)))</f>
        <v>644.30140148550765</v>
      </c>
      <c r="I68">
        <f>IF(OR(ISERROR(((IPMT(G68/'Mortgage 1 Variables'!E$43,1,'Mortgage 1 Info Calcs'!F$9*'Mortgage 1 Variables'!E$43,-J68+Q68+'Mortgage 1 Info Calcs'!F$24,IF('Mortgage 1 Info Calcs'!F$5="Interest Only",-J68+Q68+'Mortgage 1 Info Calcs'!F$24,0))))),(((IPMT(G68/'Mortgage 1 Variables'!E$43,1,'Mortgage 1 Info Calcs'!F$9*'Mortgage 1 Variables'!E$43,-J$12,-J$12)))=0)),0,((IPMT(G68/'Mortgage 1 Variables'!E$43,1,'Mortgage 1 Info Calcs'!F$9*'Mortgage 1 Variables'!E$43,-J68+Q68+'Mortgage 1 Info Calcs'!F$24,IF('Mortgage 1 Info Calcs'!F$5="Interest Only",-J68+Q68+'Mortgage 1 Info Calcs'!F$24,0)))))</f>
        <v>453.50507556343996</v>
      </c>
      <c r="J68">
        <f>IF(Y67&gt;0,IF(ISTEXT('Mortgage 1 Info Calcs'!K$4),"0",IF(ISTEXT(Y67),Y67,Y67+(IF(ISTEXT(K68),0,K68)))),0)</f>
        <v>90701.015112687994</v>
      </c>
      <c r="K68">
        <f>IF(ISBLANK('Mortgage 1 Monthly Table'!L68),0,'Mortgage 1 Monthly Table'!L68)</f>
        <v>0</v>
      </c>
      <c r="L68">
        <f>IF(ISBLANK('Mortgage 1 Monthly Table'!N68),IF('Mortgage 1 Info Calcs'!F$13="Calculated",IF('Mortgage 1 Info Calcs'!F$22="Keep Same",IF('Mortgage 1 Info Calcs'!F$5="Interest Only",IF(OR(I68&gt;L67,J68=""),I68,IF(J68&lt;L67,IF(J68&lt;L67,J68+I68,IF(L67+M67&gt;J68,L67+I68,L67)),IF(L67+M67&gt;J68,L67+I68,L67))),IF(H68&gt;L67,H68,IF(J68&gt;L67,IF(L67+M67&gt;J68,L67+I68,L67),J68+S68))),IF('Mortgage 1 Info Calcs'!F$5="Interest Only",'Mortgage 1 Monthly Calcs'!I68,'Mortgage 1 Monthly Calcs'!H68)),'Mortgage 1 Monthly Calcs'!L67),'Mortgage 1 Monthly Table'!N68)</f>
        <v>644.30140148550765</v>
      </c>
      <c r="M68">
        <f>IF(ISBLANK('Mortgage 1 Monthly Table'!P68),IF(N67&gt;J68,IF(J68&gt;L67,J68-L67,0),IF(OR(OR(Y67&lt;0,ISTEXT(Y67)),ISTEXT('Mortgage 1 Info Calcs'!$K$4)),"",'Mortgage 1 Info Calcs'!F$21)),'Mortgage 1 Monthly Table'!P68)</f>
        <v>0</v>
      </c>
      <c r="N68">
        <f t="shared" si="3"/>
        <v>644.30140148550765</v>
      </c>
      <c r="O68">
        <f>IF(OR(OR(Y67&lt;0,ISTEXT(Y67)),ISTEXT('Mortgage 1 Info Calcs'!$K$4)),"",(O67+M68))</f>
        <v>0</v>
      </c>
      <c r="P68">
        <f>IF(ISBLANK('Mortgage 1 Monthly Table'!T68),IF(ISTEXT(J68),0,IF(OR(Y67&lt;Q67,AND(Y67&lt;0,NOT(ISTEXT(Y67))),ISTEXT('Mortgage 1 Info Calcs'!$K$4)),IF(-Y67&gt;P67,-Y67,Y67-Q67),IF(J68="",0,'Mortgage 1 Info Calcs'!F$26))),'Mortgage 1 Monthly Table'!T68)</f>
        <v>0</v>
      </c>
      <c r="Q68">
        <f>IF(OR(OR(Y67&lt;0,ISTEXT(Y67)),ISTEXT('Mortgage 1 Info Calcs'!$K$4)),"",IF(O68&lt;0,Q67,(Q67+P68)))</f>
        <v>0</v>
      </c>
      <c r="R68">
        <f>IF(OR(ISERROR(L68-S68),ISTEXT('Mortgage 1 Info Calcs'!$K$4)),"",L68-S68+M68)</f>
        <v>190.79632592206769</v>
      </c>
      <c r="S68">
        <f>IF(OR(IF(ISERROR(ROUND((J68-Q68-'Mortgage 1 Info Calcs'!F$24)*(G68/12),2)),0,(J68-O68-Q68-'Mortgage 1 Info Calcs'!F$24)*(G68/12)),,,ISTEXT('Mortgage 1 Info Calcs'!K$4)),IF(((J68-Q68-'Mortgage 1 Info Calcs'!F$24)*(G68/12))&gt;0,((J68-Q68-'Mortgage 1 Info Calcs'!F$24)*(G68/12)),0),0)</f>
        <v>453.50507556343996</v>
      </c>
      <c r="T68">
        <f>IF(OR(ISERROR(SUM(R$12:R68)),(ISTEXT(T67)),(T67=(SUM(R$12:R68)))),"",SUM(R$12:R68))</f>
        <v>9489.7812132339404</v>
      </c>
      <c r="U68">
        <f>SUM(S$12:S68)</f>
        <v>27235.398671440027</v>
      </c>
      <c r="V68" t="str">
        <f>IF(ISBLANK('Mortgage 1 Info Calcs'!F$28),"",IF((O68+Q68)&gt;0,((O68+Q68)*G68/12)-((O68+Q68)*(('Mortgage 1 Info Calcs'!F$28)-('Mortgage 1 Info Calcs'!F$28*'Mortgage 1 Info Calcs'!G$29))/12),""))</f>
        <v/>
      </c>
      <c r="W68" t="str">
        <f>IF(ISTEXT(V68),"",SUM(V$12:V68))</f>
        <v/>
      </c>
      <c r="X68">
        <f>IF(OR(J68=Q68,ISTEXT(Y67),ISTEXT('Mortgage 1 Info Calcs'!$F$17)),"",IF(('Mortgage 1 Info Calcs'!F$18*12)&gt;C67+1,IF(C67='Mortgage 1 Info Calcs'!F$18*12,0,'Mortgage 1 Info Calcs'!F$19+Y68*('Mortgage 1 Info Calcs'!F$17)),'Mortgage 1 Info Calcs'!F$19))</f>
        <v>0</v>
      </c>
      <c r="Y68">
        <f>IF(OR(ISERROR(J68-R68-M68),IF(ISERROR((J68-R68-M68)=0),"True",(J68-R68-M68)=0),ISTEXT('Mortgage 1 Info Calcs'!$K$4)),"",IF((J68&gt;(L68+M68)),(FV((G68/'Mortgage 1 Variables'!E$43),1,(L68+M68),-J68+Q68+'Mortgage 1 Info Calcs'!F$24,0))+Q68+'Mortgage 1 Info Calcs'!F$24+IF(I68&gt;0,0,-I68),""))</f>
        <v>90510.218786765923</v>
      </c>
      <c r="Z68" s="67">
        <f>IF((FV(IF(G68=0,'Mortgage 1 Info Calcs'!F$8,G68)/12,1,PMT(IF(G68=0,'Mortgage 1 Info Calcs'!F$8,G68)/12,('Mortgage 1 Info Calcs'!F$9*12)-C67,-Z67,0),-Z67,0))&gt;0,(FV(IF(G68=0,'Mortgage 1 Info Calcs'!F$8,G68)/12,1,PMT(IF(G68=0,'Mortgage 1 Info Calcs'!F$8,G68)/12,('Mortgage 1 Info Calcs'!F$9*12)-C67,-Z67,0),-Z67,0)),0)</f>
        <v>90510.218786765923</v>
      </c>
      <c r="AA68" s="67">
        <f>IF(Z68&lt;=0,0,(IPMT(IF(G68=0,'Mortgage 1 Info Calcs'!F$8,G68)/12,1,('Mortgage 1 Info Calcs'!F$9*12)-C67,-Z67,0)))</f>
        <v>453.50507556343996</v>
      </c>
      <c r="AB68" s="67">
        <f>IF(C68&lt;('Mortgage 1 Info Calcs'!F$9*12),SUM(AA$12:AA68),0)</f>
        <v>27235.398671440027</v>
      </c>
      <c r="AC68" s="14">
        <v>57</v>
      </c>
      <c r="AD68" s="174">
        <f t="shared" si="4"/>
        <v>4.75</v>
      </c>
      <c r="AE68" s="174" t="str">
        <f>IF(Y68="","",IF(J$12+X68='Mortgage 2 Monthly calcs'!J$12+'Mortgage 2 Monthly calcs'!V68,"",IF(J$12+X68&gt;'Mortgage 2 Monthly calcs'!J$12+'Mortgage 2 Monthly calcs'!V68,IF(Y68+X68+'Mortgage 1 Info Calcs'!F$15&gt;'Mortgage 2 Monthly calcs'!W68+'Mortgage 2 Monthly calcs'!V68,"",C68),IF(Y68+X68&lt;'Mortgage 2 Monthly calcs'!W68+'Mortgage 2 Monthly calcs'!V68,"",C68))))</f>
        <v/>
      </c>
      <c r="AG68" s="16"/>
      <c r="AH68" s="16"/>
      <c r="AI68" s="15"/>
    </row>
    <row r="69" spans="2:35" ht="11.7" customHeight="1" x14ac:dyDescent="0.25">
      <c r="B69">
        <f t="shared" si="2"/>
        <v>4.833333333333333</v>
      </c>
      <c r="C69">
        <v>58</v>
      </c>
      <c r="E69" t="str">
        <f t="shared" si="9"/>
        <v/>
      </c>
      <c r="F69" t="str">
        <f>VLOOKUP('Mortgage 1 Variables'!D$17,'Mortgage 1 Variables'!B$8:C$19,2)</f>
        <v>Aug</v>
      </c>
      <c r="G69">
        <f>IF(ISBLANK('Mortgage 1 Monthly Table'!G69),IF(OR(J69=Q69,ISTEXT(Y68),ISTEXT('Mortgage 1 Info Calcs'!$K$4)),0,IF(('Mortgage 1 Info Calcs'!F$7*12)&gt;C68,G68,IF(C68='Mortgage 1 Info Calcs'!F$7*12,'Mortgage 1 Info Calcs'!F$8,G68))),'Mortgage 1 Monthly Table'!G69)</f>
        <v>0.06</v>
      </c>
      <c r="H69">
        <f>((PMT(G69/'Mortgage 1 Variables'!E$43,('Mortgage 1 Info Calcs'!F$9*'Mortgage 1 Variables'!E$43)-C68,-J69,0)))</f>
        <v>644.30140148550765</v>
      </c>
      <c r="I69">
        <f>IF(OR(ISERROR(((IPMT(G69/'Mortgage 1 Variables'!E$43,1,'Mortgage 1 Info Calcs'!F$9*'Mortgage 1 Variables'!E$43,-J69+Q69+'Mortgage 1 Info Calcs'!F$24,IF('Mortgage 1 Info Calcs'!F$5="Interest Only",-J69+Q69+'Mortgage 1 Info Calcs'!F$24,0))))),(((IPMT(G69/'Mortgage 1 Variables'!E$43,1,'Mortgage 1 Info Calcs'!F$9*'Mortgage 1 Variables'!E$43,-J$12,-J$12)))=0)),0,((IPMT(G69/'Mortgage 1 Variables'!E$43,1,'Mortgage 1 Info Calcs'!F$9*'Mortgage 1 Variables'!E$43,-J69+Q69+'Mortgage 1 Info Calcs'!F$24,IF('Mortgage 1 Info Calcs'!F$5="Interest Only",-J69+Q69+'Mortgage 1 Info Calcs'!F$24,0)))))</f>
        <v>452.55109393382963</v>
      </c>
      <c r="J69">
        <f>IF(Y68&gt;0,IF(ISTEXT('Mortgage 1 Info Calcs'!K$4),"0",IF(ISTEXT(Y68),Y68,Y68+(IF(ISTEXT(K69),0,K69)))),0)</f>
        <v>90510.218786765923</v>
      </c>
      <c r="K69">
        <f>IF(ISBLANK('Mortgage 1 Monthly Table'!L69),0,'Mortgage 1 Monthly Table'!L69)</f>
        <v>0</v>
      </c>
      <c r="L69">
        <f>IF(ISBLANK('Mortgage 1 Monthly Table'!N69),IF('Mortgage 1 Info Calcs'!F$13="Calculated",IF('Mortgage 1 Info Calcs'!F$22="Keep Same",IF('Mortgage 1 Info Calcs'!F$5="Interest Only",IF(OR(I69&gt;L68,J69=""),I69,IF(J69&lt;L68,IF(J69&lt;L68,J69+I69,IF(L68+M68&gt;J69,L68+I69,L68)),IF(L68+M68&gt;J69,L68+I69,L68))),IF(H69&gt;L68,H69,IF(J69&gt;L68,IF(L68+M68&gt;J69,L68+I69,L68),J69+S69))),IF('Mortgage 1 Info Calcs'!F$5="Interest Only",'Mortgage 1 Monthly Calcs'!I69,'Mortgage 1 Monthly Calcs'!H69)),'Mortgage 1 Monthly Calcs'!L68),'Mortgage 1 Monthly Table'!N69)</f>
        <v>644.30140148550765</v>
      </c>
      <c r="M69">
        <f>IF(ISBLANK('Mortgage 1 Monthly Table'!P69),IF(N68&gt;J69,IF(J69&gt;L68,J69-L68,0),IF(OR(OR(Y68&lt;0,ISTEXT(Y68)),ISTEXT('Mortgage 1 Info Calcs'!$K$4)),"",'Mortgage 1 Info Calcs'!F$21)),'Mortgage 1 Monthly Table'!P69)</f>
        <v>0</v>
      </c>
      <c r="N69">
        <f t="shared" si="3"/>
        <v>644.30140148550765</v>
      </c>
      <c r="O69">
        <f>IF(OR(OR(Y68&lt;0,ISTEXT(Y68)),ISTEXT('Mortgage 1 Info Calcs'!$K$4)),"",(O68+M69))</f>
        <v>0</v>
      </c>
      <c r="P69">
        <f>IF(ISBLANK('Mortgage 1 Monthly Table'!T69),IF(ISTEXT(J69),0,IF(OR(Y68&lt;Q68,AND(Y68&lt;0,NOT(ISTEXT(Y68))),ISTEXT('Mortgage 1 Info Calcs'!$K$4)),IF(-Y68&gt;P68,-Y68,Y68-Q68),IF(J69="",0,'Mortgage 1 Info Calcs'!F$26))),'Mortgage 1 Monthly Table'!T69)</f>
        <v>0</v>
      </c>
      <c r="Q69">
        <f>IF(OR(OR(Y68&lt;0,ISTEXT(Y68)),ISTEXT('Mortgage 1 Info Calcs'!$K$4)),"",IF(O69&lt;0,Q68,(Q68+P69)))</f>
        <v>0</v>
      </c>
      <c r="R69">
        <f>IF(OR(ISERROR(L69-S69),ISTEXT('Mortgage 1 Info Calcs'!$K$4)),"",L69-S69+M69)</f>
        <v>191.75030755167802</v>
      </c>
      <c r="S69">
        <f>IF(OR(IF(ISERROR(ROUND((J69-Q69-'Mortgage 1 Info Calcs'!F$24)*(G69/12),2)),0,(J69-O69-Q69-'Mortgage 1 Info Calcs'!F$24)*(G69/12)),,,ISTEXT('Mortgage 1 Info Calcs'!K$4)),IF(((J69-Q69-'Mortgage 1 Info Calcs'!F$24)*(G69/12))&gt;0,((J69-Q69-'Mortgage 1 Info Calcs'!F$24)*(G69/12)),0),0)</f>
        <v>452.55109393382963</v>
      </c>
      <c r="T69">
        <f>IF(OR(ISERROR(SUM(R$12:R69)),(ISTEXT(T68)),(T68=(SUM(R$12:R69)))),"",SUM(R$12:R69))</f>
        <v>9681.5315207856183</v>
      </c>
      <c r="U69">
        <f>SUM(S$12:S69)</f>
        <v>27687.949765373858</v>
      </c>
      <c r="V69" t="str">
        <f>IF(ISBLANK('Mortgage 1 Info Calcs'!F$28),"",IF((O69+Q69)&gt;0,((O69+Q69)*G69/12)-((O69+Q69)*(('Mortgage 1 Info Calcs'!F$28)-('Mortgage 1 Info Calcs'!F$28*'Mortgage 1 Info Calcs'!G$29))/12),""))</f>
        <v/>
      </c>
      <c r="W69" t="str">
        <f>IF(ISTEXT(V69),"",SUM(V$12:V69))</f>
        <v/>
      </c>
      <c r="X69">
        <f>IF(OR(J69=Q69,ISTEXT(Y68),ISTEXT('Mortgage 1 Info Calcs'!$F$17)),"",IF(('Mortgage 1 Info Calcs'!F$18*12)&gt;C68+1,IF(C68='Mortgage 1 Info Calcs'!F$18*12,0,'Mortgage 1 Info Calcs'!F$19+Y69*('Mortgage 1 Info Calcs'!F$17)),'Mortgage 1 Info Calcs'!F$19))</f>
        <v>0</v>
      </c>
      <c r="Y69">
        <f>IF(OR(ISERROR(J69-R69-M69),IF(ISERROR((J69-R69-M69)=0),"True",(J69-R69-M69)=0),ISTEXT('Mortgage 1 Info Calcs'!$K$4)),"",IF((J69&gt;(L69+M69)),(FV((G69/'Mortgage 1 Variables'!E$43),1,(L69+M69),-J69+Q69+'Mortgage 1 Info Calcs'!F$24,0))+Q69+'Mortgage 1 Info Calcs'!F$24+IF(I69&gt;0,0,-I69),""))</f>
        <v>90318.468479214236</v>
      </c>
      <c r="Z69" s="67">
        <f>IF((FV(IF(G69=0,'Mortgage 1 Info Calcs'!F$8,G69)/12,1,PMT(IF(G69=0,'Mortgage 1 Info Calcs'!F$8,G69)/12,('Mortgage 1 Info Calcs'!F$9*12)-C68,-Z68,0),-Z68,0))&gt;0,(FV(IF(G69=0,'Mortgage 1 Info Calcs'!F$8,G69)/12,1,PMT(IF(G69=0,'Mortgage 1 Info Calcs'!F$8,G69)/12,('Mortgage 1 Info Calcs'!F$9*12)-C68,-Z68,0),-Z68,0)),0)</f>
        <v>90318.468479214236</v>
      </c>
      <c r="AA69" s="67">
        <f>IF(Z69&lt;=0,0,(IPMT(IF(G69=0,'Mortgage 1 Info Calcs'!F$8,G69)/12,1,('Mortgage 1 Info Calcs'!F$9*12)-C68,-Z68,0)))</f>
        <v>452.55109393382963</v>
      </c>
      <c r="AB69" s="67">
        <f>IF(C69&lt;('Mortgage 1 Info Calcs'!F$9*12),SUM(AA$12:AA69),0)</f>
        <v>27687.949765373858</v>
      </c>
      <c r="AC69" s="14">
        <v>58</v>
      </c>
      <c r="AD69" s="174">
        <f t="shared" si="4"/>
        <v>4.833333333333333</v>
      </c>
      <c r="AE69" s="174" t="str">
        <f>IF(Y69="","",IF(J$12+X69='Mortgage 2 Monthly calcs'!J$12+'Mortgage 2 Monthly calcs'!V69,"",IF(J$12+X69&gt;'Mortgage 2 Monthly calcs'!J$12+'Mortgage 2 Monthly calcs'!V69,IF(Y69+X69+'Mortgage 1 Info Calcs'!F$15&gt;'Mortgage 2 Monthly calcs'!W69+'Mortgage 2 Monthly calcs'!V69,"",C69),IF(Y69+X69&lt;'Mortgage 2 Monthly calcs'!W69+'Mortgage 2 Monthly calcs'!V69,"",C69))))</f>
        <v/>
      </c>
      <c r="AG69" s="16"/>
      <c r="AH69" s="16"/>
      <c r="AI69" s="15"/>
    </row>
    <row r="70" spans="2:35" ht="11.25" customHeight="1" x14ac:dyDescent="0.25">
      <c r="B70">
        <f t="shared" si="2"/>
        <v>4.916666666666667</v>
      </c>
      <c r="C70">
        <v>59</v>
      </c>
      <c r="E70" t="str">
        <f t="shared" si="9"/>
        <v/>
      </c>
      <c r="F70" t="str">
        <f>VLOOKUP('Mortgage 1 Variables'!D$18,'Mortgage 1 Variables'!B$8:C$19,2)</f>
        <v>Sep</v>
      </c>
      <c r="G70">
        <f>IF(ISBLANK('Mortgage 1 Monthly Table'!G70),IF(OR(J70=Q70,ISTEXT(Y69),ISTEXT('Mortgage 1 Info Calcs'!$K$4)),0,IF(('Mortgage 1 Info Calcs'!F$7*12)&gt;C69,G69,IF(C69='Mortgage 1 Info Calcs'!F$7*12,'Mortgage 1 Info Calcs'!F$8,G69))),'Mortgage 1 Monthly Table'!G70)</f>
        <v>0.06</v>
      </c>
      <c r="H70">
        <f>((PMT(G70/'Mortgage 1 Variables'!E$43,('Mortgage 1 Info Calcs'!F$9*'Mortgage 1 Variables'!E$43)-C69,-J70,0)))</f>
        <v>644.30140148550743</v>
      </c>
      <c r="I70">
        <f>IF(OR(ISERROR(((IPMT(G70/'Mortgage 1 Variables'!E$43,1,'Mortgage 1 Info Calcs'!F$9*'Mortgage 1 Variables'!E$43,-J70+Q70+'Mortgage 1 Info Calcs'!F$24,IF('Mortgage 1 Info Calcs'!F$5="Interest Only",-J70+Q70+'Mortgage 1 Info Calcs'!F$24,0))))),(((IPMT(G70/'Mortgage 1 Variables'!E$43,1,'Mortgage 1 Info Calcs'!F$9*'Mortgage 1 Variables'!E$43,-J$12,-J$12)))=0)),0,((IPMT(G70/'Mortgage 1 Variables'!E$43,1,'Mortgage 1 Info Calcs'!F$9*'Mortgage 1 Variables'!E$43,-J70+Q70+'Mortgage 1 Info Calcs'!F$24,IF('Mortgage 1 Info Calcs'!F$5="Interest Only",-J70+Q70+'Mortgage 1 Info Calcs'!F$24,0)))))</f>
        <v>451.59234239607122</v>
      </c>
      <c r="J70">
        <f>IF(Y69&gt;0,IF(ISTEXT('Mortgage 1 Info Calcs'!K$4),"0",IF(ISTEXT(Y69),Y69,Y69+(IF(ISTEXT(K70),0,K70)))),0)</f>
        <v>90318.468479214236</v>
      </c>
      <c r="K70">
        <f>IF(ISBLANK('Mortgage 1 Monthly Table'!L70),0,'Mortgage 1 Monthly Table'!L70)</f>
        <v>0</v>
      </c>
      <c r="L70">
        <f>IF(ISBLANK('Mortgage 1 Monthly Table'!N70),IF('Mortgage 1 Info Calcs'!F$13="Calculated",IF('Mortgage 1 Info Calcs'!F$22="Keep Same",IF('Mortgage 1 Info Calcs'!F$5="Interest Only",IF(OR(I70&gt;L69,J70=""),I70,IF(J70&lt;L69,IF(J70&lt;L69,J70+I70,IF(L69+M69&gt;J70,L69+I70,L69)),IF(L69+M69&gt;J70,L69+I70,L69))),IF(H70&gt;L69,H70,IF(J70&gt;L69,IF(L69+M69&gt;J70,L69+I70,L69),J70+S70))),IF('Mortgage 1 Info Calcs'!F$5="Interest Only",'Mortgage 1 Monthly Calcs'!I70,'Mortgage 1 Monthly Calcs'!H70)),'Mortgage 1 Monthly Calcs'!L69),'Mortgage 1 Monthly Table'!N70)</f>
        <v>644.30140148550743</v>
      </c>
      <c r="M70">
        <f>IF(ISBLANK('Mortgage 1 Monthly Table'!P70),IF(N69&gt;J70,IF(J70&gt;L69,J70-L69,0),IF(OR(OR(Y69&lt;0,ISTEXT(Y69)),ISTEXT('Mortgage 1 Info Calcs'!$K$4)),"",'Mortgage 1 Info Calcs'!F$21)),'Mortgage 1 Monthly Table'!P70)</f>
        <v>0</v>
      </c>
      <c r="N70">
        <f t="shared" si="3"/>
        <v>644.30140148550743</v>
      </c>
      <c r="O70">
        <f>IF(OR(OR(Y69&lt;0,ISTEXT(Y69)),ISTEXT('Mortgage 1 Info Calcs'!$K$4)),"",(O69+M70))</f>
        <v>0</v>
      </c>
      <c r="P70">
        <f>IF(ISBLANK('Mortgage 1 Monthly Table'!T70),IF(ISTEXT(J70),0,IF(OR(Y69&lt;Q69,AND(Y69&lt;0,NOT(ISTEXT(Y69))),ISTEXT('Mortgage 1 Info Calcs'!$K$4)),IF(-Y69&gt;P69,-Y69,Y69-Q69),IF(J70="",0,'Mortgage 1 Info Calcs'!F$26))),'Mortgage 1 Monthly Table'!T70)</f>
        <v>0</v>
      </c>
      <c r="Q70">
        <f>IF(OR(OR(Y69&lt;0,ISTEXT(Y69)),ISTEXT('Mortgage 1 Info Calcs'!$K$4)),"",IF(O70&lt;0,Q69,(Q69+P70)))</f>
        <v>0</v>
      </c>
      <c r="R70">
        <f>IF(OR(ISERROR(L70-S70),ISTEXT('Mortgage 1 Info Calcs'!$K$4)),"",L70-S70+M70)</f>
        <v>192.70905908943621</v>
      </c>
      <c r="S70">
        <f>IF(OR(IF(ISERROR(ROUND((J70-Q70-'Mortgage 1 Info Calcs'!F$24)*(G70/12),2)),0,(J70-O70-Q70-'Mortgage 1 Info Calcs'!F$24)*(G70/12)),,,ISTEXT('Mortgage 1 Info Calcs'!K$4)),IF(((J70-Q70-'Mortgage 1 Info Calcs'!F$24)*(G70/12))&gt;0,((J70-Q70-'Mortgage 1 Info Calcs'!F$24)*(G70/12)),0),0)</f>
        <v>451.59234239607122</v>
      </c>
      <c r="T70">
        <f>IF(OR(ISERROR(SUM(R$12:R70)),(ISTEXT(T69)),(T69=(SUM(R$12:R70)))),"",SUM(R$12:R70))</f>
        <v>9874.2405798750551</v>
      </c>
      <c r="U70">
        <f>SUM(S$12:S70)</f>
        <v>28139.542107769928</v>
      </c>
      <c r="V70" t="str">
        <f>IF(ISBLANK('Mortgage 1 Info Calcs'!F$28),"",IF((O70+Q70)&gt;0,((O70+Q70)*G70/12)-((O70+Q70)*(('Mortgage 1 Info Calcs'!F$28)-('Mortgage 1 Info Calcs'!F$28*'Mortgage 1 Info Calcs'!G$29))/12),""))</f>
        <v/>
      </c>
      <c r="W70" t="str">
        <f>IF(ISTEXT(V70),"",SUM(V$12:V70))</f>
        <v/>
      </c>
      <c r="X70">
        <f>IF(OR(J70=Q70,ISTEXT(Y69),ISTEXT('Mortgage 1 Info Calcs'!$F$17)),"",IF(('Mortgage 1 Info Calcs'!F$18*12)&gt;C69+1,IF(C69='Mortgage 1 Info Calcs'!F$18*12,0,'Mortgage 1 Info Calcs'!F$19+Y70*('Mortgage 1 Info Calcs'!F$17)),'Mortgage 1 Info Calcs'!F$19))</f>
        <v>0</v>
      </c>
      <c r="Y70">
        <f>IF(OR(ISERROR(J70-R70-M70),IF(ISERROR((J70-R70-M70)=0),"True",(J70-R70-M70)=0),ISTEXT('Mortgage 1 Info Calcs'!$K$4)),"",IF((J70&gt;(L70+M70)),(FV((G70/'Mortgage 1 Variables'!E$43),1,(L70+M70),-J70+Q70+'Mortgage 1 Info Calcs'!F$24,0))+Q70+'Mortgage 1 Info Calcs'!F$24+IF(I70&gt;0,0,-I70),""))</f>
        <v>90125.759420124799</v>
      </c>
      <c r="Z70" s="67">
        <f>IF((FV(IF(G70=0,'Mortgage 1 Info Calcs'!F$8,G70)/12,1,PMT(IF(G70=0,'Mortgage 1 Info Calcs'!F$8,G70)/12,('Mortgage 1 Info Calcs'!F$9*12)-C69,-Z69,0),-Z69,0))&gt;0,(FV(IF(G70=0,'Mortgage 1 Info Calcs'!F$8,G70)/12,1,PMT(IF(G70=0,'Mortgage 1 Info Calcs'!F$8,G70)/12,('Mortgage 1 Info Calcs'!F$9*12)-C69,-Z69,0),-Z69,0)),0)</f>
        <v>90125.759420124799</v>
      </c>
      <c r="AA70" s="67">
        <f>IF(Z70&lt;=0,0,(IPMT(IF(G70=0,'Mortgage 1 Info Calcs'!F$8,G70)/12,1,('Mortgage 1 Info Calcs'!F$9*12)-C69,-Z69,0)))</f>
        <v>451.59234239607122</v>
      </c>
      <c r="AB70" s="67">
        <f>IF(C70&lt;('Mortgage 1 Info Calcs'!F$9*12),SUM(AA$12:AA70),0)</f>
        <v>28139.542107769928</v>
      </c>
      <c r="AC70" s="14">
        <v>59</v>
      </c>
      <c r="AD70" s="174">
        <f t="shared" si="4"/>
        <v>4.916666666666667</v>
      </c>
      <c r="AE70" s="174" t="str">
        <f>IF(Y70="","",IF(J$12+X70='Mortgage 2 Monthly calcs'!J$12+'Mortgage 2 Monthly calcs'!V70,"",IF(J$12+X70&gt;'Mortgage 2 Monthly calcs'!J$12+'Mortgage 2 Monthly calcs'!V70,IF(Y70+X70+'Mortgage 1 Info Calcs'!F$15&gt;'Mortgage 2 Monthly calcs'!W70+'Mortgage 2 Monthly calcs'!V70,"",C70),IF(Y70+X70&lt;'Mortgage 2 Monthly calcs'!W70+'Mortgage 2 Monthly calcs'!V70,"",C70))))</f>
        <v/>
      </c>
      <c r="AG70" s="16"/>
      <c r="AH70" s="16"/>
      <c r="AI70" s="15"/>
    </row>
    <row r="71" spans="2:35" ht="11.7" customHeight="1" x14ac:dyDescent="0.25">
      <c r="B71">
        <f t="shared" si="2"/>
        <v>5</v>
      </c>
      <c r="C71">
        <v>60</v>
      </c>
      <c r="D71">
        <f>D59+1</f>
        <v>5</v>
      </c>
      <c r="E71" t="str">
        <f t="shared" si="9"/>
        <v/>
      </c>
      <c r="F71" t="str">
        <f>VLOOKUP('Mortgage 1 Variables'!D$19,'Mortgage 1 Variables'!B$8:C$19,2)</f>
        <v>Oct</v>
      </c>
      <c r="G71">
        <f>IF(ISBLANK('Mortgage 1 Monthly Table'!G71),IF(OR(J71=Q71,ISTEXT(Y70),ISTEXT('Mortgage 1 Info Calcs'!$K$4)),0,IF(('Mortgage 1 Info Calcs'!F$7*12)&gt;C70,G70,IF(C70='Mortgage 1 Info Calcs'!F$7*12,'Mortgage 1 Info Calcs'!F$8,G70))),'Mortgage 1 Monthly Table'!G71)</f>
        <v>0.06</v>
      </c>
      <c r="H71">
        <f>((PMT(G71/'Mortgage 1 Variables'!E$43,('Mortgage 1 Info Calcs'!F$9*'Mortgage 1 Variables'!E$43)-C70,-J71,0)))</f>
        <v>644.30140148550765</v>
      </c>
      <c r="I71">
        <f>IF(OR(ISERROR(((IPMT(G71/'Mortgage 1 Variables'!E$43,1,'Mortgage 1 Info Calcs'!F$9*'Mortgage 1 Variables'!E$43,-J71+Q71+'Mortgage 1 Info Calcs'!F$24,IF('Mortgage 1 Info Calcs'!F$5="Interest Only",-J71+Q71+'Mortgage 1 Info Calcs'!F$24,0))))),(((IPMT(G71/'Mortgage 1 Variables'!E$43,1,'Mortgage 1 Info Calcs'!F$9*'Mortgage 1 Variables'!E$43,-J$12,-J$12)))=0)),0,((IPMT(G71/'Mortgage 1 Variables'!E$43,1,'Mortgage 1 Info Calcs'!F$9*'Mortgage 1 Variables'!E$43,-J71+Q71+'Mortgage 1 Info Calcs'!F$24,IF('Mortgage 1 Info Calcs'!F$5="Interest Only",-J71+Q71+'Mortgage 1 Info Calcs'!F$24,0)))))</f>
        <v>450.62879710062401</v>
      </c>
      <c r="J71">
        <f>IF(Y70&gt;0,IF(ISTEXT('Mortgage 1 Info Calcs'!K$4),"0",IF(ISTEXT(Y70),Y70,Y70+(IF(ISTEXT(K71),0,K71)))),0)</f>
        <v>90125.759420124799</v>
      </c>
      <c r="K71">
        <f>IF(ISBLANK('Mortgage 1 Monthly Table'!L71),0,'Mortgage 1 Monthly Table'!L71)</f>
        <v>0</v>
      </c>
      <c r="L71">
        <f>IF(ISBLANK('Mortgage 1 Monthly Table'!N71),IF('Mortgage 1 Info Calcs'!F$13="Calculated",IF('Mortgage 1 Info Calcs'!F$22="Keep Same",IF('Mortgage 1 Info Calcs'!F$5="Interest Only",IF(OR(I71&gt;L70,J71=""),I71,IF(J71&lt;L70,IF(J71&lt;L70,J71+I71,IF(L70+M70&gt;J71,L70+I71,L70)),IF(L70+M70&gt;J71,L70+I71,L70))),IF(H71&gt;L70,H71,IF(J71&gt;L70,IF(L70+M70&gt;J71,L70+I71,L70),J71+S71))),IF('Mortgage 1 Info Calcs'!F$5="Interest Only",'Mortgage 1 Monthly Calcs'!I71,'Mortgage 1 Monthly Calcs'!H71)),'Mortgage 1 Monthly Calcs'!L70),'Mortgage 1 Monthly Table'!N71)</f>
        <v>644.30140148550765</v>
      </c>
      <c r="M71">
        <f>IF(ISBLANK('Mortgage 1 Monthly Table'!P71),IF(N70&gt;J71,IF(J71&gt;L70,J71-L70,0),IF(OR(OR(Y70&lt;0,ISTEXT(Y70)),ISTEXT('Mortgage 1 Info Calcs'!$K$4)),"",'Mortgage 1 Info Calcs'!F$21)),'Mortgage 1 Monthly Table'!P71)</f>
        <v>0</v>
      </c>
      <c r="N71">
        <f t="shared" si="3"/>
        <v>644.30140148550765</v>
      </c>
      <c r="O71">
        <f>IF(OR(OR(Y70&lt;0,ISTEXT(Y70)),ISTEXT('Mortgage 1 Info Calcs'!$K$4)),"",(O70+M71))</f>
        <v>0</v>
      </c>
      <c r="P71">
        <f>IF(ISBLANK('Mortgage 1 Monthly Table'!T71),IF(ISTEXT(J71),0,IF(OR(Y70&lt;Q70,AND(Y70&lt;0,NOT(ISTEXT(Y70))),ISTEXT('Mortgage 1 Info Calcs'!$K$4)),IF(-Y70&gt;P70,-Y70,Y70-Q70),IF(J71="",0,'Mortgage 1 Info Calcs'!F$26))),'Mortgage 1 Monthly Table'!T71)</f>
        <v>0</v>
      </c>
      <c r="Q71">
        <f>IF(OR(OR(Y70&lt;0,ISTEXT(Y70)),ISTEXT('Mortgage 1 Info Calcs'!$K$4)),"",IF(O71&lt;0,Q70,(Q70+P71)))</f>
        <v>0</v>
      </c>
      <c r="R71">
        <f>IF(OR(ISERROR(L71-S71),ISTEXT('Mortgage 1 Info Calcs'!$K$4)),"",L71-S71+M71)</f>
        <v>193.67260438488364</v>
      </c>
      <c r="S71">
        <f>IF(OR(IF(ISERROR(ROUND((J71-Q71-'Mortgage 1 Info Calcs'!F$24)*(G71/12),2)),0,(J71-O71-Q71-'Mortgage 1 Info Calcs'!F$24)*(G71/12)),,,ISTEXT('Mortgage 1 Info Calcs'!K$4)),IF(((J71-Q71-'Mortgage 1 Info Calcs'!F$24)*(G71/12))&gt;0,((J71-Q71-'Mortgage 1 Info Calcs'!F$24)*(G71/12)),0),0)</f>
        <v>450.62879710062401</v>
      </c>
      <c r="T71">
        <f>IF(OR(ISERROR(SUM(R$12:R71)),(ISTEXT(T70)),(T70=(SUM(R$12:R71)))),"",SUM(R$12:R71))</f>
        <v>10067.913184259938</v>
      </c>
      <c r="U71">
        <f>SUM(S$12:S71)</f>
        <v>28590.170904870552</v>
      </c>
      <c r="V71" t="str">
        <f>IF(ISBLANK('Mortgage 1 Info Calcs'!F$28),"",IF((O71+Q71)&gt;0,((O71+Q71)*G71/12)-((O71+Q71)*(('Mortgage 1 Info Calcs'!F$28)-('Mortgage 1 Info Calcs'!F$28*'Mortgage 1 Info Calcs'!G$29))/12),""))</f>
        <v/>
      </c>
      <c r="W71" t="str">
        <f>IF(ISTEXT(V71),"",SUM(V$12:V71))</f>
        <v/>
      </c>
      <c r="X71">
        <f>IF(OR(J71=Q71,ISTEXT(Y70),ISTEXT('Mortgage 1 Info Calcs'!$F$17)),"",IF(('Mortgage 1 Info Calcs'!F$18*12)&gt;C70+1,IF(C70='Mortgage 1 Info Calcs'!F$18*12,0,'Mortgage 1 Info Calcs'!F$19+Y71*('Mortgage 1 Info Calcs'!F$17)),'Mortgage 1 Info Calcs'!F$19))</f>
        <v>0</v>
      </c>
      <c r="Y71">
        <f>IF(OR(ISERROR(J71-R71-M71),IF(ISERROR((J71-R71-M71)=0),"True",(J71-R71-M71)=0),ISTEXT('Mortgage 1 Info Calcs'!$K$4)),"",IF((J71&gt;(L71+M71)),(FV((G71/'Mortgage 1 Variables'!E$43),1,(L71+M71),-J71+Q71+'Mortgage 1 Info Calcs'!F$24,0))+Q71+'Mortgage 1 Info Calcs'!F$24+IF(I71&gt;0,0,-I71),""))</f>
        <v>89932.086815739909</v>
      </c>
      <c r="Z71" s="67">
        <f>IF((FV(IF(G71=0,'Mortgage 1 Info Calcs'!F$8,G71)/12,1,PMT(IF(G71=0,'Mortgage 1 Info Calcs'!F$8,G71)/12,('Mortgage 1 Info Calcs'!F$9*12)-C70,-Z70,0),-Z70,0))&gt;0,(FV(IF(G71=0,'Mortgage 1 Info Calcs'!F$8,G71)/12,1,PMT(IF(G71=0,'Mortgage 1 Info Calcs'!F$8,G71)/12,('Mortgage 1 Info Calcs'!F$9*12)-C70,-Z70,0),-Z70,0)),0)</f>
        <v>89932.086815739909</v>
      </c>
      <c r="AA71" s="67">
        <f>IF(Z71&lt;=0,0,(IPMT(IF(G71=0,'Mortgage 1 Info Calcs'!F$8,G71)/12,1,('Mortgage 1 Info Calcs'!F$9*12)-C70,-Z70,0)))</f>
        <v>450.62879710062401</v>
      </c>
      <c r="AB71" s="67">
        <f>IF(C71&lt;('Mortgage 1 Info Calcs'!F$9*12),SUM(AA$12:AA71),0)</f>
        <v>28590.170904870552</v>
      </c>
      <c r="AC71" s="14">
        <v>60</v>
      </c>
      <c r="AD71" s="174">
        <f t="shared" si="4"/>
        <v>5</v>
      </c>
      <c r="AE71" s="174" t="str">
        <f>IF(Y71="","",IF(J$12+X71='Mortgage 2 Monthly calcs'!J$12+'Mortgage 2 Monthly calcs'!V71,"",IF(J$12+X71&gt;'Mortgage 2 Monthly calcs'!J$12+'Mortgage 2 Monthly calcs'!V71,IF(Y71+X71+'Mortgage 1 Info Calcs'!F$15&gt;'Mortgage 2 Monthly calcs'!W71+'Mortgage 2 Monthly calcs'!V71,"",C71),IF(Y71+X71&lt;'Mortgage 2 Monthly calcs'!W71+'Mortgage 2 Monthly calcs'!V71,"",C71))))</f>
        <v/>
      </c>
      <c r="AG71" s="16"/>
      <c r="AH71" s="16"/>
      <c r="AI71" s="15"/>
    </row>
    <row r="72" spans="2:35" ht="11.7" customHeight="1" x14ac:dyDescent="0.25">
      <c r="B72">
        <f t="shared" si="2"/>
        <v>5.083333333333333</v>
      </c>
      <c r="C72">
        <v>61</v>
      </c>
      <c r="E72" t="str">
        <f t="shared" si="9"/>
        <v/>
      </c>
      <c r="F72" t="str">
        <f>VLOOKUP('Mortgage 1 Variables'!D$8,'Mortgage 1 Variables'!B$8:C$19,2)</f>
        <v>Nov</v>
      </c>
      <c r="G72">
        <f>IF(ISBLANK('Mortgage 1 Monthly Table'!G72),IF(OR(J72=Q72,ISTEXT(Y71),ISTEXT('Mortgage 1 Info Calcs'!$K$4)),0,IF(('Mortgage 1 Info Calcs'!F$7*12)&gt;C71,G71,IF(C71='Mortgage 1 Info Calcs'!F$7*12,'Mortgage 1 Info Calcs'!F$8,G71))),'Mortgage 1 Monthly Table'!G72)</f>
        <v>0.06</v>
      </c>
      <c r="H72">
        <f>((PMT(G72/'Mortgage 1 Variables'!E$43,('Mortgage 1 Info Calcs'!F$9*'Mortgage 1 Variables'!E$43)-C71,-J72,0)))</f>
        <v>644.30140148550754</v>
      </c>
      <c r="I72">
        <f>IF(OR(ISERROR(((IPMT(G72/'Mortgage 1 Variables'!E$43,1,'Mortgage 1 Info Calcs'!F$9*'Mortgage 1 Variables'!E$43,-J72+Q72+'Mortgage 1 Info Calcs'!F$24,IF('Mortgage 1 Info Calcs'!F$5="Interest Only",-J72+Q72+'Mortgage 1 Info Calcs'!F$24,0))))),(((IPMT(G72/'Mortgage 1 Variables'!E$43,1,'Mortgage 1 Info Calcs'!F$9*'Mortgage 1 Variables'!E$43,-J$12,-J$12)))=0)),0,((IPMT(G72/'Mortgage 1 Variables'!E$43,1,'Mortgage 1 Info Calcs'!F$9*'Mortgage 1 Variables'!E$43,-J72+Q72+'Mortgage 1 Info Calcs'!F$24,IF('Mortgage 1 Info Calcs'!F$5="Interest Only",-J72+Q72+'Mortgage 1 Info Calcs'!F$24,0)))))</f>
        <v>449.66043407869955</v>
      </c>
      <c r="J72">
        <f>IF(Y71&gt;0,IF(ISTEXT('Mortgage 1 Info Calcs'!K$4),"0",IF(ISTEXT(Y71),Y71,Y71+(IF(ISTEXT(K72),0,K72)))),0)</f>
        <v>89932.086815739909</v>
      </c>
      <c r="K72">
        <f>IF(ISBLANK('Mortgage 1 Monthly Table'!L72),0,'Mortgage 1 Monthly Table'!L72)</f>
        <v>0</v>
      </c>
      <c r="L72">
        <f>IF(ISBLANK('Mortgage 1 Monthly Table'!N72),IF('Mortgage 1 Info Calcs'!F$13="Calculated",IF('Mortgage 1 Info Calcs'!F$22="Keep Same",IF('Mortgage 1 Info Calcs'!F$5="Interest Only",IF(OR(I72&gt;L71,J72=""),I72,IF(J72&lt;L71,IF(J72&lt;L71,J72+I72,IF(L71+M71&gt;J72,L71+I72,L71)),IF(L71+M71&gt;J72,L71+I72,L71))),IF(H72&gt;L71,H72,IF(J72&gt;L71,IF(L71+M71&gt;J72,L71+I72,L71),J72+S72))),IF('Mortgage 1 Info Calcs'!F$5="Interest Only",'Mortgage 1 Monthly Calcs'!I72,'Mortgage 1 Monthly Calcs'!H72)),'Mortgage 1 Monthly Calcs'!L71),'Mortgage 1 Monthly Table'!N72)</f>
        <v>644.30140148550754</v>
      </c>
      <c r="M72">
        <f>IF(ISBLANK('Mortgage 1 Monthly Table'!P72),IF(N71&gt;J72,IF(J72&gt;L71,J72-L71,0),IF(OR(OR(Y71&lt;0,ISTEXT(Y71)),ISTEXT('Mortgage 1 Info Calcs'!$K$4)),"",'Mortgage 1 Info Calcs'!F$21)),'Mortgage 1 Monthly Table'!P72)</f>
        <v>0</v>
      </c>
      <c r="N72">
        <f t="shared" si="3"/>
        <v>644.30140148550754</v>
      </c>
      <c r="O72">
        <f>IF(OR(OR(Y71&lt;0,ISTEXT(Y71)),ISTEXT('Mortgage 1 Info Calcs'!$K$4)),"",(O71+M72))</f>
        <v>0</v>
      </c>
      <c r="P72">
        <f>IF(ISBLANK('Mortgage 1 Monthly Table'!T72),IF(ISTEXT(J72),0,IF(OR(Y71&lt;Q71,AND(Y71&lt;0,NOT(ISTEXT(Y71))),ISTEXT('Mortgage 1 Info Calcs'!$K$4)),IF(-Y71&gt;P71,-Y71,Y71-Q71),IF(J72="",0,'Mortgage 1 Info Calcs'!F$26))),'Mortgage 1 Monthly Table'!T72)</f>
        <v>0</v>
      </c>
      <c r="Q72">
        <f>IF(OR(OR(Y71&lt;0,ISTEXT(Y71)),ISTEXT('Mortgage 1 Info Calcs'!$K$4)),"",IF(O72&lt;0,Q71,(Q71+P72)))</f>
        <v>0</v>
      </c>
      <c r="R72">
        <f>IF(OR(ISERROR(L72-S72),ISTEXT('Mortgage 1 Info Calcs'!$K$4)),"",L72-S72+M72)</f>
        <v>194.64096740680799</v>
      </c>
      <c r="S72">
        <f>IF(OR(IF(ISERROR(ROUND((J72-Q72-'Mortgage 1 Info Calcs'!F$24)*(G72/12),2)),0,(J72-O72-Q72-'Mortgage 1 Info Calcs'!F$24)*(G72/12)),,,ISTEXT('Mortgage 1 Info Calcs'!K$4)),IF(((J72-Q72-'Mortgage 1 Info Calcs'!F$24)*(G72/12))&gt;0,((J72-Q72-'Mortgage 1 Info Calcs'!F$24)*(G72/12)),0),0)</f>
        <v>449.66043407869955</v>
      </c>
      <c r="T72">
        <f>IF(OR(ISERROR(SUM(R$12:R72)),(ISTEXT(T71)),(T71=(SUM(R$12:R72)))),"",SUM(R$12:R72))</f>
        <v>10262.554151666745</v>
      </c>
      <c r="U72">
        <f>SUM(S$12:S72)</f>
        <v>29039.83133894925</v>
      </c>
      <c r="V72" t="str">
        <f>IF(ISBLANK('Mortgage 1 Info Calcs'!F$28),"",IF((O72+Q72)&gt;0,((O72+Q72)*G72/12)-((O72+Q72)*(('Mortgage 1 Info Calcs'!F$28)-('Mortgage 1 Info Calcs'!F$28*'Mortgage 1 Info Calcs'!G$29))/12),""))</f>
        <v/>
      </c>
      <c r="W72" t="str">
        <f>IF(ISTEXT(V72),"",SUM(V$12:V72))</f>
        <v/>
      </c>
      <c r="X72">
        <f>IF(OR(J72=Q72,ISTEXT(Y71),ISTEXT('Mortgage 1 Info Calcs'!$F$17)),"",IF(('Mortgage 1 Info Calcs'!F$18*12)&gt;C71+1,IF(C71='Mortgage 1 Info Calcs'!F$18*12,0,'Mortgage 1 Info Calcs'!F$19+Y72*('Mortgage 1 Info Calcs'!F$17)),'Mortgage 1 Info Calcs'!F$19))</f>
        <v>0</v>
      </c>
      <c r="Y72">
        <f>IF(OR(ISERROR(J72-R72-M72),IF(ISERROR((J72-R72-M72)=0),"True",(J72-R72-M72)=0),ISTEXT('Mortgage 1 Info Calcs'!$K$4)),"",IF((J72&gt;(L72+M72)),(FV((G72/'Mortgage 1 Variables'!E$43),1,(L72+M72),-J72+Q72+'Mortgage 1 Info Calcs'!F$24,0))+Q72+'Mortgage 1 Info Calcs'!F$24+IF(I72&gt;0,0,-I72),""))</f>
        <v>89737.445848333096</v>
      </c>
      <c r="Z72" s="67">
        <f>IF((FV(IF(G72=0,'Mortgage 1 Info Calcs'!F$8,G72)/12,1,PMT(IF(G72=0,'Mortgage 1 Info Calcs'!F$8,G72)/12,('Mortgage 1 Info Calcs'!F$9*12)-C71,-Z71,0),-Z71,0))&gt;0,(FV(IF(G72=0,'Mortgage 1 Info Calcs'!F$8,G72)/12,1,PMT(IF(G72=0,'Mortgage 1 Info Calcs'!F$8,G72)/12,('Mortgage 1 Info Calcs'!F$9*12)-C71,-Z71,0),-Z71,0)),0)</f>
        <v>89737.445848333096</v>
      </c>
      <c r="AA72" s="67">
        <f>IF(Z72&lt;=0,0,(IPMT(IF(G72=0,'Mortgage 1 Info Calcs'!F$8,G72)/12,1,('Mortgage 1 Info Calcs'!F$9*12)-C71,-Z71,0)))</f>
        <v>449.66043407869955</v>
      </c>
      <c r="AB72" s="67">
        <f>IF(C72&lt;('Mortgage 1 Info Calcs'!F$9*12),SUM(AA$12:AA72),0)</f>
        <v>29039.83133894925</v>
      </c>
      <c r="AC72" s="14">
        <v>61</v>
      </c>
      <c r="AD72" s="174">
        <f t="shared" si="4"/>
        <v>5.083333333333333</v>
      </c>
      <c r="AE72" s="174" t="str">
        <f>IF(Y72="","",IF(J$12+X72='Mortgage 2 Monthly calcs'!J$12+'Mortgage 2 Monthly calcs'!V72,"",IF(J$12+X72&gt;'Mortgage 2 Monthly calcs'!J$12+'Mortgage 2 Monthly calcs'!V72,IF(Y72+X72+'Mortgage 1 Info Calcs'!F$15&gt;'Mortgage 2 Monthly calcs'!W72+'Mortgage 2 Monthly calcs'!V72,"",C72),IF(Y72+X72&lt;'Mortgage 2 Monthly calcs'!W72+'Mortgage 2 Monthly calcs'!V72,"",C72))))</f>
        <v/>
      </c>
      <c r="AG72" s="16"/>
      <c r="AH72" s="16"/>
      <c r="AI72" s="15"/>
    </row>
    <row r="73" spans="2:35" ht="11.7" customHeight="1" x14ac:dyDescent="0.25">
      <c r="B73">
        <f t="shared" si="2"/>
        <v>5.166666666666667</v>
      </c>
      <c r="C73">
        <v>62</v>
      </c>
      <c r="E73" t="str">
        <f t="shared" si="9"/>
        <v/>
      </c>
      <c r="F73" t="str">
        <f>VLOOKUP('Mortgage 1 Variables'!D$9,'Mortgage 1 Variables'!B$8:C$19,2)</f>
        <v>Dec</v>
      </c>
      <c r="G73">
        <f>IF(ISBLANK('Mortgage 1 Monthly Table'!G73),IF(OR(J73=Q73,ISTEXT(Y72),ISTEXT('Mortgage 1 Info Calcs'!$K$4)),0,IF(('Mortgage 1 Info Calcs'!F$7*12)&gt;C72,G72,IF(C72='Mortgage 1 Info Calcs'!F$7*12,'Mortgage 1 Info Calcs'!F$8,G72))),'Mortgage 1 Monthly Table'!G73)</f>
        <v>0.06</v>
      </c>
      <c r="H73">
        <f>((PMT(G73/'Mortgage 1 Variables'!E$43,('Mortgage 1 Info Calcs'!F$9*'Mortgage 1 Variables'!E$43)-C72,-J73,0)))</f>
        <v>644.30140148550754</v>
      </c>
      <c r="I73">
        <f>IF(OR(ISERROR(((IPMT(G73/'Mortgage 1 Variables'!E$43,1,'Mortgage 1 Info Calcs'!F$9*'Mortgage 1 Variables'!E$43,-J73+Q73+'Mortgage 1 Info Calcs'!F$24,IF('Mortgage 1 Info Calcs'!F$5="Interest Only",-J73+Q73+'Mortgage 1 Info Calcs'!F$24,0))))),(((IPMT(G73/'Mortgage 1 Variables'!E$43,1,'Mortgage 1 Info Calcs'!F$9*'Mortgage 1 Variables'!E$43,-J$12,-J$12)))=0)),0,((IPMT(G73/'Mortgage 1 Variables'!E$43,1,'Mortgage 1 Info Calcs'!F$9*'Mortgage 1 Variables'!E$43,-J73+Q73+'Mortgage 1 Info Calcs'!F$24,IF('Mortgage 1 Info Calcs'!F$5="Interest Only",-J73+Q73+'Mortgage 1 Info Calcs'!F$24,0)))))</f>
        <v>448.68722924166548</v>
      </c>
      <c r="J73">
        <f>IF(Y72&gt;0,IF(ISTEXT('Mortgage 1 Info Calcs'!K$4),"0",IF(ISTEXT(Y72),Y72,Y72+(IF(ISTEXT(K73),0,K73)))),0)</f>
        <v>89737.445848333096</v>
      </c>
      <c r="K73">
        <f>IF(ISBLANK('Mortgage 1 Monthly Table'!L73),0,'Mortgage 1 Monthly Table'!L73)</f>
        <v>0</v>
      </c>
      <c r="L73">
        <f>IF(ISBLANK('Mortgage 1 Monthly Table'!N73),IF('Mortgage 1 Info Calcs'!F$13="Calculated",IF('Mortgage 1 Info Calcs'!F$22="Keep Same",IF('Mortgage 1 Info Calcs'!F$5="Interest Only",IF(OR(I73&gt;L72,J73=""),I73,IF(J73&lt;L72,IF(J73&lt;L72,J73+I73,IF(L72+M72&gt;J73,L72+I73,L72)),IF(L72+M72&gt;J73,L72+I73,L72))),IF(H73&gt;L72,H73,IF(J73&gt;L72,IF(L72+M72&gt;J73,L72+I73,L72),J73+S73))),IF('Mortgage 1 Info Calcs'!F$5="Interest Only",'Mortgage 1 Monthly Calcs'!I73,'Mortgage 1 Monthly Calcs'!H73)),'Mortgage 1 Monthly Calcs'!L72),'Mortgage 1 Monthly Table'!N73)</f>
        <v>644.30140148550754</v>
      </c>
      <c r="M73">
        <f>IF(ISBLANK('Mortgage 1 Monthly Table'!P73),IF(N72&gt;J73,IF(J73&gt;L72,J73-L72,0),IF(OR(OR(Y72&lt;0,ISTEXT(Y72)),ISTEXT('Mortgage 1 Info Calcs'!$K$4)),"",'Mortgage 1 Info Calcs'!F$21)),'Mortgage 1 Monthly Table'!P73)</f>
        <v>0</v>
      </c>
      <c r="N73">
        <f t="shared" si="3"/>
        <v>644.30140148550754</v>
      </c>
      <c r="O73">
        <f>IF(OR(OR(Y72&lt;0,ISTEXT(Y72)),ISTEXT('Mortgage 1 Info Calcs'!$K$4)),"",(O72+M73))</f>
        <v>0</v>
      </c>
      <c r="P73">
        <f>IF(ISBLANK('Mortgage 1 Monthly Table'!T73),IF(ISTEXT(J73),0,IF(OR(Y72&lt;Q72,AND(Y72&lt;0,NOT(ISTEXT(Y72))),ISTEXT('Mortgage 1 Info Calcs'!$K$4)),IF(-Y72&gt;P72,-Y72,Y72-Q72),IF(J73="",0,'Mortgage 1 Info Calcs'!F$26))),'Mortgage 1 Monthly Table'!T73)</f>
        <v>0</v>
      </c>
      <c r="Q73">
        <f>IF(OR(OR(Y72&lt;0,ISTEXT(Y72)),ISTEXT('Mortgage 1 Info Calcs'!$K$4)),"",IF(O73&lt;0,Q72,(Q72+P73)))</f>
        <v>0</v>
      </c>
      <c r="R73">
        <f>IF(OR(ISERROR(L73-S73),ISTEXT('Mortgage 1 Info Calcs'!$K$4)),"",L73-S73+M73)</f>
        <v>195.61417224384206</v>
      </c>
      <c r="S73">
        <f>IF(OR(IF(ISERROR(ROUND((J73-Q73-'Mortgage 1 Info Calcs'!F$24)*(G73/12),2)),0,(J73-O73-Q73-'Mortgage 1 Info Calcs'!F$24)*(G73/12)),,,ISTEXT('Mortgage 1 Info Calcs'!K$4)),IF(((J73-Q73-'Mortgage 1 Info Calcs'!F$24)*(G73/12))&gt;0,((J73-Q73-'Mortgage 1 Info Calcs'!F$24)*(G73/12)),0),0)</f>
        <v>448.68722924166548</v>
      </c>
      <c r="T73">
        <f>IF(OR(ISERROR(SUM(R$12:R73)),(ISTEXT(T72)),(T72=(SUM(R$12:R73)))),"",SUM(R$12:R73))</f>
        <v>10458.168323910588</v>
      </c>
      <c r="U73">
        <f>SUM(S$12:S73)</f>
        <v>29488.518568190917</v>
      </c>
      <c r="V73" t="str">
        <f>IF(ISBLANK('Mortgage 1 Info Calcs'!F$28),"",IF((O73+Q73)&gt;0,((O73+Q73)*G73/12)-((O73+Q73)*(('Mortgage 1 Info Calcs'!F$28)-('Mortgage 1 Info Calcs'!F$28*'Mortgage 1 Info Calcs'!G$29))/12),""))</f>
        <v/>
      </c>
      <c r="W73" t="str">
        <f>IF(ISTEXT(V73),"",SUM(V$12:V73))</f>
        <v/>
      </c>
      <c r="X73">
        <f>IF(OR(J73=Q73,ISTEXT(Y72),ISTEXT('Mortgage 1 Info Calcs'!$F$17)),"",IF(('Mortgage 1 Info Calcs'!F$18*12)&gt;C72+1,IF(C72='Mortgage 1 Info Calcs'!F$18*12,0,'Mortgage 1 Info Calcs'!F$19+Y73*('Mortgage 1 Info Calcs'!F$17)),'Mortgage 1 Info Calcs'!F$19))</f>
        <v>0</v>
      </c>
      <c r="Y73">
        <f>IF(OR(ISERROR(J73-R73-M73),IF(ISERROR((J73-R73-M73)=0),"True",(J73-R73-M73)=0),ISTEXT('Mortgage 1 Info Calcs'!$K$4)),"",IF((J73&gt;(L73+M73)),(FV((G73/'Mortgage 1 Variables'!E$43),1,(L73+M73),-J73+Q73+'Mortgage 1 Info Calcs'!F$24,0))+Q73+'Mortgage 1 Info Calcs'!F$24+IF(I73&gt;0,0,-I73),""))</f>
        <v>89541.831676089249</v>
      </c>
      <c r="Z73" s="67">
        <f>IF((FV(IF(G73=0,'Mortgage 1 Info Calcs'!F$8,G73)/12,1,PMT(IF(G73=0,'Mortgage 1 Info Calcs'!F$8,G73)/12,('Mortgage 1 Info Calcs'!F$9*12)-C72,-Z72,0),-Z72,0))&gt;0,(FV(IF(G73=0,'Mortgage 1 Info Calcs'!F$8,G73)/12,1,PMT(IF(G73=0,'Mortgage 1 Info Calcs'!F$8,G73)/12,('Mortgage 1 Info Calcs'!F$9*12)-C72,-Z72,0),-Z72,0)),0)</f>
        <v>89541.831676089249</v>
      </c>
      <c r="AA73" s="67">
        <f>IF(Z73&lt;=0,0,(IPMT(IF(G73=0,'Mortgage 1 Info Calcs'!F$8,G73)/12,1,('Mortgage 1 Info Calcs'!F$9*12)-C72,-Z72,0)))</f>
        <v>448.68722924166548</v>
      </c>
      <c r="AB73" s="67">
        <f>IF(C73&lt;('Mortgage 1 Info Calcs'!F$9*12),SUM(AA$12:AA73),0)</f>
        <v>29488.518568190917</v>
      </c>
      <c r="AC73" s="14">
        <v>62</v>
      </c>
      <c r="AD73" s="174">
        <f t="shared" si="4"/>
        <v>5.166666666666667</v>
      </c>
      <c r="AE73" s="174" t="str">
        <f>IF(Y73="","",IF(J$12+X73='Mortgage 2 Monthly calcs'!J$12+'Mortgage 2 Monthly calcs'!V73,"",IF(J$12+X73&gt;'Mortgage 2 Monthly calcs'!J$12+'Mortgage 2 Monthly calcs'!V73,IF(Y73+X73+'Mortgage 1 Info Calcs'!F$15&gt;'Mortgage 2 Monthly calcs'!W73+'Mortgage 2 Monthly calcs'!V73,"",C73),IF(Y73+X73&lt;'Mortgage 2 Monthly calcs'!W73+'Mortgage 2 Monthly calcs'!V73,"",C73))))</f>
        <v/>
      </c>
      <c r="AG73" s="16"/>
      <c r="AH73" s="16"/>
      <c r="AI73" s="15"/>
    </row>
    <row r="74" spans="2:35" ht="11.7" customHeight="1" x14ac:dyDescent="0.25">
      <c r="B74">
        <f t="shared" si="2"/>
        <v>5.25</v>
      </c>
      <c r="C74">
        <v>63</v>
      </c>
      <c r="E74">
        <f t="shared" si="9"/>
        <v>2015</v>
      </c>
      <c r="F74" t="str">
        <f>VLOOKUP('Mortgage 1 Variables'!D$10,'Mortgage 1 Variables'!B$8:C$19,2)</f>
        <v>Jan</v>
      </c>
      <c r="G74">
        <f>IF(ISBLANK('Mortgage 1 Monthly Table'!G74),IF(OR(J74=Q74,ISTEXT(Y73),ISTEXT('Mortgage 1 Info Calcs'!$K$4)),0,IF(('Mortgage 1 Info Calcs'!F$7*12)&gt;C73,G73,IF(C73='Mortgage 1 Info Calcs'!F$7*12,'Mortgage 1 Info Calcs'!F$8,G73))),'Mortgage 1 Monthly Table'!G74)</f>
        <v>0.06</v>
      </c>
      <c r="H74">
        <f>((PMT(G74/'Mortgage 1 Variables'!E$43,('Mortgage 1 Info Calcs'!F$9*'Mortgage 1 Variables'!E$43)-C73,-J74,0)))</f>
        <v>644.30140148550743</v>
      </c>
      <c r="I74">
        <f>IF(OR(ISERROR(((IPMT(G74/'Mortgage 1 Variables'!E$43,1,'Mortgage 1 Info Calcs'!F$9*'Mortgage 1 Variables'!E$43,-J74+Q74+'Mortgage 1 Info Calcs'!F$24,IF('Mortgage 1 Info Calcs'!F$5="Interest Only",-J74+Q74+'Mortgage 1 Info Calcs'!F$24,0))))),(((IPMT(G74/'Mortgage 1 Variables'!E$43,1,'Mortgage 1 Info Calcs'!F$9*'Mortgage 1 Variables'!E$43,-J$12,-J$12)))=0)),0,((IPMT(G74/'Mortgage 1 Variables'!E$43,1,'Mortgage 1 Info Calcs'!F$9*'Mortgage 1 Variables'!E$43,-J74+Q74+'Mortgage 1 Info Calcs'!F$24,IF('Mortgage 1 Info Calcs'!F$5="Interest Only",-J74+Q74+'Mortgage 1 Info Calcs'!F$24,0)))))</f>
        <v>447.70915838044624</v>
      </c>
      <c r="J74">
        <f>IF(Y73&gt;0,IF(ISTEXT('Mortgage 1 Info Calcs'!K$4),"0",IF(ISTEXT(Y73),Y73,Y73+(IF(ISTEXT(K74),0,K74)))),0)</f>
        <v>89541.831676089249</v>
      </c>
      <c r="K74">
        <f>IF(ISBLANK('Mortgage 1 Monthly Table'!L74),0,'Mortgage 1 Monthly Table'!L74)</f>
        <v>0</v>
      </c>
      <c r="L74">
        <f>IF(ISBLANK('Mortgage 1 Monthly Table'!N74),IF('Mortgage 1 Info Calcs'!F$13="Calculated",IF('Mortgage 1 Info Calcs'!F$22="Keep Same",IF('Mortgage 1 Info Calcs'!F$5="Interest Only",IF(OR(I74&gt;L73,J74=""),I74,IF(J74&lt;L73,IF(J74&lt;L73,J74+I74,IF(L73+M73&gt;J74,L73+I74,L73)),IF(L73+M73&gt;J74,L73+I74,L73))),IF(H74&gt;L73,H74,IF(J74&gt;L73,IF(L73+M73&gt;J74,L73+I74,L73),J74+S74))),IF('Mortgage 1 Info Calcs'!F$5="Interest Only",'Mortgage 1 Monthly Calcs'!I74,'Mortgage 1 Monthly Calcs'!H74)),'Mortgage 1 Monthly Calcs'!L73),'Mortgage 1 Monthly Table'!N74)</f>
        <v>644.30140148550743</v>
      </c>
      <c r="M74">
        <f>IF(ISBLANK('Mortgage 1 Monthly Table'!P74),IF(N73&gt;J74,IF(J74&gt;L73,J74-L73,0),IF(OR(OR(Y73&lt;0,ISTEXT(Y73)),ISTEXT('Mortgage 1 Info Calcs'!$K$4)),"",'Mortgage 1 Info Calcs'!F$21)),'Mortgage 1 Monthly Table'!P74)</f>
        <v>0</v>
      </c>
      <c r="N74">
        <f t="shared" si="3"/>
        <v>644.30140148550743</v>
      </c>
      <c r="O74">
        <f>IF(OR(OR(Y73&lt;0,ISTEXT(Y73)),ISTEXT('Mortgage 1 Info Calcs'!$K$4)),"",(O73+M74))</f>
        <v>0</v>
      </c>
      <c r="P74">
        <f>IF(ISBLANK('Mortgage 1 Monthly Table'!T74),IF(ISTEXT(J74),0,IF(OR(Y73&lt;Q73,AND(Y73&lt;0,NOT(ISTEXT(Y73))),ISTEXT('Mortgage 1 Info Calcs'!$K$4)),IF(-Y73&gt;P73,-Y73,Y73-Q73),IF(J74="",0,'Mortgage 1 Info Calcs'!F$26))),'Mortgage 1 Monthly Table'!T74)</f>
        <v>0</v>
      </c>
      <c r="Q74">
        <f>IF(OR(OR(Y73&lt;0,ISTEXT(Y73)),ISTEXT('Mortgage 1 Info Calcs'!$K$4)),"",IF(O74&lt;0,Q73,(Q73+P74)))</f>
        <v>0</v>
      </c>
      <c r="R74">
        <f>IF(OR(ISERROR(L74-S74),ISTEXT('Mortgage 1 Info Calcs'!$K$4)),"",L74-S74+M74)</f>
        <v>196.59224310506119</v>
      </c>
      <c r="S74">
        <f>IF(OR(IF(ISERROR(ROUND((J74-Q74-'Mortgage 1 Info Calcs'!F$24)*(G74/12),2)),0,(J74-O74-Q74-'Mortgage 1 Info Calcs'!F$24)*(G74/12)),,,ISTEXT('Mortgage 1 Info Calcs'!K$4)),IF(((J74-Q74-'Mortgage 1 Info Calcs'!F$24)*(G74/12))&gt;0,((J74-Q74-'Mortgage 1 Info Calcs'!F$24)*(G74/12)),0),0)</f>
        <v>447.70915838044624</v>
      </c>
      <c r="T74">
        <f>IF(OR(ISERROR(SUM(R$12:R74)),(ISTEXT(T73)),(T73=(SUM(R$12:R74)))),"",SUM(R$12:R74))</f>
        <v>10654.760567015648</v>
      </c>
      <c r="U74">
        <f>SUM(S$12:S74)</f>
        <v>29936.227726571364</v>
      </c>
      <c r="V74" t="str">
        <f>IF(ISBLANK('Mortgage 1 Info Calcs'!F$28),"",IF((O74+Q74)&gt;0,((O74+Q74)*G74/12)-((O74+Q74)*(('Mortgage 1 Info Calcs'!F$28)-('Mortgage 1 Info Calcs'!F$28*'Mortgage 1 Info Calcs'!G$29))/12),""))</f>
        <v/>
      </c>
      <c r="W74" t="str">
        <f>IF(ISTEXT(V74),"",SUM(V$12:V74))</f>
        <v/>
      </c>
      <c r="X74">
        <f>IF(OR(J74=Q74,ISTEXT(Y73),ISTEXT('Mortgage 1 Info Calcs'!$F$17)),"",IF(('Mortgage 1 Info Calcs'!F$18*12)&gt;C73+1,IF(C73='Mortgage 1 Info Calcs'!F$18*12,0,'Mortgage 1 Info Calcs'!F$19+Y74*('Mortgage 1 Info Calcs'!F$17)),'Mortgage 1 Info Calcs'!F$19))</f>
        <v>0</v>
      </c>
      <c r="Y74">
        <f>IF(OR(ISERROR(J74-R74-M74),IF(ISERROR((J74-R74-M74)=0),"True",(J74-R74-M74)=0),ISTEXT('Mortgage 1 Info Calcs'!$K$4)),"",IF((J74&gt;(L74+M74)),(FV((G74/'Mortgage 1 Variables'!E$43),1,(L74+M74),-J74+Q74+'Mortgage 1 Info Calcs'!F$24,0))+Q74+'Mortgage 1 Info Calcs'!F$24+IF(I74&gt;0,0,-I74),""))</f>
        <v>89345.239432984192</v>
      </c>
      <c r="Z74" s="67">
        <f>IF((FV(IF(G74=0,'Mortgage 1 Info Calcs'!F$8,G74)/12,1,PMT(IF(G74=0,'Mortgage 1 Info Calcs'!F$8,G74)/12,('Mortgage 1 Info Calcs'!F$9*12)-C73,-Z73,0),-Z73,0))&gt;0,(FV(IF(G74=0,'Mortgage 1 Info Calcs'!F$8,G74)/12,1,PMT(IF(G74=0,'Mortgage 1 Info Calcs'!F$8,G74)/12,('Mortgage 1 Info Calcs'!F$9*12)-C73,-Z73,0),-Z73,0)),0)</f>
        <v>89345.239432984192</v>
      </c>
      <c r="AA74" s="67">
        <f>IF(Z74&lt;=0,0,(IPMT(IF(G74=0,'Mortgage 1 Info Calcs'!F$8,G74)/12,1,('Mortgage 1 Info Calcs'!F$9*12)-C73,-Z73,0)))</f>
        <v>447.70915838044624</v>
      </c>
      <c r="AB74" s="67">
        <f>IF(C74&lt;('Mortgage 1 Info Calcs'!F$9*12),SUM(AA$12:AA74),0)</f>
        <v>29936.227726571364</v>
      </c>
      <c r="AC74" s="14">
        <v>63</v>
      </c>
      <c r="AD74" s="174">
        <f t="shared" si="4"/>
        <v>5.25</v>
      </c>
      <c r="AE74" s="174" t="str">
        <f>IF(Y74="","",IF(J$12+X74='Mortgage 2 Monthly calcs'!J$12+'Mortgage 2 Monthly calcs'!V74,"",IF(J$12+X74&gt;'Mortgage 2 Monthly calcs'!J$12+'Mortgage 2 Monthly calcs'!V74,IF(Y74+X74+'Mortgage 1 Info Calcs'!F$15&gt;'Mortgage 2 Monthly calcs'!W74+'Mortgage 2 Monthly calcs'!V74,"",C74),IF(Y74+X74&lt;'Mortgage 2 Monthly calcs'!W74+'Mortgage 2 Monthly calcs'!V74,"",C74))))</f>
        <v/>
      </c>
      <c r="AG74" s="16"/>
      <c r="AH74" s="16"/>
      <c r="AI74" s="15"/>
    </row>
    <row r="75" spans="2:35" ht="11.7" customHeight="1" x14ac:dyDescent="0.25">
      <c r="B75">
        <f t="shared" si="2"/>
        <v>5.333333333333333</v>
      </c>
      <c r="C75">
        <v>64</v>
      </c>
      <c r="D75" t="str">
        <f>IF(J843=1,F67+1,"")</f>
        <v/>
      </c>
      <c r="E75" t="str">
        <f t="shared" si="9"/>
        <v/>
      </c>
      <c r="F75" t="str">
        <f>VLOOKUP('Mortgage 1 Variables'!D$11,'Mortgage 1 Variables'!B$8:C$19,2)</f>
        <v>Feb</v>
      </c>
      <c r="G75">
        <f>IF(ISBLANK('Mortgage 1 Monthly Table'!G75),IF(OR(J75=Q75,ISTEXT(Y74),ISTEXT('Mortgage 1 Info Calcs'!$K$4)),0,IF(('Mortgage 1 Info Calcs'!F$7*12)&gt;C74,G74,IF(C74='Mortgage 1 Info Calcs'!F$7*12,'Mortgage 1 Info Calcs'!F$8,G74))),'Mortgage 1 Monthly Table'!G75)</f>
        <v>0.06</v>
      </c>
      <c r="H75">
        <f>((PMT(G75/'Mortgage 1 Variables'!E$43,('Mortgage 1 Info Calcs'!F$9*'Mortgage 1 Variables'!E$43)-C74,-J75,0)))</f>
        <v>644.30140148550754</v>
      </c>
      <c r="I75">
        <f>IF(OR(ISERROR(((IPMT(G75/'Mortgage 1 Variables'!E$43,1,'Mortgage 1 Info Calcs'!F$9*'Mortgage 1 Variables'!E$43,-J75+Q75+'Mortgage 1 Info Calcs'!F$24,IF('Mortgage 1 Info Calcs'!F$5="Interest Only",-J75+Q75+'Mortgage 1 Info Calcs'!F$24,0))))),(((IPMT(G75/'Mortgage 1 Variables'!E$43,1,'Mortgage 1 Info Calcs'!F$9*'Mortgage 1 Variables'!E$43,-J$12,-J$12)))=0)),0,((IPMT(G75/'Mortgage 1 Variables'!E$43,1,'Mortgage 1 Info Calcs'!F$9*'Mortgage 1 Variables'!E$43,-J75+Q75+'Mortgage 1 Info Calcs'!F$24,IF('Mortgage 1 Info Calcs'!F$5="Interest Only",-J75+Q75+'Mortgage 1 Info Calcs'!F$24,0)))))</f>
        <v>446.72619716492096</v>
      </c>
      <c r="J75">
        <f>IF(Y74&gt;0,IF(ISTEXT('Mortgage 1 Info Calcs'!K$4),"0",IF(ISTEXT(Y74),Y74,Y74+(IF(ISTEXT(K75),0,K75)))),0)</f>
        <v>89345.239432984192</v>
      </c>
      <c r="K75">
        <f>IF(ISBLANK('Mortgage 1 Monthly Table'!L75),0,'Mortgage 1 Monthly Table'!L75)</f>
        <v>0</v>
      </c>
      <c r="L75">
        <f>IF(ISBLANK('Mortgage 1 Monthly Table'!N75),IF('Mortgage 1 Info Calcs'!F$13="Calculated",IF('Mortgage 1 Info Calcs'!F$22="Keep Same",IF('Mortgage 1 Info Calcs'!F$5="Interest Only",IF(OR(I75&gt;L74,J75=""),I75,IF(J75&lt;L74,IF(J75&lt;L74,J75+I75,IF(L74+M74&gt;J75,L74+I75,L74)),IF(L74+M74&gt;J75,L74+I75,L74))),IF(H75&gt;L74,H75,IF(J75&gt;L74,IF(L74+M74&gt;J75,L74+I75,L74),J75+S75))),IF('Mortgage 1 Info Calcs'!F$5="Interest Only",'Mortgage 1 Monthly Calcs'!I75,'Mortgage 1 Monthly Calcs'!H75)),'Mortgage 1 Monthly Calcs'!L74),'Mortgage 1 Monthly Table'!N75)</f>
        <v>644.30140148550754</v>
      </c>
      <c r="M75">
        <f>IF(ISBLANK('Mortgage 1 Monthly Table'!P75),IF(N74&gt;J75,IF(J75&gt;L74,J75-L74,0),IF(OR(OR(Y74&lt;0,ISTEXT(Y74)),ISTEXT('Mortgage 1 Info Calcs'!$K$4)),"",'Mortgage 1 Info Calcs'!F$21)),'Mortgage 1 Monthly Table'!P75)</f>
        <v>0</v>
      </c>
      <c r="N75">
        <f t="shared" si="3"/>
        <v>644.30140148550754</v>
      </c>
      <c r="O75">
        <f>IF(OR(OR(Y74&lt;0,ISTEXT(Y74)),ISTEXT('Mortgage 1 Info Calcs'!$K$4)),"",(O74+M75))</f>
        <v>0</v>
      </c>
      <c r="P75">
        <f>IF(ISBLANK('Mortgage 1 Monthly Table'!T75),IF(ISTEXT(J75),0,IF(OR(Y74&lt;Q74,AND(Y74&lt;0,NOT(ISTEXT(Y74))),ISTEXT('Mortgage 1 Info Calcs'!$K$4)),IF(-Y74&gt;P74,-Y74,Y74-Q74),IF(J75="",0,'Mortgage 1 Info Calcs'!F$26))),'Mortgage 1 Monthly Table'!T75)</f>
        <v>0</v>
      </c>
      <c r="Q75">
        <f>IF(OR(OR(Y74&lt;0,ISTEXT(Y74)),ISTEXT('Mortgage 1 Info Calcs'!$K$4)),"",IF(O75&lt;0,Q74,(Q74+P75)))</f>
        <v>0</v>
      </c>
      <c r="R75">
        <f>IF(OR(ISERROR(L75-S75),ISTEXT('Mortgage 1 Info Calcs'!$K$4)),"",L75-S75+M75)</f>
        <v>197.57520432058658</v>
      </c>
      <c r="S75">
        <f>IF(OR(IF(ISERROR(ROUND((J75-Q75-'Mortgage 1 Info Calcs'!F$24)*(G75/12),2)),0,(J75-O75-Q75-'Mortgage 1 Info Calcs'!F$24)*(G75/12)),,,ISTEXT('Mortgage 1 Info Calcs'!K$4)),IF(((J75-Q75-'Mortgage 1 Info Calcs'!F$24)*(G75/12))&gt;0,((J75-Q75-'Mortgage 1 Info Calcs'!F$24)*(G75/12)),0),0)</f>
        <v>446.72619716492096</v>
      </c>
      <c r="T75">
        <f>IF(OR(ISERROR(SUM(R$12:R75)),(ISTEXT(T74)),(T74=(SUM(R$12:R75)))),"",SUM(R$12:R75))</f>
        <v>10852.335771336235</v>
      </c>
      <c r="U75">
        <f>SUM(S$12:S75)</f>
        <v>30382.953923736284</v>
      </c>
      <c r="V75" t="str">
        <f>IF(ISBLANK('Mortgage 1 Info Calcs'!F$28),"",IF((O75+Q75)&gt;0,((O75+Q75)*G75/12)-((O75+Q75)*(('Mortgage 1 Info Calcs'!F$28)-('Mortgage 1 Info Calcs'!F$28*'Mortgage 1 Info Calcs'!G$29))/12),""))</f>
        <v/>
      </c>
      <c r="W75" t="str">
        <f>IF(ISTEXT(V75),"",SUM(V$12:V75))</f>
        <v/>
      </c>
      <c r="X75">
        <f>IF(OR(J75=Q75,ISTEXT(Y74),ISTEXT('Mortgage 1 Info Calcs'!$F$17)),"",IF(('Mortgage 1 Info Calcs'!F$18*12)&gt;C74+1,IF(C74='Mortgage 1 Info Calcs'!F$18*12,0,'Mortgage 1 Info Calcs'!F$19+Y75*('Mortgage 1 Info Calcs'!F$17)),'Mortgage 1 Info Calcs'!F$19))</f>
        <v>0</v>
      </c>
      <c r="Y75">
        <f>IF(OR(ISERROR(J75-R75-M75),IF(ISERROR((J75-R75-M75)=0),"True",(J75-R75-M75)=0),ISTEXT('Mortgage 1 Info Calcs'!$K$4)),"",IF((J75&gt;(L75+M75)),(FV((G75/'Mortgage 1 Variables'!E$43),1,(L75+M75),-J75+Q75+'Mortgage 1 Info Calcs'!F$24,0))+Q75+'Mortgage 1 Info Calcs'!F$24+IF(I75&gt;0,0,-I75),""))</f>
        <v>89147.664228663605</v>
      </c>
      <c r="Z75" s="67">
        <f>IF((FV(IF(G75=0,'Mortgage 1 Info Calcs'!F$8,G75)/12,1,PMT(IF(G75=0,'Mortgage 1 Info Calcs'!F$8,G75)/12,('Mortgage 1 Info Calcs'!F$9*12)-C74,-Z74,0),-Z74,0))&gt;0,(FV(IF(G75=0,'Mortgage 1 Info Calcs'!F$8,G75)/12,1,PMT(IF(G75=0,'Mortgage 1 Info Calcs'!F$8,G75)/12,('Mortgage 1 Info Calcs'!F$9*12)-C74,-Z74,0),-Z74,0)),0)</f>
        <v>89147.664228663605</v>
      </c>
      <c r="AA75" s="67">
        <f>IF(Z75&lt;=0,0,(IPMT(IF(G75=0,'Mortgage 1 Info Calcs'!F$8,G75)/12,1,('Mortgage 1 Info Calcs'!F$9*12)-C74,-Z74,0)))</f>
        <v>446.72619716492096</v>
      </c>
      <c r="AB75" s="67">
        <f>IF(C75&lt;('Mortgage 1 Info Calcs'!F$9*12),SUM(AA$12:AA75),0)</f>
        <v>30382.953923736284</v>
      </c>
      <c r="AC75" s="14">
        <v>64</v>
      </c>
      <c r="AD75" s="174">
        <f t="shared" si="4"/>
        <v>5.333333333333333</v>
      </c>
      <c r="AE75" s="174" t="str">
        <f>IF(Y75="","",IF(J$12+X75='Mortgage 2 Monthly calcs'!J$12+'Mortgage 2 Monthly calcs'!V75,"",IF(J$12+X75&gt;'Mortgage 2 Monthly calcs'!J$12+'Mortgage 2 Monthly calcs'!V75,IF(Y75+X75+'Mortgage 1 Info Calcs'!F$15&gt;'Mortgage 2 Monthly calcs'!W75+'Mortgage 2 Monthly calcs'!V75,"",C75),IF(Y75+X75&lt;'Mortgage 2 Monthly calcs'!W75+'Mortgage 2 Monthly calcs'!V75,"",C75))))</f>
        <v/>
      </c>
      <c r="AG75" s="16"/>
      <c r="AH75" s="16"/>
      <c r="AI75" s="15"/>
    </row>
    <row r="76" spans="2:35" ht="11.7" customHeight="1" x14ac:dyDescent="0.25">
      <c r="B76">
        <f t="shared" si="2"/>
        <v>5.416666666666667</v>
      </c>
      <c r="C76">
        <v>65</v>
      </c>
      <c r="D76" t="str">
        <f>IF(J844=1,F67+1,"")</f>
        <v/>
      </c>
      <c r="E76" t="str">
        <f t="shared" si="9"/>
        <v/>
      </c>
      <c r="F76" t="str">
        <f>VLOOKUP('Mortgage 1 Variables'!D$12,'Mortgage 1 Variables'!B$8:C$19,2)</f>
        <v>Mar</v>
      </c>
      <c r="G76">
        <f>IF(ISBLANK('Mortgage 1 Monthly Table'!G76),IF(OR(J76=Q76,ISTEXT(Y75),ISTEXT('Mortgage 1 Info Calcs'!$K$4)),0,IF(('Mortgage 1 Info Calcs'!F$7*12)&gt;C75,G75,IF(C75='Mortgage 1 Info Calcs'!F$7*12,'Mortgage 1 Info Calcs'!F$8,G75))),'Mortgage 1 Monthly Table'!G76)</f>
        <v>0.06</v>
      </c>
      <c r="H76">
        <f>((PMT(G76/'Mortgage 1 Variables'!E$43,('Mortgage 1 Info Calcs'!F$9*'Mortgage 1 Variables'!E$43)-C75,-J76,0)))</f>
        <v>644.30140148550743</v>
      </c>
      <c r="I76">
        <f>IF(OR(ISERROR(((IPMT(G76/'Mortgage 1 Variables'!E$43,1,'Mortgage 1 Info Calcs'!F$9*'Mortgage 1 Variables'!E$43,-J76+Q76+'Mortgage 1 Info Calcs'!F$24,IF('Mortgage 1 Info Calcs'!F$5="Interest Only",-J76+Q76+'Mortgage 1 Info Calcs'!F$24,0))))),(((IPMT(G76/'Mortgage 1 Variables'!E$43,1,'Mortgage 1 Info Calcs'!F$9*'Mortgage 1 Variables'!E$43,-J$12,-J$12)))=0)),0,((IPMT(G76/'Mortgage 1 Variables'!E$43,1,'Mortgage 1 Info Calcs'!F$9*'Mortgage 1 Variables'!E$43,-J76+Q76+'Mortgage 1 Info Calcs'!F$24,IF('Mortgage 1 Info Calcs'!F$5="Interest Only",-J76+Q76+'Mortgage 1 Info Calcs'!F$24,0)))))</f>
        <v>445.73832114331805</v>
      </c>
      <c r="J76">
        <f>IF(Y75&gt;0,IF(ISTEXT('Mortgage 1 Info Calcs'!K$4),"0",IF(ISTEXT(Y75),Y75,Y75+(IF(ISTEXT(K76),0,K76)))),0)</f>
        <v>89147.664228663605</v>
      </c>
      <c r="K76">
        <f>IF(ISBLANK('Mortgage 1 Monthly Table'!L76),0,'Mortgage 1 Monthly Table'!L76)</f>
        <v>0</v>
      </c>
      <c r="L76">
        <f>IF(ISBLANK('Mortgage 1 Monthly Table'!N76),IF('Mortgage 1 Info Calcs'!F$13="Calculated",IF('Mortgage 1 Info Calcs'!F$22="Keep Same",IF('Mortgage 1 Info Calcs'!F$5="Interest Only",IF(OR(I76&gt;L75,J76=""),I76,IF(J76&lt;L75,IF(J76&lt;L75,J76+I76,IF(L75+M75&gt;J76,L75+I76,L75)),IF(L75+M75&gt;J76,L75+I76,L75))),IF(H76&gt;L75,H76,IF(J76&gt;L75,IF(L75+M75&gt;J76,L75+I76,L75),J76+S76))),IF('Mortgage 1 Info Calcs'!F$5="Interest Only",'Mortgage 1 Monthly Calcs'!I76,'Mortgage 1 Monthly Calcs'!H76)),'Mortgage 1 Monthly Calcs'!L75),'Mortgage 1 Monthly Table'!N76)</f>
        <v>644.30140148550743</v>
      </c>
      <c r="M76">
        <f>IF(ISBLANK('Mortgage 1 Monthly Table'!P76),IF(N75&gt;J76,IF(J76&gt;L75,J76-L75,0),IF(OR(OR(Y75&lt;0,ISTEXT(Y75)),ISTEXT('Mortgage 1 Info Calcs'!$K$4)),"",'Mortgage 1 Info Calcs'!F$21)),'Mortgage 1 Monthly Table'!P76)</f>
        <v>0</v>
      </c>
      <c r="N76">
        <f t="shared" si="3"/>
        <v>644.30140148550743</v>
      </c>
      <c r="O76">
        <f>IF(OR(OR(Y75&lt;0,ISTEXT(Y75)),ISTEXT('Mortgage 1 Info Calcs'!$K$4)),"",(O75+M76))</f>
        <v>0</v>
      </c>
      <c r="P76">
        <f>IF(ISBLANK('Mortgage 1 Monthly Table'!T76),IF(ISTEXT(J76),0,IF(OR(Y75&lt;Q75,AND(Y75&lt;0,NOT(ISTEXT(Y75))),ISTEXT('Mortgage 1 Info Calcs'!$K$4)),IF(-Y75&gt;P75,-Y75,Y75-Q75),IF(J76="",0,'Mortgage 1 Info Calcs'!F$26))),'Mortgage 1 Monthly Table'!T76)</f>
        <v>0</v>
      </c>
      <c r="Q76">
        <f>IF(OR(OR(Y75&lt;0,ISTEXT(Y75)),ISTEXT('Mortgage 1 Info Calcs'!$K$4)),"",IF(O76&lt;0,Q75,(Q75+P76)))</f>
        <v>0</v>
      </c>
      <c r="R76">
        <f>IF(OR(ISERROR(L76-S76),ISTEXT('Mortgage 1 Info Calcs'!$K$4)),"",L76-S76+M76)</f>
        <v>198.56308034218938</v>
      </c>
      <c r="S76">
        <f>IF(OR(IF(ISERROR(ROUND((J76-Q76-'Mortgage 1 Info Calcs'!F$24)*(G76/12),2)),0,(J76-O76-Q76-'Mortgage 1 Info Calcs'!F$24)*(G76/12)),,,ISTEXT('Mortgage 1 Info Calcs'!K$4)),IF(((J76-Q76-'Mortgage 1 Info Calcs'!F$24)*(G76/12))&gt;0,((J76-Q76-'Mortgage 1 Info Calcs'!F$24)*(G76/12)),0),0)</f>
        <v>445.73832114331805</v>
      </c>
      <c r="T76">
        <f>IF(OR(ISERROR(SUM(R$12:R76)),(ISTEXT(T75)),(T75=(SUM(R$12:R76)))),"",SUM(R$12:R76))</f>
        <v>11050.898851678425</v>
      </c>
      <c r="U76">
        <f>SUM(S$12:S76)</f>
        <v>30828.692244879603</v>
      </c>
      <c r="V76" t="str">
        <f>IF(ISBLANK('Mortgage 1 Info Calcs'!F$28),"",IF((O76+Q76)&gt;0,((O76+Q76)*G76/12)-((O76+Q76)*(('Mortgage 1 Info Calcs'!F$28)-('Mortgage 1 Info Calcs'!F$28*'Mortgage 1 Info Calcs'!G$29))/12),""))</f>
        <v/>
      </c>
      <c r="W76" t="str">
        <f>IF(ISTEXT(V76),"",SUM(V$12:V76))</f>
        <v/>
      </c>
      <c r="X76">
        <f>IF(OR(J76=Q76,ISTEXT(Y75),ISTEXT('Mortgage 1 Info Calcs'!$F$17)),"",IF(('Mortgage 1 Info Calcs'!F$18*12)&gt;C75+1,IF(C75='Mortgage 1 Info Calcs'!F$18*12,0,'Mortgage 1 Info Calcs'!F$19+Y76*('Mortgage 1 Info Calcs'!F$17)),'Mortgage 1 Info Calcs'!F$19))</f>
        <v>0</v>
      </c>
      <c r="Y76">
        <f>IF(OR(ISERROR(J76-R76-M76),IF(ISERROR((J76-R76-M76)=0),"True",(J76-R76-M76)=0),ISTEXT('Mortgage 1 Info Calcs'!$K$4)),"",IF((J76&gt;(L76+M76)),(FV((G76/'Mortgage 1 Variables'!E$43),1,(L76+M76),-J76+Q76+'Mortgage 1 Info Calcs'!F$24,0))+Q76+'Mortgage 1 Info Calcs'!F$24+IF(I76&gt;0,0,-I76),""))</f>
        <v>88949.10114832141</v>
      </c>
      <c r="Z76" s="67">
        <f>IF((FV(IF(G76=0,'Mortgage 1 Info Calcs'!F$8,G76)/12,1,PMT(IF(G76=0,'Mortgage 1 Info Calcs'!F$8,G76)/12,('Mortgage 1 Info Calcs'!F$9*12)-C75,-Z75,0),-Z75,0))&gt;0,(FV(IF(G76=0,'Mortgage 1 Info Calcs'!F$8,G76)/12,1,PMT(IF(G76=0,'Mortgage 1 Info Calcs'!F$8,G76)/12,('Mortgage 1 Info Calcs'!F$9*12)-C75,-Z75,0),-Z75,0)),0)</f>
        <v>88949.10114832141</v>
      </c>
      <c r="AA76" s="67">
        <f>IF(Z76&lt;=0,0,(IPMT(IF(G76=0,'Mortgage 1 Info Calcs'!F$8,G76)/12,1,('Mortgage 1 Info Calcs'!F$9*12)-C75,-Z75,0)))</f>
        <v>445.73832114331805</v>
      </c>
      <c r="AB76" s="67">
        <f>IF(C76&lt;('Mortgage 1 Info Calcs'!F$9*12),SUM(AA$12:AA76),0)</f>
        <v>30828.692244879603</v>
      </c>
      <c r="AC76" s="14">
        <v>65</v>
      </c>
      <c r="AD76" s="174">
        <f t="shared" si="4"/>
        <v>5.416666666666667</v>
      </c>
      <c r="AE76" s="174" t="str">
        <f>IF(Y76="","",IF(J$12+X76='Mortgage 2 Monthly calcs'!J$12+'Mortgage 2 Monthly calcs'!V76,"",IF(J$12+X76&gt;'Mortgage 2 Monthly calcs'!J$12+'Mortgage 2 Monthly calcs'!V76,IF(Y76+X76+'Mortgage 1 Info Calcs'!F$15&gt;'Mortgage 2 Monthly calcs'!W76+'Mortgage 2 Monthly calcs'!V76,"",C76),IF(Y76+X76&lt;'Mortgage 2 Monthly calcs'!W76+'Mortgage 2 Monthly calcs'!V76,"",C76))))</f>
        <v/>
      </c>
      <c r="AG76" s="16"/>
      <c r="AH76" s="16"/>
      <c r="AI76" s="15"/>
    </row>
    <row r="77" spans="2:35" ht="11.7" customHeight="1" x14ac:dyDescent="0.25">
      <c r="B77">
        <f t="shared" ref="B77:B140" si="15">C77/12</f>
        <v>5.5</v>
      </c>
      <c r="C77">
        <v>66</v>
      </c>
      <c r="D77" t="str">
        <f>IF(J845=1,F67+1,"")</f>
        <v/>
      </c>
      <c r="E77" t="str">
        <f t="shared" si="9"/>
        <v/>
      </c>
      <c r="F77" t="str">
        <f>VLOOKUP('Mortgage 1 Variables'!D$13,'Mortgage 1 Variables'!B$8:C$19,2)</f>
        <v>Apr</v>
      </c>
      <c r="G77">
        <f>IF(ISBLANK('Mortgage 1 Monthly Table'!G77),IF(OR(J77=Q77,ISTEXT(Y76),ISTEXT('Mortgage 1 Info Calcs'!$K$4)),0,IF(('Mortgage 1 Info Calcs'!F$7*12)&gt;C76,G76,IF(C76='Mortgage 1 Info Calcs'!F$7*12,'Mortgage 1 Info Calcs'!F$8,G76))),'Mortgage 1 Monthly Table'!G77)</f>
        <v>0.06</v>
      </c>
      <c r="H77">
        <f>((PMT(G77/'Mortgage 1 Variables'!E$43,('Mortgage 1 Info Calcs'!F$9*'Mortgage 1 Variables'!E$43)-C76,-J77,0)))</f>
        <v>644.30140148550743</v>
      </c>
      <c r="I77">
        <f>IF(OR(ISERROR(((IPMT(G77/'Mortgage 1 Variables'!E$43,1,'Mortgage 1 Info Calcs'!F$9*'Mortgage 1 Variables'!E$43,-J77+Q77+'Mortgage 1 Info Calcs'!F$24,IF('Mortgage 1 Info Calcs'!F$5="Interest Only",-J77+Q77+'Mortgage 1 Info Calcs'!F$24,0))))),(((IPMT(G77/'Mortgage 1 Variables'!E$43,1,'Mortgage 1 Info Calcs'!F$9*'Mortgage 1 Variables'!E$43,-J$12,-J$12)))=0)),0,((IPMT(G77/'Mortgage 1 Variables'!E$43,1,'Mortgage 1 Info Calcs'!F$9*'Mortgage 1 Variables'!E$43,-J77+Q77+'Mortgage 1 Info Calcs'!F$24,IF('Mortgage 1 Info Calcs'!F$5="Interest Only",-J77+Q77+'Mortgage 1 Info Calcs'!F$24,0)))))</f>
        <v>444.74550574160708</v>
      </c>
      <c r="J77">
        <f>IF(Y76&gt;0,IF(ISTEXT('Mortgage 1 Info Calcs'!K$4),"0",IF(ISTEXT(Y76),Y76,Y76+(IF(ISTEXT(K77),0,K77)))),0)</f>
        <v>88949.10114832141</v>
      </c>
      <c r="K77">
        <f>IF(ISBLANK('Mortgage 1 Monthly Table'!L77),0,'Mortgage 1 Monthly Table'!L77)</f>
        <v>0</v>
      </c>
      <c r="L77">
        <f>IF(ISBLANK('Mortgage 1 Monthly Table'!N77),IF('Mortgage 1 Info Calcs'!F$13="Calculated",IF('Mortgage 1 Info Calcs'!F$22="Keep Same",IF('Mortgage 1 Info Calcs'!F$5="Interest Only",IF(OR(I77&gt;L76,J77=""),I77,IF(J77&lt;L76,IF(J77&lt;L76,J77+I77,IF(L76+M76&gt;J77,L76+I77,L76)),IF(L76+M76&gt;J77,L76+I77,L76))),IF(H77&gt;L76,H77,IF(J77&gt;L76,IF(L76+M76&gt;J77,L76+I77,L76),J77+S77))),IF('Mortgage 1 Info Calcs'!F$5="Interest Only",'Mortgage 1 Monthly Calcs'!I77,'Mortgage 1 Monthly Calcs'!H77)),'Mortgage 1 Monthly Calcs'!L76),'Mortgage 1 Monthly Table'!N77)</f>
        <v>644.30140148550743</v>
      </c>
      <c r="M77">
        <f>IF(ISBLANK('Mortgage 1 Monthly Table'!P77),IF(N76&gt;J77,IF(J77&gt;L76,J77-L76,0),IF(OR(OR(Y76&lt;0,ISTEXT(Y76)),ISTEXT('Mortgage 1 Info Calcs'!$K$4)),"",'Mortgage 1 Info Calcs'!F$21)),'Mortgage 1 Monthly Table'!P77)</f>
        <v>0</v>
      </c>
      <c r="N77">
        <f t="shared" ref="N77:N140" si="16">IF(ISTEXT(M77),"",L77+M77)</f>
        <v>644.30140148550743</v>
      </c>
      <c r="O77">
        <f>IF(OR(OR(Y76&lt;0,ISTEXT(Y76)),ISTEXT('Mortgage 1 Info Calcs'!$K$4)),"",(O76+M77))</f>
        <v>0</v>
      </c>
      <c r="P77">
        <f>IF(ISBLANK('Mortgage 1 Monthly Table'!T77),IF(ISTEXT(J77),0,IF(OR(Y76&lt;Q76,AND(Y76&lt;0,NOT(ISTEXT(Y76))),ISTEXT('Mortgage 1 Info Calcs'!$K$4)),IF(-Y76&gt;P76,-Y76,Y76-Q76),IF(J77="",0,'Mortgage 1 Info Calcs'!F$26))),'Mortgage 1 Monthly Table'!T77)</f>
        <v>0</v>
      </c>
      <c r="Q77">
        <f>IF(OR(OR(Y76&lt;0,ISTEXT(Y76)),ISTEXT('Mortgage 1 Info Calcs'!$K$4)),"",IF(O77&lt;0,Q76,(Q76+P77)))</f>
        <v>0</v>
      </c>
      <c r="R77">
        <f>IF(OR(ISERROR(L77-S77),ISTEXT('Mortgage 1 Info Calcs'!$K$4)),"",L77-S77+M77)</f>
        <v>199.55589574390035</v>
      </c>
      <c r="S77">
        <f>IF(OR(IF(ISERROR(ROUND((J77-Q77-'Mortgage 1 Info Calcs'!F$24)*(G77/12),2)),0,(J77-O77-Q77-'Mortgage 1 Info Calcs'!F$24)*(G77/12)),,,ISTEXT('Mortgage 1 Info Calcs'!K$4)),IF(((J77-Q77-'Mortgage 1 Info Calcs'!F$24)*(G77/12))&gt;0,((J77-Q77-'Mortgage 1 Info Calcs'!F$24)*(G77/12)),0),0)</f>
        <v>444.74550574160708</v>
      </c>
      <c r="T77">
        <f>IF(OR(ISERROR(SUM(R$12:R77)),(ISTEXT(T76)),(T76=(SUM(R$12:R77)))),"",SUM(R$12:R77))</f>
        <v>11250.454747422325</v>
      </c>
      <c r="U77">
        <f>SUM(S$12:S77)</f>
        <v>31273.437750621211</v>
      </c>
      <c r="V77" t="str">
        <f>IF(ISBLANK('Mortgage 1 Info Calcs'!F$28),"",IF((O77+Q77)&gt;0,((O77+Q77)*G77/12)-((O77+Q77)*(('Mortgage 1 Info Calcs'!F$28)-('Mortgage 1 Info Calcs'!F$28*'Mortgage 1 Info Calcs'!G$29))/12),""))</f>
        <v/>
      </c>
      <c r="W77" t="str">
        <f>IF(ISTEXT(V77),"",SUM(V$12:V77))</f>
        <v/>
      </c>
      <c r="X77">
        <f>IF(OR(J77=Q77,ISTEXT(Y76),ISTEXT('Mortgage 1 Info Calcs'!$F$17)),"",IF(('Mortgage 1 Info Calcs'!F$18*12)&gt;C76+1,IF(C76='Mortgage 1 Info Calcs'!F$18*12,0,'Mortgage 1 Info Calcs'!F$19+Y77*('Mortgage 1 Info Calcs'!F$17)),'Mortgage 1 Info Calcs'!F$19))</f>
        <v>0</v>
      </c>
      <c r="Y77">
        <f>IF(OR(ISERROR(J77-R77-M77),IF(ISERROR((J77-R77-M77)=0),"True",(J77-R77-M77)=0),ISTEXT('Mortgage 1 Info Calcs'!$K$4)),"",IF((J77&gt;(L77+M77)),(FV((G77/'Mortgage 1 Variables'!E$43),1,(L77+M77),-J77+Q77+'Mortgage 1 Info Calcs'!F$24,0))+Q77+'Mortgage 1 Info Calcs'!F$24+IF(I77&gt;0,0,-I77),""))</f>
        <v>88749.545252577504</v>
      </c>
      <c r="Z77" s="67">
        <f>IF((FV(IF(G77=0,'Mortgage 1 Info Calcs'!F$8,G77)/12,1,PMT(IF(G77=0,'Mortgage 1 Info Calcs'!F$8,G77)/12,('Mortgage 1 Info Calcs'!F$9*12)-C76,-Z76,0),-Z76,0))&gt;0,(FV(IF(G77=0,'Mortgage 1 Info Calcs'!F$8,G77)/12,1,PMT(IF(G77=0,'Mortgage 1 Info Calcs'!F$8,G77)/12,('Mortgage 1 Info Calcs'!F$9*12)-C76,-Z76,0),-Z76,0)),0)</f>
        <v>88749.545252577504</v>
      </c>
      <c r="AA77" s="67">
        <f>IF(Z77&lt;=0,0,(IPMT(IF(G77=0,'Mortgage 1 Info Calcs'!F$8,G77)/12,1,('Mortgage 1 Info Calcs'!F$9*12)-C76,-Z76,0)))</f>
        <v>444.74550574160708</v>
      </c>
      <c r="AB77" s="67">
        <f>IF(C77&lt;('Mortgage 1 Info Calcs'!F$9*12),SUM(AA$12:AA77),0)</f>
        <v>31273.437750621211</v>
      </c>
      <c r="AC77" s="14">
        <v>66</v>
      </c>
      <c r="AD77" s="174">
        <f t="shared" ref="AD77:AD140" si="17">AC77/12</f>
        <v>5.5</v>
      </c>
      <c r="AE77" s="174" t="str">
        <f>IF(Y77="","",IF(J$12+X77='Mortgage 2 Monthly calcs'!J$12+'Mortgage 2 Monthly calcs'!V77,"",IF(J$12+X77&gt;'Mortgage 2 Monthly calcs'!J$12+'Mortgage 2 Monthly calcs'!V77,IF(Y77+X77+'Mortgage 1 Info Calcs'!F$15&gt;'Mortgage 2 Monthly calcs'!W77+'Mortgage 2 Monthly calcs'!V77,"",C77),IF(Y77+X77&lt;'Mortgage 2 Monthly calcs'!W77+'Mortgage 2 Monthly calcs'!V77,"",C77))))</f>
        <v/>
      </c>
      <c r="AG77" s="16"/>
      <c r="AH77" s="16"/>
      <c r="AI77" s="15"/>
    </row>
    <row r="78" spans="2:35" ht="11.7" customHeight="1" x14ac:dyDescent="0.25">
      <c r="B78">
        <f t="shared" si="15"/>
        <v>5.583333333333333</v>
      </c>
      <c r="C78">
        <v>67</v>
      </c>
      <c r="D78" t="str">
        <f>IF(J846=1,F67+1,"")</f>
        <v/>
      </c>
      <c r="E78" t="str">
        <f t="shared" si="9"/>
        <v/>
      </c>
      <c r="F78" t="str">
        <f>VLOOKUP('Mortgage 1 Variables'!D$14,'Mortgage 1 Variables'!B$8:C$19,2)</f>
        <v>May</v>
      </c>
      <c r="G78">
        <f>IF(ISBLANK('Mortgage 1 Monthly Table'!G78),IF(OR(J78=Q78,ISTEXT(Y77),ISTEXT('Mortgage 1 Info Calcs'!$K$4)),0,IF(('Mortgage 1 Info Calcs'!F$7*12)&gt;C77,G77,IF(C77='Mortgage 1 Info Calcs'!F$7*12,'Mortgage 1 Info Calcs'!F$8,G77))),'Mortgage 1 Monthly Table'!G78)</f>
        <v>0.06</v>
      </c>
      <c r="H78">
        <f>((PMT(G78/'Mortgage 1 Variables'!E$43,('Mortgage 1 Info Calcs'!F$9*'Mortgage 1 Variables'!E$43)-C77,-J78,0)))</f>
        <v>644.30140148550743</v>
      </c>
      <c r="I78">
        <f>IF(OR(ISERROR(((IPMT(G78/'Mortgage 1 Variables'!E$43,1,'Mortgage 1 Info Calcs'!F$9*'Mortgage 1 Variables'!E$43,-J78+Q78+'Mortgage 1 Info Calcs'!F$24,IF('Mortgage 1 Info Calcs'!F$5="Interest Only",-J78+Q78+'Mortgage 1 Info Calcs'!F$24,0))))),(((IPMT(G78/'Mortgage 1 Variables'!E$43,1,'Mortgage 1 Info Calcs'!F$9*'Mortgage 1 Variables'!E$43,-J$12,-J$12)))=0)),0,((IPMT(G78/'Mortgage 1 Variables'!E$43,1,'Mortgage 1 Info Calcs'!F$9*'Mortgage 1 Variables'!E$43,-J78+Q78+'Mortgage 1 Info Calcs'!F$24,IF('Mortgage 1 Info Calcs'!F$5="Interest Only",-J78+Q78+'Mortgage 1 Info Calcs'!F$24,0)))))</f>
        <v>443.74772626288751</v>
      </c>
      <c r="J78">
        <f>IF(Y77&gt;0,IF(ISTEXT('Mortgage 1 Info Calcs'!K$4),"0",IF(ISTEXT(Y77),Y77,Y77+(IF(ISTEXT(K78),0,K78)))),0)</f>
        <v>88749.545252577504</v>
      </c>
      <c r="K78">
        <f>IF(ISBLANK('Mortgage 1 Monthly Table'!L78),0,'Mortgage 1 Monthly Table'!L78)</f>
        <v>0</v>
      </c>
      <c r="L78">
        <f>IF(ISBLANK('Mortgage 1 Monthly Table'!N78),IF('Mortgage 1 Info Calcs'!F$13="Calculated",IF('Mortgage 1 Info Calcs'!F$22="Keep Same",IF('Mortgage 1 Info Calcs'!F$5="Interest Only",IF(OR(I78&gt;L77,J78=""),I78,IF(J78&lt;L77,IF(J78&lt;L77,J78+I78,IF(L77+M77&gt;J78,L77+I78,L77)),IF(L77+M77&gt;J78,L77+I78,L77))),IF(H78&gt;L77,H78,IF(J78&gt;L77,IF(L77+M77&gt;J78,L77+I78,L77),J78+S78))),IF('Mortgage 1 Info Calcs'!F$5="Interest Only",'Mortgage 1 Monthly Calcs'!I78,'Mortgage 1 Monthly Calcs'!H78)),'Mortgage 1 Monthly Calcs'!L77),'Mortgage 1 Monthly Table'!N78)</f>
        <v>644.30140148550743</v>
      </c>
      <c r="M78">
        <f>IF(ISBLANK('Mortgage 1 Monthly Table'!P78),IF(N77&gt;J78,IF(J78&gt;L77,J78-L77,0),IF(OR(OR(Y77&lt;0,ISTEXT(Y77)),ISTEXT('Mortgage 1 Info Calcs'!$K$4)),"",'Mortgage 1 Info Calcs'!F$21)),'Mortgage 1 Monthly Table'!P78)</f>
        <v>0</v>
      </c>
      <c r="N78">
        <f t="shared" si="16"/>
        <v>644.30140148550743</v>
      </c>
      <c r="O78">
        <f>IF(OR(OR(Y77&lt;0,ISTEXT(Y77)),ISTEXT('Mortgage 1 Info Calcs'!$K$4)),"",(O77+M78))</f>
        <v>0</v>
      </c>
      <c r="P78">
        <f>IF(ISBLANK('Mortgage 1 Monthly Table'!T78),IF(ISTEXT(J78),0,IF(OR(Y77&lt;Q77,AND(Y77&lt;0,NOT(ISTEXT(Y77))),ISTEXT('Mortgage 1 Info Calcs'!$K$4)),IF(-Y77&gt;P77,-Y77,Y77-Q77),IF(J78="",0,'Mortgage 1 Info Calcs'!F$26))),'Mortgage 1 Monthly Table'!T78)</f>
        <v>0</v>
      </c>
      <c r="Q78">
        <f>IF(OR(OR(Y77&lt;0,ISTEXT(Y77)),ISTEXT('Mortgage 1 Info Calcs'!$K$4)),"",IF(O78&lt;0,Q77,(Q77+P78)))</f>
        <v>0</v>
      </c>
      <c r="R78">
        <f>IF(OR(ISERROR(L78-S78),ISTEXT('Mortgage 1 Info Calcs'!$K$4)),"",L78-S78+M78)</f>
        <v>200.55367522261992</v>
      </c>
      <c r="S78">
        <f>IF(OR(IF(ISERROR(ROUND((J78-Q78-'Mortgage 1 Info Calcs'!F$24)*(G78/12),2)),0,(J78-O78-Q78-'Mortgage 1 Info Calcs'!F$24)*(G78/12)),,,ISTEXT('Mortgage 1 Info Calcs'!K$4)),IF(((J78-Q78-'Mortgage 1 Info Calcs'!F$24)*(G78/12))&gt;0,((J78-Q78-'Mortgage 1 Info Calcs'!F$24)*(G78/12)),0),0)</f>
        <v>443.74772626288751</v>
      </c>
      <c r="T78">
        <f>IF(OR(ISERROR(SUM(R$12:R78)),(ISTEXT(T77)),(T77=(SUM(R$12:R78)))),"",SUM(R$12:R78))</f>
        <v>11451.008422644945</v>
      </c>
      <c r="U78">
        <f>SUM(S$12:S78)</f>
        <v>31717.1854768841</v>
      </c>
      <c r="V78" t="str">
        <f>IF(ISBLANK('Mortgage 1 Info Calcs'!F$28),"",IF((O78+Q78)&gt;0,((O78+Q78)*G78/12)-((O78+Q78)*(('Mortgage 1 Info Calcs'!F$28)-('Mortgage 1 Info Calcs'!F$28*'Mortgage 1 Info Calcs'!G$29))/12),""))</f>
        <v/>
      </c>
      <c r="W78" t="str">
        <f>IF(ISTEXT(V78),"",SUM(V$12:V78))</f>
        <v/>
      </c>
      <c r="X78">
        <f>IF(OR(J78=Q78,ISTEXT(Y77),ISTEXT('Mortgage 1 Info Calcs'!$F$17)),"",IF(('Mortgage 1 Info Calcs'!F$18*12)&gt;C77+1,IF(C77='Mortgage 1 Info Calcs'!F$18*12,0,'Mortgage 1 Info Calcs'!F$19+Y78*('Mortgage 1 Info Calcs'!F$17)),'Mortgage 1 Info Calcs'!F$19))</f>
        <v>0</v>
      </c>
      <c r="Y78">
        <f>IF(OR(ISERROR(J78-R78-M78),IF(ISERROR((J78-R78-M78)=0),"True",(J78-R78-M78)=0),ISTEXT('Mortgage 1 Info Calcs'!$K$4)),"",IF((J78&gt;(L78+M78)),(FV((G78/'Mortgage 1 Variables'!E$43),1,(L78+M78),-J78+Q78+'Mortgage 1 Info Calcs'!F$24,0))+Q78+'Mortgage 1 Info Calcs'!F$24+IF(I78&gt;0,0,-I78),""))</f>
        <v>88548.991577354886</v>
      </c>
      <c r="Z78" s="67">
        <f>IF((FV(IF(G78=0,'Mortgage 1 Info Calcs'!F$8,G78)/12,1,PMT(IF(G78=0,'Mortgage 1 Info Calcs'!F$8,G78)/12,('Mortgage 1 Info Calcs'!F$9*12)-C77,-Z77,0),-Z77,0))&gt;0,(FV(IF(G78=0,'Mortgage 1 Info Calcs'!F$8,G78)/12,1,PMT(IF(G78=0,'Mortgage 1 Info Calcs'!F$8,G78)/12,('Mortgage 1 Info Calcs'!F$9*12)-C77,-Z77,0),-Z77,0)),0)</f>
        <v>88548.991577354886</v>
      </c>
      <c r="AA78" s="67">
        <f>IF(Z78&lt;=0,0,(IPMT(IF(G78=0,'Mortgage 1 Info Calcs'!F$8,G78)/12,1,('Mortgage 1 Info Calcs'!F$9*12)-C77,-Z77,0)))</f>
        <v>443.74772626288751</v>
      </c>
      <c r="AB78" s="67">
        <f>IF(C78&lt;('Mortgage 1 Info Calcs'!F$9*12),SUM(AA$12:AA78),0)</f>
        <v>31717.1854768841</v>
      </c>
      <c r="AC78" s="14">
        <v>67</v>
      </c>
      <c r="AD78" s="174">
        <f t="shared" si="17"/>
        <v>5.583333333333333</v>
      </c>
      <c r="AE78" s="174" t="str">
        <f>IF(Y78="","",IF(J$12+X78='Mortgage 2 Monthly calcs'!J$12+'Mortgage 2 Monthly calcs'!V78,"",IF(J$12+X78&gt;'Mortgage 2 Monthly calcs'!J$12+'Mortgage 2 Monthly calcs'!V78,IF(Y78+X78+'Mortgage 1 Info Calcs'!F$15&gt;'Mortgage 2 Monthly calcs'!W78+'Mortgage 2 Monthly calcs'!V78,"",C78),IF(Y78+X78&lt;'Mortgage 2 Monthly calcs'!W78+'Mortgage 2 Monthly calcs'!V78,"",C78))))</f>
        <v/>
      </c>
      <c r="AG78" s="16"/>
      <c r="AH78" s="16"/>
      <c r="AI78" s="15"/>
    </row>
    <row r="79" spans="2:35" ht="11.7" customHeight="1" x14ac:dyDescent="0.25">
      <c r="B79">
        <f t="shared" si="15"/>
        <v>5.666666666666667</v>
      </c>
      <c r="C79">
        <v>68</v>
      </c>
      <c r="D79" t="str">
        <f>IF(J847=1,F67+1,"")</f>
        <v/>
      </c>
      <c r="E79" t="str">
        <f t="shared" si="9"/>
        <v/>
      </c>
      <c r="F79" t="str">
        <f>VLOOKUP('Mortgage 1 Variables'!D$15,'Mortgage 1 Variables'!B$8:C$19,2)</f>
        <v>Jun</v>
      </c>
      <c r="G79">
        <f>IF(ISBLANK('Mortgage 1 Monthly Table'!G79),IF(OR(J79=Q79,ISTEXT(Y78),ISTEXT('Mortgage 1 Info Calcs'!$K$4)),0,IF(('Mortgage 1 Info Calcs'!F$7*12)&gt;C78,G78,IF(C78='Mortgage 1 Info Calcs'!F$7*12,'Mortgage 1 Info Calcs'!F$8,G78))),'Mortgage 1 Monthly Table'!G79)</f>
        <v>0.06</v>
      </c>
      <c r="H79">
        <f>((PMT(G79/'Mortgage 1 Variables'!E$43,('Mortgage 1 Info Calcs'!F$9*'Mortgage 1 Variables'!E$43)-C78,-J79,0)))</f>
        <v>644.30140148550743</v>
      </c>
      <c r="I79">
        <f>IF(OR(ISERROR(((IPMT(G79/'Mortgage 1 Variables'!E$43,1,'Mortgage 1 Info Calcs'!F$9*'Mortgage 1 Variables'!E$43,-J79+Q79+'Mortgage 1 Info Calcs'!F$24,IF('Mortgage 1 Info Calcs'!F$5="Interest Only",-J79+Q79+'Mortgage 1 Info Calcs'!F$24,0))))),(((IPMT(G79/'Mortgage 1 Variables'!E$43,1,'Mortgage 1 Info Calcs'!F$9*'Mortgage 1 Variables'!E$43,-J$12,-J$12)))=0)),0,((IPMT(G79/'Mortgage 1 Variables'!E$43,1,'Mortgage 1 Info Calcs'!F$9*'Mortgage 1 Variables'!E$43,-J79+Q79+'Mortgage 1 Info Calcs'!F$24,IF('Mortgage 1 Info Calcs'!F$5="Interest Only",-J79+Q79+'Mortgage 1 Info Calcs'!F$24,0)))))</f>
        <v>442.74495788677444</v>
      </c>
      <c r="J79">
        <f>IF(Y78&gt;0,IF(ISTEXT('Mortgage 1 Info Calcs'!K$4),"0",IF(ISTEXT(Y78),Y78,Y78+(IF(ISTEXT(K79),0,K79)))),0)</f>
        <v>88548.991577354886</v>
      </c>
      <c r="K79">
        <f>IF(ISBLANK('Mortgage 1 Monthly Table'!L79),0,'Mortgage 1 Monthly Table'!L79)</f>
        <v>0</v>
      </c>
      <c r="L79">
        <f>IF(ISBLANK('Mortgage 1 Monthly Table'!N79),IF('Mortgage 1 Info Calcs'!F$13="Calculated",IF('Mortgage 1 Info Calcs'!F$22="Keep Same",IF('Mortgage 1 Info Calcs'!F$5="Interest Only",IF(OR(I79&gt;L78,J79=""),I79,IF(J79&lt;L78,IF(J79&lt;L78,J79+I79,IF(L78+M78&gt;J79,L78+I79,L78)),IF(L78+M78&gt;J79,L78+I79,L78))),IF(H79&gt;L78,H79,IF(J79&gt;L78,IF(L78+M78&gt;J79,L78+I79,L78),J79+S79))),IF('Mortgage 1 Info Calcs'!F$5="Interest Only",'Mortgage 1 Monthly Calcs'!I79,'Mortgage 1 Monthly Calcs'!H79)),'Mortgage 1 Monthly Calcs'!L78),'Mortgage 1 Monthly Table'!N79)</f>
        <v>644.30140148550743</v>
      </c>
      <c r="M79">
        <f>IF(ISBLANK('Mortgage 1 Monthly Table'!P79),IF(N78&gt;J79,IF(J79&gt;L78,J79-L78,0),IF(OR(OR(Y78&lt;0,ISTEXT(Y78)),ISTEXT('Mortgage 1 Info Calcs'!$K$4)),"",'Mortgage 1 Info Calcs'!F$21)),'Mortgage 1 Monthly Table'!P79)</f>
        <v>0</v>
      </c>
      <c r="N79">
        <f t="shared" si="16"/>
        <v>644.30140148550743</v>
      </c>
      <c r="O79">
        <f>IF(OR(OR(Y78&lt;0,ISTEXT(Y78)),ISTEXT('Mortgage 1 Info Calcs'!$K$4)),"",(O78+M79))</f>
        <v>0</v>
      </c>
      <c r="P79">
        <f>IF(ISBLANK('Mortgage 1 Monthly Table'!T79),IF(ISTEXT(J79),0,IF(OR(Y78&lt;Q78,AND(Y78&lt;0,NOT(ISTEXT(Y78))),ISTEXT('Mortgage 1 Info Calcs'!$K$4)),IF(-Y78&gt;P78,-Y78,Y78-Q78),IF(J79="",0,'Mortgage 1 Info Calcs'!F$26))),'Mortgage 1 Monthly Table'!T79)</f>
        <v>0</v>
      </c>
      <c r="Q79">
        <f>IF(OR(OR(Y78&lt;0,ISTEXT(Y78)),ISTEXT('Mortgage 1 Info Calcs'!$K$4)),"",IF(O79&lt;0,Q78,(Q78+P79)))</f>
        <v>0</v>
      </c>
      <c r="R79">
        <f>IF(OR(ISERROR(L79-S79),ISTEXT('Mortgage 1 Info Calcs'!$K$4)),"",L79-S79+M79)</f>
        <v>201.55644359873298</v>
      </c>
      <c r="S79">
        <f>IF(OR(IF(ISERROR(ROUND((J79-Q79-'Mortgage 1 Info Calcs'!F$24)*(G79/12),2)),0,(J79-O79-Q79-'Mortgage 1 Info Calcs'!F$24)*(G79/12)),,,ISTEXT('Mortgage 1 Info Calcs'!K$4)),IF(((J79-Q79-'Mortgage 1 Info Calcs'!F$24)*(G79/12))&gt;0,((J79-Q79-'Mortgage 1 Info Calcs'!F$24)*(G79/12)),0),0)</f>
        <v>442.74495788677444</v>
      </c>
      <c r="T79">
        <f>IF(OR(ISERROR(SUM(R$12:R79)),(ISTEXT(T78)),(T78=(SUM(R$12:R79)))),"",SUM(R$12:R79))</f>
        <v>11652.564866243678</v>
      </c>
      <c r="U79">
        <f>SUM(S$12:S79)</f>
        <v>32159.930434770875</v>
      </c>
      <c r="V79" t="str">
        <f>IF(ISBLANK('Mortgage 1 Info Calcs'!F$28),"",IF((O79+Q79)&gt;0,((O79+Q79)*G79/12)-((O79+Q79)*(('Mortgage 1 Info Calcs'!F$28)-('Mortgage 1 Info Calcs'!F$28*'Mortgage 1 Info Calcs'!G$29))/12),""))</f>
        <v/>
      </c>
      <c r="W79" t="str">
        <f>IF(ISTEXT(V79),"",SUM(V$12:V79))</f>
        <v/>
      </c>
      <c r="X79">
        <f>IF(OR(J79=Q79,ISTEXT(Y78),ISTEXT('Mortgage 1 Info Calcs'!$F$17)),"",IF(('Mortgage 1 Info Calcs'!F$18*12)&gt;C78+1,IF(C78='Mortgage 1 Info Calcs'!F$18*12,0,'Mortgage 1 Info Calcs'!F$19+Y79*('Mortgage 1 Info Calcs'!F$17)),'Mortgage 1 Info Calcs'!F$19))</f>
        <v>0</v>
      </c>
      <c r="Y79">
        <f>IF(OR(ISERROR(J79-R79-M79),IF(ISERROR((J79-R79-M79)=0),"True",(J79-R79-M79)=0),ISTEXT('Mortgage 1 Info Calcs'!$K$4)),"",IF((J79&gt;(L79+M79)),(FV((G79/'Mortgage 1 Variables'!E$43),1,(L79+M79),-J79+Q79+'Mortgage 1 Info Calcs'!F$24,0))+Q79+'Mortgage 1 Info Calcs'!F$24+IF(I79&gt;0,0,-I79),""))</f>
        <v>88347.435133756153</v>
      </c>
      <c r="Z79" s="67">
        <f>IF((FV(IF(G79=0,'Mortgage 1 Info Calcs'!F$8,G79)/12,1,PMT(IF(G79=0,'Mortgage 1 Info Calcs'!F$8,G79)/12,('Mortgage 1 Info Calcs'!F$9*12)-C78,-Z78,0),-Z78,0))&gt;0,(FV(IF(G79=0,'Mortgage 1 Info Calcs'!F$8,G79)/12,1,PMT(IF(G79=0,'Mortgage 1 Info Calcs'!F$8,G79)/12,('Mortgage 1 Info Calcs'!F$9*12)-C78,-Z78,0),-Z78,0)),0)</f>
        <v>88347.435133756153</v>
      </c>
      <c r="AA79" s="67">
        <f>IF(Z79&lt;=0,0,(IPMT(IF(G79=0,'Mortgage 1 Info Calcs'!F$8,G79)/12,1,('Mortgage 1 Info Calcs'!F$9*12)-C78,-Z78,0)))</f>
        <v>442.74495788677444</v>
      </c>
      <c r="AB79" s="67">
        <f>IF(C79&lt;('Mortgage 1 Info Calcs'!F$9*12),SUM(AA$12:AA79),0)</f>
        <v>32159.930434770875</v>
      </c>
      <c r="AC79" s="14">
        <v>68</v>
      </c>
      <c r="AD79" s="174">
        <f t="shared" si="17"/>
        <v>5.666666666666667</v>
      </c>
      <c r="AE79" s="174" t="str">
        <f>IF(Y79="","",IF(J$12+X79='Mortgage 2 Monthly calcs'!J$12+'Mortgage 2 Monthly calcs'!V79,"",IF(J$12+X79&gt;'Mortgage 2 Monthly calcs'!J$12+'Mortgage 2 Monthly calcs'!V79,IF(Y79+X79+'Mortgage 1 Info Calcs'!F$15&gt;'Mortgage 2 Monthly calcs'!W79+'Mortgage 2 Monthly calcs'!V79,"",C79),IF(Y79+X79&lt;'Mortgage 2 Monthly calcs'!W79+'Mortgage 2 Monthly calcs'!V79,"",C79))))</f>
        <v/>
      </c>
      <c r="AG79" s="16"/>
      <c r="AH79" s="16"/>
      <c r="AI79" s="15"/>
    </row>
    <row r="80" spans="2:35" ht="11.7" customHeight="1" x14ac:dyDescent="0.25">
      <c r="B80">
        <f t="shared" si="15"/>
        <v>5.75</v>
      </c>
      <c r="C80">
        <v>69</v>
      </c>
      <c r="D80" t="str">
        <f>IF(J848=1,F67+1,"")</f>
        <v/>
      </c>
      <c r="E80" t="str">
        <f t="shared" si="9"/>
        <v/>
      </c>
      <c r="F80" t="str">
        <f>VLOOKUP('Mortgage 1 Variables'!D$16,'Mortgage 1 Variables'!B$8:C$19,2)</f>
        <v>Jul</v>
      </c>
      <c r="G80">
        <f>IF(ISBLANK('Mortgage 1 Monthly Table'!G80),IF(OR(J80=Q80,ISTEXT(Y79),ISTEXT('Mortgage 1 Info Calcs'!$K$4)),0,IF(('Mortgage 1 Info Calcs'!F$7*12)&gt;C79,G79,IF(C79='Mortgage 1 Info Calcs'!F$7*12,'Mortgage 1 Info Calcs'!F$8,G79))),'Mortgage 1 Monthly Table'!G80)</f>
        <v>0.06</v>
      </c>
      <c r="H80">
        <f>((PMT(G80/'Mortgage 1 Variables'!E$43,('Mortgage 1 Info Calcs'!F$9*'Mortgage 1 Variables'!E$43)-C79,-J80,0)))</f>
        <v>644.30140148550743</v>
      </c>
      <c r="I80">
        <f>IF(OR(ISERROR(((IPMT(G80/'Mortgage 1 Variables'!E$43,1,'Mortgage 1 Info Calcs'!F$9*'Mortgage 1 Variables'!E$43,-J80+Q80+'Mortgage 1 Info Calcs'!F$24,IF('Mortgage 1 Info Calcs'!F$5="Interest Only",-J80+Q80+'Mortgage 1 Info Calcs'!F$24,0))))),(((IPMT(G80/'Mortgage 1 Variables'!E$43,1,'Mortgage 1 Info Calcs'!F$9*'Mortgage 1 Variables'!E$43,-J$12,-J$12)))=0)),0,((IPMT(G80/'Mortgage 1 Variables'!E$43,1,'Mortgage 1 Info Calcs'!F$9*'Mortgage 1 Variables'!E$43,-J80+Q80+'Mortgage 1 Info Calcs'!F$24,IF('Mortgage 1 Info Calcs'!F$5="Interest Only",-J80+Q80+'Mortgage 1 Info Calcs'!F$24,0)))))</f>
        <v>441.73717566878076</v>
      </c>
      <c r="J80">
        <f>IF(Y79&gt;0,IF(ISTEXT('Mortgage 1 Info Calcs'!K$4),"0",IF(ISTEXT(Y79),Y79,Y79+(IF(ISTEXT(K80),0,K80)))),0)</f>
        <v>88347.435133756153</v>
      </c>
      <c r="K80">
        <f>IF(ISBLANK('Mortgage 1 Monthly Table'!L80),0,'Mortgage 1 Monthly Table'!L80)</f>
        <v>0</v>
      </c>
      <c r="L80">
        <f>IF(ISBLANK('Mortgage 1 Monthly Table'!N80),IF('Mortgage 1 Info Calcs'!F$13="Calculated",IF('Mortgage 1 Info Calcs'!F$22="Keep Same",IF('Mortgage 1 Info Calcs'!F$5="Interest Only",IF(OR(I80&gt;L79,J80=""),I80,IF(J80&lt;L79,IF(J80&lt;L79,J80+I80,IF(L79+M79&gt;J80,L79+I80,L79)),IF(L79+M79&gt;J80,L79+I80,L79))),IF(H80&gt;L79,H80,IF(J80&gt;L79,IF(L79+M79&gt;J80,L79+I80,L79),J80+S80))),IF('Mortgage 1 Info Calcs'!F$5="Interest Only",'Mortgage 1 Monthly Calcs'!I80,'Mortgage 1 Monthly Calcs'!H80)),'Mortgage 1 Monthly Calcs'!L79),'Mortgage 1 Monthly Table'!N80)</f>
        <v>644.30140148550743</v>
      </c>
      <c r="M80">
        <f>IF(ISBLANK('Mortgage 1 Monthly Table'!P80),IF(N79&gt;J80,IF(J80&gt;L79,J80-L79,0),IF(OR(OR(Y79&lt;0,ISTEXT(Y79)),ISTEXT('Mortgage 1 Info Calcs'!$K$4)),"",'Mortgage 1 Info Calcs'!F$21)),'Mortgage 1 Monthly Table'!P80)</f>
        <v>0</v>
      </c>
      <c r="N80">
        <f t="shared" si="16"/>
        <v>644.30140148550743</v>
      </c>
      <c r="O80">
        <f>IF(OR(OR(Y79&lt;0,ISTEXT(Y79)),ISTEXT('Mortgage 1 Info Calcs'!$K$4)),"",(O79+M80))</f>
        <v>0</v>
      </c>
      <c r="P80">
        <f>IF(ISBLANK('Mortgage 1 Monthly Table'!T80),IF(ISTEXT(J80),0,IF(OR(Y79&lt;Q79,AND(Y79&lt;0,NOT(ISTEXT(Y79))),ISTEXT('Mortgage 1 Info Calcs'!$K$4)),IF(-Y79&gt;P79,-Y79,Y79-Q79),IF(J80="",0,'Mortgage 1 Info Calcs'!F$26))),'Mortgage 1 Monthly Table'!T80)</f>
        <v>0</v>
      </c>
      <c r="Q80">
        <f>IF(OR(OR(Y79&lt;0,ISTEXT(Y79)),ISTEXT('Mortgage 1 Info Calcs'!$K$4)),"",IF(O80&lt;0,Q79,(Q79+P80)))</f>
        <v>0</v>
      </c>
      <c r="R80">
        <f>IF(OR(ISERROR(L80-S80),ISTEXT('Mortgage 1 Info Calcs'!$K$4)),"",L80-S80+M80)</f>
        <v>202.56422581672666</v>
      </c>
      <c r="S80">
        <f>IF(OR(IF(ISERROR(ROUND((J80-Q80-'Mortgage 1 Info Calcs'!F$24)*(G80/12),2)),0,(J80-O80-Q80-'Mortgage 1 Info Calcs'!F$24)*(G80/12)),,,ISTEXT('Mortgage 1 Info Calcs'!K$4)),IF(((J80-Q80-'Mortgage 1 Info Calcs'!F$24)*(G80/12))&gt;0,((J80-Q80-'Mortgage 1 Info Calcs'!F$24)*(G80/12)),0),0)</f>
        <v>441.73717566878076</v>
      </c>
      <c r="T80">
        <f>IF(OR(ISERROR(SUM(R$12:R80)),(ISTEXT(T79)),(T79=(SUM(R$12:R80)))),"",SUM(R$12:R80))</f>
        <v>11855.129092060404</v>
      </c>
      <c r="U80">
        <f>SUM(S$12:S80)</f>
        <v>32601.667610439654</v>
      </c>
      <c r="V80" t="str">
        <f>IF(ISBLANK('Mortgage 1 Info Calcs'!F$28),"",IF((O80+Q80)&gt;0,((O80+Q80)*G80/12)-((O80+Q80)*(('Mortgage 1 Info Calcs'!F$28)-('Mortgage 1 Info Calcs'!F$28*'Mortgage 1 Info Calcs'!G$29))/12),""))</f>
        <v/>
      </c>
      <c r="W80" t="str">
        <f>IF(ISTEXT(V80),"",SUM(V$12:V80))</f>
        <v/>
      </c>
      <c r="X80">
        <f>IF(OR(J80=Q80,ISTEXT(Y79),ISTEXT('Mortgage 1 Info Calcs'!$F$17)),"",IF(('Mortgage 1 Info Calcs'!F$18*12)&gt;C79+1,IF(C79='Mortgage 1 Info Calcs'!F$18*12,0,'Mortgage 1 Info Calcs'!F$19+Y80*('Mortgage 1 Info Calcs'!F$17)),'Mortgage 1 Info Calcs'!F$19))</f>
        <v>0</v>
      </c>
      <c r="Y80">
        <f>IF(OR(ISERROR(J80-R80-M80),IF(ISERROR((J80-R80-M80)=0),"True",(J80-R80-M80)=0),ISTEXT('Mortgage 1 Info Calcs'!$K$4)),"",IF((J80&gt;(L80+M80)),(FV((G80/'Mortgage 1 Variables'!E$43),1,(L80+M80),-J80+Q80+'Mortgage 1 Info Calcs'!F$24,0))+Q80+'Mortgage 1 Info Calcs'!F$24+IF(I80&gt;0,0,-I80),""))</f>
        <v>88144.870907939418</v>
      </c>
      <c r="Z80" s="67">
        <f>IF((FV(IF(G80=0,'Mortgage 1 Info Calcs'!F$8,G80)/12,1,PMT(IF(G80=0,'Mortgage 1 Info Calcs'!F$8,G80)/12,('Mortgage 1 Info Calcs'!F$9*12)-C79,-Z79,0),-Z79,0))&gt;0,(FV(IF(G80=0,'Mortgage 1 Info Calcs'!F$8,G80)/12,1,PMT(IF(G80=0,'Mortgage 1 Info Calcs'!F$8,G80)/12,('Mortgage 1 Info Calcs'!F$9*12)-C79,-Z79,0),-Z79,0)),0)</f>
        <v>88144.870907939418</v>
      </c>
      <c r="AA80" s="67">
        <f>IF(Z80&lt;=0,0,(IPMT(IF(G80=0,'Mortgage 1 Info Calcs'!F$8,G80)/12,1,('Mortgage 1 Info Calcs'!F$9*12)-C79,-Z79,0)))</f>
        <v>441.73717566878076</v>
      </c>
      <c r="AB80" s="67">
        <f>IF(C80&lt;('Mortgage 1 Info Calcs'!F$9*12),SUM(AA$12:AA80),0)</f>
        <v>32601.667610439654</v>
      </c>
      <c r="AC80" s="14">
        <v>69</v>
      </c>
      <c r="AD80" s="174">
        <f t="shared" si="17"/>
        <v>5.75</v>
      </c>
      <c r="AE80" s="174" t="str">
        <f>IF(Y80="","",IF(J$12+X80='Mortgage 2 Monthly calcs'!J$12+'Mortgage 2 Monthly calcs'!V80,"",IF(J$12+X80&gt;'Mortgage 2 Monthly calcs'!J$12+'Mortgage 2 Monthly calcs'!V80,IF(Y80+X80+'Mortgage 1 Info Calcs'!F$15&gt;'Mortgage 2 Monthly calcs'!W80+'Mortgage 2 Monthly calcs'!V80,"",C80),IF(Y80+X80&lt;'Mortgage 2 Monthly calcs'!W80+'Mortgage 2 Monthly calcs'!V80,"",C80))))</f>
        <v/>
      </c>
      <c r="AG80" s="16"/>
      <c r="AH80" s="16"/>
      <c r="AI80" s="15"/>
    </row>
    <row r="81" spans="2:35" ht="11.7" customHeight="1" x14ac:dyDescent="0.25">
      <c r="B81">
        <f t="shared" si="15"/>
        <v>5.833333333333333</v>
      </c>
      <c r="C81">
        <v>70</v>
      </c>
      <c r="D81" t="str">
        <f>IF(J849=1,F67+1,"")</f>
        <v/>
      </c>
      <c r="E81" t="str">
        <f t="shared" si="9"/>
        <v/>
      </c>
      <c r="F81" t="str">
        <f>VLOOKUP('Mortgage 1 Variables'!D$17,'Mortgage 1 Variables'!B$8:C$19,2)</f>
        <v>Aug</v>
      </c>
      <c r="G81">
        <f>IF(ISBLANK('Mortgage 1 Monthly Table'!G81),IF(OR(J81=Q81,ISTEXT(Y80),ISTEXT('Mortgage 1 Info Calcs'!$K$4)),0,IF(('Mortgage 1 Info Calcs'!F$7*12)&gt;C80,G80,IF(C80='Mortgage 1 Info Calcs'!F$7*12,'Mortgage 1 Info Calcs'!F$8,G80))),'Mortgage 1 Monthly Table'!G81)</f>
        <v>0.06</v>
      </c>
      <c r="H81">
        <f>((PMT(G81/'Mortgage 1 Variables'!E$43,('Mortgage 1 Info Calcs'!F$9*'Mortgage 1 Variables'!E$43)-C80,-J81,0)))</f>
        <v>644.30140148550743</v>
      </c>
      <c r="I81">
        <f>IF(OR(ISERROR(((IPMT(G81/'Mortgage 1 Variables'!E$43,1,'Mortgage 1 Info Calcs'!F$9*'Mortgage 1 Variables'!E$43,-J81+Q81+'Mortgage 1 Info Calcs'!F$24,IF('Mortgage 1 Info Calcs'!F$5="Interest Only",-J81+Q81+'Mortgage 1 Info Calcs'!F$24,0))))),(((IPMT(G81/'Mortgage 1 Variables'!E$43,1,'Mortgage 1 Info Calcs'!F$9*'Mortgage 1 Variables'!E$43,-J$12,-J$12)))=0)),0,((IPMT(G81/'Mortgage 1 Variables'!E$43,1,'Mortgage 1 Info Calcs'!F$9*'Mortgage 1 Variables'!E$43,-J81+Q81+'Mortgage 1 Info Calcs'!F$24,IF('Mortgage 1 Info Calcs'!F$5="Interest Only",-J81+Q81+'Mortgage 1 Info Calcs'!F$24,0)))))</f>
        <v>440.72435453969712</v>
      </c>
      <c r="J81">
        <f>IF(Y80&gt;0,IF(ISTEXT('Mortgage 1 Info Calcs'!K$4),"0",IF(ISTEXT(Y80),Y80,Y80+(IF(ISTEXT(K81),0,K81)))),0)</f>
        <v>88144.870907939418</v>
      </c>
      <c r="K81">
        <f>IF(ISBLANK('Mortgage 1 Monthly Table'!L81),0,'Mortgage 1 Monthly Table'!L81)</f>
        <v>0</v>
      </c>
      <c r="L81">
        <f>IF(ISBLANK('Mortgage 1 Monthly Table'!N81),IF('Mortgage 1 Info Calcs'!F$13="Calculated",IF('Mortgage 1 Info Calcs'!F$22="Keep Same",IF('Mortgage 1 Info Calcs'!F$5="Interest Only",IF(OR(I81&gt;L80,J81=""),I81,IF(J81&lt;L80,IF(J81&lt;L80,J81+I81,IF(L80+M80&gt;J81,L80+I81,L80)),IF(L80+M80&gt;J81,L80+I81,L80))),IF(H81&gt;L80,H81,IF(J81&gt;L80,IF(L80+M80&gt;J81,L80+I81,L80),J81+S81))),IF('Mortgage 1 Info Calcs'!F$5="Interest Only",'Mortgage 1 Monthly Calcs'!I81,'Mortgage 1 Monthly Calcs'!H81)),'Mortgage 1 Monthly Calcs'!L80),'Mortgage 1 Monthly Table'!N81)</f>
        <v>644.30140148550743</v>
      </c>
      <c r="M81">
        <f>IF(ISBLANK('Mortgage 1 Monthly Table'!P81),IF(N80&gt;J81,IF(J81&gt;L80,J81-L80,0),IF(OR(OR(Y80&lt;0,ISTEXT(Y80)),ISTEXT('Mortgage 1 Info Calcs'!$K$4)),"",'Mortgage 1 Info Calcs'!F$21)),'Mortgage 1 Monthly Table'!P81)</f>
        <v>0</v>
      </c>
      <c r="N81">
        <f t="shared" si="16"/>
        <v>644.30140148550743</v>
      </c>
      <c r="O81">
        <f>IF(OR(OR(Y80&lt;0,ISTEXT(Y80)),ISTEXT('Mortgage 1 Info Calcs'!$K$4)),"",(O80+M81))</f>
        <v>0</v>
      </c>
      <c r="P81">
        <f>IF(ISBLANK('Mortgage 1 Monthly Table'!T81),IF(ISTEXT(J81),0,IF(OR(Y80&lt;Q80,AND(Y80&lt;0,NOT(ISTEXT(Y80))),ISTEXT('Mortgage 1 Info Calcs'!$K$4)),IF(-Y80&gt;P80,-Y80,Y80-Q80),IF(J81="",0,'Mortgage 1 Info Calcs'!F$26))),'Mortgage 1 Monthly Table'!T81)</f>
        <v>0</v>
      </c>
      <c r="Q81">
        <f>IF(OR(OR(Y80&lt;0,ISTEXT(Y80)),ISTEXT('Mortgage 1 Info Calcs'!$K$4)),"",IF(O81&lt;0,Q80,(Q80+P81)))</f>
        <v>0</v>
      </c>
      <c r="R81">
        <f>IF(OR(ISERROR(L81-S81),ISTEXT('Mortgage 1 Info Calcs'!$K$4)),"",L81-S81+M81)</f>
        <v>203.57704694581031</v>
      </c>
      <c r="S81">
        <f>IF(OR(IF(ISERROR(ROUND((J81-Q81-'Mortgage 1 Info Calcs'!F$24)*(G81/12),2)),0,(J81-O81-Q81-'Mortgage 1 Info Calcs'!F$24)*(G81/12)),,,ISTEXT('Mortgage 1 Info Calcs'!K$4)),IF(((J81-Q81-'Mortgage 1 Info Calcs'!F$24)*(G81/12))&gt;0,((J81-Q81-'Mortgage 1 Info Calcs'!F$24)*(G81/12)),0),0)</f>
        <v>440.72435453969712</v>
      </c>
      <c r="T81">
        <f>IF(OR(ISERROR(SUM(R$12:R81)),(ISTEXT(T80)),(T80=(SUM(R$12:R81)))),"",SUM(R$12:R81))</f>
        <v>12058.706139006215</v>
      </c>
      <c r="U81">
        <f>SUM(S$12:S81)</f>
        <v>33042.391964979353</v>
      </c>
      <c r="V81" t="str">
        <f>IF(ISBLANK('Mortgage 1 Info Calcs'!F$28),"",IF((O81+Q81)&gt;0,((O81+Q81)*G81/12)-((O81+Q81)*(('Mortgage 1 Info Calcs'!F$28)-('Mortgage 1 Info Calcs'!F$28*'Mortgage 1 Info Calcs'!G$29))/12),""))</f>
        <v/>
      </c>
      <c r="W81" t="str">
        <f>IF(ISTEXT(V81),"",SUM(V$12:V81))</f>
        <v/>
      </c>
      <c r="X81">
        <f>IF(OR(J81=Q81,ISTEXT(Y80),ISTEXT('Mortgage 1 Info Calcs'!$F$17)),"",IF(('Mortgage 1 Info Calcs'!F$18*12)&gt;C80+1,IF(C80='Mortgage 1 Info Calcs'!F$18*12,0,'Mortgage 1 Info Calcs'!F$19+Y81*('Mortgage 1 Info Calcs'!F$17)),'Mortgage 1 Info Calcs'!F$19))</f>
        <v>0</v>
      </c>
      <c r="Y81">
        <f>IF(OR(ISERROR(J81-R81-M81),IF(ISERROR((J81-R81-M81)=0),"True",(J81-R81-M81)=0),ISTEXT('Mortgage 1 Info Calcs'!$K$4)),"",IF((J81&gt;(L81+M81)),(FV((G81/'Mortgage 1 Variables'!E$43),1,(L81+M81),-J81+Q81+'Mortgage 1 Info Calcs'!F$24,0))+Q81+'Mortgage 1 Info Calcs'!F$24+IF(I81&gt;0,0,-I81),""))</f>
        <v>87941.29386099361</v>
      </c>
      <c r="Z81" s="67">
        <f>IF((FV(IF(G81=0,'Mortgage 1 Info Calcs'!F$8,G81)/12,1,PMT(IF(G81=0,'Mortgage 1 Info Calcs'!F$8,G81)/12,('Mortgage 1 Info Calcs'!F$9*12)-C80,-Z80,0),-Z80,0))&gt;0,(FV(IF(G81=0,'Mortgage 1 Info Calcs'!F$8,G81)/12,1,PMT(IF(G81=0,'Mortgage 1 Info Calcs'!F$8,G81)/12,('Mortgage 1 Info Calcs'!F$9*12)-C80,-Z80,0),-Z80,0)),0)</f>
        <v>87941.29386099361</v>
      </c>
      <c r="AA81" s="67">
        <f>IF(Z81&lt;=0,0,(IPMT(IF(G81=0,'Mortgage 1 Info Calcs'!F$8,G81)/12,1,('Mortgage 1 Info Calcs'!F$9*12)-C80,-Z80,0)))</f>
        <v>440.72435453969712</v>
      </c>
      <c r="AB81" s="67">
        <f>IF(C81&lt;('Mortgage 1 Info Calcs'!F$9*12),SUM(AA$12:AA81),0)</f>
        <v>33042.391964979353</v>
      </c>
      <c r="AC81" s="14">
        <v>70</v>
      </c>
      <c r="AD81" s="174">
        <f t="shared" si="17"/>
        <v>5.833333333333333</v>
      </c>
      <c r="AE81" s="174" t="str">
        <f>IF(Y81="","",IF(J$12+X81='Mortgage 2 Monthly calcs'!J$12+'Mortgage 2 Monthly calcs'!V81,"",IF(J$12+X81&gt;'Mortgage 2 Monthly calcs'!J$12+'Mortgage 2 Monthly calcs'!V81,IF(Y81+X81+'Mortgage 1 Info Calcs'!F$15&gt;'Mortgage 2 Monthly calcs'!W81+'Mortgage 2 Monthly calcs'!V81,"",C81),IF(Y81+X81&lt;'Mortgage 2 Monthly calcs'!W81+'Mortgage 2 Monthly calcs'!V81,"",C81))))</f>
        <v/>
      </c>
      <c r="AG81" s="16"/>
      <c r="AH81" s="16"/>
      <c r="AI81" s="15"/>
    </row>
    <row r="82" spans="2:35" ht="11.7" customHeight="1" x14ac:dyDescent="0.25">
      <c r="B82">
        <f t="shared" si="15"/>
        <v>5.916666666666667</v>
      </c>
      <c r="C82">
        <v>71</v>
      </c>
      <c r="D82" t="str">
        <f>IF(J850=1,F67+1,"")</f>
        <v/>
      </c>
      <c r="E82" t="str">
        <f t="shared" si="9"/>
        <v/>
      </c>
      <c r="F82" t="str">
        <f>VLOOKUP('Mortgage 1 Variables'!D$18,'Mortgage 1 Variables'!B$8:C$19,2)</f>
        <v>Sep</v>
      </c>
      <c r="G82">
        <f>IF(ISBLANK('Mortgage 1 Monthly Table'!G82),IF(OR(J82=Q82,ISTEXT(Y81),ISTEXT('Mortgage 1 Info Calcs'!$K$4)),0,IF(('Mortgage 1 Info Calcs'!F$7*12)&gt;C81,G81,IF(C81='Mortgage 1 Info Calcs'!F$7*12,'Mortgage 1 Info Calcs'!F$8,G81))),'Mortgage 1 Monthly Table'!G82)</f>
        <v>0.06</v>
      </c>
      <c r="H82">
        <f>((PMT(G82/'Mortgage 1 Variables'!E$43,('Mortgage 1 Info Calcs'!F$9*'Mortgage 1 Variables'!E$43)-C81,-J82,0)))</f>
        <v>644.30140148550743</v>
      </c>
      <c r="I82">
        <f>IF(OR(ISERROR(((IPMT(G82/'Mortgage 1 Variables'!E$43,1,'Mortgage 1 Info Calcs'!F$9*'Mortgage 1 Variables'!E$43,-J82+Q82+'Mortgage 1 Info Calcs'!F$24,IF('Mortgage 1 Info Calcs'!F$5="Interest Only",-J82+Q82+'Mortgage 1 Info Calcs'!F$24,0))))),(((IPMT(G82/'Mortgage 1 Variables'!E$43,1,'Mortgage 1 Info Calcs'!F$9*'Mortgage 1 Variables'!E$43,-J$12,-J$12)))=0)),0,((IPMT(G82/'Mortgage 1 Variables'!E$43,1,'Mortgage 1 Info Calcs'!F$9*'Mortgage 1 Variables'!E$43,-J82+Q82+'Mortgage 1 Info Calcs'!F$24,IF('Mortgage 1 Info Calcs'!F$5="Interest Only",-J82+Q82+'Mortgage 1 Info Calcs'!F$24,0)))))</f>
        <v>439.70646930496804</v>
      </c>
      <c r="J82">
        <f>IF(Y81&gt;0,IF(ISTEXT('Mortgage 1 Info Calcs'!K$4),"0",IF(ISTEXT(Y81),Y81,Y81+(IF(ISTEXT(K82),0,K82)))),0)</f>
        <v>87941.29386099361</v>
      </c>
      <c r="K82">
        <f>IF(ISBLANK('Mortgage 1 Monthly Table'!L82),0,'Mortgage 1 Monthly Table'!L82)</f>
        <v>0</v>
      </c>
      <c r="L82">
        <f>IF(ISBLANK('Mortgage 1 Monthly Table'!N82),IF('Mortgage 1 Info Calcs'!F$13="Calculated",IF('Mortgage 1 Info Calcs'!F$22="Keep Same",IF('Mortgage 1 Info Calcs'!F$5="Interest Only",IF(OR(I82&gt;L81,J82=""),I82,IF(J82&lt;L81,IF(J82&lt;L81,J82+I82,IF(L81+M81&gt;J82,L81+I82,L81)),IF(L81+M81&gt;J82,L81+I82,L81))),IF(H82&gt;L81,H82,IF(J82&gt;L81,IF(L81+M81&gt;J82,L81+I82,L81),J82+S82))),IF('Mortgage 1 Info Calcs'!F$5="Interest Only",'Mortgage 1 Monthly Calcs'!I82,'Mortgage 1 Monthly Calcs'!H82)),'Mortgage 1 Monthly Calcs'!L81),'Mortgage 1 Monthly Table'!N82)</f>
        <v>644.30140148550743</v>
      </c>
      <c r="M82">
        <f>IF(ISBLANK('Mortgage 1 Monthly Table'!P82),IF(N81&gt;J82,IF(J82&gt;L81,J82-L81,0),IF(OR(OR(Y81&lt;0,ISTEXT(Y81)),ISTEXT('Mortgage 1 Info Calcs'!$K$4)),"",'Mortgage 1 Info Calcs'!F$21)),'Mortgage 1 Monthly Table'!P82)</f>
        <v>0</v>
      </c>
      <c r="N82">
        <f t="shared" si="16"/>
        <v>644.30140148550743</v>
      </c>
      <c r="O82">
        <f>IF(OR(OR(Y81&lt;0,ISTEXT(Y81)),ISTEXT('Mortgage 1 Info Calcs'!$K$4)),"",(O81+M82))</f>
        <v>0</v>
      </c>
      <c r="P82">
        <f>IF(ISBLANK('Mortgage 1 Monthly Table'!T82),IF(ISTEXT(J82),0,IF(OR(Y81&lt;Q81,AND(Y81&lt;0,NOT(ISTEXT(Y81))),ISTEXT('Mortgage 1 Info Calcs'!$K$4)),IF(-Y81&gt;P81,-Y81,Y81-Q81),IF(J82="",0,'Mortgage 1 Info Calcs'!F$26))),'Mortgage 1 Monthly Table'!T82)</f>
        <v>0</v>
      </c>
      <c r="Q82">
        <f>IF(OR(OR(Y81&lt;0,ISTEXT(Y81)),ISTEXT('Mortgage 1 Info Calcs'!$K$4)),"",IF(O82&lt;0,Q81,(Q81+P82)))</f>
        <v>0</v>
      </c>
      <c r="R82">
        <f>IF(OR(ISERROR(L82-S82),ISTEXT('Mortgage 1 Info Calcs'!$K$4)),"",L82-S82+M82)</f>
        <v>204.59493218053939</v>
      </c>
      <c r="S82">
        <f>IF(OR(IF(ISERROR(ROUND((J82-Q82-'Mortgage 1 Info Calcs'!F$24)*(G82/12),2)),0,(J82-O82-Q82-'Mortgage 1 Info Calcs'!F$24)*(G82/12)),,,ISTEXT('Mortgage 1 Info Calcs'!K$4)),IF(((J82-Q82-'Mortgage 1 Info Calcs'!F$24)*(G82/12))&gt;0,((J82-Q82-'Mortgage 1 Info Calcs'!F$24)*(G82/12)),0),0)</f>
        <v>439.70646930496804</v>
      </c>
      <c r="T82">
        <f>IF(OR(ISERROR(SUM(R$12:R82)),(ISTEXT(T81)),(T81=(SUM(R$12:R82)))),"",SUM(R$12:R82))</f>
        <v>12263.301071186756</v>
      </c>
      <c r="U82">
        <f>SUM(S$12:S82)</f>
        <v>33482.098434284322</v>
      </c>
      <c r="V82" t="str">
        <f>IF(ISBLANK('Mortgage 1 Info Calcs'!F$28),"",IF((O82+Q82)&gt;0,((O82+Q82)*G82/12)-((O82+Q82)*(('Mortgage 1 Info Calcs'!F$28)-('Mortgage 1 Info Calcs'!F$28*'Mortgage 1 Info Calcs'!G$29))/12),""))</f>
        <v/>
      </c>
      <c r="W82" t="str">
        <f>IF(ISTEXT(V82),"",SUM(V$12:V82))</f>
        <v/>
      </c>
      <c r="X82">
        <f>IF(OR(J82=Q82,ISTEXT(Y81),ISTEXT('Mortgage 1 Info Calcs'!$F$17)),"",IF(('Mortgage 1 Info Calcs'!F$18*12)&gt;C81+1,IF(C81='Mortgage 1 Info Calcs'!F$18*12,0,'Mortgage 1 Info Calcs'!F$19+Y82*('Mortgage 1 Info Calcs'!F$17)),'Mortgage 1 Info Calcs'!F$19))</f>
        <v>0</v>
      </c>
      <c r="Y82">
        <f>IF(OR(ISERROR(J82-R82-M82),IF(ISERROR((J82-R82-M82)=0),"True",(J82-R82-M82)=0),ISTEXT('Mortgage 1 Info Calcs'!$K$4)),"",IF((J82&gt;(L82+M82)),(FV((G82/'Mortgage 1 Variables'!E$43),1,(L82+M82),-J82+Q82+'Mortgage 1 Info Calcs'!F$24,0))+Q82+'Mortgage 1 Info Calcs'!F$24+IF(I82&gt;0,0,-I82),""))</f>
        <v>87736.698928813072</v>
      </c>
      <c r="Z82" s="67">
        <f>IF((FV(IF(G82=0,'Mortgage 1 Info Calcs'!F$8,G82)/12,1,PMT(IF(G82=0,'Mortgage 1 Info Calcs'!F$8,G82)/12,('Mortgage 1 Info Calcs'!F$9*12)-C81,-Z81,0),-Z81,0))&gt;0,(FV(IF(G82=0,'Mortgage 1 Info Calcs'!F$8,G82)/12,1,PMT(IF(G82=0,'Mortgage 1 Info Calcs'!F$8,G82)/12,('Mortgage 1 Info Calcs'!F$9*12)-C81,-Z81,0),-Z81,0)),0)</f>
        <v>87736.698928813072</v>
      </c>
      <c r="AA82" s="67">
        <f>IF(Z82&lt;=0,0,(IPMT(IF(G82=0,'Mortgage 1 Info Calcs'!F$8,G82)/12,1,('Mortgage 1 Info Calcs'!F$9*12)-C81,-Z81,0)))</f>
        <v>439.70646930496804</v>
      </c>
      <c r="AB82" s="67">
        <f>IF(C82&lt;('Mortgage 1 Info Calcs'!F$9*12),SUM(AA$12:AA82),0)</f>
        <v>33482.098434284322</v>
      </c>
      <c r="AC82" s="14">
        <v>71</v>
      </c>
      <c r="AD82" s="174">
        <f t="shared" si="17"/>
        <v>5.916666666666667</v>
      </c>
      <c r="AE82" s="174" t="str">
        <f>IF(Y82="","",IF(J$12+X82='Mortgage 2 Monthly calcs'!J$12+'Mortgage 2 Monthly calcs'!V82,"",IF(J$12+X82&gt;'Mortgage 2 Monthly calcs'!J$12+'Mortgage 2 Monthly calcs'!V82,IF(Y82+X82+'Mortgage 1 Info Calcs'!F$15&gt;'Mortgage 2 Monthly calcs'!W82+'Mortgage 2 Monthly calcs'!V82,"",C82),IF(Y82+X82&lt;'Mortgage 2 Monthly calcs'!W82+'Mortgage 2 Monthly calcs'!V82,"",C82))))</f>
        <v/>
      </c>
      <c r="AG82" s="16"/>
      <c r="AH82" s="16"/>
      <c r="AI82" s="15"/>
    </row>
    <row r="83" spans="2:35" ht="11.7" customHeight="1" x14ac:dyDescent="0.25">
      <c r="B83">
        <f t="shared" si="15"/>
        <v>6</v>
      </c>
      <c r="C83">
        <v>72</v>
      </c>
      <c r="D83">
        <f>D71+1</f>
        <v>6</v>
      </c>
      <c r="E83" t="str">
        <f t="shared" si="9"/>
        <v/>
      </c>
      <c r="F83" t="str">
        <f>VLOOKUP('Mortgage 1 Variables'!D$19,'Mortgage 1 Variables'!B$8:C$19,2)</f>
        <v>Oct</v>
      </c>
      <c r="G83">
        <f>IF(ISBLANK('Mortgage 1 Monthly Table'!G83),IF(OR(J83=Q83,ISTEXT(Y82),ISTEXT('Mortgage 1 Info Calcs'!$K$4)),0,IF(('Mortgage 1 Info Calcs'!F$7*12)&gt;C82,G82,IF(C82='Mortgage 1 Info Calcs'!F$7*12,'Mortgage 1 Info Calcs'!F$8,G82))),'Mortgage 1 Monthly Table'!G83)</f>
        <v>0.06</v>
      </c>
      <c r="H83">
        <f>((PMT(G83/'Mortgage 1 Variables'!E$43,('Mortgage 1 Info Calcs'!F$9*'Mortgage 1 Variables'!E$43)-C82,-J83,0)))</f>
        <v>644.30140148550743</v>
      </c>
      <c r="I83">
        <f>IF(OR(ISERROR(((IPMT(G83/'Mortgage 1 Variables'!E$43,1,'Mortgage 1 Info Calcs'!F$9*'Mortgage 1 Variables'!E$43,-J83+Q83+'Mortgage 1 Info Calcs'!F$24,IF('Mortgage 1 Info Calcs'!F$5="Interest Only",-J83+Q83+'Mortgage 1 Info Calcs'!F$24,0))))),(((IPMT(G83/'Mortgage 1 Variables'!E$43,1,'Mortgage 1 Info Calcs'!F$9*'Mortgage 1 Variables'!E$43,-J$12,-J$12)))=0)),0,((IPMT(G83/'Mortgage 1 Variables'!E$43,1,'Mortgage 1 Info Calcs'!F$9*'Mortgage 1 Variables'!E$43,-J83+Q83+'Mortgage 1 Info Calcs'!F$24,IF('Mortgage 1 Info Calcs'!F$5="Interest Only",-J83+Q83+'Mortgage 1 Info Calcs'!F$24,0)))))</f>
        <v>438.68349464406538</v>
      </c>
      <c r="J83">
        <f>IF(Y82&gt;0,IF(ISTEXT('Mortgage 1 Info Calcs'!K$4),"0",IF(ISTEXT(Y82),Y82,Y82+(IF(ISTEXT(K83),0,K83)))),0)</f>
        <v>87736.698928813072</v>
      </c>
      <c r="K83">
        <f>IF(ISBLANK('Mortgage 1 Monthly Table'!L83),0,'Mortgage 1 Monthly Table'!L83)</f>
        <v>0</v>
      </c>
      <c r="L83">
        <f>IF(ISBLANK('Mortgage 1 Monthly Table'!N83),IF('Mortgage 1 Info Calcs'!F$13="Calculated",IF('Mortgage 1 Info Calcs'!F$22="Keep Same",IF('Mortgage 1 Info Calcs'!F$5="Interest Only",IF(OR(I83&gt;L82,J83=""),I83,IF(J83&lt;L82,IF(J83&lt;L82,J83+I83,IF(L82+M82&gt;J83,L82+I83,L82)),IF(L82+M82&gt;J83,L82+I83,L82))),IF(H83&gt;L82,H83,IF(J83&gt;L82,IF(L82+M82&gt;J83,L82+I83,L82),J83+S83))),IF('Mortgage 1 Info Calcs'!F$5="Interest Only",'Mortgage 1 Monthly Calcs'!I83,'Mortgage 1 Monthly Calcs'!H83)),'Mortgage 1 Monthly Calcs'!L82),'Mortgage 1 Monthly Table'!N83)</f>
        <v>644.30140148550743</v>
      </c>
      <c r="M83">
        <f>IF(ISBLANK('Mortgage 1 Monthly Table'!P83),IF(N82&gt;J83,IF(J83&gt;L82,J83-L82,0),IF(OR(OR(Y82&lt;0,ISTEXT(Y82)),ISTEXT('Mortgage 1 Info Calcs'!$K$4)),"",'Mortgage 1 Info Calcs'!F$21)),'Mortgage 1 Monthly Table'!P83)</f>
        <v>0</v>
      </c>
      <c r="N83">
        <f t="shared" si="16"/>
        <v>644.30140148550743</v>
      </c>
      <c r="O83">
        <f>IF(OR(OR(Y82&lt;0,ISTEXT(Y82)),ISTEXT('Mortgage 1 Info Calcs'!$K$4)),"",(O82+M83))</f>
        <v>0</v>
      </c>
      <c r="P83">
        <f>IF(ISBLANK('Mortgage 1 Monthly Table'!T83),IF(ISTEXT(J83),0,IF(OR(Y82&lt;Q82,AND(Y82&lt;0,NOT(ISTEXT(Y82))),ISTEXT('Mortgage 1 Info Calcs'!$K$4)),IF(-Y82&gt;P82,-Y82,Y82-Q82),IF(J83="",0,'Mortgage 1 Info Calcs'!F$26))),'Mortgage 1 Monthly Table'!T83)</f>
        <v>0</v>
      </c>
      <c r="Q83">
        <f>IF(OR(OR(Y82&lt;0,ISTEXT(Y82)),ISTEXT('Mortgage 1 Info Calcs'!$K$4)),"",IF(O83&lt;0,Q82,(Q82+P83)))</f>
        <v>0</v>
      </c>
      <c r="R83">
        <f>IF(OR(ISERROR(L83-S83),ISTEXT('Mortgage 1 Info Calcs'!$K$4)),"",L83-S83+M83)</f>
        <v>205.61790684144205</v>
      </c>
      <c r="S83">
        <f>IF(OR(IF(ISERROR(ROUND((J83-Q83-'Mortgage 1 Info Calcs'!F$24)*(G83/12),2)),0,(J83-O83-Q83-'Mortgage 1 Info Calcs'!F$24)*(G83/12)),,,ISTEXT('Mortgage 1 Info Calcs'!K$4)),IF(((J83-Q83-'Mortgage 1 Info Calcs'!F$24)*(G83/12))&gt;0,((J83-Q83-'Mortgage 1 Info Calcs'!F$24)*(G83/12)),0),0)</f>
        <v>438.68349464406538</v>
      </c>
      <c r="T83">
        <f>IF(OR(ISERROR(SUM(R$12:R83)),(ISTEXT(T82)),(T82=(SUM(R$12:R83)))),"",SUM(R$12:R83))</f>
        <v>12468.918978028198</v>
      </c>
      <c r="U83">
        <f>SUM(S$12:S83)</f>
        <v>33920.781928928387</v>
      </c>
      <c r="V83" t="str">
        <f>IF(ISBLANK('Mortgage 1 Info Calcs'!F$28),"",IF((O83+Q83)&gt;0,((O83+Q83)*G83/12)-((O83+Q83)*(('Mortgage 1 Info Calcs'!F$28)-('Mortgage 1 Info Calcs'!F$28*'Mortgage 1 Info Calcs'!G$29))/12),""))</f>
        <v/>
      </c>
      <c r="W83" t="str">
        <f>IF(ISTEXT(V83),"",SUM(V$12:V83))</f>
        <v/>
      </c>
      <c r="X83">
        <f>IF(OR(J83=Q83,ISTEXT(Y82),ISTEXT('Mortgage 1 Info Calcs'!$F$17)),"",IF(('Mortgage 1 Info Calcs'!F$18*12)&gt;C82+1,IF(C82='Mortgage 1 Info Calcs'!F$18*12,0,'Mortgage 1 Info Calcs'!F$19+Y83*('Mortgage 1 Info Calcs'!F$17)),'Mortgage 1 Info Calcs'!F$19))</f>
        <v>0</v>
      </c>
      <c r="Y83">
        <f>IF(OR(ISERROR(J83-R83-M83),IF(ISERROR((J83-R83-M83)=0),"True",(J83-R83-M83)=0),ISTEXT('Mortgage 1 Info Calcs'!$K$4)),"",IF((J83&gt;(L83+M83)),(FV((G83/'Mortgage 1 Variables'!E$43),1,(L83+M83),-J83+Q83+'Mortgage 1 Info Calcs'!F$24,0))+Q83+'Mortgage 1 Info Calcs'!F$24+IF(I83&gt;0,0,-I83),""))</f>
        <v>87531.081021971622</v>
      </c>
      <c r="Z83" s="67">
        <f>IF((FV(IF(G83=0,'Mortgage 1 Info Calcs'!F$8,G83)/12,1,PMT(IF(G83=0,'Mortgage 1 Info Calcs'!F$8,G83)/12,('Mortgage 1 Info Calcs'!F$9*12)-C82,-Z82,0),-Z82,0))&gt;0,(FV(IF(G83=0,'Mortgage 1 Info Calcs'!F$8,G83)/12,1,PMT(IF(G83=0,'Mortgage 1 Info Calcs'!F$8,G83)/12,('Mortgage 1 Info Calcs'!F$9*12)-C82,-Z82,0),-Z82,0)),0)</f>
        <v>87531.081021971622</v>
      </c>
      <c r="AA83" s="67">
        <f>IF(Z83&lt;=0,0,(IPMT(IF(G83=0,'Mortgage 1 Info Calcs'!F$8,G83)/12,1,('Mortgage 1 Info Calcs'!F$9*12)-C82,-Z82,0)))</f>
        <v>438.68349464406538</v>
      </c>
      <c r="AB83" s="67">
        <f>IF(C83&lt;('Mortgage 1 Info Calcs'!F$9*12),SUM(AA$12:AA83),0)</f>
        <v>33920.781928928387</v>
      </c>
      <c r="AC83" s="14">
        <v>72</v>
      </c>
      <c r="AD83" s="174">
        <f t="shared" si="17"/>
        <v>6</v>
      </c>
      <c r="AE83" s="174" t="str">
        <f>IF(Y83="","",IF(J$12+X83='Mortgage 2 Monthly calcs'!J$12+'Mortgage 2 Monthly calcs'!V83,"",IF(J$12+X83&gt;'Mortgage 2 Monthly calcs'!J$12+'Mortgage 2 Monthly calcs'!V83,IF(Y83+X83+'Mortgage 1 Info Calcs'!F$15&gt;'Mortgage 2 Monthly calcs'!W83+'Mortgage 2 Monthly calcs'!V83,"",C83),IF(Y83+X83&lt;'Mortgage 2 Monthly calcs'!W83+'Mortgage 2 Monthly calcs'!V83,"",C83))))</f>
        <v/>
      </c>
      <c r="AG83" s="16"/>
      <c r="AH83" s="16"/>
      <c r="AI83" s="15"/>
    </row>
    <row r="84" spans="2:35" ht="11.7" customHeight="1" x14ac:dyDescent="0.25">
      <c r="B84">
        <f t="shared" si="15"/>
        <v>6.083333333333333</v>
      </c>
      <c r="C84">
        <v>73</v>
      </c>
      <c r="E84" t="str">
        <f t="shared" si="9"/>
        <v/>
      </c>
      <c r="F84" t="str">
        <f>VLOOKUP('Mortgage 1 Variables'!D$8,'Mortgage 1 Variables'!B$8:C$19,2)</f>
        <v>Nov</v>
      </c>
      <c r="G84">
        <f>IF(ISBLANK('Mortgage 1 Monthly Table'!G84),IF(OR(J84=Q84,ISTEXT(Y83),ISTEXT('Mortgage 1 Info Calcs'!$K$4)),0,IF(('Mortgage 1 Info Calcs'!F$7*12)&gt;C83,G83,IF(C83='Mortgage 1 Info Calcs'!F$7*12,'Mortgage 1 Info Calcs'!F$8,G83))),'Mortgage 1 Monthly Table'!G84)</f>
        <v>0.06</v>
      </c>
      <c r="H84">
        <f>((PMT(G84/'Mortgage 1 Variables'!E$43,('Mortgage 1 Info Calcs'!F$9*'Mortgage 1 Variables'!E$43)-C83,-J84,0)))</f>
        <v>644.30140148550743</v>
      </c>
      <c r="I84">
        <f>IF(OR(ISERROR(((IPMT(G84/'Mortgage 1 Variables'!E$43,1,'Mortgage 1 Info Calcs'!F$9*'Mortgage 1 Variables'!E$43,-J84+Q84+'Mortgage 1 Info Calcs'!F$24,IF('Mortgage 1 Info Calcs'!F$5="Interest Only",-J84+Q84+'Mortgage 1 Info Calcs'!F$24,0))))),(((IPMT(G84/'Mortgage 1 Variables'!E$43,1,'Mortgage 1 Info Calcs'!F$9*'Mortgage 1 Variables'!E$43,-J$12,-J$12)))=0)),0,((IPMT(G84/'Mortgage 1 Variables'!E$43,1,'Mortgage 1 Info Calcs'!F$9*'Mortgage 1 Variables'!E$43,-J84+Q84+'Mortgage 1 Info Calcs'!F$24,IF('Mortgage 1 Info Calcs'!F$5="Interest Only",-J84+Q84+'Mortgage 1 Info Calcs'!F$24,0)))))</f>
        <v>437.65540510985812</v>
      </c>
      <c r="J84">
        <f>IF(Y83&gt;0,IF(ISTEXT('Mortgage 1 Info Calcs'!K$4),"0",IF(ISTEXT(Y83),Y83,Y83+(IF(ISTEXT(K84),0,K84)))),0)</f>
        <v>87531.081021971622</v>
      </c>
      <c r="K84">
        <f>IF(ISBLANK('Mortgage 1 Monthly Table'!L84),0,'Mortgage 1 Monthly Table'!L84)</f>
        <v>0</v>
      </c>
      <c r="L84">
        <f>IF(ISBLANK('Mortgage 1 Monthly Table'!N84),IF('Mortgage 1 Info Calcs'!F$13="Calculated",IF('Mortgage 1 Info Calcs'!F$22="Keep Same",IF('Mortgage 1 Info Calcs'!F$5="Interest Only",IF(OR(I84&gt;L83,J84=""),I84,IF(J84&lt;L83,IF(J84&lt;L83,J84+I84,IF(L83+M83&gt;J84,L83+I84,L83)),IF(L83+M83&gt;J84,L83+I84,L83))),IF(H84&gt;L83,H84,IF(J84&gt;L83,IF(L83+M83&gt;J84,L83+I84,L83),J84+S84))),IF('Mortgage 1 Info Calcs'!F$5="Interest Only",'Mortgage 1 Monthly Calcs'!I84,'Mortgage 1 Monthly Calcs'!H84)),'Mortgage 1 Monthly Calcs'!L83),'Mortgage 1 Monthly Table'!N84)</f>
        <v>644.30140148550743</v>
      </c>
      <c r="M84">
        <f>IF(ISBLANK('Mortgage 1 Monthly Table'!P84),IF(N83&gt;J84,IF(J84&gt;L83,J84-L83,0),IF(OR(OR(Y83&lt;0,ISTEXT(Y83)),ISTEXT('Mortgage 1 Info Calcs'!$K$4)),"",'Mortgage 1 Info Calcs'!F$21)),'Mortgage 1 Monthly Table'!P84)</f>
        <v>0</v>
      </c>
      <c r="N84">
        <f t="shared" si="16"/>
        <v>644.30140148550743</v>
      </c>
      <c r="O84">
        <f>IF(OR(OR(Y83&lt;0,ISTEXT(Y83)),ISTEXT('Mortgage 1 Info Calcs'!$K$4)),"",(O83+M84))</f>
        <v>0</v>
      </c>
      <c r="P84">
        <f>IF(ISBLANK('Mortgage 1 Monthly Table'!T84),IF(ISTEXT(J84),0,IF(OR(Y83&lt;Q83,AND(Y83&lt;0,NOT(ISTEXT(Y83))),ISTEXT('Mortgage 1 Info Calcs'!$K$4)),IF(-Y83&gt;P83,-Y83,Y83-Q83),IF(J84="",0,'Mortgage 1 Info Calcs'!F$26))),'Mortgage 1 Monthly Table'!T84)</f>
        <v>0</v>
      </c>
      <c r="Q84">
        <f>IF(OR(OR(Y83&lt;0,ISTEXT(Y83)),ISTEXT('Mortgage 1 Info Calcs'!$K$4)),"",IF(O84&lt;0,Q83,(Q83+P84)))</f>
        <v>0</v>
      </c>
      <c r="R84">
        <f>IF(OR(ISERROR(L84-S84),ISTEXT('Mortgage 1 Info Calcs'!$K$4)),"",L84-S84+M84)</f>
        <v>206.6459963756493</v>
      </c>
      <c r="S84">
        <f>IF(OR(IF(ISERROR(ROUND((J84-Q84-'Mortgage 1 Info Calcs'!F$24)*(G84/12),2)),0,(J84-O84-Q84-'Mortgage 1 Info Calcs'!F$24)*(G84/12)),,,ISTEXT('Mortgage 1 Info Calcs'!K$4)),IF(((J84-Q84-'Mortgage 1 Info Calcs'!F$24)*(G84/12))&gt;0,((J84-Q84-'Mortgage 1 Info Calcs'!F$24)*(G84/12)),0),0)</f>
        <v>437.65540510985812</v>
      </c>
      <c r="T84">
        <f>IF(OR(ISERROR(SUM(R$12:R84)),(ISTEXT(T83)),(T83=(SUM(R$12:R84)))),"",SUM(R$12:R84))</f>
        <v>12675.564974403847</v>
      </c>
      <c r="U84">
        <f>SUM(S$12:S84)</f>
        <v>34358.437334038244</v>
      </c>
      <c r="V84" t="str">
        <f>IF(ISBLANK('Mortgage 1 Info Calcs'!F$28),"",IF((O84+Q84)&gt;0,((O84+Q84)*G84/12)-((O84+Q84)*(('Mortgage 1 Info Calcs'!F$28)-('Mortgage 1 Info Calcs'!F$28*'Mortgage 1 Info Calcs'!G$29))/12),""))</f>
        <v/>
      </c>
      <c r="W84" t="str">
        <f>IF(ISTEXT(V84),"",SUM(V$12:V84))</f>
        <v/>
      </c>
      <c r="X84">
        <f>IF(OR(J84=Q84,ISTEXT(Y83),ISTEXT('Mortgage 1 Info Calcs'!$F$17)),"",IF(('Mortgage 1 Info Calcs'!F$18*12)&gt;C83+1,IF(C83='Mortgage 1 Info Calcs'!F$18*12,0,'Mortgage 1 Info Calcs'!F$19+Y84*('Mortgage 1 Info Calcs'!F$17)),'Mortgage 1 Info Calcs'!F$19))</f>
        <v>0</v>
      </c>
      <c r="Y84">
        <f>IF(OR(ISERROR(J84-R84-M84),IF(ISERROR((J84-R84-M84)=0),"True",(J84-R84-M84)=0),ISTEXT('Mortgage 1 Info Calcs'!$K$4)),"",IF((J84&gt;(L84+M84)),(FV((G84/'Mortgage 1 Variables'!E$43),1,(L84+M84),-J84+Q84+'Mortgage 1 Info Calcs'!F$24,0))+Q84+'Mortgage 1 Info Calcs'!F$24+IF(I84&gt;0,0,-I84),""))</f>
        <v>87324.435025595973</v>
      </c>
      <c r="Z84" s="67">
        <f>IF((FV(IF(G84=0,'Mortgage 1 Info Calcs'!F$8,G84)/12,1,PMT(IF(G84=0,'Mortgage 1 Info Calcs'!F$8,G84)/12,('Mortgage 1 Info Calcs'!F$9*12)-C83,-Z83,0),-Z83,0))&gt;0,(FV(IF(G84=0,'Mortgage 1 Info Calcs'!F$8,G84)/12,1,PMT(IF(G84=0,'Mortgage 1 Info Calcs'!F$8,G84)/12,('Mortgage 1 Info Calcs'!F$9*12)-C83,-Z83,0),-Z83,0)),0)</f>
        <v>87324.435025595973</v>
      </c>
      <c r="AA84" s="67">
        <f>IF(Z84&lt;=0,0,(IPMT(IF(G84=0,'Mortgage 1 Info Calcs'!F$8,G84)/12,1,('Mortgage 1 Info Calcs'!F$9*12)-C83,-Z83,0)))</f>
        <v>437.65540510985812</v>
      </c>
      <c r="AB84" s="67">
        <f>IF(C84&lt;('Mortgage 1 Info Calcs'!F$9*12),SUM(AA$12:AA84),0)</f>
        <v>34358.437334038244</v>
      </c>
      <c r="AC84" s="14">
        <v>73</v>
      </c>
      <c r="AD84" s="174">
        <f t="shared" si="17"/>
        <v>6.083333333333333</v>
      </c>
      <c r="AE84" s="174" t="str">
        <f>IF(Y84="","",IF(J$12+X84='Mortgage 2 Monthly calcs'!J$12+'Mortgage 2 Monthly calcs'!V84,"",IF(J$12+X84&gt;'Mortgage 2 Monthly calcs'!J$12+'Mortgage 2 Monthly calcs'!V84,IF(Y84+X84+'Mortgage 1 Info Calcs'!F$15&gt;'Mortgage 2 Monthly calcs'!W84+'Mortgage 2 Monthly calcs'!V84,"",C84),IF(Y84+X84&lt;'Mortgage 2 Monthly calcs'!W84+'Mortgage 2 Monthly calcs'!V84,"",C84))))</f>
        <v/>
      </c>
      <c r="AG84" s="16"/>
      <c r="AH84" s="16"/>
      <c r="AI84" s="15"/>
    </row>
    <row r="85" spans="2:35" ht="11.7" customHeight="1" x14ac:dyDescent="0.25">
      <c r="B85">
        <f t="shared" si="15"/>
        <v>6.166666666666667</v>
      </c>
      <c r="C85">
        <v>74</v>
      </c>
      <c r="E85" t="str">
        <f t="shared" si="9"/>
        <v/>
      </c>
      <c r="F85" t="str">
        <f>VLOOKUP('Mortgage 1 Variables'!D$9,'Mortgage 1 Variables'!B$8:C$19,2)</f>
        <v>Dec</v>
      </c>
      <c r="G85">
        <f>IF(ISBLANK('Mortgage 1 Monthly Table'!G85),IF(OR(J85=Q85,ISTEXT(Y84),ISTEXT('Mortgage 1 Info Calcs'!$K$4)),0,IF(('Mortgage 1 Info Calcs'!F$7*12)&gt;C84,G84,IF(C84='Mortgage 1 Info Calcs'!F$7*12,'Mortgage 1 Info Calcs'!F$8,G84))),'Mortgage 1 Monthly Table'!G85)</f>
        <v>0.06</v>
      </c>
      <c r="H85">
        <f>((PMT(G85/'Mortgage 1 Variables'!E$43,('Mortgage 1 Info Calcs'!F$9*'Mortgage 1 Variables'!E$43)-C84,-J85,0)))</f>
        <v>644.30140148550731</v>
      </c>
      <c r="I85">
        <f>IF(OR(ISERROR(((IPMT(G85/'Mortgage 1 Variables'!E$43,1,'Mortgage 1 Info Calcs'!F$9*'Mortgage 1 Variables'!E$43,-J85+Q85+'Mortgage 1 Info Calcs'!F$24,IF('Mortgage 1 Info Calcs'!F$5="Interest Only",-J85+Q85+'Mortgage 1 Info Calcs'!F$24,0))))),(((IPMT(G85/'Mortgage 1 Variables'!E$43,1,'Mortgage 1 Info Calcs'!F$9*'Mortgage 1 Variables'!E$43,-J$12,-J$12)))=0)),0,((IPMT(G85/'Mortgage 1 Variables'!E$43,1,'Mortgage 1 Info Calcs'!F$9*'Mortgage 1 Variables'!E$43,-J85+Q85+'Mortgage 1 Info Calcs'!F$24,IF('Mortgage 1 Info Calcs'!F$5="Interest Only",-J85+Q85+'Mortgage 1 Info Calcs'!F$24,0)))))</f>
        <v>436.62217512797986</v>
      </c>
      <c r="J85">
        <f>IF(Y84&gt;0,IF(ISTEXT('Mortgage 1 Info Calcs'!K$4),"0",IF(ISTEXT(Y84),Y84,Y84+(IF(ISTEXT(K85),0,K85)))),0)</f>
        <v>87324.435025595973</v>
      </c>
      <c r="K85">
        <f>IF(ISBLANK('Mortgage 1 Monthly Table'!L85),0,'Mortgage 1 Monthly Table'!L85)</f>
        <v>0</v>
      </c>
      <c r="L85">
        <f>IF(ISBLANK('Mortgage 1 Monthly Table'!N85),IF('Mortgage 1 Info Calcs'!F$13="Calculated",IF('Mortgage 1 Info Calcs'!F$22="Keep Same",IF('Mortgage 1 Info Calcs'!F$5="Interest Only",IF(OR(I85&gt;L84,J85=""),I85,IF(J85&lt;L84,IF(J85&lt;L84,J85+I85,IF(L84+M84&gt;J85,L84+I85,L84)),IF(L84+M84&gt;J85,L84+I85,L84))),IF(H85&gt;L84,H85,IF(J85&gt;L84,IF(L84+M84&gt;J85,L84+I85,L84),J85+S85))),IF('Mortgage 1 Info Calcs'!F$5="Interest Only",'Mortgage 1 Monthly Calcs'!I85,'Mortgage 1 Monthly Calcs'!H85)),'Mortgage 1 Monthly Calcs'!L84),'Mortgage 1 Monthly Table'!N85)</f>
        <v>644.30140148550731</v>
      </c>
      <c r="M85">
        <f>IF(ISBLANK('Mortgage 1 Monthly Table'!P85),IF(N84&gt;J85,IF(J85&gt;L84,J85-L84,0),IF(OR(OR(Y84&lt;0,ISTEXT(Y84)),ISTEXT('Mortgage 1 Info Calcs'!$K$4)),"",'Mortgage 1 Info Calcs'!F$21)),'Mortgage 1 Monthly Table'!P85)</f>
        <v>0</v>
      </c>
      <c r="N85">
        <f t="shared" si="16"/>
        <v>644.30140148550731</v>
      </c>
      <c r="O85">
        <f>IF(OR(OR(Y84&lt;0,ISTEXT(Y84)),ISTEXT('Mortgage 1 Info Calcs'!$K$4)),"",(O84+M85))</f>
        <v>0</v>
      </c>
      <c r="P85">
        <f>IF(ISBLANK('Mortgage 1 Monthly Table'!T85),IF(ISTEXT(J85),0,IF(OR(Y84&lt;Q84,AND(Y84&lt;0,NOT(ISTEXT(Y84))),ISTEXT('Mortgage 1 Info Calcs'!$K$4)),IF(-Y84&gt;P84,-Y84,Y84-Q84),IF(J85="",0,'Mortgage 1 Info Calcs'!F$26))),'Mortgage 1 Monthly Table'!T85)</f>
        <v>0</v>
      </c>
      <c r="Q85">
        <f>IF(OR(OR(Y84&lt;0,ISTEXT(Y84)),ISTEXT('Mortgage 1 Info Calcs'!$K$4)),"",IF(O85&lt;0,Q84,(Q84+P85)))</f>
        <v>0</v>
      </c>
      <c r="R85">
        <f>IF(OR(ISERROR(L85-S85),ISTEXT('Mortgage 1 Info Calcs'!$K$4)),"",L85-S85+M85)</f>
        <v>207.67922635752745</v>
      </c>
      <c r="S85">
        <f>IF(OR(IF(ISERROR(ROUND((J85-Q85-'Mortgage 1 Info Calcs'!F$24)*(G85/12),2)),0,(J85-O85-Q85-'Mortgage 1 Info Calcs'!F$24)*(G85/12)),,,ISTEXT('Mortgage 1 Info Calcs'!K$4)),IF(((J85-Q85-'Mortgage 1 Info Calcs'!F$24)*(G85/12))&gt;0,((J85-Q85-'Mortgage 1 Info Calcs'!F$24)*(G85/12)),0),0)</f>
        <v>436.62217512797986</v>
      </c>
      <c r="T85">
        <f>IF(OR(ISERROR(SUM(R$12:R85)),(ISTEXT(T84)),(T84=(SUM(R$12:R85)))),"",SUM(R$12:R85))</f>
        <v>12883.244200761375</v>
      </c>
      <c r="U85">
        <f>SUM(S$12:S85)</f>
        <v>34795.059509166225</v>
      </c>
      <c r="V85" t="str">
        <f>IF(ISBLANK('Mortgage 1 Info Calcs'!F$28),"",IF((O85+Q85)&gt;0,((O85+Q85)*G85/12)-((O85+Q85)*(('Mortgage 1 Info Calcs'!F$28)-('Mortgage 1 Info Calcs'!F$28*'Mortgage 1 Info Calcs'!G$29))/12),""))</f>
        <v/>
      </c>
      <c r="W85" t="str">
        <f>IF(ISTEXT(V85),"",SUM(V$12:V85))</f>
        <v/>
      </c>
      <c r="X85">
        <f>IF(OR(J85=Q85,ISTEXT(Y84),ISTEXT('Mortgage 1 Info Calcs'!$F$17)),"",IF(('Mortgage 1 Info Calcs'!F$18*12)&gt;C84+1,IF(C84='Mortgage 1 Info Calcs'!F$18*12,0,'Mortgage 1 Info Calcs'!F$19+Y85*('Mortgage 1 Info Calcs'!F$17)),'Mortgage 1 Info Calcs'!F$19))</f>
        <v>0</v>
      </c>
      <c r="Y85">
        <f>IF(OR(ISERROR(J85-R85-M85),IF(ISERROR((J85-R85-M85)=0),"True",(J85-R85-M85)=0),ISTEXT('Mortgage 1 Info Calcs'!$K$4)),"",IF((J85&gt;(L85+M85)),(FV((G85/'Mortgage 1 Variables'!E$43),1,(L85+M85),-J85+Q85+'Mortgage 1 Info Calcs'!F$24,0))+Q85+'Mortgage 1 Info Calcs'!F$24+IF(I85&gt;0,0,-I85),""))</f>
        <v>87116.755799238439</v>
      </c>
      <c r="Z85" s="67">
        <f>IF((FV(IF(G85=0,'Mortgage 1 Info Calcs'!F$8,G85)/12,1,PMT(IF(G85=0,'Mortgage 1 Info Calcs'!F$8,G85)/12,('Mortgage 1 Info Calcs'!F$9*12)-C84,-Z84,0),-Z84,0))&gt;0,(FV(IF(G85=0,'Mortgage 1 Info Calcs'!F$8,G85)/12,1,PMT(IF(G85=0,'Mortgage 1 Info Calcs'!F$8,G85)/12,('Mortgage 1 Info Calcs'!F$9*12)-C84,-Z84,0),-Z84,0)),0)</f>
        <v>87116.755799238439</v>
      </c>
      <c r="AA85" s="67">
        <f>IF(Z85&lt;=0,0,(IPMT(IF(G85=0,'Mortgage 1 Info Calcs'!F$8,G85)/12,1,('Mortgage 1 Info Calcs'!F$9*12)-C84,-Z84,0)))</f>
        <v>436.62217512797986</v>
      </c>
      <c r="AB85" s="67">
        <f>IF(C85&lt;('Mortgage 1 Info Calcs'!F$9*12),SUM(AA$12:AA85),0)</f>
        <v>34795.059509166225</v>
      </c>
      <c r="AC85" s="14">
        <v>74</v>
      </c>
      <c r="AD85" s="174">
        <f t="shared" si="17"/>
        <v>6.166666666666667</v>
      </c>
      <c r="AE85" s="174" t="str">
        <f>IF(Y85="","",IF(J$12+X85='Mortgage 2 Monthly calcs'!J$12+'Mortgage 2 Monthly calcs'!V85,"",IF(J$12+X85&gt;'Mortgage 2 Monthly calcs'!J$12+'Mortgage 2 Monthly calcs'!V85,IF(Y85+X85+'Mortgage 1 Info Calcs'!F$15&gt;'Mortgage 2 Monthly calcs'!W85+'Mortgage 2 Monthly calcs'!V85,"",C85),IF(Y85+X85&lt;'Mortgage 2 Monthly calcs'!W85+'Mortgage 2 Monthly calcs'!V85,"",C85))))</f>
        <v/>
      </c>
      <c r="AG85" s="16"/>
      <c r="AH85" s="16"/>
      <c r="AI85" s="15"/>
    </row>
    <row r="86" spans="2:35" ht="11.7" customHeight="1" x14ac:dyDescent="0.25">
      <c r="B86">
        <f t="shared" si="15"/>
        <v>6.25</v>
      </c>
      <c r="C86">
        <v>75</v>
      </c>
      <c r="E86">
        <f t="shared" si="9"/>
        <v>2016</v>
      </c>
      <c r="F86" t="str">
        <f>VLOOKUP('Mortgage 1 Variables'!D$10,'Mortgage 1 Variables'!B$8:C$19,2)</f>
        <v>Jan</v>
      </c>
      <c r="G86">
        <f>IF(ISBLANK('Mortgage 1 Monthly Table'!G86),IF(OR(J86=Q86,ISTEXT(Y85),ISTEXT('Mortgage 1 Info Calcs'!$K$4)),0,IF(('Mortgage 1 Info Calcs'!F$7*12)&gt;C85,G85,IF(C85='Mortgage 1 Info Calcs'!F$7*12,'Mortgage 1 Info Calcs'!F$8,G85))),'Mortgage 1 Monthly Table'!G86)</f>
        <v>0.06</v>
      </c>
      <c r="H86">
        <f>((PMT(G86/'Mortgage 1 Variables'!E$43,('Mortgage 1 Info Calcs'!F$9*'Mortgage 1 Variables'!E$43)-C85,-J86,0)))</f>
        <v>644.3014014855072</v>
      </c>
      <c r="I86">
        <f>IF(OR(ISERROR(((IPMT(G86/'Mortgage 1 Variables'!E$43,1,'Mortgage 1 Info Calcs'!F$9*'Mortgage 1 Variables'!E$43,-J86+Q86+'Mortgage 1 Info Calcs'!F$24,IF('Mortgage 1 Info Calcs'!F$5="Interest Only",-J86+Q86+'Mortgage 1 Info Calcs'!F$24,0))))),(((IPMT(G86/'Mortgage 1 Variables'!E$43,1,'Mortgage 1 Info Calcs'!F$9*'Mortgage 1 Variables'!E$43,-J$12,-J$12)))=0)),0,((IPMT(G86/'Mortgage 1 Variables'!E$43,1,'Mortgage 1 Info Calcs'!F$9*'Mortgage 1 Variables'!E$43,-J86+Q86+'Mortgage 1 Info Calcs'!F$24,IF('Mortgage 1 Info Calcs'!F$5="Interest Only",-J86+Q86+'Mortgage 1 Info Calcs'!F$24,0)))))</f>
        <v>435.58377899619222</v>
      </c>
      <c r="J86">
        <f>IF(Y85&gt;0,IF(ISTEXT('Mortgage 1 Info Calcs'!K$4),"0",IF(ISTEXT(Y85),Y85,Y85+(IF(ISTEXT(K86),0,K86)))),0)</f>
        <v>87116.755799238439</v>
      </c>
      <c r="K86">
        <f>IF(ISBLANK('Mortgage 1 Monthly Table'!L86),0,'Mortgage 1 Monthly Table'!L86)</f>
        <v>0</v>
      </c>
      <c r="L86">
        <f>IF(ISBLANK('Mortgage 1 Monthly Table'!N86),IF('Mortgage 1 Info Calcs'!F$13="Calculated",IF('Mortgage 1 Info Calcs'!F$22="Keep Same",IF('Mortgage 1 Info Calcs'!F$5="Interest Only",IF(OR(I86&gt;L85,J86=""),I86,IF(J86&lt;L85,IF(J86&lt;L85,J86+I86,IF(L85+M85&gt;J86,L85+I86,L85)),IF(L85+M85&gt;J86,L85+I86,L85))),IF(H86&gt;L85,H86,IF(J86&gt;L85,IF(L85+M85&gt;J86,L85+I86,L85),J86+S86))),IF('Mortgage 1 Info Calcs'!F$5="Interest Only",'Mortgage 1 Monthly Calcs'!I86,'Mortgage 1 Monthly Calcs'!H86)),'Mortgage 1 Monthly Calcs'!L85),'Mortgage 1 Monthly Table'!N86)</f>
        <v>644.3014014855072</v>
      </c>
      <c r="M86">
        <f>IF(ISBLANK('Mortgage 1 Monthly Table'!P86),IF(N85&gt;J86,IF(J86&gt;L85,J86-L85,0),IF(OR(OR(Y85&lt;0,ISTEXT(Y85)),ISTEXT('Mortgage 1 Info Calcs'!$K$4)),"",'Mortgage 1 Info Calcs'!F$21)),'Mortgage 1 Monthly Table'!P86)</f>
        <v>0</v>
      </c>
      <c r="N86">
        <f t="shared" si="16"/>
        <v>644.3014014855072</v>
      </c>
      <c r="O86">
        <f>IF(OR(OR(Y85&lt;0,ISTEXT(Y85)),ISTEXT('Mortgage 1 Info Calcs'!$K$4)),"",(O85+M86))</f>
        <v>0</v>
      </c>
      <c r="P86">
        <f>IF(ISBLANK('Mortgage 1 Monthly Table'!T86),IF(ISTEXT(J86),0,IF(OR(Y85&lt;Q85,AND(Y85&lt;0,NOT(ISTEXT(Y85))),ISTEXT('Mortgage 1 Info Calcs'!$K$4)),IF(-Y85&gt;P85,-Y85,Y85-Q85),IF(J86="",0,'Mortgage 1 Info Calcs'!F$26))),'Mortgage 1 Monthly Table'!T86)</f>
        <v>0</v>
      </c>
      <c r="Q86">
        <f>IF(OR(OR(Y85&lt;0,ISTEXT(Y85)),ISTEXT('Mortgage 1 Info Calcs'!$K$4)),"",IF(O86&lt;0,Q85,(Q85+P86)))</f>
        <v>0</v>
      </c>
      <c r="R86">
        <f>IF(OR(ISERROR(L86-S86),ISTEXT('Mortgage 1 Info Calcs'!$K$4)),"",L86-S86+M86)</f>
        <v>208.71762248931498</v>
      </c>
      <c r="S86">
        <f>IF(OR(IF(ISERROR(ROUND((J86-Q86-'Mortgage 1 Info Calcs'!F$24)*(G86/12),2)),0,(J86-O86-Q86-'Mortgage 1 Info Calcs'!F$24)*(G86/12)),,,ISTEXT('Mortgage 1 Info Calcs'!K$4)),IF(((J86-Q86-'Mortgage 1 Info Calcs'!F$24)*(G86/12))&gt;0,((J86-Q86-'Mortgage 1 Info Calcs'!F$24)*(G86/12)),0),0)</f>
        <v>435.58377899619222</v>
      </c>
      <c r="T86">
        <f>IF(OR(ISERROR(SUM(R$12:R86)),(ISTEXT(T85)),(T85=(SUM(R$12:R86)))),"",SUM(R$12:R86))</f>
        <v>13091.961823250691</v>
      </c>
      <c r="U86">
        <f>SUM(S$12:S86)</f>
        <v>35230.643288162421</v>
      </c>
      <c r="V86" t="str">
        <f>IF(ISBLANK('Mortgage 1 Info Calcs'!F$28),"",IF((O86+Q86)&gt;0,((O86+Q86)*G86/12)-((O86+Q86)*(('Mortgage 1 Info Calcs'!F$28)-('Mortgage 1 Info Calcs'!F$28*'Mortgage 1 Info Calcs'!G$29))/12),""))</f>
        <v/>
      </c>
      <c r="W86" t="str">
        <f>IF(ISTEXT(V86),"",SUM(V$12:V86))</f>
        <v/>
      </c>
      <c r="X86">
        <f>IF(OR(J86=Q86,ISTEXT(Y85),ISTEXT('Mortgage 1 Info Calcs'!$F$17)),"",IF(('Mortgage 1 Info Calcs'!F$18*12)&gt;C85+1,IF(C85='Mortgage 1 Info Calcs'!F$18*12,0,'Mortgage 1 Info Calcs'!F$19+Y86*('Mortgage 1 Info Calcs'!F$17)),'Mortgage 1 Info Calcs'!F$19))</f>
        <v>0</v>
      </c>
      <c r="Y86">
        <f>IF(OR(ISERROR(J86-R86-M86),IF(ISERROR((J86-R86-M86)=0),"True",(J86-R86-M86)=0),ISTEXT('Mortgage 1 Info Calcs'!$K$4)),"",IF((J86&gt;(L86+M86)),(FV((G86/'Mortgage 1 Variables'!E$43),1,(L86+M86),-J86+Q86+'Mortgage 1 Info Calcs'!F$24,0))+Q86+'Mortgage 1 Info Calcs'!F$24+IF(I86&gt;0,0,-I86),""))</f>
        <v>86908.03817674912</v>
      </c>
      <c r="Z86" s="67">
        <f>IF((FV(IF(G86=0,'Mortgage 1 Info Calcs'!F$8,G86)/12,1,PMT(IF(G86=0,'Mortgage 1 Info Calcs'!F$8,G86)/12,('Mortgage 1 Info Calcs'!F$9*12)-C85,-Z85,0),-Z85,0))&gt;0,(FV(IF(G86=0,'Mortgage 1 Info Calcs'!F$8,G86)/12,1,PMT(IF(G86=0,'Mortgage 1 Info Calcs'!F$8,G86)/12,('Mortgage 1 Info Calcs'!F$9*12)-C85,-Z85,0),-Z85,0)),0)</f>
        <v>86908.03817674912</v>
      </c>
      <c r="AA86" s="67">
        <f>IF(Z86&lt;=0,0,(IPMT(IF(G86=0,'Mortgage 1 Info Calcs'!F$8,G86)/12,1,('Mortgage 1 Info Calcs'!F$9*12)-C85,-Z85,0)))</f>
        <v>435.58377899619222</v>
      </c>
      <c r="AB86" s="67">
        <f>IF(C86&lt;('Mortgage 1 Info Calcs'!F$9*12),SUM(AA$12:AA86),0)</f>
        <v>35230.643288162421</v>
      </c>
      <c r="AC86" s="14">
        <v>75</v>
      </c>
      <c r="AD86" s="174">
        <f t="shared" si="17"/>
        <v>6.25</v>
      </c>
      <c r="AE86" s="174" t="str">
        <f>IF(Y86="","",IF(J$12+X86='Mortgage 2 Monthly calcs'!J$12+'Mortgage 2 Monthly calcs'!V86,"",IF(J$12+X86&gt;'Mortgage 2 Monthly calcs'!J$12+'Mortgage 2 Monthly calcs'!V86,IF(Y86+X86+'Mortgage 1 Info Calcs'!F$15&gt;'Mortgage 2 Monthly calcs'!W86+'Mortgage 2 Monthly calcs'!V86,"",C86),IF(Y86+X86&lt;'Mortgage 2 Monthly calcs'!W86+'Mortgage 2 Monthly calcs'!V86,"",C86))))</f>
        <v/>
      </c>
      <c r="AG86" s="16"/>
      <c r="AH86" s="16"/>
      <c r="AI86" s="15"/>
    </row>
    <row r="87" spans="2:35" ht="11.7" customHeight="1" x14ac:dyDescent="0.25">
      <c r="B87">
        <f t="shared" si="15"/>
        <v>6.333333333333333</v>
      </c>
      <c r="C87">
        <v>76</v>
      </c>
      <c r="E87" t="str">
        <f t="shared" si="9"/>
        <v/>
      </c>
      <c r="F87" t="str">
        <f>VLOOKUP('Mortgage 1 Variables'!D$11,'Mortgage 1 Variables'!B$8:C$19,2)</f>
        <v>Feb</v>
      </c>
      <c r="G87">
        <f>IF(ISBLANK('Mortgage 1 Monthly Table'!G87),IF(OR(J87=Q87,ISTEXT(Y86),ISTEXT('Mortgage 1 Info Calcs'!$K$4)),0,IF(('Mortgage 1 Info Calcs'!F$7*12)&gt;C86,G86,IF(C86='Mortgage 1 Info Calcs'!F$7*12,'Mortgage 1 Info Calcs'!F$8,G86))),'Mortgage 1 Monthly Table'!G87)</f>
        <v>0.06</v>
      </c>
      <c r="H87">
        <f>((PMT(G87/'Mortgage 1 Variables'!E$43,('Mortgage 1 Info Calcs'!F$9*'Mortgage 1 Variables'!E$43)-C86,-J87,0)))</f>
        <v>644.3014014855072</v>
      </c>
      <c r="I87">
        <f>IF(OR(ISERROR(((IPMT(G87/'Mortgage 1 Variables'!E$43,1,'Mortgage 1 Info Calcs'!F$9*'Mortgage 1 Variables'!E$43,-J87+Q87+'Mortgage 1 Info Calcs'!F$24,IF('Mortgage 1 Info Calcs'!F$5="Interest Only",-J87+Q87+'Mortgage 1 Info Calcs'!F$24,0))))),(((IPMT(G87/'Mortgage 1 Variables'!E$43,1,'Mortgage 1 Info Calcs'!F$9*'Mortgage 1 Variables'!E$43,-J$12,-J$12)))=0)),0,((IPMT(G87/'Mortgage 1 Variables'!E$43,1,'Mortgage 1 Info Calcs'!F$9*'Mortgage 1 Variables'!E$43,-J87+Q87+'Mortgage 1 Info Calcs'!F$24,IF('Mortgage 1 Info Calcs'!F$5="Interest Only",-J87+Q87+'Mortgage 1 Info Calcs'!F$24,0)))))</f>
        <v>434.54019088374559</v>
      </c>
      <c r="J87">
        <f>IF(Y86&gt;0,IF(ISTEXT('Mortgage 1 Info Calcs'!K$4),"0",IF(ISTEXT(Y86),Y86,Y86+(IF(ISTEXT(K87),0,K87)))),0)</f>
        <v>86908.03817674912</v>
      </c>
      <c r="K87">
        <f>IF(ISBLANK('Mortgage 1 Monthly Table'!L87),0,'Mortgage 1 Monthly Table'!L87)</f>
        <v>0</v>
      </c>
      <c r="L87">
        <f>IF(ISBLANK('Mortgage 1 Monthly Table'!N87),IF('Mortgage 1 Info Calcs'!F$13="Calculated",IF('Mortgage 1 Info Calcs'!F$22="Keep Same",IF('Mortgage 1 Info Calcs'!F$5="Interest Only",IF(OR(I87&gt;L86,J87=""),I87,IF(J87&lt;L86,IF(J87&lt;L86,J87+I87,IF(L86+M86&gt;J87,L86+I87,L86)),IF(L86+M86&gt;J87,L86+I87,L86))),IF(H87&gt;L86,H87,IF(J87&gt;L86,IF(L86+M86&gt;J87,L86+I87,L86),J87+S87))),IF('Mortgage 1 Info Calcs'!F$5="Interest Only",'Mortgage 1 Monthly Calcs'!I87,'Mortgage 1 Monthly Calcs'!H87)),'Mortgage 1 Monthly Calcs'!L86),'Mortgage 1 Monthly Table'!N87)</f>
        <v>644.3014014855072</v>
      </c>
      <c r="M87">
        <f>IF(ISBLANK('Mortgage 1 Monthly Table'!P87),IF(N86&gt;J87,IF(J87&gt;L86,J87-L86,0),IF(OR(OR(Y86&lt;0,ISTEXT(Y86)),ISTEXT('Mortgage 1 Info Calcs'!$K$4)),"",'Mortgage 1 Info Calcs'!F$21)),'Mortgage 1 Monthly Table'!P87)</f>
        <v>0</v>
      </c>
      <c r="N87">
        <f t="shared" si="16"/>
        <v>644.3014014855072</v>
      </c>
      <c r="O87">
        <f>IF(OR(OR(Y86&lt;0,ISTEXT(Y86)),ISTEXT('Mortgage 1 Info Calcs'!$K$4)),"",(O86+M87))</f>
        <v>0</v>
      </c>
      <c r="P87">
        <f>IF(ISBLANK('Mortgage 1 Monthly Table'!T87),IF(ISTEXT(J87),0,IF(OR(Y86&lt;Q86,AND(Y86&lt;0,NOT(ISTEXT(Y86))),ISTEXT('Mortgage 1 Info Calcs'!$K$4)),IF(-Y86&gt;P86,-Y86,Y86-Q86),IF(J87="",0,'Mortgage 1 Info Calcs'!F$26))),'Mortgage 1 Monthly Table'!T87)</f>
        <v>0</v>
      </c>
      <c r="Q87">
        <f>IF(OR(OR(Y86&lt;0,ISTEXT(Y86)),ISTEXT('Mortgage 1 Info Calcs'!$K$4)),"",IF(O87&lt;0,Q86,(Q86+P87)))</f>
        <v>0</v>
      </c>
      <c r="R87">
        <f>IF(OR(ISERROR(L87-S87),ISTEXT('Mortgage 1 Info Calcs'!$K$4)),"",L87-S87+M87)</f>
        <v>209.7612106017616</v>
      </c>
      <c r="S87">
        <f>IF(OR(IF(ISERROR(ROUND((J87-Q87-'Mortgage 1 Info Calcs'!F$24)*(G87/12),2)),0,(J87-O87-Q87-'Mortgage 1 Info Calcs'!F$24)*(G87/12)),,,ISTEXT('Mortgage 1 Info Calcs'!K$4)),IF(((J87-Q87-'Mortgage 1 Info Calcs'!F$24)*(G87/12))&gt;0,((J87-Q87-'Mortgage 1 Info Calcs'!F$24)*(G87/12)),0),0)</f>
        <v>434.54019088374559</v>
      </c>
      <c r="T87">
        <f>IF(OR(ISERROR(SUM(R$12:R87)),(ISTEXT(T86)),(T86=(SUM(R$12:R87)))),"",SUM(R$12:R87))</f>
        <v>13301.723033852453</v>
      </c>
      <c r="U87">
        <f>SUM(S$12:S87)</f>
        <v>35665.183479046165</v>
      </c>
      <c r="V87" t="str">
        <f>IF(ISBLANK('Mortgage 1 Info Calcs'!F$28),"",IF((O87+Q87)&gt;0,((O87+Q87)*G87/12)-((O87+Q87)*(('Mortgage 1 Info Calcs'!F$28)-('Mortgage 1 Info Calcs'!F$28*'Mortgage 1 Info Calcs'!G$29))/12),""))</f>
        <v/>
      </c>
      <c r="W87" t="str">
        <f>IF(ISTEXT(V87),"",SUM(V$12:V87))</f>
        <v/>
      </c>
      <c r="X87">
        <f>IF(OR(J87=Q87,ISTEXT(Y86),ISTEXT('Mortgage 1 Info Calcs'!$F$17)),"",IF(('Mortgage 1 Info Calcs'!F$18*12)&gt;C86+1,IF(C86='Mortgage 1 Info Calcs'!F$18*12,0,'Mortgage 1 Info Calcs'!F$19+Y87*('Mortgage 1 Info Calcs'!F$17)),'Mortgage 1 Info Calcs'!F$19))</f>
        <v>0</v>
      </c>
      <c r="Y87">
        <f>IF(OR(ISERROR(J87-R87-M87),IF(ISERROR((J87-R87-M87)=0),"True",(J87-R87-M87)=0),ISTEXT('Mortgage 1 Info Calcs'!$K$4)),"",IF((J87&gt;(L87+M87)),(FV((G87/'Mortgage 1 Variables'!E$43),1,(L87+M87),-J87+Q87+'Mortgage 1 Info Calcs'!F$24,0))+Q87+'Mortgage 1 Info Calcs'!F$24+IF(I87&gt;0,0,-I87),""))</f>
        <v>86698.276966147358</v>
      </c>
      <c r="Z87" s="67">
        <f>IF((FV(IF(G87=0,'Mortgage 1 Info Calcs'!F$8,G87)/12,1,PMT(IF(G87=0,'Mortgage 1 Info Calcs'!F$8,G87)/12,('Mortgage 1 Info Calcs'!F$9*12)-C86,-Z86,0),-Z86,0))&gt;0,(FV(IF(G87=0,'Mortgage 1 Info Calcs'!F$8,G87)/12,1,PMT(IF(G87=0,'Mortgage 1 Info Calcs'!F$8,G87)/12,('Mortgage 1 Info Calcs'!F$9*12)-C86,-Z86,0),-Z86,0)),0)</f>
        <v>86698.276966147358</v>
      </c>
      <c r="AA87" s="67">
        <f>IF(Z87&lt;=0,0,(IPMT(IF(G87=0,'Mortgage 1 Info Calcs'!F$8,G87)/12,1,('Mortgage 1 Info Calcs'!F$9*12)-C86,-Z86,0)))</f>
        <v>434.54019088374559</v>
      </c>
      <c r="AB87" s="67">
        <f>IF(C87&lt;('Mortgage 1 Info Calcs'!F$9*12),SUM(AA$12:AA87),0)</f>
        <v>35665.183479046165</v>
      </c>
      <c r="AC87" s="14">
        <v>76</v>
      </c>
      <c r="AD87" s="174">
        <f t="shared" si="17"/>
        <v>6.333333333333333</v>
      </c>
      <c r="AE87" s="174" t="str">
        <f>IF(Y87="","",IF(J$12+X87='Mortgage 2 Monthly calcs'!J$12+'Mortgage 2 Monthly calcs'!V87,"",IF(J$12+X87&gt;'Mortgage 2 Monthly calcs'!J$12+'Mortgage 2 Monthly calcs'!V87,IF(Y87+X87+'Mortgage 1 Info Calcs'!F$15&gt;'Mortgage 2 Monthly calcs'!W87+'Mortgage 2 Monthly calcs'!V87,"",C87),IF(Y87+X87&lt;'Mortgage 2 Monthly calcs'!W87+'Mortgage 2 Monthly calcs'!V87,"",C87))))</f>
        <v/>
      </c>
      <c r="AG87" s="16"/>
      <c r="AH87" s="16"/>
      <c r="AI87" s="15"/>
    </row>
    <row r="88" spans="2:35" ht="11.7" customHeight="1" x14ac:dyDescent="0.25">
      <c r="B88">
        <f t="shared" si="15"/>
        <v>6.416666666666667</v>
      </c>
      <c r="C88">
        <v>77</v>
      </c>
      <c r="E88" t="str">
        <f t="shared" si="9"/>
        <v/>
      </c>
      <c r="F88" t="str">
        <f>VLOOKUP('Mortgage 1 Variables'!D$12,'Mortgage 1 Variables'!B$8:C$19,2)</f>
        <v>Mar</v>
      </c>
      <c r="G88">
        <f>IF(ISBLANK('Mortgage 1 Monthly Table'!G88),IF(OR(J88=Q88,ISTEXT(Y87),ISTEXT('Mortgage 1 Info Calcs'!$K$4)),0,IF(('Mortgage 1 Info Calcs'!F$7*12)&gt;C87,G87,IF(C87='Mortgage 1 Info Calcs'!F$7*12,'Mortgage 1 Info Calcs'!F$8,G87))),'Mortgage 1 Monthly Table'!G88)</f>
        <v>0.06</v>
      </c>
      <c r="H88">
        <f>((PMT(G88/'Mortgage 1 Variables'!E$43,('Mortgage 1 Info Calcs'!F$9*'Mortgage 1 Variables'!E$43)-C87,-J88,0)))</f>
        <v>644.30140148550731</v>
      </c>
      <c r="I88">
        <f>IF(OR(ISERROR(((IPMT(G88/'Mortgage 1 Variables'!E$43,1,'Mortgage 1 Info Calcs'!F$9*'Mortgage 1 Variables'!E$43,-J88+Q88+'Mortgage 1 Info Calcs'!F$24,IF('Mortgage 1 Info Calcs'!F$5="Interest Only",-J88+Q88+'Mortgage 1 Info Calcs'!F$24,0))))),(((IPMT(G88/'Mortgage 1 Variables'!E$43,1,'Mortgage 1 Info Calcs'!F$9*'Mortgage 1 Variables'!E$43,-J$12,-J$12)))=0)),0,((IPMT(G88/'Mortgage 1 Variables'!E$43,1,'Mortgage 1 Info Calcs'!F$9*'Mortgage 1 Variables'!E$43,-J88+Q88+'Mortgage 1 Info Calcs'!F$24,IF('Mortgage 1 Info Calcs'!F$5="Interest Only",-J88+Q88+'Mortgage 1 Info Calcs'!F$24,0)))))</f>
        <v>433.49138483073682</v>
      </c>
      <c r="J88">
        <f>IF(Y87&gt;0,IF(ISTEXT('Mortgage 1 Info Calcs'!K$4),"0",IF(ISTEXT(Y87),Y87,Y87+(IF(ISTEXT(K88),0,K88)))),0)</f>
        <v>86698.276966147358</v>
      </c>
      <c r="K88">
        <f>IF(ISBLANK('Mortgage 1 Monthly Table'!L88),0,'Mortgage 1 Monthly Table'!L88)</f>
        <v>0</v>
      </c>
      <c r="L88">
        <f>IF(ISBLANK('Mortgage 1 Monthly Table'!N88),IF('Mortgage 1 Info Calcs'!F$13="Calculated",IF('Mortgage 1 Info Calcs'!F$22="Keep Same",IF('Mortgage 1 Info Calcs'!F$5="Interest Only",IF(OR(I88&gt;L87,J88=""),I88,IF(J88&lt;L87,IF(J88&lt;L87,J88+I88,IF(L87+M87&gt;J88,L87+I88,L87)),IF(L87+M87&gt;J88,L87+I88,L87))),IF(H88&gt;L87,H88,IF(J88&gt;L87,IF(L87+M87&gt;J88,L87+I88,L87),J88+S88))),IF('Mortgage 1 Info Calcs'!F$5="Interest Only",'Mortgage 1 Monthly Calcs'!I88,'Mortgage 1 Monthly Calcs'!H88)),'Mortgage 1 Monthly Calcs'!L87),'Mortgage 1 Monthly Table'!N88)</f>
        <v>644.30140148550731</v>
      </c>
      <c r="M88">
        <f>IF(ISBLANK('Mortgage 1 Monthly Table'!P88),IF(N87&gt;J88,IF(J88&gt;L87,J88-L87,0),IF(OR(OR(Y87&lt;0,ISTEXT(Y87)),ISTEXT('Mortgage 1 Info Calcs'!$K$4)),"",'Mortgage 1 Info Calcs'!F$21)),'Mortgage 1 Monthly Table'!P88)</f>
        <v>0</v>
      </c>
      <c r="N88">
        <f t="shared" si="16"/>
        <v>644.30140148550731</v>
      </c>
      <c r="O88">
        <f>IF(OR(OR(Y87&lt;0,ISTEXT(Y87)),ISTEXT('Mortgage 1 Info Calcs'!$K$4)),"",(O87+M88))</f>
        <v>0</v>
      </c>
      <c r="P88">
        <f>IF(ISBLANK('Mortgage 1 Monthly Table'!T88),IF(ISTEXT(J88),0,IF(OR(Y87&lt;Q87,AND(Y87&lt;0,NOT(ISTEXT(Y87))),ISTEXT('Mortgage 1 Info Calcs'!$K$4)),IF(-Y87&gt;P87,-Y87,Y87-Q87),IF(J88="",0,'Mortgage 1 Info Calcs'!F$26))),'Mortgage 1 Monthly Table'!T88)</f>
        <v>0</v>
      </c>
      <c r="Q88">
        <f>IF(OR(OR(Y87&lt;0,ISTEXT(Y87)),ISTEXT('Mortgage 1 Info Calcs'!$K$4)),"",IF(O88&lt;0,Q87,(Q87+P88)))</f>
        <v>0</v>
      </c>
      <c r="R88">
        <f>IF(OR(ISERROR(L88-S88),ISTEXT('Mortgage 1 Info Calcs'!$K$4)),"",L88-S88+M88)</f>
        <v>210.81001665477049</v>
      </c>
      <c r="S88">
        <f>IF(OR(IF(ISERROR(ROUND((J88-Q88-'Mortgage 1 Info Calcs'!F$24)*(G88/12),2)),0,(J88-O88-Q88-'Mortgage 1 Info Calcs'!F$24)*(G88/12)),,,ISTEXT('Mortgage 1 Info Calcs'!K$4)),IF(((J88-Q88-'Mortgage 1 Info Calcs'!F$24)*(G88/12))&gt;0,((J88-Q88-'Mortgage 1 Info Calcs'!F$24)*(G88/12)),0),0)</f>
        <v>433.49138483073682</v>
      </c>
      <c r="T88">
        <f>IF(OR(ISERROR(SUM(R$12:R88)),(ISTEXT(T87)),(T87=(SUM(R$12:R88)))),"",SUM(R$12:R88))</f>
        <v>13512.533050507223</v>
      </c>
      <c r="U88">
        <f>SUM(S$12:S88)</f>
        <v>36098.674863876899</v>
      </c>
      <c r="V88" t="str">
        <f>IF(ISBLANK('Mortgage 1 Info Calcs'!F$28),"",IF((O88+Q88)&gt;0,((O88+Q88)*G88/12)-((O88+Q88)*(('Mortgage 1 Info Calcs'!F$28)-('Mortgage 1 Info Calcs'!F$28*'Mortgage 1 Info Calcs'!G$29))/12),""))</f>
        <v/>
      </c>
      <c r="W88" t="str">
        <f>IF(ISTEXT(V88),"",SUM(V$12:V88))</f>
        <v/>
      </c>
      <c r="X88">
        <f>IF(OR(J88=Q88,ISTEXT(Y87),ISTEXT('Mortgage 1 Info Calcs'!$F$17)),"",IF(('Mortgage 1 Info Calcs'!F$18*12)&gt;C87+1,IF(C87='Mortgage 1 Info Calcs'!F$18*12,0,'Mortgage 1 Info Calcs'!F$19+Y88*('Mortgage 1 Info Calcs'!F$17)),'Mortgage 1 Info Calcs'!F$19))</f>
        <v>0</v>
      </c>
      <c r="Y88">
        <f>IF(OR(ISERROR(J88-R88-M88),IF(ISERROR((J88-R88-M88)=0),"True",(J88-R88-M88)=0),ISTEXT('Mortgage 1 Info Calcs'!$K$4)),"",IF((J88&gt;(L88+M88)),(FV((G88/'Mortgage 1 Variables'!E$43),1,(L88+M88),-J88+Q88+'Mortgage 1 Info Calcs'!F$24,0))+Q88+'Mortgage 1 Info Calcs'!F$24+IF(I88&gt;0,0,-I88),""))</f>
        <v>86487.466949492591</v>
      </c>
      <c r="Z88" s="67">
        <f>IF((FV(IF(G88=0,'Mortgage 1 Info Calcs'!F$8,G88)/12,1,PMT(IF(G88=0,'Mortgage 1 Info Calcs'!F$8,G88)/12,('Mortgage 1 Info Calcs'!F$9*12)-C87,-Z87,0),-Z87,0))&gt;0,(FV(IF(G88=0,'Mortgage 1 Info Calcs'!F$8,G88)/12,1,PMT(IF(G88=0,'Mortgage 1 Info Calcs'!F$8,G88)/12,('Mortgage 1 Info Calcs'!F$9*12)-C87,-Z87,0),-Z87,0)),0)</f>
        <v>86487.466949492591</v>
      </c>
      <c r="AA88" s="67">
        <f>IF(Z88&lt;=0,0,(IPMT(IF(G88=0,'Mortgage 1 Info Calcs'!F$8,G88)/12,1,('Mortgage 1 Info Calcs'!F$9*12)-C87,-Z87,0)))</f>
        <v>433.49138483073682</v>
      </c>
      <c r="AB88" s="67">
        <f>IF(C88&lt;('Mortgage 1 Info Calcs'!F$9*12),SUM(AA$12:AA88),0)</f>
        <v>36098.674863876899</v>
      </c>
      <c r="AC88" s="14">
        <v>77</v>
      </c>
      <c r="AD88" s="174">
        <f t="shared" si="17"/>
        <v>6.416666666666667</v>
      </c>
      <c r="AE88" s="174" t="str">
        <f>IF(Y88="","",IF(J$12+X88='Mortgage 2 Monthly calcs'!J$12+'Mortgage 2 Monthly calcs'!V88,"",IF(J$12+X88&gt;'Mortgage 2 Monthly calcs'!J$12+'Mortgage 2 Monthly calcs'!V88,IF(Y88+X88+'Mortgage 1 Info Calcs'!F$15&gt;'Mortgage 2 Monthly calcs'!W88+'Mortgage 2 Monthly calcs'!V88,"",C88),IF(Y88+X88&lt;'Mortgage 2 Monthly calcs'!W88+'Mortgage 2 Monthly calcs'!V88,"",C88))))</f>
        <v/>
      </c>
      <c r="AG88" s="16"/>
      <c r="AH88" s="16"/>
      <c r="AI88" s="15"/>
    </row>
    <row r="89" spans="2:35" ht="11.7" customHeight="1" x14ac:dyDescent="0.25">
      <c r="B89">
        <f t="shared" si="15"/>
        <v>6.5</v>
      </c>
      <c r="C89">
        <v>78</v>
      </c>
      <c r="E89" t="str">
        <f t="shared" si="9"/>
        <v/>
      </c>
      <c r="F89" t="str">
        <f>VLOOKUP('Mortgage 1 Variables'!D$13,'Mortgage 1 Variables'!B$8:C$19,2)</f>
        <v>Apr</v>
      </c>
      <c r="G89">
        <f>IF(ISBLANK('Mortgage 1 Monthly Table'!G89),IF(OR(J89=Q89,ISTEXT(Y88),ISTEXT('Mortgage 1 Info Calcs'!$K$4)),0,IF(('Mortgage 1 Info Calcs'!F$7*12)&gt;C88,G88,IF(C88='Mortgage 1 Info Calcs'!F$7*12,'Mortgage 1 Info Calcs'!F$8,G88))),'Mortgage 1 Monthly Table'!G89)</f>
        <v>0.06</v>
      </c>
      <c r="H89">
        <f>((PMT(G89/'Mortgage 1 Variables'!E$43,('Mortgage 1 Info Calcs'!F$9*'Mortgage 1 Variables'!E$43)-C88,-J89,0)))</f>
        <v>644.3014014855072</v>
      </c>
      <c r="I89">
        <f>IF(OR(ISERROR(((IPMT(G89/'Mortgage 1 Variables'!E$43,1,'Mortgage 1 Info Calcs'!F$9*'Mortgage 1 Variables'!E$43,-J89+Q89+'Mortgage 1 Info Calcs'!F$24,IF('Mortgage 1 Info Calcs'!F$5="Interest Only",-J89+Q89+'Mortgage 1 Info Calcs'!F$24,0))))),(((IPMT(G89/'Mortgage 1 Variables'!E$43,1,'Mortgage 1 Info Calcs'!F$9*'Mortgage 1 Variables'!E$43,-J$12,-J$12)))=0)),0,((IPMT(G89/'Mortgage 1 Variables'!E$43,1,'Mortgage 1 Info Calcs'!F$9*'Mortgage 1 Variables'!E$43,-J89+Q89+'Mortgage 1 Info Calcs'!F$24,IF('Mortgage 1 Info Calcs'!F$5="Interest Only",-J89+Q89+'Mortgage 1 Info Calcs'!F$24,0)))))</f>
        <v>432.43733474746296</v>
      </c>
      <c r="J89">
        <f>IF(Y88&gt;0,IF(ISTEXT('Mortgage 1 Info Calcs'!K$4),"0",IF(ISTEXT(Y88),Y88,Y88+(IF(ISTEXT(K89),0,K89)))),0)</f>
        <v>86487.466949492591</v>
      </c>
      <c r="K89">
        <f>IF(ISBLANK('Mortgage 1 Monthly Table'!L89),0,'Mortgage 1 Monthly Table'!L89)</f>
        <v>0</v>
      </c>
      <c r="L89">
        <f>IF(ISBLANK('Mortgage 1 Monthly Table'!N89),IF('Mortgage 1 Info Calcs'!F$13="Calculated",IF('Mortgage 1 Info Calcs'!F$22="Keep Same",IF('Mortgage 1 Info Calcs'!F$5="Interest Only",IF(OR(I89&gt;L88,J89=""),I89,IF(J89&lt;L88,IF(J89&lt;L88,J89+I89,IF(L88+M88&gt;J89,L88+I89,L88)),IF(L88+M88&gt;J89,L88+I89,L88))),IF(H89&gt;L88,H89,IF(J89&gt;L88,IF(L88+M88&gt;J89,L88+I89,L88),J89+S89))),IF('Mortgage 1 Info Calcs'!F$5="Interest Only",'Mortgage 1 Monthly Calcs'!I89,'Mortgage 1 Monthly Calcs'!H89)),'Mortgage 1 Monthly Calcs'!L88),'Mortgage 1 Monthly Table'!N89)</f>
        <v>644.3014014855072</v>
      </c>
      <c r="M89">
        <f>IF(ISBLANK('Mortgage 1 Monthly Table'!P89),IF(N88&gt;J89,IF(J89&gt;L88,J89-L88,0),IF(OR(OR(Y88&lt;0,ISTEXT(Y88)),ISTEXT('Mortgage 1 Info Calcs'!$K$4)),"",'Mortgage 1 Info Calcs'!F$21)),'Mortgage 1 Monthly Table'!P89)</f>
        <v>0</v>
      </c>
      <c r="N89">
        <f t="shared" si="16"/>
        <v>644.3014014855072</v>
      </c>
      <c r="O89">
        <f>IF(OR(OR(Y88&lt;0,ISTEXT(Y88)),ISTEXT('Mortgage 1 Info Calcs'!$K$4)),"",(O88+M89))</f>
        <v>0</v>
      </c>
      <c r="P89">
        <f>IF(ISBLANK('Mortgage 1 Monthly Table'!T89),IF(ISTEXT(J89),0,IF(OR(Y88&lt;Q88,AND(Y88&lt;0,NOT(ISTEXT(Y88))),ISTEXT('Mortgage 1 Info Calcs'!$K$4)),IF(-Y88&gt;P88,-Y88,Y88-Q88),IF(J89="",0,'Mortgage 1 Info Calcs'!F$26))),'Mortgage 1 Monthly Table'!T89)</f>
        <v>0</v>
      </c>
      <c r="Q89">
        <f>IF(OR(OR(Y88&lt;0,ISTEXT(Y88)),ISTEXT('Mortgage 1 Info Calcs'!$K$4)),"",IF(O89&lt;0,Q88,(Q88+P89)))</f>
        <v>0</v>
      </c>
      <c r="R89">
        <f>IF(OR(ISERROR(L89-S89),ISTEXT('Mortgage 1 Info Calcs'!$K$4)),"",L89-S89+M89)</f>
        <v>211.86406673804424</v>
      </c>
      <c r="S89">
        <f>IF(OR(IF(ISERROR(ROUND((J89-Q89-'Mortgage 1 Info Calcs'!F$24)*(G89/12),2)),0,(J89-O89-Q89-'Mortgage 1 Info Calcs'!F$24)*(G89/12)),,,ISTEXT('Mortgage 1 Info Calcs'!K$4)),IF(((J89-Q89-'Mortgage 1 Info Calcs'!F$24)*(G89/12))&gt;0,((J89-Q89-'Mortgage 1 Info Calcs'!F$24)*(G89/12)),0),0)</f>
        <v>432.43733474746296</v>
      </c>
      <c r="T89">
        <f>IF(OR(ISERROR(SUM(R$12:R89)),(ISTEXT(T88)),(T88=(SUM(R$12:R89)))),"",SUM(R$12:R89))</f>
        <v>13724.397117245268</v>
      </c>
      <c r="U89">
        <f>SUM(S$12:S89)</f>
        <v>36531.11219862436</v>
      </c>
      <c r="V89" t="str">
        <f>IF(ISBLANK('Mortgage 1 Info Calcs'!F$28),"",IF((O89+Q89)&gt;0,((O89+Q89)*G89/12)-((O89+Q89)*(('Mortgage 1 Info Calcs'!F$28)-('Mortgage 1 Info Calcs'!F$28*'Mortgage 1 Info Calcs'!G$29))/12),""))</f>
        <v/>
      </c>
      <c r="W89" t="str">
        <f>IF(ISTEXT(V89),"",SUM(V$12:V89))</f>
        <v/>
      </c>
      <c r="X89">
        <f>IF(OR(J89=Q89,ISTEXT(Y88),ISTEXT('Mortgage 1 Info Calcs'!$F$17)),"",IF(('Mortgage 1 Info Calcs'!F$18*12)&gt;C88+1,IF(C88='Mortgage 1 Info Calcs'!F$18*12,0,'Mortgage 1 Info Calcs'!F$19+Y89*('Mortgage 1 Info Calcs'!F$17)),'Mortgage 1 Info Calcs'!F$19))</f>
        <v>0</v>
      </c>
      <c r="Y89">
        <f>IF(OR(ISERROR(J89-R89-M89),IF(ISERROR((J89-R89-M89)=0),"True",(J89-R89-M89)=0),ISTEXT('Mortgage 1 Info Calcs'!$K$4)),"",IF((J89&gt;(L89+M89)),(FV((G89/'Mortgage 1 Variables'!E$43),1,(L89+M89),-J89+Q89+'Mortgage 1 Info Calcs'!F$24,0))+Q89+'Mortgage 1 Info Calcs'!F$24+IF(I89&gt;0,0,-I89),""))</f>
        <v>86275.602882754538</v>
      </c>
      <c r="Z89" s="67">
        <f>IF((FV(IF(G89=0,'Mortgage 1 Info Calcs'!F$8,G89)/12,1,PMT(IF(G89=0,'Mortgage 1 Info Calcs'!F$8,G89)/12,('Mortgage 1 Info Calcs'!F$9*12)-C88,-Z88,0),-Z88,0))&gt;0,(FV(IF(G89=0,'Mortgage 1 Info Calcs'!F$8,G89)/12,1,PMT(IF(G89=0,'Mortgage 1 Info Calcs'!F$8,G89)/12,('Mortgage 1 Info Calcs'!F$9*12)-C88,-Z88,0),-Z88,0)),0)</f>
        <v>86275.602882754538</v>
      </c>
      <c r="AA89" s="67">
        <f>IF(Z89&lt;=0,0,(IPMT(IF(G89=0,'Mortgage 1 Info Calcs'!F$8,G89)/12,1,('Mortgage 1 Info Calcs'!F$9*12)-C88,-Z88,0)))</f>
        <v>432.43733474746296</v>
      </c>
      <c r="AB89" s="67">
        <f>IF(C89&lt;('Mortgage 1 Info Calcs'!F$9*12),SUM(AA$12:AA89),0)</f>
        <v>36531.11219862436</v>
      </c>
      <c r="AC89" s="14">
        <v>78</v>
      </c>
      <c r="AD89" s="174">
        <f t="shared" si="17"/>
        <v>6.5</v>
      </c>
      <c r="AE89" s="174" t="str">
        <f>IF(Y89="","",IF(J$12+X89='Mortgage 2 Monthly calcs'!J$12+'Mortgage 2 Monthly calcs'!V89,"",IF(J$12+X89&gt;'Mortgage 2 Monthly calcs'!J$12+'Mortgage 2 Monthly calcs'!V89,IF(Y89+X89+'Mortgage 1 Info Calcs'!F$15&gt;'Mortgage 2 Monthly calcs'!W89+'Mortgage 2 Monthly calcs'!V89,"",C89),IF(Y89+X89&lt;'Mortgage 2 Monthly calcs'!W89+'Mortgage 2 Monthly calcs'!V89,"",C89))))</f>
        <v/>
      </c>
      <c r="AG89" s="16"/>
      <c r="AH89" s="16"/>
      <c r="AI89" s="15"/>
    </row>
    <row r="90" spans="2:35" ht="11.7" customHeight="1" x14ac:dyDescent="0.25">
      <c r="B90">
        <f t="shared" si="15"/>
        <v>6.583333333333333</v>
      </c>
      <c r="C90">
        <v>79</v>
      </c>
      <c r="E90" t="str">
        <f t="shared" si="9"/>
        <v/>
      </c>
      <c r="F90" t="str">
        <f>VLOOKUP('Mortgage 1 Variables'!D$14,'Mortgage 1 Variables'!B$8:C$19,2)</f>
        <v>May</v>
      </c>
      <c r="G90">
        <f>IF(ISBLANK('Mortgage 1 Monthly Table'!G90),IF(OR(J90=Q90,ISTEXT(Y89),ISTEXT('Mortgage 1 Info Calcs'!$K$4)),0,IF(('Mortgage 1 Info Calcs'!F$7*12)&gt;C89,G89,IF(C89='Mortgage 1 Info Calcs'!F$7*12,'Mortgage 1 Info Calcs'!F$8,G89))),'Mortgage 1 Monthly Table'!G90)</f>
        <v>0.06</v>
      </c>
      <c r="H90">
        <f>((PMT(G90/'Mortgage 1 Variables'!E$43,('Mortgage 1 Info Calcs'!F$9*'Mortgage 1 Variables'!E$43)-C89,-J90,0)))</f>
        <v>644.30140148550731</v>
      </c>
      <c r="I90">
        <f>IF(OR(ISERROR(((IPMT(G90/'Mortgage 1 Variables'!E$43,1,'Mortgage 1 Info Calcs'!F$9*'Mortgage 1 Variables'!E$43,-J90+Q90+'Mortgage 1 Info Calcs'!F$24,IF('Mortgage 1 Info Calcs'!F$5="Interest Only",-J90+Q90+'Mortgage 1 Info Calcs'!F$24,0))))),(((IPMT(G90/'Mortgage 1 Variables'!E$43,1,'Mortgage 1 Info Calcs'!F$9*'Mortgage 1 Variables'!E$43,-J$12,-J$12)))=0)),0,((IPMT(G90/'Mortgage 1 Variables'!E$43,1,'Mortgage 1 Info Calcs'!F$9*'Mortgage 1 Variables'!E$43,-J90+Q90+'Mortgage 1 Info Calcs'!F$24,IF('Mortgage 1 Info Calcs'!F$5="Interest Only",-J90+Q90+'Mortgage 1 Info Calcs'!F$24,0)))))</f>
        <v>431.37801441377269</v>
      </c>
      <c r="J90">
        <f>IF(Y89&gt;0,IF(ISTEXT('Mortgage 1 Info Calcs'!K$4),"0",IF(ISTEXT(Y89),Y89,Y89+(IF(ISTEXT(K90),0,K90)))),0)</f>
        <v>86275.602882754538</v>
      </c>
      <c r="K90">
        <f>IF(ISBLANK('Mortgage 1 Monthly Table'!L90),0,'Mortgage 1 Monthly Table'!L90)</f>
        <v>0</v>
      </c>
      <c r="L90">
        <f>IF(ISBLANK('Mortgage 1 Monthly Table'!N90),IF('Mortgage 1 Info Calcs'!F$13="Calculated",IF('Mortgage 1 Info Calcs'!F$22="Keep Same",IF('Mortgage 1 Info Calcs'!F$5="Interest Only",IF(OR(I90&gt;L89,J90=""),I90,IF(J90&lt;L89,IF(J90&lt;L89,J90+I90,IF(L89+M89&gt;J90,L89+I90,L89)),IF(L89+M89&gt;J90,L89+I90,L89))),IF(H90&gt;L89,H90,IF(J90&gt;L89,IF(L89+M89&gt;J90,L89+I90,L89),J90+S90))),IF('Mortgage 1 Info Calcs'!F$5="Interest Only",'Mortgage 1 Monthly Calcs'!I90,'Mortgage 1 Monthly Calcs'!H90)),'Mortgage 1 Monthly Calcs'!L89),'Mortgage 1 Monthly Table'!N90)</f>
        <v>644.30140148550731</v>
      </c>
      <c r="M90">
        <f>IF(ISBLANK('Mortgage 1 Monthly Table'!P90),IF(N89&gt;J90,IF(J90&gt;L89,J90-L89,0),IF(OR(OR(Y89&lt;0,ISTEXT(Y89)),ISTEXT('Mortgage 1 Info Calcs'!$K$4)),"",'Mortgage 1 Info Calcs'!F$21)),'Mortgage 1 Monthly Table'!P90)</f>
        <v>0</v>
      </c>
      <c r="N90">
        <f t="shared" si="16"/>
        <v>644.30140148550731</v>
      </c>
      <c r="O90">
        <f>IF(OR(OR(Y89&lt;0,ISTEXT(Y89)),ISTEXT('Mortgage 1 Info Calcs'!$K$4)),"",(O89+M90))</f>
        <v>0</v>
      </c>
      <c r="P90">
        <f>IF(ISBLANK('Mortgage 1 Monthly Table'!T90),IF(ISTEXT(J90),0,IF(OR(Y89&lt;Q89,AND(Y89&lt;0,NOT(ISTEXT(Y89))),ISTEXT('Mortgage 1 Info Calcs'!$K$4)),IF(-Y89&gt;P89,-Y89,Y89-Q89),IF(J90="",0,'Mortgage 1 Info Calcs'!F$26))),'Mortgage 1 Monthly Table'!T90)</f>
        <v>0</v>
      </c>
      <c r="Q90">
        <f>IF(OR(OR(Y89&lt;0,ISTEXT(Y89)),ISTEXT('Mortgage 1 Info Calcs'!$K$4)),"",IF(O90&lt;0,Q89,(Q89+P90)))</f>
        <v>0</v>
      </c>
      <c r="R90">
        <f>IF(OR(ISERROR(L90-S90),ISTEXT('Mortgage 1 Info Calcs'!$K$4)),"",L90-S90+M90)</f>
        <v>212.92338707173462</v>
      </c>
      <c r="S90">
        <f>IF(OR(IF(ISERROR(ROUND((J90-Q90-'Mortgage 1 Info Calcs'!F$24)*(G90/12),2)),0,(J90-O90-Q90-'Mortgage 1 Info Calcs'!F$24)*(G90/12)),,,ISTEXT('Mortgage 1 Info Calcs'!K$4)),IF(((J90-Q90-'Mortgage 1 Info Calcs'!F$24)*(G90/12))&gt;0,((J90-Q90-'Mortgage 1 Info Calcs'!F$24)*(G90/12)),0),0)</f>
        <v>431.37801441377269</v>
      </c>
      <c r="T90">
        <f>IF(OR(ISERROR(SUM(R$12:R90)),(ISTEXT(T89)),(T89=(SUM(R$12:R90)))),"",SUM(R$12:R90))</f>
        <v>13937.320504317002</v>
      </c>
      <c r="U90">
        <f>SUM(S$12:S90)</f>
        <v>36962.490213038131</v>
      </c>
      <c r="V90" t="str">
        <f>IF(ISBLANK('Mortgage 1 Info Calcs'!F$28),"",IF((O90+Q90)&gt;0,((O90+Q90)*G90/12)-((O90+Q90)*(('Mortgage 1 Info Calcs'!F$28)-('Mortgage 1 Info Calcs'!F$28*'Mortgage 1 Info Calcs'!G$29))/12),""))</f>
        <v/>
      </c>
      <c r="W90" t="str">
        <f>IF(ISTEXT(V90),"",SUM(V$12:V90))</f>
        <v/>
      </c>
      <c r="X90">
        <f>IF(OR(J90=Q90,ISTEXT(Y89),ISTEXT('Mortgage 1 Info Calcs'!$F$17)),"",IF(('Mortgage 1 Info Calcs'!F$18*12)&gt;C89+1,IF(C89='Mortgage 1 Info Calcs'!F$18*12,0,'Mortgage 1 Info Calcs'!F$19+Y90*('Mortgage 1 Info Calcs'!F$17)),'Mortgage 1 Info Calcs'!F$19))</f>
        <v>0</v>
      </c>
      <c r="Y90">
        <f>IF(OR(ISERROR(J90-R90-M90),IF(ISERROR((J90-R90-M90)=0),"True",(J90-R90-M90)=0),ISTEXT('Mortgage 1 Info Calcs'!$K$4)),"",IF((J90&gt;(L90+M90)),(FV((G90/'Mortgage 1 Variables'!E$43),1,(L90+M90),-J90+Q90+'Mortgage 1 Info Calcs'!F$24,0))+Q90+'Mortgage 1 Info Calcs'!F$24+IF(I90&gt;0,0,-I90),""))</f>
        <v>86062.679495682794</v>
      </c>
      <c r="Z90" s="67">
        <f>IF((FV(IF(G90=0,'Mortgage 1 Info Calcs'!F$8,G90)/12,1,PMT(IF(G90=0,'Mortgage 1 Info Calcs'!F$8,G90)/12,('Mortgage 1 Info Calcs'!F$9*12)-C89,-Z89,0),-Z89,0))&gt;0,(FV(IF(G90=0,'Mortgage 1 Info Calcs'!F$8,G90)/12,1,PMT(IF(G90=0,'Mortgage 1 Info Calcs'!F$8,G90)/12,('Mortgage 1 Info Calcs'!F$9*12)-C89,-Z89,0),-Z89,0)),0)</f>
        <v>86062.679495682794</v>
      </c>
      <c r="AA90" s="67">
        <f>IF(Z90&lt;=0,0,(IPMT(IF(G90=0,'Mortgage 1 Info Calcs'!F$8,G90)/12,1,('Mortgage 1 Info Calcs'!F$9*12)-C89,-Z89,0)))</f>
        <v>431.37801441377269</v>
      </c>
      <c r="AB90" s="67">
        <f>IF(C90&lt;('Mortgage 1 Info Calcs'!F$9*12),SUM(AA$12:AA90),0)</f>
        <v>36962.490213038131</v>
      </c>
      <c r="AC90" s="14">
        <v>79</v>
      </c>
      <c r="AD90" s="174">
        <f t="shared" si="17"/>
        <v>6.583333333333333</v>
      </c>
      <c r="AE90" s="174" t="str">
        <f>IF(Y90="","",IF(J$12+X90='Mortgage 2 Monthly calcs'!J$12+'Mortgage 2 Monthly calcs'!V90,"",IF(J$12+X90&gt;'Mortgage 2 Monthly calcs'!J$12+'Mortgage 2 Monthly calcs'!V90,IF(Y90+X90+'Mortgage 1 Info Calcs'!F$15&gt;'Mortgage 2 Monthly calcs'!W90+'Mortgage 2 Monthly calcs'!V90,"",C90),IF(Y90+X90&lt;'Mortgage 2 Monthly calcs'!W90+'Mortgage 2 Monthly calcs'!V90,"",C90))))</f>
        <v/>
      </c>
      <c r="AG90" s="16"/>
      <c r="AH90" s="16"/>
      <c r="AI90" s="15"/>
    </row>
    <row r="91" spans="2:35" ht="11.7" customHeight="1" x14ac:dyDescent="0.25">
      <c r="B91">
        <f t="shared" si="15"/>
        <v>6.666666666666667</v>
      </c>
      <c r="C91">
        <v>80</v>
      </c>
      <c r="E91" t="str">
        <f t="shared" si="9"/>
        <v/>
      </c>
      <c r="F91" t="str">
        <f>VLOOKUP('Mortgage 1 Variables'!D$15,'Mortgage 1 Variables'!B$8:C$19,2)</f>
        <v>Jun</v>
      </c>
      <c r="G91">
        <f>IF(ISBLANK('Mortgage 1 Monthly Table'!G91),IF(OR(J91=Q91,ISTEXT(Y90),ISTEXT('Mortgage 1 Info Calcs'!$K$4)),0,IF(('Mortgage 1 Info Calcs'!F$7*12)&gt;C90,G90,IF(C90='Mortgage 1 Info Calcs'!F$7*12,'Mortgage 1 Info Calcs'!F$8,G90))),'Mortgage 1 Monthly Table'!G91)</f>
        <v>0.06</v>
      </c>
      <c r="H91">
        <f>((PMT(G91/'Mortgage 1 Variables'!E$43,('Mortgage 1 Info Calcs'!F$9*'Mortgage 1 Variables'!E$43)-C90,-J91,0)))</f>
        <v>644.3014014855072</v>
      </c>
      <c r="I91">
        <f>IF(OR(ISERROR(((IPMT(G91/'Mortgage 1 Variables'!E$43,1,'Mortgage 1 Info Calcs'!F$9*'Mortgage 1 Variables'!E$43,-J91+Q91+'Mortgage 1 Info Calcs'!F$24,IF('Mortgage 1 Info Calcs'!F$5="Interest Only",-J91+Q91+'Mortgage 1 Info Calcs'!F$24,0))))),(((IPMT(G91/'Mortgage 1 Variables'!E$43,1,'Mortgage 1 Info Calcs'!F$9*'Mortgage 1 Variables'!E$43,-J$12,-J$12)))=0)),0,((IPMT(G91/'Mortgage 1 Variables'!E$43,1,'Mortgage 1 Info Calcs'!F$9*'Mortgage 1 Variables'!E$43,-J91+Q91+'Mortgage 1 Info Calcs'!F$24,IF('Mortgage 1 Info Calcs'!F$5="Interest Only",-J91+Q91+'Mortgage 1 Info Calcs'!F$24,0)))))</f>
        <v>430.313397478414</v>
      </c>
      <c r="J91">
        <f>IF(Y90&gt;0,IF(ISTEXT('Mortgage 1 Info Calcs'!K$4),"0",IF(ISTEXT(Y90),Y90,Y90+(IF(ISTEXT(K91),0,K91)))),0)</f>
        <v>86062.679495682794</v>
      </c>
      <c r="K91">
        <f>IF(ISBLANK('Mortgage 1 Monthly Table'!L91),0,'Mortgage 1 Monthly Table'!L91)</f>
        <v>0</v>
      </c>
      <c r="L91">
        <f>IF(ISBLANK('Mortgage 1 Monthly Table'!N91),IF('Mortgage 1 Info Calcs'!F$13="Calculated",IF('Mortgage 1 Info Calcs'!F$22="Keep Same",IF('Mortgage 1 Info Calcs'!F$5="Interest Only",IF(OR(I91&gt;L90,J91=""),I91,IF(J91&lt;L90,IF(J91&lt;L90,J91+I91,IF(L90+M90&gt;J91,L90+I91,L90)),IF(L90+M90&gt;J91,L90+I91,L90))),IF(H91&gt;L90,H91,IF(J91&gt;L90,IF(L90+M90&gt;J91,L90+I91,L90),J91+S91))),IF('Mortgage 1 Info Calcs'!F$5="Interest Only",'Mortgage 1 Monthly Calcs'!I91,'Mortgage 1 Monthly Calcs'!H91)),'Mortgage 1 Monthly Calcs'!L90),'Mortgage 1 Monthly Table'!N91)</f>
        <v>644.3014014855072</v>
      </c>
      <c r="M91">
        <f>IF(ISBLANK('Mortgage 1 Monthly Table'!P91),IF(N90&gt;J91,IF(J91&gt;L90,J91-L90,0),IF(OR(OR(Y90&lt;0,ISTEXT(Y90)),ISTEXT('Mortgage 1 Info Calcs'!$K$4)),"",'Mortgage 1 Info Calcs'!F$21)),'Mortgage 1 Monthly Table'!P91)</f>
        <v>0</v>
      </c>
      <c r="N91">
        <f t="shared" si="16"/>
        <v>644.3014014855072</v>
      </c>
      <c r="O91">
        <f>IF(OR(OR(Y90&lt;0,ISTEXT(Y90)),ISTEXT('Mortgage 1 Info Calcs'!$K$4)),"",(O90+M91))</f>
        <v>0</v>
      </c>
      <c r="P91">
        <f>IF(ISBLANK('Mortgage 1 Monthly Table'!T91),IF(ISTEXT(J91),0,IF(OR(Y90&lt;Q90,AND(Y90&lt;0,NOT(ISTEXT(Y90))),ISTEXT('Mortgage 1 Info Calcs'!$K$4)),IF(-Y90&gt;P90,-Y90,Y90-Q90),IF(J91="",0,'Mortgage 1 Info Calcs'!F$26))),'Mortgage 1 Monthly Table'!T91)</f>
        <v>0</v>
      </c>
      <c r="Q91">
        <f>IF(OR(OR(Y90&lt;0,ISTEXT(Y90)),ISTEXT('Mortgage 1 Info Calcs'!$K$4)),"",IF(O91&lt;0,Q90,(Q90+P91)))</f>
        <v>0</v>
      </c>
      <c r="R91">
        <f>IF(OR(ISERROR(L91-S91),ISTEXT('Mortgage 1 Info Calcs'!$K$4)),"",L91-S91+M91)</f>
        <v>213.9880040070932</v>
      </c>
      <c r="S91">
        <f>IF(OR(IF(ISERROR(ROUND((J91-Q91-'Mortgage 1 Info Calcs'!F$24)*(G91/12),2)),0,(J91-O91-Q91-'Mortgage 1 Info Calcs'!F$24)*(G91/12)),,,ISTEXT('Mortgage 1 Info Calcs'!K$4)),IF(((J91-Q91-'Mortgage 1 Info Calcs'!F$24)*(G91/12))&gt;0,((J91-Q91-'Mortgage 1 Info Calcs'!F$24)*(G91/12)),0),0)</f>
        <v>430.313397478414</v>
      </c>
      <c r="T91">
        <f>IF(OR(ISERROR(SUM(R$12:R91)),(ISTEXT(T90)),(T90=(SUM(R$12:R91)))),"",SUM(R$12:R91))</f>
        <v>14151.308508324095</v>
      </c>
      <c r="U91">
        <f>SUM(S$12:S91)</f>
        <v>37392.803610516545</v>
      </c>
      <c r="V91" t="str">
        <f>IF(ISBLANK('Mortgage 1 Info Calcs'!F$28),"",IF((O91+Q91)&gt;0,((O91+Q91)*G91/12)-((O91+Q91)*(('Mortgage 1 Info Calcs'!F$28)-('Mortgage 1 Info Calcs'!F$28*'Mortgage 1 Info Calcs'!G$29))/12),""))</f>
        <v/>
      </c>
      <c r="W91" t="str">
        <f>IF(ISTEXT(V91),"",SUM(V$12:V91))</f>
        <v/>
      </c>
      <c r="X91">
        <f>IF(OR(J91=Q91,ISTEXT(Y90),ISTEXT('Mortgage 1 Info Calcs'!$F$17)),"",IF(('Mortgage 1 Info Calcs'!F$18*12)&gt;C90+1,IF(C90='Mortgage 1 Info Calcs'!F$18*12,0,'Mortgage 1 Info Calcs'!F$19+Y91*('Mortgage 1 Info Calcs'!F$17)),'Mortgage 1 Info Calcs'!F$19))</f>
        <v>0</v>
      </c>
      <c r="Y91">
        <f>IF(OR(ISERROR(J91-R91-M91),IF(ISERROR((J91-R91-M91)=0),"True",(J91-R91-M91)=0),ISTEXT('Mortgage 1 Info Calcs'!$K$4)),"",IF((J91&gt;(L91+M91)),(FV((G91/'Mortgage 1 Variables'!E$43),1,(L91+M91),-J91+Q91+'Mortgage 1 Info Calcs'!F$24,0))+Q91+'Mortgage 1 Info Calcs'!F$24+IF(I91&gt;0,0,-I91),""))</f>
        <v>85848.691491675694</v>
      </c>
      <c r="Z91" s="67">
        <f>IF((FV(IF(G91=0,'Mortgage 1 Info Calcs'!F$8,G91)/12,1,PMT(IF(G91=0,'Mortgage 1 Info Calcs'!F$8,G91)/12,('Mortgage 1 Info Calcs'!F$9*12)-C90,-Z90,0),-Z90,0))&gt;0,(FV(IF(G91=0,'Mortgage 1 Info Calcs'!F$8,G91)/12,1,PMT(IF(G91=0,'Mortgage 1 Info Calcs'!F$8,G91)/12,('Mortgage 1 Info Calcs'!F$9*12)-C90,-Z90,0),-Z90,0)),0)</f>
        <v>85848.691491675694</v>
      </c>
      <c r="AA91" s="67">
        <f>IF(Z91&lt;=0,0,(IPMT(IF(G91=0,'Mortgage 1 Info Calcs'!F$8,G91)/12,1,('Mortgage 1 Info Calcs'!F$9*12)-C90,-Z90,0)))</f>
        <v>430.313397478414</v>
      </c>
      <c r="AB91" s="67">
        <f>IF(C91&lt;('Mortgage 1 Info Calcs'!F$9*12),SUM(AA$12:AA91),0)</f>
        <v>37392.803610516545</v>
      </c>
      <c r="AC91" s="14">
        <v>80</v>
      </c>
      <c r="AD91" s="174">
        <f t="shared" si="17"/>
        <v>6.666666666666667</v>
      </c>
      <c r="AE91" s="174" t="str">
        <f>IF(Y91="","",IF(J$12+X91='Mortgage 2 Monthly calcs'!J$12+'Mortgage 2 Monthly calcs'!V91,"",IF(J$12+X91&gt;'Mortgage 2 Monthly calcs'!J$12+'Mortgage 2 Monthly calcs'!V91,IF(Y91+X91+'Mortgage 1 Info Calcs'!F$15&gt;'Mortgage 2 Monthly calcs'!W91+'Mortgage 2 Monthly calcs'!V91,"",C91),IF(Y91+X91&lt;'Mortgage 2 Monthly calcs'!W91+'Mortgage 2 Monthly calcs'!V91,"",C91))))</f>
        <v/>
      </c>
      <c r="AG91" s="16"/>
      <c r="AH91" s="16"/>
      <c r="AI91" s="15"/>
    </row>
    <row r="92" spans="2:35" ht="11.7" customHeight="1" x14ac:dyDescent="0.25">
      <c r="B92">
        <f t="shared" si="15"/>
        <v>6.75</v>
      </c>
      <c r="C92">
        <v>81</v>
      </c>
      <c r="E92" t="str">
        <f t="shared" ref="E92:E155" si="18">IF(ISNUMBER(E80),E80+1,"")</f>
        <v/>
      </c>
      <c r="F92" t="str">
        <f>VLOOKUP('Mortgage 1 Variables'!D$16,'Mortgage 1 Variables'!B$8:C$19,2)</f>
        <v>Jul</v>
      </c>
      <c r="G92">
        <f>IF(ISBLANK('Mortgage 1 Monthly Table'!G92),IF(OR(J92=Q92,ISTEXT(Y91),ISTEXT('Mortgage 1 Info Calcs'!$K$4)),0,IF(('Mortgage 1 Info Calcs'!F$7*12)&gt;C91,G91,IF(C91='Mortgage 1 Info Calcs'!F$7*12,'Mortgage 1 Info Calcs'!F$8,G91))),'Mortgage 1 Monthly Table'!G92)</f>
        <v>0.06</v>
      </c>
      <c r="H92">
        <f>((PMT(G92/'Mortgage 1 Variables'!E$43,('Mortgage 1 Info Calcs'!F$9*'Mortgage 1 Variables'!E$43)-C91,-J92,0)))</f>
        <v>644.30140148550697</v>
      </c>
      <c r="I92">
        <f>IF(OR(ISERROR(((IPMT(G92/'Mortgage 1 Variables'!E$43,1,'Mortgage 1 Info Calcs'!F$9*'Mortgage 1 Variables'!E$43,-J92+Q92+'Mortgage 1 Info Calcs'!F$24,IF('Mortgage 1 Info Calcs'!F$5="Interest Only",-J92+Q92+'Mortgage 1 Info Calcs'!F$24,0))))),(((IPMT(G92/'Mortgage 1 Variables'!E$43,1,'Mortgage 1 Info Calcs'!F$9*'Mortgage 1 Variables'!E$43,-J$12,-J$12)))=0)),0,((IPMT(G92/'Mortgage 1 Variables'!E$43,1,'Mortgage 1 Info Calcs'!F$9*'Mortgage 1 Variables'!E$43,-J92+Q92+'Mortgage 1 Info Calcs'!F$24,IF('Mortgage 1 Info Calcs'!F$5="Interest Only",-J92+Q92+'Mortgage 1 Info Calcs'!F$24,0)))))</f>
        <v>429.24345745837849</v>
      </c>
      <c r="J92">
        <f>IF(Y91&gt;0,IF(ISTEXT('Mortgage 1 Info Calcs'!K$4),"0",IF(ISTEXT(Y91),Y91,Y91+(IF(ISTEXT(K92),0,K92)))),0)</f>
        <v>85848.691491675694</v>
      </c>
      <c r="K92">
        <f>IF(ISBLANK('Mortgage 1 Monthly Table'!L92),0,'Mortgage 1 Monthly Table'!L92)</f>
        <v>0</v>
      </c>
      <c r="L92">
        <f>IF(ISBLANK('Mortgage 1 Monthly Table'!N92),IF('Mortgage 1 Info Calcs'!F$13="Calculated",IF('Mortgage 1 Info Calcs'!F$22="Keep Same",IF('Mortgage 1 Info Calcs'!F$5="Interest Only",IF(OR(I92&gt;L91,J92=""),I92,IF(J92&lt;L91,IF(J92&lt;L91,J92+I92,IF(L91+M91&gt;J92,L91+I92,L91)),IF(L91+M91&gt;J92,L91+I92,L91))),IF(H92&gt;L91,H92,IF(J92&gt;L91,IF(L91+M91&gt;J92,L91+I92,L91),J92+S92))),IF('Mortgage 1 Info Calcs'!F$5="Interest Only",'Mortgage 1 Monthly Calcs'!I92,'Mortgage 1 Monthly Calcs'!H92)),'Mortgage 1 Monthly Calcs'!L91),'Mortgage 1 Monthly Table'!N92)</f>
        <v>644.30140148550697</v>
      </c>
      <c r="M92">
        <f>IF(ISBLANK('Mortgage 1 Monthly Table'!P92),IF(N91&gt;J92,IF(J92&gt;L91,J92-L91,0),IF(OR(OR(Y91&lt;0,ISTEXT(Y91)),ISTEXT('Mortgage 1 Info Calcs'!$K$4)),"",'Mortgage 1 Info Calcs'!F$21)),'Mortgage 1 Monthly Table'!P92)</f>
        <v>0</v>
      </c>
      <c r="N92">
        <f t="shared" si="16"/>
        <v>644.30140148550697</v>
      </c>
      <c r="O92">
        <f>IF(OR(OR(Y91&lt;0,ISTEXT(Y91)),ISTEXT('Mortgage 1 Info Calcs'!$K$4)),"",(O91+M92))</f>
        <v>0</v>
      </c>
      <c r="P92">
        <f>IF(ISBLANK('Mortgage 1 Monthly Table'!T92),IF(ISTEXT(J92),0,IF(OR(Y91&lt;Q91,AND(Y91&lt;0,NOT(ISTEXT(Y91))),ISTEXT('Mortgage 1 Info Calcs'!$K$4)),IF(-Y91&gt;P91,-Y91,Y91-Q91),IF(J92="",0,'Mortgage 1 Info Calcs'!F$26))),'Mortgage 1 Monthly Table'!T92)</f>
        <v>0</v>
      </c>
      <c r="Q92">
        <f>IF(OR(OR(Y91&lt;0,ISTEXT(Y91)),ISTEXT('Mortgage 1 Info Calcs'!$K$4)),"",IF(O92&lt;0,Q91,(Q91+P92)))</f>
        <v>0</v>
      </c>
      <c r="R92">
        <f>IF(OR(ISERROR(L92-S92),ISTEXT('Mortgage 1 Info Calcs'!$K$4)),"",L92-S92+M92)</f>
        <v>215.05794402712849</v>
      </c>
      <c r="S92">
        <f>IF(OR(IF(ISERROR(ROUND((J92-Q92-'Mortgage 1 Info Calcs'!F$24)*(G92/12),2)),0,(J92-O92-Q92-'Mortgage 1 Info Calcs'!F$24)*(G92/12)),,,ISTEXT('Mortgage 1 Info Calcs'!K$4)),IF(((J92-Q92-'Mortgage 1 Info Calcs'!F$24)*(G92/12))&gt;0,((J92-Q92-'Mortgage 1 Info Calcs'!F$24)*(G92/12)),0),0)</f>
        <v>429.24345745837849</v>
      </c>
      <c r="T92">
        <f>IF(OR(ISERROR(SUM(R$12:R92)),(ISTEXT(T91)),(T91=(SUM(R$12:R92)))),"",SUM(R$12:R92))</f>
        <v>14366.366452351223</v>
      </c>
      <c r="U92">
        <f>SUM(S$12:S92)</f>
        <v>37822.04706797492</v>
      </c>
      <c r="V92" t="str">
        <f>IF(ISBLANK('Mortgage 1 Info Calcs'!F$28),"",IF((O92+Q92)&gt;0,((O92+Q92)*G92/12)-((O92+Q92)*(('Mortgage 1 Info Calcs'!F$28)-('Mortgage 1 Info Calcs'!F$28*'Mortgage 1 Info Calcs'!G$29))/12),""))</f>
        <v/>
      </c>
      <c r="W92" t="str">
        <f>IF(ISTEXT(V92),"",SUM(V$12:V92))</f>
        <v/>
      </c>
      <c r="X92">
        <f>IF(OR(J92=Q92,ISTEXT(Y91),ISTEXT('Mortgage 1 Info Calcs'!$F$17)),"",IF(('Mortgage 1 Info Calcs'!F$18*12)&gt;C91+1,IF(C91='Mortgage 1 Info Calcs'!F$18*12,0,'Mortgage 1 Info Calcs'!F$19+Y92*('Mortgage 1 Info Calcs'!F$17)),'Mortgage 1 Info Calcs'!F$19))</f>
        <v>0</v>
      </c>
      <c r="Y92">
        <f>IF(OR(ISERROR(J92-R92-M92),IF(ISERROR((J92-R92-M92)=0),"True",(J92-R92-M92)=0),ISTEXT('Mortgage 1 Info Calcs'!$K$4)),"",IF((J92&gt;(L92+M92)),(FV((G92/'Mortgage 1 Variables'!E$43),1,(L92+M92),-J92+Q92+'Mortgage 1 Info Calcs'!F$24,0))+Q92+'Mortgage 1 Info Calcs'!F$24+IF(I92&gt;0,0,-I92),""))</f>
        <v>85633.633547648569</v>
      </c>
      <c r="Z92" s="67">
        <f>IF((FV(IF(G92=0,'Mortgage 1 Info Calcs'!F$8,G92)/12,1,PMT(IF(G92=0,'Mortgage 1 Info Calcs'!F$8,G92)/12,('Mortgage 1 Info Calcs'!F$9*12)-C91,-Z91,0),-Z91,0))&gt;0,(FV(IF(G92=0,'Mortgage 1 Info Calcs'!F$8,G92)/12,1,PMT(IF(G92=0,'Mortgage 1 Info Calcs'!F$8,G92)/12,('Mortgage 1 Info Calcs'!F$9*12)-C91,-Z91,0),-Z91,0)),0)</f>
        <v>85633.633547648569</v>
      </c>
      <c r="AA92" s="67">
        <f>IF(Z92&lt;=0,0,(IPMT(IF(G92=0,'Mortgage 1 Info Calcs'!F$8,G92)/12,1,('Mortgage 1 Info Calcs'!F$9*12)-C91,-Z91,0)))</f>
        <v>429.24345745837849</v>
      </c>
      <c r="AB92" s="67">
        <f>IF(C92&lt;('Mortgage 1 Info Calcs'!F$9*12),SUM(AA$12:AA92),0)</f>
        <v>37822.04706797492</v>
      </c>
      <c r="AC92" s="14">
        <v>81</v>
      </c>
      <c r="AD92" s="174">
        <f t="shared" si="17"/>
        <v>6.75</v>
      </c>
      <c r="AE92" s="174" t="str">
        <f>IF(Y92="","",IF(J$12+X92='Mortgage 2 Monthly calcs'!J$12+'Mortgage 2 Monthly calcs'!V92,"",IF(J$12+X92&gt;'Mortgage 2 Monthly calcs'!J$12+'Mortgage 2 Monthly calcs'!V92,IF(Y92+X92+'Mortgage 1 Info Calcs'!F$15&gt;'Mortgage 2 Monthly calcs'!W92+'Mortgage 2 Monthly calcs'!V92,"",C92),IF(Y92+X92&lt;'Mortgage 2 Monthly calcs'!W92+'Mortgage 2 Monthly calcs'!V92,"",C92))))</f>
        <v/>
      </c>
      <c r="AG92" s="16"/>
      <c r="AH92" s="16"/>
      <c r="AI92" s="15"/>
    </row>
    <row r="93" spans="2:35" ht="11.7" customHeight="1" x14ac:dyDescent="0.25">
      <c r="B93">
        <f t="shared" si="15"/>
        <v>6.833333333333333</v>
      </c>
      <c r="C93">
        <v>82</v>
      </c>
      <c r="E93" t="str">
        <f t="shared" si="18"/>
        <v/>
      </c>
      <c r="F93" t="str">
        <f>VLOOKUP('Mortgage 1 Variables'!D$17,'Mortgage 1 Variables'!B$8:C$19,2)</f>
        <v>Aug</v>
      </c>
      <c r="G93">
        <f>IF(ISBLANK('Mortgage 1 Monthly Table'!G93),IF(OR(J93=Q93,ISTEXT(Y92),ISTEXT('Mortgage 1 Info Calcs'!$K$4)),0,IF(('Mortgage 1 Info Calcs'!F$7*12)&gt;C92,G92,IF(C92='Mortgage 1 Info Calcs'!F$7*12,'Mortgage 1 Info Calcs'!F$8,G92))),'Mortgage 1 Monthly Table'!G93)</f>
        <v>0.06</v>
      </c>
      <c r="H93">
        <f>((PMT(G93/'Mortgage 1 Variables'!E$43,('Mortgage 1 Info Calcs'!F$9*'Mortgage 1 Variables'!E$43)-C92,-J93,0)))</f>
        <v>644.30140148550709</v>
      </c>
      <c r="I93">
        <f>IF(OR(ISERROR(((IPMT(G93/'Mortgage 1 Variables'!E$43,1,'Mortgage 1 Info Calcs'!F$9*'Mortgage 1 Variables'!E$43,-J93+Q93+'Mortgage 1 Info Calcs'!F$24,IF('Mortgage 1 Info Calcs'!F$5="Interest Only",-J93+Q93+'Mortgage 1 Info Calcs'!F$24,0))))),(((IPMT(G93/'Mortgage 1 Variables'!E$43,1,'Mortgage 1 Info Calcs'!F$9*'Mortgage 1 Variables'!E$43,-J$12,-J$12)))=0)),0,((IPMT(G93/'Mortgage 1 Variables'!E$43,1,'Mortgage 1 Info Calcs'!F$9*'Mortgage 1 Variables'!E$43,-J93+Q93+'Mortgage 1 Info Calcs'!F$24,IF('Mortgage 1 Info Calcs'!F$5="Interest Only",-J93+Q93+'Mortgage 1 Info Calcs'!F$24,0)))))</f>
        <v>428.16816773824286</v>
      </c>
      <c r="J93">
        <f>IF(Y92&gt;0,IF(ISTEXT('Mortgage 1 Info Calcs'!K$4),"0",IF(ISTEXT(Y92),Y92,Y92+(IF(ISTEXT(K93),0,K93)))),0)</f>
        <v>85633.633547648569</v>
      </c>
      <c r="K93">
        <f>IF(ISBLANK('Mortgage 1 Monthly Table'!L93),0,'Mortgage 1 Monthly Table'!L93)</f>
        <v>0</v>
      </c>
      <c r="L93">
        <f>IF(ISBLANK('Mortgage 1 Monthly Table'!N93),IF('Mortgage 1 Info Calcs'!F$13="Calculated",IF('Mortgage 1 Info Calcs'!F$22="Keep Same",IF('Mortgage 1 Info Calcs'!F$5="Interest Only",IF(OR(I93&gt;L92,J93=""),I93,IF(J93&lt;L92,IF(J93&lt;L92,J93+I93,IF(L92+M92&gt;J93,L92+I93,L92)),IF(L92+M92&gt;J93,L92+I93,L92))),IF(H93&gt;L92,H93,IF(J93&gt;L92,IF(L92+M92&gt;J93,L92+I93,L92),J93+S93))),IF('Mortgage 1 Info Calcs'!F$5="Interest Only",'Mortgage 1 Monthly Calcs'!I93,'Mortgage 1 Monthly Calcs'!H93)),'Mortgage 1 Monthly Calcs'!L92),'Mortgage 1 Monthly Table'!N93)</f>
        <v>644.30140148550709</v>
      </c>
      <c r="M93">
        <f>IF(ISBLANK('Mortgage 1 Monthly Table'!P93),IF(N92&gt;J93,IF(J93&gt;L92,J93-L92,0),IF(OR(OR(Y92&lt;0,ISTEXT(Y92)),ISTEXT('Mortgage 1 Info Calcs'!$K$4)),"",'Mortgage 1 Info Calcs'!F$21)),'Mortgage 1 Monthly Table'!P93)</f>
        <v>0</v>
      </c>
      <c r="N93">
        <f t="shared" si="16"/>
        <v>644.30140148550709</v>
      </c>
      <c r="O93">
        <f>IF(OR(OR(Y92&lt;0,ISTEXT(Y92)),ISTEXT('Mortgage 1 Info Calcs'!$K$4)),"",(O92+M93))</f>
        <v>0</v>
      </c>
      <c r="P93">
        <f>IF(ISBLANK('Mortgage 1 Monthly Table'!T93),IF(ISTEXT(J93),0,IF(OR(Y92&lt;Q92,AND(Y92&lt;0,NOT(ISTEXT(Y92))),ISTEXT('Mortgage 1 Info Calcs'!$K$4)),IF(-Y92&gt;P92,-Y92,Y92-Q92),IF(J93="",0,'Mortgage 1 Info Calcs'!F$26))),'Mortgage 1 Monthly Table'!T93)</f>
        <v>0</v>
      </c>
      <c r="Q93">
        <f>IF(OR(OR(Y92&lt;0,ISTEXT(Y92)),ISTEXT('Mortgage 1 Info Calcs'!$K$4)),"",IF(O93&lt;0,Q92,(Q92+P93)))</f>
        <v>0</v>
      </c>
      <c r="R93">
        <f>IF(OR(ISERROR(L93-S93),ISTEXT('Mortgage 1 Info Calcs'!$K$4)),"",L93-S93+M93)</f>
        <v>216.13323374726423</v>
      </c>
      <c r="S93">
        <f>IF(OR(IF(ISERROR(ROUND((J93-Q93-'Mortgage 1 Info Calcs'!F$24)*(G93/12),2)),0,(J93-O93-Q93-'Mortgage 1 Info Calcs'!F$24)*(G93/12)),,,ISTEXT('Mortgage 1 Info Calcs'!K$4)),IF(((J93-Q93-'Mortgage 1 Info Calcs'!F$24)*(G93/12))&gt;0,((J93-Q93-'Mortgage 1 Info Calcs'!F$24)*(G93/12)),0),0)</f>
        <v>428.16816773824286</v>
      </c>
      <c r="T93">
        <f>IF(OR(ISERROR(SUM(R$12:R93)),(ISTEXT(T92)),(T92=(SUM(R$12:R93)))),"",SUM(R$12:R93))</f>
        <v>14582.499686098488</v>
      </c>
      <c r="U93">
        <f>SUM(S$12:S93)</f>
        <v>38250.215235713164</v>
      </c>
      <c r="V93" t="str">
        <f>IF(ISBLANK('Mortgage 1 Info Calcs'!F$28),"",IF((O93+Q93)&gt;0,((O93+Q93)*G93/12)-((O93+Q93)*(('Mortgage 1 Info Calcs'!F$28)-('Mortgage 1 Info Calcs'!F$28*'Mortgage 1 Info Calcs'!G$29))/12),""))</f>
        <v/>
      </c>
      <c r="W93" t="str">
        <f>IF(ISTEXT(V93),"",SUM(V$12:V93))</f>
        <v/>
      </c>
      <c r="X93">
        <f>IF(OR(J93=Q93,ISTEXT(Y92),ISTEXT('Mortgage 1 Info Calcs'!$F$17)),"",IF(('Mortgage 1 Info Calcs'!F$18*12)&gt;C92+1,IF(C92='Mortgage 1 Info Calcs'!F$18*12,0,'Mortgage 1 Info Calcs'!F$19+Y93*('Mortgage 1 Info Calcs'!F$17)),'Mortgage 1 Info Calcs'!F$19))</f>
        <v>0</v>
      </c>
      <c r="Y93">
        <f>IF(OR(ISERROR(J93-R93-M93),IF(ISERROR((J93-R93-M93)=0),"True",(J93-R93-M93)=0),ISTEXT('Mortgage 1 Info Calcs'!$K$4)),"",IF((J93&gt;(L93+M93)),(FV((G93/'Mortgage 1 Variables'!E$43),1,(L93+M93),-J93+Q93+'Mortgage 1 Info Calcs'!F$24,0))+Q93+'Mortgage 1 Info Calcs'!F$24+IF(I93&gt;0,0,-I93),""))</f>
        <v>85417.500313901299</v>
      </c>
      <c r="Z93" s="67">
        <f>IF((FV(IF(G93=0,'Mortgage 1 Info Calcs'!F$8,G93)/12,1,PMT(IF(G93=0,'Mortgage 1 Info Calcs'!F$8,G93)/12,('Mortgage 1 Info Calcs'!F$9*12)-C92,-Z92,0),-Z92,0))&gt;0,(FV(IF(G93=0,'Mortgage 1 Info Calcs'!F$8,G93)/12,1,PMT(IF(G93=0,'Mortgage 1 Info Calcs'!F$8,G93)/12,('Mortgage 1 Info Calcs'!F$9*12)-C92,-Z92,0),-Z92,0)),0)</f>
        <v>85417.500313901299</v>
      </c>
      <c r="AA93" s="67">
        <f>IF(Z93&lt;=0,0,(IPMT(IF(G93=0,'Mortgage 1 Info Calcs'!F$8,G93)/12,1,('Mortgage 1 Info Calcs'!F$9*12)-C92,-Z92,0)))</f>
        <v>428.16816773824286</v>
      </c>
      <c r="AB93" s="67">
        <f>IF(C93&lt;('Mortgage 1 Info Calcs'!F$9*12),SUM(AA$12:AA93),0)</f>
        <v>38250.215235713164</v>
      </c>
      <c r="AC93" s="14">
        <v>82</v>
      </c>
      <c r="AD93" s="174">
        <f t="shared" si="17"/>
        <v>6.833333333333333</v>
      </c>
      <c r="AE93" s="174" t="str">
        <f>IF(Y93="","",IF(J$12+X93='Mortgage 2 Monthly calcs'!J$12+'Mortgage 2 Monthly calcs'!V93,"",IF(J$12+X93&gt;'Mortgage 2 Monthly calcs'!J$12+'Mortgage 2 Monthly calcs'!V93,IF(Y93+X93+'Mortgage 1 Info Calcs'!F$15&gt;'Mortgage 2 Monthly calcs'!W93+'Mortgage 2 Monthly calcs'!V93,"",C93),IF(Y93+X93&lt;'Mortgage 2 Monthly calcs'!W93+'Mortgage 2 Monthly calcs'!V93,"",C93))))</f>
        <v/>
      </c>
      <c r="AG93" s="16"/>
      <c r="AH93" s="16"/>
      <c r="AI93" s="15"/>
    </row>
    <row r="94" spans="2:35" ht="11.7" customHeight="1" x14ac:dyDescent="0.25">
      <c r="B94">
        <f t="shared" si="15"/>
        <v>6.916666666666667</v>
      </c>
      <c r="C94">
        <v>83</v>
      </c>
      <c r="E94" t="str">
        <f t="shared" si="18"/>
        <v/>
      </c>
      <c r="F94" t="str">
        <f>VLOOKUP('Mortgage 1 Variables'!D$18,'Mortgage 1 Variables'!B$8:C$19,2)</f>
        <v>Sep</v>
      </c>
      <c r="G94">
        <f>IF(ISBLANK('Mortgage 1 Monthly Table'!G94),IF(OR(J94=Q94,ISTEXT(Y93),ISTEXT('Mortgage 1 Info Calcs'!$K$4)),0,IF(('Mortgage 1 Info Calcs'!F$7*12)&gt;C93,G93,IF(C93='Mortgage 1 Info Calcs'!F$7*12,'Mortgage 1 Info Calcs'!F$8,G93))),'Mortgage 1 Monthly Table'!G94)</f>
        <v>0.06</v>
      </c>
      <c r="H94">
        <f>((PMT(G94/'Mortgage 1 Variables'!E$43,('Mortgage 1 Info Calcs'!F$9*'Mortgage 1 Variables'!E$43)-C93,-J94,0)))</f>
        <v>644.30140148550709</v>
      </c>
      <c r="I94">
        <f>IF(OR(ISERROR(((IPMT(G94/'Mortgage 1 Variables'!E$43,1,'Mortgage 1 Info Calcs'!F$9*'Mortgage 1 Variables'!E$43,-J94+Q94+'Mortgage 1 Info Calcs'!F$24,IF('Mortgage 1 Info Calcs'!F$5="Interest Only",-J94+Q94+'Mortgage 1 Info Calcs'!F$24,0))))),(((IPMT(G94/'Mortgage 1 Variables'!E$43,1,'Mortgage 1 Info Calcs'!F$9*'Mortgage 1 Variables'!E$43,-J$12,-J$12)))=0)),0,((IPMT(G94/'Mortgage 1 Variables'!E$43,1,'Mortgage 1 Info Calcs'!F$9*'Mortgage 1 Variables'!E$43,-J94+Q94+'Mortgage 1 Info Calcs'!F$24,IF('Mortgage 1 Info Calcs'!F$5="Interest Only",-J94+Q94+'Mortgage 1 Info Calcs'!F$24,0)))))</f>
        <v>427.08750156950651</v>
      </c>
      <c r="J94">
        <f>IF(Y93&gt;0,IF(ISTEXT('Mortgage 1 Info Calcs'!K$4),"0",IF(ISTEXT(Y93),Y93,Y93+(IF(ISTEXT(K94),0,K94)))),0)</f>
        <v>85417.500313901299</v>
      </c>
      <c r="K94">
        <f>IF(ISBLANK('Mortgage 1 Monthly Table'!L94),0,'Mortgage 1 Monthly Table'!L94)</f>
        <v>0</v>
      </c>
      <c r="L94">
        <f>IF(ISBLANK('Mortgage 1 Monthly Table'!N94),IF('Mortgage 1 Info Calcs'!F$13="Calculated",IF('Mortgage 1 Info Calcs'!F$22="Keep Same",IF('Mortgage 1 Info Calcs'!F$5="Interest Only",IF(OR(I94&gt;L93,J94=""),I94,IF(J94&lt;L93,IF(J94&lt;L93,J94+I94,IF(L93+M93&gt;J94,L93+I94,L93)),IF(L93+M93&gt;J94,L93+I94,L93))),IF(H94&gt;L93,H94,IF(J94&gt;L93,IF(L93+M93&gt;J94,L93+I94,L93),J94+S94))),IF('Mortgage 1 Info Calcs'!F$5="Interest Only",'Mortgage 1 Monthly Calcs'!I94,'Mortgage 1 Monthly Calcs'!H94)),'Mortgage 1 Monthly Calcs'!L93),'Mortgage 1 Monthly Table'!N94)</f>
        <v>644.30140148550709</v>
      </c>
      <c r="M94">
        <f>IF(ISBLANK('Mortgage 1 Monthly Table'!P94),IF(N93&gt;J94,IF(J94&gt;L93,J94-L93,0),IF(OR(OR(Y93&lt;0,ISTEXT(Y93)),ISTEXT('Mortgage 1 Info Calcs'!$K$4)),"",'Mortgage 1 Info Calcs'!F$21)),'Mortgage 1 Monthly Table'!P94)</f>
        <v>0</v>
      </c>
      <c r="N94">
        <f t="shared" si="16"/>
        <v>644.30140148550709</v>
      </c>
      <c r="O94">
        <f>IF(OR(OR(Y93&lt;0,ISTEXT(Y93)),ISTEXT('Mortgage 1 Info Calcs'!$K$4)),"",(O93+M94))</f>
        <v>0</v>
      </c>
      <c r="P94">
        <f>IF(ISBLANK('Mortgage 1 Monthly Table'!T94),IF(ISTEXT(J94),0,IF(OR(Y93&lt;Q93,AND(Y93&lt;0,NOT(ISTEXT(Y93))),ISTEXT('Mortgage 1 Info Calcs'!$K$4)),IF(-Y93&gt;P93,-Y93,Y93-Q93),IF(J94="",0,'Mortgage 1 Info Calcs'!F$26))),'Mortgage 1 Monthly Table'!T94)</f>
        <v>0</v>
      </c>
      <c r="Q94">
        <f>IF(OR(OR(Y93&lt;0,ISTEXT(Y93)),ISTEXT('Mortgage 1 Info Calcs'!$K$4)),"",IF(O94&lt;0,Q93,(Q93+P94)))</f>
        <v>0</v>
      </c>
      <c r="R94">
        <f>IF(OR(ISERROR(L94-S94),ISTEXT('Mortgage 1 Info Calcs'!$K$4)),"",L94-S94+M94)</f>
        <v>217.21389991600057</v>
      </c>
      <c r="S94">
        <f>IF(OR(IF(ISERROR(ROUND((J94-Q94-'Mortgage 1 Info Calcs'!F$24)*(G94/12),2)),0,(J94-O94-Q94-'Mortgage 1 Info Calcs'!F$24)*(G94/12)),,,ISTEXT('Mortgage 1 Info Calcs'!K$4)),IF(((J94-Q94-'Mortgage 1 Info Calcs'!F$24)*(G94/12))&gt;0,((J94-Q94-'Mortgage 1 Info Calcs'!F$24)*(G94/12)),0),0)</f>
        <v>427.08750156950651</v>
      </c>
      <c r="T94">
        <f>IF(OR(ISERROR(SUM(R$12:R94)),(ISTEXT(T93)),(T93=(SUM(R$12:R94)))),"",SUM(R$12:R94))</f>
        <v>14799.713586014488</v>
      </c>
      <c r="U94">
        <f>SUM(S$12:S94)</f>
        <v>38677.302737282669</v>
      </c>
      <c r="V94" t="str">
        <f>IF(ISBLANK('Mortgage 1 Info Calcs'!F$28),"",IF((O94+Q94)&gt;0,((O94+Q94)*G94/12)-((O94+Q94)*(('Mortgage 1 Info Calcs'!F$28)-('Mortgage 1 Info Calcs'!F$28*'Mortgage 1 Info Calcs'!G$29))/12),""))</f>
        <v/>
      </c>
      <c r="W94" t="str">
        <f>IF(ISTEXT(V94),"",SUM(V$12:V94))</f>
        <v/>
      </c>
      <c r="X94">
        <f>IF(OR(J94=Q94,ISTEXT(Y93),ISTEXT('Mortgage 1 Info Calcs'!$F$17)),"",IF(('Mortgage 1 Info Calcs'!F$18*12)&gt;C93+1,IF(C93='Mortgage 1 Info Calcs'!F$18*12,0,'Mortgage 1 Info Calcs'!F$19+Y94*('Mortgage 1 Info Calcs'!F$17)),'Mortgage 1 Info Calcs'!F$19))</f>
        <v>0</v>
      </c>
      <c r="Y94">
        <f>IF(OR(ISERROR(J94-R94-M94),IF(ISERROR((J94-R94-M94)=0),"True",(J94-R94-M94)=0),ISTEXT('Mortgage 1 Info Calcs'!$K$4)),"",IF((J94&gt;(L94+M94)),(FV((G94/'Mortgage 1 Variables'!E$43),1,(L94+M94),-J94+Q94+'Mortgage 1 Info Calcs'!F$24,0))+Q94+'Mortgage 1 Info Calcs'!F$24+IF(I94&gt;0,0,-I94),""))</f>
        <v>85200.28641398529</v>
      </c>
      <c r="Z94" s="67">
        <f>IF((FV(IF(G94=0,'Mortgage 1 Info Calcs'!F$8,G94)/12,1,PMT(IF(G94=0,'Mortgage 1 Info Calcs'!F$8,G94)/12,('Mortgage 1 Info Calcs'!F$9*12)-C93,-Z93,0),-Z93,0))&gt;0,(FV(IF(G94=0,'Mortgage 1 Info Calcs'!F$8,G94)/12,1,PMT(IF(G94=0,'Mortgage 1 Info Calcs'!F$8,G94)/12,('Mortgage 1 Info Calcs'!F$9*12)-C93,-Z93,0),-Z93,0)),0)</f>
        <v>85200.28641398529</v>
      </c>
      <c r="AA94" s="67">
        <f>IF(Z94&lt;=0,0,(IPMT(IF(G94=0,'Mortgage 1 Info Calcs'!F$8,G94)/12,1,('Mortgage 1 Info Calcs'!F$9*12)-C93,-Z93,0)))</f>
        <v>427.08750156950651</v>
      </c>
      <c r="AB94" s="67">
        <f>IF(C94&lt;('Mortgage 1 Info Calcs'!F$9*12),SUM(AA$12:AA94),0)</f>
        <v>38677.302737282669</v>
      </c>
      <c r="AC94" s="14">
        <v>83</v>
      </c>
      <c r="AD94" s="174">
        <f t="shared" si="17"/>
        <v>6.916666666666667</v>
      </c>
      <c r="AE94" s="174" t="str">
        <f>IF(Y94="","",IF(J$12+X94='Mortgage 2 Monthly calcs'!J$12+'Mortgage 2 Monthly calcs'!V94,"",IF(J$12+X94&gt;'Mortgage 2 Monthly calcs'!J$12+'Mortgage 2 Monthly calcs'!V94,IF(Y94+X94+'Mortgage 1 Info Calcs'!F$15&gt;'Mortgage 2 Monthly calcs'!W94+'Mortgage 2 Monthly calcs'!V94,"",C94),IF(Y94+X94&lt;'Mortgage 2 Monthly calcs'!W94+'Mortgage 2 Monthly calcs'!V94,"",C94))))</f>
        <v/>
      </c>
      <c r="AG94" s="16"/>
      <c r="AH94" s="16"/>
      <c r="AI94" s="15"/>
    </row>
    <row r="95" spans="2:35" ht="11.7" customHeight="1" x14ac:dyDescent="0.25">
      <c r="B95">
        <f t="shared" si="15"/>
        <v>7</v>
      </c>
      <c r="C95">
        <v>84</v>
      </c>
      <c r="D95">
        <f>D83+1</f>
        <v>7</v>
      </c>
      <c r="E95" t="str">
        <f t="shared" si="18"/>
        <v/>
      </c>
      <c r="F95" t="str">
        <f>VLOOKUP('Mortgage 1 Variables'!D$19,'Mortgage 1 Variables'!B$8:C$19,2)</f>
        <v>Oct</v>
      </c>
      <c r="G95">
        <f>IF(ISBLANK('Mortgage 1 Monthly Table'!G95),IF(OR(J95=Q95,ISTEXT(Y94),ISTEXT('Mortgage 1 Info Calcs'!$K$4)),0,IF(('Mortgage 1 Info Calcs'!F$7*12)&gt;C94,G94,IF(C94='Mortgage 1 Info Calcs'!F$7*12,'Mortgage 1 Info Calcs'!F$8,G94))),'Mortgage 1 Monthly Table'!G95)</f>
        <v>0.06</v>
      </c>
      <c r="H95">
        <f>((PMT(G95/'Mortgage 1 Variables'!E$43,('Mortgage 1 Info Calcs'!F$9*'Mortgage 1 Variables'!E$43)-C94,-J95,0)))</f>
        <v>644.30140148550709</v>
      </c>
      <c r="I95">
        <f>IF(OR(ISERROR(((IPMT(G95/'Mortgage 1 Variables'!E$43,1,'Mortgage 1 Info Calcs'!F$9*'Mortgage 1 Variables'!E$43,-J95+Q95+'Mortgage 1 Info Calcs'!F$24,IF('Mortgage 1 Info Calcs'!F$5="Interest Only",-J95+Q95+'Mortgage 1 Info Calcs'!F$24,0))))),(((IPMT(G95/'Mortgage 1 Variables'!E$43,1,'Mortgage 1 Info Calcs'!F$9*'Mortgage 1 Variables'!E$43,-J$12,-J$12)))=0)),0,((IPMT(G95/'Mortgage 1 Variables'!E$43,1,'Mortgage 1 Info Calcs'!F$9*'Mortgage 1 Variables'!E$43,-J95+Q95+'Mortgage 1 Info Calcs'!F$24,IF('Mortgage 1 Info Calcs'!F$5="Interest Only",-J95+Q95+'Mortgage 1 Info Calcs'!F$24,0)))))</f>
        <v>426.00143206992647</v>
      </c>
      <c r="J95">
        <f>IF(Y94&gt;0,IF(ISTEXT('Mortgage 1 Info Calcs'!K$4),"0",IF(ISTEXT(Y94),Y94,Y94+(IF(ISTEXT(K95),0,K95)))),0)</f>
        <v>85200.28641398529</v>
      </c>
      <c r="K95">
        <f>IF(ISBLANK('Mortgage 1 Monthly Table'!L95),0,'Mortgage 1 Monthly Table'!L95)</f>
        <v>0</v>
      </c>
      <c r="L95">
        <f>IF(ISBLANK('Mortgage 1 Monthly Table'!N95),IF('Mortgage 1 Info Calcs'!F$13="Calculated",IF('Mortgage 1 Info Calcs'!F$22="Keep Same",IF('Mortgage 1 Info Calcs'!F$5="Interest Only",IF(OR(I95&gt;L94,J95=""),I95,IF(J95&lt;L94,IF(J95&lt;L94,J95+I95,IF(L94+M94&gt;J95,L94+I95,L94)),IF(L94+M94&gt;J95,L94+I95,L94))),IF(H95&gt;L94,H95,IF(J95&gt;L94,IF(L94+M94&gt;J95,L94+I95,L94),J95+S95))),IF('Mortgage 1 Info Calcs'!F$5="Interest Only",'Mortgage 1 Monthly Calcs'!I95,'Mortgage 1 Monthly Calcs'!H95)),'Mortgage 1 Monthly Calcs'!L94),'Mortgage 1 Monthly Table'!N95)</f>
        <v>644.30140148550709</v>
      </c>
      <c r="M95">
        <f>IF(ISBLANK('Mortgage 1 Monthly Table'!P95),IF(N94&gt;J95,IF(J95&gt;L94,J95-L94,0),IF(OR(OR(Y94&lt;0,ISTEXT(Y94)),ISTEXT('Mortgage 1 Info Calcs'!$K$4)),"",'Mortgage 1 Info Calcs'!F$21)),'Mortgage 1 Monthly Table'!P95)</f>
        <v>0</v>
      </c>
      <c r="N95">
        <f t="shared" si="16"/>
        <v>644.30140148550709</v>
      </c>
      <c r="O95">
        <f>IF(OR(OR(Y94&lt;0,ISTEXT(Y94)),ISTEXT('Mortgage 1 Info Calcs'!$K$4)),"",(O94+M95))</f>
        <v>0</v>
      </c>
      <c r="P95">
        <f>IF(ISBLANK('Mortgage 1 Monthly Table'!T95),IF(ISTEXT(J95),0,IF(OR(Y94&lt;Q94,AND(Y94&lt;0,NOT(ISTEXT(Y94))),ISTEXT('Mortgage 1 Info Calcs'!$K$4)),IF(-Y94&gt;P94,-Y94,Y94-Q94),IF(J95="",0,'Mortgage 1 Info Calcs'!F$26))),'Mortgage 1 Monthly Table'!T95)</f>
        <v>0</v>
      </c>
      <c r="Q95">
        <f>IF(OR(OR(Y94&lt;0,ISTEXT(Y94)),ISTEXT('Mortgage 1 Info Calcs'!$K$4)),"",IF(O95&lt;0,Q94,(Q94+P95)))</f>
        <v>0</v>
      </c>
      <c r="R95">
        <f>IF(OR(ISERROR(L95-S95),ISTEXT('Mortgage 1 Info Calcs'!$K$4)),"",L95-S95+M95)</f>
        <v>218.29996941558062</v>
      </c>
      <c r="S95">
        <f>IF(OR(IF(ISERROR(ROUND((J95-Q95-'Mortgage 1 Info Calcs'!F$24)*(G95/12),2)),0,(J95-O95-Q95-'Mortgage 1 Info Calcs'!F$24)*(G95/12)),,,ISTEXT('Mortgage 1 Info Calcs'!K$4)),IF(((J95-Q95-'Mortgage 1 Info Calcs'!F$24)*(G95/12))&gt;0,((J95-Q95-'Mortgage 1 Info Calcs'!F$24)*(G95/12)),0),0)</f>
        <v>426.00143206992647</v>
      </c>
      <c r="T95">
        <f>IF(OR(ISERROR(SUM(R$12:R95)),(ISTEXT(T94)),(T94=(SUM(R$12:R95)))),"",SUM(R$12:R95))</f>
        <v>15018.013555430069</v>
      </c>
      <c r="U95">
        <f>SUM(S$12:S95)</f>
        <v>39103.304169352596</v>
      </c>
      <c r="V95" t="str">
        <f>IF(ISBLANK('Mortgage 1 Info Calcs'!F$28),"",IF((O95+Q95)&gt;0,((O95+Q95)*G95/12)-((O95+Q95)*(('Mortgage 1 Info Calcs'!F$28)-('Mortgage 1 Info Calcs'!F$28*'Mortgage 1 Info Calcs'!G$29))/12),""))</f>
        <v/>
      </c>
      <c r="W95" t="str">
        <f>IF(ISTEXT(V95),"",SUM(V$12:V95))</f>
        <v/>
      </c>
      <c r="X95">
        <f>IF(OR(J95=Q95,ISTEXT(Y94),ISTEXT('Mortgage 1 Info Calcs'!$F$17)),"",IF(('Mortgage 1 Info Calcs'!F$18*12)&gt;C94+1,IF(C94='Mortgage 1 Info Calcs'!F$18*12,0,'Mortgage 1 Info Calcs'!F$19+Y95*('Mortgage 1 Info Calcs'!F$17)),'Mortgage 1 Info Calcs'!F$19))</f>
        <v>0</v>
      </c>
      <c r="Y95">
        <f>IF(OR(ISERROR(J95-R95-M95),IF(ISERROR((J95-R95-M95)=0),"True",(J95-R95-M95)=0),ISTEXT('Mortgage 1 Info Calcs'!$K$4)),"",IF((J95&gt;(L95+M95)),(FV((G95/'Mortgage 1 Variables'!E$43),1,(L95+M95),-J95+Q95+'Mortgage 1 Info Calcs'!F$24,0))+Q95+'Mortgage 1 Info Calcs'!F$24+IF(I95&gt;0,0,-I95),""))</f>
        <v>84981.986444569702</v>
      </c>
      <c r="Z95" s="67">
        <f>IF((FV(IF(G95=0,'Mortgage 1 Info Calcs'!F$8,G95)/12,1,PMT(IF(G95=0,'Mortgage 1 Info Calcs'!F$8,G95)/12,('Mortgage 1 Info Calcs'!F$9*12)-C94,-Z94,0),-Z94,0))&gt;0,(FV(IF(G95=0,'Mortgage 1 Info Calcs'!F$8,G95)/12,1,PMT(IF(G95=0,'Mortgage 1 Info Calcs'!F$8,G95)/12,('Mortgage 1 Info Calcs'!F$9*12)-C94,-Z94,0),-Z94,0)),0)</f>
        <v>84981.986444569702</v>
      </c>
      <c r="AA95" s="67">
        <f>IF(Z95&lt;=0,0,(IPMT(IF(G95=0,'Mortgage 1 Info Calcs'!F$8,G95)/12,1,('Mortgage 1 Info Calcs'!F$9*12)-C94,-Z94,0)))</f>
        <v>426.00143206992647</v>
      </c>
      <c r="AB95" s="67">
        <f>IF(C95&lt;('Mortgage 1 Info Calcs'!F$9*12),SUM(AA$12:AA95),0)</f>
        <v>39103.304169352596</v>
      </c>
      <c r="AC95" s="14">
        <v>84</v>
      </c>
      <c r="AD95" s="174">
        <f t="shared" si="17"/>
        <v>7</v>
      </c>
      <c r="AE95" s="174" t="str">
        <f>IF(Y95="","",IF(J$12+X95='Mortgage 2 Monthly calcs'!J$12+'Mortgage 2 Monthly calcs'!V95,"",IF(J$12+X95&gt;'Mortgage 2 Monthly calcs'!J$12+'Mortgage 2 Monthly calcs'!V95,IF(Y95+X95+'Mortgage 1 Info Calcs'!F$15&gt;'Mortgage 2 Monthly calcs'!W95+'Mortgage 2 Monthly calcs'!V95,"",C95),IF(Y95+X95&lt;'Mortgage 2 Monthly calcs'!W95+'Mortgage 2 Monthly calcs'!V95,"",C95))))</f>
        <v/>
      </c>
      <c r="AG95" s="16"/>
      <c r="AH95" s="16"/>
      <c r="AI95" s="15"/>
    </row>
    <row r="96" spans="2:35" ht="11.7" customHeight="1" x14ac:dyDescent="0.25">
      <c r="B96">
        <f t="shared" si="15"/>
        <v>7.083333333333333</v>
      </c>
      <c r="C96">
        <v>85</v>
      </c>
      <c r="E96" t="str">
        <f t="shared" si="18"/>
        <v/>
      </c>
      <c r="F96" t="str">
        <f>VLOOKUP('Mortgage 1 Variables'!D$8,'Mortgage 1 Variables'!B$8:C$19,2)</f>
        <v>Nov</v>
      </c>
      <c r="G96">
        <f>IF(ISBLANK('Mortgage 1 Monthly Table'!G96),IF(OR(J96=Q96,ISTEXT(Y95),ISTEXT('Mortgage 1 Info Calcs'!$K$4)),0,IF(('Mortgage 1 Info Calcs'!F$7*12)&gt;C95,G95,IF(C95='Mortgage 1 Info Calcs'!F$7*12,'Mortgage 1 Info Calcs'!F$8,G95))),'Mortgage 1 Monthly Table'!G96)</f>
        <v>0.06</v>
      </c>
      <c r="H96">
        <f>((PMT(G96/'Mortgage 1 Variables'!E$43,('Mortgage 1 Info Calcs'!F$9*'Mortgage 1 Variables'!E$43)-C95,-J96,0)))</f>
        <v>644.30140148550697</v>
      </c>
      <c r="I96">
        <f>IF(OR(ISERROR(((IPMT(G96/'Mortgage 1 Variables'!E$43,1,'Mortgage 1 Info Calcs'!F$9*'Mortgage 1 Variables'!E$43,-J96+Q96+'Mortgage 1 Info Calcs'!F$24,IF('Mortgage 1 Info Calcs'!F$5="Interest Only",-J96+Q96+'Mortgage 1 Info Calcs'!F$24,0))))),(((IPMT(G96/'Mortgage 1 Variables'!E$43,1,'Mortgage 1 Info Calcs'!F$9*'Mortgage 1 Variables'!E$43,-J$12,-J$12)))=0)),0,((IPMT(G96/'Mortgage 1 Variables'!E$43,1,'Mortgage 1 Info Calcs'!F$9*'Mortgage 1 Variables'!E$43,-J96+Q96+'Mortgage 1 Info Calcs'!F$24,IF('Mortgage 1 Info Calcs'!F$5="Interest Only",-J96+Q96+'Mortgage 1 Info Calcs'!F$24,0)))))</f>
        <v>424.90993222284851</v>
      </c>
      <c r="J96">
        <f>IF(Y95&gt;0,IF(ISTEXT('Mortgage 1 Info Calcs'!K$4),"0",IF(ISTEXT(Y95),Y95,Y95+(IF(ISTEXT(K96),0,K96)))),0)</f>
        <v>84981.986444569702</v>
      </c>
      <c r="K96">
        <f>IF(ISBLANK('Mortgage 1 Monthly Table'!L96),0,'Mortgage 1 Monthly Table'!L96)</f>
        <v>0</v>
      </c>
      <c r="L96">
        <f>IF(ISBLANK('Mortgage 1 Monthly Table'!N96),IF('Mortgage 1 Info Calcs'!F$13="Calculated",IF('Mortgage 1 Info Calcs'!F$22="Keep Same",IF('Mortgage 1 Info Calcs'!F$5="Interest Only",IF(OR(I96&gt;L95,J96=""),I96,IF(J96&lt;L95,IF(J96&lt;L95,J96+I96,IF(L95+M95&gt;J96,L95+I96,L95)),IF(L95+M95&gt;J96,L95+I96,L95))),IF(H96&gt;L95,H96,IF(J96&gt;L95,IF(L95+M95&gt;J96,L95+I96,L95),J96+S96))),IF('Mortgage 1 Info Calcs'!F$5="Interest Only",'Mortgage 1 Monthly Calcs'!I96,'Mortgage 1 Monthly Calcs'!H96)),'Mortgage 1 Monthly Calcs'!L95),'Mortgage 1 Monthly Table'!N96)</f>
        <v>644.30140148550697</v>
      </c>
      <c r="M96">
        <f>IF(ISBLANK('Mortgage 1 Monthly Table'!P96),IF(N95&gt;J96,IF(J96&gt;L95,J96-L95,0),IF(OR(OR(Y95&lt;0,ISTEXT(Y95)),ISTEXT('Mortgage 1 Info Calcs'!$K$4)),"",'Mortgage 1 Info Calcs'!F$21)),'Mortgage 1 Monthly Table'!P96)</f>
        <v>0</v>
      </c>
      <c r="N96">
        <f t="shared" si="16"/>
        <v>644.30140148550697</v>
      </c>
      <c r="O96">
        <f>IF(OR(OR(Y95&lt;0,ISTEXT(Y95)),ISTEXT('Mortgage 1 Info Calcs'!$K$4)),"",(O95+M96))</f>
        <v>0</v>
      </c>
      <c r="P96">
        <f>IF(ISBLANK('Mortgage 1 Monthly Table'!T96),IF(ISTEXT(J96),0,IF(OR(Y95&lt;Q95,AND(Y95&lt;0,NOT(ISTEXT(Y95))),ISTEXT('Mortgage 1 Info Calcs'!$K$4)),IF(-Y95&gt;P95,-Y95,Y95-Q95),IF(J96="",0,'Mortgage 1 Info Calcs'!F$26))),'Mortgage 1 Monthly Table'!T96)</f>
        <v>0</v>
      </c>
      <c r="Q96">
        <f>IF(OR(OR(Y95&lt;0,ISTEXT(Y95)),ISTEXT('Mortgage 1 Info Calcs'!$K$4)),"",IF(O96&lt;0,Q95,(Q95+P96)))</f>
        <v>0</v>
      </c>
      <c r="R96">
        <f>IF(OR(ISERROR(L96-S96),ISTEXT('Mortgage 1 Info Calcs'!$K$4)),"",L96-S96+M96)</f>
        <v>219.39146926265846</v>
      </c>
      <c r="S96">
        <f>IF(OR(IF(ISERROR(ROUND((J96-Q96-'Mortgage 1 Info Calcs'!F$24)*(G96/12),2)),0,(J96-O96-Q96-'Mortgage 1 Info Calcs'!F$24)*(G96/12)),,,ISTEXT('Mortgage 1 Info Calcs'!K$4)),IF(((J96-Q96-'Mortgage 1 Info Calcs'!F$24)*(G96/12))&gt;0,((J96-Q96-'Mortgage 1 Info Calcs'!F$24)*(G96/12)),0),0)</f>
        <v>424.90993222284851</v>
      </c>
      <c r="T96">
        <f>IF(OR(ISERROR(SUM(R$12:R96)),(ISTEXT(T95)),(T95=(SUM(R$12:R96)))),"",SUM(R$12:R96))</f>
        <v>15237.405024692727</v>
      </c>
      <c r="U96">
        <f>SUM(S$12:S96)</f>
        <v>39528.214101575446</v>
      </c>
      <c r="V96" t="str">
        <f>IF(ISBLANK('Mortgage 1 Info Calcs'!F$28),"",IF((O96+Q96)&gt;0,((O96+Q96)*G96/12)-((O96+Q96)*(('Mortgage 1 Info Calcs'!F$28)-('Mortgage 1 Info Calcs'!F$28*'Mortgage 1 Info Calcs'!G$29))/12),""))</f>
        <v/>
      </c>
      <c r="W96" t="str">
        <f>IF(ISTEXT(V96),"",SUM(V$12:V96))</f>
        <v/>
      </c>
      <c r="X96">
        <f>IF(OR(J96=Q96,ISTEXT(Y95),ISTEXT('Mortgage 1 Info Calcs'!$F$17)),"",IF(('Mortgage 1 Info Calcs'!F$18*12)&gt;C95+1,IF(C95='Mortgage 1 Info Calcs'!F$18*12,0,'Mortgage 1 Info Calcs'!F$19+Y96*('Mortgage 1 Info Calcs'!F$17)),'Mortgage 1 Info Calcs'!F$19))</f>
        <v>0</v>
      </c>
      <c r="Y96">
        <f>IF(OR(ISERROR(J96-R96-M96),IF(ISERROR((J96-R96-M96)=0),"True",(J96-R96-M96)=0),ISTEXT('Mortgage 1 Info Calcs'!$K$4)),"",IF((J96&gt;(L96+M96)),(FV((G96/'Mortgage 1 Variables'!E$43),1,(L96+M96),-J96+Q96+'Mortgage 1 Info Calcs'!F$24,0))+Q96+'Mortgage 1 Info Calcs'!F$24+IF(I96&gt;0,0,-I96),""))</f>
        <v>84762.594975307045</v>
      </c>
      <c r="Z96" s="67">
        <f>IF((FV(IF(G96=0,'Mortgage 1 Info Calcs'!F$8,G96)/12,1,PMT(IF(G96=0,'Mortgage 1 Info Calcs'!F$8,G96)/12,('Mortgage 1 Info Calcs'!F$9*12)-C95,-Z95,0),-Z95,0))&gt;0,(FV(IF(G96=0,'Mortgage 1 Info Calcs'!F$8,G96)/12,1,PMT(IF(G96=0,'Mortgage 1 Info Calcs'!F$8,G96)/12,('Mortgage 1 Info Calcs'!F$9*12)-C95,-Z95,0),-Z95,0)),0)</f>
        <v>84762.594975307045</v>
      </c>
      <c r="AA96" s="67">
        <f>IF(Z96&lt;=0,0,(IPMT(IF(G96=0,'Mortgage 1 Info Calcs'!F$8,G96)/12,1,('Mortgage 1 Info Calcs'!F$9*12)-C95,-Z95,0)))</f>
        <v>424.90993222284851</v>
      </c>
      <c r="AB96" s="67">
        <f>IF(C96&lt;('Mortgage 1 Info Calcs'!F$9*12),SUM(AA$12:AA96),0)</f>
        <v>39528.214101575446</v>
      </c>
      <c r="AC96" s="14">
        <v>85</v>
      </c>
      <c r="AD96" s="174">
        <f t="shared" si="17"/>
        <v>7.083333333333333</v>
      </c>
      <c r="AE96" s="174" t="str">
        <f>IF(Y96="","",IF(J$12+X96='Mortgage 2 Monthly calcs'!J$12+'Mortgage 2 Monthly calcs'!V96,"",IF(J$12+X96&gt;'Mortgage 2 Monthly calcs'!J$12+'Mortgage 2 Monthly calcs'!V96,IF(Y96+X96+'Mortgage 1 Info Calcs'!F$15&gt;'Mortgage 2 Monthly calcs'!W96+'Mortgage 2 Monthly calcs'!V96,"",C96),IF(Y96+X96&lt;'Mortgage 2 Monthly calcs'!W96+'Mortgage 2 Monthly calcs'!V96,"",C96))))</f>
        <v/>
      </c>
      <c r="AG96" s="16"/>
      <c r="AH96" s="16"/>
      <c r="AI96" s="15"/>
    </row>
    <row r="97" spans="2:35" ht="11.7" customHeight="1" x14ac:dyDescent="0.25">
      <c r="B97">
        <f t="shared" si="15"/>
        <v>7.166666666666667</v>
      </c>
      <c r="C97">
        <v>86</v>
      </c>
      <c r="E97" t="str">
        <f t="shared" si="18"/>
        <v/>
      </c>
      <c r="F97" t="str">
        <f>VLOOKUP('Mortgage 1 Variables'!D$9,'Mortgage 1 Variables'!B$8:C$19,2)</f>
        <v>Dec</v>
      </c>
      <c r="G97">
        <f>IF(ISBLANK('Mortgage 1 Monthly Table'!G97),IF(OR(J97=Q97,ISTEXT(Y96),ISTEXT('Mortgage 1 Info Calcs'!$K$4)),0,IF(('Mortgage 1 Info Calcs'!F$7*12)&gt;C96,G96,IF(C96='Mortgage 1 Info Calcs'!F$7*12,'Mortgage 1 Info Calcs'!F$8,G96))),'Mortgage 1 Monthly Table'!G97)</f>
        <v>0.06</v>
      </c>
      <c r="H97">
        <f>((PMT(G97/'Mortgage 1 Variables'!E$43,('Mortgage 1 Info Calcs'!F$9*'Mortgage 1 Variables'!E$43)-C96,-J97,0)))</f>
        <v>644.30140148550697</v>
      </c>
      <c r="I97">
        <f>IF(OR(ISERROR(((IPMT(G97/'Mortgage 1 Variables'!E$43,1,'Mortgage 1 Info Calcs'!F$9*'Mortgage 1 Variables'!E$43,-J97+Q97+'Mortgage 1 Info Calcs'!F$24,IF('Mortgage 1 Info Calcs'!F$5="Interest Only",-J97+Q97+'Mortgage 1 Info Calcs'!F$24,0))))),(((IPMT(G97/'Mortgage 1 Variables'!E$43,1,'Mortgage 1 Info Calcs'!F$9*'Mortgage 1 Variables'!E$43,-J$12,-J$12)))=0)),0,((IPMT(G97/'Mortgage 1 Variables'!E$43,1,'Mortgage 1 Info Calcs'!F$9*'Mortgage 1 Variables'!E$43,-J97+Q97+'Mortgage 1 Info Calcs'!F$24,IF('Mortgage 1 Info Calcs'!F$5="Interest Only",-J97+Q97+'Mortgage 1 Info Calcs'!F$24,0)))))</f>
        <v>423.81297487653524</v>
      </c>
      <c r="J97">
        <f>IF(Y96&gt;0,IF(ISTEXT('Mortgage 1 Info Calcs'!K$4),"0",IF(ISTEXT(Y96),Y96,Y96+(IF(ISTEXT(K97),0,K97)))),0)</f>
        <v>84762.594975307045</v>
      </c>
      <c r="K97">
        <f>IF(ISBLANK('Mortgage 1 Monthly Table'!L97),0,'Mortgage 1 Monthly Table'!L97)</f>
        <v>0</v>
      </c>
      <c r="L97">
        <f>IF(ISBLANK('Mortgage 1 Monthly Table'!N97),IF('Mortgage 1 Info Calcs'!F$13="Calculated",IF('Mortgage 1 Info Calcs'!F$22="Keep Same",IF('Mortgage 1 Info Calcs'!F$5="Interest Only",IF(OR(I97&gt;L96,J97=""),I97,IF(J97&lt;L96,IF(J97&lt;L96,J97+I97,IF(L96+M96&gt;J97,L96+I97,L96)),IF(L96+M96&gt;J97,L96+I97,L96))),IF(H97&gt;L96,H97,IF(J97&gt;L96,IF(L96+M96&gt;J97,L96+I97,L96),J97+S97))),IF('Mortgage 1 Info Calcs'!F$5="Interest Only",'Mortgage 1 Monthly Calcs'!I97,'Mortgage 1 Monthly Calcs'!H97)),'Mortgage 1 Monthly Calcs'!L96),'Mortgage 1 Monthly Table'!N97)</f>
        <v>644.30140148550697</v>
      </c>
      <c r="M97">
        <f>IF(ISBLANK('Mortgage 1 Monthly Table'!P97),IF(N96&gt;J97,IF(J97&gt;L96,J97-L96,0),IF(OR(OR(Y96&lt;0,ISTEXT(Y96)),ISTEXT('Mortgage 1 Info Calcs'!$K$4)),"",'Mortgage 1 Info Calcs'!F$21)),'Mortgage 1 Monthly Table'!P97)</f>
        <v>0</v>
      </c>
      <c r="N97">
        <f t="shared" si="16"/>
        <v>644.30140148550697</v>
      </c>
      <c r="O97">
        <f>IF(OR(OR(Y96&lt;0,ISTEXT(Y96)),ISTEXT('Mortgage 1 Info Calcs'!$K$4)),"",(O96+M97))</f>
        <v>0</v>
      </c>
      <c r="P97">
        <f>IF(ISBLANK('Mortgage 1 Monthly Table'!T97),IF(ISTEXT(J97),0,IF(OR(Y96&lt;Q96,AND(Y96&lt;0,NOT(ISTEXT(Y96))),ISTEXT('Mortgage 1 Info Calcs'!$K$4)),IF(-Y96&gt;P96,-Y96,Y96-Q96),IF(J97="",0,'Mortgage 1 Info Calcs'!F$26))),'Mortgage 1 Monthly Table'!T97)</f>
        <v>0</v>
      </c>
      <c r="Q97">
        <f>IF(OR(OR(Y96&lt;0,ISTEXT(Y96)),ISTEXT('Mortgage 1 Info Calcs'!$K$4)),"",IF(O97&lt;0,Q96,(Q96+P97)))</f>
        <v>0</v>
      </c>
      <c r="R97">
        <f>IF(OR(ISERROR(L97-S97),ISTEXT('Mortgage 1 Info Calcs'!$K$4)),"",L97-S97+M97)</f>
        <v>220.48842660897174</v>
      </c>
      <c r="S97">
        <f>IF(OR(IF(ISERROR(ROUND((J97-Q97-'Mortgage 1 Info Calcs'!F$24)*(G97/12),2)),0,(J97-O97-Q97-'Mortgage 1 Info Calcs'!F$24)*(G97/12)),,,ISTEXT('Mortgage 1 Info Calcs'!K$4)),IF(((J97-Q97-'Mortgage 1 Info Calcs'!F$24)*(G97/12))&gt;0,((J97-Q97-'Mortgage 1 Info Calcs'!F$24)*(G97/12)),0),0)</f>
        <v>423.81297487653524</v>
      </c>
      <c r="T97">
        <f>IF(OR(ISERROR(SUM(R$12:R97)),(ISTEXT(T96)),(T96=(SUM(R$12:R97)))),"",SUM(R$12:R97))</f>
        <v>15457.893451301699</v>
      </c>
      <c r="U97">
        <f>SUM(S$12:S97)</f>
        <v>39952.027076451981</v>
      </c>
      <c r="V97" t="str">
        <f>IF(ISBLANK('Mortgage 1 Info Calcs'!F$28),"",IF((O97+Q97)&gt;0,((O97+Q97)*G97/12)-((O97+Q97)*(('Mortgage 1 Info Calcs'!F$28)-('Mortgage 1 Info Calcs'!F$28*'Mortgage 1 Info Calcs'!G$29))/12),""))</f>
        <v/>
      </c>
      <c r="W97" t="str">
        <f>IF(ISTEXT(V97),"",SUM(V$12:V97))</f>
        <v/>
      </c>
      <c r="X97">
        <f>IF(OR(J97=Q97,ISTEXT(Y96),ISTEXT('Mortgage 1 Info Calcs'!$F$17)),"",IF(('Mortgage 1 Info Calcs'!F$18*12)&gt;C96+1,IF(C96='Mortgage 1 Info Calcs'!F$18*12,0,'Mortgage 1 Info Calcs'!F$19+Y97*('Mortgage 1 Info Calcs'!F$17)),'Mortgage 1 Info Calcs'!F$19))</f>
        <v>0</v>
      </c>
      <c r="Y97">
        <f>IF(OR(ISERROR(J97-R97-M97),IF(ISERROR((J97-R97-M97)=0),"True",(J97-R97-M97)=0),ISTEXT('Mortgage 1 Info Calcs'!$K$4)),"",IF((J97&gt;(L97+M97)),(FV((G97/'Mortgage 1 Variables'!E$43),1,(L97+M97),-J97+Q97+'Mortgage 1 Info Calcs'!F$24,0))+Q97+'Mortgage 1 Info Calcs'!F$24+IF(I97&gt;0,0,-I97),""))</f>
        <v>84542.106548698066</v>
      </c>
      <c r="Z97" s="67">
        <f>IF((FV(IF(G97=0,'Mortgage 1 Info Calcs'!F$8,G97)/12,1,PMT(IF(G97=0,'Mortgage 1 Info Calcs'!F$8,G97)/12,('Mortgage 1 Info Calcs'!F$9*12)-C96,-Z96,0),-Z96,0))&gt;0,(FV(IF(G97=0,'Mortgage 1 Info Calcs'!F$8,G97)/12,1,PMT(IF(G97=0,'Mortgage 1 Info Calcs'!F$8,G97)/12,('Mortgage 1 Info Calcs'!F$9*12)-C96,-Z96,0),-Z96,0)),0)</f>
        <v>84542.106548698066</v>
      </c>
      <c r="AA97" s="67">
        <f>IF(Z97&lt;=0,0,(IPMT(IF(G97=0,'Mortgage 1 Info Calcs'!F$8,G97)/12,1,('Mortgage 1 Info Calcs'!F$9*12)-C96,-Z96,0)))</f>
        <v>423.81297487653524</v>
      </c>
      <c r="AB97" s="67">
        <f>IF(C97&lt;('Mortgage 1 Info Calcs'!F$9*12),SUM(AA$12:AA97),0)</f>
        <v>39952.027076451981</v>
      </c>
      <c r="AC97" s="14">
        <v>86</v>
      </c>
      <c r="AD97" s="174">
        <f t="shared" si="17"/>
        <v>7.166666666666667</v>
      </c>
      <c r="AE97" s="174" t="str">
        <f>IF(Y97="","",IF(J$12+X97='Mortgage 2 Monthly calcs'!J$12+'Mortgage 2 Monthly calcs'!V97,"",IF(J$12+X97&gt;'Mortgage 2 Monthly calcs'!J$12+'Mortgage 2 Monthly calcs'!V97,IF(Y97+X97+'Mortgage 1 Info Calcs'!F$15&gt;'Mortgage 2 Monthly calcs'!W97+'Mortgage 2 Monthly calcs'!V97,"",C97),IF(Y97+X97&lt;'Mortgage 2 Monthly calcs'!W97+'Mortgage 2 Monthly calcs'!V97,"",C97))))</f>
        <v/>
      </c>
      <c r="AG97" s="16"/>
      <c r="AH97" s="16"/>
      <c r="AI97" s="15"/>
    </row>
    <row r="98" spans="2:35" ht="11.7" customHeight="1" x14ac:dyDescent="0.25">
      <c r="B98">
        <f t="shared" si="15"/>
        <v>7.25</v>
      </c>
      <c r="C98">
        <v>87</v>
      </c>
      <c r="E98">
        <f t="shared" si="18"/>
        <v>2017</v>
      </c>
      <c r="F98" t="str">
        <f>VLOOKUP('Mortgage 1 Variables'!D$10,'Mortgage 1 Variables'!B$8:C$19,2)</f>
        <v>Jan</v>
      </c>
      <c r="G98">
        <f>IF(ISBLANK('Mortgage 1 Monthly Table'!G98),IF(OR(J98=Q98,ISTEXT(Y97),ISTEXT('Mortgage 1 Info Calcs'!$K$4)),0,IF(('Mortgage 1 Info Calcs'!F$7*12)&gt;C97,G97,IF(C97='Mortgage 1 Info Calcs'!F$7*12,'Mortgage 1 Info Calcs'!F$8,G97))),'Mortgage 1 Monthly Table'!G98)</f>
        <v>0.06</v>
      </c>
      <c r="H98">
        <f>((PMT(G98/'Mortgage 1 Variables'!E$43,('Mortgage 1 Info Calcs'!F$9*'Mortgage 1 Variables'!E$43)-C97,-J98,0)))</f>
        <v>644.30140148550686</v>
      </c>
      <c r="I98">
        <f>IF(OR(ISERROR(((IPMT(G98/'Mortgage 1 Variables'!E$43,1,'Mortgage 1 Info Calcs'!F$9*'Mortgage 1 Variables'!E$43,-J98+Q98+'Mortgage 1 Info Calcs'!F$24,IF('Mortgage 1 Info Calcs'!F$5="Interest Only",-J98+Q98+'Mortgage 1 Info Calcs'!F$24,0))))),(((IPMT(G98/'Mortgage 1 Variables'!E$43,1,'Mortgage 1 Info Calcs'!F$9*'Mortgage 1 Variables'!E$43,-J$12,-J$12)))=0)),0,((IPMT(G98/'Mortgage 1 Variables'!E$43,1,'Mortgage 1 Info Calcs'!F$9*'Mortgage 1 Variables'!E$43,-J98+Q98+'Mortgage 1 Info Calcs'!F$24,IF('Mortgage 1 Info Calcs'!F$5="Interest Only",-J98+Q98+'Mortgage 1 Info Calcs'!F$24,0)))))</f>
        <v>422.71053274349032</v>
      </c>
      <c r="J98">
        <f>IF(Y97&gt;0,IF(ISTEXT('Mortgage 1 Info Calcs'!K$4),"0",IF(ISTEXT(Y97),Y97,Y97+(IF(ISTEXT(K98),0,K98)))),0)</f>
        <v>84542.106548698066</v>
      </c>
      <c r="K98">
        <f>IF(ISBLANK('Mortgage 1 Monthly Table'!L98),0,'Mortgage 1 Monthly Table'!L98)</f>
        <v>0</v>
      </c>
      <c r="L98">
        <f>IF(ISBLANK('Mortgage 1 Monthly Table'!N98),IF('Mortgage 1 Info Calcs'!F$13="Calculated",IF('Mortgage 1 Info Calcs'!F$22="Keep Same",IF('Mortgage 1 Info Calcs'!F$5="Interest Only",IF(OR(I98&gt;L97,J98=""),I98,IF(J98&lt;L97,IF(J98&lt;L97,J98+I98,IF(L97+M97&gt;J98,L97+I98,L97)),IF(L97+M97&gt;J98,L97+I98,L97))),IF(H98&gt;L97,H98,IF(J98&gt;L97,IF(L97+M97&gt;J98,L97+I98,L97),J98+S98))),IF('Mortgage 1 Info Calcs'!F$5="Interest Only",'Mortgage 1 Monthly Calcs'!I98,'Mortgage 1 Monthly Calcs'!H98)),'Mortgage 1 Monthly Calcs'!L97),'Mortgage 1 Monthly Table'!N98)</f>
        <v>644.30140148550686</v>
      </c>
      <c r="M98">
        <f>IF(ISBLANK('Mortgage 1 Monthly Table'!P98),IF(N97&gt;J98,IF(J98&gt;L97,J98-L97,0),IF(OR(OR(Y97&lt;0,ISTEXT(Y97)),ISTEXT('Mortgage 1 Info Calcs'!$K$4)),"",'Mortgage 1 Info Calcs'!F$21)),'Mortgage 1 Monthly Table'!P98)</f>
        <v>0</v>
      </c>
      <c r="N98">
        <f t="shared" si="16"/>
        <v>644.30140148550686</v>
      </c>
      <c r="O98">
        <f>IF(OR(OR(Y97&lt;0,ISTEXT(Y97)),ISTEXT('Mortgage 1 Info Calcs'!$K$4)),"",(O97+M98))</f>
        <v>0</v>
      </c>
      <c r="P98">
        <f>IF(ISBLANK('Mortgage 1 Monthly Table'!T98),IF(ISTEXT(J98),0,IF(OR(Y97&lt;Q97,AND(Y97&lt;0,NOT(ISTEXT(Y97))),ISTEXT('Mortgage 1 Info Calcs'!$K$4)),IF(-Y97&gt;P97,-Y97,Y97-Q97),IF(J98="",0,'Mortgage 1 Info Calcs'!F$26))),'Mortgage 1 Monthly Table'!T98)</f>
        <v>0</v>
      </c>
      <c r="Q98">
        <f>IF(OR(OR(Y97&lt;0,ISTEXT(Y97)),ISTEXT('Mortgage 1 Info Calcs'!$K$4)),"",IF(O98&lt;0,Q97,(Q97+P98)))</f>
        <v>0</v>
      </c>
      <c r="R98">
        <f>IF(OR(ISERROR(L98-S98),ISTEXT('Mortgage 1 Info Calcs'!$K$4)),"",L98-S98+M98)</f>
        <v>221.59086874201654</v>
      </c>
      <c r="S98">
        <f>IF(OR(IF(ISERROR(ROUND((J98-Q98-'Mortgage 1 Info Calcs'!F$24)*(G98/12),2)),0,(J98-O98-Q98-'Mortgage 1 Info Calcs'!F$24)*(G98/12)),,,ISTEXT('Mortgage 1 Info Calcs'!K$4)),IF(((J98-Q98-'Mortgage 1 Info Calcs'!F$24)*(G98/12))&gt;0,((J98-Q98-'Mortgage 1 Info Calcs'!F$24)*(G98/12)),0),0)</f>
        <v>422.71053274349032</v>
      </c>
      <c r="T98">
        <f>IF(OR(ISERROR(SUM(R$12:R98)),(ISTEXT(T97)),(T97=(SUM(R$12:R98)))),"",SUM(R$12:R98))</f>
        <v>15679.484320043715</v>
      </c>
      <c r="U98">
        <f>SUM(S$12:S98)</f>
        <v>40374.737609195472</v>
      </c>
      <c r="V98" t="str">
        <f>IF(ISBLANK('Mortgage 1 Info Calcs'!F$28),"",IF((O98+Q98)&gt;0,((O98+Q98)*G98/12)-((O98+Q98)*(('Mortgage 1 Info Calcs'!F$28)-('Mortgage 1 Info Calcs'!F$28*'Mortgage 1 Info Calcs'!G$29))/12),""))</f>
        <v/>
      </c>
      <c r="W98" t="str">
        <f>IF(ISTEXT(V98),"",SUM(V$12:V98))</f>
        <v/>
      </c>
      <c r="X98">
        <f>IF(OR(J98=Q98,ISTEXT(Y97),ISTEXT('Mortgage 1 Info Calcs'!$F$17)),"",IF(('Mortgage 1 Info Calcs'!F$18*12)&gt;C97+1,IF(C97='Mortgage 1 Info Calcs'!F$18*12,0,'Mortgage 1 Info Calcs'!F$19+Y98*('Mortgage 1 Info Calcs'!F$17)),'Mortgage 1 Info Calcs'!F$19))</f>
        <v>0</v>
      </c>
      <c r="Y98">
        <f>IF(OR(ISERROR(J98-R98-M98),IF(ISERROR((J98-R98-M98)=0),"True",(J98-R98-M98)=0),ISTEXT('Mortgage 1 Info Calcs'!$K$4)),"",IF((J98&gt;(L98+M98)),(FV((G98/'Mortgage 1 Variables'!E$43),1,(L98+M98),-J98+Q98+'Mortgage 1 Info Calcs'!F$24,0))+Q98+'Mortgage 1 Info Calcs'!F$24+IF(I98&gt;0,0,-I98),""))</f>
        <v>84320.51567995605</v>
      </c>
      <c r="Z98" s="67">
        <f>IF((FV(IF(G98=0,'Mortgage 1 Info Calcs'!F$8,G98)/12,1,PMT(IF(G98=0,'Mortgage 1 Info Calcs'!F$8,G98)/12,('Mortgage 1 Info Calcs'!F$9*12)-C97,-Z97,0),-Z97,0))&gt;0,(FV(IF(G98=0,'Mortgage 1 Info Calcs'!F$8,G98)/12,1,PMT(IF(G98=0,'Mortgage 1 Info Calcs'!F$8,G98)/12,('Mortgage 1 Info Calcs'!F$9*12)-C97,-Z97,0),-Z97,0)),0)</f>
        <v>84320.51567995605</v>
      </c>
      <c r="AA98" s="67">
        <f>IF(Z98&lt;=0,0,(IPMT(IF(G98=0,'Mortgage 1 Info Calcs'!F$8,G98)/12,1,('Mortgage 1 Info Calcs'!F$9*12)-C97,-Z97,0)))</f>
        <v>422.71053274349032</v>
      </c>
      <c r="AB98" s="67">
        <f>IF(C98&lt;('Mortgage 1 Info Calcs'!F$9*12),SUM(AA$12:AA98),0)</f>
        <v>40374.737609195472</v>
      </c>
      <c r="AC98" s="14">
        <v>87</v>
      </c>
      <c r="AD98" s="174">
        <f t="shared" si="17"/>
        <v>7.25</v>
      </c>
      <c r="AE98" s="174" t="str">
        <f>IF(Y98="","",IF(J$12+X98='Mortgage 2 Monthly calcs'!J$12+'Mortgage 2 Monthly calcs'!V98,"",IF(J$12+X98&gt;'Mortgage 2 Monthly calcs'!J$12+'Mortgage 2 Monthly calcs'!V98,IF(Y98+X98+'Mortgage 1 Info Calcs'!F$15&gt;'Mortgage 2 Monthly calcs'!W98+'Mortgage 2 Monthly calcs'!V98,"",C98),IF(Y98+X98&lt;'Mortgage 2 Monthly calcs'!W98+'Mortgage 2 Monthly calcs'!V98,"",C98))))</f>
        <v/>
      </c>
      <c r="AG98" s="16"/>
      <c r="AH98" s="16"/>
      <c r="AI98" s="15"/>
    </row>
    <row r="99" spans="2:35" ht="11.7" customHeight="1" x14ac:dyDescent="0.25">
      <c r="B99">
        <f t="shared" si="15"/>
        <v>7.333333333333333</v>
      </c>
      <c r="C99">
        <v>88</v>
      </c>
      <c r="D99" t="str">
        <f>IF(J867=1,F91+1,"")</f>
        <v/>
      </c>
      <c r="E99" t="str">
        <f t="shared" si="18"/>
        <v/>
      </c>
      <c r="F99" t="str">
        <f>VLOOKUP('Mortgage 1 Variables'!D$11,'Mortgage 1 Variables'!B$8:C$19,2)</f>
        <v>Feb</v>
      </c>
      <c r="G99">
        <f>IF(ISBLANK('Mortgage 1 Monthly Table'!G99),IF(OR(J99=Q99,ISTEXT(Y98),ISTEXT('Mortgage 1 Info Calcs'!$K$4)),0,IF(('Mortgage 1 Info Calcs'!F$7*12)&gt;C98,G98,IF(C98='Mortgage 1 Info Calcs'!F$7*12,'Mortgage 1 Info Calcs'!F$8,G98))),'Mortgage 1 Monthly Table'!G99)</f>
        <v>0.06</v>
      </c>
      <c r="H99">
        <f>((PMT(G99/'Mortgage 1 Variables'!E$43,('Mortgage 1 Info Calcs'!F$9*'Mortgage 1 Variables'!E$43)-C98,-J99,0)))</f>
        <v>644.30140148550697</v>
      </c>
      <c r="I99">
        <f>IF(OR(ISERROR(((IPMT(G99/'Mortgage 1 Variables'!E$43,1,'Mortgage 1 Info Calcs'!F$9*'Mortgage 1 Variables'!E$43,-J99+Q99+'Mortgage 1 Info Calcs'!F$24,IF('Mortgage 1 Info Calcs'!F$5="Interest Only",-J99+Q99+'Mortgage 1 Info Calcs'!F$24,0))))),(((IPMT(G99/'Mortgage 1 Variables'!E$43,1,'Mortgage 1 Info Calcs'!F$9*'Mortgage 1 Variables'!E$43,-J$12,-J$12)))=0)),0,((IPMT(G99/'Mortgage 1 Variables'!E$43,1,'Mortgage 1 Info Calcs'!F$9*'Mortgage 1 Variables'!E$43,-J99+Q99+'Mortgage 1 Info Calcs'!F$24,IF('Mortgage 1 Info Calcs'!F$5="Interest Only",-J99+Q99+'Mortgage 1 Info Calcs'!F$24,0)))))</f>
        <v>421.60257839978027</v>
      </c>
      <c r="J99">
        <f>IF(Y98&gt;0,IF(ISTEXT('Mortgage 1 Info Calcs'!K$4),"0",IF(ISTEXT(Y98),Y98,Y98+(IF(ISTEXT(K99),0,K99)))),0)</f>
        <v>84320.51567995605</v>
      </c>
      <c r="K99">
        <f>IF(ISBLANK('Mortgage 1 Monthly Table'!L99),0,'Mortgage 1 Monthly Table'!L99)</f>
        <v>0</v>
      </c>
      <c r="L99">
        <f>IF(ISBLANK('Mortgage 1 Monthly Table'!N99),IF('Mortgage 1 Info Calcs'!F$13="Calculated",IF('Mortgage 1 Info Calcs'!F$22="Keep Same",IF('Mortgage 1 Info Calcs'!F$5="Interest Only",IF(OR(I99&gt;L98,J99=""),I99,IF(J99&lt;L98,IF(J99&lt;L98,J99+I99,IF(L98+M98&gt;J99,L98+I99,L98)),IF(L98+M98&gt;J99,L98+I99,L98))),IF(H99&gt;L98,H99,IF(J99&gt;L98,IF(L98+M98&gt;J99,L98+I99,L98),J99+S99))),IF('Mortgage 1 Info Calcs'!F$5="Interest Only",'Mortgage 1 Monthly Calcs'!I99,'Mortgage 1 Monthly Calcs'!H99)),'Mortgage 1 Monthly Calcs'!L98),'Mortgage 1 Monthly Table'!N99)</f>
        <v>644.30140148550697</v>
      </c>
      <c r="M99">
        <f>IF(ISBLANK('Mortgage 1 Monthly Table'!P99),IF(N98&gt;J99,IF(J99&gt;L98,J99-L98,0),IF(OR(OR(Y98&lt;0,ISTEXT(Y98)),ISTEXT('Mortgage 1 Info Calcs'!$K$4)),"",'Mortgage 1 Info Calcs'!F$21)),'Mortgage 1 Monthly Table'!P99)</f>
        <v>0</v>
      </c>
      <c r="N99">
        <f t="shared" si="16"/>
        <v>644.30140148550697</v>
      </c>
      <c r="O99">
        <f>IF(OR(OR(Y98&lt;0,ISTEXT(Y98)),ISTEXT('Mortgage 1 Info Calcs'!$K$4)),"",(O98+M99))</f>
        <v>0</v>
      </c>
      <c r="P99">
        <f>IF(ISBLANK('Mortgage 1 Monthly Table'!T99),IF(ISTEXT(J99),0,IF(OR(Y98&lt;Q98,AND(Y98&lt;0,NOT(ISTEXT(Y98))),ISTEXT('Mortgage 1 Info Calcs'!$K$4)),IF(-Y98&gt;P98,-Y98,Y98-Q98),IF(J99="",0,'Mortgage 1 Info Calcs'!F$26))),'Mortgage 1 Monthly Table'!T99)</f>
        <v>0</v>
      </c>
      <c r="Q99">
        <f>IF(OR(OR(Y98&lt;0,ISTEXT(Y98)),ISTEXT('Mortgage 1 Info Calcs'!$K$4)),"",IF(O99&lt;0,Q98,(Q98+P99)))</f>
        <v>0</v>
      </c>
      <c r="R99">
        <f>IF(OR(ISERROR(L99-S99),ISTEXT('Mortgage 1 Info Calcs'!$K$4)),"",L99-S99+M99)</f>
        <v>222.6988230857267</v>
      </c>
      <c r="S99">
        <f>IF(OR(IF(ISERROR(ROUND((J99-Q99-'Mortgage 1 Info Calcs'!F$24)*(G99/12),2)),0,(J99-O99-Q99-'Mortgage 1 Info Calcs'!F$24)*(G99/12)),,,ISTEXT('Mortgage 1 Info Calcs'!K$4)),IF(((J99-Q99-'Mortgage 1 Info Calcs'!F$24)*(G99/12))&gt;0,((J99-Q99-'Mortgage 1 Info Calcs'!F$24)*(G99/12)),0),0)</f>
        <v>421.60257839978027</v>
      </c>
      <c r="T99">
        <f>IF(OR(ISERROR(SUM(R$12:R99)),(ISTEXT(T98)),(T98=(SUM(R$12:R99)))),"",SUM(R$12:R99))</f>
        <v>15902.183143129441</v>
      </c>
      <c r="U99">
        <f>SUM(S$12:S99)</f>
        <v>40796.340187595255</v>
      </c>
      <c r="V99" t="str">
        <f>IF(ISBLANK('Mortgage 1 Info Calcs'!F$28),"",IF((O99+Q99)&gt;0,((O99+Q99)*G99/12)-((O99+Q99)*(('Mortgage 1 Info Calcs'!F$28)-('Mortgage 1 Info Calcs'!F$28*'Mortgage 1 Info Calcs'!G$29))/12),""))</f>
        <v/>
      </c>
      <c r="W99" t="str">
        <f>IF(ISTEXT(V99),"",SUM(V$12:V99))</f>
        <v/>
      </c>
      <c r="X99">
        <f>IF(OR(J99=Q99,ISTEXT(Y98),ISTEXT('Mortgage 1 Info Calcs'!$F$17)),"",IF(('Mortgage 1 Info Calcs'!F$18*12)&gt;C98+1,IF(C98='Mortgage 1 Info Calcs'!F$18*12,0,'Mortgage 1 Info Calcs'!F$19+Y99*('Mortgage 1 Info Calcs'!F$17)),'Mortgage 1 Info Calcs'!F$19))</f>
        <v>0</v>
      </c>
      <c r="Y99">
        <f>IF(OR(ISERROR(J99-R99-M99),IF(ISERROR((J99-R99-M99)=0),"True",(J99-R99-M99)=0),ISTEXT('Mortgage 1 Info Calcs'!$K$4)),"",IF((J99&gt;(L99+M99)),(FV((G99/'Mortgage 1 Variables'!E$43),1,(L99+M99),-J99+Q99+'Mortgage 1 Info Calcs'!F$24,0))+Q99+'Mortgage 1 Info Calcs'!F$24+IF(I99&gt;0,0,-I99),""))</f>
        <v>84097.816856870326</v>
      </c>
      <c r="Z99" s="67">
        <f>IF((FV(IF(G99=0,'Mortgage 1 Info Calcs'!F$8,G99)/12,1,PMT(IF(G99=0,'Mortgage 1 Info Calcs'!F$8,G99)/12,('Mortgage 1 Info Calcs'!F$9*12)-C98,-Z98,0),-Z98,0))&gt;0,(FV(IF(G99=0,'Mortgage 1 Info Calcs'!F$8,G99)/12,1,PMT(IF(G99=0,'Mortgage 1 Info Calcs'!F$8,G99)/12,('Mortgage 1 Info Calcs'!F$9*12)-C98,-Z98,0),-Z98,0)),0)</f>
        <v>84097.816856870326</v>
      </c>
      <c r="AA99" s="67">
        <f>IF(Z99&lt;=0,0,(IPMT(IF(G99=0,'Mortgage 1 Info Calcs'!F$8,G99)/12,1,('Mortgage 1 Info Calcs'!F$9*12)-C98,-Z98,0)))</f>
        <v>421.60257839978027</v>
      </c>
      <c r="AB99" s="67">
        <f>IF(C99&lt;('Mortgage 1 Info Calcs'!F$9*12),SUM(AA$12:AA99),0)</f>
        <v>40796.340187595255</v>
      </c>
      <c r="AC99" s="14">
        <v>88</v>
      </c>
      <c r="AD99" s="174">
        <f t="shared" si="17"/>
        <v>7.333333333333333</v>
      </c>
      <c r="AE99" s="174" t="str">
        <f>IF(Y99="","",IF(J$12+X99='Mortgage 2 Monthly calcs'!J$12+'Mortgage 2 Monthly calcs'!V99,"",IF(J$12+X99&gt;'Mortgage 2 Monthly calcs'!J$12+'Mortgage 2 Monthly calcs'!V99,IF(Y99+X99+'Mortgage 1 Info Calcs'!F$15&gt;'Mortgage 2 Monthly calcs'!W99+'Mortgage 2 Monthly calcs'!V99,"",C99),IF(Y99+X99&lt;'Mortgage 2 Monthly calcs'!W99+'Mortgage 2 Monthly calcs'!V99,"",C99))))</f>
        <v/>
      </c>
      <c r="AG99" s="16"/>
      <c r="AH99" s="16"/>
      <c r="AI99" s="15"/>
    </row>
    <row r="100" spans="2:35" ht="11.7" customHeight="1" x14ac:dyDescent="0.25">
      <c r="B100">
        <f t="shared" si="15"/>
        <v>7.416666666666667</v>
      </c>
      <c r="C100">
        <v>89</v>
      </c>
      <c r="D100" t="str">
        <f>IF(J868=1,F91+1,"")</f>
        <v/>
      </c>
      <c r="E100" t="str">
        <f t="shared" si="18"/>
        <v/>
      </c>
      <c r="F100" t="str">
        <f>VLOOKUP('Mortgage 1 Variables'!D$12,'Mortgage 1 Variables'!B$8:C$19,2)</f>
        <v>Mar</v>
      </c>
      <c r="G100">
        <f>IF(ISBLANK('Mortgage 1 Monthly Table'!G100),IF(OR(J100=Q100,ISTEXT(Y99),ISTEXT('Mortgage 1 Info Calcs'!$K$4)),0,IF(('Mortgage 1 Info Calcs'!F$7*12)&gt;C99,G99,IF(C99='Mortgage 1 Info Calcs'!F$7*12,'Mortgage 1 Info Calcs'!F$8,G99))),'Mortgage 1 Monthly Table'!G100)</f>
        <v>0.06</v>
      </c>
      <c r="H100">
        <f>((PMT(G100/'Mortgage 1 Variables'!E$43,('Mortgage 1 Info Calcs'!F$9*'Mortgage 1 Variables'!E$43)-C99,-J100,0)))</f>
        <v>644.30140148550697</v>
      </c>
      <c r="I100">
        <f>IF(OR(ISERROR(((IPMT(G100/'Mortgage 1 Variables'!E$43,1,'Mortgage 1 Info Calcs'!F$9*'Mortgage 1 Variables'!E$43,-J100+Q100+'Mortgage 1 Info Calcs'!F$24,IF('Mortgage 1 Info Calcs'!F$5="Interest Only",-J100+Q100+'Mortgage 1 Info Calcs'!F$24,0))))),(((IPMT(G100/'Mortgage 1 Variables'!E$43,1,'Mortgage 1 Info Calcs'!F$9*'Mortgage 1 Variables'!E$43,-J$12,-J$12)))=0)),0,((IPMT(G100/'Mortgage 1 Variables'!E$43,1,'Mortgage 1 Info Calcs'!F$9*'Mortgage 1 Variables'!E$43,-J100+Q100+'Mortgage 1 Info Calcs'!F$24,IF('Mortgage 1 Info Calcs'!F$5="Interest Only",-J100+Q100+'Mortgage 1 Info Calcs'!F$24,0)))))</f>
        <v>420.48908428435163</v>
      </c>
      <c r="J100">
        <f>IF(Y99&gt;0,IF(ISTEXT('Mortgage 1 Info Calcs'!K$4),"0",IF(ISTEXT(Y99),Y99,Y99+(IF(ISTEXT(K100),0,K100)))),0)</f>
        <v>84097.816856870326</v>
      </c>
      <c r="K100">
        <f>IF(ISBLANK('Mortgage 1 Monthly Table'!L100),0,'Mortgage 1 Monthly Table'!L100)</f>
        <v>0</v>
      </c>
      <c r="L100">
        <f>IF(ISBLANK('Mortgage 1 Monthly Table'!N100),IF('Mortgage 1 Info Calcs'!F$13="Calculated",IF('Mortgage 1 Info Calcs'!F$22="Keep Same",IF('Mortgage 1 Info Calcs'!F$5="Interest Only",IF(OR(I100&gt;L99,J100=""),I100,IF(J100&lt;L99,IF(J100&lt;L99,J100+I100,IF(L99+M99&gt;J100,L99+I100,L99)),IF(L99+M99&gt;J100,L99+I100,L99))),IF(H100&gt;L99,H100,IF(J100&gt;L99,IF(L99+M99&gt;J100,L99+I100,L99),J100+S100))),IF('Mortgage 1 Info Calcs'!F$5="Interest Only",'Mortgage 1 Monthly Calcs'!I100,'Mortgage 1 Monthly Calcs'!H100)),'Mortgage 1 Monthly Calcs'!L99),'Mortgage 1 Monthly Table'!N100)</f>
        <v>644.30140148550697</v>
      </c>
      <c r="M100">
        <f>IF(ISBLANK('Mortgage 1 Monthly Table'!P100),IF(N99&gt;J100,IF(J100&gt;L99,J100-L99,0),IF(OR(OR(Y99&lt;0,ISTEXT(Y99)),ISTEXT('Mortgage 1 Info Calcs'!$K$4)),"",'Mortgage 1 Info Calcs'!F$21)),'Mortgage 1 Monthly Table'!P100)</f>
        <v>0</v>
      </c>
      <c r="N100">
        <f t="shared" si="16"/>
        <v>644.30140148550697</v>
      </c>
      <c r="O100">
        <f>IF(OR(OR(Y99&lt;0,ISTEXT(Y99)),ISTEXT('Mortgage 1 Info Calcs'!$K$4)),"",(O99+M100))</f>
        <v>0</v>
      </c>
      <c r="P100">
        <f>IF(ISBLANK('Mortgage 1 Monthly Table'!T100),IF(ISTEXT(J100),0,IF(OR(Y99&lt;Q99,AND(Y99&lt;0,NOT(ISTEXT(Y99))),ISTEXT('Mortgage 1 Info Calcs'!$K$4)),IF(-Y99&gt;P99,-Y99,Y99-Q99),IF(J100="",0,'Mortgage 1 Info Calcs'!F$26))),'Mortgage 1 Monthly Table'!T100)</f>
        <v>0</v>
      </c>
      <c r="Q100">
        <f>IF(OR(OR(Y99&lt;0,ISTEXT(Y99)),ISTEXT('Mortgage 1 Info Calcs'!$K$4)),"",IF(O100&lt;0,Q99,(Q99+P100)))</f>
        <v>0</v>
      </c>
      <c r="R100">
        <f>IF(OR(ISERROR(L100-S100),ISTEXT('Mortgage 1 Info Calcs'!$K$4)),"",L100-S100+M100)</f>
        <v>223.81231720115534</v>
      </c>
      <c r="S100">
        <f>IF(OR(IF(ISERROR(ROUND((J100-Q100-'Mortgage 1 Info Calcs'!F$24)*(G100/12),2)),0,(J100-O100-Q100-'Mortgage 1 Info Calcs'!F$24)*(G100/12)),,,ISTEXT('Mortgage 1 Info Calcs'!K$4)),IF(((J100-Q100-'Mortgage 1 Info Calcs'!F$24)*(G100/12))&gt;0,((J100-Q100-'Mortgage 1 Info Calcs'!F$24)*(G100/12)),0),0)</f>
        <v>420.48908428435163</v>
      </c>
      <c r="T100">
        <f>IF(OR(ISERROR(SUM(R$12:R100)),(ISTEXT(T99)),(T99=(SUM(R$12:R100)))),"",SUM(R$12:R100))</f>
        <v>16125.995460330596</v>
      </c>
      <c r="U100">
        <f>SUM(S$12:S100)</f>
        <v>41216.829271879607</v>
      </c>
      <c r="V100" t="str">
        <f>IF(ISBLANK('Mortgage 1 Info Calcs'!F$28),"",IF((O100+Q100)&gt;0,((O100+Q100)*G100/12)-((O100+Q100)*(('Mortgage 1 Info Calcs'!F$28)-('Mortgage 1 Info Calcs'!F$28*'Mortgage 1 Info Calcs'!G$29))/12),""))</f>
        <v/>
      </c>
      <c r="W100" t="str">
        <f>IF(ISTEXT(V100),"",SUM(V$12:V100))</f>
        <v/>
      </c>
      <c r="X100">
        <f>IF(OR(J100=Q100,ISTEXT(Y99),ISTEXT('Mortgage 1 Info Calcs'!$F$17)),"",IF(('Mortgage 1 Info Calcs'!F$18*12)&gt;C99+1,IF(C99='Mortgage 1 Info Calcs'!F$18*12,0,'Mortgage 1 Info Calcs'!F$19+Y100*('Mortgage 1 Info Calcs'!F$17)),'Mortgage 1 Info Calcs'!F$19))</f>
        <v>0</v>
      </c>
      <c r="Y100">
        <f>IF(OR(ISERROR(J100-R100-M100),IF(ISERROR((J100-R100-M100)=0),"True",(J100-R100-M100)=0),ISTEXT('Mortgage 1 Info Calcs'!$K$4)),"",IF((J100&gt;(L100+M100)),(FV((G100/'Mortgage 1 Variables'!E$43),1,(L100+M100),-J100+Q100+'Mortgage 1 Info Calcs'!F$24,0))+Q100+'Mortgage 1 Info Calcs'!F$24+IF(I100&gt;0,0,-I100),""))</f>
        <v>83874.004539669171</v>
      </c>
      <c r="Z100" s="67">
        <f>IF((FV(IF(G100=0,'Mortgage 1 Info Calcs'!F$8,G100)/12,1,PMT(IF(G100=0,'Mortgage 1 Info Calcs'!F$8,G100)/12,('Mortgage 1 Info Calcs'!F$9*12)-C99,-Z99,0),-Z99,0))&gt;0,(FV(IF(G100=0,'Mortgage 1 Info Calcs'!F$8,G100)/12,1,PMT(IF(G100=0,'Mortgage 1 Info Calcs'!F$8,G100)/12,('Mortgage 1 Info Calcs'!F$9*12)-C99,-Z99,0),-Z99,0)),0)</f>
        <v>83874.004539669171</v>
      </c>
      <c r="AA100" s="67">
        <f>IF(Z100&lt;=0,0,(IPMT(IF(G100=0,'Mortgage 1 Info Calcs'!F$8,G100)/12,1,('Mortgage 1 Info Calcs'!F$9*12)-C99,-Z99,0)))</f>
        <v>420.48908428435163</v>
      </c>
      <c r="AB100" s="67">
        <f>IF(C100&lt;('Mortgage 1 Info Calcs'!F$9*12),SUM(AA$12:AA100),0)</f>
        <v>41216.829271879607</v>
      </c>
      <c r="AC100" s="14">
        <v>89</v>
      </c>
      <c r="AD100" s="174">
        <f t="shared" si="17"/>
        <v>7.416666666666667</v>
      </c>
      <c r="AE100" s="174" t="str">
        <f>IF(Y100="","",IF(J$12+X100='Mortgage 2 Monthly calcs'!J$12+'Mortgage 2 Monthly calcs'!V100,"",IF(J$12+X100&gt;'Mortgage 2 Monthly calcs'!J$12+'Mortgage 2 Monthly calcs'!V100,IF(Y100+X100+'Mortgage 1 Info Calcs'!F$15&gt;'Mortgage 2 Monthly calcs'!W100+'Mortgage 2 Monthly calcs'!V100,"",C100),IF(Y100+X100&lt;'Mortgage 2 Monthly calcs'!W100+'Mortgage 2 Monthly calcs'!V100,"",C100))))</f>
        <v/>
      </c>
      <c r="AG100" s="16"/>
      <c r="AH100" s="16"/>
      <c r="AI100" s="15"/>
    </row>
    <row r="101" spans="2:35" ht="11.7" customHeight="1" x14ac:dyDescent="0.25">
      <c r="B101">
        <f t="shared" si="15"/>
        <v>7.5</v>
      </c>
      <c r="C101">
        <v>90</v>
      </c>
      <c r="D101" t="str">
        <f>IF(J869=1,F91+1,"")</f>
        <v/>
      </c>
      <c r="E101" t="str">
        <f t="shared" si="18"/>
        <v/>
      </c>
      <c r="F101" t="str">
        <f>VLOOKUP('Mortgage 1 Variables'!D$13,'Mortgage 1 Variables'!B$8:C$19,2)</f>
        <v>Apr</v>
      </c>
      <c r="G101">
        <f>IF(ISBLANK('Mortgage 1 Monthly Table'!G101),IF(OR(J101=Q101,ISTEXT(Y100),ISTEXT('Mortgage 1 Info Calcs'!$K$4)),0,IF(('Mortgage 1 Info Calcs'!F$7*12)&gt;C100,G100,IF(C100='Mortgage 1 Info Calcs'!F$7*12,'Mortgage 1 Info Calcs'!F$8,G100))),'Mortgage 1 Monthly Table'!G101)</f>
        <v>0.06</v>
      </c>
      <c r="H101">
        <f>((PMT(G101/'Mortgage 1 Variables'!E$43,('Mortgage 1 Info Calcs'!F$9*'Mortgage 1 Variables'!E$43)-C100,-J101,0)))</f>
        <v>644.30140148550697</v>
      </c>
      <c r="I101">
        <f>IF(OR(ISERROR(((IPMT(G101/'Mortgage 1 Variables'!E$43,1,'Mortgage 1 Info Calcs'!F$9*'Mortgage 1 Variables'!E$43,-J101+Q101+'Mortgage 1 Info Calcs'!F$24,IF('Mortgage 1 Info Calcs'!F$5="Interest Only",-J101+Q101+'Mortgage 1 Info Calcs'!F$24,0))))),(((IPMT(G101/'Mortgage 1 Variables'!E$43,1,'Mortgage 1 Info Calcs'!F$9*'Mortgage 1 Variables'!E$43,-J$12,-J$12)))=0)),0,((IPMT(G101/'Mortgage 1 Variables'!E$43,1,'Mortgage 1 Info Calcs'!F$9*'Mortgage 1 Variables'!E$43,-J101+Q101+'Mortgage 1 Info Calcs'!F$24,IF('Mortgage 1 Info Calcs'!F$5="Interest Only",-J101+Q101+'Mortgage 1 Info Calcs'!F$24,0)))))</f>
        <v>419.37002269834585</v>
      </c>
      <c r="J101">
        <f>IF(Y100&gt;0,IF(ISTEXT('Mortgage 1 Info Calcs'!K$4),"0",IF(ISTEXT(Y100),Y100,Y100+(IF(ISTEXT(K101),0,K101)))),0)</f>
        <v>83874.004539669171</v>
      </c>
      <c r="K101">
        <f>IF(ISBLANK('Mortgage 1 Monthly Table'!L101),0,'Mortgage 1 Monthly Table'!L101)</f>
        <v>0</v>
      </c>
      <c r="L101">
        <f>IF(ISBLANK('Mortgage 1 Monthly Table'!N101),IF('Mortgage 1 Info Calcs'!F$13="Calculated",IF('Mortgage 1 Info Calcs'!F$22="Keep Same",IF('Mortgage 1 Info Calcs'!F$5="Interest Only",IF(OR(I101&gt;L100,J101=""),I101,IF(J101&lt;L100,IF(J101&lt;L100,J101+I101,IF(L100+M100&gt;J101,L100+I101,L100)),IF(L100+M100&gt;J101,L100+I101,L100))),IF(H101&gt;L100,H101,IF(J101&gt;L100,IF(L100+M100&gt;J101,L100+I101,L100),J101+S101))),IF('Mortgage 1 Info Calcs'!F$5="Interest Only",'Mortgage 1 Monthly Calcs'!I101,'Mortgage 1 Monthly Calcs'!H101)),'Mortgage 1 Monthly Calcs'!L100),'Mortgage 1 Monthly Table'!N101)</f>
        <v>644.30140148550697</v>
      </c>
      <c r="M101">
        <f>IF(ISBLANK('Mortgage 1 Monthly Table'!P101),IF(N100&gt;J101,IF(J101&gt;L100,J101-L100,0),IF(OR(OR(Y100&lt;0,ISTEXT(Y100)),ISTEXT('Mortgage 1 Info Calcs'!$K$4)),"",'Mortgage 1 Info Calcs'!F$21)),'Mortgage 1 Monthly Table'!P101)</f>
        <v>0</v>
      </c>
      <c r="N101">
        <f t="shared" si="16"/>
        <v>644.30140148550697</v>
      </c>
      <c r="O101">
        <f>IF(OR(OR(Y100&lt;0,ISTEXT(Y100)),ISTEXT('Mortgage 1 Info Calcs'!$K$4)),"",(O100+M101))</f>
        <v>0</v>
      </c>
      <c r="P101">
        <f>IF(ISBLANK('Mortgage 1 Monthly Table'!T101),IF(ISTEXT(J101),0,IF(OR(Y100&lt;Q100,AND(Y100&lt;0,NOT(ISTEXT(Y100))),ISTEXT('Mortgage 1 Info Calcs'!$K$4)),IF(-Y100&gt;P100,-Y100,Y100-Q100),IF(J101="",0,'Mortgage 1 Info Calcs'!F$26))),'Mortgage 1 Monthly Table'!T101)</f>
        <v>0</v>
      </c>
      <c r="Q101">
        <f>IF(OR(OR(Y100&lt;0,ISTEXT(Y100)),ISTEXT('Mortgage 1 Info Calcs'!$K$4)),"",IF(O101&lt;0,Q100,(Q100+P101)))</f>
        <v>0</v>
      </c>
      <c r="R101">
        <f>IF(OR(ISERROR(L101-S101),ISTEXT('Mortgage 1 Info Calcs'!$K$4)),"",L101-S101+M101)</f>
        <v>224.93137878716112</v>
      </c>
      <c r="S101">
        <f>IF(OR(IF(ISERROR(ROUND((J101-Q101-'Mortgage 1 Info Calcs'!F$24)*(G101/12),2)),0,(J101-O101-Q101-'Mortgage 1 Info Calcs'!F$24)*(G101/12)),,,ISTEXT('Mortgage 1 Info Calcs'!K$4)),IF(((J101-Q101-'Mortgage 1 Info Calcs'!F$24)*(G101/12))&gt;0,((J101-Q101-'Mortgage 1 Info Calcs'!F$24)*(G101/12)),0),0)</f>
        <v>419.37002269834585</v>
      </c>
      <c r="T101">
        <f>IF(OR(ISERROR(SUM(R$12:R101)),(ISTEXT(T100)),(T100=(SUM(R$12:R101)))),"",SUM(R$12:R101))</f>
        <v>16350.926839117757</v>
      </c>
      <c r="U101">
        <f>SUM(S$12:S101)</f>
        <v>41636.199294577957</v>
      </c>
      <c r="V101" t="str">
        <f>IF(ISBLANK('Mortgage 1 Info Calcs'!F$28),"",IF((O101+Q101)&gt;0,((O101+Q101)*G101/12)-((O101+Q101)*(('Mortgage 1 Info Calcs'!F$28)-('Mortgage 1 Info Calcs'!F$28*'Mortgage 1 Info Calcs'!G$29))/12),""))</f>
        <v/>
      </c>
      <c r="W101" t="str">
        <f>IF(ISTEXT(V101),"",SUM(V$12:V101))</f>
        <v/>
      </c>
      <c r="X101">
        <f>IF(OR(J101=Q101,ISTEXT(Y100),ISTEXT('Mortgage 1 Info Calcs'!$F$17)),"",IF(('Mortgage 1 Info Calcs'!F$18*12)&gt;C100+1,IF(C100='Mortgage 1 Info Calcs'!F$18*12,0,'Mortgage 1 Info Calcs'!F$19+Y101*('Mortgage 1 Info Calcs'!F$17)),'Mortgage 1 Info Calcs'!F$19))</f>
        <v>0</v>
      </c>
      <c r="Y101">
        <f>IF(OR(ISERROR(J101-R101-M101),IF(ISERROR((J101-R101-M101)=0),"True",(J101-R101-M101)=0),ISTEXT('Mortgage 1 Info Calcs'!$K$4)),"",IF((J101&gt;(L101+M101)),(FV((G101/'Mortgage 1 Variables'!E$43),1,(L101+M101),-J101+Q101+'Mortgage 1 Info Calcs'!F$24,0))+Q101+'Mortgage 1 Info Calcs'!F$24+IF(I101&gt;0,0,-I101),""))</f>
        <v>83649.073160882006</v>
      </c>
      <c r="Z101" s="67">
        <f>IF((FV(IF(G101=0,'Mortgage 1 Info Calcs'!F$8,G101)/12,1,PMT(IF(G101=0,'Mortgage 1 Info Calcs'!F$8,G101)/12,('Mortgage 1 Info Calcs'!F$9*12)-C100,-Z100,0),-Z100,0))&gt;0,(FV(IF(G101=0,'Mortgage 1 Info Calcs'!F$8,G101)/12,1,PMT(IF(G101=0,'Mortgage 1 Info Calcs'!F$8,G101)/12,('Mortgage 1 Info Calcs'!F$9*12)-C100,-Z100,0),-Z100,0)),0)</f>
        <v>83649.073160882006</v>
      </c>
      <c r="AA101" s="67">
        <f>IF(Z101&lt;=0,0,(IPMT(IF(G101=0,'Mortgage 1 Info Calcs'!F$8,G101)/12,1,('Mortgage 1 Info Calcs'!F$9*12)-C100,-Z100,0)))</f>
        <v>419.37002269834585</v>
      </c>
      <c r="AB101" s="67">
        <f>IF(C101&lt;('Mortgage 1 Info Calcs'!F$9*12),SUM(AA$12:AA101),0)</f>
        <v>41636.199294577957</v>
      </c>
      <c r="AC101" s="14">
        <v>90</v>
      </c>
      <c r="AD101" s="174">
        <f t="shared" si="17"/>
        <v>7.5</v>
      </c>
      <c r="AE101" s="174" t="str">
        <f>IF(Y101="","",IF(J$12+X101='Mortgage 2 Monthly calcs'!J$12+'Mortgage 2 Monthly calcs'!V101,"",IF(J$12+X101&gt;'Mortgage 2 Monthly calcs'!J$12+'Mortgage 2 Monthly calcs'!V101,IF(Y101+X101+'Mortgage 1 Info Calcs'!F$15&gt;'Mortgage 2 Monthly calcs'!W101+'Mortgage 2 Monthly calcs'!V101,"",C101),IF(Y101+X101&lt;'Mortgage 2 Monthly calcs'!W101+'Mortgage 2 Monthly calcs'!V101,"",C101))))</f>
        <v/>
      </c>
      <c r="AG101" s="16"/>
      <c r="AH101" s="16"/>
      <c r="AI101" s="15"/>
    </row>
    <row r="102" spans="2:35" ht="11.7" customHeight="1" x14ac:dyDescent="0.25">
      <c r="B102">
        <f t="shared" si="15"/>
        <v>7.583333333333333</v>
      </c>
      <c r="C102">
        <v>91</v>
      </c>
      <c r="D102" t="str">
        <f>IF(J870=1,F91+1,"")</f>
        <v/>
      </c>
      <c r="E102" t="str">
        <f t="shared" si="18"/>
        <v/>
      </c>
      <c r="F102" t="str">
        <f>VLOOKUP('Mortgage 1 Variables'!D$14,'Mortgage 1 Variables'!B$8:C$19,2)</f>
        <v>May</v>
      </c>
      <c r="G102">
        <f>IF(ISBLANK('Mortgage 1 Monthly Table'!G102),IF(OR(J102=Q102,ISTEXT(Y101),ISTEXT('Mortgage 1 Info Calcs'!$K$4)),0,IF(('Mortgage 1 Info Calcs'!F$7*12)&gt;C101,G101,IF(C101='Mortgage 1 Info Calcs'!F$7*12,'Mortgage 1 Info Calcs'!F$8,G101))),'Mortgage 1 Monthly Table'!G102)</f>
        <v>0.06</v>
      </c>
      <c r="H102">
        <f>((PMT(G102/'Mortgage 1 Variables'!E$43,('Mortgage 1 Info Calcs'!F$9*'Mortgage 1 Variables'!E$43)-C101,-J102,0)))</f>
        <v>644.30140148550686</v>
      </c>
      <c r="I102">
        <f>IF(OR(ISERROR(((IPMT(G102/'Mortgage 1 Variables'!E$43,1,'Mortgage 1 Info Calcs'!F$9*'Mortgage 1 Variables'!E$43,-J102+Q102+'Mortgage 1 Info Calcs'!F$24,IF('Mortgage 1 Info Calcs'!F$5="Interest Only",-J102+Q102+'Mortgage 1 Info Calcs'!F$24,0))))),(((IPMT(G102/'Mortgage 1 Variables'!E$43,1,'Mortgage 1 Info Calcs'!F$9*'Mortgage 1 Variables'!E$43,-J$12,-J$12)))=0)),0,((IPMT(G102/'Mortgage 1 Variables'!E$43,1,'Mortgage 1 Info Calcs'!F$9*'Mortgage 1 Variables'!E$43,-J102+Q102+'Mortgage 1 Info Calcs'!F$24,IF('Mortgage 1 Info Calcs'!F$5="Interest Only",-J102+Q102+'Mortgage 1 Info Calcs'!F$24,0)))))</f>
        <v>418.24536580441003</v>
      </c>
      <c r="J102">
        <f>IF(Y101&gt;0,IF(ISTEXT('Mortgage 1 Info Calcs'!K$4),"0",IF(ISTEXT(Y101),Y101,Y101+(IF(ISTEXT(K102),0,K102)))),0)</f>
        <v>83649.073160882006</v>
      </c>
      <c r="K102">
        <f>IF(ISBLANK('Mortgage 1 Monthly Table'!L102),0,'Mortgage 1 Monthly Table'!L102)</f>
        <v>0</v>
      </c>
      <c r="L102">
        <f>IF(ISBLANK('Mortgage 1 Monthly Table'!N102),IF('Mortgage 1 Info Calcs'!F$13="Calculated",IF('Mortgage 1 Info Calcs'!F$22="Keep Same",IF('Mortgage 1 Info Calcs'!F$5="Interest Only",IF(OR(I102&gt;L101,J102=""),I102,IF(J102&lt;L101,IF(J102&lt;L101,J102+I102,IF(L101+M101&gt;J102,L101+I102,L101)),IF(L101+M101&gt;J102,L101+I102,L101))),IF(H102&gt;L101,H102,IF(J102&gt;L101,IF(L101+M101&gt;J102,L101+I102,L101),J102+S102))),IF('Mortgage 1 Info Calcs'!F$5="Interest Only",'Mortgage 1 Monthly Calcs'!I102,'Mortgage 1 Monthly Calcs'!H102)),'Mortgage 1 Monthly Calcs'!L101),'Mortgage 1 Monthly Table'!N102)</f>
        <v>644.30140148550686</v>
      </c>
      <c r="M102">
        <f>IF(ISBLANK('Mortgage 1 Monthly Table'!P102),IF(N101&gt;J102,IF(J102&gt;L101,J102-L101,0),IF(OR(OR(Y101&lt;0,ISTEXT(Y101)),ISTEXT('Mortgage 1 Info Calcs'!$K$4)),"",'Mortgage 1 Info Calcs'!F$21)),'Mortgage 1 Monthly Table'!P102)</f>
        <v>0</v>
      </c>
      <c r="N102">
        <f t="shared" si="16"/>
        <v>644.30140148550686</v>
      </c>
      <c r="O102">
        <f>IF(OR(OR(Y101&lt;0,ISTEXT(Y101)),ISTEXT('Mortgage 1 Info Calcs'!$K$4)),"",(O101+M102))</f>
        <v>0</v>
      </c>
      <c r="P102">
        <f>IF(ISBLANK('Mortgage 1 Monthly Table'!T102),IF(ISTEXT(J102),0,IF(OR(Y101&lt;Q101,AND(Y101&lt;0,NOT(ISTEXT(Y101))),ISTEXT('Mortgage 1 Info Calcs'!$K$4)),IF(-Y101&gt;P101,-Y101,Y101-Q101),IF(J102="",0,'Mortgage 1 Info Calcs'!F$26))),'Mortgage 1 Monthly Table'!T102)</f>
        <v>0</v>
      </c>
      <c r="Q102">
        <f>IF(OR(OR(Y101&lt;0,ISTEXT(Y101)),ISTEXT('Mortgage 1 Info Calcs'!$K$4)),"",IF(O102&lt;0,Q101,(Q101+P102)))</f>
        <v>0</v>
      </c>
      <c r="R102">
        <f>IF(OR(ISERROR(L102-S102),ISTEXT('Mortgage 1 Info Calcs'!$K$4)),"",L102-S102+M102)</f>
        <v>226.05603568109683</v>
      </c>
      <c r="S102">
        <f>IF(OR(IF(ISERROR(ROUND((J102-Q102-'Mortgage 1 Info Calcs'!F$24)*(G102/12),2)),0,(J102-O102-Q102-'Mortgage 1 Info Calcs'!F$24)*(G102/12)),,,ISTEXT('Mortgage 1 Info Calcs'!K$4)),IF(((J102-Q102-'Mortgage 1 Info Calcs'!F$24)*(G102/12))&gt;0,((J102-Q102-'Mortgage 1 Info Calcs'!F$24)*(G102/12)),0),0)</f>
        <v>418.24536580441003</v>
      </c>
      <c r="T102">
        <f>IF(OR(ISERROR(SUM(R$12:R102)),(ISTEXT(T101)),(T101=(SUM(R$12:R102)))),"",SUM(R$12:R102))</f>
        <v>16576.982874798854</v>
      </c>
      <c r="U102">
        <f>SUM(S$12:S102)</f>
        <v>42054.444660382367</v>
      </c>
      <c r="V102" t="str">
        <f>IF(ISBLANK('Mortgage 1 Info Calcs'!F$28),"",IF((O102+Q102)&gt;0,((O102+Q102)*G102/12)-((O102+Q102)*(('Mortgage 1 Info Calcs'!F$28)-('Mortgage 1 Info Calcs'!F$28*'Mortgage 1 Info Calcs'!G$29))/12),""))</f>
        <v/>
      </c>
      <c r="W102" t="str">
        <f>IF(ISTEXT(V102),"",SUM(V$12:V102))</f>
        <v/>
      </c>
      <c r="X102">
        <f>IF(OR(J102=Q102,ISTEXT(Y101),ISTEXT('Mortgage 1 Info Calcs'!$F$17)),"",IF(('Mortgage 1 Info Calcs'!F$18*12)&gt;C101+1,IF(C101='Mortgage 1 Info Calcs'!F$18*12,0,'Mortgage 1 Info Calcs'!F$19+Y102*('Mortgage 1 Info Calcs'!F$17)),'Mortgage 1 Info Calcs'!F$19))</f>
        <v>0</v>
      </c>
      <c r="Y102">
        <f>IF(OR(ISERROR(J102-R102-M102),IF(ISERROR((J102-R102-M102)=0),"True",(J102-R102-M102)=0),ISTEXT('Mortgage 1 Info Calcs'!$K$4)),"",IF((J102&gt;(L102+M102)),(FV((G102/'Mortgage 1 Variables'!E$43),1,(L102+M102),-J102+Q102+'Mortgage 1 Info Calcs'!F$24,0))+Q102+'Mortgage 1 Info Calcs'!F$24+IF(I102&gt;0,0,-I102),""))</f>
        <v>83423.017125200902</v>
      </c>
      <c r="Z102" s="67">
        <f>IF((FV(IF(G102=0,'Mortgage 1 Info Calcs'!F$8,G102)/12,1,PMT(IF(G102=0,'Mortgage 1 Info Calcs'!F$8,G102)/12,('Mortgage 1 Info Calcs'!F$9*12)-C101,-Z101,0),-Z101,0))&gt;0,(FV(IF(G102=0,'Mortgage 1 Info Calcs'!F$8,G102)/12,1,PMT(IF(G102=0,'Mortgage 1 Info Calcs'!F$8,G102)/12,('Mortgage 1 Info Calcs'!F$9*12)-C101,-Z101,0),-Z101,0)),0)</f>
        <v>83423.017125200902</v>
      </c>
      <c r="AA102" s="67">
        <f>IF(Z102&lt;=0,0,(IPMT(IF(G102=0,'Mortgage 1 Info Calcs'!F$8,G102)/12,1,('Mortgage 1 Info Calcs'!F$9*12)-C101,-Z101,0)))</f>
        <v>418.24536580441003</v>
      </c>
      <c r="AB102" s="67">
        <f>IF(C102&lt;('Mortgage 1 Info Calcs'!F$9*12),SUM(AA$12:AA102),0)</f>
        <v>42054.444660382367</v>
      </c>
      <c r="AC102" s="14">
        <v>91</v>
      </c>
      <c r="AD102" s="174">
        <f t="shared" si="17"/>
        <v>7.583333333333333</v>
      </c>
      <c r="AE102" s="174" t="str">
        <f>IF(Y102="","",IF(J$12+X102='Mortgage 2 Monthly calcs'!J$12+'Mortgage 2 Monthly calcs'!V102,"",IF(J$12+X102&gt;'Mortgage 2 Monthly calcs'!J$12+'Mortgage 2 Monthly calcs'!V102,IF(Y102+X102+'Mortgage 1 Info Calcs'!F$15&gt;'Mortgage 2 Monthly calcs'!W102+'Mortgage 2 Monthly calcs'!V102,"",C102),IF(Y102+X102&lt;'Mortgage 2 Monthly calcs'!W102+'Mortgage 2 Monthly calcs'!V102,"",C102))))</f>
        <v/>
      </c>
      <c r="AG102" s="16"/>
      <c r="AH102" s="16"/>
      <c r="AI102" s="15"/>
    </row>
    <row r="103" spans="2:35" ht="11.7" customHeight="1" x14ac:dyDescent="0.25">
      <c r="B103">
        <f t="shared" si="15"/>
        <v>7.666666666666667</v>
      </c>
      <c r="C103">
        <v>92</v>
      </c>
      <c r="D103" t="str">
        <f>IF(J871=1,F91+1,"")</f>
        <v/>
      </c>
      <c r="E103" t="str">
        <f t="shared" si="18"/>
        <v/>
      </c>
      <c r="F103" t="str">
        <f>VLOOKUP('Mortgage 1 Variables'!D$15,'Mortgage 1 Variables'!B$8:C$19,2)</f>
        <v>Jun</v>
      </c>
      <c r="G103">
        <f>IF(ISBLANK('Mortgage 1 Monthly Table'!G103),IF(OR(J103=Q103,ISTEXT(Y102),ISTEXT('Mortgage 1 Info Calcs'!$K$4)),0,IF(('Mortgage 1 Info Calcs'!F$7*12)&gt;C102,G102,IF(C102='Mortgage 1 Info Calcs'!F$7*12,'Mortgage 1 Info Calcs'!F$8,G102))),'Mortgage 1 Monthly Table'!G103)</f>
        <v>0.06</v>
      </c>
      <c r="H103">
        <f>((PMT(G103/'Mortgage 1 Variables'!E$43,('Mortgage 1 Info Calcs'!F$9*'Mortgage 1 Variables'!E$43)-C102,-J103,0)))</f>
        <v>644.30140148550686</v>
      </c>
      <c r="I103">
        <f>IF(OR(ISERROR(((IPMT(G103/'Mortgage 1 Variables'!E$43,1,'Mortgage 1 Info Calcs'!F$9*'Mortgage 1 Variables'!E$43,-J103+Q103+'Mortgage 1 Info Calcs'!F$24,IF('Mortgage 1 Info Calcs'!F$5="Interest Only",-J103+Q103+'Mortgage 1 Info Calcs'!F$24,0))))),(((IPMT(G103/'Mortgage 1 Variables'!E$43,1,'Mortgage 1 Info Calcs'!F$9*'Mortgage 1 Variables'!E$43,-J$12,-J$12)))=0)),0,((IPMT(G103/'Mortgage 1 Variables'!E$43,1,'Mortgage 1 Info Calcs'!F$9*'Mortgage 1 Variables'!E$43,-J103+Q103+'Mortgage 1 Info Calcs'!F$24,IF('Mortgage 1 Info Calcs'!F$5="Interest Only",-J103+Q103+'Mortgage 1 Info Calcs'!F$24,0)))))</f>
        <v>417.11508562600454</v>
      </c>
      <c r="J103">
        <f>IF(Y102&gt;0,IF(ISTEXT('Mortgage 1 Info Calcs'!K$4),"0",IF(ISTEXT(Y102),Y102,Y102+(IF(ISTEXT(K103),0,K103)))),0)</f>
        <v>83423.017125200902</v>
      </c>
      <c r="K103">
        <f>IF(ISBLANK('Mortgage 1 Monthly Table'!L103),0,'Mortgage 1 Monthly Table'!L103)</f>
        <v>0</v>
      </c>
      <c r="L103">
        <f>IF(ISBLANK('Mortgage 1 Monthly Table'!N103),IF('Mortgage 1 Info Calcs'!F$13="Calculated",IF('Mortgage 1 Info Calcs'!F$22="Keep Same",IF('Mortgage 1 Info Calcs'!F$5="Interest Only",IF(OR(I103&gt;L102,J103=""),I103,IF(J103&lt;L102,IF(J103&lt;L102,J103+I103,IF(L102+M102&gt;J103,L102+I103,L102)),IF(L102+M102&gt;J103,L102+I103,L102))),IF(H103&gt;L102,H103,IF(J103&gt;L102,IF(L102+M102&gt;J103,L102+I103,L102),J103+S103))),IF('Mortgage 1 Info Calcs'!F$5="Interest Only",'Mortgage 1 Monthly Calcs'!I103,'Mortgage 1 Monthly Calcs'!H103)),'Mortgage 1 Monthly Calcs'!L102),'Mortgage 1 Monthly Table'!N103)</f>
        <v>644.30140148550686</v>
      </c>
      <c r="M103">
        <f>IF(ISBLANK('Mortgage 1 Monthly Table'!P103),IF(N102&gt;J103,IF(J103&gt;L102,J103-L102,0),IF(OR(OR(Y102&lt;0,ISTEXT(Y102)),ISTEXT('Mortgage 1 Info Calcs'!$K$4)),"",'Mortgage 1 Info Calcs'!F$21)),'Mortgage 1 Monthly Table'!P103)</f>
        <v>0</v>
      </c>
      <c r="N103">
        <f t="shared" si="16"/>
        <v>644.30140148550686</v>
      </c>
      <c r="O103">
        <f>IF(OR(OR(Y102&lt;0,ISTEXT(Y102)),ISTEXT('Mortgage 1 Info Calcs'!$K$4)),"",(O102+M103))</f>
        <v>0</v>
      </c>
      <c r="P103">
        <f>IF(ISBLANK('Mortgage 1 Monthly Table'!T103),IF(ISTEXT(J103),0,IF(OR(Y102&lt;Q102,AND(Y102&lt;0,NOT(ISTEXT(Y102))),ISTEXT('Mortgage 1 Info Calcs'!$K$4)),IF(-Y102&gt;P102,-Y102,Y102-Q102),IF(J103="",0,'Mortgage 1 Info Calcs'!F$26))),'Mortgage 1 Monthly Table'!T103)</f>
        <v>0</v>
      </c>
      <c r="Q103">
        <f>IF(OR(OR(Y102&lt;0,ISTEXT(Y102)),ISTEXT('Mortgage 1 Info Calcs'!$K$4)),"",IF(O103&lt;0,Q102,(Q102+P103)))</f>
        <v>0</v>
      </c>
      <c r="R103">
        <f>IF(OR(ISERROR(L103-S103),ISTEXT('Mortgage 1 Info Calcs'!$K$4)),"",L103-S103+M103)</f>
        <v>227.18631585950232</v>
      </c>
      <c r="S103">
        <f>IF(OR(IF(ISERROR(ROUND((J103-Q103-'Mortgage 1 Info Calcs'!F$24)*(G103/12),2)),0,(J103-O103-Q103-'Mortgage 1 Info Calcs'!F$24)*(G103/12)),,,ISTEXT('Mortgage 1 Info Calcs'!K$4)),IF(((J103-Q103-'Mortgage 1 Info Calcs'!F$24)*(G103/12))&gt;0,((J103-Q103-'Mortgage 1 Info Calcs'!F$24)*(G103/12)),0),0)</f>
        <v>417.11508562600454</v>
      </c>
      <c r="T103">
        <f>IF(OR(ISERROR(SUM(R$12:R103)),(ISTEXT(T102)),(T102=(SUM(R$12:R103)))),"",SUM(R$12:R103))</f>
        <v>16804.169190658355</v>
      </c>
      <c r="U103">
        <f>SUM(S$12:S103)</f>
        <v>42471.559746008374</v>
      </c>
      <c r="V103" t="str">
        <f>IF(ISBLANK('Mortgage 1 Info Calcs'!F$28),"",IF((O103+Q103)&gt;0,((O103+Q103)*G103/12)-((O103+Q103)*(('Mortgage 1 Info Calcs'!F$28)-('Mortgage 1 Info Calcs'!F$28*'Mortgage 1 Info Calcs'!G$29))/12),""))</f>
        <v/>
      </c>
      <c r="W103" t="str">
        <f>IF(ISTEXT(V103),"",SUM(V$12:V103))</f>
        <v/>
      </c>
      <c r="X103">
        <f>IF(OR(J103=Q103,ISTEXT(Y102),ISTEXT('Mortgage 1 Info Calcs'!$F$17)),"",IF(('Mortgage 1 Info Calcs'!F$18*12)&gt;C102+1,IF(C102='Mortgage 1 Info Calcs'!F$18*12,0,'Mortgage 1 Info Calcs'!F$19+Y103*('Mortgage 1 Info Calcs'!F$17)),'Mortgage 1 Info Calcs'!F$19))</f>
        <v>0</v>
      </c>
      <c r="Y103">
        <f>IF(OR(ISERROR(J103-R103-M103),IF(ISERROR((J103-R103-M103)=0),"True",(J103-R103-M103)=0),ISTEXT('Mortgage 1 Info Calcs'!$K$4)),"",IF((J103&gt;(L103+M103)),(FV((G103/'Mortgage 1 Variables'!E$43),1,(L103+M103),-J103+Q103+'Mortgage 1 Info Calcs'!F$24,0))+Q103+'Mortgage 1 Info Calcs'!F$24+IF(I103&gt;0,0,-I103),""))</f>
        <v>83195.830809341394</v>
      </c>
      <c r="Z103" s="67">
        <f>IF((FV(IF(G103=0,'Mortgage 1 Info Calcs'!F$8,G103)/12,1,PMT(IF(G103=0,'Mortgage 1 Info Calcs'!F$8,G103)/12,('Mortgage 1 Info Calcs'!F$9*12)-C102,-Z102,0),-Z102,0))&gt;0,(FV(IF(G103=0,'Mortgage 1 Info Calcs'!F$8,G103)/12,1,PMT(IF(G103=0,'Mortgage 1 Info Calcs'!F$8,G103)/12,('Mortgage 1 Info Calcs'!F$9*12)-C102,-Z102,0),-Z102,0)),0)</f>
        <v>83195.830809341394</v>
      </c>
      <c r="AA103" s="67">
        <f>IF(Z103&lt;=0,0,(IPMT(IF(G103=0,'Mortgage 1 Info Calcs'!F$8,G103)/12,1,('Mortgage 1 Info Calcs'!F$9*12)-C102,-Z102,0)))</f>
        <v>417.11508562600454</v>
      </c>
      <c r="AB103" s="67">
        <f>IF(C103&lt;('Mortgage 1 Info Calcs'!F$9*12),SUM(AA$12:AA103),0)</f>
        <v>42471.559746008374</v>
      </c>
      <c r="AC103" s="14">
        <v>92</v>
      </c>
      <c r="AD103" s="174">
        <f t="shared" si="17"/>
        <v>7.666666666666667</v>
      </c>
      <c r="AE103" s="174" t="str">
        <f>IF(Y103="","",IF(J$12+X103='Mortgage 2 Monthly calcs'!J$12+'Mortgage 2 Monthly calcs'!V103,"",IF(J$12+X103&gt;'Mortgage 2 Monthly calcs'!J$12+'Mortgage 2 Monthly calcs'!V103,IF(Y103+X103+'Mortgage 1 Info Calcs'!F$15&gt;'Mortgage 2 Monthly calcs'!W103+'Mortgage 2 Monthly calcs'!V103,"",C103),IF(Y103+X103&lt;'Mortgage 2 Monthly calcs'!W103+'Mortgage 2 Monthly calcs'!V103,"",C103))))</f>
        <v/>
      </c>
      <c r="AG103" s="16"/>
      <c r="AH103" s="16"/>
      <c r="AI103" s="15"/>
    </row>
    <row r="104" spans="2:35" ht="11.7" customHeight="1" x14ac:dyDescent="0.25">
      <c r="B104">
        <f t="shared" si="15"/>
        <v>7.75</v>
      </c>
      <c r="C104">
        <v>93</v>
      </c>
      <c r="D104" t="str">
        <f>IF(J872=1,F91+1,"")</f>
        <v/>
      </c>
      <c r="E104" t="str">
        <f t="shared" si="18"/>
        <v/>
      </c>
      <c r="F104" t="str">
        <f>VLOOKUP('Mortgage 1 Variables'!D$16,'Mortgage 1 Variables'!B$8:C$19,2)</f>
        <v>Jul</v>
      </c>
      <c r="G104">
        <f>IF(ISBLANK('Mortgage 1 Monthly Table'!G104),IF(OR(J104=Q104,ISTEXT(Y103),ISTEXT('Mortgage 1 Info Calcs'!$K$4)),0,IF(('Mortgage 1 Info Calcs'!F$7*12)&gt;C103,G103,IF(C103='Mortgage 1 Info Calcs'!F$7*12,'Mortgage 1 Info Calcs'!F$8,G103))),'Mortgage 1 Monthly Table'!G104)</f>
        <v>0.06</v>
      </c>
      <c r="H104">
        <f>((PMT(G104/'Mortgage 1 Variables'!E$43,('Mortgage 1 Info Calcs'!F$9*'Mortgage 1 Variables'!E$43)-C103,-J104,0)))</f>
        <v>644.30140148550686</v>
      </c>
      <c r="I104">
        <f>IF(OR(ISERROR(((IPMT(G104/'Mortgage 1 Variables'!E$43,1,'Mortgage 1 Info Calcs'!F$9*'Mortgage 1 Variables'!E$43,-J104+Q104+'Mortgage 1 Info Calcs'!F$24,IF('Mortgage 1 Info Calcs'!F$5="Interest Only",-J104+Q104+'Mortgage 1 Info Calcs'!F$24,0))))),(((IPMT(G104/'Mortgage 1 Variables'!E$43,1,'Mortgage 1 Info Calcs'!F$9*'Mortgage 1 Variables'!E$43,-J$12,-J$12)))=0)),0,((IPMT(G104/'Mortgage 1 Variables'!E$43,1,'Mortgage 1 Info Calcs'!F$9*'Mortgage 1 Variables'!E$43,-J104+Q104+'Mortgage 1 Info Calcs'!F$24,IF('Mortgage 1 Info Calcs'!F$5="Interest Only",-J104+Q104+'Mortgage 1 Info Calcs'!F$24,0)))))</f>
        <v>415.97915404670698</v>
      </c>
      <c r="J104">
        <f>IF(Y103&gt;0,IF(ISTEXT('Mortgage 1 Info Calcs'!K$4),"0",IF(ISTEXT(Y103),Y103,Y103+(IF(ISTEXT(K104),0,K104)))),0)</f>
        <v>83195.830809341394</v>
      </c>
      <c r="K104">
        <f>IF(ISBLANK('Mortgage 1 Monthly Table'!L104),0,'Mortgage 1 Monthly Table'!L104)</f>
        <v>0</v>
      </c>
      <c r="L104">
        <f>IF(ISBLANK('Mortgage 1 Monthly Table'!N104),IF('Mortgage 1 Info Calcs'!F$13="Calculated",IF('Mortgage 1 Info Calcs'!F$22="Keep Same",IF('Mortgage 1 Info Calcs'!F$5="Interest Only",IF(OR(I104&gt;L103,J104=""),I104,IF(J104&lt;L103,IF(J104&lt;L103,J104+I104,IF(L103+M103&gt;J104,L103+I104,L103)),IF(L103+M103&gt;J104,L103+I104,L103))),IF(H104&gt;L103,H104,IF(J104&gt;L103,IF(L103+M103&gt;J104,L103+I104,L103),J104+S104))),IF('Mortgage 1 Info Calcs'!F$5="Interest Only",'Mortgage 1 Monthly Calcs'!I104,'Mortgage 1 Monthly Calcs'!H104)),'Mortgage 1 Monthly Calcs'!L103),'Mortgage 1 Monthly Table'!N104)</f>
        <v>644.30140148550686</v>
      </c>
      <c r="M104">
        <f>IF(ISBLANK('Mortgage 1 Monthly Table'!P104),IF(N103&gt;J104,IF(J104&gt;L103,J104-L103,0),IF(OR(OR(Y103&lt;0,ISTEXT(Y103)),ISTEXT('Mortgage 1 Info Calcs'!$K$4)),"",'Mortgage 1 Info Calcs'!F$21)),'Mortgage 1 Monthly Table'!P104)</f>
        <v>0</v>
      </c>
      <c r="N104">
        <f t="shared" si="16"/>
        <v>644.30140148550686</v>
      </c>
      <c r="O104">
        <f>IF(OR(OR(Y103&lt;0,ISTEXT(Y103)),ISTEXT('Mortgage 1 Info Calcs'!$K$4)),"",(O103+M104))</f>
        <v>0</v>
      </c>
      <c r="P104">
        <f>IF(ISBLANK('Mortgage 1 Monthly Table'!T104),IF(ISTEXT(J104),0,IF(OR(Y103&lt;Q103,AND(Y103&lt;0,NOT(ISTEXT(Y103))),ISTEXT('Mortgage 1 Info Calcs'!$K$4)),IF(-Y103&gt;P103,-Y103,Y103-Q103),IF(J104="",0,'Mortgage 1 Info Calcs'!F$26))),'Mortgage 1 Monthly Table'!T104)</f>
        <v>0</v>
      </c>
      <c r="Q104">
        <f>IF(OR(OR(Y103&lt;0,ISTEXT(Y103)),ISTEXT('Mortgage 1 Info Calcs'!$K$4)),"",IF(O104&lt;0,Q103,(Q103+P104)))</f>
        <v>0</v>
      </c>
      <c r="R104">
        <f>IF(OR(ISERROR(L104-S104),ISTEXT('Mortgage 1 Info Calcs'!$K$4)),"",L104-S104+M104)</f>
        <v>228.32224743879988</v>
      </c>
      <c r="S104">
        <f>IF(OR(IF(ISERROR(ROUND((J104-Q104-'Mortgage 1 Info Calcs'!F$24)*(G104/12),2)),0,(J104-O104-Q104-'Mortgage 1 Info Calcs'!F$24)*(G104/12)),,,ISTEXT('Mortgage 1 Info Calcs'!K$4)),IF(((J104-Q104-'Mortgage 1 Info Calcs'!F$24)*(G104/12))&gt;0,((J104-Q104-'Mortgage 1 Info Calcs'!F$24)*(G104/12)),0),0)</f>
        <v>415.97915404670698</v>
      </c>
      <c r="T104">
        <f>IF(OR(ISERROR(SUM(R$12:R104)),(ISTEXT(T103)),(T103=(SUM(R$12:R104)))),"",SUM(R$12:R104))</f>
        <v>17032.491438097153</v>
      </c>
      <c r="U104">
        <f>SUM(S$12:S104)</f>
        <v>42887.538900055079</v>
      </c>
      <c r="V104" t="str">
        <f>IF(ISBLANK('Mortgage 1 Info Calcs'!F$28),"",IF((O104+Q104)&gt;0,((O104+Q104)*G104/12)-((O104+Q104)*(('Mortgage 1 Info Calcs'!F$28)-('Mortgage 1 Info Calcs'!F$28*'Mortgage 1 Info Calcs'!G$29))/12),""))</f>
        <v/>
      </c>
      <c r="W104" t="str">
        <f>IF(ISTEXT(V104),"",SUM(V$12:V104))</f>
        <v/>
      </c>
      <c r="X104">
        <f>IF(OR(J104=Q104,ISTEXT(Y103),ISTEXT('Mortgage 1 Info Calcs'!$F$17)),"",IF(('Mortgage 1 Info Calcs'!F$18*12)&gt;C103+1,IF(C103='Mortgage 1 Info Calcs'!F$18*12,0,'Mortgage 1 Info Calcs'!F$19+Y104*('Mortgage 1 Info Calcs'!F$17)),'Mortgage 1 Info Calcs'!F$19))</f>
        <v>0</v>
      </c>
      <c r="Y104">
        <f>IF(OR(ISERROR(J104-R104-M104),IF(ISERROR((J104-R104-M104)=0),"True",(J104-R104-M104)=0),ISTEXT('Mortgage 1 Info Calcs'!$K$4)),"",IF((J104&gt;(L104+M104)),(FV((G104/'Mortgage 1 Variables'!E$43),1,(L104+M104),-J104+Q104+'Mortgage 1 Info Calcs'!F$24,0))+Q104+'Mortgage 1 Info Calcs'!F$24+IF(I104&gt;0,0,-I104),""))</f>
        <v>82967.508561902592</v>
      </c>
      <c r="Z104" s="67">
        <f>IF((FV(IF(G104=0,'Mortgage 1 Info Calcs'!F$8,G104)/12,1,PMT(IF(G104=0,'Mortgage 1 Info Calcs'!F$8,G104)/12,('Mortgage 1 Info Calcs'!F$9*12)-C103,-Z103,0),-Z103,0))&gt;0,(FV(IF(G104=0,'Mortgage 1 Info Calcs'!F$8,G104)/12,1,PMT(IF(G104=0,'Mortgage 1 Info Calcs'!F$8,G104)/12,('Mortgage 1 Info Calcs'!F$9*12)-C103,-Z103,0),-Z103,0)),0)</f>
        <v>82967.508561902592</v>
      </c>
      <c r="AA104" s="67">
        <f>IF(Z104&lt;=0,0,(IPMT(IF(G104=0,'Mortgage 1 Info Calcs'!F$8,G104)/12,1,('Mortgage 1 Info Calcs'!F$9*12)-C103,-Z103,0)))</f>
        <v>415.97915404670698</v>
      </c>
      <c r="AB104" s="67">
        <f>IF(C104&lt;('Mortgage 1 Info Calcs'!F$9*12),SUM(AA$12:AA104),0)</f>
        <v>42887.538900055079</v>
      </c>
      <c r="AC104" s="14">
        <v>93</v>
      </c>
      <c r="AD104" s="174">
        <f t="shared" si="17"/>
        <v>7.75</v>
      </c>
      <c r="AE104" s="174" t="str">
        <f>IF(Y104="","",IF(J$12+X104='Mortgage 2 Monthly calcs'!J$12+'Mortgage 2 Monthly calcs'!V104,"",IF(J$12+X104&gt;'Mortgage 2 Monthly calcs'!J$12+'Mortgage 2 Monthly calcs'!V104,IF(Y104+X104+'Mortgage 1 Info Calcs'!F$15&gt;'Mortgage 2 Monthly calcs'!W104+'Mortgage 2 Monthly calcs'!V104,"",C104),IF(Y104+X104&lt;'Mortgage 2 Monthly calcs'!W104+'Mortgage 2 Monthly calcs'!V104,"",C104))))</f>
        <v/>
      </c>
      <c r="AG104" s="16"/>
      <c r="AH104" s="16"/>
      <c r="AI104" s="15"/>
    </row>
    <row r="105" spans="2:35" ht="11.7" customHeight="1" x14ac:dyDescent="0.25">
      <c r="B105">
        <f t="shared" si="15"/>
        <v>7.833333333333333</v>
      </c>
      <c r="C105">
        <v>94</v>
      </c>
      <c r="D105" t="str">
        <f>IF(J873=1,F91+1,"")</f>
        <v/>
      </c>
      <c r="E105" t="str">
        <f t="shared" si="18"/>
        <v/>
      </c>
      <c r="F105" t="str">
        <f>VLOOKUP('Mortgage 1 Variables'!D$17,'Mortgage 1 Variables'!B$8:C$19,2)</f>
        <v>Aug</v>
      </c>
      <c r="G105">
        <f>IF(ISBLANK('Mortgage 1 Monthly Table'!G105),IF(OR(J105=Q105,ISTEXT(Y104),ISTEXT('Mortgage 1 Info Calcs'!$K$4)),0,IF(('Mortgage 1 Info Calcs'!F$7*12)&gt;C104,G104,IF(C104='Mortgage 1 Info Calcs'!F$7*12,'Mortgage 1 Info Calcs'!F$8,G104))),'Mortgage 1 Monthly Table'!G105)</f>
        <v>0.06</v>
      </c>
      <c r="H105">
        <f>((PMT(G105/'Mortgage 1 Variables'!E$43,('Mortgage 1 Info Calcs'!F$9*'Mortgage 1 Variables'!E$43)-C104,-J105,0)))</f>
        <v>644.30140148550674</v>
      </c>
      <c r="I105">
        <f>IF(OR(ISERROR(((IPMT(G105/'Mortgage 1 Variables'!E$43,1,'Mortgage 1 Info Calcs'!F$9*'Mortgage 1 Variables'!E$43,-J105+Q105+'Mortgage 1 Info Calcs'!F$24,IF('Mortgage 1 Info Calcs'!F$5="Interest Only",-J105+Q105+'Mortgage 1 Info Calcs'!F$24,0))))),(((IPMT(G105/'Mortgage 1 Variables'!E$43,1,'Mortgage 1 Info Calcs'!F$9*'Mortgage 1 Variables'!E$43,-J$12,-J$12)))=0)),0,((IPMT(G105/'Mortgage 1 Variables'!E$43,1,'Mortgage 1 Info Calcs'!F$9*'Mortgage 1 Variables'!E$43,-J105+Q105+'Mortgage 1 Info Calcs'!F$24,IF('Mortgage 1 Info Calcs'!F$5="Interest Only",-J105+Q105+'Mortgage 1 Info Calcs'!F$24,0)))))</f>
        <v>414.83754280951297</v>
      </c>
      <c r="J105">
        <f>IF(Y104&gt;0,IF(ISTEXT('Mortgage 1 Info Calcs'!K$4),"0",IF(ISTEXT(Y104),Y104,Y104+(IF(ISTEXT(K105),0,K105)))),0)</f>
        <v>82967.508561902592</v>
      </c>
      <c r="K105">
        <f>IF(ISBLANK('Mortgage 1 Monthly Table'!L105),0,'Mortgage 1 Monthly Table'!L105)</f>
        <v>0</v>
      </c>
      <c r="L105">
        <f>IF(ISBLANK('Mortgage 1 Monthly Table'!N105),IF('Mortgage 1 Info Calcs'!F$13="Calculated",IF('Mortgage 1 Info Calcs'!F$22="Keep Same",IF('Mortgage 1 Info Calcs'!F$5="Interest Only",IF(OR(I105&gt;L104,J105=""),I105,IF(J105&lt;L104,IF(J105&lt;L104,J105+I105,IF(L104+M104&gt;J105,L104+I105,L104)),IF(L104+M104&gt;J105,L104+I105,L104))),IF(H105&gt;L104,H105,IF(J105&gt;L104,IF(L104+M104&gt;J105,L104+I105,L104),J105+S105))),IF('Mortgage 1 Info Calcs'!F$5="Interest Only",'Mortgage 1 Monthly Calcs'!I105,'Mortgage 1 Monthly Calcs'!H105)),'Mortgage 1 Monthly Calcs'!L104),'Mortgage 1 Monthly Table'!N105)</f>
        <v>644.30140148550674</v>
      </c>
      <c r="M105">
        <f>IF(ISBLANK('Mortgage 1 Monthly Table'!P105),IF(N104&gt;J105,IF(J105&gt;L104,J105-L104,0),IF(OR(OR(Y104&lt;0,ISTEXT(Y104)),ISTEXT('Mortgage 1 Info Calcs'!$K$4)),"",'Mortgage 1 Info Calcs'!F$21)),'Mortgage 1 Monthly Table'!P105)</f>
        <v>0</v>
      </c>
      <c r="N105">
        <f t="shared" si="16"/>
        <v>644.30140148550674</v>
      </c>
      <c r="O105">
        <f>IF(OR(OR(Y104&lt;0,ISTEXT(Y104)),ISTEXT('Mortgage 1 Info Calcs'!$K$4)),"",(O104+M105))</f>
        <v>0</v>
      </c>
      <c r="P105">
        <f>IF(ISBLANK('Mortgage 1 Monthly Table'!T105),IF(ISTEXT(J105),0,IF(OR(Y104&lt;Q104,AND(Y104&lt;0,NOT(ISTEXT(Y104))),ISTEXT('Mortgage 1 Info Calcs'!$K$4)),IF(-Y104&gt;P104,-Y104,Y104-Q104),IF(J105="",0,'Mortgage 1 Info Calcs'!F$26))),'Mortgage 1 Monthly Table'!T105)</f>
        <v>0</v>
      </c>
      <c r="Q105">
        <f>IF(OR(OR(Y104&lt;0,ISTEXT(Y104)),ISTEXT('Mortgage 1 Info Calcs'!$K$4)),"",IF(O105&lt;0,Q104,(Q104+P105)))</f>
        <v>0</v>
      </c>
      <c r="R105">
        <f>IF(OR(ISERROR(L105-S105),ISTEXT('Mortgage 1 Info Calcs'!$K$4)),"",L105-S105+M105)</f>
        <v>229.46385867599378</v>
      </c>
      <c r="S105">
        <f>IF(OR(IF(ISERROR(ROUND((J105-Q105-'Mortgage 1 Info Calcs'!F$24)*(G105/12),2)),0,(J105-O105-Q105-'Mortgage 1 Info Calcs'!F$24)*(G105/12)),,,ISTEXT('Mortgage 1 Info Calcs'!K$4)),IF(((J105-Q105-'Mortgage 1 Info Calcs'!F$24)*(G105/12))&gt;0,((J105-Q105-'Mortgage 1 Info Calcs'!F$24)*(G105/12)),0),0)</f>
        <v>414.83754280951297</v>
      </c>
      <c r="T105">
        <f>IF(OR(ISERROR(SUM(R$12:R105)),(ISTEXT(T104)),(T104=(SUM(R$12:R105)))),"",SUM(R$12:R105))</f>
        <v>17261.955296773147</v>
      </c>
      <c r="U105">
        <f>SUM(S$12:S105)</f>
        <v>43302.376442864588</v>
      </c>
      <c r="V105" t="str">
        <f>IF(ISBLANK('Mortgage 1 Info Calcs'!F$28),"",IF((O105+Q105)&gt;0,((O105+Q105)*G105/12)-((O105+Q105)*(('Mortgage 1 Info Calcs'!F$28)-('Mortgage 1 Info Calcs'!F$28*'Mortgage 1 Info Calcs'!G$29))/12),""))</f>
        <v/>
      </c>
      <c r="W105" t="str">
        <f>IF(ISTEXT(V105),"",SUM(V$12:V105))</f>
        <v/>
      </c>
      <c r="X105">
        <f>IF(OR(J105=Q105,ISTEXT(Y104),ISTEXT('Mortgage 1 Info Calcs'!$F$17)),"",IF(('Mortgage 1 Info Calcs'!F$18*12)&gt;C104+1,IF(C104='Mortgage 1 Info Calcs'!F$18*12,0,'Mortgage 1 Info Calcs'!F$19+Y105*('Mortgage 1 Info Calcs'!F$17)),'Mortgage 1 Info Calcs'!F$19))</f>
        <v>0</v>
      </c>
      <c r="Y105">
        <f>IF(OR(ISERROR(J105-R105-M105),IF(ISERROR((J105-R105-M105)=0),"True",(J105-R105-M105)=0),ISTEXT('Mortgage 1 Info Calcs'!$K$4)),"",IF((J105&gt;(L105+M105)),(FV((G105/'Mortgage 1 Variables'!E$43),1,(L105+M105),-J105+Q105+'Mortgage 1 Info Calcs'!F$24,0))+Q105+'Mortgage 1 Info Calcs'!F$24+IF(I105&gt;0,0,-I105),""))</f>
        <v>82738.044703226595</v>
      </c>
      <c r="Z105" s="67">
        <f>IF((FV(IF(G105=0,'Mortgage 1 Info Calcs'!F$8,G105)/12,1,PMT(IF(G105=0,'Mortgage 1 Info Calcs'!F$8,G105)/12,('Mortgage 1 Info Calcs'!F$9*12)-C104,-Z104,0),-Z104,0))&gt;0,(FV(IF(G105=0,'Mortgage 1 Info Calcs'!F$8,G105)/12,1,PMT(IF(G105=0,'Mortgage 1 Info Calcs'!F$8,G105)/12,('Mortgage 1 Info Calcs'!F$9*12)-C104,-Z104,0),-Z104,0)),0)</f>
        <v>82738.044703226595</v>
      </c>
      <c r="AA105" s="67">
        <f>IF(Z105&lt;=0,0,(IPMT(IF(G105=0,'Mortgage 1 Info Calcs'!F$8,G105)/12,1,('Mortgage 1 Info Calcs'!F$9*12)-C104,-Z104,0)))</f>
        <v>414.83754280951297</v>
      </c>
      <c r="AB105" s="67">
        <f>IF(C105&lt;('Mortgage 1 Info Calcs'!F$9*12),SUM(AA$12:AA105),0)</f>
        <v>43302.376442864588</v>
      </c>
      <c r="AC105" s="14">
        <v>94</v>
      </c>
      <c r="AD105" s="174">
        <f t="shared" si="17"/>
        <v>7.833333333333333</v>
      </c>
      <c r="AE105" s="174" t="str">
        <f>IF(Y105="","",IF(J$12+X105='Mortgage 2 Monthly calcs'!J$12+'Mortgage 2 Monthly calcs'!V105,"",IF(J$12+X105&gt;'Mortgage 2 Monthly calcs'!J$12+'Mortgage 2 Monthly calcs'!V105,IF(Y105+X105+'Mortgage 1 Info Calcs'!F$15&gt;'Mortgage 2 Monthly calcs'!W105+'Mortgage 2 Monthly calcs'!V105,"",C105),IF(Y105+X105&lt;'Mortgage 2 Monthly calcs'!W105+'Mortgage 2 Monthly calcs'!V105,"",C105))))</f>
        <v/>
      </c>
      <c r="AG105" s="16"/>
      <c r="AH105" s="16"/>
      <c r="AI105" s="15"/>
    </row>
    <row r="106" spans="2:35" ht="11.7" customHeight="1" x14ac:dyDescent="0.25">
      <c r="B106">
        <f t="shared" si="15"/>
        <v>7.916666666666667</v>
      </c>
      <c r="C106">
        <v>95</v>
      </c>
      <c r="D106" t="str">
        <f>IF(J874=1,F91+1,"")</f>
        <v/>
      </c>
      <c r="E106" t="str">
        <f t="shared" si="18"/>
        <v/>
      </c>
      <c r="F106" t="str">
        <f>VLOOKUP('Mortgage 1 Variables'!D$18,'Mortgage 1 Variables'!B$8:C$19,2)</f>
        <v>Sep</v>
      </c>
      <c r="G106">
        <f>IF(ISBLANK('Mortgage 1 Monthly Table'!G106),IF(OR(J106=Q106,ISTEXT(Y105),ISTEXT('Mortgage 1 Info Calcs'!$K$4)),0,IF(('Mortgage 1 Info Calcs'!F$7*12)&gt;C105,G105,IF(C105='Mortgage 1 Info Calcs'!F$7*12,'Mortgage 1 Info Calcs'!F$8,G105))),'Mortgage 1 Monthly Table'!G106)</f>
        <v>0.06</v>
      </c>
      <c r="H106">
        <f>((PMT(G106/'Mortgage 1 Variables'!E$43,('Mortgage 1 Info Calcs'!F$9*'Mortgage 1 Variables'!E$43)-C105,-J106,0)))</f>
        <v>644.30140148550674</v>
      </c>
      <c r="I106">
        <f>IF(OR(ISERROR(((IPMT(G106/'Mortgage 1 Variables'!E$43,1,'Mortgage 1 Info Calcs'!F$9*'Mortgage 1 Variables'!E$43,-J106+Q106+'Mortgage 1 Info Calcs'!F$24,IF('Mortgage 1 Info Calcs'!F$5="Interest Only",-J106+Q106+'Mortgage 1 Info Calcs'!F$24,0))))),(((IPMT(G106/'Mortgage 1 Variables'!E$43,1,'Mortgage 1 Info Calcs'!F$9*'Mortgage 1 Variables'!E$43,-J$12,-J$12)))=0)),0,((IPMT(G106/'Mortgage 1 Variables'!E$43,1,'Mortgage 1 Info Calcs'!F$9*'Mortgage 1 Variables'!E$43,-J106+Q106+'Mortgage 1 Info Calcs'!F$24,IF('Mortgage 1 Info Calcs'!F$5="Interest Only",-J106+Q106+'Mortgage 1 Info Calcs'!F$24,0)))))</f>
        <v>413.69022351613296</v>
      </c>
      <c r="J106">
        <f>IF(Y105&gt;0,IF(ISTEXT('Mortgage 1 Info Calcs'!K$4),"0",IF(ISTEXT(Y105),Y105,Y105+(IF(ISTEXT(K106),0,K106)))),0)</f>
        <v>82738.044703226595</v>
      </c>
      <c r="K106">
        <f>IF(ISBLANK('Mortgage 1 Monthly Table'!L106),0,'Mortgage 1 Monthly Table'!L106)</f>
        <v>0</v>
      </c>
      <c r="L106">
        <f>IF(ISBLANK('Mortgage 1 Monthly Table'!N106),IF('Mortgage 1 Info Calcs'!F$13="Calculated",IF('Mortgage 1 Info Calcs'!F$22="Keep Same",IF('Mortgage 1 Info Calcs'!F$5="Interest Only",IF(OR(I106&gt;L105,J106=""),I106,IF(J106&lt;L105,IF(J106&lt;L105,J106+I106,IF(L105+M105&gt;J106,L105+I106,L105)),IF(L105+M105&gt;J106,L105+I106,L105))),IF(H106&gt;L105,H106,IF(J106&gt;L105,IF(L105+M105&gt;J106,L105+I106,L105),J106+S106))),IF('Mortgage 1 Info Calcs'!F$5="Interest Only",'Mortgage 1 Monthly Calcs'!I106,'Mortgage 1 Monthly Calcs'!H106)),'Mortgage 1 Monthly Calcs'!L105),'Mortgage 1 Monthly Table'!N106)</f>
        <v>644.30140148550674</v>
      </c>
      <c r="M106">
        <f>IF(ISBLANK('Mortgage 1 Monthly Table'!P106),IF(N105&gt;J106,IF(J106&gt;L105,J106-L105,0),IF(OR(OR(Y105&lt;0,ISTEXT(Y105)),ISTEXT('Mortgage 1 Info Calcs'!$K$4)),"",'Mortgage 1 Info Calcs'!F$21)),'Mortgage 1 Monthly Table'!P106)</f>
        <v>0</v>
      </c>
      <c r="N106">
        <f t="shared" si="16"/>
        <v>644.30140148550674</v>
      </c>
      <c r="O106">
        <f>IF(OR(OR(Y105&lt;0,ISTEXT(Y105)),ISTEXT('Mortgage 1 Info Calcs'!$K$4)),"",(O105+M106))</f>
        <v>0</v>
      </c>
      <c r="P106">
        <f>IF(ISBLANK('Mortgage 1 Monthly Table'!T106),IF(ISTEXT(J106),0,IF(OR(Y105&lt;Q105,AND(Y105&lt;0,NOT(ISTEXT(Y105))),ISTEXT('Mortgage 1 Info Calcs'!$K$4)),IF(-Y105&gt;P105,-Y105,Y105-Q105),IF(J106="",0,'Mortgage 1 Info Calcs'!F$26))),'Mortgage 1 Monthly Table'!T106)</f>
        <v>0</v>
      </c>
      <c r="Q106">
        <f>IF(OR(OR(Y105&lt;0,ISTEXT(Y105)),ISTEXT('Mortgage 1 Info Calcs'!$K$4)),"",IF(O106&lt;0,Q105,(Q105+P106)))</f>
        <v>0</v>
      </c>
      <c r="R106">
        <f>IF(OR(ISERROR(L106-S106),ISTEXT('Mortgage 1 Info Calcs'!$K$4)),"",L106-S106+M106)</f>
        <v>230.61117796937378</v>
      </c>
      <c r="S106">
        <f>IF(OR(IF(ISERROR(ROUND((J106-Q106-'Mortgage 1 Info Calcs'!F$24)*(G106/12),2)),0,(J106-O106-Q106-'Mortgage 1 Info Calcs'!F$24)*(G106/12)),,,ISTEXT('Mortgage 1 Info Calcs'!K$4)),IF(((J106-Q106-'Mortgage 1 Info Calcs'!F$24)*(G106/12))&gt;0,((J106-Q106-'Mortgage 1 Info Calcs'!F$24)*(G106/12)),0),0)</f>
        <v>413.69022351613296</v>
      </c>
      <c r="T106">
        <f>IF(OR(ISERROR(SUM(R$12:R106)),(ISTEXT(T105)),(T105=(SUM(R$12:R106)))),"",SUM(R$12:R106))</f>
        <v>17492.566474742522</v>
      </c>
      <c r="U106">
        <f>SUM(S$12:S106)</f>
        <v>43716.066666380721</v>
      </c>
      <c r="V106" t="str">
        <f>IF(ISBLANK('Mortgage 1 Info Calcs'!F$28),"",IF((O106+Q106)&gt;0,((O106+Q106)*G106/12)-((O106+Q106)*(('Mortgage 1 Info Calcs'!F$28)-('Mortgage 1 Info Calcs'!F$28*'Mortgage 1 Info Calcs'!G$29))/12),""))</f>
        <v/>
      </c>
      <c r="W106" t="str">
        <f>IF(ISTEXT(V106),"",SUM(V$12:V106))</f>
        <v/>
      </c>
      <c r="X106">
        <f>IF(OR(J106=Q106,ISTEXT(Y105),ISTEXT('Mortgage 1 Info Calcs'!$F$17)),"",IF(('Mortgage 1 Info Calcs'!F$18*12)&gt;C105+1,IF(C105='Mortgage 1 Info Calcs'!F$18*12,0,'Mortgage 1 Info Calcs'!F$19+Y106*('Mortgage 1 Info Calcs'!F$17)),'Mortgage 1 Info Calcs'!F$19))</f>
        <v>0</v>
      </c>
      <c r="Y106">
        <f>IF(OR(ISERROR(J106-R106-M106),IF(ISERROR((J106-R106-M106)=0),"True",(J106-R106-M106)=0),ISTEXT('Mortgage 1 Info Calcs'!$K$4)),"",IF((J106&gt;(L106+M106)),(FV((G106/'Mortgage 1 Variables'!E$43),1,(L106+M106),-J106+Q106+'Mortgage 1 Info Calcs'!F$24,0))+Q106+'Mortgage 1 Info Calcs'!F$24+IF(I106&gt;0,0,-I106),""))</f>
        <v>82507.43352525722</v>
      </c>
      <c r="Z106" s="67">
        <f>IF((FV(IF(G106=0,'Mortgage 1 Info Calcs'!F$8,G106)/12,1,PMT(IF(G106=0,'Mortgage 1 Info Calcs'!F$8,G106)/12,('Mortgage 1 Info Calcs'!F$9*12)-C105,-Z105,0),-Z105,0))&gt;0,(FV(IF(G106=0,'Mortgage 1 Info Calcs'!F$8,G106)/12,1,PMT(IF(G106=0,'Mortgage 1 Info Calcs'!F$8,G106)/12,('Mortgage 1 Info Calcs'!F$9*12)-C105,-Z105,0),-Z105,0)),0)</f>
        <v>82507.43352525722</v>
      </c>
      <c r="AA106" s="67">
        <f>IF(Z106&lt;=0,0,(IPMT(IF(G106=0,'Mortgage 1 Info Calcs'!F$8,G106)/12,1,('Mortgage 1 Info Calcs'!F$9*12)-C105,-Z105,0)))</f>
        <v>413.69022351613296</v>
      </c>
      <c r="AB106" s="67">
        <f>IF(C106&lt;('Mortgage 1 Info Calcs'!F$9*12),SUM(AA$12:AA106),0)</f>
        <v>43716.066666380721</v>
      </c>
      <c r="AC106" s="14">
        <v>95</v>
      </c>
      <c r="AD106" s="174">
        <f t="shared" si="17"/>
        <v>7.916666666666667</v>
      </c>
      <c r="AE106" s="174" t="str">
        <f>IF(Y106="","",IF(J$12+X106='Mortgage 2 Monthly calcs'!J$12+'Mortgage 2 Monthly calcs'!V106,"",IF(J$12+X106&gt;'Mortgage 2 Monthly calcs'!J$12+'Mortgage 2 Monthly calcs'!V106,IF(Y106+X106+'Mortgage 1 Info Calcs'!F$15&gt;'Mortgage 2 Monthly calcs'!W106+'Mortgage 2 Monthly calcs'!V106,"",C106),IF(Y106+X106&lt;'Mortgage 2 Monthly calcs'!W106+'Mortgage 2 Monthly calcs'!V106,"",C106))))</f>
        <v/>
      </c>
      <c r="AG106" s="16"/>
      <c r="AH106" s="16"/>
      <c r="AI106" s="15"/>
    </row>
    <row r="107" spans="2:35" ht="11.7" customHeight="1" x14ac:dyDescent="0.25">
      <c r="B107">
        <f t="shared" si="15"/>
        <v>8</v>
      </c>
      <c r="C107">
        <v>96</v>
      </c>
      <c r="D107">
        <f>D95+1</f>
        <v>8</v>
      </c>
      <c r="E107" t="str">
        <f t="shared" si="18"/>
        <v/>
      </c>
      <c r="F107" t="str">
        <f>VLOOKUP('Mortgage 1 Variables'!D$19,'Mortgage 1 Variables'!B$8:C$19,2)</f>
        <v>Oct</v>
      </c>
      <c r="G107">
        <f>IF(ISBLANK('Mortgage 1 Monthly Table'!G107),IF(OR(J107=Q107,ISTEXT(Y106),ISTEXT('Mortgage 1 Info Calcs'!$K$4)),0,IF(('Mortgage 1 Info Calcs'!F$7*12)&gt;C106,G106,IF(C106='Mortgage 1 Info Calcs'!F$7*12,'Mortgage 1 Info Calcs'!F$8,G106))),'Mortgage 1 Monthly Table'!G107)</f>
        <v>0.06</v>
      </c>
      <c r="H107">
        <f>((PMT(G107/'Mortgage 1 Variables'!E$43,('Mortgage 1 Info Calcs'!F$9*'Mortgage 1 Variables'!E$43)-C106,-J107,0)))</f>
        <v>644.30140148550674</v>
      </c>
      <c r="I107">
        <f>IF(OR(ISERROR(((IPMT(G107/'Mortgage 1 Variables'!E$43,1,'Mortgage 1 Info Calcs'!F$9*'Mortgage 1 Variables'!E$43,-J107+Q107+'Mortgage 1 Info Calcs'!F$24,IF('Mortgage 1 Info Calcs'!F$5="Interest Only",-J107+Q107+'Mortgage 1 Info Calcs'!F$24,0))))),(((IPMT(G107/'Mortgage 1 Variables'!E$43,1,'Mortgage 1 Info Calcs'!F$9*'Mortgage 1 Variables'!E$43,-J$12,-J$12)))=0)),0,((IPMT(G107/'Mortgage 1 Variables'!E$43,1,'Mortgage 1 Info Calcs'!F$9*'Mortgage 1 Variables'!E$43,-J107+Q107+'Mortgage 1 Info Calcs'!F$24,IF('Mortgage 1 Info Calcs'!F$5="Interest Only",-J107+Q107+'Mortgage 1 Info Calcs'!F$24,0)))))</f>
        <v>412.53716762628613</v>
      </c>
      <c r="J107">
        <f>IF(Y106&gt;0,IF(ISTEXT('Mortgage 1 Info Calcs'!K$4),"0",IF(ISTEXT(Y106),Y106,Y106+(IF(ISTEXT(K107),0,K107)))),0)</f>
        <v>82507.43352525722</v>
      </c>
      <c r="K107">
        <f>IF(ISBLANK('Mortgage 1 Monthly Table'!L107),0,'Mortgage 1 Monthly Table'!L107)</f>
        <v>0</v>
      </c>
      <c r="L107">
        <f>IF(ISBLANK('Mortgage 1 Monthly Table'!N107),IF('Mortgage 1 Info Calcs'!F$13="Calculated",IF('Mortgage 1 Info Calcs'!F$22="Keep Same",IF('Mortgage 1 Info Calcs'!F$5="Interest Only",IF(OR(I107&gt;L106,J107=""),I107,IF(J107&lt;L106,IF(J107&lt;L106,J107+I107,IF(L106+M106&gt;J107,L106+I107,L106)),IF(L106+M106&gt;J107,L106+I107,L106))),IF(H107&gt;L106,H107,IF(J107&gt;L106,IF(L106+M106&gt;J107,L106+I107,L106),J107+S107))),IF('Mortgage 1 Info Calcs'!F$5="Interest Only",'Mortgage 1 Monthly Calcs'!I107,'Mortgage 1 Monthly Calcs'!H107)),'Mortgage 1 Monthly Calcs'!L106),'Mortgage 1 Monthly Table'!N107)</f>
        <v>644.30140148550674</v>
      </c>
      <c r="M107">
        <f>IF(ISBLANK('Mortgage 1 Monthly Table'!P107),IF(N106&gt;J107,IF(J107&gt;L106,J107-L106,0),IF(OR(OR(Y106&lt;0,ISTEXT(Y106)),ISTEXT('Mortgage 1 Info Calcs'!$K$4)),"",'Mortgage 1 Info Calcs'!F$21)),'Mortgage 1 Monthly Table'!P107)</f>
        <v>0</v>
      </c>
      <c r="N107">
        <f t="shared" si="16"/>
        <v>644.30140148550674</v>
      </c>
      <c r="O107">
        <f>IF(OR(OR(Y106&lt;0,ISTEXT(Y106)),ISTEXT('Mortgage 1 Info Calcs'!$K$4)),"",(O106+M107))</f>
        <v>0</v>
      </c>
      <c r="P107">
        <f>IF(ISBLANK('Mortgage 1 Monthly Table'!T107),IF(ISTEXT(J107),0,IF(OR(Y106&lt;Q106,AND(Y106&lt;0,NOT(ISTEXT(Y106))),ISTEXT('Mortgage 1 Info Calcs'!$K$4)),IF(-Y106&gt;P106,-Y106,Y106-Q106),IF(J107="",0,'Mortgage 1 Info Calcs'!F$26))),'Mortgage 1 Monthly Table'!T107)</f>
        <v>0</v>
      </c>
      <c r="Q107">
        <f>IF(OR(OR(Y106&lt;0,ISTEXT(Y106)),ISTEXT('Mortgage 1 Info Calcs'!$K$4)),"",IF(O107&lt;0,Q106,(Q106+P107)))</f>
        <v>0</v>
      </c>
      <c r="R107">
        <f>IF(OR(ISERROR(L107-S107),ISTEXT('Mortgage 1 Info Calcs'!$K$4)),"",L107-S107+M107)</f>
        <v>231.76423385922061</v>
      </c>
      <c r="S107">
        <f>IF(OR(IF(ISERROR(ROUND((J107-Q107-'Mortgage 1 Info Calcs'!F$24)*(G107/12),2)),0,(J107-O107-Q107-'Mortgage 1 Info Calcs'!F$24)*(G107/12)),,,ISTEXT('Mortgage 1 Info Calcs'!K$4)),IF(((J107-Q107-'Mortgage 1 Info Calcs'!F$24)*(G107/12))&gt;0,((J107-Q107-'Mortgage 1 Info Calcs'!F$24)*(G107/12)),0),0)</f>
        <v>412.53716762628613</v>
      </c>
      <c r="T107">
        <f>IF(OR(ISERROR(SUM(R$12:R107)),(ISTEXT(T106)),(T106=(SUM(R$12:R107)))),"",SUM(R$12:R107))</f>
        <v>17724.330708601741</v>
      </c>
      <c r="U107">
        <f>SUM(S$12:S107)</f>
        <v>44128.603834007008</v>
      </c>
      <c r="V107" t="str">
        <f>IF(ISBLANK('Mortgage 1 Info Calcs'!F$28),"",IF((O107+Q107)&gt;0,((O107+Q107)*G107/12)-((O107+Q107)*(('Mortgage 1 Info Calcs'!F$28)-('Mortgage 1 Info Calcs'!F$28*'Mortgage 1 Info Calcs'!G$29))/12),""))</f>
        <v/>
      </c>
      <c r="W107" t="str">
        <f>IF(ISTEXT(V107),"",SUM(V$12:V107))</f>
        <v/>
      </c>
      <c r="X107">
        <f>IF(OR(J107=Q107,ISTEXT(Y106),ISTEXT('Mortgage 1 Info Calcs'!$F$17)),"",IF(('Mortgage 1 Info Calcs'!F$18*12)&gt;C106+1,IF(C106='Mortgage 1 Info Calcs'!F$18*12,0,'Mortgage 1 Info Calcs'!F$19+Y107*('Mortgage 1 Info Calcs'!F$17)),'Mortgage 1 Info Calcs'!F$19))</f>
        <v>0</v>
      </c>
      <c r="Y107">
        <f>IF(OR(ISERROR(J107-R107-M107),IF(ISERROR((J107-R107-M107)=0),"True",(J107-R107-M107)=0),ISTEXT('Mortgage 1 Info Calcs'!$K$4)),"",IF((J107&gt;(L107+M107)),(FV((G107/'Mortgage 1 Variables'!E$43),1,(L107+M107),-J107+Q107+'Mortgage 1 Info Calcs'!F$24,0))+Q107+'Mortgage 1 Info Calcs'!F$24+IF(I107&gt;0,0,-I107),""))</f>
        <v>82275.669291397993</v>
      </c>
      <c r="Z107" s="67">
        <f>IF((FV(IF(G107=0,'Mortgage 1 Info Calcs'!F$8,G107)/12,1,PMT(IF(G107=0,'Mortgage 1 Info Calcs'!F$8,G107)/12,('Mortgage 1 Info Calcs'!F$9*12)-C106,-Z106,0),-Z106,0))&gt;0,(FV(IF(G107=0,'Mortgage 1 Info Calcs'!F$8,G107)/12,1,PMT(IF(G107=0,'Mortgage 1 Info Calcs'!F$8,G107)/12,('Mortgage 1 Info Calcs'!F$9*12)-C106,-Z106,0),-Z106,0)),0)</f>
        <v>82275.669291397993</v>
      </c>
      <c r="AA107" s="67">
        <f>IF(Z107&lt;=0,0,(IPMT(IF(G107=0,'Mortgage 1 Info Calcs'!F$8,G107)/12,1,('Mortgage 1 Info Calcs'!F$9*12)-C106,-Z106,0)))</f>
        <v>412.53716762628613</v>
      </c>
      <c r="AB107" s="67">
        <f>IF(C107&lt;('Mortgage 1 Info Calcs'!F$9*12),SUM(AA$12:AA107),0)</f>
        <v>44128.603834007008</v>
      </c>
      <c r="AC107" s="14">
        <v>96</v>
      </c>
      <c r="AD107" s="174">
        <f t="shared" si="17"/>
        <v>8</v>
      </c>
      <c r="AE107" s="174" t="str">
        <f>IF(Y107="","",IF(J$12+X107='Mortgage 2 Monthly calcs'!J$12+'Mortgage 2 Monthly calcs'!V107,"",IF(J$12+X107&gt;'Mortgage 2 Monthly calcs'!J$12+'Mortgage 2 Monthly calcs'!V107,IF(Y107+X107+'Mortgage 1 Info Calcs'!F$15&gt;'Mortgage 2 Monthly calcs'!W107+'Mortgage 2 Monthly calcs'!V107,"",C107),IF(Y107+X107&lt;'Mortgage 2 Monthly calcs'!W107+'Mortgage 2 Monthly calcs'!V107,"",C107))))</f>
        <v/>
      </c>
      <c r="AG107" s="16"/>
      <c r="AH107" s="16"/>
      <c r="AI107" s="15"/>
    </row>
    <row r="108" spans="2:35" ht="11.7" customHeight="1" x14ac:dyDescent="0.25">
      <c r="B108">
        <f t="shared" si="15"/>
        <v>8.0833333333333339</v>
      </c>
      <c r="C108">
        <v>97</v>
      </c>
      <c r="E108" t="str">
        <f t="shared" si="18"/>
        <v/>
      </c>
      <c r="F108" t="str">
        <f>VLOOKUP('Mortgage 1 Variables'!D$8,'Mortgage 1 Variables'!B$8:C$19,2)</f>
        <v>Nov</v>
      </c>
      <c r="G108">
        <f>IF(ISBLANK('Mortgage 1 Monthly Table'!G108),IF(OR(J108=Q108,ISTEXT(Y107),ISTEXT('Mortgage 1 Info Calcs'!$K$4)),0,IF(('Mortgage 1 Info Calcs'!F$7*12)&gt;C107,G107,IF(C107='Mortgage 1 Info Calcs'!F$7*12,'Mortgage 1 Info Calcs'!F$8,G107))),'Mortgage 1 Monthly Table'!G108)</f>
        <v>0.06</v>
      </c>
      <c r="H108">
        <f>((PMT(G108/'Mortgage 1 Variables'!E$43,('Mortgage 1 Info Calcs'!F$9*'Mortgage 1 Variables'!E$43)-C107,-J108,0)))</f>
        <v>644.30140148550674</v>
      </c>
      <c r="I108">
        <f>IF(OR(ISERROR(((IPMT(G108/'Mortgage 1 Variables'!E$43,1,'Mortgage 1 Info Calcs'!F$9*'Mortgage 1 Variables'!E$43,-J108+Q108+'Mortgage 1 Info Calcs'!F$24,IF('Mortgage 1 Info Calcs'!F$5="Interest Only",-J108+Q108+'Mortgage 1 Info Calcs'!F$24,0))))),(((IPMT(G108/'Mortgage 1 Variables'!E$43,1,'Mortgage 1 Info Calcs'!F$9*'Mortgage 1 Variables'!E$43,-J$12,-J$12)))=0)),0,((IPMT(G108/'Mortgage 1 Variables'!E$43,1,'Mortgage 1 Info Calcs'!F$9*'Mortgage 1 Variables'!E$43,-J108+Q108+'Mortgage 1 Info Calcs'!F$24,IF('Mortgage 1 Info Calcs'!F$5="Interest Only",-J108+Q108+'Mortgage 1 Info Calcs'!F$24,0)))))</f>
        <v>411.37834645698996</v>
      </c>
      <c r="J108">
        <f>IF(Y107&gt;0,IF(ISTEXT('Mortgage 1 Info Calcs'!K$4),"0",IF(ISTEXT(Y107),Y107,Y107+(IF(ISTEXT(K108),0,K108)))),0)</f>
        <v>82275.669291397993</v>
      </c>
      <c r="K108">
        <f>IF(ISBLANK('Mortgage 1 Monthly Table'!L108),0,'Mortgage 1 Monthly Table'!L108)</f>
        <v>0</v>
      </c>
      <c r="L108">
        <f>IF(ISBLANK('Mortgage 1 Monthly Table'!N108),IF('Mortgage 1 Info Calcs'!F$13="Calculated",IF('Mortgage 1 Info Calcs'!F$22="Keep Same",IF('Mortgage 1 Info Calcs'!F$5="Interest Only",IF(OR(I108&gt;L107,J108=""),I108,IF(J108&lt;L107,IF(J108&lt;L107,J108+I108,IF(L107+M107&gt;J108,L107+I108,L107)),IF(L107+M107&gt;J108,L107+I108,L107))),IF(H108&gt;L107,H108,IF(J108&gt;L107,IF(L107+M107&gt;J108,L107+I108,L107),J108+S108))),IF('Mortgage 1 Info Calcs'!F$5="Interest Only",'Mortgage 1 Monthly Calcs'!I108,'Mortgage 1 Monthly Calcs'!H108)),'Mortgage 1 Monthly Calcs'!L107),'Mortgage 1 Monthly Table'!N108)</f>
        <v>644.30140148550674</v>
      </c>
      <c r="M108">
        <f>IF(ISBLANK('Mortgage 1 Monthly Table'!P108),IF(N107&gt;J108,IF(J108&gt;L107,J108-L107,0),IF(OR(OR(Y107&lt;0,ISTEXT(Y107)),ISTEXT('Mortgage 1 Info Calcs'!$K$4)),"",'Mortgage 1 Info Calcs'!F$21)),'Mortgage 1 Monthly Table'!P108)</f>
        <v>0</v>
      </c>
      <c r="N108">
        <f t="shared" si="16"/>
        <v>644.30140148550674</v>
      </c>
      <c r="O108">
        <f>IF(OR(OR(Y107&lt;0,ISTEXT(Y107)),ISTEXT('Mortgage 1 Info Calcs'!$K$4)),"",(O107+M108))</f>
        <v>0</v>
      </c>
      <c r="P108">
        <f>IF(ISBLANK('Mortgage 1 Monthly Table'!T108),IF(ISTEXT(J108),0,IF(OR(Y107&lt;Q107,AND(Y107&lt;0,NOT(ISTEXT(Y107))),ISTEXT('Mortgage 1 Info Calcs'!$K$4)),IF(-Y107&gt;P107,-Y107,Y107-Q107),IF(J108="",0,'Mortgage 1 Info Calcs'!F$26))),'Mortgage 1 Monthly Table'!T108)</f>
        <v>0</v>
      </c>
      <c r="Q108">
        <f>IF(OR(OR(Y107&lt;0,ISTEXT(Y107)),ISTEXT('Mortgage 1 Info Calcs'!$K$4)),"",IF(O108&lt;0,Q107,(Q107+P108)))</f>
        <v>0</v>
      </c>
      <c r="R108">
        <f>IF(OR(ISERROR(L108-S108),ISTEXT('Mortgage 1 Info Calcs'!$K$4)),"",L108-S108+M108)</f>
        <v>232.92305502851679</v>
      </c>
      <c r="S108">
        <f>IF(OR(IF(ISERROR(ROUND((J108-Q108-'Mortgage 1 Info Calcs'!F$24)*(G108/12),2)),0,(J108-O108-Q108-'Mortgage 1 Info Calcs'!F$24)*(G108/12)),,,ISTEXT('Mortgage 1 Info Calcs'!K$4)),IF(((J108-Q108-'Mortgage 1 Info Calcs'!F$24)*(G108/12))&gt;0,((J108-Q108-'Mortgage 1 Info Calcs'!F$24)*(G108/12)),0),0)</f>
        <v>411.37834645698996</v>
      </c>
      <c r="T108">
        <f>IF(OR(ISERROR(SUM(R$12:R108)),(ISTEXT(T107)),(T107=(SUM(R$12:R108)))),"",SUM(R$12:R108))</f>
        <v>17957.253763630259</v>
      </c>
      <c r="U108">
        <f>SUM(S$12:S108)</f>
        <v>44539.982180464001</v>
      </c>
      <c r="V108" t="str">
        <f>IF(ISBLANK('Mortgage 1 Info Calcs'!F$28),"",IF((O108+Q108)&gt;0,((O108+Q108)*G108/12)-((O108+Q108)*(('Mortgage 1 Info Calcs'!F$28)-('Mortgage 1 Info Calcs'!F$28*'Mortgage 1 Info Calcs'!G$29))/12),""))</f>
        <v/>
      </c>
      <c r="W108" t="str">
        <f>IF(ISTEXT(V108),"",SUM(V$12:V108))</f>
        <v/>
      </c>
      <c r="X108">
        <f>IF(OR(J108=Q108,ISTEXT(Y107),ISTEXT('Mortgage 1 Info Calcs'!$F$17)),"",IF(('Mortgage 1 Info Calcs'!F$18*12)&gt;C107+1,IF(C107='Mortgage 1 Info Calcs'!F$18*12,0,'Mortgage 1 Info Calcs'!F$19+Y108*('Mortgage 1 Info Calcs'!F$17)),'Mortgage 1 Info Calcs'!F$19))</f>
        <v>0</v>
      </c>
      <c r="Y108">
        <f>IF(OR(ISERROR(J108-R108-M108),IF(ISERROR((J108-R108-M108)=0),"True",(J108-R108-M108)=0),ISTEXT('Mortgage 1 Info Calcs'!$K$4)),"",IF((J108&gt;(L108+M108)),(FV((G108/'Mortgage 1 Variables'!E$43),1,(L108+M108),-J108+Q108+'Mortgage 1 Info Calcs'!F$24,0))+Q108+'Mortgage 1 Info Calcs'!F$24+IF(I108&gt;0,0,-I108),""))</f>
        <v>82042.746236369479</v>
      </c>
      <c r="Z108" s="67">
        <f>IF((FV(IF(G108=0,'Mortgage 1 Info Calcs'!F$8,G108)/12,1,PMT(IF(G108=0,'Mortgage 1 Info Calcs'!F$8,G108)/12,('Mortgage 1 Info Calcs'!F$9*12)-C107,-Z107,0),-Z107,0))&gt;0,(FV(IF(G108=0,'Mortgage 1 Info Calcs'!F$8,G108)/12,1,PMT(IF(G108=0,'Mortgage 1 Info Calcs'!F$8,G108)/12,('Mortgage 1 Info Calcs'!F$9*12)-C107,-Z107,0),-Z107,0)),0)</f>
        <v>82042.746236369479</v>
      </c>
      <c r="AA108" s="67">
        <f>IF(Z108&lt;=0,0,(IPMT(IF(G108=0,'Mortgage 1 Info Calcs'!F$8,G108)/12,1,('Mortgage 1 Info Calcs'!F$9*12)-C107,-Z107,0)))</f>
        <v>411.37834645698996</v>
      </c>
      <c r="AB108" s="67">
        <f>IF(C108&lt;('Mortgage 1 Info Calcs'!F$9*12),SUM(AA$12:AA108),0)</f>
        <v>44539.982180464001</v>
      </c>
      <c r="AC108" s="14">
        <v>97</v>
      </c>
      <c r="AD108" s="174">
        <f t="shared" si="17"/>
        <v>8.0833333333333339</v>
      </c>
      <c r="AE108" s="174" t="str">
        <f>IF(Y108="","",IF(J$12+X108='Mortgage 2 Monthly calcs'!J$12+'Mortgage 2 Monthly calcs'!V108,"",IF(J$12+X108&gt;'Mortgage 2 Monthly calcs'!J$12+'Mortgage 2 Monthly calcs'!V108,IF(Y108+X108+'Mortgage 1 Info Calcs'!F$15&gt;'Mortgage 2 Monthly calcs'!W108+'Mortgage 2 Monthly calcs'!V108,"",C108),IF(Y108+X108&lt;'Mortgage 2 Monthly calcs'!W108+'Mortgage 2 Monthly calcs'!V108,"",C108))))</f>
        <v/>
      </c>
      <c r="AG108" s="16"/>
      <c r="AH108" s="16"/>
      <c r="AI108" s="15"/>
    </row>
    <row r="109" spans="2:35" ht="11.7" customHeight="1" x14ac:dyDescent="0.25">
      <c r="B109">
        <f t="shared" si="15"/>
        <v>8.1666666666666661</v>
      </c>
      <c r="C109">
        <v>98</v>
      </c>
      <c r="E109" t="str">
        <f t="shared" si="18"/>
        <v/>
      </c>
      <c r="F109" t="str">
        <f>VLOOKUP('Mortgage 1 Variables'!D$9,'Mortgage 1 Variables'!B$8:C$19,2)</f>
        <v>Dec</v>
      </c>
      <c r="G109">
        <f>IF(ISBLANK('Mortgage 1 Monthly Table'!G109),IF(OR(J109=Q109,ISTEXT(Y108),ISTEXT('Mortgage 1 Info Calcs'!$K$4)),0,IF(('Mortgage 1 Info Calcs'!F$7*12)&gt;C108,G108,IF(C108='Mortgage 1 Info Calcs'!F$7*12,'Mortgage 1 Info Calcs'!F$8,G108))),'Mortgage 1 Monthly Table'!G109)</f>
        <v>0.06</v>
      </c>
      <c r="H109">
        <f>((PMT(G109/'Mortgage 1 Variables'!E$43,('Mortgage 1 Info Calcs'!F$9*'Mortgage 1 Variables'!E$43)-C108,-J109,0)))</f>
        <v>644.30140148550674</v>
      </c>
      <c r="I109">
        <f>IF(OR(ISERROR(((IPMT(G109/'Mortgage 1 Variables'!E$43,1,'Mortgage 1 Info Calcs'!F$9*'Mortgage 1 Variables'!E$43,-J109+Q109+'Mortgage 1 Info Calcs'!F$24,IF('Mortgage 1 Info Calcs'!F$5="Interest Only",-J109+Q109+'Mortgage 1 Info Calcs'!F$24,0))))),(((IPMT(G109/'Mortgage 1 Variables'!E$43,1,'Mortgage 1 Info Calcs'!F$9*'Mortgage 1 Variables'!E$43,-J$12,-J$12)))=0)),0,((IPMT(G109/'Mortgage 1 Variables'!E$43,1,'Mortgage 1 Info Calcs'!F$9*'Mortgage 1 Variables'!E$43,-J109+Q109+'Mortgage 1 Info Calcs'!F$24,IF('Mortgage 1 Info Calcs'!F$5="Interest Only",-J109+Q109+'Mortgage 1 Info Calcs'!F$24,0)))))</f>
        <v>410.21373118184738</v>
      </c>
      <c r="J109">
        <f>IF(Y108&gt;0,IF(ISTEXT('Mortgage 1 Info Calcs'!K$4),"0",IF(ISTEXT(Y108),Y108,Y108+(IF(ISTEXT(K109),0,K109)))),0)</f>
        <v>82042.746236369479</v>
      </c>
      <c r="K109">
        <f>IF(ISBLANK('Mortgage 1 Monthly Table'!L109),0,'Mortgage 1 Monthly Table'!L109)</f>
        <v>0</v>
      </c>
      <c r="L109">
        <f>IF(ISBLANK('Mortgage 1 Monthly Table'!N109),IF('Mortgage 1 Info Calcs'!F$13="Calculated",IF('Mortgage 1 Info Calcs'!F$22="Keep Same",IF('Mortgage 1 Info Calcs'!F$5="Interest Only",IF(OR(I109&gt;L108,J109=""),I109,IF(J109&lt;L108,IF(J109&lt;L108,J109+I109,IF(L108+M108&gt;J109,L108+I109,L108)),IF(L108+M108&gt;J109,L108+I109,L108))),IF(H109&gt;L108,H109,IF(J109&gt;L108,IF(L108+M108&gt;J109,L108+I109,L108),J109+S109))),IF('Mortgage 1 Info Calcs'!F$5="Interest Only",'Mortgage 1 Monthly Calcs'!I109,'Mortgage 1 Monthly Calcs'!H109)),'Mortgage 1 Monthly Calcs'!L108),'Mortgage 1 Monthly Table'!N109)</f>
        <v>644.30140148550674</v>
      </c>
      <c r="M109">
        <f>IF(ISBLANK('Mortgage 1 Monthly Table'!P109),IF(N108&gt;J109,IF(J109&gt;L108,J109-L108,0),IF(OR(OR(Y108&lt;0,ISTEXT(Y108)),ISTEXT('Mortgage 1 Info Calcs'!$K$4)),"",'Mortgage 1 Info Calcs'!F$21)),'Mortgage 1 Monthly Table'!P109)</f>
        <v>0</v>
      </c>
      <c r="N109">
        <f t="shared" si="16"/>
        <v>644.30140148550674</v>
      </c>
      <c r="O109">
        <f>IF(OR(OR(Y108&lt;0,ISTEXT(Y108)),ISTEXT('Mortgage 1 Info Calcs'!$K$4)),"",(O108+M109))</f>
        <v>0</v>
      </c>
      <c r="P109">
        <f>IF(ISBLANK('Mortgage 1 Monthly Table'!T109),IF(ISTEXT(J109),0,IF(OR(Y108&lt;Q108,AND(Y108&lt;0,NOT(ISTEXT(Y108))),ISTEXT('Mortgage 1 Info Calcs'!$K$4)),IF(-Y108&gt;P108,-Y108,Y108-Q108),IF(J109="",0,'Mortgage 1 Info Calcs'!F$26))),'Mortgage 1 Monthly Table'!T109)</f>
        <v>0</v>
      </c>
      <c r="Q109">
        <f>IF(OR(OR(Y108&lt;0,ISTEXT(Y108)),ISTEXT('Mortgage 1 Info Calcs'!$K$4)),"",IF(O109&lt;0,Q108,(Q108+P109)))</f>
        <v>0</v>
      </c>
      <c r="R109">
        <f>IF(OR(ISERROR(L109-S109),ISTEXT('Mortgage 1 Info Calcs'!$K$4)),"",L109-S109+M109)</f>
        <v>234.08767030365937</v>
      </c>
      <c r="S109">
        <f>IF(OR(IF(ISERROR(ROUND((J109-Q109-'Mortgage 1 Info Calcs'!F$24)*(G109/12),2)),0,(J109-O109-Q109-'Mortgage 1 Info Calcs'!F$24)*(G109/12)),,,ISTEXT('Mortgage 1 Info Calcs'!K$4)),IF(((J109-Q109-'Mortgage 1 Info Calcs'!F$24)*(G109/12))&gt;0,((J109-Q109-'Mortgage 1 Info Calcs'!F$24)*(G109/12)),0),0)</f>
        <v>410.21373118184738</v>
      </c>
      <c r="T109">
        <f>IF(OR(ISERROR(SUM(R$12:R109)),(ISTEXT(T108)),(T108=(SUM(R$12:R109)))),"",SUM(R$12:R109))</f>
        <v>18191.341433933918</v>
      </c>
      <c r="U109">
        <f>SUM(S$12:S109)</f>
        <v>44950.195911645846</v>
      </c>
      <c r="V109" t="str">
        <f>IF(ISBLANK('Mortgage 1 Info Calcs'!F$28),"",IF((O109+Q109)&gt;0,((O109+Q109)*G109/12)-((O109+Q109)*(('Mortgage 1 Info Calcs'!F$28)-('Mortgage 1 Info Calcs'!F$28*'Mortgage 1 Info Calcs'!G$29))/12),""))</f>
        <v/>
      </c>
      <c r="W109" t="str">
        <f>IF(ISTEXT(V109),"",SUM(V$12:V109))</f>
        <v/>
      </c>
      <c r="X109">
        <f>IF(OR(J109=Q109,ISTEXT(Y108),ISTEXT('Mortgage 1 Info Calcs'!$F$17)),"",IF(('Mortgage 1 Info Calcs'!F$18*12)&gt;C108+1,IF(C108='Mortgage 1 Info Calcs'!F$18*12,0,'Mortgage 1 Info Calcs'!F$19+Y109*('Mortgage 1 Info Calcs'!F$17)),'Mortgage 1 Info Calcs'!F$19))</f>
        <v>0</v>
      </c>
      <c r="Y109">
        <f>IF(OR(ISERROR(J109-R109-M109),IF(ISERROR((J109-R109-M109)=0),"True",(J109-R109-M109)=0),ISTEXT('Mortgage 1 Info Calcs'!$K$4)),"",IF((J109&gt;(L109+M109)),(FV((G109/'Mortgage 1 Variables'!E$43),1,(L109+M109),-J109+Q109+'Mortgage 1 Info Calcs'!F$24,0))+Q109+'Mortgage 1 Info Calcs'!F$24+IF(I109&gt;0,0,-I109),""))</f>
        <v>81808.658566065817</v>
      </c>
      <c r="Z109" s="67">
        <f>IF((FV(IF(G109=0,'Mortgage 1 Info Calcs'!F$8,G109)/12,1,PMT(IF(G109=0,'Mortgage 1 Info Calcs'!F$8,G109)/12,('Mortgage 1 Info Calcs'!F$9*12)-C108,-Z108,0),-Z108,0))&gt;0,(FV(IF(G109=0,'Mortgage 1 Info Calcs'!F$8,G109)/12,1,PMT(IF(G109=0,'Mortgage 1 Info Calcs'!F$8,G109)/12,('Mortgage 1 Info Calcs'!F$9*12)-C108,-Z108,0),-Z108,0)),0)</f>
        <v>81808.658566065817</v>
      </c>
      <c r="AA109" s="67">
        <f>IF(Z109&lt;=0,0,(IPMT(IF(G109=0,'Mortgage 1 Info Calcs'!F$8,G109)/12,1,('Mortgage 1 Info Calcs'!F$9*12)-C108,-Z108,0)))</f>
        <v>410.21373118184738</v>
      </c>
      <c r="AB109" s="67">
        <f>IF(C109&lt;('Mortgage 1 Info Calcs'!F$9*12),SUM(AA$12:AA109),0)</f>
        <v>44950.195911645846</v>
      </c>
      <c r="AC109" s="14">
        <v>98</v>
      </c>
      <c r="AD109" s="174">
        <f t="shared" si="17"/>
        <v>8.1666666666666661</v>
      </c>
      <c r="AE109" s="174" t="str">
        <f>IF(Y109="","",IF(J$12+X109='Mortgage 2 Monthly calcs'!J$12+'Mortgage 2 Monthly calcs'!V109,"",IF(J$12+X109&gt;'Mortgage 2 Monthly calcs'!J$12+'Mortgage 2 Monthly calcs'!V109,IF(Y109+X109+'Mortgage 1 Info Calcs'!F$15&gt;'Mortgage 2 Monthly calcs'!W109+'Mortgage 2 Monthly calcs'!V109,"",C109),IF(Y109+X109&lt;'Mortgage 2 Monthly calcs'!W109+'Mortgage 2 Monthly calcs'!V109,"",C109))))</f>
        <v/>
      </c>
      <c r="AG109" s="16"/>
      <c r="AH109" s="16"/>
      <c r="AI109" s="15"/>
    </row>
    <row r="110" spans="2:35" ht="11.7" customHeight="1" x14ac:dyDescent="0.25">
      <c r="B110">
        <f t="shared" si="15"/>
        <v>8.25</v>
      </c>
      <c r="C110">
        <v>99</v>
      </c>
      <c r="E110">
        <f t="shared" si="18"/>
        <v>2018</v>
      </c>
      <c r="F110" t="str">
        <f>VLOOKUP('Mortgage 1 Variables'!D$10,'Mortgage 1 Variables'!B$8:C$19,2)</f>
        <v>Jan</v>
      </c>
      <c r="G110">
        <f>IF(ISBLANK('Mortgage 1 Monthly Table'!G110),IF(OR(J110=Q110,ISTEXT(Y109),ISTEXT('Mortgage 1 Info Calcs'!$K$4)),0,IF(('Mortgage 1 Info Calcs'!F$7*12)&gt;C109,G109,IF(C109='Mortgage 1 Info Calcs'!F$7*12,'Mortgage 1 Info Calcs'!F$8,G109))),'Mortgage 1 Monthly Table'!G110)</f>
        <v>0.06</v>
      </c>
      <c r="H110">
        <f>((PMT(G110/'Mortgage 1 Variables'!E$43,('Mortgage 1 Info Calcs'!F$9*'Mortgage 1 Variables'!E$43)-C109,-J110,0)))</f>
        <v>644.30140148550663</v>
      </c>
      <c r="I110">
        <f>IF(OR(ISERROR(((IPMT(G110/'Mortgage 1 Variables'!E$43,1,'Mortgage 1 Info Calcs'!F$9*'Mortgage 1 Variables'!E$43,-J110+Q110+'Mortgage 1 Info Calcs'!F$24,IF('Mortgage 1 Info Calcs'!F$5="Interest Only",-J110+Q110+'Mortgage 1 Info Calcs'!F$24,0))))),(((IPMT(G110/'Mortgage 1 Variables'!E$43,1,'Mortgage 1 Info Calcs'!F$9*'Mortgage 1 Variables'!E$43,-J$12,-J$12)))=0)),0,((IPMT(G110/'Mortgage 1 Variables'!E$43,1,'Mortgage 1 Info Calcs'!F$9*'Mortgage 1 Variables'!E$43,-J110+Q110+'Mortgage 1 Info Calcs'!F$24,IF('Mortgage 1 Info Calcs'!F$5="Interest Only",-J110+Q110+'Mortgage 1 Info Calcs'!F$24,0)))))</f>
        <v>409.04329283032911</v>
      </c>
      <c r="J110">
        <f>IF(Y109&gt;0,IF(ISTEXT('Mortgage 1 Info Calcs'!K$4),"0",IF(ISTEXT(Y109),Y109,Y109+(IF(ISTEXT(K110),0,K110)))),0)</f>
        <v>81808.658566065817</v>
      </c>
      <c r="K110">
        <f>IF(ISBLANK('Mortgage 1 Monthly Table'!L110),0,'Mortgage 1 Monthly Table'!L110)</f>
        <v>0</v>
      </c>
      <c r="L110">
        <f>IF(ISBLANK('Mortgage 1 Monthly Table'!N110),IF('Mortgage 1 Info Calcs'!F$13="Calculated",IF('Mortgage 1 Info Calcs'!F$22="Keep Same",IF('Mortgage 1 Info Calcs'!F$5="Interest Only",IF(OR(I110&gt;L109,J110=""),I110,IF(J110&lt;L109,IF(J110&lt;L109,J110+I110,IF(L109+M109&gt;J110,L109+I110,L109)),IF(L109+M109&gt;J110,L109+I110,L109))),IF(H110&gt;L109,H110,IF(J110&gt;L109,IF(L109+M109&gt;J110,L109+I110,L109),J110+S110))),IF('Mortgage 1 Info Calcs'!F$5="Interest Only",'Mortgage 1 Monthly Calcs'!I110,'Mortgage 1 Monthly Calcs'!H110)),'Mortgage 1 Monthly Calcs'!L109),'Mortgage 1 Monthly Table'!N110)</f>
        <v>644.30140148550663</v>
      </c>
      <c r="M110">
        <f>IF(ISBLANK('Mortgage 1 Monthly Table'!P110),IF(N109&gt;J110,IF(J110&gt;L109,J110-L109,0),IF(OR(OR(Y109&lt;0,ISTEXT(Y109)),ISTEXT('Mortgage 1 Info Calcs'!$K$4)),"",'Mortgage 1 Info Calcs'!F$21)),'Mortgage 1 Monthly Table'!P110)</f>
        <v>0</v>
      </c>
      <c r="N110">
        <f t="shared" si="16"/>
        <v>644.30140148550663</v>
      </c>
      <c r="O110">
        <f>IF(OR(OR(Y109&lt;0,ISTEXT(Y109)),ISTEXT('Mortgage 1 Info Calcs'!$K$4)),"",(O109+M110))</f>
        <v>0</v>
      </c>
      <c r="P110">
        <f>IF(ISBLANK('Mortgage 1 Monthly Table'!T110),IF(ISTEXT(J110),0,IF(OR(Y109&lt;Q109,AND(Y109&lt;0,NOT(ISTEXT(Y109))),ISTEXT('Mortgage 1 Info Calcs'!$K$4)),IF(-Y109&gt;P109,-Y109,Y109-Q109),IF(J110="",0,'Mortgage 1 Info Calcs'!F$26))),'Mortgage 1 Monthly Table'!T110)</f>
        <v>0</v>
      </c>
      <c r="Q110">
        <f>IF(OR(OR(Y109&lt;0,ISTEXT(Y109)),ISTEXT('Mortgage 1 Info Calcs'!$K$4)),"",IF(O110&lt;0,Q109,(Q109+P110)))</f>
        <v>0</v>
      </c>
      <c r="R110">
        <f>IF(OR(ISERROR(L110-S110),ISTEXT('Mortgage 1 Info Calcs'!$K$4)),"",L110-S110+M110)</f>
        <v>235.25810865517752</v>
      </c>
      <c r="S110">
        <f>IF(OR(IF(ISERROR(ROUND((J110-Q110-'Mortgage 1 Info Calcs'!F$24)*(G110/12),2)),0,(J110-O110-Q110-'Mortgage 1 Info Calcs'!F$24)*(G110/12)),,,ISTEXT('Mortgage 1 Info Calcs'!K$4)),IF(((J110-Q110-'Mortgage 1 Info Calcs'!F$24)*(G110/12))&gt;0,((J110-Q110-'Mortgage 1 Info Calcs'!F$24)*(G110/12)),0),0)</f>
        <v>409.04329283032911</v>
      </c>
      <c r="T110">
        <f>IF(OR(ISERROR(SUM(R$12:R110)),(ISTEXT(T109)),(T109=(SUM(R$12:R110)))),"",SUM(R$12:R110))</f>
        <v>18426.599542589094</v>
      </c>
      <c r="U110">
        <f>SUM(S$12:S110)</f>
        <v>45359.239204476173</v>
      </c>
      <c r="V110" t="str">
        <f>IF(ISBLANK('Mortgage 1 Info Calcs'!F$28),"",IF((O110+Q110)&gt;0,((O110+Q110)*G110/12)-((O110+Q110)*(('Mortgage 1 Info Calcs'!F$28)-('Mortgage 1 Info Calcs'!F$28*'Mortgage 1 Info Calcs'!G$29))/12),""))</f>
        <v/>
      </c>
      <c r="W110" t="str">
        <f>IF(ISTEXT(V110),"",SUM(V$12:V110))</f>
        <v/>
      </c>
      <c r="X110">
        <f>IF(OR(J110=Q110,ISTEXT(Y109),ISTEXT('Mortgage 1 Info Calcs'!$F$17)),"",IF(('Mortgage 1 Info Calcs'!F$18*12)&gt;C109+1,IF(C109='Mortgage 1 Info Calcs'!F$18*12,0,'Mortgage 1 Info Calcs'!F$19+Y110*('Mortgage 1 Info Calcs'!F$17)),'Mortgage 1 Info Calcs'!F$19))</f>
        <v>0</v>
      </c>
      <c r="Y110">
        <f>IF(OR(ISERROR(J110-R110-M110),IF(ISERROR((J110-R110-M110)=0),"True",(J110-R110-M110)=0),ISTEXT('Mortgage 1 Info Calcs'!$K$4)),"",IF((J110&gt;(L110+M110)),(FV((G110/'Mortgage 1 Variables'!E$43),1,(L110+M110),-J110+Q110+'Mortgage 1 Info Calcs'!F$24,0))+Q110+'Mortgage 1 Info Calcs'!F$24+IF(I110&gt;0,0,-I110),""))</f>
        <v>81573.400457410637</v>
      </c>
      <c r="Z110" s="67">
        <f>IF((FV(IF(G110=0,'Mortgage 1 Info Calcs'!F$8,G110)/12,1,PMT(IF(G110=0,'Mortgage 1 Info Calcs'!F$8,G110)/12,('Mortgage 1 Info Calcs'!F$9*12)-C109,-Z109,0),-Z109,0))&gt;0,(FV(IF(G110=0,'Mortgage 1 Info Calcs'!F$8,G110)/12,1,PMT(IF(G110=0,'Mortgage 1 Info Calcs'!F$8,G110)/12,('Mortgage 1 Info Calcs'!F$9*12)-C109,-Z109,0),-Z109,0)),0)</f>
        <v>81573.400457410637</v>
      </c>
      <c r="AA110" s="67">
        <f>IF(Z110&lt;=0,0,(IPMT(IF(G110=0,'Mortgage 1 Info Calcs'!F$8,G110)/12,1,('Mortgage 1 Info Calcs'!F$9*12)-C109,-Z109,0)))</f>
        <v>409.04329283032911</v>
      </c>
      <c r="AB110" s="67">
        <f>IF(C110&lt;('Mortgage 1 Info Calcs'!F$9*12),SUM(AA$12:AA110),0)</f>
        <v>45359.239204476173</v>
      </c>
      <c r="AC110" s="14">
        <v>99</v>
      </c>
      <c r="AD110" s="174">
        <f t="shared" si="17"/>
        <v>8.25</v>
      </c>
      <c r="AE110" s="174" t="str">
        <f>IF(Y110="","",IF(J$12+X110='Mortgage 2 Monthly calcs'!J$12+'Mortgage 2 Monthly calcs'!V110,"",IF(J$12+X110&gt;'Mortgage 2 Monthly calcs'!J$12+'Mortgage 2 Monthly calcs'!V110,IF(Y110+X110+'Mortgage 1 Info Calcs'!F$15&gt;'Mortgage 2 Monthly calcs'!W110+'Mortgage 2 Monthly calcs'!V110,"",C110),IF(Y110+X110&lt;'Mortgage 2 Monthly calcs'!W110+'Mortgage 2 Monthly calcs'!V110,"",C110))))</f>
        <v/>
      </c>
      <c r="AG110" s="16"/>
      <c r="AH110" s="16"/>
      <c r="AI110" s="15"/>
    </row>
    <row r="111" spans="2:35" ht="11.7" customHeight="1" x14ac:dyDescent="0.25">
      <c r="B111">
        <f t="shared" si="15"/>
        <v>8.3333333333333339</v>
      </c>
      <c r="C111">
        <v>100</v>
      </c>
      <c r="E111" t="str">
        <f t="shared" si="18"/>
        <v/>
      </c>
      <c r="F111" t="str">
        <f>VLOOKUP('Mortgage 1 Variables'!D$11,'Mortgage 1 Variables'!B$8:C$19,2)</f>
        <v>Feb</v>
      </c>
      <c r="G111">
        <f>IF(ISBLANK('Mortgage 1 Monthly Table'!G111),IF(OR(J111=Q111,ISTEXT(Y110),ISTEXT('Mortgage 1 Info Calcs'!$K$4)),0,IF(('Mortgage 1 Info Calcs'!F$7*12)&gt;C110,G110,IF(C110='Mortgage 1 Info Calcs'!F$7*12,'Mortgage 1 Info Calcs'!F$8,G110))),'Mortgage 1 Monthly Table'!G111)</f>
        <v>0.06</v>
      </c>
      <c r="H111">
        <f>((PMT(G111/'Mortgage 1 Variables'!E$43,('Mortgage 1 Info Calcs'!F$9*'Mortgage 1 Variables'!E$43)-C110,-J111,0)))</f>
        <v>644.30140148550674</v>
      </c>
      <c r="I111">
        <f>IF(OR(ISERROR(((IPMT(G111/'Mortgage 1 Variables'!E$43,1,'Mortgage 1 Info Calcs'!F$9*'Mortgage 1 Variables'!E$43,-J111+Q111+'Mortgage 1 Info Calcs'!F$24,IF('Mortgage 1 Info Calcs'!F$5="Interest Only",-J111+Q111+'Mortgage 1 Info Calcs'!F$24,0))))),(((IPMT(G111/'Mortgage 1 Variables'!E$43,1,'Mortgage 1 Info Calcs'!F$9*'Mortgage 1 Variables'!E$43,-J$12,-J$12)))=0)),0,((IPMT(G111/'Mortgage 1 Variables'!E$43,1,'Mortgage 1 Info Calcs'!F$9*'Mortgage 1 Variables'!E$43,-J111+Q111+'Mortgage 1 Info Calcs'!F$24,IF('Mortgage 1 Info Calcs'!F$5="Interest Only",-J111+Q111+'Mortgage 1 Info Calcs'!F$24,0)))))</f>
        <v>407.8670022870532</v>
      </c>
      <c r="J111">
        <f>IF(Y110&gt;0,IF(ISTEXT('Mortgage 1 Info Calcs'!K$4),"0",IF(ISTEXT(Y110),Y110,Y110+(IF(ISTEXT(K111),0,K111)))),0)</f>
        <v>81573.400457410637</v>
      </c>
      <c r="K111">
        <f>IF(ISBLANK('Mortgage 1 Monthly Table'!L111),0,'Mortgage 1 Monthly Table'!L111)</f>
        <v>0</v>
      </c>
      <c r="L111">
        <f>IF(ISBLANK('Mortgage 1 Monthly Table'!N111),IF('Mortgage 1 Info Calcs'!F$13="Calculated",IF('Mortgage 1 Info Calcs'!F$22="Keep Same",IF('Mortgage 1 Info Calcs'!F$5="Interest Only",IF(OR(I111&gt;L110,J111=""),I111,IF(J111&lt;L110,IF(J111&lt;L110,J111+I111,IF(L110+M110&gt;J111,L110+I111,L110)),IF(L110+M110&gt;J111,L110+I111,L110))),IF(H111&gt;L110,H111,IF(J111&gt;L110,IF(L110+M110&gt;J111,L110+I111,L110),J111+S111))),IF('Mortgage 1 Info Calcs'!F$5="Interest Only",'Mortgage 1 Monthly Calcs'!I111,'Mortgage 1 Monthly Calcs'!H111)),'Mortgage 1 Monthly Calcs'!L110),'Mortgage 1 Monthly Table'!N111)</f>
        <v>644.30140148550674</v>
      </c>
      <c r="M111">
        <f>IF(ISBLANK('Mortgage 1 Monthly Table'!P111),IF(N110&gt;J111,IF(J111&gt;L110,J111-L110,0),IF(OR(OR(Y110&lt;0,ISTEXT(Y110)),ISTEXT('Mortgage 1 Info Calcs'!$K$4)),"",'Mortgage 1 Info Calcs'!F$21)),'Mortgage 1 Monthly Table'!P111)</f>
        <v>0</v>
      </c>
      <c r="N111">
        <f t="shared" si="16"/>
        <v>644.30140148550674</v>
      </c>
      <c r="O111">
        <f>IF(OR(OR(Y110&lt;0,ISTEXT(Y110)),ISTEXT('Mortgage 1 Info Calcs'!$K$4)),"",(O110+M111))</f>
        <v>0</v>
      </c>
      <c r="P111">
        <f>IF(ISBLANK('Mortgage 1 Monthly Table'!T111),IF(ISTEXT(J111),0,IF(OR(Y110&lt;Q110,AND(Y110&lt;0,NOT(ISTEXT(Y110))),ISTEXT('Mortgage 1 Info Calcs'!$K$4)),IF(-Y110&gt;P110,-Y110,Y110-Q110),IF(J111="",0,'Mortgage 1 Info Calcs'!F$26))),'Mortgage 1 Monthly Table'!T111)</f>
        <v>0</v>
      </c>
      <c r="Q111">
        <f>IF(OR(OR(Y110&lt;0,ISTEXT(Y110)),ISTEXT('Mortgage 1 Info Calcs'!$K$4)),"",IF(O111&lt;0,Q110,(Q110+P111)))</f>
        <v>0</v>
      </c>
      <c r="R111">
        <f>IF(OR(ISERROR(L111-S111),ISTEXT('Mortgage 1 Info Calcs'!$K$4)),"",L111-S111+M111)</f>
        <v>236.43439919845355</v>
      </c>
      <c r="S111">
        <f>IF(OR(IF(ISERROR(ROUND((J111-Q111-'Mortgage 1 Info Calcs'!F$24)*(G111/12),2)),0,(J111-O111-Q111-'Mortgage 1 Info Calcs'!F$24)*(G111/12)),,,ISTEXT('Mortgage 1 Info Calcs'!K$4)),IF(((J111-Q111-'Mortgage 1 Info Calcs'!F$24)*(G111/12))&gt;0,((J111-Q111-'Mortgage 1 Info Calcs'!F$24)*(G111/12)),0),0)</f>
        <v>407.8670022870532</v>
      </c>
      <c r="T111">
        <f>IF(OR(ISERROR(SUM(R$12:R111)),(ISTEXT(T110)),(T110=(SUM(R$12:R111)))),"",SUM(R$12:R111))</f>
        <v>18663.033941787548</v>
      </c>
      <c r="U111">
        <f>SUM(S$12:S111)</f>
        <v>45767.106206763223</v>
      </c>
      <c r="V111" t="str">
        <f>IF(ISBLANK('Mortgage 1 Info Calcs'!F$28),"",IF((O111+Q111)&gt;0,((O111+Q111)*G111/12)-((O111+Q111)*(('Mortgage 1 Info Calcs'!F$28)-('Mortgage 1 Info Calcs'!F$28*'Mortgage 1 Info Calcs'!G$29))/12),""))</f>
        <v/>
      </c>
      <c r="W111" t="str">
        <f>IF(ISTEXT(V111),"",SUM(V$12:V111))</f>
        <v/>
      </c>
      <c r="X111">
        <f>IF(OR(J111=Q111,ISTEXT(Y110),ISTEXT('Mortgage 1 Info Calcs'!$F$17)),"",IF(('Mortgage 1 Info Calcs'!F$18*12)&gt;C110+1,IF(C110='Mortgage 1 Info Calcs'!F$18*12,0,'Mortgage 1 Info Calcs'!F$19+Y111*('Mortgage 1 Info Calcs'!F$17)),'Mortgage 1 Info Calcs'!F$19))</f>
        <v>0</v>
      </c>
      <c r="Y111">
        <f>IF(OR(ISERROR(J111-R111-M111),IF(ISERROR((J111-R111-M111)=0),"True",(J111-R111-M111)=0),ISTEXT('Mortgage 1 Info Calcs'!$K$4)),"",IF((J111&gt;(L111+M111)),(FV((G111/'Mortgage 1 Variables'!E$43),1,(L111+M111),-J111+Q111+'Mortgage 1 Info Calcs'!F$24,0))+Q111+'Mortgage 1 Info Calcs'!F$24+IF(I111&gt;0,0,-I111),""))</f>
        <v>81336.966058212187</v>
      </c>
      <c r="Z111" s="67">
        <f>IF((FV(IF(G111=0,'Mortgage 1 Info Calcs'!F$8,G111)/12,1,PMT(IF(G111=0,'Mortgage 1 Info Calcs'!F$8,G111)/12,('Mortgage 1 Info Calcs'!F$9*12)-C110,-Z110,0),-Z110,0))&gt;0,(FV(IF(G111=0,'Mortgage 1 Info Calcs'!F$8,G111)/12,1,PMT(IF(G111=0,'Mortgage 1 Info Calcs'!F$8,G111)/12,('Mortgage 1 Info Calcs'!F$9*12)-C110,-Z110,0),-Z110,0)),0)</f>
        <v>81336.966058212187</v>
      </c>
      <c r="AA111" s="67">
        <f>IF(Z111&lt;=0,0,(IPMT(IF(G111=0,'Mortgage 1 Info Calcs'!F$8,G111)/12,1,('Mortgage 1 Info Calcs'!F$9*12)-C110,-Z110,0)))</f>
        <v>407.8670022870532</v>
      </c>
      <c r="AB111" s="67">
        <f>IF(C111&lt;('Mortgage 1 Info Calcs'!F$9*12),SUM(AA$12:AA111),0)</f>
        <v>45767.106206763223</v>
      </c>
      <c r="AC111" s="14">
        <v>100</v>
      </c>
      <c r="AD111" s="174">
        <f t="shared" si="17"/>
        <v>8.3333333333333339</v>
      </c>
      <c r="AE111" s="174" t="str">
        <f>IF(Y111="","",IF(J$12+X111='Mortgage 2 Monthly calcs'!J$12+'Mortgage 2 Monthly calcs'!V111,"",IF(J$12+X111&gt;'Mortgage 2 Monthly calcs'!J$12+'Mortgage 2 Monthly calcs'!V111,IF(Y111+X111+'Mortgage 1 Info Calcs'!F$15&gt;'Mortgage 2 Monthly calcs'!W111+'Mortgage 2 Monthly calcs'!V111,"",C111),IF(Y111+X111&lt;'Mortgage 2 Monthly calcs'!W111+'Mortgage 2 Monthly calcs'!V111,"",C111))))</f>
        <v/>
      </c>
      <c r="AG111" s="16"/>
      <c r="AH111" s="16"/>
      <c r="AI111" s="15"/>
    </row>
    <row r="112" spans="2:35" ht="11.7" customHeight="1" x14ac:dyDescent="0.25">
      <c r="B112">
        <f t="shared" si="15"/>
        <v>8.4166666666666661</v>
      </c>
      <c r="C112">
        <v>101</v>
      </c>
      <c r="E112" t="str">
        <f t="shared" si="18"/>
        <v/>
      </c>
      <c r="F112" t="str">
        <f>VLOOKUP('Mortgage 1 Variables'!D$12,'Mortgage 1 Variables'!B$8:C$19,2)</f>
        <v>Mar</v>
      </c>
      <c r="G112">
        <f>IF(ISBLANK('Mortgage 1 Monthly Table'!G112),IF(OR(J112=Q112,ISTEXT(Y111),ISTEXT('Mortgage 1 Info Calcs'!$K$4)),0,IF(('Mortgage 1 Info Calcs'!F$7*12)&gt;C111,G111,IF(C111='Mortgage 1 Info Calcs'!F$7*12,'Mortgage 1 Info Calcs'!F$8,G111))),'Mortgage 1 Monthly Table'!G112)</f>
        <v>0.06</v>
      </c>
      <c r="H112">
        <f>((PMT(G112/'Mortgage 1 Variables'!E$43,('Mortgage 1 Info Calcs'!F$9*'Mortgage 1 Variables'!E$43)-C111,-J112,0)))</f>
        <v>644.30140148550674</v>
      </c>
      <c r="I112">
        <f>IF(OR(ISERROR(((IPMT(G112/'Mortgage 1 Variables'!E$43,1,'Mortgage 1 Info Calcs'!F$9*'Mortgage 1 Variables'!E$43,-J112+Q112+'Mortgage 1 Info Calcs'!F$24,IF('Mortgage 1 Info Calcs'!F$5="Interest Only",-J112+Q112+'Mortgage 1 Info Calcs'!F$24,0))))),(((IPMT(G112/'Mortgage 1 Variables'!E$43,1,'Mortgage 1 Info Calcs'!F$9*'Mortgage 1 Variables'!E$43,-J$12,-J$12)))=0)),0,((IPMT(G112/'Mortgage 1 Variables'!E$43,1,'Mortgage 1 Info Calcs'!F$9*'Mortgage 1 Variables'!E$43,-J112+Q112+'Mortgage 1 Info Calcs'!F$24,IF('Mortgage 1 Info Calcs'!F$5="Interest Only",-J112+Q112+'Mortgage 1 Info Calcs'!F$24,0)))))</f>
        <v>406.68483029106096</v>
      </c>
      <c r="J112">
        <f>IF(Y111&gt;0,IF(ISTEXT('Mortgage 1 Info Calcs'!K$4),"0",IF(ISTEXT(Y111),Y111,Y111+(IF(ISTEXT(K112),0,K112)))),0)</f>
        <v>81336.966058212187</v>
      </c>
      <c r="K112">
        <f>IF(ISBLANK('Mortgage 1 Monthly Table'!L112),0,'Mortgage 1 Monthly Table'!L112)</f>
        <v>0</v>
      </c>
      <c r="L112">
        <f>IF(ISBLANK('Mortgage 1 Monthly Table'!N112),IF('Mortgage 1 Info Calcs'!F$13="Calculated",IF('Mortgage 1 Info Calcs'!F$22="Keep Same",IF('Mortgage 1 Info Calcs'!F$5="Interest Only",IF(OR(I112&gt;L111,J112=""),I112,IF(J112&lt;L111,IF(J112&lt;L111,J112+I112,IF(L111+M111&gt;J112,L111+I112,L111)),IF(L111+M111&gt;J112,L111+I112,L111))),IF(H112&gt;L111,H112,IF(J112&gt;L111,IF(L111+M111&gt;J112,L111+I112,L111),J112+S112))),IF('Mortgage 1 Info Calcs'!F$5="Interest Only",'Mortgage 1 Monthly Calcs'!I112,'Mortgage 1 Monthly Calcs'!H112)),'Mortgage 1 Monthly Calcs'!L111),'Mortgage 1 Monthly Table'!N112)</f>
        <v>644.30140148550674</v>
      </c>
      <c r="M112">
        <f>IF(ISBLANK('Mortgage 1 Monthly Table'!P112),IF(N111&gt;J112,IF(J112&gt;L111,J112-L111,0),IF(OR(OR(Y111&lt;0,ISTEXT(Y111)),ISTEXT('Mortgage 1 Info Calcs'!$K$4)),"",'Mortgage 1 Info Calcs'!F$21)),'Mortgage 1 Monthly Table'!P112)</f>
        <v>0</v>
      </c>
      <c r="N112">
        <f t="shared" si="16"/>
        <v>644.30140148550674</v>
      </c>
      <c r="O112">
        <f>IF(OR(OR(Y111&lt;0,ISTEXT(Y111)),ISTEXT('Mortgage 1 Info Calcs'!$K$4)),"",(O111+M112))</f>
        <v>0</v>
      </c>
      <c r="P112">
        <f>IF(ISBLANK('Mortgage 1 Monthly Table'!T112),IF(ISTEXT(J112),0,IF(OR(Y111&lt;Q111,AND(Y111&lt;0,NOT(ISTEXT(Y111))),ISTEXT('Mortgage 1 Info Calcs'!$K$4)),IF(-Y111&gt;P111,-Y111,Y111-Q111),IF(J112="",0,'Mortgage 1 Info Calcs'!F$26))),'Mortgage 1 Monthly Table'!T112)</f>
        <v>0</v>
      </c>
      <c r="Q112">
        <f>IF(OR(OR(Y111&lt;0,ISTEXT(Y111)),ISTEXT('Mortgage 1 Info Calcs'!$K$4)),"",IF(O112&lt;0,Q111,(Q111+P112)))</f>
        <v>0</v>
      </c>
      <c r="R112">
        <f>IF(OR(ISERROR(L112-S112),ISTEXT('Mortgage 1 Info Calcs'!$K$4)),"",L112-S112+M112)</f>
        <v>237.61657119444578</v>
      </c>
      <c r="S112">
        <f>IF(OR(IF(ISERROR(ROUND((J112-Q112-'Mortgage 1 Info Calcs'!F$24)*(G112/12),2)),0,(J112-O112-Q112-'Mortgage 1 Info Calcs'!F$24)*(G112/12)),,,ISTEXT('Mortgage 1 Info Calcs'!K$4)),IF(((J112-Q112-'Mortgage 1 Info Calcs'!F$24)*(G112/12))&gt;0,((J112-Q112-'Mortgage 1 Info Calcs'!F$24)*(G112/12)),0),0)</f>
        <v>406.68483029106096</v>
      </c>
      <c r="T112">
        <f>IF(OR(ISERROR(SUM(R$12:R112)),(ISTEXT(T111)),(T111=(SUM(R$12:R112)))),"",SUM(R$12:R112))</f>
        <v>18900.650512981993</v>
      </c>
      <c r="U112">
        <f>SUM(S$12:S112)</f>
        <v>46173.791037054281</v>
      </c>
      <c r="V112" t="str">
        <f>IF(ISBLANK('Mortgage 1 Info Calcs'!F$28),"",IF((O112+Q112)&gt;0,((O112+Q112)*G112/12)-((O112+Q112)*(('Mortgage 1 Info Calcs'!F$28)-('Mortgage 1 Info Calcs'!F$28*'Mortgage 1 Info Calcs'!G$29))/12),""))</f>
        <v/>
      </c>
      <c r="W112" t="str">
        <f>IF(ISTEXT(V112),"",SUM(V$12:V112))</f>
        <v/>
      </c>
      <c r="X112">
        <f>IF(OR(J112=Q112,ISTEXT(Y111),ISTEXT('Mortgage 1 Info Calcs'!$F$17)),"",IF(('Mortgage 1 Info Calcs'!F$18*12)&gt;C111+1,IF(C111='Mortgage 1 Info Calcs'!F$18*12,0,'Mortgage 1 Info Calcs'!F$19+Y112*('Mortgage 1 Info Calcs'!F$17)),'Mortgage 1 Info Calcs'!F$19))</f>
        <v>0</v>
      </c>
      <c r="Y112">
        <f>IF(OR(ISERROR(J112-R112-M112),IF(ISERROR((J112-R112-M112)=0),"True",(J112-R112-M112)=0),ISTEXT('Mortgage 1 Info Calcs'!$K$4)),"",IF((J112&gt;(L112+M112)),(FV((G112/'Mortgage 1 Variables'!E$43),1,(L112+M112),-J112+Q112+'Mortgage 1 Info Calcs'!F$24,0))+Q112+'Mortgage 1 Info Calcs'!F$24+IF(I112&gt;0,0,-I112),""))</f>
        <v>81099.349487017738</v>
      </c>
      <c r="Z112" s="67">
        <f>IF((FV(IF(G112=0,'Mortgage 1 Info Calcs'!F$8,G112)/12,1,PMT(IF(G112=0,'Mortgage 1 Info Calcs'!F$8,G112)/12,('Mortgage 1 Info Calcs'!F$9*12)-C111,-Z111,0),-Z111,0))&gt;0,(FV(IF(G112=0,'Mortgage 1 Info Calcs'!F$8,G112)/12,1,PMT(IF(G112=0,'Mortgage 1 Info Calcs'!F$8,G112)/12,('Mortgage 1 Info Calcs'!F$9*12)-C111,-Z111,0),-Z111,0)),0)</f>
        <v>81099.349487017738</v>
      </c>
      <c r="AA112" s="67">
        <f>IF(Z112&lt;=0,0,(IPMT(IF(G112=0,'Mortgage 1 Info Calcs'!F$8,G112)/12,1,('Mortgage 1 Info Calcs'!F$9*12)-C111,-Z111,0)))</f>
        <v>406.68483029106096</v>
      </c>
      <c r="AB112" s="67">
        <f>IF(C112&lt;('Mortgage 1 Info Calcs'!F$9*12),SUM(AA$12:AA112),0)</f>
        <v>46173.791037054281</v>
      </c>
      <c r="AC112" s="14">
        <v>101</v>
      </c>
      <c r="AD112" s="174">
        <f t="shared" si="17"/>
        <v>8.4166666666666661</v>
      </c>
      <c r="AE112" s="174" t="str">
        <f>IF(Y112="","",IF(J$12+X112='Mortgage 2 Monthly calcs'!J$12+'Mortgage 2 Monthly calcs'!V112,"",IF(J$12+X112&gt;'Mortgage 2 Monthly calcs'!J$12+'Mortgage 2 Monthly calcs'!V112,IF(Y112+X112+'Mortgage 1 Info Calcs'!F$15&gt;'Mortgage 2 Monthly calcs'!W112+'Mortgage 2 Monthly calcs'!V112,"",C112),IF(Y112+X112&lt;'Mortgage 2 Monthly calcs'!W112+'Mortgage 2 Monthly calcs'!V112,"",C112))))</f>
        <v/>
      </c>
      <c r="AG112" s="16"/>
      <c r="AH112" s="16"/>
      <c r="AI112" s="15"/>
    </row>
    <row r="113" spans="2:35" ht="11.7" customHeight="1" x14ac:dyDescent="0.25">
      <c r="B113">
        <f t="shared" si="15"/>
        <v>8.5</v>
      </c>
      <c r="C113">
        <v>102</v>
      </c>
      <c r="E113" t="str">
        <f t="shared" si="18"/>
        <v/>
      </c>
      <c r="F113" t="str">
        <f>VLOOKUP('Mortgage 1 Variables'!D$13,'Mortgage 1 Variables'!B$8:C$19,2)</f>
        <v>Apr</v>
      </c>
      <c r="G113">
        <f>IF(ISBLANK('Mortgage 1 Monthly Table'!G113),IF(OR(J113=Q113,ISTEXT(Y112),ISTEXT('Mortgage 1 Info Calcs'!$K$4)),0,IF(('Mortgage 1 Info Calcs'!F$7*12)&gt;C112,G112,IF(C112='Mortgage 1 Info Calcs'!F$7*12,'Mortgage 1 Info Calcs'!F$8,G112))),'Mortgage 1 Monthly Table'!G113)</f>
        <v>0.06</v>
      </c>
      <c r="H113">
        <f>((PMT(G113/'Mortgage 1 Variables'!E$43,('Mortgage 1 Info Calcs'!F$9*'Mortgage 1 Variables'!E$43)-C112,-J113,0)))</f>
        <v>644.30140148550674</v>
      </c>
      <c r="I113">
        <f>IF(OR(ISERROR(((IPMT(G113/'Mortgage 1 Variables'!E$43,1,'Mortgage 1 Info Calcs'!F$9*'Mortgage 1 Variables'!E$43,-J113+Q113+'Mortgage 1 Info Calcs'!F$24,IF('Mortgage 1 Info Calcs'!F$5="Interest Only",-J113+Q113+'Mortgage 1 Info Calcs'!F$24,0))))),(((IPMT(G113/'Mortgage 1 Variables'!E$43,1,'Mortgage 1 Info Calcs'!F$9*'Mortgage 1 Variables'!E$43,-J$12,-J$12)))=0)),0,((IPMT(G113/'Mortgage 1 Variables'!E$43,1,'Mortgage 1 Info Calcs'!F$9*'Mortgage 1 Variables'!E$43,-J113+Q113+'Mortgage 1 Info Calcs'!F$24,IF('Mortgage 1 Info Calcs'!F$5="Interest Only",-J113+Q113+'Mortgage 1 Info Calcs'!F$24,0)))))</f>
        <v>405.49674743508871</v>
      </c>
      <c r="J113">
        <f>IF(Y112&gt;0,IF(ISTEXT('Mortgage 1 Info Calcs'!K$4),"0",IF(ISTEXT(Y112),Y112,Y112+(IF(ISTEXT(K113),0,K113)))),0)</f>
        <v>81099.349487017738</v>
      </c>
      <c r="K113">
        <f>IF(ISBLANK('Mortgage 1 Monthly Table'!L113),0,'Mortgage 1 Monthly Table'!L113)</f>
        <v>0</v>
      </c>
      <c r="L113">
        <f>IF(ISBLANK('Mortgage 1 Monthly Table'!N113),IF('Mortgage 1 Info Calcs'!F$13="Calculated",IF('Mortgage 1 Info Calcs'!F$22="Keep Same",IF('Mortgage 1 Info Calcs'!F$5="Interest Only",IF(OR(I113&gt;L112,J113=""),I113,IF(J113&lt;L112,IF(J113&lt;L112,J113+I113,IF(L112+M112&gt;J113,L112+I113,L112)),IF(L112+M112&gt;J113,L112+I113,L112))),IF(H113&gt;L112,H113,IF(J113&gt;L112,IF(L112+M112&gt;J113,L112+I113,L112),J113+S113))),IF('Mortgage 1 Info Calcs'!F$5="Interest Only",'Mortgage 1 Monthly Calcs'!I113,'Mortgage 1 Monthly Calcs'!H113)),'Mortgage 1 Monthly Calcs'!L112),'Mortgage 1 Monthly Table'!N113)</f>
        <v>644.30140148550674</v>
      </c>
      <c r="M113">
        <f>IF(ISBLANK('Mortgage 1 Monthly Table'!P113),IF(N112&gt;J113,IF(J113&gt;L112,J113-L112,0),IF(OR(OR(Y112&lt;0,ISTEXT(Y112)),ISTEXT('Mortgage 1 Info Calcs'!$K$4)),"",'Mortgage 1 Info Calcs'!F$21)),'Mortgage 1 Monthly Table'!P113)</f>
        <v>0</v>
      </c>
      <c r="N113">
        <f t="shared" si="16"/>
        <v>644.30140148550674</v>
      </c>
      <c r="O113">
        <f>IF(OR(OR(Y112&lt;0,ISTEXT(Y112)),ISTEXT('Mortgage 1 Info Calcs'!$K$4)),"",(O112+M113))</f>
        <v>0</v>
      </c>
      <c r="P113">
        <f>IF(ISBLANK('Mortgage 1 Monthly Table'!T113),IF(ISTEXT(J113),0,IF(OR(Y112&lt;Q112,AND(Y112&lt;0,NOT(ISTEXT(Y112))),ISTEXT('Mortgage 1 Info Calcs'!$K$4)),IF(-Y112&gt;P112,-Y112,Y112-Q112),IF(J113="",0,'Mortgage 1 Info Calcs'!F$26))),'Mortgage 1 Monthly Table'!T113)</f>
        <v>0</v>
      </c>
      <c r="Q113">
        <f>IF(OR(OR(Y112&lt;0,ISTEXT(Y112)),ISTEXT('Mortgage 1 Info Calcs'!$K$4)),"",IF(O113&lt;0,Q112,(Q112+P113)))</f>
        <v>0</v>
      </c>
      <c r="R113">
        <f>IF(OR(ISERROR(L113-S113),ISTEXT('Mortgage 1 Info Calcs'!$K$4)),"",L113-S113+M113)</f>
        <v>238.80465405041804</v>
      </c>
      <c r="S113">
        <f>IF(OR(IF(ISERROR(ROUND((J113-Q113-'Mortgage 1 Info Calcs'!F$24)*(G113/12),2)),0,(J113-O113-Q113-'Mortgage 1 Info Calcs'!F$24)*(G113/12)),,,ISTEXT('Mortgage 1 Info Calcs'!K$4)),IF(((J113-Q113-'Mortgage 1 Info Calcs'!F$24)*(G113/12))&gt;0,((J113-Q113-'Mortgage 1 Info Calcs'!F$24)*(G113/12)),0),0)</f>
        <v>405.49674743508871</v>
      </c>
      <c r="T113">
        <f>IF(OR(ISERROR(SUM(R$12:R113)),(ISTEXT(T112)),(T112=(SUM(R$12:R113)))),"",SUM(R$12:R113))</f>
        <v>19139.455167032411</v>
      </c>
      <c r="U113">
        <f>SUM(S$12:S113)</f>
        <v>46579.287784489366</v>
      </c>
      <c r="V113" t="str">
        <f>IF(ISBLANK('Mortgage 1 Info Calcs'!F$28),"",IF((O113+Q113)&gt;0,((O113+Q113)*G113/12)-((O113+Q113)*(('Mortgage 1 Info Calcs'!F$28)-('Mortgage 1 Info Calcs'!F$28*'Mortgage 1 Info Calcs'!G$29))/12),""))</f>
        <v/>
      </c>
      <c r="W113" t="str">
        <f>IF(ISTEXT(V113),"",SUM(V$12:V113))</f>
        <v/>
      </c>
      <c r="X113">
        <f>IF(OR(J113=Q113,ISTEXT(Y112),ISTEXT('Mortgage 1 Info Calcs'!$F$17)),"",IF(('Mortgage 1 Info Calcs'!F$18*12)&gt;C112+1,IF(C112='Mortgage 1 Info Calcs'!F$18*12,0,'Mortgage 1 Info Calcs'!F$19+Y113*('Mortgage 1 Info Calcs'!F$17)),'Mortgage 1 Info Calcs'!F$19))</f>
        <v>0</v>
      </c>
      <c r="Y113">
        <f>IF(OR(ISERROR(J113-R113-M113),IF(ISERROR((J113-R113-M113)=0),"True",(J113-R113-M113)=0),ISTEXT('Mortgage 1 Info Calcs'!$K$4)),"",IF((J113&gt;(L113+M113)),(FV((G113/'Mortgage 1 Variables'!E$43),1,(L113+M113),-J113+Q113+'Mortgage 1 Info Calcs'!F$24,0))+Q113+'Mortgage 1 Info Calcs'!F$24+IF(I113&gt;0,0,-I113),""))</f>
        <v>80860.544832967324</v>
      </c>
      <c r="Z113" s="67">
        <f>IF((FV(IF(G113=0,'Mortgage 1 Info Calcs'!F$8,G113)/12,1,PMT(IF(G113=0,'Mortgage 1 Info Calcs'!F$8,G113)/12,('Mortgage 1 Info Calcs'!F$9*12)-C112,-Z112,0),-Z112,0))&gt;0,(FV(IF(G113=0,'Mortgage 1 Info Calcs'!F$8,G113)/12,1,PMT(IF(G113=0,'Mortgage 1 Info Calcs'!F$8,G113)/12,('Mortgage 1 Info Calcs'!F$9*12)-C112,-Z112,0),-Z112,0)),0)</f>
        <v>80860.544832967324</v>
      </c>
      <c r="AA113" s="67">
        <f>IF(Z113&lt;=0,0,(IPMT(IF(G113=0,'Mortgage 1 Info Calcs'!F$8,G113)/12,1,('Mortgage 1 Info Calcs'!F$9*12)-C112,-Z112,0)))</f>
        <v>405.49674743508871</v>
      </c>
      <c r="AB113" s="67">
        <f>IF(C113&lt;('Mortgage 1 Info Calcs'!F$9*12),SUM(AA$12:AA113),0)</f>
        <v>46579.287784489366</v>
      </c>
      <c r="AC113" s="14">
        <v>102</v>
      </c>
      <c r="AD113" s="174">
        <f t="shared" si="17"/>
        <v>8.5</v>
      </c>
      <c r="AE113" s="174" t="str">
        <f>IF(Y113="","",IF(J$12+X113='Mortgage 2 Monthly calcs'!J$12+'Mortgage 2 Monthly calcs'!V113,"",IF(J$12+X113&gt;'Mortgage 2 Monthly calcs'!J$12+'Mortgage 2 Monthly calcs'!V113,IF(Y113+X113+'Mortgage 1 Info Calcs'!F$15&gt;'Mortgage 2 Monthly calcs'!W113+'Mortgage 2 Monthly calcs'!V113,"",C113),IF(Y113+X113&lt;'Mortgage 2 Monthly calcs'!W113+'Mortgage 2 Monthly calcs'!V113,"",C113))))</f>
        <v/>
      </c>
      <c r="AG113" s="16"/>
      <c r="AH113" s="16"/>
      <c r="AI113" s="15"/>
    </row>
    <row r="114" spans="2:35" ht="11.7" customHeight="1" x14ac:dyDescent="0.25">
      <c r="B114">
        <f t="shared" si="15"/>
        <v>8.5833333333333339</v>
      </c>
      <c r="C114">
        <v>103</v>
      </c>
      <c r="E114" t="str">
        <f t="shared" si="18"/>
        <v/>
      </c>
      <c r="F114" t="str">
        <f>VLOOKUP('Mortgage 1 Variables'!D$14,'Mortgage 1 Variables'!B$8:C$19,2)</f>
        <v>May</v>
      </c>
      <c r="G114">
        <f>IF(ISBLANK('Mortgage 1 Monthly Table'!G114),IF(OR(J114=Q114,ISTEXT(Y113),ISTEXT('Mortgage 1 Info Calcs'!$K$4)),0,IF(('Mortgage 1 Info Calcs'!F$7*12)&gt;C113,G113,IF(C113='Mortgage 1 Info Calcs'!F$7*12,'Mortgage 1 Info Calcs'!F$8,G113))),'Mortgage 1 Monthly Table'!G114)</f>
        <v>0.06</v>
      </c>
      <c r="H114">
        <f>((PMT(G114/'Mortgage 1 Variables'!E$43,('Mortgage 1 Info Calcs'!F$9*'Mortgage 1 Variables'!E$43)-C113,-J114,0)))</f>
        <v>644.30140148550686</v>
      </c>
      <c r="I114">
        <f>IF(OR(ISERROR(((IPMT(G114/'Mortgage 1 Variables'!E$43,1,'Mortgage 1 Info Calcs'!F$9*'Mortgage 1 Variables'!E$43,-J114+Q114+'Mortgage 1 Info Calcs'!F$24,IF('Mortgage 1 Info Calcs'!F$5="Interest Only",-J114+Q114+'Mortgage 1 Info Calcs'!F$24,0))))),(((IPMT(G114/'Mortgage 1 Variables'!E$43,1,'Mortgage 1 Info Calcs'!F$9*'Mortgage 1 Variables'!E$43,-J$12,-J$12)))=0)),0,((IPMT(G114/'Mortgage 1 Variables'!E$43,1,'Mortgage 1 Info Calcs'!F$9*'Mortgage 1 Variables'!E$43,-J114+Q114+'Mortgage 1 Info Calcs'!F$24,IF('Mortgage 1 Info Calcs'!F$5="Interest Only",-J114+Q114+'Mortgage 1 Info Calcs'!F$24,0)))))</f>
        <v>404.3027241648366</v>
      </c>
      <c r="J114">
        <f>IF(Y113&gt;0,IF(ISTEXT('Mortgage 1 Info Calcs'!K$4),"0",IF(ISTEXT(Y113),Y113,Y113+(IF(ISTEXT(K114),0,K114)))),0)</f>
        <v>80860.544832967324</v>
      </c>
      <c r="K114">
        <f>IF(ISBLANK('Mortgage 1 Monthly Table'!L114),0,'Mortgage 1 Monthly Table'!L114)</f>
        <v>0</v>
      </c>
      <c r="L114">
        <f>IF(ISBLANK('Mortgage 1 Monthly Table'!N114),IF('Mortgage 1 Info Calcs'!F$13="Calculated",IF('Mortgage 1 Info Calcs'!F$22="Keep Same",IF('Mortgage 1 Info Calcs'!F$5="Interest Only",IF(OR(I114&gt;L113,J114=""),I114,IF(J114&lt;L113,IF(J114&lt;L113,J114+I114,IF(L113+M113&gt;J114,L113+I114,L113)),IF(L113+M113&gt;J114,L113+I114,L113))),IF(H114&gt;L113,H114,IF(J114&gt;L113,IF(L113+M113&gt;J114,L113+I114,L113),J114+S114))),IF('Mortgage 1 Info Calcs'!F$5="Interest Only",'Mortgage 1 Monthly Calcs'!I114,'Mortgage 1 Monthly Calcs'!H114)),'Mortgage 1 Monthly Calcs'!L113),'Mortgage 1 Monthly Table'!N114)</f>
        <v>644.30140148550686</v>
      </c>
      <c r="M114">
        <f>IF(ISBLANK('Mortgage 1 Monthly Table'!P114),IF(N113&gt;J114,IF(J114&gt;L113,J114-L113,0),IF(OR(OR(Y113&lt;0,ISTEXT(Y113)),ISTEXT('Mortgage 1 Info Calcs'!$K$4)),"",'Mortgage 1 Info Calcs'!F$21)),'Mortgage 1 Monthly Table'!P114)</f>
        <v>0</v>
      </c>
      <c r="N114">
        <f t="shared" si="16"/>
        <v>644.30140148550686</v>
      </c>
      <c r="O114">
        <f>IF(OR(OR(Y113&lt;0,ISTEXT(Y113)),ISTEXT('Mortgage 1 Info Calcs'!$K$4)),"",(O113+M114))</f>
        <v>0</v>
      </c>
      <c r="P114">
        <f>IF(ISBLANK('Mortgage 1 Monthly Table'!T114),IF(ISTEXT(J114),0,IF(OR(Y113&lt;Q113,AND(Y113&lt;0,NOT(ISTEXT(Y113))),ISTEXT('Mortgage 1 Info Calcs'!$K$4)),IF(-Y113&gt;P113,-Y113,Y113-Q113),IF(J114="",0,'Mortgage 1 Info Calcs'!F$26))),'Mortgage 1 Monthly Table'!T114)</f>
        <v>0</v>
      </c>
      <c r="Q114">
        <f>IF(OR(OR(Y113&lt;0,ISTEXT(Y113)),ISTEXT('Mortgage 1 Info Calcs'!$K$4)),"",IF(O114&lt;0,Q113,(Q113+P114)))</f>
        <v>0</v>
      </c>
      <c r="R114">
        <f>IF(OR(ISERROR(L114-S114),ISTEXT('Mortgage 1 Info Calcs'!$K$4)),"",L114-S114+M114)</f>
        <v>239.99867732067025</v>
      </c>
      <c r="S114">
        <f>IF(OR(IF(ISERROR(ROUND((J114-Q114-'Mortgage 1 Info Calcs'!F$24)*(G114/12),2)),0,(J114-O114-Q114-'Mortgage 1 Info Calcs'!F$24)*(G114/12)),,,ISTEXT('Mortgage 1 Info Calcs'!K$4)),IF(((J114-Q114-'Mortgage 1 Info Calcs'!F$24)*(G114/12))&gt;0,((J114-Q114-'Mortgage 1 Info Calcs'!F$24)*(G114/12)),0),0)</f>
        <v>404.3027241648366</v>
      </c>
      <c r="T114">
        <f>IF(OR(ISERROR(SUM(R$12:R114)),(ISTEXT(T113)),(T113=(SUM(R$12:R114)))),"",SUM(R$12:R114))</f>
        <v>19379.45384435308</v>
      </c>
      <c r="U114">
        <f>SUM(S$12:S114)</f>
        <v>46983.590508654204</v>
      </c>
      <c r="V114" t="str">
        <f>IF(ISBLANK('Mortgage 1 Info Calcs'!F$28),"",IF((O114+Q114)&gt;0,((O114+Q114)*G114/12)-((O114+Q114)*(('Mortgage 1 Info Calcs'!F$28)-('Mortgage 1 Info Calcs'!F$28*'Mortgage 1 Info Calcs'!G$29))/12),""))</f>
        <v/>
      </c>
      <c r="W114" t="str">
        <f>IF(ISTEXT(V114),"",SUM(V$12:V114))</f>
        <v/>
      </c>
      <c r="X114">
        <f>IF(OR(J114=Q114,ISTEXT(Y113),ISTEXT('Mortgage 1 Info Calcs'!$F$17)),"",IF(('Mortgage 1 Info Calcs'!F$18*12)&gt;C113+1,IF(C113='Mortgage 1 Info Calcs'!F$18*12,0,'Mortgage 1 Info Calcs'!F$19+Y114*('Mortgage 1 Info Calcs'!F$17)),'Mortgage 1 Info Calcs'!F$19))</f>
        <v>0</v>
      </c>
      <c r="Y114">
        <f>IF(OR(ISERROR(J114-R114-M114),IF(ISERROR((J114-R114-M114)=0),"True",(J114-R114-M114)=0),ISTEXT('Mortgage 1 Info Calcs'!$K$4)),"",IF((J114&gt;(L114+M114)),(FV((G114/'Mortgage 1 Variables'!E$43),1,(L114+M114),-J114+Q114+'Mortgage 1 Info Calcs'!F$24,0))+Q114+'Mortgage 1 Info Calcs'!F$24+IF(I114&gt;0,0,-I114),""))</f>
        <v>80620.546155646647</v>
      </c>
      <c r="Z114" s="67">
        <f>IF((FV(IF(G114=0,'Mortgage 1 Info Calcs'!F$8,G114)/12,1,PMT(IF(G114=0,'Mortgage 1 Info Calcs'!F$8,G114)/12,('Mortgage 1 Info Calcs'!F$9*12)-C113,-Z113,0),-Z113,0))&gt;0,(FV(IF(G114=0,'Mortgage 1 Info Calcs'!F$8,G114)/12,1,PMT(IF(G114=0,'Mortgage 1 Info Calcs'!F$8,G114)/12,('Mortgage 1 Info Calcs'!F$9*12)-C113,-Z113,0),-Z113,0)),0)</f>
        <v>80620.546155646647</v>
      </c>
      <c r="AA114" s="67">
        <f>IF(Z114&lt;=0,0,(IPMT(IF(G114=0,'Mortgage 1 Info Calcs'!F$8,G114)/12,1,('Mortgage 1 Info Calcs'!F$9*12)-C113,-Z113,0)))</f>
        <v>404.3027241648366</v>
      </c>
      <c r="AB114" s="67">
        <f>IF(C114&lt;('Mortgage 1 Info Calcs'!F$9*12),SUM(AA$12:AA114),0)</f>
        <v>46983.590508654204</v>
      </c>
      <c r="AC114" s="14">
        <v>103</v>
      </c>
      <c r="AD114" s="174">
        <f t="shared" si="17"/>
        <v>8.5833333333333339</v>
      </c>
      <c r="AE114" s="174" t="str">
        <f>IF(Y114="","",IF(J$12+X114='Mortgage 2 Monthly calcs'!J$12+'Mortgage 2 Monthly calcs'!V114,"",IF(J$12+X114&gt;'Mortgage 2 Monthly calcs'!J$12+'Mortgage 2 Monthly calcs'!V114,IF(Y114+X114+'Mortgage 1 Info Calcs'!F$15&gt;'Mortgage 2 Monthly calcs'!W114+'Mortgage 2 Monthly calcs'!V114,"",C114),IF(Y114+X114&lt;'Mortgage 2 Monthly calcs'!W114+'Mortgage 2 Monthly calcs'!V114,"",C114))))</f>
        <v/>
      </c>
      <c r="AG114" s="16"/>
      <c r="AH114" s="16"/>
      <c r="AI114" s="15"/>
    </row>
    <row r="115" spans="2:35" ht="11.7" customHeight="1" x14ac:dyDescent="0.25">
      <c r="B115">
        <f t="shared" si="15"/>
        <v>8.6666666666666661</v>
      </c>
      <c r="C115">
        <v>104</v>
      </c>
      <c r="E115" t="str">
        <f t="shared" si="18"/>
        <v/>
      </c>
      <c r="F115" t="str">
        <f>VLOOKUP('Mortgage 1 Variables'!D$15,'Mortgage 1 Variables'!B$8:C$19,2)</f>
        <v>Jun</v>
      </c>
      <c r="G115">
        <f>IF(ISBLANK('Mortgage 1 Monthly Table'!G115),IF(OR(J115=Q115,ISTEXT(Y114),ISTEXT('Mortgage 1 Info Calcs'!$K$4)),0,IF(('Mortgage 1 Info Calcs'!F$7*12)&gt;C114,G114,IF(C114='Mortgage 1 Info Calcs'!F$7*12,'Mortgage 1 Info Calcs'!F$8,G114))),'Mortgage 1 Monthly Table'!G115)</f>
        <v>0.06</v>
      </c>
      <c r="H115">
        <f>((PMT(G115/'Mortgage 1 Variables'!E$43,('Mortgage 1 Info Calcs'!F$9*'Mortgage 1 Variables'!E$43)-C114,-J115,0)))</f>
        <v>644.30140148550674</v>
      </c>
      <c r="I115">
        <f>IF(OR(ISERROR(((IPMT(G115/'Mortgage 1 Variables'!E$43,1,'Mortgage 1 Info Calcs'!F$9*'Mortgage 1 Variables'!E$43,-J115+Q115+'Mortgage 1 Info Calcs'!F$24,IF('Mortgage 1 Info Calcs'!F$5="Interest Only",-J115+Q115+'Mortgage 1 Info Calcs'!F$24,0))))),(((IPMT(G115/'Mortgage 1 Variables'!E$43,1,'Mortgage 1 Info Calcs'!F$9*'Mortgage 1 Variables'!E$43,-J$12,-J$12)))=0)),0,((IPMT(G115/'Mortgage 1 Variables'!E$43,1,'Mortgage 1 Info Calcs'!F$9*'Mortgage 1 Variables'!E$43,-J115+Q115+'Mortgage 1 Info Calcs'!F$24,IF('Mortgage 1 Info Calcs'!F$5="Interest Only",-J115+Q115+'Mortgage 1 Info Calcs'!F$24,0)))))</f>
        <v>403.10273077823325</v>
      </c>
      <c r="J115">
        <f>IF(Y114&gt;0,IF(ISTEXT('Mortgage 1 Info Calcs'!K$4),"0",IF(ISTEXT(Y114),Y114,Y114+(IF(ISTEXT(K115),0,K115)))),0)</f>
        <v>80620.546155646647</v>
      </c>
      <c r="K115">
        <f>IF(ISBLANK('Mortgage 1 Monthly Table'!L115),0,'Mortgage 1 Monthly Table'!L115)</f>
        <v>0</v>
      </c>
      <c r="L115">
        <f>IF(ISBLANK('Mortgage 1 Monthly Table'!N115),IF('Mortgage 1 Info Calcs'!F$13="Calculated",IF('Mortgage 1 Info Calcs'!F$22="Keep Same",IF('Mortgage 1 Info Calcs'!F$5="Interest Only",IF(OR(I115&gt;L114,J115=""),I115,IF(J115&lt;L114,IF(J115&lt;L114,J115+I115,IF(L114+M114&gt;J115,L114+I115,L114)),IF(L114+M114&gt;J115,L114+I115,L114))),IF(H115&gt;L114,H115,IF(J115&gt;L114,IF(L114+M114&gt;J115,L114+I115,L114),J115+S115))),IF('Mortgage 1 Info Calcs'!F$5="Interest Only",'Mortgage 1 Monthly Calcs'!I115,'Mortgage 1 Monthly Calcs'!H115)),'Mortgage 1 Monthly Calcs'!L114),'Mortgage 1 Monthly Table'!N115)</f>
        <v>644.30140148550674</v>
      </c>
      <c r="M115">
        <f>IF(ISBLANK('Mortgage 1 Monthly Table'!P115),IF(N114&gt;J115,IF(J115&gt;L114,J115-L114,0),IF(OR(OR(Y114&lt;0,ISTEXT(Y114)),ISTEXT('Mortgage 1 Info Calcs'!$K$4)),"",'Mortgage 1 Info Calcs'!F$21)),'Mortgage 1 Monthly Table'!P115)</f>
        <v>0</v>
      </c>
      <c r="N115">
        <f t="shared" si="16"/>
        <v>644.30140148550674</v>
      </c>
      <c r="O115">
        <f>IF(OR(OR(Y114&lt;0,ISTEXT(Y114)),ISTEXT('Mortgage 1 Info Calcs'!$K$4)),"",(O114+M115))</f>
        <v>0</v>
      </c>
      <c r="P115">
        <f>IF(ISBLANK('Mortgage 1 Monthly Table'!T115),IF(ISTEXT(J115),0,IF(OR(Y114&lt;Q114,AND(Y114&lt;0,NOT(ISTEXT(Y114))),ISTEXT('Mortgage 1 Info Calcs'!$K$4)),IF(-Y114&gt;P114,-Y114,Y114-Q114),IF(J115="",0,'Mortgage 1 Info Calcs'!F$26))),'Mortgage 1 Monthly Table'!T115)</f>
        <v>0</v>
      </c>
      <c r="Q115">
        <f>IF(OR(OR(Y114&lt;0,ISTEXT(Y114)),ISTEXT('Mortgage 1 Info Calcs'!$K$4)),"",IF(O115&lt;0,Q114,(Q114+P115)))</f>
        <v>0</v>
      </c>
      <c r="R115">
        <f>IF(OR(ISERROR(L115-S115),ISTEXT('Mortgage 1 Info Calcs'!$K$4)),"",L115-S115+M115)</f>
        <v>241.19867070727349</v>
      </c>
      <c r="S115">
        <f>IF(OR(IF(ISERROR(ROUND((J115-Q115-'Mortgage 1 Info Calcs'!F$24)*(G115/12),2)),0,(J115-O115-Q115-'Mortgage 1 Info Calcs'!F$24)*(G115/12)),,,ISTEXT('Mortgage 1 Info Calcs'!K$4)),IF(((J115-Q115-'Mortgage 1 Info Calcs'!F$24)*(G115/12))&gt;0,((J115-Q115-'Mortgage 1 Info Calcs'!F$24)*(G115/12)),0),0)</f>
        <v>403.10273077823325</v>
      </c>
      <c r="T115">
        <f>IF(OR(ISERROR(SUM(R$12:R115)),(ISTEXT(T114)),(T114=(SUM(R$12:R115)))),"",SUM(R$12:R115))</f>
        <v>19620.652515060352</v>
      </c>
      <c r="U115">
        <f>SUM(S$12:S115)</f>
        <v>47386.693239432439</v>
      </c>
      <c r="V115" t="str">
        <f>IF(ISBLANK('Mortgage 1 Info Calcs'!F$28),"",IF((O115+Q115)&gt;0,((O115+Q115)*G115/12)-((O115+Q115)*(('Mortgage 1 Info Calcs'!F$28)-('Mortgage 1 Info Calcs'!F$28*'Mortgage 1 Info Calcs'!G$29))/12),""))</f>
        <v/>
      </c>
      <c r="W115" t="str">
        <f>IF(ISTEXT(V115),"",SUM(V$12:V115))</f>
        <v/>
      </c>
      <c r="X115">
        <f>IF(OR(J115=Q115,ISTEXT(Y114),ISTEXT('Mortgage 1 Info Calcs'!$F$17)),"",IF(('Mortgage 1 Info Calcs'!F$18*12)&gt;C114+1,IF(C114='Mortgage 1 Info Calcs'!F$18*12,0,'Mortgage 1 Info Calcs'!F$19+Y115*('Mortgage 1 Info Calcs'!F$17)),'Mortgage 1 Info Calcs'!F$19))</f>
        <v>0</v>
      </c>
      <c r="Y115">
        <f>IF(OR(ISERROR(J115-R115-M115),IF(ISERROR((J115-R115-M115)=0),"True",(J115-R115-M115)=0),ISTEXT('Mortgage 1 Info Calcs'!$K$4)),"",IF((J115&gt;(L115+M115)),(FV((G115/'Mortgage 1 Variables'!E$43),1,(L115+M115),-J115+Q115+'Mortgage 1 Info Calcs'!F$24,0))+Q115+'Mortgage 1 Info Calcs'!F$24+IF(I115&gt;0,0,-I115),""))</f>
        <v>80379.347484939368</v>
      </c>
      <c r="Z115" s="67">
        <f>IF((FV(IF(G115=0,'Mortgage 1 Info Calcs'!F$8,G115)/12,1,PMT(IF(G115=0,'Mortgage 1 Info Calcs'!F$8,G115)/12,('Mortgage 1 Info Calcs'!F$9*12)-C114,-Z114,0),-Z114,0))&gt;0,(FV(IF(G115=0,'Mortgage 1 Info Calcs'!F$8,G115)/12,1,PMT(IF(G115=0,'Mortgage 1 Info Calcs'!F$8,G115)/12,('Mortgage 1 Info Calcs'!F$9*12)-C114,-Z114,0),-Z114,0)),0)</f>
        <v>80379.347484939368</v>
      </c>
      <c r="AA115" s="67">
        <f>IF(Z115&lt;=0,0,(IPMT(IF(G115=0,'Mortgage 1 Info Calcs'!F$8,G115)/12,1,('Mortgage 1 Info Calcs'!F$9*12)-C114,-Z114,0)))</f>
        <v>403.10273077823325</v>
      </c>
      <c r="AB115" s="67">
        <f>IF(C115&lt;('Mortgage 1 Info Calcs'!F$9*12),SUM(AA$12:AA115),0)</f>
        <v>47386.693239432439</v>
      </c>
      <c r="AC115" s="14">
        <v>104</v>
      </c>
      <c r="AD115" s="174">
        <f t="shared" si="17"/>
        <v>8.6666666666666661</v>
      </c>
      <c r="AE115" s="174" t="str">
        <f>IF(Y115="","",IF(J$12+X115='Mortgage 2 Monthly calcs'!J$12+'Mortgage 2 Monthly calcs'!V115,"",IF(J$12+X115&gt;'Mortgage 2 Monthly calcs'!J$12+'Mortgage 2 Monthly calcs'!V115,IF(Y115+X115+'Mortgage 1 Info Calcs'!F$15&gt;'Mortgage 2 Monthly calcs'!W115+'Mortgage 2 Monthly calcs'!V115,"",C115),IF(Y115+X115&lt;'Mortgage 2 Monthly calcs'!W115+'Mortgage 2 Monthly calcs'!V115,"",C115))))</f>
        <v/>
      </c>
      <c r="AG115" s="16"/>
      <c r="AH115" s="16"/>
      <c r="AI115" s="15"/>
    </row>
    <row r="116" spans="2:35" ht="11.7" customHeight="1" x14ac:dyDescent="0.25">
      <c r="B116">
        <f t="shared" si="15"/>
        <v>8.75</v>
      </c>
      <c r="C116">
        <v>105</v>
      </c>
      <c r="E116" t="str">
        <f t="shared" si="18"/>
        <v/>
      </c>
      <c r="F116" t="str">
        <f>VLOOKUP('Mortgage 1 Variables'!D$16,'Mortgage 1 Variables'!B$8:C$19,2)</f>
        <v>Jul</v>
      </c>
      <c r="G116">
        <f>IF(ISBLANK('Mortgage 1 Monthly Table'!G116),IF(OR(J116=Q116,ISTEXT(Y115),ISTEXT('Mortgage 1 Info Calcs'!$K$4)),0,IF(('Mortgage 1 Info Calcs'!F$7*12)&gt;C115,G115,IF(C115='Mortgage 1 Info Calcs'!F$7*12,'Mortgage 1 Info Calcs'!F$8,G115))),'Mortgage 1 Monthly Table'!G116)</f>
        <v>0.06</v>
      </c>
      <c r="H116">
        <f>((PMT(G116/'Mortgage 1 Variables'!E$43,('Mortgage 1 Info Calcs'!F$9*'Mortgage 1 Variables'!E$43)-C115,-J116,0)))</f>
        <v>644.30140148550674</v>
      </c>
      <c r="I116">
        <f>IF(OR(ISERROR(((IPMT(G116/'Mortgage 1 Variables'!E$43,1,'Mortgage 1 Info Calcs'!F$9*'Mortgage 1 Variables'!E$43,-J116+Q116+'Mortgage 1 Info Calcs'!F$24,IF('Mortgage 1 Info Calcs'!F$5="Interest Only",-J116+Q116+'Mortgage 1 Info Calcs'!F$24,0))))),(((IPMT(G116/'Mortgage 1 Variables'!E$43,1,'Mortgage 1 Info Calcs'!F$9*'Mortgage 1 Variables'!E$43,-J$12,-J$12)))=0)),0,((IPMT(G116/'Mortgage 1 Variables'!E$43,1,'Mortgage 1 Info Calcs'!F$9*'Mortgage 1 Variables'!E$43,-J116+Q116+'Mortgage 1 Info Calcs'!F$24,IF('Mortgage 1 Info Calcs'!F$5="Interest Only",-J116+Q116+'Mortgage 1 Info Calcs'!F$24,0)))))</f>
        <v>401.89673742469682</v>
      </c>
      <c r="J116">
        <f>IF(Y115&gt;0,IF(ISTEXT('Mortgage 1 Info Calcs'!K$4),"0",IF(ISTEXT(Y115),Y115,Y115+(IF(ISTEXT(K116),0,K116)))),0)</f>
        <v>80379.347484939368</v>
      </c>
      <c r="K116">
        <f>IF(ISBLANK('Mortgage 1 Monthly Table'!L116),0,'Mortgage 1 Monthly Table'!L116)</f>
        <v>0</v>
      </c>
      <c r="L116">
        <f>IF(ISBLANK('Mortgage 1 Monthly Table'!N116),IF('Mortgage 1 Info Calcs'!F$13="Calculated",IF('Mortgage 1 Info Calcs'!F$22="Keep Same",IF('Mortgage 1 Info Calcs'!F$5="Interest Only",IF(OR(I116&gt;L115,J116=""),I116,IF(J116&lt;L115,IF(J116&lt;L115,J116+I116,IF(L115+M115&gt;J116,L115+I116,L115)),IF(L115+M115&gt;J116,L115+I116,L115))),IF(H116&gt;L115,H116,IF(J116&gt;L115,IF(L115+M115&gt;J116,L115+I116,L115),J116+S116))),IF('Mortgage 1 Info Calcs'!F$5="Interest Only",'Mortgage 1 Monthly Calcs'!I116,'Mortgage 1 Monthly Calcs'!H116)),'Mortgage 1 Monthly Calcs'!L115),'Mortgage 1 Monthly Table'!N116)</f>
        <v>644.30140148550674</v>
      </c>
      <c r="M116">
        <f>IF(ISBLANK('Mortgage 1 Monthly Table'!P116),IF(N115&gt;J116,IF(J116&gt;L115,J116-L115,0),IF(OR(OR(Y115&lt;0,ISTEXT(Y115)),ISTEXT('Mortgage 1 Info Calcs'!$K$4)),"",'Mortgage 1 Info Calcs'!F$21)),'Mortgage 1 Monthly Table'!P116)</f>
        <v>0</v>
      </c>
      <c r="N116">
        <f t="shared" si="16"/>
        <v>644.30140148550674</v>
      </c>
      <c r="O116">
        <f>IF(OR(OR(Y115&lt;0,ISTEXT(Y115)),ISTEXT('Mortgage 1 Info Calcs'!$K$4)),"",(O115+M116))</f>
        <v>0</v>
      </c>
      <c r="P116">
        <f>IF(ISBLANK('Mortgage 1 Monthly Table'!T116),IF(ISTEXT(J116),0,IF(OR(Y115&lt;Q115,AND(Y115&lt;0,NOT(ISTEXT(Y115))),ISTEXT('Mortgage 1 Info Calcs'!$K$4)),IF(-Y115&gt;P115,-Y115,Y115-Q115),IF(J116="",0,'Mortgage 1 Info Calcs'!F$26))),'Mortgage 1 Monthly Table'!T116)</f>
        <v>0</v>
      </c>
      <c r="Q116">
        <f>IF(OR(OR(Y115&lt;0,ISTEXT(Y115)),ISTEXT('Mortgage 1 Info Calcs'!$K$4)),"",IF(O116&lt;0,Q115,(Q115+P116)))</f>
        <v>0</v>
      </c>
      <c r="R116">
        <f>IF(OR(ISERROR(L116-S116),ISTEXT('Mortgage 1 Info Calcs'!$K$4)),"",L116-S116+M116)</f>
        <v>242.40466406080992</v>
      </c>
      <c r="S116">
        <f>IF(OR(IF(ISERROR(ROUND((J116-Q116-'Mortgage 1 Info Calcs'!F$24)*(G116/12),2)),0,(J116-O116-Q116-'Mortgage 1 Info Calcs'!F$24)*(G116/12)),,,ISTEXT('Mortgage 1 Info Calcs'!K$4)),IF(((J116-Q116-'Mortgage 1 Info Calcs'!F$24)*(G116/12))&gt;0,((J116-Q116-'Mortgage 1 Info Calcs'!F$24)*(G116/12)),0),0)</f>
        <v>401.89673742469682</v>
      </c>
      <c r="T116">
        <f>IF(OR(ISERROR(SUM(R$12:R116)),(ISTEXT(T115)),(T115=(SUM(R$12:R116)))),"",SUM(R$12:R116))</f>
        <v>19863.057179121162</v>
      </c>
      <c r="U116">
        <f>SUM(S$12:S116)</f>
        <v>47788.58997685714</v>
      </c>
      <c r="V116" t="str">
        <f>IF(ISBLANK('Mortgage 1 Info Calcs'!F$28),"",IF((O116+Q116)&gt;0,((O116+Q116)*G116/12)-((O116+Q116)*(('Mortgage 1 Info Calcs'!F$28)-('Mortgage 1 Info Calcs'!F$28*'Mortgage 1 Info Calcs'!G$29))/12),""))</f>
        <v/>
      </c>
      <c r="W116" t="str">
        <f>IF(ISTEXT(V116),"",SUM(V$12:V116))</f>
        <v/>
      </c>
      <c r="X116">
        <f>IF(OR(J116=Q116,ISTEXT(Y115),ISTEXT('Mortgage 1 Info Calcs'!$F$17)),"",IF(('Mortgage 1 Info Calcs'!F$18*12)&gt;C115+1,IF(C115='Mortgage 1 Info Calcs'!F$18*12,0,'Mortgage 1 Info Calcs'!F$19+Y116*('Mortgage 1 Info Calcs'!F$17)),'Mortgage 1 Info Calcs'!F$19))</f>
        <v>0</v>
      </c>
      <c r="Y116">
        <f>IF(OR(ISERROR(J116-R116-M116),IF(ISERROR((J116-R116-M116)=0),"True",(J116-R116-M116)=0),ISTEXT('Mortgage 1 Info Calcs'!$K$4)),"",IF((J116&gt;(L116+M116)),(FV((G116/'Mortgage 1 Variables'!E$43),1,(L116+M116),-J116+Q116+'Mortgage 1 Info Calcs'!F$24,0))+Q116+'Mortgage 1 Info Calcs'!F$24+IF(I116&gt;0,0,-I116),""))</f>
        <v>80136.942820878554</v>
      </c>
      <c r="Z116" s="67">
        <f>IF((FV(IF(G116=0,'Mortgage 1 Info Calcs'!F$8,G116)/12,1,PMT(IF(G116=0,'Mortgage 1 Info Calcs'!F$8,G116)/12,('Mortgage 1 Info Calcs'!F$9*12)-C115,-Z115,0),-Z115,0))&gt;0,(FV(IF(G116=0,'Mortgage 1 Info Calcs'!F$8,G116)/12,1,PMT(IF(G116=0,'Mortgage 1 Info Calcs'!F$8,G116)/12,('Mortgage 1 Info Calcs'!F$9*12)-C115,-Z115,0),-Z115,0)),0)</f>
        <v>80136.942820878554</v>
      </c>
      <c r="AA116" s="67">
        <f>IF(Z116&lt;=0,0,(IPMT(IF(G116=0,'Mortgage 1 Info Calcs'!F$8,G116)/12,1,('Mortgage 1 Info Calcs'!F$9*12)-C115,-Z115,0)))</f>
        <v>401.89673742469682</v>
      </c>
      <c r="AB116" s="67">
        <f>IF(C116&lt;('Mortgage 1 Info Calcs'!F$9*12),SUM(AA$12:AA116),0)</f>
        <v>47788.58997685714</v>
      </c>
      <c r="AC116" s="14">
        <v>105</v>
      </c>
      <c r="AD116" s="174">
        <f t="shared" si="17"/>
        <v>8.75</v>
      </c>
      <c r="AE116" s="174" t="str">
        <f>IF(Y116="","",IF(J$12+X116='Mortgage 2 Monthly calcs'!J$12+'Mortgage 2 Monthly calcs'!V116,"",IF(J$12+X116&gt;'Mortgage 2 Monthly calcs'!J$12+'Mortgage 2 Monthly calcs'!V116,IF(Y116+X116+'Mortgage 1 Info Calcs'!F$15&gt;'Mortgage 2 Monthly calcs'!W116+'Mortgage 2 Monthly calcs'!V116,"",C116),IF(Y116+X116&lt;'Mortgage 2 Monthly calcs'!W116+'Mortgage 2 Monthly calcs'!V116,"",C116))))</f>
        <v/>
      </c>
      <c r="AG116" s="16"/>
      <c r="AH116" s="16"/>
      <c r="AI116" s="15"/>
    </row>
    <row r="117" spans="2:35" ht="11.7" customHeight="1" x14ac:dyDescent="0.25">
      <c r="B117">
        <f t="shared" si="15"/>
        <v>8.8333333333333339</v>
      </c>
      <c r="C117">
        <v>106</v>
      </c>
      <c r="E117" t="str">
        <f t="shared" si="18"/>
        <v/>
      </c>
      <c r="F117" t="str">
        <f>VLOOKUP('Mortgage 1 Variables'!D$17,'Mortgage 1 Variables'!B$8:C$19,2)</f>
        <v>Aug</v>
      </c>
      <c r="G117">
        <f>IF(ISBLANK('Mortgage 1 Monthly Table'!G117),IF(OR(J117=Q117,ISTEXT(Y116),ISTEXT('Mortgage 1 Info Calcs'!$K$4)),0,IF(('Mortgage 1 Info Calcs'!F$7*12)&gt;C116,G116,IF(C116='Mortgage 1 Info Calcs'!F$7*12,'Mortgage 1 Info Calcs'!F$8,G116))),'Mortgage 1 Monthly Table'!G117)</f>
        <v>0.06</v>
      </c>
      <c r="H117">
        <f>((PMT(G117/'Mortgage 1 Variables'!E$43,('Mortgage 1 Info Calcs'!F$9*'Mortgage 1 Variables'!E$43)-C116,-J117,0)))</f>
        <v>644.30140148550663</v>
      </c>
      <c r="I117">
        <f>IF(OR(ISERROR(((IPMT(G117/'Mortgage 1 Variables'!E$43,1,'Mortgage 1 Info Calcs'!F$9*'Mortgage 1 Variables'!E$43,-J117+Q117+'Mortgage 1 Info Calcs'!F$24,IF('Mortgage 1 Info Calcs'!F$5="Interest Only",-J117+Q117+'Mortgage 1 Info Calcs'!F$24,0))))),(((IPMT(G117/'Mortgage 1 Variables'!E$43,1,'Mortgage 1 Info Calcs'!F$9*'Mortgage 1 Variables'!E$43,-J$12,-J$12)))=0)),0,((IPMT(G117/'Mortgage 1 Variables'!E$43,1,'Mortgage 1 Info Calcs'!F$9*'Mortgage 1 Variables'!E$43,-J117+Q117+'Mortgage 1 Info Calcs'!F$24,IF('Mortgage 1 Info Calcs'!F$5="Interest Only",-J117+Q117+'Mortgage 1 Info Calcs'!F$24,0)))))</f>
        <v>400.68471410439275</v>
      </c>
      <c r="J117">
        <f>IF(Y116&gt;0,IF(ISTEXT('Mortgage 1 Info Calcs'!K$4),"0",IF(ISTEXT(Y116),Y116,Y116+(IF(ISTEXT(K117),0,K117)))),0)</f>
        <v>80136.942820878554</v>
      </c>
      <c r="K117">
        <f>IF(ISBLANK('Mortgage 1 Monthly Table'!L117),0,'Mortgage 1 Monthly Table'!L117)</f>
        <v>0</v>
      </c>
      <c r="L117">
        <f>IF(ISBLANK('Mortgage 1 Monthly Table'!N117),IF('Mortgage 1 Info Calcs'!F$13="Calculated",IF('Mortgage 1 Info Calcs'!F$22="Keep Same",IF('Mortgage 1 Info Calcs'!F$5="Interest Only",IF(OR(I117&gt;L116,J117=""),I117,IF(J117&lt;L116,IF(J117&lt;L116,J117+I117,IF(L116+M116&gt;J117,L116+I117,L116)),IF(L116+M116&gt;J117,L116+I117,L116))),IF(H117&gt;L116,H117,IF(J117&gt;L116,IF(L116+M116&gt;J117,L116+I117,L116),J117+S117))),IF('Mortgage 1 Info Calcs'!F$5="Interest Only",'Mortgage 1 Monthly Calcs'!I117,'Mortgage 1 Monthly Calcs'!H117)),'Mortgage 1 Monthly Calcs'!L116),'Mortgage 1 Monthly Table'!N117)</f>
        <v>644.30140148550663</v>
      </c>
      <c r="M117">
        <f>IF(ISBLANK('Mortgage 1 Monthly Table'!P117),IF(N116&gt;J117,IF(J117&gt;L116,J117-L116,0),IF(OR(OR(Y116&lt;0,ISTEXT(Y116)),ISTEXT('Mortgage 1 Info Calcs'!$K$4)),"",'Mortgage 1 Info Calcs'!F$21)),'Mortgage 1 Monthly Table'!P117)</f>
        <v>0</v>
      </c>
      <c r="N117">
        <f t="shared" si="16"/>
        <v>644.30140148550663</v>
      </c>
      <c r="O117">
        <f>IF(OR(OR(Y116&lt;0,ISTEXT(Y116)),ISTEXT('Mortgage 1 Info Calcs'!$K$4)),"",(O116+M117))</f>
        <v>0</v>
      </c>
      <c r="P117">
        <f>IF(ISBLANK('Mortgage 1 Monthly Table'!T117),IF(ISTEXT(J117),0,IF(OR(Y116&lt;Q116,AND(Y116&lt;0,NOT(ISTEXT(Y116))),ISTEXT('Mortgage 1 Info Calcs'!$K$4)),IF(-Y116&gt;P116,-Y116,Y116-Q116),IF(J117="",0,'Mortgage 1 Info Calcs'!F$26))),'Mortgage 1 Monthly Table'!T117)</f>
        <v>0</v>
      </c>
      <c r="Q117">
        <f>IF(OR(OR(Y116&lt;0,ISTEXT(Y116)),ISTEXT('Mortgage 1 Info Calcs'!$K$4)),"",IF(O117&lt;0,Q116,(Q116+P117)))</f>
        <v>0</v>
      </c>
      <c r="R117">
        <f>IF(OR(ISERROR(L117-S117),ISTEXT('Mortgage 1 Info Calcs'!$K$4)),"",L117-S117+M117)</f>
        <v>243.61668738111388</v>
      </c>
      <c r="S117">
        <f>IF(OR(IF(ISERROR(ROUND((J117-Q117-'Mortgage 1 Info Calcs'!F$24)*(G117/12),2)),0,(J117-O117-Q117-'Mortgage 1 Info Calcs'!F$24)*(G117/12)),,,ISTEXT('Mortgage 1 Info Calcs'!K$4)),IF(((J117-Q117-'Mortgage 1 Info Calcs'!F$24)*(G117/12))&gt;0,((J117-Q117-'Mortgage 1 Info Calcs'!F$24)*(G117/12)),0),0)</f>
        <v>400.68471410439275</v>
      </c>
      <c r="T117">
        <f>IF(OR(ISERROR(SUM(R$12:R117)),(ISTEXT(T116)),(T116=(SUM(R$12:R117)))),"",SUM(R$12:R117))</f>
        <v>20106.673866502275</v>
      </c>
      <c r="U117">
        <f>SUM(S$12:S117)</f>
        <v>48189.274690961531</v>
      </c>
      <c r="V117" t="str">
        <f>IF(ISBLANK('Mortgage 1 Info Calcs'!F$28),"",IF((O117+Q117)&gt;0,((O117+Q117)*G117/12)-((O117+Q117)*(('Mortgage 1 Info Calcs'!F$28)-('Mortgage 1 Info Calcs'!F$28*'Mortgage 1 Info Calcs'!G$29))/12),""))</f>
        <v/>
      </c>
      <c r="W117" t="str">
        <f>IF(ISTEXT(V117),"",SUM(V$12:V117))</f>
        <v/>
      </c>
      <c r="X117">
        <f>IF(OR(J117=Q117,ISTEXT(Y116),ISTEXT('Mortgage 1 Info Calcs'!$F$17)),"",IF(('Mortgage 1 Info Calcs'!F$18*12)&gt;C116+1,IF(C116='Mortgage 1 Info Calcs'!F$18*12,0,'Mortgage 1 Info Calcs'!F$19+Y117*('Mortgage 1 Info Calcs'!F$17)),'Mortgage 1 Info Calcs'!F$19))</f>
        <v>0</v>
      </c>
      <c r="Y117">
        <f>IF(OR(ISERROR(J117-R117-M117),IF(ISERROR((J117-R117-M117)=0),"True",(J117-R117-M117)=0),ISTEXT('Mortgage 1 Info Calcs'!$K$4)),"",IF((J117&gt;(L117+M117)),(FV((G117/'Mortgage 1 Variables'!E$43),1,(L117+M117),-J117+Q117+'Mortgage 1 Info Calcs'!F$24,0))+Q117+'Mortgage 1 Info Calcs'!F$24+IF(I117&gt;0,0,-I117),""))</f>
        <v>79893.326133497438</v>
      </c>
      <c r="Z117" s="67">
        <f>IF((FV(IF(G117=0,'Mortgage 1 Info Calcs'!F$8,G117)/12,1,PMT(IF(G117=0,'Mortgage 1 Info Calcs'!F$8,G117)/12,('Mortgage 1 Info Calcs'!F$9*12)-C116,-Z116,0),-Z116,0))&gt;0,(FV(IF(G117=0,'Mortgage 1 Info Calcs'!F$8,G117)/12,1,PMT(IF(G117=0,'Mortgage 1 Info Calcs'!F$8,G117)/12,('Mortgage 1 Info Calcs'!F$9*12)-C116,-Z116,0),-Z116,0)),0)</f>
        <v>79893.326133497438</v>
      </c>
      <c r="AA117" s="67">
        <f>IF(Z117&lt;=0,0,(IPMT(IF(G117=0,'Mortgage 1 Info Calcs'!F$8,G117)/12,1,('Mortgage 1 Info Calcs'!F$9*12)-C116,-Z116,0)))</f>
        <v>400.68471410439275</v>
      </c>
      <c r="AB117" s="67">
        <f>IF(C117&lt;('Mortgage 1 Info Calcs'!F$9*12),SUM(AA$12:AA117),0)</f>
        <v>48189.274690961531</v>
      </c>
      <c r="AC117" s="14">
        <v>106</v>
      </c>
      <c r="AD117" s="174">
        <f t="shared" si="17"/>
        <v>8.8333333333333339</v>
      </c>
      <c r="AE117" s="174" t="str">
        <f>IF(Y117="","",IF(J$12+X117='Mortgage 2 Monthly calcs'!J$12+'Mortgage 2 Monthly calcs'!V117,"",IF(J$12+X117&gt;'Mortgage 2 Monthly calcs'!J$12+'Mortgage 2 Monthly calcs'!V117,IF(Y117+X117+'Mortgage 1 Info Calcs'!F$15&gt;'Mortgage 2 Monthly calcs'!W117+'Mortgage 2 Monthly calcs'!V117,"",C117),IF(Y117+X117&lt;'Mortgage 2 Monthly calcs'!W117+'Mortgage 2 Monthly calcs'!V117,"",C117))))</f>
        <v/>
      </c>
      <c r="AG117" s="16"/>
      <c r="AH117" s="16"/>
      <c r="AI117" s="15"/>
    </row>
    <row r="118" spans="2:35" ht="11.7" customHeight="1" x14ac:dyDescent="0.25">
      <c r="B118">
        <f t="shared" si="15"/>
        <v>8.9166666666666661</v>
      </c>
      <c r="C118">
        <v>107</v>
      </c>
      <c r="E118" t="str">
        <f t="shared" si="18"/>
        <v/>
      </c>
      <c r="F118" t="str">
        <f>VLOOKUP('Mortgage 1 Variables'!D$18,'Mortgage 1 Variables'!B$8:C$19,2)</f>
        <v>Sep</v>
      </c>
      <c r="G118">
        <f>IF(ISBLANK('Mortgage 1 Monthly Table'!G118),IF(OR(J118=Q118,ISTEXT(Y117),ISTEXT('Mortgage 1 Info Calcs'!$K$4)),0,IF(('Mortgage 1 Info Calcs'!F$7*12)&gt;C117,G117,IF(C117='Mortgage 1 Info Calcs'!F$7*12,'Mortgage 1 Info Calcs'!F$8,G117))),'Mortgage 1 Monthly Table'!G118)</f>
        <v>0.06</v>
      </c>
      <c r="H118">
        <f>((PMT(G118/'Mortgage 1 Variables'!E$43,('Mortgage 1 Info Calcs'!F$9*'Mortgage 1 Variables'!E$43)-C117,-J118,0)))</f>
        <v>644.30140148550652</v>
      </c>
      <c r="I118">
        <f>IF(OR(ISERROR(((IPMT(G118/'Mortgage 1 Variables'!E$43,1,'Mortgage 1 Info Calcs'!F$9*'Mortgage 1 Variables'!E$43,-J118+Q118+'Mortgage 1 Info Calcs'!F$24,IF('Mortgage 1 Info Calcs'!F$5="Interest Only",-J118+Q118+'Mortgage 1 Info Calcs'!F$24,0))))),(((IPMT(G118/'Mortgage 1 Variables'!E$43,1,'Mortgage 1 Info Calcs'!F$9*'Mortgage 1 Variables'!E$43,-J$12,-J$12)))=0)),0,((IPMT(G118/'Mortgage 1 Variables'!E$43,1,'Mortgage 1 Info Calcs'!F$9*'Mortgage 1 Variables'!E$43,-J118+Q118+'Mortgage 1 Info Calcs'!F$24,IF('Mortgage 1 Info Calcs'!F$5="Interest Only",-J118+Q118+'Mortgage 1 Info Calcs'!F$24,0)))))</f>
        <v>399.46663066748721</v>
      </c>
      <c r="J118">
        <f>IF(Y117&gt;0,IF(ISTEXT('Mortgage 1 Info Calcs'!K$4),"0",IF(ISTEXT(Y117),Y117,Y117+(IF(ISTEXT(K118),0,K118)))),0)</f>
        <v>79893.326133497438</v>
      </c>
      <c r="K118">
        <f>IF(ISBLANK('Mortgage 1 Monthly Table'!L118),0,'Mortgage 1 Monthly Table'!L118)</f>
        <v>0</v>
      </c>
      <c r="L118">
        <f>IF(ISBLANK('Mortgage 1 Monthly Table'!N118),IF('Mortgage 1 Info Calcs'!F$13="Calculated",IF('Mortgage 1 Info Calcs'!F$22="Keep Same",IF('Mortgage 1 Info Calcs'!F$5="Interest Only",IF(OR(I118&gt;L117,J118=""),I118,IF(J118&lt;L117,IF(J118&lt;L117,J118+I118,IF(L117+M117&gt;J118,L117+I118,L117)),IF(L117+M117&gt;J118,L117+I118,L117))),IF(H118&gt;L117,H118,IF(J118&gt;L117,IF(L117+M117&gt;J118,L117+I118,L117),J118+S118))),IF('Mortgage 1 Info Calcs'!F$5="Interest Only",'Mortgage 1 Monthly Calcs'!I118,'Mortgage 1 Monthly Calcs'!H118)),'Mortgage 1 Monthly Calcs'!L117),'Mortgage 1 Monthly Table'!N118)</f>
        <v>644.30140148550652</v>
      </c>
      <c r="M118">
        <f>IF(ISBLANK('Mortgage 1 Monthly Table'!P118),IF(N117&gt;J118,IF(J118&gt;L117,J118-L117,0),IF(OR(OR(Y117&lt;0,ISTEXT(Y117)),ISTEXT('Mortgage 1 Info Calcs'!$K$4)),"",'Mortgage 1 Info Calcs'!F$21)),'Mortgage 1 Monthly Table'!P118)</f>
        <v>0</v>
      </c>
      <c r="N118">
        <f t="shared" si="16"/>
        <v>644.30140148550652</v>
      </c>
      <c r="O118">
        <f>IF(OR(OR(Y117&lt;0,ISTEXT(Y117)),ISTEXT('Mortgage 1 Info Calcs'!$K$4)),"",(O117+M118))</f>
        <v>0</v>
      </c>
      <c r="P118">
        <f>IF(ISBLANK('Mortgage 1 Monthly Table'!T118),IF(ISTEXT(J118),0,IF(OR(Y117&lt;Q117,AND(Y117&lt;0,NOT(ISTEXT(Y117))),ISTEXT('Mortgage 1 Info Calcs'!$K$4)),IF(-Y117&gt;P117,-Y117,Y117-Q117),IF(J118="",0,'Mortgage 1 Info Calcs'!F$26))),'Mortgage 1 Monthly Table'!T118)</f>
        <v>0</v>
      </c>
      <c r="Q118">
        <f>IF(OR(OR(Y117&lt;0,ISTEXT(Y117)),ISTEXT('Mortgage 1 Info Calcs'!$K$4)),"",IF(O118&lt;0,Q117,(Q117+P118)))</f>
        <v>0</v>
      </c>
      <c r="R118">
        <f>IF(OR(ISERROR(L118-S118),ISTEXT('Mortgage 1 Info Calcs'!$K$4)),"",L118-S118+M118)</f>
        <v>244.83477081801931</v>
      </c>
      <c r="S118">
        <f>IF(OR(IF(ISERROR(ROUND((J118-Q118-'Mortgage 1 Info Calcs'!F$24)*(G118/12),2)),0,(J118-O118-Q118-'Mortgage 1 Info Calcs'!F$24)*(G118/12)),,,ISTEXT('Mortgage 1 Info Calcs'!K$4)),IF(((J118-Q118-'Mortgage 1 Info Calcs'!F$24)*(G118/12))&gt;0,((J118-Q118-'Mortgage 1 Info Calcs'!F$24)*(G118/12)),0),0)</f>
        <v>399.46663066748721</v>
      </c>
      <c r="T118">
        <f>IF(OR(ISERROR(SUM(R$12:R118)),(ISTEXT(T117)),(T117=(SUM(R$12:R118)))),"",SUM(R$12:R118))</f>
        <v>20351.508637320294</v>
      </c>
      <c r="U118">
        <f>SUM(S$12:S118)</f>
        <v>48588.741321629015</v>
      </c>
      <c r="V118" t="str">
        <f>IF(ISBLANK('Mortgage 1 Info Calcs'!F$28),"",IF((O118+Q118)&gt;0,((O118+Q118)*G118/12)-((O118+Q118)*(('Mortgage 1 Info Calcs'!F$28)-('Mortgage 1 Info Calcs'!F$28*'Mortgage 1 Info Calcs'!G$29))/12),""))</f>
        <v/>
      </c>
      <c r="W118" t="str">
        <f>IF(ISTEXT(V118),"",SUM(V$12:V118))</f>
        <v/>
      </c>
      <c r="X118">
        <f>IF(OR(J118=Q118,ISTEXT(Y117),ISTEXT('Mortgage 1 Info Calcs'!$F$17)),"",IF(('Mortgage 1 Info Calcs'!F$18*12)&gt;C117+1,IF(C117='Mortgage 1 Info Calcs'!F$18*12,0,'Mortgage 1 Info Calcs'!F$19+Y118*('Mortgage 1 Info Calcs'!F$17)),'Mortgage 1 Info Calcs'!F$19))</f>
        <v>0</v>
      </c>
      <c r="Y118">
        <f>IF(OR(ISERROR(J118-R118-M118),IF(ISERROR((J118-R118-M118)=0),"True",(J118-R118-M118)=0),ISTEXT('Mortgage 1 Info Calcs'!$K$4)),"",IF((J118&gt;(L118+M118)),(FV((G118/'Mortgage 1 Variables'!E$43),1,(L118+M118),-J118+Q118+'Mortgage 1 Info Calcs'!F$24,0))+Q118+'Mortgage 1 Info Calcs'!F$24+IF(I118&gt;0,0,-I118),""))</f>
        <v>79648.491362679415</v>
      </c>
      <c r="Z118" s="67">
        <f>IF((FV(IF(G118=0,'Mortgage 1 Info Calcs'!F$8,G118)/12,1,PMT(IF(G118=0,'Mortgage 1 Info Calcs'!F$8,G118)/12,('Mortgage 1 Info Calcs'!F$9*12)-C117,-Z117,0),-Z117,0))&gt;0,(FV(IF(G118=0,'Mortgage 1 Info Calcs'!F$8,G118)/12,1,PMT(IF(G118=0,'Mortgage 1 Info Calcs'!F$8,G118)/12,('Mortgage 1 Info Calcs'!F$9*12)-C117,-Z117,0),-Z117,0)),0)</f>
        <v>79648.491362679415</v>
      </c>
      <c r="AA118" s="67">
        <f>IF(Z118&lt;=0,0,(IPMT(IF(G118=0,'Mortgage 1 Info Calcs'!F$8,G118)/12,1,('Mortgage 1 Info Calcs'!F$9*12)-C117,-Z117,0)))</f>
        <v>399.46663066748721</v>
      </c>
      <c r="AB118" s="67">
        <f>IF(C118&lt;('Mortgage 1 Info Calcs'!F$9*12),SUM(AA$12:AA118),0)</f>
        <v>48588.741321629015</v>
      </c>
      <c r="AC118" s="14">
        <v>107</v>
      </c>
      <c r="AD118" s="174">
        <f t="shared" si="17"/>
        <v>8.9166666666666661</v>
      </c>
      <c r="AE118" s="174" t="str">
        <f>IF(Y118="","",IF(J$12+X118='Mortgage 2 Monthly calcs'!J$12+'Mortgage 2 Monthly calcs'!V118,"",IF(J$12+X118&gt;'Mortgage 2 Monthly calcs'!J$12+'Mortgage 2 Monthly calcs'!V118,IF(Y118+X118+'Mortgage 1 Info Calcs'!F$15&gt;'Mortgage 2 Monthly calcs'!W118+'Mortgage 2 Monthly calcs'!V118,"",C118),IF(Y118+X118&lt;'Mortgage 2 Monthly calcs'!W118+'Mortgage 2 Monthly calcs'!V118,"",C118))))</f>
        <v/>
      </c>
      <c r="AG118" s="16"/>
      <c r="AH118" s="16"/>
      <c r="AI118" s="15"/>
    </row>
    <row r="119" spans="2:35" ht="11.7" customHeight="1" x14ac:dyDescent="0.25">
      <c r="B119">
        <f t="shared" si="15"/>
        <v>9</v>
      </c>
      <c r="C119">
        <v>108</v>
      </c>
      <c r="D119">
        <f>D107+1</f>
        <v>9</v>
      </c>
      <c r="E119" t="str">
        <f t="shared" si="18"/>
        <v/>
      </c>
      <c r="F119" t="str">
        <f>VLOOKUP('Mortgage 1 Variables'!D$19,'Mortgage 1 Variables'!B$8:C$19,2)</f>
        <v>Oct</v>
      </c>
      <c r="G119">
        <f>IF(ISBLANK('Mortgage 1 Monthly Table'!G119),IF(OR(J119=Q119,ISTEXT(Y118),ISTEXT('Mortgage 1 Info Calcs'!$K$4)),0,IF(('Mortgage 1 Info Calcs'!F$7*12)&gt;C118,G118,IF(C118='Mortgage 1 Info Calcs'!F$7*12,'Mortgage 1 Info Calcs'!F$8,G118))),'Mortgage 1 Monthly Table'!G119)</f>
        <v>0.06</v>
      </c>
      <c r="H119">
        <f>((PMT(G119/'Mortgage 1 Variables'!E$43,('Mortgage 1 Info Calcs'!F$9*'Mortgage 1 Variables'!E$43)-C118,-J119,0)))</f>
        <v>644.30140148550674</v>
      </c>
      <c r="I119">
        <f>IF(OR(ISERROR(((IPMT(G119/'Mortgage 1 Variables'!E$43,1,'Mortgage 1 Info Calcs'!F$9*'Mortgage 1 Variables'!E$43,-J119+Q119+'Mortgage 1 Info Calcs'!F$24,IF('Mortgage 1 Info Calcs'!F$5="Interest Only",-J119+Q119+'Mortgage 1 Info Calcs'!F$24,0))))),(((IPMT(G119/'Mortgage 1 Variables'!E$43,1,'Mortgage 1 Info Calcs'!F$9*'Mortgage 1 Variables'!E$43,-J$12,-J$12)))=0)),0,((IPMT(G119/'Mortgage 1 Variables'!E$43,1,'Mortgage 1 Info Calcs'!F$9*'Mortgage 1 Variables'!E$43,-J119+Q119+'Mortgage 1 Info Calcs'!F$24,IF('Mortgage 1 Info Calcs'!F$5="Interest Only",-J119+Q119+'Mortgage 1 Info Calcs'!F$24,0)))))</f>
        <v>398.2424568133971</v>
      </c>
      <c r="J119">
        <f>IF(Y118&gt;0,IF(ISTEXT('Mortgage 1 Info Calcs'!K$4),"0",IF(ISTEXT(Y118),Y118,Y118+(IF(ISTEXT(K119),0,K119)))),0)</f>
        <v>79648.491362679415</v>
      </c>
      <c r="K119">
        <f>IF(ISBLANK('Mortgage 1 Monthly Table'!L119),0,'Mortgage 1 Monthly Table'!L119)</f>
        <v>0</v>
      </c>
      <c r="L119">
        <f>IF(ISBLANK('Mortgage 1 Monthly Table'!N119),IF('Mortgage 1 Info Calcs'!F$13="Calculated",IF('Mortgage 1 Info Calcs'!F$22="Keep Same",IF('Mortgage 1 Info Calcs'!F$5="Interest Only",IF(OR(I119&gt;L118,J119=""),I119,IF(J119&lt;L118,IF(J119&lt;L118,J119+I119,IF(L118+M118&gt;J119,L118+I119,L118)),IF(L118+M118&gt;J119,L118+I119,L118))),IF(H119&gt;L118,H119,IF(J119&gt;L118,IF(L118+M118&gt;J119,L118+I119,L118),J119+S119))),IF('Mortgage 1 Info Calcs'!F$5="Interest Only",'Mortgage 1 Monthly Calcs'!I119,'Mortgage 1 Monthly Calcs'!H119)),'Mortgage 1 Monthly Calcs'!L118),'Mortgage 1 Monthly Table'!N119)</f>
        <v>644.30140148550674</v>
      </c>
      <c r="M119">
        <f>IF(ISBLANK('Mortgage 1 Monthly Table'!P119),IF(N118&gt;J119,IF(J119&gt;L118,J119-L118,0),IF(OR(OR(Y118&lt;0,ISTEXT(Y118)),ISTEXT('Mortgage 1 Info Calcs'!$K$4)),"",'Mortgage 1 Info Calcs'!F$21)),'Mortgage 1 Monthly Table'!P119)</f>
        <v>0</v>
      </c>
      <c r="N119">
        <f t="shared" si="16"/>
        <v>644.30140148550674</v>
      </c>
      <c r="O119">
        <f>IF(OR(OR(Y118&lt;0,ISTEXT(Y118)),ISTEXT('Mortgage 1 Info Calcs'!$K$4)),"",(O118+M119))</f>
        <v>0</v>
      </c>
      <c r="P119">
        <f>IF(ISBLANK('Mortgage 1 Monthly Table'!T119),IF(ISTEXT(J119),0,IF(OR(Y118&lt;Q118,AND(Y118&lt;0,NOT(ISTEXT(Y118))),ISTEXT('Mortgage 1 Info Calcs'!$K$4)),IF(-Y118&gt;P118,-Y118,Y118-Q118),IF(J119="",0,'Mortgage 1 Info Calcs'!F$26))),'Mortgage 1 Monthly Table'!T119)</f>
        <v>0</v>
      </c>
      <c r="Q119">
        <f>IF(OR(OR(Y118&lt;0,ISTEXT(Y118)),ISTEXT('Mortgage 1 Info Calcs'!$K$4)),"",IF(O119&lt;0,Q118,(Q118+P119)))</f>
        <v>0</v>
      </c>
      <c r="R119">
        <f>IF(OR(ISERROR(L119-S119),ISTEXT('Mortgage 1 Info Calcs'!$K$4)),"",L119-S119+M119)</f>
        <v>246.05894467210965</v>
      </c>
      <c r="S119">
        <f>IF(OR(IF(ISERROR(ROUND((J119-Q119-'Mortgage 1 Info Calcs'!F$24)*(G119/12),2)),0,(J119-O119-Q119-'Mortgage 1 Info Calcs'!F$24)*(G119/12)),,,ISTEXT('Mortgage 1 Info Calcs'!K$4)),IF(((J119-Q119-'Mortgage 1 Info Calcs'!F$24)*(G119/12))&gt;0,((J119-Q119-'Mortgage 1 Info Calcs'!F$24)*(G119/12)),0),0)</f>
        <v>398.2424568133971</v>
      </c>
      <c r="T119">
        <f>IF(OR(ISERROR(SUM(R$12:R119)),(ISTEXT(T118)),(T118=(SUM(R$12:R119)))),"",SUM(R$12:R119))</f>
        <v>20597.567581992404</v>
      </c>
      <c r="U119">
        <f>SUM(S$12:S119)</f>
        <v>48986.983778442409</v>
      </c>
      <c r="V119" t="str">
        <f>IF(ISBLANK('Mortgage 1 Info Calcs'!F$28),"",IF((O119+Q119)&gt;0,((O119+Q119)*G119/12)-((O119+Q119)*(('Mortgage 1 Info Calcs'!F$28)-('Mortgage 1 Info Calcs'!F$28*'Mortgage 1 Info Calcs'!G$29))/12),""))</f>
        <v/>
      </c>
      <c r="W119" t="str">
        <f>IF(ISTEXT(V119),"",SUM(V$12:V119))</f>
        <v/>
      </c>
      <c r="X119">
        <f>IF(OR(J119=Q119,ISTEXT(Y118),ISTEXT('Mortgage 1 Info Calcs'!$F$17)),"",IF(('Mortgage 1 Info Calcs'!F$18*12)&gt;C118+1,IF(C118='Mortgage 1 Info Calcs'!F$18*12,0,'Mortgage 1 Info Calcs'!F$19+Y119*('Mortgage 1 Info Calcs'!F$17)),'Mortgage 1 Info Calcs'!F$19))</f>
        <v>0</v>
      </c>
      <c r="Y119">
        <f>IF(OR(ISERROR(J119-R119-M119),IF(ISERROR((J119-R119-M119)=0),"True",(J119-R119-M119)=0),ISTEXT('Mortgage 1 Info Calcs'!$K$4)),"",IF((J119&gt;(L119+M119)),(FV((G119/'Mortgage 1 Variables'!E$43),1,(L119+M119),-J119+Q119+'Mortgage 1 Info Calcs'!F$24,0))+Q119+'Mortgage 1 Info Calcs'!F$24+IF(I119&gt;0,0,-I119),""))</f>
        <v>79402.432418007302</v>
      </c>
      <c r="Z119" s="67">
        <f>IF((FV(IF(G119=0,'Mortgage 1 Info Calcs'!F$8,G119)/12,1,PMT(IF(G119=0,'Mortgage 1 Info Calcs'!F$8,G119)/12,('Mortgage 1 Info Calcs'!F$9*12)-C118,-Z118,0),-Z118,0))&gt;0,(FV(IF(G119=0,'Mortgage 1 Info Calcs'!F$8,G119)/12,1,PMT(IF(G119=0,'Mortgage 1 Info Calcs'!F$8,G119)/12,('Mortgage 1 Info Calcs'!F$9*12)-C118,-Z118,0),-Z118,0)),0)</f>
        <v>79402.432418007302</v>
      </c>
      <c r="AA119" s="67">
        <f>IF(Z119&lt;=0,0,(IPMT(IF(G119=0,'Mortgage 1 Info Calcs'!F$8,G119)/12,1,('Mortgage 1 Info Calcs'!F$9*12)-C118,-Z118,0)))</f>
        <v>398.2424568133971</v>
      </c>
      <c r="AB119" s="67">
        <f>IF(C119&lt;('Mortgage 1 Info Calcs'!F$9*12),SUM(AA$12:AA119),0)</f>
        <v>48986.983778442409</v>
      </c>
      <c r="AC119" s="14">
        <v>108</v>
      </c>
      <c r="AD119" s="174">
        <f t="shared" si="17"/>
        <v>9</v>
      </c>
      <c r="AE119" s="174" t="str">
        <f>IF(Y119="","",IF(J$12+X119='Mortgage 2 Monthly calcs'!J$12+'Mortgage 2 Monthly calcs'!V119,"",IF(J$12+X119&gt;'Mortgage 2 Monthly calcs'!J$12+'Mortgage 2 Monthly calcs'!V119,IF(Y119+X119+'Mortgage 1 Info Calcs'!F$15&gt;'Mortgage 2 Monthly calcs'!W119+'Mortgage 2 Monthly calcs'!V119,"",C119),IF(Y119+X119&lt;'Mortgage 2 Monthly calcs'!W119+'Mortgage 2 Monthly calcs'!V119,"",C119))))</f>
        <v/>
      </c>
      <c r="AG119" s="16"/>
      <c r="AH119" s="16"/>
      <c r="AI119" s="15"/>
    </row>
    <row r="120" spans="2:35" ht="11.7" customHeight="1" x14ac:dyDescent="0.25">
      <c r="B120">
        <f t="shared" si="15"/>
        <v>9.0833333333333339</v>
      </c>
      <c r="C120">
        <v>109</v>
      </c>
      <c r="E120" t="str">
        <f t="shared" si="18"/>
        <v/>
      </c>
      <c r="F120" t="str">
        <f>VLOOKUP('Mortgage 1 Variables'!D$8,'Mortgage 1 Variables'!B$8:C$19,2)</f>
        <v>Nov</v>
      </c>
      <c r="G120">
        <f>IF(ISBLANK('Mortgage 1 Monthly Table'!G120),IF(OR(J120=Q120,ISTEXT(Y119),ISTEXT('Mortgage 1 Info Calcs'!$K$4)),0,IF(('Mortgage 1 Info Calcs'!F$7*12)&gt;C119,G119,IF(C119='Mortgage 1 Info Calcs'!F$7*12,'Mortgage 1 Info Calcs'!F$8,G119))),'Mortgage 1 Monthly Table'!G120)</f>
        <v>0.06</v>
      </c>
      <c r="H120">
        <f>((PMT(G120/'Mortgage 1 Variables'!E$43,('Mortgage 1 Info Calcs'!F$9*'Mortgage 1 Variables'!E$43)-C119,-J120,0)))</f>
        <v>644.30140148550652</v>
      </c>
      <c r="I120">
        <f>IF(OR(ISERROR(((IPMT(G120/'Mortgage 1 Variables'!E$43,1,'Mortgage 1 Info Calcs'!F$9*'Mortgage 1 Variables'!E$43,-J120+Q120+'Mortgage 1 Info Calcs'!F$24,IF('Mortgage 1 Info Calcs'!F$5="Interest Only",-J120+Q120+'Mortgage 1 Info Calcs'!F$24,0))))),(((IPMT(G120/'Mortgage 1 Variables'!E$43,1,'Mortgage 1 Info Calcs'!F$9*'Mortgage 1 Variables'!E$43,-J$12,-J$12)))=0)),0,((IPMT(G120/'Mortgage 1 Variables'!E$43,1,'Mortgage 1 Info Calcs'!F$9*'Mortgage 1 Variables'!E$43,-J120+Q120+'Mortgage 1 Info Calcs'!F$24,IF('Mortgage 1 Info Calcs'!F$5="Interest Only",-J120+Q120+'Mortgage 1 Info Calcs'!F$24,0)))))</f>
        <v>397.0121620900365</v>
      </c>
      <c r="J120">
        <f>IF(Y119&gt;0,IF(ISTEXT('Mortgage 1 Info Calcs'!K$4),"0",IF(ISTEXT(Y119),Y119,Y119+(IF(ISTEXT(K120),0,K120)))),0)</f>
        <v>79402.432418007302</v>
      </c>
      <c r="K120">
        <f>IF(ISBLANK('Mortgage 1 Monthly Table'!L120),0,'Mortgage 1 Monthly Table'!L120)</f>
        <v>0</v>
      </c>
      <c r="L120">
        <f>IF(ISBLANK('Mortgage 1 Monthly Table'!N120),IF('Mortgage 1 Info Calcs'!F$13="Calculated",IF('Mortgage 1 Info Calcs'!F$22="Keep Same",IF('Mortgage 1 Info Calcs'!F$5="Interest Only",IF(OR(I120&gt;L119,J120=""),I120,IF(J120&lt;L119,IF(J120&lt;L119,J120+I120,IF(L119+M119&gt;J120,L119+I120,L119)),IF(L119+M119&gt;J120,L119+I120,L119))),IF(H120&gt;L119,H120,IF(J120&gt;L119,IF(L119+M119&gt;J120,L119+I120,L119),J120+S120))),IF('Mortgage 1 Info Calcs'!F$5="Interest Only",'Mortgage 1 Monthly Calcs'!I120,'Mortgage 1 Monthly Calcs'!H120)),'Mortgage 1 Monthly Calcs'!L119),'Mortgage 1 Monthly Table'!N120)</f>
        <v>644.30140148550652</v>
      </c>
      <c r="M120">
        <f>IF(ISBLANK('Mortgage 1 Monthly Table'!P120),IF(N119&gt;J120,IF(J120&gt;L119,J120-L119,0),IF(OR(OR(Y119&lt;0,ISTEXT(Y119)),ISTEXT('Mortgage 1 Info Calcs'!$K$4)),"",'Mortgage 1 Info Calcs'!F$21)),'Mortgage 1 Monthly Table'!P120)</f>
        <v>0</v>
      </c>
      <c r="N120">
        <f t="shared" si="16"/>
        <v>644.30140148550652</v>
      </c>
      <c r="O120">
        <f>IF(OR(OR(Y119&lt;0,ISTEXT(Y119)),ISTEXT('Mortgage 1 Info Calcs'!$K$4)),"",(O119+M120))</f>
        <v>0</v>
      </c>
      <c r="P120">
        <f>IF(ISBLANK('Mortgage 1 Monthly Table'!T120),IF(ISTEXT(J120),0,IF(OR(Y119&lt;Q119,AND(Y119&lt;0,NOT(ISTEXT(Y119))),ISTEXT('Mortgage 1 Info Calcs'!$K$4)),IF(-Y119&gt;P119,-Y119,Y119-Q119),IF(J120="",0,'Mortgage 1 Info Calcs'!F$26))),'Mortgage 1 Monthly Table'!T120)</f>
        <v>0</v>
      </c>
      <c r="Q120">
        <f>IF(OR(OR(Y119&lt;0,ISTEXT(Y119)),ISTEXT('Mortgage 1 Info Calcs'!$K$4)),"",IF(O120&lt;0,Q119,(Q119+P120)))</f>
        <v>0</v>
      </c>
      <c r="R120">
        <f>IF(OR(ISERROR(L120-S120),ISTEXT('Mortgage 1 Info Calcs'!$K$4)),"",L120-S120+M120)</f>
        <v>247.28923939547002</v>
      </c>
      <c r="S120">
        <f>IF(OR(IF(ISERROR(ROUND((J120-Q120-'Mortgage 1 Info Calcs'!F$24)*(G120/12),2)),0,(J120-O120-Q120-'Mortgage 1 Info Calcs'!F$24)*(G120/12)),,,ISTEXT('Mortgage 1 Info Calcs'!K$4)),IF(((J120-Q120-'Mortgage 1 Info Calcs'!F$24)*(G120/12))&gt;0,((J120-Q120-'Mortgage 1 Info Calcs'!F$24)*(G120/12)),0),0)</f>
        <v>397.0121620900365</v>
      </c>
      <c r="T120">
        <f>IF(OR(ISERROR(SUM(R$12:R120)),(ISTEXT(T119)),(T119=(SUM(R$12:R120)))),"",SUM(R$12:R120))</f>
        <v>20844.856821387875</v>
      </c>
      <c r="U120">
        <f>SUM(S$12:S120)</f>
        <v>49383.995940532448</v>
      </c>
      <c r="V120" t="str">
        <f>IF(ISBLANK('Mortgage 1 Info Calcs'!F$28),"",IF((O120+Q120)&gt;0,((O120+Q120)*G120/12)-((O120+Q120)*(('Mortgage 1 Info Calcs'!F$28)-('Mortgage 1 Info Calcs'!F$28*'Mortgage 1 Info Calcs'!G$29))/12),""))</f>
        <v/>
      </c>
      <c r="W120" t="str">
        <f>IF(ISTEXT(V120),"",SUM(V$12:V120))</f>
        <v/>
      </c>
      <c r="X120">
        <f>IF(OR(J120=Q120,ISTEXT(Y119),ISTEXT('Mortgage 1 Info Calcs'!$F$17)),"",IF(('Mortgage 1 Info Calcs'!F$18*12)&gt;C119+1,IF(C119='Mortgage 1 Info Calcs'!F$18*12,0,'Mortgage 1 Info Calcs'!F$19+Y120*('Mortgage 1 Info Calcs'!F$17)),'Mortgage 1 Info Calcs'!F$19))</f>
        <v>0</v>
      </c>
      <c r="Y120">
        <f>IF(OR(ISERROR(J120-R120-M120),IF(ISERROR((J120-R120-M120)=0),"True",(J120-R120-M120)=0),ISTEXT('Mortgage 1 Info Calcs'!$K$4)),"",IF((J120&gt;(L120+M120)),(FV((G120/'Mortgage 1 Variables'!E$43),1,(L120+M120),-J120+Q120+'Mortgage 1 Info Calcs'!F$24,0))+Q120+'Mortgage 1 Info Calcs'!F$24+IF(I120&gt;0,0,-I120),""))</f>
        <v>79155.143178611834</v>
      </c>
      <c r="Z120" s="67">
        <f>IF((FV(IF(G120=0,'Mortgage 1 Info Calcs'!F$8,G120)/12,1,PMT(IF(G120=0,'Mortgage 1 Info Calcs'!F$8,G120)/12,('Mortgage 1 Info Calcs'!F$9*12)-C119,-Z119,0),-Z119,0))&gt;0,(FV(IF(G120=0,'Mortgage 1 Info Calcs'!F$8,G120)/12,1,PMT(IF(G120=0,'Mortgage 1 Info Calcs'!F$8,G120)/12,('Mortgage 1 Info Calcs'!F$9*12)-C119,-Z119,0),-Z119,0)),0)</f>
        <v>79155.143178611834</v>
      </c>
      <c r="AA120" s="67">
        <f>IF(Z120&lt;=0,0,(IPMT(IF(G120=0,'Mortgage 1 Info Calcs'!F$8,G120)/12,1,('Mortgage 1 Info Calcs'!F$9*12)-C119,-Z119,0)))</f>
        <v>397.0121620900365</v>
      </c>
      <c r="AB120" s="67">
        <f>IF(C120&lt;('Mortgage 1 Info Calcs'!F$9*12),SUM(AA$12:AA120),0)</f>
        <v>49383.995940532448</v>
      </c>
      <c r="AC120" s="14">
        <v>109</v>
      </c>
      <c r="AD120" s="174">
        <f t="shared" si="17"/>
        <v>9.0833333333333339</v>
      </c>
      <c r="AE120" s="174" t="str">
        <f>IF(Y120="","",IF(J$12+X120='Mortgage 2 Monthly calcs'!J$12+'Mortgage 2 Monthly calcs'!V120,"",IF(J$12+X120&gt;'Mortgage 2 Monthly calcs'!J$12+'Mortgage 2 Monthly calcs'!V120,IF(Y120+X120+'Mortgage 1 Info Calcs'!F$15&gt;'Mortgage 2 Monthly calcs'!W120+'Mortgage 2 Monthly calcs'!V120,"",C120),IF(Y120+X120&lt;'Mortgage 2 Monthly calcs'!W120+'Mortgage 2 Monthly calcs'!V120,"",C120))))</f>
        <v/>
      </c>
      <c r="AG120" s="16"/>
      <c r="AH120" s="16"/>
      <c r="AI120" s="15"/>
    </row>
    <row r="121" spans="2:35" ht="11.7" customHeight="1" x14ac:dyDescent="0.25">
      <c r="B121">
        <f t="shared" si="15"/>
        <v>9.1666666666666661</v>
      </c>
      <c r="C121">
        <v>110</v>
      </c>
      <c r="E121" t="str">
        <f t="shared" si="18"/>
        <v/>
      </c>
      <c r="F121" t="str">
        <f>VLOOKUP('Mortgage 1 Variables'!D$9,'Mortgage 1 Variables'!B$8:C$19,2)</f>
        <v>Dec</v>
      </c>
      <c r="G121">
        <f>IF(ISBLANK('Mortgage 1 Monthly Table'!G121),IF(OR(J121=Q121,ISTEXT(Y120),ISTEXT('Mortgage 1 Info Calcs'!$K$4)),0,IF(('Mortgage 1 Info Calcs'!F$7*12)&gt;C120,G120,IF(C120='Mortgage 1 Info Calcs'!F$7*12,'Mortgage 1 Info Calcs'!F$8,G120))),'Mortgage 1 Monthly Table'!G121)</f>
        <v>0.06</v>
      </c>
      <c r="H121">
        <f>((PMT(G121/'Mortgage 1 Variables'!E$43,('Mortgage 1 Info Calcs'!F$9*'Mortgage 1 Variables'!E$43)-C120,-J121,0)))</f>
        <v>644.30140148550663</v>
      </c>
      <c r="I121">
        <f>IF(OR(ISERROR(((IPMT(G121/'Mortgage 1 Variables'!E$43,1,'Mortgage 1 Info Calcs'!F$9*'Mortgage 1 Variables'!E$43,-J121+Q121+'Mortgage 1 Info Calcs'!F$24,IF('Mortgage 1 Info Calcs'!F$5="Interest Only",-J121+Q121+'Mortgage 1 Info Calcs'!F$24,0))))),(((IPMT(G121/'Mortgage 1 Variables'!E$43,1,'Mortgage 1 Info Calcs'!F$9*'Mortgage 1 Variables'!E$43,-J$12,-J$12)))=0)),0,((IPMT(G121/'Mortgage 1 Variables'!E$43,1,'Mortgage 1 Info Calcs'!F$9*'Mortgage 1 Variables'!E$43,-J121+Q121+'Mortgage 1 Info Calcs'!F$24,IF('Mortgage 1 Info Calcs'!F$5="Interest Only",-J121+Q121+'Mortgage 1 Info Calcs'!F$24,0)))))</f>
        <v>395.77571589305916</v>
      </c>
      <c r="J121">
        <f>IF(Y120&gt;0,IF(ISTEXT('Mortgage 1 Info Calcs'!K$4),"0",IF(ISTEXT(Y120),Y120,Y120+(IF(ISTEXT(K121),0,K121)))),0)</f>
        <v>79155.143178611834</v>
      </c>
      <c r="K121">
        <f>IF(ISBLANK('Mortgage 1 Monthly Table'!L121),0,'Mortgage 1 Monthly Table'!L121)</f>
        <v>0</v>
      </c>
      <c r="L121">
        <f>IF(ISBLANK('Mortgage 1 Monthly Table'!N121),IF('Mortgage 1 Info Calcs'!F$13="Calculated",IF('Mortgage 1 Info Calcs'!F$22="Keep Same",IF('Mortgage 1 Info Calcs'!F$5="Interest Only",IF(OR(I121&gt;L120,J121=""),I121,IF(J121&lt;L120,IF(J121&lt;L120,J121+I121,IF(L120+M120&gt;J121,L120+I121,L120)),IF(L120+M120&gt;J121,L120+I121,L120))),IF(H121&gt;L120,H121,IF(J121&gt;L120,IF(L120+M120&gt;J121,L120+I121,L120),J121+S121))),IF('Mortgage 1 Info Calcs'!F$5="Interest Only",'Mortgage 1 Monthly Calcs'!I121,'Mortgage 1 Monthly Calcs'!H121)),'Mortgage 1 Monthly Calcs'!L120),'Mortgage 1 Monthly Table'!N121)</f>
        <v>644.30140148550663</v>
      </c>
      <c r="M121">
        <f>IF(ISBLANK('Mortgage 1 Monthly Table'!P121),IF(N120&gt;J121,IF(J121&gt;L120,J121-L120,0),IF(OR(OR(Y120&lt;0,ISTEXT(Y120)),ISTEXT('Mortgage 1 Info Calcs'!$K$4)),"",'Mortgage 1 Info Calcs'!F$21)),'Mortgage 1 Monthly Table'!P121)</f>
        <v>0</v>
      </c>
      <c r="N121">
        <f t="shared" si="16"/>
        <v>644.30140148550663</v>
      </c>
      <c r="O121">
        <f>IF(OR(OR(Y120&lt;0,ISTEXT(Y120)),ISTEXT('Mortgage 1 Info Calcs'!$K$4)),"",(O120+M121))</f>
        <v>0</v>
      </c>
      <c r="P121">
        <f>IF(ISBLANK('Mortgage 1 Monthly Table'!T121),IF(ISTEXT(J121),0,IF(OR(Y120&lt;Q120,AND(Y120&lt;0,NOT(ISTEXT(Y120))),ISTEXT('Mortgage 1 Info Calcs'!$K$4)),IF(-Y120&gt;P120,-Y120,Y120-Q120),IF(J121="",0,'Mortgage 1 Info Calcs'!F$26))),'Mortgage 1 Monthly Table'!T121)</f>
        <v>0</v>
      </c>
      <c r="Q121">
        <f>IF(OR(OR(Y120&lt;0,ISTEXT(Y120)),ISTEXT('Mortgage 1 Info Calcs'!$K$4)),"",IF(O121&lt;0,Q120,(Q120+P121)))</f>
        <v>0</v>
      </c>
      <c r="R121">
        <f>IF(OR(ISERROR(L121-S121),ISTEXT('Mortgage 1 Info Calcs'!$K$4)),"",L121-S121+M121)</f>
        <v>248.52568559244747</v>
      </c>
      <c r="S121">
        <f>IF(OR(IF(ISERROR(ROUND((J121-Q121-'Mortgage 1 Info Calcs'!F$24)*(G121/12),2)),0,(J121-O121-Q121-'Mortgage 1 Info Calcs'!F$24)*(G121/12)),,,ISTEXT('Mortgage 1 Info Calcs'!K$4)),IF(((J121-Q121-'Mortgage 1 Info Calcs'!F$24)*(G121/12))&gt;0,((J121-Q121-'Mortgage 1 Info Calcs'!F$24)*(G121/12)),0),0)</f>
        <v>395.77571589305916</v>
      </c>
      <c r="T121">
        <f>IF(OR(ISERROR(SUM(R$12:R121)),(ISTEXT(T120)),(T120=(SUM(R$12:R121)))),"",SUM(R$12:R121))</f>
        <v>21093.382506980324</v>
      </c>
      <c r="U121">
        <f>SUM(S$12:S121)</f>
        <v>49779.77165642551</v>
      </c>
      <c r="V121" t="str">
        <f>IF(ISBLANK('Mortgage 1 Info Calcs'!F$28),"",IF((O121+Q121)&gt;0,((O121+Q121)*G121/12)-((O121+Q121)*(('Mortgage 1 Info Calcs'!F$28)-('Mortgage 1 Info Calcs'!F$28*'Mortgage 1 Info Calcs'!G$29))/12),""))</f>
        <v/>
      </c>
      <c r="W121" t="str">
        <f>IF(ISTEXT(V121),"",SUM(V$12:V121))</f>
        <v/>
      </c>
      <c r="X121">
        <f>IF(OR(J121=Q121,ISTEXT(Y120),ISTEXT('Mortgage 1 Info Calcs'!$F$17)),"",IF(('Mortgage 1 Info Calcs'!F$18*12)&gt;C120+1,IF(C120='Mortgage 1 Info Calcs'!F$18*12,0,'Mortgage 1 Info Calcs'!F$19+Y121*('Mortgage 1 Info Calcs'!F$17)),'Mortgage 1 Info Calcs'!F$19))</f>
        <v>0</v>
      </c>
      <c r="Y121">
        <f>IF(OR(ISERROR(J121-R121-M121),IF(ISERROR((J121-R121-M121)=0),"True",(J121-R121-M121)=0),ISTEXT('Mortgage 1 Info Calcs'!$K$4)),"",IF((J121&gt;(L121+M121)),(FV((G121/'Mortgage 1 Variables'!E$43),1,(L121+M121),-J121+Q121+'Mortgage 1 Info Calcs'!F$24,0))+Q121+'Mortgage 1 Info Calcs'!F$24+IF(I121&gt;0,0,-I121),""))</f>
        <v>78906.617493019381</v>
      </c>
      <c r="Z121" s="67">
        <f>IF((FV(IF(G121=0,'Mortgage 1 Info Calcs'!F$8,G121)/12,1,PMT(IF(G121=0,'Mortgage 1 Info Calcs'!F$8,G121)/12,('Mortgage 1 Info Calcs'!F$9*12)-C120,-Z120,0),-Z120,0))&gt;0,(FV(IF(G121=0,'Mortgage 1 Info Calcs'!F$8,G121)/12,1,PMT(IF(G121=0,'Mortgage 1 Info Calcs'!F$8,G121)/12,('Mortgage 1 Info Calcs'!F$9*12)-C120,-Z120,0),-Z120,0)),0)</f>
        <v>78906.617493019381</v>
      </c>
      <c r="AA121" s="67">
        <f>IF(Z121&lt;=0,0,(IPMT(IF(G121=0,'Mortgage 1 Info Calcs'!F$8,G121)/12,1,('Mortgage 1 Info Calcs'!F$9*12)-C120,-Z120,0)))</f>
        <v>395.77571589305916</v>
      </c>
      <c r="AB121" s="67">
        <f>IF(C121&lt;('Mortgage 1 Info Calcs'!F$9*12),SUM(AA$12:AA121),0)</f>
        <v>49779.77165642551</v>
      </c>
      <c r="AC121" s="14">
        <v>110</v>
      </c>
      <c r="AD121" s="174">
        <f t="shared" si="17"/>
        <v>9.1666666666666661</v>
      </c>
      <c r="AE121" s="174" t="str">
        <f>IF(Y121="","",IF(J$12+X121='Mortgage 2 Monthly calcs'!J$12+'Mortgage 2 Monthly calcs'!V121,"",IF(J$12+X121&gt;'Mortgage 2 Monthly calcs'!J$12+'Mortgage 2 Monthly calcs'!V121,IF(Y121+X121+'Mortgage 1 Info Calcs'!F$15&gt;'Mortgage 2 Monthly calcs'!W121+'Mortgage 2 Monthly calcs'!V121,"",C121),IF(Y121+X121&lt;'Mortgage 2 Monthly calcs'!W121+'Mortgage 2 Monthly calcs'!V121,"",C121))))</f>
        <v/>
      </c>
      <c r="AG121" s="16"/>
      <c r="AH121" s="16"/>
      <c r="AI121" s="15"/>
    </row>
    <row r="122" spans="2:35" ht="11.7" customHeight="1" x14ac:dyDescent="0.25">
      <c r="B122">
        <f t="shared" si="15"/>
        <v>9.25</v>
      </c>
      <c r="C122">
        <v>111</v>
      </c>
      <c r="E122">
        <f t="shared" si="18"/>
        <v>2019</v>
      </c>
      <c r="F122" t="str">
        <f>VLOOKUP('Mortgage 1 Variables'!D$10,'Mortgage 1 Variables'!B$8:C$19,2)</f>
        <v>Jan</v>
      </c>
      <c r="G122">
        <f>IF(ISBLANK('Mortgage 1 Monthly Table'!G122),IF(OR(J122=Q122,ISTEXT(Y121),ISTEXT('Mortgage 1 Info Calcs'!$K$4)),0,IF(('Mortgage 1 Info Calcs'!F$7*12)&gt;C121,G121,IF(C121='Mortgage 1 Info Calcs'!F$7*12,'Mortgage 1 Info Calcs'!F$8,G121))),'Mortgage 1 Monthly Table'!G122)</f>
        <v>0.06</v>
      </c>
      <c r="H122">
        <f>((PMT(G122/'Mortgage 1 Variables'!E$43,('Mortgage 1 Info Calcs'!F$9*'Mortgage 1 Variables'!E$43)-C121,-J122,0)))</f>
        <v>644.3014014855064</v>
      </c>
      <c r="I122">
        <f>IF(OR(ISERROR(((IPMT(G122/'Mortgage 1 Variables'!E$43,1,'Mortgage 1 Info Calcs'!F$9*'Mortgage 1 Variables'!E$43,-J122+Q122+'Mortgage 1 Info Calcs'!F$24,IF('Mortgage 1 Info Calcs'!F$5="Interest Only",-J122+Q122+'Mortgage 1 Info Calcs'!F$24,0))))),(((IPMT(G122/'Mortgage 1 Variables'!E$43,1,'Mortgage 1 Info Calcs'!F$9*'Mortgage 1 Variables'!E$43,-J$12,-J$12)))=0)),0,((IPMT(G122/'Mortgage 1 Variables'!E$43,1,'Mortgage 1 Info Calcs'!F$9*'Mortgage 1 Variables'!E$43,-J122+Q122+'Mortgage 1 Info Calcs'!F$24,IF('Mortgage 1 Info Calcs'!F$5="Interest Only",-J122+Q122+'Mortgage 1 Info Calcs'!F$24,0)))))</f>
        <v>394.53308746509691</v>
      </c>
      <c r="J122">
        <f>IF(Y121&gt;0,IF(ISTEXT('Mortgage 1 Info Calcs'!K$4),"0",IF(ISTEXT(Y121),Y121,Y121+(IF(ISTEXT(K122),0,K122)))),0)</f>
        <v>78906.617493019381</v>
      </c>
      <c r="K122">
        <f>IF(ISBLANK('Mortgage 1 Monthly Table'!L122),0,'Mortgage 1 Monthly Table'!L122)</f>
        <v>0</v>
      </c>
      <c r="L122">
        <f>IF(ISBLANK('Mortgage 1 Monthly Table'!N122),IF('Mortgage 1 Info Calcs'!F$13="Calculated",IF('Mortgage 1 Info Calcs'!F$22="Keep Same",IF('Mortgage 1 Info Calcs'!F$5="Interest Only",IF(OR(I122&gt;L121,J122=""),I122,IF(J122&lt;L121,IF(J122&lt;L121,J122+I122,IF(L121+M121&gt;J122,L121+I122,L121)),IF(L121+M121&gt;J122,L121+I122,L121))),IF(H122&gt;L121,H122,IF(J122&gt;L121,IF(L121+M121&gt;J122,L121+I122,L121),J122+S122))),IF('Mortgage 1 Info Calcs'!F$5="Interest Only",'Mortgage 1 Monthly Calcs'!I122,'Mortgage 1 Monthly Calcs'!H122)),'Mortgage 1 Monthly Calcs'!L121),'Mortgage 1 Monthly Table'!N122)</f>
        <v>644.3014014855064</v>
      </c>
      <c r="M122">
        <f>IF(ISBLANK('Mortgage 1 Monthly Table'!P122),IF(N121&gt;J122,IF(J122&gt;L121,J122-L121,0),IF(OR(OR(Y121&lt;0,ISTEXT(Y121)),ISTEXT('Mortgage 1 Info Calcs'!$K$4)),"",'Mortgage 1 Info Calcs'!F$21)),'Mortgage 1 Monthly Table'!P122)</f>
        <v>0</v>
      </c>
      <c r="N122">
        <f t="shared" si="16"/>
        <v>644.3014014855064</v>
      </c>
      <c r="O122">
        <f>IF(OR(OR(Y121&lt;0,ISTEXT(Y121)),ISTEXT('Mortgage 1 Info Calcs'!$K$4)),"",(O121+M122))</f>
        <v>0</v>
      </c>
      <c r="P122">
        <f>IF(ISBLANK('Mortgage 1 Monthly Table'!T122),IF(ISTEXT(J122),0,IF(OR(Y121&lt;Q121,AND(Y121&lt;0,NOT(ISTEXT(Y121))),ISTEXT('Mortgage 1 Info Calcs'!$K$4)),IF(-Y121&gt;P121,-Y121,Y121-Q121),IF(J122="",0,'Mortgage 1 Info Calcs'!F$26))),'Mortgage 1 Monthly Table'!T122)</f>
        <v>0</v>
      </c>
      <c r="Q122">
        <f>IF(OR(OR(Y121&lt;0,ISTEXT(Y121)),ISTEXT('Mortgage 1 Info Calcs'!$K$4)),"",IF(O122&lt;0,Q121,(Q121+P122)))</f>
        <v>0</v>
      </c>
      <c r="R122">
        <f>IF(OR(ISERROR(L122-S122),ISTEXT('Mortgage 1 Info Calcs'!$K$4)),"",L122-S122+M122)</f>
        <v>249.76831402040949</v>
      </c>
      <c r="S122">
        <f>IF(OR(IF(ISERROR(ROUND((J122-Q122-'Mortgage 1 Info Calcs'!F$24)*(G122/12),2)),0,(J122-O122-Q122-'Mortgage 1 Info Calcs'!F$24)*(G122/12)),,,ISTEXT('Mortgage 1 Info Calcs'!K$4)),IF(((J122-Q122-'Mortgage 1 Info Calcs'!F$24)*(G122/12))&gt;0,((J122-Q122-'Mortgage 1 Info Calcs'!F$24)*(G122/12)),0),0)</f>
        <v>394.53308746509691</v>
      </c>
      <c r="T122">
        <f>IF(OR(ISERROR(SUM(R$12:R122)),(ISTEXT(T121)),(T121=(SUM(R$12:R122)))),"",SUM(R$12:R122))</f>
        <v>21343.150821000734</v>
      </c>
      <c r="U122">
        <f>SUM(S$12:S122)</f>
        <v>50174.304743890607</v>
      </c>
      <c r="V122" t="str">
        <f>IF(ISBLANK('Mortgage 1 Info Calcs'!F$28),"",IF((O122+Q122)&gt;0,((O122+Q122)*G122/12)-((O122+Q122)*(('Mortgage 1 Info Calcs'!F$28)-('Mortgage 1 Info Calcs'!F$28*'Mortgage 1 Info Calcs'!G$29))/12),""))</f>
        <v/>
      </c>
      <c r="W122" t="str">
        <f>IF(ISTEXT(V122),"",SUM(V$12:V122))</f>
        <v/>
      </c>
      <c r="X122">
        <f>IF(OR(J122=Q122,ISTEXT(Y121),ISTEXT('Mortgage 1 Info Calcs'!$F$17)),"",IF(('Mortgage 1 Info Calcs'!F$18*12)&gt;C121+1,IF(C121='Mortgage 1 Info Calcs'!F$18*12,0,'Mortgage 1 Info Calcs'!F$19+Y122*('Mortgage 1 Info Calcs'!F$17)),'Mortgage 1 Info Calcs'!F$19))</f>
        <v>0</v>
      </c>
      <c r="Y122">
        <f>IF(OR(ISERROR(J122-R122-M122),IF(ISERROR((J122-R122-M122)=0),"True",(J122-R122-M122)=0),ISTEXT('Mortgage 1 Info Calcs'!$K$4)),"",IF((J122&gt;(L122+M122)),(FV((G122/'Mortgage 1 Variables'!E$43),1,(L122+M122),-J122+Q122+'Mortgage 1 Info Calcs'!F$24,0))+Q122+'Mortgage 1 Info Calcs'!F$24+IF(I122&gt;0,0,-I122),""))</f>
        <v>78656.849178998964</v>
      </c>
      <c r="Z122" s="67">
        <f>IF((FV(IF(G122=0,'Mortgage 1 Info Calcs'!F$8,G122)/12,1,PMT(IF(G122=0,'Mortgage 1 Info Calcs'!F$8,G122)/12,('Mortgage 1 Info Calcs'!F$9*12)-C121,-Z121,0),-Z121,0))&gt;0,(FV(IF(G122=0,'Mortgage 1 Info Calcs'!F$8,G122)/12,1,PMT(IF(G122=0,'Mortgage 1 Info Calcs'!F$8,G122)/12,('Mortgage 1 Info Calcs'!F$9*12)-C121,-Z121,0),-Z121,0)),0)</f>
        <v>78656.849178998964</v>
      </c>
      <c r="AA122" s="67">
        <f>IF(Z122&lt;=0,0,(IPMT(IF(G122=0,'Mortgage 1 Info Calcs'!F$8,G122)/12,1,('Mortgage 1 Info Calcs'!F$9*12)-C121,-Z121,0)))</f>
        <v>394.53308746509691</v>
      </c>
      <c r="AB122" s="67">
        <f>IF(C122&lt;('Mortgage 1 Info Calcs'!F$9*12),SUM(AA$12:AA122),0)</f>
        <v>50174.304743890607</v>
      </c>
      <c r="AC122" s="14">
        <v>111</v>
      </c>
      <c r="AD122" s="174">
        <f t="shared" si="17"/>
        <v>9.25</v>
      </c>
      <c r="AE122" s="174" t="str">
        <f>IF(Y122="","",IF(J$12+X122='Mortgage 2 Monthly calcs'!J$12+'Mortgage 2 Monthly calcs'!V122,"",IF(J$12+X122&gt;'Mortgage 2 Monthly calcs'!J$12+'Mortgage 2 Monthly calcs'!V122,IF(Y122+X122+'Mortgage 1 Info Calcs'!F$15&gt;'Mortgage 2 Monthly calcs'!W122+'Mortgage 2 Monthly calcs'!V122,"",C122),IF(Y122+X122&lt;'Mortgage 2 Monthly calcs'!W122+'Mortgage 2 Monthly calcs'!V122,"",C122))))</f>
        <v/>
      </c>
      <c r="AG122" s="16"/>
      <c r="AH122" s="16"/>
      <c r="AI122" s="15"/>
    </row>
    <row r="123" spans="2:35" ht="11.7" customHeight="1" x14ac:dyDescent="0.25">
      <c r="B123">
        <f t="shared" si="15"/>
        <v>9.3333333333333339</v>
      </c>
      <c r="C123">
        <v>112</v>
      </c>
      <c r="D123" t="str">
        <f>IF(J891=1,F115+1,"")</f>
        <v/>
      </c>
      <c r="E123" t="str">
        <f t="shared" si="18"/>
        <v/>
      </c>
      <c r="F123" t="str">
        <f>VLOOKUP('Mortgage 1 Variables'!D$11,'Mortgage 1 Variables'!B$8:C$19,2)</f>
        <v>Feb</v>
      </c>
      <c r="G123">
        <f>IF(ISBLANK('Mortgage 1 Monthly Table'!G123),IF(OR(J123=Q123,ISTEXT(Y122),ISTEXT('Mortgage 1 Info Calcs'!$K$4)),0,IF(('Mortgage 1 Info Calcs'!F$7*12)&gt;C122,G122,IF(C122='Mortgage 1 Info Calcs'!F$7*12,'Mortgage 1 Info Calcs'!F$8,G122))),'Mortgage 1 Monthly Table'!G123)</f>
        <v>0.06</v>
      </c>
      <c r="H123">
        <f>((PMT(G123/'Mortgage 1 Variables'!E$43,('Mortgage 1 Info Calcs'!F$9*'Mortgage 1 Variables'!E$43)-C122,-J123,0)))</f>
        <v>644.3014014855064</v>
      </c>
      <c r="I123">
        <f>IF(OR(ISERROR(((IPMT(G123/'Mortgage 1 Variables'!E$43,1,'Mortgage 1 Info Calcs'!F$9*'Mortgage 1 Variables'!E$43,-J123+Q123+'Mortgage 1 Info Calcs'!F$24,IF('Mortgage 1 Info Calcs'!F$5="Interest Only",-J123+Q123+'Mortgage 1 Info Calcs'!F$24,0))))),(((IPMT(G123/'Mortgage 1 Variables'!E$43,1,'Mortgage 1 Info Calcs'!F$9*'Mortgage 1 Variables'!E$43,-J$12,-J$12)))=0)),0,((IPMT(G123/'Mortgage 1 Variables'!E$43,1,'Mortgage 1 Info Calcs'!F$9*'Mortgage 1 Variables'!E$43,-J123+Q123+'Mortgage 1 Info Calcs'!F$24,IF('Mortgage 1 Info Calcs'!F$5="Interest Only",-J123+Q123+'Mortgage 1 Info Calcs'!F$24,0)))))</f>
        <v>393.28424589499485</v>
      </c>
      <c r="J123">
        <f>IF(Y122&gt;0,IF(ISTEXT('Mortgage 1 Info Calcs'!K$4),"0",IF(ISTEXT(Y122),Y122,Y122+(IF(ISTEXT(K123),0,K123)))),0)</f>
        <v>78656.849178998964</v>
      </c>
      <c r="K123">
        <f>IF(ISBLANK('Mortgage 1 Monthly Table'!L123),0,'Mortgage 1 Monthly Table'!L123)</f>
        <v>0</v>
      </c>
      <c r="L123">
        <f>IF(ISBLANK('Mortgage 1 Monthly Table'!N123),IF('Mortgage 1 Info Calcs'!F$13="Calculated",IF('Mortgage 1 Info Calcs'!F$22="Keep Same",IF('Mortgage 1 Info Calcs'!F$5="Interest Only",IF(OR(I123&gt;L122,J123=""),I123,IF(J123&lt;L122,IF(J123&lt;L122,J123+I123,IF(L122+M122&gt;J123,L122+I123,L122)),IF(L122+M122&gt;J123,L122+I123,L122))),IF(H123&gt;L122,H123,IF(J123&gt;L122,IF(L122+M122&gt;J123,L122+I123,L122),J123+S123))),IF('Mortgage 1 Info Calcs'!F$5="Interest Only",'Mortgage 1 Monthly Calcs'!I123,'Mortgage 1 Monthly Calcs'!H123)),'Mortgage 1 Monthly Calcs'!L122),'Mortgage 1 Monthly Table'!N123)</f>
        <v>644.3014014855064</v>
      </c>
      <c r="M123">
        <f>IF(ISBLANK('Mortgage 1 Monthly Table'!P123),IF(N122&gt;J123,IF(J123&gt;L122,J123-L122,0),IF(OR(OR(Y122&lt;0,ISTEXT(Y122)),ISTEXT('Mortgage 1 Info Calcs'!$K$4)),"",'Mortgage 1 Info Calcs'!F$21)),'Mortgage 1 Monthly Table'!P123)</f>
        <v>0</v>
      </c>
      <c r="N123">
        <f t="shared" si="16"/>
        <v>644.3014014855064</v>
      </c>
      <c r="O123">
        <f>IF(OR(OR(Y122&lt;0,ISTEXT(Y122)),ISTEXT('Mortgage 1 Info Calcs'!$K$4)),"",(O122+M123))</f>
        <v>0</v>
      </c>
      <c r="P123">
        <f>IF(ISBLANK('Mortgage 1 Monthly Table'!T123),IF(ISTEXT(J123),0,IF(OR(Y122&lt;Q122,AND(Y122&lt;0,NOT(ISTEXT(Y122))),ISTEXT('Mortgage 1 Info Calcs'!$K$4)),IF(-Y122&gt;P122,-Y122,Y122-Q122),IF(J123="",0,'Mortgage 1 Info Calcs'!F$26))),'Mortgage 1 Monthly Table'!T123)</f>
        <v>0</v>
      </c>
      <c r="Q123">
        <f>IF(OR(OR(Y122&lt;0,ISTEXT(Y122)),ISTEXT('Mortgage 1 Info Calcs'!$K$4)),"",IF(O123&lt;0,Q122,(Q122+P123)))</f>
        <v>0</v>
      </c>
      <c r="R123">
        <f>IF(OR(ISERROR(L123-S123),ISTEXT('Mortgage 1 Info Calcs'!$K$4)),"",L123-S123+M123)</f>
        <v>251.01715559051155</v>
      </c>
      <c r="S123">
        <f>IF(OR(IF(ISERROR(ROUND((J123-Q123-'Mortgage 1 Info Calcs'!F$24)*(G123/12),2)),0,(J123-O123-Q123-'Mortgage 1 Info Calcs'!F$24)*(G123/12)),,,ISTEXT('Mortgage 1 Info Calcs'!K$4)),IF(((J123-Q123-'Mortgage 1 Info Calcs'!F$24)*(G123/12))&gt;0,((J123-Q123-'Mortgage 1 Info Calcs'!F$24)*(G123/12)),0),0)</f>
        <v>393.28424589499485</v>
      </c>
      <c r="T123">
        <f>IF(OR(ISERROR(SUM(R$12:R123)),(ISTEXT(T122)),(T122=(SUM(R$12:R123)))),"",SUM(R$12:R123))</f>
        <v>21594.167976591245</v>
      </c>
      <c r="U123">
        <f>SUM(S$12:S123)</f>
        <v>50567.588989785603</v>
      </c>
      <c r="V123" t="str">
        <f>IF(ISBLANK('Mortgage 1 Info Calcs'!F$28),"",IF((O123+Q123)&gt;0,((O123+Q123)*G123/12)-((O123+Q123)*(('Mortgage 1 Info Calcs'!F$28)-('Mortgage 1 Info Calcs'!F$28*'Mortgage 1 Info Calcs'!G$29))/12),""))</f>
        <v/>
      </c>
      <c r="W123" t="str">
        <f>IF(ISTEXT(V123),"",SUM(V$12:V123))</f>
        <v/>
      </c>
      <c r="X123">
        <f>IF(OR(J123=Q123,ISTEXT(Y122),ISTEXT('Mortgage 1 Info Calcs'!$F$17)),"",IF(('Mortgage 1 Info Calcs'!F$18*12)&gt;C122+1,IF(C122='Mortgage 1 Info Calcs'!F$18*12,0,'Mortgage 1 Info Calcs'!F$19+Y123*('Mortgage 1 Info Calcs'!F$17)),'Mortgage 1 Info Calcs'!F$19))</f>
        <v>0</v>
      </c>
      <c r="Y123">
        <f>IF(OR(ISERROR(J123-R123-M123),IF(ISERROR((J123-R123-M123)=0),"True",(J123-R123-M123)=0),ISTEXT('Mortgage 1 Info Calcs'!$K$4)),"",IF((J123&gt;(L123+M123)),(FV((G123/'Mortgage 1 Variables'!E$43),1,(L123+M123),-J123+Q123+'Mortgage 1 Info Calcs'!F$24,0))+Q123+'Mortgage 1 Info Calcs'!F$24+IF(I123&gt;0,0,-I123),""))</f>
        <v>78405.832023408453</v>
      </c>
      <c r="Z123" s="67">
        <f>IF((FV(IF(G123=0,'Mortgage 1 Info Calcs'!F$8,G123)/12,1,PMT(IF(G123=0,'Mortgage 1 Info Calcs'!F$8,G123)/12,('Mortgage 1 Info Calcs'!F$9*12)-C122,-Z122,0),-Z122,0))&gt;0,(FV(IF(G123=0,'Mortgage 1 Info Calcs'!F$8,G123)/12,1,PMT(IF(G123=0,'Mortgage 1 Info Calcs'!F$8,G123)/12,('Mortgage 1 Info Calcs'!F$9*12)-C122,-Z122,0),-Z122,0)),0)</f>
        <v>78405.832023408453</v>
      </c>
      <c r="AA123" s="67">
        <f>IF(Z123&lt;=0,0,(IPMT(IF(G123=0,'Mortgage 1 Info Calcs'!F$8,G123)/12,1,('Mortgage 1 Info Calcs'!F$9*12)-C122,-Z122,0)))</f>
        <v>393.28424589499485</v>
      </c>
      <c r="AB123" s="67">
        <f>IF(C123&lt;('Mortgage 1 Info Calcs'!F$9*12),SUM(AA$12:AA123),0)</f>
        <v>50567.588989785603</v>
      </c>
      <c r="AC123" s="14">
        <v>112</v>
      </c>
      <c r="AD123" s="174">
        <f t="shared" si="17"/>
        <v>9.3333333333333339</v>
      </c>
      <c r="AE123" s="174" t="str">
        <f>IF(Y123="","",IF(J$12+X123='Mortgage 2 Monthly calcs'!J$12+'Mortgage 2 Monthly calcs'!V123,"",IF(J$12+X123&gt;'Mortgage 2 Monthly calcs'!J$12+'Mortgage 2 Monthly calcs'!V123,IF(Y123+X123+'Mortgage 1 Info Calcs'!F$15&gt;'Mortgage 2 Monthly calcs'!W123+'Mortgage 2 Monthly calcs'!V123,"",C123),IF(Y123+X123&lt;'Mortgage 2 Monthly calcs'!W123+'Mortgage 2 Monthly calcs'!V123,"",C123))))</f>
        <v/>
      </c>
      <c r="AG123" s="16"/>
      <c r="AH123" s="16"/>
      <c r="AI123" s="15"/>
    </row>
    <row r="124" spans="2:35" ht="11.7" customHeight="1" x14ac:dyDescent="0.25">
      <c r="B124">
        <f t="shared" si="15"/>
        <v>9.4166666666666661</v>
      </c>
      <c r="C124">
        <v>113</v>
      </c>
      <c r="D124" t="str">
        <f>IF(J892=1,F115+1,"")</f>
        <v/>
      </c>
      <c r="E124" t="str">
        <f t="shared" si="18"/>
        <v/>
      </c>
      <c r="F124" t="str">
        <f>VLOOKUP('Mortgage 1 Variables'!D$12,'Mortgage 1 Variables'!B$8:C$19,2)</f>
        <v>Mar</v>
      </c>
      <c r="G124">
        <f>IF(ISBLANK('Mortgage 1 Monthly Table'!G124),IF(OR(J124=Q124,ISTEXT(Y123),ISTEXT('Mortgage 1 Info Calcs'!$K$4)),0,IF(('Mortgage 1 Info Calcs'!F$7*12)&gt;C123,G123,IF(C123='Mortgage 1 Info Calcs'!F$7*12,'Mortgage 1 Info Calcs'!F$8,G123))),'Mortgage 1 Monthly Table'!G124)</f>
        <v>0.06</v>
      </c>
      <c r="H124">
        <f>((PMT(G124/'Mortgage 1 Variables'!E$43,('Mortgage 1 Info Calcs'!F$9*'Mortgage 1 Variables'!E$43)-C123,-J124,0)))</f>
        <v>644.3014014855064</v>
      </c>
      <c r="I124">
        <f>IF(OR(ISERROR(((IPMT(G124/'Mortgage 1 Variables'!E$43,1,'Mortgage 1 Info Calcs'!F$9*'Mortgage 1 Variables'!E$43,-J124+Q124+'Mortgage 1 Info Calcs'!F$24,IF('Mortgage 1 Info Calcs'!F$5="Interest Only",-J124+Q124+'Mortgage 1 Info Calcs'!F$24,0))))),(((IPMT(G124/'Mortgage 1 Variables'!E$43,1,'Mortgage 1 Info Calcs'!F$9*'Mortgage 1 Variables'!E$43,-J$12,-J$12)))=0)),0,((IPMT(G124/'Mortgage 1 Variables'!E$43,1,'Mortgage 1 Info Calcs'!F$9*'Mortgage 1 Variables'!E$43,-J124+Q124+'Mortgage 1 Info Calcs'!F$24,IF('Mortgage 1 Info Calcs'!F$5="Interest Only",-J124+Q124+'Mortgage 1 Info Calcs'!F$24,0)))))</f>
        <v>392.0291601170423</v>
      </c>
      <c r="J124">
        <f>IF(Y123&gt;0,IF(ISTEXT('Mortgage 1 Info Calcs'!K$4),"0",IF(ISTEXT(Y123),Y123,Y123+(IF(ISTEXT(K124),0,K124)))),0)</f>
        <v>78405.832023408453</v>
      </c>
      <c r="K124">
        <f>IF(ISBLANK('Mortgage 1 Monthly Table'!L124),0,'Mortgage 1 Monthly Table'!L124)</f>
        <v>0</v>
      </c>
      <c r="L124">
        <f>IF(ISBLANK('Mortgage 1 Monthly Table'!N124),IF('Mortgage 1 Info Calcs'!F$13="Calculated",IF('Mortgage 1 Info Calcs'!F$22="Keep Same",IF('Mortgage 1 Info Calcs'!F$5="Interest Only",IF(OR(I124&gt;L123,J124=""),I124,IF(J124&lt;L123,IF(J124&lt;L123,J124+I124,IF(L123+M123&gt;J124,L123+I124,L123)),IF(L123+M123&gt;J124,L123+I124,L123))),IF(H124&gt;L123,H124,IF(J124&gt;L123,IF(L123+M123&gt;J124,L123+I124,L123),J124+S124))),IF('Mortgage 1 Info Calcs'!F$5="Interest Only",'Mortgage 1 Monthly Calcs'!I124,'Mortgage 1 Monthly Calcs'!H124)),'Mortgage 1 Monthly Calcs'!L123),'Mortgage 1 Monthly Table'!N124)</f>
        <v>644.3014014855064</v>
      </c>
      <c r="M124">
        <f>IF(ISBLANK('Mortgage 1 Monthly Table'!P124),IF(N123&gt;J124,IF(J124&gt;L123,J124-L123,0),IF(OR(OR(Y123&lt;0,ISTEXT(Y123)),ISTEXT('Mortgage 1 Info Calcs'!$K$4)),"",'Mortgage 1 Info Calcs'!F$21)),'Mortgage 1 Monthly Table'!P124)</f>
        <v>0</v>
      </c>
      <c r="N124">
        <f t="shared" si="16"/>
        <v>644.3014014855064</v>
      </c>
      <c r="O124">
        <f>IF(OR(OR(Y123&lt;0,ISTEXT(Y123)),ISTEXT('Mortgage 1 Info Calcs'!$K$4)),"",(O123+M124))</f>
        <v>0</v>
      </c>
      <c r="P124">
        <f>IF(ISBLANK('Mortgage 1 Monthly Table'!T124),IF(ISTEXT(J124),0,IF(OR(Y123&lt;Q123,AND(Y123&lt;0,NOT(ISTEXT(Y123))),ISTEXT('Mortgage 1 Info Calcs'!$K$4)),IF(-Y123&gt;P123,-Y123,Y123-Q123),IF(J124="",0,'Mortgage 1 Info Calcs'!F$26))),'Mortgage 1 Monthly Table'!T124)</f>
        <v>0</v>
      </c>
      <c r="Q124">
        <f>IF(OR(OR(Y123&lt;0,ISTEXT(Y123)),ISTEXT('Mortgage 1 Info Calcs'!$K$4)),"",IF(O124&lt;0,Q123,(Q123+P124)))</f>
        <v>0</v>
      </c>
      <c r="R124">
        <f>IF(OR(ISERROR(L124-S124),ISTEXT('Mortgage 1 Info Calcs'!$K$4)),"",L124-S124+M124)</f>
        <v>252.27224136846411</v>
      </c>
      <c r="S124">
        <f>IF(OR(IF(ISERROR(ROUND((J124-Q124-'Mortgage 1 Info Calcs'!F$24)*(G124/12),2)),0,(J124-O124-Q124-'Mortgage 1 Info Calcs'!F$24)*(G124/12)),,,ISTEXT('Mortgage 1 Info Calcs'!K$4)),IF(((J124-Q124-'Mortgage 1 Info Calcs'!F$24)*(G124/12))&gt;0,((J124-Q124-'Mortgage 1 Info Calcs'!F$24)*(G124/12)),0),0)</f>
        <v>392.0291601170423</v>
      </c>
      <c r="T124">
        <f>IF(OR(ISERROR(SUM(R$12:R124)),(ISTEXT(T123)),(T123=(SUM(R$12:R124)))),"",SUM(R$12:R124))</f>
        <v>21846.440217959709</v>
      </c>
      <c r="U124">
        <f>SUM(S$12:S124)</f>
        <v>50959.618149902642</v>
      </c>
      <c r="V124" t="str">
        <f>IF(ISBLANK('Mortgage 1 Info Calcs'!F$28),"",IF((O124+Q124)&gt;0,((O124+Q124)*G124/12)-((O124+Q124)*(('Mortgage 1 Info Calcs'!F$28)-('Mortgage 1 Info Calcs'!F$28*'Mortgage 1 Info Calcs'!G$29))/12),""))</f>
        <v/>
      </c>
      <c r="W124" t="str">
        <f>IF(ISTEXT(V124),"",SUM(V$12:V124))</f>
        <v/>
      </c>
      <c r="X124">
        <f>IF(OR(J124=Q124,ISTEXT(Y123),ISTEXT('Mortgage 1 Info Calcs'!$F$17)),"",IF(('Mortgage 1 Info Calcs'!F$18*12)&gt;C123+1,IF(C123='Mortgage 1 Info Calcs'!F$18*12,0,'Mortgage 1 Info Calcs'!F$19+Y124*('Mortgage 1 Info Calcs'!F$17)),'Mortgage 1 Info Calcs'!F$19))</f>
        <v>0</v>
      </c>
      <c r="Y124">
        <f>IF(OR(ISERROR(J124-R124-M124),IF(ISERROR((J124-R124-M124)=0),"True",(J124-R124-M124)=0),ISTEXT('Mortgage 1 Info Calcs'!$K$4)),"",IF((J124&gt;(L124+M124)),(FV((G124/'Mortgage 1 Variables'!E$43),1,(L124+M124),-J124+Q124+'Mortgage 1 Info Calcs'!F$24,0))+Q124+'Mortgage 1 Info Calcs'!F$24+IF(I124&gt;0,0,-I124),""))</f>
        <v>78153.559782039985</v>
      </c>
      <c r="Z124" s="67">
        <f>IF((FV(IF(G124=0,'Mortgage 1 Info Calcs'!F$8,G124)/12,1,PMT(IF(G124=0,'Mortgage 1 Info Calcs'!F$8,G124)/12,('Mortgage 1 Info Calcs'!F$9*12)-C123,-Z123,0),-Z123,0))&gt;0,(FV(IF(G124=0,'Mortgage 1 Info Calcs'!F$8,G124)/12,1,PMT(IF(G124=0,'Mortgage 1 Info Calcs'!F$8,G124)/12,('Mortgage 1 Info Calcs'!F$9*12)-C123,-Z123,0),-Z123,0)),0)</f>
        <v>78153.559782039985</v>
      </c>
      <c r="AA124" s="67">
        <f>IF(Z124&lt;=0,0,(IPMT(IF(G124=0,'Mortgage 1 Info Calcs'!F$8,G124)/12,1,('Mortgage 1 Info Calcs'!F$9*12)-C123,-Z123,0)))</f>
        <v>392.0291601170423</v>
      </c>
      <c r="AB124" s="67">
        <f>IF(C124&lt;('Mortgage 1 Info Calcs'!F$9*12),SUM(AA$12:AA124),0)</f>
        <v>50959.618149902642</v>
      </c>
      <c r="AC124" s="14">
        <v>113</v>
      </c>
      <c r="AD124" s="174">
        <f t="shared" si="17"/>
        <v>9.4166666666666661</v>
      </c>
      <c r="AE124" s="174" t="str">
        <f>IF(Y124="","",IF(J$12+X124='Mortgage 2 Monthly calcs'!J$12+'Mortgage 2 Monthly calcs'!V124,"",IF(J$12+X124&gt;'Mortgage 2 Monthly calcs'!J$12+'Mortgage 2 Monthly calcs'!V124,IF(Y124+X124+'Mortgage 1 Info Calcs'!F$15&gt;'Mortgage 2 Monthly calcs'!W124+'Mortgage 2 Monthly calcs'!V124,"",C124),IF(Y124+X124&lt;'Mortgage 2 Monthly calcs'!W124+'Mortgage 2 Monthly calcs'!V124,"",C124))))</f>
        <v/>
      </c>
      <c r="AG124" s="16"/>
      <c r="AH124" s="16"/>
      <c r="AI124" s="15"/>
    </row>
    <row r="125" spans="2:35" ht="11.7" customHeight="1" x14ac:dyDescent="0.25">
      <c r="B125">
        <f t="shared" si="15"/>
        <v>9.5</v>
      </c>
      <c r="C125">
        <v>114</v>
      </c>
      <c r="D125" t="str">
        <f>IF(J893=1,F115+1,"")</f>
        <v/>
      </c>
      <c r="E125" t="str">
        <f t="shared" si="18"/>
        <v/>
      </c>
      <c r="F125" t="str">
        <f>VLOOKUP('Mortgage 1 Variables'!D$13,'Mortgage 1 Variables'!B$8:C$19,2)</f>
        <v>Apr</v>
      </c>
      <c r="G125">
        <f>IF(ISBLANK('Mortgage 1 Monthly Table'!G125),IF(OR(J125=Q125,ISTEXT(Y124),ISTEXT('Mortgage 1 Info Calcs'!$K$4)),0,IF(('Mortgage 1 Info Calcs'!F$7*12)&gt;C124,G124,IF(C124='Mortgage 1 Info Calcs'!F$7*12,'Mortgage 1 Info Calcs'!F$8,G124))),'Mortgage 1 Monthly Table'!G125)</f>
        <v>0.06</v>
      </c>
      <c r="H125">
        <f>((PMT(G125/'Mortgage 1 Variables'!E$43,('Mortgage 1 Info Calcs'!F$9*'Mortgage 1 Variables'!E$43)-C124,-J125,0)))</f>
        <v>644.3014014855064</v>
      </c>
      <c r="I125">
        <f>IF(OR(ISERROR(((IPMT(G125/'Mortgage 1 Variables'!E$43,1,'Mortgage 1 Info Calcs'!F$9*'Mortgage 1 Variables'!E$43,-J125+Q125+'Mortgage 1 Info Calcs'!F$24,IF('Mortgage 1 Info Calcs'!F$5="Interest Only",-J125+Q125+'Mortgage 1 Info Calcs'!F$24,0))))),(((IPMT(G125/'Mortgage 1 Variables'!E$43,1,'Mortgage 1 Info Calcs'!F$9*'Mortgage 1 Variables'!E$43,-J$12,-J$12)))=0)),0,((IPMT(G125/'Mortgage 1 Variables'!E$43,1,'Mortgage 1 Info Calcs'!F$9*'Mortgage 1 Variables'!E$43,-J125+Q125+'Mortgage 1 Info Calcs'!F$24,IF('Mortgage 1 Info Calcs'!F$5="Interest Only",-J125+Q125+'Mortgage 1 Info Calcs'!F$24,0)))))</f>
        <v>390.76779891019993</v>
      </c>
      <c r="J125">
        <f>IF(Y124&gt;0,IF(ISTEXT('Mortgage 1 Info Calcs'!K$4),"0",IF(ISTEXT(Y124),Y124,Y124+(IF(ISTEXT(K125),0,K125)))),0)</f>
        <v>78153.559782039985</v>
      </c>
      <c r="K125">
        <f>IF(ISBLANK('Mortgage 1 Monthly Table'!L125),0,'Mortgage 1 Monthly Table'!L125)</f>
        <v>0</v>
      </c>
      <c r="L125">
        <f>IF(ISBLANK('Mortgage 1 Monthly Table'!N125),IF('Mortgage 1 Info Calcs'!F$13="Calculated",IF('Mortgage 1 Info Calcs'!F$22="Keep Same",IF('Mortgage 1 Info Calcs'!F$5="Interest Only",IF(OR(I125&gt;L124,J125=""),I125,IF(J125&lt;L124,IF(J125&lt;L124,J125+I125,IF(L124+M124&gt;J125,L124+I125,L124)),IF(L124+M124&gt;J125,L124+I125,L124))),IF(H125&gt;L124,H125,IF(J125&gt;L124,IF(L124+M124&gt;J125,L124+I125,L124),J125+S125))),IF('Mortgage 1 Info Calcs'!F$5="Interest Only",'Mortgage 1 Monthly Calcs'!I125,'Mortgage 1 Monthly Calcs'!H125)),'Mortgage 1 Monthly Calcs'!L124),'Mortgage 1 Monthly Table'!N125)</f>
        <v>644.3014014855064</v>
      </c>
      <c r="M125">
        <f>IF(ISBLANK('Mortgage 1 Monthly Table'!P125),IF(N124&gt;J125,IF(J125&gt;L124,J125-L124,0),IF(OR(OR(Y124&lt;0,ISTEXT(Y124)),ISTEXT('Mortgage 1 Info Calcs'!$K$4)),"",'Mortgage 1 Info Calcs'!F$21)),'Mortgage 1 Monthly Table'!P125)</f>
        <v>0</v>
      </c>
      <c r="N125">
        <f t="shared" si="16"/>
        <v>644.3014014855064</v>
      </c>
      <c r="O125">
        <f>IF(OR(OR(Y124&lt;0,ISTEXT(Y124)),ISTEXT('Mortgage 1 Info Calcs'!$K$4)),"",(O124+M125))</f>
        <v>0</v>
      </c>
      <c r="P125">
        <f>IF(ISBLANK('Mortgage 1 Monthly Table'!T125),IF(ISTEXT(J125),0,IF(OR(Y124&lt;Q124,AND(Y124&lt;0,NOT(ISTEXT(Y124))),ISTEXT('Mortgage 1 Info Calcs'!$K$4)),IF(-Y124&gt;P124,-Y124,Y124-Q124),IF(J125="",0,'Mortgage 1 Info Calcs'!F$26))),'Mortgage 1 Monthly Table'!T125)</f>
        <v>0</v>
      </c>
      <c r="Q125">
        <f>IF(OR(OR(Y124&lt;0,ISTEXT(Y124)),ISTEXT('Mortgage 1 Info Calcs'!$K$4)),"",IF(O125&lt;0,Q124,(Q124+P125)))</f>
        <v>0</v>
      </c>
      <c r="R125">
        <f>IF(OR(ISERROR(L125-S125),ISTEXT('Mortgage 1 Info Calcs'!$K$4)),"",L125-S125+M125)</f>
        <v>253.53360257530647</v>
      </c>
      <c r="S125">
        <f>IF(OR(IF(ISERROR(ROUND((J125-Q125-'Mortgage 1 Info Calcs'!F$24)*(G125/12),2)),0,(J125-O125-Q125-'Mortgage 1 Info Calcs'!F$24)*(G125/12)),,,ISTEXT('Mortgage 1 Info Calcs'!K$4)),IF(((J125-Q125-'Mortgage 1 Info Calcs'!F$24)*(G125/12))&gt;0,((J125-Q125-'Mortgage 1 Info Calcs'!F$24)*(G125/12)),0),0)</f>
        <v>390.76779891019993</v>
      </c>
      <c r="T125">
        <f>IF(OR(ISERROR(SUM(R$12:R125)),(ISTEXT(T124)),(T124=(SUM(R$12:R125)))),"",SUM(R$12:R125))</f>
        <v>22099.973820535015</v>
      </c>
      <c r="U125">
        <f>SUM(S$12:S125)</f>
        <v>51350.385948812844</v>
      </c>
      <c r="V125" t="str">
        <f>IF(ISBLANK('Mortgage 1 Info Calcs'!F$28),"",IF((O125+Q125)&gt;0,((O125+Q125)*G125/12)-((O125+Q125)*(('Mortgage 1 Info Calcs'!F$28)-('Mortgage 1 Info Calcs'!F$28*'Mortgage 1 Info Calcs'!G$29))/12),""))</f>
        <v/>
      </c>
      <c r="W125" t="str">
        <f>IF(ISTEXT(V125),"",SUM(V$12:V125))</f>
        <v/>
      </c>
      <c r="X125">
        <f>IF(OR(J125=Q125,ISTEXT(Y124),ISTEXT('Mortgage 1 Info Calcs'!$F$17)),"",IF(('Mortgage 1 Info Calcs'!F$18*12)&gt;C124+1,IF(C124='Mortgage 1 Info Calcs'!F$18*12,0,'Mortgage 1 Info Calcs'!F$19+Y125*('Mortgage 1 Info Calcs'!F$17)),'Mortgage 1 Info Calcs'!F$19))</f>
        <v>0</v>
      </c>
      <c r="Y125">
        <f>IF(OR(ISERROR(J125-R125-M125),IF(ISERROR((J125-R125-M125)=0),"True",(J125-R125-M125)=0),ISTEXT('Mortgage 1 Info Calcs'!$K$4)),"",IF((J125&gt;(L125+M125)),(FV((G125/'Mortgage 1 Variables'!E$43),1,(L125+M125),-J125+Q125+'Mortgage 1 Info Calcs'!F$24,0))+Q125+'Mortgage 1 Info Calcs'!F$24+IF(I125&gt;0,0,-I125),""))</f>
        <v>77900.026179464679</v>
      </c>
      <c r="Z125" s="67">
        <f>IF((FV(IF(G125=0,'Mortgage 1 Info Calcs'!F$8,G125)/12,1,PMT(IF(G125=0,'Mortgage 1 Info Calcs'!F$8,G125)/12,('Mortgage 1 Info Calcs'!F$9*12)-C124,-Z124,0),-Z124,0))&gt;0,(FV(IF(G125=0,'Mortgage 1 Info Calcs'!F$8,G125)/12,1,PMT(IF(G125=0,'Mortgage 1 Info Calcs'!F$8,G125)/12,('Mortgage 1 Info Calcs'!F$9*12)-C124,-Z124,0),-Z124,0)),0)</f>
        <v>77900.026179464679</v>
      </c>
      <c r="AA125" s="67">
        <f>IF(Z125&lt;=0,0,(IPMT(IF(G125=0,'Mortgage 1 Info Calcs'!F$8,G125)/12,1,('Mortgage 1 Info Calcs'!F$9*12)-C124,-Z124,0)))</f>
        <v>390.76779891019993</v>
      </c>
      <c r="AB125" s="67">
        <f>IF(C125&lt;('Mortgage 1 Info Calcs'!F$9*12),SUM(AA$12:AA125),0)</f>
        <v>51350.385948812844</v>
      </c>
      <c r="AC125" s="14">
        <v>114</v>
      </c>
      <c r="AD125" s="174">
        <f t="shared" si="17"/>
        <v>9.5</v>
      </c>
      <c r="AE125" s="174" t="str">
        <f>IF(Y125="","",IF(J$12+X125='Mortgage 2 Monthly calcs'!J$12+'Mortgage 2 Monthly calcs'!V125,"",IF(J$12+X125&gt;'Mortgage 2 Monthly calcs'!J$12+'Mortgage 2 Monthly calcs'!V125,IF(Y125+X125+'Mortgage 1 Info Calcs'!F$15&gt;'Mortgage 2 Monthly calcs'!W125+'Mortgage 2 Monthly calcs'!V125,"",C125),IF(Y125+X125&lt;'Mortgage 2 Monthly calcs'!W125+'Mortgage 2 Monthly calcs'!V125,"",C125))))</f>
        <v/>
      </c>
      <c r="AG125" s="16"/>
      <c r="AH125" s="16"/>
      <c r="AI125" s="15"/>
    </row>
    <row r="126" spans="2:35" ht="11.7" customHeight="1" x14ac:dyDescent="0.25">
      <c r="B126">
        <f t="shared" si="15"/>
        <v>9.5833333333333339</v>
      </c>
      <c r="C126">
        <v>115</v>
      </c>
      <c r="D126" t="str">
        <f>IF(J894=1,F115+1,"")</f>
        <v/>
      </c>
      <c r="E126" t="str">
        <f t="shared" si="18"/>
        <v/>
      </c>
      <c r="F126" t="str">
        <f>VLOOKUP('Mortgage 1 Variables'!D$14,'Mortgage 1 Variables'!B$8:C$19,2)</f>
        <v>May</v>
      </c>
      <c r="G126">
        <f>IF(ISBLANK('Mortgage 1 Monthly Table'!G126),IF(OR(J126=Q126,ISTEXT(Y125),ISTEXT('Mortgage 1 Info Calcs'!$K$4)),0,IF(('Mortgage 1 Info Calcs'!F$7*12)&gt;C125,G125,IF(C125='Mortgage 1 Info Calcs'!F$7*12,'Mortgage 1 Info Calcs'!F$8,G125))),'Mortgage 1 Monthly Table'!G126)</f>
        <v>0.06</v>
      </c>
      <c r="H126">
        <f>((PMT(G126/'Mortgage 1 Variables'!E$43,('Mortgage 1 Info Calcs'!F$9*'Mortgage 1 Variables'!E$43)-C125,-J126,0)))</f>
        <v>644.30140148550652</v>
      </c>
      <c r="I126">
        <f>IF(OR(ISERROR(((IPMT(G126/'Mortgage 1 Variables'!E$43,1,'Mortgage 1 Info Calcs'!F$9*'Mortgage 1 Variables'!E$43,-J126+Q126+'Mortgage 1 Info Calcs'!F$24,IF('Mortgage 1 Info Calcs'!F$5="Interest Only",-J126+Q126+'Mortgage 1 Info Calcs'!F$24,0))))),(((IPMT(G126/'Mortgage 1 Variables'!E$43,1,'Mortgage 1 Info Calcs'!F$9*'Mortgage 1 Variables'!E$43,-J$12,-J$12)))=0)),0,((IPMT(G126/'Mortgage 1 Variables'!E$43,1,'Mortgage 1 Info Calcs'!F$9*'Mortgage 1 Variables'!E$43,-J126+Q126+'Mortgage 1 Info Calcs'!F$24,IF('Mortgage 1 Info Calcs'!F$5="Interest Only",-J126+Q126+'Mortgage 1 Info Calcs'!F$24,0)))))</f>
        <v>389.5001308973234</v>
      </c>
      <c r="J126">
        <f>IF(Y125&gt;0,IF(ISTEXT('Mortgage 1 Info Calcs'!K$4),"0",IF(ISTEXT(Y125),Y125,Y125+(IF(ISTEXT(K126),0,K126)))),0)</f>
        <v>77900.026179464679</v>
      </c>
      <c r="K126">
        <f>IF(ISBLANK('Mortgage 1 Monthly Table'!L126),0,'Mortgage 1 Monthly Table'!L126)</f>
        <v>0</v>
      </c>
      <c r="L126">
        <f>IF(ISBLANK('Mortgage 1 Monthly Table'!N126),IF('Mortgage 1 Info Calcs'!F$13="Calculated",IF('Mortgage 1 Info Calcs'!F$22="Keep Same",IF('Mortgage 1 Info Calcs'!F$5="Interest Only",IF(OR(I126&gt;L125,J126=""),I126,IF(J126&lt;L125,IF(J126&lt;L125,J126+I126,IF(L125+M125&gt;J126,L125+I126,L125)),IF(L125+M125&gt;J126,L125+I126,L125))),IF(H126&gt;L125,H126,IF(J126&gt;L125,IF(L125+M125&gt;J126,L125+I126,L125),J126+S126))),IF('Mortgage 1 Info Calcs'!F$5="Interest Only",'Mortgage 1 Monthly Calcs'!I126,'Mortgage 1 Monthly Calcs'!H126)),'Mortgage 1 Monthly Calcs'!L125),'Mortgage 1 Monthly Table'!N126)</f>
        <v>644.30140148550652</v>
      </c>
      <c r="M126">
        <f>IF(ISBLANK('Mortgage 1 Monthly Table'!P126),IF(N125&gt;J126,IF(J126&gt;L125,J126-L125,0),IF(OR(OR(Y125&lt;0,ISTEXT(Y125)),ISTEXT('Mortgage 1 Info Calcs'!$K$4)),"",'Mortgage 1 Info Calcs'!F$21)),'Mortgage 1 Monthly Table'!P126)</f>
        <v>0</v>
      </c>
      <c r="N126">
        <f t="shared" si="16"/>
        <v>644.30140148550652</v>
      </c>
      <c r="O126">
        <f>IF(OR(OR(Y125&lt;0,ISTEXT(Y125)),ISTEXT('Mortgage 1 Info Calcs'!$K$4)),"",(O125+M126))</f>
        <v>0</v>
      </c>
      <c r="P126">
        <f>IF(ISBLANK('Mortgage 1 Monthly Table'!T126),IF(ISTEXT(J126),0,IF(OR(Y125&lt;Q125,AND(Y125&lt;0,NOT(ISTEXT(Y125))),ISTEXT('Mortgage 1 Info Calcs'!$K$4)),IF(-Y125&gt;P125,-Y125,Y125-Q125),IF(J126="",0,'Mortgage 1 Info Calcs'!F$26))),'Mortgage 1 Monthly Table'!T126)</f>
        <v>0</v>
      </c>
      <c r="Q126">
        <f>IF(OR(OR(Y125&lt;0,ISTEXT(Y125)),ISTEXT('Mortgage 1 Info Calcs'!$K$4)),"",IF(O126&lt;0,Q125,(Q125+P126)))</f>
        <v>0</v>
      </c>
      <c r="R126">
        <f>IF(OR(ISERROR(L126-S126),ISTEXT('Mortgage 1 Info Calcs'!$K$4)),"",L126-S126+M126)</f>
        <v>254.80127058818312</v>
      </c>
      <c r="S126">
        <f>IF(OR(IF(ISERROR(ROUND((J126-Q126-'Mortgage 1 Info Calcs'!F$24)*(G126/12),2)),0,(J126-O126-Q126-'Mortgage 1 Info Calcs'!F$24)*(G126/12)),,,ISTEXT('Mortgage 1 Info Calcs'!K$4)),IF(((J126-Q126-'Mortgage 1 Info Calcs'!F$24)*(G126/12))&gt;0,((J126-Q126-'Mortgage 1 Info Calcs'!F$24)*(G126/12)),0),0)</f>
        <v>389.5001308973234</v>
      </c>
      <c r="T126">
        <f>IF(OR(ISERROR(SUM(R$12:R126)),(ISTEXT(T125)),(T125=(SUM(R$12:R126)))),"",SUM(R$12:R126))</f>
        <v>22354.7750911232</v>
      </c>
      <c r="U126">
        <f>SUM(S$12:S126)</f>
        <v>51739.886079710166</v>
      </c>
      <c r="V126" t="str">
        <f>IF(ISBLANK('Mortgage 1 Info Calcs'!F$28),"",IF((O126+Q126)&gt;0,((O126+Q126)*G126/12)-((O126+Q126)*(('Mortgage 1 Info Calcs'!F$28)-('Mortgage 1 Info Calcs'!F$28*'Mortgage 1 Info Calcs'!G$29))/12),""))</f>
        <v/>
      </c>
      <c r="W126" t="str">
        <f>IF(ISTEXT(V126),"",SUM(V$12:V126))</f>
        <v/>
      </c>
      <c r="X126">
        <f>IF(OR(J126=Q126,ISTEXT(Y125),ISTEXT('Mortgage 1 Info Calcs'!$F$17)),"",IF(('Mortgage 1 Info Calcs'!F$18*12)&gt;C125+1,IF(C125='Mortgage 1 Info Calcs'!F$18*12,0,'Mortgage 1 Info Calcs'!F$19+Y126*('Mortgage 1 Info Calcs'!F$17)),'Mortgage 1 Info Calcs'!F$19))</f>
        <v>0</v>
      </c>
      <c r="Y126">
        <f>IF(OR(ISERROR(J126-R126-M126),IF(ISERROR((J126-R126-M126)=0),"True",(J126-R126-M126)=0),ISTEXT('Mortgage 1 Info Calcs'!$K$4)),"",IF((J126&gt;(L126+M126)),(FV((G126/'Mortgage 1 Variables'!E$43),1,(L126+M126),-J126+Q126+'Mortgage 1 Info Calcs'!F$24,0))+Q126+'Mortgage 1 Info Calcs'!F$24+IF(I126&gt;0,0,-I126),""))</f>
        <v>77645.224908876495</v>
      </c>
      <c r="Z126" s="67">
        <f>IF((FV(IF(G126=0,'Mortgage 1 Info Calcs'!F$8,G126)/12,1,PMT(IF(G126=0,'Mortgage 1 Info Calcs'!F$8,G126)/12,('Mortgage 1 Info Calcs'!F$9*12)-C125,-Z125,0),-Z125,0))&gt;0,(FV(IF(G126=0,'Mortgage 1 Info Calcs'!F$8,G126)/12,1,PMT(IF(G126=0,'Mortgage 1 Info Calcs'!F$8,G126)/12,('Mortgage 1 Info Calcs'!F$9*12)-C125,-Z125,0),-Z125,0)),0)</f>
        <v>77645.224908876495</v>
      </c>
      <c r="AA126" s="67">
        <f>IF(Z126&lt;=0,0,(IPMT(IF(G126=0,'Mortgage 1 Info Calcs'!F$8,G126)/12,1,('Mortgage 1 Info Calcs'!F$9*12)-C125,-Z125,0)))</f>
        <v>389.5001308973234</v>
      </c>
      <c r="AB126" s="67">
        <f>IF(C126&lt;('Mortgage 1 Info Calcs'!F$9*12),SUM(AA$12:AA126),0)</f>
        <v>51739.886079710166</v>
      </c>
      <c r="AC126" s="14">
        <v>115</v>
      </c>
      <c r="AD126" s="174">
        <f t="shared" si="17"/>
        <v>9.5833333333333339</v>
      </c>
      <c r="AE126" s="174" t="str">
        <f>IF(Y126="","",IF(J$12+X126='Mortgage 2 Monthly calcs'!J$12+'Mortgage 2 Monthly calcs'!V126,"",IF(J$12+X126&gt;'Mortgage 2 Monthly calcs'!J$12+'Mortgage 2 Monthly calcs'!V126,IF(Y126+X126+'Mortgage 1 Info Calcs'!F$15&gt;'Mortgage 2 Monthly calcs'!W126+'Mortgage 2 Monthly calcs'!V126,"",C126),IF(Y126+X126&lt;'Mortgage 2 Monthly calcs'!W126+'Mortgage 2 Monthly calcs'!V126,"",C126))))</f>
        <v/>
      </c>
      <c r="AG126" s="16"/>
      <c r="AH126" s="16"/>
      <c r="AI126" s="15"/>
    </row>
    <row r="127" spans="2:35" ht="11.7" customHeight="1" x14ac:dyDescent="0.25">
      <c r="B127">
        <f t="shared" si="15"/>
        <v>9.6666666666666661</v>
      </c>
      <c r="C127">
        <v>116</v>
      </c>
      <c r="D127" t="str">
        <f>IF(J895=1,F115+1,"")</f>
        <v/>
      </c>
      <c r="E127" t="str">
        <f t="shared" si="18"/>
        <v/>
      </c>
      <c r="F127" t="str">
        <f>VLOOKUP('Mortgage 1 Variables'!D$15,'Mortgage 1 Variables'!B$8:C$19,2)</f>
        <v>Jun</v>
      </c>
      <c r="G127">
        <f>IF(ISBLANK('Mortgage 1 Monthly Table'!G127),IF(OR(J127=Q127,ISTEXT(Y126),ISTEXT('Mortgage 1 Info Calcs'!$K$4)),0,IF(('Mortgage 1 Info Calcs'!F$7*12)&gt;C126,G126,IF(C126='Mortgage 1 Info Calcs'!F$7*12,'Mortgage 1 Info Calcs'!F$8,G126))),'Mortgage 1 Monthly Table'!G127)</f>
        <v>0.06</v>
      </c>
      <c r="H127">
        <f>((PMT(G127/'Mortgage 1 Variables'!E$43,('Mortgage 1 Info Calcs'!F$9*'Mortgage 1 Variables'!E$43)-C126,-J127,0)))</f>
        <v>644.3014014855064</v>
      </c>
      <c r="I127">
        <f>IF(OR(ISERROR(((IPMT(G127/'Mortgage 1 Variables'!E$43,1,'Mortgage 1 Info Calcs'!F$9*'Mortgage 1 Variables'!E$43,-J127+Q127+'Mortgage 1 Info Calcs'!F$24,IF('Mortgage 1 Info Calcs'!F$5="Interest Only",-J127+Q127+'Mortgage 1 Info Calcs'!F$24,0))))),(((IPMT(G127/'Mortgage 1 Variables'!E$43,1,'Mortgage 1 Info Calcs'!F$9*'Mortgage 1 Variables'!E$43,-J$12,-J$12)))=0)),0,((IPMT(G127/'Mortgage 1 Variables'!E$43,1,'Mortgage 1 Info Calcs'!F$9*'Mortgage 1 Variables'!E$43,-J127+Q127+'Mortgage 1 Info Calcs'!F$24,IF('Mortgage 1 Info Calcs'!F$5="Interest Only",-J127+Q127+'Mortgage 1 Info Calcs'!F$24,0)))))</f>
        <v>388.22612454438246</v>
      </c>
      <c r="J127">
        <f>IF(Y126&gt;0,IF(ISTEXT('Mortgage 1 Info Calcs'!K$4),"0",IF(ISTEXT(Y126),Y126,Y126+(IF(ISTEXT(K127),0,K127)))),0)</f>
        <v>77645.224908876495</v>
      </c>
      <c r="K127">
        <f>IF(ISBLANK('Mortgage 1 Monthly Table'!L127),0,'Mortgage 1 Monthly Table'!L127)</f>
        <v>0</v>
      </c>
      <c r="L127">
        <f>IF(ISBLANK('Mortgage 1 Monthly Table'!N127),IF('Mortgage 1 Info Calcs'!F$13="Calculated",IF('Mortgage 1 Info Calcs'!F$22="Keep Same",IF('Mortgage 1 Info Calcs'!F$5="Interest Only",IF(OR(I127&gt;L126,J127=""),I127,IF(J127&lt;L126,IF(J127&lt;L126,J127+I127,IF(L126+M126&gt;J127,L126+I127,L126)),IF(L126+M126&gt;J127,L126+I127,L126))),IF(H127&gt;L126,H127,IF(J127&gt;L126,IF(L126+M126&gt;J127,L126+I127,L126),J127+S127))),IF('Mortgage 1 Info Calcs'!F$5="Interest Only",'Mortgage 1 Monthly Calcs'!I127,'Mortgage 1 Monthly Calcs'!H127)),'Mortgage 1 Monthly Calcs'!L126),'Mortgage 1 Monthly Table'!N127)</f>
        <v>644.3014014855064</v>
      </c>
      <c r="M127">
        <f>IF(ISBLANK('Mortgage 1 Monthly Table'!P127),IF(N126&gt;J127,IF(J127&gt;L126,J127-L126,0),IF(OR(OR(Y126&lt;0,ISTEXT(Y126)),ISTEXT('Mortgage 1 Info Calcs'!$K$4)),"",'Mortgage 1 Info Calcs'!F$21)),'Mortgage 1 Monthly Table'!P127)</f>
        <v>0</v>
      </c>
      <c r="N127">
        <f t="shared" si="16"/>
        <v>644.3014014855064</v>
      </c>
      <c r="O127">
        <f>IF(OR(OR(Y126&lt;0,ISTEXT(Y126)),ISTEXT('Mortgage 1 Info Calcs'!$K$4)),"",(O126+M127))</f>
        <v>0</v>
      </c>
      <c r="P127">
        <f>IF(ISBLANK('Mortgage 1 Monthly Table'!T127),IF(ISTEXT(J127),0,IF(OR(Y126&lt;Q126,AND(Y126&lt;0,NOT(ISTEXT(Y126))),ISTEXT('Mortgage 1 Info Calcs'!$K$4)),IF(-Y126&gt;P126,-Y126,Y126-Q126),IF(J127="",0,'Mortgage 1 Info Calcs'!F$26))),'Mortgage 1 Monthly Table'!T127)</f>
        <v>0</v>
      </c>
      <c r="Q127">
        <f>IF(OR(OR(Y126&lt;0,ISTEXT(Y126)),ISTEXT('Mortgage 1 Info Calcs'!$K$4)),"",IF(O127&lt;0,Q126,(Q126+P127)))</f>
        <v>0</v>
      </c>
      <c r="R127">
        <f>IF(OR(ISERROR(L127-S127),ISTEXT('Mortgage 1 Info Calcs'!$K$4)),"",L127-S127+M127)</f>
        <v>256.07527694112395</v>
      </c>
      <c r="S127">
        <f>IF(OR(IF(ISERROR(ROUND((J127-Q127-'Mortgage 1 Info Calcs'!F$24)*(G127/12),2)),0,(J127-O127-Q127-'Mortgage 1 Info Calcs'!F$24)*(G127/12)),,,ISTEXT('Mortgage 1 Info Calcs'!K$4)),IF(((J127-Q127-'Mortgage 1 Info Calcs'!F$24)*(G127/12))&gt;0,((J127-Q127-'Mortgage 1 Info Calcs'!F$24)*(G127/12)),0),0)</f>
        <v>388.22612454438246</v>
      </c>
      <c r="T127">
        <f>IF(OR(ISERROR(SUM(R$12:R127)),(ISTEXT(T126)),(T126=(SUM(R$12:R127)))),"",SUM(R$12:R127))</f>
        <v>22610.850368064323</v>
      </c>
      <c r="U127">
        <f>SUM(S$12:S127)</f>
        <v>52128.112204254547</v>
      </c>
      <c r="V127" t="str">
        <f>IF(ISBLANK('Mortgage 1 Info Calcs'!F$28),"",IF((O127+Q127)&gt;0,((O127+Q127)*G127/12)-((O127+Q127)*(('Mortgage 1 Info Calcs'!F$28)-('Mortgage 1 Info Calcs'!F$28*'Mortgage 1 Info Calcs'!G$29))/12),""))</f>
        <v/>
      </c>
      <c r="W127" t="str">
        <f>IF(ISTEXT(V127),"",SUM(V$12:V127))</f>
        <v/>
      </c>
      <c r="X127">
        <f>IF(OR(J127=Q127,ISTEXT(Y126),ISTEXT('Mortgage 1 Info Calcs'!$F$17)),"",IF(('Mortgage 1 Info Calcs'!F$18*12)&gt;C126+1,IF(C126='Mortgage 1 Info Calcs'!F$18*12,0,'Mortgage 1 Info Calcs'!F$19+Y127*('Mortgage 1 Info Calcs'!F$17)),'Mortgage 1 Info Calcs'!F$19))</f>
        <v>0</v>
      </c>
      <c r="Y127">
        <f>IF(OR(ISERROR(J127-R127-M127),IF(ISERROR((J127-R127-M127)=0),"True",(J127-R127-M127)=0),ISTEXT('Mortgage 1 Info Calcs'!$K$4)),"",IF((J127&gt;(L127+M127)),(FV((G127/'Mortgage 1 Variables'!E$43),1,(L127+M127),-J127+Q127+'Mortgage 1 Info Calcs'!F$24,0))+Q127+'Mortgage 1 Info Calcs'!F$24+IF(I127&gt;0,0,-I127),""))</f>
        <v>77389.149631935376</v>
      </c>
      <c r="Z127" s="67">
        <f>IF((FV(IF(G127=0,'Mortgage 1 Info Calcs'!F$8,G127)/12,1,PMT(IF(G127=0,'Mortgage 1 Info Calcs'!F$8,G127)/12,('Mortgage 1 Info Calcs'!F$9*12)-C126,-Z126,0),-Z126,0))&gt;0,(FV(IF(G127=0,'Mortgage 1 Info Calcs'!F$8,G127)/12,1,PMT(IF(G127=0,'Mortgage 1 Info Calcs'!F$8,G127)/12,('Mortgage 1 Info Calcs'!F$9*12)-C126,-Z126,0),-Z126,0)),0)</f>
        <v>77389.149631935376</v>
      </c>
      <c r="AA127" s="67">
        <f>IF(Z127&lt;=0,0,(IPMT(IF(G127=0,'Mortgage 1 Info Calcs'!F$8,G127)/12,1,('Mortgage 1 Info Calcs'!F$9*12)-C126,-Z126,0)))</f>
        <v>388.22612454438246</v>
      </c>
      <c r="AB127" s="67">
        <f>IF(C127&lt;('Mortgage 1 Info Calcs'!F$9*12),SUM(AA$12:AA127),0)</f>
        <v>52128.112204254547</v>
      </c>
      <c r="AC127" s="14">
        <v>116</v>
      </c>
      <c r="AD127" s="174">
        <f t="shared" si="17"/>
        <v>9.6666666666666661</v>
      </c>
      <c r="AE127" s="174" t="str">
        <f>IF(Y127="","",IF(J$12+X127='Mortgage 2 Monthly calcs'!J$12+'Mortgage 2 Monthly calcs'!V127,"",IF(J$12+X127&gt;'Mortgage 2 Monthly calcs'!J$12+'Mortgage 2 Monthly calcs'!V127,IF(Y127+X127+'Mortgage 1 Info Calcs'!F$15&gt;'Mortgage 2 Monthly calcs'!W127+'Mortgage 2 Monthly calcs'!V127,"",C127),IF(Y127+X127&lt;'Mortgage 2 Monthly calcs'!W127+'Mortgage 2 Monthly calcs'!V127,"",C127))))</f>
        <v/>
      </c>
      <c r="AG127" s="16"/>
      <c r="AH127" s="16"/>
      <c r="AI127" s="15"/>
    </row>
    <row r="128" spans="2:35" ht="11.7" customHeight="1" x14ac:dyDescent="0.25">
      <c r="B128">
        <f t="shared" si="15"/>
        <v>9.75</v>
      </c>
      <c r="C128">
        <v>117</v>
      </c>
      <c r="D128" t="str">
        <f>IF(J896=1,F115+1,"")</f>
        <v/>
      </c>
      <c r="E128" t="str">
        <f t="shared" si="18"/>
        <v/>
      </c>
      <c r="F128" t="str">
        <f>VLOOKUP('Mortgage 1 Variables'!D$16,'Mortgage 1 Variables'!B$8:C$19,2)</f>
        <v>Jul</v>
      </c>
      <c r="G128">
        <f>IF(ISBLANK('Mortgage 1 Monthly Table'!G128),IF(OR(J128=Q128,ISTEXT(Y127),ISTEXT('Mortgage 1 Info Calcs'!$K$4)),0,IF(('Mortgage 1 Info Calcs'!F$7*12)&gt;C127,G127,IF(C127='Mortgage 1 Info Calcs'!F$7*12,'Mortgage 1 Info Calcs'!F$8,G127))),'Mortgage 1 Monthly Table'!G128)</f>
        <v>0.06</v>
      </c>
      <c r="H128">
        <f>((PMT(G128/'Mortgage 1 Variables'!E$43,('Mortgage 1 Info Calcs'!F$9*'Mortgage 1 Variables'!E$43)-C127,-J128,0)))</f>
        <v>644.3014014855064</v>
      </c>
      <c r="I128">
        <f>IF(OR(ISERROR(((IPMT(G128/'Mortgage 1 Variables'!E$43,1,'Mortgage 1 Info Calcs'!F$9*'Mortgage 1 Variables'!E$43,-J128+Q128+'Mortgage 1 Info Calcs'!F$24,IF('Mortgage 1 Info Calcs'!F$5="Interest Only",-J128+Q128+'Mortgage 1 Info Calcs'!F$24,0))))),(((IPMT(G128/'Mortgage 1 Variables'!E$43,1,'Mortgage 1 Info Calcs'!F$9*'Mortgage 1 Variables'!E$43,-J$12,-J$12)))=0)),0,((IPMT(G128/'Mortgage 1 Variables'!E$43,1,'Mortgage 1 Info Calcs'!F$9*'Mortgage 1 Variables'!E$43,-J128+Q128+'Mortgage 1 Info Calcs'!F$24,IF('Mortgage 1 Info Calcs'!F$5="Interest Only",-J128+Q128+'Mortgage 1 Info Calcs'!F$24,0)))))</f>
        <v>386.9457481596769</v>
      </c>
      <c r="J128">
        <f>IF(Y127&gt;0,IF(ISTEXT('Mortgage 1 Info Calcs'!K$4),"0",IF(ISTEXT(Y127),Y127,Y127+(IF(ISTEXT(K128),0,K128)))),0)</f>
        <v>77389.149631935376</v>
      </c>
      <c r="K128">
        <f>IF(ISBLANK('Mortgage 1 Monthly Table'!L128),0,'Mortgage 1 Monthly Table'!L128)</f>
        <v>0</v>
      </c>
      <c r="L128">
        <f>IF(ISBLANK('Mortgage 1 Monthly Table'!N128),IF('Mortgage 1 Info Calcs'!F$13="Calculated",IF('Mortgage 1 Info Calcs'!F$22="Keep Same",IF('Mortgage 1 Info Calcs'!F$5="Interest Only",IF(OR(I128&gt;L127,J128=""),I128,IF(J128&lt;L127,IF(J128&lt;L127,J128+I128,IF(L127+M127&gt;J128,L127+I128,L127)),IF(L127+M127&gt;J128,L127+I128,L127))),IF(H128&gt;L127,H128,IF(J128&gt;L127,IF(L127+M127&gt;J128,L127+I128,L127),J128+S128))),IF('Mortgage 1 Info Calcs'!F$5="Interest Only",'Mortgage 1 Monthly Calcs'!I128,'Mortgage 1 Monthly Calcs'!H128)),'Mortgage 1 Monthly Calcs'!L127),'Mortgage 1 Monthly Table'!N128)</f>
        <v>644.3014014855064</v>
      </c>
      <c r="M128">
        <f>IF(ISBLANK('Mortgage 1 Monthly Table'!P128),IF(N127&gt;J128,IF(J128&gt;L127,J128-L127,0),IF(OR(OR(Y127&lt;0,ISTEXT(Y127)),ISTEXT('Mortgage 1 Info Calcs'!$K$4)),"",'Mortgage 1 Info Calcs'!F$21)),'Mortgage 1 Monthly Table'!P128)</f>
        <v>0</v>
      </c>
      <c r="N128">
        <f t="shared" si="16"/>
        <v>644.3014014855064</v>
      </c>
      <c r="O128">
        <f>IF(OR(OR(Y127&lt;0,ISTEXT(Y127)),ISTEXT('Mortgage 1 Info Calcs'!$K$4)),"",(O127+M128))</f>
        <v>0</v>
      </c>
      <c r="P128">
        <f>IF(ISBLANK('Mortgage 1 Monthly Table'!T128),IF(ISTEXT(J128),0,IF(OR(Y127&lt;Q127,AND(Y127&lt;0,NOT(ISTEXT(Y127))),ISTEXT('Mortgage 1 Info Calcs'!$K$4)),IF(-Y127&gt;P127,-Y127,Y127-Q127),IF(J128="",0,'Mortgage 1 Info Calcs'!F$26))),'Mortgage 1 Monthly Table'!T128)</f>
        <v>0</v>
      </c>
      <c r="Q128">
        <f>IF(OR(OR(Y127&lt;0,ISTEXT(Y127)),ISTEXT('Mortgage 1 Info Calcs'!$K$4)),"",IF(O128&lt;0,Q127,(Q127+P128)))</f>
        <v>0</v>
      </c>
      <c r="R128">
        <f>IF(OR(ISERROR(L128-S128),ISTEXT('Mortgage 1 Info Calcs'!$K$4)),"",L128-S128+M128)</f>
        <v>257.35565332582951</v>
      </c>
      <c r="S128">
        <f>IF(OR(IF(ISERROR(ROUND((J128-Q128-'Mortgage 1 Info Calcs'!F$24)*(G128/12),2)),0,(J128-O128-Q128-'Mortgage 1 Info Calcs'!F$24)*(G128/12)),,,ISTEXT('Mortgage 1 Info Calcs'!K$4)),IF(((J128-Q128-'Mortgage 1 Info Calcs'!F$24)*(G128/12))&gt;0,((J128-Q128-'Mortgage 1 Info Calcs'!F$24)*(G128/12)),0),0)</f>
        <v>386.9457481596769</v>
      </c>
      <c r="T128">
        <f>IF(OR(ISERROR(SUM(R$12:R128)),(ISTEXT(T127)),(T127=(SUM(R$12:R128)))),"",SUM(R$12:R128))</f>
        <v>22868.206021390153</v>
      </c>
      <c r="U128">
        <f>SUM(S$12:S128)</f>
        <v>52515.057952414223</v>
      </c>
      <c r="V128" t="str">
        <f>IF(ISBLANK('Mortgage 1 Info Calcs'!F$28),"",IF((O128+Q128)&gt;0,((O128+Q128)*G128/12)-((O128+Q128)*(('Mortgage 1 Info Calcs'!F$28)-('Mortgage 1 Info Calcs'!F$28*'Mortgage 1 Info Calcs'!G$29))/12),""))</f>
        <v/>
      </c>
      <c r="W128" t="str">
        <f>IF(ISTEXT(V128),"",SUM(V$12:V128))</f>
        <v/>
      </c>
      <c r="X128">
        <f>IF(OR(J128=Q128,ISTEXT(Y127),ISTEXT('Mortgage 1 Info Calcs'!$F$17)),"",IF(('Mortgage 1 Info Calcs'!F$18*12)&gt;C127+1,IF(C127='Mortgage 1 Info Calcs'!F$18*12,0,'Mortgage 1 Info Calcs'!F$19+Y128*('Mortgage 1 Info Calcs'!F$17)),'Mortgage 1 Info Calcs'!F$19))</f>
        <v>0</v>
      </c>
      <c r="Y128">
        <f>IF(OR(ISERROR(J128-R128-M128),IF(ISERROR((J128-R128-M128)=0),"True",(J128-R128-M128)=0),ISTEXT('Mortgage 1 Info Calcs'!$K$4)),"",IF((J128&gt;(L128+M128)),(FV((G128/'Mortgage 1 Variables'!E$43),1,(L128+M128),-J128+Q128+'Mortgage 1 Info Calcs'!F$24,0))+Q128+'Mortgage 1 Info Calcs'!F$24+IF(I128&gt;0,0,-I128),""))</f>
        <v>77131.793978609538</v>
      </c>
      <c r="Z128" s="67">
        <f>IF((FV(IF(G128=0,'Mortgage 1 Info Calcs'!F$8,G128)/12,1,PMT(IF(G128=0,'Mortgage 1 Info Calcs'!F$8,G128)/12,('Mortgage 1 Info Calcs'!F$9*12)-C127,-Z127,0),-Z127,0))&gt;0,(FV(IF(G128=0,'Mortgage 1 Info Calcs'!F$8,G128)/12,1,PMT(IF(G128=0,'Mortgage 1 Info Calcs'!F$8,G128)/12,('Mortgage 1 Info Calcs'!F$9*12)-C127,-Z127,0),-Z127,0)),0)</f>
        <v>77131.793978609538</v>
      </c>
      <c r="AA128" s="67">
        <f>IF(Z128&lt;=0,0,(IPMT(IF(G128=0,'Mortgage 1 Info Calcs'!F$8,G128)/12,1,('Mortgage 1 Info Calcs'!F$9*12)-C127,-Z127,0)))</f>
        <v>386.9457481596769</v>
      </c>
      <c r="AB128" s="67">
        <f>IF(C128&lt;('Mortgage 1 Info Calcs'!F$9*12),SUM(AA$12:AA128),0)</f>
        <v>52515.057952414223</v>
      </c>
      <c r="AC128" s="14">
        <v>117</v>
      </c>
      <c r="AD128" s="174">
        <f t="shared" si="17"/>
        <v>9.75</v>
      </c>
      <c r="AE128" s="174" t="str">
        <f>IF(Y128="","",IF(J$12+X128='Mortgage 2 Monthly calcs'!J$12+'Mortgage 2 Monthly calcs'!V128,"",IF(J$12+X128&gt;'Mortgage 2 Monthly calcs'!J$12+'Mortgage 2 Monthly calcs'!V128,IF(Y128+X128+'Mortgage 1 Info Calcs'!F$15&gt;'Mortgage 2 Monthly calcs'!W128+'Mortgage 2 Monthly calcs'!V128,"",C128),IF(Y128+X128&lt;'Mortgage 2 Monthly calcs'!W128+'Mortgage 2 Monthly calcs'!V128,"",C128))))</f>
        <v/>
      </c>
      <c r="AG128" s="16"/>
      <c r="AH128" s="16"/>
      <c r="AI128" s="15"/>
    </row>
    <row r="129" spans="2:35" ht="11.7" customHeight="1" x14ac:dyDescent="0.25">
      <c r="B129">
        <f t="shared" si="15"/>
        <v>9.8333333333333339</v>
      </c>
      <c r="C129">
        <v>118</v>
      </c>
      <c r="D129" t="str">
        <f>IF(J897=1,F115+1,"")</f>
        <v/>
      </c>
      <c r="E129" t="str">
        <f t="shared" si="18"/>
        <v/>
      </c>
      <c r="F129" t="str">
        <f>VLOOKUP('Mortgage 1 Variables'!D$17,'Mortgage 1 Variables'!B$8:C$19,2)</f>
        <v>Aug</v>
      </c>
      <c r="G129">
        <f>IF(ISBLANK('Mortgage 1 Monthly Table'!G129),IF(OR(J129=Q129,ISTEXT(Y128),ISTEXT('Mortgage 1 Info Calcs'!$K$4)),0,IF(('Mortgage 1 Info Calcs'!F$7*12)&gt;C128,G128,IF(C128='Mortgage 1 Info Calcs'!F$7*12,'Mortgage 1 Info Calcs'!F$8,G128))),'Mortgage 1 Monthly Table'!G129)</f>
        <v>0.06</v>
      </c>
      <c r="H129">
        <f>((PMT(G129/'Mortgage 1 Variables'!E$43,('Mortgage 1 Info Calcs'!F$9*'Mortgage 1 Variables'!E$43)-C128,-J129,0)))</f>
        <v>644.3014014855064</v>
      </c>
      <c r="I129">
        <f>IF(OR(ISERROR(((IPMT(G129/'Mortgage 1 Variables'!E$43,1,'Mortgage 1 Info Calcs'!F$9*'Mortgage 1 Variables'!E$43,-J129+Q129+'Mortgage 1 Info Calcs'!F$24,IF('Mortgage 1 Info Calcs'!F$5="Interest Only",-J129+Q129+'Mortgage 1 Info Calcs'!F$24,0))))),(((IPMT(G129/'Mortgage 1 Variables'!E$43,1,'Mortgage 1 Info Calcs'!F$9*'Mortgage 1 Variables'!E$43,-J$12,-J$12)))=0)),0,((IPMT(G129/'Mortgage 1 Variables'!E$43,1,'Mortgage 1 Info Calcs'!F$9*'Mortgage 1 Variables'!E$43,-J129+Q129+'Mortgage 1 Info Calcs'!F$24,IF('Mortgage 1 Info Calcs'!F$5="Interest Only",-J129+Q129+'Mortgage 1 Info Calcs'!F$24,0)))))</f>
        <v>385.6589698930477</v>
      </c>
      <c r="J129">
        <f>IF(Y128&gt;0,IF(ISTEXT('Mortgage 1 Info Calcs'!K$4),"0",IF(ISTEXT(Y128),Y128,Y128+(IF(ISTEXT(K129),0,K129)))),0)</f>
        <v>77131.793978609538</v>
      </c>
      <c r="K129">
        <f>IF(ISBLANK('Mortgage 1 Monthly Table'!L129),0,'Mortgage 1 Monthly Table'!L129)</f>
        <v>0</v>
      </c>
      <c r="L129">
        <f>IF(ISBLANK('Mortgage 1 Monthly Table'!N129),IF('Mortgage 1 Info Calcs'!F$13="Calculated",IF('Mortgage 1 Info Calcs'!F$22="Keep Same",IF('Mortgage 1 Info Calcs'!F$5="Interest Only",IF(OR(I129&gt;L128,J129=""),I129,IF(J129&lt;L128,IF(J129&lt;L128,J129+I129,IF(L128+M128&gt;J129,L128+I129,L128)),IF(L128+M128&gt;J129,L128+I129,L128))),IF(H129&gt;L128,H129,IF(J129&gt;L128,IF(L128+M128&gt;J129,L128+I129,L128),J129+S129))),IF('Mortgage 1 Info Calcs'!F$5="Interest Only",'Mortgage 1 Monthly Calcs'!I129,'Mortgage 1 Monthly Calcs'!H129)),'Mortgage 1 Monthly Calcs'!L128),'Mortgage 1 Monthly Table'!N129)</f>
        <v>644.3014014855064</v>
      </c>
      <c r="M129">
        <f>IF(ISBLANK('Mortgage 1 Monthly Table'!P129),IF(N128&gt;J129,IF(J129&gt;L128,J129-L128,0),IF(OR(OR(Y128&lt;0,ISTEXT(Y128)),ISTEXT('Mortgage 1 Info Calcs'!$K$4)),"",'Mortgage 1 Info Calcs'!F$21)),'Mortgage 1 Monthly Table'!P129)</f>
        <v>0</v>
      </c>
      <c r="N129">
        <f t="shared" si="16"/>
        <v>644.3014014855064</v>
      </c>
      <c r="O129">
        <f>IF(OR(OR(Y128&lt;0,ISTEXT(Y128)),ISTEXT('Mortgage 1 Info Calcs'!$K$4)),"",(O128+M129))</f>
        <v>0</v>
      </c>
      <c r="P129">
        <f>IF(ISBLANK('Mortgage 1 Monthly Table'!T129),IF(ISTEXT(J129),0,IF(OR(Y128&lt;Q128,AND(Y128&lt;0,NOT(ISTEXT(Y128))),ISTEXT('Mortgage 1 Info Calcs'!$K$4)),IF(-Y128&gt;P128,-Y128,Y128-Q128),IF(J129="",0,'Mortgage 1 Info Calcs'!F$26))),'Mortgage 1 Monthly Table'!T129)</f>
        <v>0</v>
      </c>
      <c r="Q129">
        <f>IF(OR(OR(Y128&lt;0,ISTEXT(Y128)),ISTEXT('Mortgage 1 Info Calcs'!$K$4)),"",IF(O129&lt;0,Q128,(Q128+P129)))</f>
        <v>0</v>
      </c>
      <c r="R129">
        <f>IF(OR(ISERROR(L129-S129),ISTEXT('Mortgage 1 Info Calcs'!$K$4)),"",L129-S129+M129)</f>
        <v>258.64243159245871</v>
      </c>
      <c r="S129">
        <f>IF(OR(IF(ISERROR(ROUND((J129-Q129-'Mortgage 1 Info Calcs'!F$24)*(G129/12),2)),0,(J129-O129-Q129-'Mortgage 1 Info Calcs'!F$24)*(G129/12)),,,ISTEXT('Mortgage 1 Info Calcs'!K$4)),IF(((J129-Q129-'Mortgage 1 Info Calcs'!F$24)*(G129/12))&gt;0,((J129-Q129-'Mortgage 1 Info Calcs'!F$24)*(G129/12)),0),0)</f>
        <v>385.6589698930477</v>
      </c>
      <c r="T129">
        <f>IF(OR(ISERROR(SUM(R$12:R129)),(ISTEXT(T128)),(T128=(SUM(R$12:R129)))),"",SUM(R$12:R129))</f>
        <v>23126.848452982613</v>
      </c>
      <c r="U129">
        <f>SUM(S$12:S129)</f>
        <v>52900.716922307271</v>
      </c>
      <c r="V129" t="str">
        <f>IF(ISBLANK('Mortgage 1 Info Calcs'!F$28),"",IF((O129+Q129)&gt;0,((O129+Q129)*G129/12)-((O129+Q129)*(('Mortgage 1 Info Calcs'!F$28)-('Mortgage 1 Info Calcs'!F$28*'Mortgage 1 Info Calcs'!G$29))/12),""))</f>
        <v/>
      </c>
      <c r="W129" t="str">
        <f>IF(ISTEXT(V129),"",SUM(V$12:V129))</f>
        <v/>
      </c>
      <c r="X129">
        <f>IF(OR(J129=Q129,ISTEXT(Y128),ISTEXT('Mortgage 1 Info Calcs'!$F$17)),"",IF(('Mortgage 1 Info Calcs'!F$18*12)&gt;C128+1,IF(C128='Mortgage 1 Info Calcs'!F$18*12,0,'Mortgage 1 Info Calcs'!F$19+Y129*('Mortgage 1 Info Calcs'!F$17)),'Mortgage 1 Info Calcs'!F$19))</f>
        <v>0</v>
      </c>
      <c r="Y129">
        <f>IF(OR(ISERROR(J129-R129-M129),IF(ISERROR((J129-R129-M129)=0),"True",(J129-R129-M129)=0),ISTEXT('Mortgage 1 Info Calcs'!$K$4)),"",IF((J129&gt;(L129+M129)),(FV((G129/'Mortgage 1 Variables'!E$43),1,(L129+M129),-J129+Q129+'Mortgage 1 Info Calcs'!F$24,0))+Q129+'Mortgage 1 Info Calcs'!F$24+IF(I129&gt;0,0,-I129),""))</f>
        <v>76873.151547017071</v>
      </c>
      <c r="Z129" s="67">
        <f>IF((FV(IF(G129=0,'Mortgage 1 Info Calcs'!F$8,G129)/12,1,PMT(IF(G129=0,'Mortgage 1 Info Calcs'!F$8,G129)/12,('Mortgage 1 Info Calcs'!F$9*12)-C128,-Z128,0),-Z128,0))&gt;0,(FV(IF(G129=0,'Mortgage 1 Info Calcs'!F$8,G129)/12,1,PMT(IF(G129=0,'Mortgage 1 Info Calcs'!F$8,G129)/12,('Mortgage 1 Info Calcs'!F$9*12)-C128,-Z128,0),-Z128,0)),0)</f>
        <v>76873.151547017071</v>
      </c>
      <c r="AA129" s="67">
        <f>IF(Z129&lt;=0,0,(IPMT(IF(G129=0,'Mortgage 1 Info Calcs'!F$8,G129)/12,1,('Mortgage 1 Info Calcs'!F$9*12)-C128,-Z128,0)))</f>
        <v>385.6589698930477</v>
      </c>
      <c r="AB129" s="67">
        <f>IF(C129&lt;('Mortgage 1 Info Calcs'!F$9*12),SUM(AA$12:AA129),0)</f>
        <v>52900.716922307271</v>
      </c>
      <c r="AC129" s="14">
        <v>118</v>
      </c>
      <c r="AD129" s="174">
        <f t="shared" si="17"/>
        <v>9.8333333333333339</v>
      </c>
      <c r="AE129" s="174" t="str">
        <f>IF(Y129="","",IF(J$12+X129='Mortgage 2 Monthly calcs'!J$12+'Mortgage 2 Monthly calcs'!V129,"",IF(J$12+X129&gt;'Mortgage 2 Monthly calcs'!J$12+'Mortgage 2 Monthly calcs'!V129,IF(Y129+X129+'Mortgage 1 Info Calcs'!F$15&gt;'Mortgage 2 Monthly calcs'!W129+'Mortgage 2 Monthly calcs'!V129,"",C129),IF(Y129+X129&lt;'Mortgage 2 Monthly calcs'!W129+'Mortgage 2 Monthly calcs'!V129,"",C129))))</f>
        <v/>
      </c>
      <c r="AG129" s="16"/>
      <c r="AH129" s="16"/>
      <c r="AI129" s="15"/>
    </row>
    <row r="130" spans="2:35" ht="11.7" customHeight="1" x14ac:dyDescent="0.25">
      <c r="B130">
        <f t="shared" si="15"/>
        <v>9.9166666666666661</v>
      </c>
      <c r="C130">
        <v>119</v>
      </c>
      <c r="D130" t="str">
        <f>IF(J898=1,F115+1,"")</f>
        <v/>
      </c>
      <c r="E130" t="str">
        <f t="shared" si="18"/>
        <v/>
      </c>
      <c r="F130" t="str">
        <f>VLOOKUP('Mortgage 1 Variables'!D$18,'Mortgage 1 Variables'!B$8:C$19,2)</f>
        <v>Sep</v>
      </c>
      <c r="G130">
        <f>IF(ISBLANK('Mortgage 1 Monthly Table'!G130),IF(OR(J130=Q130,ISTEXT(Y129),ISTEXT('Mortgage 1 Info Calcs'!$K$4)),0,IF(('Mortgage 1 Info Calcs'!F$7*12)&gt;C129,G129,IF(C129='Mortgage 1 Info Calcs'!F$7*12,'Mortgage 1 Info Calcs'!F$8,G129))),'Mortgage 1 Monthly Table'!G130)</f>
        <v>0.06</v>
      </c>
      <c r="H130">
        <f>((PMT(G130/'Mortgage 1 Variables'!E$43,('Mortgage 1 Info Calcs'!F$9*'Mortgage 1 Variables'!E$43)-C129,-J130,0)))</f>
        <v>644.3014014855064</v>
      </c>
      <c r="I130">
        <f>IF(OR(ISERROR(((IPMT(G130/'Mortgage 1 Variables'!E$43,1,'Mortgage 1 Info Calcs'!F$9*'Mortgage 1 Variables'!E$43,-J130+Q130+'Mortgage 1 Info Calcs'!F$24,IF('Mortgage 1 Info Calcs'!F$5="Interest Only",-J130+Q130+'Mortgage 1 Info Calcs'!F$24,0))))),(((IPMT(G130/'Mortgage 1 Variables'!E$43,1,'Mortgage 1 Info Calcs'!F$9*'Mortgage 1 Variables'!E$43,-J$12,-J$12)))=0)),0,((IPMT(G130/'Mortgage 1 Variables'!E$43,1,'Mortgage 1 Info Calcs'!F$9*'Mortgage 1 Variables'!E$43,-J130+Q130+'Mortgage 1 Info Calcs'!F$24,IF('Mortgage 1 Info Calcs'!F$5="Interest Only",-J130+Q130+'Mortgage 1 Info Calcs'!F$24,0)))))</f>
        <v>384.36575773508537</v>
      </c>
      <c r="J130">
        <f>IF(Y129&gt;0,IF(ISTEXT('Mortgage 1 Info Calcs'!K$4),"0",IF(ISTEXT(Y129),Y129,Y129+(IF(ISTEXT(K130),0,K130)))),0)</f>
        <v>76873.151547017071</v>
      </c>
      <c r="K130">
        <f>IF(ISBLANK('Mortgage 1 Monthly Table'!L130),0,'Mortgage 1 Monthly Table'!L130)</f>
        <v>0</v>
      </c>
      <c r="L130">
        <f>IF(ISBLANK('Mortgage 1 Monthly Table'!N130),IF('Mortgage 1 Info Calcs'!F$13="Calculated",IF('Mortgage 1 Info Calcs'!F$22="Keep Same",IF('Mortgage 1 Info Calcs'!F$5="Interest Only",IF(OR(I130&gt;L129,J130=""),I130,IF(J130&lt;L129,IF(J130&lt;L129,J130+I130,IF(L129+M129&gt;J130,L129+I130,L129)),IF(L129+M129&gt;J130,L129+I130,L129))),IF(H130&gt;L129,H130,IF(J130&gt;L129,IF(L129+M129&gt;J130,L129+I130,L129),J130+S130))),IF('Mortgage 1 Info Calcs'!F$5="Interest Only",'Mortgage 1 Monthly Calcs'!I130,'Mortgage 1 Monthly Calcs'!H130)),'Mortgage 1 Monthly Calcs'!L129),'Mortgage 1 Monthly Table'!N130)</f>
        <v>644.3014014855064</v>
      </c>
      <c r="M130">
        <f>IF(ISBLANK('Mortgage 1 Monthly Table'!P130),IF(N129&gt;J130,IF(J130&gt;L129,J130-L129,0),IF(OR(OR(Y129&lt;0,ISTEXT(Y129)),ISTEXT('Mortgage 1 Info Calcs'!$K$4)),"",'Mortgage 1 Info Calcs'!F$21)),'Mortgage 1 Monthly Table'!P130)</f>
        <v>0</v>
      </c>
      <c r="N130">
        <f t="shared" si="16"/>
        <v>644.3014014855064</v>
      </c>
      <c r="O130">
        <f>IF(OR(OR(Y129&lt;0,ISTEXT(Y129)),ISTEXT('Mortgage 1 Info Calcs'!$K$4)),"",(O129+M130))</f>
        <v>0</v>
      </c>
      <c r="P130">
        <f>IF(ISBLANK('Mortgage 1 Monthly Table'!T130),IF(ISTEXT(J130),0,IF(OR(Y129&lt;Q129,AND(Y129&lt;0,NOT(ISTEXT(Y129))),ISTEXT('Mortgage 1 Info Calcs'!$K$4)),IF(-Y129&gt;P129,-Y129,Y129-Q129),IF(J130="",0,'Mortgage 1 Info Calcs'!F$26))),'Mortgage 1 Monthly Table'!T130)</f>
        <v>0</v>
      </c>
      <c r="Q130">
        <f>IF(OR(OR(Y129&lt;0,ISTEXT(Y129)),ISTEXT('Mortgage 1 Info Calcs'!$K$4)),"",IF(O130&lt;0,Q129,(Q129+P130)))</f>
        <v>0</v>
      </c>
      <c r="R130">
        <f>IF(OR(ISERROR(L130-S130),ISTEXT('Mortgage 1 Info Calcs'!$K$4)),"",L130-S130+M130)</f>
        <v>259.93564375042104</v>
      </c>
      <c r="S130">
        <f>IF(OR(IF(ISERROR(ROUND((J130-Q130-'Mortgage 1 Info Calcs'!F$24)*(G130/12),2)),0,(J130-O130-Q130-'Mortgage 1 Info Calcs'!F$24)*(G130/12)),,,ISTEXT('Mortgage 1 Info Calcs'!K$4)),IF(((J130-Q130-'Mortgage 1 Info Calcs'!F$24)*(G130/12))&gt;0,((J130-Q130-'Mortgage 1 Info Calcs'!F$24)*(G130/12)),0),0)</f>
        <v>384.36575773508537</v>
      </c>
      <c r="T130">
        <f>IF(OR(ISERROR(SUM(R$12:R130)),(ISTEXT(T129)),(T129=(SUM(R$12:R130)))),"",SUM(R$12:R130))</f>
        <v>23386.784096733034</v>
      </c>
      <c r="U130">
        <f>SUM(S$12:S130)</f>
        <v>53285.082680042353</v>
      </c>
      <c r="V130" t="str">
        <f>IF(ISBLANK('Mortgage 1 Info Calcs'!F$28),"",IF((O130+Q130)&gt;0,((O130+Q130)*G130/12)-((O130+Q130)*(('Mortgage 1 Info Calcs'!F$28)-('Mortgage 1 Info Calcs'!F$28*'Mortgage 1 Info Calcs'!G$29))/12),""))</f>
        <v/>
      </c>
      <c r="W130" t="str">
        <f>IF(ISTEXT(V130),"",SUM(V$12:V130))</f>
        <v/>
      </c>
      <c r="X130">
        <f>IF(OR(J130=Q130,ISTEXT(Y129),ISTEXT('Mortgage 1 Info Calcs'!$F$17)),"",IF(('Mortgage 1 Info Calcs'!F$18*12)&gt;C129+1,IF(C129='Mortgage 1 Info Calcs'!F$18*12,0,'Mortgage 1 Info Calcs'!F$19+Y130*('Mortgage 1 Info Calcs'!F$17)),'Mortgage 1 Info Calcs'!F$19))</f>
        <v>0</v>
      </c>
      <c r="Y130">
        <f>IF(OR(ISERROR(J130-R130-M130),IF(ISERROR((J130-R130-M130)=0),"True",(J130-R130-M130)=0),ISTEXT('Mortgage 1 Info Calcs'!$K$4)),"",IF((J130&gt;(L130+M130)),(FV((G130/'Mortgage 1 Variables'!E$43),1,(L130+M130),-J130+Q130+'Mortgage 1 Info Calcs'!F$24,0))+Q130+'Mortgage 1 Info Calcs'!F$24+IF(I130&gt;0,0,-I130),""))</f>
        <v>76613.215903266653</v>
      </c>
      <c r="Z130" s="67">
        <f>IF((FV(IF(G130=0,'Mortgage 1 Info Calcs'!F$8,G130)/12,1,PMT(IF(G130=0,'Mortgage 1 Info Calcs'!F$8,G130)/12,('Mortgage 1 Info Calcs'!F$9*12)-C129,-Z129,0),-Z129,0))&gt;0,(FV(IF(G130=0,'Mortgage 1 Info Calcs'!F$8,G130)/12,1,PMT(IF(G130=0,'Mortgage 1 Info Calcs'!F$8,G130)/12,('Mortgage 1 Info Calcs'!F$9*12)-C129,-Z129,0),-Z129,0)),0)</f>
        <v>76613.215903266653</v>
      </c>
      <c r="AA130" s="67">
        <f>IF(Z130&lt;=0,0,(IPMT(IF(G130=0,'Mortgage 1 Info Calcs'!F$8,G130)/12,1,('Mortgage 1 Info Calcs'!F$9*12)-C129,-Z129,0)))</f>
        <v>384.36575773508537</v>
      </c>
      <c r="AB130" s="67">
        <f>IF(C130&lt;('Mortgage 1 Info Calcs'!F$9*12),SUM(AA$12:AA130),0)</f>
        <v>53285.082680042353</v>
      </c>
      <c r="AC130" s="14">
        <v>119</v>
      </c>
      <c r="AD130" s="174">
        <f t="shared" si="17"/>
        <v>9.9166666666666661</v>
      </c>
      <c r="AE130" s="174" t="str">
        <f>IF(Y130="","",IF(J$12+X130='Mortgage 2 Monthly calcs'!J$12+'Mortgage 2 Monthly calcs'!V130,"",IF(J$12+X130&gt;'Mortgage 2 Monthly calcs'!J$12+'Mortgage 2 Monthly calcs'!V130,IF(Y130+X130+'Mortgage 1 Info Calcs'!F$15&gt;'Mortgage 2 Monthly calcs'!W130+'Mortgage 2 Monthly calcs'!V130,"",C130),IF(Y130+X130&lt;'Mortgage 2 Monthly calcs'!W130+'Mortgage 2 Monthly calcs'!V130,"",C130))))</f>
        <v/>
      </c>
      <c r="AG130" s="16"/>
      <c r="AH130" s="16"/>
      <c r="AI130" s="15"/>
    </row>
    <row r="131" spans="2:35" ht="11.7" customHeight="1" x14ac:dyDescent="0.25">
      <c r="B131">
        <f t="shared" si="15"/>
        <v>10</v>
      </c>
      <c r="C131">
        <v>120</v>
      </c>
      <c r="D131">
        <f>D119+1</f>
        <v>10</v>
      </c>
      <c r="E131" t="str">
        <f t="shared" si="18"/>
        <v/>
      </c>
      <c r="F131" t="str">
        <f>VLOOKUP('Mortgage 1 Variables'!D$19,'Mortgage 1 Variables'!B$8:C$19,2)</f>
        <v>Oct</v>
      </c>
      <c r="G131">
        <f>IF(ISBLANK('Mortgage 1 Monthly Table'!G131),IF(OR(J131=Q131,ISTEXT(Y130),ISTEXT('Mortgage 1 Info Calcs'!$K$4)),0,IF(('Mortgage 1 Info Calcs'!F$7*12)&gt;C130,G130,IF(C130='Mortgage 1 Info Calcs'!F$7*12,'Mortgage 1 Info Calcs'!F$8,G130))),'Mortgage 1 Monthly Table'!G131)</f>
        <v>0.06</v>
      </c>
      <c r="H131">
        <f>((PMT(G131/'Mortgage 1 Variables'!E$43,('Mortgage 1 Info Calcs'!F$9*'Mortgage 1 Variables'!E$43)-C130,-J131,0)))</f>
        <v>644.30140148550629</v>
      </c>
      <c r="I131">
        <f>IF(OR(ISERROR(((IPMT(G131/'Mortgage 1 Variables'!E$43,1,'Mortgage 1 Info Calcs'!F$9*'Mortgage 1 Variables'!E$43,-J131+Q131+'Mortgage 1 Info Calcs'!F$24,IF('Mortgage 1 Info Calcs'!F$5="Interest Only",-J131+Q131+'Mortgage 1 Info Calcs'!F$24,0))))),(((IPMT(G131/'Mortgage 1 Variables'!E$43,1,'Mortgage 1 Info Calcs'!F$9*'Mortgage 1 Variables'!E$43,-J$12,-J$12)))=0)),0,((IPMT(G131/'Mortgage 1 Variables'!E$43,1,'Mortgage 1 Info Calcs'!F$9*'Mortgage 1 Variables'!E$43,-J131+Q131+'Mortgage 1 Info Calcs'!F$24,IF('Mortgage 1 Info Calcs'!F$5="Interest Only",-J131+Q131+'Mortgage 1 Info Calcs'!F$24,0)))))</f>
        <v>383.06607951633328</v>
      </c>
      <c r="J131">
        <f>IF(Y130&gt;0,IF(ISTEXT('Mortgage 1 Info Calcs'!K$4),"0",IF(ISTEXT(Y130),Y130,Y130+(IF(ISTEXT(K131),0,K131)))),0)</f>
        <v>76613.215903266653</v>
      </c>
      <c r="K131">
        <f>IF(ISBLANK('Mortgage 1 Monthly Table'!L131),0,'Mortgage 1 Monthly Table'!L131)</f>
        <v>0</v>
      </c>
      <c r="L131">
        <f>IF(ISBLANK('Mortgage 1 Monthly Table'!N131),IF('Mortgage 1 Info Calcs'!F$13="Calculated",IF('Mortgage 1 Info Calcs'!F$22="Keep Same",IF('Mortgage 1 Info Calcs'!F$5="Interest Only",IF(OR(I131&gt;L130,J131=""),I131,IF(J131&lt;L130,IF(J131&lt;L130,J131+I131,IF(L130+M130&gt;J131,L130+I131,L130)),IF(L130+M130&gt;J131,L130+I131,L130))),IF(H131&gt;L130,H131,IF(J131&gt;L130,IF(L130+M130&gt;J131,L130+I131,L130),J131+S131))),IF('Mortgage 1 Info Calcs'!F$5="Interest Only",'Mortgage 1 Monthly Calcs'!I131,'Mortgage 1 Monthly Calcs'!H131)),'Mortgage 1 Monthly Calcs'!L130),'Mortgage 1 Monthly Table'!N131)</f>
        <v>644.30140148550629</v>
      </c>
      <c r="M131">
        <f>IF(ISBLANK('Mortgage 1 Monthly Table'!P131),IF(N130&gt;J131,IF(J131&gt;L130,J131-L130,0),IF(OR(OR(Y130&lt;0,ISTEXT(Y130)),ISTEXT('Mortgage 1 Info Calcs'!$K$4)),"",'Mortgage 1 Info Calcs'!F$21)),'Mortgage 1 Monthly Table'!P131)</f>
        <v>0</v>
      </c>
      <c r="N131">
        <f t="shared" si="16"/>
        <v>644.30140148550629</v>
      </c>
      <c r="O131">
        <f>IF(OR(OR(Y130&lt;0,ISTEXT(Y130)),ISTEXT('Mortgage 1 Info Calcs'!$K$4)),"",(O130+M131))</f>
        <v>0</v>
      </c>
      <c r="P131">
        <f>IF(ISBLANK('Mortgage 1 Monthly Table'!T131),IF(ISTEXT(J131),0,IF(OR(Y130&lt;Q130,AND(Y130&lt;0,NOT(ISTEXT(Y130))),ISTEXT('Mortgage 1 Info Calcs'!$K$4)),IF(-Y130&gt;P130,-Y130,Y130-Q130),IF(J131="",0,'Mortgage 1 Info Calcs'!F$26))),'Mortgage 1 Monthly Table'!T131)</f>
        <v>0</v>
      </c>
      <c r="Q131">
        <f>IF(OR(OR(Y130&lt;0,ISTEXT(Y130)),ISTEXT('Mortgage 1 Info Calcs'!$K$4)),"",IF(O131&lt;0,Q130,(Q130+P131)))</f>
        <v>0</v>
      </c>
      <c r="R131">
        <f>IF(OR(ISERROR(L131-S131),ISTEXT('Mortgage 1 Info Calcs'!$K$4)),"",L131-S131+M131)</f>
        <v>261.23532196917301</v>
      </c>
      <c r="S131">
        <f>IF(OR(IF(ISERROR(ROUND((J131-Q131-'Mortgage 1 Info Calcs'!F$24)*(G131/12),2)),0,(J131-O131-Q131-'Mortgage 1 Info Calcs'!F$24)*(G131/12)),,,ISTEXT('Mortgage 1 Info Calcs'!K$4)),IF(((J131-Q131-'Mortgage 1 Info Calcs'!F$24)*(G131/12))&gt;0,((J131-Q131-'Mortgage 1 Info Calcs'!F$24)*(G131/12)),0),0)</f>
        <v>383.06607951633328</v>
      </c>
      <c r="T131">
        <f>IF(OR(ISERROR(SUM(R$12:R131)),(ISTEXT(T130)),(T130=(SUM(R$12:R131)))),"",SUM(R$12:R131))</f>
        <v>23648.019418702206</v>
      </c>
      <c r="U131">
        <f>SUM(S$12:S131)</f>
        <v>53668.148759558688</v>
      </c>
      <c r="V131" t="str">
        <f>IF(ISBLANK('Mortgage 1 Info Calcs'!F$28),"",IF((O131+Q131)&gt;0,((O131+Q131)*G131/12)-((O131+Q131)*(('Mortgage 1 Info Calcs'!F$28)-('Mortgage 1 Info Calcs'!F$28*'Mortgage 1 Info Calcs'!G$29))/12),""))</f>
        <v/>
      </c>
      <c r="W131" t="str">
        <f>IF(ISTEXT(V131),"",SUM(V$12:V131))</f>
        <v/>
      </c>
      <c r="X131">
        <f>IF(OR(J131=Q131,ISTEXT(Y130),ISTEXT('Mortgage 1 Info Calcs'!$F$17)),"",IF(('Mortgage 1 Info Calcs'!F$18*12)&gt;C130+1,IF(C130='Mortgage 1 Info Calcs'!F$18*12,0,'Mortgage 1 Info Calcs'!F$19+Y131*('Mortgage 1 Info Calcs'!F$17)),'Mortgage 1 Info Calcs'!F$19))</f>
        <v>0</v>
      </c>
      <c r="Y131">
        <f>IF(OR(ISERROR(J131-R131-M131),IF(ISERROR((J131-R131-M131)=0),"True",(J131-R131-M131)=0),ISTEXT('Mortgage 1 Info Calcs'!$K$4)),"",IF((J131&gt;(L131+M131)),(FV((G131/'Mortgage 1 Variables'!E$43),1,(L131+M131),-J131+Q131+'Mortgage 1 Info Calcs'!F$24,0))+Q131+'Mortgage 1 Info Calcs'!F$24+IF(I131&gt;0,0,-I131),""))</f>
        <v>76351.980581297481</v>
      </c>
      <c r="Z131" s="67">
        <f>IF((FV(IF(G131=0,'Mortgage 1 Info Calcs'!F$8,G131)/12,1,PMT(IF(G131=0,'Mortgage 1 Info Calcs'!F$8,G131)/12,('Mortgage 1 Info Calcs'!F$9*12)-C130,-Z130,0),-Z130,0))&gt;0,(FV(IF(G131=0,'Mortgage 1 Info Calcs'!F$8,G131)/12,1,PMT(IF(G131=0,'Mortgage 1 Info Calcs'!F$8,G131)/12,('Mortgage 1 Info Calcs'!F$9*12)-C130,-Z130,0),-Z130,0)),0)</f>
        <v>76351.980581297481</v>
      </c>
      <c r="AA131" s="67">
        <f>IF(Z131&lt;=0,0,(IPMT(IF(G131=0,'Mortgage 1 Info Calcs'!F$8,G131)/12,1,('Mortgage 1 Info Calcs'!F$9*12)-C130,-Z130,0)))</f>
        <v>383.06607951633328</v>
      </c>
      <c r="AB131" s="67">
        <f>IF(C131&lt;('Mortgage 1 Info Calcs'!F$9*12),SUM(AA$12:AA131),0)</f>
        <v>53668.148759558688</v>
      </c>
      <c r="AC131" s="14">
        <v>120</v>
      </c>
      <c r="AD131" s="174">
        <f t="shared" si="17"/>
        <v>10</v>
      </c>
      <c r="AE131" s="174" t="str">
        <f>IF(Y131="","",IF(J$12+X131='Mortgage 2 Monthly calcs'!J$12+'Mortgage 2 Monthly calcs'!V131,"",IF(J$12+X131&gt;'Mortgage 2 Monthly calcs'!J$12+'Mortgage 2 Monthly calcs'!V131,IF(Y131+X131+'Mortgage 1 Info Calcs'!F$15&gt;'Mortgage 2 Monthly calcs'!W131+'Mortgage 2 Monthly calcs'!V131,"",C131),IF(Y131+X131&lt;'Mortgage 2 Monthly calcs'!W131+'Mortgage 2 Monthly calcs'!V131,"",C131))))</f>
        <v/>
      </c>
      <c r="AG131" s="16"/>
      <c r="AH131" s="16"/>
      <c r="AI131" s="15"/>
    </row>
    <row r="132" spans="2:35" ht="11.7" customHeight="1" x14ac:dyDescent="0.25">
      <c r="B132">
        <f t="shared" si="15"/>
        <v>10.083333333333334</v>
      </c>
      <c r="C132">
        <v>121</v>
      </c>
      <c r="E132" t="str">
        <f t="shared" si="18"/>
        <v/>
      </c>
      <c r="F132" t="str">
        <f>VLOOKUP('Mortgage 1 Variables'!D$8,'Mortgage 1 Variables'!B$8:C$19,2)</f>
        <v>Nov</v>
      </c>
      <c r="G132">
        <f>IF(ISBLANK('Mortgage 1 Monthly Table'!G132),IF(OR(J132=Q132,ISTEXT(Y131),ISTEXT('Mortgage 1 Info Calcs'!$K$4)),0,IF(('Mortgage 1 Info Calcs'!F$7*12)&gt;C131,G131,IF(C131='Mortgage 1 Info Calcs'!F$7*12,'Mortgage 1 Info Calcs'!F$8,G131))),'Mortgage 1 Monthly Table'!G132)</f>
        <v>0.06</v>
      </c>
      <c r="H132">
        <f>((PMT(G132/'Mortgage 1 Variables'!E$43,('Mortgage 1 Info Calcs'!F$9*'Mortgage 1 Variables'!E$43)-C131,-J132,0)))</f>
        <v>644.3014014855064</v>
      </c>
      <c r="I132">
        <f>IF(OR(ISERROR(((IPMT(G132/'Mortgage 1 Variables'!E$43,1,'Mortgage 1 Info Calcs'!F$9*'Mortgage 1 Variables'!E$43,-J132+Q132+'Mortgage 1 Info Calcs'!F$24,IF('Mortgage 1 Info Calcs'!F$5="Interest Only",-J132+Q132+'Mortgage 1 Info Calcs'!F$24,0))))),(((IPMT(G132/'Mortgage 1 Variables'!E$43,1,'Mortgage 1 Info Calcs'!F$9*'Mortgage 1 Variables'!E$43,-J$12,-J$12)))=0)),0,((IPMT(G132/'Mortgage 1 Variables'!E$43,1,'Mortgage 1 Info Calcs'!F$9*'Mortgage 1 Variables'!E$43,-J132+Q132+'Mortgage 1 Info Calcs'!F$24,IF('Mortgage 1 Info Calcs'!F$5="Interest Only",-J132+Q132+'Mortgage 1 Info Calcs'!F$24,0)))))</f>
        <v>381.75990290648741</v>
      </c>
      <c r="J132">
        <f>IF(Y131&gt;0,IF(ISTEXT('Mortgage 1 Info Calcs'!K$4),"0",IF(ISTEXT(Y131),Y131,Y131+(IF(ISTEXT(K132),0,K132)))),0)</f>
        <v>76351.980581297481</v>
      </c>
      <c r="K132">
        <f>IF(ISBLANK('Mortgage 1 Monthly Table'!L132),0,'Mortgage 1 Monthly Table'!L132)</f>
        <v>0</v>
      </c>
      <c r="L132">
        <f>IF(ISBLANK('Mortgage 1 Monthly Table'!N132),IF('Mortgage 1 Info Calcs'!F$13="Calculated",IF('Mortgage 1 Info Calcs'!F$22="Keep Same",IF('Mortgage 1 Info Calcs'!F$5="Interest Only",IF(OR(I132&gt;L131,J132=""),I132,IF(J132&lt;L131,IF(J132&lt;L131,J132+I132,IF(L131+M131&gt;J132,L131+I132,L131)),IF(L131+M131&gt;J132,L131+I132,L131))),IF(H132&gt;L131,H132,IF(J132&gt;L131,IF(L131+M131&gt;J132,L131+I132,L131),J132+S132))),IF('Mortgage 1 Info Calcs'!F$5="Interest Only",'Mortgage 1 Monthly Calcs'!I132,'Mortgage 1 Monthly Calcs'!H132)),'Mortgage 1 Monthly Calcs'!L131),'Mortgage 1 Monthly Table'!N132)</f>
        <v>644.3014014855064</v>
      </c>
      <c r="M132">
        <f>IF(ISBLANK('Mortgage 1 Monthly Table'!P132),IF(N131&gt;J132,IF(J132&gt;L131,J132-L131,0),IF(OR(OR(Y131&lt;0,ISTEXT(Y131)),ISTEXT('Mortgage 1 Info Calcs'!$K$4)),"",'Mortgage 1 Info Calcs'!F$21)),'Mortgage 1 Monthly Table'!P132)</f>
        <v>0</v>
      </c>
      <c r="N132">
        <f t="shared" si="16"/>
        <v>644.3014014855064</v>
      </c>
      <c r="O132">
        <f>IF(OR(OR(Y131&lt;0,ISTEXT(Y131)),ISTEXT('Mortgage 1 Info Calcs'!$K$4)),"",(O131+M132))</f>
        <v>0</v>
      </c>
      <c r="P132">
        <f>IF(ISBLANK('Mortgage 1 Monthly Table'!T132),IF(ISTEXT(J132),0,IF(OR(Y131&lt;Q131,AND(Y131&lt;0,NOT(ISTEXT(Y131))),ISTEXT('Mortgage 1 Info Calcs'!$K$4)),IF(-Y131&gt;P131,-Y131,Y131-Q131),IF(J132="",0,'Mortgage 1 Info Calcs'!F$26))),'Mortgage 1 Monthly Table'!T132)</f>
        <v>0</v>
      </c>
      <c r="Q132">
        <f>IF(OR(OR(Y131&lt;0,ISTEXT(Y131)),ISTEXT('Mortgage 1 Info Calcs'!$K$4)),"",IF(O132&lt;0,Q131,(Q131+P132)))</f>
        <v>0</v>
      </c>
      <c r="R132">
        <f>IF(OR(ISERROR(L132-S132),ISTEXT('Mortgage 1 Info Calcs'!$K$4)),"",L132-S132+M132)</f>
        <v>262.54149857901899</v>
      </c>
      <c r="S132">
        <f>IF(OR(IF(ISERROR(ROUND((J132-Q132-'Mortgage 1 Info Calcs'!F$24)*(G132/12),2)),0,(J132-O132-Q132-'Mortgage 1 Info Calcs'!F$24)*(G132/12)),,,ISTEXT('Mortgage 1 Info Calcs'!K$4)),IF(((J132-Q132-'Mortgage 1 Info Calcs'!F$24)*(G132/12))&gt;0,((J132-Q132-'Mortgage 1 Info Calcs'!F$24)*(G132/12)),0),0)</f>
        <v>381.75990290648741</v>
      </c>
      <c r="T132">
        <f>IF(OR(ISERROR(SUM(R$12:R132)),(ISTEXT(T131)),(T131=(SUM(R$12:R132)))),"",SUM(R$12:R132))</f>
        <v>23910.560917281226</v>
      </c>
      <c r="U132">
        <f>SUM(S$12:S132)</f>
        <v>54049.908662465175</v>
      </c>
      <c r="V132" t="str">
        <f>IF(ISBLANK('Mortgage 1 Info Calcs'!F$28),"",IF((O132+Q132)&gt;0,((O132+Q132)*G132/12)-((O132+Q132)*(('Mortgage 1 Info Calcs'!F$28)-('Mortgage 1 Info Calcs'!F$28*'Mortgage 1 Info Calcs'!G$29))/12),""))</f>
        <v/>
      </c>
      <c r="W132" t="str">
        <f>IF(ISTEXT(V132),"",SUM(V$12:V132))</f>
        <v/>
      </c>
      <c r="X132">
        <f>IF(OR(J132=Q132,ISTEXT(Y131),ISTEXT('Mortgage 1 Info Calcs'!$F$17)),"",IF(('Mortgage 1 Info Calcs'!F$18*12)&gt;C131+1,IF(C131='Mortgage 1 Info Calcs'!F$18*12,0,'Mortgage 1 Info Calcs'!F$19+Y132*('Mortgage 1 Info Calcs'!F$17)),'Mortgage 1 Info Calcs'!F$19))</f>
        <v>0</v>
      </c>
      <c r="Y132">
        <f>IF(OR(ISERROR(J132-R132-M132),IF(ISERROR((J132-R132-M132)=0),"True",(J132-R132-M132)=0),ISTEXT('Mortgage 1 Info Calcs'!$K$4)),"",IF((J132&gt;(L132+M132)),(FV((G132/'Mortgage 1 Variables'!E$43),1,(L132+M132),-J132+Q132+'Mortgage 1 Info Calcs'!F$24,0))+Q132+'Mortgage 1 Info Calcs'!F$24+IF(I132&gt;0,0,-I132),""))</f>
        <v>76089.439082718454</v>
      </c>
      <c r="Z132" s="67">
        <f>IF((FV(IF(G132=0,'Mortgage 1 Info Calcs'!F$8,G132)/12,1,PMT(IF(G132=0,'Mortgage 1 Info Calcs'!F$8,G132)/12,('Mortgage 1 Info Calcs'!F$9*12)-C131,-Z131,0),-Z131,0))&gt;0,(FV(IF(G132=0,'Mortgage 1 Info Calcs'!F$8,G132)/12,1,PMT(IF(G132=0,'Mortgage 1 Info Calcs'!F$8,G132)/12,('Mortgage 1 Info Calcs'!F$9*12)-C131,-Z131,0),-Z131,0)),0)</f>
        <v>76089.439082718454</v>
      </c>
      <c r="AA132" s="67">
        <f>IF(Z132&lt;=0,0,(IPMT(IF(G132=0,'Mortgage 1 Info Calcs'!F$8,G132)/12,1,('Mortgage 1 Info Calcs'!F$9*12)-C131,-Z131,0)))</f>
        <v>381.75990290648741</v>
      </c>
      <c r="AB132" s="67">
        <f>IF(C132&lt;('Mortgage 1 Info Calcs'!F$9*12),SUM(AA$12:AA132),0)</f>
        <v>54049.908662465175</v>
      </c>
      <c r="AC132" s="14">
        <v>121</v>
      </c>
      <c r="AD132" s="174">
        <f t="shared" si="17"/>
        <v>10.083333333333334</v>
      </c>
      <c r="AE132" s="174" t="str">
        <f>IF(Y132="","",IF(J$12+X132='Mortgage 2 Monthly calcs'!J$12+'Mortgage 2 Monthly calcs'!V132,"",IF(J$12+X132&gt;'Mortgage 2 Monthly calcs'!J$12+'Mortgage 2 Monthly calcs'!V132,IF(Y132+X132+'Mortgage 1 Info Calcs'!F$15&gt;'Mortgage 2 Monthly calcs'!W132+'Mortgage 2 Monthly calcs'!V132,"",C132),IF(Y132+X132&lt;'Mortgage 2 Monthly calcs'!W132+'Mortgage 2 Monthly calcs'!V132,"",C132))))</f>
        <v/>
      </c>
      <c r="AG132" s="16"/>
      <c r="AH132" s="16"/>
      <c r="AI132" s="15"/>
    </row>
    <row r="133" spans="2:35" ht="11.7" customHeight="1" x14ac:dyDescent="0.25">
      <c r="B133">
        <f t="shared" si="15"/>
        <v>10.166666666666666</v>
      </c>
      <c r="C133">
        <v>122</v>
      </c>
      <c r="E133" t="str">
        <f t="shared" si="18"/>
        <v/>
      </c>
      <c r="F133" t="str">
        <f>VLOOKUP('Mortgage 1 Variables'!D$9,'Mortgage 1 Variables'!B$8:C$19,2)</f>
        <v>Dec</v>
      </c>
      <c r="G133">
        <f>IF(ISBLANK('Mortgage 1 Monthly Table'!G133),IF(OR(J133=Q133,ISTEXT(Y132),ISTEXT('Mortgage 1 Info Calcs'!$K$4)),0,IF(('Mortgage 1 Info Calcs'!F$7*12)&gt;C132,G132,IF(C132='Mortgage 1 Info Calcs'!F$7*12,'Mortgage 1 Info Calcs'!F$8,G132))),'Mortgage 1 Monthly Table'!G133)</f>
        <v>0.06</v>
      </c>
      <c r="H133">
        <f>((PMT(G133/'Mortgage 1 Variables'!E$43,('Mortgage 1 Info Calcs'!F$9*'Mortgage 1 Variables'!E$43)-C132,-J133,0)))</f>
        <v>644.30140148550629</v>
      </c>
      <c r="I133">
        <f>IF(OR(ISERROR(((IPMT(G133/'Mortgage 1 Variables'!E$43,1,'Mortgage 1 Info Calcs'!F$9*'Mortgage 1 Variables'!E$43,-J133+Q133+'Mortgage 1 Info Calcs'!F$24,IF('Mortgage 1 Info Calcs'!F$5="Interest Only",-J133+Q133+'Mortgage 1 Info Calcs'!F$24,0))))),(((IPMT(G133/'Mortgage 1 Variables'!E$43,1,'Mortgage 1 Info Calcs'!F$9*'Mortgage 1 Variables'!E$43,-J$12,-J$12)))=0)),0,((IPMT(G133/'Mortgage 1 Variables'!E$43,1,'Mortgage 1 Info Calcs'!F$9*'Mortgage 1 Variables'!E$43,-J133+Q133+'Mortgage 1 Info Calcs'!F$24,IF('Mortgage 1 Info Calcs'!F$5="Interest Only",-J133+Q133+'Mortgage 1 Info Calcs'!F$24,0)))))</f>
        <v>380.44719541359228</v>
      </c>
      <c r="J133">
        <f>IF(Y132&gt;0,IF(ISTEXT('Mortgage 1 Info Calcs'!K$4),"0",IF(ISTEXT(Y132),Y132,Y132+(IF(ISTEXT(K133),0,K133)))),0)</f>
        <v>76089.439082718454</v>
      </c>
      <c r="K133">
        <f>IF(ISBLANK('Mortgage 1 Monthly Table'!L133),0,'Mortgage 1 Monthly Table'!L133)</f>
        <v>0</v>
      </c>
      <c r="L133">
        <f>IF(ISBLANK('Mortgage 1 Monthly Table'!N133),IF('Mortgage 1 Info Calcs'!F$13="Calculated",IF('Mortgage 1 Info Calcs'!F$22="Keep Same",IF('Mortgage 1 Info Calcs'!F$5="Interest Only",IF(OR(I133&gt;L132,J133=""),I133,IF(J133&lt;L132,IF(J133&lt;L132,J133+I133,IF(L132+M132&gt;J133,L132+I133,L132)),IF(L132+M132&gt;J133,L132+I133,L132))),IF(H133&gt;L132,H133,IF(J133&gt;L132,IF(L132+M132&gt;J133,L132+I133,L132),J133+S133))),IF('Mortgage 1 Info Calcs'!F$5="Interest Only",'Mortgage 1 Monthly Calcs'!I133,'Mortgage 1 Monthly Calcs'!H133)),'Mortgage 1 Monthly Calcs'!L132),'Mortgage 1 Monthly Table'!N133)</f>
        <v>644.30140148550629</v>
      </c>
      <c r="M133">
        <f>IF(ISBLANK('Mortgage 1 Monthly Table'!P133),IF(N132&gt;J133,IF(J133&gt;L132,J133-L132,0),IF(OR(OR(Y132&lt;0,ISTEXT(Y132)),ISTEXT('Mortgage 1 Info Calcs'!$K$4)),"",'Mortgage 1 Info Calcs'!F$21)),'Mortgage 1 Monthly Table'!P133)</f>
        <v>0</v>
      </c>
      <c r="N133">
        <f t="shared" si="16"/>
        <v>644.30140148550629</v>
      </c>
      <c r="O133">
        <f>IF(OR(OR(Y132&lt;0,ISTEXT(Y132)),ISTEXT('Mortgage 1 Info Calcs'!$K$4)),"",(O132+M133))</f>
        <v>0</v>
      </c>
      <c r="P133">
        <f>IF(ISBLANK('Mortgage 1 Monthly Table'!T133),IF(ISTEXT(J133),0,IF(OR(Y132&lt;Q132,AND(Y132&lt;0,NOT(ISTEXT(Y132))),ISTEXT('Mortgage 1 Info Calcs'!$K$4)),IF(-Y132&gt;P132,-Y132,Y132-Q132),IF(J133="",0,'Mortgage 1 Info Calcs'!F$26))),'Mortgage 1 Monthly Table'!T133)</f>
        <v>0</v>
      </c>
      <c r="Q133">
        <f>IF(OR(OR(Y132&lt;0,ISTEXT(Y132)),ISTEXT('Mortgage 1 Info Calcs'!$K$4)),"",IF(O133&lt;0,Q132,(Q132+P133)))</f>
        <v>0</v>
      </c>
      <c r="R133">
        <f>IF(OR(ISERROR(L133-S133),ISTEXT('Mortgage 1 Info Calcs'!$K$4)),"",L133-S133+M133)</f>
        <v>263.85420607191401</v>
      </c>
      <c r="S133">
        <f>IF(OR(IF(ISERROR(ROUND((J133-Q133-'Mortgage 1 Info Calcs'!F$24)*(G133/12),2)),0,(J133-O133-Q133-'Mortgage 1 Info Calcs'!F$24)*(G133/12)),,,ISTEXT('Mortgage 1 Info Calcs'!K$4)),IF(((J133-Q133-'Mortgage 1 Info Calcs'!F$24)*(G133/12))&gt;0,((J133-Q133-'Mortgage 1 Info Calcs'!F$24)*(G133/12)),0),0)</f>
        <v>380.44719541359228</v>
      </c>
      <c r="T133">
        <f>IF(OR(ISERROR(SUM(R$12:R133)),(ISTEXT(T132)),(T132=(SUM(R$12:R133)))),"",SUM(R$12:R133))</f>
        <v>24174.415123353141</v>
      </c>
      <c r="U133">
        <f>SUM(S$12:S133)</f>
        <v>54430.355857878771</v>
      </c>
      <c r="V133" t="str">
        <f>IF(ISBLANK('Mortgage 1 Info Calcs'!F$28),"",IF((O133+Q133)&gt;0,((O133+Q133)*G133/12)-((O133+Q133)*(('Mortgage 1 Info Calcs'!F$28)-('Mortgage 1 Info Calcs'!F$28*'Mortgage 1 Info Calcs'!G$29))/12),""))</f>
        <v/>
      </c>
      <c r="W133" t="str">
        <f>IF(ISTEXT(V133),"",SUM(V$12:V133))</f>
        <v/>
      </c>
      <c r="X133">
        <f>IF(OR(J133=Q133,ISTEXT(Y132),ISTEXT('Mortgage 1 Info Calcs'!$F$17)),"",IF(('Mortgage 1 Info Calcs'!F$18*12)&gt;C132+1,IF(C132='Mortgage 1 Info Calcs'!F$18*12,0,'Mortgage 1 Info Calcs'!F$19+Y133*('Mortgage 1 Info Calcs'!F$17)),'Mortgage 1 Info Calcs'!F$19))</f>
        <v>0</v>
      </c>
      <c r="Y133">
        <f>IF(OR(ISERROR(J133-R133-M133),IF(ISERROR((J133-R133-M133)=0),"True",(J133-R133-M133)=0),ISTEXT('Mortgage 1 Info Calcs'!$K$4)),"",IF((J133&gt;(L133+M133)),(FV((G133/'Mortgage 1 Variables'!E$43),1,(L133+M133),-J133+Q133+'Mortgage 1 Info Calcs'!F$24,0))+Q133+'Mortgage 1 Info Calcs'!F$24+IF(I133&gt;0,0,-I133),""))</f>
        <v>75825.58487664655</v>
      </c>
      <c r="Z133" s="67">
        <f>IF((FV(IF(G133=0,'Mortgage 1 Info Calcs'!F$8,G133)/12,1,PMT(IF(G133=0,'Mortgage 1 Info Calcs'!F$8,G133)/12,('Mortgage 1 Info Calcs'!F$9*12)-C132,-Z132,0),-Z132,0))&gt;0,(FV(IF(G133=0,'Mortgage 1 Info Calcs'!F$8,G133)/12,1,PMT(IF(G133=0,'Mortgage 1 Info Calcs'!F$8,G133)/12,('Mortgage 1 Info Calcs'!F$9*12)-C132,-Z132,0),-Z132,0)),0)</f>
        <v>75825.58487664655</v>
      </c>
      <c r="AA133" s="67">
        <f>IF(Z133&lt;=0,0,(IPMT(IF(G133=0,'Mortgage 1 Info Calcs'!F$8,G133)/12,1,('Mortgage 1 Info Calcs'!F$9*12)-C132,-Z132,0)))</f>
        <v>380.44719541359228</v>
      </c>
      <c r="AB133" s="67">
        <f>IF(C133&lt;('Mortgage 1 Info Calcs'!F$9*12),SUM(AA$12:AA133),0)</f>
        <v>54430.355857878771</v>
      </c>
      <c r="AC133" s="14">
        <v>122</v>
      </c>
      <c r="AD133" s="174">
        <f t="shared" si="17"/>
        <v>10.166666666666666</v>
      </c>
      <c r="AE133" s="174" t="str">
        <f>IF(Y133="","",IF(J$12+X133='Mortgage 2 Monthly calcs'!J$12+'Mortgage 2 Monthly calcs'!V133,"",IF(J$12+X133&gt;'Mortgage 2 Monthly calcs'!J$12+'Mortgage 2 Monthly calcs'!V133,IF(Y133+X133+'Mortgage 1 Info Calcs'!F$15&gt;'Mortgage 2 Monthly calcs'!W133+'Mortgage 2 Monthly calcs'!V133,"",C133),IF(Y133+X133&lt;'Mortgage 2 Monthly calcs'!W133+'Mortgage 2 Monthly calcs'!V133,"",C133))))</f>
        <v/>
      </c>
      <c r="AG133" s="16"/>
      <c r="AH133" s="16"/>
      <c r="AI133" s="15"/>
    </row>
    <row r="134" spans="2:35" ht="11.7" customHeight="1" x14ac:dyDescent="0.25">
      <c r="B134">
        <f t="shared" si="15"/>
        <v>10.25</v>
      </c>
      <c r="C134">
        <v>123</v>
      </c>
      <c r="E134">
        <f t="shared" si="18"/>
        <v>2020</v>
      </c>
      <c r="F134" t="str">
        <f>VLOOKUP('Mortgage 1 Variables'!D$10,'Mortgage 1 Variables'!B$8:C$19,2)</f>
        <v>Jan</v>
      </c>
      <c r="G134">
        <f>IF(ISBLANK('Mortgage 1 Monthly Table'!G134),IF(OR(J134=Q134,ISTEXT(Y133),ISTEXT('Mortgage 1 Info Calcs'!$K$4)),0,IF(('Mortgage 1 Info Calcs'!F$7*12)&gt;C133,G133,IF(C133='Mortgage 1 Info Calcs'!F$7*12,'Mortgage 1 Info Calcs'!F$8,G133))),'Mortgage 1 Monthly Table'!G134)</f>
        <v>0.06</v>
      </c>
      <c r="H134">
        <f>((PMT(G134/'Mortgage 1 Variables'!E$43,('Mortgage 1 Info Calcs'!F$9*'Mortgage 1 Variables'!E$43)-C133,-J134,0)))</f>
        <v>644.30140148550629</v>
      </c>
      <c r="I134">
        <f>IF(OR(ISERROR(((IPMT(G134/'Mortgage 1 Variables'!E$43,1,'Mortgage 1 Info Calcs'!F$9*'Mortgage 1 Variables'!E$43,-J134+Q134+'Mortgage 1 Info Calcs'!F$24,IF('Mortgage 1 Info Calcs'!F$5="Interest Only",-J134+Q134+'Mortgage 1 Info Calcs'!F$24,0))))),(((IPMT(G134/'Mortgage 1 Variables'!E$43,1,'Mortgage 1 Info Calcs'!F$9*'Mortgage 1 Variables'!E$43,-J$12,-J$12)))=0)),0,((IPMT(G134/'Mortgage 1 Variables'!E$43,1,'Mortgage 1 Info Calcs'!F$9*'Mortgage 1 Variables'!E$43,-J134+Q134+'Mortgage 1 Info Calcs'!F$24,IF('Mortgage 1 Info Calcs'!F$5="Interest Only",-J134+Q134+'Mortgage 1 Info Calcs'!F$24,0)))))</f>
        <v>379.12792438323277</v>
      </c>
      <c r="J134">
        <f>IF(Y133&gt;0,IF(ISTEXT('Mortgage 1 Info Calcs'!K$4),"0",IF(ISTEXT(Y133),Y133,Y133+(IF(ISTEXT(K134),0,K134)))),0)</f>
        <v>75825.58487664655</v>
      </c>
      <c r="K134">
        <f>IF(ISBLANK('Mortgage 1 Monthly Table'!L134),0,'Mortgage 1 Monthly Table'!L134)</f>
        <v>0</v>
      </c>
      <c r="L134">
        <f>IF(ISBLANK('Mortgage 1 Monthly Table'!N134),IF('Mortgage 1 Info Calcs'!F$13="Calculated",IF('Mortgage 1 Info Calcs'!F$22="Keep Same",IF('Mortgage 1 Info Calcs'!F$5="Interest Only",IF(OR(I134&gt;L133,J134=""),I134,IF(J134&lt;L133,IF(J134&lt;L133,J134+I134,IF(L133+M133&gt;J134,L133+I134,L133)),IF(L133+M133&gt;J134,L133+I134,L133))),IF(H134&gt;L133,H134,IF(J134&gt;L133,IF(L133+M133&gt;J134,L133+I134,L133),J134+S134))),IF('Mortgage 1 Info Calcs'!F$5="Interest Only",'Mortgage 1 Monthly Calcs'!I134,'Mortgage 1 Monthly Calcs'!H134)),'Mortgage 1 Monthly Calcs'!L133),'Mortgage 1 Monthly Table'!N134)</f>
        <v>644.30140148550629</v>
      </c>
      <c r="M134">
        <f>IF(ISBLANK('Mortgage 1 Monthly Table'!P134),IF(N133&gt;J134,IF(J134&gt;L133,J134-L133,0),IF(OR(OR(Y133&lt;0,ISTEXT(Y133)),ISTEXT('Mortgage 1 Info Calcs'!$K$4)),"",'Mortgage 1 Info Calcs'!F$21)),'Mortgage 1 Monthly Table'!P134)</f>
        <v>0</v>
      </c>
      <c r="N134">
        <f t="shared" si="16"/>
        <v>644.30140148550629</v>
      </c>
      <c r="O134">
        <f>IF(OR(OR(Y133&lt;0,ISTEXT(Y133)),ISTEXT('Mortgage 1 Info Calcs'!$K$4)),"",(O133+M134))</f>
        <v>0</v>
      </c>
      <c r="P134">
        <f>IF(ISBLANK('Mortgage 1 Monthly Table'!T134),IF(ISTEXT(J134),0,IF(OR(Y133&lt;Q133,AND(Y133&lt;0,NOT(ISTEXT(Y133))),ISTEXT('Mortgage 1 Info Calcs'!$K$4)),IF(-Y133&gt;P133,-Y133,Y133-Q133),IF(J134="",0,'Mortgage 1 Info Calcs'!F$26))),'Mortgage 1 Monthly Table'!T134)</f>
        <v>0</v>
      </c>
      <c r="Q134">
        <f>IF(OR(OR(Y133&lt;0,ISTEXT(Y133)),ISTEXT('Mortgage 1 Info Calcs'!$K$4)),"",IF(O134&lt;0,Q133,(Q133+P134)))</f>
        <v>0</v>
      </c>
      <c r="R134">
        <f>IF(OR(ISERROR(L134-S134),ISTEXT('Mortgage 1 Info Calcs'!$K$4)),"",L134-S134+M134)</f>
        <v>265.17347710227352</v>
      </c>
      <c r="S134">
        <f>IF(OR(IF(ISERROR(ROUND((J134-Q134-'Mortgage 1 Info Calcs'!F$24)*(G134/12),2)),0,(J134-O134-Q134-'Mortgage 1 Info Calcs'!F$24)*(G134/12)),,,ISTEXT('Mortgage 1 Info Calcs'!K$4)),IF(((J134-Q134-'Mortgage 1 Info Calcs'!F$24)*(G134/12))&gt;0,((J134-Q134-'Mortgage 1 Info Calcs'!F$24)*(G134/12)),0),0)</f>
        <v>379.12792438323277</v>
      </c>
      <c r="T134">
        <f>IF(OR(ISERROR(SUM(R$12:R134)),(ISTEXT(T133)),(T133=(SUM(R$12:R134)))),"",SUM(R$12:R134))</f>
        <v>24439.588600455416</v>
      </c>
      <c r="U134">
        <f>SUM(S$12:S134)</f>
        <v>54809.483782262003</v>
      </c>
      <c r="V134" t="str">
        <f>IF(ISBLANK('Mortgage 1 Info Calcs'!F$28),"",IF((O134+Q134)&gt;0,((O134+Q134)*G134/12)-((O134+Q134)*(('Mortgage 1 Info Calcs'!F$28)-('Mortgage 1 Info Calcs'!F$28*'Mortgage 1 Info Calcs'!G$29))/12),""))</f>
        <v/>
      </c>
      <c r="W134" t="str">
        <f>IF(ISTEXT(V134),"",SUM(V$12:V134))</f>
        <v/>
      </c>
      <c r="X134">
        <f>IF(OR(J134=Q134,ISTEXT(Y133),ISTEXT('Mortgage 1 Info Calcs'!$F$17)),"",IF(('Mortgage 1 Info Calcs'!F$18*12)&gt;C133+1,IF(C133='Mortgage 1 Info Calcs'!F$18*12,0,'Mortgage 1 Info Calcs'!F$19+Y134*('Mortgage 1 Info Calcs'!F$17)),'Mortgage 1 Info Calcs'!F$19))</f>
        <v>0</v>
      </c>
      <c r="Y134">
        <f>IF(OR(ISERROR(J134-R134-M134),IF(ISERROR((J134-R134-M134)=0),"True",(J134-R134-M134)=0),ISTEXT('Mortgage 1 Info Calcs'!$K$4)),"",IF((J134&gt;(L134+M134)),(FV((G134/'Mortgage 1 Variables'!E$43),1,(L134+M134),-J134+Q134+'Mortgage 1 Info Calcs'!F$24,0))+Q134+'Mortgage 1 Info Calcs'!F$24+IF(I134&gt;0,0,-I134),""))</f>
        <v>75560.411399544275</v>
      </c>
      <c r="Z134" s="67">
        <f>IF((FV(IF(G134=0,'Mortgage 1 Info Calcs'!F$8,G134)/12,1,PMT(IF(G134=0,'Mortgage 1 Info Calcs'!F$8,G134)/12,('Mortgage 1 Info Calcs'!F$9*12)-C133,-Z133,0),-Z133,0))&gt;0,(FV(IF(G134=0,'Mortgage 1 Info Calcs'!F$8,G134)/12,1,PMT(IF(G134=0,'Mortgage 1 Info Calcs'!F$8,G134)/12,('Mortgage 1 Info Calcs'!F$9*12)-C133,-Z133,0),-Z133,0)),0)</f>
        <v>75560.411399544275</v>
      </c>
      <c r="AA134" s="67">
        <f>IF(Z134&lt;=0,0,(IPMT(IF(G134=0,'Mortgage 1 Info Calcs'!F$8,G134)/12,1,('Mortgage 1 Info Calcs'!F$9*12)-C133,-Z133,0)))</f>
        <v>379.12792438323277</v>
      </c>
      <c r="AB134" s="67">
        <f>IF(C134&lt;('Mortgage 1 Info Calcs'!F$9*12),SUM(AA$12:AA134),0)</f>
        <v>54809.483782262003</v>
      </c>
      <c r="AC134" s="14">
        <v>123</v>
      </c>
      <c r="AD134" s="174">
        <f t="shared" si="17"/>
        <v>10.25</v>
      </c>
      <c r="AE134" s="174" t="str">
        <f>IF(Y134="","",IF(J$12+X134='Mortgage 2 Monthly calcs'!J$12+'Mortgage 2 Monthly calcs'!V134,"",IF(J$12+X134&gt;'Mortgage 2 Monthly calcs'!J$12+'Mortgage 2 Monthly calcs'!V134,IF(Y134+X134+'Mortgage 1 Info Calcs'!F$15&gt;'Mortgage 2 Monthly calcs'!W134+'Mortgage 2 Monthly calcs'!V134,"",C134),IF(Y134+X134&lt;'Mortgage 2 Monthly calcs'!W134+'Mortgage 2 Monthly calcs'!V134,"",C134))))</f>
        <v/>
      </c>
      <c r="AG134" s="16"/>
      <c r="AH134" s="16"/>
      <c r="AI134" s="15"/>
    </row>
    <row r="135" spans="2:35" ht="11.7" customHeight="1" x14ac:dyDescent="0.25">
      <c r="B135">
        <f t="shared" si="15"/>
        <v>10.333333333333334</v>
      </c>
      <c r="C135">
        <v>124</v>
      </c>
      <c r="E135" t="str">
        <f t="shared" si="18"/>
        <v/>
      </c>
      <c r="F135" t="str">
        <f>VLOOKUP('Mortgage 1 Variables'!D$11,'Mortgage 1 Variables'!B$8:C$19,2)</f>
        <v>Feb</v>
      </c>
      <c r="G135">
        <f>IF(ISBLANK('Mortgage 1 Monthly Table'!G135),IF(OR(J135=Q135,ISTEXT(Y134),ISTEXT('Mortgage 1 Info Calcs'!$K$4)),0,IF(('Mortgage 1 Info Calcs'!F$7*12)&gt;C134,G134,IF(C134='Mortgage 1 Info Calcs'!F$7*12,'Mortgage 1 Info Calcs'!F$8,G134))),'Mortgage 1 Monthly Table'!G135)</f>
        <v>0.06</v>
      </c>
      <c r="H135">
        <f>((PMT(G135/'Mortgage 1 Variables'!E$43,('Mortgage 1 Info Calcs'!F$9*'Mortgage 1 Variables'!E$43)-C134,-J135,0)))</f>
        <v>644.3014014855064</v>
      </c>
      <c r="I135">
        <f>IF(OR(ISERROR(((IPMT(G135/'Mortgage 1 Variables'!E$43,1,'Mortgage 1 Info Calcs'!F$9*'Mortgage 1 Variables'!E$43,-J135+Q135+'Mortgage 1 Info Calcs'!F$24,IF('Mortgage 1 Info Calcs'!F$5="Interest Only",-J135+Q135+'Mortgage 1 Info Calcs'!F$24,0))))),(((IPMT(G135/'Mortgage 1 Variables'!E$43,1,'Mortgage 1 Info Calcs'!F$9*'Mortgage 1 Variables'!E$43,-J$12,-J$12)))=0)),0,((IPMT(G135/'Mortgage 1 Variables'!E$43,1,'Mortgage 1 Info Calcs'!F$9*'Mortgage 1 Variables'!E$43,-J135+Q135+'Mortgage 1 Info Calcs'!F$24,IF('Mortgage 1 Info Calcs'!F$5="Interest Only",-J135+Q135+'Mortgage 1 Info Calcs'!F$24,0)))))</f>
        <v>377.80205699772137</v>
      </c>
      <c r="J135">
        <f>IF(Y134&gt;0,IF(ISTEXT('Mortgage 1 Info Calcs'!K$4),"0",IF(ISTEXT(Y134),Y134,Y134+(IF(ISTEXT(K135),0,K135)))),0)</f>
        <v>75560.411399544275</v>
      </c>
      <c r="K135">
        <f>IF(ISBLANK('Mortgage 1 Monthly Table'!L135),0,'Mortgage 1 Monthly Table'!L135)</f>
        <v>0</v>
      </c>
      <c r="L135">
        <f>IF(ISBLANK('Mortgage 1 Monthly Table'!N135),IF('Mortgage 1 Info Calcs'!F$13="Calculated",IF('Mortgage 1 Info Calcs'!F$22="Keep Same",IF('Mortgage 1 Info Calcs'!F$5="Interest Only",IF(OR(I135&gt;L134,J135=""),I135,IF(J135&lt;L134,IF(J135&lt;L134,J135+I135,IF(L134+M134&gt;J135,L134+I135,L134)),IF(L134+M134&gt;J135,L134+I135,L134))),IF(H135&gt;L134,H135,IF(J135&gt;L134,IF(L134+M134&gt;J135,L134+I135,L134),J135+S135))),IF('Mortgage 1 Info Calcs'!F$5="Interest Only",'Mortgage 1 Monthly Calcs'!I135,'Mortgage 1 Monthly Calcs'!H135)),'Mortgage 1 Monthly Calcs'!L134),'Mortgage 1 Monthly Table'!N135)</f>
        <v>644.3014014855064</v>
      </c>
      <c r="M135">
        <f>IF(ISBLANK('Mortgage 1 Monthly Table'!P135),IF(N134&gt;J135,IF(J135&gt;L134,J135-L134,0),IF(OR(OR(Y134&lt;0,ISTEXT(Y134)),ISTEXT('Mortgage 1 Info Calcs'!$K$4)),"",'Mortgage 1 Info Calcs'!F$21)),'Mortgage 1 Monthly Table'!P135)</f>
        <v>0</v>
      </c>
      <c r="N135">
        <f t="shared" si="16"/>
        <v>644.3014014855064</v>
      </c>
      <c r="O135">
        <f>IF(OR(OR(Y134&lt;0,ISTEXT(Y134)),ISTEXT('Mortgage 1 Info Calcs'!$K$4)),"",(O134+M135))</f>
        <v>0</v>
      </c>
      <c r="P135">
        <f>IF(ISBLANK('Mortgage 1 Monthly Table'!T135),IF(ISTEXT(J135),0,IF(OR(Y134&lt;Q134,AND(Y134&lt;0,NOT(ISTEXT(Y134))),ISTEXT('Mortgage 1 Info Calcs'!$K$4)),IF(-Y134&gt;P134,-Y134,Y134-Q134),IF(J135="",0,'Mortgage 1 Info Calcs'!F$26))),'Mortgage 1 Monthly Table'!T135)</f>
        <v>0</v>
      </c>
      <c r="Q135">
        <f>IF(OR(OR(Y134&lt;0,ISTEXT(Y134)),ISTEXT('Mortgage 1 Info Calcs'!$K$4)),"",IF(O135&lt;0,Q134,(Q134+P135)))</f>
        <v>0</v>
      </c>
      <c r="R135">
        <f>IF(OR(ISERROR(L135-S135),ISTEXT('Mortgage 1 Info Calcs'!$K$4)),"",L135-S135+M135)</f>
        <v>266.49934448778504</v>
      </c>
      <c r="S135">
        <f>IF(OR(IF(ISERROR(ROUND((J135-Q135-'Mortgage 1 Info Calcs'!F$24)*(G135/12),2)),0,(J135-O135-Q135-'Mortgage 1 Info Calcs'!F$24)*(G135/12)),,,ISTEXT('Mortgage 1 Info Calcs'!K$4)),IF(((J135-Q135-'Mortgage 1 Info Calcs'!F$24)*(G135/12))&gt;0,((J135-Q135-'Mortgage 1 Info Calcs'!F$24)*(G135/12)),0),0)</f>
        <v>377.80205699772137</v>
      </c>
      <c r="T135">
        <f>IF(OR(ISERROR(SUM(R$12:R135)),(ISTEXT(T134)),(T134=(SUM(R$12:R135)))),"",SUM(R$12:R135))</f>
        <v>24706.0879449432</v>
      </c>
      <c r="U135">
        <f>SUM(S$12:S135)</f>
        <v>55187.285839259726</v>
      </c>
      <c r="V135" t="str">
        <f>IF(ISBLANK('Mortgage 1 Info Calcs'!F$28),"",IF((O135+Q135)&gt;0,((O135+Q135)*G135/12)-((O135+Q135)*(('Mortgage 1 Info Calcs'!F$28)-('Mortgage 1 Info Calcs'!F$28*'Mortgage 1 Info Calcs'!G$29))/12),""))</f>
        <v/>
      </c>
      <c r="W135" t="str">
        <f>IF(ISTEXT(V135),"",SUM(V$12:V135))</f>
        <v/>
      </c>
      <c r="X135">
        <f>IF(OR(J135=Q135,ISTEXT(Y134),ISTEXT('Mortgage 1 Info Calcs'!$F$17)),"",IF(('Mortgage 1 Info Calcs'!F$18*12)&gt;C134+1,IF(C134='Mortgage 1 Info Calcs'!F$18*12,0,'Mortgage 1 Info Calcs'!F$19+Y135*('Mortgage 1 Info Calcs'!F$17)),'Mortgage 1 Info Calcs'!F$19))</f>
        <v>0</v>
      </c>
      <c r="Y135">
        <f>IF(OR(ISERROR(J135-R135-M135),IF(ISERROR((J135-R135-M135)=0),"True",(J135-R135-M135)=0),ISTEXT('Mortgage 1 Info Calcs'!$K$4)),"",IF((J135&gt;(L135+M135)),(FV((G135/'Mortgage 1 Variables'!E$43),1,(L135+M135),-J135+Q135+'Mortgage 1 Info Calcs'!F$24,0))+Q135+'Mortgage 1 Info Calcs'!F$24+IF(I135&gt;0,0,-I135),""))</f>
        <v>75293.912055056484</v>
      </c>
      <c r="Z135" s="67">
        <f>IF((FV(IF(G135=0,'Mortgage 1 Info Calcs'!F$8,G135)/12,1,PMT(IF(G135=0,'Mortgage 1 Info Calcs'!F$8,G135)/12,('Mortgage 1 Info Calcs'!F$9*12)-C134,-Z134,0),-Z134,0))&gt;0,(FV(IF(G135=0,'Mortgage 1 Info Calcs'!F$8,G135)/12,1,PMT(IF(G135=0,'Mortgage 1 Info Calcs'!F$8,G135)/12,('Mortgage 1 Info Calcs'!F$9*12)-C134,-Z134,0),-Z134,0)),0)</f>
        <v>75293.912055056484</v>
      </c>
      <c r="AA135" s="67">
        <f>IF(Z135&lt;=0,0,(IPMT(IF(G135=0,'Mortgage 1 Info Calcs'!F$8,G135)/12,1,('Mortgage 1 Info Calcs'!F$9*12)-C134,-Z134,0)))</f>
        <v>377.80205699772137</v>
      </c>
      <c r="AB135" s="67">
        <f>IF(C135&lt;('Mortgage 1 Info Calcs'!F$9*12),SUM(AA$12:AA135),0)</f>
        <v>55187.285839259726</v>
      </c>
      <c r="AC135" s="14">
        <v>124</v>
      </c>
      <c r="AD135" s="174">
        <f t="shared" si="17"/>
        <v>10.333333333333334</v>
      </c>
      <c r="AE135" s="174" t="str">
        <f>IF(Y135="","",IF(J$12+X135='Mortgage 2 Monthly calcs'!J$12+'Mortgage 2 Monthly calcs'!V135,"",IF(J$12+X135&gt;'Mortgage 2 Monthly calcs'!J$12+'Mortgage 2 Monthly calcs'!V135,IF(Y135+X135+'Mortgage 1 Info Calcs'!F$15&gt;'Mortgage 2 Monthly calcs'!W135+'Mortgage 2 Monthly calcs'!V135,"",C135),IF(Y135+X135&lt;'Mortgage 2 Monthly calcs'!W135+'Mortgage 2 Monthly calcs'!V135,"",C135))))</f>
        <v/>
      </c>
      <c r="AG135" s="16"/>
      <c r="AH135" s="16"/>
      <c r="AI135" s="15"/>
    </row>
    <row r="136" spans="2:35" ht="11.7" customHeight="1" x14ac:dyDescent="0.25">
      <c r="B136">
        <f t="shared" si="15"/>
        <v>10.416666666666666</v>
      </c>
      <c r="C136">
        <v>125</v>
      </c>
      <c r="E136" t="str">
        <f t="shared" si="18"/>
        <v/>
      </c>
      <c r="F136" t="str">
        <f>VLOOKUP('Mortgage 1 Variables'!D$12,'Mortgage 1 Variables'!B$8:C$19,2)</f>
        <v>Mar</v>
      </c>
      <c r="G136">
        <f>IF(ISBLANK('Mortgage 1 Monthly Table'!G136),IF(OR(J136=Q136,ISTEXT(Y135),ISTEXT('Mortgage 1 Info Calcs'!$K$4)),0,IF(('Mortgage 1 Info Calcs'!F$7*12)&gt;C135,G135,IF(C135='Mortgage 1 Info Calcs'!F$7*12,'Mortgage 1 Info Calcs'!F$8,G135))),'Mortgage 1 Monthly Table'!G136)</f>
        <v>0.06</v>
      </c>
      <c r="H136">
        <f>((PMT(G136/'Mortgage 1 Variables'!E$43,('Mortgage 1 Info Calcs'!F$9*'Mortgage 1 Variables'!E$43)-C135,-J136,0)))</f>
        <v>644.30140148550629</v>
      </c>
      <c r="I136">
        <f>IF(OR(ISERROR(((IPMT(G136/'Mortgage 1 Variables'!E$43,1,'Mortgage 1 Info Calcs'!F$9*'Mortgage 1 Variables'!E$43,-J136+Q136+'Mortgage 1 Info Calcs'!F$24,IF('Mortgage 1 Info Calcs'!F$5="Interest Only",-J136+Q136+'Mortgage 1 Info Calcs'!F$24,0))))),(((IPMT(G136/'Mortgage 1 Variables'!E$43,1,'Mortgage 1 Info Calcs'!F$9*'Mortgage 1 Variables'!E$43,-J$12,-J$12)))=0)),0,((IPMT(G136/'Mortgage 1 Variables'!E$43,1,'Mortgage 1 Info Calcs'!F$9*'Mortgage 1 Variables'!E$43,-J136+Q136+'Mortgage 1 Info Calcs'!F$24,IF('Mortgage 1 Info Calcs'!F$5="Interest Only",-J136+Q136+'Mortgage 1 Info Calcs'!F$24,0)))))</f>
        <v>376.46956027528245</v>
      </c>
      <c r="J136">
        <f>IF(Y135&gt;0,IF(ISTEXT('Mortgage 1 Info Calcs'!K$4),"0",IF(ISTEXT(Y135),Y135,Y135+(IF(ISTEXT(K136),0,K136)))),0)</f>
        <v>75293.912055056484</v>
      </c>
      <c r="K136">
        <f>IF(ISBLANK('Mortgage 1 Monthly Table'!L136),0,'Mortgage 1 Monthly Table'!L136)</f>
        <v>0</v>
      </c>
      <c r="L136">
        <f>IF(ISBLANK('Mortgage 1 Monthly Table'!N136),IF('Mortgage 1 Info Calcs'!F$13="Calculated",IF('Mortgage 1 Info Calcs'!F$22="Keep Same",IF('Mortgage 1 Info Calcs'!F$5="Interest Only",IF(OR(I136&gt;L135,J136=""),I136,IF(J136&lt;L135,IF(J136&lt;L135,J136+I136,IF(L135+M135&gt;J136,L135+I136,L135)),IF(L135+M135&gt;J136,L135+I136,L135))),IF(H136&gt;L135,H136,IF(J136&gt;L135,IF(L135+M135&gt;J136,L135+I136,L135),J136+S136))),IF('Mortgage 1 Info Calcs'!F$5="Interest Only",'Mortgage 1 Monthly Calcs'!I136,'Mortgage 1 Monthly Calcs'!H136)),'Mortgage 1 Monthly Calcs'!L135),'Mortgage 1 Monthly Table'!N136)</f>
        <v>644.30140148550629</v>
      </c>
      <c r="M136">
        <f>IF(ISBLANK('Mortgage 1 Monthly Table'!P136),IF(N135&gt;J136,IF(J136&gt;L135,J136-L135,0),IF(OR(OR(Y135&lt;0,ISTEXT(Y135)),ISTEXT('Mortgage 1 Info Calcs'!$K$4)),"",'Mortgage 1 Info Calcs'!F$21)),'Mortgage 1 Monthly Table'!P136)</f>
        <v>0</v>
      </c>
      <c r="N136">
        <f t="shared" si="16"/>
        <v>644.30140148550629</v>
      </c>
      <c r="O136">
        <f>IF(OR(OR(Y135&lt;0,ISTEXT(Y135)),ISTEXT('Mortgage 1 Info Calcs'!$K$4)),"",(O135+M136))</f>
        <v>0</v>
      </c>
      <c r="P136">
        <f>IF(ISBLANK('Mortgage 1 Monthly Table'!T136),IF(ISTEXT(J136),0,IF(OR(Y135&lt;Q135,AND(Y135&lt;0,NOT(ISTEXT(Y135))),ISTEXT('Mortgage 1 Info Calcs'!$K$4)),IF(-Y135&gt;P135,-Y135,Y135-Q135),IF(J136="",0,'Mortgage 1 Info Calcs'!F$26))),'Mortgage 1 Monthly Table'!T136)</f>
        <v>0</v>
      </c>
      <c r="Q136">
        <f>IF(OR(OR(Y135&lt;0,ISTEXT(Y135)),ISTEXT('Mortgage 1 Info Calcs'!$K$4)),"",IF(O136&lt;0,Q135,(Q135+P136)))</f>
        <v>0</v>
      </c>
      <c r="R136">
        <f>IF(OR(ISERROR(L136-S136),ISTEXT('Mortgage 1 Info Calcs'!$K$4)),"",L136-S136+M136)</f>
        <v>267.83184121022384</v>
      </c>
      <c r="S136">
        <f>IF(OR(IF(ISERROR(ROUND((J136-Q136-'Mortgage 1 Info Calcs'!F$24)*(G136/12),2)),0,(J136-O136-Q136-'Mortgage 1 Info Calcs'!F$24)*(G136/12)),,,ISTEXT('Mortgage 1 Info Calcs'!K$4)),IF(((J136-Q136-'Mortgage 1 Info Calcs'!F$24)*(G136/12))&gt;0,((J136-Q136-'Mortgage 1 Info Calcs'!F$24)*(G136/12)),0),0)</f>
        <v>376.46956027528245</v>
      </c>
      <c r="T136">
        <f>IF(OR(ISERROR(SUM(R$12:R136)),(ISTEXT(T135)),(T135=(SUM(R$12:R136)))),"",SUM(R$12:R136))</f>
        <v>24973.919786153423</v>
      </c>
      <c r="U136">
        <f>SUM(S$12:S136)</f>
        <v>55563.75539953501</v>
      </c>
      <c r="V136" t="str">
        <f>IF(ISBLANK('Mortgage 1 Info Calcs'!F$28),"",IF((O136+Q136)&gt;0,((O136+Q136)*G136/12)-((O136+Q136)*(('Mortgage 1 Info Calcs'!F$28)-('Mortgage 1 Info Calcs'!F$28*'Mortgage 1 Info Calcs'!G$29))/12),""))</f>
        <v/>
      </c>
      <c r="W136" t="str">
        <f>IF(ISTEXT(V136),"",SUM(V$12:V136))</f>
        <v/>
      </c>
      <c r="X136">
        <f>IF(OR(J136=Q136,ISTEXT(Y135),ISTEXT('Mortgage 1 Info Calcs'!$F$17)),"",IF(('Mortgage 1 Info Calcs'!F$18*12)&gt;C135+1,IF(C135='Mortgage 1 Info Calcs'!F$18*12,0,'Mortgage 1 Info Calcs'!F$19+Y136*('Mortgage 1 Info Calcs'!F$17)),'Mortgage 1 Info Calcs'!F$19))</f>
        <v>0</v>
      </c>
      <c r="Y136">
        <f>IF(OR(ISERROR(J136-R136-M136),IF(ISERROR((J136-R136-M136)=0),"True",(J136-R136-M136)=0),ISTEXT('Mortgage 1 Info Calcs'!$K$4)),"",IF((J136&gt;(L136+M136)),(FV((G136/'Mortgage 1 Variables'!E$43),1,(L136+M136),-J136+Q136+'Mortgage 1 Info Calcs'!F$24,0))+Q136+'Mortgage 1 Info Calcs'!F$24+IF(I136&gt;0,0,-I136),""))</f>
        <v>75026.08021384626</v>
      </c>
      <c r="Z136" s="67">
        <f>IF((FV(IF(G136=0,'Mortgage 1 Info Calcs'!F$8,G136)/12,1,PMT(IF(G136=0,'Mortgage 1 Info Calcs'!F$8,G136)/12,('Mortgage 1 Info Calcs'!F$9*12)-C135,-Z135,0),-Z135,0))&gt;0,(FV(IF(G136=0,'Mortgage 1 Info Calcs'!F$8,G136)/12,1,PMT(IF(G136=0,'Mortgage 1 Info Calcs'!F$8,G136)/12,('Mortgage 1 Info Calcs'!F$9*12)-C135,-Z135,0),-Z135,0)),0)</f>
        <v>75026.08021384626</v>
      </c>
      <c r="AA136" s="67">
        <f>IF(Z136&lt;=0,0,(IPMT(IF(G136=0,'Mortgage 1 Info Calcs'!F$8,G136)/12,1,('Mortgage 1 Info Calcs'!F$9*12)-C135,-Z135,0)))</f>
        <v>376.46956027528245</v>
      </c>
      <c r="AB136" s="67">
        <f>IF(C136&lt;('Mortgage 1 Info Calcs'!F$9*12),SUM(AA$12:AA136),0)</f>
        <v>55563.75539953501</v>
      </c>
      <c r="AC136" s="14">
        <v>125</v>
      </c>
      <c r="AD136" s="174">
        <f t="shared" si="17"/>
        <v>10.416666666666666</v>
      </c>
      <c r="AE136" s="174" t="str">
        <f>IF(Y136="","",IF(J$12+X136='Mortgage 2 Monthly calcs'!J$12+'Mortgage 2 Monthly calcs'!V136,"",IF(J$12+X136&gt;'Mortgage 2 Monthly calcs'!J$12+'Mortgage 2 Monthly calcs'!V136,IF(Y136+X136+'Mortgage 1 Info Calcs'!F$15&gt;'Mortgage 2 Monthly calcs'!W136+'Mortgage 2 Monthly calcs'!V136,"",C136),IF(Y136+X136&lt;'Mortgage 2 Monthly calcs'!W136+'Mortgage 2 Monthly calcs'!V136,"",C136))))</f>
        <v/>
      </c>
      <c r="AG136" s="16"/>
      <c r="AH136" s="16"/>
      <c r="AI136" s="15"/>
    </row>
    <row r="137" spans="2:35" ht="11.7" customHeight="1" x14ac:dyDescent="0.25">
      <c r="B137">
        <f t="shared" si="15"/>
        <v>10.5</v>
      </c>
      <c r="C137">
        <v>126</v>
      </c>
      <c r="E137" t="str">
        <f t="shared" si="18"/>
        <v/>
      </c>
      <c r="F137" t="str">
        <f>VLOOKUP('Mortgage 1 Variables'!D$13,'Mortgage 1 Variables'!B$8:C$19,2)</f>
        <v>Apr</v>
      </c>
      <c r="G137">
        <f>IF(ISBLANK('Mortgage 1 Monthly Table'!G137),IF(OR(J137=Q137,ISTEXT(Y136),ISTEXT('Mortgage 1 Info Calcs'!$K$4)),0,IF(('Mortgage 1 Info Calcs'!F$7*12)&gt;C136,G136,IF(C136='Mortgage 1 Info Calcs'!F$7*12,'Mortgage 1 Info Calcs'!F$8,G136))),'Mortgage 1 Monthly Table'!G137)</f>
        <v>0.06</v>
      </c>
      <c r="H137">
        <f>((PMT(G137/'Mortgage 1 Variables'!E$43,('Mortgage 1 Info Calcs'!F$9*'Mortgage 1 Variables'!E$43)-C136,-J137,0)))</f>
        <v>644.30140148550629</v>
      </c>
      <c r="I137">
        <f>IF(OR(ISERROR(((IPMT(G137/'Mortgage 1 Variables'!E$43,1,'Mortgage 1 Info Calcs'!F$9*'Mortgage 1 Variables'!E$43,-J137+Q137+'Mortgage 1 Info Calcs'!F$24,IF('Mortgage 1 Info Calcs'!F$5="Interest Only",-J137+Q137+'Mortgage 1 Info Calcs'!F$24,0))))),(((IPMT(G137/'Mortgage 1 Variables'!E$43,1,'Mortgage 1 Info Calcs'!F$9*'Mortgage 1 Variables'!E$43,-J$12,-J$12)))=0)),0,((IPMT(G137/'Mortgage 1 Variables'!E$43,1,'Mortgage 1 Info Calcs'!F$9*'Mortgage 1 Variables'!E$43,-J137+Q137+'Mortgage 1 Info Calcs'!F$24,IF('Mortgage 1 Info Calcs'!F$5="Interest Only",-J137+Q137+'Mortgage 1 Info Calcs'!F$24,0)))))</f>
        <v>375.13040106923131</v>
      </c>
      <c r="J137">
        <f>IF(Y136&gt;0,IF(ISTEXT('Mortgage 1 Info Calcs'!K$4),"0",IF(ISTEXT(Y136),Y136,Y136+(IF(ISTEXT(K137),0,K137)))),0)</f>
        <v>75026.08021384626</v>
      </c>
      <c r="K137">
        <f>IF(ISBLANK('Mortgage 1 Monthly Table'!L137),0,'Mortgage 1 Monthly Table'!L137)</f>
        <v>0</v>
      </c>
      <c r="L137">
        <f>IF(ISBLANK('Mortgage 1 Monthly Table'!N137),IF('Mortgage 1 Info Calcs'!F$13="Calculated",IF('Mortgage 1 Info Calcs'!F$22="Keep Same",IF('Mortgage 1 Info Calcs'!F$5="Interest Only",IF(OR(I137&gt;L136,J137=""),I137,IF(J137&lt;L136,IF(J137&lt;L136,J137+I137,IF(L136+M136&gt;J137,L136+I137,L136)),IF(L136+M136&gt;J137,L136+I137,L136))),IF(H137&gt;L136,H137,IF(J137&gt;L136,IF(L136+M136&gt;J137,L136+I137,L136),J137+S137))),IF('Mortgage 1 Info Calcs'!F$5="Interest Only",'Mortgage 1 Monthly Calcs'!I137,'Mortgage 1 Monthly Calcs'!H137)),'Mortgage 1 Monthly Calcs'!L136),'Mortgage 1 Monthly Table'!N137)</f>
        <v>644.30140148550629</v>
      </c>
      <c r="M137">
        <f>IF(ISBLANK('Mortgage 1 Monthly Table'!P137),IF(N136&gt;J137,IF(J137&gt;L136,J137-L136,0),IF(OR(OR(Y136&lt;0,ISTEXT(Y136)),ISTEXT('Mortgage 1 Info Calcs'!$K$4)),"",'Mortgage 1 Info Calcs'!F$21)),'Mortgage 1 Monthly Table'!P137)</f>
        <v>0</v>
      </c>
      <c r="N137">
        <f t="shared" si="16"/>
        <v>644.30140148550629</v>
      </c>
      <c r="O137">
        <f>IF(OR(OR(Y136&lt;0,ISTEXT(Y136)),ISTEXT('Mortgage 1 Info Calcs'!$K$4)),"",(O136+M137))</f>
        <v>0</v>
      </c>
      <c r="P137">
        <f>IF(ISBLANK('Mortgage 1 Monthly Table'!T137),IF(ISTEXT(J137),0,IF(OR(Y136&lt;Q136,AND(Y136&lt;0,NOT(ISTEXT(Y136))),ISTEXT('Mortgage 1 Info Calcs'!$K$4)),IF(-Y136&gt;P136,-Y136,Y136-Q136),IF(J137="",0,'Mortgage 1 Info Calcs'!F$26))),'Mortgage 1 Monthly Table'!T137)</f>
        <v>0</v>
      </c>
      <c r="Q137">
        <f>IF(OR(OR(Y136&lt;0,ISTEXT(Y136)),ISTEXT('Mortgage 1 Info Calcs'!$K$4)),"",IF(O137&lt;0,Q136,(Q136+P137)))</f>
        <v>0</v>
      </c>
      <c r="R137">
        <f>IF(OR(ISERROR(L137-S137),ISTEXT('Mortgage 1 Info Calcs'!$K$4)),"",L137-S137+M137)</f>
        <v>269.17100041627498</v>
      </c>
      <c r="S137">
        <f>IF(OR(IF(ISERROR(ROUND((J137-Q137-'Mortgage 1 Info Calcs'!F$24)*(G137/12),2)),0,(J137-O137-Q137-'Mortgage 1 Info Calcs'!F$24)*(G137/12)),,,ISTEXT('Mortgage 1 Info Calcs'!K$4)),IF(((J137-Q137-'Mortgage 1 Info Calcs'!F$24)*(G137/12))&gt;0,((J137-Q137-'Mortgage 1 Info Calcs'!F$24)*(G137/12)),0),0)</f>
        <v>375.13040106923131</v>
      </c>
      <c r="T137">
        <f>IF(OR(ISERROR(SUM(R$12:R137)),(ISTEXT(T136)),(T136=(SUM(R$12:R137)))),"",SUM(R$12:R137))</f>
        <v>25243.090786569697</v>
      </c>
      <c r="U137">
        <f>SUM(S$12:S137)</f>
        <v>55938.885800604243</v>
      </c>
      <c r="V137" t="str">
        <f>IF(ISBLANK('Mortgage 1 Info Calcs'!F$28),"",IF((O137+Q137)&gt;0,((O137+Q137)*G137/12)-((O137+Q137)*(('Mortgage 1 Info Calcs'!F$28)-('Mortgage 1 Info Calcs'!F$28*'Mortgage 1 Info Calcs'!G$29))/12),""))</f>
        <v/>
      </c>
      <c r="W137" t="str">
        <f>IF(ISTEXT(V137),"",SUM(V$12:V137))</f>
        <v/>
      </c>
      <c r="X137">
        <f>IF(OR(J137=Q137,ISTEXT(Y136),ISTEXT('Mortgage 1 Info Calcs'!$F$17)),"",IF(('Mortgage 1 Info Calcs'!F$18*12)&gt;C136+1,IF(C136='Mortgage 1 Info Calcs'!F$18*12,0,'Mortgage 1 Info Calcs'!F$19+Y137*('Mortgage 1 Info Calcs'!F$17)),'Mortgage 1 Info Calcs'!F$19))</f>
        <v>0</v>
      </c>
      <c r="Y137">
        <f>IF(OR(ISERROR(J137-R137-M137),IF(ISERROR((J137-R137-M137)=0),"True",(J137-R137-M137)=0),ISTEXT('Mortgage 1 Info Calcs'!$K$4)),"",IF((J137&gt;(L137+M137)),(FV((G137/'Mortgage 1 Variables'!E$43),1,(L137+M137),-J137+Q137+'Mortgage 1 Info Calcs'!F$24,0))+Q137+'Mortgage 1 Info Calcs'!F$24+IF(I137&gt;0,0,-I137),""))</f>
        <v>74756.909213429986</v>
      </c>
      <c r="Z137" s="67">
        <f>IF((FV(IF(G137=0,'Mortgage 1 Info Calcs'!F$8,G137)/12,1,PMT(IF(G137=0,'Mortgage 1 Info Calcs'!F$8,G137)/12,('Mortgage 1 Info Calcs'!F$9*12)-C136,-Z136,0),-Z136,0))&gt;0,(FV(IF(G137=0,'Mortgage 1 Info Calcs'!F$8,G137)/12,1,PMT(IF(G137=0,'Mortgage 1 Info Calcs'!F$8,G137)/12,('Mortgage 1 Info Calcs'!F$9*12)-C136,-Z136,0),-Z136,0)),0)</f>
        <v>74756.909213429986</v>
      </c>
      <c r="AA137" s="67">
        <f>IF(Z137&lt;=0,0,(IPMT(IF(G137=0,'Mortgage 1 Info Calcs'!F$8,G137)/12,1,('Mortgage 1 Info Calcs'!F$9*12)-C136,-Z136,0)))</f>
        <v>375.13040106923131</v>
      </c>
      <c r="AB137" s="67">
        <f>IF(C137&lt;('Mortgage 1 Info Calcs'!F$9*12),SUM(AA$12:AA137),0)</f>
        <v>55938.885800604243</v>
      </c>
      <c r="AC137" s="14">
        <v>126</v>
      </c>
      <c r="AD137" s="174">
        <f t="shared" si="17"/>
        <v>10.5</v>
      </c>
      <c r="AE137" s="174" t="str">
        <f>IF(Y137="","",IF(J$12+X137='Mortgage 2 Monthly calcs'!J$12+'Mortgage 2 Monthly calcs'!V137,"",IF(J$12+X137&gt;'Mortgage 2 Monthly calcs'!J$12+'Mortgage 2 Monthly calcs'!V137,IF(Y137+X137+'Mortgage 1 Info Calcs'!F$15&gt;'Mortgage 2 Monthly calcs'!W137+'Mortgage 2 Monthly calcs'!V137,"",C137),IF(Y137+X137&lt;'Mortgage 2 Monthly calcs'!W137+'Mortgage 2 Monthly calcs'!V137,"",C137))))</f>
        <v/>
      </c>
      <c r="AG137" s="16"/>
      <c r="AH137" s="16"/>
      <c r="AI137" s="15"/>
    </row>
    <row r="138" spans="2:35" ht="11.7" customHeight="1" x14ac:dyDescent="0.25">
      <c r="B138">
        <f t="shared" si="15"/>
        <v>10.583333333333334</v>
      </c>
      <c r="C138">
        <v>127</v>
      </c>
      <c r="E138" t="str">
        <f t="shared" si="18"/>
        <v/>
      </c>
      <c r="F138" t="str">
        <f>VLOOKUP('Mortgage 1 Variables'!D$14,'Mortgage 1 Variables'!B$8:C$19,2)</f>
        <v>May</v>
      </c>
      <c r="G138">
        <f>IF(ISBLANK('Mortgage 1 Monthly Table'!G138),IF(OR(J138=Q138,ISTEXT(Y137),ISTEXT('Mortgage 1 Info Calcs'!$K$4)),0,IF(('Mortgage 1 Info Calcs'!F$7*12)&gt;C137,G137,IF(C137='Mortgage 1 Info Calcs'!F$7*12,'Mortgage 1 Info Calcs'!F$8,G137))),'Mortgage 1 Monthly Table'!G138)</f>
        <v>0.06</v>
      </c>
      <c r="H138">
        <f>((PMT(G138/'Mortgage 1 Variables'!E$43,('Mortgage 1 Info Calcs'!F$9*'Mortgage 1 Variables'!E$43)-C137,-J138,0)))</f>
        <v>644.30140148550629</v>
      </c>
      <c r="I138">
        <f>IF(OR(ISERROR(((IPMT(G138/'Mortgage 1 Variables'!E$43,1,'Mortgage 1 Info Calcs'!F$9*'Mortgage 1 Variables'!E$43,-J138+Q138+'Mortgage 1 Info Calcs'!F$24,IF('Mortgage 1 Info Calcs'!F$5="Interest Only",-J138+Q138+'Mortgage 1 Info Calcs'!F$24,0))))),(((IPMT(G138/'Mortgage 1 Variables'!E$43,1,'Mortgage 1 Info Calcs'!F$9*'Mortgage 1 Variables'!E$43,-J$12,-J$12)))=0)),0,((IPMT(G138/'Mortgage 1 Variables'!E$43,1,'Mortgage 1 Info Calcs'!F$9*'Mortgage 1 Variables'!E$43,-J138+Q138+'Mortgage 1 Info Calcs'!F$24,IF('Mortgage 1 Info Calcs'!F$5="Interest Only",-J138+Q138+'Mortgage 1 Info Calcs'!F$24,0)))))</f>
        <v>373.78454606714996</v>
      </c>
      <c r="J138">
        <f>IF(Y137&gt;0,IF(ISTEXT('Mortgage 1 Info Calcs'!K$4),"0",IF(ISTEXT(Y137),Y137,Y137+(IF(ISTEXT(K138),0,K138)))),0)</f>
        <v>74756.909213429986</v>
      </c>
      <c r="K138">
        <f>IF(ISBLANK('Mortgage 1 Monthly Table'!L138),0,'Mortgage 1 Monthly Table'!L138)</f>
        <v>0</v>
      </c>
      <c r="L138">
        <f>IF(ISBLANK('Mortgage 1 Monthly Table'!N138),IF('Mortgage 1 Info Calcs'!F$13="Calculated",IF('Mortgage 1 Info Calcs'!F$22="Keep Same",IF('Mortgage 1 Info Calcs'!F$5="Interest Only",IF(OR(I138&gt;L137,J138=""),I138,IF(J138&lt;L137,IF(J138&lt;L137,J138+I138,IF(L137+M137&gt;J138,L137+I138,L137)),IF(L137+M137&gt;J138,L137+I138,L137))),IF(H138&gt;L137,H138,IF(J138&gt;L137,IF(L137+M137&gt;J138,L137+I138,L137),J138+S138))),IF('Mortgage 1 Info Calcs'!F$5="Interest Only",'Mortgage 1 Monthly Calcs'!I138,'Mortgage 1 Monthly Calcs'!H138)),'Mortgage 1 Monthly Calcs'!L137),'Mortgage 1 Monthly Table'!N138)</f>
        <v>644.30140148550629</v>
      </c>
      <c r="M138">
        <f>IF(ISBLANK('Mortgage 1 Monthly Table'!P138),IF(N137&gt;J138,IF(J138&gt;L137,J138-L137,0),IF(OR(OR(Y137&lt;0,ISTEXT(Y137)),ISTEXT('Mortgage 1 Info Calcs'!$K$4)),"",'Mortgage 1 Info Calcs'!F$21)),'Mortgage 1 Monthly Table'!P138)</f>
        <v>0</v>
      </c>
      <c r="N138">
        <f t="shared" si="16"/>
        <v>644.30140148550629</v>
      </c>
      <c r="O138">
        <f>IF(OR(OR(Y137&lt;0,ISTEXT(Y137)),ISTEXT('Mortgage 1 Info Calcs'!$K$4)),"",(O137+M138))</f>
        <v>0</v>
      </c>
      <c r="P138">
        <f>IF(ISBLANK('Mortgage 1 Monthly Table'!T138),IF(ISTEXT(J138),0,IF(OR(Y137&lt;Q137,AND(Y137&lt;0,NOT(ISTEXT(Y137))),ISTEXT('Mortgage 1 Info Calcs'!$K$4)),IF(-Y137&gt;P137,-Y137,Y137-Q137),IF(J138="",0,'Mortgage 1 Info Calcs'!F$26))),'Mortgage 1 Monthly Table'!T138)</f>
        <v>0</v>
      </c>
      <c r="Q138">
        <f>IF(OR(OR(Y137&lt;0,ISTEXT(Y137)),ISTEXT('Mortgage 1 Info Calcs'!$K$4)),"",IF(O138&lt;0,Q137,(Q137+P138)))</f>
        <v>0</v>
      </c>
      <c r="R138">
        <f>IF(OR(ISERROR(L138-S138),ISTEXT('Mortgage 1 Info Calcs'!$K$4)),"",L138-S138+M138)</f>
        <v>270.51685541835633</v>
      </c>
      <c r="S138">
        <f>IF(OR(IF(ISERROR(ROUND((J138-Q138-'Mortgage 1 Info Calcs'!F$24)*(G138/12),2)),0,(J138-O138-Q138-'Mortgage 1 Info Calcs'!F$24)*(G138/12)),,,ISTEXT('Mortgage 1 Info Calcs'!K$4)),IF(((J138-Q138-'Mortgage 1 Info Calcs'!F$24)*(G138/12))&gt;0,((J138-Q138-'Mortgage 1 Info Calcs'!F$24)*(G138/12)),0),0)</f>
        <v>373.78454606714996</v>
      </c>
      <c r="T138">
        <f>IF(OR(ISERROR(SUM(R$12:R138)),(ISTEXT(T137)),(T137=(SUM(R$12:R138)))),"",SUM(R$12:R138))</f>
        <v>25513.607641988052</v>
      </c>
      <c r="U138">
        <f>SUM(S$12:S138)</f>
        <v>56312.670346671395</v>
      </c>
      <c r="V138" t="str">
        <f>IF(ISBLANK('Mortgage 1 Info Calcs'!F$28),"",IF((O138+Q138)&gt;0,((O138+Q138)*G138/12)-((O138+Q138)*(('Mortgage 1 Info Calcs'!F$28)-('Mortgage 1 Info Calcs'!F$28*'Mortgage 1 Info Calcs'!G$29))/12),""))</f>
        <v/>
      </c>
      <c r="W138" t="str">
        <f>IF(ISTEXT(V138),"",SUM(V$12:V138))</f>
        <v/>
      </c>
      <c r="X138">
        <f>IF(OR(J138=Q138,ISTEXT(Y137),ISTEXT('Mortgage 1 Info Calcs'!$F$17)),"",IF(('Mortgage 1 Info Calcs'!F$18*12)&gt;C137+1,IF(C137='Mortgage 1 Info Calcs'!F$18*12,0,'Mortgage 1 Info Calcs'!F$19+Y138*('Mortgage 1 Info Calcs'!F$17)),'Mortgage 1 Info Calcs'!F$19))</f>
        <v>0</v>
      </c>
      <c r="Y138">
        <f>IF(OR(ISERROR(J138-R138-M138),IF(ISERROR((J138-R138-M138)=0),"True",(J138-R138-M138)=0),ISTEXT('Mortgage 1 Info Calcs'!$K$4)),"",IF((J138&gt;(L138+M138)),(FV((G138/'Mortgage 1 Variables'!E$43),1,(L138+M138),-J138+Q138+'Mortgage 1 Info Calcs'!F$24,0))+Q138+'Mortgage 1 Info Calcs'!F$24+IF(I138&gt;0,0,-I138),""))</f>
        <v>74486.392358011624</v>
      </c>
      <c r="Z138" s="67">
        <f>IF((FV(IF(G138=0,'Mortgage 1 Info Calcs'!F$8,G138)/12,1,PMT(IF(G138=0,'Mortgage 1 Info Calcs'!F$8,G138)/12,('Mortgage 1 Info Calcs'!F$9*12)-C137,-Z137,0),-Z137,0))&gt;0,(FV(IF(G138=0,'Mortgage 1 Info Calcs'!F$8,G138)/12,1,PMT(IF(G138=0,'Mortgage 1 Info Calcs'!F$8,G138)/12,('Mortgage 1 Info Calcs'!F$9*12)-C137,-Z137,0),-Z137,0)),0)</f>
        <v>74486.392358011624</v>
      </c>
      <c r="AA138" s="67">
        <f>IF(Z138&lt;=0,0,(IPMT(IF(G138=0,'Mortgage 1 Info Calcs'!F$8,G138)/12,1,('Mortgage 1 Info Calcs'!F$9*12)-C137,-Z137,0)))</f>
        <v>373.78454606714996</v>
      </c>
      <c r="AB138" s="67">
        <f>IF(C138&lt;('Mortgage 1 Info Calcs'!F$9*12),SUM(AA$12:AA138),0)</f>
        <v>56312.670346671395</v>
      </c>
      <c r="AC138" s="14">
        <v>127</v>
      </c>
      <c r="AD138" s="174">
        <f t="shared" si="17"/>
        <v>10.583333333333334</v>
      </c>
      <c r="AE138" s="174" t="str">
        <f>IF(Y138="","",IF(J$12+X138='Mortgage 2 Monthly calcs'!J$12+'Mortgage 2 Monthly calcs'!V138,"",IF(J$12+X138&gt;'Mortgage 2 Monthly calcs'!J$12+'Mortgage 2 Monthly calcs'!V138,IF(Y138+X138+'Mortgage 1 Info Calcs'!F$15&gt;'Mortgage 2 Monthly calcs'!W138+'Mortgage 2 Monthly calcs'!V138,"",C138),IF(Y138+X138&lt;'Mortgage 2 Monthly calcs'!W138+'Mortgage 2 Monthly calcs'!V138,"",C138))))</f>
        <v/>
      </c>
      <c r="AG138" s="16"/>
      <c r="AH138" s="16"/>
      <c r="AI138" s="15"/>
    </row>
    <row r="139" spans="2:35" ht="11.7" customHeight="1" x14ac:dyDescent="0.25">
      <c r="B139">
        <f t="shared" si="15"/>
        <v>10.666666666666666</v>
      </c>
      <c r="C139">
        <v>128</v>
      </c>
      <c r="E139" t="str">
        <f t="shared" si="18"/>
        <v/>
      </c>
      <c r="F139" t="str">
        <f>VLOOKUP('Mortgage 1 Variables'!D$15,'Mortgage 1 Variables'!B$8:C$19,2)</f>
        <v>Jun</v>
      </c>
      <c r="G139">
        <f>IF(ISBLANK('Mortgage 1 Monthly Table'!G139),IF(OR(J139=Q139,ISTEXT(Y138),ISTEXT('Mortgage 1 Info Calcs'!$K$4)),0,IF(('Mortgage 1 Info Calcs'!F$7*12)&gt;C138,G138,IF(C138='Mortgage 1 Info Calcs'!F$7*12,'Mortgage 1 Info Calcs'!F$8,G138))),'Mortgage 1 Monthly Table'!G139)</f>
        <v>0.06</v>
      </c>
      <c r="H139">
        <f>((PMT(G139/'Mortgage 1 Variables'!E$43,('Mortgage 1 Info Calcs'!F$9*'Mortgage 1 Variables'!E$43)-C138,-J139,0)))</f>
        <v>644.30140148550629</v>
      </c>
      <c r="I139">
        <f>IF(OR(ISERROR(((IPMT(G139/'Mortgage 1 Variables'!E$43,1,'Mortgage 1 Info Calcs'!F$9*'Mortgage 1 Variables'!E$43,-J139+Q139+'Mortgage 1 Info Calcs'!F$24,IF('Mortgage 1 Info Calcs'!F$5="Interest Only",-J139+Q139+'Mortgage 1 Info Calcs'!F$24,0))))),(((IPMT(G139/'Mortgage 1 Variables'!E$43,1,'Mortgage 1 Info Calcs'!F$9*'Mortgage 1 Variables'!E$43,-J$12,-J$12)))=0)),0,((IPMT(G139/'Mortgage 1 Variables'!E$43,1,'Mortgage 1 Info Calcs'!F$9*'Mortgage 1 Variables'!E$43,-J139+Q139+'Mortgage 1 Info Calcs'!F$24,IF('Mortgage 1 Info Calcs'!F$5="Interest Only",-J139+Q139+'Mortgage 1 Info Calcs'!F$24,0)))))</f>
        <v>372.43196179005815</v>
      </c>
      <c r="J139">
        <f>IF(Y138&gt;0,IF(ISTEXT('Mortgage 1 Info Calcs'!K$4),"0",IF(ISTEXT(Y138),Y138,Y138+(IF(ISTEXT(K139),0,K139)))),0)</f>
        <v>74486.392358011624</v>
      </c>
      <c r="K139">
        <f>IF(ISBLANK('Mortgage 1 Monthly Table'!L139),0,'Mortgage 1 Monthly Table'!L139)</f>
        <v>0</v>
      </c>
      <c r="L139">
        <f>IF(ISBLANK('Mortgage 1 Monthly Table'!N139),IF('Mortgage 1 Info Calcs'!F$13="Calculated",IF('Mortgage 1 Info Calcs'!F$22="Keep Same",IF('Mortgage 1 Info Calcs'!F$5="Interest Only",IF(OR(I139&gt;L138,J139=""),I139,IF(J139&lt;L138,IF(J139&lt;L138,J139+I139,IF(L138+M138&gt;J139,L138+I139,L138)),IF(L138+M138&gt;J139,L138+I139,L138))),IF(H139&gt;L138,H139,IF(J139&gt;L138,IF(L138+M138&gt;J139,L138+I139,L138),J139+S139))),IF('Mortgage 1 Info Calcs'!F$5="Interest Only",'Mortgage 1 Monthly Calcs'!I139,'Mortgage 1 Monthly Calcs'!H139)),'Mortgage 1 Monthly Calcs'!L138),'Mortgage 1 Monthly Table'!N139)</f>
        <v>644.30140148550629</v>
      </c>
      <c r="M139">
        <f>IF(ISBLANK('Mortgage 1 Monthly Table'!P139),IF(N138&gt;J139,IF(J139&gt;L138,J139-L138,0),IF(OR(OR(Y138&lt;0,ISTEXT(Y138)),ISTEXT('Mortgage 1 Info Calcs'!$K$4)),"",'Mortgage 1 Info Calcs'!F$21)),'Mortgage 1 Monthly Table'!P139)</f>
        <v>0</v>
      </c>
      <c r="N139">
        <f t="shared" si="16"/>
        <v>644.30140148550629</v>
      </c>
      <c r="O139">
        <f>IF(OR(OR(Y138&lt;0,ISTEXT(Y138)),ISTEXT('Mortgage 1 Info Calcs'!$K$4)),"",(O138+M139))</f>
        <v>0</v>
      </c>
      <c r="P139">
        <f>IF(ISBLANK('Mortgage 1 Monthly Table'!T139),IF(ISTEXT(J139),0,IF(OR(Y138&lt;Q138,AND(Y138&lt;0,NOT(ISTEXT(Y138))),ISTEXT('Mortgage 1 Info Calcs'!$K$4)),IF(-Y138&gt;P138,-Y138,Y138-Q138),IF(J139="",0,'Mortgage 1 Info Calcs'!F$26))),'Mortgage 1 Monthly Table'!T139)</f>
        <v>0</v>
      </c>
      <c r="Q139">
        <f>IF(OR(OR(Y138&lt;0,ISTEXT(Y138)),ISTEXT('Mortgage 1 Info Calcs'!$K$4)),"",IF(O139&lt;0,Q138,(Q138+P139)))</f>
        <v>0</v>
      </c>
      <c r="R139">
        <f>IF(OR(ISERROR(L139-S139),ISTEXT('Mortgage 1 Info Calcs'!$K$4)),"",L139-S139+M139)</f>
        <v>271.86943969544814</v>
      </c>
      <c r="S139">
        <f>IF(OR(IF(ISERROR(ROUND((J139-Q139-'Mortgage 1 Info Calcs'!F$24)*(G139/12),2)),0,(J139-O139-Q139-'Mortgage 1 Info Calcs'!F$24)*(G139/12)),,,ISTEXT('Mortgage 1 Info Calcs'!K$4)),IF(((J139-Q139-'Mortgage 1 Info Calcs'!F$24)*(G139/12))&gt;0,((J139-Q139-'Mortgage 1 Info Calcs'!F$24)*(G139/12)),0),0)</f>
        <v>372.43196179005815</v>
      </c>
      <c r="T139">
        <f>IF(OR(ISERROR(SUM(R$12:R139)),(ISTEXT(T138)),(T138=(SUM(R$12:R139)))),"",SUM(R$12:R139))</f>
        <v>25785.477081683501</v>
      </c>
      <c r="U139">
        <f>SUM(S$12:S139)</f>
        <v>56685.10230846145</v>
      </c>
      <c r="V139" t="str">
        <f>IF(ISBLANK('Mortgage 1 Info Calcs'!F$28),"",IF((O139+Q139)&gt;0,((O139+Q139)*G139/12)-((O139+Q139)*(('Mortgage 1 Info Calcs'!F$28)-('Mortgage 1 Info Calcs'!F$28*'Mortgage 1 Info Calcs'!G$29))/12),""))</f>
        <v/>
      </c>
      <c r="W139" t="str">
        <f>IF(ISTEXT(V139),"",SUM(V$12:V139))</f>
        <v/>
      </c>
      <c r="X139">
        <f>IF(OR(J139=Q139,ISTEXT(Y138),ISTEXT('Mortgage 1 Info Calcs'!$F$17)),"",IF(('Mortgage 1 Info Calcs'!F$18*12)&gt;C138+1,IF(C138='Mortgage 1 Info Calcs'!F$18*12,0,'Mortgage 1 Info Calcs'!F$19+Y139*('Mortgage 1 Info Calcs'!F$17)),'Mortgage 1 Info Calcs'!F$19))</f>
        <v>0</v>
      </c>
      <c r="Y139">
        <f>IF(OR(ISERROR(J139-R139-M139),IF(ISERROR((J139-R139-M139)=0),"True",(J139-R139-M139)=0),ISTEXT('Mortgage 1 Info Calcs'!$K$4)),"",IF((J139&gt;(L139+M139)),(FV((G139/'Mortgage 1 Variables'!E$43),1,(L139+M139),-J139+Q139+'Mortgage 1 Info Calcs'!F$24,0))+Q139+'Mortgage 1 Info Calcs'!F$24+IF(I139&gt;0,0,-I139),""))</f>
        <v>74214.522918316186</v>
      </c>
      <c r="Z139" s="67">
        <f>IF((FV(IF(G139=0,'Mortgage 1 Info Calcs'!F$8,G139)/12,1,PMT(IF(G139=0,'Mortgage 1 Info Calcs'!F$8,G139)/12,('Mortgage 1 Info Calcs'!F$9*12)-C138,-Z138,0),-Z138,0))&gt;0,(FV(IF(G139=0,'Mortgage 1 Info Calcs'!F$8,G139)/12,1,PMT(IF(G139=0,'Mortgage 1 Info Calcs'!F$8,G139)/12,('Mortgage 1 Info Calcs'!F$9*12)-C138,-Z138,0),-Z138,0)),0)</f>
        <v>74214.522918316186</v>
      </c>
      <c r="AA139" s="67">
        <f>IF(Z139&lt;=0,0,(IPMT(IF(G139=0,'Mortgage 1 Info Calcs'!F$8,G139)/12,1,('Mortgage 1 Info Calcs'!F$9*12)-C138,-Z138,0)))</f>
        <v>372.43196179005815</v>
      </c>
      <c r="AB139" s="67">
        <f>IF(C139&lt;('Mortgage 1 Info Calcs'!F$9*12),SUM(AA$12:AA139),0)</f>
        <v>56685.10230846145</v>
      </c>
      <c r="AC139" s="14">
        <v>128</v>
      </c>
      <c r="AD139" s="174">
        <f t="shared" si="17"/>
        <v>10.666666666666666</v>
      </c>
      <c r="AE139" s="174" t="str">
        <f>IF(Y139="","",IF(J$12+X139='Mortgage 2 Monthly calcs'!J$12+'Mortgage 2 Monthly calcs'!V139,"",IF(J$12+X139&gt;'Mortgage 2 Monthly calcs'!J$12+'Mortgage 2 Monthly calcs'!V139,IF(Y139+X139+'Mortgage 1 Info Calcs'!F$15&gt;'Mortgage 2 Monthly calcs'!W139+'Mortgage 2 Monthly calcs'!V139,"",C139),IF(Y139+X139&lt;'Mortgage 2 Monthly calcs'!W139+'Mortgage 2 Monthly calcs'!V139,"",C139))))</f>
        <v/>
      </c>
      <c r="AG139" s="16"/>
      <c r="AH139" s="16"/>
      <c r="AI139" s="15"/>
    </row>
    <row r="140" spans="2:35" ht="11.7" customHeight="1" x14ac:dyDescent="0.25">
      <c r="B140">
        <f t="shared" si="15"/>
        <v>10.75</v>
      </c>
      <c r="C140">
        <v>129</v>
      </c>
      <c r="E140" t="str">
        <f t="shared" si="18"/>
        <v/>
      </c>
      <c r="F140" t="str">
        <f>VLOOKUP('Mortgage 1 Variables'!D$16,'Mortgage 1 Variables'!B$8:C$19,2)</f>
        <v>Jul</v>
      </c>
      <c r="G140">
        <f>IF(ISBLANK('Mortgage 1 Monthly Table'!G140),IF(OR(J140=Q140,ISTEXT(Y139),ISTEXT('Mortgage 1 Info Calcs'!$K$4)),0,IF(('Mortgage 1 Info Calcs'!F$7*12)&gt;C139,G139,IF(C139='Mortgage 1 Info Calcs'!F$7*12,'Mortgage 1 Info Calcs'!F$8,G139))),'Mortgage 1 Monthly Table'!G140)</f>
        <v>0.06</v>
      </c>
      <c r="H140">
        <f>((PMT(G140/'Mortgage 1 Variables'!E$43,('Mortgage 1 Info Calcs'!F$9*'Mortgage 1 Variables'!E$43)-C139,-J140,0)))</f>
        <v>644.30140148550618</v>
      </c>
      <c r="I140">
        <f>IF(OR(ISERROR(((IPMT(G140/'Mortgage 1 Variables'!E$43,1,'Mortgage 1 Info Calcs'!F$9*'Mortgage 1 Variables'!E$43,-J140+Q140+'Mortgage 1 Info Calcs'!F$24,IF('Mortgage 1 Info Calcs'!F$5="Interest Only",-J140+Q140+'Mortgage 1 Info Calcs'!F$24,0))))),(((IPMT(G140/'Mortgage 1 Variables'!E$43,1,'Mortgage 1 Info Calcs'!F$9*'Mortgage 1 Variables'!E$43,-J$12,-J$12)))=0)),0,((IPMT(G140/'Mortgage 1 Variables'!E$43,1,'Mortgage 1 Info Calcs'!F$9*'Mortgage 1 Variables'!E$43,-J140+Q140+'Mortgage 1 Info Calcs'!F$24,IF('Mortgage 1 Info Calcs'!F$5="Interest Only",-J140+Q140+'Mortgage 1 Info Calcs'!F$24,0)))))</f>
        <v>371.07261459158093</v>
      </c>
      <c r="J140">
        <f>IF(Y139&gt;0,IF(ISTEXT('Mortgage 1 Info Calcs'!K$4),"0",IF(ISTEXT(Y139),Y139,Y139+(IF(ISTEXT(K140),0,K140)))),0)</f>
        <v>74214.522918316186</v>
      </c>
      <c r="K140">
        <f>IF(ISBLANK('Mortgage 1 Monthly Table'!L140),0,'Mortgage 1 Monthly Table'!L140)</f>
        <v>0</v>
      </c>
      <c r="L140">
        <f>IF(ISBLANK('Mortgage 1 Monthly Table'!N140),IF('Mortgage 1 Info Calcs'!F$13="Calculated",IF('Mortgage 1 Info Calcs'!F$22="Keep Same",IF('Mortgage 1 Info Calcs'!F$5="Interest Only",IF(OR(I140&gt;L139,J140=""),I140,IF(J140&lt;L139,IF(J140&lt;L139,J140+I140,IF(L139+M139&gt;J140,L139+I140,L139)),IF(L139+M139&gt;J140,L139+I140,L139))),IF(H140&gt;L139,H140,IF(J140&gt;L139,IF(L139+M139&gt;J140,L139+I140,L139),J140+S140))),IF('Mortgage 1 Info Calcs'!F$5="Interest Only",'Mortgage 1 Monthly Calcs'!I140,'Mortgage 1 Monthly Calcs'!H140)),'Mortgage 1 Monthly Calcs'!L139),'Mortgage 1 Monthly Table'!N140)</f>
        <v>644.30140148550618</v>
      </c>
      <c r="M140">
        <f>IF(ISBLANK('Mortgage 1 Monthly Table'!P140),IF(N139&gt;J140,IF(J140&gt;L139,J140-L139,0),IF(OR(OR(Y139&lt;0,ISTEXT(Y139)),ISTEXT('Mortgage 1 Info Calcs'!$K$4)),"",'Mortgage 1 Info Calcs'!F$21)),'Mortgage 1 Monthly Table'!P140)</f>
        <v>0</v>
      </c>
      <c r="N140">
        <f t="shared" si="16"/>
        <v>644.30140148550618</v>
      </c>
      <c r="O140">
        <f>IF(OR(OR(Y139&lt;0,ISTEXT(Y139)),ISTEXT('Mortgage 1 Info Calcs'!$K$4)),"",(O139+M140))</f>
        <v>0</v>
      </c>
      <c r="P140">
        <f>IF(ISBLANK('Mortgage 1 Monthly Table'!T140),IF(ISTEXT(J140),0,IF(OR(Y139&lt;Q139,AND(Y139&lt;0,NOT(ISTEXT(Y139))),ISTEXT('Mortgage 1 Info Calcs'!$K$4)),IF(-Y139&gt;P139,-Y139,Y139-Q139),IF(J140="",0,'Mortgage 1 Info Calcs'!F$26))),'Mortgage 1 Monthly Table'!T140)</f>
        <v>0</v>
      </c>
      <c r="Q140">
        <f>IF(OR(OR(Y139&lt;0,ISTEXT(Y139)),ISTEXT('Mortgage 1 Info Calcs'!$K$4)),"",IF(O140&lt;0,Q139,(Q139+P140)))</f>
        <v>0</v>
      </c>
      <c r="R140">
        <f>IF(OR(ISERROR(L140-S140),ISTEXT('Mortgage 1 Info Calcs'!$K$4)),"",L140-S140+M140)</f>
        <v>273.22878689392525</v>
      </c>
      <c r="S140">
        <f>IF(OR(IF(ISERROR(ROUND((J140-Q140-'Mortgage 1 Info Calcs'!F$24)*(G140/12),2)),0,(J140-O140-Q140-'Mortgage 1 Info Calcs'!F$24)*(G140/12)),,,ISTEXT('Mortgage 1 Info Calcs'!K$4)),IF(((J140-Q140-'Mortgage 1 Info Calcs'!F$24)*(G140/12))&gt;0,((J140-Q140-'Mortgage 1 Info Calcs'!F$24)*(G140/12)),0),0)</f>
        <v>371.07261459158093</v>
      </c>
      <c r="T140">
        <f>IF(OR(ISERROR(SUM(R$12:R140)),(ISTEXT(T139)),(T139=(SUM(R$12:R140)))),"",SUM(R$12:R140))</f>
        <v>26058.705868577425</v>
      </c>
      <c r="U140">
        <f>SUM(S$12:S140)</f>
        <v>57056.174923053033</v>
      </c>
      <c r="V140" t="str">
        <f>IF(ISBLANK('Mortgage 1 Info Calcs'!F$28),"",IF((O140+Q140)&gt;0,((O140+Q140)*G140/12)-((O140+Q140)*(('Mortgage 1 Info Calcs'!F$28)-('Mortgage 1 Info Calcs'!F$28*'Mortgage 1 Info Calcs'!G$29))/12),""))</f>
        <v/>
      </c>
      <c r="W140" t="str">
        <f>IF(ISTEXT(V140),"",SUM(V$12:V140))</f>
        <v/>
      </c>
      <c r="X140">
        <f>IF(OR(J140=Q140,ISTEXT(Y139),ISTEXT('Mortgage 1 Info Calcs'!$F$17)),"",IF(('Mortgage 1 Info Calcs'!F$18*12)&gt;C139+1,IF(C139='Mortgage 1 Info Calcs'!F$18*12,0,'Mortgage 1 Info Calcs'!F$19+Y140*('Mortgage 1 Info Calcs'!F$17)),'Mortgage 1 Info Calcs'!F$19))</f>
        <v>0</v>
      </c>
      <c r="Y140">
        <f>IF(OR(ISERROR(J140-R140-M140),IF(ISERROR((J140-R140-M140)=0),"True",(J140-R140-M140)=0),ISTEXT('Mortgage 1 Info Calcs'!$K$4)),"",IF((J140&gt;(L140+M140)),(FV((G140/'Mortgage 1 Variables'!E$43),1,(L140+M140),-J140+Q140+'Mortgage 1 Info Calcs'!F$24,0))+Q140+'Mortgage 1 Info Calcs'!F$24+IF(I140&gt;0,0,-I140),""))</f>
        <v>73941.29413142227</v>
      </c>
      <c r="Z140" s="67">
        <f>IF((FV(IF(G140=0,'Mortgage 1 Info Calcs'!F$8,G140)/12,1,PMT(IF(G140=0,'Mortgage 1 Info Calcs'!F$8,G140)/12,('Mortgage 1 Info Calcs'!F$9*12)-C139,-Z139,0),-Z139,0))&gt;0,(FV(IF(G140=0,'Mortgage 1 Info Calcs'!F$8,G140)/12,1,PMT(IF(G140=0,'Mortgage 1 Info Calcs'!F$8,G140)/12,('Mortgage 1 Info Calcs'!F$9*12)-C139,-Z139,0),-Z139,0)),0)</f>
        <v>73941.29413142227</v>
      </c>
      <c r="AA140" s="67">
        <f>IF(Z140&lt;=0,0,(IPMT(IF(G140=0,'Mortgage 1 Info Calcs'!F$8,G140)/12,1,('Mortgage 1 Info Calcs'!F$9*12)-C139,-Z139,0)))</f>
        <v>371.07261459158093</v>
      </c>
      <c r="AB140" s="67">
        <f>IF(C140&lt;('Mortgage 1 Info Calcs'!F$9*12),SUM(AA$12:AA140),0)</f>
        <v>57056.174923053033</v>
      </c>
      <c r="AC140" s="14">
        <v>129</v>
      </c>
      <c r="AD140" s="174">
        <f t="shared" si="17"/>
        <v>10.75</v>
      </c>
      <c r="AE140" s="174" t="str">
        <f>IF(Y140="","",IF(J$12+X140='Mortgage 2 Monthly calcs'!J$12+'Mortgage 2 Monthly calcs'!V140,"",IF(J$12+X140&gt;'Mortgage 2 Monthly calcs'!J$12+'Mortgage 2 Monthly calcs'!V140,IF(Y140+X140+'Mortgage 1 Info Calcs'!F$15&gt;'Mortgage 2 Monthly calcs'!W140+'Mortgage 2 Monthly calcs'!V140,"",C140),IF(Y140+X140&lt;'Mortgage 2 Monthly calcs'!W140+'Mortgage 2 Monthly calcs'!V140,"",C140))))</f>
        <v/>
      </c>
      <c r="AG140" s="16"/>
      <c r="AH140" s="16"/>
      <c r="AI140" s="15"/>
    </row>
    <row r="141" spans="2:35" ht="11.7" customHeight="1" x14ac:dyDescent="0.25">
      <c r="B141">
        <f t="shared" ref="B141:B204" si="19">C141/12</f>
        <v>10.833333333333334</v>
      </c>
      <c r="C141">
        <v>130</v>
      </c>
      <c r="E141" t="str">
        <f t="shared" si="18"/>
        <v/>
      </c>
      <c r="F141" t="str">
        <f>VLOOKUP('Mortgage 1 Variables'!D$17,'Mortgage 1 Variables'!B$8:C$19,2)</f>
        <v>Aug</v>
      </c>
      <c r="G141">
        <f>IF(ISBLANK('Mortgage 1 Monthly Table'!G141),IF(OR(J141=Q141,ISTEXT(Y140),ISTEXT('Mortgage 1 Info Calcs'!$K$4)),0,IF(('Mortgage 1 Info Calcs'!F$7*12)&gt;C140,G140,IF(C140='Mortgage 1 Info Calcs'!F$7*12,'Mortgage 1 Info Calcs'!F$8,G140))),'Mortgage 1 Monthly Table'!G141)</f>
        <v>0.06</v>
      </c>
      <c r="H141">
        <f>((PMT(G141/'Mortgage 1 Variables'!E$43,('Mortgage 1 Info Calcs'!F$9*'Mortgage 1 Variables'!E$43)-C140,-J141,0)))</f>
        <v>644.3014014855064</v>
      </c>
      <c r="I141">
        <f>IF(OR(ISERROR(((IPMT(G141/'Mortgage 1 Variables'!E$43,1,'Mortgage 1 Info Calcs'!F$9*'Mortgage 1 Variables'!E$43,-J141+Q141+'Mortgage 1 Info Calcs'!F$24,IF('Mortgage 1 Info Calcs'!F$5="Interest Only",-J141+Q141+'Mortgage 1 Info Calcs'!F$24,0))))),(((IPMT(G141/'Mortgage 1 Variables'!E$43,1,'Mortgage 1 Info Calcs'!F$9*'Mortgage 1 Variables'!E$43,-J$12,-J$12)))=0)),0,((IPMT(G141/'Mortgage 1 Variables'!E$43,1,'Mortgage 1 Info Calcs'!F$9*'Mortgage 1 Variables'!E$43,-J141+Q141+'Mortgage 1 Info Calcs'!F$24,IF('Mortgage 1 Info Calcs'!F$5="Interest Only",-J141+Q141+'Mortgage 1 Info Calcs'!F$24,0)))))</f>
        <v>369.70647065711137</v>
      </c>
      <c r="J141">
        <f>IF(Y140&gt;0,IF(ISTEXT('Mortgage 1 Info Calcs'!K$4),"0",IF(ISTEXT(Y140),Y140,Y140+(IF(ISTEXT(K141),0,K141)))),0)</f>
        <v>73941.29413142227</v>
      </c>
      <c r="K141">
        <f>IF(ISBLANK('Mortgage 1 Monthly Table'!L141),0,'Mortgage 1 Monthly Table'!L141)</f>
        <v>0</v>
      </c>
      <c r="L141">
        <f>IF(ISBLANK('Mortgage 1 Monthly Table'!N141),IF('Mortgage 1 Info Calcs'!F$13="Calculated",IF('Mortgage 1 Info Calcs'!F$22="Keep Same",IF('Mortgage 1 Info Calcs'!F$5="Interest Only",IF(OR(I141&gt;L140,J141=""),I141,IF(J141&lt;L140,IF(J141&lt;L140,J141+I141,IF(L140+M140&gt;J141,L140+I141,L140)),IF(L140+M140&gt;J141,L140+I141,L140))),IF(H141&gt;L140,H141,IF(J141&gt;L140,IF(L140+M140&gt;J141,L140+I141,L140),J141+S141))),IF('Mortgage 1 Info Calcs'!F$5="Interest Only",'Mortgage 1 Monthly Calcs'!I141,'Mortgage 1 Monthly Calcs'!H141)),'Mortgage 1 Monthly Calcs'!L140),'Mortgage 1 Monthly Table'!N141)</f>
        <v>644.3014014855064</v>
      </c>
      <c r="M141">
        <f>IF(ISBLANK('Mortgage 1 Monthly Table'!P141),IF(N140&gt;J141,IF(J141&gt;L140,J141-L140,0),IF(OR(OR(Y140&lt;0,ISTEXT(Y140)),ISTEXT('Mortgage 1 Info Calcs'!$K$4)),"",'Mortgage 1 Info Calcs'!F$21)),'Mortgage 1 Monthly Table'!P141)</f>
        <v>0</v>
      </c>
      <c r="N141">
        <f t="shared" ref="N141:N204" si="20">IF(ISTEXT(M141),"",L141+M141)</f>
        <v>644.3014014855064</v>
      </c>
      <c r="O141">
        <f>IF(OR(OR(Y140&lt;0,ISTEXT(Y140)),ISTEXT('Mortgage 1 Info Calcs'!$K$4)),"",(O140+M141))</f>
        <v>0</v>
      </c>
      <c r="P141">
        <f>IF(ISBLANK('Mortgage 1 Monthly Table'!T141),IF(ISTEXT(J141),0,IF(OR(Y140&lt;Q140,AND(Y140&lt;0,NOT(ISTEXT(Y140))),ISTEXT('Mortgage 1 Info Calcs'!$K$4)),IF(-Y140&gt;P140,-Y140,Y140-Q140),IF(J141="",0,'Mortgage 1 Info Calcs'!F$26))),'Mortgage 1 Monthly Table'!T141)</f>
        <v>0</v>
      </c>
      <c r="Q141">
        <f>IF(OR(OR(Y140&lt;0,ISTEXT(Y140)),ISTEXT('Mortgage 1 Info Calcs'!$K$4)),"",IF(O141&lt;0,Q140,(Q140+P141)))</f>
        <v>0</v>
      </c>
      <c r="R141">
        <f>IF(OR(ISERROR(L141-S141),ISTEXT('Mortgage 1 Info Calcs'!$K$4)),"",L141-S141+M141)</f>
        <v>274.59493082839504</v>
      </c>
      <c r="S141">
        <f>IF(OR(IF(ISERROR(ROUND((J141-Q141-'Mortgage 1 Info Calcs'!F$24)*(G141/12),2)),0,(J141-O141-Q141-'Mortgage 1 Info Calcs'!F$24)*(G141/12)),,,ISTEXT('Mortgage 1 Info Calcs'!K$4)),IF(((J141-Q141-'Mortgage 1 Info Calcs'!F$24)*(G141/12))&gt;0,((J141-Q141-'Mortgage 1 Info Calcs'!F$24)*(G141/12)),0),0)</f>
        <v>369.70647065711137</v>
      </c>
      <c r="T141">
        <f>IF(OR(ISERROR(SUM(R$12:R141)),(ISTEXT(T140)),(T140=(SUM(R$12:R141)))),"",SUM(R$12:R141))</f>
        <v>26333.300799405821</v>
      </c>
      <c r="U141">
        <f>SUM(S$12:S141)</f>
        <v>57425.881393710144</v>
      </c>
      <c r="V141" t="str">
        <f>IF(ISBLANK('Mortgage 1 Info Calcs'!F$28),"",IF((O141+Q141)&gt;0,((O141+Q141)*G141/12)-((O141+Q141)*(('Mortgage 1 Info Calcs'!F$28)-('Mortgage 1 Info Calcs'!F$28*'Mortgage 1 Info Calcs'!G$29))/12),""))</f>
        <v/>
      </c>
      <c r="W141" t="str">
        <f>IF(ISTEXT(V141),"",SUM(V$12:V141))</f>
        <v/>
      </c>
      <c r="X141">
        <f>IF(OR(J141=Q141,ISTEXT(Y140),ISTEXT('Mortgage 1 Info Calcs'!$F$17)),"",IF(('Mortgage 1 Info Calcs'!F$18*12)&gt;C140+1,IF(C140='Mortgage 1 Info Calcs'!F$18*12,0,'Mortgage 1 Info Calcs'!F$19+Y141*('Mortgage 1 Info Calcs'!F$17)),'Mortgage 1 Info Calcs'!F$19))</f>
        <v>0</v>
      </c>
      <c r="Y141">
        <f>IF(OR(ISERROR(J141-R141-M141),IF(ISERROR((J141-R141-M141)=0),"True",(J141-R141-M141)=0),ISTEXT('Mortgage 1 Info Calcs'!$K$4)),"",IF((J141&gt;(L141+M141)),(FV((G141/'Mortgage 1 Variables'!E$43),1,(L141+M141),-J141+Q141+'Mortgage 1 Info Calcs'!F$24,0))+Q141+'Mortgage 1 Info Calcs'!F$24+IF(I141&gt;0,0,-I141),""))</f>
        <v>73666.699200593866</v>
      </c>
      <c r="Z141" s="67">
        <f>IF((FV(IF(G141=0,'Mortgage 1 Info Calcs'!F$8,G141)/12,1,PMT(IF(G141=0,'Mortgage 1 Info Calcs'!F$8,G141)/12,('Mortgage 1 Info Calcs'!F$9*12)-C140,-Z140,0),-Z140,0))&gt;0,(FV(IF(G141=0,'Mortgage 1 Info Calcs'!F$8,G141)/12,1,PMT(IF(G141=0,'Mortgage 1 Info Calcs'!F$8,G141)/12,('Mortgage 1 Info Calcs'!F$9*12)-C140,-Z140,0),-Z140,0)),0)</f>
        <v>73666.699200593866</v>
      </c>
      <c r="AA141" s="67">
        <f>IF(Z141&lt;=0,0,(IPMT(IF(G141=0,'Mortgage 1 Info Calcs'!F$8,G141)/12,1,('Mortgage 1 Info Calcs'!F$9*12)-C140,-Z140,0)))</f>
        <v>369.70647065711137</v>
      </c>
      <c r="AB141" s="67">
        <f>IF(C141&lt;('Mortgage 1 Info Calcs'!F$9*12),SUM(AA$12:AA141),0)</f>
        <v>57425.881393710144</v>
      </c>
      <c r="AC141" s="14">
        <v>130</v>
      </c>
      <c r="AD141" s="174">
        <f t="shared" ref="AD141:AD204" si="21">AC141/12</f>
        <v>10.833333333333334</v>
      </c>
      <c r="AE141" s="174" t="str">
        <f>IF(Y141="","",IF(J$12+X141='Mortgage 2 Monthly calcs'!J$12+'Mortgage 2 Monthly calcs'!V141,"",IF(J$12+X141&gt;'Mortgage 2 Monthly calcs'!J$12+'Mortgage 2 Monthly calcs'!V141,IF(Y141+X141+'Mortgage 1 Info Calcs'!F$15&gt;'Mortgage 2 Monthly calcs'!W141+'Mortgage 2 Monthly calcs'!V141,"",C141),IF(Y141+X141&lt;'Mortgage 2 Monthly calcs'!W141+'Mortgage 2 Monthly calcs'!V141,"",C141))))</f>
        <v/>
      </c>
      <c r="AG141" s="16"/>
      <c r="AH141" s="16"/>
      <c r="AI141" s="15"/>
    </row>
    <row r="142" spans="2:35" ht="11.7" customHeight="1" x14ac:dyDescent="0.25">
      <c r="B142">
        <f t="shared" si="19"/>
        <v>10.916666666666666</v>
      </c>
      <c r="C142">
        <v>131</v>
      </c>
      <c r="E142" t="str">
        <f t="shared" si="18"/>
        <v/>
      </c>
      <c r="F142" t="str">
        <f>VLOOKUP('Mortgage 1 Variables'!D$18,'Mortgage 1 Variables'!B$8:C$19,2)</f>
        <v>Sep</v>
      </c>
      <c r="G142">
        <f>IF(ISBLANK('Mortgage 1 Monthly Table'!G142),IF(OR(J142=Q142,ISTEXT(Y141),ISTEXT('Mortgage 1 Info Calcs'!$K$4)),0,IF(('Mortgage 1 Info Calcs'!F$7*12)&gt;C141,G141,IF(C141='Mortgage 1 Info Calcs'!F$7*12,'Mortgage 1 Info Calcs'!F$8,G141))),'Mortgage 1 Monthly Table'!G142)</f>
        <v>0.06</v>
      </c>
      <c r="H142">
        <f>((PMT(G142/'Mortgage 1 Variables'!E$43,('Mortgage 1 Info Calcs'!F$9*'Mortgage 1 Variables'!E$43)-C141,-J142,0)))</f>
        <v>644.30140148550629</v>
      </c>
      <c r="I142">
        <f>IF(OR(ISERROR(((IPMT(G142/'Mortgage 1 Variables'!E$43,1,'Mortgage 1 Info Calcs'!F$9*'Mortgage 1 Variables'!E$43,-J142+Q142+'Mortgage 1 Info Calcs'!F$24,IF('Mortgage 1 Info Calcs'!F$5="Interest Only",-J142+Q142+'Mortgage 1 Info Calcs'!F$24,0))))),(((IPMT(G142/'Mortgage 1 Variables'!E$43,1,'Mortgage 1 Info Calcs'!F$9*'Mortgage 1 Variables'!E$43,-J$12,-J$12)))=0)),0,((IPMT(G142/'Mortgage 1 Variables'!E$43,1,'Mortgage 1 Info Calcs'!F$9*'Mortgage 1 Variables'!E$43,-J142+Q142+'Mortgage 1 Info Calcs'!F$24,IF('Mortgage 1 Info Calcs'!F$5="Interest Only",-J142+Q142+'Mortgage 1 Info Calcs'!F$24,0)))))</f>
        <v>368.33349600296935</v>
      </c>
      <c r="J142">
        <f>IF(Y141&gt;0,IF(ISTEXT('Mortgage 1 Info Calcs'!K$4),"0",IF(ISTEXT(Y141),Y141,Y141+(IF(ISTEXT(K142),0,K142)))),0)</f>
        <v>73666.699200593866</v>
      </c>
      <c r="K142">
        <f>IF(ISBLANK('Mortgage 1 Monthly Table'!L142),0,'Mortgage 1 Monthly Table'!L142)</f>
        <v>0</v>
      </c>
      <c r="L142">
        <f>IF(ISBLANK('Mortgage 1 Monthly Table'!N142),IF('Mortgage 1 Info Calcs'!F$13="Calculated",IF('Mortgage 1 Info Calcs'!F$22="Keep Same",IF('Mortgage 1 Info Calcs'!F$5="Interest Only",IF(OR(I142&gt;L141,J142=""),I142,IF(J142&lt;L141,IF(J142&lt;L141,J142+I142,IF(L141+M141&gt;J142,L141+I142,L141)),IF(L141+M141&gt;J142,L141+I142,L141))),IF(H142&gt;L141,H142,IF(J142&gt;L141,IF(L141+M141&gt;J142,L141+I142,L141),J142+S142))),IF('Mortgage 1 Info Calcs'!F$5="Interest Only",'Mortgage 1 Monthly Calcs'!I142,'Mortgage 1 Monthly Calcs'!H142)),'Mortgage 1 Monthly Calcs'!L141),'Mortgage 1 Monthly Table'!N142)</f>
        <v>644.30140148550629</v>
      </c>
      <c r="M142">
        <f>IF(ISBLANK('Mortgage 1 Monthly Table'!P142),IF(N141&gt;J142,IF(J142&gt;L141,J142-L141,0),IF(OR(OR(Y141&lt;0,ISTEXT(Y141)),ISTEXT('Mortgage 1 Info Calcs'!$K$4)),"",'Mortgage 1 Info Calcs'!F$21)),'Mortgage 1 Monthly Table'!P142)</f>
        <v>0</v>
      </c>
      <c r="N142">
        <f t="shared" si="20"/>
        <v>644.30140148550629</v>
      </c>
      <c r="O142">
        <f>IF(OR(OR(Y141&lt;0,ISTEXT(Y141)),ISTEXT('Mortgage 1 Info Calcs'!$K$4)),"",(O141+M142))</f>
        <v>0</v>
      </c>
      <c r="P142">
        <f>IF(ISBLANK('Mortgage 1 Monthly Table'!T142),IF(ISTEXT(J142),0,IF(OR(Y141&lt;Q141,AND(Y141&lt;0,NOT(ISTEXT(Y141))),ISTEXT('Mortgage 1 Info Calcs'!$K$4)),IF(-Y141&gt;P141,-Y141,Y141-Q141),IF(J142="",0,'Mortgage 1 Info Calcs'!F$26))),'Mortgage 1 Monthly Table'!T142)</f>
        <v>0</v>
      </c>
      <c r="Q142">
        <f>IF(OR(OR(Y141&lt;0,ISTEXT(Y141)),ISTEXT('Mortgage 1 Info Calcs'!$K$4)),"",IF(O142&lt;0,Q141,(Q141+P142)))</f>
        <v>0</v>
      </c>
      <c r="R142">
        <f>IF(OR(ISERROR(L142-S142),ISTEXT('Mortgage 1 Info Calcs'!$K$4)),"",L142-S142+M142)</f>
        <v>275.96790548253693</v>
      </c>
      <c r="S142">
        <f>IF(OR(IF(ISERROR(ROUND((J142-Q142-'Mortgage 1 Info Calcs'!F$24)*(G142/12),2)),0,(J142-O142-Q142-'Mortgage 1 Info Calcs'!F$24)*(G142/12)),,,ISTEXT('Mortgage 1 Info Calcs'!K$4)),IF(((J142-Q142-'Mortgage 1 Info Calcs'!F$24)*(G142/12))&gt;0,((J142-Q142-'Mortgage 1 Info Calcs'!F$24)*(G142/12)),0),0)</f>
        <v>368.33349600296935</v>
      </c>
      <c r="T142">
        <f>IF(OR(ISERROR(SUM(R$12:R142)),(ISTEXT(T141)),(T141=(SUM(R$12:R142)))),"",SUM(R$12:R142))</f>
        <v>26609.268704888356</v>
      </c>
      <c r="U142">
        <f>SUM(S$12:S142)</f>
        <v>57794.214889713112</v>
      </c>
      <c r="V142" t="str">
        <f>IF(ISBLANK('Mortgage 1 Info Calcs'!F$28),"",IF((O142+Q142)&gt;0,((O142+Q142)*G142/12)-((O142+Q142)*(('Mortgage 1 Info Calcs'!F$28)-('Mortgage 1 Info Calcs'!F$28*'Mortgage 1 Info Calcs'!G$29))/12),""))</f>
        <v/>
      </c>
      <c r="W142" t="str">
        <f>IF(ISTEXT(V142),"",SUM(V$12:V142))</f>
        <v/>
      </c>
      <c r="X142">
        <f>IF(OR(J142=Q142,ISTEXT(Y141),ISTEXT('Mortgage 1 Info Calcs'!$F$17)),"",IF(('Mortgage 1 Info Calcs'!F$18*12)&gt;C141+1,IF(C141='Mortgage 1 Info Calcs'!F$18*12,0,'Mortgage 1 Info Calcs'!F$19+Y142*('Mortgage 1 Info Calcs'!F$17)),'Mortgage 1 Info Calcs'!F$19))</f>
        <v>0</v>
      </c>
      <c r="Y142">
        <f>IF(OR(ISERROR(J142-R142-M142),IF(ISERROR((J142-R142-M142)=0),"True",(J142-R142-M142)=0),ISTEXT('Mortgage 1 Info Calcs'!$K$4)),"",IF((J142&gt;(L142+M142)),(FV((G142/'Mortgage 1 Variables'!E$43),1,(L142+M142),-J142+Q142+'Mortgage 1 Info Calcs'!F$24,0))+Q142+'Mortgage 1 Info Calcs'!F$24+IF(I142&gt;0,0,-I142),""))</f>
        <v>73390.731295111327</v>
      </c>
      <c r="Z142" s="67">
        <f>IF((FV(IF(G142=0,'Mortgage 1 Info Calcs'!F$8,G142)/12,1,PMT(IF(G142=0,'Mortgage 1 Info Calcs'!F$8,G142)/12,('Mortgage 1 Info Calcs'!F$9*12)-C141,-Z141,0),-Z141,0))&gt;0,(FV(IF(G142=0,'Mortgage 1 Info Calcs'!F$8,G142)/12,1,PMT(IF(G142=0,'Mortgage 1 Info Calcs'!F$8,G142)/12,('Mortgage 1 Info Calcs'!F$9*12)-C141,-Z141,0),-Z141,0)),0)</f>
        <v>73390.731295111327</v>
      </c>
      <c r="AA142" s="67">
        <f>IF(Z142&lt;=0,0,(IPMT(IF(G142=0,'Mortgage 1 Info Calcs'!F$8,G142)/12,1,('Mortgage 1 Info Calcs'!F$9*12)-C141,-Z141,0)))</f>
        <v>368.33349600296935</v>
      </c>
      <c r="AB142" s="67">
        <f>IF(C142&lt;('Mortgage 1 Info Calcs'!F$9*12),SUM(AA$12:AA142),0)</f>
        <v>57794.214889713112</v>
      </c>
      <c r="AC142" s="14">
        <v>131</v>
      </c>
      <c r="AD142" s="174">
        <f t="shared" si="21"/>
        <v>10.916666666666666</v>
      </c>
      <c r="AE142" s="174" t="str">
        <f>IF(Y142="","",IF(J$12+X142='Mortgage 2 Monthly calcs'!J$12+'Mortgage 2 Monthly calcs'!V142,"",IF(J$12+X142&gt;'Mortgage 2 Monthly calcs'!J$12+'Mortgage 2 Monthly calcs'!V142,IF(Y142+X142+'Mortgage 1 Info Calcs'!F$15&gt;'Mortgage 2 Monthly calcs'!W142+'Mortgage 2 Monthly calcs'!V142,"",C142),IF(Y142+X142&lt;'Mortgage 2 Monthly calcs'!W142+'Mortgage 2 Monthly calcs'!V142,"",C142))))</f>
        <v/>
      </c>
      <c r="AG142" s="16"/>
      <c r="AH142" s="16"/>
      <c r="AI142" s="15"/>
    </row>
    <row r="143" spans="2:35" ht="11.7" customHeight="1" x14ac:dyDescent="0.25">
      <c r="B143">
        <f t="shared" si="19"/>
        <v>11</v>
      </c>
      <c r="C143">
        <v>132</v>
      </c>
      <c r="D143">
        <f>D131+1</f>
        <v>11</v>
      </c>
      <c r="E143" t="str">
        <f t="shared" si="18"/>
        <v/>
      </c>
      <c r="F143" t="str">
        <f>VLOOKUP('Mortgage 1 Variables'!D$19,'Mortgage 1 Variables'!B$8:C$19,2)</f>
        <v>Oct</v>
      </c>
      <c r="G143">
        <f>IF(ISBLANK('Mortgage 1 Monthly Table'!G143),IF(OR(J143=Q143,ISTEXT(Y142),ISTEXT('Mortgage 1 Info Calcs'!$K$4)),0,IF(('Mortgage 1 Info Calcs'!F$7*12)&gt;C142,G142,IF(C142='Mortgage 1 Info Calcs'!F$7*12,'Mortgage 1 Info Calcs'!F$8,G142))),'Mortgage 1 Monthly Table'!G143)</f>
        <v>0.06</v>
      </c>
      <c r="H143">
        <f>((PMT(G143/'Mortgage 1 Variables'!E$43,('Mortgage 1 Info Calcs'!F$9*'Mortgage 1 Variables'!E$43)-C142,-J143,0)))</f>
        <v>644.30140148550629</v>
      </c>
      <c r="I143">
        <f>IF(OR(ISERROR(((IPMT(G143/'Mortgage 1 Variables'!E$43,1,'Mortgage 1 Info Calcs'!F$9*'Mortgage 1 Variables'!E$43,-J143+Q143+'Mortgage 1 Info Calcs'!F$24,IF('Mortgage 1 Info Calcs'!F$5="Interest Only",-J143+Q143+'Mortgage 1 Info Calcs'!F$24,0))))),(((IPMT(G143/'Mortgage 1 Variables'!E$43,1,'Mortgage 1 Info Calcs'!F$9*'Mortgage 1 Variables'!E$43,-J$12,-J$12)))=0)),0,((IPMT(G143/'Mortgage 1 Variables'!E$43,1,'Mortgage 1 Info Calcs'!F$9*'Mortgage 1 Variables'!E$43,-J143+Q143+'Mortgage 1 Info Calcs'!F$24,IF('Mortgage 1 Info Calcs'!F$5="Interest Only",-J143+Q143+'Mortgage 1 Info Calcs'!F$24,0)))))</f>
        <v>366.95365647555667</v>
      </c>
      <c r="J143">
        <f>IF(Y142&gt;0,IF(ISTEXT('Mortgage 1 Info Calcs'!K$4),"0",IF(ISTEXT(Y142),Y142,Y142+(IF(ISTEXT(K143),0,K143)))),0)</f>
        <v>73390.731295111327</v>
      </c>
      <c r="K143">
        <f>IF(ISBLANK('Mortgage 1 Monthly Table'!L143),0,'Mortgage 1 Monthly Table'!L143)</f>
        <v>0</v>
      </c>
      <c r="L143">
        <f>IF(ISBLANK('Mortgage 1 Monthly Table'!N143),IF('Mortgage 1 Info Calcs'!F$13="Calculated",IF('Mortgage 1 Info Calcs'!F$22="Keep Same",IF('Mortgage 1 Info Calcs'!F$5="Interest Only",IF(OR(I143&gt;L142,J143=""),I143,IF(J143&lt;L142,IF(J143&lt;L142,J143+I143,IF(L142+M142&gt;J143,L142+I143,L142)),IF(L142+M142&gt;J143,L142+I143,L142))),IF(H143&gt;L142,H143,IF(J143&gt;L142,IF(L142+M142&gt;J143,L142+I143,L142),J143+S143))),IF('Mortgage 1 Info Calcs'!F$5="Interest Only",'Mortgage 1 Monthly Calcs'!I143,'Mortgage 1 Monthly Calcs'!H143)),'Mortgage 1 Monthly Calcs'!L142),'Mortgage 1 Monthly Table'!N143)</f>
        <v>644.30140148550629</v>
      </c>
      <c r="M143">
        <f>IF(ISBLANK('Mortgage 1 Monthly Table'!P143),IF(N142&gt;J143,IF(J143&gt;L142,J143-L142,0),IF(OR(OR(Y142&lt;0,ISTEXT(Y142)),ISTEXT('Mortgage 1 Info Calcs'!$K$4)),"",'Mortgage 1 Info Calcs'!F$21)),'Mortgage 1 Monthly Table'!P143)</f>
        <v>0</v>
      </c>
      <c r="N143">
        <f t="shared" si="20"/>
        <v>644.30140148550629</v>
      </c>
      <c r="O143">
        <f>IF(OR(OR(Y142&lt;0,ISTEXT(Y142)),ISTEXT('Mortgage 1 Info Calcs'!$K$4)),"",(O142+M143))</f>
        <v>0</v>
      </c>
      <c r="P143">
        <f>IF(ISBLANK('Mortgage 1 Monthly Table'!T143),IF(ISTEXT(J143),0,IF(OR(Y142&lt;Q142,AND(Y142&lt;0,NOT(ISTEXT(Y142))),ISTEXT('Mortgage 1 Info Calcs'!$K$4)),IF(-Y142&gt;P142,-Y142,Y142-Q142),IF(J143="",0,'Mortgage 1 Info Calcs'!F$26))),'Mortgage 1 Monthly Table'!T143)</f>
        <v>0</v>
      </c>
      <c r="Q143">
        <f>IF(OR(OR(Y142&lt;0,ISTEXT(Y142)),ISTEXT('Mortgage 1 Info Calcs'!$K$4)),"",IF(O143&lt;0,Q142,(Q142+P143)))</f>
        <v>0</v>
      </c>
      <c r="R143">
        <f>IF(OR(ISERROR(L143-S143),ISTEXT('Mortgage 1 Info Calcs'!$K$4)),"",L143-S143+M143)</f>
        <v>277.34774500994962</v>
      </c>
      <c r="S143">
        <f>IF(OR(IF(ISERROR(ROUND((J143-Q143-'Mortgage 1 Info Calcs'!F$24)*(G143/12),2)),0,(J143-O143-Q143-'Mortgage 1 Info Calcs'!F$24)*(G143/12)),,,ISTEXT('Mortgage 1 Info Calcs'!K$4)),IF(((J143-Q143-'Mortgage 1 Info Calcs'!F$24)*(G143/12))&gt;0,((J143-Q143-'Mortgage 1 Info Calcs'!F$24)*(G143/12)),0),0)</f>
        <v>366.95365647555667</v>
      </c>
      <c r="T143">
        <f>IF(OR(ISERROR(SUM(R$12:R143)),(ISTEXT(T142)),(T142=(SUM(R$12:R143)))),"",SUM(R$12:R143))</f>
        <v>26886.616449898305</v>
      </c>
      <c r="U143">
        <f>SUM(S$12:S143)</f>
        <v>58161.168546188666</v>
      </c>
      <c r="V143" t="str">
        <f>IF(ISBLANK('Mortgage 1 Info Calcs'!F$28),"",IF((O143+Q143)&gt;0,((O143+Q143)*G143/12)-((O143+Q143)*(('Mortgage 1 Info Calcs'!F$28)-('Mortgage 1 Info Calcs'!F$28*'Mortgage 1 Info Calcs'!G$29))/12),""))</f>
        <v/>
      </c>
      <c r="W143" t="str">
        <f>IF(ISTEXT(V143),"",SUM(V$12:V143))</f>
        <v/>
      </c>
      <c r="X143">
        <f>IF(OR(J143=Q143,ISTEXT(Y142),ISTEXT('Mortgage 1 Info Calcs'!$F$17)),"",IF(('Mortgage 1 Info Calcs'!F$18*12)&gt;C142+1,IF(C142='Mortgage 1 Info Calcs'!F$18*12,0,'Mortgage 1 Info Calcs'!F$19+Y143*('Mortgage 1 Info Calcs'!F$17)),'Mortgage 1 Info Calcs'!F$19))</f>
        <v>0</v>
      </c>
      <c r="Y143">
        <f>IF(OR(ISERROR(J143-R143-M143),IF(ISERROR((J143-R143-M143)=0),"True",(J143-R143-M143)=0),ISTEXT('Mortgage 1 Info Calcs'!$K$4)),"",IF((J143&gt;(L143+M143)),(FV((G143/'Mortgage 1 Variables'!E$43),1,(L143+M143),-J143+Q143+'Mortgage 1 Info Calcs'!F$24,0))+Q143+'Mortgage 1 Info Calcs'!F$24+IF(I143&gt;0,0,-I143),""))</f>
        <v>73113.383550101396</v>
      </c>
      <c r="Z143" s="67">
        <f>IF((FV(IF(G143=0,'Mortgage 1 Info Calcs'!F$8,G143)/12,1,PMT(IF(G143=0,'Mortgage 1 Info Calcs'!F$8,G143)/12,('Mortgage 1 Info Calcs'!F$9*12)-C142,-Z142,0),-Z142,0))&gt;0,(FV(IF(G143=0,'Mortgage 1 Info Calcs'!F$8,G143)/12,1,PMT(IF(G143=0,'Mortgage 1 Info Calcs'!F$8,G143)/12,('Mortgage 1 Info Calcs'!F$9*12)-C142,-Z142,0),-Z142,0)),0)</f>
        <v>73113.383550101396</v>
      </c>
      <c r="AA143" s="67">
        <f>IF(Z143&lt;=0,0,(IPMT(IF(G143=0,'Mortgage 1 Info Calcs'!F$8,G143)/12,1,('Mortgage 1 Info Calcs'!F$9*12)-C142,-Z142,0)))</f>
        <v>366.95365647555667</v>
      </c>
      <c r="AB143" s="67">
        <f>IF(C143&lt;('Mortgage 1 Info Calcs'!F$9*12),SUM(AA$12:AA143),0)</f>
        <v>58161.168546188666</v>
      </c>
      <c r="AC143" s="14">
        <v>132</v>
      </c>
      <c r="AD143" s="174">
        <f t="shared" si="21"/>
        <v>11</v>
      </c>
      <c r="AE143" s="174" t="str">
        <f>IF(Y143="","",IF(J$12+X143='Mortgage 2 Monthly calcs'!J$12+'Mortgage 2 Monthly calcs'!V143,"",IF(J$12+X143&gt;'Mortgage 2 Monthly calcs'!J$12+'Mortgage 2 Monthly calcs'!V143,IF(Y143+X143+'Mortgage 1 Info Calcs'!F$15&gt;'Mortgage 2 Monthly calcs'!W143+'Mortgage 2 Monthly calcs'!V143,"",C143),IF(Y143+X143&lt;'Mortgage 2 Monthly calcs'!W143+'Mortgage 2 Monthly calcs'!V143,"",C143))))</f>
        <v/>
      </c>
      <c r="AG143" s="16"/>
      <c r="AH143" s="16"/>
      <c r="AI143" s="15"/>
    </row>
    <row r="144" spans="2:35" ht="11.7" customHeight="1" x14ac:dyDescent="0.25">
      <c r="B144">
        <f t="shared" si="19"/>
        <v>11.083333333333334</v>
      </c>
      <c r="C144">
        <v>133</v>
      </c>
      <c r="E144" t="str">
        <f t="shared" si="18"/>
        <v/>
      </c>
      <c r="F144" t="str">
        <f>VLOOKUP('Mortgage 1 Variables'!D$8,'Mortgage 1 Variables'!B$8:C$19,2)</f>
        <v>Nov</v>
      </c>
      <c r="G144">
        <f>IF(ISBLANK('Mortgage 1 Monthly Table'!G144),IF(OR(J144=Q144,ISTEXT(Y143),ISTEXT('Mortgage 1 Info Calcs'!$K$4)),0,IF(('Mortgage 1 Info Calcs'!F$7*12)&gt;C143,G143,IF(C143='Mortgage 1 Info Calcs'!F$7*12,'Mortgage 1 Info Calcs'!F$8,G143))),'Mortgage 1 Monthly Table'!G144)</f>
        <v>0.06</v>
      </c>
      <c r="H144">
        <f>((PMT(G144/'Mortgage 1 Variables'!E$43,('Mortgage 1 Info Calcs'!F$9*'Mortgage 1 Variables'!E$43)-C143,-J144,0)))</f>
        <v>644.3014014855064</v>
      </c>
      <c r="I144">
        <f>IF(OR(ISERROR(((IPMT(G144/'Mortgage 1 Variables'!E$43,1,'Mortgage 1 Info Calcs'!F$9*'Mortgage 1 Variables'!E$43,-J144+Q144+'Mortgage 1 Info Calcs'!F$24,IF('Mortgage 1 Info Calcs'!F$5="Interest Only",-J144+Q144+'Mortgage 1 Info Calcs'!F$24,0))))),(((IPMT(G144/'Mortgage 1 Variables'!E$43,1,'Mortgage 1 Info Calcs'!F$9*'Mortgage 1 Variables'!E$43,-J$12,-J$12)))=0)),0,((IPMT(G144/'Mortgage 1 Variables'!E$43,1,'Mortgage 1 Info Calcs'!F$9*'Mortgage 1 Variables'!E$43,-J144+Q144+'Mortgage 1 Info Calcs'!F$24,IF('Mortgage 1 Info Calcs'!F$5="Interest Only",-J144+Q144+'Mortgage 1 Info Calcs'!F$24,0)))))</f>
        <v>365.566917750507</v>
      </c>
      <c r="J144">
        <f>IF(Y143&gt;0,IF(ISTEXT('Mortgage 1 Info Calcs'!K$4),"0",IF(ISTEXT(Y143),Y143,Y143+(IF(ISTEXT(K144),0,K144)))),0)</f>
        <v>73113.383550101396</v>
      </c>
      <c r="K144">
        <f>IF(ISBLANK('Mortgage 1 Monthly Table'!L144),0,'Mortgage 1 Monthly Table'!L144)</f>
        <v>0</v>
      </c>
      <c r="L144">
        <f>IF(ISBLANK('Mortgage 1 Monthly Table'!N144),IF('Mortgage 1 Info Calcs'!F$13="Calculated",IF('Mortgage 1 Info Calcs'!F$22="Keep Same",IF('Mortgage 1 Info Calcs'!F$5="Interest Only",IF(OR(I144&gt;L143,J144=""),I144,IF(J144&lt;L143,IF(J144&lt;L143,J144+I144,IF(L143+M143&gt;J144,L143+I144,L143)),IF(L143+M143&gt;J144,L143+I144,L143))),IF(H144&gt;L143,H144,IF(J144&gt;L143,IF(L143+M143&gt;J144,L143+I144,L143),J144+S144))),IF('Mortgage 1 Info Calcs'!F$5="Interest Only",'Mortgage 1 Monthly Calcs'!I144,'Mortgage 1 Monthly Calcs'!H144)),'Mortgage 1 Monthly Calcs'!L143),'Mortgage 1 Monthly Table'!N144)</f>
        <v>644.3014014855064</v>
      </c>
      <c r="M144">
        <f>IF(ISBLANK('Mortgage 1 Monthly Table'!P144),IF(N143&gt;J144,IF(J144&gt;L143,J144-L143,0),IF(OR(OR(Y143&lt;0,ISTEXT(Y143)),ISTEXT('Mortgage 1 Info Calcs'!$K$4)),"",'Mortgage 1 Info Calcs'!F$21)),'Mortgage 1 Monthly Table'!P144)</f>
        <v>0</v>
      </c>
      <c r="N144">
        <f t="shared" si="20"/>
        <v>644.3014014855064</v>
      </c>
      <c r="O144">
        <f>IF(OR(OR(Y143&lt;0,ISTEXT(Y143)),ISTEXT('Mortgage 1 Info Calcs'!$K$4)),"",(O143+M144))</f>
        <v>0</v>
      </c>
      <c r="P144">
        <f>IF(ISBLANK('Mortgage 1 Monthly Table'!T144),IF(ISTEXT(J144),0,IF(OR(Y143&lt;Q143,AND(Y143&lt;0,NOT(ISTEXT(Y143))),ISTEXT('Mortgage 1 Info Calcs'!$K$4)),IF(-Y143&gt;P143,-Y143,Y143-Q143),IF(J144="",0,'Mortgage 1 Info Calcs'!F$26))),'Mortgage 1 Monthly Table'!T144)</f>
        <v>0</v>
      </c>
      <c r="Q144">
        <f>IF(OR(OR(Y143&lt;0,ISTEXT(Y143)),ISTEXT('Mortgage 1 Info Calcs'!$K$4)),"",IF(O144&lt;0,Q143,(Q143+P144)))</f>
        <v>0</v>
      </c>
      <c r="R144">
        <f>IF(OR(ISERROR(L144-S144),ISTEXT('Mortgage 1 Info Calcs'!$K$4)),"",L144-S144+M144)</f>
        <v>278.7344837349994</v>
      </c>
      <c r="S144">
        <f>IF(OR(IF(ISERROR(ROUND((J144-Q144-'Mortgage 1 Info Calcs'!F$24)*(G144/12),2)),0,(J144-O144-Q144-'Mortgage 1 Info Calcs'!F$24)*(G144/12)),,,ISTEXT('Mortgage 1 Info Calcs'!K$4)),IF(((J144-Q144-'Mortgage 1 Info Calcs'!F$24)*(G144/12))&gt;0,((J144-Q144-'Mortgage 1 Info Calcs'!F$24)*(G144/12)),0),0)</f>
        <v>365.566917750507</v>
      </c>
      <c r="T144">
        <f>IF(OR(ISERROR(SUM(R$12:R144)),(ISTEXT(T143)),(T143=(SUM(R$12:R144)))),"",SUM(R$12:R144))</f>
        <v>27165.350933633305</v>
      </c>
      <c r="U144">
        <f>SUM(S$12:S144)</f>
        <v>58526.735463939171</v>
      </c>
      <c r="V144" t="str">
        <f>IF(ISBLANK('Mortgage 1 Info Calcs'!F$28),"",IF((O144+Q144)&gt;0,((O144+Q144)*G144/12)-((O144+Q144)*(('Mortgage 1 Info Calcs'!F$28)-('Mortgage 1 Info Calcs'!F$28*'Mortgage 1 Info Calcs'!G$29))/12),""))</f>
        <v/>
      </c>
      <c r="W144" t="str">
        <f>IF(ISTEXT(V144),"",SUM(V$12:V144))</f>
        <v/>
      </c>
      <c r="X144">
        <f>IF(OR(J144=Q144,ISTEXT(Y143),ISTEXT('Mortgage 1 Info Calcs'!$F$17)),"",IF(('Mortgage 1 Info Calcs'!F$18*12)&gt;C143+1,IF(C143='Mortgage 1 Info Calcs'!F$18*12,0,'Mortgage 1 Info Calcs'!F$19+Y144*('Mortgage 1 Info Calcs'!F$17)),'Mortgage 1 Info Calcs'!F$19))</f>
        <v>0</v>
      </c>
      <c r="Y144">
        <f>IF(OR(ISERROR(J144-R144-M144),IF(ISERROR((J144-R144-M144)=0),"True",(J144-R144-M144)=0),ISTEXT('Mortgage 1 Info Calcs'!$K$4)),"",IF((J144&gt;(L144+M144)),(FV((G144/'Mortgage 1 Variables'!E$43),1,(L144+M144),-J144+Q144+'Mortgage 1 Info Calcs'!F$24,0))+Q144+'Mortgage 1 Info Calcs'!F$24+IF(I144&gt;0,0,-I144),""))</f>
        <v>72834.649066366401</v>
      </c>
      <c r="Z144" s="67">
        <f>IF((FV(IF(G144=0,'Mortgage 1 Info Calcs'!F$8,G144)/12,1,PMT(IF(G144=0,'Mortgage 1 Info Calcs'!F$8,G144)/12,('Mortgage 1 Info Calcs'!F$9*12)-C143,-Z143,0),-Z143,0))&gt;0,(FV(IF(G144=0,'Mortgage 1 Info Calcs'!F$8,G144)/12,1,PMT(IF(G144=0,'Mortgage 1 Info Calcs'!F$8,G144)/12,('Mortgage 1 Info Calcs'!F$9*12)-C143,-Z143,0),-Z143,0)),0)</f>
        <v>72834.649066366401</v>
      </c>
      <c r="AA144" s="67">
        <f>IF(Z144&lt;=0,0,(IPMT(IF(G144=0,'Mortgage 1 Info Calcs'!F$8,G144)/12,1,('Mortgage 1 Info Calcs'!F$9*12)-C143,-Z143,0)))</f>
        <v>365.566917750507</v>
      </c>
      <c r="AB144" s="67">
        <f>IF(C144&lt;('Mortgage 1 Info Calcs'!F$9*12),SUM(AA$12:AA144),0)</f>
        <v>58526.735463939171</v>
      </c>
      <c r="AC144" s="14">
        <v>133</v>
      </c>
      <c r="AD144" s="174">
        <f t="shared" si="21"/>
        <v>11.083333333333334</v>
      </c>
      <c r="AE144" s="174" t="str">
        <f>IF(Y144="","",IF(J$12+X144='Mortgage 2 Monthly calcs'!J$12+'Mortgage 2 Monthly calcs'!V144,"",IF(J$12+X144&gt;'Mortgage 2 Monthly calcs'!J$12+'Mortgage 2 Monthly calcs'!V144,IF(Y144+X144+'Mortgage 1 Info Calcs'!F$15&gt;'Mortgage 2 Monthly calcs'!W144+'Mortgage 2 Monthly calcs'!V144,"",C144),IF(Y144+X144&lt;'Mortgage 2 Monthly calcs'!W144+'Mortgage 2 Monthly calcs'!V144,"",C144))))</f>
        <v/>
      </c>
      <c r="AG144" s="16"/>
      <c r="AH144" s="16"/>
      <c r="AI144" s="15"/>
    </row>
    <row r="145" spans="2:35" ht="11.7" customHeight="1" x14ac:dyDescent="0.25">
      <c r="B145">
        <f t="shared" si="19"/>
        <v>11.166666666666666</v>
      </c>
      <c r="C145">
        <v>134</v>
      </c>
      <c r="E145" t="str">
        <f t="shared" si="18"/>
        <v/>
      </c>
      <c r="F145" t="str">
        <f>VLOOKUP('Mortgage 1 Variables'!D$9,'Mortgage 1 Variables'!B$8:C$19,2)</f>
        <v>Dec</v>
      </c>
      <c r="G145">
        <f>IF(ISBLANK('Mortgage 1 Monthly Table'!G145),IF(OR(J145=Q145,ISTEXT(Y144),ISTEXT('Mortgage 1 Info Calcs'!$K$4)),0,IF(('Mortgage 1 Info Calcs'!F$7*12)&gt;C144,G144,IF(C144='Mortgage 1 Info Calcs'!F$7*12,'Mortgage 1 Info Calcs'!F$8,G144))),'Mortgage 1 Monthly Table'!G145)</f>
        <v>0.06</v>
      </c>
      <c r="H145">
        <f>((PMT(G145/'Mortgage 1 Variables'!E$43,('Mortgage 1 Info Calcs'!F$9*'Mortgage 1 Variables'!E$43)-C144,-J145,0)))</f>
        <v>644.30140148550652</v>
      </c>
      <c r="I145">
        <f>IF(OR(ISERROR(((IPMT(G145/'Mortgage 1 Variables'!E$43,1,'Mortgage 1 Info Calcs'!F$9*'Mortgage 1 Variables'!E$43,-J145+Q145+'Mortgage 1 Info Calcs'!F$24,IF('Mortgage 1 Info Calcs'!F$5="Interest Only",-J145+Q145+'Mortgage 1 Info Calcs'!F$24,0))))),(((IPMT(G145/'Mortgage 1 Variables'!E$43,1,'Mortgage 1 Info Calcs'!F$9*'Mortgage 1 Variables'!E$43,-J$12,-J$12)))=0)),0,((IPMT(G145/'Mortgage 1 Variables'!E$43,1,'Mortgage 1 Info Calcs'!F$9*'Mortgage 1 Variables'!E$43,-J145+Q145+'Mortgage 1 Info Calcs'!F$24,IF('Mortgage 1 Info Calcs'!F$5="Interest Only",-J145+Q145+'Mortgage 1 Info Calcs'!F$24,0)))))</f>
        <v>364.17324533183199</v>
      </c>
      <c r="J145">
        <f>IF(Y144&gt;0,IF(ISTEXT('Mortgage 1 Info Calcs'!K$4),"0",IF(ISTEXT(Y144),Y144,Y144+(IF(ISTEXT(K145),0,K145)))),0)</f>
        <v>72834.649066366401</v>
      </c>
      <c r="K145">
        <f>IF(ISBLANK('Mortgage 1 Monthly Table'!L145),0,'Mortgage 1 Monthly Table'!L145)</f>
        <v>0</v>
      </c>
      <c r="L145">
        <f>IF(ISBLANK('Mortgage 1 Monthly Table'!N145),IF('Mortgage 1 Info Calcs'!F$13="Calculated",IF('Mortgage 1 Info Calcs'!F$22="Keep Same",IF('Mortgage 1 Info Calcs'!F$5="Interest Only",IF(OR(I145&gt;L144,J145=""),I145,IF(J145&lt;L144,IF(J145&lt;L144,J145+I145,IF(L144+M144&gt;J145,L144+I145,L144)),IF(L144+M144&gt;J145,L144+I145,L144))),IF(H145&gt;L144,H145,IF(J145&gt;L144,IF(L144+M144&gt;J145,L144+I145,L144),J145+S145))),IF('Mortgage 1 Info Calcs'!F$5="Interest Only",'Mortgage 1 Monthly Calcs'!I145,'Mortgage 1 Monthly Calcs'!H145)),'Mortgage 1 Monthly Calcs'!L144),'Mortgage 1 Monthly Table'!N145)</f>
        <v>644.30140148550652</v>
      </c>
      <c r="M145">
        <f>IF(ISBLANK('Mortgage 1 Monthly Table'!P145),IF(N144&gt;J145,IF(J145&gt;L144,J145-L144,0),IF(OR(OR(Y144&lt;0,ISTEXT(Y144)),ISTEXT('Mortgage 1 Info Calcs'!$K$4)),"",'Mortgage 1 Info Calcs'!F$21)),'Mortgage 1 Monthly Table'!P145)</f>
        <v>0</v>
      </c>
      <c r="N145">
        <f t="shared" si="20"/>
        <v>644.30140148550652</v>
      </c>
      <c r="O145">
        <f>IF(OR(OR(Y144&lt;0,ISTEXT(Y144)),ISTEXT('Mortgage 1 Info Calcs'!$K$4)),"",(O144+M145))</f>
        <v>0</v>
      </c>
      <c r="P145">
        <f>IF(ISBLANK('Mortgage 1 Monthly Table'!T145),IF(ISTEXT(J145),0,IF(OR(Y144&lt;Q144,AND(Y144&lt;0,NOT(ISTEXT(Y144))),ISTEXT('Mortgage 1 Info Calcs'!$K$4)),IF(-Y144&gt;P144,-Y144,Y144-Q144),IF(J145="",0,'Mortgage 1 Info Calcs'!F$26))),'Mortgage 1 Monthly Table'!T145)</f>
        <v>0</v>
      </c>
      <c r="Q145">
        <f>IF(OR(OR(Y144&lt;0,ISTEXT(Y144)),ISTEXT('Mortgage 1 Info Calcs'!$K$4)),"",IF(O145&lt;0,Q144,(Q144+P145)))</f>
        <v>0</v>
      </c>
      <c r="R145">
        <f>IF(OR(ISERROR(L145-S145),ISTEXT('Mortgage 1 Info Calcs'!$K$4)),"",L145-S145+M145)</f>
        <v>280.12815615367452</v>
      </c>
      <c r="S145">
        <f>IF(OR(IF(ISERROR(ROUND((J145-Q145-'Mortgage 1 Info Calcs'!F$24)*(G145/12),2)),0,(J145-O145-Q145-'Mortgage 1 Info Calcs'!F$24)*(G145/12)),,,ISTEXT('Mortgage 1 Info Calcs'!K$4)),IF(((J145-Q145-'Mortgage 1 Info Calcs'!F$24)*(G145/12))&gt;0,((J145-Q145-'Mortgage 1 Info Calcs'!F$24)*(G145/12)),0),0)</f>
        <v>364.17324533183199</v>
      </c>
      <c r="T145">
        <f>IF(OR(ISERROR(SUM(R$12:R145)),(ISTEXT(T144)),(T144=(SUM(R$12:R145)))),"",SUM(R$12:R145))</f>
        <v>27445.479089786979</v>
      </c>
      <c r="U145">
        <f>SUM(S$12:S145)</f>
        <v>58890.908709271003</v>
      </c>
      <c r="V145" t="str">
        <f>IF(ISBLANK('Mortgage 1 Info Calcs'!F$28),"",IF((O145+Q145)&gt;0,((O145+Q145)*G145/12)-((O145+Q145)*(('Mortgage 1 Info Calcs'!F$28)-('Mortgage 1 Info Calcs'!F$28*'Mortgage 1 Info Calcs'!G$29))/12),""))</f>
        <v/>
      </c>
      <c r="W145" t="str">
        <f>IF(ISTEXT(V145),"",SUM(V$12:V145))</f>
        <v/>
      </c>
      <c r="X145">
        <f>IF(OR(J145=Q145,ISTEXT(Y144),ISTEXT('Mortgage 1 Info Calcs'!$F$17)),"",IF(('Mortgage 1 Info Calcs'!F$18*12)&gt;C144+1,IF(C144='Mortgage 1 Info Calcs'!F$18*12,0,'Mortgage 1 Info Calcs'!F$19+Y145*('Mortgage 1 Info Calcs'!F$17)),'Mortgage 1 Info Calcs'!F$19))</f>
        <v>0</v>
      </c>
      <c r="Y145">
        <f>IF(OR(ISERROR(J145-R145-M145),IF(ISERROR((J145-R145-M145)=0),"True",(J145-R145-M145)=0),ISTEXT('Mortgage 1 Info Calcs'!$K$4)),"",IF((J145&gt;(L145+M145)),(FV((G145/'Mortgage 1 Variables'!E$43),1,(L145+M145),-J145+Q145+'Mortgage 1 Info Calcs'!F$24,0))+Q145+'Mortgage 1 Info Calcs'!F$24+IF(I145&gt;0,0,-I145),""))</f>
        <v>72554.520910212726</v>
      </c>
      <c r="Z145" s="67">
        <f>IF((FV(IF(G145=0,'Mortgage 1 Info Calcs'!F$8,G145)/12,1,PMT(IF(G145=0,'Mortgage 1 Info Calcs'!F$8,G145)/12,('Mortgage 1 Info Calcs'!F$9*12)-C144,-Z144,0),-Z144,0))&gt;0,(FV(IF(G145=0,'Mortgage 1 Info Calcs'!F$8,G145)/12,1,PMT(IF(G145=0,'Mortgage 1 Info Calcs'!F$8,G145)/12,('Mortgage 1 Info Calcs'!F$9*12)-C144,-Z144,0),-Z144,0)),0)</f>
        <v>72554.520910212726</v>
      </c>
      <c r="AA145" s="67">
        <f>IF(Z145&lt;=0,0,(IPMT(IF(G145=0,'Mortgage 1 Info Calcs'!F$8,G145)/12,1,('Mortgage 1 Info Calcs'!F$9*12)-C144,-Z144,0)))</f>
        <v>364.17324533183199</v>
      </c>
      <c r="AB145" s="67">
        <f>IF(C145&lt;('Mortgage 1 Info Calcs'!F$9*12),SUM(AA$12:AA145),0)</f>
        <v>58890.908709271003</v>
      </c>
      <c r="AC145" s="14">
        <v>134</v>
      </c>
      <c r="AD145" s="174">
        <f t="shared" si="21"/>
        <v>11.166666666666666</v>
      </c>
      <c r="AE145" s="174" t="str">
        <f>IF(Y145="","",IF(J$12+X145='Mortgage 2 Monthly calcs'!J$12+'Mortgage 2 Monthly calcs'!V145,"",IF(J$12+X145&gt;'Mortgage 2 Monthly calcs'!J$12+'Mortgage 2 Monthly calcs'!V145,IF(Y145+X145+'Mortgage 1 Info Calcs'!F$15&gt;'Mortgage 2 Monthly calcs'!W145+'Mortgage 2 Monthly calcs'!V145,"",C145),IF(Y145+X145&lt;'Mortgage 2 Monthly calcs'!W145+'Mortgage 2 Monthly calcs'!V145,"",C145))))</f>
        <v/>
      </c>
      <c r="AG145" s="16"/>
      <c r="AH145" s="16"/>
      <c r="AI145" s="15"/>
    </row>
    <row r="146" spans="2:35" ht="11.7" customHeight="1" x14ac:dyDescent="0.25">
      <c r="B146">
        <f t="shared" si="19"/>
        <v>11.25</v>
      </c>
      <c r="C146">
        <v>135</v>
      </c>
      <c r="E146">
        <f t="shared" si="18"/>
        <v>2021</v>
      </c>
      <c r="F146" t="str">
        <f>VLOOKUP('Mortgage 1 Variables'!D$10,'Mortgage 1 Variables'!B$8:C$19,2)</f>
        <v>Jan</v>
      </c>
      <c r="G146">
        <f>IF(ISBLANK('Mortgage 1 Monthly Table'!G146),IF(OR(J146=Q146,ISTEXT(Y145),ISTEXT('Mortgage 1 Info Calcs'!$K$4)),0,IF(('Mortgage 1 Info Calcs'!F$7*12)&gt;C145,G145,IF(C145='Mortgage 1 Info Calcs'!F$7*12,'Mortgage 1 Info Calcs'!F$8,G145))),'Mortgage 1 Monthly Table'!G146)</f>
        <v>0.06</v>
      </c>
      <c r="H146">
        <f>((PMT(G146/'Mortgage 1 Variables'!E$43,('Mortgage 1 Info Calcs'!F$9*'Mortgage 1 Variables'!E$43)-C145,-J146,0)))</f>
        <v>644.30140148550652</v>
      </c>
      <c r="I146">
        <f>IF(OR(ISERROR(((IPMT(G146/'Mortgage 1 Variables'!E$43,1,'Mortgage 1 Info Calcs'!F$9*'Mortgage 1 Variables'!E$43,-J146+Q146+'Mortgage 1 Info Calcs'!F$24,IF('Mortgage 1 Info Calcs'!F$5="Interest Only",-J146+Q146+'Mortgage 1 Info Calcs'!F$24,0))))),(((IPMT(G146/'Mortgage 1 Variables'!E$43,1,'Mortgage 1 Info Calcs'!F$9*'Mortgage 1 Variables'!E$43,-J$12,-J$12)))=0)),0,((IPMT(G146/'Mortgage 1 Variables'!E$43,1,'Mortgage 1 Info Calcs'!F$9*'Mortgage 1 Variables'!E$43,-J146+Q146+'Mortgage 1 Info Calcs'!F$24,IF('Mortgage 1 Info Calcs'!F$5="Interest Only",-J146+Q146+'Mortgage 1 Info Calcs'!F$24,0)))))</f>
        <v>362.77260455106364</v>
      </c>
      <c r="J146">
        <f>IF(Y145&gt;0,IF(ISTEXT('Mortgage 1 Info Calcs'!K$4),"0",IF(ISTEXT(Y145),Y145,Y145+(IF(ISTEXT(K146),0,K146)))),0)</f>
        <v>72554.520910212726</v>
      </c>
      <c r="K146">
        <f>IF(ISBLANK('Mortgage 1 Monthly Table'!L146),0,'Mortgage 1 Monthly Table'!L146)</f>
        <v>0</v>
      </c>
      <c r="L146">
        <f>IF(ISBLANK('Mortgage 1 Monthly Table'!N146),IF('Mortgage 1 Info Calcs'!F$13="Calculated",IF('Mortgage 1 Info Calcs'!F$22="Keep Same",IF('Mortgage 1 Info Calcs'!F$5="Interest Only",IF(OR(I146&gt;L145,J146=""),I146,IF(J146&lt;L145,IF(J146&lt;L145,J146+I146,IF(L145+M145&gt;J146,L145+I146,L145)),IF(L145+M145&gt;J146,L145+I146,L145))),IF(H146&gt;L145,H146,IF(J146&gt;L145,IF(L145+M145&gt;J146,L145+I146,L145),J146+S146))),IF('Mortgage 1 Info Calcs'!F$5="Interest Only",'Mortgage 1 Monthly Calcs'!I146,'Mortgage 1 Monthly Calcs'!H146)),'Mortgage 1 Monthly Calcs'!L145),'Mortgage 1 Monthly Table'!N146)</f>
        <v>644.30140148550652</v>
      </c>
      <c r="M146">
        <f>IF(ISBLANK('Mortgage 1 Monthly Table'!P146),IF(N145&gt;J146,IF(J146&gt;L145,J146-L145,0),IF(OR(OR(Y145&lt;0,ISTEXT(Y145)),ISTEXT('Mortgage 1 Info Calcs'!$K$4)),"",'Mortgage 1 Info Calcs'!F$21)),'Mortgage 1 Monthly Table'!P146)</f>
        <v>0</v>
      </c>
      <c r="N146">
        <f t="shared" si="20"/>
        <v>644.30140148550652</v>
      </c>
      <c r="O146">
        <f>IF(OR(OR(Y145&lt;0,ISTEXT(Y145)),ISTEXT('Mortgage 1 Info Calcs'!$K$4)),"",(O145+M146))</f>
        <v>0</v>
      </c>
      <c r="P146">
        <f>IF(ISBLANK('Mortgage 1 Monthly Table'!T146),IF(ISTEXT(J146),0,IF(OR(Y145&lt;Q145,AND(Y145&lt;0,NOT(ISTEXT(Y145))),ISTEXT('Mortgage 1 Info Calcs'!$K$4)),IF(-Y145&gt;P145,-Y145,Y145-Q145),IF(J146="",0,'Mortgage 1 Info Calcs'!F$26))),'Mortgage 1 Monthly Table'!T146)</f>
        <v>0</v>
      </c>
      <c r="Q146">
        <f>IF(OR(OR(Y145&lt;0,ISTEXT(Y145)),ISTEXT('Mortgage 1 Info Calcs'!$K$4)),"",IF(O146&lt;0,Q145,(Q145+P146)))</f>
        <v>0</v>
      </c>
      <c r="R146">
        <f>IF(OR(ISERROR(L146-S146),ISTEXT('Mortgage 1 Info Calcs'!$K$4)),"",L146-S146+M146)</f>
        <v>281.52879693444288</v>
      </c>
      <c r="S146">
        <f>IF(OR(IF(ISERROR(ROUND((J146-Q146-'Mortgage 1 Info Calcs'!F$24)*(G146/12),2)),0,(J146-O146-Q146-'Mortgage 1 Info Calcs'!F$24)*(G146/12)),,,ISTEXT('Mortgage 1 Info Calcs'!K$4)),IF(((J146-Q146-'Mortgage 1 Info Calcs'!F$24)*(G146/12))&gt;0,((J146-Q146-'Mortgage 1 Info Calcs'!F$24)*(G146/12)),0),0)</f>
        <v>362.77260455106364</v>
      </c>
      <c r="T146">
        <f>IF(OR(ISERROR(SUM(R$12:R146)),(ISTEXT(T145)),(T145=(SUM(R$12:R146)))),"",SUM(R$12:R146))</f>
        <v>27727.007886721422</v>
      </c>
      <c r="U146">
        <f>SUM(S$12:S146)</f>
        <v>59253.681313822068</v>
      </c>
      <c r="V146" t="str">
        <f>IF(ISBLANK('Mortgage 1 Info Calcs'!F$28),"",IF((O146+Q146)&gt;0,((O146+Q146)*G146/12)-((O146+Q146)*(('Mortgage 1 Info Calcs'!F$28)-('Mortgage 1 Info Calcs'!F$28*'Mortgage 1 Info Calcs'!G$29))/12),""))</f>
        <v/>
      </c>
      <c r="W146" t="str">
        <f>IF(ISTEXT(V146),"",SUM(V$12:V146))</f>
        <v/>
      </c>
      <c r="X146">
        <f>IF(OR(J146=Q146,ISTEXT(Y145),ISTEXT('Mortgage 1 Info Calcs'!$F$17)),"",IF(('Mortgage 1 Info Calcs'!F$18*12)&gt;C145+1,IF(C145='Mortgage 1 Info Calcs'!F$18*12,0,'Mortgage 1 Info Calcs'!F$19+Y146*('Mortgage 1 Info Calcs'!F$17)),'Mortgage 1 Info Calcs'!F$19))</f>
        <v>0</v>
      </c>
      <c r="Y146">
        <f>IF(OR(ISERROR(J146-R146-M146),IF(ISERROR((J146-R146-M146)=0),"True",(J146-R146-M146)=0),ISTEXT('Mortgage 1 Info Calcs'!$K$4)),"",IF((J146&gt;(L146+M146)),(FV((G146/'Mortgage 1 Variables'!E$43),1,(L146+M146),-J146+Q146+'Mortgage 1 Info Calcs'!F$24,0))+Q146+'Mortgage 1 Info Calcs'!F$24+IF(I146&gt;0,0,-I146),""))</f>
        <v>72272.992113278277</v>
      </c>
      <c r="Z146" s="67">
        <f>IF((FV(IF(G146=0,'Mortgage 1 Info Calcs'!F$8,G146)/12,1,PMT(IF(G146=0,'Mortgage 1 Info Calcs'!F$8,G146)/12,('Mortgage 1 Info Calcs'!F$9*12)-C145,-Z145,0),-Z145,0))&gt;0,(FV(IF(G146=0,'Mortgage 1 Info Calcs'!F$8,G146)/12,1,PMT(IF(G146=0,'Mortgage 1 Info Calcs'!F$8,G146)/12,('Mortgage 1 Info Calcs'!F$9*12)-C145,-Z145,0),-Z145,0)),0)</f>
        <v>72272.992113278277</v>
      </c>
      <c r="AA146" s="67">
        <f>IF(Z146&lt;=0,0,(IPMT(IF(G146=0,'Mortgage 1 Info Calcs'!F$8,G146)/12,1,('Mortgage 1 Info Calcs'!F$9*12)-C145,-Z145,0)))</f>
        <v>362.77260455106364</v>
      </c>
      <c r="AB146" s="67">
        <f>IF(C146&lt;('Mortgage 1 Info Calcs'!F$9*12),SUM(AA$12:AA146),0)</f>
        <v>59253.681313822068</v>
      </c>
      <c r="AC146" s="14">
        <v>135</v>
      </c>
      <c r="AD146" s="174">
        <f t="shared" si="21"/>
        <v>11.25</v>
      </c>
      <c r="AE146" s="174" t="str">
        <f>IF(Y146="","",IF(J$12+X146='Mortgage 2 Monthly calcs'!J$12+'Mortgage 2 Monthly calcs'!V146,"",IF(J$12+X146&gt;'Mortgage 2 Monthly calcs'!J$12+'Mortgage 2 Monthly calcs'!V146,IF(Y146+X146+'Mortgage 1 Info Calcs'!F$15&gt;'Mortgage 2 Monthly calcs'!W146+'Mortgage 2 Monthly calcs'!V146,"",C146),IF(Y146+X146&lt;'Mortgage 2 Monthly calcs'!W146+'Mortgage 2 Monthly calcs'!V146,"",C146))))</f>
        <v/>
      </c>
      <c r="AG146" s="16"/>
      <c r="AH146" s="16"/>
      <c r="AI146" s="15"/>
    </row>
    <row r="147" spans="2:35" ht="11.7" customHeight="1" x14ac:dyDescent="0.25">
      <c r="B147">
        <f t="shared" si="19"/>
        <v>11.333333333333334</v>
      </c>
      <c r="C147">
        <v>136</v>
      </c>
      <c r="D147" t="str">
        <f>IF(J915=1,F139+1,"")</f>
        <v/>
      </c>
      <c r="E147" t="str">
        <f t="shared" si="18"/>
        <v/>
      </c>
      <c r="F147" t="str">
        <f>VLOOKUP('Mortgage 1 Variables'!D$11,'Mortgage 1 Variables'!B$8:C$19,2)</f>
        <v>Feb</v>
      </c>
      <c r="G147">
        <f>IF(ISBLANK('Mortgage 1 Monthly Table'!G147),IF(OR(J147=Q147,ISTEXT(Y146),ISTEXT('Mortgage 1 Info Calcs'!$K$4)),0,IF(('Mortgage 1 Info Calcs'!F$7*12)&gt;C146,G146,IF(C146='Mortgage 1 Info Calcs'!F$7*12,'Mortgage 1 Info Calcs'!F$8,G146))),'Mortgage 1 Monthly Table'!G147)</f>
        <v>0.06</v>
      </c>
      <c r="H147">
        <f>((PMT(G147/'Mortgage 1 Variables'!E$43,('Mortgage 1 Info Calcs'!F$9*'Mortgage 1 Variables'!E$43)-C146,-J147,0)))</f>
        <v>644.30140148550652</v>
      </c>
      <c r="I147">
        <f>IF(OR(ISERROR(((IPMT(G147/'Mortgage 1 Variables'!E$43,1,'Mortgage 1 Info Calcs'!F$9*'Mortgage 1 Variables'!E$43,-J147+Q147+'Mortgage 1 Info Calcs'!F$24,IF('Mortgage 1 Info Calcs'!F$5="Interest Only",-J147+Q147+'Mortgage 1 Info Calcs'!F$24,0))))),(((IPMT(G147/'Mortgage 1 Variables'!E$43,1,'Mortgage 1 Info Calcs'!F$9*'Mortgage 1 Variables'!E$43,-J$12,-J$12)))=0)),0,((IPMT(G147/'Mortgage 1 Variables'!E$43,1,'Mortgage 1 Info Calcs'!F$9*'Mortgage 1 Variables'!E$43,-J147+Q147+'Mortgage 1 Info Calcs'!F$24,IF('Mortgage 1 Info Calcs'!F$5="Interest Only",-J147+Q147+'Mortgage 1 Info Calcs'!F$24,0)))))</f>
        <v>361.3649605663914</v>
      </c>
      <c r="J147">
        <f>IF(Y146&gt;0,IF(ISTEXT('Mortgage 1 Info Calcs'!K$4),"0",IF(ISTEXT(Y146),Y146,Y146+(IF(ISTEXT(K147),0,K147)))),0)</f>
        <v>72272.992113278277</v>
      </c>
      <c r="K147">
        <f>IF(ISBLANK('Mortgage 1 Monthly Table'!L147),0,'Mortgage 1 Monthly Table'!L147)</f>
        <v>0</v>
      </c>
      <c r="L147">
        <f>IF(ISBLANK('Mortgage 1 Monthly Table'!N147),IF('Mortgage 1 Info Calcs'!F$13="Calculated",IF('Mortgage 1 Info Calcs'!F$22="Keep Same",IF('Mortgage 1 Info Calcs'!F$5="Interest Only",IF(OR(I147&gt;L146,J147=""),I147,IF(J147&lt;L146,IF(J147&lt;L146,J147+I147,IF(L146+M146&gt;J147,L146+I147,L146)),IF(L146+M146&gt;J147,L146+I147,L146))),IF(H147&gt;L146,H147,IF(J147&gt;L146,IF(L146+M146&gt;J147,L146+I147,L146),J147+S147))),IF('Mortgage 1 Info Calcs'!F$5="Interest Only",'Mortgage 1 Monthly Calcs'!I147,'Mortgage 1 Monthly Calcs'!H147)),'Mortgage 1 Monthly Calcs'!L146),'Mortgage 1 Monthly Table'!N147)</f>
        <v>644.30140148550652</v>
      </c>
      <c r="M147">
        <f>IF(ISBLANK('Mortgage 1 Monthly Table'!P147),IF(N146&gt;J147,IF(J147&gt;L146,J147-L146,0),IF(OR(OR(Y146&lt;0,ISTEXT(Y146)),ISTEXT('Mortgage 1 Info Calcs'!$K$4)),"",'Mortgage 1 Info Calcs'!F$21)),'Mortgage 1 Monthly Table'!P147)</f>
        <v>0</v>
      </c>
      <c r="N147">
        <f t="shared" si="20"/>
        <v>644.30140148550652</v>
      </c>
      <c r="O147">
        <f>IF(OR(OR(Y146&lt;0,ISTEXT(Y146)),ISTEXT('Mortgage 1 Info Calcs'!$K$4)),"",(O146+M147))</f>
        <v>0</v>
      </c>
      <c r="P147">
        <f>IF(ISBLANK('Mortgage 1 Monthly Table'!T147),IF(ISTEXT(J147),0,IF(OR(Y146&lt;Q146,AND(Y146&lt;0,NOT(ISTEXT(Y146))),ISTEXT('Mortgage 1 Info Calcs'!$K$4)),IF(-Y146&gt;P146,-Y146,Y146-Q146),IF(J147="",0,'Mortgage 1 Info Calcs'!F$26))),'Mortgage 1 Monthly Table'!T147)</f>
        <v>0</v>
      </c>
      <c r="Q147">
        <f>IF(OR(OR(Y146&lt;0,ISTEXT(Y146)),ISTEXT('Mortgage 1 Info Calcs'!$K$4)),"",IF(O147&lt;0,Q146,(Q146+P147)))</f>
        <v>0</v>
      </c>
      <c r="R147">
        <f>IF(OR(ISERROR(L147-S147),ISTEXT('Mortgage 1 Info Calcs'!$K$4)),"",L147-S147+M147)</f>
        <v>282.93644091911511</v>
      </c>
      <c r="S147">
        <f>IF(OR(IF(ISERROR(ROUND((J147-Q147-'Mortgage 1 Info Calcs'!F$24)*(G147/12),2)),0,(J147-O147-Q147-'Mortgage 1 Info Calcs'!F$24)*(G147/12)),,,ISTEXT('Mortgage 1 Info Calcs'!K$4)),IF(((J147-Q147-'Mortgage 1 Info Calcs'!F$24)*(G147/12))&gt;0,((J147-Q147-'Mortgage 1 Info Calcs'!F$24)*(G147/12)),0),0)</f>
        <v>361.3649605663914</v>
      </c>
      <c r="T147">
        <f>IF(OR(ISERROR(SUM(R$12:R147)),(ISTEXT(T146)),(T146=(SUM(R$12:R147)))),"",SUM(R$12:R147))</f>
        <v>28009.944327640536</v>
      </c>
      <c r="U147">
        <f>SUM(S$12:S147)</f>
        <v>59615.046274388456</v>
      </c>
      <c r="V147" t="str">
        <f>IF(ISBLANK('Mortgage 1 Info Calcs'!F$28),"",IF((O147+Q147)&gt;0,((O147+Q147)*G147/12)-((O147+Q147)*(('Mortgage 1 Info Calcs'!F$28)-('Mortgage 1 Info Calcs'!F$28*'Mortgage 1 Info Calcs'!G$29))/12),""))</f>
        <v/>
      </c>
      <c r="W147" t="str">
        <f>IF(ISTEXT(V147),"",SUM(V$12:V147))</f>
        <v/>
      </c>
      <c r="X147">
        <f>IF(OR(J147=Q147,ISTEXT(Y146),ISTEXT('Mortgage 1 Info Calcs'!$F$17)),"",IF(('Mortgage 1 Info Calcs'!F$18*12)&gt;C146+1,IF(C146='Mortgage 1 Info Calcs'!F$18*12,0,'Mortgage 1 Info Calcs'!F$19+Y147*('Mortgage 1 Info Calcs'!F$17)),'Mortgage 1 Info Calcs'!F$19))</f>
        <v>0</v>
      </c>
      <c r="Y147">
        <f>IF(OR(ISERROR(J147-R147-M147),IF(ISERROR((J147-R147-M147)=0),"True",(J147-R147-M147)=0),ISTEXT('Mortgage 1 Info Calcs'!$K$4)),"",IF((J147&gt;(L147+M147)),(FV((G147/'Mortgage 1 Variables'!E$43),1,(L147+M147),-J147+Q147+'Mortgage 1 Info Calcs'!F$24,0))+Q147+'Mortgage 1 Info Calcs'!F$24+IF(I147&gt;0,0,-I147),""))</f>
        <v>71990.055672359158</v>
      </c>
      <c r="Z147" s="67">
        <f>IF((FV(IF(G147=0,'Mortgage 1 Info Calcs'!F$8,G147)/12,1,PMT(IF(G147=0,'Mortgage 1 Info Calcs'!F$8,G147)/12,('Mortgage 1 Info Calcs'!F$9*12)-C146,-Z146,0),-Z146,0))&gt;0,(FV(IF(G147=0,'Mortgage 1 Info Calcs'!F$8,G147)/12,1,PMT(IF(G147=0,'Mortgage 1 Info Calcs'!F$8,G147)/12,('Mortgage 1 Info Calcs'!F$9*12)-C146,-Z146,0),-Z146,0)),0)</f>
        <v>71990.055672359158</v>
      </c>
      <c r="AA147" s="67">
        <f>IF(Z147&lt;=0,0,(IPMT(IF(G147=0,'Mortgage 1 Info Calcs'!F$8,G147)/12,1,('Mortgage 1 Info Calcs'!F$9*12)-C146,-Z146,0)))</f>
        <v>361.3649605663914</v>
      </c>
      <c r="AB147" s="67">
        <f>IF(C147&lt;('Mortgage 1 Info Calcs'!F$9*12),SUM(AA$12:AA147),0)</f>
        <v>59615.046274388456</v>
      </c>
      <c r="AC147" s="14">
        <v>136</v>
      </c>
      <c r="AD147" s="174">
        <f t="shared" si="21"/>
        <v>11.333333333333334</v>
      </c>
      <c r="AE147" s="174" t="str">
        <f>IF(Y147="","",IF(J$12+X147='Mortgage 2 Monthly calcs'!J$12+'Mortgage 2 Monthly calcs'!V147,"",IF(J$12+X147&gt;'Mortgage 2 Monthly calcs'!J$12+'Mortgage 2 Monthly calcs'!V147,IF(Y147+X147+'Mortgage 1 Info Calcs'!F$15&gt;'Mortgage 2 Monthly calcs'!W147+'Mortgage 2 Monthly calcs'!V147,"",C147),IF(Y147+X147&lt;'Mortgage 2 Monthly calcs'!W147+'Mortgage 2 Monthly calcs'!V147,"",C147))))</f>
        <v/>
      </c>
      <c r="AG147" s="16"/>
      <c r="AH147" s="16"/>
      <c r="AI147" s="15"/>
    </row>
    <row r="148" spans="2:35" ht="11.7" customHeight="1" x14ac:dyDescent="0.25">
      <c r="B148">
        <f t="shared" si="19"/>
        <v>11.416666666666666</v>
      </c>
      <c r="C148">
        <v>137</v>
      </c>
      <c r="D148" t="str">
        <f>IF(J916=1,F139+1,"")</f>
        <v/>
      </c>
      <c r="E148" t="str">
        <f t="shared" si="18"/>
        <v/>
      </c>
      <c r="F148" t="str">
        <f>VLOOKUP('Mortgage 1 Variables'!D$12,'Mortgage 1 Variables'!B$8:C$19,2)</f>
        <v>Mar</v>
      </c>
      <c r="G148">
        <f>IF(ISBLANK('Mortgage 1 Monthly Table'!G148),IF(OR(J148=Q148,ISTEXT(Y147),ISTEXT('Mortgage 1 Info Calcs'!$K$4)),0,IF(('Mortgage 1 Info Calcs'!F$7*12)&gt;C147,G147,IF(C147='Mortgage 1 Info Calcs'!F$7*12,'Mortgage 1 Info Calcs'!F$8,G147))),'Mortgage 1 Monthly Table'!G148)</f>
        <v>0.06</v>
      </c>
      <c r="H148">
        <f>((PMT(G148/'Mortgage 1 Variables'!E$43,('Mortgage 1 Info Calcs'!F$9*'Mortgage 1 Variables'!E$43)-C147,-J148,0)))</f>
        <v>644.3014014855064</v>
      </c>
      <c r="I148">
        <f>IF(OR(ISERROR(((IPMT(G148/'Mortgage 1 Variables'!E$43,1,'Mortgage 1 Info Calcs'!F$9*'Mortgage 1 Variables'!E$43,-J148+Q148+'Mortgage 1 Info Calcs'!F$24,IF('Mortgage 1 Info Calcs'!F$5="Interest Only",-J148+Q148+'Mortgage 1 Info Calcs'!F$24,0))))),(((IPMT(G148/'Mortgage 1 Variables'!E$43,1,'Mortgage 1 Info Calcs'!F$9*'Mortgage 1 Variables'!E$43,-J$12,-J$12)))=0)),0,((IPMT(G148/'Mortgage 1 Variables'!E$43,1,'Mortgage 1 Info Calcs'!F$9*'Mortgage 1 Variables'!E$43,-J148+Q148+'Mortgage 1 Info Calcs'!F$24,IF('Mortgage 1 Info Calcs'!F$5="Interest Only",-J148+Q148+'Mortgage 1 Info Calcs'!F$24,0)))))</f>
        <v>359.95027836179582</v>
      </c>
      <c r="J148">
        <f>IF(Y147&gt;0,IF(ISTEXT('Mortgage 1 Info Calcs'!K$4),"0",IF(ISTEXT(Y147),Y147,Y147+(IF(ISTEXT(K148),0,K148)))),0)</f>
        <v>71990.055672359158</v>
      </c>
      <c r="K148">
        <f>IF(ISBLANK('Mortgage 1 Monthly Table'!L148),0,'Mortgage 1 Monthly Table'!L148)</f>
        <v>0</v>
      </c>
      <c r="L148">
        <f>IF(ISBLANK('Mortgage 1 Monthly Table'!N148),IF('Mortgage 1 Info Calcs'!F$13="Calculated",IF('Mortgage 1 Info Calcs'!F$22="Keep Same",IF('Mortgage 1 Info Calcs'!F$5="Interest Only",IF(OR(I148&gt;L147,J148=""),I148,IF(J148&lt;L147,IF(J148&lt;L147,J148+I148,IF(L147+M147&gt;J148,L147+I148,L147)),IF(L147+M147&gt;J148,L147+I148,L147))),IF(H148&gt;L147,H148,IF(J148&gt;L147,IF(L147+M147&gt;J148,L147+I148,L147),J148+S148))),IF('Mortgage 1 Info Calcs'!F$5="Interest Only",'Mortgage 1 Monthly Calcs'!I148,'Mortgage 1 Monthly Calcs'!H148)),'Mortgage 1 Monthly Calcs'!L147),'Mortgage 1 Monthly Table'!N148)</f>
        <v>644.3014014855064</v>
      </c>
      <c r="M148">
        <f>IF(ISBLANK('Mortgage 1 Monthly Table'!P148),IF(N147&gt;J148,IF(J148&gt;L147,J148-L147,0),IF(OR(OR(Y147&lt;0,ISTEXT(Y147)),ISTEXT('Mortgage 1 Info Calcs'!$K$4)),"",'Mortgage 1 Info Calcs'!F$21)),'Mortgage 1 Monthly Table'!P148)</f>
        <v>0</v>
      </c>
      <c r="N148">
        <f t="shared" si="20"/>
        <v>644.3014014855064</v>
      </c>
      <c r="O148">
        <f>IF(OR(OR(Y147&lt;0,ISTEXT(Y147)),ISTEXT('Mortgage 1 Info Calcs'!$K$4)),"",(O147+M148))</f>
        <v>0</v>
      </c>
      <c r="P148">
        <f>IF(ISBLANK('Mortgage 1 Monthly Table'!T148),IF(ISTEXT(J148),0,IF(OR(Y147&lt;Q147,AND(Y147&lt;0,NOT(ISTEXT(Y147))),ISTEXT('Mortgage 1 Info Calcs'!$K$4)),IF(-Y147&gt;P147,-Y147,Y147-Q147),IF(J148="",0,'Mortgage 1 Info Calcs'!F$26))),'Mortgage 1 Monthly Table'!T148)</f>
        <v>0</v>
      </c>
      <c r="Q148">
        <f>IF(OR(OR(Y147&lt;0,ISTEXT(Y147)),ISTEXT('Mortgage 1 Info Calcs'!$K$4)),"",IF(O148&lt;0,Q147,(Q147+P148)))</f>
        <v>0</v>
      </c>
      <c r="R148">
        <f>IF(OR(ISERROR(L148-S148),ISTEXT('Mortgage 1 Info Calcs'!$K$4)),"",L148-S148+M148)</f>
        <v>284.35112312371058</v>
      </c>
      <c r="S148">
        <f>IF(OR(IF(ISERROR(ROUND((J148-Q148-'Mortgage 1 Info Calcs'!F$24)*(G148/12),2)),0,(J148-O148-Q148-'Mortgage 1 Info Calcs'!F$24)*(G148/12)),,,ISTEXT('Mortgage 1 Info Calcs'!K$4)),IF(((J148-Q148-'Mortgage 1 Info Calcs'!F$24)*(G148/12))&gt;0,((J148-Q148-'Mortgage 1 Info Calcs'!F$24)*(G148/12)),0),0)</f>
        <v>359.95027836179582</v>
      </c>
      <c r="T148">
        <f>IF(OR(ISERROR(SUM(R$12:R148)),(ISTEXT(T147)),(T147=(SUM(R$12:R148)))),"",SUM(R$12:R148))</f>
        <v>28294.295450764246</v>
      </c>
      <c r="U148">
        <f>SUM(S$12:S148)</f>
        <v>59974.99655275025</v>
      </c>
      <c r="V148" t="str">
        <f>IF(ISBLANK('Mortgage 1 Info Calcs'!F$28),"",IF((O148+Q148)&gt;0,((O148+Q148)*G148/12)-((O148+Q148)*(('Mortgage 1 Info Calcs'!F$28)-('Mortgage 1 Info Calcs'!F$28*'Mortgage 1 Info Calcs'!G$29))/12),""))</f>
        <v/>
      </c>
      <c r="W148" t="str">
        <f>IF(ISTEXT(V148),"",SUM(V$12:V148))</f>
        <v/>
      </c>
      <c r="X148">
        <f>IF(OR(J148=Q148,ISTEXT(Y147),ISTEXT('Mortgage 1 Info Calcs'!$F$17)),"",IF(('Mortgage 1 Info Calcs'!F$18*12)&gt;C147+1,IF(C147='Mortgage 1 Info Calcs'!F$18*12,0,'Mortgage 1 Info Calcs'!F$19+Y148*('Mortgage 1 Info Calcs'!F$17)),'Mortgage 1 Info Calcs'!F$19))</f>
        <v>0</v>
      </c>
      <c r="Y148">
        <f>IF(OR(ISERROR(J148-R148-M148),IF(ISERROR((J148-R148-M148)=0),"True",(J148-R148-M148)=0),ISTEXT('Mortgage 1 Info Calcs'!$K$4)),"",IF((J148&gt;(L148+M148)),(FV((G148/'Mortgage 1 Variables'!E$43),1,(L148+M148),-J148+Q148+'Mortgage 1 Info Calcs'!F$24,0))+Q148+'Mortgage 1 Info Calcs'!F$24+IF(I148&gt;0,0,-I148),""))</f>
        <v>71705.704549235452</v>
      </c>
      <c r="Z148" s="67">
        <f>IF((FV(IF(G148=0,'Mortgage 1 Info Calcs'!F$8,G148)/12,1,PMT(IF(G148=0,'Mortgage 1 Info Calcs'!F$8,G148)/12,('Mortgage 1 Info Calcs'!F$9*12)-C147,-Z147,0),-Z147,0))&gt;0,(FV(IF(G148=0,'Mortgage 1 Info Calcs'!F$8,G148)/12,1,PMT(IF(G148=0,'Mortgage 1 Info Calcs'!F$8,G148)/12,('Mortgage 1 Info Calcs'!F$9*12)-C147,-Z147,0),-Z147,0)),0)</f>
        <v>71705.704549235452</v>
      </c>
      <c r="AA148" s="67">
        <f>IF(Z148&lt;=0,0,(IPMT(IF(G148=0,'Mortgage 1 Info Calcs'!F$8,G148)/12,1,('Mortgage 1 Info Calcs'!F$9*12)-C147,-Z147,0)))</f>
        <v>359.95027836179582</v>
      </c>
      <c r="AB148" s="67">
        <f>IF(C148&lt;('Mortgage 1 Info Calcs'!F$9*12),SUM(AA$12:AA148),0)</f>
        <v>59974.99655275025</v>
      </c>
      <c r="AC148" s="14">
        <v>137</v>
      </c>
      <c r="AD148" s="174">
        <f t="shared" si="21"/>
        <v>11.416666666666666</v>
      </c>
      <c r="AE148" s="174" t="str">
        <f>IF(Y148="","",IF(J$12+X148='Mortgage 2 Monthly calcs'!J$12+'Mortgage 2 Monthly calcs'!V148,"",IF(J$12+X148&gt;'Mortgage 2 Monthly calcs'!J$12+'Mortgage 2 Monthly calcs'!V148,IF(Y148+X148+'Mortgage 1 Info Calcs'!F$15&gt;'Mortgage 2 Monthly calcs'!W148+'Mortgage 2 Monthly calcs'!V148,"",C148),IF(Y148+X148&lt;'Mortgage 2 Monthly calcs'!W148+'Mortgage 2 Monthly calcs'!V148,"",C148))))</f>
        <v/>
      </c>
      <c r="AG148" s="16"/>
      <c r="AH148" s="16"/>
      <c r="AI148" s="15"/>
    </row>
    <row r="149" spans="2:35" ht="11.7" customHeight="1" x14ac:dyDescent="0.25">
      <c r="B149">
        <f t="shared" si="19"/>
        <v>11.5</v>
      </c>
      <c r="C149">
        <v>138</v>
      </c>
      <c r="D149" t="str">
        <f>IF(J917=1,F139+1,"")</f>
        <v/>
      </c>
      <c r="E149" t="str">
        <f t="shared" si="18"/>
        <v/>
      </c>
      <c r="F149" t="str">
        <f>VLOOKUP('Mortgage 1 Variables'!D$13,'Mortgage 1 Variables'!B$8:C$19,2)</f>
        <v>Apr</v>
      </c>
      <c r="G149">
        <f>IF(ISBLANK('Mortgage 1 Monthly Table'!G149),IF(OR(J149=Q149,ISTEXT(Y148),ISTEXT('Mortgage 1 Info Calcs'!$K$4)),0,IF(('Mortgage 1 Info Calcs'!F$7*12)&gt;C148,G148,IF(C148='Mortgage 1 Info Calcs'!F$7*12,'Mortgage 1 Info Calcs'!F$8,G148))),'Mortgage 1 Monthly Table'!G149)</f>
        <v>0.06</v>
      </c>
      <c r="H149">
        <f>((PMT(G149/'Mortgage 1 Variables'!E$43,('Mortgage 1 Info Calcs'!F$9*'Mortgage 1 Variables'!E$43)-C148,-J149,0)))</f>
        <v>644.30140148550663</v>
      </c>
      <c r="I149">
        <f>IF(OR(ISERROR(((IPMT(G149/'Mortgage 1 Variables'!E$43,1,'Mortgage 1 Info Calcs'!F$9*'Mortgage 1 Variables'!E$43,-J149+Q149+'Mortgage 1 Info Calcs'!F$24,IF('Mortgage 1 Info Calcs'!F$5="Interest Only",-J149+Q149+'Mortgage 1 Info Calcs'!F$24,0))))),(((IPMT(G149/'Mortgage 1 Variables'!E$43,1,'Mortgage 1 Info Calcs'!F$9*'Mortgage 1 Variables'!E$43,-J$12,-J$12)))=0)),0,((IPMT(G149/'Mortgage 1 Variables'!E$43,1,'Mortgage 1 Info Calcs'!F$9*'Mortgage 1 Variables'!E$43,-J149+Q149+'Mortgage 1 Info Calcs'!F$24,IF('Mortgage 1 Info Calcs'!F$5="Interest Only",-J149+Q149+'Mortgage 1 Info Calcs'!F$24,0)))))</f>
        <v>358.52852274617726</v>
      </c>
      <c r="J149">
        <f>IF(Y148&gt;0,IF(ISTEXT('Mortgage 1 Info Calcs'!K$4),"0",IF(ISTEXT(Y148),Y148,Y148+(IF(ISTEXT(K149),0,K149)))),0)</f>
        <v>71705.704549235452</v>
      </c>
      <c r="K149">
        <f>IF(ISBLANK('Mortgage 1 Monthly Table'!L149),0,'Mortgage 1 Monthly Table'!L149)</f>
        <v>0</v>
      </c>
      <c r="L149">
        <f>IF(ISBLANK('Mortgage 1 Monthly Table'!N149),IF('Mortgage 1 Info Calcs'!F$13="Calculated",IF('Mortgage 1 Info Calcs'!F$22="Keep Same",IF('Mortgage 1 Info Calcs'!F$5="Interest Only",IF(OR(I149&gt;L148,J149=""),I149,IF(J149&lt;L148,IF(J149&lt;L148,J149+I149,IF(L148+M148&gt;J149,L148+I149,L148)),IF(L148+M148&gt;J149,L148+I149,L148))),IF(H149&gt;L148,H149,IF(J149&gt;L148,IF(L148+M148&gt;J149,L148+I149,L148),J149+S149))),IF('Mortgage 1 Info Calcs'!F$5="Interest Only",'Mortgage 1 Monthly Calcs'!I149,'Mortgage 1 Monthly Calcs'!H149)),'Mortgage 1 Monthly Calcs'!L148),'Mortgage 1 Monthly Table'!N149)</f>
        <v>644.30140148550663</v>
      </c>
      <c r="M149">
        <f>IF(ISBLANK('Mortgage 1 Monthly Table'!P149),IF(N148&gt;J149,IF(J149&gt;L148,J149-L148,0),IF(OR(OR(Y148&lt;0,ISTEXT(Y148)),ISTEXT('Mortgage 1 Info Calcs'!$K$4)),"",'Mortgage 1 Info Calcs'!F$21)),'Mortgage 1 Monthly Table'!P149)</f>
        <v>0</v>
      </c>
      <c r="N149">
        <f t="shared" si="20"/>
        <v>644.30140148550663</v>
      </c>
      <c r="O149">
        <f>IF(OR(OR(Y148&lt;0,ISTEXT(Y148)),ISTEXT('Mortgage 1 Info Calcs'!$K$4)),"",(O148+M149))</f>
        <v>0</v>
      </c>
      <c r="P149">
        <f>IF(ISBLANK('Mortgage 1 Monthly Table'!T149),IF(ISTEXT(J149),0,IF(OR(Y148&lt;Q148,AND(Y148&lt;0,NOT(ISTEXT(Y148))),ISTEXT('Mortgage 1 Info Calcs'!$K$4)),IF(-Y148&gt;P148,-Y148,Y148-Q148),IF(J149="",0,'Mortgage 1 Info Calcs'!F$26))),'Mortgage 1 Monthly Table'!T149)</f>
        <v>0</v>
      </c>
      <c r="Q149">
        <f>IF(OR(OR(Y148&lt;0,ISTEXT(Y148)),ISTEXT('Mortgage 1 Info Calcs'!$K$4)),"",IF(O149&lt;0,Q148,(Q148+P149)))</f>
        <v>0</v>
      </c>
      <c r="R149">
        <f>IF(OR(ISERROR(L149-S149),ISTEXT('Mortgage 1 Info Calcs'!$K$4)),"",L149-S149+M149)</f>
        <v>285.77287873932937</v>
      </c>
      <c r="S149">
        <f>IF(OR(IF(ISERROR(ROUND((J149-Q149-'Mortgage 1 Info Calcs'!F$24)*(G149/12),2)),0,(J149-O149-Q149-'Mortgage 1 Info Calcs'!F$24)*(G149/12)),,,ISTEXT('Mortgage 1 Info Calcs'!K$4)),IF(((J149-Q149-'Mortgage 1 Info Calcs'!F$24)*(G149/12))&gt;0,((J149-Q149-'Mortgage 1 Info Calcs'!F$24)*(G149/12)),0),0)</f>
        <v>358.52852274617726</v>
      </c>
      <c r="T149">
        <f>IF(OR(ISERROR(SUM(R$12:R149)),(ISTEXT(T148)),(T148=(SUM(R$12:R149)))),"",SUM(R$12:R149))</f>
        <v>28580.068329503574</v>
      </c>
      <c r="U149">
        <f>SUM(S$12:S149)</f>
        <v>60333.525075496429</v>
      </c>
      <c r="V149" t="str">
        <f>IF(ISBLANK('Mortgage 1 Info Calcs'!F$28),"",IF((O149+Q149)&gt;0,((O149+Q149)*G149/12)-((O149+Q149)*(('Mortgage 1 Info Calcs'!F$28)-('Mortgage 1 Info Calcs'!F$28*'Mortgage 1 Info Calcs'!G$29))/12),""))</f>
        <v/>
      </c>
      <c r="W149" t="str">
        <f>IF(ISTEXT(V149),"",SUM(V$12:V149))</f>
        <v/>
      </c>
      <c r="X149">
        <f>IF(OR(J149=Q149,ISTEXT(Y148),ISTEXT('Mortgage 1 Info Calcs'!$F$17)),"",IF(('Mortgage 1 Info Calcs'!F$18*12)&gt;C148+1,IF(C148='Mortgage 1 Info Calcs'!F$18*12,0,'Mortgage 1 Info Calcs'!F$19+Y149*('Mortgage 1 Info Calcs'!F$17)),'Mortgage 1 Info Calcs'!F$19))</f>
        <v>0</v>
      </c>
      <c r="Y149">
        <f>IF(OR(ISERROR(J149-R149-M149),IF(ISERROR((J149-R149-M149)=0),"True",(J149-R149-M149)=0),ISTEXT('Mortgage 1 Info Calcs'!$K$4)),"",IF((J149&gt;(L149+M149)),(FV((G149/'Mortgage 1 Variables'!E$43),1,(L149+M149),-J149+Q149+'Mortgage 1 Info Calcs'!F$24,0))+Q149+'Mortgage 1 Info Calcs'!F$24+IF(I149&gt;0,0,-I149),""))</f>
        <v>71419.931670496124</v>
      </c>
      <c r="Z149" s="67">
        <f>IF((FV(IF(G149=0,'Mortgage 1 Info Calcs'!F$8,G149)/12,1,PMT(IF(G149=0,'Mortgage 1 Info Calcs'!F$8,G149)/12,('Mortgage 1 Info Calcs'!F$9*12)-C148,-Z148,0),-Z148,0))&gt;0,(FV(IF(G149=0,'Mortgage 1 Info Calcs'!F$8,G149)/12,1,PMT(IF(G149=0,'Mortgage 1 Info Calcs'!F$8,G149)/12,('Mortgage 1 Info Calcs'!F$9*12)-C148,-Z148,0),-Z148,0)),0)</f>
        <v>71419.931670496124</v>
      </c>
      <c r="AA149" s="67">
        <f>IF(Z149&lt;=0,0,(IPMT(IF(G149=0,'Mortgage 1 Info Calcs'!F$8,G149)/12,1,('Mortgage 1 Info Calcs'!F$9*12)-C148,-Z148,0)))</f>
        <v>358.52852274617726</v>
      </c>
      <c r="AB149" s="67">
        <f>IF(C149&lt;('Mortgage 1 Info Calcs'!F$9*12),SUM(AA$12:AA149),0)</f>
        <v>60333.525075496429</v>
      </c>
      <c r="AC149" s="14">
        <v>138</v>
      </c>
      <c r="AD149" s="174">
        <f t="shared" si="21"/>
        <v>11.5</v>
      </c>
      <c r="AE149" s="174" t="str">
        <f>IF(Y149="","",IF(J$12+X149='Mortgage 2 Monthly calcs'!J$12+'Mortgage 2 Monthly calcs'!V149,"",IF(J$12+X149&gt;'Mortgage 2 Monthly calcs'!J$12+'Mortgage 2 Monthly calcs'!V149,IF(Y149+X149+'Mortgage 1 Info Calcs'!F$15&gt;'Mortgage 2 Monthly calcs'!W149+'Mortgage 2 Monthly calcs'!V149,"",C149),IF(Y149+X149&lt;'Mortgage 2 Monthly calcs'!W149+'Mortgage 2 Monthly calcs'!V149,"",C149))))</f>
        <v/>
      </c>
      <c r="AG149" s="16"/>
      <c r="AH149" s="16"/>
      <c r="AI149" s="15"/>
    </row>
    <row r="150" spans="2:35" ht="11.7" customHeight="1" x14ac:dyDescent="0.25">
      <c r="B150">
        <f t="shared" si="19"/>
        <v>11.583333333333334</v>
      </c>
      <c r="C150">
        <v>139</v>
      </c>
      <c r="D150" t="str">
        <f>IF(J918=1,F139+1,"")</f>
        <v/>
      </c>
      <c r="E150" t="str">
        <f t="shared" si="18"/>
        <v/>
      </c>
      <c r="F150" t="str">
        <f>VLOOKUP('Mortgage 1 Variables'!D$14,'Mortgage 1 Variables'!B$8:C$19,2)</f>
        <v>May</v>
      </c>
      <c r="G150">
        <f>IF(ISBLANK('Mortgage 1 Monthly Table'!G150),IF(OR(J150=Q150,ISTEXT(Y149),ISTEXT('Mortgage 1 Info Calcs'!$K$4)),0,IF(('Mortgage 1 Info Calcs'!F$7*12)&gt;C149,G149,IF(C149='Mortgage 1 Info Calcs'!F$7*12,'Mortgage 1 Info Calcs'!F$8,G149))),'Mortgage 1 Monthly Table'!G150)</f>
        <v>0.06</v>
      </c>
      <c r="H150">
        <f>((PMT(G150/'Mortgage 1 Variables'!E$43,('Mortgage 1 Info Calcs'!F$9*'Mortgage 1 Variables'!E$43)-C149,-J150,0)))</f>
        <v>644.3014014855064</v>
      </c>
      <c r="I150">
        <f>IF(OR(ISERROR(((IPMT(G150/'Mortgage 1 Variables'!E$43,1,'Mortgage 1 Info Calcs'!F$9*'Mortgage 1 Variables'!E$43,-J150+Q150+'Mortgage 1 Info Calcs'!F$24,IF('Mortgage 1 Info Calcs'!F$5="Interest Only",-J150+Q150+'Mortgage 1 Info Calcs'!F$24,0))))),(((IPMT(G150/'Mortgage 1 Variables'!E$43,1,'Mortgage 1 Info Calcs'!F$9*'Mortgage 1 Variables'!E$43,-J$12,-J$12)))=0)),0,((IPMT(G150/'Mortgage 1 Variables'!E$43,1,'Mortgage 1 Info Calcs'!F$9*'Mortgage 1 Variables'!E$43,-J150+Q150+'Mortgage 1 Info Calcs'!F$24,IF('Mortgage 1 Info Calcs'!F$5="Interest Only",-J150+Q150+'Mortgage 1 Info Calcs'!F$24,0)))))</f>
        <v>357.09965835248062</v>
      </c>
      <c r="J150">
        <f>IF(Y149&gt;0,IF(ISTEXT('Mortgage 1 Info Calcs'!K$4),"0",IF(ISTEXT(Y149),Y149,Y149+(IF(ISTEXT(K150),0,K150)))),0)</f>
        <v>71419.931670496124</v>
      </c>
      <c r="K150">
        <f>IF(ISBLANK('Mortgage 1 Monthly Table'!L150),0,'Mortgage 1 Monthly Table'!L150)</f>
        <v>0</v>
      </c>
      <c r="L150">
        <f>IF(ISBLANK('Mortgage 1 Monthly Table'!N150),IF('Mortgage 1 Info Calcs'!F$13="Calculated",IF('Mortgage 1 Info Calcs'!F$22="Keep Same",IF('Mortgage 1 Info Calcs'!F$5="Interest Only",IF(OR(I150&gt;L149,J150=""),I150,IF(J150&lt;L149,IF(J150&lt;L149,J150+I150,IF(L149+M149&gt;J150,L149+I150,L149)),IF(L149+M149&gt;J150,L149+I150,L149))),IF(H150&gt;L149,H150,IF(J150&gt;L149,IF(L149+M149&gt;J150,L149+I150,L149),J150+S150))),IF('Mortgage 1 Info Calcs'!F$5="Interest Only",'Mortgage 1 Monthly Calcs'!I150,'Mortgage 1 Monthly Calcs'!H150)),'Mortgage 1 Monthly Calcs'!L149),'Mortgage 1 Monthly Table'!N150)</f>
        <v>644.3014014855064</v>
      </c>
      <c r="M150">
        <f>IF(ISBLANK('Mortgage 1 Monthly Table'!P150),IF(N149&gt;J150,IF(J150&gt;L149,J150-L149,0),IF(OR(OR(Y149&lt;0,ISTEXT(Y149)),ISTEXT('Mortgage 1 Info Calcs'!$K$4)),"",'Mortgage 1 Info Calcs'!F$21)),'Mortgage 1 Monthly Table'!P150)</f>
        <v>0</v>
      </c>
      <c r="N150">
        <f t="shared" si="20"/>
        <v>644.3014014855064</v>
      </c>
      <c r="O150">
        <f>IF(OR(OR(Y149&lt;0,ISTEXT(Y149)),ISTEXT('Mortgage 1 Info Calcs'!$K$4)),"",(O149+M150))</f>
        <v>0</v>
      </c>
      <c r="P150">
        <f>IF(ISBLANK('Mortgage 1 Monthly Table'!T150),IF(ISTEXT(J150),0,IF(OR(Y149&lt;Q149,AND(Y149&lt;0,NOT(ISTEXT(Y149))),ISTEXT('Mortgage 1 Info Calcs'!$K$4)),IF(-Y149&gt;P149,-Y149,Y149-Q149),IF(J150="",0,'Mortgage 1 Info Calcs'!F$26))),'Mortgage 1 Monthly Table'!T150)</f>
        <v>0</v>
      </c>
      <c r="Q150">
        <f>IF(OR(OR(Y149&lt;0,ISTEXT(Y149)),ISTEXT('Mortgage 1 Info Calcs'!$K$4)),"",IF(O150&lt;0,Q149,(Q149+P150)))</f>
        <v>0</v>
      </c>
      <c r="R150">
        <f>IF(OR(ISERROR(L150-S150),ISTEXT('Mortgage 1 Info Calcs'!$K$4)),"",L150-S150+M150)</f>
        <v>287.20174313302579</v>
      </c>
      <c r="S150">
        <f>IF(OR(IF(ISERROR(ROUND((J150-Q150-'Mortgage 1 Info Calcs'!F$24)*(G150/12),2)),0,(J150-O150-Q150-'Mortgage 1 Info Calcs'!F$24)*(G150/12)),,,ISTEXT('Mortgage 1 Info Calcs'!K$4)),IF(((J150-Q150-'Mortgage 1 Info Calcs'!F$24)*(G150/12))&gt;0,((J150-Q150-'Mortgage 1 Info Calcs'!F$24)*(G150/12)),0),0)</f>
        <v>357.09965835248062</v>
      </c>
      <c r="T150">
        <f>IF(OR(ISERROR(SUM(R$12:R150)),(ISTEXT(T149)),(T149=(SUM(R$12:R150)))),"",SUM(R$12:R150))</f>
        <v>28867.270072636598</v>
      </c>
      <c r="U150">
        <f>SUM(S$12:S150)</f>
        <v>60690.624733848912</v>
      </c>
      <c r="V150" t="str">
        <f>IF(ISBLANK('Mortgage 1 Info Calcs'!F$28),"",IF((O150+Q150)&gt;0,((O150+Q150)*G150/12)-((O150+Q150)*(('Mortgage 1 Info Calcs'!F$28)-('Mortgage 1 Info Calcs'!F$28*'Mortgage 1 Info Calcs'!G$29))/12),""))</f>
        <v/>
      </c>
      <c r="W150" t="str">
        <f>IF(ISTEXT(V150),"",SUM(V$12:V150))</f>
        <v/>
      </c>
      <c r="X150">
        <f>IF(OR(J150=Q150,ISTEXT(Y149),ISTEXT('Mortgage 1 Info Calcs'!$F$17)),"",IF(('Mortgage 1 Info Calcs'!F$18*12)&gt;C149+1,IF(C149='Mortgage 1 Info Calcs'!F$18*12,0,'Mortgage 1 Info Calcs'!F$19+Y150*('Mortgage 1 Info Calcs'!F$17)),'Mortgage 1 Info Calcs'!F$19))</f>
        <v>0</v>
      </c>
      <c r="Y150">
        <f>IF(OR(ISERROR(J150-R150-M150),IF(ISERROR((J150-R150-M150)=0),"True",(J150-R150-M150)=0),ISTEXT('Mortgage 1 Info Calcs'!$K$4)),"",IF((J150&gt;(L150+M150)),(FV((G150/'Mortgage 1 Variables'!E$43),1,(L150+M150),-J150+Q150+'Mortgage 1 Info Calcs'!F$24,0))+Q150+'Mortgage 1 Info Calcs'!F$24+IF(I150&gt;0,0,-I150),""))</f>
        <v>71132.729927363092</v>
      </c>
      <c r="Z150" s="67">
        <f>IF((FV(IF(G150=0,'Mortgage 1 Info Calcs'!F$8,G150)/12,1,PMT(IF(G150=0,'Mortgage 1 Info Calcs'!F$8,G150)/12,('Mortgage 1 Info Calcs'!F$9*12)-C149,-Z149,0),-Z149,0))&gt;0,(FV(IF(G150=0,'Mortgage 1 Info Calcs'!F$8,G150)/12,1,PMT(IF(G150=0,'Mortgage 1 Info Calcs'!F$8,G150)/12,('Mortgage 1 Info Calcs'!F$9*12)-C149,-Z149,0),-Z149,0)),0)</f>
        <v>71132.729927363092</v>
      </c>
      <c r="AA150" s="67">
        <f>IF(Z150&lt;=0,0,(IPMT(IF(G150=0,'Mortgage 1 Info Calcs'!F$8,G150)/12,1,('Mortgage 1 Info Calcs'!F$9*12)-C149,-Z149,0)))</f>
        <v>357.09965835248062</v>
      </c>
      <c r="AB150" s="67">
        <f>IF(C150&lt;('Mortgage 1 Info Calcs'!F$9*12),SUM(AA$12:AA150),0)</f>
        <v>60690.624733848912</v>
      </c>
      <c r="AC150" s="14">
        <v>139</v>
      </c>
      <c r="AD150" s="174">
        <f t="shared" si="21"/>
        <v>11.583333333333334</v>
      </c>
      <c r="AE150" s="174" t="str">
        <f>IF(Y150="","",IF(J$12+X150='Mortgage 2 Monthly calcs'!J$12+'Mortgage 2 Monthly calcs'!V150,"",IF(J$12+X150&gt;'Mortgage 2 Monthly calcs'!J$12+'Mortgage 2 Monthly calcs'!V150,IF(Y150+X150+'Mortgage 1 Info Calcs'!F$15&gt;'Mortgage 2 Monthly calcs'!W150+'Mortgage 2 Monthly calcs'!V150,"",C150),IF(Y150+X150&lt;'Mortgage 2 Monthly calcs'!W150+'Mortgage 2 Monthly calcs'!V150,"",C150))))</f>
        <v/>
      </c>
      <c r="AG150" s="16"/>
      <c r="AH150" s="16"/>
      <c r="AI150" s="15"/>
    </row>
    <row r="151" spans="2:35" ht="11.7" customHeight="1" x14ac:dyDescent="0.25">
      <c r="B151">
        <f t="shared" si="19"/>
        <v>11.666666666666666</v>
      </c>
      <c r="C151">
        <v>140</v>
      </c>
      <c r="D151" t="str">
        <f>IF(J919=1,F139+1,"")</f>
        <v/>
      </c>
      <c r="E151" t="str">
        <f t="shared" si="18"/>
        <v/>
      </c>
      <c r="F151" t="str">
        <f>VLOOKUP('Mortgage 1 Variables'!D$15,'Mortgage 1 Variables'!B$8:C$19,2)</f>
        <v>Jun</v>
      </c>
      <c r="G151">
        <f>IF(ISBLANK('Mortgage 1 Monthly Table'!G151),IF(OR(J151=Q151,ISTEXT(Y150),ISTEXT('Mortgage 1 Info Calcs'!$K$4)),0,IF(('Mortgage 1 Info Calcs'!F$7*12)&gt;C150,G150,IF(C150='Mortgage 1 Info Calcs'!F$7*12,'Mortgage 1 Info Calcs'!F$8,G150))),'Mortgage 1 Monthly Table'!G151)</f>
        <v>0.06</v>
      </c>
      <c r="H151">
        <f>((PMT(G151/'Mortgage 1 Variables'!E$43,('Mortgage 1 Info Calcs'!F$9*'Mortgage 1 Variables'!E$43)-C150,-J151,0)))</f>
        <v>644.3014014855064</v>
      </c>
      <c r="I151">
        <f>IF(OR(ISERROR(((IPMT(G151/'Mortgage 1 Variables'!E$43,1,'Mortgage 1 Info Calcs'!F$9*'Mortgage 1 Variables'!E$43,-J151+Q151+'Mortgage 1 Info Calcs'!F$24,IF('Mortgage 1 Info Calcs'!F$5="Interest Only",-J151+Q151+'Mortgage 1 Info Calcs'!F$24,0))))),(((IPMT(G151/'Mortgage 1 Variables'!E$43,1,'Mortgage 1 Info Calcs'!F$9*'Mortgage 1 Variables'!E$43,-J$12,-J$12)))=0)),0,((IPMT(G151/'Mortgage 1 Variables'!E$43,1,'Mortgage 1 Info Calcs'!F$9*'Mortgage 1 Variables'!E$43,-J151+Q151+'Mortgage 1 Info Calcs'!F$24,IF('Mortgage 1 Info Calcs'!F$5="Interest Only",-J151+Q151+'Mortgage 1 Info Calcs'!F$24,0)))))</f>
        <v>355.66364963681548</v>
      </c>
      <c r="J151">
        <f>IF(Y150&gt;0,IF(ISTEXT('Mortgage 1 Info Calcs'!K$4),"0",IF(ISTEXT(Y150),Y150,Y150+(IF(ISTEXT(K151),0,K151)))),0)</f>
        <v>71132.729927363092</v>
      </c>
      <c r="K151">
        <f>IF(ISBLANK('Mortgage 1 Monthly Table'!L151),0,'Mortgage 1 Monthly Table'!L151)</f>
        <v>0</v>
      </c>
      <c r="L151">
        <f>IF(ISBLANK('Mortgage 1 Monthly Table'!N151),IF('Mortgage 1 Info Calcs'!F$13="Calculated",IF('Mortgage 1 Info Calcs'!F$22="Keep Same",IF('Mortgage 1 Info Calcs'!F$5="Interest Only",IF(OR(I151&gt;L150,J151=""),I151,IF(J151&lt;L150,IF(J151&lt;L150,J151+I151,IF(L150+M150&gt;J151,L150+I151,L150)),IF(L150+M150&gt;J151,L150+I151,L150))),IF(H151&gt;L150,H151,IF(J151&gt;L150,IF(L150+M150&gt;J151,L150+I151,L150),J151+S151))),IF('Mortgage 1 Info Calcs'!F$5="Interest Only",'Mortgage 1 Monthly Calcs'!I151,'Mortgage 1 Monthly Calcs'!H151)),'Mortgage 1 Monthly Calcs'!L150),'Mortgage 1 Monthly Table'!N151)</f>
        <v>644.3014014855064</v>
      </c>
      <c r="M151">
        <f>IF(ISBLANK('Mortgage 1 Monthly Table'!P151),IF(N150&gt;J151,IF(J151&gt;L150,J151-L150,0),IF(OR(OR(Y150&lt;0,ISTEXT(Y150)),ISTEXT('Mortgage 1 Info Calcs'!$K$4)),"",'Mortgage 1 Info Calcs'!F$21)),'Mortgage 1 Monthly Table'!P151)</f>
        <v>0</v>
      </c>
      <c r="N151">
        <f t="shared" si="20"/>
        <v>644.3014014855064</v>
      </c>
      <c r="O151">
        <f>IF(OR(OR(Y150&lt;0,ISTEXT(Y150)),ISTEXT('Mortgage 1 Info Calcs'!$K$4)),"",(O150+M151))</f>
        <v>0</v>
      </c>
      <c r="P151">
        <f>IF(ISBLANK('Mortgage 1 Monthly Table'!T151),IF(ISTEXT(J151),0,IF(OR(Y150&lt;Q150,AND(Y150&lt;0,NOT(ISTEXT(Y150))),ISTEXT('Mortgage 1 Info Calcs'!$K$4)),IF(-Y150&gt;P150,-Y150,Y150-Q150),IF(J151="",0,'Mortgage 1 Info Calcs'!F$26))),'Mortgage 1 Monthly Table'!T151)</f>
        <v>0</v>
      </c>
      <c r="Q151">
        <f>IF(OR(OR(Y150&lt;0,ISTEXT(Y150)),ISTEXT('Mortgage 1 Info Calcs'!$K$4)),"",IF(O151&lt;0,Q150,(Q150+P151)))</f>
        <v>0</v>
      </c>
      <c r="R151">
        <f>IF(OR(ISERROR(L151-S151),ISTEXT('Mortgage 1 Info Calcs'!$K$4)),"",L151-S151+M151)</f>
        <v>288.63775184869093</v>
      </c>
      <c r="S151">
        <f>IF(OR(IF(ISERROR(ROUND((J151-Q151-'Mortgage 1 Info Calcs'!F$24)*(G151/12),2)),0,(J151-O151-Q151-'Mortgage 1 Info Calcs'!F$24)*(G151/12)),,,ISTEXT('Mortgage 1 Info Calcs'!K$4)),IF(((J151-Q151-'Mortgage 1 Info Calcs'!F$24)*(G151/12))&gt;0,((J151-Q151-'Mortgage 1 Info Calcs'!F$24)*(G151/12)),0),0)</f>
        <v>355.66364963681548</v>
      </c>
      <c r="T151">
        <f>IF(OR(ISERROR(SUM(R$12:R151)),(ISTEXT(T150)),(T150=(SUM(R$12:R151)))),"",SUM(R$12:R151))</f>
        <v>29155.90782448529</v>
      </c>
      <c r="U151">
        <f>SUM(S$12:S151)</f>
        <v>61046.288383485728</v>
      </c>
      <c r="V151" t="str">
        <f>IF(ISBLANK('Mortgage 1 Info Calcs'!F$28),"",IF((O151+Q151)&gt;0,((O151+Q151)*G151/12)-((O151+Q151)*(('Mortgage 1 Info Calcs'!F$28)-('Mortgage 1 Info Calcs'!F$28*'Mortgage 1 Info Calcs'!G$29))/12),""))</f>
        <v/>
      </c>
      <c r="W151" t="str">
        <f>IF(ISTEXT(V151),"",SUM(V$12:V151))</f>
        <v/>
      </c>
      <c r="X151">
        <f>IF(OR(J151=Q151,ISTEXT(Y150),ISTEXT('Mortgage 1 Info Calcs'!$F$17)),"",IF(('Mortgage 1 Info Calcs'!F$18*12)&gt;C150+1,IF(C150='Mortgage 1 Info Calcs'!F$18*12,0,'Mortgage 1 Info Calcs'!F$19+Y151*('Mortgage 1 Info Calcs'!F$17)),'Mortgage 1 Info Calcs'!F$19))</f>
        <v>0</v>
      </c>
      <c r="Y151">
        <f>IF(OR(ISERROR(J151-R151-M151),IF(ISERROR((J151-R151-M151)=0),"True",(J151-R151-M151)=0),ISTEXT('Mortgage 1 Info Calcs'!$K$4)),"",IF((J151&gt;(L151+M151)),(FV((G151/'Mortgage 1 Variables'!E$43),1,(L151+M151),-J151+Q151+'Mortgage 1 Info Calcs'!F$24,0))+Q151+'Mortgage 1 Info Calcs'!F$24+IF(I151&gt;0,0,-I151),""))</f>
        <v>70844.092175514394</v>
      </c>
      <c r="Z151" s="67">
        <f>IF((FV(IF(G151=0,'Mortgage 1 Info Calcs'!F$8,G151)/12,1,PMT(IF(G151=0,'Mortgage 1 Info Calcs'!F$8,G151)/12,('Mortgage 1 Info Calcs'!F$9*12)-C150,-Z150,0),-Z150,0))&gt;0,(FV(IF(G151=0,'Mortgage 1 Info Calcs'!F$8,G151)/12,1,PMT(IF(G151=0,'Mortgage 1 Info Calcs'!F$8,G151)/12,('Mortgage 1 Info Calcs'!F$9*12)-C150,-Z150,0),-Z150,0)),0)</f>
        <v>70844.092175514394</v>
      </c>
      <c r="AA151" s="67">
        <f>IF(Z151&lt;=0,0,(IPMT(IF(G151=0,'Mortgage 1 Info Calcs'!F$8,G151)/12,1,('Mortgage 1 Info Calcs'!F$9*12)-C150,-Z150,0)))</f>
        <v>355.66364963681548</v>
      </c>
      <c r="AB151" s="67">
        <f>IF(C151&lt;('Mortgage 1 Info Calcs'!F$9*12),SUM(AA$12:AA151),0)</f>
        <v>61046.288383485728</v>
      </c>
      <c r="AC151" s="14">
        <v>140</v>
      </c>
      <c r="AD151" s="174">
        <f t="shared" si="21"/>
        <v>11.666666666666666</v>
      </c>
      <c r="AE151" s="174" t="str">
        <f>IF(Y151="","",IF(J$12+X151='Mortgage 2 Monthly calcs'!J$12+'Mortgage 2 Monthly calcs'!V151,"",IF(J$12+X151&gt;'Mortgage 2 Monthly calcs'!J$12+'Mortgage 2 Monthly calcs'!V151,IF(Y151+X151+'Mortgage 1 Info Calcs'!F$15&gt;'Mortgage 2 Monthly calcs'!W151+'Mortgage 2 Monthly calcs'!V151,"",C151),IF(Y151+X151&lt;'Mortgage 2 Monthly calcs'!W151+'Mortgage 2 Monthly calcs'!V151,"",C151))))</f>
        <v/>
      </c>
      <c r="AG151" s="16"/>
      <c r="AH151" s="16"/>
      <c r="AI151" s="15"/>
    </row>
    <row r="152" spans="2:35" ht="11.7" customHeight="1" x14ac:dyDescent="0.25">
      <c r="B152">
        <f t="shared" si="19"/>
        <v>11.75</v>
      </c>
      <c r="C152">
        <v>141</v>
      </c>
      <c r="D152" t="str">
        <f>IF(J920=1,F139+1,"")</f>
        <v/>
      </c>
      <c r="E152" t="str">
        <f t="shared" si="18"/>
        <v/>
      </c>
      <c r="F152" t="str">
        <f>VLOOKUP('Mortgage 1 Variables'!D$16,'Mortgage 1 Variables'!B$8:C$19,2)</f>
        <v>Jul</v>
      </c>
      <c r="G152">
        <f>IF(ISBLANK('Mortgage 1 Monthly Table'!G152),IF(OR(J152=Q152,ISTEXT(Y151),ISTEXT('Mortgage 1 Info Calcs'!$K$4)),0,IF(('Mortgage 1 Info Calcs'!F$7*12)&gt;C151,G151,IF(C151='Mortgage 1 Info Calcs'!F$7*12,'Mortgage 1 Info Calcs'!F$8,G151))),'Mortgage 1 Monthly Table'!G152)</f>
        <v>0.06</v>
      </c>
      <c r="H152">
        <f>((PMT(G152/'Mortgage 1 Variables'!E$43,('Mortgage 1 Info Calcs'!F$9*'Mortgage 1 Variables'!E$43)-C151,-J152,0)))</f>
        <v>644.3014014855064</v>
      </c>
      <c r="I152">
        <f>IF(OR(ISERROR(((IPMT(G152/'Mortgage 1 Variables'!E$43,1,'Mortgage 1 Info Calcs'!F$9*'Mortgage 1 Variables'!E$43,-J152+Q152+'Mortgage 1 Info Calcs'!F$24,IF('Mortgage 1 Info Calcs'!F$5="Interest Only",-J152+Q152+'Mortgage 1 Info Calcs'!F$24,0))))),(((IPMT(G152/'Mortgage 1 Variables'!E$43,1,'Mortgage 1 Info Calcs'!F$9*'Mortgage 1 Variables'!E$43,-J$12,-J$12)))=0)),0,((IPMT(G152/'Mortgage 1 Variables'!E$43,1,'Mortgage 1 Info Calcs'!F$9*'Mortgage 1 Variables'!E$43,-J152+Q152+'Mortgage 1 Info Calcs'!F$24,IF('Mortgage 1 Info Calcs'!F$5="Interest Only",-J152+Q152+'Mortgage 1 Info Calcs'!F$24,0)))))</f>
        <v>354.22046087757195</v>
      </c>
      <c r="J152">
        <f>IF(Y151&gt;0,IF(ISTEXT('Mortgage 1 Info Calcs'!K$4),"0",IF(ISTEXT(Y151),Y151,Y151+(IF(ISTEXT(K152),0,K152)))),0)</f>
        <v>70844.092175514394</v>
      </c>
      <c r="K152">
        <f>IF(ISBLANK('Mortgage 1 Monthly Table'!L152),0,'Mortgage 1 Monthly Table'!L152)</f>
        <v>0</v>
      </c>
      <c r="L152">
        <f>IF(ISBLANK('Mortgage 1 Monthly Table'!N152),IF('Mortgage 1 Info Calcs'!F$13="Calculated",IF('Mortgage 1 Info Calcs'!F$22="Keep Same",IF('Mortgage 1 Info Calcs'!F$5="Interest Only",IF(OR(I152&gt;L151,J152=""),I152,IF(J152&lt;L151,IF(J152&lt;L151,J152+I152,IF(L151+M151&gt;J152,L151+I152,L151)),IF(L151+M151&gt;J152,L151+I152,L151))),IF(H152&gt;L151,H152,IF(J152&gt;L151,IF(L151+M151&gt;J152,L151+I152,L151),J152+S152))),IF('Mortgage 1 Info Calcs'!F$5="Interest Only",'Mortgage 1 Monthly Calcs'!I152,'Mortgage 1 Monthly Calcs'!H152)),'Mortgage 1 Monthly Calcs'!L151),'Mortgage 1 Monthly Table'!N152)</f>
        <v>644.3014014855064</v>
      </c>
      <c r="M152">
        <f>IF(ISBLANK('Mortgage 1 Monthly Table'!P152),IF(N151&gt;J152,IF(J152&gt;L151,J152-L151,0),IF(OR(OR(Y151&lt;0,ISTEXT(Y151)),ISTEXT('Mortgage 1 Info Calcs'!$K$4)),"",'Mortgage 1 Info Calcs'!F$21)),'Mortgage 1 Monthly Table'!P152)</f>
        <v>0</v>
      </c>
      <c r="N152">
        <f t="shared" si="20"/>
        <v>644.3014014855064</v>
      </c>
      <c r="O152">
        <f>IF(OR(OR(Y151&lt;0,ISTEXT(Y151)),ISTEXT('Mortgage 1 Info Calcs'!$K$4)),"",(O151+M152))</f>
        <v>0</v>
      </c>
      <c r="P152">
        <f>IF(ISBLANK('Mortgage 1 Monthly Table'!T152),IF(ISTEXT(J152),0,IF(OR(Y151&lt;Q151,AND(Y151&lt;0,NOT(ISTEXT(Y151))),ISTEXT('Mortgage 1 Info Calcs'!$K$4)),IF(-Y151&gt;P151,-Y151,Y151-Q151),IF(J152="",0,'Mortgage 1 Info Calcs'!F$26))),'Mortgage 1 Monthly Table'!T152)</f>
        <v>0</v>
      </c>
      <c r="Q152">
        <f>IF(OR(OR(Y151&lt;0,ISTEXT(Y151)),ISTEXT('Mortgage 1 Info Calcs'!$K$4)),"",IF(O152&lt;0,Q151,(Q151+P152)))</f>
        <v>0</v>
      </c>
      <c r="R152">
        <f>IF(OR(ISERROR(L152-S152),ISTEXT('Mortgage 1 Info Calcs'!$K$4)),"",L152-S152+M152)</f>
        <v>290.08094060793445</v>
      </c>
      <c r="S152">
        <f>IF(OR(IF(ISERROR(ROUND((J152-Q152-'Mortgage 1 Info Calcs'!F$24)*(G152/12),2)),0,(J152-O152-Q152-'Mortgage 1 Info Calcs'!F$24)*(G152/12)),,,ISTEXT('Mortgage 1 Info Calcs'!K$4)),IF(((J152-Q152-'Mortgage 1 Info Calcs'!F$24)*(G152/12))&gt;0,((J152-Q152-'Mortgage 1 Info Calcs'!F$24)*(G152/12)),0),0)</f>
        <v>354.22046087757195</v>
      </c>
      <c r="T152">
        <f>IF(OR(ISERROR(SUM(R$12:R152)),(ISTEXT(T151)),(T151=(SUM(R$12:R152)))),"",SUM(R$12:R152))</f>
        <v>29445.988765093225</v>
      </c>
      <c r="U152">
        <f>SUM(S$12:S152)</f>
        <v>61400.508844363299</v>
      </c>
      <c r="V152" t="str">
        <f>IF(ISBLANK('Mortgage 1 Info Calcs'!F$28),"",IF((O152+Q152)&gt;0,((O152+Q152)*G152/12)-((O152+Q152)*(('Mortgage 1 Info Calcs'!F$28)-('Mortgage 1 Info Calcs'!F$28*'Mortgage 1 Info Calcs'!G$29))/12),""))</f>
        <v/>
      </c>
      <c r="W152" t="str">
        <f>IF(ISTEXT(V152),"",SUM(V$12:V152))</f>
        <v/>
      </c>
      <c r="X152">
        <f>IF(OR(J152=Q152,ISTEXT(Y151),ISTEXT('Mortgage 1 Info Calcs'!$F$17)),"",IF(('Mortgage 1 Info Calcs'!F$18*12)&gt;C151+1,IF(C151='Mortgage 1 Info Calcs'!F$18*12,0,'Mortgage 1 Info Calcs'!F$19+Y152*('Mortgage 1 Info Calcs'!F$17)),'Mortgage 1 Info Calcs'!F$19))</f>
        <v>0</v>
      </c>
      <c r="Y152">
        <f>IF(OR(ISERROR(J152-R152-M152),IF(ISERROR((J152-R152-M152)=0),"True",(J152-R152-M152)=0),ISTEXT('Mortgage 1 Info Calcs'!$K$4)),"",IF((J152&gt;(L152+M152)),(FV((G152/'Mortgage 1 Variables'!E$43),1,(L152+M152),-J152+Q152+'Mortgage 1 Info Calcs'!F$24,0))+Q152+'Mortgage 1 Info Calcs'!F$24+IF(I152&gt;0,0,-I152),""))</f>
        <v>70554.011234906458</v>
      </c>
      <c r="Z152" s="67">
        <f>IF((FV(IF(G152=0,'Mortgage 1 Info Calcs'!F$8,G152)/12,1,PMT(IF(G152=0,'Mortgage 1 Info Calcs'!F$8,G152)/12,('Mortgage 1 Info Calcs'!F$9*12)-C151,-Z151,0),-Z151,0))&gt;0,(FV(IF(G152=0,'Mortgage 1 Info Calcs'!F$8,G152)/12,1,PMT(IF(G152=0,'Mortgage 1 Info Calcs'!F$8,G152)/12,('Mortgage 1 Info Calcs'!F$9*12)-C151,-Z151,0),-Z151,0)),0)</f>
        <v>70554.011234906458</v>
      </c>
      <c r="AA152" s="67">
        <f>IF(Z152&lt;=0,0,(IPMT(IF(G152=0,'Mortgage 1 Info Calcs'!F$8,G152)/12,1,('Mortgage 1 Info Calcs'!F$9*12)-C151,-Z151,0)))</f>
        <v>354.22046087757195</v>
      </c>
      <c r="AB152" s="67">
        <f>IF(C152&lt;('Mortgage 1 Info Calcs'!F$9*12),SUM(AA$12:AA152),0)</f>
        <v>61400.508844363299</v>
      </c>
      <c r="AC152" s="14">
        <v>141</v>
      </c>
      <c r="AD152" s="174">
        <f t="shared" si="21"/>
        <v>11.75</v>
      </c>
      <c r="AE152" s="174" t="str">
        <f>IF(Y152="","",IF(J$12+X152='Mortgage 2 Monthly calcs'!J$12+'Mortgage 2 Monthly calcs'!V152,"",IF(J$12+X152&gt;'Mortgage 2 Monthly calcs'!J$12+'Mortgage 2 Monthly calcs'!V152,IF(Y152+X152+'Mortgage 1 Info Calcs'!F$15&gt;'Mortgage 2 Monthly calcs'!W152+'Mortgage 2 Monthly calcs'!V152,"",C152),IF(Y152+X152&lt;'Mortgage 2 Monthly calcs'!W152+'Mortgage 2 Monthly calcs'!V152,"",C152))))</f>
        <v/>
      </c>
      <c r="AG152" s="16"/>
      <c r="AH152" s="16"/>
      <c r="AI152" s="15"/>
    </row>
    <row r="153" spans="2:35" ht="11.7" customHeight="1" x14ac:dyDescent="0.25">
      <c r="B153">
        <f t="shared" si="19"/>
        <v>11.833333333333334</v>
      </c>
      <c r="C153">
        <v>142</v>
      </c>
      <c r="D153" t="str">
        <f>IF(J921=1,F139+1,"")</f>
        <v/>
      </c>
      <c r="E153" t="str">
        <f t="shared" si="18"/>
        <v/>
      </c>
      <c r="F153" t="str">
        <f>VLOOKUP('Mortgage 1 Variables'!D$17,'Mortgage 1 Variables'!B$8:C$19,2)</f>
        <v>Aug</v>
      </c>
      <c r="G153">
        <f>IF(ISBLANK('Mortgage 1 Monthly Table'!G153),IF(OR(J153=Q153,ISTEXT(Y152),ISTEXT('Mortgage 1 Info Calcs'!$K$4)),0,IF(('Mortgage 1 Info Calcs'!F$7*12)&gt;C152,G152,IF(C152='Mortgage 1 Info Calcs'!F$7*12,'Mortgage 1 Info Calcs'!F$8,G152))),'Mortgage 1 Monthly Table'!G153)</f>
        <v>0.06</v>
      </c>
      <c r="H153">
        <f>((PMT(G153/'Mortgage 1 Variables'!E$43,('Mortgage 1 Info Calcs'!F$9*'Mortgage 1 Variables'!E$43)-C152,-J153,0)))</f>
        <v>644.3014014855064</v>
      </c>
      <c r="I153">
        <f>IF(OR(ISERROR(((IPMT(G153/'Mortgage 1 Variables'!E$43,1,'Mortgage 1 Info Calcs'!F$9*'Mortgage 1 Variables'!E$43,-J153+Q153+'Mortgage 1 Info Calcs'!F$24,IF('Mortgage 1 Info Calcs'!F$5="Interest Only",-J153+Q153+'Mortgage 1 Info Calcs'!F$24,0))))),(((IPMT(G153/'Mortgage 1 Variables'!E$43,1,'Mortgage 1 Info Calcs'!F$9*'Mortgage 1 Variables'!E$43,-J$12,-J$12)))=0)),0,((IPMT(G153/'Mortgage 1 Variables'!E$43,1,'Mortgage 1 Info Calcs'!F$9*'Mortgage 1 Variables'!E$43,-J153+Q153+'Mortgage 1 Info Calcs'!F$24,IF('Mortgage 1 Info Calcs'!F$5="Interest Only",-J153+Q153+'Mortgage 1 Info Calcs'!F$24,0)))))</f>
        <v>352.77005617453227</v>
      </c>
      <c r="J153">
        <f>IF(Y152&gt;0,IF(ISTEXT('Mortgage 1 Info Calcs'!K$4),"0",IF(ISTEXT(Y152),Y152,Y152+(IF(ISTEXT(K153),0,K153)))),0)</f>
        <v>70554.011234906458</v>
      </c>
      <c r="K153">
        <f>IF(ISBLANK('Mortgage 1 Monthly Table'!L153),0,'Mortgage 1 Monthly Table'!L153)</f>
        <v>0</v>
      </c>
      <c r="L153">
        <f>IF(ISBLANK('Mortgage 1 Monthly Table'!N153),IF('Mortgage 1 Info Calcs'!F$13="Calculated",IF('Mortgage 1 Info Calcs'!F$22="Keep Same",IF('Mortgage 1 Info Calcs'!F$5="Interest Only",IF(OR(I153&gt;L152,J153=""),I153,IF(J153&lt;L152,IF(J153&lt;L152,J153+I153,IF(L152+M152&gt;J153,L152+I153,L152)),IF(L152+M152&gt;J153,L152+I153,L152))),IF(H153&gt;L152,H153,IF(J153&gt;L152,IF(L152+M152&gt;J153,L152+I153,L152),J153+S153))),IF('Mortgage 1 Info Calcs'!F$5="Interest Only",'Mortgage 1 Monthly Calcs'!I153,'Mortgage 1 Monthly Calcs'!H153)),'Mortgage 1 Monthly Calcs'!L152),'Mortgage 1 Monthly Table'!N153)</f>
        <v>644.3014014855064</v>
      </c>
      <c r="M153">
        <f>IF(ISBLANK('Mortgage 1 Monthly Table'!P153),IF(N152&gt;J153,IF(J153&gt;L152,J153-L152,0),IF(OR(OR(Y152&lt;0,ISTEXT(Y152)),ISTEXT('Mortgage 1 Info Calcs'!$K$4)),"",'Mortgage 1 Info Calcs'!F$21)),'Mortgage 1 Monthly Table'!P153)</f>
        <v>0</v>
      </c>
      <c r="N153">
        <f t="shared" si="20"/>
        <v>644.3014014855064</v>
      </c>
      <c r="O153">
        <f>IF(OR(OR(Y152&lt;0,ISTEXT(Y152)),ISTEXT('Mortgage 1 Info Calcs'!$K$4)),"",(O152+M153))</f>
        <v>0</v>
      </c>
      <c r="P153">
        <f>IF(ISBLANK('Mortgage 1 Monthly Table'!T153),IF(ISTEXT(J153),0,IF(OR(Y152&lt;Q152,AND(Y152&lt;0,NOT(ISTEXT(Y152))),ISTEXT('Mortgage 1 Info Calcs'!$K$4)),IF(-Y152&gt;P152,-Y152,Y152-Q152),IF(J153="",0,'Mortgage 1 Info Calcs'!F$26))),'Mortgage 1 Monthly Table'!T153)</f>
        <v>0</v>
      </c>
      <c r="Q153">
        <f>IF(OR(OR(Y152&lt;0,ISTEXT(Y152)),ISTEXT('Mortgage 1 Info Calcs'!$K$4)),"",IF(O153&lt;0,Q152,(Q152+P153)))</f>
        <v>0</v>
      </c>
      <c r="R153">
        <f>IF(OR(ISERROR(L153-S153),ISTEXT('Mortgage 1 Info Calcs'!$K$4)),"",L153-S153+M153)</f>
        <v>291.53134531097413</v>
      </c>
      <c r="S153">
        <f>IF(OR(IF(ISERROR(ROUND((J153-Q153-'Mortgage 1 Info Calcs'!F$24)*(G153/12),2)),0,(J153-O153-Q153-'Mortgage 1 Info Calcs'!F$24)*(G153/12)),,,ISTEXT('Mortgage 1 Info Calcs'!K$4)),IF(((J153-Q153-'Mortgage 1 Info Calcs'!F$24)*(G153/12))&gt;0,((J153-Q153-'Mortgage 1 Info Calcs'!F$24)*(G153/12)),0),0)</f>
        <v>352.77005617453227</v>
      </c>
      <c r="T153">
        <f>IF(OR(ISERROR(SUM(R$12:R153)),(ISTEXT(T152)),(T152=(SUM(R$12:R153)))),"",SUM(R$12:R153))</f>
        <v>29737.520110404199</v>
      </c>
      <c r="U153">
        <f>SUM(S$12:S153)</f>
        <v>61753.278900537829</v>
      </c>
      <c r="V153" t="str">
        <f>IF(ISBLANK('Mortgage 1 Info Calcs'!F$28),"",IF((O153+Q153)&gt;0,((O153+Q153)*G153/12)-((O153+Q153)*(('Mortgage 1 Info Calcs'!F$28)-('Mortgage 1 Info Calcs'!F$28*'Mortgage 1 Info Calcs'!G$29))/12),""))</f>
        <v/>
      </c>
      <c r="W153" t="str">
        <f>IF(ISTEXT(V153),"",SUM(V$12:V153))</f>
        <v/>
      </c>
      <c r="X153">
        <f>IF(OR(J153=Q153,ISTEXT(Y152),ISTEXT('Mortgage 1 Info Calcs'!$F$17)),"",IF(('Mortgage 1 Info Calcs'!F$18*12)&gt;C152+1,IF(C152='Mortgage 1 Info Calcs'!F$18*12,0,'Mortgage 1 Info Calcs'!F$19+Y153*('Mortgage 1 Info Calcs'!F$17)),'Mortgage 1 Info Calcs'!F$19))</f>
        <v>0</v>
      </c>
      <c r="Y153">
        <f>IF(OR(ISERROR(J153-R153-M153),IF(ISERROR((J153-R153-M153)=0),"True",(J153-R153-M153)=0),ISTEXT('Mortgage 1 Info Calcs'!$K$4)),"",IF((J153&gt;(L153+M153)),(FV((G153/'Mortgage 1 Variables'!E$43),1,(L153+M153),-J153+Q153+'Mortgage 1 Info Calcs'!F$24,0))+Q153+'Mortgage 1 Info Calcs'!F$24+IF(I153&gt;0,0,-I153),""))</f>
        <v>70262.479889595488</v>
      </c>
      <c r="Z153" s="67">
        <f>IF((FV(IF(G153=0,'Mortgage 1 Info Calcs'!F$8,G153)/12,1,PMT(IF(G153=0,'Mortgage 1 Info Calcs'!F$8,G153)/12,('Mortgage 1 Info Calcs'!F$9*12)-C152,-Z152,0),-Z152,0))&gt;0,(FV(IF(G153=0,'Mortgage 1 Info Calcs'!F$8,G153)/12,1,PMT(IF(G153=0,'Mortgage 1 Info Calcs'!F$8,G153)/12,('Mortgage 1 Info Calcs'!F$9*12)-C152,-Z152,0),-Z152,0)),0)</f>
        <v>70262.479889595488</v>
      </c>
      <c r="AA153" s="67">
        <f>IF(Z153&lt;=0,0,(IPMT(IF(G153=0,'Mortgage 1 Info Calcs'!F$8,G153)/12,1,('Mortgage 1 Info Calcs'!F$9*12)-C152,-Z152,0)))</f>
        <v>352.77005617453227</v>
      </c>
      <c r="AB153" s="67">
        <f>IF(C153&lt;('Mortgage 1 Info Calcs'!F$9*12),SUM(AA$12:AA153),0)</f>
        <v>61753.278900537829</v>
      </c>
      <c r="AC153" s="14">
        <v>142</v>
      </c>
      <c r="AD153" s="174">
        <f t="shared" si="21"/>
        <v>11.833333333333334</v>
      </c>
      <c r="AE153" s="174" t="str">
        <f>IF(Y153="","",IF(J$12+X153='Mortgage 2 Monthly calcs'!J$12+'Mortgage 2 Monthly calcs'!V153,"",IF(J$12+X153&gt;'Mortgage 2 Monthly calcs'!J$12+'Mortgage 2 Monthly calcs'!V153,IF(Y153+X153+'Mortgage 1 Info Calcs'!F$15&gt;'Mortgage 2 Monthly calcs'!W153+'Mortgage 2 Monthly calcs'!V153,"",C153),IF(Y153+X153&lt;'Mortgage 2 Monthly calcs'!W153+'Mortgage 2 Monthly calcs'!V153,"",C153))))</f>
        <v/>
      </c>
      <c r="AG153" s="16"/>
      <c r="AH153" s="16"/>
      <c r="AI153" s="15"/>
    </row>
    <row r="154" spans="2:35" ht="11.7" customHeight="1" x14ac:dyDescent="0.25">
      <c r="B154">
        <f t="shared" si="19"/>
        <v>11.916666666666666</v>
      </c>
      <c r="C154">
        <v>143</v>
      </c>
      <c r="D154" t="str">
        <f>IF(J922=1,F139+1,"")</f>
        <v/>
      </c>
      <c r="E154" t="str">
        <f t="shared" si="18"/>
        <v/>
      </c>
      <c r="F154" t="str">
        <f>VLOOKUP('Mortgage 1 Variables'!D$18,'Mortgage 1 Variables'!B$8:C$19,2)</f>
        <v>Sep</v>
      </c>
      <c r="G154">
        <f>IF(ISBLANK('Mortgage 1 Monthly Table'!G154),IF(OR(J154=Q154,ISTEXT(Y153),ISTEXT('Mortgage 1 Info Calcs'!$K$4)),0,IF(('Mortgage 1 Info Calcs'!F$7*12)&gt;C153,G153,IF(C153='Mortgage 1 Info Calcs'!F$7*12,'Mortgage 1 Info Calcs'!F$8,G153))),'Mortgage 1 Monthly Table'!G154)</f>
        <v>0.06</v>
      </c>
      <c r="H154">
        <f>((PMT(G154/'Mortgage 1 Variables'!E$43,('Mortgage 1 Info Calcs'!F$9*'Mortgage 1 Variables'!E$43)-C153,-J154,0)))</f>
        <v>644.3014014855064</v>
      </c>
      <c r="I154">
        <f>IF(OR(ISERROR(((IPMT(G154/'Mortgage 1 Variables'!E$43,1,'Mortgage 1 Info Calcs'!F$9*'Mortgage 1 Variables'!E$43,-J154+Q154+'Mortgage 1 Info Calcs'!F$24,IF('Mortgage 1 Info Calcs'!F$5="Interest Only",-J154+Q154+'Mortgage 1 Info Calcs'!F$24,0))))),(((IPMT(G154/'Mortgage 1 Variables'!E$43,1,'Mortgage 1 Info Calcs'!F$9*'Mortgage 1 Variables'!E$43,-J$12,-J$12)))=0)),0,((IPMT(G154/'Mortgage 1 Variables'!E$43,1,'Mortgage 1 Info Calcs'!F$9*'Mortgage 1 Variables'!E$43,-J154+Q154+'Mortgage 1 Info Calcs'!F$24,IF('Mortgage 1 Info Calcs'!F$5="Interest Only",-J154+Q154+'Mortgage 1 Info Calcs'!F$24,0)))))</f>
        <v>351.31239944797744</v>
      </c>
      <c r="J154">
        <f>IF(Y153&gt;0,IF(ISTEXT('Mortgage 1 Info Calcs'!K$4),"0",IF(ISTEXT(Y153),Y153,Y153+(IF(ISTEXT(K154),0,K154)))),0)</f>
        <v>70262.479889595488</v>
      </c>
      <c r="K154">
        <f>IF(ISBLANK('Mortgage 1 Monthly Table'!L154),0,'Mortgage 1 Monthly Table'!L154)</f>
        <v>0</v>
      </c>
      <c r="L154">
        <f>IF(ISBLANK('Mortgage 1 Monthly Table'!N154),IF('Mortgage 1 Info Calcs'!F$13="Calculated",IF('Mortgage 1 Info Calcs'!F$22="Keep Same",IF('Mortgage 1 Info Calcs'!F$5="Interest Only",IF(OR(I154&gt;L153,J154=""),I154,IF(J154&lt;L153,IF(J154&lt;L153,J154+I154,IF(L153+M153&gt;J154,L153+I154,L153)),IF(L153+M153&gt;J154,L153+I154,L153))),IF(H154&gt;L153,H154,IF(J154&gt;L153,IF(L153+M153&gt;J154,L153+I154,L153),J154+S154))),IF('Mortgage 1 Info Calcs'!F$5="Interest Only",'Mortgage 1 Monthly Calcs'!I154,'Mortgage 1 Monthly Calcs'!H154)),'Mortgage 1 Monthly Calcs'!L153),'Mortgage 1 Monthly Table'!N154)</f>
        <v>644.3014014855064</v>
      </c>
      <c r="M154">
        <f>IF(ISBLANK('Mortgage 1 Monthly Table'!P154),IF(N153&gt;J154,IF(J154&gt;L153,J154-L153,0),IF(OR(OR(Y153&lt;0,ISTEXT(Y153)),ISTEXT('Mortgage 1 Info Calcs'!$K$4)),"",'Mortgage 1 Info Calcs'!F$21)),'Mortgage 1 Monthly Table'!P154)</f>
        <v>0</v>
      </c>
      <c r="N154">
        <f t="shared" si="20"/>
        <v>644.3014014855064</v>
      </c>
      <c r="O154">
        <f>IF(OR(OR(Y153&lt;0,ISTEXT(Y153)),ISTEXT('Mortgage 1 Info Calcs'!$K$4)),"",(O153+M154))</f>
        <v>0</v>
      </c>
      <c r="P154">
        <f>IF(ISBLANK('Mortgage 1 Monthly Table'!T154),IF(ISTEXT(J154),0,IF(OR(Y153&lt;Q153,AND(Y153&lt;0,NOT(ISTEXT(Y153))),ISTEXT('Mortgage 1 Info Calcs'!$K$4)),IF(-Y153&gt;P153,-Y153,Y153-Q153),IF(J154="",0,'Mortgage 1 Info Calcs'!F$26))),'Mortgage 1 Monthly Table'!T154)</f>
        <v>0</v>
      </c>
      <c r="Q154">
        <f>IF(OR(OR(Y153&lt;0,ISTEXT(Y153)),ISTEXT('Mortgage 1 Info Calcs'!$K$4)),"",IF(O154&lt;0,Q153,(Q153+P154)))</f>
        <v>0</v>
      </c>
      <c r="R154">
        <f>IF(OR(ISERROR(L154-S154),ISTEXT('Mortgage 1 Info Calcs'!$K$4)),"",L154-S154+M154)</f>
        <v>292.98900203752896</v>
      </c>
      <c r="S154">
        <f>IF(OR(IF(ISERROR(ROUND((J154-Q154-'Mortgage 1 Info Calcs'!F$24)*(G154/12),2)),0,(J154-O154-Q154-'Mortgage 1 Info Calcs'!F$24)*(G154/12)),,,ISTEXT('Mortgage 1 Info Calcs'!K$4)),IF(((J154-Q154-'Mortgage 1 Info Calcs'!F$24)*(G154/12))&gt;0,((J154-Q154-'Mortgage 1 Info Calcs'!F$24)*(G154/12)),0),0)</f>
        <v>351.31239944797744</v>
      </c>
      <c r="T154">
        <f>IF(OR(ISERROR(SUM(R$12:R154)),(ISTEXT(T153)),(T153=(SUM(R$12:R154)))),"",SUM(R$12:R154))</f>
        <v>30030.509112441727</v>
      </c>
      <c r="U154">
        <f>SUM(S$12:S154)</f>
        <v>62104.591299985805</v>
      </c>
      <c r="V154" t="str">
        <f>IF(ISBLANK('Mortgage 1 Info Calcs'!F$28),"",IF((O154+Q154)&gt;0,((O154+Q154)*G154/12)-((O154+Q154)*(('Mortgage 1 Info Calcs'!F$28)-('Mortgage 1 Info Calcs'!F$28*'Mortgage 1 Info Calcs'!G$29))/12),""))</f>
        <v/>
      </c>
      <c r="W154" t="str">
        <f>IF(ISTEXT(V154),"",SUM(V$12:V154))</f>
        <v/>
      </c>
      <c r="X154">
        <f>IF(OR(J154=Q154,ISTEXT(Y153),ISTEXT('Mortgage 1 Info Calcs'!$F$17)),"",IF(('Mortgage 1 Info Calcs'!F$18*12)&gt;C153+1,IF(C153='Mortgage 1 Info Calcs'!F$18*12,0,'Mortgage 1 Info Calcs'!F$19+Y154*('Mortgage 1 Info Calcs'!F$17)),'Mortgage 1 Info Calcs'!F$19))</f>
        <v>0</v>
      </c>
      <c r="Y154">
        <f>IF(OR(ISERROR(J154-R154-M154),IF(ISERROR((J154-R154-M154)=0),"True",(J154-R154-M154)=0),ISTEXT('Mortgage 1 Info Calcs'!$K$4)),"",IF((J154&gt;(L154+M154)),(FV((G154/'Mortgage 1 Variables'!E$43),1,(L154+M154),-J154+Q154+'Mortgage 1 Info Calcs'!F$24,0))+Q154+'Mortgage 1 Info Calcs'!F$24+IF(I154&gt;0,0,-I154),""))</f>
        <v>69969.490887557957</v>
      </c>
      <c r="Z154" s="67">
        <f>IF((FV(IF(G154=0,'Mortgage 1 Info Calcs'!F$8,G154)/12,1,PMT(IF(G154=0,'Mortgage 1 Info Calcs'!F$8,G154)/12,('Mortgage 1 Info Calcs'!F$9*12)-C153,-Z153,0),-Z153,0))&gt;0,(FV(IF(G154=0,'Mortgage 1 Info Calcs'!F$8,G154)/12,1,PMT(IF(G154=0,'Mortgage 1 Info Calcs'!F$8,G154)/12,('Mortgage 1 Info Calcs'!F$9*12)-C153,-Z153,0),-Z153,0)),0)</f>
        <v>69969.490887557957</v>
      </c>
      <c r="AA154" s="67">
        <f>IF(Z154&lt;=0,0,(IPMT(IF(G154=0,'Mortgage 1 Info Calcs'!F$8,G154)/12,1,('Mortgage 1 Info Calcs'!F$9*12)-C153,-Z153,0)))</f>
        <v>351.31239944797744</v>
      </c>
      <c r="AB154" s="67">
        <f>IF(C154&lt;('Mortgage 1 Info Calcs'!F$9*12),SUM(AA$12:AA154),0)</f>
        <v>62104.591299985805</v>
      </c>
      <c r="AC154" s="14">
        <v>143</v>
      </c>
      <c r="AD154" s="174">
        <f t="shared" si="21"/>
        <v>11.916666666666666</v>
      </c>
      <c r="AE154" s="174" t="str">
        <f>IF(Y154="","",IF(J$12+X154='Mortgage 2 Monthly calcs'!J$12+'Mortgage 2 Monthly calcs'!V154,"",IF(J$12+X154&gt;'Mortgage 2 Monthly calcs'!J$12+'Mortgage 2 Monthly calcs'!V154,IF(Y154+X154+'Mortgage 1 Info Calcs'!F$15&gt;'Mortgage 2 Monthly calcs'!W154+'Mortgage 2 Monthly calcs'!V154,"",C154),IF(Y154+X154&lt;'Mortgage 2 Monthly calcs'!W154+'Mortgage 2 Monthly calcs'!V154,"",C154))))</f>
        <v/>
      </c>
      <c r="AG154" s="16"/>
      <c r="AH154" s="16"/>
      <c r="AI154" s="15"/>
    </row>
    <row r="155" spans="2:35" ht="11.7" customHeight="1" x14ac:dyDescent="0.25">
      <c r="B155">
        <f t="shared" si="19"/>
        <v>12</v>
      </c>
      <c r="C155">
        <v>144</v>
      </c>
      <c r="D155">
        <f>D143+1</f>
        <v>12</v>
      </c>
      <c r="E155" t="str">
        <f t="shared" si="18"/>
        <v/>
      </c>
      <c r="F155" t="str">
        <f>VLOOKUP('Mortgage 1 Variables'!D$19,'Mortgage 1 Variables'!B$8:C$19,2)</f>
        <v>Oct</v>
      </c>
      <c r="G155">
        <f>IF(ISBLANK('Mortgage 1 Monthly Table'!G155),IF(OR(J155=Q155,ISTEXT(Y154),ISTEXT('Mortgage 1 Info Calcs'!$K$4)),0,IF(('Mortgage 1 Info Calcs'!F$7*12)&gt;C154,G154,IF(C154='Mortgage 1 Info Calcs'!F$7*12,'Mortgage 1 Info Calcs'!F$8,G154))),'Mortgage 1 Monthly Table'!G155)</f>
        <v>0.06</v>
      </c>
      <c r="H155">
        <f>((PMT(G155/'Mortgage 1 Variables'!E$43,('Mortgage 1 Info Calcs'!F$9*'Mortgage 1 Variables'!E$43)-C154,-J155,0)))</f>
        <v>644.3014014855064</v>
      </c>
      <c r="I155">
        <f>IF(OR(ISERROR(((IPMT(G155/'Mortgage 1 Variables'!E$43,1,'Mortgage 1 Info Calcs'!F$9*'Mortgage 1 Variables'!E$43,-J155+Q155+'Mortgage 1 Info Calcs'!F$24,IF('Mortgage 1 Info Calcs'!F$5="Interest Only",-J155+Q155+'Mortgage 1 Info Calcs'!F$24,0))))),(((IPMT(G155/'Mortgage 1 Variables'!E$43,1,'Mortgage 1 Info Calcs'!F$9*'Mortgage 1 Variables'!E$43,-J$12,-J$12)))=0)),0,((IPMT(G155/'Mortgage 1 Variables'!E$43,1,'Mortgage 1 Info Calcs'!F$9*'Mortgage 1 Variables'!E$43,-J155+Q155+'Mortgage 1 Info Calcs'!F$24,IF('Mortgage 1 Info Calcs'!F$5="Interest Only",-J155+Q155+'Mortgage 1 Info Calcs'!F$24,0)))))</f>
        <v>349.84745443778979</v>
      </c>
      <c r="J155">
        <f>IF(Y154&gt;0,IF(ISTEXT('Mortgage 1 Info Calcs'!K$4),"0",IF(ISTEXT(Y154),Y154,Y154+(IF(ISTEXT(K155),0,K155)))),0)</f>
        <v>69969.490887557957</v>
      </c>
      <c r="K155">
        <f>IF(ISBLANK('Mortgage 1 Monthly Table'!L155),0,'Mortgage 1 Monthly Table'!L155)</f>
        <v>0</v>
      </c>
      <c r="L155">
        <f>IF(ISBLANK('Mortgage 1 Monthly Table'!N155),IF('Mortgage 1 Info Calcs'!F$13="Calculated",IF('Mortgage 1 Info Calcs'!F$22="Keep Same",IF('Mortgage 1 Info Calcs'!F$5="Interest Only",IF(OR(I155&gt;L154,J155=""),I155,IF(J155&lt;L154,IF(J155&lt;L154,J155+I155,IF(L154+M154&gt;J155,L154+I155,L154)),IF(L154+M154&gt;J155,L154+I155,L154))),IF(H155&gt;L154,H155,IF(J155&gt;L154,IF(L154+M154&gt;J155,L154+I155,L154),J155+S155))),IF('Mortgage 1 Info Calcs'!F$5="Interest Only",'Mortgage 1 Monthly Calcs'!I155,'Mortgage 1 Monthly Calcs'!H155)),'Mortgage 1 Monthly Calcs'!L154),'Mortgage 1 Monthly Table'!N155)</f>
        <v>644.3014014855064</v>
      </c>
      <c r="M155">
        <f>IF(ISBLANK('Mortgage 1 Monthly Table'!P155),IF(N154&gt;J155,IF(J155&gt;L154,J155-L154,0),IF(OR(OR(Y154&lt;0,ISTEXT(Y154)),ISTEXT('Mortgage 1 Info Calcs'!$K$4)),"",'Mortgage 1 Info Calcs'!F$21)),'Mortgage 1 Monthly Table'!P155)</f>
        <v>0</v>
      </c>
      <c r="N155">
        <f t="shared" si="20"/>
        <v>644.3014014855064</v>
      </c>
      <c r="O155">
        <f>IF(OR(OR(Y154&lt;0,ISTEXT(Y154)),ISTEXT('Mortgage 1 Info Calcs'!$K$4)),"",(O154+M155))</f>
        <v>0</v>
      </c>
      <c r="P155">
        <f>IF(ISBLANK('Mortgage 1 Monthly Table'!T155),IF(ISTEXT(J155),0,IF(OR(Y154&lt;Q154,AND(Y154&lt;0,NOT(ISTEXT(Y154))),ISTEXT('Mortgage 1 Info Calcs'!$K$4)),IF(-Y154&gt;P154,-Y154,Y154-Q154),IF(J155="",0,'Mortgage 1 Info Calcs'!F$26))),'Mortgage 1 Monthly Table'!T155)</f>
        <v>0</v>
      </c>
      <c r="Q155">
        <f>IF(OR(OR(Y154&lt;0,ISTEXT(Y154)),ISTEXT('Mortgage 1 Info Calcs'!$K$4)),"",IF(O155&lt;0,Q154,(Q154+P155)))</f>
        <v>0</v>
      </c>
      <c r="R155">
        <f>IF(OR(ISERROR(L155-S155),ISTEXT('Mortgage 1 Info Calcs'!$K$4)),"",L155-S155+M155)</f>
        <v>294.45394704771661</v>
      </c>
      <c r="S155">
        <f>IF(OR(IF(ISERROR(ROUND((J155-Q155-'Mortgage 1 Info Calcs'!F$24)*(G155/12),2)),0,(J155-O155-Q155-'Mortgage 1 Info Calcs'!F$24)*(G155/12)),,,ISTEXT('Mortgage 1 Info Calcs'!K$4)),IF(((J155-Q155-'Mortgage 1 Info Calcs'!F$24)*(G155/12))&gt;0,((J155-Q155-'Mortgage 1 Info Calcs'!F$24)*(G155/12)),0),0)</f>
        <v>349.84745443778979</v>
      </c>
      <c r="T155">
        <f>IF(OR(ISERROR(SUM(R$12:R155)),(ISTEXT(T154)),(T154=(SUM(R$12:R155)))),"",SUM(R$12:R155))</f>
        <v>30324.963059489444</v>
      </c>
      <c r="U155">
        <f>SUM(S$12:S155)</f>
        <v>62454.438754423594</v>
      </c>
      <c r="V155" t="str">
        <f>IF(ISBLANK('Mortgage 1 Info Calcs'!F$28),"",IF((O155+Q155)&gt;0,((O155+Q155)*G155/12)-((O155+Q155)*(('Mortgage 1 Info Calcs'!F$28)-('Mortgage 1 Info Calcs'!F$28*'Mortgage 1 Info Calcs'!G$29))/12),""))</f>
        <v/>
      </c>
      <c r="W155" t="str">
        <f>IF(ISTEXT(V155),"",SUM(V$12:V155))</f>
        <v/>
      </c>
      <c r="X155">
        <f>IF(OR(J155=Q155,ISTEXT(Y154),ISTEXT('Mortgage 1 Info Calcs'!$F$17)),"",IF(('Mortgage 1 Info Calcs'!F$18*12)&gt;C154+1,IF(C154='Mortgage 1 Info Calcs'!F$18*12,0,'Mortgage 1 Info Calcs'!F$19+Y155*('Mortgage 1 Info Calcs'!F$17)),'Mortgage 1 Info Calcs'!F$19))</f>
        <v>0</v>
      </c>
      <c r="Y155">
        <f>IF(OR(ISERROR(J155-R155-M155),IF(ISERROR((J155-R155-M155)=0),"True",(J155-R155-M155)=0),ISTEXT('Mortgage 1 Info Calcs'!$K$4)),"",IF((J155&gt;(L155+M155)),(FV((G155/'Mortgage 1 Variables'!E$43),1,(L155+M155),-J155+Q155+'Mortgage 1 Info Calcs'!F$24,0))+Q155+'Mortgage 1 Info Calcs'!F$24+IF(I155&gt;0,0,-I155),""))</f>
        <v>69675.036940510239</v>
      </c>
      <c r="Z155" s="67">
        <f>IF((FV(IF(G155=0,'Mortgage 1 Info Calcs'!F$8,G155)/12,1,PMT(IF(G155=0,'Mortgage 1 Info Calcs'!F$8,G155)/12,('Mortgage 1 Info Calcs'!F$9*12)-C154,-Z154,0),-Z154,0))&gt;0,(FV(IF(G155=0,'Mortgage 1 Info Calcs'!F$8,G155)/12,1,PMT(IF(G155=0,'Mortgage 1 Info Calcs'!F$8,G155)/12,('Mortgage 1 Info Calcs'!F$9*12)-C154,-Z154,0),-Z154,0)),0)</f>
        <v>69675.036940510239</v>
      </c>
      <c r="AA155" s="67">
        <f>IF(Z155&lt;=0,0,(IPMT(IF(G155=0,'Mortgage 1 Info Calcs'!F$8,G155)/12,1,('Mortgage 1 Info Calcs'!F$9*12)-C154,-Z154,0)))</f>
        <v>349.84745443778979</v>
      </c>
      <c r="AB155" s="67">
        <f>IF(C155&lt;('Mortgage 1 Info Calcs'!F$9*12),SUM(AA$12:AA155),0)</f>
        <v>62454.438754423594</v>
      </c>
      <c r="AC155" s="14">
        <v>144</v>
      </c>
      <c r="AD155" s="174">
        <f t="shared" si="21"/>
        <v>12</v>
      </c>
      <c r="AE155" s="174" t="str">
        <f>IF(Y155="","",IF(J$12+X155='Mortgage 2 Monthly calcs'!J$12+'Mortgage 2 Monthly calcs'!V155,"",IF(J$12+X155&gt;'Mortgage 2 Monthly calcs'!J$12+'Mortgage 2 Monthly calcs'!V155,IF(Y155+X155+'Mortgage 1 Info Calcs'!F$15&gt;'Mortgage 2 Monthly calcs'!W155+'Mortgage 2 Monthly calcs'!V155,"",C155),IF(Y155+X155&lt;'Mortgage 2 Monthly calcs'!W155+'Mortgage 2 Monthly calcs'!V155,"",C155))))</f>
        <v/>
      </c>
      <c r="AG155" s="16"/>
      <c r="AH155" s="16"/>
      <c r="AI155" s="15"/>
    </row>
    <row r="156" spans="2:35" ht="11.7" customHeight="1" x14ac:dyDescent="0.25">
      <c r="B156">
        <f t="shared" si="19"/>
        <v>12.083333333333334</v>
      </c>
      <c r="C156">
        <v>145</v>
      </c>
      <c r="E156" t="str">
        <f t="shared" ref="E156:E219" si="22">IF(ISNUMBER(E144),E144+1,"")</f>
        <v/>
      </c>
      <c r="F156" t="str">
        <f>VLOOKUP('Mortgage 1 Variables'!D$8,'Mortgage 1 Variables'!B$8:C$19,2)</f>
        <v>Nov</v>
      </c>
      <c r="G156">
        <f>IF(ISBLANK('Mortgage 1 Monthly Table'!G156),IF(OR(J156=Q156,ISTEXT(Y155),ISTEXT('Mortgage 1 Info Calcs'!$K$4)),0,IF(('Mortgage 1 Info Calcs'!F$7*12)&gt;C155,G155,IF(C155='Mortgage 1 Info Calcs'!F$7*12,'Mortgage 1 Info Calcs'!F$8,G155))),'Mortgage 1 Monthly Table'!G156)</f>
        <v>0.06</v>
      </c>
      <c r="H156">
        <f>((PMT(G156/'Mortgage 1 Variables'!E$43,('Mortgage 1 Info Calcs'!F$9*'Mortgage 1 Variables'!E$43)-C155,-J156,0)))</f>
        <v>644.3014014855064</v>
      </c>
      <c r="I156">
        <f>IF(OR(ISERROR(((IPMT(G156/'Mortgage 1 Variables'!E$43,1,'Mortgage 1 Info Calcs'!F$9*'Mortgage 1 Variables'!E$43,-J156+Q156+'Mortgage 1 Info Calcs'!F$24,IF('Mortgage 1 Info Calcs'!F$5="Interest Only",-J156+Q156+'Mortgage 1 Info Calcs'!F$24,0))))),(((IPMT(G156/'Mortgage 1 Variables'!E$43,1,'Mortgage 1 Info Calcs'!F$9*'Mortgage 1 Variables'!E$43,-J$12,-J$12)))=0)),0,((IPMT(G156/'Mortgage 1 Variables'!E$43,1,'Mortgage 1 Info Calcs'!F$9*'Mortgage 1 Variables'!E$43,-J156+Q156+'Mortgage 1 Info Calcs'!F$24,IF('Mortgage 1 Info Calcs'!F$5="Interest Only",-J156+Q156+'Mortgage 1 Info Calcs'!F$24,0)))))</f>
        <v>348.37518470255122</v>
      </c>
      <c r="J156">
        <f>IF(Y155&gt;0,IF(ISTEXT('Mortgage 1 Info Calcs'!K$4),"0",IF(ISTEXT(Y155),Y155,Y155+(IF(ISTEXT(K156),0,K156)))),0)</f>
        <v>69675.036940510239</v>
      </c>
      <c r="K156">
        <f>IF(ISBLANK('Mortgage 1 Monthly Table'!L156),0,'Mortgage 1 Monthly Table'!L156)</f>
        <v>0</v>
      </c>
      <c r="L156">
        <f>IF(ISBLANK('Mortgage 1 Monthly Table'!N156),IF('Mortgage 1 Info Calcs'!F$13="Calculated",IF('Mortgage 1 Info Calcs'!F$22="Keep Same",IF('Mortgage 1 Info Calcs'!F$5="Interest Only",IF(OR(I156&gt;L155,J156=""),I156,IF(J156&lt;L155,IF(J156&lt;L155,J156+I156,IF(L155+M155&gt;J156,L155+I156,L155)),IF(L155+M155&gt;J156,L155+I156,L155))),IF(H156&gt;L155,H156,IF(J156&gt;L155,IF(L155+M155&gt;J156,L155+I156,L155),J156+S156))),IF('Mortgage 1 Info Calcs'!F$5="Interest Only",'Mortgage 1 Monthly Calcs'!I156,'Mortgage 1 Monthly Calcs'!H156)),'Mortgage 1 Monthly Calcs'!L155),'Mortgage 1 Monthly Table'!N156)</f>
        <v>644.3014014855064</v>
      </c>
      <c r="M156">
        <f>IF(ISBLANK('Mortgage 1 Monthly Table'!P156),IF(N155&gt;J156,IF(J156&gt;L155,J156-L155,0),IF(OR(OR(Y155&lt;0,ISTEXT(Y155)),ISTEXT('Mortgage 1 Info Calcs'!$K$4)),"",'Mortgage 1 Info Calcs'!F$21)),'Mortgage 1 Monthly Table'!P156)</f>
        <v>0</v>
      </c>
      <c r="N156">
        <f t="shared" si="20"/>
        <v>644.3014014855064</v>
      </c>
      <c r="O156">
        <f>IF(OR(OR(Y155&lt;0,ISTEXT(Y155)),ISTEXT('Mortgage 1 Info Calcs'!$K$4)),"",(O155+M156))</f>
        <v>0</v>
      </c>
      <c r="P156">
        <f>IF(ISBLANK('Mortgage 1 Monthly Table'!T156),IF(ISTEXT(J156),0,IF(OR(Y155&lt;Q155,AND(Y155&lt;0,NOT(ISTEXT(Y155))),ISTEXT('Mortgage 1 Info Calcs'!$K$4)),IF(-Y155&gt;P155,-Y155,Y155-Q155),IF(J156="",0,'Mortgage 1 Info Calcs'!F$26))),'Mortgage 1 Monthly Table'!T156)</f>
        <v>0</v>
      </c>
      <c r="Q156">
        <f>IF(OR(OR(Y155&lt;0,ISTEXT(Y155)),ISTEXT('Mortgage 1 Info Calcs'!$K$4)),"",IF(O156&lt;0,Q155,(Q155+P156)))</f>
        <v>0</v>
      </c>
      <c r="R156">
        <f>IF(OR(ISERROR(L156-S156),ISTEXT('Mortgage 1 Info Calcs'!$K$4)),"",L156-S156+M156)</f>
        <v>295.92621678295518</v>
      </c>
      <c r="S156">
        <f>IF(OR(IF(ISERROR(ROUND((J156-Q156-'Mortgage 1 Info Calcs'!F$24)*(G156/12),2)),0,(J156-O156-Q156-'Mortgage 1 Info Calcs'!F$24)*(G156/12)),,,ISTEXT('Mortgage 1 Info Calcs'!K$4)),IF(((J156-Q156-'Mortgage 1 Info Calcs'!F$24)*(G156/12))&gt;0,((J156-Q156-'Mortgage 1 Info Calcs'!F$24)*(G156/12)),0),0)</f>
        <v>348.37518470255122</v>
      </c>
      <c r="T156">
        <f>IF(OR(ISERROR(SUM(R$12:R156)),(ISTEXT(T155)),(T155=(SUM(R$12:R156)))),"",SUM(R$12:R156))</f>
        <v>30620.889276272399</v>
      </c>
      <c r="U156">
        <f>SUM(S$12:S156)</f>
        <v>62802.813939126143</v>
      </c>
      <c r="V156" t="str">
        <f>IF(ISBLANK('Mortgage 1 Info Calcs'!F$28),"",IF((O156+Q156)&gt;0,((O156+Q156)*G156/12)-((O156+Q156)*(('Mortgage 1 Info Calcs'!F$28)-('Mortgage 1 Info Calcs'!F$28*'Mortgage 1 Info Calcs'!G$29))/12),""))</f>
        <v/>
      </c>
      <c r="W156" t="str">
        <f>IF(ISTEXT(V156),"",SUM(V$12:V156))</f>
        <v/>
      </c>
      <c r="X156">
        <f>IF(OR(J156=Q156,ISTEXT(Y155),ISTEXT('Mortgage 1 Info Calcs'!$F$17)),"",IF(('Mortgage 1 Info Calcs'!F$18*12)&gt;C155+1,IF(C155='Mortgage 1 Info Calcs'!F$18*12,0,'Mortgage 1 Info Calcs'!F$19+Y156*('Mortgage 1 Info Calcs'!F$17)),'Mortgage 1 Info Calcs'!F$19))</f>
        <v>0</v>
      </c>
      <c r="Y156">
        <f>IF(OR(ISERROR(J156-R156-M156),IF(ISERROR((J156-R156-M156)=0),"True",(J156-R156-M156)=0),ISTEXT('Mortgage 1 Info Calcs'!$K$4)),"",IF((J156&gt;(L156+M156)),(FV((G156/'Mortgage 1 Variables'!E$43),1,(L156+M156),-J156+Q156+'Mortgage 1 Info Calcs'!F$24,0))+Q156+'Mortgage 1 Info Calcs'!F$24+IF(I156&gt;0,0,-I156),""))</f>
        <v>69379.110723727281</v>
      </c>
      <c r="Z156" s="67">
        <f>IF((FV(IF(G156=0,'Mortgage 1 Info Calcs'!F$8,G156)/12,1,PMT(IF(G156=0,'Mortgage 1 Info Calcs'!F$8,G156)/12,('Mortgage 1 Info Calcs'!F$9*12)-C155,-Z155,0),-Z155,0))&gt;0,(FV(IF(G156=0,'Mortgage 1 Info Calcs'!F$8,G156)/12,1,PMT(IF(G156=0,'Mortgage 1 Info Calcs'!F$8,G156)/12,('Mortgage 1 Info Calcs'!F$9*12)-C155,-Z155,0),-Z155,0)),0)</f>
        <v>69379.110723727281</v>
      </c>
      <c r="AA156" s="67">
        <f>IF(Z156&lt;=0,0,(IPMT(IF(G156=0,'Mortgage 1 Info Calcs'!F$8,G156)/12,1,('Mortgage 1 Info Calcs'!F$9*12)-C155,-Z155,0)))</f>
        <v>348.37518470255122</v>
      </c>
      <c r="AB156" s="67">
        <f>IF(C156&lt;('Mortgage 1 Info Calcs'!F$9*12),SUM(AA$12:AA156),0)</f>
        <v>62802.813939126143</v>
      </c>
      <c r="AC156" s="14">
        <v>145</v>
      </c>
      <c r="AD156" s="174">
        <f t="shared" si="21"/>
        <v>12.083333333333334</v>
      </c>
      <c r="AE156" s="174" t="str">
        <f>IF(Y156="","",IF(J$12+X156='Mortgage 2 Monthly calcs'!J$12+'Mortgage 2 Monthly calcs'!V156,"",IF(J$12+X156&gt;'Mortgage 2 Monthly calcs'!J$12+'Mortgage 2 Monthly calcs'!V156,IF(Y156+X156+'Mortgage 1 Info Calcs'!F$15&gt;'Mortgage 2 Monthly calcs'!W156+'Mortgage 2 Monthly calcs'!V156,"",C156),IF(Y156+X156&lt;'Mortgage 2 Monthly calcs'!W156+'Mortgage 2 Monthly calcs'!V156,"",C156))))</f>
        <v/>
      </c>
      <c r="AG156" s="16"/>
      <c r="AH156" s="16"/>
      <c r="AI156" s="15"/>
    </row>
    <row r="157" spans="2:35" ht="11.7" customHeight="1" x14ac:dyDescent="0.25">
      <c r="B157">
        <f t="shared" si="19"/>
        <v>12.166666666666666</v>
      </c>
      <c r="C157">
        <v>146</v>
      </c>
      <c r="E157" t="str">
        <f t="shared" si="22"/>
        <v/>
      </c>
      <c r="F157" t="str">
        <f>VLOOKUP('Mortgage 1 Variables'!D$9,'Mortgage 1 Variables'!B$8:C$19,2)</f>
        <v>Dec</v>
      </c>
      <c r="G157">
        <f>IF(ISBLANK('Mortgage 1 Monthly Table'!G157),IF(OR(J157=Q157,ISTEXT(Y156),ISTEXT('Mortgage 1 Info Calcs'!$K$4)),0,IF(('Mortgage 1 Info Calcs'!F$7*12)&gt;C156,G156,IF(C156='Mortgage 1 Info Calcs'!F$7*12,'Mortgage 1 Info Calcs'!F$8,G156))),'Mortgage 1 Monthly Table'!G157)</f>
        <v>0.06</v>
      </c>
      <c r="H157">
        <f>((PMT(G157/'Mortgage 1 Variables'!E$43,('Mortgage 1 Info Calcs'!F$9*'Mortgage 1 Variables'!E$43)-C156,-J157,0)))</f>
        <v>644.30140148550629</v>
      </c>
      <c r="I157">
        <f>IF(OR(ISERROR(((IPMT(G157/'Mortgage 1 Variables'!E$43,1,'Mortgage 1 Info Calcs'!F$9*'Mortgage 1 Variables'!E$43,-J157+Q157+'Mortgage 1 Info Calcs'!F$24,IF('Mortgage 1 Info Calcs'!F$5="Interest Only",-J157+Q157+'Mortgage 1 Info Calcs'!F$24,0))))),(((IPMT(G157/'Mortgage 1 Variables'!E$43,1,'Mortgage 1 Info Calcs'!F$9*'Mortgage 1 Variables'!E$43,-J$12,-J$12)))=0)),0,((IPMT(G157/'Mortgage 1 Variables'!E$43,1,'Mortgage 1 Info Calcs'!F$9*'Mortgage 1 Variables'!E$43,-J157+Q157+'Mortgage 1 Info Calcs'!F$24,IF('Mortgage 1 Info Calcs'!F$5="Interest Only",-J157+Q157+'Mortgage 1 Info Calcs'!F$24,0)))))</f>
        <v>346.89555361863643</v>
      </c>
      <c r="J157">
        <f>IF(Y156&gt;0,IF(ISTEXT('Mortgage 1 Info Calcs'!K$4),"0",IF(ISTEXT(Y156),Y156,Y156+(IF(ISTEXT(K157),0,K157)))),0)</f>
        <v>69379.110723727281</v>
      </c>
      <c r="K157">
        <f>IF(ISBLANK('Mortgage 1 Monthly Table'!L157),0,'Mortgage 1 Monthly Table'!L157)</f>
        <v>0</v>
      </c>
      <c r="L157">
        <f>IF(ISBLANK('Mortgage 1 Monthly Table'!N157),IF('Mortgage 1 Info Calcs'!F$13="Calculated",IF('Mortgage 1 Info Calcs'!F$22="Keep Same",IF('Mortgage 1 Info Calcs'!F$5="Interest Only",IF(OR(I157&gt;L156,J157=""),I157,IF(J157&lt;L156,IF(J157&lt;L156,J157+I157,IF(L156+M156&gt;J157,L156+I157,L156)),IF(L156+M156&gt;J157,L156+I157,L156))),IF(H157&gt;L156,H157,IF(J157&gt;L156,IF(L156+M156&gt;J157,L156+I157,L156),J157+S157))),IF('Mortgage 1 Info Calcs'!F$5="Interest Only",'Mortgage 1 Monthly Calcs'!I157,'Mortgage 1 Monthly Calcs'!H157)),'Mortgage 1 Monthly Calcs'!L156),'Mortgage 1 Monthly Table'!N157)</f>
        <v>644.30140148550629</v>
      </c>
      <c r="M157">
        <f>IF(ISBLANK('Mortgage 1 Monthly Table'!P157),IF(N156&gt;J157,IF(J157&gt;L156,J157-L156,0),IF(OR(OR(Y156&lt;0,ISTEXT(Y156)),ISTEXT('Mortgage 1 Info Calcs'!$K$4)),"",'Mortgage 1 Info Calcs'!F$21)),'Mortgage 1 Monthly Table'!P157)</f>
        <v>0</v>
      </c>
      <c r="N157">
        <f t="shared" si="20"/>
        <v>644.30140148550629</v>
      </c>
      <c r="O157">
        <f>IF(OR(OR(Y156&lt;0,ISTEXT(Y156)),ISTEXT('Mortgage 1 Info Calcs'!$K$4)),"",(O156+M157))</f>
        <v>0</v>
      </c>
      <c r="P157">
        <f>IF(ISBLANK('Mortgage 1 Monthly Table'!T157),IF(ISTEXT(J157),0,IF(OR(Y156&lt;Q156,AND(Y156&lt;0,NOT(ISTEXT(Y156))),ISTEXT('Mortgage 1 Info Calcs'!$K$4)),IF(-Y156&gt;P156,-Y156,Y156-Q156),IF(J157="",0,'Mortgage 1 Info Calcs'!F$26))),'Mortgage 1 Monthly Table'!T157)</f>
        <v>0</v>
      </c>
      <c r="Q157">
        <f>IF(OR(OR(Y156&lt;0,ISTEXT(Y156)),ISTEXT('Mortgage 1 Info Calcs'!$K$4)),"",IF(O157&lt;0,Q156,(Q156+P157)))</f>
        <v>0</v>
      </c>
      <c r="R157">
        <f>IF(OR(ISERROR(L157-S157),ISTEXT('Mortgage 1 Info Calcs'!$K$4)),"",L157-S157+M157)</f>
        <v>297.40584786686986</v>
      </c>
      <c r="S157">
        <f>IF(OR(IF(ISERROR(ROUND((J157-Q157-'Mortgage 1 Info Calcs'!F$24)*(G157/12),2)),0,(J157-O157-Q157-'Mortgage 1 Info Calcs'!F$24)*(G157/12)),,,ISTEXT('Mortgage 1 Info Calcs'!K$4)),IF(((J157-Q157-'Mortgage 1 Info Calcs'!F$24)*(G157/12))&gt;0,((J157-Q157-'Mortgage 1 Info Calcs'!F$24)*(G157/12)),0),0)</f>
        <v>346.89555361863643</v>
      </c>
      <c r="T157">
        <f>IF(OR(ISERROR(SUM(R$12:R157)),(ISTEXT(T156)),(T156=(SUM(R$12:R157)))),"",SUM(R$12:R157))</f>
        <v>30918.295124139269</v>
      </c>
      <c r="U157">
        <f>SUM(S$12:S157)</f>
        <v>63149.709492744776</v>
      </c>
      <c r="V157" t="str">
        <f>IF(ISBLANK('Mortgage 1 Info Calcs'!F$28),"",IF((O157+Q157)&gt;0,((O157+Q157)*G157/12)-((O157+Q157)*(('Mortgage 1 Info Calcs'!F$28)-('Mortgage 1 Info Calcs'!F$28*'Mortgage 1 Info Calcs'!G$29))/12),""))</f>
        <v/>
      </c>
      <c r="W157" t="str">
        <f>IF(ISTEXT(V157),"",SUM(V$12:V157))</f>
        <v/>
      </c>
      <c r="X157">
        <f>IF(OR(J157=Q157,ISTEXT(Y156),ISTEXT('Mortgage 1 Info Calcs'!$F$17)),"",IF(('Mortgage 1 Info Calcs'!F$18*12)&gt;C156+1,IF(C156='Mortgage 1 Info Calcs'!F$18*12,0,'Mortgage 1 Info Calcs'!F$19+Y157*('Mortgage 1 Info Calcs'!F$17)),'Mortgage 1 Info Calcs'!F$19))</f>
        <v>0</v>
      </c>
      <c r="Y157">
        <f>IF(OR(ISERROR(J157-R157-M157),IF(ISERROR((J157-R157-M157)=0),"True",(J157-R157-M157)=0),ISTEXT('Mortgage 1 Info Calcs'!$K$4)),"",IF((J157&gt;(L157+M157)),(FV((G157/'Mortgage 1 Variables'!E$43),1,(L157+M157),-J157+Q157+'Mortgage 1 Info Calcs'!F$24,0))+Q157+'Mortgage 1 Info Calcs'!F$24+IF(I157&gt;0,0,-I157),""))</f>
        <v>69081.704875860421</v>
      </c>
      <c r="Z157" s="67">
        <f>IF((FV(IF(G157=0,'Mortgage 1 Info Calcs'!F$8,G157)/12,1,PMT(IF(G157=0,'Mortgage 1 Info Calcs'!F$8,G157)/12,('Mortgage 1 Info Calcs'!F$9*12)-C156,-Z156,0),-Z156,0))&gt;0,(FV(IF(G157=0,'Mortgage 1 Info Calcs'!F$8,G157)/12,1,PMT(IF(G157=0,'Mortgage 1 Info Calcs'!F$8,G157)/12,('Mortgage 1 Info Calcs'!F$9*12)-C156,-Z156,0),-Z156,0)),0)</f>
        <v>69081.704875860421</v>
      </c>
      <c r="AA157" s="67">
        <f>IF(Z157&lt;=0,0,(IPMT(IF(G157=0,'Mortgage 1 Info Calcs'!F$8,G157)/12,1,('Mortgage 1 Info Calcs'!F$9*12)-C156,-Z156,0)))</f>
        <v>346.89555361863643</v>
      </c>
      <c r="AB157" s="67">
        <f>IF(C157&lt;('Mortgage 1 Info Calcs'!F$9*12),SUM(AA$12:AA157),0)</f>
        <v>63149.709492744776</v>
      </c>
      <c r="AC157" s="14">
        <v>146</v>
      </c>
      <c r="AD157" s="174">
        <f t="shared" si="21"/>
        <v>12.166666666666666</v>
      </c>
      <c r="AE157" s="174" t="str">
        <f>IF(Y157="","",IF(J$12+X157='Mortgage 2 Monthly calcs'!J$12+'Mortgage 2 Monthly calcs'!V157,"",IF(J$12+X157&gt;'Mortgage 2 Monthly calcs'!J$12+'Mortgage 2 Monthly calcs'!V157,IF(Y157+X157+'Mortgage 1 Info Calcs'!F$15&gt;'Mortgage 2 Monthly calcs'!W157+'Mortgage 2 Monthly calcs'!V157,"",C157),IF(Y157+X157&lt;'Mortgage 2 Monthly calcs'!W157+'Mortgage 2 Monthly calcs'!V157,"",C157))))</f>
        <v/>
      </c>
      <c r="AG157" s="16"/>
      <c r="AH157" s="16"/>
      <c r="AI157" s="15"/>
    </row>
    <row r="158" spans="2:35" ht="11.7" customHeight="1" x14ac:dyDescent="0.25">
      <c r="B158">
        <f t="shared" si="19"/>
        <v>12.25</v>
      </c>
      <c r="C158">
        <v>147</v>
      </c>
      <c r="E158">
        <f t="shared" si="22"/>
        <v>2022</v>
      </c>
      <c r="F158" t="str">
        <f>VLOOKUP('Mortgage 1 Variables'!D$10,'Mortgage 1 Variables'!B$8:C$19,2)</f>
        <v>Jan</v>
      </c>
      <c r="G158">
        <f>IF(ISBLANK('Mortgage 1 Monthly Table'!G158),IF(OR(J158=Q158,ISTEXT(Y157),ISTEXT('Mortgage 1 Info Calcs'!$K$4)),0,IF(('Mortgage 1 Info Calcs'!F$7*12)&gt;C157,G157,IF(C157='Mortgage 1 Info Calcs'!F$7*12,'Mortgage 1 Info Calcs'!F$8,G157))),'Mortgage 1 Monthly Table'!G158)</f>
        <v>0.06</v>
      </c>
      <c r="H158">
        <f>((PMT(G158/'Mortgage 1 Variables'!E$43,('Mortgage 1 Info Calcs'!F$9*'Mortgage 1 Variables'!E$43)-C157,-J158,0)))</f>
        <v>644.3014014855064</v>
      </c>
      <c r="I158">
        <f>IF(OR(ISERROR(((IPMT(G158/'Mortgage 1 Variables'!E$43,1,'Mortgage 1 Info Calcs'!F$9*'Mortgage 1 Variables'!E$43,-J158+Q158+'Mortgage 1 Info Calcs'!F$24,IF('Mortgage 1 Info Calcs'!F$5="Interest Only",-J158+Q158+'Mortgage 1 Info Calcs'!F$24,0))))),(((IPMT(G158/'Mortgage 1 Variables'!E$43,1,'Mortgage 1 Info Calcs'!F$9*'Mortgage 1 Variables'!E$43,-J$12,-J$12)))=0)),0,((IPMT(G158/'Mortgage 1 Variables'!E$43,1,'Mortgage 1 Info Calcs'!F$9*'Mortgage 1 Variables'!E$43,-J158+Q158+'Mortgage 1 Info Calcs'!F$24,IF('Mortgage 1 Info Calcs'!F$5="Interest Only",-J158+Q158+'Mortgage 1 Info Calcs'!F$24,0)))))</f>
        <v>345.40852437930209</v>
      </c>
      <c r="J158">
        <f>IF(Y157&gt;0,IF(ISTEXT('Mortgage 1 Info Calcs'!K$4),"0",IF(ISTEXT(Y157),Y157,Y157+(IF(ISTEXT(K158),0,K158)))),0)</f>
        <v>69081.704875860421</v>
      </c>
      <c r="K158">
        <f>IF(ISBLANK('Mortgage 1 Monthly Table'!L158),0,'Mortgage 1 Monthly Table'!L158)</f>
        <v>0</v>
      </c>
      <c r="L158">
        <f>IF(ISBLANK('Mortgage 1 Monthly Table'!N158),IF('Mortgage 1 Info Calcs'!F$13="Calculated",IF('Mortgage 1 Info Calcs'!F$22="Keep Same",IF('Mortgage 1 Info Calcs'!F$5="Interest Only",IF(OR(I158&gt;L157,J158=""),I158,IF(J158&lt;L157,IF(J158&lt;L157,J158+I158,IF(L157+M157&gt;J158,L157+I158,L157)),IF(L157+M157&gt;J158,L157+I158,L157))),IF(H158&gt;L157,H158,IF(J158&gt;L157,IF(L157+M157&gt;J158,L157+I158,L157),J158+S158))),IF('Mortgage 1 Info Calcs'!F$5="Interest Only",'Mortgage 1 Monthly Calcs'!I158,'Mortgage 1 Monthly Calcs'!H158)),'Mortgage 1 Monthly Calcs'!L157),'Mortgage 1 Monthly Table'!N158)</f>
        <v>644.3014014855064</v>
      </c>
      <c r="M158">
        <f>IF(ISBLANK('Mortgage 1 Monthly Table'!P158),IF(N157&gt;J158,IF(J158&gt;L157,J158-L157,0),IF(OR(OR(Y157&lt;0,ISTEXT(Y157)),ISTEXT('Mortgage 1 Info Calcs'!$K$4)),"",'Mortgage 1 Info Calcs'!F$21)),'Mortgage 1 Monthly Table'!P158)</f>
        <v>0</v>
      </c>
      <c r="N158">
        <f t="shared" si="20"/>
        <v>644.3014014855064</v>
      </c>
      <c r="O158">
        <f>IF(OR(OR(Y157&lt;0,ISTEXT(Y157)),ISTEXT('Mortgage 1 Info Calcs'!$K$4)),"",(O157+M158))</f>
        <v>0</v>
      </c>
      <c r="P158">
        <f>IF(ISBLANK('Mortgage 1 Monthly Table'!T158),IF(ISTEXT(J158),0,IF(OR(Y157&lt;Q157,AND(Y157&lt;0,NOT(ISTEXT(Y157))),ISTEXT('Mortgage 1 Info Calcs'!$K$4)),IF(-Y157&gt;P157,-Y157,Y157-Q157),IF(J158="",0,'Mortgage 1 Info Calcs'!F$26))),'Mortgage 1 Monthly Table'!T158)</f>
        <v>0</v>
      </c>
      <c r="Q158">
        <f>IF(OR(OR(Y157&lt;0,ISTEXT(Y157)),ISTEXT('Mortgage 1 Info Calcs'!$K$4)),"",IF(O158&lt;0,Q157,(Q157+P158)))</f>
        <v>0</v>
      </c>
      <c r="R158">
        <f>IF(OR(ISERROR(L158-S158),ISTEXT('Mortgage 1 Info Calcs'!$K$4)),"",L158-S158+M158)</f>
        <v>298.89287710620431</v>
      </c>
      <c r="S158">
        <f>IF(OR(IF(ISERROR(ROUND((J158-Q158-'Mortgage 1 Info Calcs'!F$24)*(G158/12),2)),0,(J158-O158-Q158-'Mortgage 1 Info Calcs'!F$24)*(G158/12)),,,ISTEXT('Mortgage 1 Info Calcs'!K$4)),IF(((J158-Q158-'Mortgage 1 Info Calcs'!F$24)*(G158/12))&gt;0,((J158-Q158-'Mortgage 1 Info Calcs'!F$24)*(G158/12)),0),0)</f>
        <v>345.40852437930209</v>
      </c>
      <c r="T158">
        <f>IF(OR(ISERROR(SUM(R$12:R158)),(ISTEXT(T157)),(T157=(SUM(R$12:R158)))),"",SUM(R$12:R158))</f>
        <v>31217.188001245475</v>
      </c>
      <c r="U158">
        <f>SUM(S$12:S158)</f>
        <v>63495.118017124078</v>
      </c>
      <c r="V158" t="str">
        <f>IF(ISBLANK('Mortgage 1 Info Calcs'!F$28),"",IF((O158+Q158)&gt;0,((O158+Q158)*G158/12)-((O158+Q158)*(('Mortgage 1 Info Calcs'!F$28)-('Mortgage 1 Info Calcs'!F$28*'Mortgage 1 Info Calcs'!G$29))/12),""))</f>
        <v/>
      </c>
      <c r="W158" t="str">
        <f>IF(ISTEXT(V158),"",SUM(V$12:V158))</f>
        <v/>
      </c>
      <c r="X158">
        <f>IF(OR(J158=Q158,ISTEXT(Y157),ISTEXT('Mortgage 1 Info Calcs'!$F$17)),"",IF(('Mortgage 1 Info Calcs'!F$18*12)&gt;C157+1,IF(C157='Mortgage 1 Info Calcs'!F$18*12,0,'Mortgage 1 Info Calcs'!F$19+Y158*('Mortgage 1 Info Calcs'!F$17)),'Mortgage 1 Info Calcs'!F$19))</f>
        <v>0</v>
      </c>
      <c r="Y158">
        <f>IF(OR(ISERROR(J158-R158-M158),IF(ISERROR((J158-R158-M158)=0),"True",(J158-R158-M158)=0),ISTEXT('Mortgage 1 Info Calcs'!$K$4)),"",IF((J158&gt;(L158+M158)),(FV((G158/'Mortgage 1 Variables'!E$43),1,(L158+M158),-J158+Q158+'Mortgage 1 Info Calcs'!F$24,0))+Q158+'Mortgage 1 Info Calcs'!F$24+IF(I158&gt;0,0,-I158),""))</f>
        <v>68782.811998754216</v>
      </c>
      <c r="Z158" s="67">
        <f>IF((FV(IF(G158=0,'Mortgage 1 Info Calcs'!F$8,G158)/12,1,PMT(IF(G158=0,'Mortgage 1 Info Calcs'!F$8,G158)/12,('Mortgage 1 Info Calcs'!F$9*12)-C157,-Z157,0),-Z157,0))&gt;0,(FV(IF(G158=0,'Mortgage 1 Info Calcs'!F$8,G158)/12,1,PMT(IF(G158=0,'Mortgage 1 Info Calcs'!F$8,G158)/12,('Mortgage 1 Info Calcs'!F$9*12)-C157,-Z157,0),-Z157,0)),0)</f>
        <v>68782.811998754216</v>
      </c>
      <c r="AA158" s="67">
        <f>IF(Z158&lt;=0,0,(IPMT(IF(G158=0,'Mortgage 1 Info Calcs'!F$8,G158)/12,1,('Mortgage 1 Info Calcs'!F$9*12)-C157,-Z157,0)))</f>
        <v>345.40852437930209</v>
      </c>
      <c r="AB158" s="67">
        <f>IF(C158&lt;('Mortgage 1 Info Calcs'!F$9*12),SUM(AA$12:AA158),0)</f>
        <v>63495.118017124078</v>
      </c>
      <c r="AC158" s="14">
        <v>147</v>
      </c>
      <c r="AD158" s="174">
        <f t="shared" si="21"/>
        <v>12.25</v>
      </c>
      <c r="AE158" s="174" t="str">
        <f>IF(Y158="","",IF(J$12+X158='Mortgage 2 Monthly calcs'!J$12+'Mortgage 2 Monthly calcs'!V158,"",IF(J$12+X158&gt;'Mortgage 2 Monthly calcs'!J$12+'Mortgage 2 Monthly calcs'!V158,IF(Y158+X158+'Mortgage 1 Info Calcs'!F$15&gt;'Mortgage 2 Monthly calcs'!W158+'Mortgage 2 Monthly calcs'!V158,"",C158),IF(Y158+X158&lt;'Mortgage 2 Monthly calcs'!W158+'Mortgage 2 Monthly calcs'!V158,"",C158))))</f>
        <v/>
      </c>
      <c r="AG158" s="16"/>
      <c r="AH158" s="16"/>
      <c r="AI158" s="15"/>
    </row>
    <row r="159" spans="2:35" ht="11.7" customHeight="1" x14ac:dyDescent="0.25">
      <c r="B159">
        <f t="shared" si="19"/>
        <v>12.333333333333334</v>
      </c>
      <c r="C159">
        <v>148</v>
      </c>
      <c r="E159" t="str">
        <f t="shared" si="22"/>
        <v/>
      </c>
      <c r="F159" t="str">
        <f>VLOOKUP('Mortgage 1 Variables'!D$11,'Mortgage 1 Variables'!B$8:C$19,2)</f>
        <v>Feb</v>
      </c>
      <c r="G159">
        <f>IF(ISBLANK('Mortgage 1 Monthly Table'!G159),IF(OR(J159=Q159,ISTEXT(Y158),ISTEXT('Mortgage 1 Info Calcs'!$K$4)),0,IF(('Mortgage 1 Info Calcs'!F$7*12)&gt;C158,G158,IF(C158='Mortgage 1 Info Calcs'!F$7*12,'Mortgage 1 Info Calcs'!F$8,G158))),'Mortgage 1 Monthly Table'!G159)</f>
        <v>0.06</v>
      </c>
      <c r="H159">
        <f>((PMT(G159/'Mortgage 1 Variables'!E$43,('Mortgage 1 Info Calcs'!F$9*'Mortgage 1 Variables'!E$43)-C158,-J159,0)))</f>
        <v>644.30140148550652</v>
      </c>
      <c r="I159">
        <f>IF(OR(ISERROR(((IPMT(G159/'Mortgage 1 Variables'!E$43,1,'Mortgage 1 Info Calcs'!F$9*'Mortgage 1 Variables'!E$43,-J159+Q159+'Mortgage 1 Info Calcs'!F$24,IF('Mortgage 1 Info Calcs'!F$5="Interest Only",-J159+Q159+'Mortgage 1 Info Calcs'!F$24,0))))),(((IPMT(G159/'Mortgage 1 Variables'!E$43,1,'Mortgage 1 Info Calcs'!F$9*'Mortgage 1 Variables'!E$43,-J$12,-J$12)))=0)),0,((IPMT(G159/'Mortgage 1 Variables'!E$43,1,'Mortgage 1 Info Calcs'!F$9*'Mortgage 1 Variables'!E$43,-J159+Q159+'Mortgage 1 Info Calcs'!F$24,IF('Mortgage 1 Info Calcs'!F$5="Interest Only",-J159+Q159+'Mortgage 1 Info Calcs'!F$24,0)))))</f>
        <v>343.9140599937711</v>
      </c>
      <c r="J159">
        <f>IF(Y158&gt;0,IF(ISTEXT('Mortgage 1 Info Calcs'!K$4),"0",IF(ISTEXT(Y158),Y158,Y158+(IF(ISTEXT(K159),0,K159)))),0)</f>
        <v>68782.811998754216</v>
      </c>
      <c r="K159">
        <f>IF(ISBLANK('Mortgage 1 Monthly Table'!L159),0,'Mortgage 1 Monthly Table'!L159)</f>
        <v>0</v>
      </c>
      <c r="L159">
        <f>IF(ISBLANK('Mortgage 1 Monthly Table'!N159),IF('Mortgage 1 Info Calcs'!F$13="Calculated",IF('Mortgage 1 Info Calcs'!F$22="Keep Same",IF('Mortgage 1 Info Calcs'!F$5="Interest Only",IF(OR(I159&gt;L158,J159=""),I159,IF(J159&lt;L158,IF(J159&lt;L158,J159+I159,IF(L158+M158&gt;J159,L158+I159,L158)),IF(L158+M158&gt;J159,L158+I159,L158))),IF(H159&gt;L158,H159,IF(J159&gt;L158,IF(L158+M158&gt;J159,L158+I159,L158),J159+S159))),IF('Mortgage 1 Info Calcs'!F$5="Interest Only",'Mortgage 1 Monthly Calcs'!I159,'Mortgage 1 Monthly Calcs'!H159)),'Mortgage 1 Monthly Calcs'!L158),'Mortgage 1 Monthly Table'!N159)</f>
        <v>644.30140148550652</v>
      </c>
      <c r="M159">
        <f>IF(ISBLANK('Mortgage 1 Monthly Table'!P159),IF(N158&gt;J159,IF(J159&gt;L158,J159-L158,0),IF(OR(OR(Y158&lt;0,ISTEXT(Y158)),ISTEXT('Mortgage 1 Info Calcs'!$K$4)),"",'Mortgage 1 Info Calcs'!F$21)),'Mortgage 1 Monthly Table'!P159)</f>
        <v>0</v>
      </c>
      <c r="N159">
        <f t="shared" si="20"/>
        <v>644.30140148550652</v>
      </c>
      <c r="O159">
        <f>IF(OR(OR(Y158&lt;0,ISTEXT(Y158)),ISTEXT('Mortgage 1 Info Calcs'!$K$4)),"",(O158+M159))</f>
        <v>0</v>
      </c>
      <c r="P159">
        <f>IF(ISBLANK('Mortgage 1 Monthly Table'!T159),IF(ISTEXT(J159),0,IF(OR(Y158&lt;Q158,AND(Y158&lt;0,NOT(ISTEXT(Y158))),ISTEXT('Mortgage 1 Info Calcs'!$K$4)),IF(-Y158&gt;P158,-Y158,Y158-Q158),IF(J159="",0,'Mortgage 1 Info Calcs'!F$26))),'Mortgage 1 Monthly Table'!T159)</f>
        <v>0</v>
      </c>
      <c r="Q159">
        <f>IF(OR(OR(Y158&lt;0,ISTEXT(Y158)),ISTEXT('Mortgage 1 Info Calcs'!$K$4)),"",IF(O159&lt;0,Q158,(Q158+P159)))</f>
        <v>0</v>
      </c>
      <c r="R159">
        <f>IF(OR(ISERROR(L159-S159),ISTEXT('Mortgage 1 Info Calcs'!$K$4)),"",L159-S159+M159)</f>
        <v>300.38734149173541</v>
      </c>
      <c r="S159">
        <f>IF(OR(IF(ISERROR(ROUND((J159-Q159-'Mortgage 1 Info Calcs'!F$24)*(G159/12),2)),0,(J159-O159-Q159-'Mortgage 1 Info Calcs'!F$24)*(G159/12)),,,ISTEXT('Mortgage 1 Info Calcs'!K$4)),IF(((J159-Q159-'Mortgage 1 Info Calcs'!F$24)*(G159/12))&gt;0,((J159-Q159-'Mortgage 1 Info Calcs'!F$24)*(G159/12)),0),0)</f>
        <v>343.9140599937711</v>
      </c>
      <c r="T159">
        <f>IF(OR(ISERROR(SUM(R$12:R159)),(ISTEXT(T158)),(T158=(SUM(R$12:R159)))),"",SUM(R$12:R159))</f>
        <v>31517.575342737211</v>
      </c>
      <c r="U159">
        <f>SUM(S$12:S159)</f>
        <v>63839.032077117852</v>
      </c>
      <c r="V159" t="str">
        <f>IF(ISBLANK('Mortgage 1 Info Calcs'!F$28),"",IF((O159+Q159)&gt;0,((O159+Q159)*G159/12)-((O159+Q159)*(('Mortgage 1 Info Calcs'!F$28)-('Mortgage 1 Info Calcs'!F$28*'Mortgage 1 Info Calcs'!G$29))/12),""))</f>
        <v/>
      </c>
      <c r="W159" t="str">
        <f>IF(ISTEXT(V159),"",SUM(V$12:V159))</f>
        <v/>
      </c>
      <c r="X159">
        <f>IF(OR(J159=Q159,ISTEXT(Y158),ISTEXT('Mortgage 1 Info Calcs'!$F$17)),"",IF(('Mortgage 1 Info Calcs'!F$18*12)&gt;C158+1,IF(C158='Mortgage 1 Info Calcs'!F$18*12,0,'Mortgage 1 Info Calcs'!F$19+Y159*('Mortgage 1 Info Calcs'!F$17)),'Mortgage 1 Info Calcs'!F$19))</f>
        <v>0</v>
      </c>
      <c r="Y159">
        <f>IF(OR(ISERROR(J159-R159-M159),IF(ISERROR((J159-R159-M159)=0),"True",(J159-R159-M159)=0),ISTEXT('Mortgage 1 Info Calcs'!$K$4)),"",IF((J159&gt;(L159+M159)),(FV((G159/'Mortgage 1 Variables'!E$43),1,(L159+M159),-J159+Q159+'Mortgage 1 Info Calcs'!F$24,0))+Q159+'Mortgage 1 Info Calcs'!F$24+IF(I159&gt;0,0,-I159),""))</f>
        <v>68482.424657262483</v>
      </c>
      <c r="Z159" s="67">
        <f>IF((FV(IF(G159=0,'Mortgage 1 Info Calcs'!F$8,G159)/12,1,PMT(IF(G159=0,'Mortgage 1 Info Calcs'!F$8,G159)/12,('Mortgage 1 Info Calcs'!F$9*12)-C158,-Z158,0),-Z158,0))&gt;0,(FV(IF(G159=0,'Mortgage 1 Info Calcs'!F$8,G159)/12,1,PMT(IF(G159=0,'Mortgage 1 Info Calcs'!F$8,G159)/12,('Mortgage 1 Info Calcs'!F$9*12)-C158,-Z158,0),-Z158,0)),0)</f>
        <v>68482.424657262483</v>
      </c>
      <c r="AA159" s="67">
        <f>IF(Z159&lt;=0,0,(IPMT(IF(G159=0,'Mortgage 1 Info Calcs'!F$8,G159)/12,1,('Mortgage 1 Info Calcs'!F$9*12)-C158,-Z158,0)))</f>
        <v>343.9140599937711</v>
      </c>
      <c r="AB159" s="67">
        <f>IF(C159&lt;('Mortgage 1 Info Calcs'!F$9*12),SUM(AA$12:AA159),0)</f>
        <v>63839.032077117852</v>
      </c>
      <c r="AC159" s="14">
        <v>148</v>
      </c>
      <c r="AD159" s="174">
        <f t="shared" si="21"/>
        <v>12.333333333333334</v>
      </c>
      <c r="AE159" s="174" t="str">
        <f>IF(Y159="","",IF(J$12+X159='Mortgage 2 Monthly calcs'!J$12+'Mortgage 2 Monthly calcs'!V159,"",IF(J$12+X159&gt;'Mortgage 2 Monthly calcs'!J$12+'Mortgage 2 Monthly calcs'!V159,IF(Y159+X159+'Mortgage 1 Info Calcs'!F$15&gt;'Mortgage 2 Monthly calcs'!W159+'Mortgage 2 Monthly calcs'!V159,"",C159),IF(Y159+X159&lt;'Mortgage 2 Monthly calcs'!W159+'Mortgage 2 Monthly calcs'!V159,"",C159))))</f>
        <v/>
      </c>
      <c r="AG159" s="16"/>
      <c r="AH159" s="16"/>
      <c r="AI159" s="15"/>
    </row>
    <row r="160" spans="2:35" ht="11.7" customHeight="1" x14ac:dyDescent="0.25">
      <c r="B160">
        <f t="shared" si="19"/>
        <v>12.416666666666666</v>
      </c>
      <c r="C160">
        <v>149</v>
      </c>
      <c r="E160" t="str">
        <f t="shared" si="22"/>
        <v/>
      </c>
      <c r="F160" t="str">
        <f>VLOOKUP('Mortgage 1 Variables'!D$12,'Mortgage 1 Variables'!B$8:C$19,2)</f>
        <v>Mar</v>
      </c>
      <c r="G160">
        <f>IF(ISBLANK('Mortgage 1 Monthly Table'!G160),IF(OR(J160=Q160,ISTEXT(Y159),ISTEXT('Mortgage 1 Info Calcs'!$K$4)),0,IF(('Mortgage 1 Info Calcs'!F$7*12)&gt;C159,G159,IF(C159='Mortgage 1 Info Calcs'!F$7*12,'Mortgage 1 Info Calcs'!F$8,G159))),'Mortgage 1 Monthly Table'!G160)</f>
        <v>0.06</v>
      </c>
      <c r="H160">
        <f>((PMT(G160/'Mortgage 1 Variables'!E$43,('Mortgage 1 Info Calcs'!F$9*'Mortgage 1 Variables'!E$43)-C159,-J160,0)))</f>
        <v>644.30140148550652</v>
      </c>
      <c r="I160">
        <f>IF(OR(ISERROR(((IPMT(G160/'Mortgage 1 Variables'!E$43,1,'Mortgage 1 Info Calcs'!F$9*'Mortgage 1 Variables'!E$43,-J160+Q160+'Mortgage 1 Info Calcs'!F$24,IF('Mortgage 1 Info Calcs'!F$5="Interest Only",-J160+Q160+'Mortgage 1 Info Calcs'!F$24,0))))),(((IPMT(G160/'Mortgage 1 Variables'!E$43,1,'Mortgage 1 Info Calcs'!F$9*'Mortgage 1 Variables'!E$43,-J$12,-J$12)))=0)),0,((IPMT(G160/'Mortgage 1 Variables'!E$43,1,'Mortgage 1 Info Calcs'!F$9*'Mortgage 1 Variables'!E$43,-J160+Q160+'Mortgage 1 Info Calcs'!F$24,IF('Mortgage 1 Info Calcs'!F$5="Interest Only",-J160+Q160+'Mortgage 1 Info Calcs'!F$24,0)))))</f>
        <v>342.41212328631241</v>
      </c>
      <c r="J160">
        <f>IF(Y159&gt;0,IF(ISTEXT('Mortgage 1 Info Calcs'!K$4),"0",IF(ISTEXT(Y159),Y159,Y159+(IF(ISTEXT(K160),0,K160)))),0)</f>
        <v>68482.424657262483</v>
      </c>
      <c r="K160">
        <f>IF(ISBLANK('Mortgage 1 Monthly Table'!L160),0,'Mortgage 1 Monthly Table'!L160)</f>
        <v>0</v>
      </c>
      <c r="L160">
        <f>IF(ISBLANK('Mortgage 1 Monthly Table'!N160),IF('Mortgage 1 Info Calcs'!F$13="Calculated",IF('Mortgage 1 Info Calcs'!F$22="Keep Same",IF('Mortgage 1 Info Calcs'!F$5="Interest Only",IF(OR(I160&gt;L159,J160=""),I160,IF(J160&lt;L159,IF(J160&lt;L159,J160+I160,IF(L159+M159&gt;J160,L159+I160,L159)),IF(L159+M159&gt;J160,L159+I160,L159))),IF(H160&gt;L159,H160,IF(J160&gt;L159,IF(L159+M159&gt;J160,L159+I160,L159),J160+S160))),IF('Mortgage 1 Info Calcs'!F$5="Interest Only",'Mortgage 1 Monthly Calcs'!I160,'Mortgage 1 Monthly Calcs'!H160)),'Mortgage 1 Monthly Calcs'!L159),'Mortgage 1 Monthly Table'!N160)</f>
        <v>644.30140148550652</v>
      </c>
      <c r="M160">
        <f>IF(ISBLANK('Mortgage 1 Monthly Table'!P160),IF(N159&gt;J160,IF(J160&gt;L159,J160-L159,0),IF(OR(OR(Y159&lt;0,ISTEXT(Y159)),ISTEXT('Mortgage 1 Info Calcs'!$K$4)),"",'Mortgage 1 Info Calcs'!F$21)),'Mortgage 1 Monthly Table'!P160)</f>
        <v>0</v>
      </c>
      <c r="N160">
        <f t="shared" si="20"/>
        <v>644.30140148550652</v>
      </c>
      <c r="O160">
        <f>IF(OR(OR(Y159&lt;0,ISTEXT(Y159)),ISTEXT('Mortgage 1 Info Calcs'!$K$4)),"",(O159+M160))</f>
        <v>0</v>
      </c>
      <c r="P160">
        <f>IF(ISBLANK('Mortgage 1 Monthly Table'!T160),IF(ISTEXT(J160),0,IF(OR(Y159&lt;Q159,AND(Y159&lt;0,NOT(ISTEXT(Y159))),ISTEXT('Mortgage 1 Info Calcs'!$K$4)),IF(-Y159&gt;P159,-Y159,Y159-Q159),IF(J160="",0,'Mortgage 1 Info Calcs'!F$26))),'Mortgage 1 Monthly Table'!T160)</f>
        <v>0</v>
      </c>
      <c r="Q160">
        <f>IF(OR(OR(Y159&lt;0,ISTEXT(Y159)),ISTEXT('Mortgage 1 Info Calcs'!$K$4)),"",IF(O160&lt;0,Q159,(Q159+P160)))</f>
        <v>0</v>
      </c>
      <c r="R160">
        <f>IF(OR(ISERROR(L160-S160),ISTEXT('Mortgage 1 Info Calcs'!$K$4)),"",L160-S160+M160)</f>
        <v>301.88927819919411</v>
      </c>
      <c r="S160">
        <f>IF(OR(IF(ISERROR(ROUND((J160-Q160-'Mortgage 1 Info Calcs'!F$24)*(G160/12),2)),0,(J160-O160-Q160-'Mortgage 1 Info Calcs'!F$24)*(G160/12)),,,ISTEXT('Mortgage 1 Info Calcs'!K$4)),IF(((J160-Q160-'Mortgage 1 Info Calcs'!F$24)*(G160/12))&gt;0,((J160-Q160-'Mortgage 1 Info Calcs'!F$24)*(G160/12)),0),0)</f>
        <v>342.41212328631241</v>
      </c>
      <c r="T160">
        <f>IF(OR(ISERROR(SUM(R$12:R160)),(ISTEXT(T159)),(T159=(SUM(R$12:R160)))),"",SUM(R$12:R160))</f>
        <v>31819.464620936404</v>
      </c>
      <c r="U160">
        <f>SUM(S$12:S160)</f>
        <v>64181.444200404163</v>
      </c>
      <c r="V160" t="str">
        <f>IF(ISBLANK('Mortgage 1 Info Calcs'!F$28),"",IF((O160+Q160)&gt;0,((O160+Q160)*G160/12)-((O160+Q160)*(('Mortgage 1 Info Calcs'!F$28)-('Mortgage 1 Info Calcs'!F$28*'Mortgage 1 Info Calcs'!G$29))/12),""))</f>
        <v/>
      </c>
      <c r="W160" t="str">
        <f>IF(ISTEXT(V160),"",SUM(V$12:V160))</f>
        <v/>
      </c>
      <c r="X160">
        <f>IF(OR(J160=Q160,ISTEXT(Y159),ISTEXT('Mortgage 1 Info Calcs'!$F$17)),"",IF(('Mortgage 1 Info Calcs'!F$18*12)&gt;C159+1,IF(C159='Mortgage 1 Info Calcs'!F$18*12,0,'Mortgage 1 Info Calcs'!F$19+Y160*('Mortgage 1 Info Calcs'!F$17)),'Mortgage 1 Info Calcs'!F$19))</f>
        <v>0</v>
      </c>
      <c r="Y160">
        <f>IF(OR(ISERROR(J160-R160-M160),IF(ISERROR((J160-R160-M160)=0),"True",(J160-R160-M160)=0),ISTEXT('Mortgage 1 Info Calcs'!$K$4)),"",IF((J160&gt;(L160+M160)),(FV((G160/'Mortgage 1 Variables'!E$43),1,(L160+M160),-J160+Q160+'Mortgage 1 Info Calcs'!F$24,0))+Q160+'Mortgage 1 Info Calcs'!F$24+IF(I160&gt;0,0,-I160),""))</f>
        <v>68180.535379063294</v>
      </c>
      <c r="Z160" s="67">
        <f>IF((FV(IF(G160=0,'Mortgage 1 Info Calcs'!F$8,G160)/12,1,PMT(IF(G160=0,'Mortgage 1 Info Calcs'!F$8,G160)/12,('Mortgage 1 Info Calcs'!F$9*12)-C159,-Z159,0),-Z159,0))&gt;0,(FV(IF(G160=0,'Mortgage 1 Info Calcs'!F$8,G160)/12,1,PMT(IF(G160=0,'Mortgage 1 Info Calcs'!F$8,G160)/12,('Mortgage 1 Info Calcs'!F$9*12)-C159,-Z159,0),-Z159,0)),0)</f>
        <v>68180.535379063294</v>
      </c>
      <c r="AA160" s="67">
        <f>IF(Z160&lt;=0,0,(IPMT(IF(G160=0,'Mortgage 1 Info Calcs'!F$8,G160)/12,1,('Mortgage 1 Info Calcs'!F$9*12)-C159,-Z159,0)))</f>
        <v>342.41212328631241</v>
      </c>
      <c r="AB160" s="67">
        <f>IF(C160&lt;('Mortgage 1 Info Calcs'!F$9*12),SUM(AA$12:AA160),0)</f>
        <v>64181.444200404163</v>
      </c>
      <c r="AC160" s="14">
        <v>149</v>
      </c>
      <c r="AD160" s="174">
        <f t="shared" si="21"/>
        <v>12.416666666666666</v>
      </c>
      <c r="AE160" s="174" t="str">
        <f>IF(Y160="","",IF(J$12+X160='Mortgage 2 Monthly calcs'!J$12+'Mortgage 2 Monthly calcs'!V160,"",IF(J$12+X160&gt;'Mortgage 2 Monthly calcs'!J$12+'Mortgage 2 Monthly calcs'!V160,IF(Y160+X160+'Mortgage 1 Info Calcs'!F$15&gt;'Mortgage 2 Monthly calcs'!W160+'Mortgage 2 Monthly calcs'!V160,"",C160),IF(Y160+X160&lt;'Mortgage 2 Monthly calcs'!W160+'Mortgage 2 Monthly calcs'!V160,"",C160))))</f>
        <v/>
      </c>
      <c r="AG160" s="16"/>
      <c r="AH160" s="16"/>
      <c r="AI160" s="15"/>
    </row>
    <row r="161" spans="2:35" ht="11.7" customHeight="1" x14ac:dyDescent="0.25">
      <c r="B161">
        <f t="shared" si="19"/>
        <v>12.5</v>
      </c>
      <c r="C161">
        <v>150</v>
      </c>
      <c r="E161" t="str">
        <f t="shared" si="22"/>
        <v/>
      </c>
      <c r="F161" t="str">
        <f>VLOOKUP('Mortgage 1 Variables'!D$13,'Mortgage 1 Variables'!B$8:C$19,2)</f>
        <v>Apr</v>
      </c>
      <c r="G161">
        <f>IF(ISBLANK('Mortgage 1 Monthly Table'!G161),IF(OR(J161=Q161,ISTEXT(Y160),ISTEXT('Mortgage 1 Info Calcs'!$K$4)),0,IF(('Mortgage 1 Info Calcs'!F$7*12)&gt;C160,G160,IF(C160='Mortgage 1 Info Calcs'!F$7*12,'Mortgage 1 Info Calcs'!F$8,G160))),'Mortgage 1 Monthly Table'!G161)</f>
        <v>0.06</v>
      </c>
      <c r="H161">
        <f>((PMT(G161/'Mortgage 1 Variables'!E$43,('Mortgage 1 Info Calcs'!F$9*'Mortgage 1 Variables'!E$43)-C160,-J161,0)))</f>
        <v>644.30140148550652</v>
      </c>
      <c r="I161">
        <f>IF(OR(ISERROR(((IPMT(G161/'Mortgage 1 Variables'!E$43,1,'Mortgage 1 Info Calcs'!F$9*'Mortgage 1 Variables'!E$43,-J161+Q161+'Mortgage 1 Info Calcs'!F$24,IF('Mortgage 1 Info Calcs'!F$5="Interest Only",-J161+Q161+'Mortgage 1 Info Calcs'!F$24,0))))),(((IPMT(G161/'Mortgage 1 Variables'!E$43,1,'Mortgage 1 Info Calcs'!F$9*'Mortgage 1 Variables'!E$43,-J$12,-J$12)))=0)),0,((IPMT(G161/'Mortgage 1 Variables'!E$43,1,'Mortgage 1 Info Calcs'!F$9*'Mortgage 1 Variables'!E$43,-J161+Q161+'Mortgage 1 Info Calcs'!F$24,IF('Mortgage 1 Info Calcs'!F$5="Interest Only",-J161+Q161+'Mortgage 1 Info Calcs'!F$24,0)))))</f>
        <v>340.90267689531646</v>
      </c>
      <c r="J161">
        <f>IF(Y160&gt;0,IF(ISTEXT('Mortgage 1 Info Calcs'!K$4),"0",IF(ISTEXT(Y160),Y160,Y160+(IF(ISTEXT(K161),0,K161)))),0)</f>
        <v>68180.535379063294</v>
      </c>
      <c r="K161">
        <f>IF(ISBLANK('Mortgage 1 Monthly Table'!L161),0,'Mortgage 1 Monthly Table'!L161)</f>
        <v>0</v>
      </c>
      <c r="L161">
        <f>IF(ISBLANK('Mortgage 1 Monthly Table'!N161),IF('Mortgage 1 Info Calcs'!F$13="Calculated",IF('Mortgage 1 Info Calcs'!F$22="Keep Same",IF('Mortgage 1 Info Calcs'!F$5="Interest Only",IF(OR(I161&gt;L160,J161=""),I161,IF(J161&lt;L160,IF(J161&lt;L160,J161+I161,IF(L160+M160&gt;J161,L160+I161,L160)),IF(L160+M160&gt;J161,L160+I161,L160))),IF(H161&gt;L160,H161,IF(J161&gt;L160,IF(L160+M160&gt;J161,L160+I161,L160),J161+S161))),IF('Mortgage 1 Info Calcs'!F$5="Interest Only",'Mortgage 1 Monthly Calcs'!I161,'Mortgage 1 Monthly Calcs'!H161)),'Mortgage 1 Monthly Calcs'!L160),'Mortgage 1 Monthly Table'!N161)</f>
        <v>644.30140148550652</v>
      </c>
      <c r="M161">
        <f>IF(ISBLANK('Mortgage 1 Monthly Table'!P161),IF(N160&gt;J161,IF(J161&gt;L160,J161-L160,0),IF(OR(OR(Y160&lt;0,ISTEXT(Y160)),ISTEXT('Mortgage 1 Info Calcs'!$K$4)),"",'Mortgage 1 Info Calcs'!F$21)),'Mortgage 1 Monthly Table'!P161)</f>
        <v>0</v>
      </c>
      <c r="N161">
        <f t="shared" si="20"/>
        <v>644.30140148550652</v>
      </c>
      <c r="O161">
        <f>IF(OR(OR(Y160&lt;0,ISTEXT(Y160)),ISTEXT('Mortgage 1 Info Calcs'!$K$4)),"",(O160+M161))</f>
        <v>0</v>
      </c>
      <c r="P161">
        <f>IF(ISBLANK('Mortgage 1 Monthly Table'!T161),IF(ISTEXT(J161),0,IF(OR(Y160&lt;Q160,AND(Y160&lt;0,NOT(ISTEXT(Y160))),ISTEXT('Mortgage 1 Info Calcs'!$K$4)),IF(-Y160&gt;P160,-Y160,Y160-Q160),IF(J161="",0,'Mortgage 1 Info Calcs'!F$26))),'Mortgage 1 Monthly Table'!T161)</f>
        <v>0</v>
      </c>
      <c r="Q161">
        <f>IF(OR(OR(Y160&lt;0,ISTEXT(Y160)),ISTEXT('Mortgage 1 Info Calcs'!$K$4)),"",IF(O161&lt;0,Q160,(Q160+P161)))</f>
        <v>0</v>
      </c>
      <c r="R161">
        <f>IF(OR(ISERROR(L161-S161),ISTEXT('Mortgage 1 Info Calcs'!$K$4)),"",L161-S161+M161)</f>
        <v>303.39872459019006</v>
      </c>
      <c r="S161">
        <f>IF(OR(IF(ISERROR(ROUND((J161-Q161-'Mortgage 1 Info Calcs'!F$24)*(G161/12),2)),0,(J161-O161-Q161-'Mortgage 1 Info Calcs'!F$24)*(G161/12)),,,ISTEXT('Mortgage 1 Info Calcs'!K$4)),IF(((J161-Q161-'Mortgage 1 Info Calcs'!F$24)*(G161/12))&gt;0,((J161-Q161-'Mortgage 1 Info Calcs'!F$24)*(G161/12)),0),0)</f>
        <v>340.90267689531646</v>
      </c>
      <c r="T161">
        <f>IF(OR(ISERROR(SUM(R$12:R161)),(ISTEXT(T160)),(T160=(SUM(R$12:R161)))),"",SUM(R$12:R161))</f>
        <v>32122.863345526595</v>
      </c>
      <c r="U161">
        <f>SUM(S$12:S161)</f>
        <v>64522.346877299482</v>
      </c>
      <c r="V161" t="str">
        <f>IF(ISBLANK('Mortgage 1 Info Calcs'!F$28),"",IF((O161+Q161)&gt;0,((O161+Q161)*G161/12)-((O161+Q161)*(('Mortgage 1 Info Calcs'!F$28)-('Mortgage 1 Info Calcs'!F$28*'Mortgage 1 Info Calcs'!G$29))/12),""))</f>
        <v/>
      </c>
      <c r="W161" t="str">
        <f>IF(ISTEXT(V161),"",SUM(V$12:V161))</f>
        <v/>
      </c>
      <c r="X161">
        <f>IF(OR(J161=Q161,ISTEXT(Y160),ISTEXT('Mortgage 1 Info Calcs'!$F$17)),"",IF(('Mortgage 1 Info Calcs'!F$18*12)&gt;C160+1,IF(C160='Mortgage 1 Info Calcs'!F$18*12,0,'Mortgage 1 Info Calcs'!F$19+Y161*('Mortgage 1 Info Calcs'!F$17)),'Mortgage 1 Info Calcs'!F$19))</f>
        <v>0</v>
      </c>
      <c r="Y161">
        <f>IF(OR(ISERROR(J161-R161-M161),IF(ISERROR((J161-R161-M161)=0),"True",(J161-R161-M161)=0),ISTEXT('Mortgage 1 Info Calcs'!$K$4)),"",IF((J161&gt;(L161+M161)),(FV((G161/'Mortgage 1 Variables'!E$43),1,(L161+M161),-J161+Q161+'Mortgage 1 Info Calcs'!F$24,0))+Q161+'Mortgage 1 Info Calcs'!F$24+IF(I161&gt;0,0,-I161),""))</f>
        <v>67877.136654473099</v>
      </c>
      <c r="Z161" s="67">
        <f>IF((FV(IF(G161=0,'Mortgage 1 Info Calcs'!F$8,G161)/12,1,PMT(IF(G161=0,'Mortgage 1 Info Calcs'!F$8,G161)/12,('Mortgage 1 Info Calcs'!F$9*12)-C160,-Z160,0),-Z160,0))&gt;0,(FV(IF(G161=0,'Mortgage 1 Info Calcs'!F$8,G161)/12,1,PMT(IF(G161=0,'Mortgage 1 Info Calcs'!F$8,G161)/12,('Mortgage 1 Info Calcs'!F$9*12)-C160,-Z160,0),-Z160,0)),0)</f>
        <v>67877.136654473099</v>
      </c>
      <c r="AA161" s="67">
        <f>IF(Z161&lt;=0,0,(IPMT(IF(G161=0,'Mortgage 1 Info Calcs'!F$8,G161)/12,1,('Mortgage 1 Info Calcs'!F$9*12)-C160,-Z160,0)))</f>
        <v>340.90267689531646</v>
      </c>
      <c r="AB161" s="67">
        <f>IF(C161&lt;('Mortgage 1 Info Calcs'!F$9*12),SUM(AA$12:AA161),0)</f>
        <v>64522.346877299482</v>
      </c>
      <c r="AC161" s="14">
        <v>150</v>
      </c>
      <c r="AD161" s="174">
        <f t="shared" si="21"/>
        <v>12.5</v>
      </c>
      <c r="AE161" s="174" t="str">
        <f>IF(Y161="","",IF(J$12+X161='Mortgage 2 Monthly calcs'!J$12+'Mortgage 2 Monthly calcs'!V161,"",IF(J$12+X161&gt;'Mortgage 2 Monthly calcs'!J$12+'Mortgage 2 Monthly calcs'!V161,IF(Y161+X161+'Mortgage 1 Info Calcs'!F$15&gt;'Mortgage 2 Monthly calcs'!W161+'Mortgage 2 Monthly calcs'!V161,"",C161),IF(Y161+X161&lt;'Mortgage 2 Monthly calcs'!W161+'Mortgage 2 Monthly calcs'!V161,"",C161))))</f>
        <v/>
      </c>
      <c r="AG161" s="16"/>
      <c r="AH161" s="16"/>
      <c r="AI161" s="15"/>
    </row>
    <row r="162" spans="2:35" ht="11.7" customHeight="1" x14ac:dyDescent="0.25">
      <c r="B162">
        <f t="shared" si="19"/>
        <v>12.583333333333334</v>
      </c>
      <c r="C162">
        <v>151</v>
      </c>
      <c r="E162" t="str">
        <f t="shared" si="22"/>
        <v/>
      </c>
      <c r="F162" t="str">
        <f>VLOOKUP('Mortgage 1 Variables'!D$14,'Mortgage 1 Variables'!B$8:C$19,2)</f>
        <v>May</v>
      </c>
      <c r="G162">
        <f>IF(ISBLANK('Mortgage 1 Monthly Table'!G162),IF(OR(J162=Q162,ISTEXT(Y161),ISTEXT('Mortgage 1 Info Calcs'!$K$4)),0,IF(('Mortgage 1 Info Calcs'!F$7*12)&gt;C161,G161,IF(C161='Mortgage 1 Info Calcs'!F$7*12,'Mortgage 1 Info Calcs'!F$8,G161))),'Mortgage 1 Monthly Table'!G162)</f>
        <v>0.06</v>
      </c>
      <c r="H162">
        <f>((PMT(G162/'Mortgage 1 Variables'!E$43,('Mortgage 1 Info Calcs'!F$9*'Mortgage 1 Variables'!E$43)-C161,-J162,0)))</f>
        <v>644.3014014855064</v>
      </c>
      <c r="I162">
        <f>IF(OR(ISERROR(((IPMT(G162/'Mortgage 1 Variables'!E$43,1,'Mortgage 1 Info Calcs'!F$9*'Mortgage 1 Variables'!E$43,-J162+Q162+'Mortgage 1 Info Calcs'!F$24,IF('Mortgage 1 Info Calcs'!F$5="Interest Only",-J162+Q162+'Mortgage 1 Info Calcs'!F$24,0))))),(((IPMT(G162/'Mortgage 1 Variables'!E$43,1,'Mortgage 1 Info Calcs'!F$9*'Mortgage 1 Variables'!E$43,-J$12,-J$12)))=0)),0,((IPMT(G162/'Mortgage 1 Variables'!E$43,1,'Mortgage 1 Info Calcs'!F$9*'Mortgage 1 Variables'!E$43,-J162+Q162+'Mortgage 1 Info Calcs'!F$24,IF('Mortgage 1 Info Calcs'!F$5="Interest Only",-J162+Q162+'Mortgage 1 Info Calcs'!F$24,0)))))</f>
        <v>339.3856832723655</v>
      </c>
      <c r="J162">
        <f>IF(Y161&gt;0,IF(ISTEXT('Mortgage 1 Info Calcs'!K$4),"0",IF(ISTEXT(Y161),Y161,Y161+(IF(ISTEXT(K162),0,K162)))),0)</f>
        <v>67877.136654473099</v>
      </c>
      <c r="K162">
        <f>IF(ISBLANK('Mortgage 1 Monthly Table'!L162),0,'Mortgage 1 Monthly Table'!L162)</f>
        <v>0</v>
      </c>
      <c r="L162">
        <f>IF(ISBLANK('Mortgage 1 Monthly Table'!N162),IF('Mortgage 1 Info Calcs'!F$13="Calculated",IF('Mortgage 1 Info Calcs'!F$22="Keep Same",IF('Mortgage 1 Info Calcs'!F$5="Interest Only",IF(OR(I162&gt;L161,J162=""),I162,IF(J162&lt;L161,IF(J162&lt;L161,J162+I162,IF(L161+M161&gt;J162,L161+I162,L161)),IF(L161+M161&gt;J162,L161+I162,L161))),IF(H162&gt;L161,H162,IF(J162&gt;L161,IF(L161+M161&gt;J162,L161+I162,L161),J162+S162))),IF('Mortgage 1 Info Calcs'!F$5="Interest Only",'Mortgage 1 Monthly Calcs'!I162,'Mortgage 1 Monthly Calcs'!H162)),'Mortgage 1 Monthly Calcs'!L161),'Mortgage 1 Monthly Table'!N162)</f>
        <v>644.3014014855064</v>
      </c>
      <c r="M162">
        <f>IF(ISBLANK('Mortgage 1 Monthly Table'!P162),IF(N161&gt;J162,IF(J162&gt;L161,J162-L161,0),IF(OR(OR(Y161&lt;0,ISTEXT(Y161)),ISTEXT('Mortgage 1 Info Calcs'!$K$4)),"",'Mortgage 1 Info Calcs'!F$21)),'Mortgage 1 Monthly Table'!P162)</f>
        <v>0</v>
      </c>
      <c r="N162">
        <f t="shared" si="20"/>
        <v>644.3014014855064</v>
      </c>
      <c r="O162">
        <f>IF(OR(OR(Y161&lt;0,ISTEXT(Y161)),ISTEXT('Mortgage 1 Info Calcs'!$K$4)),"",(O161+M162))</f>
        <v>0</v>
      </c>
      <c r="P162">
        <f>IF(ISBLANK('Mortgage 1 Monthly Table'!T162),IF(ISTEXT(J162),0,IF(OR(Y161&lt;Q161,AND(Y161&lt;0,NOT(ISTEXT(Y161))),ISTEXT('Mortgage 1 Info Calcs'!$K$4)),IF(-Y161&gt;P161,-Y161,Y161-Q161),IF(J162="",0,'Mortgage 1 Info Calcs'!F$26))),'Mortgage 1 Monthly Table'!T162)</f>
        <v>0</v>
      </c>
      <c r="Q162">
        <f>IF(OR(OR(Y161&lt;0,ISTEXT(Y161)),ISTEXT('Mortgage 1 Info Calcs'!$K$4)),"",IF(O162&lt;0,Q161,(Q161+P162)))</f>
        <v>0</v>
      </c>
      <c r="R162">
        <f>IF(OR(ISERROR(L162-S162),ISTEXT('Mortgage 1 Info Calcs'!$K$4)),"",L162-S162+M162)</f>
        <v>304.91571821314091</v>
      </c>
      <c r="S162">
        <f>IF(OR(IF(ISERROR(ROUND((J162-Q162-'Mortgage 1 Info Calcs'!F$24)*(G162/12),2)),0,(J162-O162-Q162-'Mortgage 1 Info Calcs'!F$24)*(G162/12)),,,ISTEXT('Mortgage 1 Info Calcs'!K$4)),IF(((J162-Q162-'Mortgage 1 Info Calcs'!F$24)*(G162/12))&gt;0,((J162-Q162-'Mortgage 1 Info Calcs'!F$24)*(G162/12)),0),0)</f>
        <v>339.3856832723655</v>
      </c>
      <c r="T162">
        <f>IF(OR(ISERROR(SUM(R$12:R162)),(ISTEXT(T161)),(T161=(SUM(R$12:R162)))),"",SUM(R$12:R162))</f>
        <v>32427.779063739737</v>
      </c>
      <c r="U162">
        <f>SUM(S$12:S162)</f>
        <v>64861.732560571851</v>
      </c>
      <c r="V162" t="str">
        <f>IF(ISBLANK('Mortgage 1 Info Calcs'!F$28),"",IF((O162+Q162)&gt;0,((O162+Q162)*G162/12)-((O162+Q162)*(('Mortgage 1 Info Calcs'!F$28)-('Mortgage 1 Info Calcs'!F$28*'Mortgage 1 Info Calcs'!G$29))/12),""))</f>
        <v/>
      </c>
      <c r="W162" t="str">
        <f>IF(ISTEXT(V162),"",SUM(V$12:V162))</f>
        <v/>
      </c>
      <c r="X162">
        <f>IF(OR(J162=Q162,ISTEXT(Y161),ISTEXT('Mortgage 1 Info Calcs'!$F$17)),"",IF(('Mortgage 1 Info Calcs'!F$18*12)&gt;C161+1,IF(C161='Mortgage 1 Info Calcs'!F$18*12,0,'Mortgage 1 Info Calcs'!F$19+Y162*('Mortgage 1 Info Calcs'!F$17)),'Mortgage 1 Info Calcs'!F$19))</f>
        <v>0</v>
      </c>
      <c r="Y162">
        <f>IF(OR(ISERROR(J162-R162-M162),IF(ISERROR((J162-R162-M162)=0),"True",(J162-R162-M162)=0),ISTEXT('Mortgage 1 Info Calcs'!$K$4)),"",IF((J162&gt;(L162+M162)),(FV((G162/'Mortgage 1 Variables'!E$43),1,(L162+M162),-J162+Q162+'Mortgage 1 Info Calcs'!F$24,0))+Q162+'Mortgage 1 Info Calcs'!F$24+IF(I162&gt;0,0,-I162),""))</f>
        <v>67572.220936259953</v>
      </c>
      <c r="Z162" s="67">
        <f>IF((FV(IF(G162=0,'Mortgage 1 Info Calcs'!F$8,G162)/12,1,PMT(IF(G162=0,'Mortgage 1 Info Calcs'!F$8,G162)/12,('Mortgage 1 Info Calcs'!F$9*12)-C161,-Z161,0),-Z161,0))&gt;0,(FV(IF(G162=0,'Mortgage 1 Info Calcs'!F$8,G162)/12,1,PMT(IF(G162=0,'Mortgage 1 Info Calcs'!F$8,G162)/12,('Mortgage 1 Info Calcs'!F$9*12)-C161,-Z161,0),-Z161,0)),0)</f>
        <v>67572.220936259953</v>
      </c>
      <c r="AA162" s="67">
        <f>IF(Z162&lt;=0,0,(IPMT(IF(G162=0,'Mortgage 1 Info Calcs'!F$8,G162)/12,1,('Mortgage 1 Info Calcs'!F$9*12)-C161,-Z161,0)))</f>
        <v>339.3856832723655</v>
      </c>
      <c r="AB162" s="67">
        <f>IF(C162&lt;('Mortgage 1 Info Calcs'!F$9*12),SUM(AA$12:AA162),0)</f>
        <v>64861.732560571851</v>
      </c>
      <c r="AC162" s="14">
        <v>151</v>
      </c>
      <c r="AD162" s="174">
        <f t="shared" si="21"/>
        <v>12.583333333333334</v>
      </c>
      <c r="AE162" s="174" t="str">
        <f>IF(Y162="","",IF(J$12+X162='Mortgage 2 Monthly calcs'!J$12+'Mortgage 2 Monthly calcs'!V162,"",IF(J$12+X162&gt;'Mortgage 2 Monthly calcs'!J$12+'Mortgage 2 Monthly calcs'!V162,IF(Y162+X162+'Mortgage 1 Info Calcs'!F$15&gt;'Mortgage 2 Monthly calcs'!W162+'Mortgage 2 Monthly calcs'!V162,"",C162),IF(Y162+X162&lt;'Mortgage 2 Monthly calcs'!W162+'Mortgage 2 Monthly calcs'!V162,"",C162))))</f>
        <v/>
      </c>
      <c r="AG162" s="16"/>
      <c r="AH162" s="16"/>
      <c r="AI162" s="15"/>
    </row>
    <row r="163" spans="2:35" ht="11.7" customHeight="1" x14ac:dyDescent="0.25">
      <c r="B163">
        <f t="shared" si="19"/>
        <v>12.666666666666666</v>
      </c>
      <c r="C163">
        <v>152</v>
      </c>
      <c r="E163" t="str">
        <f t="shared" si="22"/>
        <v/>
      </c>
      <c r="F163" t="str">
        <f>VLOOKUP('Mortgage 1 Variables'!D$15,'Mortgage 1 Variables'!B$8:C$19,2)</f>
        <v>Jun</v>
      </c>
      <c r="G163">
        <f>IF(ISBLANK('Mortgage 1 Monthly Table'!G163),IF(OR(J163=Q163,ISTEXT(Y162),ISTEXT('Mortgage 1 Info Calcs'!$K$4)),0,IF(('Mortgage 1 Info Calcs'!F$7*12)&gt;C162,G162,IF(C162='Mortgage 1 Info Calcs'!F$7*12,'Mortgage 1 Info Calcs'!F$8,G162))),'Mortgage 1 Monthly Table'!G163)</f>
        <v>0.06</v>
      </c>
      <c r="H163">
        <f>((PMT(G163/'Mortgage 1 Variables'!E$43,('Mortgage 1 Info Calcs'!F$9*'Mortgage 1 Variables'!E$43)-C162,-J163,0)))</f>
        <v>644.3014014855064</v>
      </c>
      <c r="I163">
        <f>IF(OR(ISERROR(((IPMT(G163/'Mortgage 1 Variables'!E$43,1,'Mortgage 1 Info Calcs'!F$9*'Mortgage 1 Variables'!E$43,-J163+Q163+'Mortgage 1 Info Calcs'!F$24,IF('Mortgage 1 Info Calcs'!F$5="Interest Only",-J163+Q163+'Mortgage 1 Info Calcs'!F$24,0))))),(((IPMT(G163/'Mortgage 1 Variables'!E$43,1,'Mortgage 1 Info Calcs'!F$9*'Mortgage 1 Variables'!E$43,-J$12,-J$12)))=0)),0,((IPMT(G163/'Mortgage 1 Variables'!E$43,1,'Mortgage 1 Info Calcs'!F$9*'Mortgage 1 Variables'!E$43,-J163+Q163+'Mortgage 1 Info Calcs'!F$24,IF('Mortgage 1 Info Calcs'!F$5="Interest Only",-J163+Q163+'Mortgage 1 Info Calcs'!F$24,0)))))</f>
        <v>337.86110468129976</v>
      </c>
      <c r="J163">
        <f>IF(Y162&gt;0,IF(ISTEXT('Mortgage 1 Info Calcs'!K$4),"0",IF(ISTEXT(Y162),Y162,Y162+(IF(ISTEXT(K163),0,K163)))),0)</f>
        <v>67572.220936259953</v>
      </c>
      <c r="K163">
        <f>IF(ISBLANK('Mortgage 1 Monthly Table'!L163),0,'Mortgage 1 Monthly Table'!L163)</f>
        <v>0</v>
      </c>
      <c r="L163">
        <f>IF(ISBLANK('Mortgage 1 Monthly Table'!N163),IF('Mortgage 1 Info Calcs'!F$13="Calculated",IF('Mortgage 1 Info Calcs'!F$22="Keep Same",IF('Mortgage 1 Info Calcs'!F$5="Interest Only",IF(OR(I163&gt;L162,J163=""),I163,IF(J163&lt;L162,IF(J163&lt;L162,J163+I163,IF(L162+M162&gt;J163,L162+I163,L162)),IF(L162+M162&gt;J163,L162+I163,L162))),IF(H163&gt;L162,H163,IF(J163&gt;L162,IF(L162+M162&gt;J163,L162+I163,L162),J163+S163))),IF('Mortgage 1 Info Calcs'!F$5="Interest Only",'Mortgage 1 Monthly Calcs'!I163,'Mortgage 1 Monthly Calcs'!H163)),'Mortgage 1 Monthly Calcs'!L162),'Mortgage 1 Monthly Table'!N163)</f>
        <v>644.3014014855064</v>
      </c>
      <c r="M163">
        <f>IF(ISBLANK('Mortgage 1 Monthly Table'!P163),IF(N162&gt;J163,IF(J163&gt;L162,J163-L162,0),IF(OR(OR(Y162&lt;0,ISTEXT(Y162)),ISTEXT('Mortgage 1 Info Calcs'!$K$4)),"",'Mortgage 1 Info Calcs'!F$21)),'Mortgage 1 Monthly Table'!P163)</f>
        <v>0</v>
      </c>
      <c r="N163">
        <f t="shared" si="20"/>
        <v>644.3014014855064</v>
      </c>
      <c r="O163">
        <f>IF(OR(OR(Y162&lt;0,ISTEXT(Y162)),ISTEXT('Mortgage 1 Info Calcs'!$K$4)),"",(O162+M163))</f>
        <v>0</v>
      </c>
      <c r="P163">
        <f>IF(ISBLANK('Mortgage 1 Monthly Table'!T163),IF(ISTEXT(J163),0,IF(OR(Y162&lt;Q162,AND(Y162&lt;0,NOT(ISTEXT(Y162))),ISTEXT('Mortgage 1 Info Calcs'!$K$4)),IF(-Y162&gt;P162,-Y162,Y162-Q162),IF(J163="",0,'Mortgage 1 Info Calcs'!F$26))),'Mortgage 1 Monthly Table'!T163)</f>
        <v>0</v>
      </c>
      <c r="Q163">
        <f>IF(OR(OR(Y162&lt;0,ISTEXT(Y162)),ISTEXT('Mortgage 1 Info Calcs'!$K$4)),"",IF(O163&lt;0,Q162,(Q162+P163)))</f>
        <v>0</v>
      </c>
      <c r="R163">
        <f>IF(OR(ISERROR(L163-S163),ISTEXT('Mortgage 1 Info Calcs'!$K$4)),"",L163-S163+M163)</f>
        <v>306.44029680420664</v>
      </c>
      <c r="S163">
        <f>IF(OR(IF(ISERROR(ROUND((J163-Q163-'Mortgage 1 Info Calcs'!F$24)*(G163/12),2)),0,(J163-O163-Q163-'Mortgage 1 Info Calcs'!F$24)*(G163/12)),,,ISTEXT('Mortgage 1 Info Calcs'!K$4)),IF(((J163-Q163-'Mortgage 1 Info Calcs'!F$24)*(G163/12))&gt;0,((J163-Q163-'Mortgage 1 Info Calcs'!F$24)*(G163/12)),0),0)</f>
        <v>337.86110468129976</v>
      </c>
      <c r="T163">
        <f>IF(OR(ISERROR(SUM(R$12:R163)),(ISTEXT(T162)),(T162=(SUM(R$12:R163)))),"",SUM(R$12:R163))</f>
        <v>32734.219360543942</v>
      </c>
      <c r="U163">
        <f>SUM(S$12:S163)</f>
        <v>65199.593665253153</v>
      </c>
      <c r="V163" t="str">
        <f>IF(ISBLANK('Mortgage 1 Info Calcs'!F$28),"",IF((O163+Q163)&gt;0,((O163+Q163)*G163/12)-((O163+Q163)*(('Mortgage 1 Info Calcs'!F$28)-('Mortgage 1 Info Calcs'!F$28*'Mortgage 1 Info Calcs'!G$29))/12),""))</f>
        <v/>
      </c>
      <c r="W163" t="str">
        <f>IF(ISTEXT(V163),"",SUM(V$12:V163))</f>
        <v/>
      </c>
      <c r="X163">
        <f>IF(OR(J163=Q163,ISTEXT(Y162),ISTEXT('Mortgage 1 Info Calcs'!$F$17)),"",IF(('Mortgage 1 Info Calcs'!F$18*12)&gt;C162+1,IF(C162='Mortgage 1 Info Calcs'!F$18*12,0,'Mortgage 1 Info Calcs'!F$19+Y163*('Mortgage 1 Info Calcs'!F$17)),'Mortgage 1 Info Calcs'!F$19))</f>
        <v>0</v>
      </c>
      <c r="Y163">
        <f>IF(OR(ISERROR(J163-R163-M163),IF(ISERROR((J163-R163-M163)=0),"True",(J163-R163-M163)=0),ISTEXT('Mortgage 1 Info Calcs'!$K$4)),"",IF((J163&gt;(L163+M163)),(FV((G163/'Mortgage 1 Variables'!E$43),1,(L163+M163),-J163+Q163+'Mortgage 1 Info Calcs'!F$24,0))+Q163+'Mortgage 1 Info Calcs'!F$24+IF(I163&gt;0,0,-I163),""))</f>
        <v>67265.780639455741</v>
      </c>
      <c r="Z163" s="67">
        <f>IF((FV(IF(G163=0,'Mortgage 1 Info Calcs'!F$8,G163)/12,1,PMT(IF(G163=0,'Mortgage 1 Info Calcs'!F$8,G163)/12,('Mortgage 1 Info Calcs'!F$9*12)-C162,-Z162,0),-Z162,0))&gt;0,(FV(IF(G163=0,'Mortgage 1 Info Calcs'!F$8,G163)/12,1,PMT(IF(G163=0,'Mortgage 1 Info Calcs'!F$8,G163)/12,('Mortgage 1 Info Calcs'!F$9*12)-C162,-Z162,0),-Z162,0)),0)</f>
        <v>67265.780639455741</v>
      </c>
      <c r="AA163" s="67">
        <f>IF(Z163&lt;=0,0,(IPMT(IF(G163=0,'Mortgage 1 Info Calcs'!F$8,G163)/12,1,('Mortgage 1 Info Calcs'!F$9*12)-C162,-Z162,0)))</f>
        <v>337.86110468129976</v>
      </c>
      <c r="AB163" s="67">
        <f>IF(C163&lt;('Mortgage 1 Info Calcs'!F$9*12),SUM(AA$12:AA163),0)</f>
        <v>65199.593665253153</v>
      </c>
      <c r="AC163" s="14">
        <v>152</v>
      </c>
      <c r="AD163" s="174">
        <f t="shared" si="21"/>
        <v>12.666666666666666</v>
      </c>
      <c r="AE163" s="174" t="str">
        <f>IF(Y163="","",IF(J$12+X163='Mortgage 2 Monthly calcs'!J$12+'Mortgage 2 Monthly calcs'!V163,"",IF(J$12+X163&gt;'Mortgage 2 Monthly calcs'!J$12+'Mortgage 2 Monthly calcs'!V163,IF(Y163+X163+'Mortgage 1 Info Calcs'!F$15&gt;'Mortgage 2 Monthly calcs'!W163+'Mortgage 2 Monthly calcs'!V163,"",C163),IF(Y163+X163&lt;'Mortgage 2 Monthly calcs'!W163+'Mortgage 2 Monthly calcs'!V163,"",C163))))</f>
        <v/>
      </c>
      <c r="AG163" s="16"/>
      <c r="AH163" s="16"/>
      <c r="AI163" s="15"/>
    </row>
    <row r="164" spans="2:35" ht="11.7" customHeight="1" x14ac:dyDescent="0.25">
      <c r="B164">
        <f t="shared" si="19"/>
        <v>12.75</v>
      </c>
      <c r="C164">
        <v>153</v>
      </c>
      <c r="E164" t="str">
        <f t="shared" si="22"/>
        <v/>
      </c>
      <c r="F164" t="str">
        <f>VLOOKUP('Mortgage 1 Variables'!D$16,'Mortgage 1 Variables'!B$8:C$19,2)</f>
        <v>Jul</v>
      </c>
      <c r="G164">
        <f>IF(ISBLANK('Mortgage 1 Monthly Table'!G164),IF(OR(J164=Q164,ISTEXT(Y163),ISTEXT('Mortgage 1 Info Calcs'!$K$4)),0,IF(('Mortgage 1 Info Calcs'!F$7*12)&gt;C163,G163,IF(C163='Mortgage 1 Info Calcs'!F$7*12,'Mortgage 1 Info Calcs'!F$8,G163))),'Mortgage 1 Monthly Table'!G164)</f>
        <v>0.06</v>
      </c>
      <c r="H164">
        <f>((PMT(G164/'Mortgage 1 Variables'!E$43,('Mortgage 1 Info Calcs'!F$9*'Mortgage 1 Variables'!E$43)-C163,-J164,0)))</f>
        <v>644.3014014855064</v>
      </c>
      <c r="I164">
        <f>IF(OR(ISERROR(((IPMT(G164/'Mortgage 1 Variables'!E$43,1,'Mortgage 1 Info Calcs'!F$9*'Mortgage 1 Variables'!E$43,-J164+Q164+'Mortgage 1 Info Calcs'!F$24,IF('Mortgage 1 Info Calcs'!F$5="Interest Only",-J164+Q164+'Mortgage 1 Info Calcs'!F$24,0))))),(((IPMT(G164/'Mortgage 1 Variables'!E$43,1,'Mortgage 1 Info Calcs'!F$9*'Mortgage 1 Variables'!E$43,-J$12,-J$12)))=0)),0,((IPMT(G164/'Mortgage 1 Variables'!E$43,1,'Mortgage 1 Info Calcs'!F$9*'Mortgage 1 Variables'!E$43,-J164+Q164+'Mortgage 1 Info Calcs'!F$24,IF('Mortgage 1 Info Calcs'!F$5="Interest Only",-J164+Q164+'Mortgage 1 Info Calcs'!F$24,0)))))</f>
        <v>336.32890319727869</v>
      </c>
      <c r="J164">
        <f>IF(Y163&gt;0,IF(ISTEXT('Mortgage 1 Info Calcs'!K$4),"0",IF(ISTEXT(Y163),Y163,Y163+(IF(ISTEXT(K164),0,K164)))),0)</f>
        <v>67265.780639455741</v>
      </c>
      <c r="K164">
        <f>IF(ISBLANK('Mortgage 1 Monthly Table'!L164),0,'Mortgage 1 Monthly Table'!L164)</f>
        <v>0</v>
      </c>
      <c r="L164">
        <f>IF(ISBLANK('Mortgage 1 Monthly Table'!N164),IF('Mortgage 1 Info Calcs'!F$13="Calculated",IF('Mortgage 1 Info Calcs'!F$22="Keep Same",IF('Mortgage 1 Info Calcs'!F$5="Interest Only",IF(OR(I164&gt;L163,J164=""),I164,IF(J164&lt;L163,IF(J164&lt;L163,J164+I164,IF(L163+M163&gt;J164,L163+I164,L163)),IF(L163+M163&gt;J164,L163+I164,L163))),IF(H164&gt;L163,H164,IF(J164&gt;L163,IF(L163+M163&gt;J164,L163+I164,L163),J164+S164))),IF('Mortgage 1 Info Calcs'!F$5="Interest Only",'Mortgage 1 Monthly Calcs'!I164,'Mortgage 1 Monthly Calcs'!H164)),'Mortgage 1 Monthly Calcs'!L163),'Mortgage 1 Monthly Table'!N164)</f>
        <v>644.3014014855064</v>
      </c>
      <c r="M164">
        <f>IF(ISBLANK('Mortgage 1 Monthly Table'!P164),IF(N163&gt;J164,IF(J164&gt;L163,J164-L163,0),IF(OR(OR(Y163&lt;0,ISTEXT(Y163)),ISTEXT('Mortgage 1 Info Calcs'!$K$4)),"",'Mortgage 1 Info Calcs'!F$21)),'Mortgage 1 Monthly Table'!P164)</f>
        <v>0</v>
      </c>
      <c r="N164">
        <f t="shared" si="20"/>
        <v>644.3014014855064</v>
      </c>
      <c r="O164">
        <f>IF(OR(OR(Y163&lt;0,ISTEXT(Y163)),ISTEXT('Mortgage 1 Info Calcs'!$K$4)),"",(O163+M164))</f>
        <v>0</v>
      </c>
      <c r="P164">
        <f>IF(ISBLANK('Mortgage 1 Monthly Table'!T164),IF(ISTEXT(J164),0,IF(OR(Y163&lt;Q163,AND(Y163&lt;0,NOT(ISTEXT(Y163))),ISTEXT('Mortgage 1 Info Calcs'!$K$4)),IF(-Y163&gt;P163,-Y163,Y163-Q163),IF(J164="",0,'Mortgage 1 Info Calcs'!F$26))),'Mortgage 1 Monthly Table'!T164)</f>
        <v>0</v>
      </c>
      <c r="Q164">
        <f>IF(OR(OR(Y163&lt;0,ISTEXT(Y163)),ISTEXT('Mortgage 1 Info Calcs'!$K$4)),"",IF(O164&lt;0,Q163,(Q163+P164)))</f>
        <v>0</v>
      </c>
      <c r="R164">
        <f>IF(OR(ISERROR(L164-S164),ISTEXT('Mortgage 1 Info Calcs'!$K$4)),"",L164-S164+M164)</f>
        <v>307.97249828822771</v>
      </c>
      <c r="S164">
        <f>IF(OR(IF(ISERROR(ROUND((J164-Q164-'Mortgage 1 Info Calcs'!F$24)*(G164/12),2)),0,(J164-O164-Q164-'Mortgage 1 Info Calcs'!F$24)*(G164/12)),,,ISTEXT('Mortgage 1 Info Calcs'!K$4)),IF(((J164-Q164-'Mortgage 1 Info Calcs'!F$24)*(G164/12))&gt;0,((J164-Q164-'Mortgage 1 Info Calcs'!F$24)*(G164/12)),0),0)</f>
        <v>336.32890319727869</v>
      </c>
      <c r="T164">
        <f>IF(OR(ISERROR(SUM(R$12:R164)),(ISTEXT(T163)),(T163=(SUM(R$12:R164)))),"",SUM(R$12:R164))</f>
        <v>33042.191858832171</v>
      </c>
      <c r="U164">
        <f>SUM(S$12:S164)</f>
        <v>65535.922568450434</v>
      </c>
      <c r="V164" t="str">
        <f>IF(ISBLANK('Mortgage 1 Info Calcs'!F$28),"",IF((O164+Q164)&gt;0,((O164+Q164)*G164/12)-((O164+Q164)*(('Mortgage 1 Info Calcs'!F$28)-('Mortgage 1 Info Calcs'!F$28*'Mortgage 1 Info Calcs'!G$29))/12),""))</f>
        <v/>
      </c>
      <c r="W164" t="str">
        <f>IF(ISTEXT(V164),"",SUM(V$12:V164))</f>
        <v/>
      </c>
      <c r="X164">
        <f>IF(OR(J164=Q164,ISTEXT(Y163),ISTEXT('Mortgage 1 Info Calcs'!$F$17)),"",IF(('Mortgage 1 Info Calcs'!F$18*12)&gt;C163+1,IF(C163='Mortgage 1 Info Calcs'!F$18*12,0,'Mortgage 1 Info Calcs'!F$19+Y164*('Mortgage 1 Info Calcs'!F$17)),'Mortgage 1 Info Calcs'!F$19))</f>
        <v>0</v>
      </c>
      <c r="Y164">
        <f>IF(OR(ISERROR(J164-R164-M164),IF(ISERROR((J164-R164-M164)=0),"True",(J164-R164-M164)=0),ISTEXT('Mortgage 1 Info Calcs'!$K$4)),"",IF((J164&gt;(L164+M164)),(FV((G164/'Mortgage 1 Variables'!E$43),1,(L164+M164),-J164+Q164+'Mortgage 1 Info Calcs'!F$24,0))+Q164+'Mortgage 1 Info Calcs'!F$24+IF(I164&gt;0,0,-I164),""))</f>
        <v>66957.808141167508</v>
      </c>
      <c r="Z164" s="67">
        <f>IF((FV(IF(G164=0,'Mortgage 1 Info Calcs'!F$8,G164)/12,1,PMT(IF(G164=0,'Mortgage 1 Info Calcs'!F$8,G164)/12,('Mortgage 1 Info Calcs'!F$9*12)-C163,-Z163,0),-Z163,0))&gt;0,(FV(IF(G164=0,'Mortgage 1 Info Calcs'!F$8,G164)/12,1,PMT(IF(G164=0,'Mortgage 1 Info Calcs'!F$8,G164)/12,('Mortgage 1 Info Calcs'!F$9*12)-C163,-Z163,0),-Z163,0)),0)</f>
        <v>66957.808141167508</v>
      </c>
      <c r="AA164" s="67">
        <f>IF(Z164&lt;=0,0,(IPMT(IF(G164=0,'Mortgage 1 Info Calcs'!F$8,G164)/12,1,('Mortgage 1 Info Calcs'!F$9*12)-C163,-Z163,0)))</f>
        <v>336.32890319727869</v>
      </c>
      <c r="AB164" s="67">
        <f>IF(C164&lt;('Mortgage 1 Info Calcs'!F$9*12),SUM(AA$12:AA164),0)</f>
        <v>65535.922568450434</v>
      </c>
      <c r="AC164" s="14">
        <v>153</v>
      </c>
      <c r="AD164" s="174">
        <f t="shared" si="21"/>
        <v>12.75</v>
      </c>
      <c r="AE164" s="174" t="str">
        <f>IF(Y164="","",IF(J$12+X164='Mortgage 2 Monthly calcs'!J$12+'Mortgage 2 Monthly calcs'!V164,"",IF(J$12+X164&gt;'Mortgage 2 Monthly calcs'!J$12+'Mortgage 2 Monthly calcs'!V164,IF(Y164+X164+'Mortgage 1 Info Calcs'!F$15&gt;'Mortgage 2 Monthly calcs'!W164+'Mortgage 2 Monthly calcs'!V164,"",C164),IF(Y164+X164&lt;'Mortgage 2 Monthly calcs'!W164+'Mortgage 2 Monthly calcs'!V164,"",C164))))</f>
        <v/>
      </c>
      <c r="AG164" s="16"/>
      <c r="AH164" s="16"/>
      <c r="AI164" s="15"/>
    </row>
    <row r="165" spans="2:35" ht="11.7" customHeight="1" x14ac:dyDescent="0.25">
      <c r="B165">
        <f t="shared" si="19"/>
        <v>12.833333333333334</v>
      </c>
      <c r="C165">
        <v>154</v>
      </c>
      <c r="E165" t="str">
        <f t="shared" si="22"/>
        <v/>
      </c>
      <c r="F165" t="str">
        <f>VLOOKUP('Mortgage 1 Variables'!D$17,'Mortgage 1 Variables'!B$8:C$19,2)</f>
        <v>Aug</v>
      </c>
      <c r="G165">
        <f>IF(ISBLANK('Mortgage 1 Monthly Table'!G165),IF(OR(J165=Q165,ISTEXT(Y164),ISTEXT('Mortgage 1 Info Calcs'!$K$4)),0,IF(('Mortgage 1 Info Calcs'!F$7*12)&gt;C164,G164,IF(C164='Mortgage 1 Info Calcs'!F$7*12,'Mortgage 1 Info Calcs'!F$8,G164))),'Mortgage 1 Monthly Table'!G165)</f>
        <v>0.06</v>
      </c>
      <c r="H165">
        <f>((PMT(G165/'Mortgage 1 Variables'!E$43,('Mortgage 1 Info Calcs'!F$9*'Mortgage 1 Variables'!E$43)-C164,-J165,0)))</f>
        <v>644.3014014855064</v>
      </c>
      <c r="I165">
        <f>IF(OR(ISERROR(((IPMT(G165/'Mortgage 1 Variables'!E$43,1,'Mortgage 1 Info Calcs'!F$9*'Mortgage 1 Variables'!E$43,-J165+Q165+'Mortgage 1 Info Calcs'!F$24,IF('Mortgage 1 Info Calcs'!F$5="Interest Only",-J165+Q165+'Mortgage 1 Info Calcs'!F$24,0))))),(((IPMT(G165/'Mortgage 1 Variables'!E$43,1,'Mortgage 1 Info Calcs'!F$9*'Mortgage 1 Variables'!E$43,-J$12,-J$12)))=0)),0,((IPMT(G165/'Mortgage 1 Variables'!E$43,1,'Mortgage 1 Info Calcs'!F$9*'Mortgage 1 Variables'!E$43,-J165+Q165+'Mortgage 1 Info Calcs'!F$24,IF('Mortgage 1 Info Calcs'!F$5="Interest Only",-J165+Q165+'Mortgage 1 Info Calcs'!F$24,0)))))</f>
        <v>334.78904070583752</v>
      </c>
      <c r="J165">
        <f>IF(Y164&gt;0,IF(ISTEXT('Mortgage 1 Info Calcs'!K$4),"0",IF(ISTEXT(Y164),Y164,Y164+(IF(ISTEXT(K165),0,K165)))),0)</f>
        <v>66957.808141167508</v>
      </c>
      <c r="K165">
        <f>IF(ISBLANK('Mortgage 1 Monthly Table'!L165),0,'Mortgage 1 Monthly Table'!L165)</f>
        <v>0</v>
      </c>
      <c r="L165">
        <f>IF(ISBLANK('Mortgage 1 Monthly Table'!N165),IF('Mortgage 1 Info Calcs'!F$13="Calculated",IF('Mortgage 1 Info Calcs'!F$22="Keep Same",IF('Mortgage 1 Info Calcs'!F$5="Interest Only",IF(OR(I165&gt;L164,J165=""),I165,IF(J165&lt;L164,IF(J165&lt;L164,J165+I165,IF(L164+M164&gt;J165,L164+I165,L164)),IF(L164+M164&gt;J165,L164+I165,L164))),IF(H165&gt;L164,H165,IF(J165&gt;L164,IF(L164+M164&gt;J165,L164+I165,L164),J165+S165))),IF('Mortgage 1 Info Calcs'!F$5="Interest Only",'Mortgage 1 Monthly Calcs'!I165,'Mortgage 1 Monthly Calcs'!H165)),'Mortgage 1 Monthly Calcs'!L164),'Mortgage 1 Monthly Table'!N165)</f>
        <v>644.3014014855064</v>
      </c>
      <c r="M165">
        <f>IF(ISBLANK('Mortgage 1 Monthly Table'!P165),IF(N164&gt;J165,IF(J165&gt;L164,J165-L164,0),IF(OR(OR(Y164&lt;0,ISTEXT(Y164)),ISTEXT('Mortgage 1 Info Calcs'!$K$4)),"",'Mortgage 1 Info Calcs'!F$21)),'Mortgage 1 Monthly Table'!P165)</f>
        <v>0</v>
      </c>
      <c r="N165">
        <f t="shared" si="20"/>
        <v>644.3014014855064</v>
      </c>
      <c r="O165">
        <f>IF(OR(OR(Y164&lt;0,ISTEXT(Y164)),ISTEXT('Mortgage 1 Info Calcs'!$K$4)),"",(O164+M165))</f>
        <v>0</v>
      </c>
      <c r="P165">
        <f>IF(ISBLANK('Mortgage 1 Monthly Table'!T165),IF(ISTEXT(J165),0,IF(OR(Y164&lt;Q164,AND(Y164&lt;0,NOT(ISTEXT(Y164))),ISTEXT('Mortgage 1 Info Calcs'!$K$4)),IF(-Y164&gt;P164,-Y164,Y164-Q164),IF(J165="",0,'Mortgage 1 Info Calcs'!F$26))),'Mortgage 1 Monthly Table'!T165)</f>
        <v>0</v>
      </c>
      <c r="Q165">
        <f>IF(OR(OR(Y164&lt;0,ISTEXT(Y164)),ISTEXT('Mortgage 1 Info Calcs'!$K$4)),"",IF(O165&lt;0,Q164,(Q164+P165)))</f>
        <v>0</v>
      </c>
      <c r="R165">
        <f>IF(OR(ISERROR(L165-S165),ISTEXT('Mortgage 1 Info Calcs'!$K$4)),"",L165-S165+M165)</f>
        <v>309.51236077966888</v>
      </c>
      <c r="S165">
        <f>IF(OR(IF(ISERROR(ROUND((J165-Q165-'Mortgage 1 Info Calcs'!F$24)*(G165/12),2)),0,(J165-O165-Q165-'Mortgage 1 Info Calcs'!F$24)*(G165/12)),,,ISTEXT('Mortgage 1 Info Calcs'!K$4)),IF(((J165-Q165-'Mortgage 1 Info Calcs'!F$24)*(G165/12))&gt;0,((J165-Q165-'Mortgage 1 Info Calcs'!F$24)*(G165/12)),0),0)</f>
        <v>334.78904070583752</v>
      </c>
      <c r="T165">
        <f>IF(OR(ISERROR(SUM(R$12:R165)),(ISTEXT(T164)),(T164=(SUM(R$12:R165)))),"",SUM(R$12:R165))</f>
        <v>33351.704219611842</v>
      </c>
      <c r="U165">
        <f>SUM(S$12:S165)</f>
        <v>65870.711609156278</v>
      </c>
      <c r="V165" t="str">
        <f>IF(ISBLANK('Mortgage 1 Info Calcs'!F$28),"",IF((O165+Q165)&gt;0,((O165+Q165)*G165/12)-((O165+Q165)*(('Mortgage 1 Info Calcs'!F$28)-('Mortgage 1 Info Calcs'!F$28*'Mortgage 1 Info Calcs'!G$29))/12),""))</f>
        <v/>
      </c>
      <c r="W165" t="str">
        <f>IF(ISTEXT(V165),"",SUM(V$12:V165))</f>
        <v/>
      </c>
      <c r="X165">
        <f>IF(OR(J165=Q165,ISTEXT(Y164),ISTEXT('Mortgage 1 Info Calcs'!$F$17)),"",IF(('Mortgage 1 Info Calcs'!F$18*12)&gt;C164+1,IF(C164='Mortgage 1 Info Calcs'!F$18*12,0,'Mortgage 1 Info Calcs'!F$19+Y165*('Mortgage 1 Info Calcs'!F$17)),'Mortgage 1 Info Calcs'!F$19))</f>
        <v>0</v>
      </c>
      <c r="Y165">
        <f>IF(OR(ISERROR(J165-R165-M165),IF(ISERROR((J165-R165-M165)=0),"True",(J165-R165-M165)=0),ISTEXT('Mortgage 1 Info Calcs'!$K$4)),"",IF((J165&gt;(L165+M165)),(FV((G165/'Mortgage 1 Variables'!E$43),1,(L165+M165),-J165+Q165+'Mortgage 1 Info Calcs'!F$24,0))+Q165+'Mortgage 1 Info Calcs'!F$24+IF(I165&gt;0,0,-I165),""))</f>
        <v>66648.295780387838</v>
      </c>
      <c r="Z165" s="67">
        <f>IF((FV(IF(G165=0,'Mortgage 1 Info Calcs'!F$8,G165)/12,1,PMT(IF(G165=0,'Mortgage 1 Info Calcs'!F$8,G165)/12,('Mortgage 1 Info Calcs'!F$9*12)-C164,-Z164,0),-Z164,0))&gt;0,(FV(IF(G165=0,'Mortgage 1 Info Calcs'!F$8,G165)/12,1,PMT(IF(G165=0,'Mortgage 1 Info Calcs'!F$8,G165)/12,('Mortgage 1 Info Calcs'!F$9*12)-C164,-Z164,0),-Z164,0)),0)</f>
        <v>66648.295780387838</v>
      </c>
      <c r="AA165" s="67">
        <f>IF(Z165&lt;=0,0,(IPMT(IF(G165=0,'Mortgage 1 Info Calcs'!F$8,G165)/12,1,('Mortgage 1 Info Calcs'!F$9*12)-C164,-Z164,0)))</f>
        <v>334.78904070583752</v>
      </c>
      <c r="AB165" s="67">
        <f>IF(C165&lt;('Mortgage 1 Info Calcs'!F$9*12),SUM(AA$12:AA165),0)</f>
        <v>65870.711609156278</v>
      </c>
      <c r="AC165" s="14">
        <v>154</v>
      </c>
      <c r="AD165" s="174">
        <f t="shared" si="21"/>
        <v>12.833333333333334</v>
      </c>
      <c r="AE165" s="174" t="str">
        <f>IF(Y165="","",IF(J$12+X165='Mortgage 2 Monthly calcs'!J$12+'Mortgage 2 Monthly calcs'!V165,"",IF(J$12+X165&gt;'Mortgage 2 Monthly calcs'!J$12+'Mortgage 2 Monthly calcs'!V165,IF(Y165+X165+'Mortgage 1 Info Calcs'!F$15&gt;'Mortgage 2 Monthly calcs'!W165+'Mortgage 2 Monthly calcs'!V165,"",C165),IF(Y165+X165&lt;'Mortgage 2 Monthly calcs'!W165+'Mortgage 2 Monthly calcs'!V165,"",C165))))</f>
        <v/>
      </c>
      <c r="AG165" s="16"/>
      <c r="AH165" s="16"/>
      <c r="AI165" s="15"/>
    </row>
    <row r="166" spans="2:35" ht="11.7" customHeight="1" x14ac:dyDescent="0.25">
      <c r="B166">
        <f t="shared" si="19"/>
        <v>12.916666666666666</v>
      </c>
      <c r="C166">
        <v>155</v>
      </c>
      <c r="E166" t="str">
        <f t="shared" si="22"/>
        <v/>
      </c>
      <c r="F166" t="str">
        <f>VLOOKUP('Mortgage 1 Variables'!D$18,'Mortgage 1 Variables'!B$8:C$19,2)</f>
        <v>Sep</v>
      </c>
      <c r="G166">
        <f>IF(ISBLANK('Mortgage 1 Monthly Table'!G166),IF(OR(J166=Q166,ISTEXT(Y165),ISTEXT('Mortgage 1 Info Calcs'!$K$4)),0,IF(('Mortgage 1 Info Calcs'!F$7*12)&gt;C165,G165,IF(C165='Mortgage 1 Info Calcs'!F$7*12,'Mortgage 1 Info Calcs'!F$8,G165))),'Mortgage 1 Monthly Table'!G166)</f>
        <v>0.06</v>
      </c>
      <c r="H166">
        <f>((PMT(G166/'Mortgage 1 Variables'!E$43,('Mortgage 1 Info Calcs'!F$9*'Mortgage 1 Variables'!E$43)-C165,-J166,0)))</f>
        <v>644.3014014855064</v>
      </c>
      <c r="I166">
        <f>IF(OR(ISERROR(((IPMT(G166/'Mortgage 1 Variables'!E$43,1,'Mortgage 1 Info Calcs'!F$9*'Mortgage 1 Variables'!E$43,-J166+Q166+'Mortgage 1 Info Calcs'!F$24,IF('Mortgage 1 Info Calcs'!F$5="Interest Only",-J166+Q166+'Mortgage 1 Info Calcs'!F$24,0))))),(((IPMT(G166/'Mortgage 1 Variables'!E$43,1,'Mortgage 1 Info Calcs'!F$9*'Mortgage 1 Variables'!E$43,-J$12,-J$12)))=0)),0,((IPMT(G166/'Mortgage 1 Variables'!E$43,1,'Mortgage 1 Info Calcs'!F$9*'Mortgage 1 Variables'!E$43,-J166+Q166+'Mortgage 1 Info Calcs'!F$24,IF('Mortgage 1 Info Calcs'!F$5="Interest Only",-J166+Q166+'Mortgage 1 Info Calcs'!F$24,0)))))</f>
        <v>333.24147890193922</v>
      </c>
      <c r="J166">
        <f>IF(Y165&gt;0,IF(ISTEXT('Mortgage 1 Info Calcs'!K$4),"0",IF(ISTEXT(Y165),Y165,Y165+(IF(ISTEXT(K166),0,K166)))),0)</f>
        <v>66648.295780387838</v>
      </c>
      <c r="K166">
        <f>IF(ISBLANK('Mortgage 1 Monthly Table'!L166),0,'Mortgage 1 Monthly Table'!L166)</f>
        <v>0</v>
      </c>
      <c r="L166">
        <f>IF(ISBLANK('Mortgage 1 Monthly Table'!N166),IF('Mortgage 1 Info Calcs'!F$13="Calculated",IF('Mortgage 1 Info Calcs'!F$22="Keep Same",IF('Mortgage 1 Info Calcs'!F$5="Interest Only",IF(OR(I166&gt;L165,J166=""),I166,IF(J166&lt;L165,IF(J166&lt;L165,J166+I166,IF(L165+M165&gt;J166,L165+I166,L165)),IF(L165+M165&gt;J166,L165+I166,L165))),IF(H166&gt;L165,H166,IF(J166&gt;L165,IF(L165+M165&gt;J166,L165+I166,L165),J166+S166))),IF('Mortgage 1 Info Calcs'!F$5="Interest Only",'Mortgage 1 Monthly Calcs'!I166,'Mortgage 1 Monthly Calcs'!H166)),'Mortgage 1 Monthly Calcs'!L165),'Mortgage 1 Monthly Table'!N166)</f>
        <v>644.3014014855064</v>
      </c>
      <c r="M166">
        <f>IF(ISBLANK('Mortgage 1 Monthly Table'!P166),IF(N165&gt;J166,IF(J166&gt;L165,J166-L165,0),IF(OR(OR(Y165&lt;0,ISTEXT(Y165)),ISTEXT('Mortgage 1 Info Calcs'!$K$4)),"",'Mortgage 1 Info Calcs'!F$21)),'Mortgage 1 Monthly Table'!P166)</f>
        <v>0</v>
      </c>
      <c r="N166">
        <f t="shared" si="20"/>
        <v>644.3014014855064</v>
      </c>
      <c r="O166">
        <f>IF(OR(OR(Y165&lt;0,ISTEXT(Y165)),ISTEXT('Mortgage 1 Info Calcs'!$K$4)),"",(O165+M166))</f>
        <v>0</v>
      </c>
      <c r="P166">
        <f>IF(ISBLANK('Mortgage 1 Monthly Table'!T166),IF(ISTEXT(J166),0,IF(OR(Y165&lt;Q165,AND(Y165&lt;0,NOT(ISTEXT(Y165))),ISTEXT('Mortgage 1 Info Calcs'!$K$4)),IF(-Y165&gt;P165,-Y165,Y165-Q165),IF(J166="",0,'Mortgage 1 Info Calcs'!F$26))),'Mortgage 1 Monthly Table'!T166)</f>
        <v>0</v>
      </c>
      <c r="Q166">
        <f>IF(OR(OR(Y165&lt;0,ISTEXT(Y165)),ISTEXT('Mortgage 1 Info Calcs'!$K$4)),"",IF(O166&lt;0,Q165,(Q165+P166)))</f>
        <v>0</v>
      </c>
      <c r="R166">
        <f>IF(OR(ISERROR(L166-S166),ISTEXT('Mortgage 1 Info Calcs'!$K$4)),"",L166-S166+M166)</f>
        <v>311.05992258356719</v>
      </c>
      <c r="S166">
        <f>IF(OR(IF(ISERROR(ROUND((J166-Q166-'Mortgage 1 Info Calcs'!F$24)*(G166/12),2)),0,(J166-O166-Q166-'Mortgage 1 Info Calcs'!F$24)*(G166/12)),,,ISTEXT('Mortgage 1 Info Calcs'!K$4)),IF(((J166-Q166-'Mortgage 1 Info Calcs'!F$24)*(G166/12))&gt;0,((J166-Q166-'Mortgage 1 Info Calcs'!F$24)*(G166/12)),0),0)</f>
        <v>333.24147890193922</v>
      </c>
      <c r="T166">
        <f>IF(OR(ISERROR(SUM(R$12:R166)),(ISTEXT(T165)),(T165=(SUM(R$12:R166)))),"",SUM(R$12:R166))</f>
        <v>33662.76414219541</v>
      </c>
      <c r="U166">
        <f>SUM(S$12:S166)</f>
        <v>66203.953088058217</v>
      </c>
      <c r="V166" t="str">
        <f>IF(ISBLANK('Mortgage 1 Info Calcs'!F$28),"",IF((O166+Q166)&gt;0,((O166+Q166)*G166/12)-((O166+Q166)*(('Mortgage 1 Info Calcs'!F$28)-('Mortgage 1 Info Calcs'!F$28*'Mortgage 1 Info Calcs'!G$29))/12),""))</f>
        <v/>
      </c>
      <c r="W166" t="str">
        <f>IF(ISTEXT(V166),"",SUM(V$12:V166))</f>
        <v/>
      </c>
      <c r="X166">
        <f>IF(OR(J166=Q166,ISTEXT(Y165),ISTEXT('Mortgage 1 Info Calcs'!$F$17)),"",IF(('Mortgage 1 Info Calcs'!F$18*12)&gt;C165+1,IF(C165='Mortgage 1 Info Calcs'!F$18*12,0,'Mortgage 1 Info Calcs'!F$19+Y166*('Mortgage 1 Info Calcs'!F$17)),'Mortgage 1 Info Calcs'!F$19))</f>
        <v>0</v>
      </c>
      <c r="Y166">
        <f>IF(OR(ISERROR(J166-R166-M166),IF(ISERROR((J166-R166-M166)=0),"True",(J166-R166-M166)=0),ISTEXT('Mortgage 1 Info Calcs'!$K$4)),"",IF((J166&gt;(L166+M166)),(FV((G166/'Mortgage 1 Variables'!E$43),1,(L166+M166),-J166+Q166+'Mortgage 1 Info Calcs'!F$24,0))+Q166+'Mortgage 1 Info Calcs'!F$24+IF(I166&gt;0,0,-I166),""))</f>
        <v>66337.235857804277</v>
      </c>
      <c r="Z166" s="67">
        <f>IF((FV(IF(G166=0,'Mortgage 1 Info Calcs'!F$8,G166)/12,1,PMT(IF(G166=0,'Mortgage 1 Info Calcs'!F$8,G166)/12,('Mortgage 1 Info Calcs'!F$9*12)-C165,-Z165,0),-Z165,0))&gt;0,(FV(IF(G166=0,'Mortgage 1 Info Calcs'!F$8,G166)/12,1,PMT(IF(G166=0,'Mortgage 1 Info Calcs'!F$8,G166)/12,('Mortgage 1 Info Calcs'!F$9*12)-C165,-Z165,0),-Z165,0)),0)</f>
        <v>66337.235857804277</v>
      </c>
      <c r="AA166" s="67">
        <f>IF(Z166&lt;=0,0,(IPMT(IF(G166=0,'Mortgage 1 Info Calcs'!F$8,G166)/12,1,('Mortgage 1 Info Calcs'!F$9*12)-C165,-Z165,0)))</f>
        <v>333.24147890193922</v>
      </c>
      <c r="AB166" s="67">
        <f>IF(C166&lt;('Mortgage 1 Info Calcs'!F$9*12),SUM(AA$12:AA166),0)</f>
        <v>66203.953088058217</v>
      </c>
      <c r="AC166" s="14">
        <v>155</v>
      </c>
      <c r="AD166" s="174">
        <f t="shared" si="21"/>
        <v>12.916666666666666</v>
      </c>
      <c r="AE166" s="174" t="str">
        <f>IF(Y166="","",IF(J$12+X166='Mortgage 2 Monthly calcs'!J$12+'Mortgage 2 Monthly calcs'!V166,"",IF(J$12+X166&gt;'Mortgage 2 Monthly calcs'!J$12+'Mortgage 2 Monthly calcs'!V166,IF(Y166+X166+'Mortgage 1 Info Calcs'!F$15&gt;'Mortgage 2 Monthly calcs'!W166+'Mortgage 2 Monthly calcs'!V166,"",C166),IF(Y166+X166&lt;'Mortgage 2 Monthly calcs'!W166+'Mortgage 2 Monthly calcs'!V166,"",C166))))</f>
        <v/>
      </c>
      <c r="AG166" s="16"/>
      <c r="AH166" s="16"/>
      <c r="AI166" s="15"/>
    </row>
    <row r="167" spans="2:35" ht="11.7" customHeight="1" x14ac:dyDescent="0.25">
      <c r="B167">
        <f t="shared" si="19"/>
        <v>13</v>
      </c>
      <c r="C167">
        <v>156</v>
      </c>
      <c r="D167">
        <f>D155+1</f>
        <v>13</v>
      </c>
      <c r="E167" t="str">
        <f t="shared" si="22"/>
        <v/>
      </c>
      <c r="F167" t="str">
        <f>VLOOKUP('Mortgage 1 Variables'!D$19,'Mortgage 1 Variables'!B$8:C$19,2)</f>
        <v>Oct</v>
      </c>
      <c r="G167">
        <f>IF(ISBLANK('Mortgage 1 Monthly Table'!G167),IF(OR(J167=Q167,ISTEXT(Y166),ISTEXT('Mortgage 1 Info Calcs'!$K$4)),0,IF(('Mortgage 1 Info Calcs'!F$7*12)&gt;C166,G166,IF(C166='Mortgage 1 Info Calcs'!F$7*12,'Mortgage 1 Info Calcs'!F$8,G166))),'Mortgage 1 Monthly Table'!G167)</f>
        <v>0.06</v>
      </c>
      <c r="H167">
        <f>((PMT(G167/'Mortgage 1 Variables'!E$43,('Mortgage 1 Info Calcs'!F$9*'Mortgage 1 Variables'!E$43)-C166,-J167,0)))</f>
        <v>644.30140148550618</v>
      </c>
      <c r="I167">
        <f>IF(OR(ISERROR(((IPMT(G167/'Mortgage 1 Variables'!E$43,1,'Mortgage 1 Info Calcs'!F$9*'Mortgage 1 Variables'!E$43,-J167+Q167+'Mortgage 1 Info Calcs'!F$24,IF('Mortgage 1 Info Calcs'!F$5="Interest Only",-J167+Q167+'Mortgage 1 Info Calcs'!F$24,0))))),(((IPMT(G167/'Mortgage 1 Variables'!E$43,1,'Mortgage 1 Info Calcs'!F$9*'Mortgage 1 Variables'!E$43,-J$12,-J$12)))=0)),0,((IPMT(G167/'Mortgage 1 Variables'!E$43,1,'Mortgage 1 Info Calcs'!F$9*'Mortgage 1 Variables'!E$43,-J167+Q167+'Mortgage 1 Info Calcs'!F$24,IF('Mortgage 1 Info Calcs'!F$5="Interest Only",-J167+Q167+'Mortgage 1 Info Calcs'!F$24,0)))))</f>
        <v>331.68617928902137</v>
      </c>
      <c r="J167">
        <f>IF(Y166&gt;0,IF(ISTEXT('Mortgage 1 Info Calcs'!K$4),"0",IF(ISTEXT(Y166),Y166,Y166+(IF(ISTEXT(K167),0,K167)))),0)</f>
        <v>66337.235857804277</v>
      </c>
      <c r="K167">
        <f>IF(ISBLANK('Mortgage 1 Monthly Table'!L167),0,'Mortgage 1 Monthly Table'!L167)</f>
        <v>0</v>
      </c>
      <c r="L167">
        <f>IF(ISBLANK('Mortgage 1 Monthly Table'!N167),IF('Mortgage 1 Info Calcs'!F$13="Calculated",IF('Mortgage 1 Info Calcs'!F$22="Keep Same",IF('Mortgage 1 Info Calcs'!F$5="Interest Only",IF(OR(I167&gt;L166,J167=""),I167,IF(J167&lt;L166,IF(J167&lt;L166,J167+I167,IF(L166+M166&gt;J167,L166+I167,L166)),IF(L166+M166&gt;J167,L166+I167,L166))),IF(H167&gt;L166,H167,IF(J167&gt;L166,IF(L166+M166&gt;J167,L166+I167,L166),J167+S167))),IF('Mortgage 1 Info Calcs'!F$5="Interest Only",'Mortgage 1 Monthly Calcs'!I167,'Mortgage 1 Monthly Calcs'!H167)),'Mortgage 1 Monthly Calcs'!L166),'Mortgage 1 Monthly Table'!N167)</f>
        <v>644.30140148550618</v>
      </c>
      <c r="M167">
        <f>IF(ISBLANK('Mortgage 1 Monthly Table'!P167),IF(N166&gt;J167,IF(J167&gt;L166,J167-L166,0),IF(OR(OR(Y166&lt;0,ISTEXT(Y166)),ISTEXT('Mortgage 1 Info Calcs'!$K$4)),"",'Mortgage 1 Info Calcs'!F$21)),'Mortgage 1 Monthly Table'!P167)</f>
        <v>0</v>
      </c>
      <c r="N167">
        <f t="shared" si="20"/>
        <v>644.30140148550618</v>
      </c>
      <c r="O167">
        <f>IF(OR(OR(Y166&lt;0,ISTEXT(Y166)),ISTEXT('Mortgage 1 Info Calcs'!$K$4)),"",(O166+M167))</f>
        <v>0</v>
      </c>
      <c r="P167">
        <f>IF(ISBLANK('Mortgage 1 Monthly Table'!T167),IF(ISTEXT(J167),0,IF(OR(Y166&lt;Q166,AND(Y166&lt;0,NOT(ISTEXT(Y166))),ISTEXT('Mortgage 1 Info Calcs'!$K$4)),IF(-Y166&gt;P166,-Y166,Y166-Q166),IF(J167="",0,'Mortgage 1 Info Calcs'!F$26))),'Mortgage 1 Monthly Table'!T167)</f>
        <v>0</v>
      </c>
      <c r="Q167">
        <f>IF(OR(OR(Y166&lt;0,ISTEXT(Y166)),ISTEXT('Mortgage 1 Info Calcs'!$K$4)),"",IF(O167&lt;0,Q166,(Q166+P167)))</f>
        <v>0</v>
      </c>
      <c r="R167">
        <f>IF(OR(ISERROR(L167-S167),ISTEXT('Mortgage 1 Info Calcs'!$K$4)),"",L167-S167+M167)</f>
        <v>312.61522219648481</v>
      </c>
      <c r="S167">
        <f>IF(OR(IF(ISERROR(ROUND((J167-Q167-'Mortgage 1 Info Calcs'!F$24)*(G167/12),2)),0,(J167-O167-Q167-'Mortgage 1 Info Calcs'!F$24)*(G167/12)),,,ISTEXT('Mortgage 1 Info Calcs'!K$4)),IF(((J167-Q167-'Mortgage 1 Info Calcs'!F$24)*(G167/12))&gt;0,((J167-Q167-'Mortgage 1 Info Calcs'!F$24)*(G167/12)),0),0)</f>
        <v>331.68617928902137</v>
      </c>
      <c r="T167">
        <f>IF(OR(ISERROR(SUM(R$12:R167)),(ISTEXT(T166)),(T166=(SUM(R$12:R167)))),"",SUM(R$12:R167))</f>
        <v>33975.379364391898</v>
      </c>
      <c r="U167">
        <f>SUM(S$12:S167)</f>
        <v>66535.639267347244</v>
      </c>
      <c r="V167" t="str">
        <f>IF(ISBLANK('Mortgage 1 Info Calcs'!F$28),"",IF((O167+Q167)&gt;0,((O167+Q167)*G167/12)-((O167+Q167)*(('Mortgage 1 Info Calcs'!F$28)-('Mortgage 1 Info Calcs'!F$28*'Mortgage 1 Info Calcs'!G$29))/12),""))</f>
        <v/>
      </c>
      <c r="W167" t="str">
        <f>IF(ISTEXT(V167),"",SUM(V$12:V167))</f>
        <v/>
      </c>
      <c r="X167">
        <f>IF(OR(J167=Q167,ISTEXT(Y166),ISTEXT('Mortgage 1 Info Calcs'!$F$17)),"",IF(('Mortgage 1 Info Calcs'!F$18*12)&gt;C166+1,IF(C166='Mortgage 1 Info Calcs'!F$18*12,0,'Mortgage 1 Info Calcs'!F$19+Y167*('Mortgage 1 Info Calcs'!F$17)),'Mortgage 1 Info Calcs'!F$19))</f>
        <v>0</v>
      </c>
      <c r="Y167">
        <f>IF(OR(ISERROR(J167-R167-M167),IF(ISERROR((J167-R167-M167)=0),"True",(J167-R167-M167)=0),ISTEXT('Mortgage 1 Info Calcs'!$K$4)),"",IF((J167&gt;(L167+M167)),(FV((G167/'Mortgage 1 Variables'!E$43),1,(L167+M167),-J167+Q167+'Mortgage 1 Info Calcs'!F$24,0))+Q167+'Mortgage 1 Info Calcs'!F$24+IF(I167&gt;0,0,-I167),""))</f>
        <v>66024.620635607804</v>
      </c>
      <c r="Z167" s="67">
        <f>IF((FV(IF(G167=0,'Mortgage 1 Info Calcs'!F$8,G167)/12,1,PMT(IF(G167=0,'Mortgage 1 Info Calcs'!F$8,G167)/12,('Mortgage 1 Info Calcs'!F$9*12)-C166,-Z166,0),-Z166,0))&gt;0,(FV(IF(G167=0,'Mortgage 1 Info Calcs'!F$8,G167)/12,1,PMT(IF(G167=0,'Mortgage 1 Info Calcs'!F$8,G167)/12,('Mortgage 1 Info Calcs'!F$9*12)-C166,-Z166,0),-Z166,0)),0)</f>
        <v>66024.620635607804</v>
      </c>
      <c r="AA167" s="67">
        <f>IF(Z167&lt;=0,0,(IPMT(IF(G167=0,'Mortgage 1 Info Calcs'!F$8,G167)/12,1,('Mortgage 1 Info Calcs'!F$9*12)-C166,-Z166,0)))</f>
        <v>331.68617928902137</v>
      </c>
      <c r="AB167" s="67">
        <f>IF(C167&lt;('Mortgage 1 Info Calcs'!F$9*12),SUM(AA$12:AA167),0)</f>
        <v>66535.639267347244</v>
      </c>
      <c r="AC167" s="14">
        <v>156</v>
      </c>
      <c r="AD167" s="174">
        <f t="shared" si="21"/>
        <v>13</v>
      </c>
      <c r="AE167" s="174" t="str">
        <f>IF(Y167="","",IF(J$12+X167='Mortgage 2 Monthly calcs'!J$12+'Mortgage 2 Monthly calcs'!V167,"",IF(J$12+X167&gt;'Mortgage 2 Monthly calcs'!J$12+'Mortgage 2 Monthly calcs'!V167,IF(Y167+X167+'Mortgage 1 Info Calcs'!F$15&gt;'Mortgage 2 Monthly calcs'!W167+'Mortgage 2 Monthly calcs'!V167,"",C167),IF(Y167+X167&lt;'Mortgage 2 Monthly calcs'!W167+'Mortgage 2 Monthly calcs'!V167,"",C167))))</f>
        <v/>
      </c>
      <c r="AG167" s="16"/>
      <c r="AH167" s="16"/>
      <c r="AI167" s="15"/>
    </row>
    <row r="168" spans="2:35" ht="11.7" customHeight="1" x14ac:dyDescent="0.25">
      <c r="B168">
        <f t="shared" si="19"/>
        <v>13.083333333333334</v>
      </c>
      <c r="C168">
        <v>157</v>
      </c>
      <c r="E168" t="str">
        <f t="shared" si="22"/>
        <v/>
      </c>
      <c r="F168" t="str">
        <f>VLOOKUP('Mortgage 1 Variables'!D$8,'Mortgage 1 Variables'!B$8:C$19,2)</f>
        <v>Nov</v>
      </c>
      <c r="G168">
        <f>IF(ISBLANK('Mortgage 1 Monthly Table'!G168),IF(OR(J168=Q168,ISTEXT(Y167),ISTEXT('Mortgage 1 Info Calcs'!$K$4)),0,IF(('Mortgage 1 Info Calcs'!F$7*12)&gt;C167,G167,IF(C167='Mortgage 1 Info Calcs'!F$7*12,'Mortgage 1 Info Calcs'!F$8,G167))),'Mortgage 1 Monthly Table'!G168)</f>
        <v>0.06</v>
      </c>
      <c r="H168">
        <f>((PMT(G168/'Mortgage 1 Variables'!E$43,('Mortgage 1 Info Calcs'!F$9*'Mortgage 1 Variables'!E$43)-C167,-J168,0)))</f>
        <v>644.3014014855064</v>
      </c>
      <c r="I168">
        <f>IF(OR(ISERROR(((IPMT(G168/'Mortgage 1 Variables'!E$43,1,'Mortgage 1 Info Calcs'!F$9*'Mortgage 1 Variables'!E$43,-J168+Q168+'Mortgage 1 Info Calcs'!F$24,IF('Mortgage 1 Info Calcs'!F$5="Interest Only",-J168+Q168+'Mortgage 1 Info Calcs'!F$24,0))))),(((IPMT(G168/'Mortgage 1 Variables'!E$43,1,'Mortgage 1 Info Calcs'!F$9*'Mortgage 1 Variables'!E$43,-J$12,-J$12)))=0)),0,((IPMT(G168/'Mortgage 1 Variables'!E$43,1,'Mortgage 1 Info Calcs'!F$9*'Mortgage 1 Variables'!E$43,-J168+Q168+'Mortgage 1 Info Calcs'!F$24,IF('Mortgage 1 Info Calcs'!F$5="Interest Only",-J168+Q168+'Mortgage 1 Info Calcs'!F$24,0)))))</f>
        <v>330.123103178039</v>
      </c>
      <c r="J168">
        <f>IF(Y167&gt;0,IF(ISTEXT('Mortgage 1 Info Calcs'!K$4),"0",IF(ISTEXT(Y167),Y167,Y167+(IF(ISTEXT(K168),0,K168)))),0)</f>
        <v>66024.620635607804</v>
      </c>
      <c r="K168">
        <f>IF(ISBLANK('Mortgage 1 Monthly Table'!L168),0,'Mortgage 1 Monthly Table'!L168)</f>
        <v>0</v>
      </c>
      <c r="L168">
        <f>IF(ISBLANK('Mortgage 1 Monthly Table'!N168),IF('Mortgage 1 Info Calcs'!F$13="Calculated",IF('Mortgage 1 Info Calcs'!F$22="Keep Same",IF('Mortgage 1 Info Calcs'!F$5="Interest Only",IF(OR(I168&gt;L167,J168=""),I168,IF(J168&lt;L167,IF(J168&lt;L167,J168+I168,IF(L167+M167&gt;J168,L167+I168,L167)),IF(L167+M167&gt;J168,L167+I168,L167))),IF(H168&gt;L167,H168,IF(J168&gt;L167,IF(L167+M167&gt;J168,L167+I168,L167),J168+S168))),IF('Mortgage 1 Info Calcs'!F$5="Interest Only",'Mortgage 1 Monthly Calcs'!I168,'Mortgage 1 Monthly Calcs'!H168)),'Mortgage 1 Monthly Calcs'!L167),'Mortgage 1 Monthly Table'!N168)</f>
        <v>644.3014014855064</v>
      </c>
      <c r="M168">
        <f>IF(ISBLANK('Mortgage 1 Monthly Table'!P168),IF(N167&gt;J168,IF(J168&gt;L167,J168-L167,0),IF(OR(OR(Y167&lt;0,ISTEXT(Y167)),ISTEXT('Mortgage 1 Info Calcs'!$K$4)),"",'Mortgage 1 Info Calcs'!F$21)),'Mortgage 1 Monthly Table'!P168)</f>
        <v>0</v>
      </c>
      <c r="N168">
        <f t="shared" si="20"/>
        <v>644.3014014855064</v>
      </c>
      <c r="O168">
        <f>IF(OR(OR(Y167&lt;0,ISTEXT(Y167)),ISTEXT('Mortgage 1 Info Calcs'!$K$4)),"",(O167+M168))</f>
        <v>0</v>
      </c>
      <c r="P168">
        <f>IF(ISBLANK('Mortgage 1 Monthly Table'!T168),IF(ISTEXT(J168),0,IF(OR(Y167&lt;Q167,AND(Y167&lt;0,NOT(ISTEXT(Y167))),ISTEXT('Mortgage 1 Info Calcs'!$K$4)),IF(-Y167&gt;P167,-Y167,Y167-Q167),IF(J168="",0,'Mortgage 1 Info Calcs'!F$26))),'Mortgage 1 Monthly Table'!T168)</f>
        <v>0</v>
      </c>
      <c r="Q168">
        <f>IF(OR(OR(Y167&lt;0,ISTEXT(Y167)),ISTEXT('Mortgage 1 Info Calcs'!$K$4)),"",IF(O168&lt;0,Q167,(Q167+P168)))</f>
        <v>0</v>
      </c>
      <c r="R168">
        <f>IF(OR(ISERROR(L168-S168),ISTEXT('Mortgage 1 Info Calcs'!$K$4)),"",L168-S168+M168)</f>
        <v>314.1782983074674</v>
      </c>
      <c r="S168">
        <f>IF(OR(IF(ISERROR(ROUND((J168-Q168-'Mortgage 1 Info Calcs'!F$24)*(G168/12),2)),0,(J168-O168-Q168-'Mortgage 1 Info Calcs'!F$24)*(G168/12)),,,ISTEXT('Mortgage 1 Info Calcs'!K$4)),IF(((J168-Q168-'Mortgage 1 Info Calcs'!F$24)*(G168/12))&gt;0,((J168-Q168-'Mortgage 1 Info Calcs'!F$24)*(G168/12)),0),0)</f>
        <v>330.123103178039</v>
      </c>
      <c r="T168">
        <f>IF(OR(ISERROR(SUM(R$12:R168)),(ISTEXT(T167)),(T167=(SUM(R$12:R168)))),"",SUM(R$12:R168))</f>
        <v>34289.557662699364</v>
      </c>
      <c r="U168">
        <f>SUM(S$12:S168)</f>
        <v>66865.762370525277</v>
      </c>
      <c r="V168" t="str">
        <f>IF(ISBLANK('Mortgage 1 Info Calcs'!F$28),"",IF((O168+Q168)&gt;0,((O168+Q168)*G168/12)-((O168+Q168)*(('Mortgage 1 Info Calcs'!F$28)-('Mortgage 1 Info Calcs'!F$28*'Mortgage 1 Info Calcs'!G$29))/12),""))</f>
        <v/>
      </c>
      <c r="W168" t="str">
        <f>IF(ISTEXT(V168),"",SUM(V$12:V168))</f>
        <v/>
      </c>
      <c r="X168">
        <f>IF(OR(J168=Q168,ISTEXT(Y167),ISTEXT('Mortgage 1 Info Calcs'!$F$17)),"",IF(('Mortgage 1 Info Calcs'!F$18*12)&gt;C167+1,IF(C167='Mortgage 1 Info Calcs'!F$18*12,0,'Mortgage 1 Info Calcs'!F$19+Y168*('Mortgage 1 Info Calcs'!F$17)),'Mortgage 1 Info Calcs'!F$19))</f>
        <v>0</v>
      </c>
      <c r="Y168">
        <f>IF(OR(ISERROR(J168-R168-M168),IF(ISERROR((J168-R168-M168)=0),"True",(J168-R168-M168)=0),ISTEXT('Mortgage 1 Info Calcs'!$K$4)),"",IF((J168&gt;(L168+M168)),(FV((G168/'Mortgage 1 Variables'!E$43),1,(L168+M168),-J168+Q168+'Mortgage 1 Info Calcs'!F$24,0))+Q168+'Mortgage 1 Info Calcs'!F$24+IF(I168&gt;0,0,-I168),""))</f>
        <v>65710.442337300337</v>
      </c>
      <c r="Z168" s="67">
        <f>IF((FV(IF(G168=0,'Mortgage 1 Info Calcs'!F$8,G168)/12,1,PMT(IF(G168=0,'Mortgage 1 Info Calcs'!F$8,G168)/12,('Mortgage 1 Info Calcs'!F$9*12)-C167,-Z167,0),-Z167,0))&gt;0,(FV(IF(G168=0,'Mortgage 1 Info Calcs'!F$8,G168)/12,1,PMT(IF(G168=0,'Mortgage 1 Info Calcs'!F$8,G168)/12,('Mortgage 1 Info Calcs'!F$9*12)-C167,-Z167,0),-Z167,0)),0)</f>
        <v>65710.442337300337</v>
      </c>
      <c r="AA168" s="67">
        <f>IF(Z168&lt;=0,0,(IPMT(IF(G168=0,'Mortgage 1 Info Calcs'!F$8,G168)/12,1,('Mortgage 1 Info Calcs'!F$9*12)-C167,-Z167,0)))</f>
        <v>330.123103178039</v>
      </c>
      <c r="AB168" s="67">
        <f>IF(C168&lt;('Mortgage 1 Info Calcs'!F$9*12),SUM(AA$12:AA168),0)</f>
        <v>66865.762370525277</v>
      </c>
      <c r="AC168" s="14">
        <v>157</v>
      </c>
      <c r="AD168" s="174">
        <f t="shared" si="21"/>
        <v>13.083333333333334</v>
      </c>
      <c r="AE168" s="174" t="str">
        <f>IF(Y168="","",IF(J$12+X168='Mortgage 2 Monthly calcs'!J$12+'Mortgage 2 Monthly calcs'!V168,"",IF(J$12+X168&gt;'Mortgage 2 Monthly calcs'!J$12+'Mortgage 2 Monthly calcs'!V168,IF(Y168+X168+'Mortgage 1 Info Calcs'!F$15&gt;'Mortgage 2 Monthly calcs'!W168+'Mortgage 2 Monthly calcs'!V168,"",C168),IF(Y168+X168&lt;'Mortgage 2 Monthly calcs'!W168+'Mortgage 2 Monthly calcs'!V168,"",C168))))</f>
        <v/>
      </c>
      <c r="AG168" s="16"/>
      <c r="AH168" s="16"/>
      <c r="AI168" s="15"/>
    </row>
    <row r="169" spans="2:35" ht="11.7" customHeight="1" x14ac:dyDescent="0.25">
      <c r="B169">
        <f t="shared" si="19"/>
        <v>13.166666666666666</v>
      </c>
      <c r="C169">
        <v>158</v>
      </c>
      <c r="E169" t="str">
        <f t="shared" si="22"/>
        <v/>
      </c>
      <c r="F169" t="str">
        <f>VLOOKUP('Mortgage 1 Variables'!D$9,'Mortgage 1 Variables'!B$8:C$19,2)</f>
        <v>Dec</v>
      </c>
      <c r="G169">
        <f>IF(ISBLANK('Mortgage 1 Monthly Table'!G169),IF(OR(J169=Q169,ISTEXT(Y168),ISTEXT('Mortgage 1 Info Calcs'!$K$4)),0,IF(('Mortgage 1 Info Calcs'!F$7*12)&gt;C168,G168,IF(C168='Mortgage 1 Info Calcs'!F$7*12,'Mortgage 1 Info Calcs'!F$8,G168))),'Mortgage 1 Monthly Table'!G169)</f>
        <v>0.06</v>
      </c>
      <c r="H169">
        <f>((PMT(G169/'Mortgage 1 Variables'!E$43,('Mortgage 1 Info Calcs'!F$9*'Mortgage 1 Variables'!E$43)-C168,-J169,0)))</f>
        <v>644.30140148550652</v>
      </c>
      <c r="I169">
        <f>IF(OR(ISERROR(((IPMT(G169/'Mortgage 1 Variables'!E$43,1,'Mortgage 1 Info Calcs'!F$9*'Mortgage 1 Variables'!E$43,-J169+Q169+'Mortgage 1 Info Calcs'!F$24,IF('Mortgage 1 Info Calcs'!F$5="Interest Only",-J169+Q169+'Mortgage 1 Info Calcs'!F$24,0))))),(((IPMT(G169/'Mortgage 1 Variables'!E$43,1,'Mortgage 1 Info Calcs'!F$9*'Mortgage 1 Variables'!E$43,-J$12,-J$12)))=0)),0,((IPMT(G169/'Mortgage 1 Variables'!E$43,1,'Mortgage 1 Info Calcs'!F$9*'Mortgage 1 Variables'!E$43,-J169+Q169+'Mortgage 1 Info Calcs'!F$24,IF('Mortgage 1 Info Calcs'!F$5="Interest Only",-J169+Q169+'Mortgage 1 Info Calcs'!F$24,0)))))</f>
        <v>328.55221168650172</v>
      </c>
      <c r="J169">
        <f>IF(Y168&gt;0,IF(ISTEXT('Mortgage 1 Info Calcs'!K$4),"0",IF(ISTEXT(Y168),Y168,Y168+(IF(ISTEXT(K169),0,K169)))),0)</f>
        <v>65710.442337300337</v>
      </c>
      <c r="K169">
        <f>IF(ISBLANK('Mortgage 1 Monthly Table'!L169),0,'Mortgage 1 Monthly Table'!L169)</f>
        <v>0</v>
      </c>
      <c r="L169">
        <f>IF(ISBLANK('Mortgage 1 Monthly Table'!N169),IF('Mortgage 1 Info Calcs'!F$13="Calculated",IF('Mortgage 1 Info Calcs'!F$22="Keep Same",IF('Mortgage 1 Info Calcs'!F$5="Interest Only",IF(OR(I169&gt;L168,J169=""),I169,IF(J169&lt;L168,IF(J169&lt;L168,J169+I169,IF(L168+M168&gt;J169,L168+I169,L168)),IF(L168+M168&gt;J169,L168+I169,L168))),IF(H169&gt;L168,H169,IF(J169&gt;L168,IF(L168+M168&gt;J169,L168+I169,L168),J169+S169))),IF('Mortgage 1 Info Calcs'!F$5="Interest Only",'Mortgage 1 Monthly Calcs'!I169,'Mortgage 1 Monthly Calcs'!H169)),'Mortgage 1 Monthly Calcs'!L168),'Mortgage 1 Monthly Table'!N169)</f>
        <v>644.30140148550652</v>
      </c>
      <c r="M169">
        <f>IF(ISBLANK('Mortgage 1 Monthly Table'!P169),IF(N168&gt;J169,IF(J169&gt;L168,J169-L168,0),IF(OR(OR(Y168&lt;0,ISTEXT(Y168)),ISTEXT('Mortgage 1 Info Calcs'!$K$4)),"",'Mortgage 1 Info Calcs'!F$21)),'Mortgage 1 Monthly Table'!P169)</f>
        <v>0</v>
      </c>
      <c r="N169">
        <f t="shared" si="20"/>
        <v>644.30140148550652</v>
      </c>
      <c r="O169">
        <f>IF(OR(OR(Y168&lt;0,ISTEXT(Y168)),ISTEXT('Mortgage 1 Info Calcs'!$K$4)),"",(O168+M169))</f>
        <v>0</v>
      </c>
      <c r="P169">
        <f>IF(ISBLANK('Mortgage 1 Monthly Table'!T169),IF(ISTEXT(J169),0,IF(OR(Y168&lt;Q168,AND(Y168&lt;0,NOT(ISTEXT(Y168))),ISTEXT('Mortgage 1 Info Calcs'!$K$4)),IF(-Y168&gt;P168,-Y168,Y168-Q168),IF(J169="",0,'Mortgage 1 Info Calcs'!F$26))),'Mortgage 1 Monthly Table'!T169)</f>
        <v>0</v>
      </c>
      <c r="Q169">
        <f>IF(OR(OR(Y168&lt;0,ISTEXT(Y168)),ISTEXT('Mortgage 1 Info Calcs'!$K$4)),"",IF(O169&lt;0,Q168,(Q168+P169)))</f>
        <v>0</v>
      </c>
      <c r="R169">
        <f>IF(OR(ISERROR(L169-S169),ISTEXT('Mortgage 1 Info Calcs'!$K$4)),"",L169-S169+M169)</f>
        <v>315.7491897990048</v>
      </c>
      <c r="S169">
        <f>IF(OR(IF(ISERROR(ROUND((J169-Q169-'Mortgage 1 Info Calcs'!F$24)*(G169/12),2)),0,(J169-O169-Q169-'Mortgage 1 Info Calcs'!F$24)*(G169/12)),,,ISTEXT('Mortgage 1 Info Calcs'!K$4)),IF(((J169-Q169-'Mortgage 1 Info Calcs'!F$24)*(G169/12))&gt;0,((J169-Q169-'Mortgage 1 Info Calcs'!F$24)*(G169/12)),0),0)</f>
        <v>328.55221168650172</v>
      </c>
      <c r="T169">
        <f>IF(OR(ISERROR(SUM(R$12:R169)),(ISTEXT(T168)),(T168=(SUM(R$12:R169)))),"",SUM(R$12:R169))</f>
        <v>34605.306852498368</v>
      </c>
      <c r="U169">
        <f>SUM(S$12:S169)</f>
        <v>67194.31458221178</v>
      </c>
      <c r="V169" t="str">
        <f>IF(ISBLANK('Mortgage 1 Info Calcs'!F$28),"",IF((O169+Q169)&gt;0,((O169+Q169)*G169/12)-((O169+Q169)*(('Mortgage 1 Info Calcs'!F$28)-('Mortgage 1 Info Calcs'!F$28*'Mortgage 1 Info Calcs'!G$29))/12),""))</f>
        <v/>
      </c>
      <c r="W169" t="str">
        <f>IF(ISTEXT(V169),"",SUM(V$12:V169))</f>
        <v/>
      </c>
      <c r="X169">
        <f>IF(OR(J169=Q169,ISTEXT(Y168),ISTEXT('Mortgage 1 Info Calcs'!$F$17)),"",IF(('Mortgage 1 Info Calcs'!F$18*12)&gt;C168+1,IF(C168='Mortgage 1 Info Calcs'!F$18*12,0,'Mortgage 1 Info Calcs'!F$19+Y169*('Mortgage 1 Info Calcs'!F$17)),'Mortgage 1 Info Calcs'!F$19))</f>
        <v>0</v>
      </c>
      <c r="Y169">
        <f>IF(OR(ISERROR(J169-R169-M169),IF(ISERROR((J169-R169-M169)=0),"True",(J169-R169-M169)=0),ISTEXT('Mortgage 1 Info Calcs'!$K$4)),"",IF((J169&gt;(L169+M169)),(FV((G169/'Mortgage 1 Variables'!E$43),1,(L169+M169),-J169+Q169+'Mortgage 1 Info Calcs'!F$24,0))+Q169+'Mortgage 1 Info Calcs'!F$24+IF(I169&gt;0,0,-I169),""))</f>
        <v>65394.693147501333</v>
      </c>
      <c r="Z169" s="67">
        <f>IF((FV(IF(G169=0,'Mortgage 1 Info Calcs'!F$8,G169)/12,1,PMT(IF(G169=0,'Mortgage 1 Info Calcs'!F$8,G169)/12,('Mortgage 1 Info Calcs'!F$9*12)-C168,-Z168,0),-Z168,0))&gt;0,(FV(IF(G169=0,'Mortgage 1 Info Calcs'!F$8,G169)/12,1,PMT(IF(G169=0,'Mortgage 1 Info Calcs'!F$8,G169)/12,('Mortgage 1 Info Calcs'!F$9*12)-C168,-Z168,0),-Z168,0)),0)</f>
        <v>65394.693147501333</v>
      </c>
      <c r="AA169" s="67">
        <f>IF(Z169&lt;=0,0,(IPMT(IF(G169=0,'Mortgage 1 Info Calcs'!F$8,G169)/12,1,('Mortgage 1 Info Calcs'!F$9*12)-C168,-Z168,0)))</f>
        <v>328.55221168650172</v>
      </c>
      <c r="AB169" s="67">
        <f>IF(C169&lt;('Mortgage 1 Info Calcs'!F$9*12),SUM(AA$12:AA169),0)</f>
        <v>67194.31458221178</v>
      </c>
      <c r="AC169" s="14">
        <v>158</v>
      </c>
      <c r="AD169" s="174">
        <f t="shared" si="21"/>
        <v>13.166666666666666</v>
      </c>
      <c r="AE169" s="174" t="str">
        <f>IF(Y169="","",IF(J$12+X169='Mortgage 2 Monthly calcs'!J$12+'Mortgage 2 Monthly calcs'!V169,"",IF(J$12+X169&gt;'Mortgage 2 Monthly calcs'!J$12+'Mortgage 2 Monthly calcs'!V169,IF(Y169+X169+'Mortgage 1 Info Calcs'!F$15&gt;'Mortgage 2 Monthly calcs'!W169+'Mortgage 2 Monthly calcs'!V169,"",C169),IF(Y169+X169&lt;'Mortgage 2 Monthly calcs'!W169+'Mortgage 2 Monthly calcs'!V169,"",C169))))</f>
        <v/>
      </c>
      <c r="AG169" s="16"/>
      <c r="AH169" s="16"/>
      <c r="AI169" s="15"/>
    </row>
    <row r="170" spans="2:35" ht="11.7" customHeight="1" x14ac:dyDescent="0.25">
      <c r="B170">
        <f t="shared" si="19"/>
        <v>13.25</v>
      </c>
      <c r="C170">
        <v>159</v>
      </c>
      <c r="E170">
        <f t="shared" si="22"/>
        <v>2023</v>
      </c>
      <c r="F170" t="str">
        <f>VLOOKUP('Mortgage 1 Variables'!D$10,'Mortgage 1 Variables'!B$8:C$19,2)</f>
        <v>Jan</v>
      </c>
      <c r="G170">
        <f>IF(ISBLANK('Mortgage 1 Monthly Table'!G170),IF(OR(J170=Q170,ISTEXT(Y169),ISTEXT('Mortgage 1 Info Calcs'!$K$4)),0,IF(('Mortgage 1 Info Calcs'!F$7*12)&gt;C169,G169,IF(C169='Mortgage 1 Info Calcs'!F$7*12,'Mortgage 1 Info Calcs'!F$8,G169))),'Mortgage 1 Monthly Table'!G170)</f>
        <v>0.06</v>
      </c>
      <c r="H170">
        <f>((PMT(G170/'Mortgage 1 Variables'!E$43,('Mortgage 1 Info Calcs'!F$9*'Mortgage 1 Variables'!E$43)-C169,-J170,0)))</f>
        <v>644.3014014855064</v>
      </c>
      <c r="I170">
        <f>IF(OR(ISERROR(((IPMT(G170/'Mortgage 1 Variables'!E$43,1,'Mortgage 1 Info Calcs'!F$9*'Mortgage 1 Variables'!E$43,-J170+Q170+'Mortgage 1 Info Calcs'!F$24,IF('Mortgage 1 Info Calcs'!F$5="Interest Only",-J170+Q170+'Mortgage 1 Info Calcs'!F$24,0))))),(((IPMT(G170/'Mortgage 1 Variables'!E$43,1,'Mortgage 1 Info Calcs'!F$9*'Mortgage 1 Variables'!E$43,-J$12,-J$12)))=0)),0,((IPMT(G170/'Mortgage 1 Variables'!E$43,1,'Mortgage 1 Info Calcs'!F$9*'Mortgage 1 Variables'!E$43,-J170+Q170+'Mortgage 1 Info Calcs'!F$24,IF('Mortgage 1 Info Calcs'!F$5="Interest Only",-J170+Q170+'Mortgage 1 Info Calcs'!F$24,0)))))</f>
        <v>326.97346573750667</v>
      </c>
      <c r="J170">
        <f>IF(Y169&gt;0,IF(ISTEXT('Mortgage 1 Info Calcs'!K$4),"0",IF(ISTEXT(Y169),Y169,Y169+(IF(ISTEXT(K170),0,K170)))),0)</f>
        <v>65394.693147501333</v>
      </c>
      <c r="K170">
        <f>IF(ISBLANK('Mortgage 1 Monthly Table'!L170),0,'Mortgage 1 Monthly Table'!L170)</f>
        <v>0</v>
      </c>
      <c r="L170">
        <f>IF(ISBLANK('Mortgage 1 Monthly Table'!N170),IF('Mortgage 1 Info Calcs'!F$13="Calculated",IF('Mortgage 1 Info Calcs'!F$22="Keep Same",IF('Mortgage 1 Info Calcs'!F$5="Interest Only",IF(OR(I170&gt;L169,J170=""),I170,IF(J170&lt;L169,IF(J170&lt;L169,J170+I170,IF(L169+M169&gt;J170,L169+I170,L169)),IF(L169+M169&gt;J170,L169+I170,L169))),IF(H170&gt;L169,H170,IF(J170&gt;L169,IF(L169+M169&gt;J170,L169+I170,L169),J170+S170))),IF('Mortgage 1 Info Calcs'!F$5="Interest Only",'Mortgage 1 Monthly Calcs'!I170,'Mortgage 1 Monthly Calcs'!H170)),'Mortgage 1 Monthly Calcs'!L169),'Mortgage 1 Monthly Table'!N170)</f>
        <v>644.3014014855064</v>
      </c>
      <c r="M170">
        <f>IF(ISBLANK('Mortgage 1 Monthly Table'!P170),IF(N169&gt;J170,IF(J170&gt;L169,J170-L169,0),IF(OR(OR(Y169&lt;0,ISTEXT(Y169)),ISTEXT('Mortgage 1 Info Calcs'!$K$4)),"",'Mortgage 1 Info Calcs'!F$21)),'Mortgage 1 Monthly Table'!P170)</f>
        <v>0</v>
      </c>
      <c r="N170">
        <f t="shared" si="20"/>
        <v>644.3014014855064</v>
      </c>
      <c r="O170">
        <f>IF(OR(OR(Y169&lt;0,ISTEXT(Y169)),ISTEXT('Mortgage 1 Info Calcs'!$K$4)),"",(O169+M170))</f>
        <v>0</v>
      </c>
      <c r="P170">
        <f>IF(ISBLANK('Mortgage 1 Monthly Table'!T170),IF(ISTEXT(J170),0,IF(OR(Y169&lt;Q169,AND(Y169&lt;0,NOT(ISTEXT(Y169))),ISTEXT('Mortgage 1 Info Calcs'!$K$4)),IF(-Y169&gt;P169,-Y169,Y169-Q169),IF(J170="",0,'Mortgage 1 Info Calcs'!F$26))),'Mortgage 1 Monthly Table'!T170)</f>
        <v>0</v>
      </c>
      <c r="Q170">
        <f>IF(OR(OR(Y169&lt;0,ISTEXT(Y169)),ISTEXT('Mortgage 1 Info Calcs'!$K$4)),"",IF(O170&lt;0,Q169,(Q169+P170)))</f>
        <v>0</v>
      </c>
      <c r="R170">
        <f>IF(OR(ISERROR(L170-S170),ISTEXT('Mortgage 1 Info Calcs'!$K$4)),"",L170-S170+M170)</f>
        <v>317.32793574799973</v>
      </c>
      <c r="S170">
        <f>IF(OR(IF(ISERROR(ROUND((J170-Q170-'Mortgage 1 Info Calcs'!F$24)*(G170/12),2)),0,(J170-O170-Q170-'Mortgage 1 Info Calcs'!F$24)*(G170/12)),,,ISTEXT('Mortgage 1 Info Calcs'!K$4)),IF(((J170-Q170-'Mortgage 1 Info Calcs'!F$24)*(G170/12))&gt;0,((J170-Q170-'Mortgage 1 Info Calcs'!F$24)*(G170/12)),0),0)</f>
        <v>326.97346573750667</v>
      </c>
      <c r="T170">
        <f>IF(OR(ISERROR(SUM(R$12:R170)),(ISTEXT(T169)),(T169=(SUM(R$12:R170)))),"",SUM(R$12:R170))</f>
        <v>34922.634788246367</v>
      </c>
      <c r="U170">
        <f>SUM(S$12:S170)</f>
        <v>67521.288047949289</v>
      </c>
      <c r="V170" t="str">
        <f>IF(ISBLANK('Mortgage 1 Info Calcs'!F$28),"",IF((O170+Q170)&gt;0,((O170+Q170)*G170/12)-((O170+Q170)*(('Mortgage 1 Info Calcs'!F$28)-('Mortgage 1 Info Calcs'!F$28*'Mortgage 1 Info Calcs'!G$29))/12),""))</f>
        <v/>
      </c>
      <c r="W170" t="str">
        <f>IF(ISTEXT(V170),"",SUM(V$12:V170))</f>
        <v/>
      </c>
      <c r="X170">
        <f>IF(OR(J170=Q170,ISTEXT(Y169),ISTEXT('Mortgage 1 Info Calcs'!$F$17)),"",IF(('Mortgage 1 Info Calcs'!F$18*12)&gt;C169+1,IF(C169='Mortgage 1 Info Calcs'!F$18*12,0,'Mortgage 1 Info Calcs'!F$19+Y170*('Mortgage 1 Info Calcs'!F$17)),'Mortgage 1 Info Calcs'!F$19))</f>
        <v>0</v>
      </c>
      <c r="Y170">
        <f>IF(OR(ISERROR(J170-R170-M170),IF(ISERROR((J170-R170-M170)=0),"True",(J170-R170-M170)=0),ISTEXT('Mortgage 1 Info Calcs'!$K$4)),"",IF((J170&gt;(L170+M170)),(FV((G170/'Mortgage 1 Variables'!E$43),1,(L170+M170),-J170+Q170+'Mortgage 1 Info Calcs'!F$24,0))+Q170+'Mortgage 1 Info Calcs'!F$24+IF(I170&gt;0,0,-I170),""))</f>
        <v>65077.365211753342</v>
      </c>
      <c r="Z170" s="67">
        <f>IF((FV(IF(G170=0,'Mortgage 1 Info Calcs'!F$8,G170)/12,1,PMT(IF(G170=0,'Mortgage 1 Info Calcs'!F$8,G170)/12,('Mortgage 1 Info Calcs'!F$9*12)-C169,-Z169,0),-Z169,0))&gt;0,(FV(IF(G170=0,'Mortgage 1 Info Calcs'!F$8,G170)/12,1,PMT(IF(G170=0,'Mortgage 1 Info Calcs'!F$8,G170)/12,('Mortgage 1 Info Calcs'!F$9*12)-C169,-Z169,0),-Z169,0)),0)</f>
        <v>65077.365211753342</v>
      </c>
      <c r="AA170" s="67">
        <f>IF(Z170&lt;=0,0,(IPMT(IF(G170=0,'Mortgage 1 Info Calcs'!F$8,G170)/12,1,('Mortgage 1 Info Calcs'!F$9*12)-C169,-Z169,0)))</f>
        <v>326.97346573750667</v>
      </c>
      <c r="AB170" s="67">
        <f>IF(C170&lt;('Mortgage 1 Info Calcs'!F$9*12),SUM(AA$12:AA170),0)</f>
        <v>67521.288047949289</v>
      </c>
      <c r="AC170" s="14">
        <v>159</v>
      </c>
      <c r="AD170" s="174">
        <f t="shared" si="21"/>
        <v>13.25</v>
      </c>
      <c r="AE170" s="174" t="str">
        <f>IF(Y170="","",IF(J$12+X170='Mortgage 2 Monthly calcs'!J$12+'Mortgage 2 Monthly calcs'!V170,"",IF(J$12+X170&gt;'Mortgage 2 Monthly calcs'!J$12+'Mortgage 2 Monthly calcs'!V170,IF(Y170+X170+'Mortgage 1 Info Calcs'!F$15&gt;'Mortgage 2 Monthly calcs'!W170+'Mortgage 2 Monthly calcs'!V170,"",C170),IF(Y170+X170&lt;'Mortgage 2 Monthly calcs'!W170+'Mortgage 2 Monthly calcs'!V170,"",C170))))</f>
        <v/>
      </c>
      <c r="AG170" s="16"/>
      <c r="AH170" s="16"/>
      <c r="AI170" s="15"/>
    </row>
    <row r="171" spans="2:35" ht="11.7" customHeight="1" x14ac:dyDescent="0.25">
      <c r="B171">
        <f t="shared" si="19"/>
        <v>13.333333333333334</v>
      </c>
      <c r="C171">
        <v>160</v>
      </c>
      <c r="D171" t="str">
        <f>IF(J939=1,F163+1,"")</f>
        <v/>
      </c>
      <c r="E171" t="str">
        <f t="shared" si="22"/>
        <v/>
      </c>
      <c r="F171" t="str">
        <f>VLOOKUP('Mortgage 1 Variables'!D$11,'Mortgage 1 Variables'!B$8:C$19,2)</f>
        <v>Feb</v>
      </c>
      <c r="G171">
        <f>IF(ISBLANK('Mortgage 1 Monthly Table'!G171),IF(OR(J171=Q171,ISTEXT(Y170),ISTEXT('Mortgage 1 Info Calcs'!$K$4)),0,IF(('Mortgage 1 Info Calcs'!F$7*12)&gt;C170,G170,IF(C170='Mortgage 1 Info Calcs'!F$7*12,'Mortgage 1 Info Calcs'!F$8,G170))),'Mortgage 1 Monthly Table'!G171)</f>
        <v>0.06</v>
      </c>
      <c r="H171">
        <f>((PMT(G171/'Mortgage 1 Variables'!E$43,('Mortgage 1 Info Calcs'!F$9*'Mortgage 1 Variables'!E$43)-C170,-J171,0)))</f>
        <v>644.30140148550652</v>
      </c>
      <c r="I171">
        <f>IF(OR(ISERROR(((IPMT(G171/'Mortgage 1 Variables'!E$43,1,'Mortgage 1 Info Calcs'!F$9*'Mortgage 1 Variables'!E$43,-J171+Q171+'Mortgage 1 Info Calcs'!F$24,IF('Mortgage 1 Info Calcs'!F$5="Interest Only",-J171+Q171+'Mortgage 1 Info Calcs'!F$24,0))))),(((IPMT(G171/'Mortgage 1 Variables'!E$43,1,'Mortgage 1 Info Calcs'!F$9*'Mortgage 1 Variables'!E$43,-J$12,-J$12)))=0)),0,((IPMT(G171/'Mortgage 1 Variables'!E$43,1,'Mortgage 1 Info Calcs'!F$9*'Mortgage 1 Variables'!E$43,-J171+Q171+'Mortgage 1 Info Calcs'!F$24,IF('Mortgage 1 Info Calcs'!F$5="Interest Only",-J171+Q171+'Mortgage 1 Info Calcs'!F$24,0)))))</f>
        <v>325.38682605876676</v>
      </c>
      <c r="J171">
        <f>IF(Y170&gt;0,IF(ISTEXT('Mortgage 1 Info Calcs'!K$4),"0",IF(ISTEXT(Y170),Y170,Y170+(IF(ISTEXT(K171),0,K171)))),0)</f>
        <v>65077.365211753342</v>
      </c>
      <c r="K171">
        <f>IF(ISBLANK('Mortgage 1 Monthly Table'!L171),0,'Mortgage 1 Monthly Table'!L171)</f>
        <v>0</v>
      </c>
      <c r="L171">
        <f>IF(ISBLANK('Mortgage 1 Monthly Table'!N171),IF('Mortgage 1 Info Calcs'!F$13="Calculated",IF('Mortgage 1 Info Calcs'!F$22="Keep Same",IF('Mortgage 1 Info Calcs'!F$5="Interest Only",IF(OR(I171&gt;L170,J171=""),I171,IF(J171&lt;L170,IF(J171&lt;L170,J171+I171,IF(L170+M170&gt;J171,L170+I171,L170)),IF(L170+M170&gt;J171,L170+I171,L170))),IF(H171&gt;L170,H171,IF(J171&gt;L170,IF(L170+M170&gt;J171,L170+I171,L170),J171+S171))),IF('Mortgage 1 Info Calcs'!F$5="Interest Only",'Mortgage 1 Monthly Calcs'!I171,'Mortgage 1 Monthly Calcs'!H171)),'Mortgage 1 Monthly Calcs'!L170),'Mortgage 1 Monthly Table'!N171)</f>
        <v>644.30140148550652</v>
      </c>
      <c r="M171">
        <f>IF(ISBLANK('Mortgage 1 Monthly Table'!P171),IF(N170&gt;J171,IF(J171&gt;L170,J171-L170,0),IF(OR(OR(Y170&lt;0,ISTEXT(Y170)),ISTEXT('Mortgage 1 Info Calcs'!$K$4)),"",'Mortgage 1 Info Calcs'!F$21)),'Mortgage 1 Monthly Table'!P171)</f>
        <v>0</v>
      </c>
      <c r="N171">
        <f t="shared" si="20"/>
        <v>644.30140148550652</v>
      </c>
      <c r="O171">
        <f>IF(OR(OR(Y170&lt;0,ISTEXT(Y170)),ISTEXT('Mortgage 1 Info Calcs'!$K$4)),"",(O170+M171))</f>
        <v>0</v>
      </c>
      <c r="P171">
        <f>IF(ISBLANK('Mortgage 1 Monthly Table'!T171),IF(ISTEXT(J171),0,IF(OR(Y170&lt;Q170,AND(Y170&lt;0,NOT(ISTEXT(Y170))),ISTEXT('Mortgage 1 Info Calcs'!$K$4)),IF(-Y170&gt;P170,-Y170,Y170-Q170),IF(J171="",0,'Mortgage 1 Info Calcs'!F$26))),'Mortgage 1 Monthly Table'!T171)</f>
        <v>0</v>
      </c>
      <c r="Q171">
        <f>IF(OR(OR(Y170&lt;0,ISTEXT(Y170)),ISTEXT('Mortgage 1 Info Calcs'!$K$4)),"",IF(O171&lt;0,Q170,(Q170+P171)))</f>
        <v>0</v>
      </c>
      <c r="R171">
        <f>IF(OR(ISERROR(L171-S171),ISTEXT('Mortgage 1 Info Calcs'!$K$4)),"",L171-S171+M171)</f>
        <v>318.91457542673982</v>
      </c>
      <c r="S171">
        <f>IF(OR(IF(ISERROR(ROUND((J171-Q171-'Mortgage 1 Info Calcs'!F$24)*(G171/12),2)),0,(J171-O171-Q171-'Mortgage 1 Info Calcs'!F$24)*(G171/12)),,,ISTEXT('Mortgage 1 Info Calcs'!K$4)),IF(((J171-Q171-'Mortgage 1 Info Calcs'!F$24)*(G171/12))&gt;0,((J171-Q171-'Mortgage 1 Info Calcs'!F$24)*(G171/12)),0),0)</f>
        <v>325.3868260587667</v>
      </c>
      <c r="T171">
        <f>IF(OR(ISERROR(SUM(R$12:R171)),(ISTEXT(T170)),(T170=(SUM(R$12:R171)))),"",SUM(R$12:R171))</f>
        <v>35241.549363673104</v>
      </c>
      <c r="U171">
        <f>SUM(S$12:S171)</f>
        <v>67846.674874008051</v>
      </c>
      <c r="V171" t="str">
        <f>IF(ISBLANK('Mortgage 1 Info Calcs'!F$28),"",IF((O171+Q171)&gt;0,((O171+Q171)*G171/12)-((O171+Q171)*(('Mortgage 1 Info Calcs'!F$28)-('Mortgage 1 Info Calcs'!F$28*'Mortgage 1 Info Calcs'!G$29))/12),""))</f>
        <v/>
      </c>
      <c r="W171" t="str">
        <f>IF(ISTEXT(V171),"",SUM(V$12:V171))</f>
        <v/>
      </c>
      <c r="X171">
        <f>IF(OR(J171=Q171,ISTEXT(Y170),ISTEXT('Mortgage 1 Info Calcs'!$F$17)),"",IF(('Mortgage 1 Info Calcs'!F$18*12)&gt;C170+1,IF(C170='Mortgage 1 Info Calcs'!F$18*12,0,'Mortgage 1 Info Calcs'!F$19+Y171*('Mortgage 1 Info Calcs'!F$17)),'Mortgage 1 Info Calcs'!F$19))</f>
        <v>0</v>
      </c>
      <c r="Y171">
        <f>IF(OR(ISERROR(J171-R171-M171),IF(ISERROR((J171-R171-M171)=0),"True",(J171-R171-M171)=0),ISTEXT('Mortgage 1 Info Calcs'!$K$4)),"",IF((J171&gt;(L171+M171)),(FV((G171/'Mortgage 1 Variables'!E$43),1,(L171+M171),-J171+Q171+'Mortgage 1 Info Calcs'!F$24,0))+Q171+'Mortgage 1 Info Calcs'!F$24+IF(I171&gt;0,0,-I171),""))</f>
        <v>64758.450636326612</v>
      </c>
      <c r="Z171" s="67">
        <f>IF((FV(IF(G171=0,'Mortgage 1 Info Calcs'!F$8,G171)/12,1,PMT(IF(G171=0,'Mortgage 1 Info Calcs'!F$8,G171)/12,('Mortgage 1 Info Calcs'!F$9*12)-C170,-Z170,0),-Z170,0))&gt;0,(FV(IF(G171=0,'Mortgage 1 Info Calcs'!F$8,G171)/12,1,PMT(IF(G171=0,'Mortgage 1 Info Calcs'!F$8,G171)/12,('Mortgage 1 Info Calcs'!F$9*12)-C170,-Z170,0),-Z170,0)),0)</f>
        <v>64758.450636326612</v>
      </c>
      <c r="AA171" s="67">
        <f>IF(Z171&lt;=0,0,(IPMT(IF(G171=0,'Mortgage 1 Info Calcs'!F$8,G171)/12,1,('Mortgage 1 Info Calcs'!F$9*12)-C170,-Z170,0)))</f>
        <v>325.3868260587667</v>
      </c>
      <c r="AB171" s="67">
        <f>IF(C171&lt;('Mortgage 1 Info Calcs'!F$9*12),SUM(AA$12:AA171),0)</f>
        <v>67846.674874008051</v>
      </c>
      <c r="AC171" s="14">
        <v>160</v>
      </c>
      <c r="AD171" s="174">
        <f t="shared" si="21"/>
        <v>13.333333333333334</v>
      </c>
      <c r="AE171" s="174" t="str">
        <f>IF(Y171="","",IF(J$12+X171='Mortgage 2 Monthly calcs'!J$12+'Mortgage 2 Monthly calcs'!V171,"",IF(J$12+X171&gt;'Mortgage 2 Monthly calcs'!J$12+'Mortgage 2 Monthly calcs'!V171,IF(Y171+X171+'Mortgage 1 Info Calcs'!F$15&gt;'Mortgage 2 Monthly calcs'!W171+'Mortgage 2 Monthly calcs'!V171,"",C171),IF(Y171+X171&lt;'Mortgage 2 Monthly calcs'!W171+'Mortgage 2 Monthly calcs'!V171,"",C171))))</f>
        <v/>
      </c>
      <c r="AG171" s="16"/>
      <c r="AH171" s="16"/>
      <c r="AI171" s="15"/>
    </row>
    <row r="172" spans="2:35" ht="11.7" customHeight="1" x14ac:dyDescent="0.25">
      <c r="B172">
        <f t="shared" si="19"/>
        <v>13.416666666666666</v>
      </c>
      <c r="C172">
        <v>161</v>
      </c>
      <c r="D172" t="str">
        <f>IF(J940=1,F163+1,"")</f>
        <v/>
      </c>
      <c r="E172" t="str">
        <f t="shared" si="22"/>
        <v/>
      </c>
      <c r="F172" t="str">
        <f>VLOOKUP('Mortgage 1 Variables'!D$12,'Mortgage 1 Variables'!B$8:C$19,2)</f>
        <v>Mar</v>
      </c>
      <c r="G172">
        <f>IF(ISBLANK('Mortgage 1 Monthly Table'!G172),IF(OR(J172=Q172,ISTEXT(Y171),ISTEXT('Mortgage 1 Info Calcs'!$K$4)),0,IF(('Mortgage 1 Info Calcs'!F$7*12)&gt;C171,G171,IF(C171='Mortgage 1 Info Calcs'!F$7*12,'Mortgage 1 Info Calcs'!F$8,G171))),'Mortgage 1 Monthly Table'!G172)</f>
        <v>0.06</v>
      </c>
      <c r="H172">
        <f>((PMT(G172/'Mortgage 1 Variables'!E$43,('Mortgage 1 Info Calcs'!F$9*'Mortgage 1 Variables'!E$43)-C171,-J172,0)))</f>
        <v>644.30140148550663</v>
      </c>
      <c r="I172">
        <f>IF(OR(ISERROR(((IPMT(G172/'Mortgage 1 Variables'!E$43,1,'Mortgage 1 Info Calcs'!F$9*'Mortgage 1 Variables'!E$43,-J172+Q172+'Mortgage 1 Info Calcs'!F$24,IF('Mortgage 1 Info Calcs'!F$5="Interest Only",-J172+Q172+'Mortgage 1 Info Calcs'!F$24,0))))),(((IPMT(G172/'Mortgage 1 Variables'!E$43,1,'Mortgage 1 Info Calcs'!F$9*'Mortgage 1 Variables'!E$43,-J$12,-J$12)))=0)),0,((IPMT(G172/'Mortgage 1 Variables'!E$43,1,'Mortgage 1 Info Calcs'!F$9*'Mortgage 1 Variables'!E$43,-J172+Q172+'Mortgage 1 Info Calcs'!F$24,IF('Mortgage 1 Info Calcs'!F$5="Interest Only",-J172+Q172+'Mortgage 1 Info Calcs'!F$24,0)))))</f>
        <v>323.79225318163304</v>
      </c>
      <c r="J172">
        <f>IF(Y171&gt;0,IF(ISTEXT('Mortgage 1 Info Calcs'!K$4),"0",IF(ISTEXT(Y171),Y171,Y171+(IF(ISTEXT(K172),0,K172)))),0)</f>
        <v>64758.450636326612</v>
      </c>
      <c r="K172">
        <f>IF(ISBLANK('Mortgage 1 Monthly Table'!L172),0,'Mortgage 1 Monthly Table'!L172)</f>
        <v>0</v>
      </c>
      <c r="L172">
        <f>IF(ISBLANK('Mortgage 1 Monthly Table'!N172),IF('Mortgage 1 Info Calcs'!F$13="Calculated",IF('Mortgage 1 Info Calcs'!F$22="Keep Same",IF('Mortgage 1 Info Calcs'!F$5="Interest Only",IF(OR(I172&gt;L171,J172=""),I172,IF(J172&lt;L171,IF(J172&lt;L171,J172+I172,IF(L171+M171&gt;J172,L171+I172,L171)),IF(L171+M171&gt;J172,L171+I172,L171))),IF(H172&gt;L171,H172,IF(J172&gt;L171,IF(L171+M171&gt;J172,L171+I172,L171),J172+S172))),IF('Mortgage 1 Info Calcs'!F$5="Interest Only",'Mortgage 1 Monthly Calcs'!I172,'Mortgage 1 Monthly Calcs'!H172)),'Mortgage 1 Monthly Calcs'!L171),'Mortgage 1 Monthly Table'!N172)</f>
        <v>644.30140148550663</v>
      </c>
      <c r="M172">
        <f>IF(ISBLANK('Mortgage 1 Monthly Table'!P172),IF(N171&gt;J172,IF(J172&gt;L171,J172-L171,0),IF(OR(OR(Y171&lt;0,ISTEXT(Y171)),ISTEXT('Mortgage 1 Info Calcs'!$K$4)),"",'Mortgage 1 Info Calcs'!F$21)),'Mortgage 1 Monthly Table'!P172)</f>
        <v>0</v>
      </c>
      <c r="N172">
        <f t="shared" si="20"/>
        <v>644.30140148550663</v>
      </c>
      <c r="O172">
        <f>IF(OR(OR(Y171&lt;0,ISTEXT(Y171)),ISTEXT('Mortgage 1 Info Calcs'!$K$4)),"",(O171+M172))</f>
        <v>0</v>
      </c>
      <c r="P172">
        <f>IF(ISBLANK('Mortgage 1 Monthly Table'!T172),IF(ISTEXT(J172),0,IF(OR(Y171&lt;Q171,AND(Y171&lt;0,NOT(ISTEXT(Y171))),ISTEXT('Mortgage 1 Info Calcs'!$K$4)),IF(-Y171&gt;P171,-Y171,Y171-Q171),IF(J172="",0,'Mortgage 1 Info Calcs'!F$26))),'Mortgage 1 Monthly Table'!T172)</f>
        <v>0</v>
      </c>
      <c r="Q172">
        <f>IF(OR(OR(Y171&lt;0,ISTEXT(Y171)),ISTEXT('Mortgage 1 Info Calcs'!$K$4)),"",IF(O172&lt;0,Q171,(Q171+P172)))</f>
        <v>0</v>
      </c>
      <c r="R172">
        <f>IF(OR(ISERROR(L172-S172),ISTEXT('Mortgage 1 Info Calcs'!$K$4)),"",L172-S172+M172)</f>
        <v>320.50914830387359</v>
      </c>
      <c r="S172">
        <f>IF(OR(IF(ISERROR(ROUND((J172-Q172-'Mortgage 1 Info Calcs'!F$24)*(G172/12),2)),0,(J172-O172-Q172-'Mortgage 1 Info Calcs'!F$24)*(G172/12)),,,ISTEXT('Mortgage 1 Info Calcs'!K$4)),IF(((J172-Q172-'Mortgage 1 Info Calcs'!F$24)*(G172/12))&gt;0,((J172-Q172-'Mortgage 1 Info Calcs'!F$24)*(G172/12)),0),0)</f>
        <v>323.79225318163304</v>
      </c>
      <c r="T172">
        <f>IF(OR(ISERROR(SUM(R$12:R172)),(ISTEXT(T171)),(T171=(SUM(R$12:R172)))),"",SUM(R$12:R172))</f>
        <v>35562.058511976975</v>
      </c>
      <c r="U172">
        <f>SUM(S$12:S172)</f>
        <v>68170.46712718968</v>
      </c>
      <c r="V172" t="str">
        <f>IF(ISBLANK('Mortgage 1 Info Calcs'!F$28),"",IF((O172+Q172)&gt;0,((O172+Q172)*G172/12)-((O172+Q172)*(('Mortgage 1 Info Calcs'!F$28)-('Mortgage 1 Info Calcs'!F$28*'Mortgage 1 Info Calcs'!G$29))/12),""))</f>
        <v/>
      </c>
      <c r="W172" t="str">
        <f>IF(ISTEXT(V172),"",SUM(V$12:V172))</f>
        <v/>
      </c>
      <c r="X172">
        <f>IF(OR(J172=Q172,ISTEXT(Y171),ISTEXT('Mortgage 1 Info Calcs'!$F$17)),"",IF(('Mortgage 1 Info Calcs'!F$18*12)&gt;C171+1,IF(C171='Mortgage 1 Info Calcs'!F$18*12,0,'Mortgage 1 Info Calcs'!F$19+Y172*('Mortgage 1 Info Calcs'!F$17)),'Mortgage 1 Info Calcs'!F$19))</f>
        <v>0</v>
      </c>
      <c r="Y172">
        <f>IF(OR(ISERROR(J172-R172-M172),IF(ISERROR((J172-R172-M172)=0),"True",(J172-R172-M172)=0),ISTEXT('Mortgage 1 Info Calcs'!$K$4)),"",IF((J172&gt;(L172+M172)),(FV((G172/'Mortgage 1 Variables'!E$43),1,(L172+M172),-J172+Q172+'Mortgage 1 Info Calcs'!F$24,0))+Q172+'Mortgage 1 Info Calcs'!F$24+IF(I172&gt;0,0,-I172),""))</f>
        <v>64437.941488022749</v>
      </c>
      <c r="Z172" s="67">
        <f>IF((FV(IF(G172=0,'Mortgage 1 Info Calcs'!F$8,G172)/12,1,PMT(IF(G172=0,'Mortgage 1 Info Calcs'!F$8,G172)/12,('Mortgage 1 Info Calcs'!F$9*12)-C171,-Z171,0),-Z171,0))&gt;0,(FV(IF(G172=0,'Mortgage 1 Info Calcs'!F$8,G172)/12,1,PMT(IF(G172=0,'Mortgage 1 Info Calcs'!F$8,G172)/12,('Mortgage 1 Info Calcs'!F$9*12)-C171,-Z171,0),-Z171,0)),0)</f>
        <v>64437.941488022749</v>
      </c>
      <c r="AA172" s="67">
        <f>IF(Z172&lt;=0,0,(IPMT(IF(G172=0,'Mortgage 1 Info Calcs'!F$8,G172)/12,1,('Mortgage 1 Info Calcs'!F$9*12)-C171,-Z171,0)))</f>
        <v>323.79225318163304</v>
      </c>
      <c r="AB172" s="67">
        <f>IF(C172&lt;('Mortgage 1 Info Calcs'!F$9*12),SUM(AA$12:AA172),0)</f>
        <v>68170.46712718968</v>
      </c>
      <c r="AC172" s="14">
        <v>161</v>
      </c>
      <c r="AD172" s="174">
        <f t="shared" si="21"/>
        <v>13.416666666666666</v>
      </c>
      <c r="AE172" s="174" t="str">
        <f>IF(Y172="","",IF(J$12+X172='Mortgage 2 Monthly calcs'!J$12+'Mortgage 2 Monthly calcs'!V172,"",IF(J$12+X172&gt;'Mortgage 2 Monthly calcs'!J$12+'Mortgage 2 Monthly calcs'!V172,IF(Y172+X172+'Mortgage 1 Info Calcs'!F$15&gt;'Mortgage 2 Monthly calcs'!W172+'Mortgage 2 Monthly calcs'!V172,"",C172),IF(Y172+X172&lt;'Mortgage 2 Monthly calcs'!W172+'Mortgage 2 Monthly calcs'!V172,"",C172))))</f>
        <v/>
      </c>
      <c r="AG172" s="16"/>
      <c r="AH172" s="16"/>
      <c r="AI172" s="15"/>
    </row>
    <row r="173" spans="2:35" ht="11.7" customHeight="1" x14ac:dyDescent="0.25">
      <c r="B173">
        <f t="shared" si="19"/>
        <v>13.5</v>
      </c>
      <c r="C173">
        <v>162</v>
      </c>
      <c r="D173" t="str">
        <f>IF(J941=1,F163+1,"")</f>
        <v/>
      </c>
      <c r="E173" t="str">
        <f t="shared" si="22"/>
        <v/>
      </c>
      <c r="F173" t="str">
        <f>VLOOKUP('Mortgage 1 Variables'!D$13,'Mortgage 1 Variables'!B$8:C$19,2)</f>
        <v>Apr</v>
      </c>
      <c r="G173">
        <f>IF(ISBLANK('Mortgage 1 Monthly Table'!G173),IF(OR(J173=Q173,ISTEXT(Y172),ISTEXT('Mortgage 1 Info Calcs'!$K$4)),0,IF(('Mortgage 1 Info Calcs'!F$7*12)&gt;C172,G172,IF(C172='Mortgage 1 Info Calcs'!F$7*12,'Mortgage 1 Info Calcs'!F$8,G172))),'Mortgage 1 Monthly Table'!G173)</f>
        <v>0.06</v>
      </c>
      <c r="H173">
        <f>((PMT(G173/'Mortgage 1 Variables'!E$43,('Mortgage 1 Info Calcs'!F$9*'Mortgage 1 Variables'!E$43)-C172,-J173,0)))</f>
        <v>644.30140148550674</v>
      </c>
      <c r="I173">
        <f>IF(OR(ISERROR(((IPMT(G173/'Mortgage 1 Variables'!E$43,1,'Mortgage 1 Info Calcs'!F$9*'Mortgage 1 Variables'!E$43,-J173+Q173+'Mortgage 1 Info Calcs'!F$24,IF('Mortgage 1 Info Calcs'!F$5="Interest Only",-J173+Q173+'Mortgage 1 Info Calcs'!F$24,0))))),(((IPMT(G173/'Mortgage 1 Variables'!E$43,1,'Mortgage 1 Info Calcs'!F$9*'Mortgage 1 Variables'!E$43,-J$12,-J$12)))=0)),0,((IPMT(G173/'Mortgage 1 Variables'!E$43,1,'Mortgage 1 Info Calcs'!F$9*'Mortgage 1 Variables'!E$43,-J173+Q173+'Mortgage 1 Info Calcs'!F$24,IF('Mortgage 1 Info Calcs'!F$5="Interest Only",-J173+Q173+'Mortgage 1 Info Calcs'!F$24,0)))))</f>
        <v>322.18970744011381</v>
      </c>
      <c r="J173">
        <f>IF(Y172&gt;0,IF(ISTEXT('Mortgage 1 Info Calcs'!K$4),"0",IF(ISTEXT(Y172),Y172,Y172+(IF(ISTEXT(K173),0,K173)))),0)</f>
        <v>64437.941488022749</v>
      </c>
      <c r="K173">
        <f>IF(ISBLANK('Mortgage 1 Monthly Table'!L173),0,'Mortgage 1 Monthly Table'!L173)</f>
        <v>0</v>
      </c>
      <c r="L173">
        <f>IF(ISBLANK('Mortgage 1 Monthly Table'!N173),IF('Mortgage 1 Info Calcs'!F$13="Calculated",IF('Mortgage 1 Info Calcs'!F$22="Keep Same",IF('Mortgage 1 Info Calcs'!F$5="Interest Only",IF(OR(I173&gt;L172,J173=""),I173,IF(J173&lt;L172,IF(J173&lt;L172,J173+I173,IF(L172+M172&gt;J173,L172+I173,L172)),IF(L172+M172&gt;J173,L172+I173,L172))),IF(H173&gt;L172,H173,IF(J173&gt;L172,IF(L172+M172&gt;J173,L172+I173,L172),J173+S173))),IF('Mortgage 1 Info Calcs'!F$5="Interest Only",'Mortgage 1 Monthly Calcs'!I173,'Mortgage 1 Monthly Calcs'!H173)),'Mortgage 1 Monthly Calcs'!L172),'Mortgage 1 Monthly Table'!N173)</f>
        <v>644.30140148550674</v>
      </c>
      <c r="M173">
        <f>IF(ISBLANK('Mortgage 1 Monthly Table'!P173),IF(N172&gt;J173,IF(J173&gt;L172,J173-L172,0),IF(OR(OR(Y172&lt;0,ISTEXT(Y172)),ISTEXT('Mortgage 1 Info Calcs'!$K$4)),"",'Mortgage 1 Info Calcs'!F$21)),'Mortgage 1 Monthly Table'!P173)</f>
        <v>0</v>
      </c>
      <c r="N173">
        <f t="shared" si="20"/>
        <v>644.30140148550674</v>
      </c>
      <c r="O173">
        <f>IF(OR(OR(Y172&lt;0,ISTEXT(Y172)),ISTEXT('Mortgage 1 Info Calcs'!$K$4)),"",(O172+M173))</f>
        <v>0</v>
      </c>
      <c r="P173">
        <f>IF(ISBLANK('Mortgage 1 Monthly Table'!T173),IF(ISTEXT(J173),0,IF(OR(Y172&lt;Q172,AND(Y172&lt;0,NOT(ISTEXT(Y172))),ISTEXT('Mortgage 1 Info Calcs'!$K$4)),IF(-Y172&gt;P172,-Y172,Y172-Q172),IF(J173="",0,'Mortgage 1 Info Calcs'!F$26))),'Mortgage 1 Monthly Table'!T173)</f>
        <v>0</v>
      </c>
      <c r="Q173">
        <f>IF(OR(OR(Y172&lt;0,ISTEXT(Y172)),ISTEXT('Mortgage 1 Info Calcs'!$K$4)),"",IF(O173&lt;0,Q172,(Q172+P173)))</f>
        <v>0</v>
      </c>
      <c r="R173">
        <f>IF(OR(ISERROR(L173-S173),ISTEXT('Mortgage 1 Info Calcs'!$K$4)),"",L173-S173+M173)</f>
        <v>322.11169404539299</v>
      </c>
      <c r="S173">
        <f>IF(OR(IF(ISERROR(ROUND((J173-Q173-'Mortgage 1 Info Calcs'!F$24)*(G173/12),2)),0,(J173-O173-Q173-'Mortgage 1 Info Calcs'!F$24)*(G173/12)),,,ISTEXT('Mortgage 1 Info Calcs'!K$4)),IF(((J173-Q173-'Mortgage 1 Info Calcs'!F$24)*(G173/12))&gt;0,((J173-Q173-'Mortgage 1 Info Calcs'!F$24)*(G173/12)),0),0)</f>
        <v>322.18970744011375</v>
      </c>
      <c r="T173">
        <f>IF(OR(ISERROR(SUM(R$12:R173)),(ISTEXT(T172)),(T172=(SUM(R$12:R173)))),"",SUM(R$12:R173))</f>
        <v>35884.170206022369</v>
      </c>
      <c r="U173">
        <f>SUM(S$12:S173)</f>
        <v>68492.656834629801</v>
      </c>
      <c r="V173" t="str">
        <f>IF(ISBLANK('Mortgage 1 Info Calcs'!F$28),"",IF((O173+Q173)&gt;0,((O173+Q173)*G173/12)-((O173+Q173)*(('Mortgage 1 Info Calcs'!F$28)-('Mortgage 1 Info Calcs'!F$28*'Mortgage 1 Info Calcs'!G$29))/12),""))</f>
        <v/>
      </c>
      <c r="W173" t="str">
        <f>IF(ISTEXT(V173),"",SUM(V$12:V173))</f>
        <v/>
      </c>
      <c r="X173">
        <f>IF(OR(J173=Q173,ISTEXT(Y172),ISTEXT('Mortgage 1 Info Calcs'!$F$17)),"",IF(('Mortgage 1 Info Calcs'!F$18*12)&gt;C172+1,IF(C172='Mortgage 1 Info Calcs'!F$18*12,0,'Mortgage 1 Info Calcs'!F$19+Y173*('Mortgage 1 Info Calcs'!F$17)),'Mortgage 1 Info Calcs'!F$19))</f>
        <v>0</v>
      </c>
      <c r="Y173">
        <f>IF(OR(ISERROR(J173-R173-M173),IF(ISERROR((J173-R173-M173)=0),"True",(J173-R173-M173)=0),ISTEXT('Mortgage 1 Info Calcs'!$K$4)),"",IF((J173&gt;(L173+M173)),(FV((G173/'Mortgage 1 Variables'!E$43),1,(L173+M173),-J173+Q173+'Mortgage 1 Info Calcs'!F$24,0))+Q173+'Mortgage 1 Info Calcs'!F$24+IF(I173&gt;0,0,-I173),""))</f>
        <v>64115.829793977362</v>
      </c>
      <c r="Z173" s="67">
        <f>IF((FV(IF(G173=0,'Mortgage 1 Info Calcs'!F$8,G173)/12,1,PMT(IF(G173=0,'Mortgage 1 Info Calcs'!F$8,G173)/12,('Mortgage 1 Info Calcs'!F$9*12)-C172,-Z172,0),-Z172,0))&gt;0,(FV(IF(G173=0,'Mortgage 1 Info Calcs'!F$8,G173)/12,1,PMT(IF(G173=0,'Mortgage 1 Info Calcs'!F$8,G173)/12,('Mortgage 1 Info Calcs'!F$9*12)-C172,-Z172,0),-Z172,0)),0)</f>
        <v>64115.829793977362</v>
      </c>
      <c r="AA173" s="67">
        <f>IF(Z173&lt;=0,0,(IPMT(IF(G173=0,'Mortgage 1 Info Calcs'!F$8,G173)/12,1,('Mortgage 1 Info Calcs'!F$9*12)-C172,-Z172,0)))</f>
        <v>322.18970744011375</v>
      </c>
      <c r="AB173" s="67">
        <f>IF(C173&lt;('Mortgage 1 Info Calcs'!F$9*12),SUM(AA$12:AA173),0)</f>
        <v>68492.656834629801</v>
      </c>
      <c r="AC173" s="14">
        <v>162</v>
      </c>
      <c r="AD173" s="174">
        <f t="shared" si="21"/>
        <v>13.5</v>
      </c>
      <c r="AE173" s="174" t="str">
        <f>IF(Y173="","",IF(J$12+X173='Mortgage 2 Monthly calcs'!J$12+'Mortgage 2 Monthly calcs'!V173,"",IF(J$12+X173&gt;'Mortgage 2 Monthly calcs'!J$12+'Mortgage 2 Monthly calcs'!V173,IF(Y173+X173+'Mortgage 1 Info Calcs'!F$15&gt;'Mortgage 2 Monthly calcs'!W173+'Mortgage 2 Monthly calcs'!V173,"",C173),IF(Y173+X173&lt;'Mortgage 2 Monthly calcs'!W173+'Mortgage 2 Monthly calcs'!V173,"",C173))))</f>
        <v/>
      </c>
      <c r="AG173" s="16"/>
      <c r="AH173" s="16"/>
      <c r="AI173" s="15"/>
    </row>
    <row r="174" spans="2:35" ht="11.7" customHeight="1" x14ac:dyDescent="0.25">
      <c r="B174">
        <f t="shared" si="19"/>
        <v>13.583333333333334</v>
      </c>
      <c r="C174">
        <v>163</v>
      </c>
      <c r="D174" t="str">
        <f>IF(J942=1,F163+1,"")</f>
        <v/>
      </c>
      <c r="E174" t="str">
        <f t="shared" si="22"/>
        <v/>
      </c>
      <c r="F174" t="str">
        <f>VLOOKUP('Mortgage 1 Variables'!D$14,'Mortgage 1 Variables'!B$8:C$19,2)</f>
        <v>May</v>
      </c>
      <c r="G174">
        <f>IF(ISBLANK('Mortgage 1 Monthly Table'!G174),IF(OR(J174=Q174,ISTEXT(Y173),ISTEXT('Mortgage 1 Info Calcs'!$K$4)),0,IF(('Mortgage 1 Info Calcs'!F$7*12)&gt;C173,G173,IF(C173='Mortgage 1 Info Calcs'!F$7*12,'Mortgage 1 Info Calcs'!F$8,G173))),'Mortgage 1 Monthly Table'!G174)</f>
        <v>0.06</v>
      </c>
      <c r="H174">
        <f>((PMT(G174/'Mortgage 1 Variables'!E$43,('Mortgage 1 Info Calcs'!F$9*'Mortgage 1 Variables'!E$43)-C173,-J174,0)))</f>
        <v>644.30140148550697</v>
      </c>
      <c r="I174">
        <f>IF(OR(ISERROR(((IPMT(G174/'Mortgage 1 Variables'!E$43,1,'Mortgage 1 Info Calcs'!F$9*'Mortgage 1 Variables'!E$43,-J174+Q174+'Mortgage 1 Info Calcs'!F$24,IF('Mortgage 1 Info Calcs'!F$5="Interest Only",-J174+Q174+'Mortgage 1 Info Calcs'!F$24,0))))),(((IPMT(G174/'Mortgage 1 Variables'!E$43,1,'Mortgage 1 Info Calcs'!F$9*'Mortgage 1 Variables'!E$43,-J$12,-J$12)))=0)),0,((IPMT(G174/'Mortgage 1 Variables'!E$43,1,'Mortgage 1 Info Calcs'!F$9*'Mortgage 1 Variables'!E$43,-J174+Q174+'Mortgage 1 Info Calcs'!F$24,IF('Mortgage 1 Info Calcs'!F$5="Interest Only",-J174+Q174+'Mortgage 1 Info Calcs'!F$24,0)))))</f>
        <v>320.57914896988683</v>
      </c>
      <c r="J174">
        <f>IF(Y173&gt;0,IF(ISTEXT('Mortgage 1 Info Calcs'!K$4),"0",IF(ISTEXT(Y173),Y173,Y173+(IF(ISTEXT(K174),0,K174)))),0)</f>
        <v>64115.829793977362</v>
      </c>
      <c r="K174">
        <f>IF(ISBLANK('Mortgage 1 Monthly Table'!L174),0,'Mortgage 1 Monthly Table'!L174)</f>
        <v>0</v>
      </c>
      <c r="L174">
        <f>IF(ISBLANK('Mortgage 1 Monthly Table'!N174),IF('Mortgage 1 Info Calcs'!F$13="Calculated",IF('Mortgage 1 Info Calcs'!F$22="Keep Same",IF('Mortgage 1 Info Calcs'!F$5="Interest Only",IF(OR(I174&gt;L173,J174=""),I174,IF(J174&lt;L173,IF(J174&lt;L173,J174+I174,IF(L173+M173&gt;J174,L173+I174,L173)),IF(L173+M173&gt;J174,L173+I174,L173))),IF(H174&gt;L173,H174,IF(J174&gt;L173,IF(L173+M173&gt;J174,L173+I174,L173),J174+S174))),IF('Mortgage 1 Info Calcs'!F$5="Interest Only",'Mortgage 1 Monthly Calcs'!I174,'Mortgage 1 Monthly Calcs'!H174)),'Mortgage 1 Monthly Calcs'!L173),'Mortgage 1 Monthly Table'!N174)</f>
        <v>644.30140148550697</v>
      </c>
      <c r="M174">
        <f>IF(ISBLANK('Mortgage 1 Monthly Table'!P174),IF(N173&gt;J174,IF(J174&gt;L173,J174-L173,0),IF(OR(OR(Y173&lt;0,ISTEXT(Y173)),ISTEXT('Mortgage 1 Info Calcs'!$K$4)),"",'Mortgage 1 Info Calcs'!F$21)),'Mortgage 1 Monthly Table'!P174)</f>
        <v>0</v>
      </c>
      <c r="N174">
        <f t="shared" si="20"/>
        <v>644.30140148550697</v>
      </c>
      <c r="O174">
        <f>IF(OR(OR(Y173&lt;0,ISTEXT(Y173)),ISTEXT('Mortgage 1 Info Calcs'!$K$4)),"",(O173+M174))</f>
        <v>0</v>
      </c>
      <c r="P174">
        <f>IF(ISBLANK('Mortgage 1 Monthly Table'!T174),IF(ISTEXT(J174),0,IF(OR(Y173&lt;Q173,AND(Y173&lt;0,NOT(ISTEXT(Y173))),ISTEXT('Mortgage 1 Info Calcs'!$K$4)),IF(-Y173&gt;P173,-Y173,Y173-Q173),IF(J174="",0,'Mortgage 1 Info Calcs'!F$26))),'Mortgage 1 Monthly Table'!T174)</f>
        <v>0</v>
      </c>
      <c r="Q174">
        <f>IF(OR(OR(Y173&lt;0,ISTEXT(Y173)),ISTEXT('Mortgage 1 Info Calcs'!$K$4)),"",IF(O174&lt;0,Q173,(Q173+P174)))</f>
        <v>0</v>
      </c>
      <c r="R174">
        <f>IF(OR(ISERROR(L174-S174),ISTEXT('Mortgage 1 Info Calcs'!$K$4)),"",L174-S174+M174)</f>
        <v>323.72225251562014</v>
      </c>
      <c r="S174">
        <f>IF(OR(IF(ISERROR(ROUND((J174-Q174-'Mortgage 1 Info Calcs'!F$24)*(G174/12),2)),0,(J174-O174-Q174-'Mortgage 1 Info Calcs'!F$24)*(G174/12)),,,ISTEXT('Mortgage 1 Info Calcs'!K$4)),IF(((J174-Q174-'Mortgage 1 Info Calcs'!F$24)*(G174/12))&gt;0,((J174-Q174-'Mortgage 1 Info Calcs'!F$24)*(G174/12)),0),0)</f>
        <v>320.57914896988683</v>
      </c>
      <c r="T174">
        <f>IF(OR(ISERROR(SUM(R$12:R174)),(ISTEXT(T173)),(T173=(SUM(R$12:R174)))),"",SUM(R$12:R174))</f>
        <v>36207.892458537986</v>
      </c>
      <c r="U174">
        <f>SUM(S$12:S174)</f>
        <v>68813.23598359969</v>
      </c>
      <c r="V174" t="str">
        <f>IF(ISBLANK('Mortgage 1 Info Calcs'!F$28),"",IF((O174+Q174)&gt;0,((O174+Q174)*G174/12)-((O174+Q174)*(('Mortgage 1 Info Calcs'!F$28)-('Mortgage 1 Info Calcs'!F$28*'Mortgage 1 Info Calcs'!G$29))/12),""))</f>
        <v/>
      </c>
      <c r="W174" t="str">
        <f>IF(ISTEXT(V174),"",SUM(V$12:V174))</f>
        <v/>
      </c>
      <c r="X174">
        <f>IF(OR(J174=Q174,ISTEXT(Y173),ISTEXT('Mortgage 1 Info Calcs'!$F$17)),"",IF(('Mortgage 1 Info Calcs'!F$18*12)&gt;C173+1,IF(C173='Mortgage 1 Info Calcs'!F$18*12,0,'Mortgage 1 Info Calcs'!F$19+Y174*('Mortgage 1 Info Calcs'!F$17)),'Mortgage 1 Info Calcs'!F$19))</f>
        <v>0</v>
      </c>
      <c r="Y174">
        <f>IF(OR(ISERROR(J174-R174-M174),IF(ISERROR((J174-R174-M174)=0),"True",(J174-R174-M174)=0),ISTEXT('Mortgage 1 Info Calcs'!$K$4)),"",IF((J174&gt;(L174+M174)),(FV((G174/'Mortgage 1 Variables'!E$43),1,(L174+M174),-J174+Q174+'Mortgage 1 Info Calcs'!F$24,0))+Q174+'Mortgage 1 Info Calcs'!F$24+IF(I174&gt;0,0,-I174),""))</f>
        <v>63792.107541461752</v>
      </c>
      <c r="Z174" s="67">
        <f>IF((FV(IF(G174=0,'Mortgage 1 Info Calcs'!F$8,G174)/12,1,PMT(IF(G174=0,'Mortgage 1 Info Calcs'!F$8,G174)/12,('Mortgage 1 Info Calcs'!F$9*12)-C173,-Z173,0),-Z173,0))&gt;0,(FV(IF(G174=0,'Mortgage 1 Info Calcs'!F$8,G174)/12,1,PMT(IF(G174=0,'Mortgage 1 Info Calcs'!F$8,G174)/12,('Mortgage 1 Info Calcs'!F$9*12)-C173,-Z173,0),-Z173,0)),0)</f>
        <v>63792.107541461752</v>
      </c>
      <c r="AA174" s="67">
        <f>IF(Z174&lt;=0,0,(IPMT(IF(G174=0,'Mortgage 1 Info Calcs'!F$8,G174)/12,1,('Mortgage 1 Info Calcs'!F$9*12)-C173,-Z173,0)))</f>
        <v>320.57914896988683</v>
      </c>
      <c r="AB174" s="67">
        <f>IF(C174&lt;('Mortgage 1 Info Calcs'!F$9*12),SUM(AA$12:AA174),0)</f>
        <v>68813.23598359969</v>
      </c>
      <c r="AC174" s="14">
        <v>163</v>
      </c>
      <c r="AD174" s="174">
        <f t="shared" si="21"/>
        <v>13.583333333333334</v>
      </c>
      <c r="AE174" s="174" t="str">
        <f>IF(Y174="","",IF(J$12+X174='Mortgage 2 Monthly calcs'!J$12+'Mortgage 2 Monthly calcs'!V174,"",IF(J$12+X174&gt;'Mortgage 2 Monthly calcs'!J$12+'Mortgage 2 Monthly calcs'!V174,IF(Y174+X174+'Mortgage 1 Info Calcs'!F$15&gt;'Mortgage 2 Monthly calcs'!W174+'Mortgage 2 Monthly calcs'!V174,"",C174),IF(Y174+X174&lt;'Mortgage 2 Monthly calcs'!W174+'Mortgage 2 Monthly calcs'!V174,"",C174))))</f>
        <v/>
      </c>
      <c r="AG174" s="16"/>
      <c r="AH174" s="16"/>
      <c r="AI174" s="15"/>
    </row>
    <row r="175" spans="2:35" ht="11.7" customHeight="1" x14ac:dyDescent="0.25">
      <c r="B175">
        <f t="shared" si="19"/>
        <v>13.666666666666666</v>
      </c>
      <c r="C175">
        <v>164</v>
      </c>
      <c r="D175" t="str">
        <f>IF(J943=1,F163+1,"")</f>
        <v/>
      </c>
      <c r="E175" t="str">
        <f t="shared" si="22"/>
        <v/>
      </c>
      <c r="F175" t="str">
        <f>VLOOKUP('Mortgage 1 Variables'!D$15,'Mortgage 1 Variables'!B$8:C$19,2)</f>
        <v>Jun</v>
      </c>
      <c r="G175">
        <f>IF(ISBLANK('Mortgage 1 Monthly Table'!G175),IF(OR(J175=Q175,ISTEXT(Y174),ISTEXT('Mortgage 1 Info Calcs'!$K$4)),0,IF(('Mortgage 1 Info Calcs'!F$7*12)&gt;C174,G174,IF(C174='Mortgage 1 Info Calcs'!F$7*12,'Mortgage 1 Info Calcs'!F$8,G174))),'Mortgage 1 Monthly Table'!G175)</f>
        <v>0.06</v>
      </c>
      <c r="H175">
        <f>((PMT(G175/'Mortgage 1 Variables'!E$43,('Mortgage 1 Info Calcs'!F$9*'Mortgage 1 Variables'!E$43)-C174,-J175,0)))</f>
        <v>644.30140148550697</v>
      </c>
      <c r="I175">
        <f>IF(OR(ISERROR(((IPMT(G175/'Mortgage 1 Variables'!E$43,1,'Mortgage 1 Info Calcs'!F$9*'Mortgage 1 Variables'!E$43,-J175+Q175+'Mortgage 1 Info Calcs'!F$24,IF('Mortgage 1 Info Calcs'!F$5="Interest Only",-J175+Q175+'Mortgage 1 Info Calcs'!F$24,0))))),(((IPMT(G175/'Mortgage 1 Variables'!E$43,1,'Mortgage 1 Info Calcs'!F$9*'Mortgage 1 Variables'!E$43,-J$12,-J$12)))=0)),0,((IPMT(G175/'Mortgage 1 Variables'!E$43,1,'Mortgage 1 Info Calcs'!F$9*'Mortgage 1 Variables'!E$43,-J175+Q175+'Mortgage 1 Info Calcs'!F$24,IF('Mortgage 1 Info Calcs'!F$5="Interest Only",-J175+Q175+'Mortgage 1 Info Calcs'!F$24,0)))))</f>
        <v>318.96053770730879</v>
      </c>
      <c r="J175">
        <f>IF(Y174&gt;0,IF(ISTEXT('Mortgage 1 Info Calcs'!K$4),"0",IF(ISTEXT(Y174),Y174,Y174+(IF(ISTEXT(K175),0,K175)))),0)</f>
        <v>63792.107541461752</v>
      </c>
      <c r="K175">
        <f>IF(ISBLANK('Mortgage 1 Monthly Table'!L175),0,'Mortgage 1 Monthly Table'!L175)</f>
        <v>0</v>
      </c>
      <c r="L175">
        <f>IF(ISBLANK('Mortgage 1 Monthly Table'!N175),IF('Mortgage 1 Info Calcs'!F$13="Calculated",IF('Mortgage 1 Info Calcs'!F$22="Keep Same",IF('Mortgage 1 Info Calcs'!F$5="Interest Only",IF(OR(I175&gt;L174,J175=""),I175,IF(J175&lt;L174,IF(J175&lt;L174,J175+I175,IF(L174+M174&gt;J175,L174+I175,L174)),IF(L174+M174&gt;J175,L174+I175,L174))),IF(H175&gt;L174,H175,IF(J175&gt;L174,IF(L174+M174&gt;J175,L174+I175,L174),J175+S175))),IF('Mortgage 1 Info Calcs'!F$5="Interest Only",'Mortgage 1 Monthly Calcs'!I175,'Mortgage 1 Monthly Calcs'!H175)),'Mortgage 1 Monthly Calcs'!L174),'Mortgage 1 Monthly Table'!N175)</f>
        <v>644.30140148550697</v>
      </c>
      <c r="M175">
        <f>IF(ISBLANK('Mortgage 1 Monthly Table'!P175),IF(N174&gt;J175,IF(J175&gt;L174,J175-L174,0),IF(OR(OR(Y174&lt;0,ISTEXT(Y174)),ISTEXT('Mortgage 1 Info Calcs'!$K$4)),"",'Mortgage 1 Info Calcs'!F$21)),'Mortgage 1 Monthly Table'!P175)</f>
        <v>0</v>
      </c>
      <c r="N175">
        <f t="shared" si="20"/>
        <v>644.30140148550697</v>
      </c>
      <c r="O175">
        <f>IF(OR(OR(Y174&lt;0,ISTEXT(Y174)),ISTEXT('Mortgage 1 Info Calcs'!$K$4)),"",(O174+M175))</f>
        <v>0</v>
      </c>
      <c r="P175">
        <f>IF(ISBLANK('Mortgage 1 Monthly Table'!T175),IF(ISTEXT(J175),0,IF(OR(Y174&lt;Q174,AND(Y174&lt;0,NOT(ISTEXT(Y174))),ISTEXT('Mortgage 1 Info Calcs'!$K$4)),IF(-Y174&gt;P174,-Y174,Y174-Q174),IF(J175="",0,'Mortgage 1 Info Calcs'!F$26))),'Mortgage 1 Monthly Table'!T175)</f>
        <v>0</v>
      </c>
      <c r="Q175">
        <f>IF(OR(OR(Y174&lt;0,ISTEXT(Y174)),ISTEXT('Mortgage 1 Info Calcs'!$K$4)),"",IF(O175&lt;0,Q174,(Q174+P175)))</f>
        <v>0</v>
      </c>
      <c r="R175">
        <f>IF(OR(ISERROR(L175-S175),ISTEXT('Mortgage 1 Info Calcs'!$K$4)),"",L175-S175+M175)</f>
        <v>325.34086377819818</v>
      </c>
      <c r="S175">
        <f>IF(OR(IF(ISERROR(ROUND((J175-Q175-'Mortgage 1 Info Calcs'!F$24)*(G175/12),2)),0,(J175-O175-Q175-'Mortgage 1 Info Calcs'!F$24)*(G175/12)),,,ISTEXT('Mortgage 1 Info Calcs'!K$4)),IF(((J175-Q175-'Mortgage 1 Info Calcs'!F$24)*(G175/12))&gt;0,((J175-Q175-'Mortgage 1 Info Calcs'!F$24)*(G175/12)),0),0)</f>
        <v>318.96053770730879</v>
      </c>
      <c r="T175">
        <f>IF(OR(ISERROR(SUM(R$12:R175)),(ISTEXT(T174)),(T174=(SUM(R$12:R175)))),"",SUM(R$12:R175))</f>
        <v>36533.233322316184</v>
      </c>
      <c r="U175">
        <f>SUM(S$12:S175)</f>
        <v>69132.196521306993</v>
      </c>
      <c r="V175" t="str">
        <f>IF(ISBLANK('Mortgage 1 Info Calcs'!F$28),"",IF((O175+Q175)&gt;0,((O175+Q175)*G175/12)-((O175+Q175)*(('Mortgage 1 Info Calcs'!F$28)-('Mortgage 1 Info Calcs'!F$28*'Mortgage 1 Info Calcs'!G$29))/12),""))</f>
        <v/>
      </c>
      <c r="W175" t="str">
        <f>IF(ISTEXT(V175),"",SUM(V$12:V175))</f>
        <v/>
      </c>
      <c r="X175">
        <f>IF(OR(J175=Q175,ISTEXT(Y174),ISTEXT('Mortgage 1 Info Calcs'!$F$17)),"",IF(('Mortgage 1 Info Calcs'!F$18*12)&gt;C174+1,IF(C174='Mortgage 1 Info Calcs'!F$18*12,0,'Mortgage 1 Info Calcs'!F$19+Y175*('Mortgage 1 Info Calcs'!F$17)),'Mortgage 1 Info Calcs'!F$19))</f>
        <v>0</v>
      </c>
      <c r="Y175">
        <f>IF(OR(ISERROR(J175-R175-M175),IF(ISERROR((J175-R175-M175)=0),"True",(J175-R175-M175)=0),ISTEXT('Mortgage 1 Info Calcs'!$K$4)),"",IF((J175&gt;(L175+M175)),(FV((G175/'Mortgage 1 Variables'!E$43),1,(L175+M175),-J175+Q175+'Mortgage 1 Info Calcs'!F$24,0))+Q175+'Mortgage 1 Info Calcs'!F$24+IF(I175&gt;0,0,-I175),""))</f>
        <v>63466.766677683561</v>
      </c>
      <c r="Z175" s="67">
        <f>IF((FV(IF(G175=0,'Mortgage 1 Info Calcs'!F$8,G175)/12,1,PMT(IF(G175=0,'Mortgage 1 Info Calcs'!F$8,G175)/12,('Mortgage 1 Info Calcs'!F$9*12)-C174,-Z174,0),-Z174,0))&gt;0,(FV(IF(G175=0,'Mortgage 1 Info Calcs'!F$8,G175)/12,1,PMT(IF(G175=0,'Mortgage 1 Info Calcs'!F$8,G175)/12,('Mortgage 1 Info Calcs'!F$9*12)-C174,-Z174,0),-Z174,0)),0)</f>
        <v>63466.766677683561</v>
      </c>
      <c r="AA175" s="67">
        <f>IF(Z175&lt;=0,0,(IPMT(IF(G175=0,'Mortgage 1 Info Calcs'!F$8,G175)/12,1,('Mortgage 1 Info Calcs'!F$9*12)-C174,-Z174,0)))</f>
        <v>318.96053770730879</v>
      </c>
      <c r="AB175" s="67">
        <f>IF(C175&lt;('Mortgage 1 Info Calcs'!F$9*12),SUM(AA$12:AA175),0)</f>
        <v>69132.196521306993</v>
      </c>
      <c r="AC175" s="14">
        <v>164</v>
      </c>
      <c r="AD175" s="174">
        <f t="shared" si="21"/>
        <v>13.666666666666666</v>
      </c>
      <c r="AE175" s="174" t="str">
        <f>IF(Y175="","",IF(J$12+X175='Mortgage 2 Monthly calcs'!J$12+'Mortgage 2 Monthly calcs'!V175,"",IF(J$12+X175&gt;'Mortgage 2 Monthly calcs'!J$12+'Mortgage 2 Monthly calcs'!V175,IF(Y175+X175+'Mortgage 1 Info Calcs'!F$15&gt;'Mortgage 2 Monthly calcs'!W175+'Mortgage 2 Monthly calcs'!V175,"",C175),IF(Y175+X175&lt;'Mortgage 2 Monthly calcs'!W175+'Mortgage 2 Monthly calcs'!V175,"",C175))))</f>
        <v/>
      </c>
      <c r="AG175" s="16"/>
      <c r="AH175" s="16"/>
      <c r="AI175" s="15"/>
    </row>
    <row r="176" spans="2:35" ht="11.7" customHeight="1" x14ac:dyDescent="0.25">
      <c r="B176">
        <f t="shared" si="19"/>
        <v>13.75</v>
      </c>
      <c r="C176">
        <v>165</v>
      </c>
      <c r="D176" t="str">
        <f>IF(J944=1,F163+1,"")</f>
        <v/>
      </c>
      <c r="E176" t="str">
        <f t="shared" si="22"/>
        <v/>
      </c>
      <c r="F176" t="str">
        <f>VLOOKUP('Mortgage 1 Variables'!D$16,'Mortgage 1 Variables'!B$8:C$19,2)</f>
        <v>Jul</v>
      </c>
      <c r="G176">
        <f>IF(ISBLANK('Mortgage 1 Monthly Table'!G176),IF(OR(J176=Q176,ISTEXT(Y175),ISTEXT('Mortgage 1 Info Calcs'!$K$4)),0,IF(('Mortgage 1 Info Calcs'!F$7*12)&gt;C175,G175,IF(C175='Mortgage 1 Info Calcs'!F$7*12,'Mortgage 1 Info Calcs'!F$8,G175))),'Mortgage 1 Monthly Table'!G176)</f>
        <v>0.06</v>
      </c>
      <c r="H176">
        <f>((PMT(G176/'Mortgage 1 Variables'!E$43,('Mortgage 1 Info Calcs'!F$9*'Mortgage 1 Variables'!E$43)-C175,-J176,0)))</f>
        <v>644.3014014855072</v>
      </c>
      <c r="I176">
        <f>IF(OR(ISERROR(((IPMT(G176/'Mortgage 1 Variables'!E$43,1,'Mortgage 1 Info Calcs'!F$9*'Mortgage 1 Variables'!E$43,-J176+Q176+'Mortgage 1 Info Calcs'!F$24,IF('Mortgage 1 Info Calcs'!F$5="Interest Only",-J176+Q176+'Mortgage 1 Info Calcs'!F$24,0))))),(((IPMT(G176/'Mortgage 1 Variables'!E$43,1,'Mortgage 1 Info Calcs'!F$9*'Mortgage 1 Variables'!E$43,-J$12,-J$12)))=0)),0,((IPMT(G176/'Mortgage 1 Variables'!E$43,1,'Mortgage 1 Info Calcs'!F$9*'Mortgage 1 Variables'!E$43,-J176+Q176+'Mortgage 1 Info Calcs'!F$24,IF('Mortgage 1 Info Calcs'!F$5="Interest Only",-J176+Q176+'Mortgage 1 Info Calcs'!F$24,0)))))</f>
        <v>317.33383338841787</v>
      </c>
      <c r="J176">
        <f>IF(Y175&gt;0,IF(ISTEXT('Mortgage 1 Info Calcs'!K$4),"0",IF(ISTEXT(Y175),Y175,Y175+(IF(ISTEXT(K176),0,K176)))),0)</f>
        <v>63466.766677683561</v>
      </c>
      <c r="K176">
        <f>IF(ISBLANK('Mortgage 1 Monthly Table'!L176),0,'Mortgage 1 Monthly Table'!L176)</f>
        <v>0</v>
      </c>
      <c r="L176">
        <f>IF(ISBLANK('Mortgage 1 Monthly Table'!N176),IF('Mortgage 1 Info Calcs'!F$13="Calculated",IF('Mortgage 1 Info Calcs'!F$22="Keep Same",IF('Mortgage 1 Info Calcs'!F$5="Interest Only",IF(OR(I176&gt;L175,J176=""),I176,IF(J176&lt;L175,IF(J176&lt;L175,J176+I176,IF(L175+M175&gt;J176,L175+I176,L175)),IF(L175+M175&gt;J176,L175+I176,L175))),IF(H176&gt;L175,H176,IF(J176&gt;L175,IF(L175+M175&gt;J176,L175+I176,L175),J176+S176))),IF('Mortgage 1 Info Calcs'!F$5="Interest Only",'Mortgage 1 Monthly Calcs'!I176,'Mortgage 1 Monthly Calcs'!H176)),'Mortgage 1 Monthly Calcs'!L175),'Mortgage 1 Monthly Table'!N176)</f>
        <v>644.3014014855072</v>
      </c>
      <c r="M176">
        <f>IF(ISBLANK('Mortgage 1 Monthly Table'!P176),IF(N175&gt;J176,IF(J176&gt;L175,J176-L175,0),IF(OR(OR(Y175&lt;0,ISTEXT(Y175)),ISTEXT('Mortgage 1 Info Calcs'!$K$4)),"",'Mortgage 1 Info Calcs'!F$21)),'Mortgage 1 Monthly Table'!P176)</f>
        <v>0</v>
      </c>
      <c r="N176">
        <f t="shared" si="20"/>
        <v>644.3014014855072</v>
      </c>
      <c r="O176">
        <f>IF(OR(OR(Y175&lt;0,ISTEXT(Y175)),ISTEXT('Mortgage 1 Info Calcs'!$K$4)),"",(O175+M176))</f>
        <v>0</v>
      </c>
      <c r="P176">
        <f>IF(ISBLANK('Mortgage 1 Monthly Table'!T176),IF(ISTEXT(J176),0,IF(OR(Y175&lt;Q175,AND(Y175&lt;0,NOT(ISTEXT(Y175))),ISTEXT('Mortgage 1 Info Calcs'!$K$4)),IF(-Y175&gt;P175,-Y175,Y175-Q175),IF(J176="",0,'Mortgage 1 Info Calcs'!F$26))),'Mortgage 1 Monthly Table'!T176)</f>
        <v>0</v>
      </c>
      <c r="Q176">
        <f>IF(OR(OR(Y175&lt;0,ISTEXT(Y175)),ISTEXT('Mortgage 1 Info Calcs'!$K$4)),"",IF(O176&lt;0,Q175,(Q175+P176)))</f>
        <v>0</v>
      </c>
      <c r="R176">
        <f>IF(OR(ISERROR(L176-S176),ISTEXT('Mortgage 1 Info Calcs'!$K$4)),"",L176-S176+M176)</f>
        <v>326.96756809708938</v>
      </c>
      <c r="S176">
        <f>IF(OR(IF(ISERROR(ROUND((J176-Q176-'Mortgage 1 Info Calcs'!F$24)*(G176/12),2)),0,(J176-O176-Q176-'Mortgage 1 Info Calcs'!F$24)*(G176/12)),,,ISTEXT('Mortgage 1 Info Calcs'!K$4)),IF(((J176-Q176-'Mortgage 1 Info Calcs'!F$24)*(G176/12))&gt;0,((J176-Q176-'Mortgage 1 Info Calcs'!F$24)*(G176/12)),0),0)</f>
        <v>317.33383338841782</v>
      </c>
      <c r="T176">
        <f>IF(OR(ISERROR(SUM(R$12:R176)),(ISTEXT(T175)),(T175=(SUM(R$12:R176)))),"",SUM(R$12:R176))</f>
        <v>36860.200890413274</v>
      </c>
      <c r="U176">
        <f>SUM(S$12:S176)</f>
        <v>69449.530354695409</v>
      </c>
      <c r="V176" t="str">
        <f>IF(ISBLANK('Mortgage 1 Info Calcs'!F$28),"",IF((O176+Q176)&gt;0,((O176+Q176)*G176/12)-((O176+Q176)*(('Mortgage 1 Info Calcs'!F$28)-('Mortgage 1 Info Calcs'!F$28*'Mortgage 1 Info Calcs'!G$29))/12),""))</f>
        <v/>
      </c>
      <c r="W176" t="str">
        <f>IF(ISTEXT(V176),"",SUM(V$12:V176))</f>
        <v/>
      </c>
      <c r="X176">
        <f>IF(OR(J176=Q176,ISTEXT(Y175),ISTEXT('Mortgage 1 Info Calcs'!$F$17)),"",IF(('Mortgage 1 Info Calcs'!F$18*12)&gt;C175+1,IF(C175='Mortgage 1 Info Calcs'!F$18*12,0,'Mortgage 1 Info Calcs'!F$19+Y176*('Mortgage 1 Info Calcs'!F$17)),'Mortgage 1 Info Calcs'!F$19))</f>
        <v>0</v>
      </c>
      <c r="Y176">
        <f>IF(OR(ISERROR(J176-R176-M176),IF(ISERROR((J176-R176-M176)=0),"True",(J176-R176-M176)=0),ISTEXT('Mortgage 1 Info Calcs'!$K$4)),"",IF((J176&gt;(L176+M176)),(FV((G176/'Mortgage 1 Variables'!E$43),1,(L176+M176),-J176+Q176+'Mortgage 1 Info Calcs'!F$24,0))+Q176+'Mortgage 1 Info Calcs'!F$24+IF(I176&gt;0,0,-I176),""))</f>
        <v>63139.799109586478</v>
      </c>
      <c r="Z176" s="67">
        <f>IF((FV(IF(G176=0,'Mortgage 1 Info Calcs'!F$8,G176)/12,1,PMT(IF(G176=0,'Mortgage 1 Info Calcs'!F$8,G176)/12,('Mortgage 1 Info Calcs'!F$9*12)-C175,-Z175,0),-Z175,0))&gt;0,(FV(IF(G176=0,'Mortgage 1 Info Calcs'!F$8,G176)/12,1,PMT(IF(G176=0,'Mortgage 1 Info Calcs'!F$8,G176)/12,('Mortgage 1 Info Calcs'!F$9*12)-C175,-Z175,0),-Z175,0)),0)</f>
        <v>63139.799109586478</v>
      </c>
      <c r="AA176" s="67">
        <f>IF(Z176&lt;=0,0,(IPMT(IF(G176=0,'Mortgage 1 Info Calcs'!F$8,G176)/12,1,('Mortgage 1 Info Calcs'!F$9*12)-C175,-Z175,0)))</f>
        <v>317.33383338841782</v>
      </c>
      <c r="AB176" s="67">
        <f>IF(C176&lt;('Mortgage 1 Info Calcs'!F$9*12),SUM(AA$12:AA176),0)</f>
        <v>69449.530354695409</v>
      </c>
      <c r="AC176" s="14">
        <v>165</v>
      </c>
      <c r="AD176" s="174">
        <f t="shared" si="21"/>
        <v>13.75</v>
      </c>
      <c r="AE176" s="174" t="str">
        <f>IF(Y176="","",IF(J$12+X176='Mortgage 2 Monthly calcs'!J$12+'Mortgage 2 Monthly calcs'!V176,"",IF(J$12+X176&gt;'Mortgage 2 Monthly calcs'!J$12+'Mortgage 2 Monthly calcs'!V176,IF(Y176+X176+'Mortgage 1 Info Calcs'!F$15&gt;'Mortgage 2 Monthly calcs'!W176+'Mortgage 2 Monthly calcs'!V176,"",C176),IF(Y176+X176&lt;'Mortgage 2 Monthly calcs'!W176+'Mortgage 2 Monthly calcs'!V176,"",C176))))</f>
        <v/>
      </c>
      <c r="AG176" s="16"/>
      <c r="AH176" s="16"/>
      <c r="AI176" s="15"/>
    </row>
    <row r="177" spans="2:35" ht="11.7" customHeight="1" x14ac:dyDescent="0.25">
      <c r="B177">
        <f t="shared" si="19"/>
        <v>13.833333333333334</v>
      </c>
      <c r="C177">
        <v>166</v>
      </c>
      <c r="D177" t="str">
        <f>IF(J945=1,F163+1,"")</f>
        <v/>
      </c>
      <c r="E177" t="str">
        <f t="shared" si="22"/>
        <v/>
      </c>
      <c r="F177" t="str">
        <f>VLOOKUP('Mortgage 1 Variables'!D$17,'Mortgage 1 Variables'!B$8:C$19,2)</f>
        <v>Aug</v>
      </c>
      <c r="G177">
        <f>IF(ISBLANK('Mortgage 1 Monthly Table'!G177),IF(OR(J177=Q177,ISTEXT(Y176),ISTEXT('Mortgage 1 Info Calcs'!$K$4)),0,IF(('Mortgage 1 Info Calcs'!F$7*12)&gt;C176,G176,IF(C176='Mortgage 1 Info Calcs'!F$7*12,'Mortgage 1 Info Calcs'!F$8,G176))),'Mortgage 1 Monthly Table'!G177)</f>
        <v>0.06</v>
      </c>
      <c r="H177">
        <f>((PMT(G177/'Mortgage 1 Variables'!E$43,('Mortgage 1 Info Calcs'!F$9*'Mortgage 1 Variables'!E$43)-C176,-J177,0)))</f>
        <v>644.3014014855072</v>
      </c>
      <c r="I177">
        <f>IF(OR(ISERROR(((IPMT(G177/'Mortgage 1 Variables'!E$43,1,'Mortgage 1 Info Calcs'!F$9*'Mortgage 1 Variables'!E$43,-J177+Q177+'Mortgage 1 Info Calcs'!F$24,IF('Mortgage 1 Info Calcs'!F$5="Interest Only",-J177+Q177+'Mortgage 1 Info Calcs'!F$24,0))))),(((IPMT(G177/'Mortgage 1 Variables'!E$43,1,'Mortgage 1 Info Calcs'!F$9*'Mortgage 1 Variables'!E$43,-J$12,-J$12)))=0)),0,((IPMT(G177/'Mortgage 1 Variables'!E$43,1,'Mortgage 1 Info Calcs'!F$9*'Mortgage 1 Variables'!E$43,-J177+Q177+'Mortgage 1 Info Calcs'!F$24,IF('Mortgage 1 Info Calcs'!F$5="Interest Only",-J177+Q177+'Mortgage 1 Info Calcs'!F$24,0)))))</f>
        <v>315.69899554793238</v>
      </c>
      <c r="J177">
        <f>IF(Y176&gt;0,IF(ISTEXT('Mortgage 1 Info Calcs'!K$4),"0",IF(ISTEXT(Y176),Y176,Y176+(IF(ISTEXT(K177),0,K177)))),0)</f>
        <v>63139.799109586478</v>
      </c>
      <c r="K177">
        <f>IF(ISBLANK('Mortgage 1 Monthly Table'!L177),0,'Mortgage 1 Monthly Table'!L177)</f>
        <v>0</v>
      </c>
      <c r="L177">
        <f>IF(ISBLANK('Mortgage 1 Monthly Table'!N177),IF('Mortgage 1 Info Calcs'!F$13="Calculated",IF('Mortgage 1 Info Calcs'!F$22="Keep Same",IF('Mortgage 1 Info Calcs'!F$5="Interest Only",IF(OR(I177&gt;L176,J177=""),I177,IF(J177&lt;L176,IF(J177&lt;L176,J177+I177,IF(L176+M176&gt;J177,L176+I177,L176)),IF(L176+M176&gt;J177,L176+I177,L176))),IF(H177&gt;L176,H177,IF(J177&gt;L176,IF(L176+M176&gt;J177,L176+I177,L176),J177+S177))),IF('Mortgage 1 Info Calcs'!F$5="Interest Only",'Mortgage 1 Monthly Calcs'!I177,'Mortgage 1 Monthly Calcs'!H177)),'Mortgage 1 Monthly Calcs'!L176),'Mortgage 1 Monthly Table'!N177)</f>
        <v>644.3014014855072</v>
      </c>
      <c r="M177">
        <f>IF(ISBLANK('Mortgage 1 Monthly Table'!P177),IF(N176&gt;J177,IF(J177&gt;L176,J177-L176,0),IF(OR(OR(Y176&lt;0,ISTEXT(Y176)),ISTEXT('Mortgage 1 Info Calcs'!$K$4)),"",'Mortgage 1 Info Calcs'!F$21)),'Mortgage 1 Monthly Table'!P177)</f>
        <v>0</v>
      </c>
      <c r="N177">
        <f t="shared" si="20"/>
        <v>644.3014014855072</v>
      </c>
      <c r="O177">
        <f>IF(OR(OR(Y176&lt;0,ISTEXT(Y176)),ISTEXT('Mortgage 1 Info Calcs'!$K$4)),"",(O176+M177))</f>
        <v>0</v>
      </c>
      <c r="P177">
        <f>IF(ISBLANK('Mortgage 1 Monthly Table'!T177),IF(ISTEXT(J177),0,IF(OR(Y176&lt;Q176,AND(Y176&lt;0,NOT(ISTEXT(Y176))),ISTEXT('Mortgage 1 Info Calcs'!$K$4)),IF(-Y176&gt;P176,-Y176,Y176-Q176),IF(J177="",0,'Mortgage 1 Info Calcs'!F$26))),'Mortgage 1 Monthly Table'!T177)</f>
        <v>0</v>
      </c>
      <c r="Q177">
        <f>IF(OR(OR(Y176&lt;0,ISTEXT(Y176)),ISTEXT('Mortgage 1 Info Calcs'!$K$4)),"",IF(O177&lt;0,Q176,(Q176+P177)))</f>
        <v>0</v>
      </c>
      <c r="R177">
        <f>IF(OR(ISERROR(L177-S177),ISTEXT('Mortgage 1 Info Calcs'!$K$4)),"",L177-S177+M177)</f>
        <v>328.60240593757482</v>
      </c>
      <c r="S177">
        <f>IF(OR(IF(ISERROR(ROUND((J177-Q177-'Mortgage 1 Info Calcs'!F$24)*(G177/12),2)),0,(J177-O177-Q177-'Mortgage 1 Info Calcs'!F$24)*(G177/12)),,,ISTEXT('Mortgage 1 Info Calcs'!K$4)),IF(((J177-Q177-'Mortgage 1 Info Calcs'!F$24)*(G177/12))&gt;0,((J177-Q177-'Mortgage 1 Info Calcs'!F$24)*(G177/12)),0),0)</f>
        <v>315.69899554793238</v>
      </c>
      <c r="T177">
        <f>IF(OR(ISERROR(SUM(R$12:R177)),(ISTEXT(T176)),(T176=(SUM(R$12:R177)))),"",SUM(R$12:R177))</f>
        <v>37188.803296350852</v>
      </c>
      <c r="U177">
        <f>SUM(S$12:S177)</f>
        <v>69765.229350243346</v>
      </c>
      <c r="V177" t="str">
        <f>IF(ISBLANK('Mortgage 1 Info Calcs'!F$28),"",IF((O177+Q177)&gt;0,((O177+Q177)*G177/12)-((O177+Q177)*(('Mortgage 1 Info Calcs'!F$28)-('Mortgage 1 Info Calcs'!F$28*'Mortgage 1 Info Calcs'!G$29))/12),""))</f>
        <v/>
      </c>
      <c r="W177" t="str">
        <f>IF(ISTEXT(V177),"",SUM(V$12:V177))</f>
        <v/>
      </c>
      <c r="X177">
        <f>IF(OR(J177=Q177,ISTEXT(Y176),ISTEXT('Mortgage 1 Info Calcs'!$F$17)),"",IF(('Mortgage 1 Info Calcs'!F$18*12)&gt;C176+1,IF(C176='Mortgage 1 Info Calcs'!F$18*12,0,'Mortgage 1 Info Calcs'!F$19+Y177*('Mortgage 1 Info Calcs'!F$17)),'Mortgage 1 Info Calcs'!F$19))</f>
        <v>0</v>
      </c>
      <c r="Y177">
        <f>IF(OR(ISERROR(J177-R177-M177),IF(ISERROR((J177-R177-M177)=0),"True",(J177-R177-M177)=0),ISTEXT('Mortgage 1 Info Calcs'!$K$4)),"",IF((J177&gt;(L177+M177)),(FV((G177/'Mortgage 1 Variables'!E$43),1,(L177+M177),-J177+Q177+'Mortgage 1 Info Calcs'!F$24,0))+Q177+'Mortgage 1 Info Calcs'!F$24+IF(I177&gt;0,0,-I177),""))</f>
        <v>62811.196703648908</v>
      </c>
      <c r="Z177" s="67">
        <f>IF((FV(IF(G177=0,'Mortgage 1 Info Calcs'!F$8,G177)/12,1,PMT(IF(G177=0,'Mortgage 1 Info Calcs'!F$8,G177)/12,('Mortgage 1 Info Calcs'!F$9*12)-C176,-Z176,0),-Z176,0))&gt;0,(FV(IF(G177=0,'Mortgage 1 Info Calcs'!F$8,G177)/12,1,PMT(IF(G177=0,'Mortgage 1 Info Calcs'!F$8,G177)/12,('Mortgage 1 Info Calcs'!F$9*12)-C176,-Z176,0),-Z176,0)),0)</f>
        <v>62811.196703648908</v>
      </c>
      <c r="AA177" s="67">
        <f>IF(Z177&lt;=0,0,(IPMT(IF(G177=0,'Mortgage 1 Info Calcs'!F$8,G177)/12,1,('Mortgage 1 Info Calcs'!F$9*12)-C176,-Z176,0)))</f>
        <v>315.69899554793238</v>
      </c>
      <c r="AB177" s="67">
        <f>IF(C177&lt;('Mortgage 1 Info Calcs'!F$9*12),SUM(AA$12:AA177),0)</f>
        <v>69765.229350243346</v>
      </c>
      <c r="AC177" s="14">
        <v>166</v>
      </c>
      <c r="AD177" s="174">
        <f t="shared" si="21"/>
        <v>13.833333333333334</v>
      </c>
      <c r="AE177" s="174" t="str">
        <f>IF(Y177="","",IF(J$12+X177='Mortgage 2 Monthly calcs'!J$12+'Mortgage 2 Monthly calcs'!V177,"",IF(J$12+X177&gt;'Mortgage 2 Monthly calcs'!J$12+'Mortgage 2 Monthly calcs'!V177,IF(Y177+X177+'Mortgage 1 Info Calcs'!F$15&gt;'Mortgage 2 Monthly calcs'!W177+'Mortgage 2 Monthly calcs'!V177,"",C177),IF(Y177+X177&lt;'Mortgage 2 Monthly calcs'!W177+'Mortgage 2 Monthly calcs'!V177,"",C177))))</f>
        <v/>
      </c>
      <c r="AG177" s="16"/>
      <c r="AH177" s="16"/>
      <c r="AI177" s="15"/>
    </row>
    <row r="178" spans="2:35" ht="11.7" customHeight="1" x14ac:dyDescent="0.25">
      <c r="B178">
        <f t="shared" si="19"/>
        <v>13.916666666666666</v>
      </c>
      <c r="C178">
        <v>167</v>
      </c>
      <c r="D178" t="str">
        <f>IF(J946=1,F163+1,"")</f>
        <v/>
      </c>
      <c r="E178" t="str">
        <f t="shared" si="22"/>
        <v/>
      </c>
      <c r="F178" t="str">
        <f>VLOOKUP('Mortgage 1 Variables'!D$18,'Mortgage 1 Variables'!B$8:C$19,2)</f>
        <v>Sep</v>
      </c>
      <c r="G178">
        <f>IF(ISBLANK('Mortgage 1 Monthly Table'!G178),IF(OR(J178=Q178,ISTEXT(Y177),ISTEXT('Mortgage 1 Info Calcs'!$K$4)),0,IF(('Mortgage 1 Info Calcs'!F$7*12)&gt;C177,G177,IF(C177='Mortgage 1 Info Calcs'!F$7*12,'Mortgage 1 Info Calcs'!F$8,G177))),'Mortgage 1 Monthly Table'!G178)</f>
        <v>0.06</v>
      </c>
      <c r="H178">
        <f>((PMT(G178/'Mortgage 1 Variables'!E$43,('Mortgage 1 Info Calcs'!F$9*'Mortgage 1 Variables'!E$43)-C177,-J178,0)))</f>
        <v>644.30140148550709</v>
      </c>
      <c r="I178">
        <f>IF(OR(ISERROR(((IPMT(G178/'Mortgage 1 Variables'!E$43,1,'Mortgage 1 Info Calcs'!F$9*'Mortgage 1 Variables'!E$43,-J178+Q178+'Mortgage 1 Info Calcs'!F$24,IF('Mortgage 1 Info Calcs'!F$5="Interest Only",-J178+Q178+'Mortgage 1 Info Calcs'!F$24,0))))),(((IPMT(G178/'Mortgage 1 Variables'!E$43,1,'Mortgage 1 Info Calcs'!F$9*'Mortgage 1 Variables'!E$43,-J$12,-J$12)))=0)),0,((IPMT(G178/'Mortgage 1 Variables'!E$43,1,'Mortgage 1 Info Calcs'!F$9*'Mortgage 1 Variables'!E$43,-J178+Q178+'Mortgage 1 Info Calcs'!F$24,IF('Mortgage 1 Info Calcs'!F$5="Interest Only",-J178+Q178+'Mortgage 1 Info Calcs'!F$24,0)))))</f>
        <v>314.05598351824455</v>
      </c>
      <c r="J178">
        <f>IF(Y177&gt;0,IF(ISTEXT('Mortgage 1 Info Calcs'!K$4),"0",IF(ISTEXT(Y177),Y177,Y177+(IF(ISTEXT(K178),0,K178)))),0)</f>
        <v>62811.196703648908</v>
      </c>
      <c r="K178">
        <f>IF(ISBLANK('Mortgage 1 Monthly Table'!L178),0,'Mortgage 1 Monthly Table'!L178)</f>
        <v>0</v>
      </c>
      <c r="L178">
        <f>IF(ISBLANK('Mortgage 1 Monthly Table'!N178),IF('Mortgage 1 Info Calcs'!F$13="Calculated",IF('Mortgage 1 Info Calcs'!F$22="Keep Same",IF('Mortgage 1 Info Calcs'!F$5="Interest Only",IF(OR(I178&gt;L177,J178=""),I178,IF(J178&lt;L177,IF(J178&lt;L177,J178+I178,IF(L177+M177&gt;J178,L177+I178,L177)),IF(L177+M177&gt;J178,L177+I178,L177))),IF(H178&gt;L177,H178,IF(J178&gt;L177,IF(L177+M177&gt;J178,L177+I178,L177),J178+S178))),IF('Mortgage 1 Info Calcs'!F$5="Interest Only",'Mortgage 1 Monthly Calcs'!I178,'Mortgage 1 Monthly Calcs'!H178)),'Mortgage 1 Monthly Calcs'!L177),'Mortgage 1 Monthly Table'!N178)</f>
        <v>644.30140148550709</v>
      </c>
      <c r="M178">
        <f>IF(ISBLANK('Mortgage 1 Monthly Table'!P178),IF(N177&gt;J178,IF(J178&gt;L177,J178-L177,0),IF(OR(OR(Y177&lt;0,ISTEXT(Y177)),ISTEXT('Mortgage 1 Info Calcs'!$K$4)),"",'Mortgage 1 Info Calcs'!F$21)),'Mortgage 1 Monthly Table'!P178)</f>
        <v>0</v>
      </c>
      <c r="N178">
        <f t="shared" si="20"/>
        <v>644.30140148550709</v>
      </c>
      <c r="O178">
        <f>IF(OR(OR(Y177&lt;0,ISTEXT(Y177)),ISTEXT('Mortgage 1 Info Calcs'!$K$4)),"",(O177+M178))</f>
        <v>0</v>
      </c>
      <c r="P178">
        <f>IF(ISBLANK('Mortgage 1 Monthly Table'!T178),IF(ISTEXT(J178),0,IF(OR(Y177&lt;Q177,AND(Y177&lt;0,NOT(ISTEXT(Y177))),ISTEXT('Mortgage 1 Info Calcs'!$K$4)),IF(-Y177&gt;P177,-Y177,Y177-Q177),IF(J178="",0,'Mortgage 1 Info Calcs'!F$26))),'Mortgage 1 Monthly Table'!T178)</f>
        <v>0</v>
      </c>
      <c r="Q178">
        <f>IF(OR(OR(Y177&lt;0,ISTEXT(Y177)),ISTEXT('Mortgage 1 Info Calcs'!$K$4)),"",IF(O178&lt;0,Q177,(Q177+P178)))</f>
        <v>0</v>
      </c>
      <c r="R178">
        <f>IF(OR(ISERROR(L178-S178),ISTEXT('Mortgage 1 Info Calcs'!$K$4)),"",L178-S178+M178)</f>
        <v>330.24541796726254</v>
      </c>
      <c r="S178">
        <f>IF(OR(IF(ISERROR(ROUND((J178-Q178-'Mortgage 1 Info Calcs'!F$24)*(G178/12),2)),0,(J178-O178-Q178-'Mortgage 1 Info Calcs'!F$24)*(G178/12)),,,ISTEXT('Mortgage 1 Info Calcs'!K$4)),IF(((J178-Q178-'Mortgage 1 Info Calcs'!F$24)*(G178/12))&gt;0,((J178-Q178-'Mortgage 1 Info Calcs'!F$24)*(G178/12)),0),0)</f>
        <v>314.05598351824455</v>
      </c>
      <c r="T178">
        <f>IF(OR(ISERROR(SUM(R$12:R178)),(ISTEXT(T177)),(T177=(SUM(R$12:R178)))),"",SUM(R$12:R178))</f>
        <v>37519.048714318116</v>
      </c>
      <c r="U178">
        <f>SUM(S$12:S178)</f>
        <v>70079.285333761596</v>
      </c>
      <c r="V178" t="str">
        <f>IF(ISBLANK('Mortgage 1 Info Calcs'!F$28),"",IF((O178+Q178)&gt;0,((O178+Q178)*G178/12)-((O178+Q178)*(('Mortgage 1 Info Calcs'!F$28)-('Mortgage 1 Info Calcs'!F$28*'Mortgage 1 Info Calcs'!G$29))/12),""))</f>
        <v/>
      </c>
      <c r="W178" t="str">
        <f>IF(ISTEXT(V178),"",SUM(V$12:V178))</f>
        <v/>
      </c>
      <c r="X178">
        <f>IF(OR(J178=Q178,ISTEXT(Y177),ISTEXT('Mortgage 1 Info Calcs'!$F$17)),"",IF(('Mortgage 1 Info Calcs'!F$18*12)&gt;C177+1,IF(C177='Mortgage 1 Info Calcs'!F$18*12,0,'Mortgage 1 Info Calcs'!F$19+Y178*('Mortgage 1 Info Calcs'!F$17)),'Mortgage 1 Info Calcs'!F$19))</f>
        <v>0</v>
      </c>
      <c r="Y178">
        <f>IF(OR(ISERROR(J178-R178-M178),IF(ISERROR((J178-R178-M178)=0),"True",(J178-R178-M178)=0),ISTEXT('Mortgage 1 Info Calcs'!$K$4)),"",IF((J178&gt;(L178+M178)),(FV((G178/'Mortgage 1 Variables'!E$43),1,(L178+M178),-J178+Q178+'Mortgage 1 Info Calcs'!F$24,0))+Q178+'Mortgage 1 Info Calcs'!F$24+IF(I178&gt;0,0,-I178),""))</f>
        <v>62480.951285681651</v>
      </c>
      <c r="Z178" s="67">
        <f>IF((FV(IF(G178=0,'Mortgage 1 Info Calcs'!F$8,G178)/12,1,PMT(IF(G178=0,'Mortgage 1 Info Calcs'!F$8,G178)/12,('Mortgage 1 Info Calcs'!F$9*12)-C177,-Z177,0),-Z177,0))&gt;0,(FV(IF(G178=0,'Mortgage 1 Info Calcs'!F$8,G178)/12,1,PMT(IF(G178=0,'Mortgage 1 Info Calcs'!F$8,G178)/12,('Mortgage 1 Info Calcs'!F$9*12)-C177,-Z177,0),-Z177,0)),0)</f>
        <v>62480.951285681651</v>
      </c>
      <c r="AA178" s="67">
        <f>IF(Z178&lt;=0,0,(IPMT(IF(G178=0,'Mortgage 1 Info Calcs'!F$8,G178)/12,1,('Mortgage 1 Info Calcs'!F$9*12)-C177,-Z177,0)))</f>
        <v>314.05598351824455</v>
      </c>
      <c r="AB178" s="67">
        <f>IF(C178&lt;('Mortgage 1 Info Calcs'!F$9*12),SUM(AA$12:AA178),0)</f>
        <v>70079.285333761596</v>
      </c>
      <c r="AC178" s="14">
        <v>167</v>
      </c>
      <c r="AD178" s="174">
        <f t="shared" si="21"/>
        <v>13.916666666666666</v>
      </c>
      <c r="AE178" s="174" t="str">
        <f>IF(Y178="","",IF(J$12+X178='Mortgage 2 Monthly calcs'!J$12+'Mortgage 2 Monthly calcs'!V178,"",IF(J$12+X178&gt;'Mortgage 2 Monthly calcs'!J$12+'Mortgage 2 Monthly calcs'!V178,IF(Y178+X178+'Mortgage 1 Info Calcs'!F$15&gt;'Mortgage 2 Monthly calcs'!W178+'Mortgage 2 Monthly calcs'!V178,"",C178),IF(Y178+X178&lt;'Mortgage 2 Monthly calcs'!W178+'Mortgage 2 Monthly calcs'!V178,"",C178))))</f>
        <v/>
      </c>
      <c r="AG178" s="16"/>
      <c r="AH178" s="16"/>
      <c r="AI178" s="15"/>
    </row>
    <row r="179" spans="2:35" ht="11.7" customHeight="1" x14ac:dyDescent="0.25">
      <c r="B179">
        <f t="shared" si="19"/>
        <v>14</v>
      </c>
      <c r="C179">
        <v>168</v>
      </c>
      <c r="D179">
        <f>D167+1</f>
        <v>14</v>
      </c>
      <c r="E179" t="str">
        <f t="shared" si="22"/>
        <v/>
      </c>
      <c r="F179" t="str">
        <f>VLOOKUP('Mortgage 1 Variables'!D$19,'Mortgage 1 Variables'!B$8:C$19,2)</f>
        <v>Oct</v>
      </c>
      <c r="G179">
        <f>IF(ISBLANK('Mortgage 1 Monthly Table'!G179),IF(OR(J179=Q179,ISTEXT(Y178),ISTEXT('Mortgage 1 Info Calcs'!$K$4)),0,IF(('Mortgage 1 Info Calcs'!F$7*12)&gt;C178,G178,IF(C178='Mortgage 1 Info Calcs'!F$7*12,'Mortgage 1 Info Calcs'!F$8,G178))),'Mortgage 1 Monthly Table'!G179)</f>
        <v>0.06</v>
      </c>
      <c r="H179">
        <f>((PMT(G179/'Mortgage 1 Variables'!E$43,('Mortgage 1 Info Calcs'!F$9*'Mortgage 1 Variables'!E$43)-C178,-J179,0)))</f>
        <v>644.3014014855072</v>
      </c>
      <c r="I179">
        <f>IF(OR(ISERROR(((IPMT(G179/'Mortgage 1 Variables'!E$43,1,'Mortgage 1 Info Calcs'!F$9*'Mortgage 1 Variables'!E$43,-J179+Q179+'Mortgage 1 Info Calcs'!F$24,IF('Mortgage 1 Info Calcs'!F$5="Interest Only",-J179+Q179+'Mortgage 1 Info Calcs'!F$24,0))))),(((IPMT(G179/'Mortgage 1 Variables'!E$43,1,'Mortgage 1 Info Calcs'!F$9*'Mortgage 1 Variables'!E$43,-J$12,-J$12)))=0)),0,((IPMT(G179/'Mortgage 1 Variables'!E$43,1,'Mortgage 1 Info Calcs'!F$9*'Mortgage 1 Variables'!E$43,-J179+Q179+'Mortgage 1 Info Calcs'!F$24,IF('Mortgage 1 Info Calcs'!F$5="Interest Only",-J179+Q179+'Mortgage 1 Info Calcs'!F$24,0)))))</f>
        <v>312.40475642840823</v>
      </c>
      <c r="J179">
        <f>IF(Y178&gt;0,IF(ISTEXT('Mortgage 1 Info Calcs'!K$4),"0",IF(ISTEXT(Y178),Y178,Y178+(IF(ISTEXT(K179),0,K179)))),0)</f>
        <v>62480.951285681651</v>
      </c>
      <c r="K179">
        <f>IF(ISBLANK('Mortgage 1 Monthly Table'!L179),0,'Mortgage 1 Monthly Table'!L179)</f>
        <v>0</v>
      </c>
      <c r="L179">
        <f>IF(ISBLANK('Mortgage 1 Monthly Table'!N179),IF('Mortgage 1 Info Calcs'!F$13="Calculated",IF('Mortgage 1 Info Calcs'!F$22="Keep Same",IF('Mortgage 1 Info Calcs'!F$5="Interest Only",IF(OR(I179&gt;L178,J179=""),I179,IF(J179&lt;L178,IF(J179&lt;L178,J179+I179,IF(L178+M178&gt;J179,L178+I179,L178)),IF(L178+M178&gt;J179,L178+I179,L178))),IF(H179&gt;L178,H179,IF(J179&gt;L178,IF(L178+M178&gt;J179,L178+I179,L178),J179+S179))),IF('Mortgage 1 Info Calcs'!F$5="Interest Only",'Mortgage 1 Monthly Calcs'!I179,'Mortgage 1 Monthly Calcs'!H179)),'Mortgage 1 Monthly Calcs'!L178),'Mortgage 1 Monthly Table'!N179)</f>
        <v>644.3014014855072</v>
      </c>
      <c r="M179">
        <f>IF(ISBLANK('Mortgage 1 Monthly Table'!P179),IF(N178&gt;J179,IF(J179&gt;L178,J179-L178,0),IF(OR(OR(Y178&lt;0,ISTEXT(Y178)),ISTEXT('Mortgage 1 Info Calcs'!$K$4)),"",'Mortgage 1 Info Calcs'!F$21)),'Mortgage 1 Monthly Table'!P179)</f>
        <v>0</v>
      </c>
      <c r="N179">
        <f t="shared" si="20"/>
        <v>644.3014014855072</v>
      </c>
      <c r="O179">
        <f>IF(OR(OR(Y178&lt;0,ISTEXT(Y178)),ISTEXT('Mortgage 1 Info Calcs'!$K$4)),"",(O178+M179))</f>
        <v>0</v>
      </c>
      <c r="P179">
        <f>IF(ISBLANK('Mortgage 1 Monthly Table'!T179),IF(ISTEXT(J179),0,IF(OR(Y178&lt;Q178,AND(Y178&lt;0,NOT(ISTEXT(Y178))),ISTEXT('Mortgage 1 Info Calcs'!$K$4)),IF(-Y178&gt;P178,-Y178,Y178-Q178),IF(J179="",0,'Mortgage 1 Info Calcs'!F$26))),'Mortgage 1 Monthly Table'!T179)</f>
        <v>0</v>
      </c>
      <c r="Q179">
        <f>IF(OR(OR(Y178&lt;0,ISTEXT(Y178)),ISTEXT('Mortgage 1 Info Calcs'!$K$4)),"",IF(O179&lt;0,Q178,(Q178+P179)))</f>
        <v>0</v>
      </c>
      <c r="R179">
        <f>IF(OR(ISERROR(L179-S179),ISTEXT('Mortgage 1 Info Calcs'!$K$4)),"",L179-S179+M179)</f>
        <v>331.89664505709897</v>
      </c>
      <c r="S179">
        <f>IF(OR(IF(ISERROR(ROUND((J179-Q179-'Mortgage 1 Info Calcs'!F$24)*(G179/12),2)),0,(J179-O179-Q179-'Mortgage 1 Info Calcs'!F$24)*(G179/12)),,,ISTEXT('Mortgage 1 Info Calcs'!K$4)),IF(((J179-Q179-'Mortgage 1 Info Calcs'!F$24)*(G179/12))&gt;0,((J179-Q179-'Mortgage 1 Info Calcs'!F$24)*(G179/12)),0),0)</f>
        <v>312.40475642840823</v>
      </c>
      <c r="T179">
        <f>IF(OR(ISERROR(SUM(R$12:R179)),(ISTEXT(T178)),(T178=(SUM(R$12:R179)))),"",SUM(R$12:R179))</f>
        <v>37850.945359375219</v>
      </c>
      <c r="U179">
        <f>SUM(S$12:S179)</f>
        <v>70391.690090190008</v>
      </c>
      <c r="V179" t="str">
        <f>IF(ISBLANK('Mortgage 1 Info Calcs'!F$28),"",IF((O179+Q179)&gt;0,((O179+Q179)*G179/12)-((O179+Q179)*(('Mortgage 1 Info Calcs'!F$28)-('Mortgage 1 Info Calcs'!F$28*'Mortgage 1 Info Calcs'!G$29))/12),""))</f>
        <v/>
      </c>
      <c r="W179" t="str">
        <f>IF(ISTEXT(V179),"",SUM(V$12:V179))</f>
        <v/>
      </c>
      <c r="X179">
        <f>IF(OR(J179=Q179,ISTEXT(Y178),ISTEXT('Mortgage 1 Info Calcs'!$F$17)),"",IF(('Mortgage 1 Info Calcs'!F$18*12)&gt;C178+1,IF(C178='Mortgage 1 Info Calcs'!F$18*12,0,'Mortgage 1 Info Calcs'!F$19+Y179*('Mortgage 1 Info Calcs'!F$17)),'Mortgage 1 Info Calcs'!F$19))</f>
        <v>0</v>
      </c>
      <c r="Y179">
        <f>IF(OR(ISERROR(J179-R179-M179),IF(ISERROR((J179-R179-M179)=0),"True",(J179-R179-M179)=0),ISTEXT('Mortgage 1 Info Calcs'!$K$4)),"",IF((J179&gt;(L179+M179)),(FV((G179/'Mortgage 1 Variables'!E$43),1,(L179+M179),-J179+Q179+'Mortgage 1 Info Calcs'!F$24,0))+Q179+'Mortgage 1 Info Calcs'!F$24+IF(I179&gt;0,0,-I179),""))</f>
        <v>62149.054640624563</v>
      </c>
      <c r="Z179" s="67">
        <f>IF((FV(IF(G179=0,'Mortgage 1 Info Calcs'!F$8,G179)/12,1,PMT(IF(G179=0,'Mortgage 1 Info Calcs'!F$8,G179)/12,('Mortgage 1 Info Calcs'!F$9*12)-C178,-Z178,0),-Z178,0))&gt;0,(FV(IF(G179=0,'Mortgage 1 Info Calcs'!F$8,G179)/12,1,PMT(IF(G179=0,'Mortgage 1 Info Calcs'!F$8,G179)/12,('Mortgage 1 Info Calcs'!F$9*12)-C178,-Z178,0),-Z178,0)),0)</f>
        <v>62149.054640624563</v>
      </c>
      <c r="AA179" s="67">
        <f>IF(Z179&lt;=0,0,(IPMT(IF(G179=0,'Mortgage 1 Info Calcs'!F$8,G179)/12,1,('Mortgage 1 Info Calcs'!F$9*12)-C178,-Z178,0)))</f>
        <v>312.40475642840823</v>
      </c>
      <c r="AB179" s="67">
        <f>IF(C179&lt;('Mortgage 1 Info Calcs'!F$9*12),SUM(AA$12:AA179),0)</f>
        <v>70391.690090190008</v>
      </c>
      <c r="AC179" s="14">
        <v>168</v>
      </c>
      <c r="AD179" s="174">
        <f t="shared" si="21"/>
        <v>14</v>
      </c>
      <c r="AE179" s="174" t="str">
        <f>IF(Y179="","",IF(J$12+X179='Mortgage 2 Monthly calcs'!J$12+'Mortgage 2 Monthly calcs'!V179,"",IF(J$12+X179&gt;'Mortgage 2 Monthly calcs'!J$12+'Mortgage 2 Monthly calcs'!V179,IF(Y179+X179+'Mortgage 1 Info Calcs'!F$15&gt;'Mortgage 2 Monthly calcs'!W179+'Mortgage 2 Monthly calcs'!V179,"",C179),IF(Y179+X179&lt;'Mortgage 2 Monthly calcs'!W179+'Mortgage 2 Monthly calcs'!V179,"",C179))))</f>
        <v/>
      </c>
      <c r="AG179" s="16"/>
      <c r="AH179" s="16"/>
      <c r="AI179" s="15"/>
    </row>
    <row r="180" spans="2:35" ht="11.7" customHeight="1" x14ac:dyDescent="0.25">
      <c r="B180">
        <f t="shared" si="19"/>
        <v>14.083333333333334</v>
      </c>
      <c r="C180">
        <v>169</v>
      </c>
      <c r="E180" t="str">
        <f t="shared" si="22"/>
        <v/>
      </c>
      <c r="F180" t="str">
        <f>VLOOKUP('Mortgage 1 Variables'!D$8,'Mortgage 1 Variables'!B$8:C$19,2)</f>
        <v>Nov</v>
      </c>
      <c r="G180">
        <f>IF(ISBLANK('Mortgage 1 Monthly Table'!G180),IF(OR(J180=Q180,ISTEXT(Y179),ISTEXT('Mortgage 1 Info Calcs'!$K$4)),0,IF(('Mortgage 1 Info Calcs'!F$7*12)&gt;C179,G179,IF(C179='Mortgage 1 Info Calcs'!F$7*12,'Mortgage 1 Info Calcs'!F$8,G179))),'Mortgage 1 Monthly Table'!G180)</f>
        <v>0.06</v>
      </c>
      <c r="H180">
        <f>((PMT(G180/'Mortgage 1 Variables'!E$43,('Mortgage 1 Info Calcs'!F$9*'Mortgage 1 Variables'!E$43)-C179,-J180,0)))</f>
        <v>644.30140148550731</v>
      </c>
      <c r="I180">
        <f>IF(OR(ISERROR(((IPMT(G180/'Mortgage 1 Variables'!E$43,1,'Mortgage 1 Info Calcs'!F$9*'Mortgage 1 Variables'!E$43,-J180+Q180+'Mortgage 1 Info Calcs'!F$24,IF('Mortgage 1 Info Calcs'!F$5="Interest Only",-J180+Q180+'Mortgage 1 Info Calcs'!F$24,0))))),(((IPMT(G180/'Mortgage 1 Variables'!E$43,1,'Mortgage 1 Info Calcs'!F$9*'Mortgage 1 Variables'!E$43,-J$12,-J$12)))=0)),0,((IPMT(G180/'Mortgage 1 Variables'!E$43,1,'Mortgage 1 Info Calcs'!F$9*'Mortgage 1 Variables'!E$43,-J180+Q180+'Mortgage 1 Info Calcs'!F$24,IF('Mortgage 1 Info Calcs'!F$5="Interest Only",-J180+Q180+'Mortgage 1 Info Calcs'!F$24,0)))))</f>
        <v>310.74527320312285</v>
      </c>
      <c r="J180">
        <f>IF(Y179&gt;0,IF(ISTEXT('Mortgage 1 Info Calcs'!K$4),"0",IF(ISTEXT(Y179),Y179,Y179+(IF(ISTEXT(K180),0,K180)))),0)</f>
        <v>62149.054640624563</v>
      </c>
      <c r="K180">
        <f>IF(ISBLANK('Mortgage 1 Monthly Table'!L180),0,'Mortgage 1 Monthly Table'!L180)</f>
        <v>0</v>
      </c>
      <c r="L180">
        <f>IF(ISBLANK('Mortgage 1 Monthly Table'!N180),IF('Mortgage 1 Info Calcs'!F$13="Calculated",IF('Mortgage 1 Info Calcs'!F$22="Keep Same",IF('Mortgage 1 Info Calcs'!F$5="Interest Only",IF(OR(I180&gt;L179,J180=""),I180,IF(J180&lt;L179,IF(J180&lt;L179,J180+I180,IF(L179+M179&gt;J180,L179+I180,L179)),IF(L179+M179&gt;J180,L179+I180,L179))),IF(H180&gt;L179,H180,IF(J180&gt;L179,IF(L179+M179&gt;J180,L179+I180,L179),J180+S180))),IF('Mortgage 1 Info Calcs'!F$5="Interest Only",'Mortgage 1 Monthly Calcs'!I180,'Mortgage 1 Monthly Calcs'!H180)),'Mortgage 1 Monthly Calcs'!L179),'Mortgage 1 Monthly Table'!N180)</f>
        <v>644.30140148550731</v>
      </c>
      <c r="M180">
        <f>IF(ISBLANK('Mortgage 1 Monthly Table'!P180),IF(N179&gt;J180,IF(J180&gt;L179,J180-L179,0),IF(OR(OR(Y179&lt;0,ISTEXT(Y179)),ISTEXT('Mortgage 1 Info Calcs'!$K$4)),"",'Mortgage 1 Info Calcs'!F$21)),'Mortgage 1 Monthly Table'!P180)</f>
        <v>0</v>
      </c>
      <c r="N180">
        <f t="shared" si="20"/>
        <v>644.30140148550731</v>
      </c>
      <c r="O180">
        <f>IF(OR(OR(Y179&lt;0,ISTEXT(Y179)),ISTEXT('Mortgage 1 Info Calcs'!$K$4)),"",(O179+M180))</f>
        <v>0</v>
      </c>
      <c r="P180">
        <f>IF(ISBLANK('Mortgage 1 Monthly Table'!T180),IF(ISTEXT(J180),0,IF(OR(Y179&lt;Q179,AND(Y179&lt;0,NOT(ISTEXT(Y179))),ISTEXT('Mortgage 1 Info Calcs'!$K$4)),IF(-Y179&gt;P179,-Y179,Y179-Q179),IF(J180="",0,'Mortgage 1 Info Calcs'!F$26))),'Mortgage 1 Monthly Table'!T180)</f>
        <v>0</v>
      </c>
      <c r="Q180">
        <f>IF(OR(OR(Y179&lt;0,ISTEXT(Y179)),ISTEXT('Mortgage 1 Info Calcs'!$K$4)),"",IF(O180&lt;0,Q179,(Q179+P180)))</f>
        <v>0</v>
      </c>
      <c r="R180">
        <f>IF(OR(ISERROR(L180-S180),ISTEXT('Mortgage 1 Info Calcs'!$K$4)),"",L180-S180+M180)</f>
        <v>333.55612828238446</v>
      </c>
      <c r="S180">
        <f>IF(OR(IF(ISERROR(ROUND((J180-Q180-'Mortgage 1 Info Calcs'!F$24)*(G180/12),2)),0,(J180-O180-Q180-'Mortgage 1 Info Calcs'!F$24)*(G180/12)),,,ISTEXT('Mortgage 1 Info Calcs'!K$4)),IF(((J180-Q180-'Mortgage 1 Info Calcs'!F$24)*(G180/12))&gt;0,((J180-Q180-'Mortgage 1 Info Calcs'!F$24)*(G180/12)),0),0)</f>
        <v>310.74527320312285</v>
      </c>
      <c r="T180">
        <f>IF(OR(ISERROR(SUM(R$12:R180)),(ISTEXT(T179)),(T179=(SUM(R$12:R180)))),"",SUM(R$12:R180))</f>
        <v>38184.501487657602</v>
      </c>
      <c r="U180">
        <f>SUM(S$12:S180)</f>
        <v>70702.435363393131</v>
      </c>
      <c r="V180" t="str">
        <f>IF(ISBLANK('Mortgage 1 Info Calcs'!F$28),"",IF((O180+Q180)&gt;0,((O180+Q180)*G180/12)-((O180+Q180)*(('Mortgage 1 Info Calcs'!F$28)-('Mortgage 1 Info Calcs'!F$28*'Mortgage 1 Info Calcs'!G$29))/12),""))</f>
        <v/>
      </c>
      <c r="W180" t="str">
        <f>IF(ISTEXT(V180),"",SUM(V$12:V180))</f>
        <v/>
      </c>
      <c r="X180">
        <f>IF(OR(J180=Q180,ISTEXT(Y179),ISTEXT('Mortgage 1 Info Calcs'!$F$17)),"",IF(('Mortgage 1 Info Calcs'!F$18*12)&gt;C179+1,IF(C179='Mortgage 1 Info Calcs'!F$18*12,0,'Mortgage 1 Info Calcs'!F$19+Y180*('Mortgage 1 Info Calcs'!F$17)),'Mortgage 1 Info Calcs'!F$19))</f>
        <v>0</v>
      </c>
      <c r="Y180">
        <f>IF(OR(ISERROR(J180-R180-M180),IF(ISERROR((J180-R180-M180)=0),"True",(J180-R180-M180)=0),ISTEXT('Mortgage 1 Info Calcs'!$K$4)),"",IF((J180&gt;(L180+M180)),(FV((G180/'Mortgage 1 Variables'!E$43),1,(L180+M180),-J180+Q180+'Mortgage 1 Info Calcs'!F$24,0))+Q180+'Mortgage 1 Info Calcs'!F$24+IF(I180&gt;0,0,-I180),""))</f>
        <v>61815.498512342187</v>
      </c>
      <c r="Z180" s="67">
        <f>IF((FV(IF(G180=0,'Mortgage 1 Info Calcs'!F$8,G180)/12,1,PMT(IF(G180=0,'Mortgage 1 Info Calcs'!F$8,G180)/12,('Mortgage 1 Info Calcs'!F$9*12)-C179,-Z179,0),-Z179,0))&gt;0,(FV(IF(G180=0,'Mortgage 1 Info Calcs'!F$8,G180)/12,1,PMT(IF(G180=0,'Mortgage 1 Info Calcs'!F$8,G180)/12,('Mortgage 1 Info Calcs'!F$9*12)-C179,-Z179,0),-Z179,0)),0)</f>
        <v>61815.498512342187</v>
      </c>
      <c r="AA180" s="67">
        <f>IF(Z180&lt;=0,0,(IPMT(IF(G180=0,'Mortgage 1 Info Calcs'!F$8,G180)/12,1,('Mortgage 1 Info Calcs'!F$9*12)-C179,-Z179,0)))</f>
        <v>310.74527320312285</v>
      </c>
      <c r="AB180" s="67">
        <f>IF(C180&lt;('Mortgage 1 Info Calcs'!F$9*12),SUM(AA$12:AA180),0)</f>
        <v>70702.435363393131</v>
      </c>
      <c r="AC180" s="14">
        <v>169</v>
      </c>
      <c r="AD180" s="174">
        <f t="shared" si="21"/>
        <v>14.083333333333334</v>
      </c>
      <c r="AE180" s="174" t="str">
        <f>IF(Y180="","",IF(J$12+X180='Mortgage 2 Monthly calcs'!J$12+'Mortgage 2 Monthly calcs'!V180,"",IF(J$12+X180&gt;'Mortgage 2 Monthly calcs'!J$12+'Mortgage 2 Monthly calcs'!V180,IF(Y180+X180+'Mortgage 1 Info Calcs'!F$15&gt;'Mortgage 2 Monthly calcs'!W180+'Mortgage 2 Monthly calcs'!V180,"",C180),IF(Y180+X180&lt;'Mortgage 2 Monthly calcs'!W180+'Mortgage 2 Monthly calcs'!V180,"",C180))))</f>
        <v/>
      </c>
      <c r="AG180" s="16"/>
      <c r="AH180" s="16"/>
      <c r="AI180" s="15"/>
    </row>
    <row r="181" spans="2:35" ht="11.7" customHeight="1" x14ac:dyDescent="0.25">
      <c r="B181">
        <f t="shared" si="19"/>
        <v>14.166666666666666</v>
      </c>
      <c r="C181">
        <v>170</v>
      </c>
      <c r="E181" t="str">
        <f t="shared" si="22"/>
        <v/>
      </c>
      <c r="F181" t="str">
        <f>VLOOKUP('Mortgage 1 Variables'!D$9,'Mortgage 1 Variables'!B$8:C$19,2)</f>
        <v>Dec</v>
      </c>
      <c r="G181">
        <f>IF(ISBLANK('Mortgage 1 Monthly Table'!G181),IF(OR(J181=Q181,ISTEXT(Y180),ISTEXT('Mortgage 1 Info Calcs'!$K$4)),0,IF(('Mortgage 1 Info Calcs'!F$7*12)&gt;C180,G180,IF(C180='Mortgage 1 Info Calcs'!F$7*12,'Mortgage 1 Info Calcs'!F$8,G180))),'Mortgage 1 Monthly Table'!G181)</f>
        <v>0.06</v>
      </c>
      <c r="H181">
        <f>((PMT(G181/'Mortgage 1 Variables'!E$43,('Mortgage 1 Info Calcs'!F$9*'Mortgage 1 Variables'!E$43)-C180,-J181,0)))</f>
        <v>644.30140148550743</v>
      </c>
      <c r="I181">
        <f>IF(OR(ISERROR(((IPMT(G181/'Mortgage 1 Variables'!E$43,1,'Mortgage 1 Info Calcs'!F$9*'Mortgage 1 Variables'!E$43,-J181+Q181+'Mortgage 1 Info Calcs'!F$24,IF('Mortgage 1 Info Calcs'!F$5="Interest Only",-J181+Q181+'Mortgage 1 Info Calcs'!F$24,0))))),(((IPMT(G181/'Mortgage 1 Variables'!E$43,1,'Mortgage 1 Info Calcs'!F$9*'Mortgage 1 Variables'!E$43,-J$12,-J$12)))=0)),0,((IPMT(G181/'Mortgage 1 Variables'!E$43,1,'Mortgage 1 Info Calcs'!F$9*'Mortgage 1 Variables'!E$43,-J181+Q181+'Mortgage 1 Info Calcs'!F$24,IF('Mortgage 1 Info Calcs'!F$5="Interest Only",-J181+Q181+'Mortgage 1 Info Calcs'!F$24,0)))))</f>
        <v>309.07749256171098</v>
      </c>
      <c r="J181">
        <f>IF(Y180&gt;0,IF(ISTEXT('Mortgage 1 Info Calcs'!K$4),"0",IF(ISTEXT(Y180),Y180,Y180+(IF(ISTEXT(K181),0,K181)))),0)</f>
        <v>61815.498512342187</v>
      </c>
      <c r="K181">
        <f>IF(ISBLANK('Mortgage 1 Monthly Table'!L181),0,'Mortgage 1 Monthly Table'!L181)</f>
        <v>0</v>
      </c>
      <c r="L181">
        <f>IF(ISBLANK('Mortgage 1 Monthly Table'!N181),IF('Mortgage 1 Info Calcs'!F$13="Calculated",IF('Mortgage 1 Info Calcs'!F$22="Keep Same",IF('Mortgage 1 Info Calcs'!F$5="Interest Only",IF(OR(I181&gt;L180,J181=""),I181,IF(J181&lt;L180,IF(J181&lt;L180,J181+I181,IF(L180+M180&gt;J181,L180+I181,L180)),IF(L180+M180&gt;J181,L180+I181,L180))),IF(H181&gt;L180,H181,IF(J181&gt;L180,IF(L180+M180&gt;J181,L180+I181,L180),J181+S181))),IF('Mortgage 1 Info Calcs'!F$5="Interest Only",'Mortgage 1 Monthly Calcs'!I181,'Mortgage 1 Monthly Calcs'!H181)),'Mortgage 1 Monthly Calcs'!L180),'Mortgage 1 Monthly Table'!N181)</f>
        <v>644.30140148550743</v>
      </c>
      <c r="M181">
        <f>IF(ISBLANK('Mortgage 1 Monthly Table'!P181),IF(N180&gt;J181,IF(J181&gt;L180,J181-L180,0),IF(OR(OR(Y180&lt;0,ISTEXT(Y180)),ISTEXT('Mortgage 1 Info Calcs'!$K$4)),"",'Mortgage 1 Info Calcs'!F$21)),'Mortgage 1 Monthly Table'!P181)</f>
        <v>0</v>
      </c>
      <c r="N181">
        <f t="shared" si="20"/>
        <v>644.30140148550743</v>
      </c>
      <c r="O181">
        <f>IF(OR(OR(Y180&lt;0,ISTEXT(Y180)),ISTEXT('Mortgage 1 Info Calcs'!$K$4)),"",(O180+M181))</f>
        <v>0</v>
      </c>
      <c r="P181">
        <f>IF(ISBLANK('Mortgage 1 Monthly Table'!T181),IF(ISTEXT(J181),0,IF(OR(Y180&lt;Q180,AND(Y180&lt;0,NOT(ISTEXT(Y180))),ISTEXT('Mortgage 1 Info Calcs'!$K$4)),IF(-Y180&gt;P180,-Y180,Y180-Q180),IF(J181="",0,'Mortgage 1 Info Calcs'!F$26))),'Mortgage 1 Monthly Table'!T181)</f>
        <v>0</v>
      </c>
      <c r="Q181">
        <f>IF(OR(OR(Y180&lt;0,ISTEXT(Y180)),ISTEXT('Mortgage 1 Info Calcs'!$K$4)),"",IF(O181&lt;0,Q180,(Q180+P181)))</f>
        <v>0</v>
      </c>
      <c r="R181">
        <f>IF(OR(ISERROR(L181-S181),ISTEXT('Mortgage 1 Info Calcs'!$K$4)),"",L181-S181+M181)</f>
        <v>335.2239089237965</v>
      </c>
      <c r="S181">
        <f>IF(OR(IF(ISERROR(ROUND((J181-Q181-'Mortgage 1 Info Calcs'!F$24)*(G181/12),2)),0,(J181-O181-Q181-'Mortgage 1 Info Calcs'!F$24)*(G181/12)),,,ISTEXT('Mortgage 1 Info Calcs'!K$4)),IF(((J181-Q181-'Mortgage 1 Info Calcs'!F$24)*(G181/12))&gt;0,((J181-Q181-'Mortgage 1 Info Calcs'!F$24)*(G181/12)),0),0)</f>
        <v>309.07749256171093</v>
      </c>
      <c r="T181">
        <f>IF(OR(ISERROR(SUM(R$12:R181)),(ISTEXT(T180)),(T180=(SUM(R$12:R181)))),"",SUM(R$12:R181))</f>
        <v>38519.725396581402</v>
      </c>
      <c r="U181">
        <f>SUM(S$12:S181)</f>
        <v>71011.512855954847</v>
      </c>
      <c r="V181" t="str">
        <f>IF(ISBLANK('Mortgage 1 Info Calcs'!F$28),"",IF((O181+Q181)&gt;0,((O181+Q181)*G181/12)-((O181+Q181)*(('Mortgage 1 Info Calcs'!F$28)-('Mortgage 1 Info Calcs'!F$28*'Mortgage 1 Info Calcs'!G$29))/12),""))</f>
        <v/>
      </c>
      <c r="W181" t="str">
        <f>IF(ISTEXT(V181),"",SUM(V$12:V181))</f>
        <v/>
      </c>
      <c r="X181">
        <f>IF(OR(J181=Q181,ISTEXT(Y180),ISTEXT('Mortgage 1 Info Calcs'!$F$17)),"",IF(('Mortgage 1 Info Calcs'!F$18*12)&gt;C180+1,IF(C180='Mortgage 1 Info Calcs'!F$18*12,0,'Mortgage 1 Info Calcs'!F$19+Y181*('Mortgage 1 Info Calcs'!F$17)),'Mortgage 1 Info Calcs'!F$19))</f>
        <v>0</v>
      </c>
      <c r="Y181">
        <f>IF(OR(ISERROR(J181-R181-M181),IF(ISERROR((J181-R181-M181)=0),"True",(J181-R181-M181)=0),ISTEXT('Mortgage 1 Info Calcs'!$K$4)),"",IF((J181&gt;(L181+M181)),(FV((G181/'Mortgage 1 Variables'!E$43),1,(L181+M181),-J181+Q181+'Mortgage 1 Info Calcs'!F$24,0))+Q181+'Mortgage 1 Info Calcs'!F$24+IF(I181&gt;0,0,-I181),""))</f>
        <v>61480.274603418402</v>
      </c>
      <c r="Z181" s="67">
        <f>IF((FV(IF(G181=0,'Mortgage 1 Info Calcs'!F$8,G181)/12,1,PMT(IF(G181=0,'Mortgage 1 Info Calcs'!F$8,G181)/12,('Mortgage 1 Info Calcs'!F$9*12)-C180,-Z180,0),-Z180,0))&gt;0,(FV(IF(G181=0,'Mortgage 1 Info Calcs'!F$8,G181)/12,1,PMT(IF(G181=0,'Mortgage 1 Info Calcs'!F$8,G181)/12,('Mortgage 1 Info Calcs'!F$9*12)-C180,-Z180,0),-Z180,0)),0)</f>
        <v>61480.274603418402</v>
      </c>
      <c r="AA181" s="67">
        <f>IF(Z181&lt;=0,0,(IPMT(IF(G181=0,'Mortgage 1 Info Calcs'!F$8,G181)/12,1,('Mortgage 1 Info Calcs'!F$9*12)-C180,-Z180,0)))</f>
        <v>309.07749256171093</v>
      </c>
      <c r="AB181" s="67">
        <f>IF(C181&lt;('Mortgage 1 Info Calcs'!F$9*12),SUM(AA$12:AA181),0)</f>
        <v>71011.512855954847</v>
      </c>
      <c r="AC181" s="14">
        <v>170</v>
      </c>
      <c r="AD181" s="174">
        <f t="shared" si="21"/>
        <v>14.166666666666666</v>
      </c>
      <c r="AE181" s="174" t="str">
        <f>IF(Y181="","",IF(J$12+X181='Mortgage 2 Monthly calcs'!J$12+'Mortgage 2 Monthly calcs'!V181,"",IF(J$12+X181&gt;'Mortgage 2 Monthly calcs'!J$12+'Mortgage 2 Monthly calcs'!V181,IF(Y181+X181+'Mortgage 1 Info Calcs'!F$15&gt;'Mortgage 2 Monthly calcs'!W181+'Mortgage 2 Monthly calcs'!V181,"",C181),IF(Y181+X181&lt;'Mortgage 2 Monthly calcs'!W181+'Mortgage 2 Monthly calcs'!V181,"",C181))))</f>
        <v/>
      </c>
      <c r="AG181" s="16"/>
      <c r="AH181" s="16"/>
      <c r="AI181" s="15"/>
    </row>
    <row r="182" spans="2:35" ht="11.7" customHeight="1" x14ac:dyDescent="0.25">
      <c r="B182">
        <f t="shared" si="19"/>
        <v>14.25</v>
      </c>
      <c r="C182">
        <v>171</v>
      </c>
      <c r="E182">
        <f t="shared" si="22"/>
        <v>2024</v>
      </c>
      <c r="F182" t="str">
        <f>VLOOKUP('Mortgage 1 Variables'!D$10,'Mortgage 1 Variables'!B$8:C$19,2)</f>
        <v>Jan</v>
      </c>
      <c r="G182">
        <f>IF(ISBLANK('Mortgage 1 Monthly Table'!G182),IF(OR(J182=Q182,ISTEXT(Y181),ISTEXT('Mortgage 1 Info Calcs'!$K$4)),0,IF(('Mortgage 1 Info Calcs'!F$7*12)&gt;C181,G181,IF(C181='Mortgage 1 Info Calcs'!F$7*12,'Mortgage 1 Info Calcs'!F$8,G181))),'Mortgage 1 Monthly Table'!G182)</f>
        <v>0.06</v>
      </c>
      <c r="H182">
        <f>((PMT(G182/'Mortgage 1 Variables'!E$43,('Mortgage 1 Info Calcs'!F$9*'Mortgage 1 Variables'!E$43)-C181,-J182,0)))</f>
        <v>644.30140148550754</v>
      </c>
      <c r="I182">
        <f>IF(OR(ISERROR(((IPMT(G182/'Mortgage 1 Variables'!E$43,1,'Mortgage 1 Info Calcs'!F$9*'Mortgage 1 Variables'!E$43,-J182+Q182+'Mortgage 1 Info Calcs'!F$24,IF('Mortgage 1 Info Calcs'!F$5="Interest Only",-J182+Q182+'Mortgage 1 Info Calcs'!F$24,0))))),(((IPMT(G182/'Mortgage 1 Variables'!E$43,1,'Mortgage 1 Info Calcs'!F$9*'Mortgage 1 Variables'!E$43,-J$12,-J$12)))=0)),0,((IPMT(G182/'Mortgage 1 Variables'!E$43,1,'Mortgage 1 Info Calcs'!F$9*'Mortgage 1 Variables'!E$43,-J182+Q182+'Mortgage 1 Info Calcs'!F$24,IF('Mortgage 1 Info Calcs'!F$5="Interest Only",-J182+Q182+'Mortgage 1 Info Calcs'!F$24,0)))))</f>
        <v>307.401373017092</v>
      </c>
      <c r="J182">
        <f>IF(Y181&gt;0,IF(ISTEXT('Mortgage 1 Info Calcs'!K$4),"0",IF(ISTEXT(Y181),Y181,Y181+(IF(ISTEXT(K182),0,K182)))),0)</f>
        <v>61480.274603418402</v>
      </c>
      <c r="K182">
        <f>IF(ISBLANK('Mortgage 1 Monthly Table'!L182),0,'Mortgage 1 Monthly Table'!L182)</f>
        <v>0</v>
      </c>
      <c r="L182">
        <f>IF(ISBLANK('Mortgage 1 Monthly Table'!N182),IF('Mortgage 1 Info Calcs'!F$13="Calculated",IF('Mortgage 1 Info Calcs'!F$22="Keep Same",IF('Mortgage 1 Info Calcs'!F$5="Interest Only",IF(OR(I182&gt;L181,J182=""),I182,IF(J182&lt;L181,IF(J182&lt;L181,J182+I182,IF(L181+M181&gt;J182,L181+I182,L181)),IF(L181+M181&gt;J182,L181+I182,L181))),IF(H182&gt;L181,H182,IF(J182&gt;L181,IF(L181+M181&gt;J182,L181+I182,L181),J182+S182))),IF('Mortgage 1 Info Calcs'!F$5="Interest Only",'Mortgage 1 Monthly Calcs'!I182,'Mortgage 1 Monthly Calcs'!H182)),'Mortgage 1 Monthly Calcs'!L181),'Mortgage 1 Monthly Table'!N182)</f>
        <v>644.30140148550754</v>
      </c>
      <c r="M182">
        <f>IF(ISBLANK('Mortgage 1 Monthly Table'!P182),IF(N181&gt;J182,IF(J182&gt;L181,J182-L181,0),IF(OR(OR(Y181&lt;0,ISTEXT(Y181)),ISTEXT('Mortgage 1 Info Calcs'!$K$4)),"",'Mortgage 1 Info Calcs'!F$21)),'Mortgage 1 Monthly Table'!P182)</f>
        <v>0</v>
      </c>
      <c r="N182">
        <f t="shared" si="20"/>
        <v>644.30140148550754</v>
      </c>
      <c r="O182">
        <f>IF(OR(OR(Y181&lt;0,ISTEXT(Y181)),ISTEXT('Mortgage 1 Info Calcs'!$K$4)),"",(O181+M182))</f>
        <v>0</v>
      </c>
      <c r="P182">
        <f>IF(ISBLANK('Mortgage 1 Monthly Table'!T182),IF(ISTEXT(J182),0,IF(OR(Y181&lt;Q181,AND(Y181&lt;0,NOT(ISTEXT(Y181))),ISTEXT('Mortgage 1 Info Calcs'!$K$4)),IF(-Y181&gt;P181,-Y181,Y181-Q181),IF(J182="",0,'Mortgage 1 Info Calcs'!F$26))),'Mortgage 1 Monthly Table'!T182)</f>
        <v>0</v>
      </c>
      <c r="Q182">
        <f>IF(OR(OR(Y181&lt;0,ISTEXT(Y181)),ISTEXT('Mortgage 1 Info Calcs'!$K$4)),"",IF(O182&lt;0,Q181,(Q181+P182)))</f>
        <v>0</v>
      </c>
      <c r="R182">
        <f>IF(OR(ISERROR(L182-S182),ISTEXT('Mortgage 1 Info Calcs'!$K$4)),"",L182-S182+M182)</f>
        <v>336.90002846841554</v>
      </c>
      <c r="S182">
        <f>IF(OR(IF(ISERROR(ROUND((J182-Q182-'Mortgage 1 Info Calcs'!F$24)*(G182/12),2)),0,(J182-O182-Q182-'Mortgage 1 Info Calcs'!F$24)*(G182/12)),,,ISTEXT('Mortgage 1 Info Calcs'!K$4)),IF(((J182-Q182-'Mortgage 1 Info Calcs'!F$24)*(G182/12))&gt;0,((J182-Q182-'Mortgage 1 Info Calcs'!F$24)*(G182/12)),0),0)</f>
        <v>307.401373017092</v>
      </c>
      <c r="T182">
        <f>IF(OR(ISERROR(SUM(R$12:R182)),(ISTEXT(T181)),(T181=(SUM(R$12:R182)))),"",SUM(R$12:R182))</f>
        <v>38856.625425049817</v>
      </c>
      <c r="U182">
        <f>SUM(S$12:S182)</f>
        <v>71318.914228971946</v>
      </c>
      <c r="V182" t="str">
        <f>IF(ISBLANK('Mortgage 1 Info Calcs'!F$28),"",IF((O182+Q182)&gt;0,((O182+Q182)*G182/12)-((O182+Q182)*(('Mortgage 1 Info Calcs'!F$28)-('Mortgage 1 Info Calcs'!F$28*'Mortgage 1 Info Calcs'!G$29))/12),""))</f>
        <v/>
      </c>
      <c r="W182" t="str">
        <f>IF(ISTEXT(V182),"",SUM(V$12:V182))</f>
        <v/>
      </c>
      <c r="X182">
        <f>IF(OR(J182=Q182,ISTEXT(Y181),ISTEXT('Mortgage 1 Info Calcs'!$F$17)),"",IF(('Mortgage 1 Info Calcs'!F$18*12)&gt;C181+1,IF(C181='Mortgage 1 Info Calcs'!F$18*12,0,'Mortgage 1 Info Calcs'!F$19+Y182*('Mortgage 1 Info Calcs'!F$17)),'Mortgage 1 Info Calcs'!F$19))</f>
        <v>0</v>
      </c>
      <c r="Y182">
        <f>IF(OR(ISERROR(J182-R182-M182),IF(ISERROR((J182-R182-M182)=0),"True",(J182-R182-M182)=0),ISTEXT('Mortgage 1 Info Calcs'!$K$4)),"",IF((J182&gt;(L182+M182)),(FV((G182/'Mortgage 1 Variables'!E$43),1,(L182+M182),-J182+Q182+'Mortgage 1 Info Calcs'!F$24,0))+Q182+'Mortgage 1 Info Calcs'!F$24+IF(I182&gt;0,0,-I182),""))</f>
        <v>61143.374574949994</v>
      </c>
      <c r="Z182" s="67">
        <f>IF((FV(IF(G182=0,'Mortgage 1 Info Calcs'!F$8,G182)/12,1,PMT(IF(G182=0,'Mortgage 1 Info Calcs'!F$8,G182)/12,('Mortgage 1 Info Calcs'!F$9*12)-C181,-Z181,0),-Z181,0))&gt;0,(FV(IF(G182=0,'Mortgage 1 Info Calcs'!F$8,G182)/12,1,PMT(IF(G182=0,'Mortgage 1 Info Calcs'!F$8,G182)/12,('Mortgage 1 Info Calcs'!F$9*12)-C181,-Z181,0),-Z181,0)),0)</f>
        <v>61143.374574949994</v>
      </c>
      <c r="AA182" s="67">
        <f>IF(Z182&lt;=0,0,(IPMT(IF(G182=0,'Mortgage 1 Info Calcs'!F$8,G182)/12,1,('Mortgage 1 Info Calcs'!F$9*12)-C181,-Z181,0)))</f>
        <v>307.401373017092</v>
      </c>
      <c r="AB182" s="67">
        <f>IF(C182&lt;('Mortgage 1 Info Calcs'!F$9*12),SUM(AA$12:AA182),0)</f>
        <v>71318.914228971946</v>
      </c>
      <c r="AC182" s="14">
        <v>171</v>
      </c>
      <c r="AD182" s="174">
        <f t="shared" si="21"/>
        <v>14.25</v>
      </c>
      <c r="AE182" s="174" t="str">
        <f>IF(Y182="","",IF(J$12+X182='Mortgage 2 Monthly calcs'!J$12+'Mortgage 2 Monthly calcs'!V182,"",IF(J$12+X182&gt;'Mortgage 2 Monthly calcs'!J$12+'Mortgage 2 Monthly calcs'!V182,IF(Y182+X182+'Mortgage 1 Info Calcs'!F$15&gt;'Mortgage 2 Monthly calcs'!W182+'Mortgage 2 Monthly calcs'!V182,"",C182),IF(Y182+X182&lt;'Mortgage 2 Monthly calcs'!W182+'Mortgage 2 Monthly calcs'!V182,"",C182))))</f>
        <v/>
      </c>
      <c r="AG182" s="16"/>
      <c r="AH182" s="16"/>
      <c r="AI182" s="15"/>
    </row>
    <row r="183" spans="2:35" ht="11.7" customHeight="1" x14ac:dyDescent="0.25">
      <c r="B183">
        <f t="shared" si="19"/>
        <v>14.333333333333334</v>
      </c>
      <c r="C183">
        <v>172</v>
      </c>
      <c r="E183" t="str">
        <f t="shared" si="22"/>
        <v/>
      </c>
      <c r="F183" t="str">
        <f>VLOOKUP('Mortgage 1 Variables'!D$11,'Mortgage 1 Variables'!B$8:C$19,2)</f>
        <v>Feb</v>
      </c>
      <c r="G183">
        <f>IF(ISBLANK('Mortgage 1 Monthly Table'!G183),IF(OR(J183=Q183,ISTEXT(Y182),ISTEXT('Mortgage 1 Info Calcs'!$K$4)),0,IF(('Mortgage 1 Info Calcs'!F$7*12)&gt;C182,G182,IF(C182='Mortgage 1 Info Calcs'!F$7*12,'Mortgage 1 Info Calcs'!F$8,G182))),'Mortgage 1 Monthly Table'!G183)</f>
        <v>0.06</v>
      </c>
      <c r="H183">
        <f>((PMT(G183/'Mortgage 1 Variables'!E$43,('Mortgage 1 Info Calcs'!F$9*'Mortgage 1 Variables'!E$43)-C182,-J183,0)))</f>
        <v>644.30140148550765</v>
      </c>
      <c r="I183">
        <f>IF(OR(ISERROR(((IPMT(G183/'Mortgage 1 Variables'!E$43,1,'Mortgage 1 Info Calcs'!F$9*'Mortgage 1 Variables'!E$43,-J183+Q183+'Mortgage 1 Info Calcs'!F$24,IF('Mortgage 1 Info Calcs'!F$5="Interest Only",-J183+Q183+'Mortgage 1 Info Calcs'!F$24,0))))),(((IPMT(G183/'Mortgage 1 Variables'!E$43,1,'Mortgage 1 Info Calcs'!F$9*'Mortgage 1 Variables'!E$43,-J$12,-J$12)))=0)),0,((IPMT(G183/'Mortgage 1 Variables'!E$43,1,'Mortgage 1 Info Calcs'!F$9*'Mortgage 1 Variables'!E$43,-J183+Q183+'Mortgage 1 Info Calcs'!F$24,IF('Mortgage 1 Info Calcs'!F$5="Interest Only",-J183+Q183+'Mortgage 1 Info Calcs'!F$24,0)))))</f>
        <v>305.71687287474998</v>
      </c>
      <c r="J183">
        <f>IF(Y182&gt;0,IF(ISTEXT('Mortgage 1 Info Calcs'!K$4),"0",IF(ISTEXT(Y182),Y182,Y182+(IF(ISTEXT(K183),0,K183)))),0)</f>
        <v>61143.374574949994</v>
      </c>
      <c r="K183">
        <f>IF(ISBLANK('Mortgage 1 Monthly Table'!L183),0,'Mortgage 1 Monthly Table'!L183)</f>
        <v>0</v>
      </c>
      <c r="L183">
        <f>IF(ISBLANK('Mortgage 1 Monthly Table'!N183),IF('Mortgage 1 Info Calcs'!F$13="Calculated",IF('Mortgage 1 Info Calcs'!F$22="Keep Same",IF('Mortgage 1 Info Calcs'!F$5="Interest Only",IF(OR(I183&gt;L182,J183=""),I183,IF(J183&lt;L182,IF(J183&lt;L182,J183+I183,IF(L182+M182&gt;J183,L182+I183,L182)),IF(L182+M182&gt;J183,L182+I183,L182))),IF(H183&gt;L182,H183,IF(J183&gt;L182,IF(L182+M182&gt;J183,L182+I183,L182),J183+S183))),IF('Mortgage 1 Info Calcs'!F$5="Interest Only",'Mortgage 1 Monthly Calcs'!I183,'Mortgage 1 Monthly Calcs'!H183)),'Mortgage 1 Monthly Calcs'!L182),'Mortgage 1 Monthly Table'!N183)</f>
        <v>644.30140148550765</v>
      </c>
      <c r="M183">
        <f>IF(ISBLANK('Mortgage 1 Monthly Table'!P183),IF(N182&gt;J183,IF(J183&gt;L182,J183-L182,0),IF(OR(OR(Y182&lt;0,ISTEXT(Y182)),ISTEXT('Mortgage 1 Info Calcs'!$K$4)),"",'Mortgage 1 Info Calcs'!F$21)),'Mortgage 1 Monthly Table'!P183)</f>
        <v>0</v>
      </c>
      <c r="N183">
        <f t="shared" si="20"/>
        <v>644.30140148550765</v>
      </c>
      <c r="O183">
        <f>IF(OR(OR(Y182&lt;0,ISTEXT(Y182)),ISTEXT('Mortgage 1 Info Calcs'!$K$4)),"",(O182+M183))</f>
        <v>0</v>
      </c>
      <c r="P183">
        <f>IF(ISBLANK('Mortgage 1 Monthly Table'!T183),IF(ISTEXT(J183),0,IF(OR(Y182&lt;Q182,AND(Y182&lt;0,NOT(ISTEXT(Y182))),ISTEXT('Mortgage 1 Info Calcs'!$K$4)),IF(-Y182&gt;P182,-Y182,Y182-Q182),IF(J183="",0,'Mortgage 1 Info Calcs'!F$26))),'Mortgage 1 Monthly Table'!T183)</f>
        <v>0</v>
      </c>
      <c r="Q183">
        <f>IF(OR(OR(Y182&lt;0,ISTEXT(Y182)),ISTEXT('Mortgage 1 Info Calcs'!$K$4)),"",IF(O183&lt;0,Q182,(Q182+P183)))</f>
        <v>0</v>
      </c>
      <c r="R183">
        <f>IF(OR(ISERROR(L183-S183),ISTEXT('Mortgage 1 Info Calcs'!$K$4)),"",L183-S183+M183)</f>
        <v>338.58452861075767</v>
      </c>
      <c r="S183">
        <f>IF(OR(IF(ISERROR(ROUND((J183-Q183-'Mortgage 1 Info Calcs'!F$24)*(G183/12),2)),0,(J183-O183-Q183-'Mortgage 1 Info Calcs'!F$24)*(G183/12)),,,ISTEXT('Mortgage 1 Info Calcs'!K$4)),IF(((J183-Q183-'Mortgage 1 Info Calcs'!F$24)*(G183/12))&gt;0,((J183-Q183-'Mortgage 1 Info Calcs'!F$24)*(G183/12)),0),0)</f>
        <v>305.71687287474998</v>
      </c>
      <c r="T183">
        <f>IF(OR(ISERROR(SUM(R$12:R183)),(ISTEXT(T182)),(T182=(SUM(R$12:R183)))),"",SUM(R$12:R183))</f>
        <v>39195.209953660575</v>
      </c>
      <c r="U183">
        <f>SUM(S$12:S183)</f>
        <v>71624.631101846695</v>
      </c>
      <c r="V183" t="str">
        <f>IF(ISBLANK('Mortgage 1 Info Calcs'!F$28),"",IF((O183+Q183)&gt;0,((O183+Q183)*G183/12)-((O183+Q183)*(('Mortgage 1 Info Calcs'!F$28)-('Mortgage 1 Info Calcs'!F$28*'Mortgage 1 Info Calcs'!G$29))/12),""))</f>
        <v/>
      </c>
      <c r="W183" t="str">
        <f>IF(ISTEXT(V183),"",SUM(V$12:V183))</f>
        <v/>
      </c>
      <c r="X183">
        <f>IF(OR(J183=Q183,ISTEXT(Y182),ISTEXT('Mortgage 1 Info Calcs'!$F$17)),"",IF(('Mortgage 1 Info Calcs'!F$18*12)&gt;C182+1,IF(C182='Mortgage 1 Info Calcs'!F$18*12,0,'Mortgage 1 Info Calcs'!F$19+Y183*('Mortgage 1 Info Calcs'!F$17)),'Mortgage 1 Info Calcs'!F$19))</f>
        <v>0</v>
      </c>
      <c r="Y183">
        <f>IF(OR(ISERROR(J183-R183-M183),IF(ISERROR((J183-R183-M183)=0),"True",(J183-R183-M183)=0),ISTEXT('Mortgage 1 Info Calcs'!$K$4)),"",IF((J183&gt;(L183+M183)),(FV((G183/'Mortgage 1 Variables'!E$43),1,(L183+M183),-J183+Q183+'Mortgage 1 Info Calcs'!F$24,0))+Q183+'Mortgage 1 Info Calcs'!F$24+IF(I183&gt;0,0,-I183),""))</f>
        <v>60804.790046339243</v>
      </c>
      <c r="Z183" s="67">
        <f>IF((FV(IF(G183=0,'Mortgage 1 Info Calcs'!F$8,G183)/12,1,PMT(IF(G183=0,'Mortgage 1 Info Calcs'!F$8,G183)/12,('Mortgage 1 Info Calcs'!F$9*12)-C182,-Z182,0),-Z182,0))&gt;0,(FV(IF(G183=0,'Mortgage 1 Info Calcs'!F$8,G183)/12,1,PMT(IF(G183=0,'Mortgage 1 Info Calcs'!F$8,G183)/12,('Mortgage 1 Info Calcs'!F$9*12)-C182,-Z182,0),-Z182,0)),0)</f>
        <v>60804.790046339243</v>
      </c>
      <c r="AA183" s="67">
        <f>IF(Z183&lt;=0,0,(IPMT(IF(G183=0,'Mortgage 1 Info Calcs'!F$8,G183)/12,1,('Mortgage 1 Info Calcs'!F$9*12)-C182,-Z182,0)))</f>
        <v>305.71687287474998</v>
      </c>
      <c r="AB183" s="67">
        <f>IF(C183&lt;('Mortgage 1 Info Calcs'!F$9*12),SUM(AA$12:AA183),0)</f>
        <v>71624.631101846695</v>
      </c>
      <c r="AC183" s="14">
        <v>172</v>
      </c>
      <c r="AD183" s="174">
        <f t="shared" si="21"/>
        <v>14.333333333333334</v>
      </c>
      <c r="AE183" s="174" t="str">
        <f>IF(Y183="","",IF(J$12+X183='Mortgage 2 Monthly calcs'!J$12+'Mortgage 2 Monthly calcs'!V183,"",IF(J$12+X183&gt;'Mortgage 2 Monthly calcs'!J$12+'Mortgage 2 Monthly calcs'!V183,IF(Y183+X183+'Mortgage 1 Info Calcs'!F$15&gt;'Mortgage 2 Monthly calcs'!W183+'Mortgage 2 Monthly calcs'!V183,"",C183),IF(Y183+X183&lt;'Mortgage 2 Monthly calcs'!W183+'Mortgage 2 Monthly calcs'!V183,"",C183))))</f>
        <v/>
      </c>
      <c r="AG183" s="16"/>
      <c r="AH183" s="16"/>
      <c r="AI183" s="15"/>
    </row>
    <row r="184" spans="2:35" ht="11.7" customHeight="1" x14ac:dyDescent="0.25">
      <c r="B184">
        <f t="shared" si="19"/>
        <v>14.416666666666666</v>
      </c>
      <c r="C184">
        <v>173</v>
      </c>
      <c r="E184" t="str">
        <f t="shared" si="22"/>
        <v/>
      </c>
      <c r="F184" t="str">
        <f>VLOOKUP('Mortgage 1 Variables'!D$12,'Mortgage 1 Variables'!B$8:C$19,2)</f>
        <v>Mar</v>
      </c>
      <c r="G184">
        <f>IF(ISBLANK('Mortgage 1 Monthly Table'!G184),IF(OR(J184=Q184,ISTEXT(Y183),ISTEXT('Mortgage 1 Info Calcs'!$K$4)),0,IF(('Mortgage 1 Info Calcs'!F$7*12)&gt;C183,G183,IF(C183='Mortgage 1 Info Calcs'!F$7*12,'Mortgage 1 Info Calcs'!F$8,G183))),'Mortgage 1 Monthly Table'!G184)</f>
        <v>0.06</v>
      </c>
      <c r="H184">
        <f>((PMT(G184/'Mortgage 1 Variables'!E$43,('Mortgage 1 Info Calcs'!F$9*'Mortgage 1 Variables'!E$43)-C183,-J184,0)))</f>
        <v>644.30140148550765</v>
      </c>
      <c r="I184">
        <f>IF(OR(ISERROR(((IPMT(G184/'Mortgage 1 Variables'!E$43,1,'Mortgage 1 Info Calcs'!F$9*'Mortgage 1 Variables'!E$43,-J184+Q184+'Mortgage 1 Info Calcs'!F$24,IF('Mortgage 1 Info Calcs'!F$5="Interest Only",-J184+Q184+'Mortgage 1 Info Calcs'!F$24,0))))),(((IPMT(G184/'Mortgage 1 Variables'!E$43,1,'Mortgage 1 Info Calcs'!F$9*'Mortgage 1 Variables'!E$43,-J$12,-J$12)))=0)),0,((IPMT(G184/'Mortgage 1 Variables'!E$43,1,'Mortgage 1 Info Calcs'!F$9*'Mortgage 1 Variables'!E$43,-J184+Q184+'Mortgage 1 Info Calcs'!F$24,IF('Mortgage 1 Info Calcs'!F$5="Interest Only",-J184+Q184+'Mortgage 1 Info Calcs'!F$24,0)))))</f>
        <v>304.02395023169623</v>
      </c>
      <c r="J184">
        <f>IF(Y183&gt;0,IF(ISTEXT('Mortgage 1 Info Calcs'!K$4),"0",IF(ISTEXT(Y183),Y183,Y183+(IF(ISTEXT(K184),0,K184)))),0)</f>
        <v>60804.790046339243</v>
      </c>
      <c r="K184">
        <f>IF(ISBLANK('Mortgage 1 Monthly Table'!L184),0,'Mortgage 1 Monthly Table'!L184)</f>
        <v>0</v>
      </c>
      <c r="L184">
        <f>IF(ISBLANK('Mortgage 1 Monthly Table'!N184),IF('Mortgage 1 Info Calcs'!F$13="Calculated",IF('Mortgage 1 Info Calcs'!F$22="Keep Same",IF('Mortgage 1 Info Calcs'!F$5="Interest Only",IF(OR(I184&gt;L183,J184=""),I184,IF(J184&lt;L183,IF(J184&lt;L183,J184+I184,IF(L183+M183&gt;J184,L183+I184,L183)),IF(L183+M183&gt;J184,L183+I184,L183))),IF(H184&gt;L183,H184,IF(J184&gt;L183,IF(L183+M183&gt;J184,L183+I184,L183),J184+S184))),IF('Mortgage 1 Info Calcs'!F$5="Interest Only",'Mortgage 1 Monthly Calcs'!I184,'Mortgage 1 Monthly Calcs'!H184)),'Mortgage 1 Monthly Calcs'!L183),'Mortgage 1 Monthly Table'!N184)</f>
        <v>644.30140148550765</v>
      </c>
      <c r="M184">
        <f>IF(ISBLANK('Mortgage 1 Monthly Table'!P184),IF(N183&gt;J184,IF(J184&gt;L183,J184-L183,0),IF(OR(OR(Y183&lt;0,ISTEXT(Y183)),ISTEXT('Mortgage 1 Info Calcs'!$K$4)),"",'Mortgage 1 Info Calcs'!F$21)),'Mortgage 1 Monthly Table'!P184)</f>
        <v>0</v>
      </c>
      <c r="N184">
        <f t="shared" si="20"/>
        <v>644.30140148550765</v>
      </c>
      <c r="O184">
        <f>IF(OR(OR(Y183&lt;0,ISTEXT(Y183)),ISTEXT('Mortgage 1 Info Calcs'!$K$4)),"",(O183+M184))</f>
        <v>0</v>
      </c>
      <c r="P184">
        <f>IF(ISBLANK('Mortgage 1 Monthly Table'!T184),IF(ISTEXT(J184),0,IF(OR(Y183&lt;Q183,AND(Y183&lt;0,NOT(ISTEXT(Y183))),ISTEXT('Mortgage 1 Info Calcs'!$K$4)),IF(-Y183&gt;P183,-Y183,Y183-Q183),IF(J184="",0,'Mortgage 1 Info Calcs'!F$26))),'Mortgage 1 Monthly Table'!T184)</f>
        <v>0</v>
      </c>
      <c r="Q184">
        <f>IF(OR(OR(Y183&lt;0,ISTEXT(Y183)),ISTEXT('Mortgage 1 Info Calcs'!$K$4)),"",IF(O184&lt;0,Q183,(Q183+P184)))</f>
        <v>0</v>
      </c>
      <c r="R184">
        <f>IF(OR(ISERROR(L184-S184),ISTEXT('Mortgage 1 Info Calcs'!$K$4)),"",L184-S184+M184)</f>
        <v>340.27745125381142</v>
      </c>
      <c r="S184">
        <f>IF(OR(IF(ISERROR(ROUND((J184-Q184-'Mortgage 1 Info Calcs'!F$24)*(G184/12),2)),0,(J184-O184-Q184-'Mortgage 1 Info Calcs'!F$24)*(G184/12)),,,ISTEXT('Mortgage 1 Info Calcs'!K$4)),IF(((J184-Q184-'Mortgage 1 Info Calcs'!F$24)*(G184/12))&gt;0,((J184-Q184-'Mortgage 1 Info Calcs'!F$24)*(G184/12)),0),0)</f>
        <v>304.02395023169623</v>
      </c>
      <c r="T184">
        <f>IF(OR(ISERROR(SUM(R$12:R184)),(ISTEXT(T183)),(T183=(SUM(R$12:R184)))),"",SUM(R$12:R184))</f>
        <v>39535.487404914384</v>
      </c>
      <c r="U184">
        <f>SUM(S$12:S184)</f>
        <v>71928.655052078393</v>
      </c>
      <c r="V184" t="str">
        <f>IF(ISBLANK('Mortgage 1 Info Calcs'!F$28),"",IF((O184+Q184)&gt;0,((O184+Q184)*G184/12)-((O184+Q184)*(('Mortgage 1 Info Calcs'!F$28)-('Mortgage 1 Info Calcs'!F$28*'Mortgage 1 Info Calcs'!G$29))/12),""))</f>
        <v/>
      </c>
      <c r="W184" t="str">
        <f>IF(ISTEXT(V184),"",SUM(V$12:V184))</f>
        <v/>
      </c>
      <c r="X184">
        <f>IF(OR(J184=Q184,ISTEXT(Y183),ISTEXT('Mortgage 1 Info Calcs'!$F$17)),"",IF(('Mortgage 1 Info Calcs'!F$18*12)&gt;C183+1,IF(C183='Mortgage 1 Info Calcs'!F$18*12,0,'Mortgage 1 Info Calcs'!F$19+Y184*('Mortgage 1 Info Calcs'!F$17)),'Mortgage 1 Info Calcs'!F$19))</f>
        <v>0</v>
      </c>
      <c r="Y184">
        <f>IF(OR(ISERROR(J184-R184-M184),IF(ISERROR((J184-R184-M184)=0),"True",(J184-R184-M184)=0),ISTEXT('Mortgage 1 Info Calcs'!$K$4)),"",IF((J184&gt;(L184+M184)),(FV((G184/'Mortgage 1 Variables'!E$43),1,(L184+M184),-J184+Q184+'Mortgage 1 Info Calcs'!F$24,0))+Q184+'Mortgage 1 Info Calcs'!F$24+IF(I184&gt;0,0,-I184),""))</f>
        <v>60464.512595085442</v>
      </c>
      <c r="Z184" s="67">
        <f>IF((FV(IF(G184=0,'Mortgage 1 Info Calcs'!F$8,G184)/12,1,PMT(IF(G184=0,'Mortgage 1 Info Calcs'!F$8,G184)/12,('Mortgage 1 Info Calcs'!F$9*12)-C183,-Z183,0),-Z183,0))&gt;0,(FV(IF(G184=0,'Mortgage 1 Info Calcs'!F$8,G184)/12,1,PMT(IF(G184=0,'Mortgage 1 Info Calcs'!F$8,G184)/12,('Mortgage 1 Info Calcs'!F$9*12)-C183,-Z183,0),-Z183,0)),0)</f>
        <v>60464.512595085442</v>
      </c>
      <c r="AA184" s="67">
        <f>IF(Z184&lt;=0,0,(IPMT(IF(G184=0,'Mortgage 1 Info Calcs'!F$8,G184)/12,1,('Mortgage 1 Info Calcs'!F$9*12)-C183,-Z183,0)))</f>
        <v>304.02395023169623</v>
      </c>
      <c r="AB184" s="67">
        <f>IF(C184&lt;('Mortgage 1 Info Calcs'!F$9*12),SUM(AA$12:AA184),0)</f>
        <v>71928.655052078393</v>
      </c>
      <c r="AC184" s="14">
        <v>173</v>
      </c>
      <c r="AD184" s="174">
        <f t="shared" si="21"/>
        <v>14.416666666666666</v>
      </c>
      <c r="AE184" s="174" t="str">
        <f>IF(Y184="","",IF(J$12+X184='Mortgage 2 Monthly calcs'!J$12+'Mortgage 2 Monthly calcs'!V184,"",IF(J$12+X184&gt;'Mortgage 2 Monthly calcs'!J$12+'Mortgage 2 Monthly calcs'!V184,IF(Y184+X184+'Mortgage 1 Info Calcs'!F$15&gt;'Mortgage 2 Monthly calcs'!W184+'Mortgage 2 Monthly calcs'!V184,"",C184),IF(Y184+X184&lt;'Mortgage 2 Monthly calcs'!W184+'Mortgage 2 Monthly calcs'!V184,"",C184))))</f>
        <v/>
      </c>
      <c r="AG184" s="16"/>
      <c r="AH184" s="16"/>
      <c r="AI184" s="15"/>
    </row>
    <row r="185" spans="2:35" ht="11.7" customHeight="1" x14ac:dyDescent="0.25">
      <c r="B185">
        <f t="shared" si="19"/>
        <v>14.5</v>
      </c>
      <c r="C185">
        <v>174</v>
      </c>
      <c r="E185" t="str">
        <f t="shared" si="22"/>
        <v/>
      </c>
      <c r="F185" t="str">
        <f>VLOOKUP('Mortgage 1 Variables'!D$13,'Mortgage 1 Variables'!B$8:C$19,2)</f>
        <v>Apr</v>
      </c>
      <c r="G185">
        <f>IF(ISBLANK('Mortgage 1 Monthly Table'!G185),IF(OR(J185=Q185,ISTEXT(Y184),ISTEXT('Mortgage 1 Info Calcs'!$K$4)),0,IF(('Mortgage 1 Info Calcs'!F$7*12)&gt;C184,G184,IF(C184='Mortgage 1 Info Calcs'!F$7*12,'Mortgage 1 Info Calcs'!F$8,G184))),'Mortgage 1 Monthly Table'!G185)</f>
        <v>0.06</v>
      </c>
      <c r="H185">
        <f>((PMT(G185/'Mortgage 1 Variables'!E$43,('Mortgage 1 Info Calcs'!F$9*'Mortgage 1 Variables'!E$43)-C184,-J185,0)))</f>
        <v>644.30140148550788</v>
      </c>
      <c r="I185">
        <f>IF(OR(ISERROR(((IPMT(G185/'Mortgage 1 Variables'!E$43,1,'Mortgage 1 Info Calcs'!F$9*'Mortgage 1 Variables'!E$43,-J185+Q185+'Mortgage 1 Info Calcs'!F$24,IF('Mortgage 1 Info Calcs'!F$5="Interest Only",-J185+Q185+'Mortgage 1 Info Calcs'!F$24,0))))),(((IPMT(G185/'Mortgage 1 Variables'!E$43,1,'Mortgage 1 Info Calcs'!F$9*'Mortgage 1 Variables'!E$43,-J$12,-J$12)))=0)),0,((IPMT(G185/'Mortgage 1 Variables'!E$43,1,'Mortgage 1 Info Calcs'!F$9*'Mortgage 1 Variables'!E$43,-J185+Q185+'Mortgage 1 Info Calcs'!F$24,IF('Mortgage 1 Info Calcs'!F$5="Interest Only",-J185+Q185+'Mortgage 1 Info Calcs'!F$24,0)))))</f>
        <v>302.32256297542722</v>
      </c>
      <c r="J185">
        <f>IF(Y184&gt;0,IF(ISTEXT('Mortgage 1 Info Calcs'!K$4),"0",IF(ISTEXT(Y184),Y184,Y184+(IF(ISTEXT(K185),0,K185)))),0)</f>
        <v>60464.512595085442</v>
      </c>
      <c r="K185">
        <f>IF(ISBLANK('Mortgage 1 Monthly Table'!L185),0,'Mortgage 1 Monthly Table'!L185)</f>
        <v>0</v>
      </c>
      <c r="L185">
        <f>IF(ISBLANK('Mortgage 1 Monthly Table'!N185),IF('Mortgage 1 Info Calcs'!F$13="Calculated",IF('Mortgage 1 Info Calcs'!F$22="Keep Same",IF('Mortgage 1 Info Calcs'!F$5="Interest Only",IF(OR(I185&gt;L184,J185=""),I185,IF(J185&lt;L184,IF(J185&lt;L184,J185+I185,IF(L184+M184&gt;J185,L184+I185,L184)),IF(L184+M184&gt;J185,L184+I185,L184))),IF(H185&gt;L184,H185,IF(J185&gt;L184,IF(L184+M184&gt;J185,L184+I185,L184),J185+S185))),IF('Mortgage 1 Info Calcs'!F$5="Interest Only",'Mortgage 1 Monthly Calcs'!I185,'Mortgage 1 Monthly Calcs'!H185)),'Mortgage 1 Monthly Calcs'!L184),'Mortgage 1 Monthly Table'!N185)</f>
        <v>644.30140148550788</v>
      </c>
      <c r="M185">
        <f>IF(ISBLANK('Mortgage 1 Monthly Table'!P185),IF(N184&gt;J185,IF(J185&gt;L184,J185-L184,0),IF(OR(OR(Y184&lt;0,ISTEXT(Y184)),ISTEXT('Mortgage 1 Info Calcs'!$K$4)),"",'Mortgage 1 Info Calcs'!F$21)),'Mortgage 1 Monthly Table'!P185)</f>
        <v>0</v>
      </c>
      <c r="N185">
        <f t="shared" si="20"/>
        <v>644.30140148550788</v>
      </c>
      <c r="O185">
        <f>IF(OR(OR(Y184&lt;0,ISTEXT(Y184)),ISTEXT('Mortgage 1 Info Calcs'!$K$4)),"",(O184+M185))</f>
        <v>0</v>
      </c>
      <c r="P185">
        <f>IF(ISBLANK('Mortgage 1 Monthly Table'!T185),IF(ISTEXT(J185),0,IF(OR(Y184&lt;Q184,AND(Y184&lt;0,NOT(ISTEXT(Y184))),ISTEXT('Mortgage 1 Info Calcs'!$K$4)),IF(-Y184&gt;P184,-Y184,Y184-Q184),IF(J185="",0,'Mortgage 1 Info Calcs'!F$26))),'Mortgage 1 Monthly Table'!T185)</f>
        <v>0</v>
      </c>
      <c r="Q185">
        <f>IF(OR(OR(Y184&lt;0,ISTEXT(Y184)),ISTEXT('Mortgage 1 Info Calcs'!$K$4)),"",IF(O185&lt;0,Q184,(Q184+P185)))</f>
        <v>0</v>
      </c>
      <c r="R185">
        <f>IF(OR(ISERROR(L185-S185),ISTEXT('Mortgage 1 Info Calcs'!$K$4)),"",L185-S185+M185)</f>
        <v>341.97883851008066</v>
      </c>
      <c r="S185">
        <f>IF(OR(IF(ISERROR(ROUND((J185-Q185-'Mortgage 1 Info Calcs'!F$24)*(G185/12),2)),0,(J185-O185-Q185-'Mortgage 1 Info Calcs'!F$24)*(G185/12)),,,ISTEXT('Mortgage 1 Info Calcs'!K$4)),IF(((J185-Q185-'Mortgage 1 Info Calcs'!F$24)*(G185/12))&gt;0,((J185-Q185-'Mortgage 1 Info Calcs'!F$24)*(G185/12)),0),0)</f>
        <v>302.32256297542722</v>
      </c>
      <c r="T185">
        <f>IF(OR(ISERROR(SUM(R$12:R185)),(ISTEXT(T184)),(T184=(SUM(R$12:R185)))),"",SUM(R$12:R185))</f>
        <v>39877.466243424467</v>
      </c>
      <c r="U185">
        <f>SUM(S$12:S185)</f>
        <v>72230.977615053824</v>
      </c>
      <c r="V185" t="str">
        <f>IF(ISBLANK('Mortgage 1 Info Calcs'!F$28),"",IF((O185+Q185)&gt;0,((O185+Q185)*G185/12)-((O185+Q185)*(('Mortgage 1 Info Calcs'!F$28)-('Mortgage 1 Info Calcs'!F$28*'Mortgage 1 Info Calcs'!G$29))/12),""))</f>
        <v/>
      </c>
      <c r="W185" t="str">
        <f>IF(ISTEXT(V185),"",SUM(V$12:V185))</f>
        <v/>
      </c>
      <c r="X185">
        <f>IF(OR(J185=Q185,ISTEXT(Y184),ISTEXT('Mortgage 1 Info Calcs'!$F$17)),"",IF(('Mortgage 1 Info Calcs'!F$18*12)&gt;C184+1,IF(C184='Mortgage 1 Info Calcs'!F$18*12,0,'Mortgage 1 Info Calcs'!F$19+Y185*('Mortgage 1 Info Calcs'!F$17)),'Mortgage 1 Info Calcs'!F$19))</f>
        <v>0</v>
      </c>
      <c r="Y185">
        <f>IF(OR(ISERROR(J185-R185-M185),IF(ISERROR((J185-R185-M185)=0),"True",(J185-R185-M185)=0),ISTEXT('Mortgage 1 Info Calcs'!$K$4)),"",IF((J185&gt;(L185+M185)),(FV((G185/'Mortgage 1 Variables'!E$43),1,(L185+M185),-J185+Q185+'Mortgage 1 Info Calcs'!F$24,0))+Q185+'Mortgage 1 Info Calcs'!F$24+IF(I185&gt;0,0,-I185),""))</f>
        <v>60122.533756575373</v>
      </c>
      <c r="Z185" s="67">
        <f>IF((FV(IF(G185=0,'Mortgage 1 Info Calcs'!F$8,G185)/12,1,PMT(IF(G185=0,'Mortgage 1 Info Calcs'!F$8,G185)/12,('Mortgage 1 Info Calcs'!F$9*12)-C184,-Z184,0),-Z184,0))&gt;0,(FV(IF(G185=0,'Mortgage 1 Info Calcs'!F$8,G185)/12,1,PMT(IF(G185=0,'Mortgage 1 Info Calcs'!F$8,G185)/12,('Mortgage 1 Info Calcs'!F$9*12)-C184,-Z184,0),-Z184,0)),0)</f>
        <v>60122.533756575373</v>
      </c>
      <c r="AA185" s="67">
        <f>IF(Z185&lt;=0,0,(IPMT(IF(G185=0,'Mortgage 1 Info Calcs'!F$8,G185)/12,1,('Mortgage 1 Info Calcs'!F$9*12)-C184,-Z184,0)))</f>
        <v>302.32256297542722</v>
      </c>
      <c r="AB185" s="67">
        <f>IF(C185&lt;('Mortgage 1 Info Calcs'!F$9*12),SUM(AA$12:AA185),0)</f>
        <v>72230.977615053824</v>
      </c>
      <c r="AC185" s="14">
        <v>174</v>
      </c>
      <c r="AD185" s="174">
        <f t="shared" si="21"/>
        <v>14.5</v>
      </c>
      <c r="AE185" s="174" t="str">
        <f>IF(Y185="","",IF(J$12+X185='Mortgage 2 Monthly calcs'!J$12+'Mortgage 2 Monthly calcs'!V185,"",IF(J$12+X185&gt;'Mortgage 2 Monthly calcs'!J$12+'Mortgage 2 Monthly calcs'!V185,IF(Y185+X185+'Mortgage 1 Info Calcs'!F$15&gt;'Mortgage 2 Monthly calcs'!W185+'Mortgage 2 Monthly calcs'!V185,"",C185),IF(Y185+X185&lt;'Mortgage 2 Monthly calcs'!W185+'Mortgage 2 Monthly calcs'!V185,"",C185))))</f>
        <v/>
      </c>
      <c r="AG185" s="16"/>
      <c r="AH185" s="16"/>
      <c r="AI185" s="15"/>
    </row>
    <row r="186" spans="2:35" ht="11.7" customHeight="1" x14ac:dyDescent="0.25">
      <c r="B186">
        <f t="shared" si="19"/>
        <v>14.583333333333334</v>
      </c>
      <c r="C186">
        <v>175</v>
      </c>
      <c r="E186" t="str">
        <f t="shared" si="22"/>
        <v/>
      </c>
      <c r="F186" t="str">
        <f>VLOOKUP('Mortgage 1 Variables'!D$14,'Mortgage 1 Variables'!B$8:C$19,2)</f>
        <v>May</v>
      </c>
      <c r="G186">
        <f>IF(ISBLANK('Mortgage 1 Monthly Table'!G186),IF(OR(J186=Q186,ISTEXT(Y185),ISTEXT('Mortgage 1 Info Calcs'!$K$4)),0,IF(('Mortgage 1 Info Calcs'!F$7*12)&gt;C185,G185,IF(C185='Mortgage 1 Info Calcs'!F$7*12,'Mortgage 1 Info Calcs'!F$8,G185))),'Mortgage 1 Monthly Table'!G186)</f>
        <v>0.06</v>
      </c>
      <c r="H186">
        <f>((PMT(G186/'Mortgage 1 Variables'!E$43,('Mortgage 1 Info Calcs'!F$9*'Mortgage 1 Variables'!E$43)-C185,-J186,0)))</f>
        <v>644.30140148550788</v>
      </c>
      <c r="I186">
        <f>IF(OR(ISERROR(((IPMT(G186/'Mortgage 1 Variables'!E$43,1,'Mortgage 1 Info Calcs'!F$9*'Mortgage 1 Variables'!E$43,-J186+Q186+'Mortgage 1 Info Calcs'!F$24,IF('Mortgage 1 Info Calcs'!F$5="Interest Only",-J186+Q186+'Mortgage 1 Info Calcs'!F$24,0))))),(((IPMT(G186/'Mortgage 1 Variables'!E$43,1,'Mortgage 1 Info Calcs'!F$9*'Mortgage 1 Variables'!E$43,-J$12,-J$12)))=0)),0,((IPMT(G186/'Mortgage 1 Variables'!E$43,1,'Mortgage 1 Info Calcs'!F$9*'Mortgage 1 Variables'!E$43,-J186+Q186+'Mortgage 1 Info Calcs'!F$24,IF('Mortgage 1 Info Calcs'!F$5="Interest Only",-J186+Q186+'Mortgage 1 Info Calcs'!F$24,0)))))</f>
        <v>300.61266878287682</v>
      </c>
      <c r="J186">
        <f>IF(Y185&gt;0,IF(ISTEXT('Mortgage 1 Info Calcs'!K$4),"0",IF(ISTEXT(Y185),Y185,Y185+(IF(ISTEXT(K186),0,K186)))),0)</f>
        <v>60122.533756575373</v>
      </c>
      <c r="K186">
        <f>IF(ISBLANK('Mortgage 1 Monthly Table'!L186),0,'Mortgage 1 Monthly Table'!L186)</f>
        <v>0</v>
      </c>
      <c r="L186">
        <f>IF(ISBLANK('Mortgage 1 Monthly Table'!N186),IF('Mortgage 1 Info Calcs'!F$13="Calculated",IF('Mortgage 1 Info Calcs'!F$22="Keep Same",IF('Mortgage 1 Info Calcs'!F$5="Interest Only",IF(OR(I186&gt;L185,J186=""),I186,IF(J186&lt;L185,IF(J186&lt;L185,J186+I186,IF(L185+M185&gt;J186,L185+I186,L185)),IF(L185+M185&gt;J186,L185+I186,L185))),IF(H186&gt;L185,H186,IF(J186&gt;L185,IF(L185+M185&gt;J186,L185+I186,L185),J186+S186))),IF('Mortgage 1 Info Calcs'!F$5="Interest Only",'Mortgage 1 Monthly Calcs'!I186,'Mortgage 1 Monthly Calcs'!H186)),'Mortgage 1 Monthly Calcs'!L185),'Mortgage 1 Monthly Table'!N186)</f>
        <v>644.30140148550788</v>
      </c>
      <c r="M186">
        <f>IF(ISBLANK('Mortgage 1 Monthly Table'!P186),IF(N185&gt;J186,IF(J186&gt;L185,J186-L185,0),IF(OR(OR(Y185&lt;0,ISTEXT(Y185)),ISTEXT('Mortgage 1 Info Calcs'!$K$4)),"",'Mortgage 1 Info Calcs'!F$21)),'Mortgage 1 Monthly Table'!P186)</f>
        <v>0</v>
      </c>
      <c r="N186">
        <f t="shared" si="20"/>
        <v>644.30140148550788</v>
      </c>
      <c r="O186">
        <f>IF(OR(OR(Y185&lt;0,ISTEXT(Y185)),ISTEXT('Mortgage 1 Info Calcs'!$K$4)),"",(O185+M186))</f>
        <v>0</v>
      </c>
      <c r="P186">
        <f>IF(ISBLANK('Mortgage 1 Monthly Table'!T186),IF(ISTEXT(J186),0,IF(OR(Y185&lt;Q185,AND(Y185&lt;0,NOT(ISTEXT(Y185))),ISTEXT('Mortgage 1 Info Calcs'!$K$4)),IF(-Y185&gt;P185,-Y185,Y185-Q185),IF(J186="",0,'Mortgage 1 Info Calcs'!F$26))),'Mortgage 1 Monthly Table'!T186)</f>
        <v>0</v>
      </c>
      <c r="Q186">
        <f>IF(OR(OR(Y185&lt;0,ISTEXT(Y185)),ISTEXT('Mortgage 1 Info Calcs'!$K$4)),"",IF(O186&lt;0,Q185,(Q185+P186)))</f>
        <v>0</v>
      </c>
      <c r="R186">
        <f>IF(OR(ISERROR(L186-S186),ISTEXT('Mortgage 1 Info Calcs'!$K$4)),"",L186-S186+M186)</f>
        <v>343.688732702631</v>
      </c>
      <c r="S186">
        <f>IF(OR(IF(ISERROR(ROUND((J186-Q186-'Mortgage 1 Info Calcs'!F$24)*(G186/12),2)),0,(J186-O186-Q186-'Mortgage 1 Info Calcs'!F$24)*(G186/12)),,,ISTEXT('Mortgage 1 Info Calcs'!K$4)),IF(((J186-Q186-'Mortgage 1 Info Calcs'!F$24)*(G186/12))&gt;0,((J186-Q186-'Mortgage 1 Info Calcs'!F$24)*(G186/12)),0),0)</f>
        <v>300.61266878287688</v>
      </c>
      <c r="T186">
        <f>IF(OR(ISERROR(SUM(R$12:R186)),(ISTEXT(T185)),(T185=(SUM(R$12:R186)))),"",SUM(R$12:R186))</f>
        <v>40221.154976127102</v>
      </c>
      <c r="U186">
        <f>SUM(S$12:S186)</f>
        <v>72531.590283836704</v>
      </c>
      <c r="V186" t="str">
        <f>IF(ISBLANK('Mortgage 1 Info Calcs'!F$28),"",IF((O186+Q186)&gt;0,((O186+Q186)*G186/12)-((O186+Q186)*(('Mortgage 1 Info Calcs'!F$28)-('Mortgage 1 Info Calcs'!F$28*'Mortgage 1 Info Calcs'!G$29))/12),""))</f>
        <v/>
      </c>
      <c r="W186" t="str">
        <f>IF(ISTEXT(V186),"",SUM(V$12:V186))</f>
        <v/>
      </c>
      <c r="X186">
        <f>IF(OR(J186=Q186,ISTEXT(Y185),ISTEXT('Mortgage 1 Info Calcs'!$F$17)),"",IF(('Mortgage 1 Info Calcs'!F$18*12)&gt;C185+1,IF(C185='Mortgage 1 Info Calcs'!F$18*12,0,'Mortgage 1 Info Calcs'!F$19+Y186*('Mortgage 1 Info Calcs'!F$17)),'Mortgage 1 Info Calcs'!F$19))</f>
        <v>0</v>
      </c>
      <c r="Y186">
        <f>IF(OR(ISERROR(J186-R186-M186),IF(ISERROR((J186-R186-M186)=0),"True",(J186-R186-M186)=0),ISTEXT('Mortgage 1 Info Calcs'!$K$4)),"",IF((J186&gt;(L186+M186)),(FV((G186/'Mortgage 1 Variables'!E$43),1,(L186+M186),-J186+Q186+'Mortgage 1 Info Calcs'!F$24,0))+Q186+'Mortgage 1 Info Calcs'!F$24+IF(I186&gt;0,0,-I186),""))</f>
        <v>59778.845023872753</v>
      </c>
      <c r="Z186" s="67">
        <f>IF((FV(IF(G186=0,'Mortgage 1 Info Calcs'!F$8,G186)/12,1,PMT(IF(G186=0,'Mortgage 1 Info Calcs'!F$8,G186)/12,('Mortgage 1 Info Calcs'!F$9*12)-C185,-Z185,0),-Z185,0))&gt;0,(FV(IF(G186=0,'Mortgage 1 Info Calcs'!F$8,G186)/12,1,PMT(IF(G186=0,'Mortgage 1 Info Calcs'!F$8,G186)/12,('Mortgage 1 Info Calcs'!F$9*12)-C185,-Z185,0),-Z185,0)),0)</f>
        <v>59778.845023872753</v>
      </c>
      <c r="AA186" s="67">
        <f>IF(Z186&lt;=0,0,(IPMT(IF(G186=0,'Mortgage 1 Info Calcs'!F$8,G186)/12,1,('Mortgage 1 Info Calcs'!F$9*12)-C185,-Z185,0)))</f>
        <v>300.61266878287688</v>
      </c>
      <c r="AB186" s="67">
        <f>IF(C186&lt;('Mortgage 1 Info Calcs'!F$9*12),SUM(AA$12:AA186),0)</f>
        <v>72531.590283836704</v>
      </c>
      <c r="AC186" s="14">
        <v>175</v>
      </c>
      <c r="AD186" s="174">
        <f t="shared" si="21"/>
        <v>14.583333333333334</v>
      </c>
      <c r="AE186" s="174" t="str">
        <f>IF(Y186="","",IF(J$12+X186='Mortgage 2 Monthly calcs'!J$12+'Mortgage 2 Monthly calcs'!V186,"",IF(J$12+X186&gt;'Mortgage 2 Monthly calcs'!J$12+'Mortgage 2 Monthly calcs'!V186,IF(Y186+X186+'Mortgage 1 Info Calcs'!F$15&gt;'Mortgage 2 Monthly calcs'!W186+'Mortgage 2 Monthly calcs'!V186,"",C186),IF(Y186+X186&lt;'Mortgage 2 Monthly calcs'!W186+'Mortgage 2 Monthly calcs'!V186,"",C186))))</f>
        <v/>
      </c>
      <c r="AG186" s="16"/>
      <c r="AH186" s="16"/>
      <c r="AI186" s="15"/>
    </row>
    <row r="187" spans="2:35" ht="11.7" customHeight="1" x14ac:dyDescent="0.25">
      <c r="B187">
        <f t="shared" si="19"/>
        <v>14.666666666666666</v>
      </c>
      <c r="C187">
        <v>176</v>
      </c>
      <c r="E187" t="str">
        <f t="shared" si="22"/>
        <v/>
      </c>
      <c r="F187" t="str">
        <f>VLOOKUP('Mortgage 1 Variables'!D$15,'Mortgage 1 Variables'!B$8:C$19,2)</f>
        <v>Jun</v>
      </c>
      <c r="G187">
        <f>IF(ISBLANK('Mortgage 1 Monthly Table'!G187),IF(OR(J187=Q187,ISTEXT(Y186),ISTEXT('Mortgage 1 Info Calcs'!$K$4)),0,IF(('Mortgage 1 Info Calcs'!F$7*12)&gt;C186,G186,IF(C186='Mortgage 1 Info Calcs'!F$7*12,'Mortgage 1 Info Calcs'!F$8,G186))),'Mortgage 1 Monthly Table'!G187)</f>
        <v>0.06</v>
      </c>
      <c r="H187">
        <f>((PMT(G187/'Mortgage 1 Variables'!E$43,('Mortgage 1 Info Calcs'!F$9*'Mortgage 1 Variables'!E$43)-C186,-J187,0)))</f>
        <v>644.30140148550811</v>
      </c>
      <c r="I187">
        <f>IF(OR(ISERROR(((IPMT(G187/'Mortgage 1 Variables'!E$43,1,'Mortgage 1 Info Calcs'!F$9*'Mortgage 1 Variables'!E$43,-J187+Q187+'Mortgage 1 Info Calcs'!F$24,IF('Mortgage 1 Info Calcs'!F$5="Interest Only",-J187+Q187+'Mortgage 1 Info Calcs'!F$24,0))))),(((IPMT(G187/'Mortgage 1 Variables'!E$43,1,'Mortgage 1 Info Calcs'!F$9*'Mortgage 1 Variables'!E$43,-J$12,-J$12)))=0)),0,((IPMT(G187/'Mortgage 1 Variables'!E$43,1,'Mortgage 1 Info Calcs'!F$9*'Mortgage 1 Variables'!E$43,-J187+Q187+'Mortgage 1 Info Calcs'!F$24,IF('Mortgage 1 Info Calcs'!F$5="Interest Only",-J187+Q187+'Mortgage 1 Info Calcs'!F$24,0)))))</f>
        <v>298.8942251193638</v>
      </c>
      <c r="J187">
        <f>IF(Y186&gt;0,IF(ISTEXT('Mortgage 1 Info Calcs'!K$4),"0",IF(ISTEXT(Y186),Y186,Y186+(IF(ISTEXT(K187),0,K187)))),0)</f>
        <v>59778.845023872753</v>
      </c>
      <c r="K187">
        <f>IF(ISBLANK('Mortgage 1 Monthly Table'!L187),0,'Mortgage 1 Monthly Table'!L187)</f>
        <v>0</v>
      </c>
      <c r="L187">
        <f>IF(ISBLANK('Mortgage 1 Monthly Table'!N187),IF('Mortgage 1 Info Calcs'!F$13="Calculated",IF('Mortgage 1 Info Calcs'!F$22="Keep Same",IF('Mortgage 1 Info Calcs'!F$5="Interest Only",IF(OR(I187&gt;L186,J187=""),I187,IF(J187&lt;L186,IF(J187&lt;L186,J187+I187,IF(L186+M186&gt;J187,L186+I187,L186)),IF(L186+M186&gt;J187,L186+I187,L186))),IF(H187&gt;L186,H187,IF(J187&gt;L186,IF(L186+M186&gt;J187,L186+I187,L186),J187+S187))),IF('Mortgage 1 Info Calcs'!F$5="Interest Only",'Mortgage 1 Monthly Calcs'!I187,'Mortgage 1 Monthly Calcs'!H187)),'Mortgage 1 Monthly Calcs'!L186),'Mortgage 1 Monthly Table'!N187)</f>
        <v>644.30140148550811</v>
      </c>
      <c r="M187">
        <f>IF(ISBLANK('Mortgage 1 Monthly Table'!P187),IF(N186&gt;J187,IF(J187&gt;L186,J187-L186,0),IF(OR(OR(Y186&lt;0,ISTEXT(Y186)),ISTEXT('Mortgage 1 Info Calcs'!$K$4)),"",'Mortgage 1 Info Calcs'!F$21)),'Mortgage 1 Monthly Table'!P187)</f>
        <v>0</v>
      </c>
      <c r="N187">
        <f t="shared" si="20"/>
        <v>644.30140148550811</v>
      </c>
      <c r="O187">
        <f>IF(OR(OR(Y186&lt;0,ISTEXT(Y186)),ISTEXT('Mortgage 1 Info Calcs'!$K$4)),"",(O186+M187))</f>
        <v>0</v>
      </c>
      <c r="P187">
        <f>IF(ISBLANK('Mortgage 1 Monthly Table'!T187),IF(ISTEXT(J187),0,IF(OR(Y186&lt;Q186,AND(Y186&lt;0,NOT(ISTEXT(Y186))),ISTEXT('Mortgage 1 Info Calcs'!$K$4)),IF(-Y186&gt;P186,-Y186,Y186-Q186),IF(J187="",0,'Mortgage 1 Info Calcs'!F$26))),'Mortgage 1 Monthly Table'!T187)</f>
        <v>0</v>
      </c>
      <c r="Q187">
        <f>IF(OR(OR(Y186&lt;0,ISTEXT(Y186)),ISTEXT('Mortgage 1 Info Calcs'!$K$4)),"",IF(O187&lt;0,Q186,(Q186+P187)))</f>
        <v>0</v>
      </c>
      <c r="R187">
        <f>IF(OR(ISERROR(L187-S187),ISTEXT('Mortgage 1 Info Calcs'!$K$4)),"",L187-S187+M187)</f>
        <v>345.40717636614431</v>
      </c>
      <c r="S187">
        <f>IF(OR(IF(ISERROR(ROUND((J187-Q187-'Mortgage 1 Info Calcs'!F$24)*(G187/12),2)),0,(J187-O187-Q187-'Mortgage 1 Info Calcs'!F$24)*(G187/12)),,,ISTEXT('Mortgage 1 Info Calcs'!K$4)),IF(((J187-Q187-'Mortgage 1 Info Calcs'!F$24)*(G187/12))&gt;0,((J187-Q187-'Mortgage 1 Info Calcs'!F$24)*(G187/12)),0),0)</f>
        <v>298.8942251193638</v>
      </c>
      <c r="T187">
        <f>IF(OR(ISERROR(SUM(R$12:R187)),(ISTEXT(T186)),(T186=(SUM(R$12:R187)))),"",SUM(R$12:R187))</f>
        <v>40566.562152493243</v>
      </c>
      <c r="U187">
        <f>SUM(S$12:S187)</f>
        <v>72830.484508956069</v>
      </c>
      <c r="V187" t="str">
        <f>IF(ISBLANK('Mortgage 1 Info Calcs'!F$28),"",IF((O187+Q187)&gt;0,((O187+Q187)*G187/12)-((O187+Q187)*(('Mortgage 1 Info Calcs'!F$28)-('Mortgage 1 Info Calcs'!F$28*'Mortgage 1 Info Calcs'!G$29))/12),""))</f>
        <v/>
      </c>
      <c r="W187" t="str">
        <f>IF(ISTEXT(V187),"",SUM(V$12:V187))</f>
        <v/>
      </c>
      <c r="X187">
        <f>IF(OR(J187=Q187,ISTEXT(Y186),ISTEXT('Mortgage 1 Info Calcs'!$F$17)),"",IF(('Mortgage 1 Info Calcs'!F$18*12)&gt;C186+1,IF(C186='Mortgage 1 Info Calcs'!F$18*12,0,'Mortgage 1 Info Calcs'!F$19+Y187*('Mortgage 1 Info Calcs'!F$17)),'Mortgage 1 Info Calcs'!F$19))</f>
        <v>0</v>
      </c>
      <c r="Y187">
        <f>IF(OR(ISERROR(J187-R187-M187),IF(ISERROR((J187-R187-M187)=0),"True",(J187-R187-M187)=0),ISTEXT('Mortgage 1 Info Calcs'!$K$4)),"",IF((J187&gt;(L187+M187)),(FV((G187/'Mortgage 1 Variables'!E$43),1,(L187+M187),-J187+Q187+'Mortgage 1 Info Calcs'!F$24,0))+Q187+'Mortgage 1 Info Calcs'!F$24+IF(I187&gt;0,0,-I187),""))</f>
        <v>59433.437847506619</v>
      </c>
      <c r="Z187" s="67">
        <f>IF((FV(IF(G187=0,'Mortgage 1 Info Calcs'!F$8,G187)/12,1,PMT(IF(G187=0,'Mortgage 1 Info Calcs'!F$8,G187)/12,('Mortgage 1 Info Calcs'!F$9*12)-C186,-Z186,0),-Z186,0))&gt;0,(FV(IF(G187=0,'Mortgage 1 Info Calcs'!F$8,G187)/12,1,PMT(IF(G187=0,'Mortgage 1 Info Calcs'!F$8,G187)/12,('Mortgage 1 Info Calcs'!F$9*12)-C186,-Z186,0),-Z186,0)),0)</f>
        <v>59433.437847506619</v>
      </c>
      <c r="AA187" s="67">
        <f>IF(Z187&lt;=0,0,(IPMT(IF(G187=0,'Mortgage 1 Info Calcs'!F$8,G187)/12,1,('Mortgage 1 Info Calcs'!F$9*12)-C186,-Z186,0)))</f>
        <v>298.8942251193638</v>
      </c>
      <c r="AB187" s="67">
        <f>IF(C187&lt;('Mortgage 1 Info Calcs'!F$9*12),SUM(AA$12:AA187),0)</f>
        <v>72830.484508956069</v>
      </c>
      <c r="AC187" s="14">
        <v>176</v>
      </c>
      <c r="AD187" s="174">
        <f t="shared" si="21"/>
        <v>14.666666666666666</v>
      </c>
      <c r="AE187" s="174" t="str">
        <f>IF(Y187="","",IF(J$12+X187='Mortgage 2 Monthly calcs'!J$12+'Mortgage 2 Monthly calcs'!V187,"",IF(J$12+X187&gt;'Mortgage 2 Monthly calcs'!J$12+'Mortgage 2 Monthly calcs'!V187,IF(Y187+X187+'Mortgage 1 Info Calcs'!F$15&gt;'Mortgage 2 Monthly calcs'!W187+'Mortgage 2 Monthly calcs'!V187,"",C187),IF(Y187+X187&lt;'Mortgage 2 Monthly calcs'!W187+'Mortgage 2 Monthly calcs'!V187,"",C187))))</f>
        <v/>
      </c>
      <c r="AG187" s="16"/>
      <c r="AH187" s="16"/>
      <c r="AI187" s="15"/>
    </row>
    <row r="188" spans="2:35" ht="11.7" customHeight="1" x14ac:dyDescent="0.25">
      <c r="B188">
        <f t="shared" si="19"/>
        <v>14.75</v>
      </c>
      <c r="C188">
        <v>177</v>
      </c>
      <c r="E188" t="str">
        <f t="shared" si="22"/>
        <v/>
      </c>
      <c r="F188" t="str">
        <f>VLOOKUP('Mortgage 1 Variables'!D$16,'Mortgage 1 Variables'!B$8:C$19,2)</f>
        <v>Jul</v>
      </c>
      <c r="G188">
        <f>IF(ISBLANK('Mortgage 1 Monthly Table'!G188),IF(OR(J188=Q188,ISTEXT(Y187),ISTEXT('Mortgage 1 Info Calcs'!$K$4)),0,IF(('Mortgage 1 Info Calcs'!F$7*12)&gt;C187,G187,IF(C187='Mortgage 1 Info Calcs'!F$7*12,'Mortgage 1 Info Calcs'!F$8,G187))),'Mortgage 1 Monthly Table'!G188)</f>
        <v>0.06</v>
      </c>
      <c r="H188">
        <f>((PMT(G188/'Mortgage 1 Variables'!E$43,('Mortgage 1 Info Calcs'!F$9*'Mortgage 1 Variables'!E$43)-C187,-J188,0)))</f>
        <v>644.30140148550822</v>
      </c>
      <c r="I188">
        <f>IF(OR(ISERROR(((IPMT(G188/'Mortgage 1 Variables'!E$43,1,'Mortgage 1 Info Calcs'!F$9*'Mortgage 1 Variables'!E$43,-J188+Q188+'Mortgage 1 Info Calcs'!F$24,IF('Mortgage 1 Info Calcs'!F$5="Interest Only",-J188+Q188+'Mortgage 1 Info Calcs'!F$24,0))))),(((IPMT(G188/'Mortgage 1 Variables'!E$43,1,'Mortgage 1 Info Calcs'!F$9*'Mortgage 1 Variables'!E$43,-J$12,-J$12)))=0)),0,((IPMT(G188/'Mortgage 1 Variables'!E$43,1,'Mortgage 1 Info Calcs'!F$9*'Mortgage 1 Variables'!E$43,-J188+Q188+'Mortgage 1 Info Calcs'!F$24,IF('Mortgage 1 Info Calcs'!F$5="Interest Only",-J188+Q188+'Mortgage 1 Info Calcs'!F$24,0)))))</f>
        <v>297.16718923753308</v>
      </c>
      <c r="J188">
        <f>IF(Y187&gt;0,IF(ISTEXT('Mortgage 1 Info Calcs'!K$4),"0",IF(ISTEXT(Y187),Y187,Y187+(IF(ISTEXT(K188),0,K188)))),0)</f>
        <v>59433.437847506619</v>
      </c>
      <c r="K188">
        <f>IF(ISBLANK('Mortgage 1 Monthly Table'!L188),0,'Mortgage 1 Monthly Table'!L188)</f>
        <v>0</v>
      </c>
      <c r="L188">
        <f>IF(ISBLANK('Mortgage 1 Monthly Table'!N188),IF('Mortgage 1 Info Calcs'!F$13="Calculated",IF('Mortgage 1 Info Calcs'!F$22="Keep Same",IF('Mortgage 1 Info Calcs'!F$5="Interest Only",IF(OR(I188&gt;L187,J188=""),I188,IF(J188&lt;L187,IF(J188&lt;L187,J188+I188,IF(L187+M187&gt;J188,L187+I188,L187)),IF(L187+M187&gt;J188,L187+I188,L187))),IF(H188&gt;L187,H188,IF(J188&gt;L187,IF(L187+M187&gt;J188,L187+I188,L187),J188+S188))),IF('Mortgage 1 Info Calcs'!F$5="Interest Only",'Mortgage 1 Monthly Calcs'!I188,'Mortgage 1 Monthly Calcs'!H188)),'Mortgage 1 Monthly Calcs'!L187),'Mortgage 1 Monthly Table'!N188)</f>
        <v>644.30140148550822</v>
      </c>
      <c r="M188">
        <f>IF(ISBLANK('Mortgage 1 Monthly Table'!P188),IF(N187&gt;J188,IF(J188&gt;L187,J188-L187,0),IF(OR(OR(Y187&lt;0,ISTEXT(Y187)),ISTEXT('Mortgage 1 Info Calcs'!$K$4)),"",'Mortgage 1 Info Calcs'!F$21)),'Mortgage 1 Monthly Table'!P188)</f>
        <v>0</v>
      </c>
      <c r="N188">
        <f t="shared" si="20"/>
        <v>644.30140148550822</v>
      </c>
      <c r="O188">
        <f>IF(OR(OR(Y187&lt;0,ISTEXT(Y187)),ISTEXT('Mortgage 1 Info Calcs'!$K$4)),"",(O187+M188))</f>
        <v>0</v>
      </c>
      <c r="P188">
        <f>IF(ISBLANK('Mortgage 1 Monthly Table'!T188),IF(ISTEXT(J188),0,IF(OR(Y187&lt;Q187,AND(Y187&lt;0,NOT(ISTEXT(Y187))),ISTEXT('Mortgage 1 Info Calcs'!$K$4)),IF(-Y187&gt;P187,-Y187,Y187-Q187),IF(J188="",0,'Mortgage 1 Info Calcs'!F$26))),'Mortgage 1 Monthly Table'!T188)</f>
        <v>0</v>
      </c>
      <c r="Q188">
        <f>IF(OR(OR(Y187&lt;0,ISTEXT(Y187)),ISTEXT('Mortgage 1 Info Calcs'!$K$4)),"",IF(O188&lt;0,Q187,(Q187+P188)))</f>
        <v>0</v>
      </c>
      <c r="R188">
        <f>IF(OR(ISERROR(L188-S188),ISTEXT('Mortgage 1 Info Calcs'!$K$4)),"",L188-S188+M188)</f>
        <v>347.13421224797514</v>
      </c>
      <c r="S188">
        <f>IF(OR(IF(ISERROR(ROUND((J188-Q188-'Mortgage 1 Info Calcs'!F$24)*(G188/12),2)),0,(J188-O188-Q188-'Mortgage 1 Info Calcs'!F$24)*(G188/12)),,,ISTEXT('Mortgage 1 Info Calcs'!K$4)),IF(((J188-Q188-'Mortgage 1 Info Calcs'!F$24)*(G188/12))&gt;0,((J188-Q188-'Mortgage 1 Info Calcs'!F$24)*(G188/12)),0),0)</f>
        <v>297.16718923753308</v>
      </c>
      <c r="T188">
        <f>IF(OR(ISERROR(SUM(R$12:R188)),(ISTEXT(T187)),(T187=(SUM(R$12:R188)))),"",SUM(R$12:R188))</f>
        <v>40913.696364741219</v>
      </c>
      <c r="U188">
        <f>SUM(S$12:S188)</f>
        <v>73127.6516981936</v>
      </c>
      <c r="V188" t="str">
        <f>IF(ISBLANK('Mortgage 1 Info Calcs'!F$28),"",IF((O188+Q188)&gt;0,((O188+Q188)*G188/12)-((O188+Q188)*(('Mortgage 1 Info Calcs'!F$28)-('Mortgage 1 Info Calcs'!F$28*'Mortgage 1 Info Calcs'!G$29))/12),""))</f>
        <v/>
      </c>
      <c r="W188" t="str">
        <f>IF(ISTEXT(V188),"",SUM(V$12:V188))</f>
        <v/>
      </c>
      <c r="X188">
        <f>IF(OR(J188=Q188,ISTEXT(Y187),ISTEXT('Mortgage 1 Info Calcs'!$F$17)),"",IF(('Mortgage 1 Info Calcs'!F$18*12)&gt;C187+1,IF(C187='Mortgage 1 Info Calcs'!F$18*12,0,'Mortgage 1 Info Calcs'!F$19+Y188*('Mortgage 1 Info Calcs'!F$17)),'Mortgage 1 Info Calcs'!F$19))</f>
        <v>0</v>
      </c>
      <c r="Y188">
        <f>IF(OR(ISERROR(J188-R188-M188),IF(ISERROR((J188-R188-M188)=0),"True",(J188-R188-M188)=0),ISTEXT('Mortgage 1 Info Calcs'!$K$4)),"",IF((J188&gt;(L188+M188)),(FV((G188/'Mortgage 1 Variables'!E$43),1,(L188+M188),-J188+Q188+'Mortgage 1 Info Calcs'!F$24,0))+Q188+'Mortgage 1 Info Calcs'!F$24+IF(I188&gt;0,0,-I188),""))</f>
        <v>59086.30363525865</v>
      </c>
      <c r="Z188" s="67">
        <f>IF((FV(IF(G188=0,'Mortgage 1 Info Calcs'!F$8,G188)/12,1,PMT(IF(G188=0,'Mortgage 1 Info Calcs'!F$8,G188)/12,('Mortgage 1 Info Calcs'!F$9*12)-C187,-Z187,0),-Z187,0))&gt;0,(FV(IF(G188=0,'Mortgage 1 Info Calcs'!F$8,G188)/12,1,PMT(IF(G188=0,'Mortgage 1 Info Calcs'!F$8,G188)/12,('Mortgage 1 Info Calcs'!F$9*12)-C187,-Z187,0),-Z187,0)),0)</f>
        <v>59086.30363525865</v>
      </c>
      <c r="AA188" s="67">
        <f>IF(Z188&lt;=0,0,(IPMT(IF(G188=0,'Mortgage 1 Info Calcs'!F$8,G188)/12,1,('Mortgage 1 Info Calcs'!F$9*12)-C187,-Z187,0)))</f>
        <v>297.16718923753308</v>
      </c>
      <c r="AB188" s="67">
        <f>IF(C188&lt;('Mortgage 1 Info Calcs'!F$9*12),SUM(AA$12:AA188),0)</f>
        <v>73127.6516981936</v>
      </c>
      <c r="AC188" s="14">
        <v>177</v>
      </c>
      <c r="AD188" s="174">
        <f t="shared" si="21"/>
        <v>14.75</v>
      </c>
      <c r="AE188" s="174" t="str">
        <f>IF(Y188="","",IF(J$12+X188='Mortgage 2 Monthly calcs'!J$12+'Mortgage 2 Monthly calcs'!V188,"",IF(J$12+X188&gt;'Mortgage 2 Monthly calcs'!J$12+'Mortgage 2 Monthly calcs'!V188,IF(Y188+X188+'Mortgage 1 Info Calcs'!F$15&gt;'Mortgage 2 Monthly calcs'!W188+'Mortgage 2 Monthly calcs'!V188,"",C188),IF(Y188+X188&lt;'Mortgage 2 Monthly calcs'!W188+'Mortgage 2 Monthly calcs'!V188,"",C188))))</f>
        <v/>
      </c>
      <c r="AG188" s="16"/>
      <c r="AH188" s="16"/>
      <c r="AI188" s="15"/>
    </row>
    <row r="189" spans="2:35" ht="11.7" customHeight="1" x14ac:dyDescent="0.25">
      <c r="B189">
        <f t="shared" si="19"/>
        <v>14.833333333333334</v>
      </c>
      <c r="C189">
        <v>178</v>
      </c>
      <c r="E189" t="str">
        <f t="shared" si="22"/>
        <v/>
      </c>
      <c r="F189" t="str">
        <f>VLOOKUP('Mortgage 1 Variables'!D$17,'Mortgage 1 Variables'!B$8:C$19,2)</f>
        <v>Aug</v>
      </c>
      <c r="G189">
        <f>IF(ISBLANK('Mortgage 1 Monthly Table'!G189),IF(OR(J189=Q189,ISTEXT(Y188),ISTEXT('Mortgage 1 Info Calcs'!$K$4)),0,IF(('Mortgage 1 Info Calcs'!F$7*12)&gt;C188,G188,IF(C188='Mortgage 1 Info Calcs'!F$7*12,'Mortgage 1 Info Calcs'!F$8,G188))),'Mortgage 1 Monthly Table'!G189)</f>
        <v>0.06</v>
      </c>
      <c r="H189">
        <f>((PMT(G189/'Mortgage 1 Variables'!E$43,('Mortgage 1 Info Calcs'!F$9*'Mortgage 1 Variables'!E$43)-C188,-J189,0)))</f>
        <v>644.30140148550822</v>
      </c>
      <c r="I189">
        <f>IF(OR(ISERROR(((IPMT(G189/'Mortgage 1 Variables'!E$43,1,'Mortgage 1 Info Calcs'!F$9*'Mortgage 1 Variables'!E$43,-J189+Q189+'Mortgage 1 Info Calcs'!F$24,IF('Mortgage 1 Info Calcs'!F$5="Interest Only",-J189+Q189+'Mortgage 1 Info Calcs'!F$24,0))))),(((IPMT(G189/'Mortgage 1 Variables'!E$43,1,'Mortgage 1 Info Calcs'!F$9*'Mortgage 1 Variables'!E$43,-J$12,-J$12)))=0)),0,((IPMT(G189/'Mortgage 1 Variables'!E$43,1,'Mortgage 1 Info Calcs'!F$9*'Mortgage 1 Variables'!E$43,-J189+Q189+'Mortgage 1 Info Calcs'!F$24,IF('Mortgage 1 Info Calcs'!F$5="Interest Only",-J189+Q189+'Mortgage 1 Info Calcs'!F$24,0)))))</f>
        <v>295.4315181762932</v>
      </c>
      <c r="J189">
        <f>IF(Y188&gt;0,IF(ISTEXT('Mortgage 1 Info Calcs'!K$4),"0",IF(ISTEXT(Y188),Y188,Y188+(IF(ISTEXT(K189),0,K189)))),0)</f>
        <v>59086.30363525865</v>
      </c>
      <c r="K189">
        <f>IF(ISBLANK('Mortgage 1 Monthly Table'!L189),0,'Mortgage 1 Monthly Table'!L189)</f>
        <v>0</v>
      </c>
      <c r="L189">
        <f>IF(ISBLANK('Mortgage 1 Monthly Table'!N189),IF('Mortgage 1 Info Calcs'!F$13="Calculated",IF('Mortgage 1 Info Calcs'!F$22="Keep Same",IF('Mortgage 1 Info Calcs'!F$5="Interest Only",IF(OR(I189&gt;L188,J189=""),I189,IF(J189&lt;L188,IF(J189&lt;L188,J189+I189,IF(L188+M188&gt;J189,L188+I189,L188)),IF(L188+M188&gt;J189,L188+I189,L188))),IF(H189&gt;L188,H189,IF(J189&gt;L188,IF(L188+M188&gt;J189,L188+I189,L188),J189+S189))),IF('Mortgage 1 Info Calcs'!F$5="Interest Only",'Mortgage 1 Monthly Calcs'!I189,'Mortgage 1 Monthly Calcs'!H189)),'Mortgage 1 Monthly Calcs'!L188),'Mortgage 1 Monthly Table'!N189)</f>
        <v>644.30140148550822</v>
      </c>
      <c r="M189">
        <f>IF(ISBLANK('Mortgage 1 Monthly Table'!P189),IF(N188&gt;J189,IF(J189&gt;L188,J189-L188,0),IF(OR(OR(Y188&lt;0,ISTEXT(Y188)),ISTEXT('Mortgage 1 Info Calcs'!$K$4)),"",'Mortgage 1 Info Calcs'!F$21)),'Mortgage 1 Monthly Table'!P189)</f>
        <v>0</v>
      </c>
      <c r="N189">
        <f t="shared" si="20"/>
        <v>644.30140148550822</v>
      </c>
      <c r="O189">
        <f>IF(OR(OR(Y188&lt;0,ISTEXT(Y188)),ISTEXT('Mortgage 1 Info Calcs'!$K$4)),"",(O188+M189))</f>
        <v>0</v>
      </c>
      <c r="P189">
        <f>IF(ISBLANK('Mortgage 1 Monthly Table'!T189),IF(ISTEXT(J189),0,IF(OR(Y188&lt;Q188,AND(Y188&lt;0,NOT(ISTEXT(Y188))),ISTEXT('Mortgage 1 Info Calcs'!$K$4)),IF(-Y188&gt;P188,-Y188,Y188-Q188),IF(J189="",0,'Mortgage 1 Info Calcs'!F$26))),'Mortgage 1 Monthly Table'!T189)</f>
        <v>0</v>
      </c>
      <c r="Q189">
        <f>IF(OR(OR(Y188&lt;0,ISTEXT(Y188)),ISTEXT('Mortgage 1 Info Calcs'!$K$4)),"",IF(O189&lt;0,Q188,(Q188+P189)))</f>
        <v>0</v>
      </c>
      <c r="R189">
        <f>IF(OR(ISERROR(L189-S189),ISTEXT('Mortgage 1 Info Calcs'!$K$4)),"",L189-S189+M189)</f>
        <v>348.86988330921497</v>
      </c>
      <c r="S189">
        <f>IF(OR(IF(ISERROR(ROUND((J189-Q189-'Mortgage 1 Info Calcs'!F$24)*(G189/12),2)),0,(J189-O189-Q189-'Mortgage 1 Info Calcs'!F$24)*(G189/12)),,,ISTEXT('Mortgage 1 Info Calcs'!K$4)),IF(((J189-Q189-'Mortgage 1 Info Calcs'!F$24)*(G189/12))&gt;0,((J189-Q189-'Mortgage 1 Info Calcs'!F$24)*(G189/12)),0),0)</f>
        <v>295.43151817629325</v>
      </c>
      <c r="T189">
        <f>IF(OR(ISERROR(SUM(R$12:R189)),(ISTEXT(T188)),(T188=(SUM(R$12:R189)))),"",SUM(R$12:R189))</f>
        <v>41262.566248050432</v>
      </c>
      <c r="U189">
        <f>SUM(S$12:S189)</f>
        <v>73423.083216369894</v>
      </c>
      <c r="V189" t="str">
        <f>IF(ISBLANK('Mortgage 1 Info Calcs'!F$28),"",IF((O189+Q189)&gt;0,((O189+Q189)*G189/12)-((O189+Q189)*(('Mortgage 1 Info Calcs'!F$28)-('Mortgage 1 Info Calcs'!F$28*'Mortgage 1 Info Calcs'!G$29))/12),""))</f>
        <v/>
      </c>
      <c r="W189" t="str">
        <f>IF(ISTEXT(V189),"",SUM(V$12:V189))</f>
        <v/>
      </c>
      <c r="X189">
        <f>IF(OR(J189=Q189,ISTEXT(Y188),ISTEXT('Mortgage 1 Info Calcs'!$F$17)),"",IF(('Mortgage 1 Info Calcs'!F$18*12)&gt;C188+1,IF(C188='Mortgage 1 Info Calcs'!F$18*12,0,'Mortgage 1 Info Calcs'!F$19+Y189*('Mortgage 1 Info Calcs'!F$17)),'Mortgage 1 Info Calcs'!F$19))</f>
        <v>0</v>
      </c>
      <c r="Y189">
        <f>IF(OR(ISERROR(J189-R189-M189),IF(ISERROR((J189-R189-M189)=0),"True",(J189-R189-M189)=0),ISTEXT('Mortgage 1 Info Calcs'!$K$4)),"",IF((J189&gt;(L189+M189)),(FV((G189/'Mortgage 1 Variables'!E$43),1,(L189+M189),-J189+Q189+'Mortgage 1 Info Calcs'!F$24,0))+Q189+'Mortgage 1 Info Calcs'!F$24+IF(I189&gt;0,0,-I189),""))</f>
        <v>58737.433751949444</v>
      </c>
      <c r="Z189" s="67">
        <f>IF((FV(IF(G189=0,'Mortgage 1 Info Calcs'!F$8,G189)/12,1,PMT(IF(G189=0,'Mortgage 1 Info Calcs'!F$8,G189)/12,('Mortgage 1 Info Calcs'!F$9*12)-C188,-Z188,0),-Z188,0))&gt;0,(FV(IF(G189=0,'Mortgage 1 Info Calcs'!F$8,G189)/12,1,PMT(IF(G189=0,'Mortgage 1 Info Calcs'!F$8,G189)/12,('Mortgage 1 Info Calcs'!F$9*12)-C188,-Z188,0),-Z188,0)),0)</f>
        <v>58737.433751949444</v>
      </c>
      <c r="AA189" s="67">
        <f>IF(Z189&lt;=0,0,(IPMT(IF(G189=0,'Mortgage 1 Info Calcs'!F$8,G189)/12,1,('Mortgage 1 Info Calcs'!F$9*12)-C188,-Z188,0)))</f>
        <v>295.43151817629325</v>
      </c>
      <c r="AB189" s="67">
        <f>IF(C189&lt;('Mortgage 1 Info Calcs'!F$9*12),SUM(AA$12:AA189),0)</f>
        <v>73423.083216369894</v>
      </c>
      <c r="AC189" s="14">
        <v>178</v>
      </c>
      <c r="AD189" s="174">
        <f t="shared" si="21"/>
        <v>14.833333333333334</v>
      </c>
      <c r="AE189" s="174" t="str">
        <f>IF(Y189="","",IF(J$12+X189='Mortgage 2 Monthly calcs'!J$12+'Mortgage 2 Monthly calcs'!V189,"",IF(J$12+X189&gt;'Mortgage 2 Monthly calcs'!J$12+'Mortgage 2 Monthly calcs'!V189,IF(Y189+X189+'Mortgage 1 Info Calcs'!F$15&gt;'Mortgage 2 Monthly calcs'!W189+'Mortgage 2 Monthly calcs'!V189,"",C189),IF(Y189+X189&lt;'Mortgage 2 Monthly calcs'!W189+'Mortgage 2 Monthly calcs'!V189,"",C189))))</f>
        <v/>
      </c>
      <c r="AG189" s="16"/>
      <c r="AH189" s="16"/>
      <c r="AI189" s="15"/>
    </row>
    <row r="190" spans="2:35" ht="11.7" customHeight="1" x14ac:dyDescent="0.25">
      <c r="B190">
        <f t="shared" si="19"/>
        <v>14.916666666666666</v>
      </c>
      <c r="C190">
        <v>179</v>
      </c>
      <c r="E190" t="str">
        <f t="shared" si="22"/>
        <v/>
      </c>
      <c r="F190" t="str">
        <f>VLOOKUP('Mortgage 1 Variables'!D$18,'Mortgage 1 Variables'!B$8:C$19,2)</f>
        <v>Sep</v>
      </c>
      <c r="G190">
        <f>IF(ISBLANK('Mortgage 1 Monthly Table'!G190),IF(OR(J190=Q190,ISTEXT(Y189),ISTEXT('Mortgage 1 Info Calcs'!$K$4)),0,IF(('Mortgage 1 Info Calcs'!F$7*12)&gt;C189,G189,IF(C189='Mortgage 1 Info Calcs'!F$7*12,'Mortgage 1 Info Calcs'!F$8,G189))),'Mortgage 1 Monthly Table'!G190)</f>
        <v>0.06</v>
      </c>
      <c r="H190">
        <f>((PMT(G190/'Mortgage 1 Variables'!E$43,('Mortgage 1 Info Calcs'!F$9*'Mortgage 1 Variables'!E$43)-C189,-J190,0)))</f>
        <v>644.30140148550822</v>
      </c>
      <c r="I190">
        <f>IF(OR(ISERROR(((IPMT(G190/'Mortgage 1 Variables'!E$43,1,'Mortgage 1 Info Calcs'!F$9*'Mortgage 1 Variables'!E$43,-J190+Q190+'Mortgage 1 Info Calcs'!F$24,IF('Mortgage 1 Info Calcs'!F$5="Interest Only",-J190+Q190+'Mortgage 1 Info Calcs'!F$24,0))))),(((IPMT(G190/'Mortgage 1 Variables'!E$43,1,'Mortgage 1 Info Calcs'!F$9*'Mortgage 1 Variables'!E$43,-J$12,-J$12)))=0)),0,((IPMT(G190/'Mortgage 1 Variables'!E$43,1,'Mortgage 1 Info Calcs'!F$9*'Mortgage 1 Variables'!E$43,-J190+Q190+'Mortgage 1 Info Calcs'!F$24,IF('Mortgage 1 Info Calcs'!F$5="Interest Only",-J190+Q190+'Mortgage 1 Info Calcs'!F$24,0)))))</f>
        <v>293.68716875974724</v>
      </c>
      <c r="J190">
        <f>IF(Y189&gt;0,IF(ISTEXT('Mortgage 1 Info Calcs'!K$4),"0",IF(ISTEXT(Y189),Y189,Y189+(IF(ISTEXT(K190),0,K190)))),0)</f>
        <v>58737.433751949444</v>
      </c>
      <c r="K190">
        <f>IF(ISBLANK('Mortgage 1 Monthly Table'!L190),0,'Mortgage 1 Monthly Table'!L190)</f>
        <v>0</v>
      </c>
      <c r="L190">
        <f>IF(ISBLANK('Mortgage 1 Monthly Table'!N190),IF('Mortgage 1 Info Calcs'!F$13="Calculated",IF('Mortgage 1 Info Calcs'!F$22="Keep Same",IF('Mortgage 1 Info Calcs'!F$5="Interest Only",IF(OR(I190&gt;L189,J190=""),I190,IF(J190&lt;L189,IF(J190&lt;L189,J190+I190,IF(L189+M189&gt;J190,L189+I190,L189)),IF(L189+M189&gt;J190,L189+I190,L189))),IF(H190&gt;L189,H190,IF(J190&gt;L189,IF(L189+M189&gt;J190,L189+I190,L189),J190+S190))),IF('Mortgage 1 Info Calcs'!F$5="Interest Only",'Mortgage 1 Monthly Calcs'!I190,'Mortgage 1 Monthly Calcs'!H190)),'Mortgage 1 Monthly Calcs'!L189),'Mortgage 1 Monthly Table'!N190)</f>
        <v>644.30140148550822</v>
      </c>
      <c r="M190">
        <f>IF(ISBLANK('Mortgage 1 Monthly Table'!P190),IF(N189&gt;J190,IF(J190&gt;L189,J190-L189,0),IF(OR(OR(Y189&lt;0,ISTEXT(Y189)),ISTEXT('Mortgage 1 Info Calcs'!$K$4)),"",'Mortgage 1 Info Calcs'!F$21)),'Mortgage 1 Monthly Table'!P190)</f>
        <v>0</v>
      </c>
      <c r="N190">
        <f t="shared" si="20"/>
        <v>644.30140148550822</v>
      </c>
      <c r="O190">
        <f>IF(OR(OR(Y189&lt;0,ISTEXT(Y189)),ISTEXT('Mortgage 1 Info Calcs'!$K$4)),"",(O189+M190))</f>
        <v>0</v>
      </c>
      <c r="P190">
        <f>IF(ISBLANK('Mortgage 1 Monthly Table'!T190),IF(ISTEXT(J190),0,IF(OR(Y189&lt;Q189,AND(Y189&lt;0,NOT(ISTEXT(Y189))),ISTEXT('Mortgage 1 Info Calcs'!$K$4)),IF(-Y189&gt;P189,-Y189,Y189-Q189),IF(J190="",0,'Mortgage 1 Info Calcs'!F$26))),'Mortgage 1 Monthly Table'!T190)</f>
        <v>0</v>
      </c>
      <c r="Q190">
        <f>IF(OR(OR(Y189&lt;0,ISTEXT(Y189)),ISTEXT('Mortgage 1 Info Calcs'!$K$4)),"",IF(O190&lt;0,Q189,(Q189+P190)))</f>
        <v>0</v>
      </c>
      <c r="R190">
        <f>IF(OR(ISERROR(L190-S190),ISTEXT('Mortgage 1 Info Calcs'!$K$4)),"",L190-S190+M190)</f>
        <v>350.61423272576098</v>
      </c>
      <c r="S190">
        <f>IF(OR(IF(ISERROR(ROUND((J190-Q190-'Mortgage 1 Info Calcs'!F$24)*(G190/12),2)),0,(J190-O190-Q190-'Mortgage 1 Info Calcs'!F$24)*(G190/12)),,,ISTEXT('Mortgage 1 Info Calcs'!K$4)),IF(((J190-Q190-'Mortgage 1 Info Calcs'!F$24)*(G190/12))&gt;0,((J190-Q190-'Mortgage 1 Info Calcs'!F$24)*(G190/12)),0),0)</f>
        <v>293.68716875974724</v>
      </c>
      <c r="T190">
        <f>IF(OR(ISERROR(SUM(R$12:R190)),(ISTEXT(T189)),(T189=(SUM(R$12:R190)))),"",SUM(R$12:R190))</f>
        <v>41613.180480776195</v>
      </c>
      <c r="U190">
        <f>SUM(S$12:S190)</f>
        <v>73716.770385129639</v>
      </c>
      <c r="V190" t="str">
        <f>IF(ISBLANK('Mortgage 1 Info Calcs'!F$28),"",IF((O190+Q190)&gt;0,((O190+Q190)*G190/12)-((O190+Q190)*(('Mortgage 1 Info Calcs'!F$28)-('Mortgage 1 Info Calcs'!F$28*'Mortgage 1 Info Calcs'!G$29))/12),""))</f>
        <v/>
      </c>
      <c r="W190" t="str">
        <f>IF(ISTEXT(V190),"",SUM(V$12:V190))</f>
        <v/>
      </c>
      <c r="X190">
        <f>IF(OR(J190=Q190,ISTEXT(Y189),ISTEXT('Mortgage 1 Info Calcs'!$F$17)),"",IF(('Mortgage 1 Info Calcs'!F$18*12)&gt;C189+1,IF(C189='Mortgage 1 Info Calcs'!F$18*12,0,'Mortgage 1 Info Calcs'!F$19+Y190*('Mortgage 1 Info Calcs'!F$17)),'Mortgage 1 Info Calcs'!F$19))</f>
        <v>0</v>
      </c>
      <c r="Y190">
        <f>IF(OR(ISERROR(J190-R190-M190),IF(ISERROR((J190-R190-M190)=0),"True",(J190-R190-M190)=0),ISTEXT('Mortgage 1 Info Calcs'!$K$4)),"",IF((J190&gt;(L190+M190)),(FV((G190/'Mortgage 1 Variables'!E$43),1,(L190+M190),-J190+Q190+'Mortgage 1 Info Calcs'!F$24,0))+Q190+'Mortgage 1 Info Calcs'!F$24+IF(I190&gt;0,0,-I190),""))</f>
        <v>58386.819519223689</v>
      </c>
      <c r="Z190" s="67">
        <f>IF((FV(IF(G190=0,'Mortgage 1 Info Calcs'!F$8,G190)/12,1,PMT(IF(G190=0,'Mortgage 1 Info Calcs'!F$8,G190)/12,('Mortgage 1 Info Calcs'!F$9*12)-C189,-Z189,0),-Z189,0))&gt;0,(FV(IF(G190=0,'Mortgage 1 Info Calcs'!F$8,G190)/12,1,PMT(IF(G190=0,'Mortgage 1 Info Calcs'!F$8,G190)/12,('Mortgage 1 Info Calcs'!F$9*12)-C189,-Z189,0),-Z189,0)),0)</f>
        <v>58386.819519223689</v>
      </c>
      <c r="AA190" s="67">
        <f>IF(Z190&lt;=0,0,(IPMT(IF(G190=0,'Mortgage 1 Info Calcs'!F$8,G190)/12,1,('Mortgage 1 Info Calcs'!F$9*12)-C189,-Z189,0)))</f>
        <v>293.68716875974724</v>
      </c>
      <c r="AB190" s="67">
        <f>IF(C190&lt;('Mortgage 1 Info Calcs'!F$9*12),SUM(AA$12:AA190),0)</f>
        <v>73716.770385129639</v>
      </c>
      <c r="AC190" s="14">
        <v>179</v>
      </c>
      <c r="AD190" s="174">
        <f t="shared" si="21"/>
        <v>14.916666666666666</v>
      </c>
      <c r="AE190" s="174" t="str">
        <f>IF(Y190="","",IF(J$12+X190='Mortgage 2 Monthly calcs'!J$12+'Mortgage 2 Monthly calcs'!V190,"",IF(J$12+X190&gt;'Mortgage 2 Monthly calcs'!J$12+'Mortgage 2 Monthly calcs'!V190,IF(Y190+X190+'Mortgage 1 Info Calcs'!F$15&gt;'Mortgage 2 Monthly calcs'!W190+'Mortgage 2 Monthly calcs'!V190,"",C190),IF(Y190+X190&lt;'Mortgage 2 Monthly calcs'!W190+'Mortgage 2 Monthly calcs'!V190,"",C190))))</f>
        <v/>
      </c>
      <c r="AG190" s="16"/>
      <c r="AH190" s="16"/>
      <c r="AI190" s="15"/>
    </row>
    <row r="191" spans="2:35" ht="11.7" customHeight="1" x14ac:dyDescent="0.25">
      <c r="B191">
        <f t="shared" si="19"/>
        <v>15</v>
      </c>
      <c r="C191">
        <v>180</v>
      </c>
      <c r="D191">
        <f>D179+1</f>
        <v>15</v>
      </c>
      <c r="E191" t="str">
        <f t="shared" si="22"/>
        <v/>
      </c>
      <c r="F191" t="str">
        <f>VLOOKUP('Mortgage 1 Variables'!D$19,'Mortgage 1 Variables'!B$8:C$19,2)</f>
        <v>Oct</v>
      </c>
      <c r="G191">
        <f>IF(ISBLANK('Mortgage 1 Monthly Table'!G191),IF(OR(J191=Q191,ISTEXT(Y190),ISTEXT('Mortgage 1 Info Calcs'!$K$4)),0,IF(('Mortgage 1 Info Calcs'!F$7*12)&gt;C190,G190,IF(C190='Mortgage 1 Info Calcs'!F$7*12,'Mortgage 1 Info Calcs'!F$8,G190))),'Mortgage 1 Monthly Table'!G191)</f>
        <v>0.06</v>
      </c>
      <c r="H191">
        <f>((PMT(G191/'Mortgage 1 Variables'!E$43,('Mortgage 1 Info Calcs'!F$9*'Mortgage 1 Variables'!E$43)-C190,-J191,0)))</f>
        <v>644.30140148550834</v>
      </c>
      <c r="I191">
        <f>IF(OR(ISERROR(((IPMT(G191/'Mortgage 1 Variables'!E$43,1,'Mortgage 1 Info Calcs'!F$9*'Mortgage 1 Variables'!E$43,-J191+Q191+'Mortgage 1 Info Calcs'!F$24,IF('Mortgage 1 Info Calcs'!F$5="Interest Only",-J191+Q191+'Mortgage 1 Info Calcs'!F$24,0))))),(((IPMT(G191/'Mortgage 1 Variables'!E$43,1,'Mortgage 1 Info Calcs'!F$9*'Mortgage 1 Variables'!E$43,-J$12,-J$12)))=0)),0,((IPMT(G191/'Mortgage 1 Variables'!E$43,1,'Mortgage 1 Info Calcs'!F$9*'Mortgage 1 Variables'!E$43,-J191+Q191+'Mortgage 1 Info Calcs'!F$24,IF('Mortgage 1 Info Calcs'!F$5="Interest Only",-J191+Q191+'Mortgage 1 Info Calcs'!F$24,0)))))</f>
        <v>291.93409759611848</v>
      </c>
      <c r="J191">
        <f>IF(Y190&gt;0,IF(ISTEXT('Mortgage 1 Info Calcs'!K$4),"0",IF(ISTEXT(Y190),Y190,Y190+(IF(ISTEXT(K191),0,K191)))),0)</f>
        <v>58386.819519223689</v>
      </c>
      <c r="K191">
        <f>IF(ISBLANK('Mortgage 1 Monthly Table'!L191),0,'Mortgage 1 Monthly Table'!L191)</f>
        <v>0</v>
      </c>
      <c r="L191">
        <f>IF(ISBLANK('Mortgage 1 Monthly Table'!N191),IF('Mortgage 1 Info Calcs'!F$13="Calculated",IF('Mortgage 1 Info Calcs'!F$22="Keep Same",IF('Mortgage 1 Info Calcs'!F$5="Interest Only",IF(OR(I191&gt;L190,J191=""),I191,IF(J191&lt;L190,IF(J191&lt;L190,J191+I191,IF(L190+M190&gt;J191,L190+I191,L190)),IF(L190+M190&gt;J191,L190+I191,L190))),IF(H191&gt;L190,H191,IF(J191&gt;L190,IF(L190+M190&gt;J191,L190+I191,L190),J191+S191))),IF('Mortgage 1 Info Calcs'!F$5="Interest Only",'Mortgage 1 Monthly Calcs'!I191,'Mortgage 1 Monthly Calcs'!H191)),'Mortgage 1 Monthly Calcs'!L190),'Mortgage 1 Monthly Table'!N191)</f>
        <v>644.30140148550834</v>
      </c>
      <c r="M191">
        <f>IF(ISBLANK('Mortgage 1 Monthly Table'!P191),IF(N190&gt;J191,IF(J191&gt;L190,J191-L190,0),IF(OR(OR(Y190&lt;0,ISTEXT(Y190)),ISTEXT('Mortgage 1 Info Calcs'!$K$4)),"",'Mortgage 1 Info Calcs'!F$21)),'Mortgage 1 Monthly Table'!P191)</f>
        <v>0</v>
      </c>
      <c r="N191">
        <f t="shared" si="20"/>
        <v>644.30140148550834</v>
      </c>
      <c r="O191">
        <f>IF(OR(OR(Y190&lt;0,ISTEXT(Y190)),ISTEXT('Mortgage 1 Info Calcs'!$K$4)),"",(O190+M191))</f>
        <v>0</v>
      </c>
      <c r="P191">
        <f>IF(ISBLANK('Mortgage 1 Monthly Table'!T191),IF(ISTEXT(J191),0,IF(OR(Y190&lt;Q190,AND(Y190&lt;0,NOT(ISTEXT(Y190))),ISTEXT('Mortgage 1 Info Calcs'!$K$4)),IF(-Y190&gt;P190,-Y190,Y190-Q190),IF(J191="",0,'Mortgage 1 Info Calcs'!F$26))),'Mortgage 1 Monthly Table'!T191)</f>
        <v>0</v>
      </c>
      <c r="Q191">
        <f>IF(OR(OR(Y190&lt;0,ISTEXT(Y190)),ISTEXT('Mortgage 1 Info Calcs'!$K$4)),"",IF(O191&lt;0,Q190,(Q190+P191)))</f>
        <v>0</v>
      </c>
      <c r="R191">
        <f>IF(OR(ISERROR(L191-S191),ISTEXT('Mortgage 1 Info Calcs'!$K$4)),"",L191-S191+M191)</f>
        <v>352.36730388938986</v>
      </c>
      <c r="S191">
        <f>IF(OR(IF(ISERROR(ROUND((J191-Q191-'Mortgage 1 Info Calcs'!F$24)*(G191/12),2)),0,(J191-O191-Q191-'Mortgage 1 Info Calcs'!F$24)*(G191/12)),,,ISTEXT('Mortgage 1 Info Calcs'!K$4)),IF(((J191-Q191-'Mortgage 1 Info Calcs'!F$24)*(G191/12))&gt;0,((J191-Q191-'Mortgage 1 Info Calcs'!F$24)*(G191/12)),0),0)</f>
        <v>291.93409759611848</v>
      </c>
      <c r="T191">
        <f>IF(OR(ISERROR(SUM(R$12:R191)),(ISTEXT(T190)),(T190=(SUM(R$12:R191)))),"",SUM(R$12:R191))</f>
        <v>41965.547784665585</v>
      </c>
      <c r="U191">
        <f>SUM(S$12:S191)</f>
        <v>74008.704482725763</v>
      </c>
      <c r="V191" t="str">
        <f>IF(ISBLANK('Mortgage 1 Info Calcs'!F$28),"",IF((O191+Q191)&gt;0,((O191+Q191)*G191/12)-((O191+Q191)*(('Mortgage 1 Info Calcs'!F$28)-('Mortgage 1 Info Calcs'!F$28*'Mortgage 1 Info Calcs'!G$29))/12),""))</f>
        <v/>
      </c>
      <c r="W191" t="str">
        <f>IF(ISTEXT(V191),"",SUM(V$12:V191))</f>
        <v/>
      </c>
      <c r="X191">
        <f>IF(OR(J191=Q191,ISTEXT(Y190),ISTEXT('Mortgage 1 Info Calcs'!$F$17)),"",IF(('Mortgage 1 Info Calcs'!F$18*12)&gt;C190+1,IF(C190='Mortgage 1 Info Calcs'!F$18*12,0,'Mortgage 1 Info Calcs'!F$19+Y191*('Mortgage 1 Info Calcs'!F$17)),'Mortgage 1 Info Calcs'!F$19))</f>
        <v>0</v>
      </c>
      <c r="Y191">
        <f>IF(OR(ISERROR(J191-R191-M191),IF(ISERROR((J191-R191-M191)=0),"True",(J191-R191-M191)=0),ISTEXT('Mortgage 1 Info Calcs'!$K$4)),"",IF((J191&gt;(L191+M191)),(FV((G191/'Mortgage 1 Variables'!E$43),1,(L191+M191),-J191+Q191+'Mortgage 1 Info Calcs'!F$24,0))+Q191+'Mortgage 1 Info Calcs'!F$24+IF(I191&gt;0,0,-I191),""))</f>
        <v>58034.452215334306</v>
      </c>
      <c r="Z191" s="67">
        <f>IF((FV(IF(G191=0,'Mortgage 1 Info Calcs'!F$8,G191)/12,1,PMT(IF(G191=0,'Mortgage 1 Info Calcs'!F$8,G191)/12,('Mortgage 1 Info Calcs'!F$9*12)-C190,-Z190,0),-Z190,0))&gt;0,(FV(IF(G191=0,'Mortgage 1 Info Calcs'!F$8,G191)/12,1,PMT(IF(G191=0,'Mortgage 1 Info Calcs'!F$8,G191)/12,('Mortgage 1 Info Calcs'!F$9*12)-C190,-Z190,0),-Z190,0)),0)</f>
        <v>58034.452215334306</v>
      </c>
      <c r="AA191" s="67">
        <f>IF(Z191&lt;=0,0,(IPMT(IF(G191=0,'Mortgage 1 Info Calcs'!F$8,G191)/12,1,('Mortgage 1 Info Calcs'!F$9*12)-C190,-Z190,0)))</f>
        <v>291.93409759611848</v>
      </c>
      <c r="AB191" s="67">
        <f>IF(C191&lt;('Mortgage 1 Info Calcs'!F$9*12),SUM(AA$12:AA191),0)</f>
        <v>74008.704482725763</v>
      </c>
      <c r="AC191" s="14">
        <v>180</v>
      </c>
      <c r="AD191" s="174">
        <f t="shared" si="21"/>
        <v>15</v>
      </c>
      <c r="AE191" s="174" t="str">
        <f>IF(Y191="","",IF(J$12+X191='Mortgage 2 Monthly calcs'!J$12+'Mortgage 2 Monthly calcs'!V191,"",IF(J$12+X191&gt;'Mortgage 2 Monthly calcs'!J$12+'Mortgage 2 Monthly calcs'!V191,IF(Y191+X191+'Mortgage 1 Info Calcs'!F$15&gt;'Mortgage 2 Monthly calcs'!W191+'Mortgage 2 Monthly calcs'!V191,"",C191),IF(Y191+X191&lt;'Mortgage 2 Monthly calcs'!W191+'Mortgage 2 Monthly calcs'!V191,"",C191))))</f>
        <v/>
      </c>
      <c r="AG191" s="16"/>
      <c r="AH191" s="16"/>
      <c r="AI191" s="15"/>
    </row>
    <row r="192" spans="2:35" ht="11.7" customHeight="1" x14ac:dyDescent="0.25">
      <c r="B192">
        <f t="shared" si="19"/>
        <v>15.083333333333334</v>
      </c>
      <c r="C192">
        <v>181</v>
      </c>
      <c r="E192" t="str">
        <f t="shared" si="22"/>
        <v/>
      </c>
      <c r="F192" t="str">
        <f>VLOOKUP('Mortgage 1 Variables'!D$8,'Mortgage 1 Variables'!B$8:C$19,2)</f>
        <v>Nov</v>
      </c>
      <c r="G192">
        <f>IF(ISBLANK('Mortgage 1 Monthly Table'!G192),IF(OR(J192=Q192,ISTEXT(Y191),ISTEXT('Mortgage 1 Info Calcs'!$K$4)),0,IF(('Mortgage 1 Info Calcs'!F$7*12)&gt;C191,G191,IF(C191='Mortgage 1 Info Calcs'!F$7*12,'Mortgage 1 Info Calcs'!F$8,G191))),'Mortgage 1 Monthly Table'!G192)</f>
        <v>0.06</v>
      </c>
      <c r="H192">
        <f>((PMT(G192/'Mortgage 1 Variables'!E$43,('Mortgage 1 Info Calcs'!F$9*'Mortgage 1 Variables'!E$43)-C191,-J192,0)))</f>
        <v>644.30140148550845</v>
      </c>
      <c r="I192">
        <f>IF(OR(ISERROR(((IPMT(G192/'Mortgage 1 Variables'!E$43,1,'Mortgage 1 Info Calcs'!F$9*'Mortgage 1 Variables'!E$43,-J192+Q192+'Mortgage 1 Info Calcs'!F$24,IF('Mortgage 1 Info Calcs'!F$5="Interest Only",-J192+Q192+'Mortgage 1 Info Calcs'!F$24,0))))),(((IPMT(G192/'Mortgage 1 Variables'!E$43,1,'Mortgage 1 Info Calcs'!F$9*'Mortgage 1 Variables'!E$43,-J$12,-J$12)))=0)),0,((IPMT(G192/'Mortgage 1 Variables'!E$43,1,'Mortgage 1 Info Calcs'!F$9*'Mortgage 1 Variables'!E$43,-J192+Q192+'Mortgage 1 Info Calcs'!F$24,IF('Mortgage 1 Info Calcs'!F$5="Interest Only",-J192+Q192+'Mortgage 1 Info Calcs'!F$24,0)))))</f>
        <v>290.17226107667153</v>
      </c>
      <c r="J192">
        <f>IF(Y191&gt;0,IF(ISTEXT('Mortgage 1 Info Calcs'!K$4),"0",IF(ISTEXT(Y191),Y191,Y191+(IF(ISTEXT(K192),0,K192)))),0)</f>
        <v>58034.452215334306</v>
      </c>
      <c r="K192">
        <f>IF(ISBLANK('Mortgage 1 Monthly Table'!L192),0,'Mortgage 1 Monthly Table'!L192)</f>
        <v>0</v>
      </c>
      <c r="L192">
        <f>IF(ISBLANK('Mortgage 1 Monthly Table'!N192),IF('Mortgage 1 Info Calcs'!F$13="Calculated",IF('Mortgage 1 Info Calcs'!F$22="Keep Same",IF('Mortgage 1 Info Calcs'!F$5="Interest Only",IF(OR(I192&gt;L191,J192=""),I192,IF(J192&lt;L191,IF(J192&lt;L191,J192+I192,IF(L191+M191&gt;J192,L191+I192,L191)),IF(L191+M191&gt;J192,L191+I192,L191))),IF(H192&gt;L191,H192,IF(J192&gt;L191,IF(L191+M191&gt;J192,L191+I192,L191),J192+S192))),IF('Mortgage 1 Info Calcs'!F$5="Interest Only",'Mortgage 1 Monthly Calcs'!I192,'Mortgage 1 Monthly Calcs'!H192)),'Mortgage 1 Monthly Calcs'!L191),'Mortgage 1 Monthly Table'!N192)</f>
        <v>644.30140148550845</v>
      </c>
      <c r="M192">
        <f>IF(ISBLANK('Mortgage 1 Monthly Table'!P192),IF(N191&gt;J192,IF(J192&gt;L191,J192-L191,0),IF(OR(OR(Y191&lt;0,ISTEXT(Y191)),ISTEXT('Mortgage 1 Info Calcs'!$K$4)),"",'Mortgage 1 Info Calcs'!F$21)),'Mortgage 1 Monthly Table'!P192)</f>
        <v>0</v>
      </c>
      <c r="N192">
        <f t="shared" si="20"/>
        <v>644.30140148550845</v>
      </c>
      <c r="O192">
        <f>IF(OR(OR(Y191&lt;0,ISTEXT(Y191)),ISTEXT('Mortgage 1 Info Calcs'!$K$4)),"",(O191+M192))</f>
        <v>0</v>
      </c>
      <c r="P192">
        <f>IF(ISBLANK('Mortgage 1 Monthly Table'!T192),IF(ISTEXT(J192),0,IF(OR(Y191&lt;Q191,AND(Y191&lt;0,NOT(ISTEXT(Y191))),ISTEXT('Mortgage 1 Info Calcs'!$K$4)),IF(-Y191&gt;P191,-Y191,Y191-Q191),IF(J192="",0,'Mortgage 1 Info Calcs'!F$26))),'Mortgage 1 Monthly Table'!T192)</f>
        <v>0</v>
      </c>
      <c r="Q192">
        <f>IF(OR(OR(Y191&lt;0,ISTEXT(Y191)),ISTEXT('Mortgage 1 Info Calcs'!$K$4)),"",IF(O192&lt;0,Q191,(Q191+P192)))</f>
        <v>0</v>
      </c>
      <c r="R192">
        <f>IF(OR(ISERROR(L192-S192),ISTEXT('Mortgage 1 Info Calcs'!$K$4)),"",L192-S192+M192)</f>
        <v>354.12914040883692</v>
      </c>
      <c r="S192">
        <f>IF(OR(IF(ISERROR(ROUND((J192-Q192-'Mortgage 1 Info Calcs'!F$24)*(G192/12),2)),0,(J192-O192-Q192-'Mortgage 1 Info Calcs'!F$24)*(G192/12)),,,ISTEXT('Mortgage 1 Info Calcs'!K$4)),IF(((J192-Q192-'Mortgage 1 Info Calcs'!F$24)*(G192/12))&gt;0,((J192-Q192-'Mortgage 1 Info Calcs'!F$24)*(G192/12)),0),0)</f>
        <v>290.17226107667153</v>
      </c>
      <c r="T192">
        <f>IF(OR(ISERROR(SUM(R$12:R192)),(ISTEXT(T191)),(T191=(SUM(R$12:R192)))),"",SUM(R$12:R192))</f>
        <v>42319.676925074418</v>
      </c>
      <c r="U192">
        <f>SUM(S$12:S192)</f>
        <v>74298.876743802437</v>
      </c>
      <c r="V192" t="str">
        <f>IF(ISBLANK('Mortgage 1 Info Calcs'!F$28),"",IF((O192+Q192)&gt;0,((O192+Q192)*G192/12)-((O192+Q192)*(('Mortgage 1 Info Calcs'!F$28)-('Mortgage 1 Info Calcs'!F$28*'Mortgage 1 Info Calcs'!G$29))/12),""))</f>
        <v/>
      </c>
      <c r="W192" t="str">
        <f>IF(ISTEXT(V192),"",SUM(V$12:V192))</f>
        <v/>
      </c>
      <c r="X192">
        <f>IF(OR(J192=Q192,ISTEXT(Y191),ISTEXT('Mortgage 1 Info Calcs'!$F$17)),"",IF(('Mortgage 1 Info Calcs'!F$18*12)&gt;C191+1,IF(C191='Mortgage 1 Info Calcs'!F$18*12,0,'Mortgage 1 Info Calcs'!F$19+Y192*('Mortgage 1 Info Calcs'!F$17)),'Mortgage 1 Info Calcs'!F$19))</f>
        <v>0</v>
      </c>
      <c r="Y192">
        <f>IF(OR(ISERROR(J192-R192-M192),IF(ISERROR((J192-R192-M192)=0),"True",(J192-R192-M192)=0),ISTEXT('Mortgage 1 Info Calcs'!$K$4)),"",IF((J192&gt;(L192+M192)),(FV((G192/'Mortgage 1 Variables'!E$43),1,(L192+M192),-J192+Q192+'Mortgage 1 Info Calcs'!F$24,0))+Q192+'Mortgage 1 Info Calcs'!F$24+IF(I192&gt;0,0,-I192),""))</f>
        <v>57680.32307492548</v>
      </c>
      <c r="Z192" s="67">
        <f>IF((FV(IF(G192=0,'Mortgage 1 Info Calcs'!F$8,G192)/12,1,PMT(IF(G192=0,'Mortgage 1 Info Calcs'!F$8,G192)/12,('Mortgage 1 Info Calcs'!F$9*12)-C191,-Z191,0),-Z191,0))&gt;0,(FV(IF(G192=0,'Mortgage 1 Info Calcs'!F$8,G192)/12,1,PMT(IF(G192=0,'Mortgage 1 Info Calcs'!F$8,G192)/12,('Mortgage 1 Info Calcs'!F$9*12)-C191,-Z191,0),-Z191,0)),0)</f>
        <v>57680.32307492548</v>
      </c>
      <c r="AA192" s="67">
        <f>IF(Z192&lt;=0,0,(IPMT(IF(G192=0,'Mortgage 1 Info Calcs'!F$8,G192)/12,1,('Mortgage 1 Info Calcs'!F$9*12)-C191,-Z191,0)))</f>
        <v>290.17226107667153</v>
      </c>
      <c r="AB192" s="67">
        <f>IF(C192&lt;('Mortgage 1 Info Calcs'!F$9*12),SUM(AA$12:AA192),0)</f>
        <v>74298.876743802437</v>
      </c>
      <c r="AC192" s="14">
        <v>181</v>
      </c>
      <c r="AD192" s="174">
        <f t="shared" si="21"/>
        <v>15.083333333333334</v>
      </c>
      <c r="AE192" s="174" t="str">
        <f>IF(Y192="","",IF(J$12+X192='Mortgage 2 Monthly calcs'!J$12+'Mortgage 2 Monthly calcs'!V192,"",IF(J$12+X192&gt;'Mortgage 2 Monthly calcs'!J$12+'Mortgage 2 Monthly calcs'!V192,IF(Y192+X192+'Mortgage 1 Info Calcs'!F$15&gt;'Mortgage 2 Monthly calcs'!W192+'Mortgage 2 Monthly calcs'!V192,"",C192),IF(Y192+X192&lt;'Mortgage 2 Monthly calcs'!W192+'Mortgage 2 Monthly calcs'!V192,"",C192))))</f>
        <v/>
      </c>
      <c r="AG192" s="16"/>
      <c r="AH192" s="16"/>
      <c r="AI192" s="15"/>
    </row>
    <row r="193" spans="2:35" ht="11.7" customHeight="1" x14ac:dyDescent="0.25">
      <c r="B193">
        <f t="shared" si="19"/>
        <v>15.166666666666666</v>
      </c>
      <c r="C193">
        <v>182</v>
      </c>
      <c r="E193" t="str">
        <f t="shared" si="22"/>
        <v/>
      </c>
      <c r="F193" t="str">
        <f>VLOOKUP('Mortgage 1 Variables'!D$9,'Mortgage 1 Variables'!B$8:C$19,2)</f>
        <v>Dec</v>
      </c>
      <c r="G193">
        <f>IF(ISBLANK('Mortgage 1 Monthly Table'!G193),IF(OR(J193=Q193,ISTEXT(Y192),ISTEXT('Mortgage 1 Info Calcs'!$K$4)),0,IF(('Mortgage 1 Info Calcs'!F$7*12)&gt;C192,G192,IF(C192='Mortgage 1 Info Calcs'!F$7*12,'Mortgage 1 Info Calcs'!F$8,G192))),'Mortgage 1 Monthly Table'!G193)</f>
        <v>0.06</v>
      </c>
      <c r="H193">
        <f>((PMT(G193/'Mortgage 1 Variables'!E$43,('Mortgage 1 Info Calcs'!F$9*'Mortgage 1 Variables'!E$43)-C192,-J193,0)))</f>
        <v>644.30140148550845</v>
      </c>
      <c r="I193">
        <f>IF(OR(ISERROR(((IPMT(G193/'Mortgage 1 Variables'!E$43,1,'Mortgage 1 Info Calcs'!F$9*'Mortgage 1 Variables'!E$43,-J193+Q193+'Mortgage 1 Info Calcs'!F$24,IF('Mortgage 1 Info Calcs'!F$5="Interest Only",-J193+Q193+'Mortgage 1 Info Calcs'!F$24,0))))),(((IPMT(G193/'Mortgage 1 Variables'!E$43,1,'Mortgage 1 Info Calcs'!F$9*'Mortgage 1 Variables'!E$43,-J$12,-J$12)))=0)),0,((IPMT(G193/'Mortgage 1 Variables'!E$43,1,'Mortgage 1 Info Calcs'!F$9*'Mortgage 1 Variables'!E$43,-J193+Q193+'Mortgage 1 Info Calcs'!F$24,IF('Mortgage 1 Info Calcs'!F$5="Interest Only",-J193+Q193+'Mortgage 1 Info Calcs'!F$24,0)))))</f>
        <v>288.40161537462745</v>
      </c>
      <c r="J193">
        <f>IF(Y192&gt;0,IF(ISTEXT('Mortgage 1 Info Calcs'!K$4),"0",IF(ISTEXT(Y192),Y192,Y192+(IF(ISTEXT(K193),0,K193)))),0)</f>
        <v>57680.32307492548</v>
      </c>
      <c r="K193">
        <f>IF(ISBLANK('Mortgage 1 Monthly Table'!L193),0,'Mortgage 1 Monthly Table'!L193)</f>
        <v>0</v>
      </c>
      <c r="L193">
        <f>IF(ISBLANK('Mortgage 1 Monthly Table'!N193),IF('Mortgage 1 Info Calcs'!F$13="Calculated",IF('Mortgage 1 Info Calcs'!F$22="Keep Same",IF('Mortgage 1 Info Calcs'!F$5="Interest Only",IF(OR(I193&gt;L192,J193=""),I193,IF(J193&lt;L192,IF(J193&lt;L192,J193+I193,IF(L192+M192&gt;J193,L192+I193,L192)),IF(L192+M192&gt;J193,L192+I193,L192))),IF(H193&gt;L192,H193,IF(J193&gt;L192,IF(L192+M192&gt;J193,L192+I193,L192),J193+S193))),IF('Mortgage 1 Info Calcs'!F$5="Interest Only",'Mortgage 1 Monthly Calcs'!I193,'Mortgage 1 Monthly Calcs'!H193)),'Mortgage 1 Monthly Calcs'!L192),'Mortgage 1 Monthly Table'!N193)</f>
        <v>644.30140148550845</v>
      </c>
      <c r="M193">
        <f>IF(ISBLANK('Mortgage 1 Monthly Table'!P193),IF(N192&gt;J193,IF(J193&gt;L192,J193-L192,0),IF(OR(OR(Y192&lt;0,ISTEXT(Y192)),ISTEXT('Mortgage 1 Info Calcs'!$K$4)),"",'Mortgage 1 Info Calcs'!F$21)),'Mortgage 1 Monthly Table'!P193)</f>
        <v>0</v>
      </c>
      <c r="N193">
        <f t="shared" si="20"/>
        <v>644.30140148550845</v>
      </c>
      <c r="O193">
        <f>IF(OR(OR(Y192&lt;0,ISTEXT(Y192)),ISTEXT('Mortgage 1 Info Calcs'!$K$4)),"",(O192+M193))</f>
        <v>0</v>
      </c>
      <c r="P193">
        <f>IF(ISBLANK('Mortgage 1 Monthly Table'!T193),IF(ISTEXT(J193),0,IF(OR(Y192&lt;Q192,AND(Y192&lt;0,NOT(ISTEXT(Y192))),ISTEXT('Mortgage 1 Info Calcs'!$K$4)),IF(-Y192&gt;P192,-Y192,Y192-Q192),IF(J193="",0,'Mortgage 1 Info Calcs'!F$26))),'Mortgage 1 Monthly Table'!T193)</f>
        <v>0</v>
      </c>
      <c r="Q193">
        <f>IF(OR(OR(Y192&lt;0,ISTEXT(Y192)),ISTEXT('Mortgage 1 Info Calcs'!$K$4)),"",IF(O193&lt;0,Q192,(Q192+P193)))</f>
        <v>0</v>
      </c>
      <c r="R193">
        <f>IF(OR(ISERROR(L193-S193),ISTEXT('Mortgage 1 Info Calcs'!$K$4)),"",L193-S193+M193)</f>
        <v>355.89978611088105</v>
      </c>
      <c r="S193">
        <f>IF(OR(IF(ISERROR(ROUND((J193-Q193-'Mortgage 1 Info Calcs'!F$24)*(G193/12),2)),0,(J193-O193-Q193-'Mortgage 1 Info Calcs'!F$24)*(G193/12)),,,ISTEXT('Mortgage 1 Info Calcs'!K$4)),IF(((J193-Q193-'Mortgage 1 Info Calcs'!F$24)*(G193/12))&gt;0,((J193-Q193-'Mortgage 1 Info Calcs'!F$24)*(G193/12)),0),0)</f>
        <v>288.4016153746274</v>
      </c>
      <c r="T193">
        <f>IF(OR(ISERROR(SUM(R$12:R193)),(ISTEXT(T192)),(T192=(SUM(R$12:R193)))),"",SUM(R$12:R193))</f>
        <v>42675.576711185298</v>
      </c>
      <c r="U193">
        <f>SUM(S$12:S193)</f>
        <v>74587.278359177071</v>
      </c>
      <c r="V193" t="str">
        <f>IF(ISBLANK('Mortgage 1 Info Calcs'!F$28),"",IF((O193+Q193)&gt;0,((O193+Q193)*G193/12)-((O193+Q193)*(('Mortgage 1 Info Calcs'!F$28)-('Mortgage 1 Info Calcs'!F$28*'Mortgage 1 Info Calcs'!G$29))/12),""))</f>
        <v/>
      </c>
      <c r="W193" t="str">
        <f>IF(ISTEXT(V193),"",SUM(V$12:V193))</f>
        <v/>
      </c>
      <c r="X193">
        <f>IF(OR(J193=Q193,ISTEXT(Y192),ISTEXT('Mortgage 1 Info Calcs'!$F$17)),"",IF(('Mortgage 1 Info Calcs'!F$18*12)&gt;C192+1,IF(C192='Mortgage 1 Info Calcs'!F$18*12,0,'Mortgage 1 Info Calcs'!F$19+Y193*('Mortgage 1 Info Calcs'!F$17)),'Mortgage 1 Info Calcs'!F$19))</f>
        <v>0</v>
      </c>
      <c r="Y193">
        <f>IF(OR(ISERROR(J193-R193-M193),IF(ISERROR((J193-R193-M193)=0),"True",(J193-R193-M193)=0),ISTEXT('Mortgage 1 Info Calcs'!$K$4)),"",IF((J193&gt;(L193+M193)),(FV((G193/'Mortgage 1 Variables'!E$43),1,(L193+M193),-J193+Q193+'Mortgage 1 Info Calcs'!F$24,0))+Q193+'Mortgage 1 Info Calcs'!F$24+IF(I193&gt;0,0,-I193),""))</f>
        <v>57324.423288814607</v>
      </c>
      <c r="Z193" s="67">
        <f>IF((FV(IF(G193=0,'Mortgage 1 Info Calcs'!F$8,G193)/12,1,PMT(IF(G193=0,'Mortgage 1 Info Calcs'!F$8,G193)/12,('Mortgage 1 Info Calcs'!F$9*12)-C192,-Z192,0),-Z192,0))&gt;0,(FV(IF(G193=0,'Mortgage 1 Info Calcs'!F$8,G193)/12,1,PMT(IF(G193=0,'Mortgage 1 Info Calcs'!F$8,G193)/12,('Mortgage 1 Info Calcs'!F$9*12)-C192,-Z192,0),-Z192,0)),0)</f>
        <v>57324.423288814607</v>
      </c>
      <c r="AA193" s="67">
        <f>IF(Z193&lt;=0,0,(IPMT(IF(G193=0,'Mortgage 1 Info Calcs'!F$8,G193)/12,1,('Mortgage 1 Info Calcs'!F$9*12)-C192,-Z192,0)))</f>
        <v>288.4016153746274</v>
      </c>
      <c r="AB193" s="67">
        <f>IF(C193&lt;('Mortgage 1 Info Calcs'!F$9*12),SUM(AA$12:AA193),0)</f>
        <v>74587.278359177071</v>
      </c>
      <c r="AC193" s="14">
        <v>182</v>
      </c>
      <c r="AD193" s="174">
        <f t="shared" si="21"/>
        <v>15.166666666666666</v>
      </c>
      <c r="AE193" s="174" t="str">
        <f>IF(Y193="","",IF(J$12+X193='Mortgage 2 Monthly calcs'!J$12+'Mortgage 2 Monthly calcs'!V193,"",IF(J$12+X193&gt;'Mortgage 2 Monthly calcs'!J$12+'Mortgage 2 Monthly calcs'!V193,IF(Y193+X193+'Mortgage 1 Info Calcs'!F$15&gt;'Mortgage 2 Monthly calcs'!W193+'Mortgage 2 Monthly calcs'!V193,"",C193),IF(Y193+X193&lt;'Mortgage 2 Monthly calcs'!W193+'Mortgage 2 Monthly calcs'!V193,"",C193))))</f>
        <v/>
      </c>
      <c r="AG193" s="16"/>
      <c r="AH193" s="16"/>
      <c r="AI193" s="15"/>
    </row>
    <row r="194" spans="2:35" ht="11.7" customHeight="1" x14ac:dyDescent="0.25">
      <c r="B194">
        <f t="shared" si="19"/>
        <v>15.25</v>
      </c>
      <c r="C194">
        <v>183</v>
      </c>
      <c r="E194">
        <f t="shared" si="22"/>
        <v>2025</v>
      </c>
      <c r="F194" t="str">
        <f>VLOOKUP('Mortgage 1 Variables'!D$10,'Mortgage 1 Variables'!B$8:C$19,2)</f>
        <v>Jan</v>
      </c>
      <c r="G194">
        <f>IF(ISBLANK('Mortgage 1 Monthly Table'!G194),IF(OR(J194=Q194,ISTEXT(Y193),ISTEXT('Mortgage 1 Info Calcs'!$K$4)),0,IF(('Mortgage 1 Info Calcs'!F$7*12)&gt;C193,G193,IF(C193='Mortgage 1 Info Calcs'!F$7*12,'Mortgage 1 Info Calcs'!F$8,G193))),'Mortgage 1 Monthly Table'!G194)</f>
        <v>0.06</v>
      </c>
      <c r="H194">
        <f>((PMT(G194/'Mortgage 1 Variables'!E$43,('Mortgage 1 Info Calcs'!F$9*'Mortgage 1 Variables'!E$43)-C193,-J194,0)))</f>
        <v>644.30140148550868</v>
      </c>
      <c r="I194">
        <f>IF(OR(ISERROR(((IPMT(G194/'Mortgage 1 Variables'!E$43,1,'Mortgage 1 Info Calcs'!F$9*'Mortgage 1 Variables'!E$43,-J194+Q194+'Mortgage 1 Info Calcs'!F$24,IF('Mortgage 1 Info Calcs'!F$5="Interest Only",-J194+Q194+'Mortgage 1 Info Calcs'!F$24,0))))),(((IPMT(G194/'Mortgage 1 Variables'!E$43,1,'Mortgage 1 Info Calcs'!F$9*'Mortgage 1 Variables'!E$43,-J$12,-J$12)))=0)),0,((IPMT(G194/'Mortgage 1 Variables'!E$43,1,'Mortgage 1 Info Calcs'!F$9*'Mortgage 1 Variables'!E$43,-J194+Q194+'Mortgage 1 Info Calcs'!F$24,IF('Mortgage 1 Info Calcs'!F$5="Interest Only",-J194+Q194+'Mortgage 1 Info Calcs'!F$24,0)))))</f>
        <v>286.62211644407301</v>
      </c>
      <c r="J194">
        <f>IF(Y193&gt;0,IF(ISTEXT('Mortgage 1 Info Calcs'!K$4),"0",IF(ISTEXT(Y193),Y193,Y193+(IF(ISTEXT(K194),0,K194)))),0)</f>
        <v>57324.423288814607</v>
      </c>
      <c r="K194">
        <f>IF(ISBLANK('Mortgage 1 Monthly Table'!L194),0,'Mortgage 1 Monthly Table'!L194)</f>
        <v>0</v>
      </c>
      <c r="L194">
        <f>IF(ISBLANK('Mortgage 1 Monthly Table'!N194),IF('Mortgage 1 Info Calcs'!F$13="Calculated",IF('Mortgage 1 Info Calcs'!F$22="Keep Same",IF('Mortgage 1 Info Calcs'!F$5="Interest Only",IF(OR(I194&gt;L193,J194=""),I194,IF(J194&lt;L193,IF(J194&lt;L193,J194+I194,IF(L193+M193&gt;J194,L193+I194,L193)),IF(L193+M193&gt;J194,L193+I194,L193))),IF(H194&gt;L193,H194,IF(J194&gt;L193,IF(L193+M193&gt;J194,L193+I194,L193),J194+S194))),IF('Mortgage 1 Info Calcs'!F$5="Interest Only",'Mortgage 1 Monthly Calcs'!I194,'Mortgage 1 Monthly Calcs'!H194)),'Mortgage 1 Monthly Calcs'!L193),'Mortgage 1 Monthly Table'!N194)</f>
        <v>644.30140148550868</v>
      </c>
      <c r="M194">
        <f>IF(ISBLANK('Mortgage 1 Monthly Table'!P194),IF(N193&gt;J194,IF(J194&gt;L193,J194-L193,0),IF(OR(OR(Y193&lt;0,ISTEXT(Y193)),ISTEXT('Mortgage 1 Info Calcs'!$K$4)),"",'Mortgage 1 Info Calcs'!F$21)),'Mortgage 1 Monthly Table'!P194)</f>
        <v>0</v>
      </c>
      <c r="N194">
        <f t="shared" si="20"/>
        <v>644.30140148550868</v>
      </c>
      <c r="O194">
        <f>IF(OR(OR(Y193&lt;0,ISTEXT(Y193)),ISTEXT('Mortgage 1 Info Calcs'!$K$4)),"",(O193+M194))</f>
        <v>0</v>
      </c>
      <c r="P194">
        <f>IF(ISBLANK('Mortgage 1 Monthly Table'!T194),IF(ISTEXT(J194),0,IF(OR(Y193&lt;Q193,AND(Y193&lt;0,NOT(ISTEXT(Y193))),ISTEXT('Mortgage 1 Info Calcs'!$K$4)),IF(-Y193&gt;P193,-Y193,Y193-Q193),IF(J194="",0,'Mortgage 1 Info Calcs'!F$26))),'Mortgage 1 Monthly Table'!T194)</f>
        <v>0</v>
      </c>
      <c r="Q194">
        <f>IF(OR(OR(Y193&lt;0,ISTEXT(Y193)),ISTEXT('Mortgage 1 Info Calcs'!$K$4)),"",IF(O194&lt;0,Q193,(Q193+P194)))</f>
        <v>0</v>
      </c>
      <c r="R194">
        <f>IF(OR(ISERROR(L194-S194),ISTEXT('Mortgage 1 Info Calcs'!$K$4)),"",L194-S194+M194)</f>
        <v>357.67928504143566</v>
      </c>
      <c r="S194">
        <f>IF(OR(IF(ISERROR(ROUND((J194-Q194-'Mortgage 1 Info Calcs'!F$24)*(G194/12),2)),0,(J194-O194-Q194-'Mortgage 1 Info Calcs'!F$24)*(G194/12)),,,ISTEXT('Mortgage 1 Info Calcs'!K$4)),IF(((J194-Q194-'Mortgage 1 Info Calcs'!F$24)*(G194/12))&gt;0,((J194-Q194-'Mortgage 1 Info Calcs'!F$24)*(G194/12)),0),0)</f>
        <v>286.62211644407301</v>
      </c>
      <c r="T194">
        <f>IF(OR(ISERROR(SUM(R$12:R194)),(ISTEXT(T193)),(T193=(SUM(R$12:R194)))),"",SUM(R$12:R194))</f>
        <v>43033.255996226733</v>
      </c>
      <c r="U194">
        <f>SUM(S$12:S194)</f>
        <v>74873.900475621151</v>
      </c>
      <c r="V194" t="str">
        <f>IF(ISBLANK('Mortgage 1 Info Calcs'!F$28),"",IF((O194+Q194)&gt;0,((O194+Q194)*G194/12)-((O194+Q194)*(('Mortgage 1 Info Calcs'!F$28)-('Mortgage 1 Info Calcs'!F$28*'Mortgage 1 Info Calcs'!G$29))/12),""))</f>
        <v/>
      </c>
      <c r="W194" t="str">
        <f>IF(ISTEXT(V194),"",SUM(V$12:V194))</f>
        <v/>
      </c>
      <c r="X194">
        <f>IF(OR(J194=Q194,ISTEXT(Y193),ISTEXT('Mortgage 1 Info Calcs'!$F$17)),"",IF(('Mortgage 1 Info Calcs'!F$18*12)&gt;C193+1,IF(C193='Mortgage 1 Info Calcs'!F$18*12,0,'Mortgage 1 Info Calcs'!F$19+Y194*('Mortgage 1 Info Calcs'!F$17)),'Mortgage 1 Info Calcs'!F$19))</f>
        <v>0</v>
      </c>
      <c r="Y194">
        <f>IF(OR(ISERROR(J194-R194-M194),IF(ISERROR((J194-R194-M194)=0),"True",(J194-R194-M194)=0),ISTEXT('Mortgage 1 Info Calcs'!$K$4)),"",IF((J194&gt;(L194+M194)),(FV((G194/'Mortgage 1 Variables'!E$43),1,(L194+M194),-J194+Q194+'Mortgage 1 Info Calcs'!F$24,0))+Q194+'Mortgage 1 Info Calcs'!F$24+IF(I194&gt;0,0,-I194),""))</f>
        <v>56966.744003773179</v>
      </c>
      <c r="Z194" s="67">
        <f>IF((FV(IF(G194=0,'Mortgage 1 Info Calcs'!F$8,G194)/12,1,PMT(IF(G194=0,'Mortgage 1 Info Calcs'!F$8,G194)/12,('Mortgage 1 Info Calcs'!F$9*12)-C193,-Z193,0),-Z193,0))&gt;0,(FV(IF(G194=0,'Mortgage 1 Info Calcs'!F$8,G194)/12,1,PMT(IF(G194=0,'Mortgage 1 Info Calcs'!F$8,G194)/12,('Mortgage 1 Info Calcs'!F$9*12)-C193,-Z193,0),-Z193,0)),0)</f>
        <v>56966.744003773179</v>
      </c>
      <c r="AA194" s="67">
        <f>IF(Z194&lt;=0,0,(IPMT(IF(G194=0,'Mortgage 1 Info Calcs'!F$8,G194)/12,1,('Mortgage 1 Info Calcs'!F$9*12)-C193,-Z193,0)))</f>
        <v>286.62211644407301</v>
      </c>
      <c r="AB194" s="67">
        <f>IF(C194&lt;('Mortgage 1 Info Calcs'!F$9*12),SUM(AA$12:AA194),0)</f>
        <v>74873.900475621151</v>
      </c>
      <c r="AC194" s="14">
        <v>183</v>
      </c>
      <c r="AD194" s="174">
        <f t="shared" si="21"/>
        <v>15.25</v>
      </c>
      <c r="AE194" s="174" t="str">
        <f>IF(Y194="","",IF(J$12+X194='Mortgage 2 Monthly calcs'!J$12+'Mortgage 2 Monthly calcs'!V194,"",IF(J$12+X194&gt;'Mortgage 2 Monthly calcs'!J$12+'Mortgage 2 Monthly calcs'!V194,IF(Y194+X194+'Mortgage 1 Info Calcs'!F$15&gt;'Mortgage 2 Monthly calcs'!W194+'Mortgage 2 Monthly calcs'!V194,"",C194),IF(Y194+X194&lt;'Mortgage 2 Monthly calcs'!W194+'Mortgage 2 Monthly calcs'!V194,"",C194))))</f>
        <v/>
      </c>
      <c r="AG194" s="16"/>
      <c r="AH194" s="16"/>
      <c r="AI194" s="15"/>
    </row>
    <row r="195" spans="2:35" ht="11.7" customHeight="1" x14ac:dyDescent="0.25">
      <c r="B195">
        <f t="shared" si="19"/>
        <v>15.333333333333334</v>
      </c>
      <c r="C195">
        <v>184</v>
      </c>
      <c r="D195" t="str">
        <f>IF(J963=1,F187+1,"")</f>
        <v/>
      </c>
      <c r="E195" t="str">
        <f t="shared" si="22"/>
        <v/>
      </c>
      <c r="F195" t="str">
        <f>VLOOKUP('Mortgage 1 Variables'!D$11,'Mortgage 1 Variables'!B$8:C$19,2)</f>
        <v>Feb</v>
      </c>
      <c r="G195">
        <f>IF(ISBLANK('Mortgage 1 Monthly Table'!G195),IF(OR(J195=Q195,ISTEXT(Y194),ISTEXT('Mortgage 1 Info Calcs'!$K$4)),0,IF(('Mortgage 1 Info Calcs'!F$7*12)&gt;C194,G194,IF(C194='Mortgage 1 Info Calcs'!F$7*12,'Mortgage 1 Info Calcs'!F$8,G194))),'Mortgage 1 Monthly Table'!G195)</f>
        <v>0.06</v>
      </c>
      <c r="H195">
        <f>((PMT(G195/'Mortgage 1 Variables'!E$43,('Mortgage 1 Info Calcs'!F$9*'Mortgage 1 Variables'!E$43)-C194,-J195,0)))</f>
        <v>644.30140148550879</v>
      </c>
      <c r="I195">
        <f>IF(OR(ISERROR(((IPMT(G195/'Mortgage 1 Variables'!E$43,1,'Mortgage 1 Info Calcs'!F$9*'Mortgage 1 Variables'!E$43,-J195+Q195+'Mortgage 1 Info Calcs'!F$24,IF('Mortgage 1 Info Calcs'!F$5="Interest Only",-J195+Q195+'Mortgage 1 Info Calcs'!F$24,0))))),(((IPMT(G195/'Mortgage 1 Variables'!E$43,1,'Mortgage 1 Info Calcs'!F$9*'Mortgage 1 Variables'!E$43,-J$12,-J$12)))=0)),0,((IPMT(G195/'Mortgage 1 Variables'!E$43,1,'Mortgage 1 Info Calcs'!F$9*'Mortgage 1 Variables'!E$43,-J195+Q195+'Mortgage 1 Info Calcs'!F$24,IF('Mortgage 1 Info Calcs'!F$5="Interest Only",-J195+Q195+'Mortgage 1 Info Calcs'!F$24,0)))))</f>
        <v>284.8337200188659</v>
      </c>
      <c r="J195">
        <f>IF(Y194&gt;0,IF(ISTEXT('Mortgage 1 Info Calcs'!K$4),"0",IF(ISTEXT(Y194),Y194,Y194+(IF(ISTEXT(K195),0,K195)))),0)</f>
        <v>56966.744003773179</v>
      </c>
      <c r="K195">
        <f>IF(ISBLANK('Mortgage 1 Monthly Table'!L195),0,'Mortgage 1 Monthly Table'!L195)</f>
        <v>0</v>
      </c>
      <c r="L195">
        <f>IF(ISBLANK('Mortgage 1 Monthly Table'!N195),IF('Mortgage 1 Info Calcs'!F$13="Calculated",IF('Mortgage 1 Info Calcs'!F$22="Keep Same",IF('Mortgage 1 Info Calcs'!F$5="Interest Only",IF(OR(I195&gt;L194,J195=""),I195,IF(J195&lt;L194,IF(J195&lt;L194,J195+I195,IF(L194+M194&gt;J195,L194+I195,L194)),IF(L194+M194&gt;J195,L194+I195,L194))),IF(H195&gt;L194,H195,IF(J195&gt;L194,IF(L194+M194&gt;J195,L194+I195,L194),J195+S195))),IF('Mortgage 1 Info Calcs'!F$5="Interest Only",'Mortgage 1 Monthly Calcs'!I195,'Mortgage 1 Monthly Calcs'!H195)),'Mortgage 1 Monthly Calcs'!L194),'Mortgage 1 Monthly Table'!N195)</f>
        <v>644.30140148550879</v>
      </c>
      <c r="M195">
        <f>IF(ISBLANK('Mortgage 1 Monthly Table'!P195),IF(N194&gt;J195,IF(J195&gt;L194,J195-L194,0),IF(OR(OR(Y194&lt;0,ISTEXT(Y194)),ISTEXT('Mortgage 1 Info Calcs'!$K$4)),"",'Mortgage 1 Info Calcs'!F$21)),'Mortgage 1 Monthly Table'!P195)</f>
        <v>0</v>
      </c>
      <c r="N195">
        <f t="shared" si="20"/>
        <v>644.30140148550879</v>
      </c>
      <c r="O195">
        <f>IF(OR(OR(Y194&lt;0,ISTEXT(Y194)),ISTEXT('Mortgage 1 Info Calcs'!$K$4)),"",(O194+M195))</f>
        <v>0</v>
      </c>
      <c r="P195">
        <f>IF(ISBLANK('Mortgage 1 Monthly Table'!T195),IF(ISTEXT(J195),0,IF(OR(Y194&lt;Q194,AND(Y194&lt;0,NOT(ISTEXT(Y194))),ISTEXT('Mortgage 1 Info Calcs'!$K$4)),IF(-Y194&gt;P194,-Y194,Y194-Q194),IF(J195="",0,'Mortgage 1 Info Calcs'!F$26))),'Mortgage 1 Monthly Table'!T195)</f>
        <v>0</v>
      </c>
      <c r="Q195">
        <f>IF(OR(OR(Y194&lt;0,ISTEXT(Y194)),ISTEXT('Mortgage 1 Info Calcs'!$K$4)),"",IF(O195&lt;0,Q194,(Q194+P195)))</f>
        <v>0</v>
      </c>
      <c r="R195">
        <f>IF(OR(ISERROR(L195-S195),ISTEXT('Mortgage 1 Info Calcs'!$K$4)),"",L195-S195+M195)</f>
        <v>359.46768146664289</v>
      </c>
      <c r="S195">
        <f>IF(OR(IF(ISERROR(ROUND((J195-Q195-'Mortgage 1 Info Calcs'!F$24)*(G195/12),2)),0,(J195-O195-Q195-'Mortgage 1 Info Calcs'!F$24)*(G195/12)),,,ISTEXT('Mortgage 1 Info Calcs'!K$4)),IF(((J195-Q195-'Mortgage 1 Info Calcs'!F$24)*(G195/12))&gt;0,((J195-Q195-'Mortgage 1 Info Calcs'!F$24)*(G195/12)),0),0)</f>
        <v>284.8337200188659</v>
      </c>
      <c r="T195">
        <f>IF(OR(ISERROR(SUM(R$12:R195)),(ISTEXT(T194)),(T194=(SUM(R$12:R195)))),"",SUM(R$12:R195))</f>
        <v>43392.723677693379</v>
      </c>
      <c r="U195">
        <f>SUM(S$12:S195)</f>
        <v>75158.73419564002</v>
      </c>
      <c r="V195" t="str">
        <f>IF(ISBLANK('Mortgage 1 Info Calcs'!F$28),"",IF((O195+Q195)&gt;0,((O195+Q195)*G195/12)-((O195+Q195)*(('Mortgage 1 Info Calcs'!F$28)-('Mortgage 1 Info Calcs'!F$28*'Mortgage 1 Info Calcs'!G$29))/12),""))</f>
        <v/>
      </c>
      <c r="W195" t="str">
        <f>IF(ISTEXT(V195),"",SUM(V$12:V195))</f>
        <v/>
      </c>
      <c r="X195">
        <f>IF(OR(J195=Q195,ISTEXT(Y194),ISTEXT('Mortgage 1 Info Calcs'!$F$17)),"",IF(('Mortgage 1 Info Calcs'!F$18*12)&gt;C194+1,IF(C194='Mortgage 1 Info Calcs'!F$18*12,0,'Mortgage 1 Info Calcs'!F$19+Y195*('Mortgage 1 Info Calcs'!F$17)),'Mortgage 1 Info Calcs'!F$19))</f>
        <v>0</v>
      </c>
      <c r="Y195">
        <f>IF(OR(ISERROR(J195-R195-M195),IF(ISERROR((J195-R195-M195)=0),"True",(J195-R195-M195)=0),ISTEXT('Mortgage 1 Info Calcs'!$K$4)),"",IF((J195&gt;(L195+M195)),(FV((G195/'Mortgage 1 Variables'!E$43),1,(L195+M195),-J195+Q195+'Mortgage 1 Info Calcs'!F$24,0))+Q195+'Mortgage 1 Info Calcs'!F$24+IF(I195&gt;0,0,-I195),""))</f>
        <v>56607.276322306549</v>
      </c>
      <c r="Z195" s="67">
        <f>IF((FV(IF(G195=0,'Mortgage 1 Info Calcs'!F$8,G195)/12,1,PMT(IF(G195=0,'Mortgage 1 Info Calcs'!F$8,G195)/12,('Mortgage 1 Info Calcs'!F$9*12)-C194,-Z194,0),-Z194,0))&gt;0,(FV(IF(G195=0,'Mortgage 1 Info Calcs'!F$8,G195)/12,1,PMT(IF(G195=0,'Mortgage 1 Info Calcs'!F$8,G195)/12,('Mortgage 1 Info Calcs'!F$9*12)-C194,-Z194,0),-Z194,0)),0)</f>
        <v>56607.276322306549</v>
      </c>
      <c r="AA195" s="67">
        <f>IF(Z195&lt;=0,0,(IPMT(IF(G195=0,'Mortgage 1 Info Calcs'!F$8,G195)/12,1,('Mortgage 1 Info Calcs'!F$9*12)-C194,-Z194,0)))</f>
        <v>284.8337200188659</v>
      </c>
      <c r="AB195" s="67">
        <f>IF(C195&lt;('Mortgage 1 Info Calcs'!F$9*12),SUM(AA$12:AA195),0)</f>
        <v>75158.73419564002</v>
      </c>
      <c r="AC195" s="14">
        <v>184</v>
      </c>
      <c r="AD195" s="174">
        <f t="shared" si="21"/>
        <v>15.333333333333334</v>
      </c>
      <c r="AE195" s="174" t="str">
        <f>IF(Y195="","",IF(J$12+X195='Mortgage 2 Monthly calcs'!J$12+'Mortgage 2 Monthly calcs'!V195,"",IF(J$12+X195&gt;'Mortgage 2 Monthly calcs'!J$12+'Mortgage 2 Monthly calcs'!V195,IF(Y195+X195+'Mortgage 1 Info Calcs'!F$15&gt;'Mortgage 2 Monthly calcs'!W195+'Mortgage 2 Monthly calcs'!V195,"",C195),IF(Y195+X195&lt;'Mortgage 2 Monthly calcs'!W195+'Mortgage 2 Monthly calcs'!V195,"",C195))))</f>
        <v/>
      </c>
      <c r="AG195" s="16"/>
      <c r="AH195" s="16"/>
      <c r="AI195" s="15"/>
    </row>
    <row r="196" spans="2:35" ht="11.7" customHeight="1" x14ac:dyDescent="0.25">
      <c r="B196">
        <f t="shared" si="19"/>
        <v>15.416666666666666</v>
      </c>
      <c r="C196">
        <v>185</v>
      </c>
      <c r="D196" t="str">
        <f>IF(J964=1,F187+1,"")</f>
        <v/>
      </c>
      <c r="E196" t="str">
        <f t="shared" si="22"/>
        <v/>
      </c>
      <c r="F196" t="str">
        <f>VLOOKUP('Mortgage 1 Variables'!D$12,'Mortgage 1 Variables'!B$8:C$19,2)</f>
        <v>Mar</v>
      </c>
      <c r="G196">
        <f>IF(ISBLANK('Mortgage 1 Monthly Table'!G196),IF(OR(J196=Q196,ISTEXT(Y195),ISTEXT('Mortgage 1 Info Calcs'!$K$4)),0,IF(('Mortgage 1 Info Calcs'!F$7*12)&gt;C195,G195,IF(C195='Mortgage 1 Info Calcs'!F$7*12,'Mortgage 1 Info Calcs'!F$8,G195))),'Mortgage 1 Monthly Table'!G196)</f>
        <v>0.06</v>
      </c>
      <c r="H196">
        <f>((PMT(G196/'Mortgage 1 Variables'!E$43,('Mortgage 1 Info Calcs'!F$9*'Mortgage 1 Variables'!E$43)-C195,-J196,0)))</f>
        <v>644.30140148550879</v>
      </c>
      <c r="I196">
        <f>IF(OR(ISERROR(((IPMT(G196/'Mortgage 1 Variables'!E$43,1,'Mortgage 1 Info Calcs'!F$9*'Mortgage 1 Variables'!E$43,-J196+Q196+'Mortgage 1 Info Calcs'!F$24,IF('Mortgage 1 Info Calcs'!F$5="Interest Only",-J196+Q196+'Mortgage 1 Info Calcs'!F$24,0))))),(((IPMT(G196/'Mortgage 1 Variables'!E$43,1,'Mortgage 1 Info Calcs'!F$9*'Mortgage 1 Variables'!E$43,-J$12,-J$12)))=0)),0,((IPMT(G196/'Mortgage 1 Variables'!E$43,1,'Mortgage 1 Info Calcs'!F$9*'Mortgage 1 Variables'!E$43,-J196+Q196+'Mortgage 1 Info Calcs'!F$24,IF('Mortgage 1 Info Calcs'!F$5="Interest Only",-J196+Q196+'Mortgage 1 Info Calcs'!F$24,0)))))</f>
        <v>283.03638161153276</v>
      </c>
      <c r="J196">
        <f>IF(Y195&gt;0,IF(ISTEXT('Mortgage 1 Info Calcs'!K$4),"0",IF(ISTEXT(Y195),Y195,Y195+(IF(ISTEXT(K196),0,K196)))),0)</f>
        <v>56607.276322306549</v>
      </c>
      <c r="K196">
        <f>IF(ISBLANK('Mortgage 1 Monthly Table'!L196),0,'Mortgage 1 Monthly Table'!L196)</f>
        <v>0</v>
      </c>
      <c r="L196">
        <f>IF(ISBLANK('Mortgage 1 Monthly Table'!N196),IF('Mortgage 1 Info Calcs'!F$13="Calculated",IF('Mortgage 1 Info Calcs'!F$22="Keep Same",IF('Mortgage 1 Info Calcs'!F$5="Interest Only",IF(OR(I196&gt;L195,J196=""),I196,IF(J196&lt;L195,IF(J196&lt;L195,J196+I196,IF(L195+M195&gt;J196,L195+I196,L195)),IF(L195+M195&gt;J196,L195+I196,L195))),IF(H196&gt;L195,H196,IF(J196&gt;L195,IF(L195+M195&gt;J196,L195+I196,L195),J196+S196))),IF('Mortgage 1 Info Calcs'!F$5="Interest Only",'Mortgage 1 Monthly Calcs'!I196,'Mortgage 1 Monthly Calcs'!H196)),'Mortgage 1 Monthly Calcs'!L195),'Mortgage 1 Monthly Table'!N196)</f>
        <v>644.30140148550879</v>
      </c>
      <c r="M196">
        <f>IF(ISBLANK('Mortgage 1 Monthly Table'!P196),IF(N195&gt;J196,IF(J196&gt;L195,J196-L195,0),IF(OR(OR(Y195&lt;0,ISTEXT(Y195)),ISTEXT('Mortgage 1 Info Calcs'!$K$4)),"",'Mortgage 1 Info Calcs'!F$21)),'Mortgage 1 Monthly Table'!P196)</f>
        <v>0</v>
      </c>
      <c r="N196">
        <f t="shared" si="20"/>
        <v>644.30140148550879</v>
      </c>
      <c r="O196">
        <f>IF(OR(OR(Y195&lt;0,ISTEXT(Y195)),ISTEXT('Mortgage 1 Info Calcs'!$K$4)),"",(O195+M196))</f>
        <v>0</v>
      </c>
      <c r="P196">
        <f>IF(ISBLANK('Mortgage 1 Monthly Table'!T196),IF(ISTEXT(J196),0,IF(OR(Y195&lt;Q195,AND(Y195&lt;0,NOT(ISTEXT(Y195))),ISTEXT('Mortgage 1 Info Calcs'!$K$4)),IF(-Y195&gt;P195,-Y195,Y195-Q195),IF(J196="",0,'Mortgage 1 Info Calcs'!F$26))),'Mortgage 1 Monthly Table'!T196)</f>
        <v>0</v>
      </c>
      <c r="Q196">
        <f>IF(OR(OR(Y195&lt;0,ISTEXT(Y195)),ISTEXT('Mortgage 1 Info Calcs'!$K$4)),"",IF(O196&lt;0,Q195,(Q195+P196)))</f>
        <v>0</v>
      </c>
      <c r="R196">
        <f>IF(OR(ISERROR(L196-S196),ISTEXT('Mortgage 1 Info Calcs'!$K$4)),"",L196-S196+M196)</f>
        <v>361.26501987397603</v>
      </c>
      <c r="S196">
        <f>IF(OR(IF(ISERROR(ROUND((J196-Q196-'Mortgage 1 Info Calcs'!F$24)*(G196/12),2)),0,(J196-O196-Q196-'Mortgage 1 Info Calcs'!F$24)*(G196/12)),,,ISTEXT('Mortgage 1 Info Calcs'!K$4)),IF(((J196-Q196-'Mortgage 1 Info Calcs'!F$24)*(G196/12))&gt;0,((J196-Q196-'Mortgage 1 Info Calcs'!F$24)*(G196/12)),0),0)</f>
        <v>283.03638161153276</v>
      </c>
      <c r="T196">
        <f>IF(OR(ISERROR(SUM(R$12:R196)),(ISTEXT(T195)),(T195=(SUM(R$12:R196)))),"",SUM(R$12:R196))</f>
        <v>43753.988697567358</v>
      </c>
      <c r="U196">
        <f>SUM(S$12:S196)</f>
        <v>75441.770577251547</v>
      </c>
      <c r="V196" t="str">
        <f>IF(ISBLANK('Mortgage 1 Info Calcs'!F$28),"",IF((O196+Q196)&gt;0,((O196+Q196)*G196/12)-((O196+Q196)*(('Mortgage 1 Info Calcs'!F$28)-('Mortgage 1 Info Calcs'!F$28*'Mortgage 1 Info Calcs'!G$29))/12),""))</f>
        <v/>
      </c>
      <c r="W196" t="str">
        <f>IF(ISTEXT(V196),"",SUM(V$12:V196))</f>
        <v/>
      </c>
      <c r="X196">
        <f>IF(OR(J196=Q196,ISTEXT(Y195),ISTEXT('Mortgage 1 Info Calcs'!$F$17)),"",IF(('Mortgage 1 Info Calcs'!F$18*12)&gt;C195+1,IF(C195='Mortgage 1 Info Calcs'!F$18*12,0,'Mortgage 1 Info Calcs'!F$19+Y196*('Mortgage 1 Info Calcs'!F$17)),'Mortgage 1 Info Calcs'!F$19))</f>
        <v>0</v>
      </c>
      <c r="Y196">
        <f>IF(OR(ISERROR(J196-R196-M196),IF(ISERROR((J196-R196-M196)=0),"True",(J196-R196-M196)=0),ISTEXT('Mortgage 1 Info Calcs'!$K$4)),"",IF((J196&gt;(L196+M196)),(FV((G196/'Mortgage 1 Variables'!E$43),1,(L196+M196),-J196+Q196+'Mortgage 1 Info Calcs'!F$24,0))+Q196+'Mortgage 1 Info Calcs'!F$24+IF(I196&gt;0,0,-I196),""))</f>
        <v>56246.011302432584</v>
      </c>
      <c r="Z196" s="67">
        <f>IF((FV(IF(G196=0,'Mortgage 1 Info Calcs'!F$8,G196)/12,1,PMT(IF(G196=0,'Mortgage 1 Info Calcs'!F$8,G196)/12,('Mortgage 1 Info Calcs'!F$9*12)-C195,-Z195,0),-Z195,0))&gt;0,(FV(IF(G196=0,'Mortgage 1 Info Calcs'!F$8,G196)/12,1,PMT(IF(G196=0,'Mortgage 1 Info Calcs'!F$8,G196)/12,('Mortgage 1 Info Calcs'!F$9*12)-C195,-Z195,0),-Z195,0)),0)</f>
        <v>56246.011302432584</v>
      </c>
      <c r="AA196" s="67">
        <f>IF(Z196&lt;=0,0,(IPMT(IF(G196=0,'Mortgage 1 Info Calcs'!F$8,G196)/12,1,('Mortgage 1 Info Calcs'!F$9*12)-C195,-Z195,0)))</f>
        <v>283.03638161153276</v>
      </c>
      <c r="AB196" s="67">
        <f>IF(C196&lt;('Mortgage 1 Info Calcs'!F$9*12),SUM(AA$12:AA196),0)</f>
        <v>75441.770577251547</v>
      </c>
      <c r="AC196" s="14">
        <v>185</v>
      </c>
      <c r="AD196" s="174">
        <f t="shared" si="21"/>
        <v>15.416666666666666</v>
      </c>
      <c r="AE196" s="174" t="str">
        <f>IF(Y196="","",IF(J$12+X196='Mortgage 2 Monthly calcs'!J$12+'Mortgage 2 Monthly calcs'!V196,"",IF(J$12+X196&gt;'Mortgage 2 Monthly calcs'!J$12+'Mortgage 2 Monthly calcs'!V196,IF(Y196+X196+'Mortgage 1 Info Calcs'!F$15&gt;'Mortgage 2 Monthly calcs'!W196+'Mortgage 2 Monthly calcs'!V196,"",C196),IF(Y196+X196&lt;'Mortgage 2 Monthly calcs'!W196+'Mortgage 2 Monthly calcs'!V196,"",C196))))</f>
        <v/>
      </c>
      <c r="AG196" s="16"/>
      <c r="AH196" s="16"/>
      <c r="AI196" s="15"/>
    </row>
    <row r="197" spans="2:35" ht="11.7" customHeight="1" x14ac:dyDescent="0.25">
      <c r="B197">
        <f t="shared" si="19"/>
        <v>15.5</v>
      </c>
      <c r="C197">
        <v>186</v>
      </c>
      <c r="D197" t="str">
        <f>IF(J965=1,F187+1,"")</f>
        <v/>
      </c>
      <c r="E197" t="str">
        <f t="shared" si="22"/>
        <v/>
      </c>
      <c r="F197" t="str">
        <f>VLOOKUP('Mortgage 1 Variables'!D$13,'Mortgage 1 Variables'!B$8:C$19,2)</f>
        <v>Apr</v>
      </c>
      <c r="G197">
        <f>IF(ISBLANK('Mortgage 1 Monthly Table'!G197),IF(OR(J197=Q197,ISTEXT(Y196),ISTEXT('Mortgage 1 Info Calcs'!$K$4)),0,IF(('Mortgage 1 Info Calcs'!F$7*12)&gt;C196,G196,IF(C196='Mortgage 1 Info Calcs'!F$7*12,'Mortgage 1 Info Calcs'!F$8,G196))),'Mortgage 1 Monthly Table'!G197)</f>
        <v>0.06</v>
      </c>
      <c r="H197">
        <f>((PMT(G197/'Mortgage 1 Variables'!E$43,('Mortgage 1 Info Calcs'!F$9*'Mortgage 1 Variables'!E$43)-C196,-J197,0)))</f>
        <v>644.30140148550902</v>
      </c>
      <c r="I197">
        <f>IF(OR(ISERROR(((IPMT(G197/'Mortgage 1 Variables'!E$43,1,'Mortgage 1 Info Calcs'!F$9*'Mortgage 1 Variables'!E$43,-J197+Q197+'Mortgage 1 Info Calcs'!F$24,IF('Mortgage 1 Info Calcs'!F$5="Interest Only",-J197+Q197+'Mortgage 1 Info Calcs'!F$24,0))))),(((IPMT(G197/'Mortgage 1 Variables'!E$43,1,'Mortgage 1 Info Calcs'!F$9*'Mortgage 1 Variables'!E$43,-J$12,-J$12)))=0)),0,((IPMT(G197/'Mortgage 1 Variables'!E$43,1,'Mortgage 1 Info Calcs'!F$9*'Mortgage 1 Variables'!E$43,-J197+Q197+'Mortgage 1 Info Calcs'!F$24,IF('Mortgage 1 Info Calcs'!F$5="Interest Only",-J197+Q197+'Mortgage 1 Info Calcs'!F$24,0)))))</f>
        <v>281.23005651216295</v>
      </c>
      <c r="J197">
        <f>IF(Y196&gt;0,IF(ISTEXT('Mortgage 1 Info Calcs'!K$4),"0",IF(ISTEXT(Y196),Y196,Y196+(IF(ISTEXT(K197),0,K197)))),0)</f>
        <v>56246.011302432584</v>
      </c>
      <c r="K197">
        <f>IF(ISBLANK('Mortgage 1 Monthly Table'!L197),0,'Mortgage 1 Monthly Table'!L197)</f>
        <v>0</v>
      </c>
      <c r="L197">
        <f>IF(ISBLANK('Mortgage 1 Monthly Table'!N197),IF('Mortgage 1 Info Calcs'!F$13="Calculated",IF('Mortgage 1 Info Calcs'!F$22="Keep Same",IF('Mortgage 1 Info Calcs'!F$5="Interest Only",IF(OR(I197&gt;L196,J197=""),I197,IF(J197&lt;L196,IF(J197&lt;L196,J197+I197,IF(L196+M196&gt;J197,L196+I197,L196)),IF(L196+M196&gt;J197,L196+I197,L196))),IF(H197&gt;L196,H197,IF(J197&gt;L196,IF(L196+M196&gt;J197,L196+I197,L196),J197+S197))),IF('Mortgage 1 Info Calcs'!F$5="Interest Only",'Mortgage 1 Monthly Calcs'!I197,'Mortgage 1 Monthly Calcs'!H197)),'Mortgage 1 Monthly Calcs'!L196),'Mortgage 1 Monthly Table'!N197)</f>
        <v>644.30140148550902</v>
      </c>
      <c r="M197">
        <f>IF(ISBLANK('Mortgage 1 Monthly Table'!P197),IF(N196&gt;J197,IF(J197&gt;L196,J197-L196,0),IF(OR(OR(Y196&lt;0,ISTEXT(Y196)),ISTEXT('Mortgage 1 Info Calcs'!$K$4)),"",'Mortgage 1 Info Calcs'!F$21)),'Mortgage 1 Monthly Table'!P197)</f>
        <v>0</v>
      </c>
      <c r="N197">
        <f t="shared" si="20"/>
        <v>644.30140148550902</v>
      </c>
      <c r="O197">
        <f>IF(OR(OR(Y196&lt;0,ISTEXT(Y196)),ISTEXT('Mortgage 1 Info Calcs'!$K$4)),"",(O196+M197))</f>
        <v>0</v>
      </c>
      <c r="P197">
        <f>IF(ISBLANK('Mortgage 1 Monthly Table'!T197),IF(ISTEXT(J197),0,IF(OR(Y196&lt;Q196,AND(Y196&lt;0,NOT(ISTEXT(Y196))),ISTEXT('Mortgage 1 Info Calcs'!$K$4)),IF(-Y196&gt;P196,-Y196,Y196-Q196),IF(J197="",0,'Mortgage 1 Info Calcs'!F$26))),'Mortgage 1 Monthly Table'!T197)</f>
        <v>0</v>
      </c>
      <c r="Q197">
        <f>IF(OR(OR(Y196&lt;0,ISTEXT(Y196)),ISTEXT('Mortgage 1 Info Calcs'!$K$4)),"",IF(O197&lt;0,Q196,(Q196+P197)))</f>
        <v>0</v>
      </c>
      <c r="R197">
        <f>IF(OR(ISERROR(L197-S197),ISTEXT('Mortgage 1 Info Calcs'!$K$4)),"",L197-S197+M197)</f>
        <v>363.07134497334607</v>
      </c>
      <c r="S197">
        <f>IF(OR(IF(ISERROR(ROUND((J197-Q197-'Mortgage 1 Info Calcs'!F$24)*(G197/12),2)),0,(J197-O197-Q197-'Mortgage 1 Info Calcs'!F$24)*(G197/12)),,,ISTEXT('Mortgage 1 Info Calcs'!K$4)),IF(((J197-Q197-'Mortgage 1 Info Calcs'!F$24)*(G197/12))&gt;0,((J197-Q197-'Mortgage 1 Info Calcs'!F$24)*(G197/12)),0),0)</f>
        <v>281.23005651216295</v>
      </c>
      <c r="T197">
        <f>IF(OR(ISERROR(SUM(R$12:R197)),(ISTEXT(T196)),(T196=(SUM(R$12:R197)))),"",SUM(R$12:R197))</f>
        <v>44117.060042540703</v>
      </c>
      <c r="U197">
        <f>SUM(S$12:S197)</f>
        <v>75723.000633763717</v>
      </c>
      <c r="V197" t="str">
        <f>IF(ISBLANK('Mortgage 1 Info Calcs'!F$28),"",IF((O197+Q197)&gt;0,((O197+Q197)*G197/12)-((O197+Q197)*(('Mortgage 1 Info Calcs'!F$28)-('Mortgage 1 Info Calcs'!F$28*'Mortgage 1 Info Calcs'!G$29))/12),""))</f>
        <v/>
      </c>
      <c r="W197" t="str">
        <f>IF(ISTEXT(V197),"",SUM(V$12:V197))</f>
        <v/>
      </c>
      <c r="X197">
        <f>IF(OR(J197=Q197,ISTEXT(Y196),ISTEXT('Mortgage 1 Info Calcs'!$F$17)),"",IF(('Mortgage 1 Info Calcs'!F$18*12)&gt;C196+1,IF(C196='Mortgage 1 Info Calcs'!F$18*12,0,'Mortgage 1 Info Calcs'!F$19+Y197*('Mortgage 1 Info Calcs'!F$17)),'Mortgage 1 Info Calcs'!F$19))</f>
        <v>0</v>
      </c>
      <c r="Y197">
        <f>IF(OR(ISERROR(J197-R197-M197),IF(ISERROR((J197-R197-M197)=0),"True",(J197-R197-M197)=0),ISTEXT('Mortgage 1 Info Calcs'!$K$4)),"",IF((J197&gt;(L197+M197)),(FV((G197/'Mortgage 1 Variables'!E$43),1,(L197+M197),-J197+Q197+'Mortgage 1 Info Calcs'!F$24,0))+Q197+'Mortgage 1 Info Calcs'!F$24+IF(I197&gt;0,0,-I197),""))</f>
        <v>55882.939957459246</v>
      </c>
      <c r="Z197" s="67">
        <f>IF((FV(IF(G197=0,'Mortgage 1 Info Calcs'!F$8,G197)/12,1,PMT(IF(G197=0,'Mortgage 1 Info Calcs'!F$8,G197)/12,('Mortgage 1 Info Calcs'!F$9*12)-C196,-Z196,0),-Z196,0))&gt;0,(FV(IF(G197=0,'Mortgage 1 Info Calcs'!F$8,G197)/12,1,PMT(IF(G197=0,'Mortgage 1 Info Calcs'!F$8,G197)/12,('Mortgage 1 Info Calcs'!F$9*12)-C196,-Z196,0),-Z196,0)),0)</f>
        <v>55882.939957459246</v>
      </c>
      <c r="AA197" s="67">
        <f>IF(Z197&lt;=0,0,(IPMT(IF(G197=0,'Mortgage 1 Info Calcs'!F$8,G197)/12,1,('Mortgage 1 Info Calcs'!F$9*12)-C196,-Z196,0)))</f>
        <v>281.23005651216295</v>
      </c>
      <c r="AB197" s="67">
        <f>IF(C197&lt;('Mortgage 1 Info Calcs'!F$9*12),SUM(AA$12:AA197),0)</f>
        <v>75723.000633763717</v>
      </c>
      <c r="AC197" s="14">
        <v>186</v>
      </c>
      <c r="AD197" s="174">
        <f t="shared" si="21"/>
        <v>15.5</v>
      </c>
      <c r="AE197" s="174" t="str">
        <f>IF(Y197="","",IF(J$12+X197='Mortgage 2 Monthly calcs'!J$12+'Mortgage 2 Monthly calcs'!V197,"",IF(J$12+X197&gt;'Mortgage 2 Monthly calcs'!J$12+'Mortgage 2 Monthly calcs'!V197,IF(Y197+X197+'Mortgage 1 Info Calcs'!F$15&gt;'Mortgage 2 Monthly calcs'!W197+'Mortgage 2 Monthly calcs'!V197,"",C197),IF(Y197+X197&lt;'Mortgage 2 Monthly calcs'!W197+'Mortgage 2 Monthly calcs'!V197,"",C197))))</f>
        <v/>
      </c>
      <c r="AG197" s="16"/>
      <c r="AH197" s="16"/>
      <c r="AI197" s="15"/>
    </row>
    <row r="198" spans="2:35" ht="11.7" customHeight="1" x14ac:dyDescent="0.25">
      <c r="B198">
        <f t="shared" si="19"/>
        <v>15.583333333333334</v>
      </c>
      <c r="C198">
        <v>187</v>
      </c>
      <c r="D198" t="str">
        <f>IF(J966=1,F187+1,"")</f>
        <v/>
      </c>
      <c r="E198" t="str">
        <f t="shared" si="22"/>
        <v/>
      </c>
      <c r="F198" t="str">
        <f>VLOOKUP('Mortgage 1 Variables'!D$14,'Mortgage 1 Variables'!B$8:C$19,2)</f>
        <v>May</v>
      </c>
      <c r="G198">
        <f>IF(ISBLANK('Mortgage 1 Monthly Table'!G198),IF(OR(J198=Q198,ISTEXT(Y197),ISTEXT('Mortgage 1 Info Calcs'!$K$4)),0,IF(('Mortgage 1 Info Calcs'!F$7*12)&gt;C197,G197,IF(C197='Mortgage 1 Info Calcs'!F$7*12,'Mortgage 1 Info Calcs'!F$8,G197))),'Mortgage 1 Monthly Table'!G198)</f>
        <v>0.06</v>
      </c>
      <c r="H198">
        <f>((PMT(G198/'Mortgage 1 Variables'!E$43,('Mortgage 1 Info Calcs'!F$9*'Mortgage 1 Variables'!E$43)-C197,-J198,0)))</f>
        <v>644.30140148550913</v>
      </c>
      <c r="I198">
        <f>IF(OR(ISERROR(((IPMT(G198/'Mortgage 1 Variables'!E$43,1,'Mortgage 1 Info Calcs'!F$9*'Mortgage 1 Variables'!E$43,-J198+Q198+'Mortgage 1 Info Calcs'!F$24,IF('Mortgage 1 Info Calcs'!F$5="Interest Only",-J198+Q198+'Mortgage 1 Info Calcs'!F$24,0))))),(((IPMT(G198/'Mortgage 1 Variables'!E$43,1,'Mortgage 1 Info Calcs'!F$9*'Mortgage 1 Variables'!E$43,-J$12,-J$12)))=0)),0,((IPMT(G198/'Mortgage 1 Variables'!E$43,1,'Mortgage 1 Info Calcs'!F$9*'Mortgage 1 Variables'!E$43,-J198+Q198+'Mortgage 1 Info Calcs'!F$24,IF('Mortgage 1 Info Calcs'!F$5="Interest Only",-J198+Q198+'Mortgage 1 Info Calcs'!F$24,0)))))</f>
        <v>279.41469978729623</v>
      </c>
      <c r="J198">
        <f>IF(Y197&gt;0,IF(ISTEXT('Mortgage 1 Info Calcs'!K$4),"0",IF(ISTEXT(Y197),Y197,Y197+(IF(ISTEXT(K198),0,K198)))),0)</f>
        <v>55882.939957459246</v>
      </c>
      <c r="K198">
        <f>IF(ISBLANK('Mortgage 1 Monthly Table'!L198),0,'Mortgage 1 Monthly Table'!L198)</f>
        <v>0</v>
      </c>
      <c r="L198">
        <f>IF(ISBLANK('Mortgage 1 Monthly Table'!N198),IF('Mortgage 1 Info Calcs'!F$13="Calculated",IF('Mortgage 1 Info Calcs'!F$22="Keep Same",IF('Mortgage 1 Info Calcs'!F$5="Interest Only",IF(OR(I198&gt;L197,J198=""),I198,IF(J198&lt;L197,IF(J198&lt;L197,J198+I198,IF(L197+M197&gt;J198,L197+I198,L197)),IF(L197+M197&gt;J198,L197+I198,L197))),IF(H198&gt;L197,H198,IF(J198&gt;L197,IF(L197+M197&gt;J198,L197+I198,L197),J198+S198))),IF('Mortgage 1 Info Calcs'!F$5="Interest Only",'Mortgage 1 Monthly Calcs'!I198,'Mortgage 1 Monthly Calcs'!H198)),'Mortgage 1 Monthly Calcs'!L197),'Mortgage 1 Monthly Table'!N198)</f>
        <v>644.30140148550913</v>
      </c>
      <c r="M198">
        <f>IF(ISBLANK('Mortgage 1 Monthly Table'!P198),IF(N197&gt;J198,IF(J198&gt;L197,J198-L197,0),IF(OR(OR(Y197&lt;0,ISTEXT(Y197)),ISTEXT('Mortgage 1 Info Calcs'!$K$4)),"",'Mortgage 1 Info Calcs'!F$21)),'Mortgage 1 Monthly Table'!P198)</f>
        <v>0</v>
      </c>
      <c r="N198">
        <f t="shared" si="20"/>
        <v>644.30140148550913</v>
      </c>
      <c r="O198">
        <f>IF(OR(OR(Y197&lt;0,ISTEXT(Y197)),ISTEXT('Mortgage 1 Info Calcs'!$K$4)),"",(O197+M198))</f>
        <v>0</v>
      </c>
      <c r="P198">
        <f>IF(ISBLANK('Mortgage 1 Monthly Table'!T198),IF(ISTEXT(J198),0,IF(OR(Y197&lt;Q197,AND(Y197&lt;0,NOT(ISTEXT(Y197))),ISTEXT('Mortgage 1 Info Calcs'!$K$4)),IF(-Y197&gt;P197,-Y197,Y197-Q197),IF(J198="",0,'Mortgage 1 Info Calcs'!F$26))),'Mortgage 1 Monthly Table'!T198)</f>
        <v>0</v>
      </c>
      <c r="Q198">
        <f>IF(OR(OR(Y197&lt;0,ISTEXT(Y197)),ISTEXT('Mortgage 1 Info Calcs'!$K$4)),"",IF(O198&lt;0,Q197,(Q197+P198)))</f>
        <v>0</v>
      </c>
      <c r="R198">
        <f>IF(OR(ISERROR(L198-S198),ISTEXT('Mortgage 1 Info Calcs'!$K$4)),"",L198-S198+M198)</f>
        <v>364.8867016982129</v>
      </c>
      <c r="S198">
        <f>IF(OR(IF(ISERROR(ROUND((J198-Q198-'Mortgage 1 Info Calcs'!F$24)*(G198/12),2)),0,(J198-O198-Q198-'Mortgage 1 Info Calcs'!F$24)*(G198/12)),,,ISTEXT('Mortgage 1 Info Calcs'!K$4)),IF(((J198-Q198-'Mortgage 1 Info Calcs'!F$24)*(G198/12))&gt;0,((J198-Q198-'Mortgage 1 Info Calcs'!F$24)*(G198/12)),0),0)</f>
        <v>279.41469978729623</v>
      </c>
      <c r="T198">
        <f>IF(OR(ISERROR(SUM(R$12:R198)),(ISTEXT(T197)),(T197=(SUM(R$12:R198)))),"",SUM(R$12:R198))</f>
        <v>44481.946744238914</v>
      </c>
      <c r="U198">
        <f>SUM(S$12:S198)</f>
        <v>76002.41533355102</v>
      </c>
      <c r="V198" t="str">
        <f>IF(ISBLANK('Mortgage 1 Info Calcs'!F$28),"",IF((O198+Q198)&gt;0,((O198+Q198)*G198/12)-((O198+Q198)*(('Mortgage 1 Info Calcs'!F$28)-('Mortgage 1 Info Calcs'!F$28*'Mortgage 1 Info Calcs'!G$29))/12),""))</f>
        <v/>
      </c>
      <c r="W198" t="str">
        <f>IF(ISTEXT(V198),"",SUM(V$12:V198))</f>
        <v/>
      </c>
      <c r="X198">
        <f>IF(OR(J198=Q198,ISTEXT(Y197),ISTEXT('Mortgage 1 Info Calcs'!$F$17)),"",IF(('Mortgage 1 Info Calcs'!F$18*12)&gt;C197+1,IF(C197='Mortgage 1 Info Calcs'!F$18*12,0,'Mortgage 1 Info Calcs'!F$19+Y198*('Mortgage 1 Info Calcs'!F$17)),'Mortgage 1 Info Calcs'!F$19))</f>
        <v>0</v>
      </c>
      <c r="Y198">
        <f>IF(OR(ISERROR(J198-R198-M198),IF(ISERROR((J198-R198-M198)=0),"True",(J198-R198-M198)=0),ISTEXT('Mortgage 1 Info Calcs'!$K$4)),"",IF((J198&gt;(L198+M198)),(FV((G198/'Mortgage 1 Variables'!E$43),1,(L198+M198),-J198+Q198+'Mortgage 1 Info Calcs'!F$24,0))+Q198+'Mortgage 1 Info Calcs'!F$24+IF(I198&gt;0,0,-I198),""))</f>
        <v>55518.053255761042</v>
      </c>
      <c r="Z198" s="67">
        <f>IF((FV(IF(G198=0,'Mortgage 1 Info Calcs'!F$8,G198)/12,1,PMT(IF(G198=0,'Mortgage 1 Info Calcs'!F$8,G198)/12,('Mortgage 1 Info Calcs'!F$9*12)-C197,-Z197,0),-Z197,0))&gt;0,(FV(IF(G198=0,'Mortgage 1 Info Calcs'!F$8,G198)/12,1,PMT(IF(G198=0,'Mortgage 1 Info Calcs'!F$8,G198)/12,('Mortgage 1 Info Calcs'!F$9*12)-C197,-Z197,0),-Z197,0)),0)</f>
        <v>55518.053255761042</v>
      </c>
      <c r="AA198" s="67">
        <f>IF(Z198&lt;=0,0,(IPMT(IF(G198=0,'Mortgage 1 Info Calcs'!F$8,G198)/12,1,('Mortgage 1 Info Calcs'!F$9*12)-C197,-Z197,0)))</f>
        <v>279.41469978729623</v>
      </c>
      <c r="AB198" s="67">
        <f>IF(C198&lt;('Mortgage 1 Info Calcs'!F$9*12),SUM(AA$12:AA198),0)</f>
        <v>76002.41533355102</v>
      </c>
      <c r="AC198" s="14">
        <v>187</v>
      </c>
      <c r="AD198" s="174">
        <f t="shared" si="21"/>
        <v>15.583333333333334</v>
      </c>
      <c r="AE198" s="174" t="str">
        <f>IF(Y198="","",IF(J$12+X198='Mortgage 2 Monthly calcs'!J$12+'Mortgage 2 Monthly calcs'!V198,"",IF(J$12+X198&gt;'Mortgage 2 Monthly calcs'!J$12+'Mortgage 2 Monthly calcs'!V198,IF(Y198+X198+'Mortgage 1 Info Calcs'!F$15&gt;'Mortgage 2 Monthly calcs'!W198+'Mortgage 2 Monthly calcs'!V198,"",C198),IF(Y198+X198&lt;'Mortgage 2 Monthly calcs'!W198+'Mortgage 2 Monthly calcs'!V198,"",C198))))</f>
        <v/>
      </c>
      <c r="AG198" s="16"/>
      <c r="AH198" s="16"/>
      <c r="AI198" s="15"/>
    </row>
    <row r="199" spans="2:35" ht="11.7" customHeight="1" x14ac:dyDescent="0.25">
      <c r="B199">
        <f t="shared" si="19"/>
        <v>15.666666666666666</v>
      </c>
      <c r="C199">
        <v>188</v>
      </c>
      <c r="D199" t="str">
        <f>IF(J967=1,F187+1,"")</f>
        <v/>
      </c>
      <c r="E199" t="str">
        <f t="shared" si="22"/>
        <v/>
      </c>
      <c r="F199" t="str">
        <f>VLOOKUP('Mortgage 1 Variables'!D$15,'Mortgage 1 Variables'!B$8:C$19,2)</f>
        <v>Jun</v>
      </c>
      <c r="G199">
        <f>IF(ISBLANK('Mortgage 1 Monthly Table'!G199),IF(OR(J199=Q199,ISTEXT(Y198),ISTEXT('Mortgage 1 Info Calcs'!$K$4)),0,IF(('Mortgage 1 Info Calcs'!F$7*12)&gt;C198,G198,IF(C198='Mortgage 1 Info Calcs'!F$7*12,'Mortgage 1 Info Calcs'!F$8,G198))),'Mortgage 1 Monthly Table'!G199)</f>
        <v>0.06</v>
      </c>
      <c r="H199">
        <f>((PMT(G199/'Mortgage 1 Variables'!E$43,('Mortgage 1 Info Calcs'!F$9*'Mortgage 1 Variables'!E$43)-C198,-J199,0)))</f>
        <v>644.30140148550925</v>
      </c>
      <c r="I199">
        <f>IF(OR(ISERROR(((IPMT(G199/'Mortgage 1 Variables'!E$43,1,'Mortgage 1 Info Calcs'!F$9*'Mortgage 1 Variables'!E$43,-J199+Q199+'Mortgage 1 Info Calcs'!F$24,IF('Mortgage 1 Info Calcs'!F$5="Interest Only",-J199+Q199+'Mortgage 1 Info Calcs'!F$24,0))))),(((IPMT(G199/'Mortgage 1 Variables'!E$43,1,'Mortgage 1 Info Calcs'!F$9*'Mortgage 1 Variables'!E$43,-J$12,-J$12)))=0)),0,((IPMT(G199/'Mortgage 1 Variables'!E$43,1,'Mortgage 1 Info Calcs'!F$9*'Mortgage 1 Variables'!E$43,-J199+Q199+'Mortgage 1 Info Calcs'!F$24,IF('Mortgage 1 Info Calcs'!F$5="Interest Only",-J199+Q199+'Mortgage 1 Info Calcs'!F$24,0)))))</f>
        <v>277.59026627880525</v>
      </c>
      <c r="J199">
        <f>IF(Y198&gt;0,IF(ISTEXT('Mortgage 1 Info Calcs'!K$4),"0",IF(ISTEXT(Y198),Y198,Y198+(IF(ISTEXT(K199),0,K199)))),0)</f>
        <v>55518.053255761042</v>
      </c>
      <c r="K199">
        <f>IF(ISBLANK('Mortgage 1 Monthly Table'!L199),0,'Mortgage 1 Monthly Table'!L199)</f>
        <v>0</v>
      </c>
      <c r="L199">
        <f>IF(ISBLANK('Mortgage 1 Monthly Table'!N199),IF('Mortgage 1 Info Calcs'!F$13="Calculated",IF('Mortgage 1 Info Calcs'!F$22="Keep Same",IF('Mortgage 1 Info Calcs'!F$5="Interest Only",IF(OR(I199&gt;L198,J199=""),I199,IF(J199&lt;L198,IF(J199&lt;L198,J199+I199,IF(L198+M198&gt;J199,L198+I199,L198)),IF(L198+M198&gt;J199,L198+I199,L198))),IF(H199&gt;L198,H199,IF(J199&gt;L198,IF(L198+M198&gt;J199,L198+I199,L198),J199+S199))),IF('Mortgage 1 Info Calcs'!F$5="Interest Only",'Mortgage 1 Monthly Calcs'!I199,'Mortgage 1 Monthly Calcs'!H199)),'Mortgage 1 Monthly Calcs'!L198),'Mortgage 1 Monthly Table'!N199)</f>
        <v>644.30140148550925</v>
      </c>
      <c r="M199">
        <f>IF(ISBLANK('Mortgage 1 Monthly Table'!P199),IF(N198&gt;J199,IF(J199&gt;L198,J199-L198,0),IF(OR(OR(Y198&lt;0,ISTEXT(Y198)),ISTEXT('Mortgage 1 Info Calcs'!$K$4)),"",'Mortgage 1 Info Calcs'!F$21)),'Mortgage 1 Monthly Table'!P199)</f>
        <v>0</v>
      </c>
      <c r="N199">
        <f t="shared" si="20"/>
        <v>644.30140148550925</v>
      </c>
      <c r="O199">
        <f>IF(OR(OR(Y198&lt;0,ISTEXT(Y198)),ISTEXT('Mortgage 1 Info Calcs'!$K$4)),"",(O198+M199))</f>
        <v>0</v>
      </c>
      <c r="P199">
        <f>IF(ISBLANK('Mortgage 1 Monthly Table'!T199),IF(ISTEXT(J199),0,IF(OR(Y198&lt;Q198,AND(Y198&lt;0,NOT(ISTEXT(Y198))),ISTEXT('Mortgage 1 Info Calcs'!$K$4)),IF(-Y198&gt;P198,-Y198,Y198-Q198),IF(J199="",0,'Mortgage 1 Info Calcs'!F$26))),'Mortgage 1 Monthly Table'!T199)</f>
        <v>0</v>
      </c>
      <c r="Q199">
        <f>IF(OR(OR(Y198&lt;0,ISTEXT(Y198)),ISTEXT('Mortgage 1 Info Calcs'!$K$4)),"",IF(O199&lt;0,Q198,(Q198+P199)))</f>
        <v>0</v>
      </c>
      <c r="R199">
        <f>IF(OR(ISERROR(L199-S199),ISTEXT('Mortgage 1 Info Calcs'!$K$4)),"",L199-S199+M199)</f>
        <v>366.711135206704</v>
      </c>
      <c r="S199">
        <f>IF(OR(IF(ISERROR(ROUND((J199-Q199-'Mortgage 1 Info Calcs'!F$24)*(G199/12),2)),0,(J199-O199-Q199-'Mortgage 1 Info Calcs'!F$24)*(G199/12)),,,ISTEXT('Mortgage 1 Info Calcs'!K$4)),IF(((J199-Q199-'Mortgage 1 Info Calcs'!F$24)*(G199/12))&gt;0,((J199-Q199-'Mortgage 1 Info Calcs'!F$24)*(G199/12)),0),0)</f>
        <v>277.59026627880525</v>
      </c>
      <c r="T199">
        <f>IF(OR(ISERROR(SUM(R$12:R199)),(ISTEXT(T198)),(T198=(SUM(R$12:R199)))),"",SUM(R$12:R199))</f>
        <v>44848.657879445615</v>
      </c>
      <c r="U199">
        <f>SUM(S$12:S199)</f>
        <v>76280.005599829819</v>
      </c>
      <c r="V199" t="str">
        <f>IF(ISBLANK('Mortgage 1 Info Calcs'!F$28),"",IF((O199+Q199)&gt;0,((O199+Q199)*G199/12)-((O199+Q199)*(('Mortgage 1 Info Calcs'!F$28)-('Mortgage 1 Info Calcs'!F$28*'Mortgage 1 Info Calcs'!G$29))/12),""))</f>
        <v/>
      </c>
      <c r="W199" t="str">
        <f>IF(ISTEXT(V199),"",SUM(V$12:V199))</f>
        <v/>
      </c>
      <c r="X199">
        <f>IF(OR(J199=Q199,ISTEXT(Y198),ISTEXT('Mortgage 1 Info Calcs'!$F$17)),"",IF(('Mortgage 1 Info Calcs'!F$18*12)&gt;C198+1,IF(C198='Mortgage 1 Info Calcs'!F$18*12,0,'Mortgage 1 Info Calcs'!F$19+Y199*('Mortgage 1 Info Calcs'!F$17)),'Mortgage 1 Info Calcs'!F$19))</f>
        <v>0</v>
      </c>
      <c r="Y199">
        <f>IF(OR(ISERROR(J199-R199-M199),IF(ISERROR((J199-R199-M199)=0),"True",(J199-R199-M199)=0),ISTEXT('Mortgage 1 Info Calcs'!$K$4)),"",IF((J199&gt;(L199+M199)),(FV((G199/'Mortgage 1 Variables'!E$43),1,(L199+M199),-J199+Q199+'Mortgage 1 Info Calcs'!F$24,0))+Q199+'Mortgage 1 Info Calcs'!F$24+IF(I199&gt;0,0,-I199),""))</f>
        <v>55151.342120554349</v>
      </c>
      <c r="Z199" s="67">
        <f>IF((FV(IF(G199=0,'Mortgage 1 Info Calcs'!F$8,G199)/12,1,PMT(IF(G199=0,'Mortgage 1 Info Calcs'!F$8,G199)/12,('Mortgage 1 Info Calcs'!F$9*12)-C198,-Z198,0),-Z198,0))&gt;0,(FV(IF(G199=0,'Mortgage 1 Info Calcs'!F$8,G199)/12,1,PMT(IF(G199=0,'Mortgage 1 Info Calcs'!F$8,G199)/12,('Mortgage 1 Info Calcs'!F$9*12)-C198,-Z198,0),-Z198,0)),0)</f>
        <v>55151.342120554349</v>
      </c>
      <c r="AA199" s="67">
        <f>IF(Z199&lt;=0,0,(IPMT(IF(G199=0,'Mortgage 1 Info Calcs'!F$8,G199)/12,1,('Mortgage 1 Info Calcs'!F$9*12)-C198,-Z198,0)))</f>
        <v>277.59026627880525</v>
      </c>
      <c r="AB199" s="67">
        <f>IF(C199&lt;('Mortgage 1 Info Calcs'!F$9*12),SUM(AA$12:AA199),0)</f>
        <v>76280.005599829819</v>
      </c>
      <c r="AC199" s="14">
        <v>188</v>
      </c>
      <c r="AD199" s="174">
        <f t="shared" si="21"/>
        <v>15.666666666666666</v>
      </c>
      <c r="AE199" s="174" t="str">
        <f>IF(Y199="","",IF(J$12+X199='Mortgage 2 Monthly calcs'!J$12+'Mortgage 2 Monthly calcs'!V199,"",IF(J$12+X199&gt;'Mortgage 2 Monthly calcs'!J$12+'Mortgage 2 Monthly calcs'!V199,IF(Y199+X199+'Mortgage 1 Info Calcs'!F$15&gt;'Mortgage 2 Monthly calcs'!W199+'Mortgage 2 Monthly calcs'!V199,"",C199),IF(Y199+X199&lt;'Mortgage 2 Monthly calcs'!W199+'Mortgage 2 Monthly calcs'!V199,"",C199))))</f>
        <v/>
      </c>
      <c r="AG199" s="16"/>
      <c r="AH199" s="16"/>
      <c r="AI199" s="15"/>
    </row>
    <row r="200" spans="2:35" ht="11.7" customHeight="1" x14ac:dyDescent="0.25">
      <c r="B200">
        <f t="shared" si="19"/>
        <v>15.75</v>
      </c>
      <c r="C200">
        <v>189</v>
      </c>
      <c r="D200" t="str">
        <f>IF(J968=1,F187+1,"")</f>
        <v/>
      </c>
      <c r="E200" t="str">
        <f t="shared" si="22"/>
        <v/>
      </c>
      <c r="F200" t="str">
        <f>VLOOKUP('Mortgage 1 Variables'!D$16,'Mortgage 1 Variables'!B$8:C$19,2)</f>
        <v>Jul</v>
      </c>
      <c r="G200">
        <f>IF(ISBLANK('Mortgage 1 Monthly Table'!G200),IF(OR(J200=Q200,ISTEXT(Y199),ISTEXT('Mortgage 1 Info Calcs'!$K$4)),0,IF(('Mortgage 1 Info Calcs'!F$7*12)&gt;C199,G199,IF(C199='Mortgage 1 Info Calcs'!F$7*12,'Mortgage 1 Info Calcs'!F$8,G199))),'Mortgage 1 Monthly Table'!G200)</f>
        <v>0.06</v>
      </c>
      <c r="H200">
        <f>((PMT(G200/'Mortgage 1 Variables'!E$43,('Mortgage 1 Info Calcs'!F$9*'Mortgage 1 Variables'!E$43)-C199,-J200,0)))</f>
        <v>644.30140148550947</v>
      </c>
      <c r="I200">
        <f>IF(OR(ISERROR(((IPMT(G200/'Mortgage 1 Variables'!E$43,1,'Mortgage 1 Info Calcs'!F$9*'Mortgage 1 Variables'!E$43,-J200+Q200+'Mortgage 1 Info Calcs'!F$24,IF('Mortgage 1 Info Calcs'!F$5="Interest Only",-J200+Q200+'Mortgage 1 Info Calcs'!F$24,0))))),(((IPMT(G200/'Mortgage 1 Variables'!E$43,1,'Mortgage 1 Info Calcs'!F$9*'Mortgage 1 Variables'!E$43,-J$12,-J$12)))=0)),0,((IPMT(G200/'Mortgage 1 Variables'!E$43,1,'Mortgage 1 Info Calcs'!F$9*'Mortgage 1 Variables'!E$43,-J200+Q200+'Mortgage 1 Info Calcs'!F$24,IF('Mortgage 1 Info Calcs'!F$5="Interest Only",-J200+Q200+'Mortgage 1 Info Calcs'!F$24,0)))))</f>
        <v>275.75671060277176</v>
      </c>
      <c r="J200">
        <f>IF(Y199&gt;0,IF(ISTEXT('Mortgage 1 Info Calcs'!K$4),"0",IF(ISTEXT(Y199),Y199,Y199+(IF(ISTEXT(K200),0,K200)))),0)</f>
        <v>55151.342120554349</v>
      </c>
      <c r="K200">
        <f>IF(ISBLANK('Mortgage 1 Monthly Table'!L200),0,'Mortgage 1 Monthly Table'!L200)</f>
        <v>0</v>
      </c>
      <c r="L200">
        <f>IF(ISBLANK('Mortgage 1 Monthly Table'!N200),IF('Mortgage 1 Info Calcs'!F$13="Calculated",IF('Mortgage 1 Info Calcs'!F$22="Keep Same",IF('Mortgage 1 Info Calcs'!F$5="Interest Only",IF(OR(I200&gt;L199,J200=""),I200,IF(J200&lt;L199,IF(J200&lt;L199,J200+I200,IF(L199+M199&gt;J200,L199+I200,L199)),IF(L199+M199&gt;J200,L199+I200,L199))),IF(H200&gt;L199,H200,IF(J200&gt;L199,IF(L199+M199&gt;J200,L199+I200,L199),J200+S200))),IF('Mortgage 1 Info Calcs'!F$5="Interest Only",'Mortgage 1 Monthly Calcs'!I200,'Mortgage 1 Monthly Calcs'!H200)),'Mortgage 1 Monthly Calcs'!L199),'Mortgage 1 Monthly Table'!N200)</f>
        <v>644.30140148550947</v>
      </c>
      <c r="M200">
        <f>IF(ISBLANK('Mortgage 1 Monthly Table'!P200),IF(N199&gt;J200,IF(J200&gt;L199,J200-L199,0),IF(OR(OR(Y199&lt;0,ISTEXT(Y199)),ISTEXT('Mortgage 1 Info Calcs'!$K$4)),"",'Mortgage 1 Info Calcs'!F$21)),'Mortgage 1 Monthly Table'!P200)</f>
        <v>0</v>
      </c>
      <c r="N200">
        <f t="shared" si="20"/>
        <v>644.30140148550947</v>
      </c>
      <c r="O200">
        <f>IF(OR(OR(Y199&lt;0,ISTEXT(Y199)),ISTEXT('Mortgage 1 Info Calcs'!$K$4)),"",(O199+M200))</f>
        <v>0</v>
      </c>
      <c r="P200">
        <f>IF(ISBLANK('Mortgage 1 Monthly Table'!T200),IF(ISTEXT(J200),0,IF(OR(Y199&lt;Q199,AND(Y199&lt;0,NOT(ISTEXT(Y199))),ISTEXT('Mortgage 1 Info Calcs'!$K$4)),IF(-Y199&gt;P199,-Y199,Y199-Q199),IF(J200="",0,'Mortgage 1 Info Calcs'!F$26))),'Mortgage 1 Monthly Table'!T200)</f>
        <v>0</v>
      </c>
      <c r="Q200">
        <f>IF(OR(OR(Y199&lt;0,ISTEXT(Y199)),ISTEXT('Mortgage 1 Info Calcs'!$K$4)),"",IF(O200&lt;0,Q199,(Q199+P200)))</f>
        <v>0</v>
      </c>
      <c r="R200">
        <f>IF(OR(ISERROR(L200-S200),ISTEXT('Mortgage 1 Info Calcs'!$K$4)),"",L200-S200+M200)</f>
        <v>368.54469088273771</v>
      </c>
      <c r="S200">
        <f>IF(OR(IF(ISERROR(ROUND((J200-Q200-'Mortgage 1 Info Calcs'!F$24)*(G200/12),2)),0,(J200-O200-Q200-'Mortgage 1 Info Calcs'!F$24)*(G200/12)),,,ISTEXT('Mortgage 1 Info Calcs'!K$4)),IF(((J200-Q200-'Mortgage 1 Info Calcs'!F$24)*(G200/12))&gt;0,((J200-Q200-'Mortgage 1 Info Calcs'!F$24)*(G200/12)),0),0)</f>
        <v>275.75671060277176</v>
      </c>
      <c r="T200">
        <f>IF(OR(ISERROR(SUM(R$12:R200)),(ISTEXT(T199)),(T199=(SUM(R$12:R200)))),"",SUM(R$12:R200))</f>
        <v>45217.202570328351</v>
      </c>
      <c r="U200">
        <f>SUM(S$12:S200)</f>
        <v>76555.76231043259</v>
      </c>
      <c r="V200" t="str">
        <f>IF(ISBLANK('Mortgage 1 Info Calcs'!F$28),"",IF((O200+Q200)&gt;0,((O200+Q200)*G200/12)-((O200+Q200)*(('Mortgage 1 Info Calcs'!F$28)-('Mortgage 1 Info Calcs'!F$28*'Mortgage 1 Info Calcs'!G$29))/12),""))</f>
        <v/>
      </c>
      <c r="W200" t="str">
        <f>IF(ISTEXT(V200),"",SUM(V$12:V200))</f>
        <v/>
      </c>
      <c r="X200">
        <f>IF(OR(J200=Q200,ISTEXT(Y199),ISTEXT('Mortgage 1 Info Calcs'!$F$17)),"",IF(('Mortgage 1 Info Calcs'!F$18*12)&gt;C199+1,IF(C199='Mortgage 1 Info Calcs'!F$18*12,0,'Mortgage 1 Info Calcs'!F$19+Y200*('Mortgage 1 Info Calcs'!F$17)),'Mortgage 1 Info Calcs'!F$19))</f>
        <v>0</v>
      </c>
      <c r="Y200">
        <f>IF(OR(ISERROR(J200-R200-M200),IF(ISERROR((J200-R200-M200)=0),"True",(J200-R200-M200)=0),ISTEXT('Mortgage 1 Info Calcs'!$K$4)),"",IF((J200&gt;(L200+M200)),(FV((G200/'Mortgage 1 Variables'!E$43),1,(L200+M200),-J200+Q200+'Mortgage 1 Info Calcs'!F$24,0))+Q200+'Mortgage 1 Info Calcs'!F$24+IF(I200&gt;0,0,-I200),""))</f>
        <v>54782.79742967162</v>
      </c>
      <c r="Z200" s="67">
        <f>IF((FV(IF(G200=0,'Mortgage 1 Info Calcs'!F$8,G200)/12,1,PMT(IF(G200=0,'Mortgage 1 Info Calcs'!F$8,G200)/12,('Mortgage 1 Info Calcs'!F$9*12)-C199,-Z199,0),-Z199,0))&gt;0,(FV(IF(G200=0,'Mortgage 1 Info Calcs'!F$8,G200)/12,1,PMT(IF(G200=0,'Mortgage 1 Info Calcs'!F$8,G200)/12,('Mortgage 1 Info Calcs'!F$9*12)-C199,-Z199,0),-Z199,0)),0)</f>
        <v>54782.79742967162</v>
      </c>
      <c r="AA200" s="67">
        <f>IF(Z200&lt;=0,0,(IPMT(IF(G200=0,'Mortgage 1 Info Calcs'!F$8,G200)/12,1,('Mortgage 1 Info Calcs'!F$9*12)-C199,-Z199,0)))</f>
        <v>275.75671060277176</v>
      </c>
      <c r="AB200" s="67">
        <f>IF(C200&lt;('Mortgage 1 Info Calcs'!F$9*12),SUM(AA$12:AA200),0)</f>
        <v>76555.76231043259</v>
      </c>
      <c r="AC200" s="14">
        <v>189</v>
      </c>
      <c r="AD200" s="174">
        <f t="shared" si="21"/>
        <v>15.75</v>
      </c>
      <c r="AE200" s="174" t="str">
        <f>IF(Y200="","",IF(J$12+X200='Mortgage 2 Monthly calcs'!J$12+'Mortgage 2 Monthly calcs'!V200,"",IF(J$12+X200&gt;'Mortgage 2 Monthly calcs'!J$12+'Mortgage 2 Monthly calcs'!V200,IF(Y200+X200+'Mortgage 1 Info Calcs'!F$15&gt;'Mortgage 2 Monthly calcs'!W200+'Mortgage 2 Monthly calcs'!V200,"",C200),IF(Y200+X200&lt;'Mortgage 2 Monthly calcs'!W200+'Mortgage 2 Monthly calcs'!V200,"",C200))))</f>
        <v/>
      </c>
      <c r="AG200" s="16"/>
      <c r="AH200" s="16"/>
      <c r="AI200" s="15"/>
    </row>
    <row r="201" spans="2:35" ht="11.7" customHeight="1" x14ac:dyDescent="0.25">
      <c r="B201">
        <f t="shared" si="19"/>
        <v>15.833333333333334</v>
      </c>
      <c r="C201">
        <v>190</v>
      </c>
      <c r="D201" t="str">
        <f>IF(J969=1,F187+1,"")</f>
        <v/>
      </c>
      <c r="E201" t="str">
        <f t="shared" si="22"/>
        <v/>
      </c>
      <c r="F201" t="str">
        <f>VLOOKUP('Mortgage 1 Variables'!D$17,'Mortgage 1 Variables'!B$8:C$19,2)</f>
        <v>Aug</v>
      </c>
      <c r="G201">
        <f>IF(ISBLANK('Mortgage 1 Monthly Table'!G201),IF(OR(J201=Q201,ISTEXT(Y200),ISTEXT('Mortgage 1 Info Calcs'!$K$4)),0,IF(('Mortgage 1 Info Calcs'!F$7*12)&gt;C200,G200,IF(C200='Mortgage 1 Info Calcs'!F$7*12,'Mortgage 1 Info Calcs'!F$8,G200))),'Mortgage 1 Monthly Table'!G201)</f>
        <v>0.06</v>
      </c>
      <c r="H201">
        <f>((PMT(G201/'Mortgage 1 Variables'!E$43,('Mortgage 1 Info Calcs'!F$9*'Mortgage 1 Variables'!E$43)-C200,-J201,0)))</f>
        <v>644.30140148550947</v>
      </c>
      <c r="I201">
        <f>IF(OR(ISERROR(((IPMT(G201/'Mortgage 1 Variables'!E$43,1,'Mortgage 1 Info Calcs'!F$9*'Mortgage 1 Variables'!E$43,-J201+Q201+'Mortgage 1 Info Calcs'!F$24,IF('Mortgage 1 Info Calcs'!F$5="Interest Only",-J201+Q201+'Mortgage 1 Info Calcs'!F$24,0))))),(((IPMT(G201/'Mortgage 1 Variables'!E$43,1,'Mortgage 1 Info Calcs'!F$9*'Mortgage 1 Variables'!E$43,-J$12,-J$12)))=0)),0,((IPMT(G201/'Mortgage 1 Variables'!E$43,1,'Mortgage 1 Info Calcs'!F$9*'Mortgage 1 Variables'!E$43,-J201+Q201+'Mortgage 1 Info Calcs'!F$24,IF('Mortgage 1 Info Calcs'!F$5="Interest Only",-J201+Q201+'Mortgage 1 Info Calcs'!F$24,0)))))</f>
        <v>273.91398714835805</v>
      </c>
      <c r="J201">
        <f>IF(Y200&gt;0,IF(ISTEXT('Mortgage 1 Info Calcs'!K$4),"0",IF(ISTEXT(Y200),Y200,Y200+(IF(ISTEXT(K201),0,K201)))),0)</f>
        <v>54782.79742967162</v>
      </c>
      <c r="K201">
        <f>IF(ISBLANK('Mortgage 1 Monthly Table'!L201),0,'Mortgage 1 Monthly Table'!L201)</f>
        <v>0</v>
      </c>
      <c r="L201">
        <f>IF(ISBLANK('Mortgage 1 Monthly Table'!N201),IF('Mortgage 1 Info Calcs'!F$13="Calculated",IF('Mortgage 1 Info Calcs'!F$22="Keep Same",IF('Mortgage 1 Info Calcs'!F$5="Interest Only",IF(OR(I201&gt;L200,J201=""),I201,IF(J201&lt;L200,IF(J201&lt;L200,J201+I201,IF(L200+M200&gt;J201,L200+I201,L200)),IF(L200+M200&gt;J201,L200+I201,L200))),IF(H201&gt;L200,H201,IF(J201&gt;L200,IF(L200+M200&gt;J201,L200+I201,L200),J201+S201))),IF('Mortgage 1 Info Calcs'!F$5="Interest Only",'Mortgage 1 Monthly Calcs'!I201,'Mortgage 1 Monthly Calcs'!H201)),'Mortgage 1 Monthly Calcs'!L200),'Mortgage 1 Monthly Table'!N201)</f>
        <v>644.30140148550947</v>
      </c>
      <c r="M201">
        <f>IF(ISBLANK('Mortgage 1 Monthly Table'!P201),IF(N200&gt;J201,IF(J201&gt;L200,J201-L200,0),IF(OR(OR(Y200&lt;0,ISTEXT(Y200)),ISTEXT('Mortgage 1 Info Calcs'!$K$4)),"",'Mortgage 1 Info Calcs'!F$21)),'Mortgage 1 Monthly Table'!P201)</f>
        <v>0</v>
      </c>
      <c r="N201">
        <f t="shared" si="20"/>
        <v>644.30140148550947</v>
      </c>
      <c r="O201">
        <f>IF(OR(OR(Y200&lt;0,ISTEXT(Y200)),ISTEXT('Mortgage 1 Info Calcs'!$K$4)),"",(O200+M201))</f>
        <v>0</v>
      </c>
      <c r="P201">
        <f>IF(ISBLANK('Mortgage 1 Monthly Table'!T201),IF(ISTEXT(J201),0,IF(OR(Y200&lt;Q200,AND(Y200&lt;0,NOT(ISTEXT(Y200))),ISTEXT('Mortgage 1 Info Calcs'!$K$4)),IF(-Y200&gt;P200,-Y200,Y200-Q200),IF(J201="",0,'Mortgage 1 Info Calcs'!F$26))),'Mortgage 1 Monthly Table'!T201)</f>
        <v>0</v>
      </c>
      <c r="Q201">
        <f>IF(OR(OR(Y200&lt;0,ISTEXT(Y200)),ISTEXT('Mortgage 1 Info Calcs'!$K$4)),"",IF(O201&lt;0,Q200,(Q200+P201)))</f>
        <v>0</v>
      </c>
      <c r="R201">
        <f>IF(OR(ISERROR(L201-S201),ISTEXT('Mortgage 1 Info Calcs'!$K$4)),"",L201-S201+M201)</f>
        <v>370.38741433715137</v>
      </c>
      <c r="S201">
        <f>IF(OR(IF(ISERROR(ROUND((J201-Q201-'Mortgage 1 Info Calcs'!F$24)*(G201/12),2)),0,(J201-O201-Q201-'Mortgage 1 Info Calcs'!F$24)*(G201/12)),,,ISTEXT('Mortgage 1 Info Calcs'!K$4)),IF(((J201-Q201-'Mortgage 1 Info Calcs'!F$24)*(G201/12))&gt;0,((J201-Q201-'Mortgage 1 Info Calcs'!F$24)*(G201/12)),0),0)</f>
        <v>273.9139871483581</v>
      </c>
      <c r="T201">
        <f>IF(OR(ISERROR(SUM(R$12:R201)),(ISTEXT(T200)),(T200=(SUM(R$12:R201)))),"",SUM(R$12:R201))</f>
        <v>45587.589984665501</v>
      </c>
      <c r="U201">
        <f>SUM(S$12:S201)</f>
        <v>76829.676297580954</v>
      </c>
      <c r="V201" t="str">
        <f>IF(ISBLANK('Mortgage 1 Info Calcs'!F$28),"",IF((O201+Q201)&gt;0,((O201+Q201)*G201/12)-((O201+Q201)*(('Mortgage 1 Info Calcs'!F$28)-('Mortgage 1 Info Calcs'!F$28*'Mortgage 1 Info Calcs'!G$29))/12),""))</f>
        <v/>
      </c>
      <c r="W201" t="str">
        <f>IF(ISTEXT(V201),"",SUM(V$12:V201))</f>
        <v/>
      </c>
      <c r="X201">
        <f>IF(OR(J201=Q201,ISTEXT(Y200),ISTEXT('Mortgage 1 Info Calcs'!$F$17)),"",IF(('Mortgage 1 Info Calcs'!F$18*12)&gt;C200+1,IF(C200='Mortgage 1 Info Calcs'!F$18*12,0,'Mortgage 1 Info Calcs'!F$19+Y201*('Mortgage 1 Info Calcs'!F$17)),'Mortgage 1 Info Calcs'!F$19))</f>
        <v>0</v>
      </c>
      <c r="Y201">
        <f>IF(OR(ISERROR(J201-R201-M201),IF(ISERROR((J201-R201-M201)=0),"True",(J201-R201-M201)=0),ISTEXT('Mortgage 1 Info Calcs'!$K$4)),"",IF((J201&gt;(L201+M201)),(FV((G201/'Mortgage 1 Variables'!E$43),1,(L201+M201),-J201+Q201+'Mortgage 1 Info Calcs'!F$24,0))+Q201+'Mortgage 1 Info Calcs'!F$24+IF(I201&gt;0,0,-I201),""))</f>
        <v>54412.410015334477</v>
      </c>
      <c r="Z201" s="67">
        <f>IF((FV(IF(G201=0,'Mortgage 1 Info Calcs'!F$8,G201)/12,1,PMT(IF(G201=0,'Mortgage 1 Info Calcs'!F$8,G201)/12,('Mortgage 1 Info Calcs'!F$9*12)-C200,-Z200,0),-Z200,0))&gt;0,(FV(IF(G201=0,'Mortgage 1 Info Calcs'!F$8,G201)/12,1,PMT(IF(G201=0,'Mortgage 1 Info Calcs'!F$8,G201)/12,('Mortgage 1 Info Calcs'!F$9*12)-C200,-Z200,0),-Z200,0)),0)</f>
        <v>54412.410015334477</v>
      </c>
      <c r="AA201" s="67">
        <f>IF(Z201&lt;=0,0,(IPMT(IF(G201=0,'Mortgage 1 Info Calcs'!F$8,G201)/12,1,('Mortgage 1 Info Calcs'!F$9*12)-C200,-Z200,0)))</f>
        <v>273.9139871483581</v>
      </c>
      <c r="AB201" s="67">
        <f>IF(C201&lt;('Mortgage 1 Info Calcs'!F$9*12),SUM(AA$12:AA201),0)</f>
        <v>76829.676297580954</v>
      </c>
      <c r="AC201" s="14">
        <v>190</v>
      </c>
      <c r="AD201" s="174">
        <f t="shared" si="21"/>
        <v>15.833333333333334</v>
      </c>
      <c r="AE201" s="174" t="str">
        <f>IF(Y201="","",IF(J$12+X201='Mortgage 2 Monthly calcs'!J$12+'Mortgage 2 Monthly calcs'!V201,"",IF(J$12+X201&gt;'Mortgage 2 Monthly calcs'!J$12+'Mortgage 2 Monthly calcs'!V201,IF(Y201+X201+'Mortgage 1 Info Calcs'!F$15&gt;'Mortgage 2 Monthly calcs'!W201+'Mortgage 2 Monthly calcs'!V201,"",C201),IF(Y201+X201&lt;'Mortgage 2 Monthly calcs'!W201+'Mortgage 2 Monthly calcs'!V201,"",C201))))</f>
        <v/>
      </c>
      <c r="AG201" s="16"/>
      <c r="AH201" s="16"/>
      <c r="AI201" s="15"/>
    </row>
    <row r="202" spans="2:35" ht="11.7" customHeight="1" x14ac:dyDescent="0.25">
      <c r="B202">
        <f t="shared" si="19"/>
        <v>15.916666666666666</v>
      </c>
      <c r="C202">
        <v>191</v>
      </c>
      <c r="D202" t="str">
        <f>IF(J970=1,F187+1,"")</f>
        <v/>
      </c>
      <c r="E202" t="str">
        <f t="shared" si="22"/>
        <v/>
      </c>
      <c r="F202" t="str">
        <f>VLOOKUP('Mortgage 1 Variables'!D$18,'Mortgage 1 Variables'!B$8:C$19,2)</f>
        <v>Sep</v>
      </c>
      <c r="G202">
        <f>IF(ISBLANK('Mortgage 1 Monthly Table'!G202),IF(OR(J202=Q202,ISTEXT(Y201),ISTEXT('Mortgage 1 Info Calcs'!$K$4)),0,IF(('Mortgage 1 Info Calcs'!F$7*12)&gt;C201,G201,IF(C201='Mortgage 1 Info Calcs'!F$7*12,'Mortgage 1 Info Calcs'!F$8,G201))),'Mortgage 1 Monthly Table'!G202)</f>
        <v>0.06</v>
      </c>
      <c r="H202">
        <f>((PMT(G202/'Mortgage 1 Variables'!E$43,('Mortgage 1 Info Calcs'!F$9*'Mortgage 1 Variables'!E$43)-C201,-J202,0)))</f>
        <v>644.30140148550947</v>
      </c>
      <c r="I202">
        <f>IF(OR(ISERROR(((IPMT(G202/'Mortgage 1 Variables'!E$43,1,'Mortgage 1 Info Calcs'!F$9*'Mortgage 1 Variables'!E$43,-J202+Q202+'Mortgage 1 Info Calcs'!F$24,IF('Mortgage 1 Info Calcs'!F$5="Interest Only",-J202+Q202+'Mortgage 1 Info Calcs'!F$24,0))))),(((IPMT(G202/'Mortgage 1 Variables'!E$43,1,'Mortgage 1 Info Calcs'!F$9*'Mortgage 1 Variables'!E$43,-J$12,-J$12)))=0)),0,((IPMT(G202/'Mortgage 1 Variables'!E$43,1,'Mortgage 1 Info Calcs'!F$9*'Mortgage 1 Variables'!E$43,-J202+Q202+'Mortgage 1 Info Calcs'!F$24,IF('Mortgage 1 Info Calcs'!F$5="Interest Only",-J202+Q202+'Mortgage 1 Info Calcs'!F$24,0)))))</f>
        <v>272.06205007667239</v>
      </c>
      <c r="J202">
        <f>IF(Y201&gt;0,IF(ISTEXT('Mortgage 1 Info Calcs'!K$4),"0",IF(ISTEXT(Y201),Y201,Y201+(IF(ISTEXT(K202),0,K202)))),0)</f>
        <v>54412.410015334477</v>
      </c>
      <c r="K202">
        <f>IF(ISBLANK('Mortgage 1 Monthly Table'!L202),0,'Mortgage 1 Monthly Table'!L202)</f>
        <v>0</v>
      </c>
      <c r="L202">
        <f>IF(ISBLANK('Mortgage 1 Monthly Table'!N202),IF('Mortgage 1 Info Calcs'!F$13="Calculated",IF('Mortgage 1 Info Calcs'!F$22="Keep Same",IF('Mortgage 1 Info Calcs'!F$5="Interest Only",IF(OR(I202&gt;L201,J202=""),I202,IF(J202&lt;L201,IF(J202&lt;L201,J202+I202,IF(L201+M201&gt;J202,L201+I202,L201)),IF(L201+M201&gt;J202,L201+I202,L201))),IF(H202&gt;L201,H202,IF(J202&gt;L201,IF(L201+M201&gt;J202,L201+I202,L201),J202+S202))),IF('Mortgage 1 Info Calcs'!F$5="Interest Only",'Mortgage 1 Monthly Calcs'!I202,'Mortgage 1 Monthly Calcs'!H202)),'Mortgage 1 Monthly Calcs'!L201),'Mortgage 1 Monthly Table'!N202)</f>
        <v>644.30140148550947</v>
      </c>
      <c r="M202">
        <f>IF(ISBLANK('Mortgage 1 Monthly Table'!P202),IF(N201&gt;J202,IF(J202&gt;L201,J202-L201,0),IF(OR(OR(Y201&lt;0,ISTEXT(Y201)),ISTEXT('Mortgage 1 Info Calcs'!$K$4)),"",'Mortgage 1 Info Calcs'!F$21)),'Mortgage 1 Monthly Table'!P202)</f>
        <v>0</v>
      </c>
      <c r="N202">
        <f t="shared" si="20"/>
        <v>644.30140148550947</v>
      </c>
      <c r="O202">
        <f>IF(OR(OR(Y201&lt;0,ISTEXT(Y201)),ISTEXT('Mortgage 1 Info Calcs'!$K$4)),"",(O201+M202))</f>
        <v>0</v>
      </c>
      <c r="P202">
        <f>IF(ISBLANK('Mortgage 1 Monthly Table'!T202),IF(ISTEXT(J202),0,IF(OR(Y201&lt;Q201,AND(Y201&lt;0,NOT(ISTEXT(Y201))),ISTEXT('Mortgage 1 Info Calcs'!$K$4)),IF(-Y201&gt;P201,-Y201,Y201-Q201),IF(J202="",0,'Mortgage 1 Info Calcs'!F$26))),'Mortgage 1 Monthly Table'!T202)</f>
        <v>0</v>
      </c>
      <c r="Q202">
        <f>IF(OR(OR(Y201&lt;0,ISTEXT(Y201)),ISTEXT('Mortgage 1 Info Calcs'!$K$4)),"",IF(O202&lt;0,Q201,(Q201+P202)))</f>
        <v>0</v>
      </c>
      <c r="R202">
        <f>IF(OR(ISERROR(L202-S202),ISTEXT('Mortgage 1 Info Calcs'!$K$4)),"",L202-S202+M202)</f>
        <v>372.23935140883708</v>
      </c>
      <c r="S202">
        <f>IF(OR(IF(ISERROR(ROUND((J202-Q202-'Mortgage 1 Info Calcs'!F$24)*(G202/12),2)),0,(J202-O202-Q202-'Mortgage 1 Info Calcs'!F$24)*(G202/12)),,,ISTEXT('Mortgage 1 Info Calcs'!K$4)),IF(((J202-Q202-'Mortgage 1 Info Calcs'!F$24)*(G202/12))&gt;0,((J202-Q202-'Mortgage 1 Info Calcs'!F$24)*(G202/12)),0),0)</f>
        <v>272.06205007667239</v>
      </c>
      <c r="T202">
        <f>IF(OR(ISERROR(SUM(R$12:R202)),(ISTEXT(T201)),(T201=(SUM(R$12:R202)))),"",SUM(R$12:R202))</f>
        <v>45959.829336074341</v>
      </c>
      <c r="U202">
        <f>SUM(S$12:S202)</f>
        <v>77101.738347657621</v>
      </c>
      <c r="V202" t="str">
        <f>IF(ISBLANK('Mortgage 1 Info Calcs'!F$28),"",IF((O202+Q202)&gt;0,((O202+Q202)*G202/12)-((O202+Q202)*(('Mortgage 1 Info Calcs'!F$28)-('Mortgage 1 Info Calcs'!F$28*'Mortgage 1 Info Calcs'!G$29))/12),""))</f>
        <v/>
      </c>
      <c r="W202" t="str">
        <f>IF(ISTEXT(V202),"",SUM(V$12:V202))</f>
        <v/>
      </c>
      <c r="X202">
        <f>IF(OR(J202=Q202,ISTEXT(Y201),ISTEXT('Mortgage 1 Info Calcs'!$F$17)),"",IF(('Mortgage 1 Info Calcs'!F$18*12)&gt;C201+1,IF(C201='Mortgage 1 Info Calcs'!F$18*12,0,'Mortgage 1 Info Calcs'!F$19+Y202*('Mortgage 1 Info Calcs'!F$17)),'Mortgage 1 Info Calcs'!F$19))</f>
        <v>0</v>
      </c>
      <c r="Y202">
        <f>IF(OR(ISERROR(J202-R202-M202),IF(ISERROR((J202-R202-M202)=0),"True",(J202-R202-M202)=0),ISTEXT('Mortgage 1 Info Calcs'!$K$4)),"",IF((J202&gt;(L202+M202)),(FV((G202/'Mortgage 1 Variables'!E$43),1,(L202+M202),-J202+Q202+'Mortgage 1 Info Calcs'!F$24,0))+Q202+'Mortgage 1 Info Calcs'!F$24+IF(I202&gt;0,0,-I202),""))</f>
        <v>54040.170663925652</v>
      </c>
      <c r="Z202" s="67">
        <f>IF((FV(IF(G202=0,'Mortgage 1 Info Calcs'!F$8,G202)/12,1,PMT(IF(G202=0,'Mortgage 1 Info Calcs'!F$8,G202)/12,('Mortgage 1 Info Calcs'!F$9*12)-C201,-Z201,0),-Z201,0))&gt;0,(FV(IF(G202=0,'Mortgage 1 Info Calcs'!F$8,G202)/12,1,PMT(IF(G202=0,'Mortgage 1 Info Calcs'!F$8,G202)/12,('Mortgage 1 Info Calcs'!F$9*12)-C201,-Z201,0),-Z201,0)),0)</f>
        <v>54040.170663925652</v>
      </c>
      <c r="AA202" s="67">
        <f>IF(Z202&lt;=0,0,(IPMT(IF(G202=0,'Mortgage 1 Info Calcs'!F$8,G202)/12,1,('Mortgage 1 Info Calcs'!F$9*12)-C201,-Z201,0)))</f>
        <v>272.06205007667239</v>
      </c>
      <c r="AB202" s="67">
        <f>IF(C202&lt;('Mortgage 1 Info Calcs'!F$9*12),SUM(AA$12:AA202),0)</f>
        <v>77101.738347657621</v>
      </c>
      <c r="AC202" s="14">
        <v>191</v>
      </c>
      <c r="AD202" s="174">
        <f t="shared" si="21"/>
        <v>15.916666666666666</v>
      </c>
      <c r="AE202" s="174" t="str">
        <f>IF(Y202="","",IF(J$12+X202='Mortgage 2 Monthly calcs'!J$12+'Mortgage 2 Monthly calcs'!V202,"",IF(J$12+X202&gt;'Mortgage 2 Monthly calcs'!J$12+'Mortgage 2 Monthly calcs'!V202,IF(Y202+X202+'Mortgage 1 Info Calcs'!F$15&gt;'Mortgage 2 Monthly calcs'!W202+'Mortgage 2 Monthly calcs'!V202,"",C202),IF(Y202+X202&lt;'Mortgage 2 Monthly calcs'!W202+'Mortgage 2 Monthly calcs'!V202,"",C202))))</f>
        <v/>
      </c>
      <c r="AG202" s="16"/>
      <c r="AH202" s="16"/>
      <c r="AI202" s="15"/>
    </row>
    <row r="203" spans="2:35" ht="11.7" customHeight="1" x14ac:dyDescent="0.25">
      <c r="B203">
        <f t="shared" si="19"/>
        <v>16</v>
      </c>
      <c r="C203">
        <v>192</v>
      </c>
      <c r="D203">
        <f>D191+1</f>
        <v>16</v>
      </c>
      <c r="E203" t="str">
        <f t="shared" si="22"/>
        <v/>
      </c>
      <c r="F203" t="str">
        <f>VLOOKUP('Mortgage 1 Variables'!D$19,'Mortgage 1 Variables'!B$8:C$19,2)</f>
        <v>Oct</v>
      </c>
      <c r="G203">
        <f>IF(ISBLANK('Mortgage 1 Monthly Table'!G203),IF(OR(J203=Q203,ISTEXT(Y202),ISTEXT('Mortgage 1 Info Calcs'!$K$4)),0,IF(('Mortgage 1 Info Calcs'!F$7*12)&gt;C202,G202,IF(C202='Mortgage 1 Info Calcs'!F$7*12,'Mortgage 1 Info Calcs'!F$8,G202))),'Mortgage 1 Monthly Table'!G203)</f>
        <v>0.06</v>
      </c>
      <c r="H203">
        <f>((PMT(G203/'Mortgage 1 Variables'!E$43,('Mortgage 1 Info Calcs'!F$9*'Mortgage 1 Variables'!E$43)-C202,-J203,0)))</f>
        <v>644.3014014855097</v>
      </c>
      <c r="I203">
        <f>IF(OR(ISERROR(((IPMT(G203/'Mortgage 1 Variables'!E$43,1,'Mortgage 1 Info Calcs'!F$9*'Mortgage 1 Variables'!E$43,-J203+Q203+'Mortgage 1 Info Calcs'!F$24,IF('Mortgage 1 Info Calcs'!F$5="Interest Only",-J203+Q203+'Mortgage 1 Info Calcs'!F$24,0))))),(((IPMT(G203/'Mortgage 1 Variables'!E$43,1,'Mortgage 1 Info Calcs'!F$9*'Mortgage 1 Variables'!E$43,-J$12,-J$12)))=0)),0,((IPMT(G203/'Mortgage 1 Variables'!E$43,1,'Mortgage 1 Info Calcs'!F$9*'Mortgage 1 Variables'!E$43,-J203+Q203+'Mortgage 1 Info Calcs'!F$24,IF('Mortgage 1 Info Calcs'!F$5="Interest Only",-J203+Q203+'Mortgage 1 Info Calcs'!F$24,0)))))</f>
        <v>270.20085331962827</v>
      </c>
      <c r="J203">
        <f>IF(Y202&gt;0,IF(ISTEXT('Mortgage 1 Info Calcs'!K$4),"0",IF(ISTEXT(Y202),Y202,Y202+(IF(ISTEXT(K203),0,K203)))),0)</f>
        <v>54040.170663925652</v>
      </c>
      <c r="K203">
        <f>IF(ISBLANK('Mortgage 1 Monthly Table'!L203),0,'Mortgage 1 Monthly Table'!L203)</f>
        <v>0</v>
      </c>
      <c r="L203">
        <f>IF(ISBLANK('Mortgage 1 Monthly Table'!N203),IF('Mortgage 1 Info Calcs'!F$13="Calculated",IF('Mortgage 1 Info Calcs'!F$22="Keep Same",IF('Mortgage 1 Info Calcs'!F$5="Interest Only",IF(OR(I203&gt;L202,J203=""),I203,IF(J203&lt;L202,IF(J203&lt;L202,J203+I203,IF(L202+M202&gt;J203,L202+I203,L202)),IF(L202+M202&gt;J203,L202+I203,L202))),IF(H203&gt;L202,H203,IF(J203&gt;L202,IF(L202+M202&gt;J203,L202+I203,L202),J203+S203))),IF('Mortgage 1 Info Calcs'!F$5="Interest Only",'Mortgage 1 Monthly Calcs'!I203,'Mortgage 1 Monthly Calcs'!H203)),'Mortgage 1 Monthly Calcs'!L202),'Mortgage 1 Monthly Table'!N203)</f>
        <v>644.3014014855097</v>
      </c>
      <c r="M203">
        <f>IF(ISBLANK('Mortgage 1 Monthly Table'!P203),IF(N202&gt;J203,IF(J203&gt;L202,J203-L202,0),IF(OR(OR(Y202&lt;0,ISTEXT(Y202)),ISTEXT('Mortgage 1 Info Calcs'!$K$4)),"",'Mortgage 1 Info Calcs'!F$21)),'Mortgage 1 Monthly Table'!P203)</f>
        <v>0</v>
      </c>
      <c r="N203">
        <f t="shared" si="20"/>
        <v>644.3014014855097</v>
      </c>
      <c r="O203">
        <f>IF(OR(OR(Y202&lt;0,ISTEXT(Y202)),ISTEXT('Mortgage 1 Info Calcs'!$K$4)),"",(O202+M203))</f>
        <v>0</v>
      </c>
      <c r="P203">
        <f>IF(ISBLANK('Mortgage 1 Monthly Table'!T203),IF(ISTEXT(J203),0,IF(OR(Y202&lt;Q202,AND(Y202&lt;0,NOT(ISTEXT(Y202))),ISTEXT('Mortgage 1 Info Calcs'!$K$4)),IF(-Y202&gt;P202,-Y202,Y202-Q202),IF(J203="",0,'Mortgage 1 Info Calcs'!F$26))),'Mortgage 1 Monthly Table'!T203)</f>
        <v>0</v>
      </c>
      <c r="Q203">
        <f>IF(OR(OR(Y202&lt;0,ISTEXT(Y202)),ISTEXT('Mortgage 1 Info Calcs'!$K$4)),"",IF(O203&lt;0,Q202,(Q202+P203)))</f>
        <v>0</v>
      </c>
      <c r="R203">
        <f>IF(OR(ISERROR(L203-S203),ISTEXT('Mortgage 1 Info Calcs'!$K$4)),"",L203-S203+M203)</f>
        <v>374.10054816588143</v>
      </c>
      <c r="S203">
        <f>IF(OR(IF(ISERROR(ROUND((J203-Q203-'Mortgage 1 Info Calcs'!F$24)*(G203/12),2)),0,(J203-O203-Q203-'Mortgage 1 Info Calcs'!F$24)*(G203/12)),,,ISTEXT('Mortgage 1 Info Calcs'!K$4)),IF(((J203-Q203-'Mortgage 1 Info Calcs'!F$24)*(G203/12))&gt;0,((J203-Q203-'Mortgage 1 Info Calcs'!F$24)*(G203/12)),0),0)</f>
        <v>270.20085331962827</v>
      </c>
      <c r="T203">
        <f>IF(OR(ISERROR(SUM(R$12:R203)),(ISTEXT(T202)),(T202=(SUM(R$12:R203)))),"",SUM(R$12:R203))</f>
        <v>46333.92988424022</v>
      </c>
      <c r="U203">
        <f>SUM(S$12:S203)</f>
        <v>77371.939200977256</v>
      </c>
      <c r="V203" t="str">
        <f>IF(ISBLANK('Mortgage 1 Info Calcs'!F$28),"",IF((O203+Q203)&gt;0,((O203+Q203)*G203/12)-((O203+Q203)*(('Mortgage 1 Info Calcs'!F$28)-('Mortgage 1 Info Calcs'!F$28*'Mortgage 1 Info Calcs'!G$29))/12),""))</f>
        <v/>
      </c>
      <c r="W203" t="str">
        <f>IF(ISTEXT(V203),"",SUM(V$12:V203))</f>
        <v/>
      </c>
      <c r="X203">
        <f>IF(OR(J203=Q203,ISTEXT(Y202),ISTEXT('Mortgage 1 Info Calcs'!$F$17)),"",IF(('Mortgage 1 Info Calcs'!F$18*12)&gt;C202+1,IF(C202='Mortgage 1 Info Calcs'!F$18*12,0,'Mortgage 1 Info Calcs'!F$19+Y203*('Mortgage 1 Info Calcs'!F$17)),'Mortgage 1 Info Calcs'!F$19))</f>
        <v>0</v>
      </c>
      <c r="Y203">
        <f>IF(OR(ISERROR(J203-R203-M203),IF(ISERROR((J203-R203-M203)=0),"True",(J203-R203-M203)=0),ISTEXT('Mortgage 1 Info Calcs'!$K$4)),"",IF((J203&gt;(L203+M203)),(FV((G203/'Mortgage 1 Variables'!E$43),1,(L203+M203),-J203+Q203+'Mortgage 1 Info Calcs'!F$24,0))+Q203+'Mortgage 1 Info Calcs'!F$24+IF(I203&gt;0,0,-I203),""))</f>
        <v>53666.07011575978</v>
      </c>
      <c r="Z203" s="67">
        <f>IF((FV(IF(G203=0,'Mortgage 1 Info Calcs'!F$8,G203)/12,1,PMT(IF(G203=0,'Mortgage 1 Info Calcs'!F$8,G203)/12,('Mortgage 1 Info Calcs'!F$9*12)-C202,-Z202,0),-Z202,0))&gt;0,(FV(IF(G203=0,'Mortgage 1 Info Calcs'!F$8,G203)/12,1,PMT(IF(G203=0,'Mortgage 1 Info Calcs'!F$8,G203)/12,('Mortgage 1 Info Calcs'!F$9*12)-C202,-Z202,0),-Z202,0)),0)</f>
        <v>53666.07011575978</v>
      </c>
      <c r="AA203" s="67">
        <f>IF(Z203&lt;=0,0,(IPMT(IF(G203=0,'Mortgage 1 Info Calcs'!F$8,G203)/12,1,('Mortgage 1 Info Calcs'!F$9*12)-C202,-Z202,0)))</f>
        <v>270.20085331962827</v>
      </c>
      <c r="AB203" s="67">
        <f>IF(C203&lt;('Mortgage 1 Info Calcs'!F$9*12),SUM(AA$12:AA203),0)</f>
        <v>77371.939200977256</v>
      </c>
      <c r="AC203" s="14">
        <v>192</v>
      </c>
      <c r="AD203" s="174">
        <f t="shared" si="21"/>
        <v>16</v>
      </c>
      <c r="AE203" s="174" t="str">
        <f>IF(Y203="","",IF(J$12+X203='Mortgage 2 Monthly calcs'!J$12+'Mortgage 2 Monthly calcs'!V203,"",IF(J$12+X203&gt;'Mortgage 2 Monthly calcs'!J$12+'Mortgage 2 Monthly calcs'!V203,IF(Y203+X203+'Mortgage 1 Info Calcs'!F$15&gt;'Mortgage 2 Monthly calcs'!W203+'Mortgage 2 Monthly calcs'!V203,"",C203),IF(Y203+X203&lt;'Mortgage 2 Monthly calcs'!W203+'Mortgage 2 Monthly calcs'!V203,"",C203))))</f>
        <v/>
      </c>
      <c r="AG203" s="16"/>
      <c r="AH203" s="16"/>
      <c r="AI203" s="15"/>
    </row>
    <row r="204" spans="2:35" ht="11.7" customHeight="1" x14ac:dyDescent="0.25">
      <c r="B204">
        <f t="shared" si="19"/>
        <v>16.083333333333332</v>
      </c>
      <c r="C204">
        <v>193</v>
      </c>
      <c r="E204" t="str">
        <f t="shared" si="22"/>
        <v/>
      </c>
      <c r="F204" t="str">
        <f>VLOOKUP('Mortgage 1 Variables'!D$8,'Mortgage 1 Variables'!B$8:C$19,2)</f>
        <v>Nov</v>
      </c>
      <c r="G204">
        <f>IF(ISBLANK('Mortgage 1 Monthly Table'!G204),IF(OR(J204=Q204,ISTEXT(Y203),ISTEXT('Mortgage 1 Info Calcs'!$K$4)),0,IF(('Mortgage 1 Info Calcs'!F$7*12)&gt;C203,G203,IF(C203='Mortgage 1 Info Calcs'!F$7*12,'Mortgage 1 Info Calcs'!F$8,G203))),'Mortgage 1 Monthly Table'!G204)</f>
        <v>0.06</v>
      </c>
      <c r="H204">
        <f>((PMT(G204/'Mortgage 1 Variables'!E$43,('Mortgage 1 Info Calcs'!F$9*'Mortgage 1 Variables'!E$43)-C203,-J204,0)))</f>
        <v>644.30140148550981</v>
      </c>
      <c r="I204">
        <f>IF(OR(ISERROR(((IPMT(G204/'Mortgage 1 Variables'!E$43,1,'Mortgage 1 Info Calcs'!F$9*'Mortgage 1 Variables'!E$43,-J204+Q204+'Mortgage 1 Info Calcs'!F$24,IF('Mortgage 1 Info Calcs'!F$5="Interest Only",-J204+Q204+'Mortgage 1 Info Calcs'!F$24,0))))),(((IPMT(G204/'Mortgage 1 Variables'!E$43,1,'Mortgage 1 Info Calcs'!F$9*'Mortgage 1 Variables'!E$43,-J$12,-J$12)))=0)),0,((IPMT(G204/'Mortgage 1 Variables'!E$43,1,'Mortgage 1 Info Calcs'!F$9*'Mortgage 1 Variables'!E$43,-J204+Q204+'Mortgage 1 Info Calcs'!F$24,IF('Mortgage 1 Info Calcs'!F$5="Interest Only",-J204+Q204+'Mortgage 1 Info Calcs'!F$24,0)))))</f>
        <v>268.33035057879891</v>
      </c>
      <c r="J204">
        <f>IF(Y203&gt;0,IF(ISTEXT('Mortgage 1 Info Calcs'!K$4),"0",IF(ISTEXT(Y203),Y203,Y203+(IF(ISTEXT(K204),0,K204)))),0)</f>
        <v>53666.07011575978</v>
      </c>
      <c r="K204">
        <f>IF(ISBLANK('Mortgage 1 Monthly Table'!L204),0,'Mortgage 1 Monthly Table'!L204)</f>
        <v>0</v>
      </c>
      <c r="L204">
        <f>IF(ISBLANK('Mortgage 1 Monthly Table'!N204),IF('Mortgage 1 Info Calcs'!F$13="Calculated",IF('Mortgage 1 Info Calcs'!F$22="Keep Same",IF('Mortgage 1 Info Calcs'!F$5="Interest Only",IF(OR(I204&gt;L203,J204=""),I204,IF(J204&lt;L203,IF(J204&lt;L203,J204+I204,IF(L203+M203&gt;J204,L203+I204,L203)),IF(L203+M203&gt;J204,L203+I204,L203))),IF(H204&gt;L203,H204,IF(J204&gt;L203,IF(L203+M203&gt;J204,L203+I204,L203),J204+S204))),IF('Mortgage 1 Info Calcs'!F$5="Interest Only",'Mortgage 1 Monthly Calcs'!I204,'Mortgage 1 Monthly Calcs'!H204)),'Mortgage 1 Monthly Calcs'!L203),'Mortgage 1 Monthly Table'!N204)</f>
        <v>644.30140148550981</v>
      </c>
      <c r="M204">
        <f>IF(ISBLANK('Mortgage 1 Monthly Table'!P204),IF(N203&gt;J204,IF(J204&gt;L203,J204-L203,0),IF(OR(OR(Y203&lt;0,ISTEXT(Y203)),ISTEXT('Mortgage 1 Info Calcs'!$K$4)),"",'Mortgage 1 Info Calcs'!F$21)),'Mortgage 1 Monthly Table'!P204)</f>
        <v>0</v>
      </c>
      <c r="N204">
        <f t="shared" si="20"/>
        <v>644.30140148550981</v>
      </c>
      <c r="O204">
        <f>IF(OR(OR(Y203&lt;0,ISTEXT(Y203)),ISTEXT('Mortgage 1 Info Calcs'!$K$4)),"",(O203+M204))</f>
        <v>0</v>
      </c>
      <c r="P204">
        <f>IF(ISBLANK('Mortgage 1 Monthly Table'!T204),IF(ISTEXT(J204),0,IF(OR(Y203&lt;Q203,AND(Y203&lt;0,NOT(ISTEXT(Y203))),ISTEXT('Mortgage 1 Info Calcs'!$K$4)),IF(-Y203&gt;P203,-Y203,Y203-Q203),IF(J204="",0,'Mortgage 1 Info Calcs'!F$26))),'Mortgage 1 Monthly Table'!T204)</f>
        <v>0</v>
      </c>
      <c r="Q204">
        <f>IF(OR(OR(Y203&lt;0,ISTEXT(Y203)),ISTEXT('Mortgage 1 Info Calcs'!$K$4)),"",IF(O204&lt;0,Q203,(Q203+P204)))</f>
        <v>0</v>
      </c>
      <c r="R204">
        <f>IF(OR(ISERROR(L204-S204),ISTEXT('Mortgage 1 Info Calcs'!$K$4)),"",L204-S204+M204)</f>
        <v>375.9710509067109</v>
      </c>
      <c r="S204">
        <f>IF(OR(IF(ISERROR(ROUND((J204-Q204-'Mortgage 1 Info Calcs'!F$24)*(G204/12),2)),0,(J204-O204-Q204-'Mortgage 1 Info Calcs'!F$24)*(G204/12)),,,ISTEXT('Mortgage 1 Info Calcs'!K$4)),IF(((J204-Q204-'Mortgage 1 Info Calcs'!F$24)*(G204/12))&gt;0,((J204-Q204-'Mortgage 1 Info Calcs'!F$24)*(G204/12)),0),0)</f>
        <v>268.33035057879891</v>
      </c>
      <c r="T204">
        <f>IF(OR(ISERROR(SUM(R$12:R204)),(ISTEXT(T203)),(T203=(SUM(R$12:R204)))),"",SUM(R$12:R204))</f>
        <v>46709.900935146929</v>
      </c>
      <c r="U204">
        <f>SUM(S$12:S204)</f>
        <v>77640.269551556048</v>
      </c>
      <c r="V204" t="str">
        <f>IF(ISBLANK('Mortgage 1 Info Calcs'!F$28),"",IF((O204+Q204)&gt;0,((O204+Q204)*G204/12)-((O204+Q204)*(('Mortgage 1 Info Calcs'!F$28)-('Mortgage 1 Info Calcs'!F$28*'Mortgage 1 Info Calcs'!G$29))/12),""))</f>
        <v/>
      </c>
      <c r="W204" t="str">
        <f>IF(ISTEXT(V204),"",SUM(V$12:V204))</f>
        <v/>
      </c>
      <c r="X204">
        <f>IF(OR(J204=Q204,ISTEXT(Y203),ISTEXT('Mortgage 1 Info Calcs'!$F$17)),"",IF(('Mortgage 1 Info Calcs'!F$18*12)&gt;C203+1,IF(C203='Mortgage 1 Info Calcs'!F$18*12,0,'Mortgage 1 Info Calcs'!F$19+Y204*('Mortgage 1 Info Calcs'!F$17)),'Mortgage 1 Info Calcs'!F$19))</f>
        <v>0</v>
      </c>
      <c r="Y204">
        <f>IF(OR(ISERROR(J204-R204-M204),IF(ISERROR((J204-R204-M204)=0),"True",(J204-R204-M204)=0),ISTEXT('Mortgage 1 Info Calcs'!$K$4)),"",IF((J204&gt;(L204+M204)),(FV((G204/'Mortgage 1 Variables'!E$43),1,(L204+M204),-J204+Q204+'Mortgage 1 Info Calcs'!F$24,0))+Q204+'Mortgage 1 Info Calcs'!F$24+IF(I204&gt;0,0,-I204),""))</f>
        <v>53290.099064853079</v>
      </c>
      <c r="Z204" s="67">
        <f>IF((FV(IF(G204=0,'Mortgage 1 Info Calcs'!F$8,G204)/12,1,PMT(IF(G204=0,'Mortgage 1 Info Calcs'!F$8,G204)/12,('Mortgage 1 Info Calcs'!F$9*12)-C203,-Z203,0),-Z203,0))&gt;0,(FV(IF(G204=0,'Mortgage 1 Info Calcs'!F$8,G204)/12,1,PMT(IF(G204=0,'Mortgage 1 Info Calcs'!F$8,G204)/12,('Mortgage 1 Info Calcs'!F$9*12)-C203,-Z203,0),-Z203,0)),0)</f>
        <v>53290.099064853079</v>
      </c>
      <c r="AA204" s="67">
        <f>IF(Z204&lt;=0,0,(IPMT(IF(G204=0,'Mortgage 1 Info Calcs'!F$8,G204)/12,1,('Mortgage 1 Info Calcs'!F$9*12)-C203,-Z203,0)))</f>
        <v>268.33035057879891</v>
      </c>
      <c r="AB204" s="67">
        <f>IF(C204&lt;('Mortgage 1 Info Calcs'!F$9*12),SUM(AA$12:AA204),0)</f>
        <v>77640.269551556048</v>
      </c>
      <c r="AC204" s="14">
        <v>193</v>
      </c>
      <c r="AD204" s="174">
        <f t="shared" si="21"/>
        <v>16.083333333333332</v>
      </c>
      <c r="AE204" s="174" t="str">
        <f>IF(Y204="","",IF(J$12+X204='Mortgage 2 Monthly calcs'!J$12+'Mortgage 2 Monthly calcs'!V204,"",IF(J$12+X204&gt;'Mortgage 2 Monthly calcs'!J$12+'Mortgage 2 Monthly calcs'!V204,IF(Y204+X204+'Mortgage 1 Info Calcs'!F$15&gt;'Mortgage 2 Monthly calcs'!W204+'Mortgage 2 Monthly calcs'!V204,"",C204),IF(Y204+X204&lt;'Mortgage 2 Monthly calcs'!W204+'Mortgage 2 Monthly calcs'!V204,"",C204))))</f>
        <v/>
      </c>
      <c r="AG204" s="16"/>
      <c r="AH204" s="16"/>
      <c r="AI204" s="15"/>
    </row>
    <row r="205" spans="2:35" ht="11.7" customHeight="1" x14ac:dyDescent="0.25">
      <c r="B205">
        <f t="shared" ref="B205:B268" si="23">C205/12</f>
        <v>16.166666666666668</v>
      </c>
      <c r="C205">
        <v>194</v>
      </c>
      <c r="E205" t="str">
        <f t="shared" si="22"/>
        <v/>
      </c>
      <c r="F205" t="str">
        <f>VLOOKUP('Mortgage 1 Variables'!D$9,'Mortgage 1 Variables'!B$8:C$19,2)</f>
        <v>Dec</v>
      </c>
      <c r="G205">
        <f>IF(ISBLANK('Mortgage 1 Monthly Table'!G205),IF(OR(J205=Q205,ISTEXT(Y204),ISTEXT('Mortgage 1 Info Calcs'!$K$4)),0,IF(('Mortgage 1 Info Calcs'!F$7*12)&gt;C204,G204,IF(C204='Mortgage 1 Info Calcs'!F$7*12,'Mortgage 1 Info Calcs'!F$8,G204))),'Mortgage 1 Monthly Table'!G205)</f>
        <v>0.06</v>
      </c>
      <c r="H205">
        <f>((PMT(G205/'Mortgage 1 Variables'!E$43,('Mortgage 1 Info Calcs'!F$9*'Mortgage 1 Variables'!E$43)-C204,-J205,0)))</f>
        <v>644.30140148550981</v>
      </c>
      <c r="I205">
        <f>IF(OR(ISERROR(((IPMT(G205/'Mortgage 1 Variables'!E$43,1,'Mortgage 1 Info Calcs'!F$9*'Mortgage 1 Variables'!E$43,-J205+Q205+'Mortgage 1 Info Calcs'!F$24,IF('Mortgage 1 Info Calcs'!F$5="Interest Only",-J205+Q205+'Mortgage 1 Info Calcs'!F$24,0))))),(((IPMT(G205/'Mortgage 1 Variables'!E$43,1,'Mortgage 1 Info Calcs'!F$9*'Mortgage 1 Variables'!E$43,-J$12,-J$12)))=0)),0,((IPMT(G205/'Mortgage 1 Variables'!E$43,1,'Mortgage 1 Info Calcs'!F$9*'Mortgage 1 Variables'!E$43,-J205+Q205+'Mortgage 1 Info Calcs'!F$24,IF('Mortgage 1 Info Calcs'!F$5="Interest Only",-J205+Q205+'Mortgage 1 Info Calcs'!F$24,0)))))</f>
        <v>266.45049532426538</v>
      </c>
      <c r="J205">
        <f>IF(Y204&gt;0,IF(ISTEXT('Mortgage 1 Info Calcs'!K$4),"0",IF(ISTEXT(Y204),Y204,Y204+(IF(ISTEXT(K205),0,K205)))),0)</f>
        <v>53290.099064853079</v>
      </c>
      <c r="K205">
        <f>IF(ISBLANK('Mortgage 1 Monthly Table'!L205),0,'Mortgage 1 Monthly Table'!L205)</f>
        <v>0</v>
      </c>
      <c r="L205">
        <f>IF(ISBLANK('Mortgage 1 Monthly Table'!N205),IF('Mortgage 1 Info Calcs'!F$13="Calculated",IF('Mortgage 1 Info Calcs'!F$22="Keep Same",IF('Mortgage 1 Info Calcs'!F$5="Interest Only",IF(OR(I205&gt;L204,J205=""),I205,IF(J205&lt;L204,IF(J205&lt;L204,J205+I205,IF(L204+M204&gt;J205,L204+I205,L204)),IF(L204+M204&gt;J205,L204+I205,L204))),IF(H205&gt;L204,H205,IF(J205&gt;L204,IF(L204+M204&gt;J205,L204+I205,L204),J205+S205))),IF('Mortgage 1 Info Calcs'!F$5="Interest Only",'Mortgage 1 Monthly Calcs'!I205,'Mortgage 1 Monthly Calcs'!H205)),'Mortgage 1 Monthly Calcs'!L204),'Mortgage 1 Monthly Table'!N205)</f>
        <v>644.30140148550981</v>
      </c>
      <c r="M205">
        <f>IF(ISBLANK('Mortgage 1 Monthly Table'!P205),IF(N204&gt;J205,IF(J205&gt;L204,J205-L204,0),IF(OR(OR(Y204&lt;0,ISTEXT(Y204)),ISTEXT('Mortgage 1 Info Calcs'!$K$4)),"",'Mortgage 1 Info Calcs'!F$21)),'Mortgage 1 Monthly Table'!P205)</f>
        <v>0</v>
      </c>
      <c r="N205">
        <f t="shared" ref="N205:N268" si="24">IF(ISTEXT(M205),"",L205+M205)</f>
        <v>644.30140148550981</v>
      </c>
      <c r="O205">
        <f>IF(OR(OR(Y204&lt;0,ISTEXT(Y204)),ISTEXT('Mortgage 1 Info Calcs'!$K$4)),"",(O204+M205))</f>
        <v>0</v>
      </c>
      <c r="P205">
        <f>IF(ISBLANK('Mortgage 1 Monthly Table'!T205),IF(ISTEXT(J205),0,IF(OR(Y204&lt;Q204,AND(Y204&lt;0,NOT(ISTEXT(Y204))),ISTEXT('Mortgage 1 Info Calcs'!$K$4)),IF(-Y204&gt;P204,-Y204,Y204-Q204),IF(J205="",0,'Mortgage 1 Info Calcs'!F$26))),'Mortgage 1 Monthly Table'!T205)</f>
        <v>0</v>
      </c>
      <c r="Q205">
        <f>IF(OR(OR(Y204&lt;0,ISTEXT(Y204)),ISTEXT('Mortgage 1 Info Calcs'!$K$4)),"",IF(O205&lt;0,Q204,(Q204+P205)))</f>
        <v>0</v>
      </c>
      <c r="R205">
        <f>IF(OR(ISERROR(L205-S205),ISTEXT('Mortgage 1 Info Calcs'!$K$4)),"",L205-S205+M205)</f>
        <v>377.85090616124444</v>
      </c>
      <c r="S205">
        <f>IF(OR(IF(ISERROR(ROUND((J205-Q205-'Mortgage 1 Info Calcs'!F$24)*(G205/12),2)),0,(J205-O205-Q205-'Mortgage 1 Info Calcs'!F$24)*(G205/12)),,,ISTEXT('Mortgage 1 Info Calcs'!K$4)),IF(((J205-Q205-'Mortgage 1 Info Calcs'!F$24)*(G205/12))&gt;0,((J205-Q205-'Mortgage 1 Info Calcs'!F$24)*(G205/12)),0),0)</f>
        <v>266.45049532426538</v>
      </c>
      <c r="T205">
        <f>IF(OR(ISERROR(SUM(R$12:R205)),(ISTEXT(T204)),(T204=(SUM(R$12:R205)))),"",SUM(R$12:R205))</f>
        <v>47087.751841308171</v>
      </c>
      <c r="U205">
        <f>SUM(S$12:S205)</f>
        <v>77906.72004688032</v>
      </c>
      <c r="V205" t="str">
        <f>IF(ISBLANK('Mortgage 1 Info Calcs'!F$28),"",IF((O205+Q205)&gt;0,((O205+Q205)*G205/12)-((O205+Q205)*(('Mortgage 1 Info Calcs'!F$28)-('Mortgage 1 Info Calcs'!F$28*'Mortgage 1 Info Calcs'!G$29))/12),""))</f>
        <v/>
      </c>
      <c r="W205" t="str">
        <f>IF(ISTEXT(V205),"",SUM(V$12:V205))</f>
        <v/>
      </c>
      <c r="X205">
        <f>IF(OR(J205=Q205,ISTEXT(Y204),ISTEXT('Mortgage 1 Info Calcs'!$F$17)),"",IF(('Mortgage 1 Info Calcs'!F$18*12)&gt;C204+1,IF(C204='Mortgage 1 Info Calcs'!F$18*12,0,'Mortgage 1 Info Calcs'!F$19+Y205*('Mortgage 1 Info Calcs'!F$17)),'Mortgage 1 Info Calcs'!F$19))</f>
        <v>0</v>
      </c>
      <c r="Y205">
        <f>IF(OR(ISERROR(J205-R205-M205),IF(ISERROR((J205-R205-M205)=0),"True",(J205-R205-M205)=0),ISTEXT('Mortgage 1 Info Calcs'!$K$4)),"",IF((J205&gt;(L205+M205)),(FV((G205/'Mortgage 1 Variables'!E$43),1,(L205+M205),-J205+Q205+'Mortgage 1 Info Calcs'!F$24,0))+Q205+'Mortgage 1 Info Calcs'!F$24+IF(I205&gt;0,0,-I205),""))</f>
        <v>52912.248158691844</v>
      </c>
      <c r="Z205" s="67">
        <f>IF((FV(IF(G205=0,'Mortgage 1 Info Calcs'!F$8,G205)/12,1,PMT(IF(G205=0,'Mortgage 1 Info Calcs'!F$8,G205)/12,('Mortgage 1 Info Calcs'!F$9*12)-C204,-Z204,0),-Z204,0))&gt;0,(FV(IF(G205=0,'Mortgage 1 Info Calcs'!F$8,G205)/12,1,PMT(IF(G205=0,'Mortgage 1 Info Calcs'!F$8,G205)/12,('Mortgage 1 Info Calcs'!F$9*12)-C204,-Z204,0),-Z204,0)),0)</f>
        <v>52912.248158691844</v>
      </c>
      <c r="AA205" s="67">
        <f>IF(Z205&lt;=0,0,(IPMT(IF(G205=0,'Mortgage 1 Info Calcs'!F$8,G205)/12,1,('Mortgage 1 Info Calcs'!F$9*12)-C204,-Z204,0)))</f>
        <v>266.45049532426538</v>
      </c>
      <c r="AB205" s="67">
        <f>IF(C205&lt;('Mortgage 1 Info Calcs'!F$9*12),SUM(AA$12:AA205),0)</f>
        <v>77906.72004688032</v>
      </c>
      <c r="AC205" s="14">
        <v>194</v>
      </c>
      <c r="AD205" s="174">
        <f t="shared" ref="AD205:AD268" si="25">AC205/12</f>
        <v>16.166666666666668</v>
      </c>
      <c r="AE205" s="174" t="str">
        <f>IF(Y205="","",IF(J$12+X205='Mortgage 2 Monthly calcs'!J$12+'Mortgage 2 Monthly calcs'!V205,"",IF(J$12+X205&gt;'Mortgage 2 Monthly calcs'!J$12+'Mortgage 2 Monthly calcs'!V205,IF(Y205+X205+'Mortgage 1 Info Calcs'!F$15&gt;'Mortgage 2 Monthly calcs'!W205+'Mortgage 2 Monthly calcs'!V205,"",C205),IF(Y205+X205&lt;'Mortgage 2 Monthly calcs'!W205+'Mortgage 2 Monthly calcs'!V205,"",C205))))</f>
        <v/>
      </c>
      <c r="AG205" s="16"/>
      <c r="AH205" s="16"/>
      <c r="AI205" s="15"/>
    </row>
    <row r="206" spans="2:35" ht="11.7" customHeight="1" x14ac:dyDescent="0.25">
      <c r="B206">
        <f t="shared" si="23"/>
        <v>16.25</v>
      </c>
      <c r="C206">
        <v>195</v>
      </c>
      <c r="E206">
        <f t="shared" si="22"/>
        <v>2026</v>
      </c>
      <c r="F206" t="str">
        <f>VLOOKUP('Mortgage 1 Variables'!D$10,'Mortgage 1 Variables'!B$8:C$19,2)</f>
        <v>Jan</v>
      </c>
      <c r="G206">
        <f>IF(ISBLANK('Mortgage 1 Monthly Table'!G206),IF(OR(J206=Q206,ISTEXT(Y205),ISTEXT('Mortgage 1 Info Calcs'!$K$4)),0,IF(('Mortgage 1 Info Calcs'!F$7*12)&gt;C205,G205,IF(C205='Mortgage 1 Info Calcs'!F$7*12,'Mortgage 1 Info Calcs'!F$8,G205))),'Mortgage 1 Monthly Table'!G206)</f>
        <v>0.06</v>
      </c>
      <c r="H206">
        <f>((PMT(G206/'Mortgage 1 Variables'!E$43,('Mortgage 1 Info Calcs'!F$9*'Mortgage 1 Variables'!E$43)-C205,-J206,0)))</f>
        <v>644.30140148551004</v>
      </c>
      <c r="I206">
        <f>IF(OR(ISERROR(((IPMT(G206/'Mortgage 1 Variables'!E$43,1,'Mortgage 1 Info Calcs'!F$9*'Mortgage 1 Variables'!E$43,-J206+Q206+'Mortgage 1 Info Calcs'!F$24,IF('Mortgage 1 Info Calcs'!F$5="Interest Only",-J206+Q206+'Mortgage 1 Info Calcs'!F$24,0))))),(((IPMT(G206/'Mortgage 1 Variables'!E$43,1,'Mortgage 1 Info Calcs'!F$9*'Mortgage 1 Variables'!E$43,-J$12,-J$12)))=0)),0,((IPMT(G206/'Mortgage 1 Variables'!E$43,1,'Mortgage 1 Info Calcs'!F$9*'Mortgage 1 Variables'!E$43,-J206+Q206+'Mortgage 1 Info Calcs'!F$24,IF('Mortgage 1 Info Calcs'!F$5="Interest Only",-J206+Q206+'Mortgage 1 Info Calcs'!F$24,0)))))</f>
        <v>264.56124079345921</v>
      </c>
      <c r="J206">
        <f>IF(Y205&gt;0,IF(ISTEXT('Mortgage 1 Info Calcs'!K$4),"0",IF(ISTEXT(Y205),Y205,Y205+(IF(ISTEXT(K206),0,K206)))),0)</f>
        <v>52912.248158691844</v>
      </c>
      <c r="K206">
        <f>IF(ISBLANK('Mortgage 1 Monthly Table'!L206),0,'Mortgage 1 Monthly Table'!L206)</f>
        <v>0</v>
      </c>
      <c r="L206">
        <f>IF(ISBLANK('Mortgage 1 Monthly Table'!N206),IF('Mortgage 1 Info Calcs'!F$13="Calculated",IF('Mortgage 1 Info Calcs'!F$22="Keep Same",IF('Mortgage 1 Info Calcs'!F$5="Interest Only",IF(OR(I206&gt;L205,J206=""),I206,IF(J206&lt;L205,IF(J206&lt;L205,J206+I206,IF(L205+M205&gt;J206,L205+I206,L205)),IF(L205+M205&gt;J206,L205+I206,L205))),IF(H206&gt;L205,H206,IF(J206&gt;L205,IF(L205+M205&gt;J206,L205+I206,L205),J206+S206))),IF('Mortgage 1 Info Calcs'!F$5="Interest Only",'Mortgage 1 Monthly Calcs'!I206,'Mortgage 1 Monthly Calcs'!H206)),'Mortgage 1 Monthly Calcs'!L205),'Mortgage 1 Monthly Table'!N206)</f>
        <v>644.30140148551004</v>
      </c>
      <c r="M206">
        <f>IF(ISBLANK('Mortgage 1 Monthly Table'!P206),IF(N205&gt;J206,IF(J206&gt;L205,J206-L205,0),IF(OR(OR(Y205&lt;0,ISTEXT(Y205)),ISTEXT('Mortgage 1 Info Calcs'!$K$4)),"",'Mortgage 1 Info Calcs'!F$21)),'Mortgage 1 Monthly Table'!P206)</f>
        <v>0</v>
      </c>
      <c r="N206">
        <f t="shared" si="24"/>
        <v>644.30140148551004</v>
      </c>
      <c r="O206">
        <f>IF(OR(OR(Y205&lt;0,ISTEXT(Y205)),ISTEXT('Mortgage 1 Info Calcs'!$K$4)),"",(O205+M206))</f>
        <v>0</v>
      </c>
      <c r="P206">
        <f>IF(ISBLANK('Mortgage 1 Monthly Table'!T206),IF(ISTEXT(J206),0,IF(OR(Y205&lt;Q205,AND(Y205&lt;0,NOT(ISTEXT(Y205))),ISTEXT('Mortgage 1 Info Calcs'!$K$4)),IF(-Y205&gt;P205,-Y205,Y205-Q205),IF(J206="",0,'Mortgage 1 Info Calcs'!F$26))),'Mortgage 1 Monthly Table'!T206)</f>
        <v>0</v>
      </c>
      <c r="Q206">
        <f>IF(OR(OR(Y205&lt;0,ISTEXT(Y205)),ISTEXT('Mortgage 1 Info Calcs'!$K$4)),"",IF(O206&lt;0,Q205,(Q205+P206)))</f>
        <v>0</v>
      </c>
      <c r="R206">
        <f>IF(OR(ISERROR(L206-S206),ISTEXT('Mortgage 1 Info Calcs'!$K$4)),"",L206-S206+M206)</f>
        <v>379.74016069205084</v>
      </c>
      <c r="S206">
        <f>IF(OR(IF(ISERROR(ROUND((J206-Q206-'Mortgage 1 Info Calcs'!F$24)*(G206/12),2)),0,(J206-O206-Q206-'Mortgage 1 Info Calcs'!F$24)*(G206/12)),,,ISTEXT('Mortgage 1 Info Calcs'!K$4)),IF(((J206-Q206-'Mortgage 1 Info Calcs'!F$24)*(G206/12))&gt;0,((J206-Q206-'Mortgage 1 Info Calcs'!F$24)*(G206/12)),0),0)</f>
        <v>264.56124079345921</v>
      </c>
      <c r="T206">
        <f>IF(OR(ISERROR(SUM(R$12:R206)),(ISTEXT(T205)),(T205=(SUM(R$12:R206)))),"",SUM(R$12:R206))</f>
        <v>47467.492002000225</v>
      </c>
      <c r="U206">
        <f>SUM(S$12:S206)</f>
        <v>78171.281287673773</v>
      </c>
      <c r="V206" t="str">
        <f>IF(ISBLANK('Mortgage 1 Info Calcs'!F$28),"",IF((O206+Q206)&gt;0,((O206+Q206)*G206/12)-((O206+Q206)*(('Mortgage 1 Info Calcs'!F$28)-('Mortgage 1 Info Calcs'!F$28*'Mortgage 1 Info Calcs'!G$29))/12),""))</f>
        <v/>
      </c>
      <c r="W206" t="str">
        <f>IF(ISTEXT(V206),"",SUM(V$12:V206))</f>
        <v/>
      </c>
      <c r="X206">
        <f>IF(OR(J206=Q206,ISTEXT(Y205),ISTEXT('Mortgage 1 Info Calcs'!$F$17)),"",IF(('Mortgage 1 Info Calcs'!F$18*12)&gt;C205+1,IF(C205='Mortgage 1 Info Calcs'!F$18*12,0,'Mortgage 1 Info Calcs'!F$19+Y206*('Mortgage 1 Info Calcs'!F$17)),'Mortgage 1 Info Calcs'!F$19))</f>
        <v>0</v>
      </c>
      <c r="Y206">
        <f>IF(OR(ISERROR(J206-R206-M206),IF(ISERROR((J206-R206-M206)=0),"True",(J206-R206-M206)=0),ISTEXT('Mortgage 1 Info Calcs'!$K$4)),"",IF((J206&gt;(L206+M206)),(FV((G206/'Mortgage 1 Variables'!E$43),1,(L206+M206),-J206+Q206+'Mortgage 1 Info Calcs'!F$24,0))+Q206+'Mortgage 1 Info Calcs'!F$24+IF(I206&gt;0,0,-I206),""))</f>
        <v>52532.507997999797</v>
      </c>
      <c r="Z206" s="67">
        <f>IF((FV(IF(G206=0,'Mortgage 1 Info Calcs'!F$8,G206)/12,1,PMT(IF(G206=0,'Mortgage 1 Info Calcs'!F$8,G206)/12,('Mortgage 1 Info Calcs'!F$9*12)-C205,-Z205,0),-Z205,0))&gt;0,(FV(IF(G206=0,'Mortgage 1 Info Calcs'!F$8,G206)/12,1,PMT(IF(G206=0,'Mortgage 1 Info Calcs'!F$8,G206)/12,('Mortgage 1 Info Calcs'!F$9*12)-C205,-Z205,0),-Z205,0)),0)</f>
        <v>52532.507997999797</v>
      </c>
      <c r="AA206" s="67">
        <f>IF(Z206&lt;=0,0,(IPMT(IF(G206=0,'Mortgage 1 Info Calcs'!F$8,G206)/12,1,('Mortgage 1 Info Calcs'!F$9*12)-C205,-Z205,0)))</f>
        <v>264.56124079345921</v>
      </c>
      <c r="AB206" s="67">
        <f>IF(C206&lt;('Mortgage 1 Info Calcs'!F$9*12),SUM(AA$12:AA206),0)</f>
        <v>78171.281287673773</v>
      </c>
      <c r="AC206" s="14">
        <v>195</v>
      </c>
      <c r="AD206" s="174">
        <f t="shared" si="25"/>
        <v>16.25</v>
      </c>
      <c r="AE206" s="174" t="str">
        <f>IF(Y206="","",IF(J$12+X206='Mortgage 2 Monthly calcs'!J$12+'Mortgage 2 Monthly calcs'!V206,"",IF(J$12+X206&gt;'Mortgage 2 Monthly calcs'!J$12+'Mortgage 2 Monthly calcs'!V206,IF(Y206+X206+'Mortgage 1 Info Calcs'!F$15&gt;'Mortgage 2 Monthly calcs'!W206+'Mortgage 2 Monthly calcs'!V206,"",C206),IF(Y206+X206&lt;'Mortgage 2 Monthly calcs'!W206+'Mortgage 2 Monthly calcs'!V206,"",C206))))</f>
        <v/>
      </c>
      <c r="AG206" s="16"/>
      <c r="AH206" s="16"/>
      <c r="AI206" s="15"/>
    </row>
    <row r="207" spans="2:35" ht="11.7" customHeight="1" x14ac:dyDescent="0.25">
      <c r="B207">
        <f t="shared" si="23"/>
        <v>16.333333333333332</v>
      </c>
      <c r="C207">
        <v>196</v>
      </c>
      <c r="E207" t="str">
        <f t="shared" si="22"/>
        <v/>
      </c>
      <c r="F207" t="str">
        <f>VLOOKUP('Mortgage 1 Variables'!D$11,'Mortgage 1 Variables'!B$8:C$19,2)</f>
        <v>Feb</v>
      </c>
      <c r="G207">
        <f>IF(ISBLANK('Mortgage 1 Monthly Table'!G207),IF(OR(J207=Q207,ISTEXT(Y206),ISTEXT('Mortgage 1 Info Calcs'!$K$4)),0,IF(('Mortgage 1 Info Calcs'!F$7*12)&gt;C206,G206,IF(C206='Mortgage 1 Info Calcs'!F$7*12,'Mortgage 1 Info Calcs'!F$8,G206))),'Mortgage 1 Monthly Table'!G207)</f>
        <v>0.06</v>
      </c>
      <c r="H207">
        <f>((PMT(G207/'Mortgage 1 Variables'!E$43,('Mortgage 1 Info Calcs'!F$9*'Mortgage 1 Variables'!E$43)-C206,-J207,0)))</f>
        <v>644.30140148551004</v>
      </c>
      <c r="I207">
        <f>IF(OR(ISERROR(((IPMT(G207/'Mortgage 1 Variables'!E$43,1,'Mortgage 1 Info Calcs'!F$9*'Mortgage 1 Variables'!E$43,-J207+Q207+'Mortgage 1 Info Calcs'!F$24,IF('Mortgage 1 Info Calcs'!F$5="Interest Only",-J207+Q207+'Mortgage 1 Info Calcs'!F$24,0))))),(((IPMT(G207/'Mortgage 1 Variables'!E$43,1,'Mortgage 1 Info Calcs'!F$9*'Mortgage 1 Variables'!E$43,-J$12,-J$12)))=0)),0,((IPMT(G207/'Mortgage 1 Variables'!E$43,1,'Mortgage 1 Info Calcs'!F$9*'Mortgage 1 Variables'!E$43,-J207+Q207+'Mortgage 1 Info Calcs'!F$24,IF('Mortgage 1 Info Calcs'!F$5="Interest Only",-J207+Q207+'Mortgage 1 Info Calcs'!F$24,0)))))</f>
        <v>262.662539989999</v>
      </c>
      <c r="J207">
        <f>IF(Y206&gt;0,IF(ISTEXT('Mortgage 1 Info Calcs'!K$4),"0",IF(ISTEXT(Y206),Y206,Y206+(IF(ISTEXT(K207),0,K207)))),0)</f>
        <v>52532.507997999797</v>
      </c>
      <c r="K207">
        <f>IF(ISBLANK('Mortgage 1 Monthly Table'!L207),0,'Mortgage 1 Monthly Table'!L207)</f>
        <v>0</v>
      </c>
      <c r="L207">
        <f>IF(ISBLANK('Mortgage 1 Monthly Table'!N207),IF('Mortgage 1 Info Calcs'!F$13="Calculated",IF('Mortgage 1 Info Calcs'!F$22="Keep Same",IF('Mortgage 1 Info Calcs'!F$5="Interest Only",IF(OR(I207&gt;L206,J207=""),I207,IF(J207&lt;L206,IF(J207&lt;L206,J207+I207,IF(L206+M206&gt;J207,L206+I207,L206)),IF(L206+M206&gt;J207,L206+I207,L206))),IF(H207&gt;L206,H207,IF(J207&gt;L206,IF(L206+M206&gt;J207,L206+I207,L206),J207+S207))),IF('Mortgage 1 Info Calcs'!F$5="Interest Only",'Mortgage 1 Monthly Calcs'!I207,'Mortgage 1 Monthly Calcs'!H207)),'Mortgage 1 Monthly Calcs'!L206),'Mortgage 1 Monthly Table'!N207)</f>
        <v>644.30140148551004</v>
      </c>
      <c r="M207">
        <f>IF(ISBLANK('Mortgage 1 Monthly Table'!P207),IF(N206&gt;J207,IF(J207&gt;L206,J207-L206,0),IF(OR(OR(Y206&lt;0,ISTEXT(Y206)),ISTEXT('Mortgage 1 Info Calcs'!$K$4)),"",'Mortgage 1 Info Calcs'!F$21)),'Mortgage 1 Monthly Table'!P207)</f>
        <v>0</v>
      </c>
      <c r="N207">
        <f t="shared" si="24"/>
        <v>644.30140148551004</v>
      </c>
      <c r="O207">
        <f>IF(OR(OR(Y206&lt;0,ISTEXT(Y206)),ISTEXT('Mortgage 1 Info Calcs'!$K$4)),"",(O206+M207))</f>
        <v>0</v>
      </c>
      <c r="P207">
        <f>IF(ISBLANK('Mortgage 1 Monthly Table'!T207),IF(ISTEXT(J207),0,IF(OR(Y206&lt;Q206,AND(Y206&lt;0,NOT(ISTEXT(Y206))),ISTEXT('Mortgage 1 Info Calcs'!$K$4)),IF(-Y206&gt;P206,-Y206,Y206-Q206),IF(J207="",0,'Mortgage 1 Info Calcs'!F$26))),'Mortgage 1 Monthly Table'!T207)</f>
        <v>0</v>
      </c>
      <c r="Q207">
        <f>IF(OR(OR(Y206&lt;0,ISTEXT(Y206)),ISTEXT('Mortgage 1 Info Calcs'!$K$4)),"",IF(O207&lt;0,Q206,(Q206+P207)))</f>
        <v>0</v>
      </c>
      <c r="R207">
        <f>IF(OR(ISERROR(L207-S207),ISTEXT('Mortgage 1 Info Calcs'!$K$4)),"",L207-S207+M207)</f>
        <v>381.63886149551104</v>
      </c>
      <c r="S207">
        <f>IF(OR(IF(ISERROR(ROUND((J207-Q207-'Mortgage 1 Info Calcs'!F$24)*(G207/12),2)),0,(J207-O207-Q207-'Mortgage 1 Info Calcs'!F$24)*(G207/12)),,,ISTEXT('Mortgage 1 Info Calcs'!K$4)),IF(((J207-Q207-'Mortgage 1 Info Calcs'!F$24)*(G207/12))&gt;0,((J207-Q207-'Mortgage 1 Info Calcs'!F$24)*(G207/12)),0),0)</f>
        <v>262.662539989999</v>
      </c>
      <c r="T207">
        <f>IF(OR(ISERROR(SUM(R$12:R207)),(ISTEXT(T206)),(T206=(SUM(R$12:R207)))),"",SUM(R$12:R207))</f>
        <v>47849.130863495739</v>
      </c>
      <c r="U207">
        <f>SUM(S$12:S207)</f>
        <v>78433.943827663767</v>
      </c>
      <c r="V207" t="str">
        <f>IF(ISBLANK('Mortgage 1 Info Calcs'!F$28),"",IF((O207+Q207)&gt;0,((O207+Q207)*G207/12)-((O207+Q207)*(('Mortgage 1 Info Calcs'!F$28)-('Mortgage 1 Info Calcs'!F$28*'Mortgage 1 Info Calcs'!G$29))/12),""))</f>
        <v/>
      </c>
      <c r="W207" t="str">
        <f>IF(ISTEXT(V207),"",SUM(V$12:V207))</f>
        <v/>
      </c>
      <c r="X207">
        <f>IF(OR(J207=Q207,ISTEXT(Y206),ISTEXT('Mortgage 1 Info Calcs'!$F$17)),"",IF(('Mortgage 1 Info Calcs'!F$18*12)&gt;C206+1,IF(C206='Mortgage 1 Info Calcs'!F$18*12,0,'Mortgage 1 Info Calcs'!F$19+Y207*('Mortgage 1 Info Calcs'!F$17)),'Mortgage 1 Info Calcs'!F$19))</f>
        <v>0</v>
      </c>
      <c r="Y207">
        <f>IF(OR(ISERROR(J207-R207-M207),IF(ISERROR((J207-R207-M207)=0),"True",(J207-R207-M207)=0),ISTEXT('Mortgage 1 Info Calcs'!$K$4)),"",IF((J207&gt;(L207+M207)),(FV((G207/'Mortgage 1 Variables'!E$43),1,(L207+M207),-J207+Q207+'Mortgage 1 Info Calcs'!F$24,0))+Q207+'Mortgage 1 Info Calcs'!F$24+IF(I207&gt;0,0,-I207),""))</f>
        <v>52150.869136504291</v>
      </c>
      <c r="Z207" s="67">
        <f>IF((FV(IF(G207=0,'Mortgage 1 Info Calcs'!F$8,G207)/12,1,PMT(IF(G207=0,'Mortgage 1 Info Calcs'!F$8,G207)/12,('Mortgage 1 Info Calcs'!F$9*12)-C206,-Z206,0),-Z206,0))&gt;0,(FV(IF(G207=0,'Mortgage 1 Info Calcs'!F$8,G207)/12,1,PMT(IF(G207=0,'Mortgage 1 Info Calcs'!F$8,G207)/12,('Mortgage 1 Info Calcs'!F$9*12)-C206,-Z206,0),-Z206,0)),0)</f>
        <v>52150.869136504291</v>
      </c>
      <c r="AA207" s="67">
        <f>IF(Z207&lt;=0,0,(IPMT(IF(G207=0,'Mortgage 1 Info Calcs'!F$8,G207)/12,1,('Mortgage 1 Info Calcs'!F$9*12)-C206,-Z206,0)))</f>
        <v>262.662539989999</v>
      </c>
      <c r="AB207" s="67">
        <f>IF(C207&lt;('Mortgage 1 Info Calcs'!F$9*12),SUM(AA$12:AA207),0)</f>
        <v>78433.943827663767</v>
      </c>
      <c r="AC207" s="14">
        <v>196</v>
      </c>
      <c r="AD207" s="174">
        <f t="shared" si="25"/>
        <v>16.333333333333332</v>
      </c>
      <c r="AE207" s="174" t="str">
        <f>IF(Y207="","",IF(J$12+X207='Mortgage 2 Monthly calcs'!J$12+'Mortgage 2 Monthly calcs'!V207,"",IF(J$12+X207&gt;'Mortgage 2 Monthly calcs'!J$12+'Mortgage 2 Monthly calcs'!V207,IF(Y207+X207+'Mortgage 1 Info Calcs'!F$15&gt;'Mortgage 2 Monthly calcs'!W207+'Mortgage 2 Monthly calcs'!V207,"",C207),IF(Y207+X207&lt;'Mortgage 2 Monthly calcs'!W207+'Mortgage 2 Monthly calcs'!V207,"",C207))))</f>
        <v/>
      </c>
      <c r="AG207" s="16"/>
      <c r="AH207" s="16"/>
      <c r="AI207" s="15"/>
    </row>
    <row r="208" spans="2:35" ht="11.7" customHeight="1" x14ac:dyDescent="0.25">
      <c r="B208">
        <f t="shared" si="23"/>
        <v>16.416666666666668</v>
      </c>
      <c r="C208">
        <v>197</v>
      </c>
      <c r="E208" t="str">
        <f t="shared" si="22"/>
        <v/>
      </c>
      <c r="F208" t="str">
        <f>VLOOKUP('Mortgage 1 Variables'!D$12,'Mortgage 1 Variables'!B$8:C$19,2)</f>
        <v>Mar</v>
      </c>
      <c r="G208">
        <f>IF(ISBLANK('Mortgage 1 Monthly Table'!G208),IF(OR(J208=Q208,ISTEXT(Y207),ISTEXT('Mortgage 1 Info Calcs'!$K$4)),0,IF(('Mortgage 1 Info Calcs'!F$7*12)&gt;C207,G207,IF(C207='Mortgage 1 Info Calcs'!F$7*12,'Mortgage 1 Info Calcs'!F$8,G207))),'Mortgage 1 Monthly Table'!G208)</f>
        <v>0.06</v>
      </c>
      <c r="H208">
        <f>((PMT(G208/'Mortgage 1 Variables'!E$43,('Mortgage 1 Info Calcs'!F$9*'Mortgage 1 Variables'!E$43)-C207,-J208,0)))</f>
        <v>644.30140148551015</v>
      </c>
      <c r="I208">
        <f>IF(OR(ISERROR(((IPMT(G208/'Mortgage 1 Variables'!E$43,1,'Mortgage 1 Info Calcs'!F$9*'Mortgage 1 Variables'!E$43,-J208+Q208+'Mortgage 1 Info Calcs'!F$24,IF('Mortgage 1 Info Calcs'!F$5="Interest Only",-J208+Q208+'Mortgage 1 Info Calcs'!F$24,0))))),(((IPMT(G208/'Mortgage 1 Variables'!E$43,1,'Mortgage 1 Info Calcs'!F$9*'Mortgage 1 Variables'!E$43,-J$12,-J$12)))=0)),0,((IPMT(G208/'Mortgage 1 Variables'!E$43,1,'Mortgage 1 Info Calcs'!F$9*'Mortgage 1 Variables'!E$43,-J208+Q208+'Mortgage 1 Info Calcs'!F$24,IF('Mortgage 1 Info Calcs'!F$5="Interest Only",-J208+Q208+'Mortgage 1 Info Calcs'!F$24,0)))))</f>
        <v>260.75434568252143</v>
      </c>
      <c r="J208">
        <f>IF(Y207&gt;0,IF(ISTEXT('Mortgage 1 Info Calcs'!K$4),"0",IF(ISTEXT(Y207),Y207,Y207+(IF(ISTEXT(K208),0,K208)))),0)</f>
        <v>52150.869136504291</v>
      </c>
      <c r="K208">
        <f>IF(ISBLANK('Mortgage 1 Monthly Table'!L208),0,'Mortgage 1 Monthly Table'!L208)</f>
        <v>0</v>
      </c>
      <c r="L208">
        <f>IF(ISBLANK('Mortgage 1 Monthly Table'!N208),IF('Mortgage 1 Info Calcs'!F$13="Calculated",IF('Mortgage 1 Info Calcs'!F$22="Keep Same",IF('Mortgage 1 Info Calcs'!F$5="Interest Only",IF(OR(I208&gt;L207,J208=""),I208,IF(J208&lt;L207,IF(J208&lt;L207,J208+I208,IF(L207+M207&gt;J208,L207+I208,L207)),IF(L207+M207&gt;J208,L207+I208,L207))),IF(H208&gt;L207,H208,IF(J208&gt;L207,IF(L207+M207&gt;J208,L207+I208,L207),J208+S208))),IF('Mortgage 1 Info Calcs'!F$5="Interest Only",'Mortgage 1 Monthly Calcs'!I208,'Mortgage 1 Monthly Calcs'!H208)),'Mortgage 1 Monthly Calcs'!L207),'Mortgage 1 Monthly Table'!N208)</f>
        <v>644.30140148551015</v>
      </c>
      <c r="M208">
        <f>IF(ISBLANK('Mortgage 1 Monthly Table'!P208),IF(N207&gt;J208,IF(J208&gt;L207,J208-L207,0),IF(OR(OR(Y207&lt;0,ISTEXT(Y207)),ISTEXT('Mortgage 1 Info Calcs'!$K$4)),"",'Mortgage 1 Info Calcs'!F$21)),'Mortgage 1 Monthly Table'!P208)</f>
        <v>0</v>
      </c>
      <c r="N208">
        <f t="shared" si="24"/>
        <v>644.30140148551015</v>
      </c>
      <c r="O208">
        <f>IF(OR(OR(Y207&lt;0,ISTEXT(Y207)),ISTEXT('Mortgage 1 Info Calcs'!$K$4)),"",(O207+M208))</f>
        <v>0</v>
      </c>
      <c r="P208">
        <f>IF(ISBLANK('Mortgage 1 Monthly Table'!T208),IF(ISTEXT(J208),0,IF(OR(Y207&lt;Q207,AND(Y207&lt;0,NOT(ISTEXT(Y207))),ISTEXT('Mortgage 1 Info Calcs'!$K$4)),IF(-Y207&gt;P207,-Y207,Y207-Q207),IF(J208="",0,'Mortgage 1 Info Calcs'!F$26))),'Mortgage 1 Monthly Table'!T208)</f>
        <v>0</v>
      </c>
      <c r="Q208">
        <f>IF(OR(OR(Y207&lt;0,ISTEXT(Y207)),ISTEXT('Mortgage 1 Info Calcs'!$K$4)),"",IF(O208&lt;0,Q207,(Q207+P208)))</f>
        <v>0</v>
      </c>
      <c r="R208">
        <f>IF(OR(ISERROR(L208-S208),ISTEXT('Mortgage 1 Info Calcs'!$K$4)),"",L208-S208+M208)</f>
        <v>383.54705580298872</v>
      </c>
      <c r="S208">
        <f>IF(OR(IF(ISERROR(ROUND((J208-Q208-'Mortgage 1 Info Calcs'!F$24)*(G208/12),2)),0,(J208-O208-Q208-'Mortgage 1 Info Calcs'!F$24)*(G208/12)),,,ISTEXT('Mortgage 1 Info Calcs'!K$4)),IF(((J208-Q208-'Mortgage 1 Info Calcs'!F$24)*(G208/12))&gt;0,((J208-Q208-'Mortgage 1 Info Calcs'!F$24)*(G208/12)),0),0)</f>
        <v>260.75434568252143</v>
      </c>
      <c r="T208">
        <f>IF(OR(ISERROR(SUM(R$12:R208)),(ISTEXT(T207)),(T207=(SUM(R$12:R208)))),"",SUM(R$12:R208))</f>
        <v>48232.677919298731</v>
      </c>
      <c r="U208">
        <f>SUM(S$12:S208)</f>
        <v>78694.698173346289</v>
      </c>
      <c r="V208" t="str">
        <f>IF(ISBLANK('Mortgage 1 Info Calcs'!F$28),"",IF((O208+Q208)&gt;0,((O208+Q208)*G208/12)-((O208+Q208)*(('Mortgage 1 Info Calcs'!F$28)-('Mortgage 1 Info Calcs'!F$28*'Mortgage 1 Info Calcs'!G$29))/12),""))</f>
        <v/>
      </c>
      <c r="W208" t="str">
        <f>IF(ISTEXT(V208),"",SUM(V$12:V208))</f>
        <v/>
      </c>
      <c r="X208">
        <f>IF(OR(J208=Q208,ISTEXT(Y207),ISTEXT('Mortgage 1 Info Calcs'!$F$17)),"",IF(('Mortgage 1 Info Calcs'!F$18*12)&gt;C207+1,IF(C207='Mortgage 1 Info Calcs'!F$18*12,0,'Mortgage 1 Info Calcs'!F$19+Y208*('Mortgage 1 Info Calcs'!F$17)),'Mortgage 1 Info Calcs'!F$19))</f>
        <v>0</v>
      </c>
      <c r="Y208">
        <f>IF(OR(ISERROR(J208-R208-M208),IF(ISERROR((J208-R208-M208)=0),"True",(J208-R208-M208)=0),ISTEXT('Mortgage 1 Info Calcs'!$K$4)),"",IF((J208&gt;(L208+M208)),(FV((G208/'Mortgage 1 Variables'!E$43),1,(L208+M208),-J208+Q208+'Mortgage 1 Info Calcs'!F$24,0))+Q208+'Mortgage 1 Info Calcs'!F$24+IF(I208&gt;0,0,-I208),""))</f>
        <v>51767.322080701306</v>
      </c>
      <c r="Z208" s="67">
        <f>IF((FV(IF(G208=0,'Mortgage 1 Info Calcs'!F$8,G208)/12,1,PMT(IF(G208=0,'Mortgage 1 Info Calcs'!F$8,G208)/12,('Mortgage 1 Info Calcs'!F$9*12)-C207,-Z207,0),-Z207,0))&gt;0,(FV(IF(G208=0,'Mortgage 1 Info Calcs'!F$8,G208)/12,1,PMT(IF(G208=0,'Mortgage 1 Info Calcs'!F$8,G208)/12,('Mortgage 1 Info Calcs'!F$9*12)-C207,-Z207,0),-Z207,0)),0)</f>
        <v>51767.322080701306</v>
      </c>
      <c r="AA208" s="67">
        <f>IF(Z208&lt;=0,0,(IPMT(IF(G208=0,'Mortgage 1 Info Calcs'!F$8,G208)/12,1,('Mortgage 1 Info Calcs'!F$9*12)-C207,-Z207,0)))</f>
        <v>260.75434568252143</v>
      </c>
      <c r="AB208" s="67">
        <f>IF(C208&lt;('Mortgage 1 Info Calcs'!F$9*12),SUM(AA$12:AA208),0)</f>
        <v>78694.698173346289</v>
      </c>
      <c r="AC208" s="14">
        <v>197</v>
      </c>
      <c r="AD208" s="174">
        <f t="shared" si="25"/>
        <v>16.416666666666668</v>
      </c>
      <c r="AE208" s="174" t="str">
        <f>IF(Y208="","",IF(J$12+X208='Mortgage 2 Monthly calcs'!J$12+'Mortgage 2 Monthly calcs'!V208,"",IF(J$12+X208&gt;'Mortgage 2 Monthly calcs'!J$12+'Mortgage 2 Monthly calcs'!V208,IF(Y208+X208+'Mortgage 1 Info Calcs'!F$15&gt;'Mortgage 2 Monthly calcs'!W208+'Mortgage 2 Monthly calcs'!V208,"",C208),IF(Y208+X208&lt;'Mortgage 2 Monthly calcs'!W208+'Mortgage 2 Monthly calcs'!V208,"",C208))))</f>
        <v/>
      </c>
      <c r="AG208" s="16"/>
      <c r="AH208" s="16"/>
      <c r="AI208" s="15"/>
    </row>
    <row r="209" spans="2:35" ht="11.7" customHeight="1" x14ac:dyDescent="0.25">
      <c r="B209">
        <f t="shared" si="23"/>
        <v>16.5</v>
      </c>
      <c r="C209">
        <v>198</v>
      </c>
      <c r="E209" t="str">
        <f t="shared" si="22"/>
        <v/>
      </c>
      <c r="F209" t="str">
        <f>VLOOKUP('Mortgage 1 Variables'!D$13,'Mortgage 1 Variables'!B$8:C$19,2)</f>
        <v>Apr</v>
      </c>
      <c r="G209">
        <f>IF(ISBLANK('Mortgage 1 Monthly Table'!G209),IF(OR(J209=Q209,ISTEXT(Y208),ISTEXT('Mortgage 1 Info Calcs'!$K$4)),0,IF(('Mortgage 1 Info Calcs'!F$7*12)&gt;C208,G208,IF(C208='Mortgage 1 Info Calcs'!F$7*12,'Mortgage 1 Info Calcs'!F$8,G208))),'Mortgage 1 Monthly Table'!G209)</f>
        <v>0.06</v>
      </c>
      <c r="H209">
        <f>((PMT(G209/'Mortgage 1 Variables'!E$43,('Mortgage 1 Info Calcs'!F$9*'Mortgage 1 Variables'!E$43)-C208,-J209,0)))</f>
        <v>644.30140148551015</v>
      </c>
      <c r="I209">
        <f>IF(OR(ISERROR(((IPMT(G209/'Mortgage 1 Variables'!E$43,1,'Mortgage 1 Info Calcs'!F$9*'Mortgage 1 Variables'!E$43,-J209+Q209+'Mortgage 1 Info Calcs'!F$24,IF('Mortgage 1 Info Calcs'!F$5="Interest Only",-J209+Q209+'Mortgage 1 Info Calcs'!F$24,0))))),(((IPMT(G209/'Mortgage 1 Variables'!E$43,1,'Mortgage 1 Info Calcs'!F$9*'Mortgage 1 Variables'!E$43,-J$12,-J$12)))=0)),0,((IPMT(G209/'Mortgage 1 Variables'!E$43,1,'Mortgage 1 Info Calcs'!F$9*'Mortgage 1 Variables'!E$43,-J209+Q209+'Mortgage 1 Info Calcs'!F$24,IF('Mortgage 1 Info Calcs'!F$5="Interest Only",-J209+Q209+'Mortgage 1 Info Calcs'!F$24,0)))))</f>
        <v>258.83661040350648</v>
      </c>
      <c r="J209">
        <f>IF(Y208&gt;0,IF(ISTEXT('Mortgage 1 Info Calcs'!K$4),"0",IF(ISTEXT(Y208),Y208,Y208+(IF(ISTEXT(K209),0,K209)))),0)</f>
        <v>51767.322080701306</v>
      </c>
      <c r="K209">
        <f>IF(ISBLANK('Mortgage 1 Monthly Table'!L209),0,'Mortgage 1 Monthly Table'!L209)</f>
        <v>0</v>
      </c>
      <c r="L209">
        <f>IF(ISBLANK('Mortgage 1 Monthly Table'!N209),IF('Mortgage 1 Info Calcs'!F$13="Calculated",IF('Mortgage 1 Info Calcs'!F$22="Keep Same",IF('Mortgage 1 Info Calcs'!F$5="Interest Only",IF(OR(I209&gt;L208,J209=""),I209,IF(J209&lt;L208,IF(J209&lt;L208,J209+I209,IF(L208+M208&gt;J209,L208+I209,L208)),IF(L208+M208&gt;J209,L208+I209,L208))),IF(H209&gt;L208,H209,IF(J209&gt;L208,IF(L208+M208&gt;J209,L208+I209,L208),J209+S209))),IF('Mortgage 1 Info Calcs'!F$5="Interest Only",'Mortgage 1 Monthly Calcs'!I209,'Mortgage 1 Monthly Calcs'!H209)),'Mortgage 1 Monthly Calcs'!L208),'Mortgage 1 Monthly Table'!N209)</f>
        <v>644.30140148551015</v>
      </c>
      <c r="M209">
        <f>IF(ISBLANK('Mortgage 1 Monthly Table'!P209),IF(N208&gt;J209,IF(J209&gt;L208,J209-L208,0),IF(OR(OR(Y208&lt;0,ISTEXT(Y208)),ISTEXT('Mortgage 1 Info Calcs'!$K$4)),"",'Mortgage 1 Info Calcs'!F$21)),'Mortgage 1 Monthly Table'!P209)</f>
        <v>0</v>
      </c>
      <c r="N209">
        <f t="shared" si="24"/>
        <v>644.30140148551015</v>
      </c>
      <c r="O209">
        <f>IF(OR(OR(Y208&lt;0,ISTEXT(Y208)),ISTEXT('Mortgage 1 Info Calcs'!$K$4)),"",(O208+M209))</f>
        <v>0</v>
      </c>
      <c r="P209">
        <f>IF(ISBLANK('Mortgage 1 Monthly Table'!T209),IF(ISTEXT(J209),0,IF(OR(Y208&lt;Q208,AND(Y208&lt;0,NOT(ISTEXT(Y208))),ISTEXT('Mortgage 1 Info Calcs'!$K$4)),IF(-Y208&gt;P208,-Y208,Y208-Q208),IF(J209="",0,'Mortgage 1 Info Calcs'!F$26))),'Mortgage 1 Monthly Table'!T209)</f>
        <v>0</v>
      </c>
      <c r="Q209">
        <f>IF(OR(OR(Y208&lt;0,ISTEXT(Y208)),ISTEXT('Mortgage 1 Info Calcs'!$K$4)),"",IF(O209&lt;0,Q208,(Q208+P209)))</f>
        <v>0</v>
      </c>
      <c r="R209">
        <f>IF(OR(ISERROR(L209-S209),ISTEXT('Mortgage 1 Info Calcs'!$K$4)),"",L209-S209+M209)</f>
        <v>385.46479108200361</v>
      </c>
      <c r="S209">
        <f>IF(OR(IF(ISERROR(ROUND((J209-Q209-'Mortgage 1 Info Calcs'!F$24)*(G209/12),2)),0,(J209-O209-Q209-'Mortgage 1 Info Calcs'!F$24)*(G209/12)),,,ISTEXT('Mortgage 1 Info Calcs'!K$4)),IF(((J209-Q209-'Mortgage 1 Info Calcs'!F$24)*(G209/12))&gt;0,((J209-Q209-'Mortgage 1 Info Calcs'!F$24)*(G209/12)),0),0)</f>
        <v>258.83661040350654</v>
      </c>
      <c r="T209">
        <f>IF(OR(ISERROR(SUM(R$12:R209)),(ISTEXT(T208)),(T208=(SUM(R$12:R209)))),"",SUM(R$12:R209))</f>
        <v>48618.142710380736</v>
      </c>
      <c r="U209">
        <f>SUM(S$12:S209)</f>
        <v>78953.534783749797</v>
      </c>
      <c r="V209" t="str">
        <f>IF(ISBLANK('Mortgage 1 Info Calcs'!F$28),"",IF((O209+Q209)&gt;0,((O209+Q209)*G209/12)-((O209+Q209)*(('Mortgage 1 Info Calcs'!F$28)-('Mortgage 1 Info Calcs'!F$28*'Mortgage 1 Info Calcs'!G$29))/12),""))</f>
        <v/>
      </c>
      <c r="W209" t="str">
        <f>IF(ISTEXT(V209),"",SUM(V$12:V209))</f>
        <v/>
      </c>
      <c r="X209">
        <f>IF(OR(J209=Q209,ISTEXT(Y208),ISTEXT('Mortgage 1 Info Calcs'!$F$17)),"",IF(('Mortgage 1 Info Calcs'!F$18*12)&gt;C208+1,IF(C208='Mortgage 1 Info Calcs'!F$18*12,0,'Mortgage 1 Info Calcs'!F$19+Y209*('Mortgage 1 Info Calcs'!F$17)),'Mortgage 1 Info Calcs'!F$19))</f>
        <v>0</v>
      </c>
      <c r="Y209">
        <f>IF(OR(ISERROR(J209-R209-M209),IF(ISERROR((J209-R209-M209)=0),"True",(J209-R209-M209)=0),ISTEXT('Mortgage 1 Info Calcs'!$K$4)),"",IF((J209&gt;(L209+M209)),(FV((G209/'Mortgage 1 Variables'!E$43),1,(L209+M209),-J209+Q209+'Mortgage 1 Info Calcs'!F$24,0))+Q209+'Mortgage 1 Info Calcs'!F$24+IF(I209&gt;0,0,-I209),""))</f>
        <v>51381.857289619307</v>
      </c>
      <c r="Z209" s="67">
        <f>IF((FV(IF(G209=0,'Mortgage 1 Info Calcs'!F$8,G209)/12,1,PMT(IF(G209=0,'Mortgage 1 Info Calcs'!F$8,G209)/12,('Mortgage 1 Info Calcs'!F$9*12)-C208,-Z208,0),-Z208,0))&gt;0,(FV(IF(G209=0,'Mortgage 1 Info Calcs'!F$8,G209)/12,1,PMT(IF(G209=0,'Mortgage 1 Info Calcs'!F$8,G209)/12,('Mortgage 1 Info Calcs'!F$9*12)-C208,-Z208,0),-Z208,0)),0)</f>
        <v>51381.857289619307</v>
      </c>
      <c r="AA209" s="67">
        <f>IF(Z209&lt;=0,0,(IPMT(IF(G209=0,'Mortgage 1 Info Calcs'!F$8,G209)/12,1,('Mortgage 1 Info Calcs'!F$9*12)-C208,-Z208,0)))</f>
        <v>258.83661040350654</v>
      </c>
      <c r="AB209" s="67">
        <f>IF(C209&lt;('Mortgage 1 Info Calcs'!F$9*12),SUM(AA$12:AA209),0)</f>
        <v>78953.534783749797</v>
      </c>
      <c r="AC209" s="14">
        <v>198</v>
      </c>
      <c r="AD209" s="174">
        <f t="shared" si="25"/>
        <v>16.5</v>
      </c>
      <c r="AE209" s="174" t="str">
        <f>IF(Y209="","",IF(J$12+X209='Mortgage 2 Monthly calcs'!J$12+'Mortgage 2 Monthly calcs'!V209,"",IF(J$12+X209&gt;'Mortgage 2 Monthly calcs'!J$12+'Mortgage 2 Monthly calcs'!V209,IF(Y209+X209+'Mortgage 1 Info Calcs'!F$15&gt;'Mortgage 2 Monthly calcs'!W209+'Mortgage 2 Monthly calcs'!V209,"",C209),IF(Y209+X209&lt;'Mortgage 2 Monthly calcs'!W209+'Mortgage 2 Monthly calcs'!V209,"",C209))))</f>
        <v/>
      </c>
      <c r="AG209" s="16"/>
      <c r="AH209" s="16"/>
      <c r="AI209" s="15"/>
    </row>
    <row r="210" spans="2:35" ht="11.7" customHeight="1" x14ac:dyDescent="0.25">
      <c r="B210">
        <f t="shared" si="23"/>
        <v>16.583333333333332</v>
      </c>
      <c r="C210">
        <v>199</v>
      </c>
      <c r="E210" t="str">
        <f t="shared" si="22"/>
        <v/>
      </c>
      <c r="F210" t="str">
        <f>VLOOKUP('Mortgage 1 Variables'!D$14,'Mortgage 1 Variables'!B$8:C$19,2)</f>
        <v>May</v>
      </c>
      <c r="G210">
        <f>IF(ISBLANK('Mortgage 1 Monthly Table'!G210),IF(OR(J210=Q210,ISTEXT(Y209),ISTEXT('Mortgage 1 Info Calcs'!$K$4)),0,IF(('Mortgage 1 Info Calcs'!F$7*12)&gt;C209,G209,IF(C209='Mortgage 1 Info Calcs'!F$7*12,'Mortgage 1 Info Calcs'!F$8,G209))),'Mortgage 1 Monthly Table'!G210)</f>
        <v>0.06</v>
      </c>
      <c r="H210">
        <f>((PMT(G210/'Mortgage 1 Variables'!E$43,('Mortgage 1 Info Calcs'!F$9*'Mortgage 1 Variables'!E$43)-C209,-J210,0)))</f>
        <v>644.30140148551027</v>
      </c>
      <c r="I210">
        <f>IF(OR(ISERROR(((IPMT(G210/'Mortgage 1 Variables'!E$43,1,'Mortgage 1 Info Calcs'!F$9*'Mortgage 1 Variables'!E$43,-J210+Q210+'Mortgage 1 Info Calcs'!F$24,IF('Mortgage 1 Info Calcs'!F$5="Interest Only",-J210+Q210+'Mortgage 1 Info Calcs'!F$24,0))))),(((IPMT(G210/'Mortgage 1 Variables'!E$43,1,'Mortgage 1 Info Calcs'!F$9*'Mortgage 1 Variables'!E$43,-J$12,-J$12)))=0)),0,((IPMT(G210/'Mortgage 1 Variables'!E$43,1,'Mortgage 1 Info Calcs'!F$9*'Mortgage 1 Variables'!E$43,-J210+Q210+'Mortgage 1 Info Calcs'!F$24,IF('Mortgage 1 Info Calcs'!F$5="Interest Only",-J210+Q210+'Mortgage 1 Info Calcs'!F$24,0)))))</f>
        <v>256.90928644809657</v>
      </c>
      <c r="J210">
        <f>IF(Y209&gt;0,IF(ISTEXT('Mortgage 1 Info Calcs'!K$4),"0",IF(ISTEXT(Y209),Y209,Y209+(IF(ISTEXT(K210),0,K210)))),0)</f>
        <v>51381.857289619307</v>
      </c>
      <c r="K210">
        <f>IF(ISBLANK('Mortgage 1 Monthly Table'!L210),0,'Mortgage 1 Monthly Table'!L210)</f>
        <v>0</v>
      </c>
      <c r="L210">
        <f>IF(ISBLANK('Mortgage 1 Monthly Table'!N210),IF('Mortgage 1 Info Calcs'!F$13="Calculated",IF('Mortgage 1 Info Calcs'!F$22="Keep Same",IF('Mortgage 1 Info Calcs'!F$5="Interest Only",IF(OR(I210&gt;L209,J210=""),I210,IF(J210&lt;L209,IF(J210&lt;L209,J210+I210,IF(L209+M209&gt;J210,L209+I210,L209)),IF(L209+M209&gt;J210,L209+I210,L209))),IF(H210&gt;L209,H210,IF(J210&gt;L209,IF(L209+M209&gt;J210,L209+I210,L209),J210+S210))),IF('Mortgage 1 Info Calcs'!F$5="Interest Only",'Mortgage 1 Monthly Calcs'!I210,'Mortgage 1 Monthly Calcs'!H210)),'Mortgage 1 Monthly Calcs'!L209),'Mortgage 1 Monthly Table'!N210)</f>
        <v>644.30140148551027</v>
      </c>
      <c r="M210">
        <f>IF(ISBLANK('Mortgage 1 Monthly Table'!P210),IF(N209&gt;J210,IF(J210&gt;L209,J210-L209,0),IF(OR(OR(Y209&lt;0,ISTEXT(Y209)),ISTEXT('Mortgage 1 Info Calcs'!$K$4)),"",'Mortgage 1 Info Calcs'!F$21)),'Mortgage 1 Monthly Table'!P210)</f>
        <v>0</v>
      </c>
      <c r="N210">
        <f t="shared" si="24"/>
        <v>644.30140148551027</v>
      </c>
      <c r="O210">
        <f>IF(OR(OR(Y209&lt;0,ISTEXT(Y209)),ISTEXT('Mortgage 1 Info Calcs'!$K$4)),"",(O209+M210))</f>
        <v>0</v>
      </c>
      <c r="P210">
        <f>IF(ISBLANK('Mortgage 1 Monthly Table'!T210),IF(ISTEXT(J210),0,IF(OR(Y209&lt;Q209,AND(Y209&lt;0,NOT(ISTEXT(Y209))),ISTEXT('Mortgage 1 Info Calcs'!$K$4)),IF(-Y209&gt;P209,-Y209,Y209-Q209),IF(J210="",0,'Mortgage 1 Info Calcs'!F$26))),'Mortgage 1 Monthly Table'!T210)</f>
        <v>0</v>
      </c>
      <c r="Q210">
        <f>IF(OR(OR(Y209&lt;0,ISTEXT(Y209)),ISTEXT('Mortgage 1 Info Calcs'!$K$4)),"",IF(O210&lt;0,Q209,(Q209+P210)))</f>
        <v>0</v>
      </c>
      <c r="R210">
        <f>IF(OR(ISERROR(L210-S210),ISTEXT('Mortgage 1 Info Calcs'!$K$4)),"",L210-S210+M210)</f>
        <v>387.3921150374137</v>
      </c>
      <c r="S210">
        <f>IF(OR(IF(ISERROR(ROUND((J210-Q210-'Mortgage 1 Info Calcs'!F$24)*(G210/12),2)),0,(J210-O210-Q210-'Mortgage 1 Info Calcs'!F$24)*(G210/12)),,,ISTEXT('Mortgage 1 Info Calcs'!K$4)),IF(((J210-Q210-'Mortgage 1 Info Calcs'!F$24)*(G210/12))&gt;0,((J210-Q210-'Mortgage 1 Info Calcs'!F$24)*(G210/12)),0),0)</f>
        <v>256.90928644809657</v>
      </c>
      <c r="T210">
        <f>IF(OR(ISERROR(SUM(R$12:R210)),(ISTEXT(T209)),(T209=(SUM(R$12:R210)))),"",SUM(R$12:R210))</f>
        <v>49005.534825418152</v>
      </c>
      <c r="U210">
        <f>SUM(S$12:S210)</f>
        <v>79210.444070197889</v>
      </c>
      <c r="V210" t="str">
        <f>IF(ISBLANK('Mortgage 1 Info Calcs'!F$28),"",IF((O210+Q210)&gt;0,((O210+Q210)*G210/12)-((O210+Q210)*(('Mortgage 1 Info Calcs'!F$28)-('Mortgage 1 Info Calcs'!F$28*'Mortgage 1 Info Calcs'!G$29))/12),""))</f>
        <v/>
      </c>
      <c r="W210" t="str">
        <f>IF(ISTEXT(V210),"",SUM(V$12:V210))</f>
        <v/>
      </c>
      <c r="X210">
        <f>IF(OR(J210=Q210,ISTEXT(Y209),ISTEXT('Mortgage 1 Info Calcs'!$F$17)),"",IF(('Mortgage 1 Info Calcs'!F$18*12)&gt;C209+1,IF(C209='Mortgage 1 Info Calcs'!F$18*12,0,'Mortgage 1 Info Calcs'!F$19+Y210*('Mortgage 1 Info Calcs'!F$17)),'Mortgage 1 Info Calcs'!F$19))</f>
        <v>0</v>
      </c>
      <c r="Y210">
        <f>IF(OR(ISERROR(J210-R210-M210),IF(ISERROR((J210-R210-M210)=0),"True",(J210-R210-M210)=0),ISTEXT('Mortgage 1 Info Calcs'!$K$4)),"",IF((J210&gt;(L210+M210)),(FV((G210/'Mortgage 1 Variables'!E$43),1,(L210+M210),-J210+Q210+'Mortgage 1 Info Calcs'!F$24,0))+Q210+'Mortgage 1 Info Calcs'!F$24+IF(I210&gt;0,0,-I210),""))</f>
        <v>50994.465174581899</v>
      </c>
      <c r="Z210" s="67">
        <f>IF((FV(IF(G210=0,'Mortgage 1 Info Calcs'!F$8,G210)/12,1,PMT(IF(G210=0,'Mortgage 1 Info Calcs'!F$8,G210)/12,('Mortgage 1 Info Calcs'!F$9*12)-C209,-Z209,0),-Z209,0))&gt;0,(FV(IF(G210=0,'Mortgage 1 Info Calcs'!F$8,G210)/12,1,PMT(IF(G210=0,'Mortgage 1 Info Calcs'!F$8,G210)/12,('Mortgage 1 Info Calcs'!F$9*12)-C209,-Z209,0),-Z209,0)),0)</f>
        <v>50994.465174581899</v>
      </c>
      <c r="AA210" s="67">
        <f>IF(Z210&lt;=0,0,(IPMT(IF(G210=0,'Mortgage 1 Info Calcs'!F$8,G210)/12,1,('Mortgage 1 Info Calcs'!F$9*12)-C209,-Z209,0)))</f>
        <v>256.90928644809657</v>
      </c>
      <c r="AB210" s="67">
        <f>IF(C210&lt;('Mortgage 1 Info Calcs'!F$9*12),SUM(AA$12:AA210),0)</f>
        <v>79210.444070197889</v>
      </c>
      <c r="AC210" s="14">
        <v>199</v>
      </c>
      <c r="AD210" s="174">
        <f t="shared" si="25"/>
        <v>16.583333333333332</v>
      </c>
      <c r="AE210" s="174" t="str">
        <f>IF(Y210="","",IF(J$12+X210='Mortgage 2 Monthly calcs'!J$12+'Mortgage 2 Monthly calcs'!V210,"",IF(J$12+X210&gt;'Mortgage 2 Monthly calcs'!J$12+'Mortgage 2 Monthly calcs'!V210,IF(Y210+X210+'Mortgage 1 Info Calcs'!F$15&gt;'Mortgage 2 Monthly calcs'!W210+'Mortgage 2 Monthly calcs'!V210,"",C210),IF(Y210+X210&lt;'Mortgage 2 Monthly calcs'!W210+'Mortgage 2 Monthly calcs'!V210,"",C210))))</f>
        <v/>
      </c>
      <c r="AG210" s="16"/>
      <c r="AH210" s="16"/>
      <c r="AI210" s="15"/>
    </row>
    <row r="211" spans="2:35" ht="11.7" customHeight="1" x14ac:dyDescent="0.25">
      <c r="B211">
        <f t="shared" si="23"/>
        <v>16.666666666666668</v>
      </c>
      <c r="C211">
        <v>200</v>
      </c>
      <c r="E211" t="str">
        <f t="shared" si="22"/>
        <v/>
      </c>
      <c r="F211" t="str">
        <f>VLOOKUP('Mortgage 1 Variables'!D$15,'Mortgage 1 Variables'!B$8:C$19,2)</f>
        <v>Jun</v>
      </c>
      <c r="G211">
        <f>IF(ISBLANK('Mortgage 1 Monthly Table'!G211),IF(OR(J211=Q211,ISTEXT(Y210),ISTEXT('Mortgage 1 Info Calcs'!$K$4)),0,IF(('Mortgage 1 Info Calcs'!F$7*12)&gt;C210,G210,IF(C210='Mortgage 1 Info Calcs'!F$7*12,'Mortgage 1 Info Calcs'!F$8,G210))),'Mortgage 1 Monthly Table'!G211)</f>
        <v>0.06</v>
      </c>
      <c r="H211">
        <f>((PMT(G211/'Mortgage 1 Variables'!E$43,('Mortgage 1 Info Calcs'!F$9*'Mortgage 1 Variables'!E$43)-C210,-J211,0)))</f>
        <v>644.3014014855105</v>
      </c>
      <c r="I211">
        <f>IF(OR(ISERROR(((IPMT(G211/'Mortgage 1 Variables'!E$43,1,'Mortgage 1 Info Calcs'!F$9*'Mortgage 1 Variables'!E$43,-J211+Q211+'Mortgage 1 Info Calcs'!F$24,IF('Mortgage 1 Info Calcs'!F$5="Interest Only",-J211+Q211+'Mortgage 1 Info Calcs'!F$24,0))))),(((IPMT(G211/'Mortgage 1 Variables'!E$43,1,'Mortgage 1 Info Calcs'!F$9*'Mortgage 1 Variables'!E$43,-J$12,-J$12)))=0)),0,((IPMT(G211/'Mortgage 1 Variables'!E$43,1,'Mortgage 1 Info Calcs'!F$9*'Mortgage 1 Variables'!E$43,-J211+Q211+'Mortgage 1 Info Calcs'!F$24,IF('Mortgage 1 Info Calcs'!F$5="Interest Only",-J211+Q211+'Mortgage 1 Info Calcs'!F$24,0)))))</f>
        <v>254.97232587290949</v>
      </c>
      <c r="J211">
        <f>IF(Y210&gt;0,IF(ISTEXT('Mortgage 1 Info Calcs'!K$4),"0",IF(ISTEXT(Y210),Y210,Y210+(IF(ISTEXT(K211),0,K211)))),0)</f>
        <v>50994.465174581899</v>
      </c>
      <c r="K211">
        <f>IF(ISBLANK('Mortgage 1 Monthly Table'!L211),0,'Mortgage 1 Monthly Table'!L211)</f>
        <v>0</v>
      </c>
      <c r="L211">
        <f>IF(ISBLANK('Mortgage 1 Monthly Table'!N211),IF('Mortgage 1 Info Calcs'!F$13="Calculated",IF('Mortgage 1 Info Calcs'!F$22="Keep Same",IF('Mortgage 1 Info Calcs'!F$5="Interest Only",IF(OR(I211&gt;L210,J211=""),I211,IF(J211&lt;L210,IF(J211&lt;L210,J211+I211,IF(L210+M210&gt;J211,L210+I211,L210)),IF(L210+M210&gt;J211,L210+I211,L210))),IF(H211&gt;L210,H211,IF(J211&gt;L210,IF(L210+M210&gt;J211,L210+I211,L210),J211+S211))),IF('Mortgage 1 Info Calcs'!F$5="Interest Only",'Mortgage 1 Monthly Calcs'!I211,'Mortgage 1 Monthly Calcs'!H211)),'Mortgage 1 Monthly Calcs'!L210),'Mortgage 1 Monthly Table'!N211)</f>
        <v>644.3014014855105</v>
      </c>
      <c r="M211">
        <f>IF(ISBLANK('Mortgage 1 Monthly Table'!P211),IF(N210&gt;J211,IF(J211&gt;L210,J211-L210,0),IF(OR(OR(Y210&lt;0,ISTEXT(Y210)),ISTEXT('Mortgage 1 Info Calcs'!$K$4)),"",'Mortgage 1 Info Calcs'!F$21)),'Mortgage 1 Monthly Table'!P211)</f>
        <v>0</v>
      </c>
      <c r="N211">
        <f t="shared" si="24"/>
        <v>644.3014014855105</v>
      </c>
      <c r="O211">
        <f>IF(OR(OR(Y210&lt;0,ISTEXT(Y210)),ISTEXT('Mortgage 1 Info Calcs'!$K$4)),"",(O210+M211))</f>
        <v>0</v>
      </c>
      <c r="P211">
        <f>IF(ISBLANK('Mortgage 1 Monthly Table'!T211),IF(ISTEXT(J211),0,IF(OR(Y210&lt;Q210,AND(Y210&lt;0,NOT(ISTEXT(Y210))),ISTEXT('Mortgage 1 Info Calcs'!$K$4)),IF(-Y210&gt;P210,-Y210,Y210-Q210),IF(J211="",0,'Mortgage 1 Info Calcs'!F$26))),'Mortgage 1 Monthly Table'!T211)</f>
        <v>0</v>
      </c>
      <c r="Q211">
        <f>IF(OR(OR(Y210&lt;0,ISTEXT(Y210)),ISTEXT('Mortgage 1 Info Calcs'!$K$4)),"",IF(O211&lt;0,Q210,(Q210+P211)))</f>
        <v>0</v>
      </c>
      <c r="R211">
        <f>IF(OR(ISERROR(L211-S211),ISTEXT('Mortgage 1 Info Calcs'!$K$4)),"",L211-S211+M211)</f>
        <v>389.329075612601</v>
      </c>
      <c r="S211">
        <f>IF(OR(IF(ISERROR(ROUND((J211-Q211-'Mortgage 1 Info Calcs'!F$24)*(G211/12),2)),0,(J211-O211-Q211-'Mortgage 1 Info Calcs'!F$24)*(G211/12)),,,ISTEXT('Mortgage 1 Info Calcs'!K$4)),IF(((J211-Q211-'Mortgage 1 Info Calcs'!F$24)*(G211/12))&gt;0,((J211-Q211-'Mortgage 1 Info Calcs'!F$24)*(G211/12)),0),0)</f>
        <v>254.97232587290949</v>
      </c>
      <c r="T211">
        <f>IF(OR(ISERROR(SUM(R$12:R211)),(ISTEXT(T210)),(T210=(SUM(R$12:R211)))),"",SUM(R$12:R211))</f>
        <v>49394.863901030752</v>
      </c>
      <c r="U211">
        <f>SUM(S$12:S211)</f>
        <v>79465.416396070796</v>
      </c>
      <c r="V211" t="str">
        <f>IF(ISBLANK('Mortgage 1 Info Calcs'!F$28),"",IF((O211+Q211)&gt;0,((O211+Q211)*G211/12)-((O211+Q211)*(('Mortgage 1 Info Calcs'!F$28)-('Mortgage 1 Info Calcs'!F$28*'Mortgage 1 Info Calcs'!G$29))/12),""))</f>
        <v/>
      </c>
      <c r="W211" t="str">
        <f>IF(ISTEXT(V211),"",SUM(V$12:V211))</f>
        <v/>
      </c>
      <c r="X211">
        <f>IF(OR(J211=Q211,ISTEXT(Y210),ISTEXT('Mortgage 1 Info Calcs'!$F$17)),"",IF(('Mortgage 1 Info Calcs'!F$18*12)&gt;C210+1,IF(C210='Mortgage 1 Info Calcs'!F$18*12,0,'Mortgage 1 Info Calcs'!F$19+Y211*('Mortgage 1 Info Calcs'!F$17)),'Mortgage 1 Info Calcs'!F$19))</f>
        <v>0</v>
      </c>
      <c r="Y211">
        <f>IF(OR(ISERROR(J211-R211-M211),IF(ISERROR((J211-R211-M211)=0),"True",(J211-R211-M211)=0),ISTEXT('Mortgage 1 Info Calcs'!$K$4)),"",IF((J211&gt;(L211+M211)),(FV((G211/'Mortgage 1 Variables'!E$43),1,(L211+M211),-J211+Q211+'Mortgage 1 Info Calcs'!F$24,0))+Q211+'Mortgage 1 Info Calcs'!F$24+IF(I211&gt;0,0,-I211),""))</f>
        <v>50605.136098969306</v>
      </c>
      <c r="Z211" s="67">
        <f>IF((FV(IF(G211=0,'Mortgage 1 Info Calcs'!F$8,G211)/12,1,PMT(IF(G211=0,'Mortgage 1 Info Calcs'!F$8,G211)/12,('Mortgage 1 Info Calcs'!F$9*12)-C210,-Z210,0),-Z210,0))&gt;0,(FV(IF(G211=0,'Mortgage 1 Info Calcs'!F$8,G211)/12,1,PMT(IF(G211=0,'Mortgage 1 Info Calcs'!F$8,G211)/12,('Mortgage 1 Info Calcs'!F$9*12)-C210,-Z210,0),-Z210,0)),0)</f>
        <v>50605.136098969306</v>
      </c>
      <c r="AA211" s="67">
        <f>IF(Z211&lt;=0,0,(IPMT(IF(G211=0,'Mortgage 1 Info Calcs'!F$8,G211)/12,1,('Mortgage 1 Info Calcs'!F$9*12)-C210,-Z210,0)))</f>
        <v>254.97232587290949</v>
      </c>
      <c r="AB211" s="67">
        <f>IF(C211&lt;('Mortgage 1 Info Calcs'!F$9*12),SUM(AA$12:AA211),0)</f>
        <v>79465.416396070796</v>
      </c>
      <c r="AC211" s="14">
        <v>200</v>
      </c>
      <c r="AD211" s="174">
        <f t="shared" si="25"/>
        <v>16.666666666666668</v>
      </c>
      <c r="AE211" s="174" t="str">
        <f>IF(Y211="","",IF(J$12+X211='Mortgage 2 Monthly calcs'!J$12+'Mortgage 2 Monthly calcs'!V211,"",IF(J$12+X211&gt;'Mortgage 2 Monthly calcs'!J$12+'Mortgage 2 Monthly calcs'!V211,IF(Y211+X211+'Mortgage 1 Info Calcs'!F$15&gt;'Mortgage 2 Monthly calcs'!W211+'Mortgage 2 Monthly calcs'!V211,"",C211),IF(Y211+X211&lt;'Mortgage 2 Monthly calcs'!W211+'Mortgage 2 Monthly calcs'!V211,"",C211))))</f>
        <v/>
      </c>
      <c r="AG211" s="16"/>
      <c r="AH211" s="16"/>
      <c r="AI211" s="15"/>
    </row>
    <row r="212" spans="2:35" ht="11.7" customHeight="1" x14ac:dyDescent="0.25">
      <c r="B212">
        <f t="shared" si="23"/>
        <v>16.75</v>
      </c>
      <c r="C212">
        <v>201</v>
      </c>
      <c r="E212" t="str">
        <f t="shared" si="22"/>
        <v/>
      </c>
      <c r="F212" t="str">
        <f>VLOOKUP('Mortgage 1 Variables'!D$16,'Mortgage 1 Variables'!B$8:C$19,2)</f>
        <v>Jul</v>
      </c>
      <c r="G212">
        <f>IF(ISBLANK('Mortgage 1 Monthly Table'!G212),IF(OR(J212=Q212,ISTEXT(Y211),ISTEXT('Mortgage 1 Info Calcs'!$K$4)),0,IF(('Mortgage 1 Info Calcs'!F$7*12)&gt;C211,G211,IF(C211='Mortgage 1 Info Calcs'!F$7*12,'Mortgage 1 Info Calcs'!F$8,G211))),'Mortgage 1 Monthly Table'!G212)</f>
        <v>0.06</v>
      </c>
      <c r="H212">
        <f>((PMT(G212/'Mortgage 1 Variables'!E$43,('Mortgage 1 Info Calcs'!F$9*'Mortgage 1 Variables'!E$43)-C211,-J212,0)))</f>
        <v>644.3014014855105</v>
      </c>
      <c r="I212">
        <f>IF(OR(ISERROR(((IPMT(G212/'Mortgage 1 Variables'!E$43,1,'Mortgage 1 Info Calcs'!F$9*'Mortgage 1 Variables'!E$43,-J212+Q212+'Mortgage 1 Info Calcs'!F$24,IF('Mortgage 1 Info Calcs'!F$5="Interest Only",-J212+Q212+'Mortgage 1 Info Calcs'!F$24,0))))),(((IPMT(G212/'Mortgage 1 Variables'!E$43,1,'Mortgage 1 Info Calcs'!F$9*'Mortgage 1 Variables'!E$43,-J$12,-J$12)))=0)),0,((IPMT(G212/'Mortgage 1 Variables'!E$43,1,'Mortgage 1 Info Calcs'!F$9*'Mortgage 1 Variables'!E$43,-J212+Q212+'Mortgage 1 Info Calcs'!F$24,IF('Mortgage 1 Info Calcs'!F$5="Interest Only",-J212+Q212+'Mortgage 1 Info Calcs'!F$24,0)))))</f>
        <v>253.02568049484654</v>
      </c>
      <c r="J212">
        <f>IF(Y211&gt;0,IF(ISTEXT('Mortgage 1 Info Calcs'!K$4),"0",IF(ISTEXT(Y211),Y211,Y211+(IF(ISTEXT(K212),0,K212)))),0)</f>
        <v>50605.136098969306</v>
      </c>
      <c r="K212">
        <f>IF(ISBLANK('Mortgage 1 Monthly Table'!L212),0,'Mortgage 1 Monthly Table'!L212)</f>
        <v>0</v>
      </c>
      <c r="L212">
        <f>IF(ISBLANK('Mortgage 1 Monthly Table'!N212),IF('Mortgage 1 Info Calcs'!F$13="Calculated",IF('Mortgage 1 Info Calcs'!F$22="Keep Same",IF('Mortgage 1 Info Calcs'!F$5="Interest Only",IF(OR(I212&gt;L211,J212=""),I212,IF(J212&lt;L211,IF(J212&lt;L211,J212+I212,IF(L211+M211&gt;J212,L211+I212,L211)),IF(L211+M211&gt;J212,L211+I212,L211))),IF(H212&gt;L211,H212,IF(J212&gt;L211,IF(L211+M211&gt;J212,L211+I212,L211),J212+S212))),IF('Mortgage 1 Info Calcs'!F$5="Interest Only",'Mortgage 1 Monthly Calcs'!I212,'Mortgage 1 Monthly Calcs'!H212)),'Mortgage 1 Monthly Calcs'!L211),'Mortgage 1 Monthly Table'!N212)</f>
        <v>644.3014014855105</v>
      </c>
      <c r="M212">
        <f>IF(ISBLANK('Mortgage 1 Monthly Table'!P212),IF(N211&gt;J212,IF(J212&gt;L211,J212-L211,0),IF(OR(OR(Y211&lt;0,ISTEXT(Y211)),ISTEXT('Mortgage 1 Info Calcs'!$K$4)),"",'Mortgage 1 Info Calcs'!F$21)),'Mortgage 1 Monthly Table'!P212)</f>
        <v>0</v>
      </c>
      <c r="N212">
        <f t="shared" si="24"/>
        <v>644.3014014855105</v>
      </c>
      <c r="O212">
        <f>IF(OR(OR(Y211&lt;0,ISTEXT(Y211)),ISTEXT('Mortgage 1 Info Calcs'!$K$4)),"",(O211+M212))</f>
        <v>0</v>
      </c>
      <c r="P212">
        <f>IF(ISBLANK('Mortgage 1 Monthly Table'!T212),IF(ISTEXT(J212),0,IF(OR(Y211&lt;Q211,AND(Y211&lt;0,NOT(ISTEXT(Y211))),ISTEXT('Mortgage 1 Info Calcs'!$K$4)),IF(-Y211&gt;P211,-Y211,Y211-Q211),IF(J212="",0,'Mortgage 1 Info Calcs'!F$26))),'Mortgage 1 Monthly Table'!T212)</f>
        <v>0</v>
      </c>
      <c r="Q212">
        <f>IF(OR(OR(Y211&lt;0,ISTEXT(Y211)),ISTEXT('Mortgage 1 Info Calcs'!$K$4)),"",IF(O212&lt;0,Q211,(Q211+P212)))</f>
        <v>0</v>
      </c>
      <c r="R212">
        <f>IF(OR(ISERROR(L212-S212),ISTEXT('Mortgage 1 Info Calcs'!$K$4)),"",L212-S212+M212)</f>
        <v>391.27572099066396</v>
      </c>
      <c r="S212">
        <f>IF(OR(IF(ISERROR(ROUND((J212-Q212-'Mortgage 1 Info Calcs'!F$24)*(G212/12),2)),0,(J212-O212-Q212-'Mortgage 1 Info Calcs'!F$24)*(G212/12)),,,ISTEXT('Mortgage 1 Info Calcs'!K$4)),IF(((J212-Q212-'Mortgage 1 Info Calcs'!F$24)*(G212/12))&gt;0,((J212-Q212-'Mortgage 1 Info Calcs'!F$24)*(G212/12)),0),0)</f>
        <v>253.02568049484654</v>
      </c>
      <c r="T212">
        <f>IF(OR(ISERROR(SUM(R$12:R212)),(ISTEXT(T211)),(T211=(SUM(R$12:R212)))),"",SUM(R$12:R212))</f>
        <v>49786.139622021416</v>
      </c>
      <c r="U212">
        <f>SUM(S$12:S212)</f>
        <v>79718.44207656564</v>
      </c>
      <c r="V212" t="str">
        <f>IF(ISBLANK('Mortgage 1 Info Calcs'!F$28),"",IF((O212+Q212)&gt;0,((O212+Q212)*G212/12)-((O212+Q212)*(('Mortgage 1 Info Calcs'!F$28)-('Mortgage 1 Info Calcs'!F$28*'Mortgage 1 Info Calcs'!G$29))/12),""))</f>
        <v/>
      </c>
      <c r="W212" t="str">
        <f>IF(ISTEXT(V212),"",SUM(V$12:V212))</f>
        <v/>
      </c>
      <c r="X212">
        <f>IF(OR(J212=Q212,ISTEXT(Y211),ISTEXT('Mortgage 1 Info Calcs'!$F$17)),"",IF(('Mortgage 1 Info Calcs'!F$18*12)&gt;C211+1,IF(C211='Mortgage 1 Info Calcs'!F$18*12,0,'Mortgage 1 Info Calcs'!F$19+Y212*('Mortgage 1 Info Calcs'!F$17)),'Mortgage 1 Info Calcs'!F$19))</f>
        <v>0</v>
      </c>
      <c r="Y212">
        <f>IF(OR(ISERROR(J212-R212-M212),IF(ISERROR((J212-R212-M212)=0),"True",(J212-R212-M212)=0),ISTEXT('Mortgage 1 Info Calcs'!$K$4)),"",IF((J212&gt;(L212+M212)),(FV((G212/'Mortgage 1 Variables'!E$43),1,(L212+M212),-J212+Q212+'Mortgage 1 Info Calcs'!F$24,0))+Q212+'Mortgage 1 Info Calcs'!F$24+IF(I212&gt;0,0,-I212),""))</f>
        <v>50213.86037797865</v>
      </c>
      <c r="Z212" s="67">
        <f>IF((FV(IF(G212=0,'Mortgage 1 Info Calcs'!F$8,G212)/12,1,PMT(IF(G212=0,'Mortgage 1 Info Calcs'!F$8,G212)/12,('Mortgage 1 Info Calcs'!F$9*12)-C211,-Z211,0),-Z211,0))&gt;0,(FV(IF(G212=0,'Mortgage 1 Info Calcs'!F$8,G212)/12,1,PMT(IF(G212=0,'Mortgage 1 Info Calcs'!F$8,G212)/12,('Mortgage 1 Info Calcs'!F$9*12)-C211,-Z211,0),-Z211,0)),0)</f>
        <v>50213.86037797865</v>
      </c>
      <c r="AA212" s="67">
        <f>IF(Z212&lt;=0,0,(IPMT(IF(G212=0,'Mortgage 1 Info Calcs'!F$8,G212)/12,1,('Mortgage 1 Info Calcs'!F$9*12)-C211,-Z211,0)))</f>
        <v>253.02568049484654</v>
      </c>
      <c r="AB212" s="67">
        <f>IF(C212&lt;('Mortgage 1 Info Calcs'!F$9*12),SUM(AA$12:AA212),0)</f>
        <v>79718.44207656564</v>
      </c>
      <c r="AC212" s="14">
        <v>201</v>
      </c>
      <c r="AD212" s="174">
        <f t="shared" si="25"/>
        <v>16.75</v>
      </c>
      <c r="AE212" s="174" t="str">
        <f>IF(Y212="","",IF(J$12+X212='Mortgage 2 Monthly calcs'!J$12+'Mortgage 2 Monthly calcs'!V212,"",IF(J$12+X212&gt;'Mortgage 2 Monthly calcs'!J$12+'Mortgage 2 Monthly calcs'!V212,IF(Y212+X212+'Mortgage 1 Info Calcs'!F$15&gt;'Mortgage 2 Monthly calcs'!W212+'Mortgage 2 Monthly calcs'!V212,"",C212),IF(Y212+X212&lt;'Mortgage 2 Monthly calcs'!W212+'Mortgage 2 Monthly calcs'!V212,"",C212))))</f>
        <v/>
      </c>
      <c r="AG212" s="16"/>
      <c r="AH212" s="16"/>
      <c r="AI212" s="15"/>
    </row>
    <row r="213" spans="2:35" ht="11.7" customHeight="1" x14ac:dyDescent="0.25">
      <c r="B213">
        <f t="shared" si="23"/>
        <v>16.833333333333332</v>
      </c>
      <c r="C213">
        <v>202</v>
      </c>
      <c r="E213" t="str">
        <f t="shared" si="22"/>
        <v/>
      </c>
      <c r="F213" t="str">
        <f>VLOOKUP('Mortgage 1 Variables'!D$17,'Mortgage 1 Variables'!B$8:C$19,2)</f>
        <v>Aug</v>
      </c>
      <c r="G213">
        <f>IF(ISBLANK('Mortgage 1 Monthly Table'!G213),IF(OR(J213=Q213,ISTEXT(Y212),ISTEXT('Mortgage 1 Info Calcs'!$K$4)),0,IF(('Mortgage 1 Info Calcs'!F$7*12)&gt;C212,G212,IF(C212='Mortgage 1 Info Calcs'!F$7*12,'Mortgage 1 Info Calcs'!F$8,G212))),'Mortgage 1 Monthly Table'!G213)</f>
        <v>0.06</v>
      </c>
      <c r="H213">
        <f>((PMT(G213/'Mortgage 1 Variables'!E$43,('Mortgage 1 Info Calcs'!F$9*'Mortgage 1 Variables'!E$43)-C212,-J213,0)))</f>
        <v>644.3014014855105</v>
      </c>
      <c r="I213">
        <f>IF(OR(ISERROR(((IPMT(G213/'Mortgage 1 Variables'!E$43,1,'Mortgage 1 Info Calcs'!F$9*'Mortgage 1 Variables'!E$43,-J213+Q213+'Mortgage 1 Info Calcs'!F$24,IF('Mortgage 1 Info Calcs'!F$5="Interest Only",-J213+Q213+'Mortgage 1 Info Calcs'!F$24,0))))),(((IPMT(G213/'Mortgage 1 Variables'!E$43,1,'Mortgage 1 Info Calcs'!F$9*'Mortgage 1 Variables'!E$43,-J$12,-J$12)))=0)),0,((IPMT(G213/'Mortgage 1 Variables'!E$43,1,'Mortgage 1 Info Calcs'!F$9*'Mortgage 1 Variables'!E$43,-J213+Q213+'Mortgage 1 Info Calcs'!F$24,IF('Mortgage 1 Info Calcs'!F$5="Interest Only",-J213+Q213+'Mortgage 1 Info Calcs'!F$24,0)))))</f>
        <v>251.06930188989327</v>
      </c>
      <c r="J213">
        <f>IF(Y212&gt;0,IF(ISTEXT('Mortgage 1 Info Calcs'!K$4),"0",IF(ISTEXT(Y212),Y212,Y212+(IF(ISTEXT(K213),0,K213)))),0)</f>
        <v>50213.86037797865</v>
      </c>
      <c r="K213">
        <f>IF(ISBLANK('Mortgage 1 Monthly Table'!L213),0,'Mortgage 1 Monthly Table'!L213)</f>
        <v>0</v>
      </c>
      <c r="L213">
        <f>IF(ISBLANK('Mortgage 1 Monthly Table'!N213),IF('Mortgage 1 Info Calcs'!F$13="Calculated",IF('Mortgage 1 Info Calcs'!F$22="Keep Same",IF('Mortgage 1 Info Calcs'!F$5="Interest Only",IF(OR(I213&gt;L212,J213=""),I213,IF(J213&lt;L212,IF(J213&lt;L212,J213+I213,IF(L212+M212&gt;J213,L212+I213,L212)),IF(L212+M212&gt;J213,L212+I213,L212))),IF(H213&gt;L212,H213,IF(J213&gt;L212,IF(L212+M212&gt;J213,L212+I213,L212),J213+S213))),IF('Mortgage 1 Info Calcs'!F$5="Interest Only",'Mortgage 1 Monthly Calcs'!I213,'Mortgage 1 Monthly Calcs'!H213)),'Mortgage 1 Monthly Calcs'!L212),'Mortgage 1 Monthly Table'!N213)</f>
        <v>644.3014014855105</v>
      </c>
      <c r="M213">
        <f>IF(ISBLANK('Mortgage 1 Monthly Table'!P213),IF(N212&gt;J213,IF(J213&gt;L212,J213-L212,0),IF(OR(OR(Y212&lt;0,ISTEXT(Y212)),ISTEXT('Mortgage 1 Info Calcs'!$K$4)),"",'Mortgage 1 Info Calcs'!F$21)),'Mortgage 1 Monthly Table'!P213)</f>
        <v>0</v>
      </c>
      <c r="N213">
        <f t="shared" si="24"/>
        <v>644.3014014855105</v>
      </c>
      <c r="O213">
        <f>IF(OR(OR(Y212&lt;0,ISTEXT(Y212)),ISTEXT('Mortgage 1 Info Calcs'!$K$4)),"",(O212+M213))</f>
        <v>0</v>
      </c>
      <c r="P213">
        <f>IF(ISBLANK('Mortgage 1 Monthly Table'!T213),IF(ISTEXT(J213),0,IF(OR(Y212&lt;Q212,AND(Y212&lt;0,NOT(ISTEXT(Y212))),ISTEXT('Mortgage 1 Info Calcs'!$K$4)),IF(-Y212&gt;P212,-Y212,Y212-Q212),IF(J213="",0,'Mortgage 1 Info Calcs'!F$26))),'Mortgage 1 Monthly Table'!T213)</f>
        <v>0</v>
      </c>
      <c r="Q213">
        <f>IF(OR(OR(Y212&lt;0,ISTEXT(Y212)),ISTEXT('Mortgage 1 Info Calcs'!$K$4)),"",IF(O213&lt;0,Q212,(Q212+P213)))</f>
        <v>0</v>
      </c>
      <c r="R213">
        <f>IF(OR(ISERROR(L213-S213),ISTEXT('Mortgage 1 Info Calcs'!$K$4)),"",L213-S213+M213)</f>
        <v>393.23209959561723</v>
      </c>
      <c r="S213">
        <f>IF(OR(IF(ISERROR(ROUND((J213-Q213-'Mortgage 1 Info Calcs'!F$24)*(G213/12),2)),0,(J213-O213-Q213-'Mortgage 1 Info Calcs'!F$24)*(G213/12)),,,ISTEXT('Mortgage 1 Info Calcs'!K$4)),IF(((J213-Q213-'Mortgage 1 Info Calcs'!F$24)*(G213/12))&gt;0,((J213-Q213-'Mortgage 1 Info Calcs'!F$24)*(G213/12)),0),0)</f>
        <v>251.06930188989327</v>
      </c>
      <c r="T213">
        <f>IF(OR(ISERROR(SUM(R$12:R213)),(ISTEXT(T212)),(T212=(SUM(R$12:R213)))),"",SUM(R$12:R213))</f>
        <v>50179.371721617033</v>
      </c>
      <c r="U213">
        <f>SUM(S$12:S213)</f>
        <v>79969.511378455529</v>
      </c>
      <c r="V213" t="str">
        <f>IF(ISBLANK('Mortgage 1 Info Calcs'!F$28),"",IF((O213+Q213)&gt;0,((O213+Q213)*G213/12)-((O213+Q213)*(('Mortgage 1 Info Calcs'!F$28)-('Mortgage 1 Info Calcs'!F$28*'Mortgage 1 Info Calcs'!G$29))/12),""))</f>
        <v/>
      </c>
      <c r="W213" t="str">
        <f>IF(ISTEXT(V213),"",SUM(V$12:V213))</f>
        <v/>
      </c>
      <c r="X213">
        <f>IF(OR(J213=Q213,ISTEXT(Y212),ISTEXT('Mortgage 1 Info Calcs'!$F$17)),"",IF(('Mortgage 1 Info Calcs'!F$18*12)&gt;C212+1,IF(C212='Mortgage 1 Info Calcs'!F$18*12,0,'Mortgage 1 Info Calcs'!F$19+Y213*('Mortgage 1 Info Calcs'!F$17)),'Mortgage 1 Info Calcs'!F$19))</f>
        <v>0</v>
      </c>
      <c r="Y213">
        <f>IF(OR(ISERROR(J213-R213-M213),IF(ISERROR((J213-R213-M213)=0),"True",(J213-R213-M213)=0),ISTEXT('Mortgage 1 Info Calcs'!$K$4)),"",IF((J213&gt;(L213+M213)),(FV((G213/'Mortgage 1 Variables'!E$43),1,(L213+M213),-J213+Q213+'Mortgage 1 Info Calcs'!F$24,0))+Q213+'Mortgage 1 Info Calcs'!F$24+IF(I213&gt;0,0,-I213),""))</f>
        <v>49820.628278383039</v>
      </c>
      <c r="Z213" s="67">
        <f>IF((FV(IF(G213=0,'Mortgage 1 Info Calcs'!F$8,G213)/12,1,PMT(IF(G213=0,'Mortgage 1 Info Calcs'!F$8,G213)/12,('Mortgage 1 Info Calcs'!F$9*12)-C212,-Z212,0),-Z212,0))&gt;0,(FV(IF(G213=0,'Mortgage 1 Info Calcs'!F$8,G213)/12,1,PMT(IF(G213=0,'Mortgage 1 Info Calcs'!F$8,G213)/12,('Mortgage 1 Info Calcs'!F$9*12)-C212,-Z212,0),-Z212,0)),0)</f>
        <v>49820.628278383039</v>
      </c>
      <c r="AA213" s="67">
        <f>IF(Z213&lt;=0,0,(IPMT(IF(G213=0,'Mortgage 1 Info Calcs'!F$8,G213)/12,1,('Mortgage 1 Info Calcs'!F$9*12)-C212,-Z212,0)))</f>
        <v>251.06930188989327</v>
      </c>
      <c r="AB213" s="67">
        <f>IF(C213&lt;('Mortgage 1 Info Calcs'!F$9*12),SUM(AA$12:AA213),0)</f>
        <v>79969.511378455529</v>
      </c>
      <c r="AC213" s="14">
        <v>202</v>
      </c>
      <c r="AD213" s="174">
        <f t="shared" si="25"/>
        <v>16.833333333333332</v>
      </c>
      <c r="AE213" s="174" t="str">
        <f>IF(Y213="","",IF(J$12+X213='Mortgage 2 Monthly calcs'!J$12+'Mortgage 2 Monthly calcs'!V213,"",IF(J$12+X213&gt;'Mortgage 2 Monthly calcs'!J$12+'Mortgage 2 Monthly calcs'!V213,IF(Y213+X213+'Mortgage 1 Info Calcs'!F$15&gt;'Mortgage 2 Monthly calcs'!W213+'Mortgage 2 Monthly calcs'!V213,"",C213),IF(Y213+X213&lt;'Mortgage 2 Monthly calcs'!W213+'Mortgage 2 Monthly calcs'!V213,"",C213))))</f>
        <v/>
      </c>
      <c r="AG213" s="16"/>
      <c r="AH213" s="16"/>
      <c r="AI213" s="15"/>
    </row>
    <row r="214" spans="2:35" ht="11.7" customHeight="1" x14ac:dyDescent="0.25">
      <c r="B214">
        <f t="shared" si="23"/>
        <v>16.916666666666668</v>
      </c>
      <c r="C214">
        <v>203</v>
      </c>
      <c r="E214" t="str">
        <f t="shared" si="22"/>
        <v/>
      </c>
      <c r="F214" t="str">
        <f>VLOOKUP('Mortgage 1 Variables'!D$18,'Mortgage 1 Variables'!B$8:C$19,2)</f>
        <v>Sep</v>
      </c>
      <c r="G214">
        <f>IF(ISBLANK('Mortgage 1 Monthly Table'!G214),IF(OR(J214=Q214,ISTEXT(Y213),ISTEXT('Mortgage 1 Info Calcs'!$K$4)),0,IF(('Mortgage 1 Info Calcs'!F$7*12)&gt;C213,G213,IF(C213='Mortgage 1 Info Calcs'!F$7*12,'Mortgage 1 Info Calcs'!F$8,G213))),'Mortgage 1 Monthly Table'!G214)</f>
        <v>0.06</v>
      </c>
      <c r="H214">
        <f>((PMT(G214/'Mortgage 1 Variables'!E$43,('Mortgage 1 Info Calcs'!F$9*'Mortgage 1 Variables'!E$43)-C213,-J214,0)))</f>
        <v>644.30140148551072</v>
      </c>
      <c r="I214">
        <f>IF(OR(ISERROR(((IPMT(G214/'Mortgage 1 Variables'!E$43,1,'Mortgage 1 Info Calcs'!F$9*'Mortgage 1 Variables'!E$43,-J214+Q214+'Mortgage 1 Info Calcs'!F$24,IF('Mortgage 1 Info Calcs'!F$5="Interest Only",-J214+Q214+'Mortgage 1 Info Calcs'!F$24,0))))),(((IPMT(G214/'Mortgage 1 Variables'!E$43,1,'Mortgage 1 Info Calcs'!F$9*'Mortgage 1 Variables'!E$43,-J$12,-J$12)))=0)),0,((IPMT(G214/'Mortgage 1 Variables'!E$43,1,'Mortgage 1 Info Calcs'!F$9*'Mortgage 1 Variables'!E$43,-J214+Q214+'Mortgage 1 Info Calcs'!F$24,IF('Mortgage 1 Info Calcs'!F$5="Interest Only",-J214+Q214+'Mortgage 1 Info Calcs'!F$24,0)))))</f>
        <v>249.10314139191522</v>
      </c>
      <c r="J214">
        <f>IF(Y213&gt;0,IF(ISTEXT('Mortgage 1 Info Calcs'!K$4),"0",IF(ISTEXT(Y213),Y213,Y213+(IF(ISTEXT(K214),0,K214)))),0)</f>
        <v>49820.628278383039</v>
      </c>
      <c r="K214">
        <f>IF(ISBLANK('Mortgage 1 Monthly Table'!L214),0,'Mortgage 1 Monthly Table'!L214)</f>
        <v>0</v>
      </c>
      <c r="L214">
        <f>IF(ISBLANK('Mortgage 1 Monthly Table'!N214),IF('Mortgage 1 Info Calcs'!F$13="Calculated",IF('Mortgage 1 Info Calcs'!F$22="Keep Same",IF('Mortgage 1 Info Calcs'!F$5="Interest Only",IF(OR(I214&gt;L213,J214=""),I214,IF(J214&lt;L213,IF(J214&lt;L213,J214+I214,IF(L213+M213&gt;J214,L213+I214,L213)),IF(L213+M213&gt;J214,L213+I214,L213))),IF(H214&gt;L213,H214,IF(J214&gt;L213,IF(L213+M213&gt;J214,L213+I214,L213),J214+S214))),IF('Mortgage 1 Info Calcs'!F$5="Interest Only",'Mortgage 1 Monthly Calcs'!I214,'Mortgage 1 Monthly Calcs'!H214)),'Mortgage 1 Monthly Calcs'!L213),'Mortgage 1 Monthly Table'!N214)</f>
        <v>644.30140148551072</v>
      </c>
      <c r="M214">
        <f>IF(ISBLANK('Mortgage 1 Monthly Table'!P214),IF(N213&gt;J214,IF(J214&gt;L213,J214-L213,0),IF(OR(OR(Y213&lt;0,ISTEXT(Y213)),ISTEXT('Mortgage 1 Info Calcs'!$K$4)),"",'Mortgage 1 Info Calcs'!F$21)),'Mortgage 1 Monthly Table'!P214)</f>
        <v>0</v>
      </c>
      <c r="N214">
        <f t="shared" si="24"/>
        <v>644.30140148551072</v>
      </c>
      <c r="O214">
        <f>IF(OR(OR(Y213&lt;0,ISTEXT(Y213)),ISTEXT('Mortgage 1 Info Calcs'!$K$4)),"",(O213+M214))</f>
        <v>0</v>
      </c>
      <c r="P214">
        <f>IF(ISBLANK('Mortgage 1 Monthly Table'!T214),IF(ISTEXT(J214),0,IF(OR(Y213&lt;Q213,AND(Y213&lt;0,NOT(ISTEXT(Y213))),ISTEXT('Mortgage 1 Info Calcs'!$K$4)),IF(-Y213&gt;P213,-Y213,Y213-Q213),IF(J214="",0,'Mortgage 1 Info Calcs'!F$26))),'Mortgage 1 Monthly Table'!T214)</f>
        <v>0</v>
      </c>
      <c r="Q214">
        <f>IF(OR(OR(Y213&lt;0,ISTEXT(Y213)),ISTEXT('Mortgage 1 Info Calcs'!$K$4)),"",IF(O214&lt;0,Q213,(Q213+P214)))</f>
        <v>0</v>
      </c>
      <c r="R214">
        <f>IF(OR(ISERROR(L214-S214),ISTEXT('Mortgage 1 Info Calcs'!$K$4)),"",L214-S214+M214)</f>
        <v>395.19826009359554</v>
      </c>
      <c r="S214">
        <f>IF(OR(IF(ISERROR(ROUND((J214-Q214-'Mortgage 1 Info Calcs'!F$24)*(G214/12),2)),0,(J214-O214-Q214-'Mortgage 1 Info Calcs'!F$24)*(G214/12)),,,ISTEXT('Mortgage 1 Info Calcs'!K$4)),IF(((J214-Q214-'Mortgage 1 Info Calcs'!F$24)*(G214/12))&gt;0,((J214-Q214-'Mortgage 1 Info Calcs'!F$24)*(G214/12)),0),0)</f>
        <v>249.10314139191522</v>
      </c>
      <c r="T214">
        <f>IF(OR(ISERROR(SUM(R$12:R214)),(ISTEXT(T213)),(T213=(SUM(R$12:R214)))),"",SUM(R$12:R214))</f>
        <v>50574.569981710629</v>
      </c>
      <c r="U214">
        <f>SUM(S$12:S214)</f>
        <v>80218.614519847441</v>
      </c>
      <c r="V214" t="str">
        <f>IF(ISBLANK('Mortgage 1 Info Calcs'!F$28),"",IF((O214+Q214)&gt;0,((O214+Q214)*G214/12)-((O214+Q214)*(('Mortgage 1 Info Calcs'!F$28)-('Mortgage 1 Info Calcs'!F$28*'Mortgage 1 Info Calcs'!G$29))/12),""))</f>
        <v/>
      </c>
      <c r="W214" t="str">
        <f>IF(ISTEXT(V214),"",SUM(V$12:V214))</f>
        <v/>
      </c>
      <c r="X214">
        <f>IF(OR(J214=Q214,ISTEXT(Y213),ISTEXT('Mortgage 1 Info Calcs'!$F$17)),"",IF(('Mortgage 1 Info Calcs'!F$18*12)&gt;C213+1,IF(C213='Mortgage 1 Info Calcs'!F$18*12,0,'Mortgage 1 Info Calcs'!F$19+Y214*('Mortgage 1 Info Calcs'!F$17)),'Mortgage 1 Info Calcs'!F$19))</f>
        <v>0</v>
      </c>
      <c r="Y214">
        <f>IF(OR(ISERROR(J214-R214-M214),IF(ISERROR((J214-R214-M214)=0),"True",(J214-R214-M214)=0),ISTEXT('Mortgage 1 Info Calcs'!$K$4)),"",IF((J214&gt;(L214+M214)),(FV((G214/'Mortgage 1 Variables'!E$43),1,(L214+M214),-J214+Q214+'Mortgage 1 Info Calcs'!F$24,0))+Q214+'Mortgage 1 Info Calcs'!F$24+IF(I214&gt;0,0,-I214),""))</f>
        <v>49425.430018289451</v>
      </c>
      <c r="Z214" s="67">
        <f>IF((FV(IF(G214=0,'Mortgage 1 Info Calcs'!F$8,G214)/12,1,PMT(IF(G214=0,'Mortgage 1 Info Calcs'!F$8,G214)/12,('Mortgage 1 Info Calcs'!F$9*12)-C213,-Z213,0),-Z213,0))&gt;0,(FV(IF(G214=0,'Mortgage 1 Info Calcs'!F$8,G214)/12,1,PMT(IF(G214=0,'Mortgage 1 Info Calcs'!F$8,G214)/12,('Mortgage 1 Info Calcs'!F$9*12)-C213,-Z213,0),-Z213,0)),0)</f>
        <v>49425.430018289451</v>
      </c>
      <c r="AA214" s="67">
        <f>IF(Z214&lt;=0,0,(IPMT(IF(G214=0,'Mortgage 1 Info Calcs'!F$8,G214)/12,1,('Mortgage 1 Info Calcs'!F$9*12)-C213,-Z213,0)))</f>
        <v>249.10314139191522</v>
      </c>
      <c r="AB214" s="67">
        <f>IF(C214&lt;('Mortgage 1 Info Calcs'!F$9*12),SUM(AA$12:AA214),0)</f>
        <v>80218.614519847441</v>
      </c>
      <c r="AC214" s="14">
        <v>203</v>
      </c>
      <c r="AD214" s="174">
        <f t="shared" si="25"/>
        <v>16.916666666666668</v>
      </c>
      <c r="AE214" s="174" t="str">
        <f>IF(Y214="","",IF(J$12+X214='Mortgage 2 Monthly calcs'!J$12+'Mortgage 2 Monthly calcs'!V214,"",IF(J$12+X214&gt;'Mortgage 2 Monthly calcs'!J$12+'Mortgage 2 Monthly calcs'!V214,IF(Y214+X214+'Mortgage 1 Info Calcs'!F$15&gt;'Mortgage 2 Monthly calcs'!W214+'Mortgage 2 Monthly calcs'!V214,"",C214),IF(Y214+X214&lt;'Mortgage 2 Monthly calcs'!W214+'Mortgage 2 Monthly calcs'!V214,"",C214))))</f>
        <v/>
      </c>
      <c r="AG214" s="16"/>
      <c r="AH214" s="16"/>
      <c r="AI214" s="15"/>
    </row>
    <row r="215" spans="2:35" ht="11.7" customHeight="1" x14ac:dyDescent="0.25">
      <c r="B215">
        <f t="shared" si="23"/>
        <v>17</v>
      </c>
      <c r="C215">
        <v>204</v>
      </c>
      <c r="D215">
        <f>D203+1</f>
        <v>17</v>
      </c>
      <c r="E215" t="str">
        <f t="shared" si="22"/>
        <v/>
      </c>
      <c r="F215" t="str">
        <f>VLOOKUP('Mortgage 1 Variables'!D$19,'Mortgage 1 Variables'!B$8:C$19,2)</f>
        <v>Oct</v>
      </c>
      <c r="G215">
        <f>IF(ISBLANK('Mortgage 1 Monthly Table'!G215),IF(OR(J215=Q215,ISTEXT(Y214),ISTEXT('Mortgage 1 Info Calcs'!$K$4)),0,IF(('Mortgage 1 Info Calcs'!F$7*12)&gt;C214,G214,IF(C214='Mortgage 1 Info Calcs'!F$7*12,'Mortgage 1 Info Calcs'!F$8,G214))),'Mortgage 1 Monthly Table'!G215)</f>
        <v>0.06</v>
      </c>
      <c r="H215">
        <f>((PMT(G215/'Mortgage 1 Variables'!E$43,('Mortgage 1 Info Calcs'!F$9*'Mortgage 1 Variables'!E$43)-C214,-J215,0)))</f>
        <v>644.30140148551072</v>
      </c>
      <c r="I215">
        <f>IF(OR(ISERROR(((IPMT(G215/'Mortgage 1 Variables'!E$43,1,'Mortgage 1 Info Calcs'!F$9*'Mortgage 1 Variables'!E$43,-J215+Q215+'Mortgage 1 Info Calcs'!F$24,IF('Mortgage 1 Info Calcs'!F$5="Interest Only",-J215+Q215+'Mortgage 1 Info Calcs'!F$24,0))))),(((IPMT(G215/'Mortgage 1 Variables'!E$43,1,'Mortgage 1 Info Calcs'!F$9*'Mortgage 1 Variables'!E$43,-J$12,-J$12)))=0)),0,((IPMT(G215/'Mortgage 1 Variables'!E$43,1,'Mortgage 1 Info Calcs'!F$9*'Mortgage 1 Variables'!E$43,-J215+Q215+'Mortgage 1 Info Calcs'!F$24,IF('Mortgage 1 Info Calcs'!F$5="Interest Only",-J215+Q215+'Mortgage 1 Info Calcs'!F$24,0)))))</f>
        <v>247.12715009144725</v>
      </c>
      <c r="J215">
        <f>IF(Y214&gt;0,IF(ISTEXT('Mortgage 1 Info Calcs'!K$4),"0",IF(ISTEXT(Y214),Y214,Y214+(IF(ISTEXT(K215),0,K215)))),0)</f>
        <v>49425.430018289451</v>
      </c>
      <c r="K215">
        <f>IF(ISBLANK('Mortgage 1 Monthly Table'!L215),0,'Mortgage 1 Monthly Table'!L215)</f>
        <v>0</v>
      </c>
      <c r="L215">
        <f>IF(ISBLANK('Mortgage 1 Monthly Table'!N215),IF('Mortgage 1 Info Calcs'!F$13="Calculated",IF('Mortgage 1 Info Calcs'!F$22="Keep Same",IF('Mortgage 1 Info Calcs'!F$5="Interest Only",IF(OR(I215&gt;L214,J215=""),I215,IF(J215&lt;L214,IF(J215&lt;L214,J215+I215,IF(L214+M214&gt;J215,L214+I215,L214)),IF(L214+M214&gt;J215,L214+I215,L214))),IF(H215&gt;L214,H215,IF(J215&gt;L214,IF(L214+M214&gt;J215,L214+I215,L214),J215+S215))),IF('Mortgage 1 Info Calcs'!F$5="Interest Only",'Mortgage 1 Monthly Calcs'!I215,'Mortgage 1 Monthly Calcs'!H215)),'Mortgage 1 Monthly Calcs'!L214),'Mortgage 1 Monthly Table'!N215)</f>
        <v>644.30140148551072</v>
      </c>
      <c r="M215">
        <f>IF(ISBLANK('Mortgage 1 Monthly Table'!P215),IF(N214&gt;J215,IF(J215&gt;L214,J215-L214,0),IF(OR(OR(Y214&lt;0,ISTEXT(Y214)),ISTEXT('Mortgage 1 Info Calcs'!$K$4)),"",'Mortgage 1 Info Calcs'!F$21)),'Mortgage 1 Monthly Table'!P215)</f>
        <v>0</v>
      </c>
      <c r="N215">
        <f t="shared" si="24"/>
        <v>644.30140148551072</v>
      </c>
      <c r="O215">
        <f>IF(OR(OR(Y214&lt;0,ISTEXT(Y214)),ISTEXT('Mortgage 1 Info Calcs'!$K$4)),"",(O214+M215))</f>
        <v>0</v>
      </c>
      <c r="P215">
        <f>IF(ISBLANK('Mortgage 1 Monthly Table'!T215),IF(ISTEXT(J215),0,IF(OR(Y214&lt;Q214,AND(Y214&lt;0,NOT(ISTEXT(Y214))),ISTEXT('Mortgage 1 Info Calcs'!$K$4)),IF(-Y214&gt;P214,-Y214,Y214-Q214),IF(J215="",0,'Mortgage 1 Info Calcs'!F$26))),'Mortgage 1 Monthly Table'!T215)</f>
        <v>0</v>
      </c>
      <c r="Q215">
        <f>IF(OR(OR(Y214&lt;0,ISTEXT(Y214)),ISTEXT('Mortgage 1 Info Calcs'!$K$4)),"",IF(O215&lt;0,Q214,(Q214+P215)))</f>
        <v>0</v>
      </c>
      <c r="R215">
        <f>IF(OR(ISERROR(L215-S215),ISTEXT('Mortgage 1 Info Calcs'!$K$4)),"",L215-S215+M215)</f>
        <v>397.1742513940635</v>
      </c>
      <c r="S215">
        <f>IF(OR(IF(ISERROR(ROUND((J215-Q215-'Mortgage 1 Info Calcs'!F$24)*(G215/12),2)),0,(J215-O215-Q215-'Mortgage 1 Info Calcs'!F$24)*(G215/12)),,,ISTEXT('Mortgage 1 Info Calcs'!K$4)),IF(((J215-Q215-'Mortgage 1 Info Calcs'!F$24)*(G215/12))&gt;0,((J215-Q215-'Mortgage 1 Info Calcs'!F$24)*(G215/12)),0),0)</f>
        <v>247.12715009144725</v>
      </c>
      <c r="T215">
        <f>IF(OR(ISERROR(SUM(R$12:R215)),(ISTEXT(T214)),(T214=(SUM(R$12:R215)))),"",SUM(R$12:R215))</f>
        <v>50971.744233104691</v>
      </c>
      <c r="U215">
        <f>SUM(S$12:S215)</f>
        <v>80465.741669938885</v>
      </c>
      <c r="V215" t="str">
        <f>IF(ISBLANK('Mortgage 1 Info Calcs'!F$28),"",IF((O215+Q215)&gt;0,((O215+Q215)*G215/12)-((O215+Q215)*(('Mortgage 1 Info Calcs'!F$28)-('Mortgage 1 Info Calcs'!F$28*'Mortgage 1 Info Calcs'!G$29))/12),""))</f>
        <v/>
      </c>
      <c r="W215" t="str">
        <f>IF(ISTEXT(V215),"",SUM(V$12:V215))</f>
        <v/>
      </c>
      <c r="X215">
        <f>IF(OR(J215=Q215,ISTEXT(Y214),ISTEXT('Mortgage 1 Info Calcs'!$F$17)),"",IF(('Mortgage 1 Info Calcs'!F$18*12)&gt;C214+1,IF(C214='Mortgage 1 Info Calcs'!F$18*12,0,'Mortgage 1 Info Calcs'!F$19+Y215*('Mortgage 1 Info Calcs'!F$17)),'Mortgage 1 Info Calcs'!F$19))</f>
        <v>0</v>
      </c>
      <c r="Y215">
        <f>IF(OR(ISERROR(J215-R215-M215),IF(ISERROR((J215-R215-M215)=0),"True",(J215-R215-M215)=0),ISTEXT('Mortgage 1 Info Calcs'!$K$4)),"",IF((J215&gt;(L215+M215)),(FV((G215/'Mortgage 1 Variables'!E$43),1,(L215+M215),-J215+Q215+'Mortgage 1 Info Calcs'!F$24,0))+Q215+'Mortgage 1 Info Calcs'!F$24+IF(I215&gt;0,0,-I215),""))</f>
        <v>49028.255766895396</v>
      </c>
      <c r="Z215" s="67">
        <f>IF((FV(IF(G215=0,'Mortgage 1 Info Calcs'!F$8,G215)/12,1,PMT(IF(G215=0,'Mortgage 1 Info Calcs'!F$8,G215)/12,('Mortgage 1 Info Calcs'!F$9*12)-C214,-Z214,0),-Z214,0))&gt;0,(FV(IF(G215=0,'Mortgage 1 Info Calcs'!F$8,G215)/12,1,PMT(IF(G215=0,'Mortgage 1 Info Calcs'!F$8,G215)/12,('Mortgage 1 Info Calcs'!F$9*12)-C214,-Z214,0),-Z214,0)),0)</f>
        <v>49028.255766895396</v>
      </c>
      <c r="AA215" s="67">
        <f>IF(Z215&lt;=0,0,(IPMT(IF(G215=0,'Mortgage 1 Info Calcs'!F$8,G215)/12,1,('Mortgage 1 Info Calcs'!F$9*12)-C214,-Z214,0)))</f>
        <v>247.12715009144725</v>
      </c>
      <c r="AB215" s="67">
        <f>IF(C215&lt;('Mortgage 1 Info Calcs'!F$9*12),SUM(AA$12:AA215),0)</f>
        <v>80465.741669938885</v>
      </c>
      <c r="AC215" s="14">
        <v>204</v>
      </c>
      <c r="AD215" s="174">
        <f t="shared" si="25"/>
        <v>17</v>
      </c>
      <c r="AE215" s="174" t="str">
        <f>IF(Y215="","",IF(J$12+X215='Mortgage 2 Monthly calcs'!J$12+'Mortgage 2 Monthly calcs'!V215,"",IF(J$12+X215&gt;'Mortgage 2 Monthly calcs'!J$12+'Mortgage 2 Monthly calcs'!V215,IF(Y215+X215+'Mortgage 1 Info Calcs'!F$15&gt;'Mortgage 2 Monthly calcs'!W215+'Mortgage 2 Monthly calcs'!V215,"",C215),IF(Y215+X215&lt;'Mortgage 2 Monthly calcs'!W215+'Mortgage 2 Monthly calcs'!V215,"",C215))))</f>
        <v/>
      </c>
      <c r="AG215" s="16"/>
      <c r="AH215" s="16"/>
      <c r="AI215" s="15"/>
    </row>
    <row r="216" spans="2:35" ht="11.7" customHeight="1" x14ac:dyDescent="0.25">
      <c r="B216">
        <f t="shared" si="23"/>
        <v>17.083333333333332</v>
      </c>
      <c r="C216">
        <v>205</v>
      </c>
      <c r="E216" t="str">
        <f t="shared" si="22"/>
        <v/>
      </c>
      <c r="F216" t="str">
        <f>VLOOKUP('Mortgage 1 Variables'!D$8,'Mortgage 1 Variables'!B$8:C$19,2)</f>
        <v>Nov</v>
      </c>
      <c r="G216">
        <f>IF(ISBLANK('Mortgage 1 Monthly Table'!G216),IF(OR(J216=Q216,ISTEXT(Y215),ISTEXT('Mortgage 1 Info Calcs'!$K$4)),0,IF(('Mortgage 1 Info Calcs'!F$7*12)&gt;C215,G215,IF(C215='Mortgage 1 Info Calcs'!F$7*12,'Mortgage 1 Info Calcs'!F$8,G215))),'Mortgage 1 Monthly Table'!G216)</f>
        <v>0.06</v>
      </c>
      <c r="H216">
        <f>((PMT(G216/'Mortgage 1 Variables'!E$43,('Mortgage 1 Info Calcs'!F$9*'Mortgage 1 Variables'!E$43)-C215,-J216,0)))</f>
        <v>644.30140148551084</v>
      </c>
      <c r="I216">
        <f>IF(OR(ISERROR(((IPMT(G216/'Mortgage 1 Variables'!E$43,1,'Mortgage 1 Info Calcs'!F$9*'Mortgage 1 Variables'!E$43,-J216+Q216+'Mortgage 1 Info Calcs'!F$24,IF('Mortgage 1 Info Calcs'!F$5="Interest Only",-J216+Q216+'Mortgage 1 Info Calcs'!F$24,0))))),(((IPMT(G216/'Mortgage 1 Variables'!E$43,1,'Mortgage 1 Info Calcs'!F$9*'Mortgage 1 Variables'!E$43,-J$12,-J$12)))=0)),0,((IPMT(G216/'Mortgage 1 Variables'!E$43,1,'Mortgage 1 Info Calcs'!F$9*'Mortgage 1 Variables'!E$43,-J216+Q216+'Mortgage 1 Info Calcs'!F$24,IF('Mortgage 1 Info Calcs'!F$5="Interest Only",-J216+Q216+'Mortgage 1 Info Calcs'!F$24,0)))))</f>
        <v>245.14127883447699</v>
      </c>
      <c r="J216">
        <f>IF(Y215&gt;0,IF(ISTEXT('Mortgage 1 Info Calcs'!K$4),"0",IF(ISTEXT(Y215),Y215,Y215+(IF(ISTEXT(K216),0,K216)))),0)</f>
        <v>49028.255766895396</v>
      </c>
      <c r="K216">
        <f>IF(ISBLANK('Mortgage 1 Monthly Table'!L216),0,'Mortgage 1 Monthly Table'!L216)</f>
        <v>0</v>
      </c>
      <c r="L216">
        <f>IF(ISBLANK('Mortgage 1 Monthly Table'!N216),IF('Mortgage 1 Info Calcs'!F$13="Calculated",IF('Mortgage 1 Info Calcs'!F$22="Keep Same",IF('Mortgage 1 Info Calcs'!F$5="Interest Only",IF(OR(I216&gt;L215,J216=""),I216,IF(J216&lt;L215,IF(J216&lt;L215,J216+I216,IF(L215+M215&gt;J216,L215+I216,L215)),IF(L215+M215&gt;J216,L215+I216,L215))),IF(H216&gt;L215,H216,IF(J216&gt;L215,IF(L215+M215&gt;J216,L215+I216,L215),J216+S216))),IF('Mortgage 1 Info Calcs'!F$5="Interest Only",'Mortgage 1 Monthly Calcs'!I216,'Mortgage 1 Monthly Calcs'!H216)),'Mortgage 1 Monthly Calcs'!L215),'Mortgage 1 Monthly Table'!N216)</f>
        <v>644.30140148551084</v>
      </c>
      <c r="M216">
        <f>IF(ISBLANK('Mortgage 1 Monthly Table'!P216),IF(N215&gt;J216,IF(J216&gt;L215,J216-L215,0),IF(OR(OR(Y215&lt;0,ISTEXT(Y215)),ISTEXT('Mortgage 1 Info Calcs'!$K$4)),"",'Mortgage 1 Info Calcs'!F$21)),'Mortgage 1 Monthly Table'!P216)</f>
        <v>0</v>
      </c>
      <c r="N216">
        <f t="shared" si="24"/>
        <v>644.30140148551084</v>
      </c>
      <c r="O216">
        <f>IF(OR(OR(Y215&lt;0,ISTEXT(Y215)),ISTEXT('Mortgage 1 Info Calcs'!$K$4)),"",(O215+M216))</f>
        <v>0</v>
      </c>
      <c r="P216">
        <f>IF(ISBLANK('Mortgage 1 Monthly Table'!T216),IF(ISTEXT(J216),0,IF(OR(Y215&lt;Q215,AND(Y215&lt;0,NOT(ISTEXT(Y215))),ISTEXT('Mortgage 1 Info Calcs'!$K$4)),IF(-Y215&gt;P215,-Y215,Y215-Q215),IF(J216="",0,'Mortgage 1 Info Calcs'!F$26))),'Mortgage 1 Monthly Table'!T216)</f>
        <v>0</v>
      </c>
      <c r="Q216">
        <f>IF(OR(OR(Y215&lt;0,ISTEXT(Y215)),ISTEXT('Mortgage 1 Info Calcs'!$K$4)),"",IF(O216&lt;0,Q215,(Q215+P216)))</f>
        <v>0</v>
      </c>
      <c r="R216">
        <f>IF(OR(ISERROR(L216-S216),ISTEXT('Mortgage 1 Info Calcs'!$K$4)),"",L216-S216+M216)</f>
        <v>399.16012265103382</v>
      </c>
      <c r="S216">
        <f>IF(OR(IF(ISERROR(ROUND((J216-Q216-'Mortgage 1 Info Calcs'!F$24)*(G216/12),2)),0,(J216-O216-Q216-'Mortgage 1 Info Calcs'!F$24)*(G216/12)),,,ISTEXT('Mortgage 1 Info Calcs'!K$4)),IF(((J216-Q216-'Mortgage 1 Info Calcs'!F$24)*(G216/12))&gt;0,((J216-Q216-'Mortgage 1 Info Calcs'!F$24)*(G216/12)),0),0)</f>
        <v>245.14127883447699</v>
      </c>
      <c r="T216">
        <f>IF(OR(ISERROR(SUM(R$12:R216)),(ISTEXT(T215)),(T215=(SUM(R$12:R216)))),"",SUM(R$12:R216))</f>
        <v>51370.904355755723</v>
      </c>
      <c r="U216">
        <f>SUM(S$12:S216)</f>
        <v>80710.88294877336</v>
      </c>
      <c r="V216" t="str">
        <f>IF(ISBLANK('Mortgage 1 Info Calcs'!F$28),"",IF((O216+Q216)&gt;0,((O216+Q216)*G216/12)-((O216+Q216)*(('Mortgage 1 Info Calcs'!F$28)-('Mortgage 1 Info Calcs'!F$28*'Mortgage 1 Info Calcs'!G$29))/12),""))</f>
        <v/>
      </c>
      <c r="W216" t="str">
        <f>IF(ISTEXT(V216),"",SUM(V$12:V216))</f>
        <v/>
      </c>
      <c r="X216">
        <f>IF(OR(J216=Q216,ISTEXT(Y215),ISTEXT('Mortgage 1 Info Calcs'!$F$17)),"",IF(('Mortgage 1 Info Calcs'!F$18*12)&gt;C215+1,IF(C215='Mortgage 1 Info Calcs'!F$18*12,0,'Mortgage 1 Info Calcs'!F$19+Y216*('Mortgage 1 Info Calcs'!F$17)),'Mortgage 1 Info Calcs'!F$19))</f>
        <v>0</v>
      </c>
      <c r="Y216">
        <f>IF(OR(ISERROR(J216-R216-M216),IF(ISERROR((J216-R216-M216)=0),"True",(J216-R216-M216)=0),ISTEXT('Mortgage 1 Info Calcs'!$K$4)),"",IF((J216&gt;(L216+M216)),(FV((G216/'Mortgage 1 Variables'!E$43),1,(L216+M216),-J216+Q216+'Mortgage 1 Info Calcs'!F$24,0))+Q216+'Mortgage 1 Info Calcs'!F$24+IF(I216&gt;0,0,-I216),""))</f>
        <v>48629.095644244371</v>
      </c>
      <c r="Z216" s="67">
        <f>IF((FV(IF(G216=0,'Mortgage 1 Info Calcs'!F$8,G216)/12,1,PMT(IF(G216=0,'Mortgage 1 Info Calcs'!F$8,G216)/12,('Mortgage 1 Info Calcs'!F$9*12)-C215,-Z215,0),-Z215,0))&gt;0,(FV(IF(G216=0,'Mortgage 1 Info Calcs'!F$8,G216)/12,1,PMT(IF(G216=0,'Mortgage 1 Info Calcs'!F$8,G216)/12,('Mortgage 1 Info Calcs'!F$9*12)-C215,-Z215,0),-Z215,0)),0)</f>
        <v>48629.095644244371</v>
      </c>
      <c r="AA216" s="67">
        <f>IF(Z216&lt;=0,0,(IPMT(IF(G216=0,'Mortgage 1 Info Calcs'!F$8,G216)/12,1,('Mortgage 1 Info Calcs'!F$9*12)-C215,-Z215,0)))</f>
        <v>245.14127883447699</v>
      </c>
      <c r="AB216" s="67">
        <f>IF(C216&lt;('Mortgage 1 Info Calcs'!F$9*12),SUM(AA$12:AA216),0)</f>
        <v>80710.88294877336</v>
      </c>
      <c r="AC216" s="14">
        <v>205</v>
      </c>
      <c r="AD216" s="174">
        <f t="shared" si="25"/>
        <v>17.083333333333332</v>
      </c>
      <c r="AE216" s="174" t="str">
        <f>IF(Y216="","",IF(J$12+X216='Mortgage 2 Monthly calcs'!J$12+'Mortgage 2 Monthly calcs'!V216,"",IF(J$12+X216&gt;'Mortgage 2 Monthly calcs'!J$12+'Mortgage 2 Monthly calcs'!V216,IF(Y216+X216+'Mortgage 1 Info Calcs'!F$15&gt;'Mortgage 2 Monthly calcs'!W216+'Mortgage 2 Monthly calcs'!V216,"",C216),IF(Y216+X216&lt;'Mortgage 2 Monthly calcs'!W216+'Mortgage 2 Monthly calcs'!V216,"",C216))))</f>
        <v/>
      </c>
      <c r="AG216" s="16"/>
      <c r="AH216" s="16"/>
      <c r="AI216" s="15"/>
    </row>
    <row r="217" spans="2:35" ht="11.7" customHeight="1" x14ac:dyDescent="0.25">
      <c r="B217">
        <f t="shared" si="23"/>
        <v>17.166666666666668</v>
      </c>
      <c r="C217">
        <v>206</v>
      </c>
      <c r="E217" t="str">
        <f t="shared" si="22"/>
        <v/>
      </c>
      <c r="F217" t="str">
        <f>VLOOKUP('Mortgage 1 Variables'!D$9,'Mortgage 1 Variables'!B$8:C$19,2)</f>
        <v>Dec</v>
      </c>
      <c r="G217">
        <f>IF(ISBLANK('Mortgage 1 Monthly Table'!G217),IF(OR(J217=Q217,ISTEXT(Y216),ISTEXT('Mortgage 1 Info Calcs'!$K$4)),0,IF(('Mortgage 1 Info Calcs'!F$7*12)&gt;C216,G216,IF(C216='Mortgage 1 Info Calcs'!F$7*12,'Mortgage 1 Info Calcs'!F$8,G216))),'Mortgage 1 Monthly Table'!G217)</f>
        <v>0.06</v>
      </c>
      <c r="H217">
        <f>((PMT(G217/'Mortgage 1 Variables'!E$43,('Mortgage 1 Info Calcs'!F$9*'Mortgage 1 Variables'!E$43)-C216,-J217,0)))</f>
        <v>644.30140148551084</v>
      </c>
      <c r="I217">
        <f>IF(OR(ISERROR(((IPMT(G217/'Mortgage 1 Variables'!E$43,1,'Mortgage 1 Info Calcs'!F$9*'Mortgage 1 Variables'!E$43,-J217+Q217+'Mortgage 1 Info Calcs'!F$24,IF('Mortgage 1 Info Calcs'!F$5="Interest Only",-J217+Q217+'Mortgage 1 Info Calcs'!F$24,0))))),(((IPMT(G217/'Mortgage 1 Variables'!E$43,1,'Mortgage 1 Info Calcs'!F$9*'Mortgage 1 Variables'!E$43,-J$12,-J$12)))=0)),0,((IPMT(G217/'Mortgage 1 Variables'!E$43,1,'Mortgage 1 Info Calcs'!F$9*'Mortgage 1 Variables'!E$43,-J217+Q217+'Mortgage 1 Info Calcs'!F$24,IF('Mortgage 1 Info Calcs'!F$5="Interest Only",-J217+Q217+'Mortgage 1 Info Calcs'!F$24,0)))))</f>
        <v>243.14547822122185</v>
      </c>
      <c r="J217">
        <f>IF(Y216&gt;0,IF(ISTEXT('Mortgage 1 Info Calcs'!K$4),"0",IF(ISTEXT(Y216),Y216,Y216+(IF(ISTEXT(K217),0,K217)))),0)</f>
        <v>48629.095644244371</v>
      </c>
      <c r="K217">
        <f>IF(ISBLANK('Mortgage 1 Monthly Table'!L217),0,'Mortgage 1 Monthly Table'!L217)</f>
        <v>0</v>
      </c>
      <c r="L217">
        <f>IF(ISBLANK('Mortgage 1 Monthly Table'!N217),IF('Mortgage 1 Info Calcs'!F$13="Calculated",IF('Mortgage 1 Info Calcs'!F$22="Keep Same",IF('Mortgage 1 Info Calcs'!F$5="Interest Only",IF(OR(I217&gt;L216,J217=""),I217,IF(J217&lt;L216,IF(J217&lt;L216,J217+I217,IF(L216+M216&gt;J217,L216+I217,L216)),IF(L216+M216&gt;J217,L216+I217,L216))),IF(H217&gt;L216,H217,IF(J217&gt;L216,IF(L216+M216&gt;J217,L216+I217,L216),J217+S217))),IF('Mortgage 1 Info Calcs'!F$5="Interest Only",'Mortgage 1 Monthly Calcs'!I217,'Mortgage 1 Monthly Calcs'!H217)),'Mortgage 1 Monthly Calcs'!L216),'Mortgage 1 Monthly Table'!N217)</f>
        <v>644.30140148551084</v>
      </c>
      <c r="M217">
        <f>IF(ISBLANK('Mortgage 1 Monthly Table'!P217),IF(N216&gt;J217,IF(J217&gt;L216,J217-L216,0),IF(OR(OR(Y216&lt;0,ISTEXT(Y216)),ISTEXT('Mortgage 1 Info Calcs'!$K$4)),"",'Mortgage 1 Info Calcs'!F$21)),'Mortgage 1 Monthly Table'!P217)</f>
        <v>0</v>
      </c>
      <c r="N217">
        <f t="shared" si="24"/>
        <v>644.30140148551084</v>
      </c>
      <c r="O217">
        <f>IF(OR(OR(Y216&lt;0,ISTEXT(Y216)),ISTEXT('Mortgage 1 Info Calcs'!$K$4)),"",(O216+M217))</f>
        <v>0</v>
      </c>
      <c r="P217">
        <f>IF(ISBLANK('Mortgage 1 Monthly Table'!T217),IF(ISTEXT(J217),0,IF(OR(Y216&lt;Q216,AND(Y216&lt;0,NOT(ISTEXT(Y216))),ISTEXT('Mortgage 1 Info Calcs'!$K$4)),IF(-Y216&gt;P216,-Y216,Y216-Q216),IF(J217="",0,'Mortgage 1 Info Calcs'!F$26))),'Mortgage 1 Monthly Table'!T217)</f>
        <v>0</v>
      </c>
      <c r="Q217">
        <f>IF(OR(OR(Y216&lt;0,ISTEXT(Y216)),ISTEXT('Mortgage 1 Info Calcs'!$K$4)),"",IF(O217&lt;0,Q216,(Q216+P217)))</f>
        <v>0</v>
      </c>
      <c r="R217">
        <f>IF(OR(ISERROR(L217-S217),ISTEXT('Mortgage 1 Info Calcs'!$K$4)),"",L217-S217+M217)</f>
        <v>401.15592326428896</v>
      </c>
      <c r="S217">
        <f>IF(OR(IF(ISERROR(ROUND((J217-Q217-'Mortgage 1 Info Calcs'!F$24)*(G217/12),2)),0,(J217-O217-Q217-'Mortgage 1 Info Calcs'!F$24)*(G217/12)),,,ISTEXT('Mortgage 1 Info Calcs'!K$4)),IF(((J217-Q217-'Mortgage 1 Info Calcs'!F$24)*(G217/12))&gt;0,((J217-Q217-'Mortgage 1 Info Calcs'!F$24)*(G217/12)),0),0)</f>
        <v>243.14547822122185</v>
      </c>
      <c r="T217">
        <f>IF(OR(ISERROR(SUM(R$12:R217)),(ISTEXT(T216)),(T216=(SUM(R$12:R217)))),"",SUM(R$12:R217))</f>
        <v>51772.060279020014</v>
      </c>
      <c r="U217">
        <f>SUM(S$12:S217)</f>
        <v>80954.028426994584</v>
      </c>
      <c r="V217" t="str">
        <f>IF(ISBLANK('Mortgage 1 Info Calcs'!F$28),"",IF((O217+Q217)&gt;0,((O217+Q217)*G217/12)-((O217+Q217)*(('Mortgage 1 Info Calcs'!F$28)-('Mortgage 1 Info Calcs'!F$28*'Mortgage 1 Info Calcs'!G$29))/12),""))</f>
        <v/>
      </c>
      <c r="W217" t="str">
        <f>IF(ISTEXT(V217),"",SUM(V$12:V217))</f>
        <v/>
      </c>
      <c r="X217">
        <f>IF(OR(J217=Q217,ISTEXT(Y216),ISTEXT('Mortgage 1 Info Calcs'!$F$17)),"",IF(('Mortgage 1 Info Calcs'!F$18*12)&gt;C216+1,IF(C216='Mortgage 1 Info Calcs'!F$18*12,0,'Mortgage 1 Info Calcs'!F$19+Y217*('Mortgage 1 Info Calcs'!F$17)),'Mortgage 1 Info Calcs'!F$19))</f>
        <v>0</v>
      </c>
      <c r="Y217">
        <f>IF(OR(ISERROR(J217-R217-M217),IF(ISERROR((J217-R217-M217)=0),"True",(J217-R217-M217)=0),ISTEXT('Mortgage 1 Info Calcs'!$K$4)),"",IF((J217&gt;(L217+M217)),(FV((G217/'Mortgage 1 Variables'!E$43),1,(L217+M217),-J217+Q217+'Mortgage 1 Info Calcs'!F$24,0))+Q217+'Mortgage 1 Info Calcs'!F$24+IF(I217&gt;0,0,-I217),""))</f>
        <v>48227.939720980088</v>
      </c>
      <c r="Z217" s="67">
        <f>IF((FV(IF(G217=0,'Mortgage 1 Info Calcs'!F$8,G217)/12,1,PMT(IF(G217=0,'Mortgage 1 Info Calcs'!F$8,G217)/12,('Mortgage 1 Info Calcs'!F$9*12)-C216,-Z216,0),-Z216,0))&gt;0,(FV(IF(G217=0,'Mortgage 1 Info Calcs'!F$8,G217)/12,1,PMT(IF(G217=0,'Mortgage 1 Info Calcs'!F$8,G217)/12,('Mortgage 1 Info Calcs'!F$9*12)-C216,-Z216,0),-Z216,0)),0)</f>
        <v>48227.939720980088</v>
      </c>
      <c r="AA217" s="67">
        <f>IF(Z217&lt;=0,0,(IPMT(IF(G217=0,'Mortgage 1 Info Calcs'!F$8,G217)/12,1,('Mortgage 1 Info Calcs'!F$9*12)-C216,-Z216,0)))</f>
        <v>243.14547822122185</v>
      </c>
      <c r="AB217" s="67">
        <f>IF(C217&lt;('Mortgage 1 Info Calcs'!F$9*12),SUM(AA$12:AA217),0)</f>
        <v>80954.028426994584</v>
      </c>
      <c r="AC217" s="14">
        <v>206</v>
      </c>
      <c r="AD217" s="174">
        <f t="shared" si="25"/>
        <v>17.166666666666668</v>
      </c>
      <c r="AE217" s="174" t="str">
        <f>IF(Y217="","",IF(J$12+X217='Mortgage 2 Monthly calcs'!J$12+'Mortgage 2 Monthly calcs'!V217,"",IF(J$12+X217&gt;'Mortgage 2 Monthly calcs'!J$12+'Mortgage 2 Monthly calcs'!V217,IF(Y217+X217+'Mortgage 1 Info Calcs'!F$15&gt;'Mortgage 2 Monthly calcs'!W217+'Mortgage 2 Monthly calcs'!V217,"",C217),IF(Y217+X217&lt;'Mortgage 2 Monthly calcs'!W217+'Mortgage 2 Monthly calcs'!V217,"",C217))))</f>
        <v/>
      </c>
      <c r="AG217" s="16"/>
      <c r="AH217" s="16"/>
      <c r="AI217" s="15"/>
    </row>
    <row r="218" spans="2:35" ht="11.7" customHeight="1" x14ac:dyDescent="0.25">
      <c r="B218">
        <f t="shared" si="23"/>
        <v>17.25</v>
      </c>
      <c r="C218">
        <v>207</v>
      </c>
      <c r="E218">
        <f t="shared" si="22"/>
        <v>2027</v>
      </c>
      <c r="F218" t="str">
        <f>VLOOKUP('Mortgage 1 Variables'!D$10,'Mortgage 1 Variables'!B$8:C$19,2)</f>
        <v>Jan</v>
      </c>
      <c r="G218">
        <f>IF(ISBLANK('Mortgage 1 Monthly Table'!G218),IF(OR(J218=Q218,ISTEXT(Y217),ISTEXT('Mortgage 1 Info Calcs'!$K$4)),0,IF(('Mortgage 1 Info Calcs'!F$7*12)&gt;C217,G217,IF(C217='Mortgage 1 Info Calcs'!F$7*12,'Mortgage 1 Info Calcs'!F$8,G217))),'Mortgage 1 Monthly Table'!G218)</f>
        <v>0.06</v>
      </c>
      <c r="H218">
        <f>((PMT(G218/'Mortgage 1 Variables'!E$43,('Mortgage 1 Info Calcs'!F$9*'Mortgage 1 Variables'!E$43)-C217,-J218,0)))</f>
        <v>644.30140148551106</v>
      </c>
      <c r="I218">
        <f>IF(OR(ISERROR(((IPMT(G218/'Mortgage 1 Variables'!E$43,1,'Mortgage 1 Info Calcs'!F$9*'Mortgage 1 Variables'!E$43,-J218+Q218+'Mortgage 1 Info Calcs'!F$24,IF('Mortgage 1 Info Calcs'!F$5="Interest Only",-J218+Q218+'Mortgage 1 Info Calcs'!F$24,0))))),(((IPMT(G218/'Mortgage 1 Variables'!E$43,1,'Mortgage 1 Info Calcs'!F$9*'Mortgage 1 Variables'!E$43,-J$12,-J$12)))=0)),0,((IPMT(G218/'Mortgage 1 Variables'!E$43,1,'Mortgage 1 Info Calcs'!F$9*'Mortgage 1 Variables'!E$43,-J218+Q218+'Mortgage 1 Info Calcs'!F$24,IF('Mortgage 1 Info Calcs'!F$5="Interest Only",-J218+Q218+'Mortgage 1 Info Calcs'!F$24,0)))))</f>
        <v>241.13969860490045</v>
      </c>
      <c r="J218">
        <f>IF(Y217&gt;0,IF(ISTEXT('Mortgage 1 Info Calcs'!K$4),"0",IF(ISTEXT(Y217),Y217,Y217+(IF(ISTEXT(K218),0,K218)))),0)</f>
        <v>48227.939720980088</v>
      </c>
      <c r="K218">
        <f>IF(ISBLANK('Mortgage 1 Monthly Table'!L218),0,'Mortgage 1 Monthly Table'!L218)</f>
        <v>0</v>
      </c>
      <c r="L218">
        <f>IF(ISBLANK('Mortgage 1 Monthly Table'!N218),IF('Mortgage 1 Info Calcs'!F$13="Calculated",IF('Mortgage 1 Info Calcs'!F$22="Keep Same",IF('Mortgage 1 Info Calcs'!F$5="Interest Only",IF(OR(I218&gt;L217,J218=""),I218,IF(J218&lt;L217,IF(J218&lt;L217,J218+I218,IF(L217+M217&gt;J218,L217+I218,L217)),IF(L217+M217&gt;J218,L217+I218,L217))),IF(H218&gt;L217,H218,IF(J218&gt;L217,IF(L217+M217&gt;J218,L217+I218,L217),J218+S218))),IF('Mortgage 1 Info Calcs'!F$5="Interest Only",'Mortgage 1 Monthly Calcs'!I218,'Mortgage 1 Monthly Calcs'!H218)),'Mortgage 1 Monthly Calcs'!L217),'Mortgage 1 Monthly Table'!N218)</f>
        <v>644.30140148551106</v>
      </c>
      <c r="M218">
        <f>IF(ISBLANK('Mortgage 1 Monthly Table'!P218),IF(N217&gt;J218,IF(J218&gt;L217,J218-L217,0),IF(OR(OR(Y217&lt;0,ISTEXT(Y217)),ISTEXT('Mortgage 1 Info Calcs'!$K$4)),"",'Mortgage 1 Info Calcs'!F$21)),'Mortgage 1 Monthly Table'!P218)</f>
        <v>0</v>
      </c>
      <c r="N218">
        <f t="shared" si="24"/>
        <v>644.30140148551106</v>
      </c>
      <c r="O218">
        <f>IF(OR(OR(Y217&lt;0,ISTEXT(Y217)),ISTEXT('Mortgage 1 Info Calcs'!$K$4)),"",(O217+M218))</f>
        <v>0</v>
      </c>
      <c r="P218">
        <f>IF(ISBLANK('Mortgage 1 Monthly Table'!T218),IF(ISTEXT(J218),0,IF(OR(Y217&lt;Q217,AND(Y217&lt;0,NOT(ISTEXT(Y217))),ISTEXT('Mortgage 1 Info Calcs'!$K$4)),IF(-Y217&gt;P217,-Y217,Y217-Q217),IF(J218="",0,'Mortgage 1 Info Calcs'!F$26))),'Mortgage 1 Monthly Table'!T218)</f>
        <v>0</v>
      </c>
      <c r="Q218">
        <f>IF(OR(OR(Y217&lt;0,ISTEXT(Y217)),ISTEXT('Mortgage 1 Info Calcs'!$K$4)),"",IF(O218&lt;0,Q217,(Q217+P218)))</f>
        <v>0</v>
      </c>
      <c r="R218">
        <f>IF(OR(ISERROR(L218-S218),ISTEXT('Mortgage 1 Info Calcs'!$K$4)),"",L218-S218+M218)</f>
        <v>403.16170288061062</v>
      </c>
      <c r="S218">
        <f>IF(OR(IF(ISERROR(ROUND((J218-Q218-'Mortgage 1 Info Calcs'!F$24)*(G218/12),2)),0,(J218-O218-Q218-'Mortgage 1 Info Calcs'!F$24)*(G218/12)),,,ISTEXT('Mortgage 1 Info Calcs'!K$4)),IF(((J218-Q218-'Mortgage 1 Info Calcs'!F$24)*(G218/12))&gt;0,((J218-Q218-'Mortgage 1 Info Calcs'!F$24)*(G218/12)),0),0)</f>
        <v>241.13969860490045</v>
      </c>
      <c r="T218">
        <f>IF(OR(ISERROR(SUM(R$12:R218)),(ISTEXT(T217)),(T217=(SUM(R$12:R218)))),"",SUM(R$12:R218))</f>
        <v>52175.221981900628</v>
      </c>
      <c r="U218">
        <f>SUM(S$12:S218)</f>
        <v>81195.168125599492</v>
      </c>
      <c r="V218" t="str">
        <f>IF(ISBLANK('Mortgage 1 Info Calcs'!F$28),"",IF((O218+Q218)&gt;0,((O218+Q218)*G218/12)-((O218+Q218)*(('Mortgage 1 Info Calcs'!F$28)-('Mortgage 1 Info Calcs'!F$28*'Mortgage 1 Info Calcs'!G$29))/12),""))</f>
        <v/>
      </c>
      <c r="W218" t="str">
        <f>IF(ISTEXT(V218),"",SUM(V$12:V218))</f>
        <v/>
      </c>
      <c r="X218">
        <f>IF(OR(J218=Q218,ISTEXT(Y217),ISTEXT('Mortgage 1 Info Calcs'!$F$17)),"",IF(('Mortgage 1 Info Calcs'!F$18*12)&gt;C217+1,IF(C217='Mortgage 1 Info Calcs'!F$18*12,0,'Mortgage 1 Info Calcs'!F$19+Y218*('Mortgage 1 Info Calcs'!F$17)),'Mortgage 1 Info Calcs'!F$19))</f>
        <v>0</v>
      </c>
      <c r="Y218">
        <f>IF(OR(ISERROR(J218-R218-M218),IF(ISERROR((J218-R218-M218)=0),"True",(J218-R218-M218)=0),ISTEXT('Mortgage 1 Info Calcs'!$K$4)),"",IF((J218&gt;(L218+M218)),(FV((G218/'Mortgage 1 Variables'!E$43),1,(L218+M218),-J218+Q218+'Mortgage 1 Info Calcs'!F$24,0))+Q218+'Mortgage 1 Info Calcs'!F$24+IF(I218&gt;0,0,-I218),""))</f>
        <v>47824.778018099481</v>
      </c>
      <c r="Z218" s="67">
        <f>IF((FV(IF(G218=0,'Mortgage 1 Info Calcs'!F$8,G218)/12,1,PMT(IF(G218=0,'Mortgage 1 Info Calcs'!F$8,G218)/12,('Mortgage 1 Info Calcs'!F$9*12)-C217,-Z217,0),-Z217,0))&gt;0,(FV(IF(G218=0,'Mortgage 1 Info Calcs'!F$8,G218)/12,1,PMT(IF(G218=0,'Mortgage 1 Info Calcs'!F$8,G218)/12,('Mortgage 1 Info Calcs'!F$9*12)-C217,-Z217,0),-Z217,0)),0)</f>
        <v>47824.778018099481</v>
      </c>
      <c r="AA218" s="67">
        <f>IF(Z218&lt;=0,0,(IPMT(IF(G218=0,'Mortgage 1 Info Calcs'!F$8,G218)/12,1,('Mortgage 1 Info Calcs'!F$9*12)-C217,-Z217,0)))</f>
        <v>241.13969860490045</v>
      </c>
      <c r="AB218" s="67">
        <f>IF(C218&lt;('Mortgage 1 Info Calcs'!F$9*12),SUM(AA$12:AA218),0)</f>
        <v>81195.168125599492</v>
      </c>
      <c r="AC218" s="14">
        <v>207</v>
      </c>
      <c r="AD218" s="174">
        <f t="shared" si="25"/>
        <v>17.25</v>
      </c>
      <c r="AE218" s="174" t="str">
        <f>IF(Y218="","",IF(J$12+X218='Mortgage 2 Monthly calcs'!J$12+'Mortgage 2 Monthly calcs'!V218,"",IF(J$12+X218&gt;'Mortgage 2 Monthly calcs'!J$12+'Mortgage 2 Monthly calcs'!V218,IF(Y218+X218+'Mortgage 1 Info Calcs'!F$15&gt;'Mortgage 2 Monthly calcs'!W218+'Mortgage 2 Monthly calcs'!V218,"",C218),IF(Y218+X218&lt;'Mortgage 2 Monthly calcs'!W218+'Mortgage 2 Monthly calcs'!V218,"",C218))))</f>
        <v/>
      </c>
      <c r="AG218" s="16"/>
      <c r="AH218" s="16"/>
      <c r="AI218" s="15"/>
    </row>
    <row r="219" spans="2:35" ht="11.7" customHeight="1" x14ac:dyDescent="0.25">
      <c r="B219">
        <f t="shared" si="23"/>
        <v>17.333333333333332</v>
      </c>
      <c r="C219">
        <v>208</v>
      </c>
      <c r="D219" t="str">
        <f>IF(J987=1,F211+1,"")</f>
        <v/>
      </c>
      <c r="E219" t="str">
        <f t="shared" si="22"/>
        <v/>
      </c>
      <c r="F219" t="str">
        <f>VLOOKUP('Mortgage 1 Variables'!D$11,'Mortgage 1 Variables'!B$8:C$19,2)</f>
        <v>Feb</v>
      </c>
      <c r="G219">
        <f>IF(ISBLANK('Mortgage 1 Monthly Table'!G219),IF(OR(J219=Q219,ISTEXT(Y218),ISTEXT('Mortgage 1 Info Calcs'!$K$4)),0,IF(('Mortgage 1 Info Calcs'!F$7*12)&gt;C218,G218,IF(C218='Mortgage 1 Info Calcs'!F$7*12,'Mortgage 1 Info Calcs'!F$8,G218))),'Mortgage 1 Monthly Table'!G219)</f>
        <v>0.06</v>
      </c>
      <c r="H219">
        <f>((PMT(G219/'Mortgage 1 Variables'!E$43,('Mortgage 1 Info Calcs'!F$9*'Mortgage 1 Variables'!E$43)-C218,-J219,0)))</f>
        <v>644.30140148551118</v>
      </c>
      <c r="I219">
        <f>IF(OR(ISERROR(((IPMT(G219/'Mortgage 1 Variables'!E$43,1,'Mortgage 1 Info Calcs'!F$9*'Mortgage 1 Variables'!E$43,-J219+Q219+'Mortgage 1 Info Calcs'!F$24,IF('Mortgage 1 Info Calcs'!F$5="Interest Only",-J219+Q219+'Mortgage 1 Info Calcs'!F$24,0))))),(((IPMT(G219/'Mortgage 1 Variables'!E$43,1,'Mortgage 1 Info Calcs'!F$9*'Mortgage 1 Variables'!E$43,-J$12,-J$12)))=0)),0,((IPMT(G219/'Mortgage 1 Variables'!E$43,1,'Mortgage 1 Info Calcs'!F$9*'Mortgage 1 Variables'!E$43,-J219+Q219+'Mortgage 1 Info Calcs'!F$24,IF('Mortgage 1 Info Calcs'!F$5="Interest Only",-J219+Q219+'Mortgage 1 Info Calcs'!F$24,0)))))</f>
        <v>239.12389009049741</v>
      </c>
      <c r="J219">
        <f>IF(Y218&gt;0,IF(ISTEXT('Mortgage 1 Info Calcs'!K$4),"0",IF(ISTEXT(Y218),Y218,Y218+(IF(ISTEXT(K219),0,K219)))),0)</f>
        <v>47824.778018099481</v>
      </c>
      <c r="K219">
        <f>IF(ISBLANK('Mortgage 1 Monthly Table'!L219),0,'Mortgage 1 Monthly Table'!L219)</f>
        <v>0</v>
      </c>
      <c r="L219">
        <f>IF(ISBLANK('Mortgage 1 Monthly Table'!N219),IF('Mortgage 1 Info Calcs'!F$13="Calculated",IF('Mortgage 1 Info Calcs'!F$22="Keep Same",IF('Mortgage 1 Info Calcs'!F$5="Interest Only",IF(OR(I219&gt;L218,J219=""),I219,IF(J219&lt;L218,IF(J219&lt;L218,J219+I219,IF(L218+M218&gt;J219,L218+I219,L218)),IF(L218+M218&gt;J219,L218+I219,L218))),IF(H219&gt;L218,H219,IF(J219&gt;L218,IF(L218+M218&gt;J219,L218+I219,L218),J219+S219))),IF('Mortgage 1 Info Calcs'!F$5="Interest Only",'Mortgage 1 Monthly Calcs'!I219,'Mortgage 1 Monthly Calcs'!H219)),'Mortgage 1 Monthly Calcs'!L218),'Mortgage 1 Monthly Table'!N219)</f>
        <v>644.30140148551118</v>
      </c>
      <c r="M219">
        <f>IF(ISBLANK('Mortgage 1 Monthly Table'!P219),IF(N218&gt;J219,IF(J219&gt;L218,J219-L218,0),IF(OR(OR(Y218&lt;0,ISTEXT(Y218)),ISTEXT('Mortgage 1 Info Calcs'!$K$4)),"",'Mortgage 1 Info Calcs'!F$21)),'Mortgage 1 Monthly Table'!P219)</f>
        <v>0</v>
      </c>
      <c r="N219">
        <f t="shared" si="24"/>
        <v>644.30140148551118</v>
      </c>
      <c r="O219">
        <f>IF(OR(OR(Y218&lt;0,ISTEXT(Y218)),ISTEXT('Mortgage 1 Info Calcs'!$K$4)),"",(O218+M219))</f>
        <v>0</v>
      </c>
      <c r="P219">
        <f>IF(ISBLANK('Mortgage 1 Monthly Table'!T219),IF(ISTEXT(J219),0,IF(OR(Y218&lt;Q218,AND(Y218&lt;0,NOT(ISTEXT(Y218))),ISTEXT('Mortgage 1 Info Calcs'!$K$4)),IF(-Y218&gt;P218,-Y218,Y218-Q218),IF(J219="",0,'Mortgage 1 Info Calcs'!F$26))),'Mortgage 1 Monthly Table'!T219)</f>
        <v>0</v>
      </c>
      <c r="Q219">
        <f>IF(OR(OR(Y218&lt;0,ISTEXT(Y218)),ISTEXT('Mortgage 1 Info Calcs'!$K$4)),"",IF(O219&lt;0,Q218,(Q218+P219)))</f>
        <v>0</v>
      </c>
      <c r="R219">
        <f>IF(OR(ISERROR(L219-S219),ISTEXT('Mortgage 1 Info Calcs'!$K$4)),"",L219-S219+M219)</f>
        <v>405.17751139501377</v>
      </c>
      <c r="S219">
        <f>IF(OR(IF(ISERROR(ROUND((J219-Q219-'Mortgage 1 Info Calcs'!F$24)*(G219/12),2)),0,(J219-O219-Q219-'Mortgage 1 Info Calcs'!F$24)*(G219/12)),,,ISTEXT('Mortgage 1 Info Calcs'!K$4)),IF(((J219-Q219-'Mortgage 1 Info Calcs'!F$24)*(G219/12))&gt;0,((J219-Q219-'Mortgage 1 Info Calcs'!F$24)*(G219/12)),0),0)</f>
        <v>239.12389009049741</v>
      </c>
      <c r="T219">
        <f>IF(OR(ISERROR(SUM(R$12:R219)),(ISTEXT(T218)),(T218=(SUM(R$12:R219)))),"",SUM(R$12:R219))</f>
        <v>52580.399493295641</v>
      </c>
      <c r="U219">
        <f>SUM(S$12:S219)</f>
        <v>81434.292015689993</v>
      </c>
      <c r="V219" t="str">
        <f>IF(ISBLANK('Mortgage 1 Info Calcs'!F$28),"",IF((O219+Q219)&gt;0,((O219+Q219)*G219/12)-((O219+Q219)*(('Mortgage 1 Info Calcs'!F$28)-('Mortgage 1 Info Calcs'!F$28*'Mortgage 1 Info Calcs'!G$29))/12),""))</f>
        <v/>
      </c>
      <c r="W219" t="str">
        <f>IF(ISTEXT(V219),"",SUM(V$12:V219))</f>
        <v/>
      </c>
      <c r="X219">
        <f>IF(OR(J219=Q219,ISTEXT(Y218),ISTEXT('Mortgage 1 Info Calcs'!$F$17)),"",IF(('Mortgage 1 Info Calcs'!F$18*12)&gt;C218+1,IF(C218='Mortgage 1 Info Calcs'!F$18*12,0,'Mortgage 1 Info Calcs'!F$19+Y219*('Mortgage 1 Info Calcs'!F$17)),'Mortgage 1 Info Calcs'!F$19))</f>
        <v>0</v>
      </c>
      <c r="Y219">
        <f>IF(OR(ISERROR(J219-R219-M219),IF(ISERROR((J219-R219-M219)=0),"True",(J219-R219-M219)=0),ISTEXT('Mortgage 1 Info Calcs'!$K$4)),"",IF((J219&gt;(L219+M219)),(FV((G219/'Mortgage 1 Variables'!E$43),1,(L219+M219),-J219+Q219+'Mortgage 1 Info Calcs'!F$24,0))+Q219+'Mortgage 1 Info Calcs'!F$24+IF(I219&gt;0,0,-I219),""))</f>
        <v>47419.600506704475</v>
      </c>
      <c r="Z219" s="67">
        <f>IF((FV(IF(G219=0,'Mortgage 1 Info Calcs'!F$8,G219)/12,1,PMT(IF(G219=0,'Mortgage 1 Info Calcs'!F$8,G219)/12,('Mortgage 1 Info Calcs'!F$9*12)-C218,-Z218,0),-Z218,0))&gt;0,(FV(IF(G219=0,'Mortgage 1 Info Calcs'!F$8,G219)/12,1,PMT(IF(G219=0,'Mortgage 1 Info Calcs'!F$8,G219)/12,('Mortgage 1 Info Calcs'!F$9*12)-C218,-Z218,0),-Z218,0)),0)</f>
        <v>47419.600506704475</v>
      </c>
      <c r="AA219" s="67">
        <f>IF(Z219&lt;=0,0,(IPMT(IF(G219=0,'Mortgage 1 Info Calcs'!F$8,G219)/12,1,('Mortgage 1 Info Calcs'!F$9*12)-C218,-Z218,0)))</f>
        <v>239.12389009049741</v>
      </c>
      <c r="AB219" s="67">
        <f>IF(C219&lt;('Mortgage 1 Info Calcs'!F$9*12),SUM(AA$12:AA219),0)</f>
        <v>81434.292015689993</v>
      </c>
      <c r="AC219" s="14">
        <v>208</v>
      </c>
      <c r="AD219" s="174">
        <f t="shared" si="25"/>
        <v>17.333333333333332</v>
      </c>
      <c r="AE219" s="174" t="str">
        <f>IF(Y219="","",IF(J$12+X219='Mortgage 2 Monthly calcs'!J$12+'Mortgage 2 Monthly calcs'!V219,"",IF(J$12+X219&gt;'Mortgage 2 Monthly calcs'!J$12+'Mortgage 2 Monthly calcs'!V219,IF(Y219+X219+'Mortgage 1 Info Calcs'!F$15&gt;'Mortgage 2 Monthly calcs'!W219+'Mortgage 2 Monthly calcs'!V219,"",C219),IF(Y219+X219&lt;'Mortgage 2 Monthly calcs'!W219+'Mortgage 2 Monthly calcs'!V219,"",C219))))</f>
        <v/>
      </c>
      <c r="AG219" s="16"/>
      <c r="AH219" s="16"/>
      <c r="AI219" s="15"/>
    </row>
    <row r="220" spans="2:35" ht="11.7" customHeight="1" x14ac:dyDescent="0.25">
      <c r="B220">
        <f t="shared" si="23"/>
        <v>17.416666666666668</v>
      </c>
      <c r="C220">
        <v>209</v>
      </c>
      <c r="D220" t="str">
        <f>IF(J988=1,F211+1,"")</f>
        <v/>
      </c>
      <c r="E220" t="str">
        <f t="shared" ref="E220:E283" si="26">IF(ISNUMBER(E208),E208+1,"")</f>
        <v/>
      </c>
      <c r="F220" t="str">
        <f>VLOOKUP('Mortgage 1 Variables'!D$12,'Mortgage 1 Variables'!B$8:C$19,2)</f>
        <v>Mar</v>
      </c>
      <c r="G220">
        <f>IF(ISBLANK('Mortgage 1 Monthly Table'!G220),IF(OR(J220=Q220,ISTEXT(Y219),ISTEXT('Mortgage 1 Info Calcs'!$K$4)),0,IF(('Mortgage 1 Info Calcs'!F$7*12)&gt;C219,G219,IF(C219='Mortgage 1 Info Calcs'!F$7*12,'Mortgage 1 Info Calcs'!F$8,G219))),'Mortgage 1 Monthly Table'!G220)</f>
        <v>0.06</v>
      </c>
      <c r="H220">
        <f>((PMT(G220/'Mortgage 1 Variables'!E$43,('Mortgage 1 Info Calcs'!F$9*'Mortgage 1 Variables'!E$43)-C219,-J220,0)))</f>
        <v>644.30140148551129</v>
      </c>
      <c r="I220">
        <f>IF(OR(ISERROR(((IPMT(G220/'Mortgage 1 Variables'!E$43,1,'Mortgage 1 Info Calcs'!F$9*'Mortgage 1 Variables'!E$43,-J220+Q220+'Mortgage 1 Info Calcs'!F$24,IF('Mortgage 1 Info Calcs'!F$5="Interest Only",-J220+Q220+'Mortgage 1 Info Calcs'!F$24,0))))),(((IPMT(G220/'Mortgage 1 Variables'!E$43,1,'Mortgage 1 Info Calcs'!F$9*'Mortgage 1 Variables'!E$43,-J$12,-J$12)))=0)),0,((IPMT(G220/'Mortgage 1 Variables'!E$43,1,'Mortgage 1 Info Calcs'!F$9*'Mortgage 1 Variables'!E$43,-J220+Q220+'Mortgage 1 Info Calcs'!F$24,IF('Mortgage 1 Info Calcs'!F$5="Interest Only",-J220+Q220+'Mortgage 1 Info Calcs'!F$24,0)))))</f>
        <v>237.09800253352239</v>
      </c>
      <c r="J220">
        <f>IF(Y219&gt;0,IF(ISTEXT('Mortgage 1 Info Calcs'!K$4),"0",IF(ISTEXT(Y219),Y219,Y219+(IF(ISTEXT(K220),0,K220)))),0)</f>
        <v>47419.600506704475</v>
      </c>
      <c r="K220">
        <f>IF(ISBLANK('Mortgage 1 Monthly Table'!L220),0,'Mortgage 1 Monthly Table'!L220)</f>
        <v>0</v>
      </c>
      <c r="L220">
        <f>IF(ISBLANK('Mortgage 1 Monthly Table'!N220),IF('Mortgage 1 Info Calcs'!F$13="Calculated",IF('Mortgage 1 Info Calcs'!F$22="Keep Same",IF('Mortgage 1 Info Calcs'!F$5="Interest Only",IF(OR(I220&gt;L219,J220=""),I220,IF(J220&lt;L219,IF(J220&lt;L219,J220+I220,IF(L219+M219&gt;J220,L219+I220,L219)),IF(L219+M219&gt;J220,L219+I220,L219))),IF(H220&gt;L219,H220,IF(J220&gt;L219,IF(L219+M219&gt;J220,L219+I220,L219),J220+S220))),IF('Mortgage 1 Info Calcs'!F$5="Interest Only",'Mortgage 1 Monthly Calcs'!I220,'Mortgage 1 Monthly Calcs'!H220)),'Mortgage 1 Monthly Calcs'!L219),'Mortgage 1 Monthly Table'!N220)</f>
        <v>644.30140148551129</v>
      </c>
      <c r="M220">
        <f>IF(ISBLANK('Mortgage 1 Monthly Table'!P220),IF(N219&gt;J220,IF(J220&gt;L219,J220-L219,0),IF(OR(OR(Y219&lt;0,ISTEXT(Y219)),ISTEXT('Mortgage 1 Info Calcs'!$K$4)),"",'Mortgage 1 Info Calcs'!F$21)),'Mortgage 1 Monthly Table'!P220)</f>
        <v>0</v>
      </c>
      <c r="N220">
        <f t="shared" si="24"/>
        <v>644.30140148551129</v>
      </c>
      <c r="O220">
        <f>IF(OR(OR(Y219&lt;0,ISTEXT(Y219)),ISTEXT('Mortgage 1 Info Calcs'!$K$4)),"",(O219+M220))</f>
        <v>0</v>
      </c>
      <c r="P220">
        <f>IF(ISBLANK('Mortgage 1 Monthly Table'!T220),IF(ISTEXT(J220),0,IF(OR(Y219&lt;Q219,AND(Y219&lt;0,NOT(ISTEXT(Y219))),ISTEXT('Mortgage 1 Info Calcs'!$K$4)),IF(-Y219&gt;P219,-Y219,Y219-Q219),IF(J220="",0,'Mortgage 1 Info Calcs'!F$26))),'Mortgage 1 Monthly Table'!T220)</f>
        <v>0</v>
      </c>
      <c r="Q220">
        <f>IF(OR(OR(Y219&lt;0,ISTEXT(Y219)),ISTEXT('Mortgage 1 Info Calcs'!$K$4)),"",IF(O220&lt;0,Q219,(Q219+P220)))</f>
        <v>0</v>
      </c>
      <c r="R220">
        <f>IF(OR(ISERROR(L220-S220),ISTEXT('Mortgage 1 Info Calcs'!$K$4)),"",L220-S220+M220)</f>
        <v>407.2033989519889</v>
      </c>
      <c r="S220">
        <f>IF(OR(IF(ISERROR(ROUND((J220-Q220-'Mortgage 1 Info Calcs'!F$24)*(G220/12),2)),0,(J220-O220-Q220-'Mortgage 1 Info Calcs'!F$24)*(G220/12)),,,ISTEXT('Mortgage 1 Info Calcs'!K$4)),IF(((J220-Q220-'Mortgage 1 Info Calcs'!F$24)*(G220/12))&gt;0,((J220-Q220-'Mortgage 1 Info Calcs'!F$24)*(G220/12)),0),0)</f>
        <v>237.09800253352239</v>
      </c>
      <c r="T220">
        <f>IF(OR(ISERROR(SUM(R$12:R220)),(ISTEXT(T219)),(T219=(SUM(R$12:R220)))),"",SUM(R$12:R220))</f>
        <v>52987.602892247633</v>
      </c>
      <c r="U220">
        <f>SUM(S$12:S220)</f>
        <v>81671.390018223508</v>
      </c>
      <c r="V220" t="str">
        <f>IF(ISBLANK('Mortgage 1 Info Calcs'!F$28),"",IF((O220+Q220)&gt;0,((O220+Q220)*G220/12)-((O220+Q220)*(('Mortgage 1 Info Calcs'!F$28)-('Mortgage 1 Info Calcs'!F$28*'Mortgage 1 Info Calcs'!G$29))/12),""))</f>
        <v/>
      </c>
      <c r="W220" t="str">
        <f>IF(ISTEXT(V220),"",SUM(V$12:V220))</f>
        <v/>
      </c>
      <c r="X220">
        <f>IF(OR(J220=Q220,ISTEXT(Y219),ISTEXT('Mortgage 1 Info Calcs'!$F$17)),"",IF(('Mortgage 1 Info Calcs'!F$18*12)&gt;C219+1,IF(C219='Mortgage 1 Info Calcs'!F$18*12,0,'Mortgage 1 Info Calcs'!F$19+Y220*('Mortgage 1 Info Calcs'!F$17)),'Mortgage 1 Info Calcs'!F$19))</f>
        <v>0</v>
      </c>
      <c r="Y220">
        <f>IF(OR(ISERROR(J220-R220-M220),IF(ISERROR((J220-R220-M220)=0),"True",(J220-R220-M220)=0),ISTEXT('Mortgage 1 Info Calcs'!$K$4)),"",IF((J220&gt;(L220+M220)),(FV((G220/'Mortgage 1 Variables'!E$43),1,(L220+M220),-J220+Q220+'Mortgage 1 Info Calcs'!F$24,0))+Q220+'Mortgage 1 Info Calcs'!F$24+IF(I220&gt;0,0,-I220),""))</f>
        <v>47012.397107752491</v>
      </c>
      <c r="Z220" s="67">
        <f>IF((FV(IF(G220=0,'Mortgage 1 Info Calcs'!F$8,G220)/12,1,PMT(IF(G220=0,'Mortgage 1 Info Calcs'!F$8,G220)/12,('Mortgage 1 Info Calcs'!F$9*12)-C219,-Z219,0),-Z219,0))&gt;0,(FV(IF(G220=0,'Mortgage 1 Info Calcs'!F$8,G220)/12,1,PMT(IF(G220=0,'Mortgage 1 Info Calcs'!F$8,G220)/12,('Mortgage 1 Info Calcs'!F$9*12)-C219,-Z219,0),-Z219,0)),0)</f>
        <v>47012.397107752491</v>
      </c>
      <c r="AA220" s="67">
        <f>IF(Z220&lt;=0,0,(IPMT(IF(G220=0,'Mortgage 1 Info Calcs'!F$8,G220)/12,1,('Mortgage 1 Info Calcs'!F$9*12)-C219,-Z219,0)))</f>
        <v>237.09800253352239</v>
      </c>
      <c r="AB220" s="67">
        <f>IF(C220&lt;('Mortgage 1 Info Calcs'!F$9*12),SUM(AA$12:AA220),0)</f>
        <v>81671.390018223508</v>
      </c>
      <c r="AC220" s="14">
        <v>209</v>
      </c>
      <c r="AD220" s="174">
        <f t="shared" si="25"/>
        <v>17.416666666666668</v>
      </c>
      <c r="AE220" s="174" t="str">
        <f>IF(Y220="","",IF(J$12+X220='Mortgage 2 Monthly calcs'!J$12+'Mortgage 2 Monthly calcs'!V220,"",IF(J$12+X220&gt;'Mortgage 2 Monthly calcs'!J$12+'Mortgage 2 Monthly calcs'!V220,IF(Y220+X220+'Mortgage 1 Info Calcs'!F$15&gt;'Mortgage 2 Monthly calcs'!W220+'Mortgage 2 Monthly calcs'!V220,"",C220),IF(Y220+X220&lt;'Mortgage 2 Monthly calcs'!W220+'Mortgage 2 Monthly calcs'!V220,"",C220))))</f>
        <v/>
      </c>
      <c r="AG220" s="16"/>
      <c r="AH220" s="16"/>
      <c r="AI220" s="15"/>
    </row>
    <row r="221" spans="2:35" ht="11.7" customHeight="1" x14ac:dyDescent="0.25">
      <c r="B221">
        <f t="shared" si="23"/>
        <v>17.5</v>
      </c>
      <c r="C221">
        <v>210</v>
      </c>
      <c r="D221" t="str">
        <f>IF(J989=1,F211+1,"")</f>
        <v/>
      </c>
      <c r="E221" t="str">
        <f t="shared" si="26"/>
        <v/>
      </c>
      <c r="F221" t="str">
        <f>VLOOKUP('Mortgage 1 Variables'!D$13,'Mortgage 1 Variables'!B$8:C$19,2)</f>
        <v>Apr</v>
      </c>
      <c r="G221">
        <f>IF(ISBLANK('Mortgage 1 Monthly Table'!G221),IF(OR(J221=Q221,ISTEXT(Y220),ISTEXT('Mortgage 1 Info Calcs'!$K$4)),0,IF(('Mortgage 1 Info Calcs'!F$7*12)&gt;C220,G220,IF(C220='Mortgage 1 Info Calcs'!F$7*12,'Mortgage 1 Info Calcs'!F$8,G220))),'Mortgage 1 Monthly Table'!G221)</f>
        <v>0.06</v>
      </c>
      <c r="H221">
        <f>((PMT(G221/'Mortgage 1 Variables'!E$43,('Mortgage 1 Info Calcs'!F$9*'Mortgage 1 Variables'!E$43)-C220,-J221,0)))</f>
        <v>644.30140148551141</v>
      </c>
      <c r="I221">
        <f>IF(OR(ISERROR(((IPMT(G221/'Mortgage 1 Variables'!E$43,1,'Mortgage 1 Info Calcs'!F$9*'Mortgage 1 Variables'!E$43,-J221+Q221+'Mortgage 1 Info Calcs'!F$24,IF('Mortgage 1 Info Calcs'!F$5="Interest Only",-J221+Q221+'Mortgage 1 Info Calcs'!F$24,0))))),(((IPMT(G221/'Mortgage 1 Variables'!E$43,1,'Mortgage 1 Info Calcs'!F$9*'Mortgage 1 Variables'!E$43,-J$12,-J$12)))=0)),0,((IPMT(G221/'Mortgage 1 Variables'!E$43,1,'Mortgage 1 Info Calcs'!F$9*'Mortgage 1 Variables'!E$43,-J221+Q221+'Mortgage 1 Info Calcs'!F$24,IF('Mortgage 1 Info Calcs'!F$5="Interest Only",-J221+Q221+'Mortgage 1 Info Calcs'!F$24,0)))))</f>
        <v>235.06198553876246</v>
      </c>
      <c r="J221">
        <f>IF(Y220&gt;0,IF(ISTEXT('Mortgage 1 Info Calcs'!K$4),"0",IF(ISTEXT(Y220),Y220,Y220+(IF(ISTEXT(K221),0,K221)))),0)</f>
        <v>47012.397107752491</v>
      </c>
      <c r="K221">
        <f>IF(ISBLANK('Mortgage 1 Monthly Table'!L221),0,'Mortgage 1 Monthly Table'!L221)</f>
        <v>0</v>
      </c>
      <c r="L221">
        <f>IF(ISBLANK('Mortgage 1 Monthly Table'!N221),IF('Mortgage 1 Info Calcs'!F$13="Calculated",IF('Mortgage 1 Info Calcs'!F$22="Keep Same",IF('Mortgage 1 Info Calcs'!F$5="Interest Only",IF(OR(I221&gt;L220,J221=""),I221,IF(J221&lt;L220,IF(J221&lt;L220,J221+I221,IF(L220+M220&gt;J221,L220+I221,L220)),IF(L220+M220&gt;J221,L220+I221,L220))),IF(H221&gt;L220,H221,IF(J221&gt;L220,IF(L220+M220&gt;J221,L220+I221,L220),J221+S221))),IF('Mortgage 1 Info Calcs'!F$5="Interest Only",'Mortgage 1 Monthly Calcs'!I221,'Mortgage 1 Monthly Calcs'!H221)),'Mortgage 1 Monthly Calcs'!L220),'Mortgage 1 Monthly Table'!N221)</f>
        <v>644.30140148551141</v>
      </c>
      <c r="M221">
        <f>IF(ISBLANK('Mortgage 1 Monthly Table'!P221),IF(N220&gt;J221,IF(J221&gt;L220,J221-L220,0),IF(OR(OR(Y220&lt;0,ISTEXT(Y220)),ISTEXT('Mortgage 1 Info Calcs'!$K$4)),"",'Mortgage 1 Info Calcs'!F$21)),'Mortgage 1 Monthly Table'!P221)</f>
        <v>0</v>
      </c>
      <c r="N221">
        <f t="shared" si="24"/>
        <v>644.30140148551141</v>
      </c>
      <c r="O221">
        <f>IF(OR(OR(Y220&lt;0,ISTEXT(Y220)),ISTEXT('Mortgage 1 Info Calcs'!$K$4)),"",(O220+M221))</f>
        <v>0</v>
      </c>
      <c r="P221">
        <f>IF(ISBLANK('Mortgage 1 Monthly Table'!T221),IF(ISTEXT(J221),0,IF(OR(Y220&lt;Q220,AND(Y220&lt;0,NOT(ISTEXT(Y220))),ISTEXT('Mortgage 1 Info Calcs'!$K$4)),IF(-Y220&gt;P220,-Y220,Y220-Q220),IF(J221="",0,'Mortgage 1 Info Calcs'!F$26))),'Mortgage 1 Monthly Table'!T221)</f>
        <v>0</v>
      </c>
      <c r="Q221">
        <f>IF(OR(OR(Y220&lt;0,ISTEXT(Y220)),ISTEXT('Mortgage 1 Info Calcs'!$K$4)),"",IF(O221&lt;0,Q220,(Q220+P221)))</f>
        <v>0</v>
      </c>
      <c r="R221">
        <f>IF(OR(ISERROR(L221-S221),ISTEXT('Mortgage 1 Info Calcs'!$K$4)),"",L221-S221+M221)</f>
        <v>409.23941594674898</v>
      </c>
      <c r="S221">
        <f>IF(OR(IF(ISERROR(ROUND((J221-Q221-'Mortgage 1 Info Calcs'!F$24)*(G221/12),2)),0,(J221-O221-Q221-'Mortgage 1 Info Calcs'!F$24)*(G221/12)),,,ISTEXT('Mortgage 1 Info Calcs'!K$4)),IF(((J221-Q221-'Mortgage 1 Info Calcs'!F$24)*(G221/12))&gt;0,((J221-Q221-'Mortgage 1 Info Calcs'!F$24)*(G221/12)),0),0)</f>
        <v>235.06198553876246</v>
      </c>
      <c r="T221">
        <f>IF(OR(ISERROR(SUM(R$12:R221)),(ISTEXT(T220)),(T220=(SUM(R$12:R221)))),"",SUM(R$12:R221))</f>
        <v>53396.842308194384</v>
      </c>
      <c r="U221">
        <f>SUM(S$12:S221)</f>
        <v>81906.452003762271</v>
      </c>
      <c r="V221" t="str">
        <f>IF(ISBLANK('Mortgage 1 Info Calcs'!F$28),"",IF((O221+Q221)&gt;0,((O221+Q221)*G221/12)-((O221+Q221)*(('Mortgage 1 Info Calcs'!F$28)-('Mortgage 1 Info Calcs'!F$28*'Mortgage 1 Info Calcs'!G$29))/12),""))</f>
        <v/>
      </c>
      <c r="W221" t="str">
        <f>IF(ISTEXT(V221),"",SUM(V$12:V221))</f>
        <v/>
      </c>
      <c r="X221">
        <f>IF(OR(J221=Q221,ISTEXT(Y220),ISTEXT('Mortgage 1 Info Calcs'!$F$17)),"",IF(('Mortgage 1 Info Calcs'!F$18*12)&gt;C220+1,IF(C220='Mortgage 1 Info Calcs'!F$18*12,0,'Mortgage 1 Info Calcs'!F$19+Y221*('Mortgage 1 Info Calcs'!F$17)),'Mortgage 1 Info Calcs'!F$19))</f>
        <v>0</v>
      </c>
      <c r="Y221">
        <f>IF(OR(ISERROR(J221-R221-M221),IF(ISERROR((J221-R221-M221)=0),"True",(J221-R221-M221)=0),ISTEXT('Mortgage 1 Info Calcs'!$K$4)),"",IF((J221&gt;(L221+M221)),(FV((G221/'Mortgage 1 Variables'!E$43),1,(L221+M221),-J221+Q221+'Mortgage 1 Info Calcs'!F$24,0))+Q221+'Mortgage 1 Info Calcs'!F$24+IF(I221&gt;0,0,-I221),""))</f>
        <v>46603.157691805747</v>
      </c>
      <c r="Z221" s="67">
        <f>IF((FV(IF(G221=0,'Mortgage 1 Info Calcs'!F$8,G221)/12,1,PMT(IF(G221=0,'Mortgage 1 Info Calcs'!F$8,G221)/12,('Mortgage 1 Info Calcs'!F$9*12)-C220,-Z220,0),-Z220,0))&gt;0,(FV(IF(G221=0,'Mortgage 1 Info Calcs'!F$8,G221)/12,1,PMT(IF(G221=0,'Mortgage 1 Info Calcs'!F$8,G221)/12,('Mortgage 1 Info Calcs'!F$9*12)-C220,-Z220,0),-Z220,0)),0)</f>
        <v>46603.157691805747</v>
      </c>
      <c r="AA221" s="67">
        <f>IF(Z221&lt;=0,0,(IPMT(IF(G221=0,'Mortgage 1 Info Calcs'!F$8,G221)/12,1,('Mortgage 1 Info Calcs'!F$9*12)-C220,-Z220,0)))</f>
        <v>235.06198553876246</v>
      </c>
      <c r="AB221" s="67">
        <f>IF(C221&lt;('Mortgage 1 Info Calcs'!F$9*12),SUM(AA$12:AA221),0)</f>
        <v>81906.452003762271</v>
      </c>
      <c r="AC221" s="14">
        <v>210</v>
      </c>
      <c r="AD221" s="174">
        <f t="shared" si="25"/>
        <v>17.5</v>
      </c>
      <c r="AE221" s="174" t="str">
        <f>IF(Y221="","",IF(J$12+X221='Mortgage 2 Monthly calcs'!J$12+'Mortgage 2 Monthly calcs'!V221,"",IF(J$12+X221&gt;'Mortgage 2 Monthly calcs'!J$12+'Mortgage 2 Monthly calcs'!V221,IF(Y221+X221+'Mortgage 1 Info Calcs'!F$15&gt;'Mortgage 2 Monthly calcs'!W221+'Mortgage 2 Monthly calcs'!V221,"",C221),IF(Y221+X221&lt;'Mortgage 2 Monthly calcs'!W221+'Mortgage 2 Monthly calcs'!V221,"",C221))))</f>
        <v/>
      </c>
      <c r="AG221" s="16"/>
      <c r="AH221" s="16"/>
      <c r="AI221" s="15"/>
    </row>
    <row r="222" spans="2:35" ht="11.7" customHeight="1" x14ac:dyDescent="0.25">
      <c r="B222">
        <f t="shared" si="23"/>
        <v>17.583333333333332</v>
      </c>
      <c r="C222">
        <v>211</v>
      </c>
      <c r="D222" t="str">
        <f>IF(J990=1,F211+1,"")</f>
        <v/>
      </c>
      <c r="E222" t="str">
        <f t="shared" si="26"/>
        <v/>
      </c>
      <c r="F222" t="str">
        <f>VLOOKUP('Mortgage 1 Variables'!D$14,'Mortgage 1 Variables'!B$8:C$19,2)</f>
        <v>May</v>
      </c>
      <c r="G222">
        <f>IF(ISBLANK('Mortgage 1 Monthly Table'!G222),IF(OR(J222=Q222,ISTEXT(Y221),ISTEXT('Mortgage 1 Info Calcs'!$K$4)),0,IF(('Mortgage 1 Info Calcs'!F$7*12)&gt;C221,G221,IF(C221='Mortgage 1 Info Calcs'!F$7*12,'Mortgage 1 Info Calcs'!F$8,G221))),'Mortgage 1 Monthly Table'!G222)</f>
        <v>0.06</v>
      </c>
      <c r="H222">
        <f>((PMT(G222/'Mortgage 1 Variables'!E$43,('Mortgage 1 Info Calcs'!F$9*'Mortgage 1 Variables'!E$43)-C221,-J222,0)))</f>
        <v>644.30140148551129</v>
      </c>
      <c r="I222">
        <f>IF(OR(ISERROR(((IPMT(G222/'Mortgage 1 Variables'!E$43,1,'Mortgage 1 Info Calcs'!F$9*'Mortgage 1 Variables'!E$43,-J222+Q222+'Mortgage 1 Info Calcs'!F$24,IF('Mortgage 1 Info Calcs'!F$5="Interest Only",-J222+Q222+'Mortgage 1 Info Calcs'!F$24,0))))),(((IPMT(G222/'Mortgage 1 Variables'!E$43,1,'Mortgage 1 Info Calcs'!F$9*'Mortgage 1 Variables'!E$43,-J$12,-J$12)))=0)),0,((IPMT(G222/'Mortgage 1 Variables'!E$43,1,'Mortgage 1 Info Calcs'!F$9*'Mortgage 1 Variables'!E$43,-J222+Q222+'Mortgage 1 Info Calcs'!F$24,IF('Mortgage 1 Info Calcs'!F$5="Interest Only",-J222+Q222+'Mortgage 1 Info Calcs'!F$24,0)))))</f>
        <v>233.01578845902873</v>
      </c>
      <c r="J222">
        <f>IF(Y221&gt;0,IF(ISTEXT('Mortgage 1 Info Calcs'!K$4),"0",IF(ISTEXT(Y221),Y221,Y221+(IF(ISTEXT(K222),0,K222)))),0)</f>
        <v>46603.157691805747</v>
      </c>
      <c r="K222">
        <f>IF(ISBLANK('Mortgage 1 Monthly Table'!L222),0,'Mortgage 1 Monthly Table'!L222)</f>
        <v>0</v>
      </c>
      <c r="L222">
        <f>IF(ISBLANK('Mortgage 1 Monthly Table'!N222),IF('Mortgage 1 Info Calcs'!F$13="Calculated",IF('Mortgage 1 Info Calcs'!F$22="Keep Same",IF('Mortgage 1 Info Calcs'!F$5="Interest Only",IF(OR(I222&gt;L221,J222=""),I222,IF(J222&lt;L221,IF(J222&lt;L221,J222+I222,IF(L221+M221&gt;J222,L221+I222,L221)),IF(L221+M221&gt;J222,L221+I222,L221))),IF(H222&gt;L221,H222,IF(J222&gt;L221,IF(L221+M221&gt;J222,L221+I222,L221),J222+S222))),IF('Mortgage 1 Info Calcs'!F$5="Interest Only",'Mortgage 1 Monthly Calcs'!I222,'Mortgage 1 Monthly Calcs'!H222)),'Mortgage 1 Monthly Calcs'!L221),'Mortgage 1 Monthly Table'!N222)</f>
        <v>644.30140148551129</v>
      </c>
      <c r="M222">
        <f>IF(ISBLANK('Mortgage 1 Monthly Table'!P222),IF(N221&gt;J222,IF(J222&gt;L221,J222-L221,0),IF(OR(OR(Y221&lt;0,ISTEXT(Y221)),ISTEXT('Mortgage 1 Info Calcs'!$K$4)),"",'Mortgage 1 Info Calcs'!F$21)),'Mortgage 1 Monthly Table'!P222)</f>
        <v>0</v>
      </c>
      <c r="N222">
        <f t="shared" si="24"/>
        <v>644.30140148551129</v>
      </c>
      <c r="O222">
        <f>IF(OR(OR(Y221&lt;0,ISTEXT(Y221)),ISTEXT('Mortgage 1 Info Calcs'!$K$4)),"",(O221+M222))</f>
        <v>0</v>
      </c>
      <c r="P222">
        <f>IF(ISBLANK('Mortgage 1 Monthly Table'!T222),IF(ISTEXT(J222),0,IF(OR(Y221&lt;Q221,AND(Y221&lt;0,NOT(ISTEXT(Y221))),ISTEXT('Mortgage 1 Info Calcs'!$K$4)),IF(-Y221&gt;P221,-Y221,Y221-Q221),IF(J222="",0,'Mortgage 1 Info Calcs'!F$26))),'Mortgage 1 Monthly Table'!T222)</f>
        <v>0</v>
      </c>
      <c r="Q222">
        <f>IF(OR(OR(Y221&lt;0,ISTEXT(Y221)),ISTEXT('Mortgage 1 Info Calcs'!$K$4)),"",IF(O222&lt;0,Q221,(Q221+P222)))</f>
        <v>0</v>
      </c>
      <c r="R222">
        <f>IF(OR(ISERROR(L222-S222),ISTEXT('Mortgage 1 Info Calcs'!$K$4)),"",L222-S222+M222)</f>
        <v>411.28561302648257</v>
      </c>
      <c r="S222">
        <f>IF(OR(IF(ISERROR(ROUND((J222-Q222-'Mortgage 1 Info Calcs'!F$24)*(G222/12),2)),0,(J222-O222-Q222-'Mortgage 1 Info Calcs'!F$24)*(G222/12)),,,ISTEXT('Mortgage 1 Info Calcs'!K$4)),IF(((J222-Q222-'Mortgage 1 Info Calcs'!F$24)*(G222/12))&gt;0,((J222-Q222-'Mortgage 1 Info Calcs'!F$24)*(G222/12)),0),0)</f>
        <v>233.01578845902873</v>
      </c>
      <c r="T222">
        <f>IF(OR(ISERROR(SUM(R$12:R222)),(ISTEXT(T221)),(T221=(SUM(R$12:R222)))),"",SUM(R$12:R222))</f>
        <v>53808.127921220868</v>
      </c>
      <c r="U222">
        <f>SUM(S$12:S222)</f>
        <v>82139.467792221301</v>
      </c>
      <c r="V222" t="str">
        <f>IF(ISBLANK('Mortgage 1 Info Calcs'!F$28),"",IF((O222+Q222)&gt;0,((O222+Q222)*G222/12)-((O222+Q222)*(('Mortgage 1 Info Calcs'!F$28)-('Mortgage 1 Info Calcs'!F$28*'Mortgage 1 Info Calcs'!G$29))/12),""))</f>
        <v/>
      </c>
      <c r="W222" t="str">
        <f>IF(ISTEXT(V222),"",SUM(V$12:V222))</f>
        <v/>
      </c>
      <c r="X222">
        <f>IF(OR(J222=Q222,ISTEXT(Y221),ISTEXT('Mortgage 1 Info Calcs'!$F$17)),"",IF(('Mortgage 1 Info Calcs'!F$18*12)&gt;C221+1,IF(C221='Mortgage 1 Info Calcs'!F$18*12,0,'Mortgage 1 Info Calcs'!F$19+Y222*('Mortgage 1 Info Calcs'!F$17)),'Mortgage 1 Info Calcs'!F$19))</f>
        <v>0</v>
      </c>
      <c r="Y222">
        <f>IF(OR(ISERROR(J222-R222-M222),IF(ISERROR((J222-R222-M222)=0),"True",(J222-R222-M222)=0),ISTEXT('Mortgage 1 Info Calcs'!$K$4)),"",IF((J222&gt;(L222+M222)),(FV((G222/'Mortgage 1 Variables'!E$43),1,(L222+M222),-J222+Q222+'Mortgage 1 Info Calcs'!F$24,0))+Q222+'Mortgage 1 Info Calcs'!F$24+IF(I222&gt;0,0,-I222),""))</f>
        <v>46191.87207877927</v>
      </c>
      <c r="Z222" s="67">
        <f>IF((FV(IF(G222=0,'Mortgage 1 Info Calcs'!F$8,G222)/12,1,PMT(IF(G222=0,'Mortgage 1 Info Calcs'!F$8,G222)/12,('Mortgage 1 Info Calcs'!F$9*12)-C221,-Z221,0),-Z221,0))&gt;0,(FV(IF(G222=0,'Mortgage 1 Info Calcs'!F$8,G222)/12,1,PMT(IF(G222=0,'Mortgage 1 Info Calcs'!F$8,G222)/12,('Mortgage 1 Info Calcs'!F$9*12)-C221,-Z221,0),-Z221,0)),0)</f>
        <v>46191.87207877927</v>
      </c>
      <c r="AA222" s="67">
        <f>IF(Z222&lt;=0,0,(IPMT(IF(G222=0,'Mortgage 1 Info Calcs'!F$8,G222)/12,1,('Mortgage 1 Info Calcs'!F$9*12)-C221,-Z221,0)))</f>
        <v>233.01578845902873</v>
      </c>
      <c r="AB222" s="67">
        <f>IF(C222&lt;('Mortgage 1 Info Calcs'!F$9*12),SUM(AA$12:AA222),0)</f>
        <v>82139.467792221301</v>
      </c>
      <c r="AC222" s="14">
        <v>211</v>
      </c>
      <c r="AD222" s="174">
        <f t="shared" si="25"/>
        <v>17.583333333333332</v>
      </c>
      <c r="AE222" s="174" t="str">
        <f>IF(Y222="","",IF(J$12+X222='Mortgage 2 Monthly calcs'!J$12+'Mortgage 2 Monthly calcs'!V222,"",IF(J$12+X222&gt;'Mortgage 2 Monthly calcs'!J$12+'Mortgage 2 Monthly calcs'!V222,IF(Y222+X222+'Mortgage 1 Info Calcs'!F$15&gt;'Mortgage 2 Monthly calcs'!W222+'Mortgage 2 Monthly calcs'!V222,"",C222),IF(Y222+X222&lt;'Mortgage 2 Monthly calcs'!W222+'Mortgage 2 Monthly calcs'!V222,"",C222))))</f>
        <v/>
      </c>
      <c r="AG222" s="16"/>
      <c r="AH222" s="16"/>
      <c r="AI222" s="15"/>
    </row>
    <row r="223" spans="2:35" ht="11.7" customHeight="1" x14ac:dyDescent="0.25">
      <c r="B223">
        <f t="shared" si="23"/>
        <v>17.666666666666668</v>
      </c>
      <c r="C223">
        <v>212</v>
      </c>
      <c r="D223" t="str">
        <f>IF(J991=1,F211+1,"")</f>
        <v/>
      </c>
      <c r="E223" t="str">
        <f t="shared" si="26"/>
        <v/>
      </c>
      <c r="F223" t="str">
        <f>VLOOKUP('Mortgage 1 Variables'!D$15,'Mortgage 1 Variables'!B$8:C$19,2)</f>
        <v>Jun</v>
      </c>
      <c r="G223">
        <f>IF(ISBLANK('Mortgage 1 Monthly Table'!G223),IF(OR(J223=Q223,ISTEXT(Y222),ISTEXT('Mortgage 1 Info Calcs'!$K$4)),0,IF(('Mortgage 1 Info Calcs'!F$7*12)&gt;C222,G222,IF(C222='Mortgage 1 Info Calcs'!F$7*12,'Mortgage 1 Info Calcs'!F$8,G222))),'Mortgage 1 Monthly Table'!G223)</f>
        <v>0.06</v>
      </c>
      <c r="H223">
        <f>((PMT(G223/'Mortgage 1 Variables'!E$43,('Mortgage 1 Info Calcs'!F$9*'Mortgage 1 Variables'!E$43)-C222,-J223,0)))</f>
        <v>644.30140148551152</v>
      </c>
      <c r="I223">
        <f>IF(OR(ISERROR(((IPMT(G223/'Mortgage 1 Variables'!E$43,1,'Mortgage 1 Info Calcs'!F$9*'Mortgage 1 Variables'!E$43,-J223+Q223+'Mortgage 1 Info Calcs'!F$24,IF('Mortgage 1 Info Calcs'!F$5="Interest Only",-J223+Q223+'Mortgage 1 Info Calcs'!F$24,0))))),(((IPMT(G223/'Mortgage 1 Variables'!E$43,1,'Mortgage 1 Info Calcs'!F$9*'Mortgage 1 Variables'!E$43,-J$12,-J$12)))=0)),0,((IPMT(G223/'Mortgage 1 Variables'!E$43,1,'Mortgage 1 Info Calcs'!F$9*'Mortgage 1 Variables'!E$43,-J223+Q223+'Mortgage 1 Info Calcs'!F$24,IF('Mortgage 1 Info Calcs'!F$5="Interest Only",-J223+Q223+'Mortgage 1 Info Calcs'!F$24,0)))))</f>
        <v>230.95936039389636</v>
      </c>
      <c r="J223">
        <f>IF(Y222&gt;0,IF(ISTEXT('Mortgage 1 Info Calcs'!K$4),"0",IF(ISTEXT(Y222),Y222,Y222+(IF(ISTEXT(K223),0,K223)))),0)</f>
        <v>46191.87207877927</v>
      </c>
      <c r="K223">
        <f>IF(ISBLANK('Mortgage 1 Monthly Table'!L223),0,'Mortgage 1 Monthly Table'!L223)</f>
        <v>0</v>
      </c>
      <c r="L223">
        <f>IF(ISBLANK('Mortgage 1 Monthly Table'!N223),IF('Mortgage 1 Info Calcs'!F$13="Calculated",IF('Mortgage 1 Info Calcs'!F$22="Keep Same",IF('Mortgage 1 Info Calcs'!F$5="Interest Only",IF(OR(I223&gt;L222,J223=""),I223,IF(J223&lt;L222,IF(J223&lt;L222,J223+I223,IF(L222+M222&gt;J223,L222+I223,L222)),IF(L222+M222&gt;J223,L222+I223,L222))),IF(H223&gt;L222,H223,IF(J223&gt;L222,IF(L222+M222&gt;J223,L222+I223,L222),J223+S223))),IF('Mortgage 1 Info Calcs'!F$5="Interest Only",'Mortgage 1 Monthly Calcs'!I223,'Mortgage 1 Monthly Calcs'!H223)),'Mortgage 1 Monthly Calcs'!L222),'Mortgage 1 Monthly Table'!N223)</f>
        <v>644.30140148551152</v>
      </c>
      <c r="M223">
        <f>IF(ISBLANK('Mortgage 1 Monthly Table'!P223),IF(N222&gt;J223,IF(J223&gt;L222,J223-L222,0),IF(OR(OR(Y222&lt;0,ISTEXT(Y222)),ISTEXT('Mortgage 1 Info Calcs'!$K$4)),"",'Mortgage 1 Info Calcs'!F$21)),'Mortgage 1 Monthly Table'!P223)</f>
        <v>0</v>
      </c>
      <c r="N223">
        <f t="shared" si="24"/>
        <v>644.30140148551152</v>
      </c>
      <c r="O223">
        <f>IF(OR(OR(Y222&lt;0,ISTEXT(Y222)),ISTEXT('Mortgage 1 Info Calcs'!$K$4)),"",(O222+M223))</f>
        <v>0</v>
      </c>
      <c r="P223">
        <f>IF(ISBLANK('Mortgage 1 Monthly Table'!T223),IF(ISTEXT(J223),0,IF(OR(Y222&lt;Q222,AND(Y222&lt;0,NOT(ISTEXT(Y222))),ISTEXT('Mortgage 1 Info Calcs'!$K$4)),IF(-Y222&gt;P222,-Y222,Y222-Q222),IF(J223="",0,'Mortgage 1 Info Calcs'!F$26))),'Mortgage 1 Monthly Table'!T223)</f>
        <v>0</v>
      </c>
      <c r="Q223">
        <f>IF(OR(OR(Y222&lt;0,ISTEXT(Y222)),ISTEXT('Mortgage 1 Info Calcs'!$K$4)),"",IF(O223&lt;0,Q222,(Q222+P223)))</f>
        <v>0</v>
      </c>
      <c r="R223">
        <f>IF(OR(ISERROR(L223-S223),ISTEXT('Mortgage 1 Info Calcs'!$K$4)),"",L223-S223+M223)</f>
        <v>413.34204109161516</v>
      </c>
      <c r="S223">
        <f>IF(OR(IF(ISERROR(ROUND((J223-Q223-'Mortgage 1 Info Calcs'!F$24)*(G223/12),2)),0,(J223-O223-Q223-'Mortgage 1 Info Calcs'!F$24)*(G223/12)),,,ISTEXT('Mortgage 1 Info Calcs'!K$4)),IF(((J223-Q223-'Mortgage 1 Info Calcs'!F$24)*(G223/12))&gt;0,((J223-Q223-'Mortgage 1 Info Calcs'!F$24)*(G223/12)),0),0)</f>
        <v>230.95936039389636</v>
      </c>
      <c r="T223">
        <f>IF(OR(ISERROR(SUM(R$12:R223)),(ISTEXT(T222)),(T222=(SUM(R$12:R223)))),"",SUM(R$12:R223))</f>
        <v>54221.469962312483</v>
      </c>
      <c r="U223">
        <f>SUM(S$12:S223)</f>
        <v>82370.427152615201</v>
      </c>
      <c r="V223" t="str">
        <f>IF(ISBLANK('Mortgage 1 Info Calcs'!F$28),"",IF((O223+Q223)&gt;0,((O223+Q223)*G223/12)-((O223+Q223)*(('Mortgage 1 Info Calcs'!F$28)-('Mortgage 1 Info Calcs'!F$28*'Mortgage 1 Info Calcs'!G$29))/12),""))</f>
        <v/>
      </c>
      <c r="W223" t="str">
        <f>IF(ISTEXT(V223),"",SUM(V$12:V223))</f>
        <v/>
      </c>
      <c r="X223">
        <f>IF(OR(J223=Q223,ISTEXT(Y222),ISTEXT('Mortgage 1 Info Calcs'!$F$17)),"",IF(('Mortgage 1 Info Calcs'!F$18*12)&gt;C222+1,IF(C222='Mortgage 1 Info Calcs'!F$18*12,0,'Mortgage 1 Info Calcs'!F$19+Y223*('Mortgage 1 Info Calcs'!F$17)),'Mortgage 1 Info Calcs'!F$19))</f>
        <v>0</v>
      </c>
      <c r="Y223">
        <f>IF(OR(ISERROR(J223-R223-M223),IF(ISERROR((J223-R223-M223)=0),"True",(J223-R223-M223)=0),ISTEXT('Mortgage 1 Info Calcs'!$K$4)),"",IF((J223&gt;(L223+M223)),(FV((G223/'Mortgage 1 Variables'!E$43),1,(L223+M223),-J223+Q223+'Mortgage 1 Info Calcs'!F$24,0))+Q223+'Mortgage 1 Info Calcs'!F$24+IF(I223&gt;0,0,-I223),""))</f>
        <v>45778.530037687662</v>
      </c>
      <c r="Z223" s="67">
        <f>IF((FV(IF(G223=0,'Mortgage 1 Info Calcs'!F$8,G223)/12,1,PMT(IF(G223=0,'Mortgage 1 Info Calcs'!F$8,G223)/12,('Mortgage 1 Info Calcs'!F$9*12)-C222,-Z222,0),-Z222,0))&gt;0,(FV(IF(G223=0,'Mortgage 1 Info Calcs'!F$8,G223)/12,1,PMT(IF(G223=0,'Mortgage 1 Info Calcs'!F$8,G223)/12,('Mortgage 1 Info Calcs'!F$9*12)-C222,-Z222,0),-Z222,0)),0)</f>
        <v>45778.530037687662</v>
      </c>
      <c r="AA223" s="67">
        <f>IF(Z223&lt;=0,0,(IPMT(IF(G223=0,'Mortgage 1 Info Calcs'!F$8,G223)/12,1,('Mortgage 1 Info Calcs'!F$9*12)-C222,-Z222,0)))</f>
        <v>230.95936039389636</v>
      </c>
      <c r="AB223" s="67">
        <f>IF(C223&lt;('Mortgage 1 Info Calcs'!F$9*12),SUM(AA$12:AA223),0)</f>
        <v>82370.427152615201</v>
      </c>
      <c r="AC223" s="14">
        <v>212</v>
      </c>
      <c r="AD223" s="174">
        <f t="shared" si="25"/>
        <v>17.666666666666668</v>
      </c>
      <c r="AE223" s="174" t="str">
        <f>IF(Y223="","",IF(J$12+X223='Mortgage 2 Monthly calcs'!J$12+'Mortgage 2 Monthly calcs'!V223,"",IF(J$12+X223&gt;'Mortgage 2 Monthly calcs'!J$12+'Mortgage 2 Monthly calcs'!V223,IF(Y223+X223+'Mortgage 1 Info Calcs'!F$15&gt;'Mortgage 2 Monthly calcs'!W223+'Mortgage 2 Monthly calcs'!V223,"",C223),IF(Y223+X223&lt;'Mortgage 2 Monthly calcs'!W223+'Mortgage 2 Monthly calcs'!V223,"",C223))))</f>
        <v/>
      </c>
      <c r="AG223" s="16"/>
      <c r="AH223" s="16"/>
      <c r="AI223" s="15"/>
    </row>
    <row r="224" spans="2:35" ht="11.7" customHeight="1" x14ac:dyDescent="0.25">
      <c r="B224">
        <f t="shared" si="23"/>
        <v>17.75</v>
      </c>
      <c r="C224">
        <v>213</v>
      </c>
      <c r="D224" t="str">
        <f>IF(J992=1,F211+1,"")</f>
        <v/>
      </c>
      <c r="E224" t="str">
        <f t="shared" si="26"/>
        <v/>
      </c>
      <c r="F224" t="str">
        <f>VLOOKUP('Mortgage 1 Variables'!D$16,'Mortgage 1 Variables'!B$8:C$19,2)</f>
        <v>Jul</v>
      </c>
      <c r="G224">
        <f>IF(ISBLANK('Mortgage 1 Monthly Table'!G224),IF(OR(J224=Q224,ISTEXT(Y223),ISTEXT('Mortgage 1 Info Calcs'!$K$4)),0,IF(('Mortgage 1 Info Calcs'!F$7*12)&gt;C223,G223,IF(C223='Mortgage 1 Info Calcs'!F$7*12,'Mortgage 1 Info Calcs'!F$8,G223))),'Mortgage 1 Monthly Table'!G224)</f>
        <v>0.06</v>
      </c>
      <c r="H224">
        <f>((PMT(G224/'Mortgage 1 Variables'!E$43,('Mortgage 1 Info Calcs'!F$9*'Mortgage 1 Variables'!E$43)-C223,-J224,0)))</f>
        <v>644.30140148551152</v>
      </c>
      <c r="I224">
        <f>IF(OR(ISERROR(((IPMT(G224/'Mortgage 1 Variables'!E$43,1,'Mortgage 1 Info Calcs'!F$9*'Mortgage 1 Variables'!E$43,-J224+Q224+'Mortgage 1 Info Calcs'!F$24,IF('Mortgage 1 Info Calcs'!F$5="Interest Only",-J224+Q224+'Mortgage 1 Info Calcs'!F$24,0))))),(((IPMT(G224/'Mortgage 1 Variables'!E$43,1,'Mortgage 1 Info Calcs'!F$9*'Mortgage 1 Variables'!E$43,-J$12,-J$12)))=0)),0,((IPMT(G224/'Mortgage 1 Variables'!E$43,1,'Mortgage 1 Info Calcs'!F$9*'Mortgage 1 Variables'!E$43,-J224+Q224+'Mortgage 1 Info Calcs'!F$24,IF('Mortgage 1 Info Calcs'!F$5="Interest Only",-J224+Q224+'Mortgage 1 Info Calcs'!F$24,0)))))</f>
        <v>228.89265018843832</v>
      </c>
      <c r="J224">
        <f>IF(Y223&gt;0,IF(ISTEXT('Mortgage 1 Info Calcs'!K$4),"0",IF(ISTEXT(Y223),Y223,Y223+(IF(ISTEXT(K224),0,K224)))),0)</f>
        <v>45778.530037687662</v>
      </c>
      <c r="K224">
        <f>IF(ISBLANK('Mortgage 1 Monthly Table'!L224),0,'Mortgage 1 Monthly Table'!L224)</f>
        <v>0</v>
      </c>
      <c r="L224">
        <f>IF(ISBLANK('Mortgage 1 Monthly Table'!N224),IF('Mortgage 1 Info Calcs'!F$13="Calculated",IF('Mortgage 1 Info Calcs'!F$22="Keep Same",IF('Mortgage 1 Info Calcs'!F$5="Interest Only",IF(OR(I224&gt;L223,J224=""),I224,IF(J224&lt;L223,IF(J224&lt;L223,J224+I224,IF(L223+M223&gt;J224,L223+I224,L223)),IF(L223+M223&gt;J224,L223+I224,L223))),IF(H224&gt;L223,H224,IF(J224&gt;L223,IF(L223+M223&gt;J224,L223+I224,L223),J224+S224))),IF('Mortgage 1 Info Calcs'!F$5="Interest Only",'Mortgage 1 Monthly Calcs'!I224,'Mortgage 1 Monthly Calcs'!H224)),'Mortgage 1 Monthly Calcs'!L223),'Mortgage 1 Monthly Table'!N224)</f>
        <v>644.30140148551152</v>
      </c>
      <c r="M224">
        <f>IF(ISBLANK('Mortgage 1 Monthly Table'!P224),IF(N223&gt;J224,IF(J224&gt;L223,J224-L223,0),IF(OR(OR(Y223&lt;0,ISTEXT(Y223)),ISTEXT('Mortgage 1 Info Calcs'!$K$4)),"",'Mortgage 1 Info Calcs'!F$21)),'Mortgage 1 Monthly Table'!P224)</f>
        <v>0</v>
      </c>
      <c r="N224">
        <f t="shared" si="24"/>
        <v>644.30140148551152</v>
      </c>
      <c r="O224">
        <f>IF(OR(OR(Y223&lt;0,ISTEXT(Y223)),ISTEXT('Mortgage 1 Info Calcs'!$K$4)),"",(O223+M224))</f>
        <v>0</v>
      </c>
      <c r="P224">
        <f>IF(ISBLANK('Mortgage 1 Monthly Table'!T224),IF(ISTEXT(J224),0,IF(OR(Y223&lt;Q223,AND(Y223&lt;0,NOT(ISTEXT(Y223))),ISTEXT('Mortgage 1 Info Calcs'!$K$4)),IF(-Y223&gt;P223,-Y223,Y223-Q223),IF(J224="",0,'Mortgage 1 Info Calcs'!F$26))),'Mortgage 1 Monthly Table'!T224)</f>
        <v>0</v>
      </c>
      <c r="Q224">
        <f>IF(OR(OR(Y223&lt;0,ISTEXT(Y223)),ISTEXT('Mortgage 1 Info Calcs'!$K$4)),"",IF(O224&lt;0,Q223,(Q223+P224)))</f>
        <v>0</v>
      </c>
      <c r="R224">
        <f>IF(OR(ISERROR(L224-S224),ISTEXT('Mortgage 1 Info Calcs'!$K$4)),"",L224-S224+M224)</f>
        <v>415.4087512970732</v>
      </c>
      <c r="S224">
        <f>IF(OR(IF(ISERROR(ROUND((J224-Q224-'Mortgage 1 Info Calcs'!F$24)*(G224/12),2)),0,(J224-O224-Q224-'Mortgage 1 Info Calcs'!F$24)*(G224/12)),,,ISTEXT('Mortgage 1 Info Calcs'!K$4)),IF(((J224-Q224-'Mortgage 1 Info Calcs'!F$24)*(G224/12))&gt;0,((J224-Q224-'Mortgage 1 Info Calcs'!F$24)*(G224/12)),0),0)</f>
        <v>228.89265018843832</v>
      </c>
      <c r="T224">
        <f>IF(OR(ISERROR(SUM(R$12:R224)),(ISTEXT(T223)),(T223=(SUM(R$12:R224)))),"",SUM(R$12:R224))</f>
        <v>54636.878713609556</v>
      </c>
      <c r="U224">
        <f>SUM(S$12:S224)</f>
        <v>82599.319802803642</v>
      </c>
      <c r="V224" t="str">
        <f>IF(ISBLANK('Mortgage 1 Info Calcs'!F$28),"",IF((O224+Q224)&gt;0,((O224+Q224)*G224/12)-((O224+Q224)*(('Mortgage 1 Info Calcs'!F$28)-('Mortgage 1 Info Calcs'!F$28*'Mortgage 1 Info Calcs'!G$29))/12),""))</f>
        <v/>
      </c>
      <c r="W224" t="str">
        <f>IF(ISTEXT(V224),"",SUM(V$12:V224))</f>
        <v/>
      </c>
      <c r="X224">
        <f>IF(OR(J224=Q224,ISTEXT(Y223),ISTEXT('Mortgage 1 Info Calcs'!$F$17)),"",IF(('Mortgage 1 Info Calcs'!F$18*12)&gt;C223+1,IF(C223='Mortgage 1 Info Calcs'!F$18*12,0,'Mortgage 1 Info Calcs'!F$19+Y224*('Mortgage 1 Info Calcs'!F$17)),'Mortgage 1 Info Calcs'!F$19))</f>
        <v>0</v>
      </c>
      <c r="Y224">
        <f>IF(OR(ISERROR(J224-R224-M224),IF(ISERROR((J224-R224-M224)=0),"True",(J224-R224-M224)=0),ISTEXT('Mortgage 1 Info Calcs'!$K$4)),"",IF((J224&gt;(L224+M224)),(FV((G224/'Mortgage 1 Variables'!E$43),1,(L224+M224),-J224+Q224+'Mortgage 1 Info Calcs'!F$24,0))+Q224+'Mortgage 1 Info Calcs'!F$24+IF(I224&gt;0,0,-I224),""))</f>
        <v>45363.121286390597</v>
      </c>
      <c r="Z224" s="67">
        <f>IF((FV(IF(G224=0,'Mortgage 1 Info Calcs'!F$8,G224)/12,1,PMT(IF(G224=0,'Mortgage 1 Info Calcs'!F$8,G224)/12,('Mortgage 1 Info Calcs'!F$9*12)-C223,-Z223,0),-Z223,0))&gt;0,(FV(IF(G224=0,'Mortgage 1 Info Calcs'!F$8,G224)/12,1,PMT(IF(G224=0,'Mortgage 1 Info Calcs'!F$8,G224)/12,('Mortgage 1 Info Calcs'!F$9*12)-C223,-Z223,0),-Z223,0)),0)</f>
        <v>45363.121286390597</v>
      </c>
      <c r="AA224" s="67">
        <f>IF(Z224&lt;=0,0,(IPMT(IF(G224=0,'Mortgage 1 Info Calcs'!F$8,G224)/12,1,('Mortgage 1 Info Calcs'!F$9*12)-C223,-Z223,0)))</f>
        <v>228.89265018843832</v>
      </c>
      <c r="AB224" s="67">
        <f>IF(C224&lt;('Mortgage 1 Info Calcs'!F$9*12),SUM(AA$12:AA224),0)</f>
        <v>82599.319802803642</v>
      </c>
      <c r="AC224" s="14">
        <v>213</v>
      </c>
      <c r="AD224" s="174">
        <f t="shared" si="25"/>
        <v>17.75</v>
      </c>
      <c r="AE224" s="174" t="str">
        <f>IF(Y224="","",IF(J$12+X224='Mortgage 2 Monthly calcs'!J$12+'Mortgage 2 Monthly calcs'!V224,"",IF(J$12+X224&gt;'Mortgage 2 Monthly calcs'!J$12+'Mortgage 2 Monthly calcs'!V224,IF(Y224+X224+'Mortgage 1 Info Calcs'!F$15&gt;'Mortgage 2 Monthly calcs'!W224+'Mortgage 2 Monthly calcs'!V224,"",C224),IF(Y224+X224&lt;'Mortgage 2 Monthly calcs'!W224+'Mortgage 2 Monthly calcs'!V224,"",C224))))</f>
        <v/>
      </c>
      <c r="AG224" s="16"/>
      <c r="AH224" s="16"/>
      <c r="AI224" s="15"/>
    </row>
    <row r="225" spans="2:35" ht="11.7" customHeight="1" x14ac:dyDescent="0.25">
      <c r="B225">
        <f t="shared" si="23"/>
        <v>17.833333333333332</v>
      </c>
      <c r="C225">
        <v>214</v>
      </c>
      <c r="D225" t="str">
        <f>IF(J993=1,F211+1,"")</f>
        <v/>
      </c>
      <c r="E225" t="str">
        <f t="shared" si="26"/>
        <v/>
      </c>
      <c r="F225" t="str">
        <f>VLOOKUP('Mortgage 1 Variables'!D$17,'Mortgage 1 Variables'!B$8:C$19,2)</f>
        <v>Aug</v>
      </c>
      <c r="G225">
        <f>IF(ISBLANK('Mortgage 1 Monthly Table'!G225),IF(OR(J225=Q225,ISTEXT(Y224),ISTEXT('Mortgage 1 Info Calcs'!$K$4)),0,IF(('Mortgage 1 Info Calcs'!F$7*12)&gt;C224,G224,IF(C224='Mortgage 1 Info Calcs'!F$7*12,'Mortgage 1 Info Calcs'!F$8,G224))),'Mortgage 1 Monthly Table'!G225)</f>
        <v>0.06</v>
      </c>
      <c r="H225">
        <f>((PMT(G225/'Mortgage 1 Variables'!E$43,('Mortgage 1 Info Calcs'!F$9*'Mortgage 1 Variables'!E$43)-C224,-J225,0)))</f>
        <v>644.30140148551163</v>
      </c>
      <c r="I225">
        <f>IF(OR(ISERROR(((IPMT(G225/'Mortgage 1 Variables'!E$43,1,'Mortgage 1 Info Calcs'!F$9*'Mortgage 1 Variables'!E$43,-J225+Q225+'Mortgage 1 Info Calcs'!F$24,IF('Mortgage 1 Info Calcs'!F$5="Interest Only",-J225+Q225+'Mortgage 1 Info Calcs'!F$24,0))))),(((IPMT(G225/'Mortgage 1 Variables'!E$43,1,'Mortgage 1 Info Calcs'!F$9*'Mortgage 1 Variables'!E$43,-J$12,-J$12)))=0)),0,((IPMT(G225/'Mortgage 1 Variables'!E$43,1,'Mortgage 1 Info Calcs'!F$9*'Mortgage 1 Variables'!E$43,-J225+Q225+'Mortgage 1 Info Calcs'!F$24,IF('Mortgage 1 Info Calcs'!F$5="Interest Only",-J225+Q225+'Mortgage 1 Info Calcs'!F$24,0)))))</f>
        <v>226.815606431953</v>
      </c>
      <c r="J225">
        <f>IF(Y224&gt;0,IF(ISTEXT('Mortgage 1 Info Calcs'!K$4),"0",IF(ISTEXT(Y224),Y224,Y224+(IF(ISTEXT(K225),0,K225)))),0)</f>
        <v>45363.121286390597</v>
      </c>
      <c r="K225">
        <f>IF(ISBLANK('Mortgage 1 Monthly Table'!L225),0,'Mortgage 1 Monthly Table'!L225)</f>
        <v>0</v>
      </c>
      <c r="L225">
        <f>IF(ISBLANK('Mortgage 1 Monthly Table'!N225),IF('Mortgage 1 Info Calcs'!F$13="Calculated",IF('Mortgage 1 Info Calcs'!F$22="Keep Same",IF('Mortgage 1 Info Calcs'!F$5="Interest Only",IF(OR(I225&gt;L224,J225=""),I225,IF(J225&lt;L224,IF(J225&lt;L224,J225+I225,IF(L224+M224&gt;J225,L224+I225,L224)),IF(L224+M224&gt;J225,L224+I225,L224))),IF(H225&gt;L224,H225,IF(J225&gt;L224,IF(L224+M224&gt;J225,L224+I225,L224),J225+S225))),IF('Mortgage 1 Info Calcs'!F$5="Interest Only",'Mortgage 1 Monthly Calcs'!I225,'Mortgage 1 Monthly Calcs'!H225)),'Mortgage 1 Monthly Calcs'!L224),'Mortgage 1 Monthly Table'!N225)</f>
        <v>644.30140148551163</v>
      </c>
      <c r="M225">
        <f>IF(ISBLANK('Mortgage 1 Monthly Table'!P225),IF(N224&gt;J225,IF(J225&gt;L224,J225-L224,0),IF(OR(OR(Y224&lt;0,ISTEXT(Y224)),ISTEXT('Mortgage 1 Info Calcs'!$K$4)),"",'Mortgage 1 Info Calcs'!F$21)),'Mortgage 1 Monthly Table'!P225)</f>
        <v>0</v>
      </c>
      <c r="N225">
        <f t="shared" si="24"/>
        <v>644.30140148551163</v>
      </c>
      <c r="O225">
        <f>IF(OR(OR(Y224&lt;0,ISTEXT(Y224)),ISTEXT('Mortgage 1 Info Calcs'!$K$4)),"",(O224+M225))</f>
        <v>0</v>
      </c>
      <c r="P225">
        <f>IF(ISBLANK('Mortgage 1 Monthly Table'!T225),IF(ISTEXT(J225),0,IF(OR(Y224&lt;Q224,AND(Y224&lt;0,NOT(ISTEXT(Y224))),ISTEXT('Mortgage 1 Info Calcs'!$K$4)),IF(-Y224&gt;P224,-Y224,Y224-Q224),IF(J225="",0,'Mortgage 1 Info Calcs'!F$26))),'Mortgage 1 Monthly Table'!T225)</f>
        <v>0</v>
      </c>
      <c r="Q225">
        <f>IF(OR(OR(Y224&lt;0,ISTEXT(Y224)),ISTEXT('Mortgage 1 Info Calcs'!$K$4)),"",IF(O225&lt;0,Q224,(Q224+P225)))</f>
        <v>0</v>
      </c>
      <c r="R225">
        <f>IF(OR(ISERROR(L225-S225),ISTEXT('Mortgage 1 Info Calcs'!$K$4)),"",L225-S225+M225)</f>
        <v>417.4857950535586</v>
      </c>
      <c r="S225">
        <f>IF(OR(IF(ISERROR(ROUND((J225-Q225-'Mortgage 1 Info Calcs'!F$24)*(G225/12),2)),0,(J225-O225-Q225-'Mortgage 1 Info Calcs'!F$24)*(G225/12)),,,ISTEXT('Mortgage 1 Info Calcs'!K$4)),IF(((J225-Q225-'Mortgage 1 Info Calcs'!F$24)*(G225/12))&gt;0,((J225-Q225-'Mortgage 1 Info Calcs'!F$24)*(G225/12)),0),0)</f>
        <v>226.815606431953</v>
      </c>
      <c r="T225">
        <f>IF(OR(ISERROR(SUM(R$12:R225)),(ISTEXT(T224)),(T224=(SUM(R$12:R225)))),"",SUM(R$12:R225))</f>
        <v>55054.364508663115</v>
      </c>
      <c r="U225">
        <f>SUM(S$12:S225)</f>
        <v>82826.13540923559</v>
      </c>
      <c r="V225" t="str">
        <f>IF(ISBLANK('Mortgage 1 Info Calcs'!F$28),"",IF((O225+Q225)&gt;0,((O225+Q225)*G225/12)-((O225+Q225)*(('Mortgage 1 Info Calcs'!F$28)-('Mortgage 1 Info Calcs'!F$28*'Mortgage 1 Info Calcs'!G$29))/12),""))</f>
        <v/>
      </c>
      <c r="W225" t="str">
        <f>IF(ISTEXT(V225),"",SUM(V$12:V225))</f>
        <v/>
      </c>
      <c r="X225">
        <f>IF(OR(J225=Q225,ISTEXT(Y224),ISTEXT('Mortgage 1 Info Calcs'!$F$17)),"",IF(('Mortgage 1 Info Calcs'!F$18*12)&gt;C224+1,IF(C224='Mortgage 1 Info Calcs'!F$18*12,0,'Mortgage 1 Info Calcs'!F$19+Y225*('Mortgage 1 Info Calcs'!F$17)),'Mortgage 1 Info Calcs'!F$19))</f>
        <v>0</v>
      </c>
      <c r="Y225">
        <f>IF(OR(ISERROR(J225-R225-M225),IF(ISERROR((J225-R225-M225)=0),"True",(J225-R225-M225)=0),ISTEXT('Mortgage 1 Info Calcs'!$K$4)),"",IF((J225&gt;(L225+M225)),(FV((G225/'Mortgage 1 Variables'!E$43),1,(L225+M225),-J225+Q225+'Mortgage 1 Info Calcs'!F$24,0))+Q225+'Mortgage 1 Info Calcs'!F$24+IF(I225&gt;0,0,-I225),""))</f>
        <v>44945.635491337045</v>
      </c>
      <c r="Z225" s="67">
        <f>IF((FV(IF(G225=0,'Mortgage 1 Info Calcs'!F$8,G225)/12,1,PMT(IF(G225=0,'Mortgage 1 Info Calcs'!F$8,G225)/12,('Mortgage 1 Info Calcs'!F$9*12)-C224,-Z224,0),-Z224,0))&gt;0,(FV(IF(G225=0,'Mortgage 1 Info Calcs'!F$8,G225)/12,1,PMT(IF(G225=0,'Mortgage 1 Info Calcs'!F$8,G225)/12,('Mortgage 1 Info Calcs'!F$9*12)-C224,-Z224,0),-Z224,0)),0)</f>
        <v>44945.635491337045</v>
      </c>
      <c r="AA225" s="67">
        <f>IF(Z225&lt;=0,0,(IPMT(IF(G225=0,'Mortgage 1 Info Calcs'!F$8,G225)/12,1,('Mortgage 1 Info Calcs'!F$9*12)-C224,-Z224,0)))</f>
        <v>226.815606431953</v>
      </c>
      <c r="AB225" s="67">
        <f>IF(C225&lt;('Mortgage 1 Info Calcs'!F$9*12),SUM(AA$12:AA225),0)</f>
        <v>82826.13540923559</v>
      </c>
      <c r="AC225" s="14">
        <v>214</v>
      </c>
      <c r="AD225" s="174">
        <f t="shared" si="25"/>
        <v>17.833333333333332</v>
      </c>
      <c r="AE225" s="174" t="str">
        <f>IF(Y225="","",IF(J$12+X225='Mortgage 2 Monthly calcs'!J$12+'Mortgage 2 Monthly calcs'!V225,"",IF(J$12+X225&gt;'Mortgage 2 Monthly calcs'!J$12+'Mortgage 2 Monthly calcs'!V225,IF(Y225+X225+'Mortgage 1 Info Calcs'!F$15&gt;'Mortgage 2 Monthly calcs'!W225+'Mortgage 2 Monthly calcs'!V225,"",C225),IF(Y225+X225&lt;'Mortgage 2 Monthly calcs'!W225+'Mortgage 2 Monthly calcs'!V225,"",C225))))</f>
        <v/>
      </c>
      <c r="AG225" s="16"/>
      <c r="AH225" s="16"/>
      <c r="AI225" s="15"/>
    </row>
    <row r="226" spans="2:35" ht="11.7" customHeight="1" x14ac:dyDescent="0.25">
      <c r="B226">
        <f t="shared" si="23"/>
        <v>17.916666666666668</v>
      </c>
      <c r="C226">
        <v>215</v>
      </c>
      <c r="D226" t="str">
        <f>IF(J994=1,F211+1,"")</f>
        <v/>
      </c>
      <c r="E226" t="str">
        <f t="shared" si="26"/>
        <v/>
      </c>
      <c r="F226" t="str">
        <f>VLOOKUP('Mortgage 1 Variables'!D$18,'Mortgage 1 Variables'!B$8:C$19,2)</f>
        <v>Sep</v>
      </c>
      <c r="G226">
        <f>IF(ISBLANK('Mortgage 1 Monthly Table'!G226),IF(OR(J226=Q226,ISTEXT(Y225),ISTEXT('Mortgage 1 Info Calcs'!$K$4)),0,IF(('Mortgage 1 Info Calcs'!F$7*12)&gt;C225,G225,IF(C225='Mortgage 1 Info Calcs'!F$7*12,'Mortgage 1 Info Calcs'!F$8,G225))),'Mortgage 1 Monthly Table'!G226)</f>
        <v>0.06</v>
      </c>
      <c r="H226">
        <f>((PMT(G226/'Mortgage 1 Variables'!E$43,('Mortgage 1 Info Calcs'!F$9*'Mortgage 1 Variables'!E$43)-C225,-J226,0)))</f>
        <v>644.30140148551175</v>
      </c>
      <c r="I226">
        <f>IF(OR(ISERROR(((IPMT(G226/'Mortgage 1 Variables'!E$43,1,'Mortgage 1 Info Calcs'!F$9*'Mortgage 1 Variables'!E$43,-J226+Q226+'Mortgage 1 Info Calcs'!F$24,IF('Mortgage 1 Info Calcs'!F$5="Interest Only",-J226+Q226+'Mortgage 1 Info Calcs'!F$24,0))))),(((IPMT(G226/'Mortgage 1 Variables'!E$43,1,'Mortgage 1 Info Calcs'!F$9*'Mortgage 1 Variables'!E$43,-J$12,-J$12)))=0)),0,((IPMT(G226/'Mortgage 1 Variables'!E$43,1,'Mortgage 1 Info Calcs'!F$9*'Mortgage 1 Variables'!E$43,-J226+Q226+'Mortgage 1 Info Calcs'!F$24,IF('Mortgage 1 Info Calcs'!F$5="Interest Only",-J226+Q226+'Mortgage 1 Info Calcs'!F$24,0)))))</f>
        <v>224.72817745668522</v>
      </c>
      <c r="J226">
        <f>IF(Y225&gt;0,IF(ISTEXT('Mortgage 1 Info Calcs'!K$4),"0",IF(ISTEXT(Y225),Y225,Y225+(IF(ISTEXT(K226),0,K226)))),0)</f>
        <v>44945.635491337045</v>
      </c>
      <c r="K226">
        <f>IF(ISBLANK('Mortgage 1 Monthly Table'!L226),0,'Mortgage 1 Monthly Table'!L226)</f>
        <v>0</v>
      </c>
      <c r="L226">
        <f>IF(ISBLANK('Mortgage 1 Monthly Table'!N226),IF('Mortgage 1 Info Calcs'!F$13="Calculated",IF('Mortgage 1 Info Calcs'!F$22="Keep Same",IF('Mortgage 1 Info Calcs'!F$5="Interest Only",IF(OR(I226&gt;L225,J226=""),I226,IF(J226&lt;L225,IF(J226&lt;L225,J226+I226,IF(L225+M225&gt;J226,L225+I226,L225)),IF(L225+M225&gt;J226,L225+I226,L225))),IF(H226&gt;L225,H226,IF(J226&gt;L225,IF(L225+M225&gt;J226,L225+I226,L225),J226+S226))),IF('Mortgage 1 Info Calcs'!F$5="Interest Only",'Mortgage 1 Monthly Calcs'!I226,'Mortgage 1 Monthly Calcs'!H226)),'Mortgage 1 Monthly Calcs'!L225),'Mortgage 1 Monthly Table'!N226)</f>
        <v>644.30140148551175</v>
      </c>
      <c r="M226">
        <f>IF(ISBLANK('Mortgage 1 Monthly Table'!P226),IF(N225&gt;J226,IF(J226&gt;L225,J226-L225,0),IF(OR(OR(Y225&lt;0,ISTEXT(Y225)),ISTEXT('Mortgage 1 Info Calcs'!$K$4)),"",'Mortgage 1 Info Calcs'!F$21)),'Mortgage 1 Monthly Table'!P226)</f>
        <v>0</v>
      </c>
      <c r="N226">
        <f t="shared" si="24"/>
        <v>644.30140148551175</v>
      </c>
      <c r="O226">
        <f>IF(OR(OR(Y225&lt;0,ISTEXT(Y225)),ISTEXT('Mortgage 1 Info Calcs'!$K$4)),"",(O225+M226))</f>
        <v>0</v>
      </c>
      <c r="P226">
        <f>IF(ISBLANK('Mortgage 1 Monthly Table'!T226),IF(ISTEXT(J226),0,IF(OR(Y225&lt;Q225,AND(Y225&lt;0,NOT(ISTEXT(Y225))),ISTEXT('Mortgage 1 Info Calcs'!$K$4)),IF(-Y225&gt;P225,-Y225,Y225-Q225),IF(J226="",0,'Mortgage 1 Info Calcs'!F$26))),'Mortgage 1 Monthly Table'!T226)</f>
        <v>0</v>
      </c>
      <c r="Q226">
        <f>IF(OR(OR(Y225&lt;0,ISTEXT(Y225)),ISTEXT('Mortgage 1 Info Calcs'!$K$4)),"",IF(O226&lt;0,Q225,(Q225+P226)))</f>
        <v>0</v>
      </c>
      <c r="R226">
        <f>IF(OR(ISERROR(L226-S226),ISTEXT('Mortgage 1 Info Calcs'!$K$4)),"",L226-S226+M226)</f>
        <v>419.57322402882653</v>
      </c>
      <c r="S226">
        <f>IF(OR(IF(ISERROR(ROUND((J226-Q226-'Mortgage 1 Info Calcs'!F$24)*(G226/12),2)),0,(J226-O226-Q226-'Mortgage 1 Info Calcs'!F$24)*(G226/12)),,,ISTEXT('Mortgage 1 Info Calcs'!K$4)),IF(((J226-Q226-'Mortgage 1 Info Calcs'!F$24)*(G226/12))&gt;0,((J226-Q226-'Mortgage 1 Info Calcs'!F$24)*(G226/12)),0),0)</f>
        <v>224.72817745668522</v>
      </c>
      <c r="T226">
        <f>IF(OR(ISERROR(SUM(R$12:R226)),(ISTEXT(T225)),(T225=(SUM(R$12:R226)))),"",SUM(R$12:R226))</f>
        <v>55473.937732691942</v>
      </c>
      <c r="U226">
        <f>SUM(S$12:S226)</f>
        <v>83050.86358669227</v>
      </c>
      <c r="V226" t="str">
        <f>IF(ISBLANK('Mortgage 1 Info Calcs'!F$28),"",IF((O226+Q226)&gt;0,((O226+Q226)*G226/12)-((O226+Q226)*(('Mortgage 1 Info Calcs'!F$28)-('Mortgage 1 Info Calcs'!F$28*'Mortgage 1 Info Calcs'!G$29))/12),""))</f>
        <v/>
      </c>
      <c r="W226" t="str">
        <f>IF(ISTEXT(V226),"",SUM(V$12:V226))</f>
        <v/>
      </c>
      <c r="X226">
        <f>IF(OR(J226=Q226,ISTEXT(Y225),ISTEXT('Mortgage 1 Info Calcs'!$F$17)),"",IF(('Mortgage 1 Info Calcs'!F$18*12)&gt;C225+1,IF(C225='Mortgage 1 Info Calcs'!F$18*12,0,'Mortgage 1 Info Calcs'!F$19+Y226*('Mortgage 1 Info Calcs'!F$17)),'Mortgage 1 Info Calcs'!F$19))</f>
        <v>0</v>
      </c>
      <c r="Y226">
        <f>IF(OR(ISERROR(J226-R226-M226),IF(ISERROR((J226-R226-M226)=0),"True",(J226-R226-M226)=0),ISTEXT('Mortgage 1 Info Calcs'!$K$4)),"",IF((J226&gt;(L226+M226)),(FV((G226/'Mortgage 1 Variables'!E$43),1,(L226+M226),-J226+Q226+'Mortgage 1 Info Calcs'!F$24,0))+Q226+'Mortgage 1 Info Calcs'!F$24+IF(I226&gt;0,0,-I226),""))</f>
        <v>44526.062267308225</v>
      </c>
      <c r="Z226" s="67">
        <f>IF((FV(IF(G226=0,'Mortgage 1 Info Calcs'!F$8,G226)/12,1,PMT(IF(G226=0,'Mortgage 1 Info Calcs'!F$8,G226)/12,('Mortgage 1 Info Calcs'!F$9*12)-C225,-Z225,0),-Z225,0))&gt;0,(FV(IF(G226=0,'Mortgage 1 Info Calcs'!F$8,G226)/12,1,PMT(IF(G226=0,'Mortgage 1 Info Calcs'!F$8,G226)/12,('Mortgage 1 Info Calcs'!F$9*12)-C225,-Z225,0),-Z225,0)),0)</f>
        <v>44526.062267308225</v>
      </c>
      <c r="AA226" s="67">
        <f>IF(Z226&lt;=0,0,(IPMT(IF(G226=0,'Mortgage 1 Info Calcs'!F$8,G226)/12,1,('Mortgage 1 Info Calcs'!F$9*12)-C225,-Z225,0)))</f>
        <v>224.72817745668522</v>
      </c>
      <c r="AB226" s="67">
        <f>IF(C226&lt;('Mortgage 1 Info Calcs'!F$9*12),SUM(AA$12:AA226),0)</f>
        <v>83050.86358669227</v>
      </c>
      <c r="AC226" s="14">
        <v>215</v>
      </c>
      <c r="AD226" s="174">
        <f t="shared" si="25"/>
        <v>17.916666666666668</v>
      </c>
      <c r="AE226" s="174" t="str">
        <f>IF(Y226="","",IF(J$12+X226='Mortgage 2 Monthly calcs'!J$12+'Mortgage 2 Monthly calcs'!V226,"",IF(J$12+X226&gt;'Mortgage 2 Monthly calcs'!J$12+'Mortgage 2 Monthly calcs'!V226,IF(Y226+X226+'Mortgage 1 Info Calcs'!F$15&gt;'Mortgage 2 Monthly calcs'!W226+'Mortgage 2 Monthly calcs'!V226,"",C226),IF(Y226+X226&lt;'Mortgage 2 Monthly calcs'!W226+'Mortgage 2 Monthly calcs'!V226,"",C226))))</f>
        <v/>
      </c>
      <c r="AG226" s="16"/>
      <c r="AH226" s="16"/>
      <c r="AI226" s="15"/>
    </row>
    <row r="227" spans="2:35" ht="11.7" customHeight="1" x14ac:dyDescent="0.25">
      <c r="B227">
        <f t="shared" si="23"/>
        <v>18</v>
      </c>
      <c r="C227">
        <v>216</v>
      </c>
      <c r="D227">
        <f>D215+1</f>
        <v>18</v>
      </c>
      <c r="E227" t="str">
        <f t="shared" si="26"/>
        <v/>
      </c>
      <c r="F227" t="str">
        <f>VLOOKUP('Mortgage 1 Variables'!D$19,'Mortgage 1 Variables'!B$8:C$19,2)</f>
        <v>Oct</v>
      </c>
      <c r="G227">
        <f>IF(ISBLANK('Mortgage 1 Monthly Table'!G227),IF(OR(J227=Q227,ISTEXT(Y226),ISTEXT('Mortgage 1 Info Calcs'!$K$4)),0,IF(('Mortgage 1 Info Calcs'!F$7*12)&gt;C226,G226,IF(C226='Mortgage 1 Info Calcs'!F$7*12,'Mortgage 1 Info Calcs'!F$8,G226))),'Mortgage 1 Monthly Table'!G227)</f>
        <v>0.06</v>
      </c>
      <c r="H227">
        <f>((PMT(G227/'Mortgage 1 Variables'!E$43,('Mortgage 1 Info Calcs'!F$9*'Mortgage 1 Variables'!E$43)-C226,-J227,0)))</f>
        <v>644.30140148551186</v>
      </c>
      <c r="I227">
        <f>IF(OR(ISERROR(((IPMT(G227/'Mortgage 1 Variables'!E$43,1,'Mortgage 1 Info Calcs'!F$9*'Mortgage 1 Variables'!E$43,-J227+Q227+'Mortgage 1 Info Calcs'!F$24,IF('Mortgage 1 Info Calcs'!F$5="Interest Only",-J227+Q227+'Mortgage 1 Info Calcs'!F$24,0))))),(((IPMT(G227/'Mortgage 1 Variables'!E$43,1,'Mortgage 1 Info Calcs'!F$9*'Mortgage 1 Variables'!E$43,-J$12,-J$12)))=0)),0,((IPMT(G227/'Mortgage 1 Variables'!E$43,1,'Mortgage 1 Info Calcs'!F$9*'Mortgage 1 Variables'!E$43,-J227+Q227+'Mortgage 1 Info Calcs'!F$24,IF('Mortgage 1 Info Calcs'!F$5="Interest Only",-J227+Q227+'Mortgage 1 Info Calcs'!F$24,0)))))</f>
        <v>222.63031133654113</v>
      </c>
      <c r="J227">
        <f>IF(Y226&gt;0,IF(ISTEXT('Mortgage 1 Info Calcs'!K$4),"0",IF(ISTEXT(Y226),Y226,Y226+(IF(ISTEXT(K227),0,K227)))),0)</f>
        <v>44526.062267308225</v>
      </c>
      <c r="K227">
        <f>IF(ISBLANK('Mortgage 1 Monthly Table'!L227),0,'Mortgage 1 Monthly Table'!L227)</f>
        <v>0</v>
      </c>
      <c r="L227">
        <f>IF(ISBLANK('Mortgage 1 Monthly Table'!N227),IF('Mortgage 1 Info Calcs'!F$13="Calculated",IF('Mortgage 1 Info Calcs'!F$22="Keep Same",IF('Mortgage 1 Info Calcs'!F$5="Interest Only",IF(OR(I227&gt;L226,J227=""),I227,IF(J227&lt;L226,IF(J227&lt;L226,J227+I227,IF(L226+M226&gt;J227,L226+I227,L226)),IF(L226+M226&gt;J227,L226+I227,L226))),IF(H227&gt;L226,H227,IF(J227&gt;L226,IF(L226+M226&gt;J227,L226+I227,L226),J227+S227))),IF('Mortgage 1 Info Calcs'!F$5="Interest Only",'Mortgage 1 Monthly Calcs'!I227,'Mortgage 1 Monthly Calcs'!H227)),'Mortgage 1 Monthly Calcs'!L226),'Mortgage 1 Monthly Table'!N227)</f>
        <v>644.30140148551186</v>
      </c>
      <c r="M227">
        <f>IF(ISBLANK('Mortgage 1 Monthly Table'!P227),IF(N226&gt;J227,IF(J227&gt;L226,J227-L226,0),IF(OR(OR(Y226&lt;0,ISTEXT(Y226)),ISTEXT('Mortgage 1 Info Calcs'!$K$4)),"",'Mortgage 1 Info Calcs'!F$21)),'Mortgage 1 Monthly Table'!P227)</f>
        <v>0</v>
      </c>
      <c r="N227">
        <f t="shared" si="24"/>
        <v>644.30140148551186</v>
      </c>
      <c r="O227">
        <f>IF(OR(OR(Y226&lt;0,ISTEXT(Y226)),ISTEXT('Mortgage 1 Info Calcs'!$K$4)),"",(O226+M227))</f>
        <v>0</v>
      </c>
      <c r="P227">
        <f>IF(ISBLANK('Mortgage 1 Monthly Table'!T227),IF(ISTEXT(J227),0,IF(OR(Y226&lt;Q226,AND(Y226&lt;0,NOT(ISTEXT(Y226))),ISTEXT('Mortgage 1 Info Calcs'!$K$4)),IF(-Y226&gt;P226,-Y226,Y226-Q226),IF(J227="",0,'Mortgage 1 Info Calcs'!F$26))),'Mortgage 1 Monthly Table'!T227)</f>
        <v>0</v>
      </c>
      <c r="Q227">
        <f>IF(OR(OR(Y226&lt;0,ISTEXT(Y226)),ISTEXT('Mortgage 1 Info Calcs'!$K$4)),"",IF(O227&lt;0,Q226,(Q226+P227)))</f>
        <v>0</v>
      </c>
      <c r="R227">
        <f>IF(OR(ISERROR(L227-S227),ISTEXT('Mortgage 1 Info Calcs'!$K$4)),"",L227-S227+M227)</f>
        <v>421.67109014897073</v>
      </c>
      <c r="S227">
        <f>IF(OR(IF(ISERROR(ROUND((J227-Q227-'Mortgage 1 Info Calcs'!F$24)*(G227/12),2)),0,(J227-O227-Q227-'Mortgage 1 Info Calcs'!F$24)*(G227/12)),,,ISTEXT('Mortgage 1 Info Calcs'!K$4)),IF(((J227-Q227-'Mortgage 1 Info Calcs'!F$24)*(G227/12))&gt;0,((J227-Q227-'Mortgage 1 Info Calcs'!F$24)*(G227/12)),0),0)</f>
        <v>222.63031133654113</v>
      </c>
      <c r="T227">
        <f>IF(OR(ISERROR(SUM(R$12:R227)),(ISTEXT(T226)),(T226=(SUM(R$12:R227)))),"",SUM(R$12:R227))</f>
        <v>55895.608822840913</v>
      </c>
      <c r="U227">
        <f>SUM(S$12:S227)</f>
        <v>83273.493898028813</v>
      </c>
      <c r="V227" t="str">
        <f>IF(ISBLANK('Mortgage 1 Info Calcs'!F$28),"",IF((O227+Q227)&gt;0,((O227+Q227)*G227/12)-((O227+Q227)*(('Mortgage 1 Info Calcs'!F$28)-('Mortgage 1 Info Calcs'!F$28*'Mortgage 1 Info Calcs'!G$29))/12),""))</f>
        <v/>
      </c>
      <c r="W227" t="str">
        <f>IF(ISTEXT(V227),"",SUM(V$12:V227))</f>
        <v/>
      </c>
      <c r="X227">
        <f>IF(OR(J227=Q227,ISTEXT(Y226),ISTEXT('Mortgage 1 Info Calcs'!$F$17)),"",IF(('Mortgage 1 Info Calcs'!F$18*12)&gt;C226+1,IF(C226='Mortgage 1 Info Calcs'!F$18*12,0,'Mortgage 1 Info Calcs'!F$19+Y227*('Mortgage 1 Info Calcs'!F$17)),'Mortgage 1 Info Calcs'!F$19))</f>
        <v>0</v>
      </c>
      <c r="Y227">
        <f>IF(OR(ISERROR(J227-R227-M227),IF(ISERROR((J227-R227-M227)=0),"True",(J227-R227-M227)=0),ISTEXT('Mortgage 1 Info Calcs'!$K$4)),"",IF((J227&gt;(L227+M227)),(FV((G227/'Mortgage 1 Variables'!E$43),1,(L227+M227),-J227+Q227+'Mortgage 1 Info Calcs'!F$24,0))+Q227+'Mortgage 1 Info Calcs'!F$24+IF(I227&gt;0,0,-I227),""))</f>
        <v>44104.391177159261</v>
      </c>
      <c r="Z227" s="67">
        <f>IF((FV(IF(G227=0,'Mortgage 1 Info Calcs'!F$8,G227)/12,1,PMT(IF(G227=0,'Mortgage 1 Info Calcs'!F$8,G227)/12,('Mortgage 1 Info Calcs'!F$9*12)-C226,-Z226,0),-Z226,0))&gt;0,(FV(IF(G227=0,'Mortgage 1 Info Calcs'!F$8,G227)/12,1,PMT(IF(G227=0,'Mortgage 1 Info Calcs'!F$8,G227)/12,('Mortgage 1 Info Calcs'!F$9*12)-C226,-Z226,0),-Z226,0)),0)</f>
        <v>44104.391177159261</v>
      </c>
      <c r="AA227" s="67">
        <f>IF(Z227&lt;=0,0,(IPMT(IF(G227=0,'Mortgage 1 Info Calcs'!F$8,G227)/12,1,('Mortgage 1 Info Calcs'!F$9*12)-C226,-Z226,0)))</f>
        <v>222.63031133654113</v>
      </c>
      <c r="AB227" s="67">
        <f>IF(C227&lt;('Mortgage 1 Info Calcs'!F$9*12),SUM(AA$12:AA227),0)</f>
        <v>83273.493898028813</v>
      </c>
      <c r="AC227" s="14">
        <v>216</v>
      </c>
      <c r="AD227" s="174">
        <f t="shared" si="25"/>
        <v>18</v>
      </c>
      <c r="AE227" s="174" t="str">
        <f>IF(Y227="","",IF(J$12+X227='Mortgage 2 Monthly calcs'!J$12+'Mortgage 2 Monthly calcs'!V227,"",IF(J$12+X227&gt;'Mortgage 2 Monthly calcs'!J$12+'Mortgage 2 Monthly calcs'!V227,IF(Y227+X227+'Mortgage 1 Info Calcs'!F$15&gt;'Mortgage 2 Monthly calcs'!W227+'Mortgage 2 Monthly calcs'!V227,"",C227),IF(Y227+X227&lt;'Mortgage 2 Monthly calcs'!W227+'Mortgage 2 Monthly calcs'!V227,"",C227))))</f>
        <v/>
      </c>
      <c r="AG227" s="16"/>
      <c r="AH227" s="16"/>
      <c r="AI227" s="15"/>
    </row>
    <row r="228" spans="2:35" ht="11.7" customHeight="1" x14ac:dyDescent="0.25">
      <c r="B228">
        <f t="shared" si="23"/>
        <v>18.083333333333332</v>
      </c>
      <c r="C228">
        <v>217</v>
      </c>
      <c r="E228" t="str">
        <f t="shared" si="26"/>
        <v/>
      </c>
      <c r="F228" t="str">
        <f>VLOOKUP('Mortgage 1 Variables'!D$8,'Mortgage 1 Variables'!B$8:C$19,2)</f>
        <v>Nov</v>
      </c>
      <c r="G228">
        <f>IF(ISBLANK('Mortgage 1 Monthly Table'!G228),IF(OR(J228=Q228,ISTEXT(Y227),ISTEXT('Mortgage 1 Info Calcs'!$K$4)),0,IF(('Mortgage 1 Info Calcs'!F$7*12)&gt;C227,G227,IF(C227='Mortgage 1 Info Calcs'!F$7*12,'Mortgage 1 Info Calcs'!F$8,G227))),'Mortgage 1 Monthly Table'!G228)</f>
        <v>0.06</v>
      </c>
      <c r="H228">
        <f>((PMT(G228/'Mortgage 1 Variables'!E$43,('Mortgage 1 Info Calcs'!F$9*'Mortgage 1 Variables'!E$43)-C227,-J228,0)))</f>
        <v>644.30140148551186</v>
      </c>
      <c r="I228">
        <f>IF(OR(ISERROR(((IPMT(G228/'Mortgage 1 Variables'!E$43,1,'Mortgage 1 Info Calcs'!F$9*'Mortgage 1 Variables'!E$43,-J228+Q228+'Mortgage 1 Info Calcs'!F$24,IF('Mortgage 1 Info Calcs'!F$5="Interest Only",-J228+Q228+'Mortgage 1 Info Calcs'!F$24,0))))),(((IPMT(G228/'Mortgage 1 Variables'!E$43,1,'Mortgage 1 Info Calcs'!F$9*'Mortgage 1 Variables'!E$43,-J$12,-J$12)))=0)),0,((IPMT(G228/'Mortgage 1 Variables'!E$43,1,'Mortgage 1 Info Calcs'!F$9*'Mortgage 1 Variables'!E$43,-J228+Q228+'Mortgage 1 Info Calcs'!F$24,IF('Mortgage 1 Info Calcs'!F$5="Interest Only",-J228+Q228+'Mortgage 1 Info Calcs'!F$24,0)))))</f>
        <v>220.5219558857963</v>
      </c>
      <c r="J228">
        <f>IF(Y227&gt;0,IF(ISTEXT('Mortgage 1 Info Calcs'!K$4),"0",IF(ISTEXT(Y227),Y227,Y227+(IF(ISTEXT(K228),0,K228)))),0)</f>
        <v>44104.391177159261</v>
      </c>
      <c r="K228">
        <f>IF(ISBLANK('Mortgage 1 Monthly Table'!L228),0,'Mortgage 1 Monthly Table'!L228)</f>
        <v>0</v>
      </c>
      <c r="L228">
        <f>IF(ISBLANK('Mortgage 1 Monthly Table'!N228),IF('Mortgage 1 Info Calcs'!F$13="Calculated",IF('Mortgage 1 Info Calcs'!F$22="Keep Same",IF('Mortgage 1 Info Calcs'!F$5="Interest Only",IF(OR(I228&gt;L227,J228=""),I228,IF(J228&lt;L227,IF(J228&lt;L227,J228+I228,IF(L227+M227&gt;J228,L227+I228,L227)),IF(L227+M227&gt;J228,L227+I228,L227))),IF(H228&gt;L227,H228,IF(J228&gt;L227,IF(L227+M227&gt;J228,L227+I228,L227),J228+S228))),IF('Mortgage 1 Info Calcs'!F$5="Interest Only",'Mortgage 1 Monthly Calcs'!I228,'Mortgage 1 Monthly Calcs'!H228)),'Mortgage 1 Monthly Calcs'!L227),'Mortgage 1 Monthly Table'!N228)</f>
        <v>644.30140148551186</v>
      </c>
      <c r="M228">
        <f>IF(ISBLANK('Mortgage 1 Monthly Table'!P228),IF(N227&gt;J228,IF(J228&gt;L227,J228-L227,0),IF(OR(OR(Y227&lt;0,ISTEXT(Y227)),ISTEXT('Mortgage 1 Info Calcs'!$K$4)),"",'Mortgage 1 Info Calcs'!F$21)),'Mortgage 1 Monthly Table'!P228)</f>
        <v>0</v>
      </c>
      <c r="N228">
        <f t="shared" si="24"/>
        <v>644.30140148551186</v>
      </c>
      <c r="O228">
        <f>IF(OR(OR(Y227&lt;0,ISTEXT(Y227)),ISTEXT('Mortgage 1 Info Calcs'!$K$4)),"",(O227+M228))</f>
        <v>0</v>
      </c>
      <c r="P228">
        <f>IF(ISBLANK('Mortgage 1 Monthly Table'!T228),IF(ISTEXT(J228),0,IF(OR(Y227&lt;Q227,AND(Y227&lt;0,NOT(ISTEXT(Y227))),ISTEXT('Mortgage 1 Info Calcs'!$K$4)),IF(-Y227&gt;P227,-Y227,Y227-Q227),IF(J228="",0,'Mortgage 1 Info Calcs'!F$26))),'Mortgage 1 Monthly Table'!T228)</f>
        <v>0</v>
      </c>
      <c r="Q228">
        <f>IF(OR(OR(Y227&lt;0,ISTEXT(Y227)),ISTEXT('Mortgage 1 Info Calcs'!$K$4)),"",IF(O228&lt;0,Q227,(Q227+P228)))</f>
        <v>0</v>
      </c>
      <c r="R228">
        <f>IF(OR(ISERROR(L228-S228),ISTEXT('Mortgage 1 Info Calcs'!$K$4)),"",L228-S228+M228)</f>
        <v>423.77944559971559</v>
      </c>
      <c r="S228">
        <f>IF(OR(IF(ISERROR(ROUND((J228-Q228-'Mortgage 1 Info Calcs'!F$24)*(G228/12),2)),0,(J228-O228-Q228-'Mortgage 1 Info Calcs'!F$24)*(G228/12)),,,ISTEXT('Mortgage 1 Info Calcs'!K$4)),IF(((J228-Q228-'Mortgage 1 Info Calcs'!F$24)*(G228/12))&gt;0,((J228-Q228-'Mortgage 1 Info Calcs'!F$24)*(G228/12)),0),0)</f>
        <v>220.5219558857963</v>
      </c>
      <c r="T228">
        <f>IF(OR(ISERROR(SUM(R$12:R228)),(ISTEXT(T227)),(T227=(SUM(R$12:R228)))),"",SUM(R$12:R228))</f>
        <v>56319.388268440627</v>
      </c>
      <c r="U228">
        <f>SUM(S$12:S228)</f>
        <v>83494.015853914607</v>
      </c>
      <c r="V228" t="str">
        <f>IF(ISBLANK('Mortgage 1 Info Calcs'!F$28),"",IF((O228+Q228)&gt;0,((O228+Q228)*G228/12)-((O228+Q228)*(('Mortgage 1 Info Calcs'!F$28)-('Mortgage 1 Info Calcs'!F$28*'Mortgage 1 Info Calcs'!G$29))/12),""))</f>
        <v/>
      </c>
      <c r="W228" t="str">
        <f>IF(ISTEXT(V228),"",SUM(V$12:V228))</f>
        <v/>
      </c>
      <c r="X228">
        <f>IF(OR(J228=Q228,ISTEXT(Y227),ISTEXT('Mortgage 1 Info Calcs'!$F$17)),"",IF(('Mortgage 1 Info Calcs'!F$18*12)&gt;C227+1,IF(C227='Mortgage 1 Info Calcs'!F$18*12,0,'Mortgage 1 Info Calcs'!F$19+Y228*('Mortgage 1 Info Calcs'!F$17)),'Mortgage 1 Info Calcs'!F$19))</f>
        <v>0</v>
      </c>
      <c r="Y228">
        <f>IF(OR(ISERROR(J228-R228-M228),IF(ISERROR((J228-R228-M228)=0),"True",(J228-R228-M228)=0),ISTEXT('Mortgage 1 Info Calcs'!$K$4)),"",IF((J228&gt;(L228+M228)),(FV((G228/'Mortgage 1 Variables'!E$43),1,(L228+M228),-J228+Q228+'Mortgage 1 Info Calcs'!F$24,0))+Q228+'Mortgage 1 Info Calcs'!F$24+IF(I228&gt;0,0,-I228),""))</f>
        <v>43680.611731559555</v>
      </c>
      <c r="Z228" s="67">
        <f>IF((FV(IF(G228=0,'Mortgage 1 Info Calcs'!F$8,G228)/12,1,PMT(IF(G228=0,'Mortgage 1 Info Calcs'!F$8,G228)/12,('Mortgage 1 Info Calcs'!F$9*12)-C227,-Z227,0),-Z227,0))&gt;0,(FV(IF(G228=0,'Mortgage 1 Info Calcs'!F$8,G228)/12,1,PMT(IF(G228=0,'Mortgage 1 Info Calcs'!F$8,G228)/12,('Mortgage 1 Info Calcs'!F$9*12)-C227,-Z227,0),-Z227,0)),0)</f>
        <v>43680.611731559555</v>
      </c>
      <c r="AA228" s="67">
        <f>IF(Z228&lt;=0,0,(IPMT(IF(G228=0,'Mortgage 1 Info Calcs'!F$8,G228)/12,1,('Mortgage 1 Info Calcs'!F$9*12)-C227,-Z227,0)))</f>
        <v>220.5219558857963</v>
      </c>
      <c r="AB228" s="67">
        <f>IF(C228&lt;('Mortgage 1 Info Calcs'!F$9*12),SUM(AA$12:AA228),0)</f>
        <v>83494.015853914607</v>
      </c>
      <c r="AC228" s="14">
        <v>217</v>
      </c>
      <c r="AD228" s="174">
        <f t="shared" si="25"/>
        <v>18.083333333333332</v>
      </c>
      <c r="AE228" s="174" t="str">
        <f>IF(Y228="","",IF(J$12+X228='Mortgage 2 Monthly calcs'!J$12+'Mortgage 2 Monthly calcs'!V228,"",IF(J$12+X228&gt;'Mortgage 2 Monthly calcs'!J$12+'Mortgage 2 Monthly calcs'!V228,IF(Y228+X228+'Mortgage 1 Info Calcs'!F$15&gt;'Mortgage 2 Monthly calcs'!W228+'Mortgage 2 Monthly calcs'!V228,"",C228),IF(Y228+X228&lt;'Mortgage 2 Monthly calcs'!W228+'Mortgage 2 Monthly calcs'!V228,"",C228))))</f>
        <v/>
      </c>
      <c r="AG228" s="16"/>
      <c r="AH228" s="16"/>
      <c r="AI228" s="15"/>
    </row>
    <row r="229" spans="2:35" ht="11.7" customHeight="1" x14ac:dyDescent="0.25">
      <c r="B229">
        <f t="shared" si="23"/>
        <v>18.166666666666668</v>
      </c>
      <c r="C229">
        <v>218</v>
      </c>
      <c r="E229" t="str">
        <f t="shared" si="26"/>
        <v/>
      </c>
      <c r="F229" t="str">
        <f>VLOOKUP('Mortgage 1 Variables'!D$9,'Mortgage 1 Variables'!B$8:C$19,2)</f>
        <v>Dec</v>
      </c>
      <c r="G229">
        <f>IF(ISBLANK('Mortgage 1 Monthly Table'!G229),IF(OR(J229=Q229,ISTEXT(Y228),ISTEXT('Mortgage 1 Info Calcs'!$K$4)),0,IF(('Mortgage 1 Info Calcs'!F$7*12)&gt;C228,G228,IF(C228='Mortgage 1 Info Calcs'!F$7*12,'Mortgage 1 Info Calcs'!F$8,G228))),'Mortgage 1 Monthly Table'!G229)</f>
        <v>0.06</v>
      </c>
      <c r="H229">
        <f>((PMT(G229/'Mortgage 1 Variables'!E$43,('Mortgage 1 Info Calcs'!F$9*'Mortgage 1 Variables'!E$43)-C228,-J229,0)))</f>
        <v>644.30140148551209</v>
      </c>
      <c r="I229">
        <f>IF(OR(ISERROR(((IPMT(G229/'Mortgage 1 Variables'!E$43,1,'Mortgage 1 Info Calcs'!F$9*'Mortgage 1 Variables'!E$43,-J229+Q229+'Mortgage 1 Info Calcs'!F$24,IF('Mortgage 1 Info Calcs'!F$5="Interest Only",-J229+Q229+'Mortgage 1 Info Calcs'!F$24,0))))),(((IPMT(G229/'Mortgage 1 Variables'!E$43,1,'Mortgage 1 Info Calcs'!F$9*'Mortgage 1 Variables'!E$43,-J$12,-J$12)))=0)),0,((IPMT(G229/'Mortgage 1 Variables'!E$43,1,'Mortgage 1 Info Calcs'!F$9*'Mortgage 1 Variables'!E$43,-J229+Q229+'Mortgage 1 Info Calcs'!F$24,IF('Mortgage 1 Info Calcs'!F$5="Interest Only",-J229+Q229+'Mortgage 1 Info Calcs'!F$24,0)))))</f>
        <v>218.40305865779777</v>
      </c>
      <c r="J229">
        <f>IF(Y228&gt;0,IF(ISTEXT('Mortgage 1 Info Calcs'!K$4),"0",IF(ISTEXT(Y228),Y228,Y228+(IF(ISTEXT(K229),0,K229)))),0)</f>
        <v>43680.611731559555</v>
      </c>
      <c r="K229">
        <f>IF(ISBLANK('Mortgage 1 Monthly Table'!L229),0,'Mortgage 1 Monthly Table'!L229)</f>
        <v>0</v>
      </c>
      <c r="L229">
        <f>IF(ISBLANK('Mortgage 1 Monthly Table'!N229),IF('Mortgage 1 Info Calcs'!F$13="Calculated",IF('Mortgage 1 Info Calcs'!F$22="Keep Same",IF('Mortgage 1 Info Calcs'!F$5="Interest Only",IF(OR(I229&gt;L228,J229=""),I229,IF(J229&lt;L228,IF(J229&lt;L228,J229+I229,IF(L228+M228&gt;J229,L228+I229,L228)),IF(L228+M228&gt;J229,L228+I229,L228))),IF(H229&gt;L228,H229,IF(J229&gt;L228,IF(L228+M228&gt;J229,L228+I229,L228),J229+S229))),IF('Mortgage 1 Info Calcs'!F$5="Interest Only",'Mortgage 1 Monthly Calcs'!I229,'Mortgage 1 Monthly Calcs'!H229)),'Mortgage 1 Monthly Calcs'!L228),'Mortgage 1 Monthly Table'!N229)</f>
        <v>644.30140148551209</v>
      </c>
      <c r="M229">
        <f>IF(ISBLANK('Mortgage 1 Monthly Table'!P229),IF(N228&gt;J229,IF(J229&gt;L228,J229-L228,0),IF(OR(OR(Y228&lt;0,ISTEXT(Y228)),ISTEXT('Mortgage 1 Info Calcs'!$K$4)),"",'Mortgage 1 Info Calcs'!F$21)),'Mortgage 1 Monthly Table'!P229)</f>
        <v>0</v>
      </c>
      <c r="N229">
        <f t="shared" si="24"/>
        <v>644.30140148551209</v>
      </c>
      <c r="O229">
        <f>IF(OR(OR(Y228&lt;0,ISTEXT(Y228)),ISTEXT('Mortgage 1 Info Calcs'!$K$4)),"",(O228+M229))</f>
        <v>0</v>
      </c>
      <c r="P229">
        <f>IF(ISBLANK('Mortgage 1 Monthly Table'!T229),IF(ISTEXT(J229),0,IF(OR(Y228&lt;Q228,AND(Y228&lt;0,NOT(ISTEXT(Y228))),ISTEXT('Mortgage 1 Info Calcs'!$K$4)),IF(-Y228&gt;P228,-Y228,Y228-Q228),IF(J229="",0,'Mortgage 1 Info Calcs'!F$26))),'Mortgage 1 Monthly Table'!T229)</f>
        <v>0</v>
      </c>
      <c r="Q229">
        <f>IF(OR(OR(Y228&lt;0,ISTEXT(Y228)),ISTEXT('Mortgage 1 Info Calcs'!$K$4)),"",IF(O229&lt;0,Q228,(Q228+P229)))</f>
        <v>0</v>
      </c>
      <c r="R229">
        <f>IF(OR(ISERROR(L229-S229),ISTEXT('Mortgage 1 Info Calcs'!$K$4)),"",L229-S229+M229)</f>
        <v>425.89834282771432</v>
      </c>
      <c r="S229">
        <f>IF(OR(IF(ISERROR(ROUND((J229-Q229-'Mortgage 1 Info Calcs'!F$24)*(G229/12),2)),0,(J229-O229-Q229-'Mortgage 1 Info Calcs'!F$24)*(G229/12)),,,ISTEXT('Mortgage 1 Info Calcs'!K$4)),IF(((J229-Q229-'Mortgage 1 Info Calcs'!F$24)*(G229/12))&gt;0,((J229-Q229-'Mortgage 1 Info Calcs'!F$24)*(G229/12)),0),0)</f>
        <v>218.40305865779777</v>
      </c>
      <c r="T229">
        <f>IF(OR(ISERROR(SUM(R$12:R229)),(ISTEXT(T228)),(T228=(SUM(R$12:R229)))),"",SUM(R$12:R229))</f>
        <v>56745.28661126834</v>
      </c>
      <c r="U229">
        <f>SUM(S$12:S229)</f>
        <v>83712.418912572408</v>
      </c>
      <c r="V229" t="str">
        <f>IF(ISBLANK('Mortgage 1 Info Calcs'!F$28),"",IF((O229+Q229)&gt;0,((O229+Q229)*G229/12)-((O229+Q229)*(('Mortgage 1 Info Calcs'!F$28)-('Mortgage 1 Info Calcs'!F$28*'Mortgage 1 Info Calcs'!G$29))/12),""))</f>
        <v/>
      </c>
      <c r="W229" t="str">
        <f>IF(ISTEXT(V229),"",SUM(V$12:V229))</f>
        <v/>
      </c>
      <c r="X229">
        <f>IF(OR(J229=Q229,ISTEXT(Y228),ISTEXT('Mortgage 1 Info Calcs'!$F$17)),"",IF(('Mortgage 1 Info Calcs'!F$18*12)&gt;C228+1,IF(C228='Mortgage 1 Info Calcs'!F$18*12,0,'Mortgage 1 Info Calcs'!F$19+Y229*('Mortgage 1 Info Calcs'!F$17)),'Mortgage 1 Info Calcs'!F$19))</f>
        <v>0</v>
      </c>
      <c r="Y229">
        <f>IF(OR(ISERROR(J229-R229-M229),IF(ISERROR((J229-R229-M229)=0),"True",(J229-R229-M229)=0),ISTEXT('Mortgage 1 Info Calcs'!$K$4)),"",IF((J229&gt;(L229+M229)),(FV((G229/'Mortgage 1 Variables'!E$43),1,(L229+M229),-J229+Q229+'Mortgage 1 Info Calcs'!F$24,0))+Q229+'Mortgage 1 Info Calcs'!F$24+IF(I229&gt;0,0,-I229),""))</f>
        <v>43254.713388731849</v>
      </c>
      <c r="Z229" s="67">
        <f>IF((FV(IF(G229=0,'Mortgage 1 Info Calcs'!F$8,G229)/12,1,PMT(IF(G229=0,'Mortgage 1 Info Calcs'!F$8,G229)/12,('Mortgage 1 Info Calcs'!F$9*12)-C228,-Z228,0),-Z228,0))&gt;0,(FV(IF(G229=0,'Mortgage 1 Info Calcs'!F$8,G229)/12,1,PMT(IF(G229=0,'Mortgage 1 Info Calcs'!F$8,G229)/12,('Mortgage 1 Info Calcs'!F$9*12)-C228,-Z228,0),-Z228,0)),0)</f>
        <v>43254.713388731849</v>
      </c>
      <c r="AA229" s="67">
        <f>IF(Z229&lt;=0,0,(IPMT(IF(G229=0,'Mortgage 1 Info Calcs'!F$8,G229)/12,1,('Mortgage 1 Info Calcs'!F$9*12)-C228,-Z228,0)))</f>
        <v>218.40305865779777</v>
      </c>
      <c r="AB229" s="67">
        <f>IF(C229&lt;('Mortgage 1 Info Calcs'!F$9*12),SUM(AA$12:AA229),0)</f>
        <v>83712.418912572408</v>
      </c>
      <c r="AC229" s="14">
        <v>218</v>
      </c>
      <c r="AD229" s="174">
        <f t="shared" si="25"/>
        <v>18.166666666666668</v>
      </c>
      <c r="AE229" s="174" t="str">
        <f>IF(Y229="","",IF(J$12+X229='Mortgage 2 Monthly calcs'!J$12+'Mortgage 2 Monthly calcs'!V229,"",IF(J$12+X229&gt;'Mortgage 2 Monthly calcs'!J$12+'Mortgage 2 Monthly calcs'!V229,IF(Y229+X229+'Mortgage 1 Info Calcs'!F$15&gt;'Mortgage 2 Monthly calcs'!W229+'Mortgage 2 Monthly calcs'!V229,"",C229),IF(Y229+X229&lt;'Mortgage 2 Monthly calcs'!W229+'Mortgage 2 Monthly calcs'!V229,"",C229))))</f>
        <v/>
      </c>
      <c r="AG229" s="16"/>
      <c r="AH229" s="16"/>
      <c r="AI229" s="15"/>
    </row>
    <row r="230" spans="2:35" ht="11.7" customHeight="1" x14ac:dyDescent="0.25">
      <c r="B230">
        <f t="shared" si="23"/>
        <v>18.25</v>
      </c>
      <c r="C230">
        <v>219</v>
      </c>
      <c r="E230">
        <f t="shared" si="26"/>
        <v>2028</v>
      </c>
      <c r="F230" t="str">
        <f>VLOOKUP('Mortgage 1 Variables'!D$10,'Mortgage 1 Variables'!B$8:C$19,2)</f>
        <v>Jan</v>
      </c>
      <c r="G230">
        <f>IF(ISBLANK('Mortgage 1 Monthly Table'!G230),IF(OR(J230=Q230,ISTEXT(Y229),ISTEXT('Mortgage 1 Info Calcs'!$K$4)),0,IF(('Mortgage 1 Info Calcs'!F$7*12)&gt;C229,G229,IF(C229='Mortgage 1 Info Calcs'!F$7*12,'Mortgage 1 Info Calcs'!F$8,G229))),'Mortgage 1 Monthly Table'!G230)</f>
        <v>0.06</v>
      </c>
      <c r="H230">
        <f>((PMT(G230/'Mortgage 1 Variables'!E$43,('Mortgage 1 Info Calcs'!F$9*'Mortgage 1 Variables'!E$43)-C229,-J230,0)))</f>
        <v>644.30140148551232</v>
      </c>
      <c r="I230">
        <f>IF(OR(ISERROR(((IPMT(G230/'Mortgage 1 Variables'!E$43,1,'Mortgage 1 Info Calcs'!F$9*'Mortgage 1 Variables'!E$43,-J230+Q230+'Mortgage 1 Info Calcs'!F$24,IF('Mortgage 1 Info Calcs'!F$5="Interest Only",-J230+Q230+'Mortgage 1 Info Calcs'!F$24,0))))),(((IPMT(G230/'Mortgage 1 Variables'!E$43,1,'Mortgage 1 Info Calcs'!F$9*'Mortgage 1 Variables'!E$43,-J$12,-J$12)))=0)),0,((IPMT(G230/'Mortgage 1 Variables'!E$43,1,'Mortgage 1 Info Calcs'!F$9*'Mortgage 1 Variables'!E$43,-J230+Q230+'Mortgage 1 Info Calcs'!F$24,IF('Mortgage 1 Info Calcs'!F$5="Interest Only",-J230+Q230+'Mortgage 1 Info Calcs'!F$24,0)))))</f>
        <v>216.27356694365926</v>
      </c>
      <c r="J230">
        <f>IF(Y229&gt;0,IF(ISTEXT('Mortgage 1 Info Calcs'!K$4),"0",IF(ISTEXT(Y229),Y229,Y229+(IF(ISTEXT(K230),0,K230)))),0)</f>
        <v>43254.713388731849</v>
      </c>
      <c r="K230">
        <f>IF(ISBLANK('Mortgage 1 Monthly Table'!L230),0,'Mortgage 1 Monthly Table'!L230)</f>
        <v>0</v>
      </c>
      <c r="L230">
        <f>IF(ISBLANK('Mortgage 1 Monthly Table'!N230),IF('Mortgage 1 Info Calcs'!F$13="Calculated",IF('Mortgage 1 Info Calcs'!F$22="Keep Same",IF('Mortgage 1 Info Calcs'!F$5="Interest Only",IF(OR(I230&gt;L229,J230=""),I230,IF(J230&lt;L229,IF(J230&lt;L229,J230+I230,IF(L229+M229&gt;J230,L229+I230,L229)),IF(L229+M229&gt;J230,L229+I230,L229))),IF(H230&gt;L229,H230,IF(J230&gt;L229,IF(L229+M229&gt;J230,L229+I230,L229),J230+S230))),IF('Mortgage 1 Info Calcs'!F$5="Interest Only",'Mortgage 1 Monthly Calcs'!I230,'Mortgage 1 Monthly Calcs'!H230)),'Mortgage 1 Monthly Calcs'!L229),'Mortgage 1 Monthly Table'!N230)</f>
        <v>644.30140148551232</v>
      </c>
      <c r="M230">
        <f>IF(ISBLANK('Mortgage 1 Monthly Table'!P230),IF(N229&gt;J230,IF(J230&gt;L229,J230-L229,0),IF(OR(OR(Y229&lt;0,ISTEXT(Y229)),ISTEXT('Mortgage 1 Info Calcs'!$K$4)),"",'Mortgage 1 Info Calcs'!F$21)),'Mortgage 1 Monthly Table'!P230)</f>
        <v>0</v>
      </c>
      <c r="N230">
        <f t="shared" si="24"/>
        <v>644.30140148551232</v>
      </c>
      <c r="O230">
        <f>IF(OR(OR(Y229&lt;0,ISTEXT(Y229)),ISTEXT('Mortgage 1 Info Calcs'!$K$4)),"",(O229+M230))</f>
        <v>0</v>
      </c>
      <c r="P230">
        <f>IF(ISBLANK('Mortgage 1 Monthly Table'!T230),IF(ISTEXT(J230),0,IF(OR(Y229&lt;Q229,AND(Y229&lt;0,NOT(ISTEXT(Y229))),ISTEXT('Mortgage 1 Info Calcs'!$K$4)),IF(-Y229&gt;P229,-Y229,Y229-Q229),IF(J230="",0,'Mortgage 1 Info Calcs'!F$26))),'Mortgage 1 Monthly Table'!T230)</f>
        <v>0</v>
      </c>
      <c r="Q230">
        <f>IF(OR(OR(Y229&lt;0,ISTEXT(Y229)),ISTEXT('Mortgage 1 Info Calcs'!$K$4)),"",IF(O230&lt;0,Q229,(Q229+P230)))</f>
        <v>0</v>
      </c>
      <c r="R230">
        <f>IF(OR(ISERROR(L230-S230),ISTEXT('Mortgage 1 Info Calcs'!$K$4)),"",L230-S230+M230)</f>
        <v>428.02783454185305</v>
      </c>
      <c r="S230">
        <f>IF(OR(IF(ISERROR(ROUND((J230-Q230-'Mortgage 1 Info Calcs'!F$24)*(G230/12),2)),0,(J230-O230-Q230-'Mortgage 1 Info Calcs'!F$24)*(G230/12)),,,ISTEXT('Mortgage 1 Info Calcs'!K$4)),IF(((J230-Q230-'Mortgage 1 Info Calcs'!F$24)*(G230/12))&gt;0,((J230-Q230-'Mortgage 1 Info Calcs'!F$24)*(G230/12)),0),0)</f>
        <v>216.27356694365926</v>
      </c>
      <c r="T230">
        <f>IF(OR(ISERROR(SUM(R$12:R230)),(ISTEXT(T229)),(T229=(SUM(R$12:R230)))),"",SUM(R$12:R230))</f>
        <v>57173.314445810196</v>
      </c>
      <c r="U230">
        <f>SUM(S$12:S230)</f>
        <v>83928.692479516074</v>
      </c>
      <c r="V230" t="str">
        <f>IF(ISBLANK('Mortgage 1 Info Calcs'!F$28),"",IF((O230+Q230)&gt;0,((O230+Q230)*G230/12)-((O230+Q230)*(('Mortgage 1 Info Calcs'!F$28)-('Mortgage 1 Info Calcs'!F$28*'Mortgage 1 Info Calcs'!G$29))/12),""))</f>
        <v/>
      </c>
      <c r="W230" t="str">
        <f>IF(ISTEXT(V230),"",SUM(V$12:V230))</f>
        <v/>
      </c>
      <c r="X230">
        <f>IF(OR(J230=Q230,ISTEXT(Y229),ISTEXT('Mortgage 1 Info Calcs'!$F$17)),"",IF(('Mortgage 1 Info Calcs'!F$18*12)&gt;C229+1,IF(C229='Mortgage 1 Info Calcs'!F$18*12,0,'Mortgage 1 Info Calcs'!F$19+Y230*('Mortgage 1 Info Calcs'!F$17)),'Mortgage 1 Info Calcs'!F$19))</f>
        <v>0</v>
      </c>
      <c r="Y230">
        <f>IF(OR(ISERROR(J230-R230-M230),IF(ISERROR((J230-R230-M230)=0),"True",(J230-R230-M230)=0),ISTEXT('Mortgage 1 Info Calcs'!$K$4)),"",IF((J230&gt;(L230+M230)),(FV((G230/'Mortgage 1 Variables'!E$43),1,(L230+M230),-J230+Q230+'Mortgage 1 Info Calcs'!F$24,0))+Q230+'Mortgage 1 Info Calcs'!F$24+IF(I230&gt;0,0,-I230),""))</f>
        <v>42826.68555419</v>
      </c>
      <c r="Z230" s="67">
        <f>IF((FV(IF(G230=0,'Mortgage 1 Info Calcs'!F$8,G230)/12,1,PMT(IF(G230=0,'Mortgage 1 Info Calcs'!F$8,G230)/12,('Mortgage 1 Info Calcs'!F$9*12)-C229,-Z229,0),-Z229,0))&gt;0,(FV(IF(G230=0,'Mortgage 1 Info Calcs'!F$8,G230)/12,1,PMT(IF(G230=0,'Mortgage 1 Info Calcs'!F$8,G230)/12,('Mortgage 1 Info Calcs'!F$9*12)-C229,-Z229,0),-Z229,0)),0)</f>
        <v>42826.68555419</v>
      </c>
      <c r="AA230" s="67">
        <f>IF(Z230&lt;=0,0,(IPMT(IF(G230=0,'Mortgage 1 Info Calcs'!F$8,G230)/12,1,('Mortgage 1 Info Calcs'!F$9*12)-C229,-Z229,0)))</f>
        <v>216.27356694365926</v>
      </c>
      <c r="AB230" s="67">
        <f>IF(C230&lt;('Mortgage 1 Info Calcs'!F$9*12),SUM(AA$12:AA230),0)</f>
        <v>83928.692479516074</v>
      </c>
      <c r="AC230" s="14">
        <v>219</v>
      </c>
      <c r="AD230" s="174">
        <f t="shared" si="25"/>
        <v>18.25</v>
      </c>
      <c r="AE230" s="174" t="str">
        <f>IF(Y230="","",IF(J$12+X230='Mortgage 2 Monthly calcs'!J$12+'Mortgage 2 Monthly calcs'!V230,"",IF(J$12+X230&gt;'Mortgage 2 Monthly calcs'!J$12+'Mortgage 2 Monthly calcs'!V230,IF(Y230+X230+'Mortgage 1 Info Calcs'!F$15&gt;'Mortgage 2 Monthly calcs'!W230+'Mortgage 2 Monthly calcs'!V230,"",C230),IF(Y230+X230&lt;'Mortgage 2 Monthly calcs'!W230+'Mortgage 2 Monthly calcs'!V230,"",C230))))</f>
        <v/>
      </c>
      <c r="AG230" s="16"/>
      <c r="AH230" s="16"/>
      <c r="AI230" s="15"/>
    </row>
    <row r="231" spans="2:35" ht="11.7" customHeight="1" x14ac:dyDescent="0.25">
      <c r="B231">
        <f t="shared" si="23"/>
        <v>18.333333333333332</v>
      </c>
      <c r="C231">
        <v>220</v>
      </c>
      <c r="E231" t="str">
        <f t="shared" si="26"/>
        <v/>
      </c>
      <c r="F231" t="str">
        <f>VLOOKUP('Mortgage 1 Variables'!D$11,'Mortgage 1 Variables'!B$8:C$19,2)</f>
        <v>Feb</v>
      </c>
      <c r="G231">
        <f>IF(ISBLANK('Mortgage 1 Monthly Table'!G231),IF(OR(J231=Q231,ISTEXT(Y230),ISTEXT('Mortgage 1 Info Calcs'!$K$4)),0,IF(('Mortgage 1 Info Calcs'!F$7*12)&gt;C230,G230,IF(C230='Mortgage 1 Info Calcs'!F$7*12,'Mortgage 1 Info Calcs'!F$8,G230))),'Mortgage 1 Monthly Table'!G231)</f>
        <v>0.06</v>
      </c>
      <c r="H231">
        <f>((PMT(G231/'Mortgage 1 Variables'!E$43,('Mortgage 1 Info Calcs'!F$9*'Mortgage 1 Variables'!E$43)-C230,-J231,0)))</f>
        <v>644.30140148551232</v>
      </c>
      <c r="I231">
        <f>IF(OR(ISERROR(((IPMT(G231/'Mortgage 1 Variables'!E$43,1,'Mortgage 1 Info Calcs'!F$9*'Mortgage 1 Variables'!E$43,-J231+Q231+'Mortgage 1 Info Calcs'!F$24,IF('Mortgage 1 Info Calcs'!F$5="Interest Only",-J231+Q231+'Mortgage 1 Info Calcs'!F$24,0))))),(((IPMT(G231/'Mortgage 1 Variables'!E$43,1,'Mortgage 1 Info Calcs'!F$9*'Mortgage 1 Variables'!E$43,-J$12,-J$12)))=0)),0,((IPMT(G231/'Mortgage 1 Variables'!E$43,1,'Mortgage 1 Info Calcs'!F$9*'Mortgage 1 Variables'!E$43,-J231+Q231+'Mortgage 1 Info Calcs'!F$24,IF('Mortgage 1 Info Calcs'!F$5="Interest Only",-J231+Q231+'Mortgage 1 Info Calcs'!F$24,0)))))</f>
        <v>214.13342777094999</v>
      </c>
      <c r="J231">
        <f>IF(Y230&gt;0,IF(ISTEXT('Mortgage 1 Info Calcs'!K$4),"0",IF(ISTEXT(Y230),Y230,Y230+(IF(ISTEXT(K231),0,K231)))),0)</f>
        <v>42826.68555419</v>
      </c>
      <c r="K231">
        <f>IF(ISBLANK('Mortgage 1 Monthly Table'!L231),0,'Mortgage 1 Monthly Table'!L231)</f>
        <v>0</v>
      </c>
      <c r="L231">
        <f>IF(ISBLANK('Mortgage 1 Monthly Table'!N231),IF('Mortgage 1 Info Calcs'!F$13="Calculated",IF('Mortgage 1 Info Calcs'!F$22="Keep Same",IF('Mortgage 1 Info Calcs'!F$5="Interest Only",IF(OR(I231&gt;L230,J231=""),I231,IF(J231&lt;L230,IF(J231&lt;L230,J231+I231,IF(L230+M230&gt;J231,L230+I231,L230)),IF(L230+M230&gt;J231,L230+I231,L230))),IF(H231&gt;L230,H231,IF(J231&gt;L230,IF(L230+M230&gt;J231,L230+I231,L230),J231+S231))),IF('Mortgage 1 Info Calcs'!F$5="Interest Only",'Mortgage 1 Monthly Calcs'!I231,'Mortgage 1 Monthly Calcs'!H231)),'Mortgage 1 Monthly Calcs'!L230),'Mortgage 1 Monthly Table'!N231)</f>
        <v>644.30140148551232</v>
      </c>
      <c r="M231">
        <f>IF(ISBLANK('Mortgage 1 Monthly Table'!P231),IF(N230&gt;J231,IF(J231&gt;L230,J231-L230,0),IF(OR(OR(Y230&lt;0,ISTEXT(Y230)),ISTEXT('Mortgage 1 Info Calcs'!$K$4)),"",'Mortgage 1 Info Calcs'!F$21)),'Mortgage 1 Monthly Table'!P231)</f>
        <v>0</v>
      </c>
      <c r="N231">
        <f t="shared" si="24"/>
        <v>644.30140148551232</v>
      </c>
      <c r="O231">
        <f>IF(OR(OR(Y230&lt;0,ISTEXT(Y230)),ISTEXT('Mortgage 1 Info Calcs'!$K$4)),"",(O230+M231))</f>
        <v>0</v>
      </c>
      <c r="P231">
        <f>IF(ISBLANK('Mortgage 1 Monthly Table'!T231),IF(ISTEXT(J231),0,IF(OR(Y230&lt;Q230,AND(Y230&lt;0,NOT(ISTEXT(Y230))),ISTEXT('Mortgage 1 Info Calcs'!$K$4)),IF(-Y230&gt;P230,-Y230,Y230-Q230),IF(J231="",0,'Mortgage 1 Info Calcs'!F$26))),'Mortgage 1 Monthly Table'!T231)</f>
        <v>0</v>
      </c>
      <c r="Q231">
        <f>IF(OR(OR(Y230&lt;0,ISTEXT(Y230)),ISTEXT('Mortgage 1 Info Calcs'!$K$4)),"",IF(O231&lt;0,Q230,(Q230+P231)))</f>
        <v>0</v>
      </c>
      <c r="R231">
        <f>IF(OR(ISERROR(L231-S231),ISTEXT('Mortgage 1 Info Calcs'!$K$4)),"",L231-S231+M231)</f>
        <v>430.16797371456232</v>
      </c>
      <c r="S231">
        <f>IF(OR(IF(ISERROR(ROUND((J231-Q231-'Mortgage 1 Info Calcs'!F$24)*(G231/12),2)),0,(J231-O231-Q231-'Mortgage 1 Info Calcs'!F$24)*(G231/12)),,,ISTEXT('Mortgage 1 Info Calcs'!K$4)),IF(((J231-Q231-'Mortgage 1 Info Calcs'!F$24)*(G231/12))&gt;0,((J231-Q231-'Mortgage 1 Info Calcs'!F$24)*(G231/12)),0),0)</f>
        <v>214.13342777094999</v>
      </c>
      <c r="T231">
        <f>IF(OR(ISERROR(SUM(R$12:R231)),(ISTEXT(T230)),(T230=(SUM(R$12:R231)))),"",SUM(R$12:R231))</f>
        <v>57603.482419524757</v>
      </c>
      <c r="U231">
        <f>SUM(S$12:S231)</f>
        <v>84142.825907287028</v>
      </c>
      <c r="V231" t="str">
        <f>IF(ISBLANK('Mortgage 1 Info Calcs'!F$28),"",IF((O231+Q231)&gt;0,((O231+Q231)*G231/12)-((O231+Q231)*(('Mortgage 1 Info Calcs'!F$28)-('Mortgage 1 Info Calcs'!F$28*'Mortgage 1 Info Calcs'!G$29))/12),""))</f>
        <v/>
      </c>
      <c r="W231" t="str">
        <f>IF(ISTEXT(V231),"",SUM(V$12:V231))</f>
        <v/>
      </c>
      <c r="X231">
        <f>IF(OR(J231=Q231,ISTEXT(Y230),ISTEXT('Mortgage 1 Info Calcs'!$F$17)),"",IF(('Mortgage 1 Info Calcs'!F$18*12)&gt;C230+1,IF(C230='Mortgage 1 Info Calcs'!F$18*12,0,'Mortgage 1 Info Calcs'!F$19+Y231*('Mortgage 1 Info Calcs'!F$17)),'Mortgage 1 Info Calcs'!F$19))</f>
        <v>0</v>
      </c>
      <c r="Y231">
        <f>IF(OR(ISERROR(J231-R231-M231),IF(ISERROR((J231-R231-M231)=0),"True",(J231-R231-M231)=0),ISTEXT('Mortgage 1 Info Calcs'!$K$4)),"",IF((J231&gt;(L231+M231)),(FV((G231/'Mortgage 1 Variables'!E$43),1,(L231+M231),-J231+Q231+'Mortgage 1 Info Calcs'!F$24,0))+Q231+'Mortgage 1 Info Calcs'!F$24+IF(I231&gt;0,0,-I231),""))</f>
        <v>42396.517580475447</v>
      </c>
      <c r="Z231" s="67">
        <f>IF((FV(IF(G231=0,'Mortgage 1 Info Calcs'!F$8,G231)/12,1,PMT(IF(G231=0,'Mortgage 1 Info Calcs'!F$8,G231)/12,('Mortgage 1 Info Calcs'!F$9*12)-C230,-Z230,0),-Z230,0))&gt;0,(FV(IF(G231=0,'Mortgage 1 Info Calcs'!F$8,G231)/12,1,PMT(IF(G231=0,'Mortgage 1 Info Calcs'!F$8,G231)/12,('Mortgage 1 Info Calcs'!F$9*12)-C230,-Z230,0),-Z230,0)),0)</f>
        <v>42396.517580475447</v>
      </c>
      <c r="AA231" s="67">
        <f>IF(Z231&lt;=0,0,(IPMT(IF(G231=0,'Mortgage 1 Info Calcs'!F$8,G231)/12,1,('Mortgage 1 Info Calcs'!F$9*12)-C230,-Z230,0)))</f>
        <v>214.13342777094999</v>
      </c>
      <c r="AB231" s="67">
        <f>IF(C231&lt;('Mortgage 1 Info Calcs'!F$9*12),SUM(AA$12:AA231),0)</f>
        <v>84142.825907287028</v>
      </c>
      <c r="AC231" s="14">
        <v>220</v>
      </c>
      <c r="AD231" s="174">
        <f t="shared" si="25"/>
        <v>18.333333333333332</v>
      </c>
      <c r="AE231" s="174" t="str">
        <f>IF(Y231="","",IF(J$12+X231='Mortgage 2 Monthly calcs'!J$12+'Mortgage 2 Monthly calcs'!V231,"",IF(J$12+X231&gt;'Mortgage 2 Monthly calcs'!J$12+'Mortgage 2 Monthly calcs'!V231,IF(Y231+X231+'Mortgage 1 Info Calcs'!F$15&gt;'Mortgage 2 Monthly calcs'!W231+'Mortgage 2 Monthly calcs'!V231,"",C231),IF(Y231+X231&lt;'Mortgage 2 Monthly calcs'!W231+'Mortgage 2 Monthly calcs'!V231,"",C231))))</f>
        <v/>
      </c>
      <c r="AG231" s="16"/>
      <c r="AH231" s="16"/>
      <c r="AI231" s="15"/>
    </row>
    <row r="232" spans="2:35" ht="11.7" customHeight="1" x14ac:dyDescent="0.25">
      <c r="B232">
        <f t="shared" si="23"/>
        <v>18.416666666666668</v>
      </c>
      <c r="C232">
        <v>221</v>
      </c>
      <c r="E232" t="str">
        <f t="shared" si="26"/>
        <v/>
      </c>
      <c r="F232" t="str">
        <f>VLOOKUP('Mortgage 1 Variables'!D$12,'Mortgage 1 Variables'!B$8:C$19,2)</f>
        <v>Mar</v>
      </c>
      <c r="G232">
        <f>IF(ISBLANK('Mortgage 1 Monthly Table'!G232),IF(OR(J232=Q232,ISTEXT(Y231),ISTEXT('Mortgage 1 Info Calcs'!$K$4)),0,IF(('Mortgage 1 Info Calcs'!F$7*12)&gt;C231,G231,IF(C231='Mortgage 1 Info Calcs'!F$7*12,'Mortgage 1 Info Calcs'!F$8,G231))),'Mortgage 1 Monthly Table'!G232)</f>
        <v>0.06</v>
      </c>
      <c r="H232">
        <f>((PMT(G232/'Mortgage 1 Variables'!E$43,('Mortgage 1 Info Calcs'!F$9*'Mortgage 1 Variables'!E$43)-C231,-J232,0)))</f>
        <v>644.30140148551243</v>
      </c>
      <c r="I232">
        <f>IF(OR(ISERROR(((IPMT(G232/'Mortgage 1 Variables'!E$43,1,'Mortgage 1 Info Calcs'!F$9*'Mortgage 1 Variables'!E$43,-J232+Q232+'Mortgage 1 Info Calcs'!F$24,IF('Mortgage 1 Info Calcs'!F$5="Interest Only",-J232+Q232+'Mortgage 1 Info Calcs'!F$24,0))))),(((IPMT(G232/'Mortgage 1 Variables'!E$43,1,'Mortgage 1 Info Calcs'!F$9*'Mortgage 1 Variables'!E$43,-J$12,-J$12)))=0)),0,((IPMT(G232/'Mortgage 1 Variables'!E$43,1,'Mortgage 1 Info Calcs'!F$9*'Mortgage 1 Variables'!E$43,-J232+Q232+'Mortgage 1 Info Calcs'!F$24,IF('Mortgage 1 Info Calcs'!F$5="Interest Only",-J232+Q232+'Mortgage 1 Info Calcs'!F$24,0)))))</f>
        <v>211.98258790237725</v>
      </c>
      <c r="J232">
        <f>IF(Y231&gt;0,IF(ISTEXT('Mortgage 1 Info Calcs'!K$4),"0",IF(ISTEXT(Y231),Y231,Y231+(IF(ISTEXT(K232),0,K232)))),0)</f>
        <v>42396.517580475447</v>
      </c>
      <c r="K232">
        <f>IF(ISBLANK('Mortgage 1 Monthly Table'!L232),0,'Mortgage 1 Monthly Table'!L232)</f>
        <v>0</v>
      </c>
      <c r="L232">
        <f>IF(ISBLANK('Mortgage 1 Monthly Table'!N232),IF('Mortgage 1 Info Calcs'!F$13="Calculated",IF('Mortgage 1 Info Calcs'!F$22="Keep Same",IF('Mortgage 1 Info Calcs'!F$5="Interest Only",IF(OR(I232&gt;L231,J232=""),I232,IF(J232&lt;L231,IF(J232&lt;L231,J232+I232,IF(L231+M231&gt;J232,L231+I232,L231)),IF(L231+M231&gt;J232,L231+I232,L231))),IF(H232&gt;L231,H232,IF(J232&gt;L231,IF(L231+M231&gt;J232,L231+I232,L231),J232+S232))),IF('Mortgage 1 Info Calcs'!F$5="Interest Only",'Mortgage 1 Monthly Calcs'!I232,'Mortgage 1 Monthly Calcs'!H232)),'Mortgage 1 Monthly Calcs'!L231),'Mortgage 1 Monthly Table'!N232)</f>
        <v>644.30140148551243</v>
      </c>
      <c r="M232">
        <f>IF(ISBLANK('Mortgage 1 Monthly Table'!P232),IF(N231&gt;J232,IF(J232&gt;L231,J232-L231,0),IF(OR(OR(Y231&lt;0,ISTEXT(Y231)),ISTEXT('Mortgage 1 Info Calcs'!$K$4)),"",'Mortgage 1 Info Calcs'!F$21)),'Mortgage 1 Monthly Table'!P232)</f>
        <v>0</v>
      </c>
      <c r="N232">
        <f t="shared" si="24"/>
        <v>644.30140148551243</v>
      </c>
      <c r="O232">
        <f>IF(OR(OR(Y231&lt;0,ISTEXT(Y231)),ISTEXT('Mortgage 1 Info Calcs'!$K$4)),"",(O231+M232))</f>
        <v>0</v>
      </c>
      <c r="P232">
        <f>IF(ISBLANK('Mortgage 1 Monthly Table'!T232),IF(ISTEXT(J232),0,IF(OR(Y231&lt;Q231,AND(Y231&lt;0,NOT(ISTEXT(Y231))),ISTEXT('Mortgage 1 Info Calcs'!$K$4)),IF(-Y231&gt;P231,-Y231,Y231-Q231),IF(J232="",0,'Mortgage 1 Info Calcs'!F$26))),'Mortgage 1 Monthly Table'!T232)</f>
        <v>0</v>
      </c>
      <c r="Q232">
        <f>IF(OR(OR(Y231&lt;0,ISTEXT(Y231)),ISTEXT('Mortgage 1 Info Calcs'!$K$4)),"",IF(O232&lt;0,Q231,(Q231+P232)))</f>
        <v>0</v>
      </c>
      <c r="R232">
        <f>IF(OR(ISERROR(L232-S232),ISTEXT('Mortgage 1 Info Calcs'!$K$4)),"",L232-S232+M232)</f>
        <v>432.31881358313518</v>
      </c>
      <c r="S232">
        <f>IF(OR(IF(ISERROR(ROUND((J232-Q232-'Mortgage 1 Info Calcs'!F$24)*(G232/12),2)),0,(J232-O232-Q232-'Mortgage 1 Info Calcs'!F$24)*(G232/12)),,,ISTEXT('Mortgage 1 Info Calcs'!K$4)),IF(((J232-Q232-'Mortgage 1 Info Calcs'!F$24)*(G232/12))&gt;0,((J232-Q232-'Mortgage 1 Info Calcs'!F$24)*(G232/12)),0),0)</f>
        <v>211.98258790237725</v>
      </c>
      <c r="T232">
        <f>IF(OR(ISERROR(SUM(R$12:R232)),(ISTEXT(T231)),(T231=(SUM(R$12:R232)))),"",SUM(R$12:R232))</f>
        <v>58035.801233107893</v>
      </c>
      <c r="U232">
        <f>SUM(S$12:S232)</f>
        <v>84354.808495189398</v>
      </c>
      <c r="V232" t="str">
        <f>IF(ISBLANK('Mortgage 1 Info Calcs'!F$28),"",IF((O232+Q232)&gt;0,((O232+Q232)*G232/12)-((O232+Q232)*(('Mortgage 1 Info Calcs'!F$28)-('Mortgage 1 Info Calcs'!F$28*'Mortgage 1 Info Calcs'!G$29))/12),""))</f>
        <v/>
      </c>
      <c r="W232" t="str">
        <f>IF(ISTEXT(V232),"",SUM(V$12:V232))</f>
        <v/>
      </c>
      <c r="X232">
        <f>IF(OR(J232=Q232,ISTEXT(Y231),ISTEXT('Mortgage 1 Info Calcs'!$F$17)),"",IF(('Mortgage 1 Info Calcs'!F$18*12)&gt;C231+1,IF(C231='Mortgage 1 Info Calcs'!F$18*12,0,'Mortgage 1 Info Calcs'!F$19+Y232*('Mortgage 1 Info Calcs'!F$17)),'Mortgage 1 Info Calcs'!F$19))</f>
        <v>0</v>
      </c>
      <c r="Y232">
        <f>IF(OR(ISERROR(J232-R232-M232),IF(ISERROR((J232-R232-M232)=0),"True",(J232-R232-M232)=0),ISTEXT('Mortgage 1 Info Calcs'!$K$4)),"",IF((J232&gt;(L232+M232)),(FV((G232/'Mortgage 1 Variables'!E$43),1,(L232+M232),-J232+Q232+'Mortgage 1 Info Calcs'!F$24,0))+Q232+'Mortgage 1 Info Calcs'!F$24+IF(I232&gt;0,0,-I232),""))</f>
        <v>41964.198766892318</v>
      </c>
      <c r="Z232" s="67">
        <f>IF((FV(IF(G232=0,'Mortgage 1 Info Calcs'!F$8,G232)/12,1,PMT(IF(G232=0,'Mortgage 1 Info Calcs'!F$8,G232)/12,('Mortgage 1 Info Calcs'!F$9*12)-C231,-Z231,0),-Z231,0))&gt;0,(FV(IF(G232=0,'Mortgage 1 Info Calcs'!F$8,G232)/12,1,PMT(IF(G232=0,'Mortgage 1 Info Calcs'!F$8,G232)/12,('Mortgage 1 Info Calcs'!F$9*12)-C231,-Z231,0),-Z231,0)),0)</f>
        <v>41964.198766892318</v>
      </c>
      <c r="AA232" s="67">
        <f>IF(Z232&lt;=0,0,(IPMT(IF(G232=0,'Mortgage 1 Info Calcs'!F$8,G232)/12,1,('Mortgage 1 Info Calcs'!F$9*12)-C231,-Z231,0)))</f>
        <v>211.98258790237725</v>
      </c>
      <c r="AB232" s="67">
        <f>IF(C232&lt;('Mortgage 1 Info Calcs'!F$9*12),SUM(AA$12:AA232),0)</f>
        <v>84354.808495189398</v>
      </c>
      <c r="AC232" s="14">
        <v>221</v>
      </c>
      <c r="AD232" s="174">
        <f t="shared" si="25"/>
        <v>18.416666666666668</v>
      </c>
      <c r="AE232" s="174" t="str">
        <f>IF(Y232="","",IF(J$12+X232='Mortgage 2 Monthly calcs'!J$12+'Mortgage 2 Monthly calcs'!V232,"",IF(J$12+X232&gt;'Mortgage 2 Monthly calcs'!J$12+'Mortgage 2 Monthly calcs'!V232,IF(Y232+X232+'Mortgage 1 Info Calcs'!F$15&gt;'Mortgage 2 Monthly calcs'!W232+'Mortgage 2 Monthly calcs'!V232,"",C232),IF(Y232+X232&lt;'Mortgage 2 Monthly calcs'!W232+'Mortgage 2 Monthly calcs'!V232,"",C232))))</f>
        <v/>
      </c>
      <c r="AG232" s="16"/>
      <c r="AH232" s="16"/>
      <c r="AI232" s="15"/>
    </row>
    <row r="233" spans="2:35" ht="11.7" customHeight="1" x14ac:dyDescent="0.25">
      <c r="B233">
        <f t="shared" si="23"/>
        <v>18.5</v>
      </c>
      <c r="C233">
        <v>222</v>
      </c>
      <c r="E233" t="str">
        <f t="shared" si="26"/>
        <v/>
      </c>
      <c r="F233" t="str">
        <f>VLOOKUP('Mortgage 1 Variables'!D$13,'Mortgage 1 Variables'!B$8:C$19,2)</f>
        <v>Apr</v>
      </c>
      <c r="G233">
        <f>IF(ISBLANK('Mortgage 1 Monthly Table'!G233),IF(OR(J233=Q233,ISTEXT(Y232),ISTEXT('Mortgage 1 Info Calcs'!$K$4)),0,IF(('Mortgage 1 Info Calcs'!F$7*12)&gt;C232,G232,IF(C232='Mortgage 1 Info Calcs'!F$7*12,'Mortgage 1 Info Calcs'!F$8,G232))),'Mortgage 1 Monthly Table'!G233)</f>
        <v>0.06</v>
      </c>
      <c r="H233">
        <f>((PMT(G233/'Mortgage 1 Variables'!E$43,('Mortgage 1 Info Calcs'!F$9*'Mortgage 1 Variables'!E$43)-C232,-J233,0)))</f>
        <v>644.30140148551243</v>
      </c>
      <c r="I233">
        <f>IF(OR(ISERROR(((IPMT(G233/'Mortgage 1 Variables'!E$43,1,'Mortgage 1 Info Calcs'!F$9*'Mortgage 1 Variables'!E$43,-J233+Q233+'Mortgage 1 Info Calcs'!F$24,IF('Mortgage 1 Info Calcs'!F$5="Interest Only",-J233+Q233+'Mortgage 1 Info Calcs'!F$24,0))))),(((IPMT(G233/'Mortgage 1 Variables'!E$43,1,'Mortgage 1 Info Calcs'!F$9*'Mortgage 1 Variables'!E$43,-J$12,-J$12)))=0)),0,((IPMT(G233/'Mortgage 1 Variables'!E$43,1,'Mortgage 1 Info Calcs'!F$9*'Mortgage 1 Variables'!E$43,-J233+Q233+'Mortgage 1 Info Calcs'!F$24,IF('Mortgage 1 Info Calcs'!F$5="Interest Only",-J233+Q233+'Mortgage 1 Info Calcs'!F$24,0)))))</f>
        <v>209.8209938344616</v>
      </c>
      <c r="J233">
        <f>IF(Y232&gt;0,IF(ISTEXT('Mortgage 1 Info Calcs'!K$4),"0",IF(ISTEXT(Y232),Y232,Y232+(IF(ISTEXT(K233),0,K233)))),0)</f>
        <v>41964.198766892318</v>
      </c>
      <c r="K233">
        <f>IF(ISBLANK('Mortgage 1 Monthly Table'!L233),0,'Mortgage 1 Monthly Table'!L233)</f>
        <v>0</v>
      </c>
      <c r="L233">
        <f>IF(ISBLANK('Mortgage 1 Monthly Table'!N233),IF('Mortgage 1 Info Calcs'!F$13="Calculated",IF('Mortgage 1 Info Calcs'!F$22="Keep Same",IF('Mortgage 1 Info Calcs'!F$5="Interest Only",IF(OR(I233&gt;L232,J233=""),I233,IF(J233&lt;L232,IF(J233&lt;L232,J233+I233,IF(L232+M232&gt;J233,L232+I233,L232)),IF(L232+M232&gt;J233,L232+I233,L232))),IF(H233&gt;L232,H233,IF(J233&gt;L232,IF(L232+M232&gt;J233,L232+I233,L232),J233+S233))),IF('Mortgage 1 Info Calcs'!F$5="Interest Only",'Mortgage 1 Monthly Calcs'!I233,'Mortgage 1 Monthly Calcs'!H233)),'Mortgage 1 Monthly Calcs'!L232),'Mortgage 1 Monthly Table'!N233)</f>
        <v>644.30140148551243</v>
      </c>
      <c r="M233">
        <f>IF(ISBLANK('Mortgage 1 Monthly Table'!P233),IF(N232&gt;J233,IF(J233&gt;L232,J233-L232,0),IF(OR(OR(Y232&lt;0,ISTEXT(Y232)),ISTEXT('Mortgage 1 Info Calcs'!$K$4)),"",'Mortgage 1 Info Calcs'!F$21)),'Mortgage 1 Monthly Table'!P233)</f>
        <v>0</v>
      </c>
      <c r="N233">
        <f t="shared" si="24"/>
        <v>644.30140148551243</v>
      </c>
      <c r="O233">
        <f>IF(OR(OR(Y232&lt;0,ISTEXT(Y232)),ISTEXT('Mortgage 1 Info Calcs'!$K$4)),"",(O232+M233))</f>
        <v>0</v>
      </c>
      <c r="P233">
        <f>IF(ISBLANK('Mortgage 1 Monthly Table'!T233),IF(ISTEXT(J233),0,IF(OR(Y232&lt;Q232,AND(Y232&lt;0,NOT(ISTEXT(Y232))),ISTEXT('Mortgage 1 Info Calcs'!$K$4)),IF(-Y232&gt;P232,-Y232,Y232-Q232),IF(J233="",0,'Mortgage 1 Info Calcs'!F$26))),'Mortgage 1 Monthly Table'!T233)</f>
        <v>0</v>
      </c>
      <c r="Q233">
        <f>IF(OR(OR(Y232&lt;0,ISTEXT(Y232)),ISTEXT('Mortgage 1 Info Calcs'!$K$4)),"",IF(O233&lt;0,Q232,(Q232+P233)))</f>
        <v>0</v>
      </c>
      <c r="R233">
        <f>IF(OR(ISERROR(L233-S233),ISTEXT('Mortgage 1 Info Calcs'!$K$4)),"",L233-S233+M233)</f>
        <v>434.48040765105083</v>
      </c>
      <c r="S233">
        <f>IF(OR(IF(ISERROR(ROUND((J233-Q233-'Mortgage 1 Info Calcs'!F$24)*(G233/12),2)),0,(J233-O233-Q233-'Mortgage 1 Info Calcs'!F$24)*(G233/12)),,,ISTEXT('Mortgage 1 Info Calcs'!K$4)),IF(((J233-Q233-'Mortgage 1 Info Calcs'!F$24)*(G233/12))&gt;0,((J233-Q233-'Mortgage 1 Info Calcs'!F$24)*(G233/12)),0),0)</f>
        <v>209.8209938344616</v>
      </c>
      <c r="T233">
        <f>IF(OR(ISERROR(SUM(R$12:R233)),(ISTEXT(T232)),(T232=(SUM(R$12:R233)))),"",SUM(R$12:R233))</f>
        <v>58470.281640758942</v>
      </c>
      <c r="U233">
        <f>SUM(S$12:S233)</f>
        <v>84564.629489023864</v>
      </c>
      <c r="V233" t="str">
        <f>IF(ISBLANK('Mortgage 1 Info Calcs'!F$28),"",IF((O233+Q233)&gt;0,((O233+Q233)*G233/12)-((O233+Q233)*(('Mortgage 1 Info Calcs'!F$28)-('Mortgage 1 Info Calcs'!F$28*'Mortgage 1 Info Calcs'!G$29))/12),""))</f>
        <v/>
      </c>
      <c r="W233" t="str">
        <f>IF(ISTEXT(V233),"",SUM(V$12:V233))</f>
        <v/>
      </c>
      <c r="X233">
        <f>IF(OR(J233=Q233,ISTEXT(Y232),ISTEXT('Mortgage 1 Info Calcs'!$F$17)),"",IF(('Mortgage 1 Info Calcs'!F$18*12)&gt;C232+1,IF(C232='Mortgage 1 Info Calcs'!F$18*12,0,'Mortgage 1 Info Calcs'!F$19+Y233*('Mortgage 1 Info Calcs'!F$17)),'Mortgage 1 Info Calcs'!F$19))</f>
        <v>0</v>
      </c>
      <c r="Y233">
        <f>IF(OR(ISERROR(J233-R233-M233),IF(ISERROR((J233-R233-M233)=0),"True",(J233-R233-M233)=0),ISTEXT('Mortgage 1 Info Calcs'!$K$4)),"",IF((J233&gt;(L233+M233)),(FV((G233/'Mortgage 1 Variables'!E$43),1,(L233+M233),-J233+Q233+'Mortgage 1 Info Calcs'!F$24,0))+Q233+'Mortgage 1 Info Calcs'!F$24+IF(I233&gt;0,0,-I233),""))</f>
        <v>41529.718359241277</v>
      </c>
      <c r="Z233" s="67">
        <f>IF((FV(IF(G233=0,'Mortgage 1 Info Calcs'!F$8,G233)/12,1,PMT(IF(G233=0,'Mortgage 1 Info Calcs'!F$8,G233)/12,('Mortgage 1 Info Calcs'!F$9*12)-C232,-Z232,0),-Z232,0))&gt;0,(FV(IF(G233=0,'Mortgage 1 Info Calcs'!F$8,G233)/12,1,PMT(IF(G233=0,'Mortgage 1 Info Calcs'!F$8,G233)/12,('Mortgage 1 Info Calcs'!F$9*12)-C232,-Z232,0),-Z232,0)),0)</f>
        <v>41529.718359241277</v>
      </c>
      <c r="AA233" s="67">
        <f>IF(Z233&lt;=0,0,(IPMT(IF(G233=0,'Mortgage 1 Info Calcs'!F$8,G233)/12,1,('Mortgage 1 Info Calcs'!F$9*12)-C232,-Z232,0)))</f>
        <v>209.8209938344616</v>
      </c>
      <c r="AB233" s="67">
        <f>IF(C233&lt;('Mortgage 1 Info Calcs'!F$9*12),SUM(AA$12:AA233),0)</f>
        <v>84564.629489023864</v>
      </c>
      <c r="AC233" s="14">
        <v>222</v>
      </c>
      <c r="AD233" s="174">
        <f t="shared" si="25"/>
        <v>18.5</v>
      </c>
      <c r="AE233" s="174" t="str">
        <f>IF(Y233="","",IF(J$12+X233='Mortgage 2 Monthly calcs'!J$12+'Mortgage 2 Monthly calcs'!V233,"",IF(J$12+X233&gt;'Mortgage 2 Monthly calcs'!J$12+'Mortgage 2 Monthly calcs'!V233,IF(Y233+X233+'Mortgage 1 Info Calcs'!F$15&gt;'Mortgage 2 Monthly calcs'!W233+'Mortgage 2 Monthly calcs'!V233,"",C233),IF(Y233+X233&lt;'Mortgage 2 Monthly calcs'!W233+'Mortgage 2 Monthly calcs'!V233,"",C233))))</f>
        <v/>
      </c>
      <c r="AG233" s="16"/>
      <c r="AH233" s="16"/>
      <c r="AI233" s="15"/>
    </row>
    <row r="234" spans="2:35" ht="11.7" customHeight="1" x14ac:dyDescent="0.25">
      <c r="B234">
        <f t="shared" si="23"/>
        <v>18.583333333333332</v>
      </c>
      <c r="C234">
        <v>223</v>
      </c>
      <c r="E234" t="str">
        <f t="shared" si="26"/>
        <v/>
      </c>
      <c r="F234" t="str">
        <f>VLOOKUP('Mortgage 1 Variables'!D$14,'Mortgage 1 Variables'!B$8:C$19,2)</f>
        <v>May</v>
      </c>
      <c r="G234">
        <f>IF(ISBLANK('Mortgage 1 Monthly Table'!G234),IF(OR(J234=Q234,ISTEXT(Y233),ISTEXT('Mortgage 1 Info Calcs'!$K$4)),0,IF(('Mortgage 1 Info Calcs'!F$7*12)&gt;C233,G233,IF(C233='Mortgage 1 Info Calcs'!F$7*12,'Mortgage 1 Info Calcs'!F$8,G233))),'Mortgage 1 Monthly Table'!G234)</f>
        <v>0.06</v>
      </c>
      <c r="H234">
        <f>((PMT(G234/'Mortgage 1 Variables'!E$43,('Mortgage 1 Info Calcs'!F$9*'Mortgage 1 Variables'!E$43)-C233,-J234,0)))</f>
        <v>644.30140148551254</v>
      </c>
      <c r="I234">
        <f>IF(OR(ISERROR(((IPMT(G234/'Mortgage 1 Variables'!E$43,1,'Mortgage 1 Info Calcs'!F$9*'Mortgage 1 Variables'!E$43,-J234+Q234+'Mortgage 1 Info Calcs'!F$24,IF('Mortgage 1 Info Calcs'!F$5="Interest Only",-J234+Q234+'Mortgage 1 Info Calcs'!F$24,0))))),(((IPMT(G234/'Mortgage 1 Variables'!E$43,1,'Mortgage 1 Info Calcs'!F$9*'Mortgage 1 Variables'!E$43,-J$12,-J$12)))=0)),0,((IPMT(G234/'Mortgage 1 Variables'!E$43,1,'Mortgage 1 Info Calcs'!F$9*'Mortgage 1 Variables'!E$43,-J234+Q234+'Mortgage 1 Info Calcs'!F$24,IF('Mortgage 1 Info Calcs'!F$5="Interest Only",-J234+Q234+'Mortgage 1 Info Calcs'!F$24,0)))))</f>
        <v>207.64859179620638</v>
      </c>
      <c r="J234">
        <f>IF(Y233&gt;0,IF(ISTEXT('Mortgage 1 Info Calcs'!K$4),"0",IF(ISTEXT(Y233),Y233,Y233+(IF(ISTEXT(K234),0,K234)))),0)</f>
        <v>41529.718359241277</v>
      </c>
      <c r="K234">
        <f>IF(ISBLANK('Mortgage 1 Monthly Table'!L234),0,'Mortgage 1 Monthly Table'!L234)</f>
        <v>0</v>
      </c>
      <c r="L234">
        <f>IF(ISBLANK('Mortgage 1 Monthly Table'!N234),IF('Mortgage 1 Info Calcs'!F$13="Calculated",IF('Mortgage 1 Info Calcs'!F$22="Keep Same",IF('Mortgage 1 Info Calcs'!F$5="Interest Only",IF(OR(I234&gt;L233,J234=""),I234,IF(J234&lt;L233,IF(J234&lt;L233,J234+I234,IF(L233+M233&gt;J234,L233+I234,L233)),IF(L233+M233&gt;J234,L233+I234,L233))),IF(H234&gt;L233,H234,IF(J234&gt;L233,IF(L233+M233&gt;J234,L233+I234,L233),J234+S234))),IF('Mortgage 1 Info Calcs'!F$5="Interest Only",'Mortgage 1 Monthly Calcs'!I234,'Mortgage 1 Monthly Calcs'!H234)),'Mortgage 1 Monthly Calcs'!L233),'Mortgage 1 Monthly Table'!N234)</f>
        <v>644.30140148551254</v>
      </c>
      <c r="M234">
        <f>IF(ISBLANK('Mortgage 1 Monthly Table'!P234),IF(N233&gt;J234,IF(J234&gt;L233,J234-L233,0),IF(OR(OR(Y233&lt;0,ISTEXT(Y233)),ISTEXT('Mortgage 1 Info Calcs'!$K$4)),"",'Mortgage 1 Info Calcs'!F$21)),'Mortgage 1 Monthly Table'!P234)</f>
        <v>0</v>
      </c>
      <c r="N234">
        <f t="shared" si="24"/>
        <v>644.30140148551254</v>
      </c>
      <c r="O234">
        <f>IF(OR(OR(Y233&lt;0,ISTEXT(Y233)),ISTEXT('Mortgage 1 Info Calcs'!$K$4)),"",(O233+M234))</f>
        <v>0</v>
      </c>
      <c r="P234">
        <f>IF(ISBLANK('Mortgage 1 Monthly Table'!T234),IF(ISTEXT(J234),0,IF(OR(Y233&lt;Q233,AND(Y233&lt;0,NOT(ISTEXT(Y233))),ISTEXT('Mortgage 1 Info Calcs'!$K$4)),IF(-Y233&gt;P233,-Y233,Y233-Q233),IF(J234="",0,'Mortgage 1 Info Calcs'!F$26))),'Mortgage 1 Monthly Table'!T234)</f>
        <v>0</v>
      </c>
      <c r="Q234">
        <f>IF(OR(OR(Y233&lt;0,ISTEXT(Y233)),ISTEXT('Mortgage 1 Info Calcs'!$K$4)),"",IF(O234&lt;0,Q233,(Q233+P234)))</f>
        <v>0</v>
      </c>
      <c r="R234">
        <f>IF(OR(ISERROR(L234-S234),ISTEXT('Mortgage 1 Info Calcs'!$K$4)),"",L234-S234+M234)</f>
        <v>436.6528096893062</v>
      </c>
      <c r="S234">
        <f>IF(OR(IF(ISERROR(ROUND((J234-Q234-'Mortgage 1 Info Calcs'!F$24)*(G234/12),2)),0,(J234-O234-Q234-'Mortgage 1 Info Calcs'!F$24)*(G234/12)),,,ISTEXT('Mortgage 1 Info Calcs'!K$4)),IF(((J234-Q234-'Mortgage 1 Info Calcs'!F$24)*(G234/12))&gt;0,((J234-Q234-'Mortgage 1 Info Calcs'!F$24)*(G234/12)),0),0)</f>
        <v>207.64859179620638</v>
      </c>
      <c r="T234">
        <f>IF(OR(ISERROR(SUM(R$12:R234)),(ISTEXT(T233)),(T233=(SUM(R$12:R234)))),"",SUM(R$12:R234))</f>
        <v>58906.934450448251</v>
      </c>
      <c r="U234">
        <f>SUM(S$12:S234)</f>
        <v>84772.278080820077</v>
      </c>
      <c r="V234" t="str">
        <f>IF(ISBLANK('Mortgage 1 Info Calcs'!F$28),"",IF((O234+Q234)&gt;0,((O234+Q234)*G234/12)-((O234+Q234)*(('Mortgage 1 Info Calcs'!F$28)-('Mortgage 1 Info Calcs'!F$28*'Mortgage 1 Info Calcs'!G$29))/12),""))</f>
        <v/>
      </c>
      <c r="W234" t="str">
        <f>IF(ISTEXT(V234),"",SUM(V$12:V234))</f>
        <v/>
      </c>
      <c r="X234">
        <f>IF(OR(J234=Q234,ISTEXT(Y233),ISTEXT('Mortgage 1 Info Calcs'!$F$17)),"",IF(('Mortgage 1 Info Calcs'!F$18*12)&gt;C233+1,IF(C233='Mortgage 1 Info Calcs'!F$18*12,0,'Mortgage 1 Info Calcs'!F$19+Y234*('Mortgage 1 Info Calcs'!F$17)),'Mortgage 1 Info Calcs'!F$19))</f>
        <v>0</v>
      </c>
      <c r="Y234">
        <f>IF(OR(ISERROR(J234-R234-M234),IF(ISERROR((J234-R234-M234)=0),"True",(J234-R234-M234)=0),ISTEXT('Mortgage 1 Info Calcs'!$K$4)),"",IF((J234&gt;(L234+M234)),(FV((G234/'Mortgage 1 Variables'!E$43),1,(L234+M234),-J234+Q234+'Mortgage 1 Info Calcs'!F$24,0))+Q234+'Mortgage 1 Info Calcs'!F$24+IF(I234&gt;0,0,-I234),""))</f>
        <v>41093.065549551982</v>
      </c>
      <c r="Z234" s="67">
        <f>IF((FV(IF(G234=0,'Mortgage 1 Info Calcs'!F$8,G234)/12,1,PMT(IF(G234=0,'Mortgage 1 Info Calcs'!F$8,G234)/12,('Mortgage 1 Info Calcs'!F$9*12)-C233,-Z233,0),-Z233,0))&gt;0,(FV(IF(G234=0,'Mortgage 1 Info Calcs'!F$8,G234)/12,1,PMT(IF(G234=0,'Mortgage 1 Info Calcs'!F$8,G234)/12,('Mortgage 1 Info Calcs'!F$9*12)-C233,-Z233,0),-Z233,0)),0)</f>
        <v>41093.065549551982</v>
      </c>
      <c r="AA234" s="67">
        <f>IF(Z234&lt;=0,0,(IPMT(IF(G234=0,'Mortgage 1 Info Calcs'!F$8,G234)/12,1,('Mortgage 1 Info Calcs'!F$9*12)-C233,-Z233,0)))</f>
        <v>207.64859179620638</v>
      </c>
      <c r="AB234" s="67">
        <f>IF(C234&lt;('Mortgage 1 Info Calcs'!F$9*12),SUM(AA$12:AA234),0)</f>
        <v>84772.278080820077</v>
      </c>
      <c r="AC234" s="14">
        <v>223</v>
      </c>
      <c r="AD234" s="174">
        <f t="shared" si="25"/>
        <v>18.583333333333332</v>
      </c>
      <c r="AE234" s="174" t="str">
        <f>IF(Y234="","",IF(J$12+X234='Mortgage 2 Monthly calcs'!J$12+'Mortgage 2 Monthly calcs'!V234,"",IF(J$12+X234&gt;'Mortgage 2 Monthly calcs'!J$12+'Mortgage 2 Monthly calcs'!V234,IF(Y234+X234+'Mortgage 1 Info Calcs'!F$15&gt;'Mortgage 2 Monthly calcs'!W234+'Mortgage 2 Monthly calcs'!V234,"",C234),IF(Y234+X234&lt;'Mortgage 2 Monthly calcs'!W234+'Mortgage 2 Monthly calcs'!V234,"",C234))))</f>
        <v/>
      </c>
      <c r="AG234" s="16"/>
      <c r="AH234" s="16"/>
      <c r="AI234" s="15"/>
    </row>
    <row r="235" spans="2:35" ht="11.7" customHeight="1" x14ac:dyDescent="0.25">
      <c r="B235">
        <f t="shared" si="23"/>
        <v>18.666666666666668</v>
      </c>
      <c r="C235">
        <v>224</v>
      </c>
      <c r="E235" t="str">
        <f t="shared" si="26"/>
        <v/>
      </c>
      <c r="F235" t="str">
        <f>VLOOKUP('Mortgage 1 Variables'!D$15,'Mortgage 1 Variables'!B$8:C$19,2)</f>
        <v>Jun</v>
      </c>
      <c r="G235">
        <f>IF(ISBLANK('Mortgage 1 Monthly Table'!G235),IF(OR(J235=Q235,ISTEXT(Y234),ISTEXT('Mortgage 1 Info Calcs'!$K$4)),0,IF(('Mortgage 1 Info Calcs'!F$7*12)&gt;C234,G234,IF(C234='Mortgage 1 Info Calcs'!F$7*12,'Mortgage 1 Info Calcs'!F$8,G234))),'Mortgage 1 Monthly Table'!G235)</f>
        <v>0.06</v>
      </c>
      <c r="H235">
        <f>((PMT(G235/'Mortgage 1 Variables'!E$43,('Mortgage 1 Info Calcs'!F$9*'Mortgage 1 Variables'!E$43)-C234,-J235,0)))</f>
        <v>644.30140148551288</v>
      </c>
      <c r="I235">
        <f>IF(OR(ISERROR(((IPMT(G235/'Mortgage 1 Variables'!E$43,1,'Mortgage 1 Info Calcs'!F$9*'Mortgage 1 Variables'!E$43,-J235+Q235+'Mortgage 1 Info Calcs'!F$24,IF('Mortgage 1 Info Calcs'!F$5="Interest Only",-J235+Q235+'Mortgage 1 Info Calcs'!F$24,0))))),(((IPMT(G235/'Mortgage 1 Variables'!E$43,1,'Mortgage 1 Info Calcs'!F$9*'Mortgage 1 Variables'!E$43,-J$12,-J$12)))=0)),0,((IPMT(G235/'Mortgage 1 Variables'!E$43,1,'Mortgage 1 Info Calcs'!F$9*'Mortgage 1 Variables'!E$43,-J235+Q235+'Mortgage 1 Info Calcs'!F$24,IF('Mortgage 1 Info Calcs'!F$5="Interest Only",-J235+Q235+'Mortgage 1 Info Calcs'!F$24,0)))))</f>
        <v>205.46532774775991</v>
      </c>
      <c r="J235">
        <f>IF(Y234&gt;0,IF(ISTEXT('Mortgage 1 Info Calcs'!K$4),"0",IF(ISTEXT(Y234),Y234,Y234+(IF(ISTEXT(K235),0,K235)))),0)</f>
        <v>41093.065549551982</v>
      </c>
      <c r="K235">
        <f>IF(ISBLANK('Mortgage 1 Monthly Table'!L235),0,'Mortgage 1 Monthly Table'!L235)</f>
        <v>0</v>
      </c>
      <c r="L235">
        <f>IF(ISBLANK('Mortgage 1 Monthly Table'!N235),IF('Mortgage 1 Info Calcs'!F$13="Calculated",IF('Mortgage 1 Info Calcs'!F$22="Keep Same",IF('Mortgage 1 Info Calcs'!F$5="Interest Only",IF(OR(I235&gt;L234,J235=""),I235,IF(J235&lt;L234,IF(J235&lt;L234,J235+I235,IF(L234+M234&gt;J235,L234+I235,L234)),IF(L234+M234&gt;J235,L234+I235,L234))),IF(H235&gt;L234,H235,IF(J235&gt;L234,IF(L234+M234&gt;J235,L234+I235,L234),J235+S235))),IF('Mortgage 1 Info Calcs'!F$5="Interest Only",'Mortgage 1 Monthly Calcs'!I235,'Mortgage 1 Monthly Calcs'!H235)),'Mortgage 1 Monthly Calcs'!L234),'Mortgage 1 Monthly Table'!N235)</f>
        <v>644.30140148551288</v>
      </c>
      <c r="M235">
        <f>IF(ISBLANK('Mortgage 1 Monthly Table'!P235),IF(N234&gt;J235,IF(J235&gt;L234,J235-L234,0),IF(OR(OR(Y234&lt;0,ISTEXT(Y234)),ISTEXT('Mortgage 1 Info Calcs'!$K$4)),"",'Mortgage 1 Info Calcs'!F$21)),'Mortgage 1 Monthly Table'!P235)</f>
        <v>0</v>
      </c>
      <c r="N235">
        <f t="shared" si="24"/>
        <v>644.30140148551288</v>
      </c>
      <c r="O235">
        <f>IF(OR(OR(Y234&lt;0,ISTEXT(Y234)),ISTEXT('Mortgage 1 Info Calcs'!$K$4)),"",(O234+M235))</f>
        <v>0</v>
      </c>
      <c r="P235">
        <f>IF(ISBLANK('Mortgage 1 Monthly Table'!T235),IF(ISTEXT(J235),0,IF(OR(Y234&lt;Q234,AND(Y234&lt;0,NOT(ISTEXT(Y234))),ISTEXT('Mortgage 1 Info Calcs'!$K$4)),IF(-Y234&gt;P234,-Y234,Y234-Q234),IF(J235="",0,'Mortgage 1 Info Calcs'!F$26))),'Mortgage 1 Monthly Table'!T235)</f>
        <v>0</v>
      </c>
      <c r="Q235">
        <f>IF(OR(OR(Y234&lt;0,ISTEXT(Y234)),ISTEXT('Mortgage 1 Info Calcs'!$K$4)),"",IF(O235&lt;0,Q234,(Q234+P235)))</f>
        <v>0</v>
      </c>
      <c r="R235">
        <f>IF(OR(ISERROR(L235-S235),ISTEXT('Mortgage 1 Info Calcs'!$K$4)),"",L235-S235+M235)</f>
        <v>438.83607373775294</v>
      </c>
      <c r="S235">
        <f>IF(OR(IF(ISERROR(ROUND((J235-Q235-'Mortgage 1 Info Calcs'!F$24)*(G235/12),2)),0,(J235-O235-Q235-'Mortgage 1 Info Calcs'!F$24)*(G235/12)),,,ISTEXT('Mortgage 1 Info Calcs'!K$4)),IF(((J235-Q235-'Mortgage 1 Info Calcs'!F$24)*(G235/12))&gt;0,((J235-Q235-'Mortgage 1 Info Calcs'!F$24)*(G235/12)),0),0)</f>
        <v>205.46532774775991</v>
      </c>
      <c r="T235">
        <f>IF(OR(ISERROR(SUM(R$12:R235)),(ISTEXT(T234)),(T234=(SUM(R$12:R235)))),"",SUM(R$12:R235))</f>
        <v>59345.770524186002</v>
      </c>
      <c r="U235">
        <f>SUM(S$12:S235)</f>
        <v>84977.74340856784</v>
      </c>
      <c r="V235" t="str">
        <f>IF(ISBLANK('Mortgage 1 Info Calcs'!F$28),"",IF((O235+Q235)&gt;0,((O235+Q235)*G235/12)-((O235+Q235)*(('Mortgage 1 Info Calcs'!F$28)-('Mortgage 1 Info Calcs'!F$28*'Mortgage 1 Info Calcs'!G$29))/12),""))</f>
        <v/>
      </c>
      <c r="W235" t="str">
        <f>IF(ISTEXT(V235),"",SUM(V$12:V235))</f>
        <v/>
      </c>
      <c r="X235">
        <f>IF(OR(J235=Q235,ISTEXT(Y234),ISTEXT('Mortgage 1 Info Calcs'!$F$17)),"",IF(('Mortgage 1 Info Calcs'!F$18*12)&gt;C234+1,IF(C234='Mortgage 1 Info Calcs'!F$18*12,0,'Mortgage 1 Info Calcs'!F$19+Y235*('Mortgage 1 Info Calcs'!F$17)),'Mortgage 1 Info Calcs'!F$19))</f>
        <v>0</v>
      </c>
      <c r="Y235">
        <f>IF(OR(ISERROR(J235-R235-M235),IF(ISERROR((J235-R235-M235)=0),"True",(J235-R235-M235)=0),ISTEXT('Mortgage 1 Info Calcs'!$K$4)),"",IF((J235&gt;(L235+M235)),(FV((G235/'Mortgage 1 Variables'!E$43),1,(L235+M235),-J235+Q235+'Mortgage 1 Info Calcs'!F$24,0))+Q235+'Mortgage 1 Info Calcs'!F$24+IF(I235&gt;0,0,-I235),""))</f>
        <v>40654.229475814238</v>
      </c>
      <c r="Z235" s="67">
        <f>IF((FV(IF(G235=0,'Mortgage 1 Info Calcs'!F$8,G235)/12,1,PMT(IF(G235=0,'Mortgage 1 Info Calcs'!F$8,G235)/12,('Mortgage 1 Info Calcs'!F$9*12)-C234,-Z234,0),-Z234,0))&gt;0,(FV(IF(G235=0,'Mortgage 1 Info Calcs'!F$8,G235)/12,1,PMT(IF(G235=0,'Mortgage 1 Info Calcs'!F$8,G235)/12,('Mortgage 1 Info Calcs'!F$9*12)-C234,-Z234,0),-Z234,0)),0)</f>
        <v>40654.229475814238</v>
      </c>
      <c r="AA235" s="67">
        <f>IF(Z235&lt;=0,0,(IPMT(IF(G235=0,'Mortgage 1 Info Calcs'!F$8,G235)/12,1,('Mortgage 1 Info Calcs'!F$9*12)-C234,-Z234,0)))</f>
        <v>205.46532774775991</v>
      </c>
      <c r="AB235" s="67">
        <f>IF(C235&lt;('Mortgage 1 Info Calcs'!F$9*12),SUM(AA$12:AA235),0)</f>
        <v>84977.74340856784</v>
      </c>
      <c r="AC235" s="14">
        <v>224</v>
      </c>
      <c r="AD235" s="174">
        <f t="shared" si="25"/>
        <v>18.666666666666668</v>
      </c>
      <c r="AE235" s="174" t="str">
        <f>IF(Y235="","",IF(J$12+X235='Mortgage 2 Monthly calcs'!J$12+'Mortgage 2 Monthly calcs'!V235,"",IF(J$12+X235&gt;'Mortgage 2 Monthly calcs'!J$12+'Mortgage 2 Monthly calcs'!V235,IF(Y235+X235+'Mortgage 1 Info Calcs'!F$15&gt;'Mortgage 2 Monthly calcs'!W235+'Mortgage 2 Monthly calcs'!V235,"",C235),IF(Y235+X235&lt;'Mortgage 2 Monthly calcs'!W235+'Mortgage 2 Monthly calcs'!V235,"",C235))))</f>
        <v/>
      </c>
      <c r="AG235" s="16"/>
      <c r="AH235" s="16"/>
      <c r="AI235" s="15"/>
    </row>
    <row r="236" spans="2:35" ht="11.7" customHeight="1" x14ac:dyDescent="0.25">
      <c r="B236">
        <f t="shared" si="23"/>
        <v>18.75</v>
      </c>
      <c r="C236">
        <v>225</v>
      </c>
      <c r="E236" t="str">
        <f t="shared" si="26"/>
        <v/>
      </c>
      <c r="F236" t="str">
        <f>VLOOKUP('Mortgage 1 Variables'!D$16,'Mortgage 1 Variables'!B$8:C$19,2)</f>
        <v>Jul</v>
      </c>
      <c r="G236">
        <f>IF(ISBLANK('Mortgage 1 Monthly Table'!G236),IF(OR(J236=Q236,ISTEXT(Y235),ISTEXT('Mortgage 1 Info Calcs'!$K$4)),0,IF(('Mortgage 1 Info Calcs'!F$7*12)&gt;C235,G235,IF(C235='Mortgage 1 Info Calcs'!F$7*12,'Mortgage 1 Info Calcs'!F$8,G235))),'Mortgage 1 Monthly Table'!G236)</f>
        <v>0.06</v>
      </c>
      <c r="H236">
        <f>((PMT(G236/'Mortgage 1 Variables'!E$43,('Mortgage 1 Info Calcs'!F$9*'Mortgage 1 Variables'!E$43)-C235,-J236,0)))</f>
        <v>644.301401485513</v>
      </c>
      <c r="I236">
        <f>IF(OR(ISERROR(((IPMT(G236/'Mortgage 1 Variables'!E$43,1,'Mortgage 1 Info Calcs'!F$9*'Mortgage 1 Variables'!E$43,-J236+Q236+'Mortgage 1 Info Calcs'!F$24,IF('Mortgage 1 Info Calcs'!F$5="Interest Only",-J236+Q236+'Mortgage 1 Info Calcs'!F$24,0))))),(((IPMT(G236/'Mortgage 1 Variables'!E$43,1,'Mortgage 1 Info Calcs'!F$9*'Mortgage 1 Variables'!E$43,-J$12,-J$12)))=0)),0,((IPMT(G236/'Mortgage 1 Variables'!E$43,1,'Mortgage 1 Info Calcs'!F$9*'Mortgage 1 Variables'!E$43,-J236+Q236+'Mortgage 1 Info Calcs'!F$24,IF('Mortgage 1 Info Calcs'!F$5="Interest Only",-J236+Q236+'Mortgage 1 Info Calcs'!F$24,0)))))</f>
        <v>203.27114737907118</v>
      </c>
      <c r="J236">
        <f>IF(Y235&gt;0,IF(ISTEXT('Mortgage 1 Info Calcs'!K$4),"0",IF(ISTEXT(Y235),Y235,Y235+(IF(ISTEXT(K236),0,K236)))),0)</f>
        <v>40654.229475814238</v>
      </c>
      <c r="K236">
        <f>IF(ISBLANK('Mortgage 1 Monthly Table'!L236),0,'Mortgage 1 Monthly Table'!L236)</f>
        <v>0</v>
      </c>
      <c r="L236">
        <f>IF(ISBLANK('Mortgage 1 Monthly Table'!N236),IF('Mortgage 1 Info Calcs'!F$13="Calculated",IF('Mortgage 1 Info Calcs'!F$22="Keep Same",IF('Mortgage 1 Info Calcs'!F$5="Interest Only",IF(OR(I236&gt;L235,J236=""),I236,IF(J236&lt;L235,IF(J236&lt;L235,J236+I236,IF(L235+M235&gt;J236,L235+I236,L235)),IF(L235+M235&gt;J236,L235+I236,L235))),IF(H236&gt;L235,H236,IF(J236&gt;L235,IF(L235+M235&gt;J236,L235+I236,L235),J236+S236))),IF('Mortgage 1 Info Calcs'!F$5="Interest Only",'Mortgage 1 Monthly Calcs'!I236,'Mortgage 1 Monthly Calcs'!H236)),'Mortgage 1 Monthly Calcs'!L235),'Mortgage 1 Monthly Table'!N236)</f>
        <v>644.301401485513</v>
      </c>
      <c r="M236">
        <f>IF(ISBLANK('Mortgage 1 Monthly Table'!P236),IF(N235&gt;J236,IF(J236&gt;L235,J236-L235,0),IF(OR(OR(Y235&lt;0,ISTEXT(Y235)),ISTEXT('Mortgage 1 Info Calcs'!$K$4)),"",'Mortgage 1 Info Calcs'!F$21)),'Mortgage 1 Monthly Table'!P236)</f>
        <v>0</v>
      </c>
      <c r="N236">
        <f t="shared" si="24"/>
        <v>644.301401485513</v>
      </c>
      <c r="O236">
        <f>IF(OR(OR(Y235&lt;0,ISTEXT(Y235)),ISTEXT('Mortgage 1 Info Calcs'!$K$4)),"",(O235+M236))</f>
        <v>0</v>
      </c>
      <c r="P236">
        <f>IF(ISBLANK('Mortgage 1 Monthly Table'!T236),IF(ISTEXT(J236),0,IF(OR(Y235&lt;Q235,AND(Y235&lt;0,NOT(ISTEXT(Y235))),ISTEXT('Mortgage 1 Info Calcs'!$K$4)),IF(-Y235&gt;P235,-Y235,Y235-Q235),IF(J236="",0,'Mortgage 1 Info Calcs'!F$26))),'Mortgage 1 Monthly Table'!T236)</f>
        <v>0</v>
      </c>
      <c r="Q236">
        <f>IF(OR(OR(Y235&lt;0,ISTEXT(Y235)),ISTEXT('Mortgage 1 Info Calcs'!$K$4)),"",IF(O236&lt;0,Q235,(Q235+P236)))</f>
        <v>0</v>
      </c>
      <c r="R236">
        <f>IF(OR(ISERROR(L236-S236),ISTEXT('Mortgage 1 Info Calcs'!$K$4)),"",L236-S236+M236)</f>
        <v>441.03025410644182</v>
      </c>
      <c r="S236">
        <f>IF(OR(IF(ISERROR(ROUND((J236-Q236-'Mortgage 1 Info Calcs'!F$24)*(G236/12),2)),0,(J236-O236-Q236-'Mortgage 1 Info Calcs'!F$24)*(G236/12)),,,ISTEXT('Mortgage 1 Info Calcs'!K$4)),IF(((J236-Q236-'Mortgage 1 Info Calcs'!F$24)*(G236/12))&gt;0,((J236-Q236-'Mortgage 1 Info Calcs'!F$24)*(G236/12)),0),0)</f>
        <v>203.27114737907118</v>
      </c>
      <c r="T236">
        <f>IF(OR(ISERROR(SUM(R$12:R236)),(ISTEXT(T235)),(T235=(SUM(R$12:R236)))),"",SUM(R$12:R236))</f>
        <v>59786.800778292447</v>
      </c>
      <c r="U236">
        <f>SUM(S$12:S236)</f>
        <v>85181.014555946909</v>
      </c>
      <c r="V236" t="str">
        <f>IF(ISBLANK('Mortgage 1 Info Calcs'!F$28),"",IF((O236+Q236)&gt;0,((O236+Q236)*G236/12)-((O236+Q236)*(('Mortgage 1 Info Calcs'!F$28)-('Mortgage 1 Info Calcs'!F$28*'Mortgage 1 Info Calcs'!G$29))/12),""))</f>
        <v/>
      </c>
      <c r="W236" t="str">
        <f>IF(ISTEXT(V236),"",SUM(V$12:V236))</f>
        <v/>
      </c>
      <c r="X236">
        <f>IF(OR(J236=Q236,ISTEXT(Y235),ISTEXT('Mortgage 1 Info Calcs'!$F$17)),"",IF(('Mortgage 1 Info Calcs'!F$18*12)&gt;C235+1,IF(C235='Mortgage 1 Info Calcs'!F$18*12,0,'Mortgage 1 Info Calcs'!F$19+Y236*('Mortgage 1 Info Calcs'!F$17)),'Mortgage 1 Info Calcs'!F$19))</f>
        <v>0</v>
      </c>
      <c r="Y236">
        <f>IF(OR(ISERROR(J236-R236-M236),IF(ISERROR((J236-R236-M236)=0),"True",(J236-R236-M236)=0),ISTEXT('Mortgage 1 Info Calcs'!$K$4)),"",IF((J236&gt;(L236+M236)),(FV((G236/'Mortgage 1 Variables'!E$43),1,(L236+M236),-J236+Q236+'Mortgage 1 Info Calcs'!F$24,0))+Q236+'Mortgage 1 Info Calcs'!F$24+IF(I236&gt;0,0,-I236),""))</f>
        <v>40213.199221707808</v>
      </c>
      <c r="Z236" s="67">
        <f>IF((FV(IF(G236=0,'Mortgage 1 Info Calcs'!F$8,G236)/12,1,PMT(IF(G236=0,'Mortgage 1 Info Calcs'!F$8,G236)/12,('Mortgage 1 Info Calcs'!F$9*12)-C235,-Z235,0),-Z235,0))&gt;0,(FV(IF(G236=0,'Mortgage 1 Info Calcs'!F$8,G236)/12,1,PMT(IF(G236=0,'Mortgage 1 Info Calcs'!F$8,G236)/12,('Mortgage 1 Info Calcs'!F$9*12)-C235,-Z235,0),-Z235,0)),0)</f>
        <v>40213.199221707808</v>
      </c>
      <c r="AA236" s="67">
        <f>IF(Z236&lt;=0,0,(IPMT(IF(G236=0,'Mortgage 1 Info Calcs'!F$8,G236)/12,1,('Mortgage 1 Info Calcs'!F$9*12)-C235,-Z235,0)))</f>
        <v>203.27114737907118</v>
      </c>
      <c r="AB236" s="67">
        <f>IF(C236&lt;('Mortgage 1 Info Calcs'!F$9*12),SUM(AA$12:AA236),0)</f>
        <v>85181.014555946909</v>
      </c>
      <c r="AC236" s="14">
        <v>225</v>
      </c>
      <c r="AD236" s="174">
        <f t="shared" si="25"/>
        <v>18.75</v>
      </c>
      <c r="AE236" s="174" t="str">
        <f>IF(Y236="","",IF(J$12+X236='Mortgage 2 Monthly calcs'!J$12+'Mortgage 2 Monthly calcs'!V236,"",IF(J$12+X236&gt;'Mortgage 2 Monthly calcs'!J$12+'Mortgage 2 Monthly calcs'!V236,IF(Y236+X236+'Mortgage 1 Info Calcs'!F$15&gt;'Mortgage 2 Monthly calcs'!W236+'Mortgage 2 Monthly calcs'!V236,"",C236),IF(Y236+X236&lt;'Mortgage 2 Monthly calcs'!W236+'Mortgage 2 Monthly calcs'!V236,"",C236))))</f>
        <v/>
      </c>
      <c r="AG236" s="16"/>
      <c r="AH236" s="16"/>
      <c r="AI236" s="15"/>
    </row>
    <row r="237" spans="2:35" ht="11.7" customHeight="1" x14ac:dyDescent="0.25">
      <c r="B237">
        <f t="shared" si="23"/>
        <v>18.833333333333332</v>
      </c>
      <c r="C237">
        <v>226</v>
      </c>
      <c r="E237" t="str">
        <f t="shared" si="26"/>
        <v/>
      </c>
      <c r="F237" t="str">
        <f>VLOOKUP('Mortgage 1 Variables'!D$17,'Mortgage 1 Variables'!B$8:C$19,2)</f>
        <v>Aug</v>
      </c>
      <c r="G237">
        <f>IF(ISBLANK('Mortgage 1 Monthly Table'!G237),IF(OR(J237=Q237,ISTEXT(Y236),ISTEXT('Mortgage 1 Info Calcs'!$K$4)),0,IF(('Mortgage 1 Info Calcs'!F$7*12)&gt;C236,G236,IF(C236='Mortgage 1 Info Calcs'!F$7*12,'Mortgage 1 Info Calcs'!F$8,G236))),'Mortgage 1 Monthly Table'!G237)</f>
        <v>0.06</v>
      </c>
      <c r="H237">
        <f>((PMT(G237/'Mortgage 1 Variables'!E$43,('Mortgage 1 Info Calcs'!F$9*'Mortgage 1 Variables'!E$43)-C236,-J237,0)))</f>
        <v>644.30140148551311</v>
      </c>
      <c r="I237">
        <f>IF(OR(ISERROR(((IPMT(G237/'Mortgage 1 Variables'!E$43,1,'Mortgage 1 Info Calcs'!F$9*'Mortgage 1 Variables'!E$43,-J237+Q237+'Mortgage 1 Info Calcs'!F$24,IF('Mortgage 1 Info Calcs'!F$5="Interest Only",-J237+Q237+'Mortgage 1 Info Calcs'!F$24,0))))),(((IPMT(G237/'Mortgage 1 Variables'!E$43,1,'Mortgage 1 Info Calcs'!F$9*'Mortgage 1 Variables'!E$43,-J$12,-J$12)))=0)),0,((IPMT(G237/'Mortgage 1 Variables'!E$43,1,'Mortgage 1 Info Calcs'!F$9*'Mortgage 1 Variables'!E$43,-J237+Q237+'Mortgage 1 Info Calcs'!F$24,IF('Mortgage 1 Info Calcs'!F$5="Interest Only",-J237+Q237+'Mortgage 1 Info Calcs'!F$24,0)))))</f>
        <v>201.06599610853905</v>
      </c>
      <c r="J237">
        <f>IF(Y236&gt;0,IF(ISTEXT('Mortgage 1 Info Calcs'!K$4),"0",IF(ISTEXT(Y236),Y236,Y236+(IF(ISTEXT(K237),0,K237)))),0)</f>
        <v>40213.199221707808</v>
      </c>
      <c r="K237">
        <f>IF(ISBLANK('Mortgage 1 Monthly Table'!L237),0,'Mortgage 1 Monthly Table'!L237)</f>
        <v>0</v>
      </c>
      <c r="L237">
        <f>IF(ISBLANK('Mortgage 1 Monthly Table'!N237),IF('Mortgage 1 Info Calcs'!F$13="Calculated",IF('Mortgage 1 Info Calcs'!F$22="Keep Same",IF('Mortgage 1 Info Calcs'!F$5="Interest Only",IF(OR(I237&gt;L236,J237=""),I237,IF(J237&lt;L236,IF(J237&lt;L236,J237+I237,IF(L236+M236&gt;J237,L236+I237,L236)),IF(L236+M236&gt;J237,L236+I237,L236))),IF(H237&gt;L236,H237,IF(J237&gt;L236,IF(L236+M236&gt;J237,L236+I237,L236),J237+S237))),IF('Mortgage 1 Info Calcs'!F$5="Interest Only",'Mortgage 1 Monthly Calcs'!I237,'Mortgage 1 Monthly Calcs'!H237)),'Mortgage 1 Monthly Calcs'!L236),'Mortgage 1 Monthly Table'!N237)</f>
        <v>644.30140148551311</v>
      </c>
      <c r="M237">
        <f>IF(ISBLANK('Mortgage 1 Monthly Table'!P237),IF(N236&gt;J237,IF(J237&gt;L236,J237-L236,0),IF(OR(OR(Y236&lt;0,ISTEXT(Y236)),ISTEXT('Mortgage 1 Info Calcs'!$K$4)),"",'Mortgage 1 Info Calcs'!F$21)),'Mortgage 1 Monthly Table'!P237)</f>
        <v>0</v>
      </c>
      <c r="N237">
        <f t="shared" si="24"/>
        <v>644.30140148551311</v>
      </c>
      <c r="O237">
        <f>IF(OR(OR(Y236&lt;0,ISTEXT(Y236)),ISTEXT('Mortgage 1 Info Calcs'!$K$4)),"",(O236+M237))</f>
        <v>0</v>
      </c>
      <c r="P237">
        <f>IF(ISBLANK('Mortgage 1 Monthly Table'!T237),IF(ISTEXT(J237),0,IF(OR(Y236&lt;Q236,AND(Y236&lt;0,NOT(ISTEXT(Y236))),ISTEXT('Mortgage 1 Info Calcs'!$K$4)),IF(-Y236&gt;P236,-Y236,Y236-Q236),IF(J237="",0,'Mortgage 1 Info Calcs'!F$26))),'Mortgage 1 Monthly Table'!T237)</f>
        <v>0</v>
      </c>
      <c r="Q237">
        <f>IF(OR(OR(Y236&lt;0,ISTEXT(Y236)),ISTEXT('Mortgage 1 Info Calcs'!$K$4)),"",IF(O237&lt;0,Q236,(Q236+P237)))</f>
        <v>0</v>
      </c>
      <c r="R237">
        <f>IF(OR(ISERROR(L237-S237),ISTEXT('Mortgage 1 Info Calcs'!$K$4)),"",L237-S237+M237)</f>
        <v>443.23540537697409</v>
      </c>
      <c r="S237">
        <f>IF(OR(IF(ISERROR(ROUND((J237-Q237-'Mortgage 1 Info Calcs'!F$24)*(G237/12),2)),0,(J237-O237-Q237-'Mortgage 1 Info Calcs'!F$24)*(G237/12)),,,ISTEXT('Mortgage 1 Info Calcs'!K$4)),IF(((J237-Q237-'Mortgage 1 Info Calcs'!F$24)*(G237/12))&gt;0,((J237-Q237-'Mortgage 1 Info Calcs'!F$24)*(G237/12)),0),0)</f>
        <v>201.06599610853905</v>
      </c>
      <c r="T237">
        <f>IF(OR(ISERROR(SUM(R$12:R237)),(ISTEXT(T236)),(T236=(SUM(R$12:R237)))),"",SUM(R$12:R237))</f>
        <v>60230.036183669421</v>
      </c>
      <c r="U237">
        <f>SUM(S$12:S237)</f>
        <v>85382.080552055442</v>
      </c>
      <c r="V237" t="str">
        <f>IF(ISBLANK('Mortgage 1 Info Calcs'!F$28),"",IF((O237+Q237)&gt;0,((O237+Q237)*G237/12)-((O237+Q237)*(('Mortgage 1 Info Calcs'!F$28)-('Mortgage 1 Info Calcs'!F$28*'Mortgage 1 Info Calcs'!G$29))/12),""))</f>
        <v/>
      </c>
      <c r="W237" t="str">
        <f>IF(ISTEXT(V237),"",SUM(V$12:V237))</f>
        <v/>
      </c>
      <c r="X237">
        <f>IF(OR(J237=Q237,ISTEXT(Y236),ISTEXT('Mortgage 1 Info Calcs'!$F$17)),"",IF(('Mortgage 1 Info Calcs'!F$18*12)&gt;C236+1,IF(C236='Mortgage 1 Info Calcs'!F$18*12,0,'Mortgage 1 Info Calcs'!F$19+Y237*('Mortgage 1 Info Calcs'!F$17)),'Mortgage 1 Info Calcs'!F$19))</f>
        <v>0</v>
      </c>
      <c r="Y237">
        <f>IF(OR(ISERROR(J237-R237-M237),IF(ISERROR((J237-R237-M237)=0),"True",(J237-R237-M237)=0),ISTEXT('Mortgage 1 Info Calcs'!$K$4)),"",IF((J237&gt;(L237+M237)),(FV((G237/'Mortgage 1 Variables'!E$43),1,(L237+M237),-J237+Q237+'Mortgage 1 Info Calcs'!F$24,0))+Q237+'Mortgage 1 Info Calcs'!F$24+IF(I237&gt;0,0,-I237),""))</f>
        <v>39769.963816330841</v>
      </c>
      <c r="Z237" s="67">
        <f>IF((FV(IF(G237=0,'Mortgage 1 Info Calcs'!F$8,G237)/12,1,PMT(IF(G237=0,'Mortgage 1 Info Calcs'!F$8,G237)/12,('Mortgage 1 Info Calcs'!F$9*12)-C236,-Z236,0),-Z236,0))&gt;0,(FV(IF(G237=0,'Mortgage 1 Info Calcs'!F$8,G237)/12,1,PMT(IF(G237=0,'Mortgage 1 Info Calcs'!F$8,G237)/12,('Mortgage 1 Info Calcs'!F$9*12)-C236,-Z236,0),-Z236,0)),0)</f>
        <v>39769.963816330841</v>
      </c>
      <c r="AA237" s="67">
        <f>IF(Z237&lt;=0,0,(IPMT(IF(G237=0,'Mortgage 1 Info Calcs'!F$8,G237)/12,1,('Mortgage 1 Info Calcs'!F$9*12)-C236,-Z236,0)))</f>
        <v>201.06599610853905</v>
      </c>
      <c r="AB237" s="67">
        <f>IF(C237&lt;('Mortgage 1 Info Calcs'!F$9*12),SUM(AA$12:AA237),0)</f>
        <v>85382.080552055442</v>
      </c>
      <c r="AC237" s="14">
        <v>226</v>
      </c>
      <c r="AD237" s="174">
        <f t="shared" si="25"/>
        <v>18.833333333333332</v>
      </c>
      <c r="AE237" s="174" t="str">
        <f>IF(Y237="","",IF(J$12+X237='Mortgage 2 Monthly calcs'!J$12+'Mortgage 2 Monthly calcs'!V237,"",IF(J$12+X237&gt;'Mortgage 2 Monthly calcs'!J$12+'Mortgage 2 Monthly calcs'!V237,IF(Y237+X237+'Mortgage 1 Info Calcs'!F$15&gt;'Mortgage 2 Monthly calcs'!W237+'Mortgage 2 Monthly calcs'!V237,"",C237),IF(Y237+X237&lt;'Mortgage 2 Monthly calcs'!W237+'Mortgage 2 Monthly calcs'!V237,"",C237))))</f>
        <v/>
      </c>
      <c r="AG237" s="16"/>
      <c r="AH237" s="16"/>
      <c r="AI237" s="15"/>
    </row>
    <row r="238" spans="2:35" ht="11.7" customHeight="1" x14ac:dyDescent="0.25">
      <c r="B238">
        <f t="shared" si="23"/>
        <v>18.916666666666668</v>
      </c>
      <c r="C238">
        <v>227</v>
      </c>
      <c r="E238" t="str">
        <f t="shared" si="26"/>
        <v/>
      </c>
      <c r="F238" t="str">
        <f>VLOOKUP('Mortgage 1 Variables'!D$18,'Mortgage 1 Variables'!B$8:C$19,2)</f>
        <v>Sep</v>
      </c>
      <c r="G238">
        <f>IF(ISBLANK('Mortgage 1 Monthly Table'!G238),IF(OR(J238=Q238,ISTEXT(Y237),ISTEXT('Mortgage 1 Info Calcs'!$K$4)),0,IF(('Mortgage 1 Info Calcs'!F$7*12)&gt;C237,G237,IF(C237='Mortgage 1 Info Calcs'!F$7*12,'Mortgage 1 Info Calcs'!F$8,G237))),'Mortgage 1 Monthly Table'!G238)</f>
        <v>0.06</v>
      </c>
      <c r="H238">
        <f>((PMT(G238/'Mortgage 1 Variables'!E$43,('Mortgage 1 Info Calcs'!F$9*'Mortgage 1 Variables'!E$43)-C237,-J238,0)))</f>
        <v>644.30140148551334</v>
      </c>
      <c r="I238">
        <f>IF(OR(ISERROR(((IPMT(G238/'Mortgage 1 Variables'!E$43,1,'Mortgage 1 Info Calcs'!F$9*'Mortgage 1 Variables'!E$43,-J238+Q238+'Mortgage 1 Info Calcs'!F$24,IF('Mortgage 1 Info Calcs'!F$5="Interest Only",-J238+Q238+'Mortgage 1 Info Calcs'!F$24,0))))),(((IPMT(G238/'Mortgage 1 Variables'!E$43,1,'Mortgage 1 Info Calcs'!F$9*'Mortgage 1 Variables'!E$43,-J$12,-J$12)))=0)),0,((IPMT(G238/'Mortgage 1 Variables'!E$43,1,'Mortgage 1 Info Calcs'!F$9*'Mortgage 1 Variables'!E$43,-J238+Q238+'Mortgage 1 Info Calcs'!F$24,IF('Mortgage 1 Info Calcs'!F$5="Interest Only",-J238+Q238+'Mortgage 1 Info Calcs'!F$24,0)))))</f>
        <v>198.8498190816542</v>
      </c>
      <c r="J238">
        <f>IF(Y237&gt;0,IF(ISTEXT('Mortgage 1 Info Calcs'!K$4),"0",IF(ISTEXT(Y237),Y237,Y237+(IF(ISTEXT(K238),0,K238)))),0)</f>
        <v>39769.963816330841</v>
      </c>
      <c r="K238">
        <f>IF(ISBLANK('Mortgage 1 Monthly Table'!L238),0,'Mortgage 1 Monthly Table'!L238)</f>
        <v>0</v>
      </c>
      <c r="L238">
        <f>IF(ISBLANK('Mortgage 1 Monthly Table'!N238),IF('Mortgage 1 Info Calcs'!F$13="Calculated",IF('Mortgage 1 Info Calcs'!F$22="Keep Same",IF('Mortgage 1 Info Calcs'!F$5="Interest Only",IF(OR(I238&gt;L237,J238=""),I238,IF(J238&lt;L237,IF(J238&lt;L237,J238+I238,IF(L237+M237&gt;J238,L237+I238,L237)),IF(L237+M237&gt;J238,L237+I238,L237))),IF(H238&gt;L237,H238,IF(J238&gt;L237,IF(L237+M237&gt;J238,L237+I238,L237),J238+S238))),IF('Mortgage 1 Info Calcs'!F$5="Interest Only",'Mortgage 1 Monthly Calcs'!I238,'Mortgage 1 Monthly Calcs'!H238)),'Mortgage 1 Monthly Calcs'!L237),'Mortgage 1 Monthly Table'!N238)</f>
        <v>644.30140148551334</v>
      </c>
      <c r="M238">
        <f>IF(ISBLANK('Mortgage 1 Monthly Table'!P238),IF(N237&gt;J238,IF(J238&gt;L237,J238-L237,0),IF(OR(OR(Y237&lt;0,ISTEXT(Y237)),ISTEXT('Mortgage 1 Info Calcs'!$K$4)),"",'Mortgage 1 Info Calcs'!F$21)),'Mortgage 1 Monthly Table'!P238)</f>
        <v>0</v>
      </c>
      <c r="N238">
        <f t="shared" si="24"/>
        <v>644.30140148551334</v>
      </c>
      <c r="O238">
        <f>IF(OR(OR(Y237&lt;0,ISTEXT(Y237)),ISTEXT('Mortgage 1 Info Calcs'!$K$4)),"",(O237+M238))</f>
        <v>0</v>
      </c>
      <c r="P238">
        <f>IF(ISBLANK('Mortgage 1 Monthly Table'!T238),IF(ISTEXT(J238),0,IF(OR(Y237&lt;Q237,AND(Y237&lt;0,NOT(ISTEXT(Y237))),ISTEXT('Mortgage 1 Info Calcs'!$K$4)),IF(-Y237&gt;P237,-Y237,Y237-Q237),IF(J238="",0,'Mortgage 1 Info Calcs'!F$26))),'Mortgage 1 Monthly Table'!T238)</f>
        <v>0</v>
      </c>
      <c r="Q238">
        <f>IF(OR(OR(Y237&lt;0,ISTEXT(Y237)),ISTEXT('Mortgage 1 Info Calcs'!$K$4)),"",IF(O238&lt;0,Q237,(Q237+P238)))</f>
        <v>0</v>
      </c>
      <c r="R238">
        <f>IF(OR(ISERROR(L238-S238),ISTEXT('Mortgage 1 Info Calcs'!$K$4)),"",L238-S238+M238)</f>
        <v>445.45158240385911</v>
      </c>
      <c r="S238">
        <f>IF(OR(IF(ISERROR(ROUND((J238-Q238-'Mortgage 1 Info Calcs'!F$24)*(G238/12),2)),0,(J238-O238-Q238-'Mortgage 1 Info Calcs'!F$24)*(G238/12)),,,ISTEXT('Mortgage 1 Info Calcs'!K$4)),IF(((J238-Q238-'Mortgage 1 Info Calcs'!F$24)*(G238/12))&gt;0,((J238-Q238-'Mortgage 1 Info Calcs'!F$24)*(G238/12)),0),0)</f>
        <v>198.8498190816542</v>
      </c>
      <c r="T238">
        <f>IF(OR(ISERROR(SUM(R$12:R238)),(ISTEXT(T237)),(T237=(SUM(R$12:R238)))),"",SUM(R$12:R238))</f>
        <v>60675.487766073282</v>
      </c>
      <c r="U238">
        <f>SUM(S$12:S238)</f>
        <v>85580.930371137103</v>
      </c>
      <c r="V238" t="str">
        <f>IF(ISBLANK('Mortgage 1 Info Calcs'!F$28),"",IF((O238+Q238)&gt;0,((O238+Q238)*G238/12)-((O238+Q238)*(('Mortgage 1 Info Calcs'!F$28)-('Mortgage 1 Info Calcs'!F$28*'Mortgage 1 Info Calcs'!G$29))/12),""))</f>
        <v/>
      </c>
      <c r="W238" t="str">
        <f>IF(ISTEXT(V238),"",SUM(V$12:V238))</f>
        <v/>
      </c>
      <c r="X238">
        <f>IF(OR(J238=Q238,ISTEXT(Y237),ISTEXT('Mortgage 1 Info Calcs'!$F$17)),"",IF(('Mortgage 1 Info Calcs'!F$18*12)&gt;C237+1,IF(C237='Mortgage 1 Info Calcs'!F$18*12,0,'Mortgage 1 Info Calcs'!F$19+Y238*('Mortgage 1 Info Calcs'!F$17)),'Mortgage 1 Info Calcs'!F$19))</f>
        <v>0</v>
      </c>
      <c r="Y238">
        <f>IF(OR(ISERROR(J238-R238-M238),IF(ISERROR((J238-R238-M238)=0),"True",(J238-R238-M238)=0),ISTEXT('Mortgage 1 Info Calcs'!$K$4)),"",IF((J238&gt;(L238+M238)),(FV((G238/'Mortgage 1 Variables'!E$43),1,(L238+M238),-J238+Q238+'Mortgage 1 Info Calcs'!F$24,0))+Q238+'Mortgage 1 Info Calcs'!F$24+IF(I238&gt;0,0,-I238),""))</f>
        <v>39324.512233926995</v>
      </c>
      <c r="Z238" s="67">
        <f>IF((FV(IF(G238=0,'Mortgage 1 Info Calcs'!F$8,G238)/12,1,PMT(IF(G238=0,'Mortgage 1 Info Calcs'!F$8,G238)/12,('Mortgage 1 Info Calcs'!F$9*12)-C237,-Z237,0),-Z237,0))&gt;0,(FV(IF(G238=0,'Mortgage 1 Info Calcs'!F$8,G238)/12,1,PMT(IF(G238=0,'Mortgage 1 Info Calcs'!F$8,G238)/12,('Mortgage 1 Info Calcs'!F$9*12)-C237,-Z237,0),-Z237,0)),0)</f>
        <v>39324.512233926995</v>
      </c>
      <c r="AA238" s="67">
        <f>IF(Z238&lt;=0,0,(IPMT(IF(G238=0,'Mortgage 1 Info Calcs'!F$8,G238)/12,1,('Mortgage 1 Info Calcs'!F$9*12)-C237,-Z237,0)))</f>
        <v>198.8498190816542</v>
      </c>
      <c r="AB238" s="67">
        <f>IF(C238&lt;('Mortgage 1 Info Calcs'!F$9*12),SUM(AA$12:AA238),0)</f>
        <v>85580.930371137103</v>
      </c>
      <c r="AC238" s="14">
        <v>227</v>
      </c>
      <c r="AD238" s="174">
        <f t="shared" si="25"/>
        <v>18.916666666666668</v>
      </c>
      <c r="AE238" s="174" t="str">
        <f>IF(Y238="","",IF(J$12+X238='Mortgage 2 Monthly calcs'!J$12+'Mortgage 2 Monthly calcs'!V238,"",IF(J$12+X238&gt;'Mortgage 2 Monthly calcs'!J$12+'Mortgage 2 Monthly calcs'!V238,IF(Y238+X238+'Mortgage 1 Info Calcs'!F$15&gt;'Mortgage 2 Monthly calcs'!W238+'Mortgage 2 Monthly calcs'!V238,"",C238),IF(Y238+X238&lt;'Mortgage 2 Monthly calcs'!W238+'Mortgage 2 Monthly calcs'!V238,"",C238))))</f>
        <v/>
      </c>
      <c r="AG238" s="16"/>
      <c r="AH238" s="16"/>
      <c r="AI238" s="15"/>
    </row>
    <row r="239" spans="2:35" ht="11.7" customHeight="1" x14ac:dyDescent="0.25">
      <c r="B239">
        <f t="shared" si="23"/>
        <v>19</v>
      </c>
      <c r="C239">
        <v>228</v>
      </c>
      <c r="D239">
        <f>D227+1</f>
        <v>19</v>
      </c>
      <c r="E239" t="str">
        <f t="shared" si="26"/>
        <v/>
      </c>
      <c r="F239" t="str">
        <f>VLOOKUP('Mortgage 1 Variables'!D$19,'Mortgage 1 Variables'!B$8:C$19,2)</f>
        <v>Oct</v>
      </c>
      <c r="G239">
        <f>IF(ISBLANK('Mortgage 1 Monthly Table'!G239),IF(OR(J239=Q239,ISTEXT(Y238),ISTEXT('Mortgage 1 Info Calcs'!$K$4)),0,IF(('Mortgage 1 Info Calcs'!F$7*12)&gt;C238,G238,IF(C238='Mortgage 1 Info Calcs'!F$7*12,'Mortgage 1 Info Calcs'!F$8,G238))),'Mortgage 1 Monthly Table'!G239)</f>
        <v>0.06</v>
      </c>
      <c r="H239">
        <f>((PMT(G239/'Mortgage 1 Variables'!E$43,('Mortgage 1 Info Calcs'!F$9*'Mortgage 1 Variables'!E$43)-C238,-J239,0)))</f>
        <v>644.30140148551357</v>
      </c>
      <c r="I239">
        <f>IF(OR(ISERROR(((IPMT(G239/'Mortgage 1 Variables'!E$43,1,'Mortgage 1 Info Calcs'!F$9*'Mortgage 1 Variables'!E$43,-J239+Q239+'Mortgage 1 Info Calcs'!F$24,IF('Mortgage 1 Info Calcs'!F$5="Interest Only",-J239+Q239+'Mortgage 1 Info Calcs'!F$24,0))))),(((IPMT(G239/'Mortgage 1 Variables'!E$43,1,'Mortgage 1 Info Calcs'!F$9*'Mortgage 1 Variables'!E$43,-J$12,-J$12)))=0)),0,((IPMT(G239/'Mortgage 1 Variables'!E$43,1,'Mortgage 1 Info Calcs'!F$9*'Mortgage 1 Variables'!E$43,-J239+Q239+'Mortgage 1 Info Calcs'!F$24,IF('Mortgage 1 Info Calcs'!F$5="Interest Only",-J239+Q239+'Mortgage 1 Info Calcs'!F$24,0)))))</f>
        <v>196.62256116963499</v>
      </c>
      <c r="J239">
        <f>IF(Y238&gt;0,IF(ISTEXT('Mortgage 1 Info Calcs'!K$4),"0",IF(ISTEXT(Y238),Y238,Y238+(IF(ISTEXT(K239),0,K239)))),0)</f>
        <v>39324.512233926995</v>
      </c>
      <c r="K239">
        <f>IF(ISBLANK('Mortgage 1 Monthly Table'!L239),0,'Mortgage 1 Monthly Table'!L239)</f>
        <v>0</v>
      </c>
      <c r="L239">
        <f>IF(ISBLANK('Mortgage 1 Monthly Table'!N239),IF('Mortgage 1 Info Calcs'!F$13="Calculated",IF('Mortgage 1 Info Calcs'!F$22="Keep Same",IF('Mortgage 1 Info Calcs'!F$5="Interest Only",IF(OR(I239&gt;L238,J239=""),I239,IF(J239&lt;L238,IF(J239&lt;L238,J239+I239,IF(L238+M238&gt;J239,L238+I239,L238)),IF(L238+M238&gt;J239,L238+I239,L238))),IF(H239&gt;L238,H239,IF(J239&gt;L238,IF(L238+M238&gt;J239,L238+I239,L238),J239+S239))),IF('Mortgage 1 Info Calcs'!F$5="Interest Only",'Mortgage 1 Monthly Calcs'!I239,'Mortgage 1 Monthly Calcs'!H239)),'Mortgage 1 Monthly Calcs'!L238),'Mortgage 1 Monthly Table'!N239)</f>
        <v>644.30140148551357</v>
      </c>
      <c r="M239">
        <f>IF(ISBLANK('Mortgage 1 Monthly Table'!P239),IF(N238&gt;J239,IF(J239&gt;L238,J239-L238,0),IF(OR(OR(Y238&lt;0,ISTEXT(Y238)),ISTEXT('Mortgage 1 Info Calcs'!$K$4)),"",'Mortgage 1 Info Calcs'!F$21)),'Mortgage 1 Monthly Table'!P239)</f>
        <v>0</v>
      </c>
      <c r="N239">
        <f t="shared" si="24"/>
        <v>644.30140148551357</v>
      </c>
      <c r="O239">
        <f>IF(OR(OR(Y238&lt;0,ISTEXT(Y238)),ISTEXT('Mortgage 1 Info Calcs'!$K$4)),"",(O238+M239))</f>
        <v>0</v>
      </c>
      <c r="P239">
        <f>IF(ISBLANK('Mortgage 1 Monthly Table'!T239),IF(ISTEXT(J239),0,IF(OR(Y238&lt;Q238,AND(Y238&lt;0,NOT(ISTEXT(Y238))),ISTEXT('Mortgage 1 Info Calcs'!$K$4)),IF(-Y238&gt;P238,-Y238,Y238-Q238),IF(J239="",0,'Mortgage 1 Info Calcs'!F$26))),'Mortgage 1 Monthly Table'!T239)</f>
        <v>0</v>
      </c>
      <c r="Q239">
        <f>IF(OR(OR(Y238&lt;0,ISTEXT(Y238)),ISTEXT('Mortgage 1 Info Calcs'!$K$4)),"",IF(O239&lt;0,Q238,(Q238+P239)))</f>
        <v>0</v>
      </c>
      <c r="R239">
        <f>IF(OR(ISERROR(L239-S239),ISTEXT('Mortgage 1 Info Calcs'!$K$4)),"",L239-S239+M239)</f>
        <v>447.67884031587857</v>
      </c>
      <c r="S239">
        <f>IF(OR(IF(ISERROR(ROUND((J239-Q239-'Mortgage 1 Info Calcs'!F$24)*(G239/12),2)),0,(J239-O239-Q239-'Mortgage 1 Info Calcs'!F$24)*(G239/12)),,,ISTEXT('Mortgage 1 Info Calcs'!K$4)),IF(((J239-Q239-'Mortgage 1 Info Calcs'!F$24)*(G239/12))&gt;0,((J239-Q239-'Mortgage 1 Info Calcs'!F$24)*(G239/12)),0),0)</f>
        <v>196.62256116963499</v>
      </c>
      <c r="T239">
        <f>IF(OR(ISERROR(SUM(R$12:R239)),(ISTEXT(T238)),(T238=(SUM(R$12:R239)))),"",SUM(R$12:R239))</f>
        <v>61123.166606389161</v>
      </c>
      <c r="U239">
        <f>SUM(S$12:S239)</f>
        <v>85777.552932306731</v>
      </c>
      <c r="V239" t="str">
        <f>IF(ISBLANK('Mortgage 1 Info Calcs'!F$28),"",IF((O239+Q239)&gt;0,((O239+Q239)*G239/12)-((O239+Q239)*(('Mortgage 1 Info Calcs'!F$28)-('Mortgage 1 Info Calcs'!F$28*'Mortgage 1 Info Calcs'!G$29))/12),""))</f>
        <v/>
      </c>
      <c r="W239" t="str">
        <f>IF(ISTEXT(V239),"",SUM(V$12:V239))</f>
        <v/>
      </c>
      <c r="X239">
        <f>IF(OR(J239=Q239,ISTEXT(Y238),ISTEXT('Mortgage 1 Info Calcs'!$F$17)),"",IF(('Mortgage 1 Info Calcs'!F$18*12)&gt;C238+1,IF(C238='Mortgage 1 Info Calcs'!F$18*12,0,'Mortgage 1 Info Calcs'!F$19+Y239*('Mortgage 1 Info Calcs'!F$17)),'Mortgage 1 Info Calcs'!F$19))</f>
        <v>0</v>
      </c>
      <c r="Y239">
        <f>IF(OR(ISERROR(J239-R239-M239),IF(ISERROR((J239-R239-M239)=0),"True",(J239-R239-M239)=0),ISTEXT('Mortgage 1 Info Calcs'!$K$4)),"",IF((J239&gt;(L239+M239)),(FV((G239/'Mortgage 1 Variables'!E$43),1,(L239+M239),-J239+Q239+'Mortgage 1 Info Calcs'!F$24,0))+Q239+'Mortgage 1 Info Calcs'!F$24+IF(I239&gt;0,0,-I239),""))</f>
        <v>38876.833393611123</v>
      </c>
      <c r="Z239" s="67">
        <f>IF((FV(IF(G239=0,'Mortgage 1 Info Calcs'!F$8,G239)/12,1,PMT(IF(G239=0,'Mortgage 1 Info Calcs'!F$8,G239)/12,('Mortgage 1 Info Calcs'!F$9*12)-C238,-Z238,0),-Z238,0))&gt;0,(FV(IF(G239=0,'Mortgage 1 Info Calcs'!F$8,G239)/12,1,PMT(IF(G239=0,'Mortgage 1 Info Calcs'!F$8,G239)/12,('Mortgage 1 Info Calcs'!F$9*12)-C238,-Z238,0),-Z238,0)),0)</f>
        <v>38876.833393611123</v>
      </c>
      <c r="AA239" s="67">
        <f>IF(Z239&lt;=0,0,(IPMT(IF(G239=0,'Mortgage 1 Info Calcs'!F$8,G239)/12,1,('Mortgage 1 Info Calcs'!F$9*12)-C238,-Z238,0)))</f>
        <v>196.62256116963499</v>
      </c>
      <c r="AB239" s="67">
        <f>IF(C239&lt;('Mortgage 1 Info Calcs'!F$9*12),SUM(AA$12:AA239),0)</f>
        <v>85777.552932306731</v>
      </c>
      <c r="AC239" s="14">
        <v>228</v>
      </c>
      <c r="AD239" s="174">
        <f t="shared" si="25"/>
        <v>19</v>
      </c>
      <c r="AE239" s="174" t="str">
        <f>IF(Y239="","",IF(J$12+X239='Mortgage 2 Monthly calcs'!J$12+'Mortgage 2 Monthly calcs'!V239,"",IF(J$12+X239&gt;'Mortgage 2 Monthly calcs'!J$12+'Mortgage 2 Monthly calcs'!V239,IF(Y239+X239+'Mortgage 1 Info Calcs'!F$15&gt;'Mortgage 2 Monthly calcs'!W239+'Mortgage 2 Monthly calcs'!V239,"",C239),IF(Y239+X239&lt;'Mortgage 2 Monthly calcs'!W239+'Mortgage 2 Monthly calcs'!V239,"",C239))))</f>
        <v/>
      </c>
      <c r="AG239" s="16"/>
      <c r="AH239" s="16"/>
      <c r="AI239" s="15"/>
    </row>
    <row r="240" spans="2:35" ht="11.7" customHeight="1" x14ac:dyDescent="0.25">
      <c r="B240">
        <f t="shared" si="23"/>
        <v>19.083333333333332</v>
      </c>
      <c r="C240">
        <v>229</v>
      </c>
      <c r="E240" t="str">
        <f t="shared" si="26"/>
        <v/>
      </c>
      <c r="F240" t="str">
        <f>VLOOKUP('Mortgage 1 Variables'!D$8,'Mortgage 1 Variables'!B$8:C$19,2)</f>
        <v>Nov</v>
      </c>
      <c r="G240">
        <f>IF(ISBLANK('Mortgage 1 Monthly Table'!G240),IF(OR(J240=Q240,ISTEXT(Y239),ISTEXT('Mortgage 1 Info Calcs'!$K$4)),0,IF(('Mortgage 1 Info Calcs'!F$7*12)&gt;C239,G239,IF(C239='Mortgage 1 Info Calcs'!F$7*12,'Mortgage 1 Info Calcs'!F$8,G239))),'Mortgage 1 Monthly Table'!G240)</f>
        <v>0.06</v>
      </c>
      <c r="H240">
        <f>((PMT(G240/'Mortgage 1 Variables'!E$43,('Mortgage 1 Info Calcs'!F$9*'Mortgage 1 Variables'!E$43)-C239,-J240,0)))</f>
        <v>644.30140148551357</v>
      </c>
      <c r="I240">
        <f>IF(OR(ISERROR(((IPMT(G240/'Mortgage 1 Variables'!E$43,1,'Mortgage 1 Info Calcs'!F$9*'Mortgage 1 Variables'!E$43,-J240+Q240+'Mortgage 1 Info Calcs'!F$24,IF('Mortgage 1 Info Calcs'!F$5="Interest Only",-J240+Q240+'Mortgage 1 Info Calcs'!F$24,0))))),(((IPMT(G240/'Mortgage 1 Variables'!E$43,1,'Mortgage 1 Info Calcs'!F$9*'Mortgage 1 Variables'!E$43,-J$12,-J$12)))=0)),0,((IPMT(G240/'Mortgage 1 Variables'!E$43,1,'Mortgage 1 Info Calcs'!F$9*'Mortgage 1 Variables'!E$43,-J240+Q240+'Mortgage 1 Info Calcs'!F$24,IF('Mortgage 1 Info Calcs'!F$5="Interest Only",-J240+Q240+'Mortgage 1 Info Calcs'!F$24,0)))))</f>
        <v>194.38416696805561</v>
      </c>
      <c r="J240">
        <f>IF(Y239&gt;0,IF(ISTEXT('Mortgage 1 Info Calcs'!K$4),"0",IF(ISTEXT(Y239),Y239,Y239+(IF(ISTEXT(K240),0,K240)))),0)</f>
        <v>38876.833393611123</v>
      </c>
      <c r="K240">
        <f>IF(ISBLANK('Mortgage 1 Monthly Table'!L240),0,'Mortgage 1 Monthly Table'!L240)</f>
        <v>0</v>
      </c>
      <c r="L240">
        <f>IF(ISBLANK('Mortgage 1 Monthly Table'!N240),IF('Mortgage 1 Info Calcs'!F$13="Calculated",IF('Mortgage 1 Info Calcs'!F$22="Keep Same",IF('Mortgage 1 Info Calcs'!F$5="Interest Only",IF(OR(I240&gt;L239,J240=""),I240,IF(J240&lt;L239,IF(J240&lt;L239,J240+I240,IF(L239+M239&gt;J240,L239+I240,L239)),IF(L239+M239&gt;J240,L239+I240,L239))),IF(H240&gt;L239,H240,IF(J240&gt;L239,IF(L239+M239&gt;J240,L239+I240,L239),J240+S240))),IF('Mortgage 1 Info Calcs'!F$5="Interest Only",'Mortgage 1 Monthly Calcs'!I240,'Mortgage 1 Monthly Calcs'!H240)),'Mortgage 1 Monthly Calcs'!L239),'Mortgage 1 Monthly Table'!N240)</f>
        <v>644.30140148551357</v>
      </c>
      <c r="M240">
        <f>IF(ISBLANK('Mortgage 1 Monthly Table'!P240),IF(N239&gt;J240,IF(J240&gt;L239,J240-L239,0),IF(OR(OR(Y239&lt;0,ISTEXT(Y239)),ISTEXT('Mortgage 1 Info Calcs'!$K$4)),"",'Mortgage 1 Info Calcs'!F$21)),'Mortgage 1 Monthly Table'!P240)</f>
        <v>0</v>
      </c>
      <c r="N240">
        <f t="shared" si="24"/>
        <v>644.30140148551357</v>
      </c>
      <c r="O240">
        <f>IF(OR(OR(Y239&lt;0,ISTEXT(Y239)),ISTEXT('Mortgage 1 Info Calcs'!$K$4)),"",(O239+M240))</f>
        <v>0</v>
      </c>
      <c r="P240">
        <f>IF(ISBLANK('Mortgage 1 Monthly Table'!T240),IF(ISTEXT(J240),0,IF(OR(Y239&lt;Q239,AND(Y239&lt;0,NOT(ISTEXT(Y239))),ISTEXT('Mortgage 1 Info Calcs'!$K$4)),IF(-Y239&gt;P239,-Y239,Y239-Q239),IF(J240="",0,'Mortgage 1 Info Calcs'!F$26))),'Mortgage 1 Monthly Table'!T240)</f>
        <v>0</v>
      </c>
      <c r="Q240">
        <f>IF(OR(OR(Y239&lt;0,ISTEXT(Y239)),ISTEXT('Mortgage 1 Info Calcs'!$K$4)),"",IF(O240&lt;0,Q239,(Q239+P240)))</f>
        <v>0</v>
      </c>
      <c r="R240">
        <f>IF(OR(ISERROR(L240-S240),ISTEXT('Mortgage 1 Info Calcs'!$K$4)),"",L240-S240+M240)</f>
        <v>449.91723451745793</v>
      </c>
      <c r="S240">
        <f>IF(OR(IF(ISERROR(ROUND((J240-Q240-'Mortgage 1 Info Calcs'!F$24)*(G240/12),2)),0,(J240-O240-Q240-'Mortgage 1 Info Calcs'!F$24)*(G240/12)),,,ISTEXT('Mortgage 1 Info Calcs'!K$4)),IF(((J240-Q240-'Mortgage 1 Info Calcs'!F$24)*(G240/12))&gt;0,((J240-Q240-'Mortgage 1 Info Calcs'!F$24)*(G240/12)),0),0)</f>
        <v>194.38416696805561</v>
      </c>
      <c r="T240">
        <f>IF(OR(ISERROR(SUM(R$12:R240)),(ISTEXT(T239)),(T239=(SUM(R$12:R240)))),"",SUM(R$12:R240))</f>
        <v>61573.08384090662</v>
      </c>
      <c r="U240">
        <f>SUM(S$12:S240)</f>
        <v>85971.937099274786</v>
      </c>
      <c r="V240" t="str">
        <f>IF(ISBLANK('Mortgage 1 Info Calcs'!F$28),"",IF((O240+Q240)&gt;0,((O240+Q240)*G240/12)-((O240+Q240)*(('Mortgage 1 Info Calcs'!F$28)-('Mortgage 1 Info Calcs'!F$28*'Mortgage 1 Info Calcs'!G$29))/12),""))</f>
        <v/>
      </c>
      <c r="W240" t="str">
        <f>IF(ISTEXT(V240),"",SUM(V$12:V240))</f>
        <v/>
      </c>
      <c r="X240">
        <f>IF(OR(J240=Q240,ISTEXT(Y239),ISTEXT('Mortgage 1 Info Calcs'!$F$17)),"",IF(('Mortgage 1 Info Calcs'!F$18*12)&gt;C239+1,IF(C239='Mortgage 1 Info Calcs'!F$18*12,0,'Mortgage 1 Info Calcs'!F$19+Y240*('Mortgage 1 Info Calcs'!F$17)),'Mortgage 1 Info Calcs'!F$19))</f>
        <v>0</v>
      </c>
      <c r="Y240">
        <f>IF(OR(ISERROR(J240-R240-M240),IF(ISERROR((J240-R240-M240)=0),"True",(J240-R240-M240)=0),ISTEXT('Mortgage 1 Info Calcs'!$K$4)),"",IF((J240&gt;(L240+M240)),(FV((G240/'Mortgage 1 Variables'!E$43),1,(L240+M240),-J240+Q240+'Mortgage 1 Info Calcs'!F$24,0))+Q240+'Mortgage 1 Info Calcs'!F$24+IF(I240&gt;0,0,-I240),""))</f>
        <v>38426.916159093678</v>
      </c>
      <c r="Z240" s="67">
        <f>IF((FV(IF(G240=0,'Mortgage 1 Info Calcs'!F$8,G240)/12,1,PMT(IF(G240=0,'Mortgage 1 Info Calcs'!F$8,G240)/12,('Mortgage 1 Info Calcs'!F$9*12)-C239,-Z239,0),-Z239,0))&gt;0,(FV(IF(G240=0,'Mortgage 1 Info Calcs'!F$8,G240)/12,1,PMT(IF(G240=0,'Mortgage 1 Info Calcs'!F$8,G240)/12,('Mortgage 1 Info Calcs'!F$9*12)-C239,-Z239,0),-Z239,0)),0)</f>
        <v>38426.916159093678</v>
      </c>
      <c r="AA240" s="67">
        <f>IF(Z240&lt;=0,0,(IPMT(IF(G240=0,'Mortgage 1 Info Calcs'!F$8,G240)/12,1,('Mortgage 1 Info Calcs'!F$9*12)-C239,-Z239,0)))</f>
        <v>194.38416696805561</v>
      </c>
      <c r="AB240" s="67">
        <f>IF(C240&lt;('Mortgage 1 Info Calcs'!F$9*12),SUM(AA$12:AA240),0)</f>
        <v>85971.937099274786</v>
      </c>
      <c r="AC240" s="14">
        <v>229</v>
      </c>
      <c r="AD240" s="174">
        <f t="shared" si="25"/>
        <v>19.083333333333332</v>
      </c>
      <c r="AE240" s="174" t="str">
        <f>IF(Y240="","",IF(J$12+X240='Mortgage 2 Monthly calcs'!J$12+'Mortgage 2 Monthly calcs'!V240,"",IF(J$12+X240&gt;'Mortgage 2 Monthly calcs'!J$12+'Mortgage 2 Monthly calcs'!V240,IF(Y240+X240+'Mortgage 1 Info Calcs'!F$15&gt;'Mortgage 2 Monthly calcs'!W240+'Mortgage 2 Monthly calcs'!V240,"",C240),IF(Y240+X240&lt;'Mortgage 2 Monthly calcs'!W240+'Mortgage 2 Monthly calcs'!V240,"",C240))))</f>
        <v/>
      </c>
      <c r="AG240" s="16"/>
      <c r="AH240" s="16"/>
      <c r="AI240" s="15"/>
    </row>
    <row r="241" spans="2:35" ht="11.7" customHeight="1" x14ac:dyDescent="0.25">
      <c r="B241">
        <f t="shared" si="23"/>
        <v>19.166666666666668</v>
      </c>
      <c r="C241">
        <v>230</v>
      </c>
      <c r="E241" t="str">
        <f t="shared" si="26"/>
        <v/>
      </c>
      <c r="F241" t="str">
        <f>VLOOKUP('Mortgage 1 Variables'!D$9,'Mortgage 1 Variables'!B$8:C$19,2)</f>
        <v>Dec</v>
      </c>
      <c r="G241">
        <f>IF(ISBLANK('Mortgage 1 Monthly Table'!G241),IF(OR(J241=Q241,ISTEXT(Y240),ISTEXT('Mortgage 1 Info Calcs'!$K$4)),0,IF(('Mortgage 1 Info Calcs'!F$7*12)&gt;C240,G240,IF(C240='Mortgage 1 Info Calcs'!F$7*12,'Mortgage 1 Info Calcs'!F$8,G240))),'Mortgage 1 Monthly Table'!G241)</f>
        <v>0.06</v>
      </c>
      <c r="H241">
        <f>((PMT(G241/'Mortgage 1 Variables'!E$43,('Mortgage 1 Info Calcs'!F$9*'Mortgage 1 Variables'!E$43)-C240,-J241,0)))</f>
        <v>644.30140148551379</v>
      </c>
      <c r="I241">
        <f>IF(OR(ISERROR(((IPMT(G241/'Mortgage 1 Variables'!E$43,1,'Mortgage 1 Info Calcs'!F$9*'Mortgage 1 Variables'!E$43,-J241+Q241+'Mortgage 1 Info Calcs'!F$24,IF('Mortgage 1 Info Calcs'!F$5="Interest Only",-J241+Q241+'Mortgage 1 Info Calcs'!F$24,0))))),(((IPMT(G241/'Mortgage 1 Variables'!E$43,1,'Mortgage 1 Info Calcs'!F$9*'Mortgage 1 Variables'!E$43,-J$12,-J$12)))=0)),0,((IPMT(G241/'Mortgage 1 Variables'!E$43,1,'Mortgage 1 Info Calcs'!F$9*'Mortgage 1 Variables'!E$43,-J241+Q241+'Mortgage 1 Info Calcs'!F$24,IF('Mortgage 1 Info Calcs'!F$5="Interest Only",-J241+Q241+'Mortgage 1 Info Calcs'!F$24,0)))))</f>
        <v>192.13458079546839</v>
      </c>
      <c r="J241">
        <f>IF(Y240&gt;0,IF(ISTEXT('Mortgage 1 Info Calcs'!K$4),"0",IF(ISTEXT(Y240),Y240,Y240+(IF(ISTEXT(K241),0,K241)))),0)</f>
        <v>38426.916159093678</v>
      </c>
      <c r="K241">
        <f>IF(ISBLANK('Mortgage 1 Monthly Table'!L241),0,'Mortgage 1 Monthly Table'!L241)</f>
        <v>0</v>
      </c>
      <c r="L241">
        <f>IF(ISBLANK('Mortgage 1 Monthly Table'!N241),IF('Mortgage 1 Info Calcs'!F$13="Calculated",IF('Mortgage 1 Info Calcs'!F$22="Keep Same",IF('Mortgage 1 Info Calcs'!F$5="Interest Only",IF(OR(I241&gt;L240,J241=""),I241,IF(J241&lt;L240,IF(J241&lt;L240,J241+I241,IF(L240+M240&gt;J241,L240+I241,L240)),IF(L240+M240&gt;J241,L240+I241,L240))),IF(H241&gt;L240,H241,IF(J241&gt;L240,IF(L240+M240&gt;J241,L240+I241,L240),J241+S241))),IF('Mortgage 1 Info Calcs'!F$5="Interest Only",'Mortgage 1 Monthly Calcs'!I241,'Mortgage 1 Monthly Calcs'!H241)),'Mortgage 1 Monthly Calcs'!L240),'Mortgage 1 Monthly Table'!N241)</f>
        <v>644.30140148551379</v>
      </c>
      <c r="M241">
        <f>IF(ISBLANK('Mortgage 1 Monthly Table'!P241),IF(N240&gt;J241,IF(J241&gt;L240,J241-L240,0),IF(OR(OR(Y240&lt;0,ISTEXT(Y240)),ISTEXT('Mortgage 1 Info Calcs'!$K$4)),"",'Mortgage 1 Info Calcs'!F$21)),'Mortgage 1 Monthly Table'!P241)</f>
        <v>0</v>
      </c>
      <c r="N241">
        <f t="shared" si="24"/>
        <v>644.30140148551379</v>
      </c>
      <c r="O241">
        <f>IF(OR(OR(Y240&lt;0,ISTEXT(Y240)),ISTEXT('Mortgage 1 Info Calcs'!$K$4)),"",(O240+M241))</f>
        <v>0</v>
      </c>
      <c r="P241">
        <f>IF(ISBLANK('Mortgage 1 Monthly Table'!T241),IF(ISTEXT(J241),0,IF(OR(Y240&lt;Q240,AND(Y240&lt;0,NOT(ISTEXT(Y240))),ISTEXT('Mortgage 1 Info Calcs'!$K$4)),IF(-Y240&gt;P240,-Y240,Y240-Q240),IF(J241="",0,'Mortgage 1 Info Calcs'!F$26))),'Mortgage 1 Monthly Table'!T241)</f>
        <v>0</v>
      </c>
      <c r="Q241">
        <f>IF(OR(OR(Y240&lt;0,ISTEXT(Y240)),ISTEXT('Mortgage 1 Info Calcs'!$K$4)),"",IF(O241&lt;0,Q240,(Q240+P241)))</f>
        <v>0</v>
      </c>
      <c r="R241">
        <f>IF(OR(ISERROR(L241-S241),ISTEXT('Mortgage 1 Info Calcs'!$K$4)),"",L241-S241+M241)</f>
        <v>452.16682069004537</v>
      </c>
      <c r="S241">
        <f>IF(OR(IF(ISERROR(ROUND((J241-Q241-'Mortgage 1 Info Calcs'!F$24)*(G241/12),2)),0,(J241-O241-Q241-'Mortgage 1 Info Calcs'!F$24)*(G241/12)),,,ISTEXT('Mortgage 1 Info Calcs'!K$4)),IF(((J241-Q241-'Mortgage 1 Info Calcs'!F$24)*(G241/12))&gt;0,((J241-Q241-'Mortgage 1 Info Calcs'!F$24)*(G241/12)),0),0)</f>
        <v>192.13458079546839</v>
      </c>
      <c r="T241">
        <f>IF(OR(ISERROR(SUM(R$12:R241)),(ISTEXT(T240)),(T240=(SUM(R$12:R241)))),"",SUM(R$12:R241))</f>
        <v>62025.250661596663</v>
      </c>
      <c r="U241">
        <f>SUM(S$12:S241)</f>
        <v>86164.07168007025</v>
      </c>
      <c r="V241" t="str">
        <f>IF(ISBLANK('Mortgage 1 Info Calcs'!F$28),"",IF((O241+Q241)&gt;0,((O241+Q241)*G241/12)-((O241+Q241)*(('Mortgage 1 Info Calcs'!F$28)-('Mortgage 1 Info Calcs'!F$28*'Mortgage 1 Info Calcs'!G$29))/12),""))</f>
        <v/>
      </c>
      <c r="W241" t="str">
        <f>IF(ISTEXT(V241),"",SUM(V$12:V241))</f>
        <v/>
      </c>
      <c r="X241">
        <f>IF(OR(J241=Q241,ISTEXT(Y240),ISTEXT('Mortgage 1 Info Calcs'!$F$17)),"",IF(('Mortgage 1 Info Calcs'!F$18*12)&gt;C240+1,IF(C240='Mortgage 1 Info Calcs'!F$18*12,0,'Mortgage 1 Info Calcs'!F$19+Y241*('Mortgage 1 Info Calcs'!F$17)),'Mortgage 1 Info Calcs'!F$19))</f>
        <v>0</v>
      </c>
      <c r="Y241">
        <f>IF(OR(ISERROR(J241-R241-M241),IF(ISERROR((J241-R241-M241)=0),"True",(J241-R241-M241)=0),ISTEXT('Mortgage 1 Info Calcs'!$K$4)),"",IF((J241&gt;(L241+M241)),(FV((G241/'Mortgage 1 Variables'!E$43),1,(L241+M241),-J241+Q241+'Mortgage 1 Info Calcs'!F$24,0))+Q241+'Mortgage 1 Info Calcs'!F$24+IF(I241&gt;0,0,-I241),""))</f>
        <v>37974.749338403642</v>
      </c>
      <c r="Z241" s="67">
        <f>IF((FV(IF(G241=0,'Mortgage 1 Info Calcs'!F$8,G241)/12,1,PMT(IF(G241=0,'Mortgage 1 Info Calcs'!F$8,G241)/12,('Mortgage 1 Info Calcs'!F$9*12)-C240,-Z240,0),-Z240,0))&gt;0,(FV(IF(G241=0,'Mortgage 1 Info Calcs'!F$8,G241)/12,1,PMT(IF(G241=0,'Mortgage 1 Info Calcs'!F$8,G241)/12,('Mortgage 1 Info Calcs'!F$9*12)-C240,-Z240,0),-Z240,0)),0)</f>
        <v>37974.749338403642</v>
      </c>
      <c r="AA241" s="67">
        <f>IF(Z241&lt;=0,0,(IPMT(IF(G241=0,'Mortgage 1 Info Calcs'!F$8,G241)/12,1,('Mortgage 1 Info Calcs'!F$9*12)-C240,-Z240,0)))</f>
        <v>192.13458079546839</v>
      </c>
      <c r="AB241" s="67">
        <f>IF(C241&lt;('Mortgage 1 Info Calcs'!F$9*12),SUM(AA$12:AA241),0)</f>
        <v>86164.07168007025</v>
      </c>
      <c r="AC241" s="14">
        <v>230</v>
      </c>
      <c r="AD241" s="174">
        <f t="shared" si="25"/>
        <v>19.166666666666668</v>
      </c>
      <c r="AE241" s="174" t="str">
        <f>IF(Y241="","",IF(J$12+X241='Mortgage 2 Monthly calcs'!J$12+'Mortgage 2 Monthly calcs'!V241,"",IF(J$12+X241&gt;'Mortgage 2 Monthly calcs'!J$12+'Mortgage 2 Monthly calcs'!V241,IF(Y241+X241+'Mortgage 1 Info Calcs'!F$15&gt;'Mortgage 2 Monthly calcs'!W241+'Mortgage 2 Monthly calcs'!V241,"",C241),IF(Y241+X241&lt;'Mortgage 2 Monthly calcs'!W241+'Mortgage 2 Monthly calcs'!V241,"",C241))))</f>
        <v/>
      </c>
      <c r="AG241" s="16"/>
      <c r="AH241" s="16"/>
      <c r="AI241" s="15"/>
    </row>
    <row r="242" spans="2:35" ht="11.7" customHeight="1" x14ac:dyDescent="0.25">
      <c r="B242">
        <f t="shared" si="23"/>
        <v>19.25</v>
      </c>
      <c r="C242">
        <v>231</v>
      </c>
      <c r="E242">
        <f t="shared" si="26"/>
        <v>2029</v>
      </c>
      <c r="F242" t="str">
        <f>VLOOKUP('Mortgage 1 Variables'!D$10,'Mortgage 1 Variables'!B$8:C$19,2)</f>
        <v>Jan</v>
      </c>
      <c r="G242">
        <f>IF(ISBLANK('Mortgage 1 Monthly Table'!G242),IF(OR(J242=Q242,ISTEXT(Y241),ISTEXT('Mortgage 1 Info Calcs'!$K$4)),0,IF(('Mortgage 1 Info Calcs'!F$7*12)&gt;C241,G241,IF(C241='Mortgage 1 Info Calcs'!F$7*12,'Mortgage 1 Info Calcs'!F$8,G241))),'Mortgage 1 Monthly Table'!G242)</f>
        <v>0.06</v>
      </c>
      <c r="H242">
        <f>((PMT(G242/'Mortgage 1 Variables'!E$43,('Mortgage 1 Info Calcs'!F$9*'Mortgage 1 Variables'!E$43)-C241,-J242,0)))</f>
        <v>644.30140148551413</v>
      </c>
      <c r="I242">
        <f>IF(OR(ISERROR(((IPMT(G242/'Mortgage 1 Variables'!E$43,1,'Mortgage 1 Info Calcs'!F$9*'Mortgage 1 Variables'!E$43,-J242+Q242+'Mortgage 1 Info Calcs'!F$24,IF('Mortgage 1 Info Calcs'!F$5="Interest Only",-J242+Q242+'Mortgage 1 Info Calcs'!F$24,0))))),(((IPMT(G242/'Mortgage 1 Variables'!E$43,1,'Mortgage 1 Info Calcs'!F$9*'Mortgage 1 Variables'!E$43,-J$12,-J$12)))=0)),0,((IPMT(G242/'Mortgage 1 Variables'!E$43,1,'Mortgage 1 Info Calcs'!F$9*'Mortgage 1 Variables'!E$43,-J242+Q242+'Mortgage 1 Info Calcs'!F$24,IF('Mortgage 1 Info Calcs'!F$5="Interest Only",-J242+Q242+'Mortgage 1 Info Calcs'!F$24,0)))))</f>
        <v>189.87374669201822</v>
      </c>
      <c r="J242">
        <f>IF(Y241&gt;0,IF(ISTEXT('Mortgage 1 Info Calcs'!K$4),"0",IF(ISTEXT(Y241),Y241,Y241+(IF(ISTEXT(K242),0,K242)))),0)</f>
        <v>37974.749338403642</v>
      </c>
      <c r="K242">
        <f>IF(ISBLANK('Mortgage 1 Monthly Table'!L242),0,'Mortgage 1 Monthly Table'!L242)</f>
        <v>0</v>
      </c>
      <c r="L242">
        <f>IF(ISBLANK('Mortgage 1 Monthly Table'!N242),IF('Mortgage 1 Info Calcs'!F$13="Calculated",IF('Mortgage 1 Info Calcs'!F$22="Keep Same",IF('Mortgage 1 Info Calcs'!F$5="Interest Only",IF(OR(I242&gt;L241,J242=""),I242,IF(J242&lt;L241,IF(J242&lt;L241,J242+I242,IF(L241+M241&gt;J242,L241+I242,L241)),IF(L241+M241&gt;J242,L241+I242,L241))),IF(H242&gt;L241,H242,IF(J242&gt;L241,IF(L241+M241&gt;J242,L241+I242,L241),J242+S242))),IF('Mortgage 1 Info Calcs'!F$5="Interest Only",'Mortgage 1 Monthly Calcs'!I242,'Mortgage 1 Monthly Calcs'!H242)),'Mortgage 1 Monthly Calcs'!L241),'Mortgage 1 Monthly Table'!N242)</f>
        <v>644.30140148551413</v>
      </c>
      <c r="M242">
        <f>IF(ISBLANK('Mortgage 1 Monthly Table'!P242),IF(N241&gt;J242,IF(J242&gt;L241,J242-L241,0),IF(OR(OR(Y241&lt;0,ISTEXT(Y241)),ISTEXT('Mortgage 1 Info Calcs'!$K$4)),"",'Mortgage 1 Info Calcs'!F$21)),'Mortgage 1 Monthly Table'!P242)</f>
        <v>0</v>
      </c>
      <c r="N242">
        <f t="shared" si="24"/>
        <v>644.30140148551413</v>
      </c>
      <c r="O242">
        <f>IF(OR(OR(Y241&lt;0,ISTEXT(Y241)),ISTEXT('Mortgage 1 Info Calcs'!$K$4)),"",(O241+M242))</f>
        <v>0</v>
      </c>
      <c r="P242">
        <f>IF(ISBLANK('Mortgage 1 Monthly Table'!T242),IF(ISTEXT(J242),0,IF(OR(Y241&lt;Q241,AND(Y241&lt;0,NOT(ISTEXT(Y241))),ISTEXT('Mortgage 1 Info Calcs'!$K$4)),IF(-Y241&gt;P241,-Y241,Y241-Q241),IF(J242="",0,'Mortgage 1 Info Calcs'!F$26))),'Mortgage 1 Monthly Table'!T242)</f>
        <v>0</v>
      </c>
      <c r="Q242">
        <f>IF(OR(OR(Y241&lt;0,ISTEXT(Y241)),ISTEXT('Mortgage 1 Info Calcs'!$K$4)),"",IF(O242&lt;0,Q241,(Q241+P242)))</f>
        <v>0</v>
      </c>
      <c r="R242">
        <f>IF(OR(ISERROR(L242-S242),ISTEXT('Mortgage 1 Info Calcs'!$K$4)),"",L242-S242+M242)</f>
        <v>454.42765479349589</v>
      </c>
      <c r="S242">
        <f>IF(OR(IF(ISERROR(ROUND((J242-Q242-'Mortgage 1 Info Calcs'!F$24)*(G242/12),2)),0,(J242-O242-Q242-'Mortgage 1 Info Calcs'!F$24)*(G242/12)),,,ISTEXT('Mortgage 1 Info Calcs'!K$4)),IF(((J242-Q242-'Mortgage 1 Info Calcs'!F$24)*(G242/12))&gt;0,((J242-Q242-'Mortgage 1 Info Calcs'!F$24)*(G242/12)),0),0)</f>
        <v>189.87374669201822</v>
      </c>
      <c r="T242">
        <f>IF(OR(ISERROR(SUM(R$12:R242)),(ISTEXT(T241)),(T241=(SUM(R$12:R242)))),"",SUM(R$12:R242))</f>
        <v>62479.678316390156</v>
      </c>
      <c r="U242">
        <f>SUM(S$12:S242)</f>
        <v>86353.945426762264</v>
      </c>
      <c r="V242" t="str">
        <f>IF(ISBLANK('Mortgage 1 Info Calcs'!F$28),"",IF((O242+Q242)&gt;0,((O242+Q242)*G242/12)-((O242+Q242)*(('Mortgage 1 Info Calcs'!F$28)-('Mortgage 1 Info Calcs'!F$28*'Mortgage 1 Info Calcs'!G$29))/12),""))</f>
        <v/>
      </c>
      <c r="W242" t="str">
        <f>IF(ISTEXT(V242),"",SUM(V$12:V242))</f>
        <v/>
      </c>
      <c r="X242">
        <f>IF(OR(J242=Q242,ISTEXT(Y241),ISTEXT('Mortgage 1 Info Calcs'!$F$17)),"",IF(('Mortgage 1 Info Calcs'!F$18*12)&gt;C241+1,IF(C241='Mortgage 1 Info Calcs'!F$18*12,0,'Mortgage 1 Info Calcs'!F$19+Y242*('Mortgage 1 Info Calcs'!F$17)),'Mortgage 1 Info Calcs'!F$19))</f>
        <v>0</v>
      </c>
      <c r="Y242">
        <f>IF(OR(ISERROR(J242-R242-M242),IF(ISERROR((J242-R242-M242)=0),"True",(J242-R242-M242)=0),ISTEXT('Mortgage 1 Info Calcs'!$K$4)),"",IF((J242&gt;(L242+M242)),(FV((G242/'Mortgage 1 Variables'!E$43),1,(L242+M242),-J242+Q242+'Mortgage 1 Info Calcs'!F$24,0))+Q242+'Mortgage 1 Info Calcs'!F$24+IF(I242&gt;0,0,-I242),""))</f>
        <v>37520.321683610156</v>
      </c>
      <c r="Z242" s="67">
        <f>IF((FV(IF(G242=0,'Mortgage 1 Info Calcs'!F$8,G242)/12,1,PMT(IF(G242=0,'Mortgage 1 Info Calcs'!F$8,G242)/12,('Mortgage 1 Info Calcs'!F$9*12)-C241,-Z241,0),-Z241,0))&gt;0,(FV(IF(G242=0,'Mortgage 1 Info Calcs'!F$8,G242)/12,1,PMT(IF(G242=0,'Mortgage 1 Info Calcs'!F$8,G242)/12,('Mortgage 1 Info Calcs'!F$9*12)-C241,-Z241,0),-Z241,0)),0)</f>
        <v>37520.321683610156</v>
      </c>
      <c r="AA242" s="67">
        <f>IF(Z242&lt;=0,0,(IPMT(IF(G242=0,'Mortgage 1 Info Calcs'!F$8,G242)/12,1,('Mortgage 1 Info Calcs'!F$9*12)-C241,-Z241,0)))</f>
        <v>189.87374669201822</v>
      </c>
      <c r="AB242" s="67">
        <f>IF(C242&lt;('Mortgage 1 Info Calcs'!F$9*12),SUM(AA$12:AA242),0)</f>
        <v>86353.945426762264</v>
      </c>
      <c r="AC242" s="14">
        <v>231</v>
      </c>
      <c r="AD242" s="174">
        <f t="shared" si="25"/>
        <v>19.25</v>
      </c>
      <c r="AE242" s="174" t="str">
        <f>IF(Y242="","",IF(J$12+X242='Mortgage 2 Monthly calcs'!J$12+'Mortgage 2 Monthly calcs'!V242,"",IF(J$12+X242&gt;'Mortgage 2 Monthly calcs'!J$12+'Mortgage 2 Monthly calcs'!V242,IF(Y242+X242+'Mortgage 1 Info Calcs'!F$15&gt;'Mortgage 2 Monthly calcs'!W242+'Mortgage 2 Monthly calcs'!V242,"",C242),IF(Y242+X242&lt;'Mortgage 2 Monthly calcs'!W242+'Mortgage 2 Monthly calcs'!V242,"",C242))))</f>
        <v/>
      </c>
      <c r="AG242" s="16"/>
      <c r="AH242" s="16"/>
      <c r="AI242" s="15"/>
    </row>
    <row r="243" spans="2:35" ht="11.7" customHeight="1" x14ac:dyDescent="0.25">
      <c r="B243">
        <f t="shared" si="23"/>
        <v>19.333333333333332</v>
      </c>
      <c r="C243">
        <v>232</v>
      </c>
      <c r="D243" t="str">
        <f>IF(J1011=1,F235+1,"")</f>
        <v/>
      </c>
      <c r="E243" t="str">
        <f t="shared" si="26"/>
        <v/>
      </c>
      <c r="F243" t="str">
        <f>VLOOKUP('Mortgage 1 Variables'!D$11,'Mortgage 1 Variables'!B$8:C$19,2)</f>
        <v>Feb</v>
      </c>
      <c r="G243">
        <f>IF(ISBLANK('Mortgage 1 Monthly Table'!G243),IF(OR(J243=Q243,ISTEXT(Y242),ISTEXT('Mortgage 1 Info Calcs'!$K$4)),0,IF(('Mortgage 1 Info Calcs'!F$7*12)&gt;C242,G242,IF(C242='Mortgage 1 Info Calcs'!F$7*12,'Mortgage 1 Info Calcs'!F$8,G242))),'Mortgage 1 Monthly Table'!G243)</f>
        <v>0.06</v>
      </c>
      <c r="H243">
        <f>((PMT(G243/'Mortgage 1 Variables'!E$43,('Mortgage 1 Info Calcs'!F$9*'Mortgage 1 Variables'!E$43)-C242,-J243,0)))</f>
        <v>644.30140148551413</v>
      </c>
      <c r="I243">
        <f>IF(OR(ISERROR(((IPMT(G243/'Mortgage 1 Variables'!E$43,1,'Mortgage 1 Info Calcs'!F$9*'Mortgage 1 Variables'!E$43,-J243+Q243+'Mortgage 1 Info Calcs'!F$24,IF('Mortgage 1 Info Calcs'!F$5="Interest Only",-J243+Q243+'Mortgage 1 Info Calcs'!F$24,0))))),(((IPMT(G243/'Mortgage 1 Variables'!E$43,1,'Mortgage 1 Info Calcs'!F$9*'Mortgage 1 Variables'!E$43,-J$12,-J$12)))=0)),0,((IPMT(G243/'Mortgage 1 Variables'!E$43,1,'Mortgage 1 Info Calcs'!F$9*'Mortgage 1 Variables'!E$43,-J243+Q243+'Mortgage 1 Info Calcs'!F$24,IF('Mortgage 1 Info Calcs'!F$5="Interest Only",-J243+Q243+'Mortgage 1 Info Calcs'!F$24,0)))))</f>
        <v>187.60160841805077</v>
      </c>
      <c r="J243">
        <f>IF(Y242&gt;0,IF(ISTEXT('Mortgage 1 Info Calcs'!K$4),"0",IF(ISTEXT(Y242),Y242,Y242+(IF(ISTEXT(K243),0,K243)))),0)</f>
        <v>37520.321683610156</v>
      </c>
      <c r="K243">
        <f>IF(ISBLANK('Mortgage 1 Monthly Table'!L243),0,'Mortgage 1 Monthly Table'!L243)</f>
        <v>0</v>
      </c>
      <c r="L243">
        <f>IF(ISBLANK('Mortgage 1 Monthly Table'!N243),IF('Mortgage 1 Info Calcs'!F$13="Calculated",IF('Mortgage 1 Info Calcs'!F$22="Keep Same",IF('Mortgage 1 Info Calcs'!F$5="Interest Only",IF(OR(I243&gt;L242,J243=""),I243,IF(J243&lt;L242,IF(J243&lt;L242,J243+I243,IF(L242+M242&gt;J243,L242+I243,L242)),IF(L242+M242&gt;J243,L242+I243,L242))),IF(H243&gt;L242,H243,IF(J243&gt;L242,IF(L242+M242&gt;J243,L242+I243,L242),J243+S243))),IF('Mortgage 1 Info Calcs'!F$5="Interest Only",'Mortgage 1 Monthly Calcs'!I243,'Mortgage 1 Monthly Calcs'!H243)),'Mortgage 1 Monthly Calcs'!L242),'Mortgage 1 Monthly Table'!N243)</f>
        <v>644.30140148551413</v>
      </c>
      <c r="M243">
        <f>IF(ISBLANK('Mortgage 1 Monthly Table'!P243),IF(N242&gt;J243,IF(J243&gt;L242,J243-L242,0),IF(OR(OR(Y242&lt;0,ISTEXT(Y242)),ISTEXT('Mortgage 1 Info Calcs'!$K$4)),"",'Mortgage 1 Info Calcs'!F$21)),'Mortgage 1 Monthly Table'!P243)</f>
        <v>0</v>
      </c>
      <c r="N243">
        <f t="shared" si="24"/>
        <v>644.30140148551413</v>
      </c>
      <c r="O243">
        <f>IF(OR(OR(Y242&lt;0,ISTEXT(Y242)),ISTEXT('Mortgage 1 Info Calcs'!$K$4)),"",(O242+M243))</f>
        <v>0</v>
      </c>
      <c r="P243">
        <f>IF(ISBLANK('Mortgage 1 Monthly Table'!T243),IF(ISTEXT(J243),0,IF(OR(Y242&lt;Q242,AND(Y242&lt;0,NOT(ISTEXT(Y242))),ISTEXT('Mortgage 1 Info Calcs'!$K$4)),IF(-Y242&gt;P242,-Y242,Y242-Q242),IF(J243="",0,'Mortgage 1 Info Calcs'!F$26))),'Mortgage 1 Monthly Table'!T243)</f>
        <v>0</v>
      </c>
      <c r="Q243">
        <f>IF(OR(OR(Y242&lt;0,ISTEXT(Y242)),ISTEXT('Mortgage 1 Info Calcs'!$K$4)),"",IF(O243&lt;0,Q242,(Q242+P243)))</f>
        <v>0</v>
      </c>
      <c r="R243">
        <f>IF(OR(ISERROR(L243-S243),ISTEXT('Mortgage 1 Info Calcs'!$K$4)),"",L243-S243+M243)</f>
        <v>456.69979306746336</v>
      </c>
      <c r="S243">
        <f>IF(OR(IF(ISERROR(ROUND((J243-Q243-'Mortgage 1 Info Calcs'!F$24)*(G243/12),2)),0,(J243-O243-Q243-'Mortgage 1 Info Calcs'!F$24)*(G243/12)),,,ISTEXT('Mortgage 1 Info Calcs'!K$4)),IF(((J243-Q243-'Mortgage 1 Info Calcs'!F$24)*(G243/12))&gt;0,((J243-Q243-'Mortgage 1 Info Calcs'!F$24)*(G243/12)),0),0)</f>
        <v>187.60160841805077</v>
      </c>
      <c r="T243">
        <f>IF(OR(ISERROR(SUM(R$12:R243)),(ISTEXT(T242)),(T242=(SUM(R$12:R243)))),"",SUM(R$12:R243))</f>
        <v>62936.378109457619</v>
      </c>
      <c r="U243">
        <f>SUM(S$12:S243)</f>
        <v>86541.547035180309</v>
      </c>
      <c r="V243" t="str">
        <f>IF(ISBLANK('Mortgage 1 Info Calcs'!F$28),"",IF((O243+Q243)&gt;0,((O243+Q243)*G243/12)-((O243+Q243)*(('Mortgage 1 Info Calcs'!F$28)-('Mortgage 1 Info Calcs'!F$28*'Mortgage 1 Info Calcs'!G$29))/12),""))</f>
        <v/>
      </c>
      <c r="W243" t="str">
        <f>IF(ISTEXT(V243),"",SUM(V$12:V243))</f>
        <v/>
      </c>
      <c r="X243">
        <f>IF(OR(J243=Q243,ISTEXT(Y242),ISTEXT('Mortgage 1 Info Calcs'!$F$17)),"",IF(('Mortgage 1 Info Calcs'!F$18*12)&gt;C242+1,IF(C242='Mortgage 1 Info Calcs'!F$18*12,0,'Mortgage 1 Info Calcs'!F$19+Y243*('Mortgage 1 Info Calcs'!F$17)),'Mortgage 1 Info Calcs'!F$19))</f>
        <v>0</v>
      </c>
      <c r="Y243">
        <f>IF(OR(ISERROR(J243-R243-M243),IF(ISERROR((J243-R243-M243)=0),"True",(J243-R243-M243)=0),ISTEXT('Mortgage 1 Info Calcs'!$K$4)),"",IF((J243&gt;(L243+M243)),(FV((G243/'Mortgage 1 Variables'!E$43),1,(L243+M243),-J243+Q243+'Mortgage 1 Info Calcs'!F$24,0))+Q243+'Mortgage 1 Info Calcs'!F$24+IF(I243&gt;0,0,-I243),""))</f>
        <v>37063.621890542701</v>
      </c>
      <c r="Z243" s="67">
        <f>IF((FV(IF(G243=0,'Mortgage 1 Info Calcs'!F$8,G243)/12,1,PMT(IF(G243=0,'Mortgage 1 Info Calcs'!F$8,G243)/12,('Mortgage 1 Info Calcs'!F$9*12)-C242,-Z242,0),-Z242,0))&gt;0,(FV(IF(G243=0,'Mortgage 1 Info Calcs'!F$8,G243)/12,1,PMT(IF(G243=0,'Mortgage 1 Info Calcs'!F$8,G243)/12,('Mortgage 1 Info Calcs'!F$9*12)-C242,-Z242,0),-Z242,0)),0)</f>
        <v>37063.621890542701</v>
      </c>
      <c r="AA243" s="67">
        <f>IF(Z243&lt;=0,0,(IPMT(IF(G243=0,'Mortgage 1 Info Calcs'!F$8,G243)/12,1,('Mortgage 1 Info Calcs'!F$9*12)-C242,-Z242,0)))</f>
        <v>187.60160841805077</v>
      </c>
      <c r="AB243" s="67">
        <f>IF(C243&lt;('Mortgage 1 Info Calcs'!F$9*12),SUM(AA$12:AA243),0)</f>
        <v>86541.547035180309</v>
      </c>
      <c r="AC243" s="14">
        <v>232</v>
      </c>
      <c r="AD243" s="174">
        <f t="shared" si="25"/>
        <v>19.333333333333332</v>
      </c>
      <c r="AE243" s="174" t="str">
        <f>IF(Y243="","",IF(J$12+X243='Mortgage 2 Monthly calcs'!J$12+'Mortgage 2 Monthly calcs'!V243,"",IF(J$12+X243&gt;'Mortgage 2 Monthly calcs'!J$12+'Mortgage 2 Monthly calcs'!V243,IF(Y243+X243+'Mortgage 1 Info Calcs'!F$15&gt;'Mortgage 2 Monthly calcs'!W243+'Mortgage 2 Monthly calcs'!V243,"",C243),IF(Y243+X243&lt;'Mortgage 2 Monthly calcs'!W243+'Mortgage 2 Monthly calcs'!V243,"",C243))))</f>
        <v/>
      </c>
      <c r="AG243" s="16"/>
      <c r="AH243" s="16"/>
      <c r="AI243" s="15"/>
    </row>
    <row r="244" spans="2:35" ht="11.7" customHeight="1" x14ac:dyDescent="0.25">
      <c r="B244">
        <f t="shared" si="23"/>
        <v>19.416666666666668</v>
      </c>
      <c r="C244">
        <v>233</v>
      </c>
      <c r="D244" t="str">
        <f>IF(J1012=1,F235+1,"")</f>
        <v/>
      </c>
      <c r="E244" t="str">
        <f t="shared" si="26"/>
        <v/>
      </c>
      <c r="F244" t="str">
        <f>VLOOKUP('Mortgage 1 Variables'!D$12,'Mortgage 1 Variables'!B$8:C$19,2)</f>
        <v>Mar</v>
      </c>
      <c r="G244">
        <f>IF(ISBLANK('Mortgage 1 Monthly Table'!G244),IF(OR(J244=Q244,ISTEXT(Y243),ISTEXT('Mortgage 1 Info Calcs'!$K$4)),0,IF(('Mortgage 1 Info Calcs'!F$7*12)&gt;C243,G243,IF(C243='Mortgage 1 Info Calcs'!F$7*12,'Mortgage 1 Info Calcs'!F$8,G243))),'Mortgage 1 Monthly Table'!G244)</f>
        <v>0.06</v>
      </c>
      <c r="H244">
        <f>((PMT(G244/'Mortgage 1 Variables'!E$43,('Mortgage 1 Info Calcs'!F$9*'Mortgage 1 Variables'!E$43)-C243,-J244,0)))</f>
        <v>644.30140148551425</v>
      </c>
      <c r="I244">
        <f>IF(OR(ISERROR(((IPMT(G244/'Mortgage 1 Variables'!E$43,1,'Mortgage 1 Info Calcs'!F$9*'Mortgage 1 Variables'!E$43,-J244+Q244+'Mortgage 1 Info Calcs'!F$24,IF('Mortgage 1 Info Calcs'!F$5="Interest Only",-J244+Q244+'Mortgage 1 Info Calcs'!F$24,0))))),(((IPMT(G244/'Mortgage 1 Variables'!E$43,1,'Mortgage 1 Info Calcs'!F$9*'Mortgage 1 Variables'!E$43,-J$12,-J$12)))=0)),0,((IPMT(G244/'Mortgage 1 Variables'!E$43,1,'Mortgage 1 Info Calcs'!F$9*'Mortgage 1 Variables'!E$43,-J244+Q244+'Mortgage 1 Info Calcs'!F$24,IF('Mortgage 1 Info Calcs'!F$5="Interest Only",-J244+Q244+'Mortgage 1 Info Calcs'!F$24,0)))))</f>
        <v>185.31810945271351</v>
      </c>
      <c r="J244">
        <f>IF(Y243&gt;0,IF(ISTEXT('Mortgage 1 Info Calcs'!K$4),"0",IF(ISTEXT(Y243),Y243,Y243+(IF(ISTEXT(K244),0,K244)))),0)</f>
        <v>37063.621890542701</v>
      </c>
      <c r="K244">
        <f>IF(ISBLANK('Mortgage 1 Monthly Table'!L244),0,'Mortgage 1 Monthly Table'!L244)</f>
        <v>0</v>
      </c>
      <c r="L244">
        <f>IF(ISBLANK('Mortgage 1 Monthly Table'!N244),IF('Mortgage 1 Info Calcs'!F$13="Calculated",IF('Mortgage 1 Info Calcs'!F$22="Keep Same",IF('Mortgage 1 Info Calcs'!F$5="Interest Only",IF(OR(I244&gt;L243,J244=""),I244,IF(J244&lt;L243,IF(J244&lt;L243,J244+I244,IF(L243+M243&gt;J244,L243+I244,L243)),IF(L243+M243&gt;J244,L243+I244,L243))),IF(H244&gt;L243,H244,IF(J244&gt;L243,IF(L243+M243&gt;J244,L243+I244,L243),J244+S244))),IF('Mortgage 1 Info Calcs'!F$5="Interest Only",'Mortgage 1 Monthly Calcs'!I244,'Mortgage 1 Monthly Calcs'!H244)),'Mortgage 1 Monthly Calcs'!L243),'Mortgage 1 Monthly Table'!N244)</f>
        <v>644.30140148551425</v>
      </c>
      <c r="M244">
        <f>IF(ISBLANK('Mortgage 1 Monthly Table'!P244),IF(N243&gt;J244,IF(J244&gt;L243,J244-L243,0),IF(OR(OR(Y243&lt;0,ISTEXT(Y243)),ISTEXT('Mortgage 1 Info Calcs'!$K$4)),"",'Mortgage 1 Info Calcs'!F$21)),'Mortgage 1 Monthly Table'!P244)</f>
        <v>0</v>
      </c>
      <c r="N244">
        <f t="shared" si="24"/>
        <v>644.30140148551425</v>
      </c>
      <c r="O244">
        <f>IF(OR(OR(Y243&lt;0,ISTEXT(Y243)),ISTEXT('Mortgage 1 Info Calcs'!$K$4)),"",(O243+M244))</f>
        <v>0</v>
      </c>
      <c r="P244">
        <f>IF(ISBLANK('Mortgage 1 Monthly Table'!T244),IF(ISTEXT(J244),0,IF(OR(Y243&lt;Q243,AND(Y243&lt;0,NOT(ISTEXT(Y243))),ISTEXT('Mortgage 1 Info Calcs'!$K$4)),IF(-Y243&gt;P243,-Y243,Y243-Q243),IF(J244="",0,'Mortgage 1 Info Calcs'!F$26))),'Mortgage 1 Monthly Table'!T244)</f>
        <v>0</v>
      </c>
      <c r="Q244">
        <f>IF(OR(OR(Y243&lt;0,ISTEXT(Y243)),ISTEXT('Mortgage 1 Info Calcs'!$K$4)),"",IF(O244&lt;0,Q243,(Q243+P244)))</f>
        <v>0</v>
      </c>
      <c r="R244">
        <f>IF(OR(ISERROR(L244-S244),ISTEXT('Mortgage 1 Info Calcs'!$K$4)),"",L244-S244+M244)</f>
        <v>458.9832920328007</v>
      </c>
      <c r="S244">
        <f>IF(OR(IF(ISERROR(ROUND((J244-Q244-'Mortgage 1 Info Calcs'!F$24)*(G244/12),2)),0,(J244-O244-Q244-'Mortgage 1 Info Calcs'!F$24)*(G244/12)),,,ISTEXT('Mortgage 1 Info Calcs'!K$4)),IF(((J244-Q244-'Mortgage 1 Info Calcs'!F$24)*(G244/12))&gt;0,((J244-Q244-'Mortgage 1 Info Calcs'!F$24)*(G244/12)),0),0)</f>
        <v>185.31810945271351</v>
      </c>
      <c r="T244">
        <f>IF(OR(ISERROR(SUM(R$12:R244)),(ISTEXT(T243)),(T243=(SUM(R$12:R244)))),"",SUM(R$12:R244))</f>
        <v>63395.361401490416</v>
      </c>
      <c r="U244">
        <f>SUM(S$12:S244)</f>
        <v>86726.865144633019</v>
      </c>
      <c r="V244" t="str">
        <f>IF(ISBLANK('Mortgage 1 Info Calcs'!F$28),"",IF((O244+Q244)&gt;0,((O244+Q244)*G244/12)-((O244+Q244)*(('Mortgage 1 Info Calcs'!F$28)-('Mortgage 1 Info Calcs'!F$28*'Mortgage 1 Info Calcs'!G$29))/12),""))</f>
        <v/>
      </c>
      <c r="W244" t="str">
        <f>IF(ISTEXT(V244),"",SUM(V$12:V244))</f>
        <v/>
      </c>
      <c r="X244">
        <f>IF(OR(J244=Q244,ISTEXT(Y243),ISTEXT('Mortgage 1 Info Calcs'!$F$17)),"",IF(('Mortgage 1 Info Calcs'!F$18*12)&gt;C243+1,IF(C243='Mortgage 1 Info Calcs'!F$18*12,0,'Mortgage 1 Info Calcs'!F$19+Y244*('Mortgage 1 Info Calcs'!F$17)),'Mortgage 1 Info Calcs'!F$19))</f>
        <v>0</v>
      </c>
      <c r="Y244">
        <f>IF(OR(ISERROR(J244-R244-M244),IF(ISERROR((J244-R244-M244)=0),"True",(J244-R244-M244)=0),ISTEXT('Mortgage 1 Info Calcs'!$K$4)),"",IF((J244&gt;(L244+M244)),(FV((G244/'Mortgage 1 Variables'!E$43),1,(L244+M244),-J244+Q244+'Mortgage 1 Info Calcs'!F$24,0))+Q244+'Mortgage 1 Info Calcs'!F$24+IF(I244&gt;0,0,-I244),""))</f>
        <v>36604.638598509911</v>
      </c>
      <c r="Z244" s="67">
        <f>IF((FV(IF(G244=0,'Mortgage 1 Info Calcs'!F$8,G244)/12,1,PMT(IF(G244=0,'Mortgage 1 Info Calcs'!F$8,G244)/12,('Mortgage 1 Info Calcs'!F$9*12)-C243,-Z243,0),-Z243,0))&gt;0,(FV(IF(G244=0,'Mortgage 1 Info Calcs'!F$8,G244)/12,1,PMT(IF(G244=0,'Mortgage 1 Info Calcs'!F$8,G244)/12,('Mortgage 1 Info Calcs'!F$9*12)-C243,-Z243,0),-Z243,0)),0)</f>
        <v>36604.638598509911</v>
      </c>
      <c r="AA244" s="67">
        <f>IF(Z244&lt;=0,0,(IPMT(IF(G244=0,'Mortgage 1 Info Calcs'!F$8,G244)/12,1,('Mortgage 1 Info Calcs'!F$9*12)-C243,-Z243,0)))</f>
        <v>185.31810945271351</v>
      </c>
      <c r="AB244" s="67">
        <f>IF(C244&lt;('Mortgage 1 Info Calcs'!F$9*12),SUM(AA$12:AA244),0)</f>
        <v>86726.865144633019</v>
      </c>
      <c r="AC244" s="14">
        <v>233</v>
      </c>
      <c r="AD244" s="174">
        <f t="shared" si="25"/>
        <v>19.416666666666668</v>
      </c>
      <c r="AE244" s="174" t="str">
        <f>IF(Y244="","",IF(J$12+X244='Mortgage 2 Monthly calcs'!J$12+'Mortgage 2 Monthly calcs'!V244,"",IF(J$12+X244&gt;'Mortgage 2 Monthly calcs'!J$12+'Mortgage 2 Monthly calcs'!V244,IF(Y244+X244+'Mortgage 1 Info Calcs'!F$15&gt;'Mortgage 2 Monthly calcs'!W244+'Mortgage 2 Monthly calcs'!V244,"",C244),IF(Y244+X244&lt;'Mortgage 2 Monthly calcs'!W244+'Mortgage 2 Monthly calcs'!V244,"",C244))))</f>
        <v/>
      </c>
      <c r="AG244" s="16"/>
      <c r="AH244" s="16"/>
      <c r="AI244" s="15"/>
    </row>
    <row r="245" spans="2:35" ht="11.7" customHeight="1" x14ac:dyDescent="0.25">
      <c r="B245">
        <f t="shared" si="23"/>
        <v>19.5</v>
      </c>
      <c r="C245">
        <v>234</v>
      </c>
      <c r="D245" t="str">
        <f>IF(J1013=1,F235+1,"")</f>
        <v/>
      </c>
      <c r="E245" t="str">
        <f t="shared" si="26"/>
        <v/>
      </c>
      <c r="F245" t="str">
        <f>VLOOKUP('Mortgage 1 Variables'!D$13,'Mortgage 1 Variables'!B$8:C$19,2)</f>
        <v>Apr</v>
      </c>
      <c r="G245">
        <f>IF(ISBLANK('Mortgage 1 Monthly Table'!G245),IF(OR(J245=Q245,ISTEXT(Y244),ISTEXT('Mortgage 1 Info Calcs'!$K$4)),0,IF(('Mortgage 1 Info Calcs'!F$7*12)&gt;C244,G244,IF(C244='Mortgage 1 Info Calcs'!F$7*12,'Mortgage 1 Info Calcs'!F$8,G244))),'Mortgage 1 Monthly Table'!G245)</f>
        <v>0.06</v>
      </c>
      <c r="H245">
        <f>((PMT(G245/'Mortgage 1 Variables'!E$43,('Mortgage 1 Info Calcs'!F$9*'Mortgage 1 Variables'!E$43)-C244,-J245,0)))</f>
        <v>644.30140148551459</v>
      </c>
      <c r="I245">
        <f>IF(OR(ISERROR(((IPMT(G245/'Mortgage 1 Variables'!E$43,1,'Mortgage 1 Info Calcs'!F$9*'Mortgage 1 Variables'!E$43,-J245+Q245+'Mortgage 1 Info Calcs'!F$24,IF('Mortgage 1 Info Calcs'!F$5="Interest Only",-J245+Q245+'Mortgage 1 Info Calcs'!F$24,0))))),(((IPMT(G245/'Mortgage 1 Variables'!E$43,1,'Mortgage 1 Info Calcs'!F$9*'Mortgage 1 Variables'!E$43,-J$12,-J$12)))=0)),0,((IPMT(G245/'Mortgage 1 Variables'!E$43,1,'Mortgage 1 Info Calcs'!F$9*'Mortgage 1 Variables'!E$43,-J245+Q245+'Mortgage 1 Info Calcs'!F$24,IF('Mortgage 1 Info Calcs'!F$5="Interest Only",-J245+Q245+'Mortgage 1 Info Calcs'!F$24,0)))))</f>
        <v>183.02319299254955</v>
      </c>
      <c r="J245">
        <f>IF(Y244&gt;0,IF(ISTEXT('Mortgage 1 Info Calcs'!K$4),"0",IF(ISTEXT(Y244),Y244,Y244+(IF(ISTEXT(K245),0,K245)))),0)</f>
        <v>36604.638598509911</v>
      </c>
      <c r="K245">
        <f>IF(ISBLANK('Mortgage 1 Monthly Table'!L245),0,'Mortgage 1 Monthly Table'!L245)</f>
        <v>0</v>
      </c>
      <c r="L245">
        <f>IF(ISBLANK('Mortgage 1 Monthly Table'!N245),IF('Mortgage 1 Info Calcs'!F$13="Calculated",IF('Mortgage 1 Info Calcs'!F$22="Keep Same",IF('Mortgage 1 Info Calcs'!F$5="Interest Only",IF(OR(I245&gt;L244,J245=""),I245,IF(J245&lt;L244,IF(J245&lt;L244,J245+I245,IF(L244+M244&gt;J245,L244+I245,L244)),IF(L244+M244&gt;J245,L244+I245,L244))),IF(H245&gt;L244,H245,IF(J245&gt;L244,IF(L244+M244&gt;J245,L244+I245,L244),J245+S245))),IF('Mortgage 1 Info Calcs'!F$5="Interest Only",'Mortgage 1 Monthly Calcs'!I245,'Mortgage 1 Monthly Calcs'!H245)),'Mortgage 1 Monthly Calcs'!L244),'Mortgage 1 Monthly Table'!N245)</f>
        <v>644.30140148551459</v>
      </c>
      <c r="M245">
        <f>IF(ISBLANK('Mortgage 1 Monthly Table'!P245),IF(N244&gt;J245,IF(J245&gt;L244,J245-L244,0),IF(OR(OR(Y244&lt;0,ISTEXT(Y244)),ISTEXT('Mortgage 1 Info Calcs'!$K$4)),"",'Mortgage 1 Info Calcs'!F$21)),'Mortgage 1 Monthly Table'!P245)</f>
        <v>0</v>
      </c>
      <c r="N245">
        <f t="shared" si="24"/>
        <v>644.30140148551459</v>
      </c>
      <c r="O245">
        <f>IF(OR(OR(Y244&lt;0,ISTEXT(Y244)),ISTEXT('Mortgage 1 Info Calcs'!$K$4)),"",(O244+M245))</f>
        <v>0</v>
      </c>
      <c r="P245">
        <f>IF(ISBLANK('Mortgage 1 Monthly Table'!T245),IF(ISTEXT(J245),0,IF(OR(Y244&lt;Q244,AND(Y244&lt;0,NOT(ISTEXT(Y244))),ISTEXT('Mortgage 1 Info Calcs'!$K$4)),IF(-Y244&gt;P244,-Y244,Y244-Q244),IF(J245="",0,'Mortgage 1 Info Calcs'!F$26))),'Mortgage 1 Monthly Table'!T245)</f>
        <v>0</v>
      </c>
      <c r="Q245">
        <f>IF(OR(OR(Y244&lt;0,ISTEXT(Y244)),ISTEXT('Mortgage 1 Info Calcs'!$K$4)),"",IF(O245&lt;0,Q244,(Q244+P245)))</f>
        <v>0</v>
      </c>
      <c r="R245">
        <f>IF(OR(ISERROR(L245-S245),ISTEXT('Mortgage 1 Info Calcs'!$K$4)),"",L245-S245+M245)</f>
        <v>461.27820849296506</v>
      </c>
      <c r="S245">
        <f>IF(OR(IF(ISERROR(ROUND((J245-Q245-'Mortgage 1 Info Calcs'!F$24)*(G245/12),2)),0,(J245-O245-Q245-'Mortgage 1 Info Calcs'!F$24)*(G245/12)),,,ISTEXT('Mortgage 1 Info Calcs'!K$4)),IF(((J245-Q245-'Mortgage 1 Info Calcs'!F$24)*(G245/12))&gt;0,((J245-Q245-'Mortgage 1 Info Calcs'!F$24)*(G245/12)),0),0)</f>
        <v>183.02319299254955</v>
      </c>
      <c r="T245">
        <f>IF(OR(ISERROR(SUM(R$12:R245)),(ISTEXT(T244)),(T244=(SUM(R$12:R245)))),"",SUM(R$12:R245))</f>
        <v>63856.63960998338</v>
      </c>
      <c r="U245">
        <f>SUM(S$12:S245)</f>
        <v>86909.888337625569</v>
      </c>
      <c r="V245" t="str">
        <f>IF(ISBLANK('Mortgage 1 Info Calcs'!F$28),"",IF((O245+Q245)&gt;0,((O245+Q245)*G245/12)-((O245+Q245)*(('Mortgage 1 Info Calcs'!F$28)-('Mortgage 1 Info Calcs'!F$28*'Mortgage 1 Info Calcs'!G$29))/12),""))</f>
        <v/>
      </c>
      <c r="W245" t="str">
        <f>IF(ISTEXT(V245),"",SUM(V$12:V245))</f>
        <v/>
      </c>
      <c r="X245">
        <f>IF(OR(J245=Q245,ISTEXT(Y244),ISTEXT('Mortgage 1 Info Calcs'!$F$17)),"",IF(('Mortgage 1 Info Calcs'!F$18*12)&gt;C244+1,IF(C244='Mortgage 1 Info Calcs'!F$18*12,0,'Mortgage 1 Info Calcs'!F$19+Y245*('Mortgage 1 Info Calcs'!F$17)),'Mortgage 1 Info Calcs'!F$19))</f>
        <v>0</v>
      </c>
      <c r="Y245">
        <f>IF(OR(ISERROR(J245-R245-M245),IF(ISERROR((J245-R245-M245)=0),"True",(J245-R245-M245)=0),ISTEXT('Mortgage 1 Info Calcs'!$K$4)),"",IF((J245&gt;(L245+M245)),(FV((G245/'Mortgage 1 Variables'!E$43),1,(L245+M245),-J245+Q245+'Mortgage 1 Info Calcs'!F$24,0))+Q245+'Mortgage 1 Info Calcs'!F$24+IF(I245&gt;0,0,-I245),""))</f>
        <v>36143.360390016955</v>
      </c>
      <c r="Z245" s="67">
        <f>IF((FV(IF(G245=0,'Mortgage 1 Info Calcs'!F$8,G245)/12,1,PMT(IF(G245=0,'Mortgage 1 Info Calcs'!F$8,G245)/12,('Mortgage 1 Info Calcs'!F$9*12)-C244,-Z244,0),-Z244,0))&gt;0,(FV(IF(G245=0,'Mortgage 1 Info Calcs'!F$8,G245)/12,1,PMT(IF(G245=0,'Mortgage 1 Info Calcs'!F$8,G245)/12,('Mortgage 1 Info Calcs'!F$9*12)-C244,-Z244,0),-Z244,0)),0)</f>
        <v>36143.360390016955</v>
      </c>
      <c r="AA245" s="67">
        <f>IF(Z245&lt;=0,0,(IPMT(IF(G245=0,'Mortgage 1 Info Calcs'!F$8,G245)/12,1,('Mortgage 1 Info Calcs'!F$9*12)-C244,-Z244,0)))</f>
        <v>183.02319299254955</v>
      </c>
      <c r="AB245" s="67">
        <f>IF(C245&lt;('Mortgage 1 Info Calcs'!F$9*12),SUM(AA$12:AA245),0)</f>
        <v>86909.888337625569</v>
      </c>
      <c r="AC245" s="14">
        <v>234</v>
      </c>
      <c r="AD245" s="174">
        <f t="shared" si="25"/>
        <v>19.5</v>
      </c>
      <c r="AE245" s="174" t="str">
        <f>IF(Y245="","",IF(J$12+X245='Mortgage 2 Monthly calcs'!J$12+'Mortgage 2 Monthly calcs'!V245,"",IF(J$12+X245&gt;'Mortgage 2 Monthly calcs'!J$12+'Mortgage 2 Monthly calcs'!V245,IF(Y245+X245+'Mortgage 1 Info Calcs'!F$15&gt;'Mortgage 2 Monthly calcs'!W245+'Mortgage 2 Monthly calcs'!V245,"",C245),IF(Y245+X245&lt;'Mortgage 2 Monthly calcs'!W245+'Mortgage 2 Monthly calcs'!V245,"",C245))))</f>
        <v/>
      </c>
      <c r="AG245" s="16"/>
      <c r="AH245" s="16"/>
      <c r="AI245" s="15"/>
    </row>
    <row r="246" spans="2:35" ht="11.7" customHeight="1" x14ac:dyDescent="0.25">
      <c r="B246">
        <f t="shared" si="23"/>
        <v>19.583333333333332</v>
      </c>
      <c r="C246">
        <v>235</v>
      </c>
      <c r="D246" t="str">
        <f>IF(J1014=1,F235+1,"")</f>
        <v/>
      </c>
      <c r="E246" t="str">
        <f t="shared" si="26"/>
        <v/>
      </c>
      <c r="F246" t="str">
        <f>VLOOKUP('Mortgage 1 Variables'!D$14,'Mortgage 1 Variables'!B$8:C$19,2)</f>
        <v>May</v>
      </c>
      <c r="G246">
        <f>IF(ISBLANK('Mortgage 1 Monthly Table'!G246),IF(OR(J246=Q246,ISTEXT(Y245),ISTEXT('Mortgage 1 Info Calcs'!$K$4)),0,IF(('Mortgage 1 Info Calcs'!F$7*12)&gt;C245,G245,IF(C245='Mortgage 1 Info Calcs'!F$7*12,'Mortgage 1 Info Calcs'!F$8,G245))),'Mortgage 1 Monthly Table'!G246)</f>
        <v>0.06</v>
      </c>
      <c r="H246">
        <f>((PMT(G246/'Mortgage 1 Variables'!E$43,('Mortgage 1 Info Calcs'!F$9*'Mortgage 1 Variables'!E$43)-C245,-J246,0)))</f>
        <v>644.30140148551459</v>
      </c>
      <c r="I246">
        <f>IF(OR(ISERROR(((IPMT(G246/'Mortgage 1 Variables'!E$43,1,'Mortgage 1 Info Calcs'!F$9*'Mortgage 1 Variables'!E$43,-J246+Q246+'Mortgage 1 Info Calcs'!F$24,IF('Mortgage 1 Info Calcs'!F$5="Interest Only",-J246+Q246+'Mortgage 1 Info Calcs'!F$24,0))))),(((IPMT(G246/'Mortgage 1 Variables'!E$43,1,'Mortgage 1 Info Calcs'!F$9*'Mortgage 1 Variables'!E$43,-J$12,-J$12)))=0)),0,((IPMT(G246/'Mortgage 1 Variables'!E$43,1,'Mortgage 1 Info Calcs'!F$9*'Mortgage 1 Variables'!E$43,-J246+Q246+'Mortgage 1 Info Calcs'!F$24,IF('Mortgage 1 Info Calcs'!F$5="Interest Only",-J246+Q246+'Mortgage 1 Info Calcs'!F$24,0)))))</f>
        <v>180.71680195008477</v>
      </c>
      <c r="J246">
        <f>IF(Y245&gt;0,IF(ISTEXT('Mortgage 1 Info Calcs'!K$4),"0",IF(ISTEXT(Y245),Y245,Y245+(IF(ISTEXT(K246),0,K246)))),0)</f>
        <v>36143.360390016955</v>
      </c>
      <c r="K246">
        <f>IF(ISBLANK('Mortgage 1 Monthly Table'!L246),0,'Mortgage 1 Monthly Table'!L246)</f>
        <v>0</v>
      </c>
      <c r="L246">
        <f>IF(ISBLANK('Mortgage 1 Monthly Table'!N246),IF('Mortgage 1 Info Calcs'!F$13="Calculated",IF('Mortgage 1 Info Calcs'!F$22="Keep Same",IF('Mortgage 1 Info Calcs'!F$5="Interest Only",IF(OR(I246&gt;L245,J246=""),I246,IF(J246&lt;L245,IF(J246&lt;L245,J246+I246,IF(L245+M245&gt;J246,L245+I246,L245)),IF(L245+M245&gt;J246,L245+I246,L245))),IF(H246&gt;L245,H246,IF(J246&gt;L245,IF(L245+M245&gt;J246,L245+I246,L245),J246+S246))),IF('Mortgage 1 Info Calcs'!F$5="Interest Only",'Mortgage 1 Monthly Calcs'!I246,'Mortgage 1 Monthly Calcs'!H246)),'Mortgage 1 Monthly Calcs'!L245),'Mortgage 1 Monthly Table'!N246)</f>
        <v>644.30140148551459</v>
      </c>
      <c r="M246">
        <f>IF(ISBLANK('Mortgage 1 Monthly Table'!P246),IF(N245&gt;J246,IF(J246&gt;L245,J246-L245,0),IF(OR(OR(Y245&lt;0,ISTEXT(Y245)),ISTEXT('Mortgage 1 Info Calcs'!$K$4)),"",'Mortgage 1 Info Calcs'!F$21)),'Mortgage 1 Monthly Table'!P246)</f>
        <v>0</v>
      </c>
      <c r="N246">
        <f t="shared" si="24"/>
        <v>644.30140148551459</v>
      </c>
      <c r="O246">
        <f>IF(OR(OR(Y245&lt;0,ISTEXT(Y245)),ISTEXT('Mortgage 1 Info Calcs'!$K$4)),"",(O245+M246))</f>
        <v>0</v>
      </c>
      <c r="P246">
        <f>IF(ISBLANK('Mortgage 1 Monthly Table'!T246),IF(ISTEXT(J246),0,IF(OR(Y245&lt;Q245,AND(Y245&lt;0,NOT(ISTEXT(Y245))),ISTEXT('Mortgage 1 Info Calcs'!$K$4)),IF(-Y245&gt;P245,-Y245,Y245-Q245),IF(J246="",0,'Mortgage 1 Info Calcs'!F$26))),'Mortgage 1 Monthly Table'!T246)</f>
        <v>0</v>
      </c>
      <c r="Q246">
        <f>IF(OR(OR(Y245&lt;0,ISTEXT(Y245)),ISTEXT('Mortgage 1 Info Calcs'!$K$4)),"",IF(O246&lt;0,Q245,(Q245+P246)))</f>
        <v>0</v>
      </c>
      <c r="R246">
        <f>IF(OR(ISERROR(L246-S246),ISTEXT('Mortgage 1 Info Calcs'!$K$4)),"",L246-S246+M246)</f>
        <v>463.58459953542979</v>
      </c>
      <c r="S246">
        <f>IF(OR(IF(ISERROR(ROUND((J246-Q246-'Mortgage 1 Info Calcs'!F$24)*(G246/12),2)),0,(J246-O246-Q246-'Mortgage 1 Info Calcs'!F$24)*(G246/12)),,,ISTEXT('Mortgage 1 Info Calcs'!K$4)),IF(((J246-Q246-'Mortgage 1 Info Calcs'!F$24)*(G246/12))&gt;0,((J246-Q246-'Mortgage 1 Info Calcs'!F$24)*(G246/12)),0),0)</f>
        <v>180.71680195008477</v>
      </c>
      <c r="T246">
        <f>IF(OR(ISERROR(SUM(R$12:R246)),(ISTEXT(T245)),(T245=(SUM(R$12:R246)))),"",SUM(R$12:R246))</f>
        <v>64320.224209518812</v>
      </c>
      <c r="U246">
        <f>SUM(S$12:S246)</f>
        <v>87090.605139575651</v>
      </c>
      <c r="V246" t="str">
        <f>IF(ISBLANK('Mortgage 1 Info Calcs'!F$28),"",IF((O246+Q246)&gt;0,((O246+Q246)*G246/12)-((O246+Q246)*(('Mortgage 1 Info Calcs'!F$28)-('Mortgage 1 Info Calcs'!F$28*'Mortgage 1 Info Calcs'!G$29))/12),""))</f>
        <v/>
      </c>
      <c r="W246" t="str">
        <f>IF(ISTEXT(V246),"",SUM(V$12:V246))</f>
        <v/>
      </c>
      <c r="X246">
        <f>IF(OR(J246=Q246,ISTEXT(Y245),ISTEXT('Mortgage 1 Info Calcs'!$F$17)),"",IF(('Mortgage 1 Info Calcs'!F$18*12)&gt;C245+1,IF(C245='Mortgage 1 Info Calcs'!F$18*12,0,'Mortgage 1 Info Calcs'!F$19+Y246*('Mortgage 1 Info Calcs'!F$17)),'Mortgage 1 Info Calcs'!F$19))</f>
        <v>0</v>
      </c>
      <c r="Y246">
        <f>IF(OR(ISERROR(J246-R246-M246),IF(ISERROR((J246-R246-M246)=0),"True",(J246-R246-M246)=0),ISTEXT('Mortgage 1 Info Calcs'!$K$4)),"",IF((J246&gt;(L246+M246)),(FV((G246/'Mortgage 1 Variables'!E$43),1,(L246+M246),-J246+Q246+'Mortgage 1 Info Calcs'!F$24,0))+Q246+'Mortgage 1 Info Calcs'!F$24+IF(I246&gt;0,0,-I246),""))</f>
        <v>35679.775790481537</v>
      </c>
      <c r="Z246" s="67">
        <f>IF((FV(IF(G246=0,'Mortgage 1 Info Calcs'!F$8,G246)/12,1,PMT(IF(G246=0,'Mortgage 1 Info Calcs'!F$8,G246)/12,('Mortgage 1 Info Calcs'!F$9*12)-C245,-Z245,0),-Z245,0))&gt;0,(FV(IF(G246=0,'Mortgage 1 Info Calcs'!F$8,G246)/12,1,PMT(IF(G246=0,'Mortgage 1 Info Calcs'!F$8,G246)/12,('Mortgage 1 Info Calcs'!F$9*12)-C245,-Z245,0),-Z245,0)),0)</f>
        <v>35679.775790481537</v>
      </c>
      <c r="AA246" s="67">
        <f>IF(Z246&lt;=0,0,(IPMT(IF(G246=0,'Mortgage 1 Info Calcs'!F$8,G246)/12,1,('Mortgage 1 Info Calcs'!F$9*12)-C245,-Z245,0)))</f>
        <v>180.71680195008477</v>
      </c>
      <c r="AB246" s="67">
        <f>IF(C246&lt;('Mortgage 1 Info Calcs'!F$9*12),SUM(AA$12:AA246),0)</f>
        <v>87090.605139575651</v>
      </c>
      <c r="AC246" s="14">
        <v>235</v>
      </c>
      <c r="AD246" s="174">
        <f t="shared" si="25"/>
        <v>19.583333333333332</v>
      </c>
      <c r="AE246" s="174" t="str">
        <f>IF(Y246="","",IF(J$12+X246='Mortgage 2 Monthly calcs'!J$12+'Mortgage 2 Monthly calcs'!V246,"",IF(J$12+X246&gt;'Mortgage 2 Monthly calcs'!J$12+'Mortgage 2 Monthly calcs'!V246,IF(Y246+X246+'Mortgage 1 Info Calcs'!F$15&gt;'Mortgage 2 Monthly calcs'!W246+'Mortgage 2 Monthly calcs'!V246,"",C246),IF(Y246+X246&lt;'Mortgage 2 Monthly calcs'!W246+'Mortgage 2 Monthly calcs'!V246,"",C246))))</f>
        <v/>
      </c>
      <c r="AG246" s="16"/>
      <c r="AH246" s="16"/>
      <c r="AI246" s="15"/>
    </row>
    <row r="247" spans="2:35" ht="11.7" customHeight="1" x14ac:dyDescent="0.25">
      <c r="B247">
        <f t="shared" si="23"/>
        <v>19.666666666666668</v>
      </c>
      <c r="C247">
        <v>236</v>
      </c>
      <c r="D247" t="str">
        <f>IF(J1015=1,F235+1,"")</f>
        <v/>
      </c>
      <c r="E247" t="str">
        <f t="shared" si="26"/>
        <v/>
      </c>
      <c r="F247" t="str">
        <f>VLOOKUP('Mortgage 1 Variables'!D$15,'Mortgage 1 Variables'!B$8:C$19,2)</f>
        <v>Jun</v>
      </c>
      <c r="G247">
        <f>IF(ISBLANK('Mortgage 1 Monthly Table'!G247),IF(OR(J247=Q247,ISTEXT(Y246),ISTEXT('Mortgage 1 Info Calcs'!$K$4)),0,IF(('Mortgage 1 Info Calcs'!F$7*12)&gt;C246,G246,IF(C246='Mortgage 1 Info Calcs'!F$7*12,'Mortgage 1 Info Calcs'!F$8,G246))),'Mortgage 1 Monthly Table'!G247)</f>
        <v>0.06</v>
      </c>
      <c r="H247">
        <f>((PMT(G247/'Mortgage 1 Variables'!E$43,('Mortgage 1 Info Calcs'!F$9*'Mortgage 1 Variables'!E$43)-C246,-J247,0)))</f>
        <v>644.30140148551482</v>
      </c>
      <c r="I247">
        <f>IF(OR(ISERROR(((IPMT(G247/'Mortgage 1 Variables'!E$43,1,'Mortgage 1 Info Calcs'!F$9*'Mortgage 1 Variables'!E$43,-J247+Q247+'Mortgage 1 Info Calcs'!F$24,IF('Mortgage 1 Info Calcs'!F$5="Interest Only",-J247+Q247+'Mortgage 1 Info Calcs'!F$24,0))))),(((IPMT(G247/'Mortgage 1 Variables'!E$43,1,'Mortgage 1 Info Calcs'!F$9*'Mortgage 1 Variables'!E$43,-J$12,-J$12)))=0)),0,((IPMT(G247/'Mortgage 1 Variables'!E$43,1,'Mortgage 1 Info Calcs'!F$9*'Mortgage 1 Variables'!E$43,-J247+Q247+'Mortgage 1 Info Calcs'!F$24,IF('Mortgage 1 Info Calcs'!F$5="Interest Only",-J247+Q247+'Mortgage 1 Info Calcs'!F$24,0)))))</f>
        <v>178.3988789524077</v>
      </c>
      <c r="J247">
        <f>IF(Y246&gt;0,IF(ISTEXT('Mortgage 1 Info Calcs'!K$4),"0",IF(ISTEXT(Y246),Y246,Y246+(IF(ISTEXT(K247),0,K247)))),0)</f>
        <v>35679.775790481537</v>
      </c>
      <c r="K247">
        <f>IF(ISBLANK('Mortgage 1 Monthly Table'!L247),0,'Mortgage 1 Monthly Table'!L247)</f>
        <v>0</v>
      </c>
      <c r="L247">
        <f>IF(ISBLANK('Mortgage 1 Monthly Table'!N247),IF('Mortgage 1 Info Calcs'!F$13="Calculated",IF('Mortgage 1 Info Calcs'!F$22="Keep Same",IF('Mortgage 1 Info Calcs'!F$5="Interest Only",IF(OR(I247&gt;L246,J247=""),I247,IF(J247&lt;L246,IF(J247&lt;L246,J247+I247,IF(L246+M246&gt;J247,L246+I247,L246)),IF(L246+M246&gt;J247,L246+I247,L246))),IF(H247&gt;L246,H247,IF(J247&gt;L246,IF(L246+M246&gt;J247,L246+I247,L246),J247+S247))),IF('Mortgage 1 Info Calcs'!F$5="Interest Only",'Mortgage 1 Monthly Calcs'!I247,'Mortgage 1 Monthly Calcs'!H247)),'Mortgage 1 Monthly Calcs'!L246),'Mortgage 1 Monthly Table'!N247)</f>
        <v>644.30140148551482</v>
      </c>
      <c r="M247">
        <f>IF(ISBLANK('Mortgage 1 Monthly Table'!P247),IF(N246&gt;J247,IF(J247&gt;L246,J247-L246,0),IF(OR(OR(Y246&lt;0,ISTEXT(Y246)),ISTEXT('Mortgage 1 Info Calcs'!$K$4)),"",'Mortgage 1 Info Calcs'!F$21)),'Mortgage 1 Monthly Table'!P247)</f>
        <v>0</v>
      </c>
      <c r="N247">
        <f t="shared" si="24"/>
        <v>644.30140148551482</v>
      </c>
      <c r="O247">
        <f>IF(OR(OR(Y246&lt;0,ISTEXT(Y246)),ISTEXT('Mortgage 1 Info Calcs'!$K$4)),"",(O246+M247))</f>
        <v>0</v>
      </c>
      <c r="P247">
        <f>IF(ISBLANK('Mortgage 1 Monthly Table'!T247),IF(ISTEXT(J247),0,IF(OR(Y246&lt;Q246,AND(Y246&lt;0,NOT(ISTEXT(Y246))),ISTEXT('Mortgage 1 Info Calcs'!$K$4)),IF(-Y246&gt;P246,-Y246,Y246-Q246),IF(J247="",0,'Mortgage 1 Info Calcs'!F$26))),'Mortgage 1 Monthly Table'!T247)</f>
        <v>0</v>
      </c>
      <c r="Q247">
        <f>IF(OR(OR(Y246&lt;0,ISTEXT(Y246)),ISTEXT('Mortgage 1 Info Calcs'!$K$4)),"",IF(O247&lt;0,Q246,(Q246+P247)))</f>
        <v>0</v>
      </c>
      <c r="R247">
        <f>IF(OR(ISERROR(L247-S247),ISTEXT('Mortgage 1 Info Calcs'!$K$4)),"",L247-S247+M247)</f>
        <v>465.90252253310712</v>
      </c>
      <c r="S247">
        <f>IF(OR(IF(ISERROR(ROUND((J247-Q247-'Mortgage 1 Info Calcs'!F$24)*(G247/12),2)),0,(J247-O247-Q247-'Mortgage 1 Info Calcs'!F$24)*(G247/12)),,,ISTEXT('Mortgage 1 Info Calcs'!K$4)),IF(((J247-Q247-'Mortgage 1 Info Calcs'!F$24)*(G247/12))&gt;0,((J247-Q247-'Mortgage 1 Info Calcs'!F$24)*(G247/12)),0),0)</f>
        <v>178.3988789524077</v>
      </c>
      <c r="T247">
        <f>IF(OR(ISERROR(SUM(R$12:R247)),(ISTEXT(T246)),(T246=(SUM(R$12:R247)))),"",SUM(R$12:R247))</f>
        <v>64786.126732051918</v>
      </c>
      <c r="U247">
        <f>SUM(S$12:S247)</f>
        <v>87269.004018528052</v>
      </c>
      <c r="V247" t="str">
        <f>IF(ISBLANK('Mortgage 1 Info Calcs'!F$28),"",IF((O247+Q247)&gt;0,((O247+Q247)*G247/12)-((O247+Q247)*(('Mortgage 1 Info Calcs'!F$28)-('Mortgage 1 Info Calcs'!F$28*'Mortgage 1 Info Calcs'!G$29))/12),""))</f>
        <v/>
      </c>
      <c r="W247" t="str">
        <f>IF(ISTEXT(V247),"",SUM(V$12:V247))</f>
        <v/>
      </c>
      <c r="X247">
        <f>IF(OR(J247=Q247,ISTEXT(Y246),ISTEXT('Mortgage 1 Info Calcs'!$F$17)),"",IF(('Mortgage 1 Info Calcs'!F$18*12)&gt;C246+1,IF(C246='Mortgage 1 Info Calcs'!F$18*12,0,'Mortgage 1 Info Calcs'!F$19+Y247*('Mortgage 1 Info Calcs'!F$17)),'Mortgage 1 Info Calcs'!F$19))</f>
        <v>0</v>
      </c>
      <c r="Y247">
        <f>IF(OR(ISERROR(J247-R247-M247),IF(ISERROR((J247-R247-M247)=0),"True",(J247-R247-M247)=0),ISTEXT('Mortgage 1 Info Calcs'!$K$4)),"",IF((J247&gt;(L247+M247)),(FV((G247/'Mortgage 1 Variables'!E$43),1,(L247+M247),-J247+Q247+'Mortgage 1 Info Calcs'!F$24,0))+Q247+'Mortgage 1 Info Calcs'!F$24+IF(I247&gt;0,0,-I247),""))</f>
        <v>35213.873267948438</v>
      </c>
      <c r="Z247" s="67">
        <f>IF((FV(IF(G247=0,'Mortgage 1 Info Calcs'!F$8,G247)/12,1,PMT(IF(G247=0,'Mortgage 1 Info Calcs'!F$8,G247)/12,('Mortgage 1 Info Calcs'!F$9*12)-C246,-Z246,0),-Z246,0))&gt;0,(FV(IF(G247=0,'Mortgage 1 Info Calcs'!F$8,G247)/12,1,PMT(IF(G247=0,'Mortgage 1 Info Calcs'!F$8,G247)/12,('Mortgage 1 Info Calcs'!F$9*12)-C246,-Z246,0),-Z246,0)),0)</f>
        <v>35213.873267948438</v>
      </c>
      <c r="AA247" s="67">
        <f>IF(Z247&lt;=0,0,(IPMT(IF(G247=0,'Mortgage 1 Info Calcs'!F$8,G247)/12,1,('Mortgage 1 Info Calcs'!F$9*12)-C246,-Z246,0)))</f>
        <v>178.3988789524077</v>
      </c>
      <c r="AB247" s="67">
        <f>IF(C247&lt;('Mortgage 1 Info Calcs'!F$9*12),SUM(AA$12:AA247),0)</f>
        <v>87269.004018528052</v>
      </c>
      <c r="AC247" s="14">
        <v>236</v>
      </c>
      <c r="AD247" s="174">
        <f t="shared" si="25"/>
        <v>19.666666666666668</v>
      </c>
      <c r="AE247" s="174" t="str">
        <f>IF(Y247="","",IF(J$12+X247='Mortgage 2 Monthly calcs'!J$12+'Mortgage 2 Monthly calcs'!V247,"",IF(J$12+X247&gt;'Mortgage 2 Monthly calcs'!J$12+'Mortgage 2 Monthly calcs'!V247,IF(Y247+X247+'Mortgage 1 Info Calcs'!F$15&gt;'Mortgage 2 Monthly calcs'!W247+'Mortgage 2 Monthly calcs'!V247,"",C247),IF(Y247+X247&lt;'Mortgage 2 Monthly calcs'!W247+'Mortgage 2 Monthly calcs'!V247,"",C247))))</f>
        <v/>
      </c>
      <c r="AG247" s="16"/>
      <c r="AH247" s="16"/>
      <c r="AI247" s="15"/>
    </row>
    <row r="248" spans="2:35" ht="11.7" customHeight="1" x14ac:dyDescent="0.25">
      <c r="B248">
        <f t="shared" si="23"/>
        <v>19.75</v>
      </c>
      <c r="C248">
        <v>237</v>
      </c>
      <c r="D248" t="str">
        <f>IF(J1016=1,F235+1,"")</f>
        <v/>
      </c>
      <c r="E248" t="str">
        <f t="shared" si="26"/>
        <v/>
      </c>
      <c r="F248" t="str">
        <f>VLOOKUP('Mortgage 1 Variables'!D$16,'Mortgage 1 Variables'!B$8:C$19,2)</f>
        <v>Jul</v>
      </c>
      <c r="G248">
        <f>IF(ISBLANK('Mortgage 1 Monthly Table'!G248),IF(OR(J248=Q248,ISTEXT(Y247),ISTEXT('Mortgage 1 Info Calcs'!$K$4)),0,IF(('Mortgage 1 Info Calcs'!F$7*12)&gt;C247,G247,IF(C247='Mortgage 1 Info Calcs'!F$7*12,'Mortgage 1 Info Calcs'!F$8,G247))),'Mortgage 1 Monthly Table'!G248)</f>
        <v>0.06</v>
      </c>
      <c r="H248">
        <f>((PMT(G248/'Mortgage 1 Variables'!E$43,('Mortgage 1 Info Calcs'!F$9*'Mortgage 1 Variables'!E$43)-C247,-J248,0)))</f>
        <v>644.30140148551516</v>
      </c>
      <c r="I248">
        <f>IF(OR(ISERROR(((IPMT(G248/'Mortgage 1 Variables'!E$43,1,'Mortgage 1 Info Calcs'!F$9*'Mortgage 1 Variables'!E$43,-J248+Q248+'Mortgage 1 Info Calcs'!F$24,IF('Mortgage 1 Info Calcs'!F$5="Interest Only",-J248+Q248+'Mortgage 1 Info Calcs'!F$24,0))))),(((IPMT(G248/'Mortgage 1 Variables'!E$43,1,'Mortgage 1 Info Calcs'!F$9*'Mortgage 1 Variables'!E$43,-J$12,-J$12)))=0)),0,((IPMT(G248/'Mortgage 1 Variables'!E$43,1,'Mortgage 1 Info Calcs'!F$9*'Mortgage 1 Variables'!E$43,-J248+Q248+'Mortgage 1 Info Calcs'!F$24,IF('Mortgage 1 Info Calcs'!F$5="Interest Only",-J248+Q248+'Mortgage 1 Info Calcs'!F$24,0)))))</f>
        <v>176.0693663397422</v>
      </c>
      <c r="J248">
        <f>IF(Y247&gt;0,IF(ISTEXT('Mortgage 1 Info Calcs'!K$4),"0",IF(ISTEXT(Y247),Y247,Y247+(IF(ISTEXT(K248),0,K248)))),0)</f>
        <v>35213.873267948438</v>
      </c>
      <c r="K248">
        <f>IF(ISBLANK('Mortgage 1 Monthly Table'!L248),0,'Mortgage 1 Monthly Table'!L248)</f>
        <v>0</v>
      </c>
      <c r="L248">
        <f>IF(ISBLANK('Mortgage 1 Monthly Table'!N248),IF('Mortgage 1 Info Calcs'!F$13="Calculated",IF('Mortgage 1 Info Calcs'!F$22="Keep Same",IF('Mortgage 1 Info Calcs'!F$5="Interest Only",IF(OR(I248&gt;L247,J248=""),I248,IF(J248&lt;L247,IF(J248&lt;L247,J248+I248,IF(L247+M247&gt;J248,L247+I248,L247)),IF(L247+M247&gt;J248,L247+I248,L247))),IF(H248&gt;L247,H248,IF(J248&gt;L247,IF(L247+M247&gt;J248,L247+I248,L247),J248+S248))),IF('Mortgage 1 Info Calcs'!F$5="Interest Only",'Mortgage 1 Monthly Calcs'!I248,'Mortgage 1 Monthly Calcs'!H248)),'Mortgage 1 Monthly Calcs'!L247),'Mortgage 1 Monthly Table'!N248)</f>
        <v>644.30140148551516</v>
      </c>
      <c r="M248">
        <f>IF(ISBLANK('Mortgage 1 Monthly Table'!P248),IF(N247&gt;J248,IF(J248&gt;L247,J248-L247,0),IF(OR(OR(Y247&lt;0,ISTEXT(Y247)),ISTEXT('Mortgage 1 Info Calcs'!$K$4)),"",'Mortgage 1 Info Calcs'!F$21)),'Mortgage 1 Monthly Table'!P248)</f>
        <v>0</v>
      </c>
      <c r="N248">
        <f t="shared" si="24"/>
        <v>644.30140148551516</v>
      </c>
      <c r="O248">
        <f>IF(OR(OR(Y247&lt;0,ISTEXT(Y247)),ISTEXT('Mortgage 1 Info Calcs'!$K$4)),"",(O247+M248))</f>
        <v>0</v>
      </c>
      <c r="P248">
        <f>IF(ISBLANK('Mortgage 1 Monthly Table'!T248),IF(ISTEXT(J248),0,IF(OR(Y247&lt;Q247,AND(Y247&lt;0,NOT(ISTEXT(Y247))),ISTEXT('Mortgage 1 Info Calcs'!$K$4)),IF(-Y247&gt;P247,-Y247,Y247-Q247),IF(J248="",0,'Mortgage 1 Info Calcs'!F$26))),'Mortgage 1 Monthly Table'!T248)</f>
        <v>0</v>
      </c>
      <c r="Q248">
        <f>IF(OR(OR(Y247&lt;0,ISTEXT(Y247)),ISTEXT('Mortgage 1 Info Calcs'!$K$4)),"",IF(O248&lt;0,Q247,(Q247+P248)))</f>
        <v>0</v>
      </c>
      <c r="R248">
        <f>IF(OR(ISERROR(L248-S248),ISTEXT('Mortgage 1 Info Calcs'!$K$4)),"",L248-S248+M248)</f>
        <v>468.23203514577295</v>
      </c>
      <c r="S248">
        <f>IF(OR(IF(ISERROR(ROUND((J248-Q248-'Mortgage 1 Info Calcs'!F$24)*(G248/12),2)),0,(J248-O248-Q248-'Mortgage 1 Info Calcs'!F$24)*(G248/12)),,,ISTEXT('Mortgage 1 Info Calcs'!K$4)),IF(((J248-Q248-'Mortgage 1 Info Calcs'!F$24)*(G248/12))&gt;0,((J248-Q248-'Mortgage 1 Info Calcs'!F$24)*(G248/12)),0),0)</f>
        <v>176.0693663397422</v>
      </c>
      <c r="T248">
        <f>IF(OR(ISERROR(SUM(R$12:R248)),(ISTEXT(T247)),(T247=(SUM(R$12:R248)))),"",SUM(R$12:R248))</f>
        <v>65254.358767197693</v>
      </c>
      <c r="U248">
        <f>SUM(S$12:S248)</f>
        <v>87445.073384867792</v>
      </c>
      <c r="V248" t="str">
        <f>IF(ISBLANK('Mortgage 1 Info Calcs'!F$28),"",IF((O248+Q248)&gt;0,((O248+Q248)*G248/12)-((O248+Q248)*(('Mortgage 1 Info Calcs'!F$28)-('Mortgage 1 Info Calcs'!F$28*'Mortgage 1 Info Calcs'!G$29))/12),""))</f>
        <v/>
      </c>
      <c r="W248" t="str">
        <f>IF(ISTEXT(V248),"",SUM(V$12:V248))</f>
        <v/>
      </c>
      <c r="X248">
        <f>IF(OR(J248=Q248,ISTEXT(Y247),ISTEXT('Mortgage 1 Info Calcs'!$F$17)),"",IF(('Mortgage 1 Info Calcs'!F$18*12)&gt;C247+1,IF(C247='Mortgage 1 Info Calcs'!F$18*12,0,'Mortgage 1 Info Calcs'!F$19+Y248*('Mortgage 1 Info Calcs'!F$17)),'Mortgage 1 Info Calcs'!F$19))</f>
        <v>0</v>
      </c>
      <c r="Y248">
        <f>IF(OR(ISERROR(J248-R248-M248),IF(ISERROR((J248-R248-M248)=0),"True",(J248-R248-M248)=0),ISTEXT('Mortgage 1 Info Calcs'!$K$4)),"",IF((J248&gt;(L248+M248)),(FV((G248/'Mortgage 1 Variables'!E$43),1,(L248+M248),-J248+Q248+'Mortgage 1 Info Calcs'!F$24,0))+Q248+'Mortgage 1 Info Calcs'!F$24+IF(I248&gt;0,0,-I248),""))</f>
        <v>34745.641232802678</v>
      </c>
      <c r="Z248" s="67">
        <f>IF((FV(IF(G248=0,'Mortgage 1 Info Calcs'!F$8,G248)/12,1,PMT(IF(G248=0,'Mortgage 1 Info Calcs'!F$8,G248)/12,('Mortgage 1 Info Calcs'!F$9*12)-C247,-Z247,0),-Z247,0))&gt;0,(FV(IF(G248=0,'Mortgage 1 Info Calcs'!F$8,G248)/12,1,PMT(IF(G248=0,'Mortgage 1 Info Calcs'!F$8,G248)/12,('Mortgage 1 Info Calcs'!F$9*12)-C247,-Z247,0),-Z247,0)),0)</f>
        <v>34745.641232802678</v>
      </c>
      <c r="AA248" s="67">
        <f>IF(Z248&lt;=0,0,(IPMT(IF(G248=0,'Mortgage 1 Info Calcs'!F$8,G248)/12,1,('Mortgage 1 Info Calcs'!F$9*12)-C247,-Z247,0)))</f>
        <v>176.0693663397422</v>
      </c>
      <c r="AB248" s="67">
        <f>IF(C248&lt;('Mortgage 1 Info Calcs'!F$9*12),SUM(AA$12:AA248),0)</f>
        <v>87445.073384867792</v>
      </c>
      <c r="AC248" s="14">
        <v>237</v>
      </c>
      <c r="AD248" s="174">
        <f t="shared" si="25"/>
        <v>19.75</v>
      </c>
      <c r="AE248" s="174" t="str">
        <f>IF(Y248="","",IF(J$12+X248='Mortgage 2 Monthly calcs'!J$12+'Mortgage 2 Monthly calcs'!V248,"",IF(J$12+X248&gt;'Mortgage 2 Monthly calcs'!J$12+'Mortgage 2 Monthly calcs'!V248,IF(Y248+X248+'Mortgage 1 Info Calcs'!F$15&gt;'Mortgage 2 Monthly calcs'!W248+'Mortgage 2 Monthly calcs'!V248,"",C248),IF(Y248+X248&lt;'Mortgage 2 Monthly calcs'!W248+'Mortgage 2 Monthly calcs'!V248,"",C248))))</f>
        <v/>
      </c>
      <c r="AG248" s="16"/>
      <c r="AH248" s="16"/>
      <c r="AI248" s="15"/>
    </row>
    <row r="249" spans="2:35" ht="11.7" customHeight="1" x14ac:dyDescent="0.25">
      <c r="B249">
        <f t="shared" si="23"/>
        <v>19.833333333333332</v>
      </c>
      <c r="C249">
        <v>238</v>
      </c>
      <c r="D249" t="str">
        <f>IF(J1017=1,F235+1,"")</f>
        <v/>
      </c>
      <c r="E249" t="str">
        <f t="shared" si="26"/>
        <v/>
      </c>
      <c r="F249" t="str">
        <f>VLOOKUP('Mortgage 1 Variables'!D$17,'Mortgage 1 Variables'!B$8:C$19,2)</f>
        <v>Aug</v>
      </c>
      <c r="G249">
        <f>IF(ISBLANK('Mortgage 1 Monthly Table'!G249),IF(OR(J249=Q249,ISTEXT(Y248),ISTEXT('Mortgage 1 Info Calcs'!$K$4)),0,IF(('Mortgage 1 Info Calcs'!F$7*12)&gt;C248,G248,IF(C248='Mortgage 1 Info Calcs'!F$7*12,'Mortgage 1 Info Calcs'!F$8,G248))),'Mortgage 1 Monthly Table'!G249)</f>
        <v>0.06</v>
      </c>
      <c r="H249">
        <f>((PMT(G249/'Mortgage 1 Variables'!E$43,('Mortgage 1 Info Calcs'!F$9*'Mortgage 1 Variables'!E$43)-C248,-J249,0)))</f>
        <v>644.30140148551527</v>
      </c>
      <c r="I249">
        <f>IF(OR(ISERROR(((IPMT(G249/'Mortgage 1 Variables'!E$43,1,'Mortgage 1 Info Calcs'!F$9*'Mortgage 1 Variables'!E$43,-J249+Q249+'Mortgage 1 Info Calcs'!F$24,IF('Mortgage 1 Info Calcs'!F$5="Interest Only",-J249+Q249+'Mortgage 1 Info Calcs'!F$24,0))))),(((IPMT(G249/'Mortgage 1 Variables'!E$43,1,'Mortgage 1 Info Calcs'!F$9*'Mortgage 1 Variables'!E$43,-J$12,-J$12)))=0)),0,((IPMT(G249/'Mortgage 1 Variables'!E$43,1,'Mortgage 1 Info Calcs'!F$9*'Mortgage 1 Variables'!E$43,-J249+Q249+'Mortgage 1 Info Calcs'!F$24,IF('Mortgage 1 Info Calcs'!F$5="Interest Only",-J249+Q249+'Mortgage 1 Info Calcs'!F$24,0)))))</f>
        <v>173.72820616401339</v>
      </c>
      <c r="J249">
        <f>IF(Y248&gt;0,IF(ISTEXT('Mortgage 1 Info Calcs'!K$4),"0",IF(ISTEXT(Y248),Y248,Y248+(IF(ISTEXT(K249),0,K249)))),0)</f>
        <v>34745.641232802678</v>
      </c>
      <c r="K249">
        <f>IF(ISBLANK('Mortgage 1 Monthly Table'!L249),0,'Mortgage 1 Monthly Table'!L249)</f>
        <v>0</v>
      </c>
      <c r="L249">
        <f>IF(ISBLANK('Mortgage 1 Monthly Table'!N249),IF('Mortgage 1 Info Calcs'!F$13="Calculated",IF('Mortgage 1 Info Calcs'!F$22="Keep Same",IF('Mortgage 1 Info Calcs'!F$5="Interest Only",IF(OR(I249&gt;L248,J249=""),I249,IF(J249&lt;L248,IF(J249&lt;L248,J249+I249,IF(L248+M248&gt;J249,L248+I249,L248)),IF(L248+M248&gt;J249,L248+I249,L248))),IF(H249&gt;L248,H249,IF(J249&gt;L248,IF(L248+M248&gt;J249,L248+I249,L248),J249+S249))),IF('Mortgage 1 Info Calcs'!F$5="Interest Only",'Mortgage 1 Monthly Calcs'!I249,'Mortgage 1 Monthly Calcs'!H249)),'Mortgage 1 Monthly Calcs'!L248),'Mortgage 1 Monthly Table'!N249)</f>
        <v>644.30140148551527</v>
      </c>
      <c r="M249">
        <f>IF(ISBLANK('Mortgage 1 Monthly Table'!P249),IF(N248&gt;J249,IF(J249&gt;L248,J249-L248,0),IF(OR(OR(Y248&lt;0,ISTEXT(Y248)),ISTEXT('Mortgage 1 Info Calcs'!$K$4)),"",'Mortgage 1 Info Calcs'!F$21)),'Mortgage 1 Monthly Table'!P249)</f>
        <v>0</v>
      </c>
      <c r="N249">
        <f t="shared" si="24"/>
        <v>644.30140148551527</v>
      </c>
      <c r="O249">
        <f>IF(OR(OR(Y248&lt;0,ISTEXT(Y248)),ISTEXT('Mortgage 1 Info Calcs'!$K$4)),"",(O248+M249))</f>
        <v>0</v>
      </c>
      <c r="P249">
        <f>IF(ISBLANK('Mortgage 1 Monthly Table'!T249),IF(ISTEXT(J249),0,IF(OR(Y248&lt;Q248,AND(Y248&lt;0,NOT(ISTEXT(Y248))),ISTEXT('Mortgage 1 Info Calcs'!$K$4)),IF(-Y248&gt;P248,-Y248,Y248-Q248),IF(J249="",0,'Mortgage 1 Info Calcs'!F$26))),'Mortgage 1 Monthly Table'!T249)</f>
        <v>0</v>
      </c>
      <c r="Q249">
        <f>IF(OR(OR(Y248&lt;0,ISTEXT(Y248)),ISTEXT('Mortgage 1 Info Calcs'!$K$4)),"",IF(O249&lt;0,Q248,(Q248+P249)))</f>
        <v>0</v>
      </c>
      <c r="R249">
        <f>IF(OR(ISERROR(L249-S249),ISTEXT('Mortgage 1 Info Calcs'!$K$4)),"",L249-S249+M249)</f>
        <v>470.57319532150188</v>
      </c>
      <c r="S249">
        <f>IF(OR(IF(ISERROR(ROUND((J249-Q249-'Mortgage 1 Info Calcs'!F$24)*(G249/12),2)),0,(J249-O249-Q249-'Mortgage 1 Info Calcs'!F$24)*(G249/12)),,,ISTEXT('Mortgage 1 Info Calcs'!K$4)),IF(((J249-Q249-'Mortgage 1 Info Calcs'!F$24)*(G249/12))&gt;0,((J249-Q249-'Mortgage 1 Info Calcs'!F$24)*(G249/12)),0),0)</f>
        <v>173.72820616401339</v>
      </c>
      <c r="T249">
        <f>IF(OR(ISERROR(SUM(R$12:R249)),(ISTEXT(T248)),(T248=(SUM(R$12:R249)))),"",SUM(R$12:R249))</f>
        <v>65724.9319625192</v>
      </c>
      <c r="U249">
        <f>SUM(S$12:S249)</f>
        <v>87618.801591031806</v>
      </c>
      <c r="V249" t="str">
        <f>IF(ISBLANK('Mortgage 1 Info Calcs'!F$28),"",IF((O249+Q249)&gt;0,((O249+Q249)*G249/12)-((O249+Q249)*(('Mortgage 1 Info Calcs'!F$28)-('Mortgage 1 Info Calcs'!F$28*'Mortgage 1 Info Calcs'!G$29))/12),""))</f>
        <v/>
      </c>
      <c r="W249" t="str">
        <f>IF(ISTEXT(V249),"",SUM(V$12:V249))</f>
        <v/>
      </c>
      <c r="X249">
        <f>IF(OR(J249=Q249,ISTEXT(Y248),ISTEXT('Mortgage 1 Info Calcs'!$F$17)),"",IF(('Mortgage 1 Info Calcs'!F$18*12)&gt;C248+1,IF(C248='Mortgage 1 Info Calcs'!F$18*12,0,'Mortgage 1 Info Calcs'!F$19+Y249*('Mortgage 1 Info Calcs'!F$17)),'Mortgage 1 Info Calcs'!F$19))</f>
        <v>0</v>
      </c>
      <c r="Y249">
        <f>IF(OR(ISERROR(J249-R249-M249),IF(ISERROR((J249-R249-M249)=0),"True",(J249-R249-M249)=0),ISTEXT('Mortgage 1 Info Calcs'!$K$4)),"",IF((J249&gt;(L249+M249)),(FV((G249/'Mortgage 1 Variables'!E$43),1,(L249+M249),-J249+Q249+'Mortgage 1 Info Calcs'!F$24,0))+Q249+'Mortgage 1 Info Calcs'!F$24+IF(I249&gt;0,0,-I249),""))</f>
        <v>34275.068037481185</v>
      </c>
      <c r="Z249" s="67">
        <f>IF((FV(IF(G249=0,'Mortgage 1 Info Calcs'!F$8,G249)/12,1,PMT(IF(G249=0,'Mortgage 1 Info Calcs'!F$8,G249)/12,('Mortgage 1 Info Calcs'!F$9*12)-C248,-Z248,0),-Z248,0))&gt;0,(FV(IF(G249=0,'Mortgage 1 Info Calcs'!F$8,G249)/12,1,PMT(IF(G249=0,'Mortgage 1 Info Calcs'!F$8,G249)/12,('Mortgage 1 Info Calcs'!F$9*12)-C248,-Z248,0),-Z248,0)),0)</f>
        <v>34275.068037481185</v>
      </c>
      <c r="AA249" s="67">
        <f>IF(Z249&lt;=0,0,(IPMT(IF(G249=0,'Mortgage 1 Info Calcs'!F$8,G249)/12,1,('Mortgage 1 Info Calcs'!F$9*12)-C248,-Z248,0)))</f>
        <v>173.72820616401339</v>
      </c>
      <c r="AB249" s="67">
        <f>IF(C249&lt;('Mortgage 1 Info Calcs'!F$9*12),SUM(AA$12:AA249),0)</f>
        <v>87618.801591031806</v>
      </c>
      <c r="AC249" s="14">
        <v>238</v>
      </c>
      <c r="AD249" s="174">
        <f t="shared" si="25"/>
        <v>19.833333333333332</v>
      </c>
      <c r="AE249" s="174" t="str">
        <f>IF(Y249="","",IF(J$12+X249='Mortgage 2 Monthly calcs'!J$12+'Mortgage 2 Monthly calcs'!V249,"",IF(J$12+X249&gt;'Mortgage 2 Monthly calcs'!J$12+'Mortgage 2 Monthly calcs'!V249,IF(Y249+X249+'Mortgage 1 Info Calcs'!F$15&gt;'Mortgage 2 Monthly calcs'!W249+'Mortgage 2 Monthly calcs'!V249,"",C249),IF(Y249+X249&lt;'Mortgage 2 Monthly calcs'!W249+'Mortgage 2 Monthly calcs'!V249,"",C249))))</f>
        <v/>
      </c>
      <c r="AG249" s="16"/>
      <c r="AH249" s="16"/>
      <c r="AI249" s="15"/>
    </row>
    <row r="250" spans="2:35" ht="11.7" customHeight="1" x14ac:dyDescent="0.25">
      <c r="B250">
        <f t="shared" si="23"/>
        <v>19.916666666666668</v>
      </c>
      <c r="C250">
        <v>239</v>
      </c>
      <c r="D250" t="str">
        <f>IF(J1018=1,F235+1,"")</f>
        <v/>
      </c>
      <c r="E250" t="str">
        <f t="shared" si="26"/>
        <v/>
      </c>
      <c r="F250" t="str">
        <f>VLOOKUP('Mortgage 1 Variables'!D$18,'Mortgage 1 Variables'!B$8:C$19,2)</f>
        <v>Sep</v>
      </c>
      <c r="G250">
        <f>IF(ISBLANK('Mortgage 1 Monthly Table'!G250),IF(OR(J250=Q250,ISTEXT(Y249),ISTEXT('Mortgage 1 Info Calcs'!$K$4)),0,IF(('Mortgage 1 Info Calcs'!F$7*12)&gt;C249,G249,IF(C249='Mortgage 1 Info Calcs'!F$7*12,'Mortgage 1 Info Calcs'!F$8,G249))),'Mortgage 1 Monthly Table'!G250)</f>
        <v>0.06</v>
      </c>
      <c r="H250">
        <f>((PMT(G250/'Mortgage 1 Variables'!E$43,('Mortgage 1 Info Calcs'!F$9*'Mortgage 1 Variables'!E$43)-C249,-J250,0)))</f>
        <v>644.3014014855155</v>
      </c>
      <c r="I250">
        <f>IF(OR(ISERROR(((IPMT(G250/'Mortgage 1 Variables'!E$43,1,'Mortgage 1 Info Calcs'!F$9*'Mortgage 1 Variables'!E$43,-J250+Q250+'Mortgage 1 Info Calcs'!F$24,IF('Mortgage 1 Info Calcs'!F$5="Interest Only",-J250+Q250+'Mortgage 1 Info Calcs'!F$24,0))))),(((IPMT(G250/'Mortgage 1 Variables'!E$43,1,'Mortgage 1 Info Calcs'!F$9*'Mortgage 1 Variables'!E$43,-J$12,-J$12)))=0)),0,((IPMT(G250/'Mortgage 1 Variables'!E$43,1,'Mortgage 1 Info Calcs'!F$9*'Mortgage 1 Variables'!E$43,-J250+Q250+'Mortgage 1 Info Calcs'!F$24,IF('Mortgage 1 Info Calcs'!F$5="Interest Only",-J250+Q250+'Mortgage 1 Info Calcs'!F$24,0)))))</f>
        <v>171.37534018740593</v>
      </c>
      <c r="J250">
        <f>IF(Y249&gt;0,IF(ISTEXT('Mortgage 1 Info Calcs'!K$4),"0",IF(ISTEXT(Y249),Y249,Y249+(IF(ISTEXT(K250),0,K250)))),0)</f>
        <v>34275.068037481185</v>
      </c>
      <c r="K250">
        <f>IF(ISBLANK('Mortgage 1 Monthly Table'!L250),0,'Mortgage 1 Monthly Table'!L250)</f>
        <v>0</v>
      </c>
      <c r="L250">
        <f>IF(ISBLANK('Mortgage 1 Monthly Table'!N250),IF('Mortgage 1 Info Calcs'!F$13="Calculated",IF('Mortgage 1 Info Calcs'!F$22="Keep Same",IF('Mortgage 1 Info Calcs'!F$5="Interest Only",IF(OR(I250&gt;L249,J250=""),I250,IF(J250&lt;L249,IF(J250&lt;L249,J250+I250,IF(L249+M249&gt;J250,L249+I250,L249)),IF(L249+M249&gt;J250,L249+I250,L249))),IF(H250&gt;L249,H250,IF(J250&gt;L249,IF(L249+M249&gt;J250,L249+I250,L249),J250+S250))),IF('Mortgage 1 Info Calcs'!F$5="Interest Only",'Mortgage 1 Monthly Calcs'!I250,'Mortgage 1 Monthly Calcs'!H250)),'Mortgage 1 Monthly Calcs'!L249),'Mortgage 1 Monthly Table'!N250)</f>
        <v>644.3014014855155</v>
      </c>
      <c r="M250">
        <f>IF(ISBLANK('Mortgage 1 Monthly Table'!P250),IF(N249&gt;J250,IF(J250&gt;L249,J250-L249,0),IF(OR(OR(Y249&lt;0,ISTEXT(Y249)),ISTEXT('Mortgage 1 Info Calcs'!$K$4)),"",'Mortgage 1 Info Calcs'!F$21)),'Mortgage 1 Monthly Table'!P250)</f>
        <v>0</v>
      </c>
      <c r="N250">
        <f t="shared" si="24"/>
        <v>644.3014014855155</v>
      </c>
      <c r="O250">
        <f>IF(OR(OR(Y249&lt;0,ISTEXT(Y249)),ISTEXT('Mortgage 1 Info Calcs'!$K$4)),"",(O249+M250))</f>
        <v>0</v>
      </c>
      <c r="P250">
        <f>IF(ISBLANK('Mortgage 1 Monthly Table'!T250),IF(ISTEXT(J250),0,IF(OR(Y249&lt;Q249,AND(Y249&lt;0,NOT(ISTEXT(Y249))),ISTEXT('Mortgage 1 Info Calcs'!$K$4)),IF(-Y249&gt;P249,-Y249,Y249-Q249),IF(J250="",0,'Mortgage 1 Info Calcs'!F$26))),'Mortgage 1 Monthly Table'!T250)</f>
        <v>0</v>
      </c>
      <c r="Q250">
        <f>IF(OR(OR(Y249&lt;0,ISTEXT(Y249)),ISTEXT('Mortgage 1 Info Calcs'!$K$4)),"",IF(O250&lt;0,Q249,(Q249+P250)))</f>
        <v>0</v>
      </c>
      <c r="R250">
        <f>IF(OR(ISERROR(L250-S250),ISTEXT('Mortgage 1 Info Calcs'!$K$4)),"",L250-S250+M250)</f>
        <v>472.92606129810957</v>
      </c>
      <c r="S250">
        <f>IF(OR(IF(ISERROR(ROUND((J250-Q250-'Mortgage 1 Info Calcs'!F$24)*(G250/12),2)),0,(J250-O250-Q250-'Mortgage 1 Info Calcs'!F$24)*(G250/12)),,,ISTEXT('Mortgage 1 Info Calcs'!K$4)),IF(((J250-Q250-'Mortgage 1 Info Calcs'!F$24)*(G250/12))&gt;0,((J250-Q250-'Mortgage 1 Info Calcs'!F$24)*(G250/12)),0),0)</f>
        <v>171.37534018740593</v>
      </c>
      <c r="T250">
        <f>IF(OR(ISERROR(SUM(R$12:R250)),(ISTEXT(T249)),(T249=(SUM(R$12:R250)))),"",SUM(R$12:R250))</f>
        <v>66197.858023817316</v>
      </c>
      <c r="U250">
        <f>SUM(S$12:S250)</f>
        <v>87790.176931219219</v>
      </c>
      <c r="V250" t="str">
        <f>IF(ISBLANK('Mortgage 1 Info Calcs'!F$28),"",IF((O250+Q250)&gt;0,((O250+Q250)*G250/12)-((O250+Q250)*(('Mortgage 1 Info Calcs'!F$28)-('Mortgage 1 Info Calcs'!F$28*'Mortgage 1 Info Calcs'!G$29))/12),""))</f>
        <v/>
      </c>
      <c r="W250" t="str">
        <f>IF(ISTEXT(V250),"",SUM(V$12:V250))</f>
        <v/>
      </c>
      <c r="X250">
        <f>IF(OR(J250=Q250,ISTEXT(Y249),ISTEXT('Mortgage 1 Info Calcs'!$F$17)),"",IF(('Mortgage 1 Info Calcs'!F$18*12)&gt;C249+1,IF(C249='Mortgage 1 Info Calcs'!F$18*12,0,'Mortgage 1 Info Calcs'!F$19+Y250*('Mortgage 1 Info Calcs'!F$17)),'Mortgage 1 Info Calcs'!F$19))</f>
        <v>0</v>
      </c>
      <c r="Y250">
        <f>IF(OR(ISERROR(J250-R250-M250),IF(ISERROR((J250-R250-M250)=0),"True",(J250-R250-M250)=0),ISTEXT('Mortgage 1 Info Calcs'!$K$4)),"",IF((J250&gt;(L250+M250)),(FV((G250/'Mortgage 1 Variables'!E$43),1,(L250+M250),-J250+Q250+'Mortgage 1 Info Calcs'!F$24,0))+Q250+'Mortgage 1 Info Calcs'!F$24+IF(I250&gt;0,0,-I250),""))</f>
        <v>33802.141976183091</v>
      </c>
      <c r="Z250" s="67">
        <f>IF((FV(IF(G250=0,'Mortgage 1 Info Calcs'!F$8,G250)/12,1,PMT(IF(G250=0,'Mortgage 1 Info Calcs'!F$8,G250)/12,('Mortgage 1 Info Calcs'!F$9*12)-C249,-Z249,0),-Z249,0))&gt;0,(FV(IF(G250=0,'Mortgage 1 Info Calcs'!F$8,G250)/12,1,PMT(IF(G250=0,'Mortgage 1 Info Calcs'!F$8,G250)/12,('Mortgage 1 Info Calcs'!F$9*12)-C249,-Z249,0),-Z249,0)),0)</f>
        <v>33802.141976183091</v>
      </c>
      <c r="AA250" s="67">
        <f>IF(Z250&lt;=0,0,(IPMT(IF(G250=0,'Mortgage 1 Info Calcs'!F$8,G250)/12,1,('Mortgage 1 Info Calcs'!F$9*12)-C249,-Z249,0)))</f>
        <v>171.37534018740593</v>
      </c>
      <c r="AB250" s="67">
        <f>IF(C250&lt;('Mortgage 1 Info Calcs'!F$9*12),SUM(AA$12:AA250),0)</f>
        <v>87790.176931219219</v>
      </c>
      <c r="AC250" s="14">
        <v>239</v>
      </c>
      <c r="AD250" s="174">
        <f t="shared" si="25"/>
        <v>19.916666666666668</v>
      </c>
      <c r="AE250" s="174" t="str">
        <f>IF(Y250="","",IF(J$12+X250='Mortgage 2 Monthly calcs'!J$12+'Mortgage 2 Monthly calcs'!V250,"",IF(J$12+X250&gt;'Mortgage 2 Monthly calcs'!J$12+'Mortgage 2 Monthly calcs'!V250,IF(Y250+X250+'Mortgage 1 Info Calcs'!F$15&gt;'Mortgage 2 Monthly calcs'!W250+'Mortgage 2 Monthly calcs'!V250,"",C250),IF(Y250+X250&lt;'Mortgage 2 Monthly calcs'!W250+'Mortgage 2 Monthly calcs'!V250,"",C250))))</f>
        <v/>
      </c>
      <c r="AG250" s="16"/>
      <c r="AH250" s="16"/>
      <c r="AI250" s="15"/>
    </row>
    <row r="251" spans="2:35" ht="11.7" customHeight="1" x14ac:dyDescent="0.25">
      <c r="B251">
        <f t="shared" si="23"/>
        <v>20</v>
      </c>
      <c r="C251">
        <v>240</v>
      </c>
      <c r="D251">
        <f>D239+1</f>
        <v>20</v>
      </c>
      <c r="E251" t="str">
        <f t="shared" si="26"/>
        <v/>
      </c>
      <c r="F251" t="str">
        <f>VLOOKUP('Mortgage 1 Variables'!D$19,'Mortgage 1 Variables'!B$8:C$19,2)</f>
        <v>Oct</v>
      </c>
      <c r="G251">
        <f>IF(ISBLANK('Mortgage 1 Monthly Table'!G251),IF(OR(J251=Q251,ISTEXT(Y250),ISTEXT('Mortgage 1 Info Calcs'!$K$4)),0,IF(('Mortgage 1 Info Calcs'!F$7*12)&gt;C250,G250,IF(C250='Mortgage 1 Info Calcs'!F$7*12,'Mortgage 1 Info Calcs'!F$8,G250))),'Mortgage 1 Monthly Table'!G251)</f>
        <v>0.06</v>
      </c>
      <c r="H251">
        <f>((PMT(G251/'Mortgage 1 Variables'!E$43,('Mortgage 1 Info Calcs'!F$9*'Mortgage 1 Variables'!E$43)-C250,-J251,0)))</f>
        <v>644.30140148551573</v>
      </c>
      <c r="I251">
        <f>IF(OR(ISERROR(((IPMT(G251/'Mortgage 1 Variables'!E$43,1,'Mortgage 1 Info Calcs'!F$9*'Mortgage 1 Variables'!E$43,-J251+Q251+'Mortgage 1 Info Calcs'!F$24,IF('Mortgage 1 Info Calcs'!F$5="Interest Only",-J251+Q251+'Mortgage 1 Info Calcs'!F$24,0))))),(((IPMT(G251/'Mortgage 1 Variables'!E$43,1,'Mortgage 1 Info Calcs'!F$9*'Mortgage 1 Variables'!E$43,-J$12,-J$12)))=0)),0,((IPMT(G251/'Mortgage 1 Variables'!E$43,1,'Mortgage 1 Info Calcs'!F$9*'Mortgage 1 Variables'!E$43,-J251+Q251+'Mortgage 1 Info Calcs'!F$24,IF('Mortgage 1 Info Calcs'!F$5="Interest Only",-J251+Q251+'Mortgage 1 Info Calcs'!F$24,0)))))</f>
        <v>169.01070988091547</v>
      </c>
      <c r="J251">
        <f>IF(Y250&gt;0,IF(ISTEXT('Mortgage 1 Info Calcs'!K$4),"0",IF(ISTEXT(Y250),Y250,Y250+(IF(ISTEXT(K251),0,K251)))),0)</f>
        <v>33802.141976183091</v>
      </c>
      <c r="K251">
        <f>IF(ISBLANK('Mortgage 1 Monthly Table'!L251),0,'Mortgage 1 Monthly Table'!L251)</f>
        <v>0</v>
      </c>
      <c r="L251">
        <f>IF(ISBLANK('Mortgage 1 Monthly Table'!N251),IF('Mortgage 1 Info Calcs'!F$13="Calculated",IF('Mortgage 1 Info Calcs'!F$22="Keep Same",IF('Mortgage 1 Info Calcs'!F$5="Interest Only",IF(OR(I251&gt;L250,J251=""),I251,IF(J251&lt;L250,IF(J251&lt;L250,J251+I251,IF(L250+M250&gt;J251,L250+I251,L250)),IF(L250+M250&gt;J251,L250+I251,L250))),IF(H251&gt;L250,H251,IF(J251&gt;L250,IF(L250+M250&gt;J251,L250+I251,L250),J251+S251))),IF('Mortgage 1 Info Calcs'!F$5="Interest Only",'Mortgage 1 Monthly Calcs'!I251,'Mortgage 1 Monthly Calcs'!H251)),'Mortgage 1 Monthly Calcs'!L250),'Mortgage 1 Monthly Table'!N251)</f>
        <v>644.30140148551573</v>
      </c>
      <c r="M251">
        <f>IF(ISBLANK('Mortgage 1 Monthly Table'!P251),IF(N250&gt;J251,IF(J251&gt;L250,J251-L250,0),IF(OR(OR(Y250&lt;0,ISTEXT(Y250)),ISTEXT('Mortgage 1 Info Calcs'!$K$4)),"",'Mortgage 1 Info Calcs'!F$21)),'Mortgage 1 Monthly Table'!P251)</f>
        <v>0</v>
      </c>
      <c r="N251">
        <f t="shared" si="24"/>
        <v>644.30140148551573</v>
      </c>
      <c r="O251">
        <f>IF(OR(OR(Y250&lt;0,ISTEXT(Y250)),ISTEXT('Mortgage 1 Info Calcs'!$K$4)),"",(O250+M251))</f>
        <v>0</v>
      </c>
      <c r="P251">
        <f>IF(ISBLANK('Mortgage 1 Monthly Table'!T251),IF(ISTEXT(J251),0,IF(OR(Y250&lt;Q250,AND(Y250&lt;0,NOT(ISTEXT(Y250))),ISTEXT('Mortgage 1 Info Calcs'!$K$4)),IF(-Y250&gt;P250,-Y250,Y250-Q250),IF(J251="",0,'Mortgage 1 Info Calcs'!F$26))),'Mortgage 1 Monthly Table'!T251)</f>
        <v>0</v>
      </c>
      <c r="Q251">
        <f>IF(OR(OR(Y250&lt;0,ISTEXT(Y250)),ISTEXT('Mortgage 1 Info Calcs'!$K$4)),"",IF(O251&lt;0,Q250,(Q250+P251)))</f>
        <v>0</v>
      </c>
      <c r="R251">
        <f>IF(OR(ISERROR(L251-S251),ISTEXT('Mortgage 1 Info Calcs'!$K$4)),"",L251-S251+M251)</f>
        <v>475.29069160460028</v>
      </c>
      <c r="S251">
        <f>IF(OR(IF(ISERROR(ROUND((J251-Q251-'Mortgage 1 Info Calcs'!F$24)*(G251/12),2)),0,(J251-O251-Q251-'Mortgage 1 Info Calcs'!F$24)*(G251/12)),,,ISTEXT('Mortgage 1 Info Calcs'!K$4)),IF(((J251-Q251-'Mortgage 1 Info Calcs'!F$24)*(G251/12))&gt;0,((J251-Q251-'Mortgage 1 Info Calcs'!F$24)*(G251/12)),0),0)</f>
        <v>169.01070988091547</v>
      </c>
      <c r="T251">
        <f>IF(OR(ISERROR(SUM(R$12:R251)),(ISTEXT(T250)),(T250=(SUM(R$12:R251)))),"",SUM(R$12:R251))</f>
        <v>66673.148715421921</v>
      </c>
      <c r="U251">
        <f>SUM(S$12:S251)</f>
        <v>87959.187641100129</v>
      </c>
      <c r="V251" t="str">
        <f>IF(ISBLANK('Mortgage 1 Info Calcs'!F$28),"",IF((O251+Q251)&gt;0,((O251+Q251)*G251/12)-((O251+Q251)*(('Mortgage 1 Info Calcs'!F$28)-('Mortgage 1 Info Calcs'!F$28*'Mortgage 1 Info Calcs'!G$29))/12),""))</f>
        <v/>
      </c>
      <c r="W251" t="str">
        <f>IF(ISTEXT(V251),"",SUM(V$12:V251))</f>
        <v/>
      </c>
      <c r="X251">
        <f>IF(OR(J251=Q251,ISTEXT(Y250),ISTEXT('Mortgage 1 Info Calcs'!$F$17)),"",IF(('Mortgage 1 Info Calcs'!F$18*12)&gt;C250+1,IF(C250='Mortgage 1 Info Calcs'!F$18*12,0,'Mortgage 1 Info Calcs'!F$19+Y251*('Mortgage 1 Info Calcs'!F$17)),'Mortgage 1 Info Calcs'!F$19))</f>
        <v>0</v>
      </c>
      <c r="Y251">
        <f>IF(OR(ISERROR(J251-R251-M251),IF(ISERROR((J251-R251-M251)=0),"True",(J251-R251-M251)=0),ISTEXT('Mortgage 1 Info Calcs'!$K$4)),"",IF((J251&gt;(L251+M251)),(FV((G251/'Mortgage 1 Variables'!E$43),1,(L251+M251),-J251+Q251+'Mortgage 1 Info Calcs'!F$24,0))+Q251+'Mortgage 1 Info Calcs'!F$24+IF(I251&gt;0,0,-I251),""))</f>
        <v>33326.851284578501</v>
      </c>
      <c r="Z251" s="67">
        <f>IF((FV(IF(G251=0,'Mortgage 1 Info Calcs'!F$8,G251)/12,1,PMT(IF(G251=0,'Mortgage 1 Info Calcs'!F$8,G251)/12,('Mortgage 1 Info Calcs'!F$9*12)-C250,-Z250,0),-Z250,0))&gt;0,(FV(IF(G251=0,'Mortgage 1 Info Calcs'!F$8,G251)/12,1,PMT(IF(G251=0,'Mortgage 1 Info Calcs'!F$8,G251)/12,('Mortgage 1 Info Calcs'!F$9*12)-C250,-Z250,0),-Z250,0)),0)</f>
        <v>33326.851284578501</v>
      </c>
      <c r="AA251" s="67">
        <f>IF(Z251&lt;=0,0,(IPMT(IF(G251=0,'Mortgage 1 Info Calcs'!F$8,G251)/12,1,('Mortgage 1 Info Calcs'!F$9*12)-C250,-Z250,0)))</f>
        <v>169.01070988091547</v>
      </c>
      <c r="AB251" s="67">
        <f>IF(C251&lt;('Mortgage 1 Info Calcs'!F$9*12),SUM(AA$12:AA251),0)</f>
        <v>87959.187641100129</v>
      </c>
      <c r="AC251" s="14">
        <v>240</v>
      </c>
      <c r="AD251" s="174">
        <f t="shared" si="25"/>
        <v>20</v>
      </c>
      <c r="AE251" s="174" t="str">
        <f>IF(Y251="","",IF(J$12+X251='Mortgage 2 Monthly calcs'!J$12+'Mortgage 2 Monthly calcs'!V251,"",IF(J$12+X251&gt;'Mortgage 2 Monthly calcs'!J$12+'Mortgage 2 Monthly calcs'!V251,IF(Y251+X251+'Mortgage 1 Info Calcs'!F$15&gt;'Mortgage 2 Monthly calcs'!W251+'Mortgage 2 Monthly calcs'!V251,"",C251),IF(Y251+X251&lt;'Mortgage 2 Monthly calcs'!W251+'Mortgage 2 Monthly calcs'!V251,"",C251))))</f>
        <v/>
      </c>
      <c r="AG251" s="16"/>
      <c r="AH251" s="16"/>
      <c r="AI251" s="15"/>
    </row>
    <row r="252" spans="2:35" ht="11.7" customHeight="1" x14ac:dyDescent="0.25">
      <c r="B252">
        <f t="shared" si="23"/>
        <v>20.083333333333332</v>
      </c>
      <c r="C252">
        <v>241</v>
      </c>
      <c r="E252" t="str">
        <f t="shared" si="26"/>
        <v/>
      </c>
      <c r="F252" t="str">
        <f>VLOOKUP('Mortgage 1 Variables'!D$8,'Mortgage 1 Variables'!B$8:C$19,2)</f>
        <v>Nov</v>
      </c>
      <c r="G252">
        <f>IF(ISBLANK('Mortgage 1 Monthly Table'!G252),IF(OR(J252=Q252,ISTEXT(Y251),ISTEXT('Mortgage 1 Info Calcs'!$K$4)),0,IF(('Mortgage 1 Info Calcs'!F$7*12)&gt;C251,G251,IF(C251='Mortgage 1 Info Calcs'!F$7*12,'Mortgage 1 Info Calcs'!F$8,G251))),'Mortgage 1 Monthly Table'!G252)</f>
        <v>0.06</v>
      </c>
      <c r="H252">
        <f>((PMT(G252/'Mortgage 1 Variables'!E$43,('Mortgage 1 Info Calcs'!F$9*'Mortgage 1 Variables'!E$43)-C251,-J252,0)))</f>
        <v>644.30140148551595</v>
      </c>
      <c r="I252">
        <f>IF(OR(ISERROR(((IPMT(G252/'Mortgage 1 Variables'!E$43,1,'Mortgage 1 Info Calcs'!F$9*'Mortgage 1 Variables'!E$43,-J252+Q252+'Mortgage 1 Info Calcs'!F$24,IF('Mortgage 1 Info Calcs'!F$5="Interest Only",-J252+Q252+'Mortgage 1 Info Calcs'!F$24,0))))),(((IPMT(G252/'Mortgage 1 Variables'!E$43,1,'Mortgage 1 Info Calcs'!F$9*'Mortgage 1 Variables'!E$43,-J$12,-J$12)))=0)),0,((IPMT(G252/'Mortgage 1 Variables'!E$43,1,'Mortgage 1 Info Calcs'!F$9*'Mortgage 1 Variables'!E$43,-J252+Q252+'Mortgage 1 Info Calcs'!F$24,IF('Mortgage 1 Info Calcs'!F$5="Interest Only",-J252+Q252+'Mortgage 1 Info Calcs'!F$24,0)))))</f>
        <v>166.63425642289252</v>
      </c>
      <c r="J252">
        <f>IF(Y251&gt;0,IF(ISTEXT('Mortgage 1 Info Calcs'!K$4),"0",IF(ISTEXT(Y251),Y251,Y251+(IF(ISTEXT(K252),0,K252)))),0)</f>
        <v>33326.851284578501</v>
      </c>
      <c r="K252">
        <f>IF(ISBLANK('Mortgage 1 Monthly Table'!L252),0,'Mortgage 1 Monthly Table'!L252)</f>
        <v>0</v>
      </c>
      <c r="L252">
        <f>IF(ISBLANK('Mortgage 1 Monthly Table'!N252),IF('Mortgage 1 Info Calcs'!F$13="Calculated",IF('Mortgage 1 Info Calcs'!F$22="Keep Same",IF('Mortgage 1 Info Calcs'!F$5="Interest Only",IF(OR(I252&gt;L251,J252=""),I252,IF(J252&lt;L251,IF(J252&lt;L251,J252+I252,IF(L251+M251&gt;J252,L251+I252,L251)),IF(L251+M251&gt;J252,L251+I252,L251))),IF(H252&gt;L251,H252,IF(J252&gt;L251,IF(L251+M251&gt;J252,L251+I252,L251),J252+S252))),IF('Mortgage 1 Info Calcs'!F$5="Interest Only",'Mortgage 1 Monthly Calcs'!I252,'Mortgage 1 Monthly Calcs'!H252)),'Mortgage 1 Monthly Calcs'!L251),'Mortgage 1 Monthly Table'!N252)</f>
        <v>644.30140148551595</v>
      </c>
      <c r="M252">
        <f>IF(ISBLANK('Mortgage 1 Monthly Table'!P252),IF(N251&gt;J252,IF(J252&gt;L251,J252-L251,0),IF(OR(OR(Y251&lt;0,ISTEXT(Y251)),ISTEXT('Mortgage 1 Info Calcs'!$K$4)),"",'Mortgage 1 Info Calcs'!F$21)),'Mortgage 1 Monthly Table'!P252)</f>
        <v>0</v>
      </c>
      <c r="N252">
        <f t="shared" si="24"/>
        <v>644.30140148551595</v>
      </c>
      <c r="O252">
        <f>IF(OR(OR(Y251&lt;0,ISTEXT(Y251)),ISTEXT('Mortgage 1 Info Calcs'!$K$4)),"",(O251+M252))</f>
        <v>0</v>
      </c>
      <c r="P252">
        <f>IF(ISBLANK('Mortgage 1 Monthly Table'!T252),IF(ISTEXT(J252),0,IF(OR(Y251&lt;Q251,AND(Y251&lt;0,NOT(ISTEXT(Y251))),ISTEXT('Mortgage 1 Info Calcs'!$K$4)),IF(-Y251&gt;P251,-Y251,Y251-Q251),IF(J252="",0,'Mortgage 1 Info Calcs'!F$26))),'Mortgage 1 Monthly Table'!T252)</f>
        <v>0</v>
      </c>
      <c r="Q252">
        <f>IF(OR(OR(Y251&lt;0,ISTEXT(Y251)),ISTEXT('Mortgage 1 Info Calcs'!$K$4)),"",IF(O252&lt;0,Q251,(Q251+P252)))</f>
        <v>0</v>
      </c>
      <c r="R252">
        <f>IF(OR(ISERROR(L252-S252),ISTEXT('Mortgage 1 Info Calcs'!$K$4)),"",L252-S252+M252)</f>
        <v>477.66714506262343</v>
      </c>
      <c r="S252">
        <f>IF(OR(IF(ISERROR(ROUND((J252-Q252-'Mortgage 1 Info Calcs'!F$24)*(G252/12),2)),0,(J252-O252-Q252-'Mortgage 1 Info Calcs'!F$24)*(G252/12)),,,ISTEXT('Mortgage 1 Info Calcs'!K$4)),IF(((J252-Q252-'Mortgage 1 Info Calcs'!F$24)*(G252/12))&gt;0,((J252-Q252-'Mortgage 1 Info Calcs'!F$24)*(G252/12)),0),0)</f>
        <v>166.63425642289252</v>
      </c>
      <c r="T252">
        <f>IF(OR(ISERROR(SUM(R$12:R252)),(ISTEXT(T251)),(T251=(SUM(R$12:R252)))),"",SUM(R$12:R252))</f>
        <v>67150.815860484538</v>
      </c>
      <c r="U252">
        <f>SUM(S$12:S252)</f>
        <v>88125.821897523027</v>
      </c>
      <c r="V252" t="str">
        <f>IF(ISBLANK('Mortgage 1 Info Calcs'!F$28),"",IF((O252+Q252)&gt;0,((O252+Q252)*G252/12)-((O252+Q252)*(('Mortgage 1 Info Calcs'!F$28)-('Mortgage 1 Info Calcs'!F$28*'Mortgage 1 Info Calcs'!G$29))/12),""))</f>
        <v/>
      </c>
      <c r="W252" t="str">
        <f>IF(ISTEXT(V252),"",SUM(V$12:V252))</f>
        <v/>
      </c>
      <c r="X252">
        <f>IF(OR(J252=Q252,ISTEXT(Y251),ISTEXT('Mortgage 1 Info Calcs'!$F$17)),"",IF(('Mortgage 1 Info Calcs'!F$18*12)&gt;C251+1,IF(C251='Mortgage 1 Info Calcs'!F$18*12,0,'Mortgage 1 Info Calcs'!F$19+Y252*('Mortgage 1 Info Calcs'!F$17)),'Mortgage 1 Info Calcs'!F$19))</f>
        <v>0</v>
      </c>
      <c r="Y252">
        <f>IF(OR(ISERROR(J252-R252-M252),IF(ISERROR((J252-R252-M252)=0),"True",(J252-R252-M252)=0),ISTEXT('Mortgage 1 Info Calcs'!$K$4)),"",IF((J252&gt;(L252+M252)),(FV((G252/'Mortgage 1 Variables'!E$43),1,(L252+M252),-J252+Q252+'Mortgage 1 Info Calcs'!F$24,0))+Q252+'Mortgage 1 Info Calcs'!F$24+IF(I252&gt;0,0,-I252),""))</f>
        <v>32849.184139515892</v>
      </c>
      <c r="Z252" s="67">
        <f>IF((FV(IF(G252=0,'Mortgage 1 Info Calcs'!F$8,G252)/12,1,PMT(IF(G252=0,'Mortgage 1 Info Calcs'!F$8,G252)/12,('Mortgage 1 Info Calcs'!F$9*12)-C251,-Z251,0),-Z251,0))&gt;0,(FV(IF(G252=0,'Mortgage 1 Info Calcs'!F$8,G252)/12,1,PMT(IF(G252=0,'Mortgage 1 Info Calcs'!F$8,G252)/12,('Mortgage 1 Info Calcs'!F$9*12)-C251,-Z251,0),-Z251,0)),0)</f>
        <v>32849.184139515892</v>
      </c>
      <c r="AA252" s="67">
        <f>IF(Z252&lt;=0,0,(IPMT(IF(G252=0,'Mortgage 1 Info Calcs'!F$8,G252)/12,1,('Mortgage 1 Info Calcs'!F$9*12)-C251,-Z251,0)))</f>
        <v>166.63425642289252</v>
      </c>
      <c r="AB252" s="67">
        <f>IF(C252&lt;('Mortgage 1 Info Calcs'!F$9*12),SUM(AA$12:AA252),0)</f>
        <v>88125.821897523027</v>
      </c>
      <c r="AC252" s="14">
        <v>241</v>
      </c>
      <c r="AD252" s="174">
        <f t="shared" si="25"/>
        <v>20.083333333333332</v>
      </c>
      <c r="AE252" s="174" t="str">
        <f>IF(Y252="","",IF(J$12+X252='Mortgage 2 Monthly calcs'!J$12+'Mortgage 2 Monthly calcs'!V252,"",IF(J$12+X252&gt;'Mortgage 2 Monthly calcs'!J$12+'Mortgage 2 Monthly calcs'!V252,IF(Y252+X252+'Mortgage 1 Info Calcs'!F$15&gt;'Mortgage 2 Monthly calcs'!W252+'Mortgage 2 Monthly calcs'!V252,"",C252),IF(Y252+X252&lt;'Mortgage 2 Monthly calcs'!W252+'Mortgage 2 Monthly calcs'!V252,"",C252))))</f>
        <v/>
      </c>
      <c r="AG252" s="16"/>
      <c r="AH252" s="16"/>
      <c r="AI252" s="15"/>
    </row>
    <row r="253" spans="2:35" ht="11.7" customHeight="1" x14ac:dyDescent="0.25">
      <c r="B253">
        <f t="shared" si="23"/>
        <v>20.166666666666668</v>
      </c>
      <c r="C253">
        <v>242</v>
      </c>
      <c r="E253" t="str">
        <f t="shared" si="26"/>
        <v/>
      </c>
      <c r="F253" t="str">
        <f>VLOOKUP('Mortgage 1 Variables'!D$9,'Mortgage 1 Variables'!B$8:C$19,2)</f>
        <v>Dec</v>
      </c>
      <c r="G253">
        <f>IF(ISBLANK('Mortgage 1 Monthly Table'!G253),IF(OR(J253=Q253,ISTEXT(Y252),ISTEXT('Mortgage 1 Info Calcs'!$K$4)),0,IF(('Mortgage 1 Info Calcs'!F$7*12)&gt;C252,G252,IF(C252='Mortgage 1 Info Calcs'!F$7*12,'Mortgage 1 Info Calcs'!F$8,G252))),'Mortgage 1 Monthly Table'!G253)</f>
        <v>0.06</v>
      </c>
      <c r="H253">
        <f>((PMT(G253/'Mortgage 1 Variables'!E$43,('Mortgage 1 Info Calcs'!F$9*'Mortgage 1 Variables'!E$43)-C252,-J253,0)))</f>
        <v>644.30140148551607</v>
      </c>
      <c r="I253">
        <f>IF(OR(ISERROR(((IPMT(G253/'Mortgage 1 Variables'!E$43,1,'Mortgage 1 Info Calcs'!F$9*'Mortgage 1 Variables'!E$43,-J253+Q253+'Mortgage 1 Info Calcs'!F$24,IF('Mortgage 1 Info Calcs'!F$5="Interest Only",-J253+Q253+'Mortgage 1 Info Calcs'!F$24,0))))),(((IPMT(G253/'Mortgage 1 Variables'!E$43,1,'Mortgage 1 Info Calcs'!F$9*'Mortgage 1 Variables'!E$43,-J$12,-J$12)))=0)),0,((IPMT(G253/'Mortgage 1 Variables'!E$43,1,'Mortgage 1 Info Calcs'!F$9*'Mortgage 1 Variables'!E$43,-J253+Q253+'Mortgage 1 Info Calcs'!F$24,IF('Mortgage 1 Info Calcs'!F$5="Interest Only",-J253+Q253+'Mortgage 1 Info Calcs'!F$24,0)))))</f>
        <v>164.24592069757946</v>
      </c>
      <c r="J253">
        <f>IF(Y252&gt;0,IF(ISTEXT('Mortgage 1 Info Calcs'!K$4),"0",IF(ISTEXT(Y252),Y252,Y252+(IF(ISTEXT(K253),0,K253)))),0)</f>
        <v>32849.184139515892</v>
      </c>
      <c r="K253">
        <f>IF(ISBLANK('Mortgage 1 Monthly Table'!L253),0,'Mortgage 1 Monthly Table'!L253)</f>
        <v>0</v>
      </c>
      <c r="L253">
        <f>IF(ISBLANK('Mortgage 1 Monthly Table'!N253),IF('Mortgage 1 Info Calcs'!F$13="Calculated",IF('Mortgage 1 Info Calcs'!F$22="Keep Same",IF('Mortgage 1 Info Calcs'!F$5="Interest Only",IF(OR(I253&gt;L252,J253=""),I253,IF(J253&lt;L252,IF(J253&lt;L252,J253+I253,IF(L252+M252&gt;J253,L252+I253,L252)),IF(L252+M252&gt;J253,L252+I253,L252))),IF(H253&gt;L252,H253,IF(J253&gt;L252,IF(L252+M252&gt;J253,L252+I253,L252),J253+S253))),IF('Mortgage 1 Info Calcs'!F$5="Interest Only",'Mortgage 1 Monthly Calcs'!I253,'Mortgage 1 Monthly Calcs'!H253)),'Mortgage 1 Monthly Calcs'!L252),'Mortgage 1 Monthly Table'!N253)</f>
        <v>644.30140148551607</v>
      </c>
      <c r="M253">
        <f>IF(ISBLANK('Mortgage 1 Monthly Table'!P253),IF(N252&gt;J253,IF(J253&gt;L252,J253-L252,0),IF(OR(OR(Y252&lt;0,ISTEXT(Y252)),ISTEXT('Mortgage 1 Info Calcs'!$K$4)),"",'Mortgage 1 Info Calcs'!F$21)),'Mortgage 1 Monthly Table'!P253)</f>
        <v>0</v>
      </c>
      <c r="N253">
        <f t="shared" si="24"/>
        <v>644.30140148551607</v>
      </c>
      <c r="O253">
        <f>IF(OR(OR(Y252&lt;0,ISTEXT(Y252)),ISTEXT('Mortgage 1 Info Calcs'!$K$4)),"",(O252+M253))</f>
        <v>0</v>
      </c>
      <c r="P253">
        <f>IF(ISBLANK('Mortgage 1 Monthly Table'!T253),IF(ISTEXT(J253),0,IF(OR(Y252&lt;Q252,AND(Y252&lt;0,NOT(ISTEXT(Y252))),ISTEXT('Mortgage 1 Info Calcs'!$K$4)),IF(-Y252&gt;P252,-Y252,Y252-Q252),IF(J253="",0,'Mortgage 1 Info Calcs'!F$26))),'Mortgage 1 Monthly Table'!T253)</f>
        <v>0</v>
      </c>
      <c r="Q253">
        <f>IF(OR(OR(Y252&lt;0,ISTEXT(Y252)),ISTEXT('Mortgage 1 Info Calcs'!$K$4)),"",IF(O253&lt;0,Q252,(Q252+P253)))</f>
        <v>0</v>
      </c>
      <c r="R253">
        <f>IF(OR(ISERROR(L253-S253),ISTEXT('Mortgage 1 Info Calcs'!$K$4)),"",L253-S253+M253)</f>
        <v>480.05548078793663</v>
      </c>
      <c r="S253">
        <f>IF(OR(IF(ISERROR(ROUND((J253-Q253-'Mortgage 1 Info Calcs'!F$24)*(G253/12),2)),0,(J253-O253-Q253-'Mortgage 1 Info Calcs'!F$24)*(G253/12)),,,ISTEXT('Mortgage 1 Info Calcs'!K$4)),IF(((J253-Q253-'Mortgage 1 Info Calcs'!F$24)*(G253/12))&gt;0,((J253-Q253-'Mortgage 1 Info Calcs'!F$24)*(G253/12)),0),0)</f>
        <v>164.24592069757946</v>
      </c>
      <c r="T253">
        <f>IF(OR(ISERROR(SUM(R$12:R253)),(ISTEXT(T252)),(T252=(SUM(R$12:R253)))),"",SUM(R$12:R253))</f>
        <v>67630.871341272476</v>
      </c>
      <c r="U253">
        <f>SUM(S$12:S253)</f>
        <v>88290.067818220603</v>
      </c>
      <c r="V253" t="str">
        <f>IF(ISBLANK('Mortgage 1 Info Calcs'!F$28),"",IF((O253+Q253)&gt;0,((O253+Q253)*G253/12)-((O253+Q253)*(('Mortgage 1 Info Calcs'!F$28)-('Mortgage 1 Info Calcs'!F$28*'Mortgage 1 Info Calcs'!G$29))/12),""))</f>
        <v/>
      </c>
      <c r="W253" t="str">
        <f>IF(ISTEXT(V253),"",SUM(V$12:V253))</f>
        <v/>
      </c>
      <c r="X253">
        <f>IF(OR(J253=Q253,ISTEXT(Y252),ISTEXT('Mortgage 1 Info Calcs'!$F$17)),"",IF(('Mortgage 1 Info Calcs'!F$18*12)&gt;C252+1,IF(C252='Mortgage 1 Info Calcs'!F$18*12,0,'Mortgage 1 Info Calcs'!F$19+Y253*('Mortgage 1 Info Calcs'!F$17)),'Mortgage 1 Info Calcs'!F$19))</f>
        <v>0</v>
      </c>
      <c r="Y253">
        <f>IF(OR(ISERROR(J253-R253-M253),IF(ISERROR((J253-R253-M253)=0),"True",(J253-R253-M253)=0),ISTEXT('Mortgage 1 Info Calcs'!$K$4)),"",IF((J253&gt;(L253+M253)),(FV((G253/'Mortgage 1 Variables'!E$43),1,(L253+M253),-J253+Q253+'Mortgage 1 Info Calcs'!F$24,0))+Q253+'Mortgage 1 Info Calcs'!F$24+IF(I253&gt;0,0,-I253),""))</f>
        <v>32369.128658727965</v>
      </c>
      <c r="Z253" s="67">
        <f>IF((FV(IF(G253=0,'Mortgage 1 Info Calcs'!F$8,G253)/12,1,PMT(IF(G253=0,'Mortgage 1 Info Calcs'!F$8,G253)/12,('Mortgage 1 Info Calcs'!F$9*12)-C252,-Z252,0),-Z252,0))&gt;0,(FV(IF(G253=0,'Mortgage 1 Info Calcs'!F$8,G253)/12,1,PMT(IF(G253=0,'Mortgage 1 Info Calcs'!F$8,G253)/12,('Mortgage 1 Info Calcs'!F$9*12)-C252,-Z252,0),-Z252,0)),0)</f>
        <v>32369.128658727965</v>
      </c>
      <c r="AA253" s="67">
        <f>IF(Z253&lt;=0,0,(IPMT(IF(G253=0,'Mortgage 1 Info Calcs'!F$8,G253)/12,1,('Mortgage 1 Info Calcs'!F$9*12)-C252,-Z252,0)))</f>
        <v>164.24592069757946</v>
      </c>
      <c r="AB253" s="67">
        <f>IF(C253&lt;('Mortgage 1 Info Calcs'!F$9*12),SUM(AA$12:AA253),0)</f>
        <v>88290.067818220603</v>
      </c>
      <c r="AC253" s="14">
        <v>242</v>
      </c>
      <c r="AD253" s="174">
        <f t="shared" si="25"/>
        <v>20.166666666666668</v>
      </c>
      <c r="AE253" s="174" t="str">
        <f>IF(Y253="","",IF(J$12+X253='Mortgage 2 Monthly calcs'!J$12+'Mortgage 2 Monthly calcs'!V253,"",IF(J$12+X253&gt;'Mortgage 2 Monthly calcs'!J$12+'Mortgage 2 Monthly calcs'!V253,IF(Y253+X253+'Mortgage 1 Info Calcs'!F$15&gt;'Mortgage 2 Monthly calcs'!W253+'Mortgage 2 Monthly calcs'!V253,"",C253),IF(Y253+X253&lt;'Mortgage 2 Monthly calcs'!W253+'Mortgage 2 Monthly calcs'!V253,"",C253))))</f>
        <v/>
      </c>
      <c r="AG253" s="16"/>
      <c r="AH253" s="16"/>
      <c r="AI253" s="15"/>
    </row>
    <row r="254" spans="2:35" ht="11.25" customHeight="1" x14ac:dyDescent="0.25">
      <c r="B254">
        <f t="shared" si="23"/>
        <v>20.25</v>
      </c>
      <c r="C254">
        <v>243</v>
      </c>
      <c r="E254">
        <f t="shared" si="26"/>
        <v>2030</v>
      </c>
      <c r="F254" t="str">
        <f>VLOOKUP('Mortgage 1 Variables'!D$10,'Mortgage 1 Variables'!B$8:C$19,2)</f>
        <v>Jan</v>
      </c>
      <c r="G254">
        <f>IF(ISBLANK('Mortgage 1 Monthly Table'!G254),IF(OR(J254=Q254,ISTEXT(Y253),ISTEXT('Mortgage 1 Info Calcs'!$K$4)),0,IF(('Mortgage 1 Info Calcs'!F$7*12)&gt;C253,G253,IF(C253='Mortgage 1 Info Calcs'!F$7*12,'Mortgage 1 Info Calcs'!F$8,G253))),'Mortgage 1 Monthly Table'!G254)</f>
        <v>0.06</v>
      </c>
      <c r="H254">
        <f>((PMT(G254/'Mortgage 1 Variables'!E$43,('Mortgage 1 Info Calcs'!F$9*'Mortgage 1 Variables'!E$43)-C253,-J254,0)))</f>
        <v>644.30140148551652</v>
      </c>
      <c r="I254">
        <f>IF(OR(ISERROR(((IPMT(G254/'Mortgage 1 Variables'!E$43,1,'Mortgage 1 Info Calcs'!F$9*'Mortgage 1 Variables'!E$43,-J254+Q254+'Mortgage 1 Info Calcs'!F$24,IF('Mortgage 1 Info Calcs'!F$5="Interest Only",-J254+Q254+'Mortgage 1 Info Calcs'!F$24,0))))),(((IPMT(G254/'Mortgage 1 Variables'!E$43,1,'Mortgage 1 Info Calcs'!F$9*'Mortgage 1 Variables'!E$43,-J$12,-J$12)))=0)),0,((IPMT(G254/'Mortgage 1 Variables'!E$43,1,'Mortgage 1 Info Calcs'!F$9*'Mortgage 1 Variables'!E$43,-J254+Q254+'Mortgage 1 Info Calcs'!F$24,IF('Mortgage 1 Info Calcs'!F$5="Interest Only",-J254+Q254+'Mortgage 1 Info Calcs'!F$24,0)))))</f>
        <v>161.84564329363982</v>
      </c>
      <c r="J254">
        <f>IF(Y253&gt;0,IF(ISTEXT('Mortgage 1 Info Calcs'!K$4),"0",IF(ISTEXT(Y253),Y253,Y253+(IF(ISTEXT(K254),0,K254)))),0)</f>
        <v>32369.128658727965</v>
      </c>
      <c r="K254">
        <f>IF(ISBLANK('Mortgage 1 Monthly Table'!L254),0,'Mortgage 1 Monthly Table'!L254)</f>
        <v>0</v>
      </c>
      <c r="L254">
        <f>IF(ISBLANK('Mortgage 1 Monthly Table'!N254),IF('Mortgage 1 Info Calcs'!F$13="Calculated",IF('Mortgage 1 Info Calcs'!F$22="Keep Same",IF('Mortgage 1 Info Calcs'!F$5="Interest Only",IF(OR(I254&gt;L253,J254=""),I254,IF(J254&lt;L253,IF(J254&lt;L253,J254+I254,IF(L253+M253&gt;J254,L253+I254,L253)),IF(L253+M253&gt;J254,L253+I254,L253))),IF(H254&gt;L253,H254,IF(J254&gt;L253,IF(L253+M253&gt;J254,L253+I254,L253),J254+S254))),IF('Mortgage 1 Info Calcs'!F$5="Interest Only",'Mortgage 1 Monthly Calcs'!I254,'Mortgage 1 Monthly Calcs'!H254)),'Mortgage 1 Monthly Calcs'!L253),'Mortgage 1 Monthly Table'!N254)</f>
        <v>644.30140148551652</v>
      </c>
      <c r="M254">
        <f>IF(ISBLANK('Mortgage 1 Monthly Table'!P254),IF(N253&gt;J254,IF(J254&gt;L253,J254-L253,0),IF(OR(OR(Y253&lt;0,ISTEXT(Y253)),ISTEXT('Mortgage 1 Info Calcs'!$K$4)),"",'Mortgage 1 Info Calcs'!F$21)),'Mortgage 1 Monthly Table'!P254)</f>
        <v>0</v>
      </c>
      <c r="N254">
        <f t="shared" si="24"/>
        <v>644.30140148551652</v>
      </c>
      <c r="O254">
        <f>IF(OR(OR(Y253&lt;0,ISTEXT(Y253)),ISTEXT('Mortgage 1 Info Calcs'!$K$4)),"",(O253+M254))</f>
        <v>0</v>
      </c>
      <c r="P254">
        <f>IF(ISBLANK('Mortgage 1 Monthly Table'!T254),IF(ISTEXT(J254),0,IF(OR(Y253&lt;Q253,AND(Y253&lt;0,NOT(ISTEXT(Y253))),ISTEXT('Mortgage 1 Info Calcs'!$K$4)),IF(-Y253&gt;P253,-Y253,Y253-Q253),IF(J254="",0,'Mortgage 1 Info Calcs'!F$26))),'Mortgage 1 Monthly Table'!T254)</f>
        <v>0</v>
      </c>
      <c r="Q254">
        <f>IF(OR(OR(Y253&lt;0,ISTEXT(Y253)),ISTEXT('Mortgage 1 Info Calcs'!$K$4)),"",IF(O254&lt;0,Q253,(Q253+P254)))</f>
        <v>0</v>
      </c>
      <c r="R254">
        <f>IF(OR(ISERROR(L254-S254),ISTEXT('Mortgage 1 Info Calcs'!$K$4)),"",L254-S254+M254)</f>
        <v>482.45575819187673</v>
      </c>
      <c r="S254">
        <f>IF(OR(IF(ISERROR(ROUND((J254-Q254-'Mortgage 1 Info Calcs'!F$24)*(G254/12),2)),0,(J254-O254-Q254-'Mortgage 1 Info Calcs'!F$24)*(G254/12)),,,ISTEXT('Mortgage 1 Info Calcs'!K$4)),IF(((J254-Q254-'Mortgage 1 Info Calcs'!F$24)*(G254/12))&gt;0,((J254-Q254-'Mortgage 1 Info Calcs'!F$24)*(G254/12)),0),0)</f>
        <v>161.84564329363982</v>
      </c>
      <c r="T254">
        <f>IF(OR(ISERROR(SUM(R$12:R254)),(ISTEXT(T253)),(T253=(SUM(R$12:R254)))),"",SUM(R$12:R254))</f>
        <v>68113.327099464354</v>
      </c>
      <c r="U254">
        <f>SUM(S$12:S254)</f>
        <v>88451.913461514239</v>
      </c>
      <c r="V254" t="str">
        <f>IF(ISBLANK('Mortgage 1 Info Calcs'!F$28),"",IF((O254+Q254)&gt;0,((O254+Q254)*G254/12)-((O254+Q254)*(('Mortgage 1 Info Calcs'!F$28)-('Mortgage 1 Info Calcs'!F$28*'Mortgage 1 Info Calcs'!G$29))/12),""))</f>
        <v/>
      </c>
      <c r="W254" t="str">
        <f>IF(ISTEXT(V254),"",SUM(V$12:V254))</f>
        <v/>
      </c>
      <c r="X254">
        <f>IF(OR(J254=Q254,ISTEXT(Y253),ISTEXT('Mortgage 1 Info Calcs'!$F$17)),"",IF(('Mortgage 1 Info Calcs'!F$18*12)&gt;C253+1,IF(C253='Mortgage 1 Info Calcs'!F$18*12,0,'Mortgage 1 Info Calcs'!F$19+Y254*('Mortgage 1 Info Calcs'!F$17)),'Mortgage 1 Info Calcs'!F$19))</f>
        <v>0</v>
      </c>
      <c r="Y254">
        <f>IF(OR(ISERROR(J254-R254-M254),IF(ISERROR((J254-R254-M254)=0),"True",(J254-R254-M254)=0),ISTEXT('Mortgage 1 Info Calcs'!$K$4)),"",IF((J254&gt;(L254+M254)),(FV((G254/'Mortgage 1 Variables'!E$43),1,(L254+M254),-J254+Q254+'Mortgage 1 Info Calcs'!F$24,0))+Q254+'Mortgage 1 Info Calcs'!F$24+IF(I254&gt;0,0,-I254),""))</f>
        <v>31886.672900536098</v>
      </c>
      <c r="Z254" s="67">
        <f>IF((FV(IF(G254=0,'Mortgage 1 Info Calcs'!F$8,G254)/12,1,PMT(IF(G254=0,'Mortgage 1 Info Calcs'!F$8,G254)/12,('Mortgage 1 Info Calcs'!F$9*12)-C253,-Z253,0),-Z253,0))&gt;0,(FV(IF(G254=0,'Mortgage 1 Info Calcs'!F$8,G254)/12,1,PMT(IF(G254=0,'Mortgage 1 Info Calcs'!F$8,G254)/12,('Mortgage 1 Info Calcs'!F$9*12)-C253,-Z253,0),-Z253,0)),0)</f>
        <v>31886.672900536098</v>
      </c>
      <c r="AA254" s="67">
        <f>IF(Z254&lt;=0,0,(IPMT(IF(G254=0,'Mortgage 1 Info Calcs'!F$8,G254)/12,1,('Mortgage 1 Info Calcs'!F$9*12)-C253,-Z253,0)))</f>
        <v>161.84564329363982</v>
      </c>
      <c r="AB254" s="67">
        <f>IF(C254&lt;('Mortgage 1 Info Calcs'!F$9*12),SUM(AA$12:AA254),0)</f>
        <v>88451.913461514239</v>
      </c>
      <c r="AC254" s="14">
        <v>243</v>
      </c>
      <c r="AD254" s="174">
        <f t="shared" si="25"/>
        <v>20.25</v>
      </c>
      <c r="AE254" s="174" t="str">
        <f>IF(Y254="","",IF(J$12+X254='Mortgage 2 Monthly calcs'!J$12+'Mortgage 2 Monthly calcs'!V254,"",IF(J$12+X254&gt;'Mortgage 2 Monthly calcs'!J$12+'Mortgage 2 Monthly calcs'!V254,IF(Y254+X254+'Mortgage 1 Info Calcs'!F$15&gt;'Mortgage 2 Monthly calcs'!W254+'Mortgage 2 Monthly calcs'!V254,"",C254),IF(Y254+X254&lt;'Mortgage 2 Monthly calcs'!W254+'Mortgage 2 Monthly calcs'!V254,"",C254))))</f>
        <v/>
      </c>
      <c r="AG254" s="16"/>
      <c r="AH254" s="16"/>
      <c r="AI254" s="15"/>
    </row>
    <row r="255" spans="2:35" ht="11.7" customHeight="1" x14ac:dyDescent="0.25">
      <c r="B255">
        <f t="shared" si="23"/>
        <v>20.333333333333332</v>
      </c>
      <c r="C255">
        <v>244</v>
      </c>
      <c r="E255" t="str">
        <f t="shared" si="26"/>
        <v/>
      </c>
      <c r="F255" t="str">
        <f>VLOOKUP('Mortgage 1 Variables'!D$11,'Mortgage 1 Variables'!B$8:C$19,2)</f>
        <v>Feb</v>
      </c>
      <c r="G255">
        <f>IF(ISBLANK('Mortgage 1 Monthly Table'!G255),IF(OR(J255=Q255,ISTEXT(Y254),ISTEXT('Mortgage 1 Info Calcs'!$K$4)),0,IF(('Mortgage 1 Info Calcs'!F$7*12)&gt;C254,G254,IF(C254='Mortgage 1 Info Calcs'!F$7*12,'Mortgage 1 Info Calcs'!F$8,G254))),'Mortgage 1 Monthly Table'!G255)</f>
        <v>0.06</v>
      </c>
      <c r="H255">
        <f>((PMT(G255/'Mortgage 1 Variables'!E$43,('Mortgage 1 Info Calcs'!F$9*'Mortgage 1 Variables'!E$43)-C254,-J255,0)))</f>
        <v>644.30140148551664</v>
      </c>
      <c r="I255">
        <f>IF(OR(ISERROR(((IPMT(G255/'Mortgage 1 Variables'!E$43,1,'Mortgage 1 Info Calcs'!F$9*'Mortgage 1 Variables'!E$43,-J255+Q255+'Mortgage 1 Info Calcs'!F$24,IF('Mortgage 1 Info Calcs'!F$5="Interest Only",-J255+Q255+'Mortgage 1 Info Calcs'!F$24,0))))),(((IPMT(G255/'Mortgage 1 Variables'!E$43,1,'Mortgage 1 Info Calcs'!F$9*'Mortgage 1 Variables'!E$43,-J$12,-J$12)))=0)),0,((IPMT(G255/'Mortgage 1 Variables'!E$43,1,'Mortgage 1 Info Calcs'!F$9*'Mortgage 1 Variables'!E$43,-J255+Q255+'Mortgage 1 Info Calcs'!F$24,IF('Mortgage 1 Info Calcs'!F$5="Interest Only",-J255+Q255+'Mortgage 1 Info Calcs'!F$24,0)))))</f>
        <v>159.43336450268046</v>
      </c>
      <c r="J255">
        <f>IF(Y254&gt;0,IF(ISTEXT('Mortgage 1 Info Calcs'!K$4),"0",IF(ISTEXT(Y254),Y254,Y254+(IF(ISTEXT(K255),0,K255)))),0)</f>
        <v>31886.672900536098</v>
      </c>
      <c r="K255">
        <f>IF(ISBLANK('Mortgage 1 Monthly Table'!L255),0,'Mortgage 1 Monthly Table'!L255)</f>
        <v>0</v>
      </c>
      <c r="L255">
        <f>IF(ISBLANK('Mortgage 1 Monthly Table'!N255),IF('Mortgage 1 Info Calcs'!F$13="Calculated",IF('Mortgage 1 Info Calcs'!F$22="Keep Same",IF('Mortgage 1 Info Calcs'!F$5="Interest Only",IF(OR(I255&gt;L254,J255=""),I255,IF(J255&lt;L254,IF(J255&lt;L254,J255+I255,IF(L254+M254&gt;J255,L254+I255,L254)),IF(L254+M254&gt;J255,L254+I255,L254))),IF(H255&gt;L254,H255,IF(J255&gt;L254,IF(L254+M254&gt;J255,L254+I255,L254),J255+S255))),IF('Mortgage 1 Info Calcs'!F$5="Interest Only",'Mortgage 1 Monthly Calcs'!I255,'Mortgage 1 Monthly Calcs'!H255)),'Mortgage 1 Monthly Calcs'!L254),'Mortgage 1 Monthly Table'!N255)</f>
        <v>644.30140148551664</v>
      </c>
      <c r="M255">
        <f>IF(ISBLANK('Mortgage 1 Monthly Table'!P255),IF(N254&gt;J255,IF(J255&gt;L254,J255-L254,0),IF(OR(OR(Y254&lt;0,ISTEXT(Y254)),ISTEXT('Mortgage 1 Info Calcs'!$K$4)),"",'Mortgage 1 Info Calcs'!F$21)),'Mortgage 1 Monthly Table'!P255)</f>
        <v>0</v>
      </c>
      <c r="N255">
        <f t="shared" si="24"/>
        <v>644.30140148551664</v>
      </c>
      <c r="O255">
        <f>IF(OR(OR(Y254&lt;0,ISTEXT(Y254)),ISTEXT('Mortgage 1 Info Calcs'!$K$4)),"",(O254+M255))</f>
        <v>0</v>
      </c>
      <c r="P255">
        <f>IF(ISBLANK('Mortgage 1 Monthly Table'!T255),IF(ISTEXT(J255),0,IF(OR(Y254&lt;Q254,AND(Y254&lt;0,NOT(ISTEXT(Y254))),ISTEXT('Mortgage 1 Info Calcs'!$K$4)),IF(-Y254&gt;P254,-Y254,Y254-Q254),IF(J255="",0,'Mortgage 1 Info Calcs'!F$26))),'Mortgage 1 Monthly Table'!T255)</f>
        <v>0</v>
      </c>
      <c r="Q255">
        <f>IF(OR(OR(Y254&lt;0,ISTEXT(Y254)),ISTEXT('Mortgage 1 Info Calcs'!$K$4)),"",IF(O255&lt;0,Q254,(Q254+P255)))</f>
        <v>0</v>
      </c>
      <c r="R255">
        <f>IF(OR(ISERROR(L255-S255),ISTEXT('Mortgage 1 Info Calcs'!$K$4)),"",L255-S255+M255)</f>
        <v>484.86803698283614</v>
      </c>
      <c r="S255">
        <f>IF(OR(IF(ISERROR(ROUND((J255-Q255-'Mortgage 1 Info Calcs'!F$24)*(G255/12),2)),0,(J255-O255-Q255-'Mortgage 1 Info Calcs'!F$24)*(G255/12)),,,ISTEXT('Mortgage 1 Info Calcs'!K$4)),IF(((J255-Q255-'Mortgage 1 Info Calcs'!F$24)*(G255/12))&gt;0,((J255-Q255-'Mortgage 1 Info Calcs'!F$24)*(G255/12)),0),0)</f>
        <v>159.43336450268049</v>
      </c>
      <c r="T255">
        <f>IF(OR(ISERROR(SUM(R$12:R255)),(ISTEXT(T254)),(T254=(SUM(R$12:R255)))),"",SUM(R$12:R255))</f>
        <v>68598.19513644719</v>
      </c>
      <c r="U255">
        <f>SUM(S$12:S255)</f>
        <v>88611.346826016917</v>
      </c>
      <c r="V255" t="str">
        <f>IF(ISBLANK('Mortgage 1 Info Calcs'!F$28),"",IF((O255+Q255)&gt;0,((O255+Q255)*G255/12)-((O255+Q255)*(('Mortgage 1 Info Calcs'!F$28)-('Mortgage 1 Info Calcs'!F$28*'Mortgage 1 Info Calcs'!G$29))/12),""))</f>
        <v/>
      </c>
      <c r="W255" t="str">
        <f>IF(ISTEXT(V255),"",SUM(V$12:V255))</f>
        <v/>
      </c>
      <c r="X255">
        <f>IF(OR(J255=Q255,ISTEXT(Y254),ISTEXT('Mortgage 1 Info Calcs'!$F$17)),"",IF(('Mortgage 1 Info Calcs'!F$18*12)&gt;C254+1,IF(C254='Mortgage 1 Info Calcs'!F$18*12,0,'Mortgage 1 Info Calcs'!F$19+Y255*('Mortgage 1 Info Calcs'!F$17)),'Mortgage 1 Info Calcs'!F$19))</f>
        <v>0</v>
      </c>
      <c r="Y255">
        <f>IF(OR(ISERROR(J255-R255-M255),IF(ISERROR((J255-R255-M255)=0),"True",(J255-R255-M255)=0),ISTEXT('Mortgage 1 Info Calcs'!$K$4)),"",IF((J255&gt;(L255+M255)),(FV((G255/'Mortgage 1 Variables'!E$43),1,(L255+M255),-J255+Q255+'Mortgage 1 Info Calcs'!F$24,0))+Q255+'Mortgage 1 Info Calcs'!F$24+IF(I255&gt;0,0,-I255),""))</f>
        <v>31401.804863553272</v>
      </c>
      <c r="Z255" s="67">
        <f>IF((FV(IF(G255=0,'Mortgage 1 Info Calcs'!F$8,G255)/12,1,PMT(IF(G255=0,'Mortgage 1 Info Calcs'!F$8,G255)/12,('Mortgage 1 Info Calcs'!F$9*12)-C254,-Z254,0),-Z254,0))&gt;0,(FV(IF(G255=0,'Mortgage 1 Info Calcs'!F$8,G255)/12,1,PMT(IF(G255=0,'Mortgage 1 Info Calcs'!F$8,G255)/12,('Mortgage 1 Info Calcs'!F$9*12)-C254,-Z254,0),-Z254,0)),0)</f>
        <v>31401.804863553272</v>
      </c>
      <c r="AA255" s="67">
        <f>IF(Z255&lt;=0,0,(IPMT(IF(G255=0,'Mortgage 1 Info Calcs'!F$8,G255)/12,1,('Mortgage 1 Info Calcs'!F$9*12)-C254,-Z254,0)))</f>
        <v>159.43336450268049</v>
      </c>
      <c r="AB255" s="67">
        <f>IF(C255&lt;('Mortgage 1 Info Calcs'!F$9*12),SUM(AA$12:AA255),0)</f>
        <v>88611.346826016917</v>
      </c>
      <c r="AC255" s="14">
        <v>244</v>
      </c>
      <c r="AD255" s="174">
        <f t="shared" si="25"/>
        <v>20.333333333333332</v>
      </c>
      <c r="AE255" s="174" t="str">
        <f>IF(Y255="","",IF(J$12+X255='Mortgage 2 Monthly calcs'!J$12+'Mortgage 2 Monthly calcs'!V255,"",IF(J$12+X255&gt;'Mortgage 2 Monthly calcs'!J$12+'Mortgage 2 Monthly calcs'!V255,IF(Y255+X255+'Mortgage 1 Info Calcs'!F$15&gt;'Mortgage 2 Monthly calcs'!W255+'Mortgage 2 Monthly calcs'!V255,"",C255),IF(Y255+X255&lt;'Mortgage 2 Monthly calcs'!W255+'Mortgage 2 Monthly calcs'!V255,"",C255))))</f>
        <v/>
      </c>
      <c r="AG255" s="16"/>
      <c r="AH255" s="16"/>
      <c r="AI255" s="15"/>
    </row>
    <row r="256" spans="2:35" ht="11.7" customHeight="1" x14ac:dyDescent="0.25">
      <c r="B256">
        <f t="shared" si="23"/>
        <v>20.416666666666668</v>
      </c>
      <c r="C256">
        <v>245</v>
      </c>
      <c r="E256" t="str">
        <f t="shared" si="26"/>
        <v/>
      </c>
      <c r="F256" t="str">
        <f>VLOOKUP('Mortgage 1 Variables'!D$12,'Mortgage 1 Variables'!B$8:C$19,2)</f>
        <v>Mar</v>
      </c>
      <c r="G256">
        <f>IF(ISBLANK('Mortgage 1 Monthly Table'!G256),IF(OR(J256=Q256,ISTEXT(Y255),ISTEXT('Mortgage 1 Info Calcs'!$K$4)),0,IF(('Mortgage 1 Info Calcs'!F$7*12)&gt;C255,G255,IF(C255='Mortgage 1 Info Calcs'!F$7*12,'Mortgage 1 Info Calcs'!F$8,G255))),'Mortgage 1 Monthly Table'!G256)</f>
        <v>0.06</v>
      </c>
      <c r="H256">
        <f>((PMT(G256/'Mortgage 1 Variables'!E$43,('Mortgage 1 Info Calcs'!F$9*'Mortgage 1 Variables'!E$43)-C255,-J256,0)))</f>
        <v>644.30140148551675</v>
      </c>
      <c r="I256">
        <f>IF(OR(ISERROR(((IPMT(G256/'Mortgage 1 Variables'!E$43,1,'Mortgage 1 Info Calcs'!F$9*'Mortgage 1 Variables'!E$43,-J256+Q256+'Mortgage 1 Info Calcs'!F$24,IF('Mortgage 1 Info Calcs'!F$5="Interest Only",-J256+Q256+'Mortgage 1 Info Calcs'!F$24,0))))),(((IPMT(G256/'Mortgage 1 Variables'!E$43,1,'Mortgage 1 Info Calcs'!F$9*'Mortgage 1 Variables'!E$43,-J$12,-J$12)))=0)),0,((IPMT(G256/'Mortgage 1 Variables'!E$43,1,'Mortgage 1 Info Calcs'!F$9*'Mortgage 1 Variables'!E$43,-J256+Q256+'Mortgage 1 Info Calcs'!F$24,IF('Mortgage 1 Info Calcs'!F$5="Interest Only",-J256+Q256+'Mortgage 1 Info Calcs'!F$24,0)))))</f>
        <v>157.00902431776638</v>
      </c>
      <c r="J256">
        <f>IF(Y255&gt;0,IF(ISTEXT('Mortgage 1 Info Calcs'!K$4),"0",IF(ISTEXT(Y255),Y255,Y255+(IF(ISTEXT(K256),0,K256)))),0)</f>
        <v>31401.804863553272</v>
      </c>
      <c r="K256">
        <f>IF(ISBLANK('Mortgage 1 Monthly Table'!L256),0,'Mortgage 1 Monthly Table'!L256)</f>
        <v>0</v>
      </c>
      <c r="L256">
        <f>IF(ISBLANK('Mortgage 1 Monthly Table'!N256),IF('Mortgage 1 Info Calcs'!F$13="Calculated",IF('Mortgage 1 Info Calcs'!F$22="Keep Same",IF('Mortgage 1 Info Calcs'!F$5="Interest Only",IF(OR(I256&gt;L255,J256=""),I256,IF(J256&lt;L255,IF(J256&lt;L255,J256+I256,IF(L255+M255&gt;J256,L255+I256,L255)),IF(L255+M255&gt;J256,L255+I256,L255))),IF(H256&gt;L255,H256,IF(J256&gt;L255,IF(L255+M255&gt;J256,L255+I256,L255),J256+S256))),IF('Mortgage 1 Info Calcs'!F$5="Interest Only",'Mortgage 1 Monthly Calcs'!I256,'Mortgage 1 Monthly Calcs'!H256)),'Mortgage 1 Monthly Calcs'!L255),'Mortgage 1 Monthly Table'!N256)</f>
        <v>644.30140148551675</v>
      </c>
      <c r="M256">
        <f>IF(ISBLANK('Mortgage 1 Monthly Table'!P256),IF(N255&gt;J256,IF(J256&gt;L255,J256-L255,0),IF(OR(OR(Y255&lt;0,ISTEXT(Y255)),ISTEXT('Mortgage 1 Info Calcs'!$K$4)),"",'Mortgage 1 Info Calcs'!F$21)),'Mortgage 1 Monthly Table'!P256)</f>
        <v>0</v>
      </c>
      <c r="N256">
        <f t="shared" si="24"/>
        <v>644.30140148551675</v>
      </c>
      <c r="O256">
        <f>IF(OR(OR(Y255&lt;0,ISTEXT(Y255)),ISTEXT('Mortgage 1 Info Calcs'!$K$4)),"",(O255+M256))</f>
        <v>0</v>
      </c>
      <c r="P256">
        <f>IF(ISBLANK('Mortgage 1 Monthly Table'!T256),IF(ISTEXT(J256),0,IF(OR(Y255&lt;Q255,AND(Y255&lt;0,NOT(ISTEXT(Y255))),ISTEXT('Mortgage 1 Info Calcs'!$K$4)),IF(-Y255&gt;P255,-Y255,Y255-Q255),IF(J256="",0,'Mortgage 1 Info Calcs'!F$26))),'Mortgage 1 Monthly Table'!T256)</f>
        <v>0</v>
      </c>
      <c r="Q256">
        <f>IF(OR(OR(Y255&lt;0,ISTEXT(Y255)),ISTEXT('Mortgage 1 Info Calcs'!$K$4)),"",IF(O256&lt;0,Q255,(Q255+P256)))</f>
        <v>0</v>
      </c>
      <c r="R256">
        <f>IF(OR(ISERROR(L256-S256),ISTEXT('Mortgage 1 Info Calcs'!$K$4)),"",L256-S256+M256)</f>
        <v>487.29237716775037</v>
      </c>
      <c r="S256">
        <f>IF(OR(IF(ISERROR(ROUND((J256-Q256-'Mortgage 1 Info Calcs'!F$24)*(G256/12),2)),0,(J256-O256-Q256-'Mortgage 1 Info Calcs'!F$24)*(G256/12)),,,ISTEXT('Mortgage 1 Info Calcs'!K$4)),IF(((J256-Q256-'Mortgage 1 Info Calcs'!F$24)*(G256/12))&gt;0,((J256-Q256-'Mortgage 1 Info Calcs'!F$24)*(G256/12)),0),0)</f>
        <v>157.00902431776638</v>
      </c>
      <c r="T256">
        <f>IF(OR(ISERROR(SUM(R$12:R256)),(ISTEXT(T255)),(T255=(SUM(R$12:R256)))),"",SUM(R$12:R256))</f>
        <v>69085.487513614935</v>
      </c>
      <c r="U256">
        <f>SUM(S$12:S256)</f>
        <v>88768.355850334687</v>
      </c>
      <c r="V256" t="str">
        <f>IF(ISBLANK('Mortgage 1 Info Calcs'!F$28),"",IF((O256+Q256)&gt;0,((O256+Q256)*G256/12)-((O256+Q256)*(('Mortgage 1 Info Calcs'!F$28)-('Mortgage 1 Info Calcs'!F$28*'Mortgage 1 Info Calcs'!G$29))/12),""))</f>
        <v/>
      </c>
      <c r="W256" t="str">
        <f>IF(ISTEXT(V256),"",SUM(V$12:V256))</f>
        <v/>
      </c>
      <c r="X256">
        <f>IF(OR(J256=Q256,ISTEXT(Y255),ISTEXT('Mortgage 1 Info Calcs'!$F$17)),"",IF(('Mortgage 1 Info Calcs'!F$18*12)&gt;C255+1,IF(C255='Mortgage 1 Info Calcs'!F$18*12,0,'Mortgage 1 Info Calcs'!F$19+Y256*('Mortgage 1 Info Calcs'!F$17)),'Mortgage 1 Info Calcs'!F$19))</f>
        <v>0</v>
      </c>
      <c r="Y256">
        <f>IF(OR(ISERROR(J256-R256-M256),IF(ISERROR((J256-R256-M256)=0),"True",(J256-R256-M256)=0),ISTEXT('Mortgage 1 Info Calcs'!$K$4)),"",IF((J256&gt;(L256+M256)),(FV((G256/'Mortgage 1 Variables'!E$43),1,(L256+M256),-J256+Q256+'Mortgage 1 Info Calcs'!F$24,0))+Q256+'Mortgage 1 Info Calcs'!F$24+IF(I256&gt;0,0,-I256),""))</f>
        <v>30914.512486385531</v>
      </c>
      <c r="Z256" s="67">
        <f>IF((FV(IF(G256=0,'Mortgage 1 Info Calcs'!F$8,G256)/12,1,PMT(IF(G256=0,'Mortgage 1 Info Calcs'!F$8,G256)/12,('Mortgage 1 Info Calcs'!F$9*12)-C255,-Z255,0),-Z255,0))&gt;0,(FV(IF(G256=0,'Mortgage 1 Info Calcs'!F$8,G256)/12,1,PMT(IF(G256=0,'Mortgage 1 Info Calcs'!F$8,G256)/12,('Mortgage 1 Info Calcs'!F$9*12)-C255,-Z255,0),-Z255,0)),0)</f>
        <v>30914.512486385531</v>
      </c>
      <c r="AA256" s="67">
        <f>IF(Z256&lt;=0,0,(IPMT(IF(G256=0,'Mortgage 1 Info Calcs'!F$8,G256)/12,1,('Mortgage 1 Info Calcs'!F$9*12)-C255,-Z255,0)))</f>
        <v>157.00902431776638</v>
      </c>
      <c r="AB256" s="67">
        <f>IF(C256&lt;('Mortgage 1 Info Calcs'!F$9*12),SUM(AA$12:AA256),0)</f>
        <v>88768.355850334687</v>
      </c>
      <c r="AC256" s="14">
        <v>245</v>
      </c>
      <c r="AD256" s="174">
        <f t="shared" si="25"/>
        <v>20.416666666666668</v>
      </c>
      <c r="AE256" s="174" t="str">
        <f>IF(Y256="","",IF(J$12+X256='Mortgage 2 Monthly calcs'!J$12+'Mortgage 2 Monthly calcs'!V256,"",IF(J$12+X256&gt;'Mortgage 2 Monthly calcs'!J$12+'Mortgage 2 Monthly calcs'!V256,IF(Y256+X256+'Mortgage 1 Info Calcs'!F$15&gt;'Mortgage 2 Monthly calcs'!W256+'Mortgage 2 Monthly calcs'!V256,"",C256),IF(Y256+X256&lt;'Mortgage 2 Monthly calcs'!W256+'Mortgage 2 Monthly calcs'!V256,"",C256))))</f>
        <v/>
      </c>
      <c r="AG256" s="16"/>
      <c r="AH256" s="16"/>
      <c r="AI256" s="15"/>
    </row>
    <row r="257" spans="2:35" ht="11.7" customHeight="1" x14ac:dyDescent="0.25">
      <c r="B257">
        <f t="shared" si="23"/>
        <v>20.5</v>
      </c>
      <c r="C257">
        <v>246</v>
      </c>
      <c r="E257" t="str">
        <f t="shared" si="26"/>
        <v/>
      </c>
      <c r="F257" t="str">
        <f>VLOOKUP('Mortgage 1 Variables'!D$13,'Mortgage 1 Variables'!B$8:C$19,2)</f>
        <v>Apr</v>
      </c>
      <c r="G257">
        <f>IF(ISBLANK('Mortgage 1 Monthly Table'!G257),IF(OR(J257=Q257,ISTEXT(Y256),ISTEXT('Mortgage 1 Info Calcs'!$K$4)),0,IF(('Mortgage 1 Info Calcs'!F$7*12)&gt;C256,G256,IF(C256='Mortgage 1 Info Calcs'!F$7*12,'Mortgage 1 Info Calcs'!F$8,G256))),'Mortgage 1 Monthly Table'!G257)</f>
        <v>0.06</v>
      </c>
      <c r="H257">
        <f>((PMT(G257/'Mortgage 1 Variables'!E$43,('Mortgage 1 Info Calcs'!F$9*'Mortgage 1 Variables'!E$43)-C256,-J257,0)))</f>
        <v>644.30140148551698</v>
      </c>
      <c r="I257">
        <f>IF(OR(ISERROR(((IPMT(G257/'Mortgage 1 Variables'!E$43,1,'Mortgage 1 Info Calcs'!F$9*'Mortgage 1 Variables'!E$43,-J257+Q257+'Mortgage 1 Info Calcs'!F$24,IF('Mortgage 1 Info Calcs'!F$5="Interest Only",-J257+Q257+'Mortgage 1 Info Calcs'!F$24,0))))),(((IPMT(G257/'Mortgage 1 Variables'!E$43,1,'Mortgage 1 Info Calcs'!F$9*'Mortgage 1 Variables'!E$43,-J$12,-J$12)))=0)),0,((IPMT(G257/'Mortgage 1 Variables'!E$43,1,'Mortgage 1 Info Calcs'!F$9*'Mortgage 1 Variables'!E$43,-J257+Q257+'Mortgage 1 Info Calcs'!F$24,IF('Mortgage 1 Info Calcs'!F$5="Interest Only",-J257+Q257+'Mortgage 1 Info Calcs'!F$24,0)))))</f>
        <v>154.57256243192768</v>
      </c>
      <c r="J257">
        <f>IF(Y256&gt;0,IF(ISTEXT('Mortgage 1 Info Calcs'!K$4),"0",IF(ISTEXT(Y256),Y256,Y256+(IF(ISTEXT(K257),0,K257)))),0)</f>
        <v>30914.512486385531</v>
      </c>
      <c r="K257">
        <f>IF(ISBLANK('Mortgage 1 Monthly Table'!L257),0,'Mortgage 1 Monthly Table'!L257)</f>
        <v>0</v>
      </c>
      <c r="L257">
        <f>IF(ISBLANK('Mortgage 1 Monthly Table'!N257),IF('Mortgage 1 Info Calcs'!F$13="Calculated",IF('Mortgage 1 Info Calcs'!F$22="Keep Same",IF('Mortgage 1 Info Calcs'!F$5="Interest Only",IF(OR(I257&gt;L256,J257=""),I257,IF(J257&lt;L256,IF(J257&lt;L256,J257+I257,IF(L256+M256&gt;J257,L256+I257,L256)),IF(L256+M256&gt;J257,L256+I257,L256))),IF(H257&gt;L256,H257,IF(J257&gt;L256,IF(L256+M256&gt;J257,L256+I257,L256),J257+S257))),IF('Mortgage 1 Info Calcs'!F$5="Interest Only",'Mortgage 1 Monthly Calcs'!I257,'Mortgage 1 Monthly Calcs'!H257)),'Mortgage 1 Monthly Calcs'!L256),'Mortgage 1 Monthly Table'!N257)</f>
        <v>644.30140148551698</v>
      </c>
      <c r="M257">
        <f>IF(ISBLANK('Mortgage 1 Monthly Table'!P257),IF(N256&gt;J257,IF(J257&gt;L256,J257-L256,0),IF(OR(OR(Y256&lt;0,ISTEXT(Y256)),ISTEXT('Mortgage 1 Info Calcs'!$K$4)),"",'Mortgage 1 Info Calcs'!F$21)),'Mortgage 1 Monthly Table'!P257)</f>
        <v>0</v>
      </c>
      <c r="N257">
        <f t="shared" si="24"/>
        <v>644.30140148551698</v>
      </c>
      <c r="O257">
        <f>IF(OR(OR(Y256&lt;0,ISTEXT(Y256)),ISTEXT('Mortgage 1 Info Calcs'!$K$4)),"",(O256+M257))</f>
        <v>0</v>
      </c>
      <c r="P257">
        <f>IF(ISBLANK('Mortgage 1 Monthly Table'!T257),IF(ISTEXT(J257),0,IF(OR(Y256&lt;Q256,AND(Y256&lt;0,NOT(ISTEXT(Y256))),ISTEXT('Mortgage 1 Info Calcs'!$K$4)),IF(-Y256&gt;P256,-Y256,Y256-Q256),IF(J257="",0,'Mortgage 1 Info Calcs'!F$26))),'Mortgage 1 Monthly Table'!T257)</f>
        <v>0</v>
      </c>
      <c r="Q257">
        <f>IF(OR(OR(Y256&lt;0,ISTEXT(Y256)),ISTEXT('Mortgage 1 Info Calcs'!$K$4)),"",IF(O257&lt;0,Q256,(Q256+P257)))</f>
        <v>0</v>
      </c>
      <c r="R257">
        <f>IF(OR(ISERROR(L257-S257),ISTEXT('Mortgage 1 Info Calcs'!$K$4)),"",L257-S257+M257)</f>
        <v>489.72883905358935</v>
      </c>
      <c r="S257">
        <f>IF(OR(IF(ISERROR(ROUND((J257-Q257-'Mortgage 1 Info Calcs'!F$24)*(G257/12),2)),0,(J257-O257-Q257-'Mortgage 1 Info Calcs'!F$24)*(G257/12)),,,ISTEXT('Mortgage 1 Info Calcs'!K$4)),IF(((J257-Q257-'Mortgage 1 Info Calcs'!F$24)*(G257/12))&gt;0,((J257-Q257-'Mortgage 1 Info Calcs'!F$24)*(G257/12)),0),0)</f>
        <v>154.57256243192765</v>
      </c>
      <c r="T257">
        <f>IF(OR(ISERROR(SUM(R$12:R257)),(ISTEXT(T256)),(T256=(SUM(R$12:R257)))),"",SUM(R$12:R257))</f>
        <v>69575.216352668518</v>
      </c>
      <c r="U257">
        <f>SUM(S$12:S257)</f>
        <v>88922.928412766618</v>
      </c>
      <c r="V257" t="str">
        <f>IF(ISBLANK('Mortgage 1 Info Calcs'!F$28),"",IF((O257+Q257)&gt;0,((O257+Q257)*G257/12)-((O257+Q257)*(('Mortgage 1 Info Calcs'!F$28)-('Mortgage 1 Info Calcs'!F$28*'Mortgage 1 Info Calcs'!G$29))/12),""))</f>
        <v/>
      </c>
      <c r="W257" t="str">
        <f>IF(ISTEXT(V257),"",SUM(V$12:V257))</f>
        <v/>
      </c>
      <c r="X257">
        <f>IF(OR(J257=Q257,ISTEXT(Y256),ISTEXT('Mortgage 1 Info Calcs'!$F$17)),"",IF(('Mortgage 1 Info Calcs'!F$18*12)&gt;C256+1,IF(C256='Mortgage 1 Info Calcs'!F$18*12,0,'Mortgage 1 Info Calcs'!F$19+Y257*('Mortgage 1 Info Calcs'!F$17)),'Mortgage 1 Info Calcs'!F$19))</f>
        <v>0</v>
      </c>
      <c r="Y257">
        <f>IF(OR(ISERROR(J257-R257-M257),IF(ISERROR((J257-R257-M257)=0),"True",(J257-R257-M257)=0),ISTEXT('Mortgage 1 Info Calcs'!$K$4)),"",IF((J257&gt;(L257+M257)),(FV((G257/'Mortgage 1 Variables'!E$43),1,(L257+M257),-J257+Q257+'Mortgage 1 Info Calcs'!F$24,0))+Q257+'Mortgage 1 Info Calcs'!F$24+IF(I257&gt;0,0,-I257),""))</f>
        <v>30424.783647331951</v>
      </c>
      <c r="Z257" s="67">
        <f>IF((FV(IF(G257=0,'Mortgage 1 Info Calcs'!F$8,G257)/12,1,PMT(IF(G257=0,'Mortgage 1 Info Calcs'!F$8,G257)/12,('Mortgage 1 Info Calcs'!F$9*12)-C256,-Z256,0),-Z256,0))&gt;0,(FV(IF(G257=0,'Mortgage 1 Info Calcs'!F$8,G257)/12,1,PMT(IF(G257=0,'Mortgage 1 Info Calcs'!F$8,G257)/12,('Mortgage 1 Info Calcs'!F$9*12)-C256,-Z256,0),-Z256,0)),0)</f>
        <v>30424.783647331951</v>
      </c>
      <c r="AA257" s="67">
        <f>IF(Z257&lt;=0,0,(IPMT(IF(G257=0,'Mortgage 1 Info Calcs'!F$8,G257)/12,1,('Mortgage 1 Info Calcs'!F$9*12)-C256,-Z256,0)))</f>
        <v>154.57256243192765</v>
      </c>
      <c r="AB257" s="67">
        <f>IF(C257&lt;('Mortgage 1 Info Calcs'!F$9*12),SUM(AA$12:AA257),0)</f>
        <v>88922.928412766618</v>
      </c>
      <c r="AC257" s="14">
        <v>246</v>
      </c>
      <c r="AD257" s="174">
        <f t="shared" si="25"/>
        <v>20.5</v>
      </c>
      <c r="AE257" s="174" t="str">
        <f>IF(Y257="","",IF(J$12+X257='Mortgage 2 Monthly calcs'!J$12+'Mortgage 2 Monthly calcs'!V257,"",IF(J$12+X257&gt;'Mortgage 2 Monthly calcs'!J$12+'Mortgage 2 Monthly calcs'!V257,IF(Y257+X257+'Mortgage 1 Info Calcs'!F$15&gt;'Mortgage 2 Monthly calcs'!W257+'Mortgage 2 Monthly calcs'!V257,"",C257),IF(Y257+X257&lt;'Mortgage 2 Monthly calcs'!W257+'Mortgage 2 Monthly calcs'!V257,"",C257))))</f>
        <v/>
      </c>
      <c r="AG257" s="16"/>
      <c r="AH257" s="16"/>
      <c r="AI257" s="15"/>
    </row>
    <row r="258" spans="2:35" ht="11.25" customHeight="1" x14ac:dyDescent="0.25">
      <c r="B258">
        <f t="shared" si="23"/>
        <v>20.583333333333332</v>
      </c>
      <c r="C258">
        <v>247</v>
      </c>
      <c r="E258" t="str">
        <f t="shared" si="26"/>
        <v/>
      </c>
      <c r="F258" t="str">
        <f>VLOOKUP('Mortgage 1 Variables'!D$14,'Mortgage 1 Variables'!B$8:C$19,2)</f>
        <v>May</v>
      </c>
      <c r="G258">
        <f>IF(ISBLANK('Mortgage 1 Monthly Table'!G258),IF(OR(J258=Q258,ISTEXT(Y257),ISTEXT('Mortgage 1 Info Calcs'!$K$4)),0,IF(('Mortgage 1 Info Calcs'!F$7*12)&gt;C257,G257,IF(C257='Mortgage 1 Info Calcs'!F$7*12,'Mortgage 1 Info Calcs'!F$8,G257))),'Mortgage 1 Monthly Table'!G258)</f>
        <v>0.06</v>
      </c>
      <c r="H258">
        <f>((PMT(G258/'Mortgage 1 Variables'!E$43,('Mortgage 1 Info Calcs'!F$9*'Mortgage 1 Variables'!E$43)-C257,-J258,0)))</f>
        <v>644.3014014855172</v>
      </c>
      <c r="I258">
        <f>IF(OR(ISERROR(((IPMT(G258/'Mortgage 1 Variables'!E$43,1,'Mortgage 1 Info Calcs'!F$9*'Mortgage 1 Variables'!E$43,-J258+Q258+'Mortgage 1 Info Calcs'!F$24,IF('Mortgage 1 Info Calcs'!F$5="Interest Only",-J258+Q258+'Mortgage 1 Info Calcs'!F$24,0))))),(((IPMT(G258/'Mortgage 1 Variables'!E$43,1,'Mortgage 1 Info Calcs'!F$9*'Mortgage 1 Variables'!E$43,-J$12,-J$12)))=0)),0,((IPMT(G258/'Mortgage 1 Variables'!E$43,1,'Mortgage 1 Info Calcs'!F$9*'Mortgage 1 Variables'!E$43,-J258+Q258+'Mortgage 1 Info Calcs'!F$24,IF('Mortgage 1 Info Calcs'!F$5="Interest Only",-J258+Q258+'Mortgage 1 Info Calcs'!F$24,0)))))</f>
        <v>152.12391823665979</v>
      </c>
      <c r="J258">
        <f>IF(Y257&gt;0,IF(ISTEXT('Mortgage 1 Info Calcs'!K$4),"0",IF(ISTEXT(Y257),Y257,Y257+(IF(ISTEXT(K258),0,K258)))),0)</f>
        <v>30424.783647331951</v>
      </c>
      <c r="K258">
        <f>IF(ISBLANK('Mortgage 1 Monthly Table'!L258),0,'Mortgage 1 Monthly Table'!L258)</f>
        <v>0</v>
      </c>
      <c r="L258">
        <f>IF(ISBLANK('Mortgage 1 Monthly Table'!N258),IF('Mortgage 1 Info Calcs'!F$13="Calculated",IF('Mortgage 1 Info Calcs'!F$22="Keep Same",IF('Mortgage 1 Info Calcs'!F$5="Interest Only",IF(OR(I258&gt;L257,J258=""),I258,IF(J258&lt;L257,IF(J258&lt;L257,J258+I258,IF(L257+M257&gt;J258,L257+I258,L257)),IF(L257+M257&gt;J258,L257+I258,L257))),IF(H258&gt;L257,H258,IF(J258&gt;L257,IF(L257+M257&gt;J258,L257+I258,L257),J258+S258))),IF('Mortgage 1 Info Calcs'!F$5="Interest Only",'Mortgage 1 Monthly Calcs'!I258,'Mortgage 1 Monthly Calcs'!H258)),'Mortgage 1 Monthly Calcs'!L257),'Mortgage 1 Monthly Table'!N258)</f>
        <v>644.3014014855172</v>
      </c>
      <c r="M258">
        <f>IF(ISBLANK('Mortgage 1 Monthly Table'!P258),IF(N257&gt;J258,IF(J258&gt;L257,J258-L257,0),IF(OR(OR(Y257&lt;0,ISTEXT(Y257)),ISTEXT('Mortgage 1 Info Calcs'!$K$4)),"",'Mortgage 1 Info Calcs'!F$21)),'Mortgage 1 Monthly Table'!P258)</f>
        <v>0</v>
      </c>
      <c r="N258">
        <f t="shared" si="24"/>
        <v>644.3014014855172</v>
      </c>
      <c r="O258">
        <f>IF(OR(OR(Y257&lt;0,ISTEXT(Y257)),ISTEXT('Mortgage 1 Info Calcs'!$K$4)),"",(O257+M258))</f>
        <v>0</v>
      </c>
      <c r="P258">
        <f>IF(ISBLANK('Mortgage 1 Monthly Table'!T258),IF(ISTEXT(J258),0,IF(OR(Y257&lt;Q257,AND(Y257&lt;0,NOT(ISTEXT(Y257))),ISTEXT('Mortgage 1 Info Calcs'!$K$4)),IF(-Y257&gt;P257,-Y257,Y257-Q257),IF(J258="",0,'Mortgage 1 Info Calcs'!F$26))),'Mortgage 1 Monthly Table'!T258)</f>
        <v>0</v>
      </c>
      <c r="Q258">
        <f>IF(OR(OR(Y257&lt;0,ISTEXT(Y257)),ISTEXT('Mortgage 1 Info Calcs'!$K$4)),"",IF(O258&lt;0,Q257,(Q257+P258)))</f>
        <v>0</v>
      </c>
      <c r="R258">
        <f>IF(OR(ISERROR(L258-S258),ISTEXT('Mortgage 1 Info Calcs'!$K$4)),"",L258-S258+M258)</f>
        <v>492.17748324885747</v>
      </c>
      <c r="S258">
        <f>IF(OR(IF(ISERROR(ROUND((J258-Q258-'Mortgage 1 Info Calcs'!F$24)*(G258/12),2)),0,(J258-O258-Q258-'Mortgage 1 Info Calcs'!F$24)*(G258/12)),,,ISTEXT('Mortgage 1 Info Calcs'!K$4)),IF(((J258-Q258-'Mortgage 1 Info Calcs'!F$24)*(G258/12))&gt;0,((J258-Q258-'Mortgage 1 Info Calcs'!F$24)*(G258/12)),0),0)</f>
        <v>152.12391823665976</v>
      </c>
      <c r="T258">
        <f>IF(OR(ISERROR(SUM(R$12:R258)),(ISTEXT(T257)),(T257=(SUM(R$12:R258)))),"",SUM(R$12:R258))</f>
        <v>70067.393835917377</v>
      </c>
      <c r="U258">
        <f>SUM(S$12:S258)</f>
        <v>89075.052331003273</v>
      </c>
      <c r="V258" t="str">
        <f>IF(ISBLANK('Mortgage 1 Info Calcs'!F$28),"",IF((O258+Q258)&gt;0,((O258+Q258)*G258/12)-((O258+Q258)*(('Mortgage 1 Info Calcs'!F$28)-('Mortgage 1 Info Calcs'!F$28*'Mortgage 1 Info Calcs'!G$29))/12),""))</f>
        <v/>
      </c>
      <c r="W258" t="str">
        <f>IF(ISTEXT(V258),"",SUM(V$12:V258))</f>
        <v/>
      </c>
      <c r="X258">
        <f>IF(OR(J258=Q258,ISTEXT(Y257),ISTEXT('Mortgage 1 Info Calcs'!$F$17)),"",IF(('Mortgage 1 Info Calcs'!F$18*12)&gt;C257+1,IF(C257='Mortgage 1 Info Calcs'!F$18*12,0,'Mortgage 1 Info Calcs'!F$19+Y258*('Mortgage 1 Info Calcs'!F$17)),'Mortgage 1 Info Calcs'!F$19))</f>
        <v>0</v>
      </c>
      <c r="Y258">
        <f>IF(OR(ISERROR(J258-R258-M258),IF(ISERROR((J258-R258-M258)=0),"True",(J258-R258-M258)=0),ISTEXT('Mortgage 1 Info Calcs'!$K$4)),"",IF((J258&gt;(L258+M258)),(FV((G258/'Mortgage 1 Variables'!E$43),1,(L258+M258),-J258+Q258+'Mortgage 1 Info Calcs'!F$24,0))+Q258+'Mortgage 1 Info Calcs'!F$24+IF(I258&gt;0,0,-I258),""))</f>
        <v>29932.606164083103</v>
      </c>
      <c r="Z258" s="67">
        <f>IF((FV(IF(G258=0,'Mortgage 1 Info Calcs'!F$8,G258)/12,1,PMT(IF(G258=0,'Mortgage 1 Info Calcs'!F$8,G258)/12,('Mortgage 1 Info Calcs'!F$9*12)-C257,-Z257,0),-Z257,0))&gt;0,(FV(IF(G258=0,'Mortgage 1 Info Calcs'!F$8,G258)/12,1,PMT(IF(G258=0,'Mortgage 1 Info Calcs'!F$8,G258)/12,('Mortgage 1 Info Calcs'!F$9*12)-C257,-Z257,0),-Z257,0)),0)</f>
        <v>29932.606164083103</v>
      </c>
      <c r="AA258" s="67">
        <f>IF(Z258&lt;=0,0,(IPMT(IF(G258=0,'Mortgage 1 Info Calcs'!F$8,G258)/12,1,('Mortgage 1 Info Calcs'!F$9*12)-C257,-Z257,0)))</f>
        <v>152.12391823665976</v>
      </c>
      <c r="AB258" s="67">
        <f>IF(C258&lt;('Mortgage 1 Info Calcs'!F$9*12),SUM(AA$12:AA258),0)</f>
        <v>89075.052331003273</v>
      </c>
      <c r="AC258" s="14">
        <v>247</v>
      </c>
      <c r="AD258" s="174">
        <f t="shared" si="25"/>
        <v>20.583333333333332</v>
      </c>
      <c r="AE258" s="174" t="str">
        <f>IF(Y258="","",IF(J$12+X258='Mortgage 2 Monthly calcs'!J$12+'Mortgage 2 Monthly calcs'!V258,"",IF(J$12+X258&gt;'Mortgage 2 Monthly calcs'!J$12+'Mortgage 2 Monthly calcs'!V258,IF(Y258+X258+'Mortgage 1 Info Calcs'!F$15&gt;'Mortgage 2 Monthly calcs'!W258+'Mortgage 2 Monthly calcs'!V258,"",C258),IF(Y258+X258&lt;'Mortgage 2 Monthly calcs'!W258+'Mortgage 2 Monthly calcs'!V258,"",C258))))</f>
        <v/>
      </c>
      <c r="AG258" s="16"/>
      <c r="AH258" s="16"/>
      <c r="AI258" s="15"/>
    </row>
    <row r="259" spans="2:35" ht="11.7" customHeight="1" x14ac:dyDescent="0.25">
      <c r="B259">
        <f t="shared" si="23"/>
        <v>20.666666666666668</v>
      </c>
      <c r="C259">
        <v>248</v>
      </c>
      <c r="E259" t="str">
        <f t="shared" si="26"/>
        <v/>
      </c>
      <c r="F259" t="str">
        <f>VLOOKUP('Mortgage 1 Variables'!D$15,'Mortgage 1 Variables'!B$8:C$19,2)</f>
        <v>Jun</v>
      </c>
      <c r="G259">
        <f>IF(ISBLANK('Mortgage 1 Monthly Table'!G259),IF(OR(J259=Q259,ISTEXT(Y258),ISTEXT('Mortgage 1 Info Calcs'!$K$4)),0,IF(('Mortgage 1 Info Calcs'!F$7*12)&gt;C258,G258,IF(C258='Mortgage 1 Info Calcs'!F$7*12,'Mortgage 1 Info Calcs'!F$8,G258))),'Mortgage 1 Monthly Table'!G259)</f>
        <v>0.06</v>
      </c>
      <c r="H259">
        <f>((PMT(G259/'Mortgage 1 Variables'!E$43,('Mortgage 1 Info Calcs'!F$9*'Mortgage 1 Variables'!E$43)-C258,-J259,0)))</f>
        <v>644.30140148551754</v>
      </c>
      <c r="I259">
        <f>IF(OR(ISERROR(((IPMT(G259/'Mortgage 1 Variables'!E$43,1,'Mortgage 1 Info Calcs'!F$9*'Mortgage 1 Variables'!E$43,-J259+Q259+'Mortgage 1 Info Calcs'!F$24,IF('Mortgage 1 Info Calcs'!F$5="Interest Only",-J259+Q259+'Mortgage 1 Info Calcs'!F$24,0))))),(((IPMT(G259/'Mortgage 1 Variables'!E$43,1,'Mortgage 1 Info Calcs'!F$9*'Mortgage 1 Variables'!E$43,-J$12,-J$12)))=0)),0,((IPMT(G259/'Mortgage 1 Variables'!E$43,1,'Mortgage 1 Info Calcs'!F$9*'Mortgage 1 Variables'!E$43,-J259+Q259+'Mortgage 1 Info Calcs'!F$24,IF('Mortgage 1 Info Calcs'!F$5="Interest Only",-J259+Q259+'Mortgage 1 Info Calcs'!F$24,0)))))</f>
        <v>149.66303082041551</v>
      </c>
      <c r="J259">
        <f>IF(Y258&gt;0,IF(ISTEXT('Mortgage 1 Info Calcs'!K$4),"0",IF(ISTEXT(Y258),Y258,Y258+(IF(ISTEXT(K259),0,K259)))),0)</f>
        <v>29932.606164083103</v>
      </c>
      <c r="K259">
        <f>IF(ISBLANK('Mortgage 1 Monthly Table'!L259),0,'Mortgage 1 Monthly Table'!L259)</f>
        <v>0</v>
      </c>
      <c r="L259">
        <f>IF(ISBLANK('Mortgage 1 Monthly Table'!N259),IF('Mortgage 1 Info Calcs'!F$13="Calculated",IF('Mortgage 1 Info Calcs'!F$22="Keep Same",IF('Mortgage 1 Info Calcs'!F$5="Interest Only",IF(OR(I259&gt;L258,J259=""),I259,IF(J259&lt;L258,IF(J259&lt;L258,J259+I259,IF(L258+M258&gt;J259,L258+I259,L258)),IF(L258+M258&gt;J259,L258+I259,L258))),IF(H259&gt;L258,H259,IF(J259&gt;L258,IF(L258+M258&gt;J259,L258+I259,L258),J259+S259))),IF('Mortgage 1 Info Calcs'!F$5="Interest Only",'Mortgage 1 Monthly Calcs'!I259,'Mortgage 1 Monthly Calcs'!H259)),'Mortgage 1 Monthly Calcs'!L258),'Mortgage 1 Monthly Table'!N259)</f>
        <v>644.30140148551754</v>
      </c>
      <c r="M259">
        <f>IF(ISBLANK('Mortgage 1 Monthly Table'!P259),IF(N258&gt;J259,IF(J259&gt;L258,J259-L258,0),IF(OR(OR(Y258&lt;0,ISTEXT(Y258)),ISTEXT('Mortgage 1 Info Calcs'!$K$4)),"",'Mortgage 1 Info Calcs'!F$21)),'Mortgage 1 Monthly Table'!P259)</f>
        <v>0</v>
      </c>
      <c r="N259">
        <f t="shared" si="24"/>
        <v>644.30140148551754</v>
      </c>
      <c r="O259">
        <f>IF(OR(OR(Y258&lt;0,ISTEXT(Y258)),ISTEXT('Mortgage 1 Info Calcs'!$K$4)),"",(O258+M259))</f>
        <v>0</v>
      </c>
      <c r="P259">
        <f>IF(ISBLANK('Mortgage 1 Monthly Table'!T259),IF(ISTEXT(J259),0,IF(OR(Y258&lt;Q258,AND(Y258&lt;0,NOT(ISTEXT(Y258))),ISTEXT('Mortgage 1 Info Calcs'!$K$4)),IF(-Y258&gt;P258,-Y258,Y258-Q258),IF(J259="",0,'Mortgage 1 Info Calcs'!F$26))),'Mortgage 1 Monthly Table'!T259)</f>
        <v>0</v>
      </c>
      <c r="Q259">
        <f>IF(OR(OR(Y258&lt;0,ISTEXT(Y258)),ISTEXT('Mortgage 1 Info Calcs'!$K$4)),"",IF(O259&lt;0,Q258,(Q258+P259)))</f>
        <v>0</v>
      </c>
      <c r="R259">
        <f>IF(OR(ISERROR(L259-S259),ISTEXT('Mortgage 1 Info Calcs'!$K$4)),"",L259-S259+M259)</f>
        <v>494.638370665102</v>
      </c>
      <c r="S259">
        <f>IF(OR(IF(ISERROR(ROUND((J259-Q259-'Mortgage 1 Info Calcs'!F$24)*(G259/12),2)),0,(J259-O259-Q259-'Mortgage 1 Info Calcs'!F$24)*(G259/12)),,,ISTEXT('Mortgage 1 Info Calcs'!K$4)),IF(((J259-Q259-'Mortgage 1 Info Calcs'!F$24)*(G259/12))&gt;0,((J259-Q259-'Mortgage 1 Info Calcs'!F$24)*(G259/12)),0),0)</f>
        <v>149.66303082041551</v>
      </c>
      <c r="T259">
        <f>IF(OR(ISERROR(SUM(R$12:R259)),(ISTEXT(T258)),(T258=(SUM(R$12:R259)))),"",SUM(R$12:R259))</f>
        <v>70562.032206582473</v>
      </c>
      <c r="U259">
        <f>SUM(S$12:S259)</f>
        <v>89224.715361823692</v>
      </c>
      <c r="V259" t="str">
        <f>IF(ISBLANK('Mortgage 1 Info Calcs'!F$28),"",IF((O259+Q259)&gt;0,((O259+Q259)*G259/12)-((O259+Q259)*(('Mortgage 1 Info Calcs'!F$28)-('Mortgage 1 Info Calcs'!F$28*'Mortgage 1 Info Calcs'!G$29))/12),""))</f>
        <v/>
      </c>
      <c r="W259" t="str">
        <f>IF(ISTEXT(V259),"",SUM(V$12:V259))</f>
        <v/>
      </c>
      <c r="X259">
        <f>IF(OR(J259=Q259,ISTEXT(Y258),ISTEXT('Mortgage 1 Info Calcs'!$F$17)),"",IF(('Mortgage 1 Info Calcs'!F$18*12)&gt;C258+1,IF(C258='Mortgage 1 Info Calcs'!F$18*12,0,'Mortgage 1 Info Calcs'!F$19+Y259*('Mortgage 1 Info Calcs'!F$17)),'Mortgage 1 Info Calcs'!F$19))</f>
        <v>0</v>
      </c>
      <c r="Y259">
        <f>IF(OR(ISERROR(J259-R259-M259),IF(ISERROR((J259-R259-M259)=0),"True",(J259-R259-M259)=0),ISTEXT('Mortgage 1 Info Calcs'!$K$4)),"",IF((J259&gt;(L259+M259)),(FV((G259/'Mortgage 1 Variables'!E$43),1,(L259+M259),-J259+Q259+'Mortgage 1 Info Calcs'!F$24,0))+Q259+'Mortgage 1 Info Calcs'!F$24+IF(I259&gt;0,0,-I259),""))</f>
        <v>29437.967793418011</v>
      </c>
      <c r="Z259" s="67">
        <f>IF((FV(IF(G259=0,'Mortgage 1 Info Calcs'!F$8,G259)/12,1,PMT(IF(G259=0,'Mortgage 1 Info Calcs'!F$8,G259)/12,('Mortgage 1 Info Calcs'!F$9*12)-C258,-Z258,0),-Z258,0))&gt;0,(FV(IF(G259=0,'Mortgage 1 Info Calcs'!F$8,G259)/12,1,PMT(IF(G259=0,'Mortgage 1 Info Calcs'!F$8,G259)/12,('Mortgage 1 Info Calcs'!F$9*12)-C258,-Z258,0),-Z258,0)),0)</f>
        <v>29437.967793418011</v>
      </c>
      <c r="AA259" s="67">
        <f>IF(Z259&lt;=0,0,(IPMT(IF(G259=0,'Mortgage 1 Info Calcs'!F$8,G259)/12,1,('Mortgage 1 Info Calcs'!F$9*12)-C258,-Z258,0)))</f>
        <v>149.66303082041551</v>
      </c>
      <c r="AB259" s="67">
        <f>IF(C259&lt;('Mortgage 1 Info Calcs'!F$9*12),SUM(AA$12:AA259),0)</f>
        <v>89224.715361823692</v>
      </c>
      <c r="AC259" s="14">
        <v>248</v>
      </c>
      <c r="AD259" s="174">
        <f t="shared" si="25"/>
        <v>20.666666666666668</v>
      </c>
      <c r="AE259" s="174" t="str">
        <f>IF(Y259="","",IF(J$12+X259='Mortgage 2 Monthly calcs'!J$12+'Mortgage 2 Monthly calcs'!V259,"",IF(J$12+X259&gt;'Mortgage 2 Monthly calcs'!J$12+'Mortgage 2 Monthly calcs'!V259,IF(Y259+X259+'Mortgage 1 Info Calcs'!F$15&gt;'Mortgage 2 Monthly calcs'!W259+'Mortgage 2 Monthly calcs'!V259,"",C259),IF(Y259+X259&lt;'Mortgage 2 Monthly calcs'!W259+'Mortgage 2 Monthly calcs'!V259,"",C259))))</f>
        <v/>
      </c>
      <c r="AG259" s="16"/>
      <c r="AH259" s="16"/>
      <c r="AI259" s="15"/>
    </row>
    <row r="260" spans="2:35" ht="11.7" customHeight="1" x14ac:dyDescent="0.25">
      <c r="B260">
        <f t="shared" si="23"/>
        <v>20.75</v>
      </c>
      <c r="C260">
        <v>249</v>
      </c>
      <c r="E260" t="str">
        <f t="shared" si="26"/>
        <v/>
      </c>
      <c r="F260" t="str">
        <f>VLOOKUP('Mortgage 1 Variables'!D$16,'Mortgage 1 Variables'!B$8:C$19,2)</f>
        <v>Jul</v>
      </c>
      <c r="G260">
        <f>IF(ISBLANK('Mortgage 1 Monthly Table'!G260),IF(OR(J260=Q260,ISTEXT(Y259),ISTEXT('Mortgage 1 Info Calcs'!$K$4)),0,IF(('Mortgage 1 Info Calcs'!F$7*12)&gt;C259,G259,IF(C259='Mortgage 1 Info Calcs'!F$7*12,'Mortgage 1 Info Calcs'!F$8,G259))),'Mortgage 1 Monthly Table'!G260)</f>
        <v>0.06</v>
      </c>
      <c r="H260">
        <f>((PMT(G260/'Mortgage 1 Variables'!E$43,('Mortgage 1 Info Calcs'!F$9*'Mortgage 1 Variables'!E$43)-C259,-J260,0)))</f>
        <v>644.30140148551766</v>
      </c>
      <c r="I260">
        <f>IF(OR(ISERROR(((IPMT(G260/'Mortgage 1 Variables'!E$43,1,'Mortgage 1 Info Calcs'!F$9*'Mortgage 1 Variables'!E$43,-J260+Q260+'Mortgage 1 Info Calcs'!F$24,IF('Mortgage 1 Info Calcs'!F$5="Interest Only",-J260+Q260+'Mortgage 1 Info Calcs'!F$24,0))))),(((IPMT(G260/'Mortgage 1 Variables'!E$43,1,'Mortgage 1 Info Calcs'!F$9*'Mortgage 1 Variables'!E$43,-J$12,-J$12)))=0)),0,((IPMT(G260/'Mortgage 1 Variables'!E$43,1,'Mortgage 1 Info Calcs'!F$9*'Mortgage 1 Variables'!E$43,-J260+Q260+'Mortgage 1 Info Calcs'!F$24,IF('Mortgage 1 Info Calcs'!F$5="Interest Only",-J260+Q260+'Mortgage 1 Info Calcs'!F$24,0)))))</f>
        <v>147.18983896709005</v>
      </c>
      <c r="J260">
        <f>IF(Y259&gt;0,IF(ISTEXT('Mortgage 1 Info Calcs'!K$4),"0",IF(ISTEXT(Y259),Y259,Y259+(IF(ISTEXT(K260),0,K260)))),0)</f>
        <v>29437.967793418011</v>
      </c>
      <c r="K260">
        <f>IF(ISBLANK('Mortgage 1 Monthly Table'!L260),0,'Mortgage 1 Monthly Table'!L260)</f>
        <v>0</v>
      </c>
      <c r="L260">
        <f>IF(ISBLANK('Mortgage 1 Monthly Table'!N260),IF('Mortgage 1 Info Calcs'!F$13="Calculated",IF('Mortgage 1 Info Calcs'!F$22="Keep Same",IF('Mortgage 1 Info Calcs'!F$5="Interest Only",IF(OR(I260&gt;L259,J260=""),I260,IF(J260&lt;L259,IF(J260&lt;L259,J260+I260,IF(L259+M259&gt;J260,L259+I260,L259)),IF(L259+M259&gt;J260,L259+I260,L259))),IF(H260&gt;L259,H260,IF(J260&gt;L259,IF(L259+M259&gt;J260,L259+I260,L259),J260+S260))),IF('Mortgage 1 Info Calcs'!F$5="Interest Only",'Mortgage 1 Monthly Calcs'!I260,'Mortgage 1 Monthly Calcs'!H260)),'Mortgage 1 Monthly Calcs'!L259),'Mortgage 1 Monthly Table'!N260)</f>
        <v>644.30140148551766</v>
      </c>
      <c r="M260">
        <f>IF(ISBLANK('Mortgage 1 Monthly Table'!P260),IF(N259&gt;J260,IF(J260&gt;L259,J260-L259,0),IF(OR(OR(Y259&lt;0,ISTEXT(Y259)),ISTEXT('Mortgage 1 Info Calcs'!$K$4)),"",'Mortgage 1 Info Calcs'!F$21)),'Mortgage 1 Monthly Table'!P260)</f>
        <v>0</v>
      </c>
      <c r="N260">
        <f t="shared" si="24"/>
        <v>644.30140148551766</v>
      </c>
      <c r="O260">
        <f>IF(OR(OR(Y259&lt;0,ISTEXT(Y259)),ISTEXT('Mortgage 1 Info Calcs'!$K$4)),"",(O259+M260))</f>
        <v>0</v>
      </c>
      <c r="P260">
        <f>IF(ISBLANK('Mortgage 1 Monthly Table'!T260),IF(ISTEXT(J260),0,IF(OR(Y259&lt;Q259,AND(Y259&lt;0,NOT(ISTEXT(Y259))),ISTEXT('Mortgage 1 Info Calcs'!$K$4)),IF(-Y259&gt;P259,-Y259,Y259-Q259),IF(J260="",0,'Mortgage 1 Info Calcs'!F$26))),'Mortgage 1 Monthly Table'!T260)</f>
        <v>0</v>
      </c>
      <c r="Q260">
        <f>IF(OR(OR(Y259&lt;0,ISTEXT(Y259)),ISTEXT('Mortgage 1 Info Calcs'!$K$4)),"",IF(O260&lt;0,Q259,(Q259+P260)))</f>
        <v>0</v>
      </c>
      <c r="R260">
        <f>IF(OR(ISERROR(L260-S260),ISTEXT('Mortgage 1 Info Calcs'!$K$4)),"",L260-S260+M260)</f>
        <v>497.1115625184276</v>
      </c>
      <c r="S260">
        <f>IF(OR(IF(ISERROR(ROUND((J260-Q260-'Mortgage 1 Info Calcs'!F$24)*(G260/12),2)),0,(J260-O260-Q260-'Mortgage 1 Info Calcs'!F$24)*(G260/12)),,,ISTEXT('Mortgage 1 Info Calcs'!K$4)),IF(((J260-Q260-'Mortgage 1 Info Calcs'!F$24)*(G260/12))&gt;0,((J260-Q260-'Mortgage 1 Info Calcs'!F$24)*(G260/12)),0),0)</f>
        <v>147.18983896709005</v>
      </c>
      <c r="T260">
        <f>IF(OR(ISERROR(SUM(R$12:R260)),(ISTEXT(T259)),(T259=(SUM(R$12:R260)))),"",SUM(R$12:R260))</f>
        <v>71059.143769100905</v>
      </c>
      <c r="U260">
        <f>SUM(S$12:S260)</f>
        <v>89371.905200790789</v>
      </c>
      <c r="V260" t="str">
        <f>IF(ISBLANK('Mortgage 1 Info Calcs'!F$28),"",IF((O260+Q260)&gt;0,((O260+Q260)*G260/12)-((O260+Q260)*(('Mortgage 1 Info Calcs'!F$28)-('Mortgage 1 Info Calcs'!F$28*'Mortgage 1 Info Calcs'!G$29))/12),""))</f>
        <v/>
      </c>
      <c r="W260" t="str">
        <f>IF(ISTEXT(V260),"",SUM(V$12:V260))</f>
        <v/>
      </c>
      <c r="X260">
        <f>IF(OR(J260=Q260,ISTEXT(Y259),ISTEXT('Mortgage 1 Info Calcs'!$F$17)),"",IF(('Mortgage 1 Info Calcs'!F$18*12)&gt;C259+1,IF(C259='Mortgage 1 Info Calcs'!F$18*12,0,'Mortgage 1 Info Calcs'!F$19+Y260*('Mortgage 1 Info Calcs'!F$17)),'Mortgage 1 Info Calcs'!F$19))</f>
        <v>0</v>
      </c>
      <c r="Y260">
        <f>IF(OR(ISERROR(J260-R260-M260),IF(ISERROR((J260-R260-M260)=0),"True",(J260-R260-M260)=0),ISTEXT('Mortgage 1 Info Calcs'!$K$4)),"",IF((J260&gt;(L260+M260)),(FV((G260/'Mortgage 1 Variables'!E$43),1,(L260+M260),-J260+Q260+'Mortgage 1 Info Calcs'!F$24,0))+Q260+'Mortgage 1 Info Calcs'!F$24+IF(I260&gt;0,0,-I260),""))</f>
        <v>28940.856230899593</v>
      </c>
      <c r="Z260" s="67">
        <f>IF((FV(IF(G260=0,'Mortgage 1 Info Calcs'!F$8,G260)/12,1,PMT(IF(G260=0,'Mortgage 1 Info Calcs'!F$8,G260)/12,('Mortgage 1 Info Calcs'!F$9*12)-C259,-Z259,0),-Z259,0))&gt;0,(FV(IF(G260=0,'Mortgage 1 Info Calcs'!F$8,G260)/12,1,PMT(IF(G260=0,'Mortgage 1 Info Calcs'!F$8,G260)/12,('Mortgage 1 Info Calcs'!F$9*12)-C259,-Z259,0),-Z259,0)),0)</f>
        <v>28940.856230899593</v>
      </c>
      <c r="AA260" s="67">
        <f>IF(Z260&lt;=0,0,(IPMT(IF(G260=0,'Mortgage 1 Info Calcs'!F$8,G260)/12,1,('Mortgage 1 Info Calcs'!F$9*12)-C259,-Z259,0)))</f>
        <v>147.18983896709005</v>
      </c>
      <c r="AB260" s="67">
        <f>IF(C260&lt;('Mortgage 1 Info Calcs'!F$9*12),SUM(AA$12:AA260),0)</f>
        <v>89371.905200790789</v>
      </c>
      <c r="AC260" s="14">
        <v>249</v>
      </c>
      <c r="AD260" s="174">
        <f t="shared" si="25"/>
        <v>20.75</v>
      </c>
      <c r="AE260" s="174" t="str">
        <f>IF(Y260="","",IF(J$12+X260='Mortgage 2 Monthly calcs'!J$12+'Mortgage 2 Monthly calcs'!V260,"",IF(J$12+X260&gt;'Mortgage 2 Monthly calcs'!J$12+'Mortgage 2 Monthly calcs'!V260,IF(Y260+X260+'Mortgage 1 Info Calcs'!F$15&gt;'Mortgage 2 Monthly calcs'!W260+'Mortgage 2 Monthly calcs'!V260,"",C260),IF(Y260+X260&lt;'Mortgage 2 Monthly calcs'!W260+'Mortgage 2 Monthly calcs'!V260,"",C260))))</f>
        <v/>
      </c>
      <c r="AG260" s="16"/>
      <c r="AH260" s="16"/>
      <c r="AI260" s="15"/>
    </row>
    <row r="261" spans="2:35" ht="11.7" customHeight="1" x14ac:dyDescent="0.25">
      <c r="B261">
        <f t="shared" si="23"/>
        <v>20.833333333333332</v>
      </c>
      <c r="C261">
        <v>250</v>
      </c>
      <c r="E261" t="str">
        <f t="shared" si="26"/>
        <v/>
      </c>
      <c r="F261" t="str">
        <f>VLOOKUP('Mortgage 1 Variables'!D$17,'Mortgage 1 Variables'!B$8:C$19,2)</f>
        <v>Aug</v>
      </c>
      <c r="G261">
        <f>IF(ISBLANK('Mortgage 1 Monthly Table'!G261),IF(OR(J261=Q261,ISTEXT(Y260),ISTEXT('Mortgage 1 Info Calcs'!$K$4)),0,IF(('Mortgage 1 Info Calcs'!F$7*12)&gt;C260,G260,IF(C260='Mortgage 1 Info Calcs'!F$7*12,'Mortgage 1 Info Calcs'!F$8,G260))),'Mortgage 1 Monthly Table'!G261)</f>
        <v>0.06</v>
      </c>
      <c r="H261">
        <f>((PMT(G261/'Mortgage 1 Variables'!E$43,('Mortgage 1 Info Calcs'!F$9*'Mortgage 1 Variables'!E$43)-C260,-J261,0)))</f>
        <v>644.30140148551789</v>
      </c>
      <c r="I261">
        <f>IF(OR(ISERROR(((IPMT(G261/'Mortgage 1 Variables'!E$43,1,'Mortgage 1 Info Calcs'!F$9*'Mortgage 1 Variables'!E$43,-J261+Q261+'Mortgage 1 Info Calcs'!F$24,IF('Mortgage 1 Info Calcs'!F$5="Interest Only",-J261+Q261+'Mortgage 1 Info Calcs'!F$24,0))))),(((IPMT(G261/'Mortgage 1 Variables'!E$43,1,'Mortgage 1 Info Calcs'!F$9*'Mortgage 1 Variables'!E$43,-J$12,-J$12)))=0)),0,((IPMT(G261/'Mortgage 1 Variables'!E$43,1,'Mortgage 1 Info Calcs'!F$9*'Mortgage 1 Variables'!E$43,-J261+Q261+'Mortgage 1 Info Calcs'!F$24,IF('Mortgage 1 Info Calcs'!F$5="Interest Only",-J261+Q261+'Mortgage 1 Info Calcs'!F$24,0)))))</f>
        <v>144.70428115449798</v>
      </c>
      <c r="J261">
        <f>IF(Y260&gt;0,IF(ISTEXT('Mortgage 1 Info Calcs'!K$4),"0",IF(ISTEXT(Y260),Y260,Y260+(IF(ISTEXT(K261),0,K261)))),0)</f>
        <v>28940.856230899593</v>
      </c>
      <c r="K261">
        <f>IF(ISBLANK('Mortgage 1 Monthly Table'!L261),0,'Mortgage 1 Monthly Table'!L261)</f>
        <v>0</v>
      </c>
      <c r="L261">
        <f>IF(ISBLANK('Mortgage 1 Monthly Table'!N261),IF('Mortgage 1 Info Calcs'!F$13="Calculated",IF('Mortgage 1 Info Calcs'!F$22="Keep Same",IF('Mortgage 1 Info Calcs'!F$5="Interest Only",IF(OR(I261&gt;L260,J261=""),I261,IF(J261&lt;L260,IF(J261&lt;L260,J261+I261,IF(L260+M260&gt;J261,L260+I261,L260)),IF(L260+M260&gt;J261,L260+I261,L260))),IF(H261&gt;L260,H261,IF(J261&gt;L260,IF(L260+M260&gt;J261,L260+I261,L260),J261+S261))),IF('Mortgage 1 Info Calcs'!F$5="Interest Only",'Mortgage 1 Monthly Calcs'!I261,'Mortgage 1 Monthly Calcs'!H261)),'Mortgage 1 Monthly Calcs'!L260),'Mortgage 1 Monthly Table'!N261)</f>
        <v>644.30140148551789</v>
      </c>
      <c r="M261">
        <f>IF(ISBLANK('Mortgage 1 Monthly Table'!P261),IF(N260&gt;J261,IF(J261&gt;L260,J261-L260,0),IF(OR(OR(Y260&lt;0,ISTEXT(Y260)),ISTEXT('Mortgage 1 Info Calcs'!$K$4)),"",'Mortgage 1 Info Calcs'!F$21)),'Mortgage 1 Monthly Table'!P261)</f>
        <v>0</v>
      </c>
      <c r="N261">
        <f t="shared" si="24"/>
        <v>644.30140148551789</v>
      </c>
      <c r="O261">
        <f>IF(OR(OR(Y260&lt;0,ISTEXT(Y260)),ISTEXT('Mortgage 1 Info Calcs'!$K$4)),"",(O260+M261))</f>
        <v>0</v>
      </c>
      <c r="P261">
        <f>IF(ISBLANK('Mortgage 1 Monthly Table'!T261),IF(ISTEXT(J261),0,IF(OR(Y260&lt;Q260,AND(Y260&lt;0,NOT(ISTEXT(Y260))),ISTEXT('Mortgage 1 Info Calcs'!$K$4)),IF(-Y260&gt;P260,-Y260,Y260-Q260),IF(J261="",0,'Mortgage 1 Info Calcs'!F$26))),'Mortgage 1 Monthly Table'!T261)</f>
        <v>0</v>
      </c>
      <c r="Q261">
        <f>IF(OR(OR(Y260&lt;0,ISTEXT(Y260)),ISTEXT('Mortgage 1 Info Calcs'!$K$4)),"",IF(O261&lt;0,Q260,(Q260+P261)))</f>
        <v>0</v>
      </c>
      <c r="R261">
        <f>IF(OR(ISERROR(L261-S261),ISTEXT('Mortgage 1 Info Calcs'!$K$4)),"",L261-S261+M261)</f>
        <v>499.59712033101994</v>
      </c>
      <c r="S261">
        <f>IF(OR(IF(ISERROR(ROUND((J261-Q261-'Mortgage 1 Info Calcs'!F$24)*(G261/12),2)),0,(J261-O261-Q261-'Mortgage 1 Info Calcs'!F$24)*(G261/12)),,,ISTEXT('Mortgage 1 Info Calcs'!K$4)),IF(((J261-Q261-'Mortgage 1 Info Calcs'!F$24)*(G261/12))&gt;0,((J261-Q261-'Mortgage 1 Info Calcs'!F$24)*(G261/12)),0),0)</f>
        <v>144.70428115449798</v>
      </c>
      <c r="T261">
        <f>IF(OR(ISERROR(SUM(R$12:R261)),(ISTEXT(T260)),(T260=(SUM(R$12:R261)))),"",SUM(R$12:R261))</f>
        <v>71558.740889431923</v>
      </c>
      <c r="U261">
        <f>SUM(S$12:S261)</f>
        <v>89516.609481945285</v>
      </c>
      <c r="V261" t="str">
        <f>IF(ISBLANK('Mortgage 1 Info Calcs'!F$28),"",IF((O261+Q261)&gt;0,((O261+Q261)*G261/12)-((O261+Q261)*(('Mortgage 1 Info Calcs'!F$28)-('Mortgage 1 Info Calcs'!F$28*'Mortgage 1 Info Calcs'!G$29))/12),""))</f>
        <v/>
      </c>
      <c r="W261" t="str">
        <f>IF(ISTEXT(V261),"",SUM(V$12:V261))</f>
        <v/>
      </c>
      <c r="X261">
        <f>IF(OR(J261=Q261,ISTEXT(Y260),ISTEXT('Mortgage 1 Info Calcs'!$F$17)),"",IF(('Mortgage 1 Info Calcs'!F$18*12)&gt;C260+1,IF(C260='Mortgage 1 Info Calcs'!F$18*12,0,'Mortgage 1 Info Calcs'!F$19+Y261*('Mortgage 1 Info Calcs'!F$17)),'Mortgage 1 Info Calcs'!F$19))</f>
        <v>0</v>
      </c>
      <c r="Y261">
        <f>IF(OR(ISERROR(J261-R261-M261),IF(ISERROR((J261-R261-M261)=0),"True",(J261-R261-M261)=0),ISTEXT('Mortgage 1 Info Calcs'!$K$4)),"",IF((J261&gt;(L261+M261)),(FV((G261/'Mortgage 1 Variables'!E$43),1,(L261+M261),-J261+Q261+'Mortgage 1 Info Calcs'!F$24,0))+Q261+'Mortgage 1 Info Calcs'!F$24+IF(I261&gt;0,0,-I261),""))</f>
        <v>28441.259110568586</v>
      </c>
      <c r="Z261" s="67">
        <f>IF((FV(IF(G261=0,'Mortgage 1 Info Calcs'!F$8,G261)/12,1,PMT(IF(G261=0,'Mortgage 1 Info Calcs'!F$8,G261)/12,('Mortgage 1 Info Calcs'!F$9*12)-C260,-Z260,0),-Z260,0))&gt;0,(FV(IF(G261=0,'Mortgage 1 Info Calcs'!F$8,G261)/12,1,PMT(IF(G261=0,'Mortgage 1 Info Calcs'!F$8,G261)/12,('Mortgage 1 Info Calcs'!F$9*12)-C260,-Z260,0),-Z260,0)),0)</f>
        <v>28441.259110568586</v>
      </c>
      <c r="AA261" s="67">
        <f>IF(Z261&lt;=0,0,(IPMT(IF(G261=0,'Mortgage 1 Info Calcs'!F$8,G261)/12,1,('Mortgage 1 Info Calcs'!F$9*12)-C260,-Z260,0)))</f>
        <v>144.70428115449798</v>
      </c>
      <c r="AB261" s="67">
        <f>IF(C261&lt;('Mortgage 1 Info Calcs'!F$9*12),SUM(AA$12:AA261),0)</f>
        <v>89516.609481945285</v>
      </c>
      <c r="AC261" s="14">
        <v>250</v>
      </c>
      <c r="AD261" s="174">
        <f t="shared" si="25"/>
        <v>20.833333333333332</v>
      </c>
      <c r="AE261" s="174" t="str">
        <f>IF(Y261="","",IF(J$12+X261='Mortgage 2 Monthly calcs'!J$12+'Mortgage 2 Monthly calcs'!V261,"",IF(J$12+X261&gt;'Mortgage 2 Monthly calcs'!J$12+'Mortgage 2 Monthly calcs'!V261,IF(Y261+X261+'Mortgage 1 Info Calcs'!F$15&gt;'Mortgage 2 Monthly calcs'!W261+'Mortgage 2 Monthly calcs'!V261,"",C261),IF(Y261+X261&lt;'Mortgage 2 Monthly calcs'!W261+'Mortgage 2 Monthly calcs'!V261,"",C261))))</f>
        <v/>
      </c>
      <c r="AG261" s="16"/>
      <c r="AH261" s="16"/>
      <c r="AI261" s="15"/>
    </row>
    <row r="262" spans="2:35" ht="11.25" customHeight="1" x14ac:dyDescent="0.25">
      <c r="B262">
        <f t="shared" si="23"/>
        <v>20.916666666666668</v>
      </c>
      <c r="C262">
        <v>251</v>
      </c>
      <c r="E262" t="str">
        <f t="shared" si="26"/>
        <v/>
      </c>
      <c r="F262" t="str">
        <f>VLOOKUP('Mortgage 1 Variables'!D$18,'Mortgage 1 Variables'!B$8:C$19,2)</f>
        <v>Sep</v>
      </c>
      <c r="G262">
        <f>IF(ISBLANK('Mortgage 1 Monthly Table'!G262),IF(OR(J262=Q262,ISTEXT(Y261),ISTEXT('Mortgage 1 Info Calcs'!$K$4)),0,IF(('Mortgage 1 Info Calcs'!F$7*12)&gt;C261,G261,IF(C261='Mortgage 1 Info Calcs'!F$7*12,'Mortgage 1 Info Calcs'!F$8,G261))),'Mortgage 1 Monthly Table'!G262)</f>
        <v>0.06</v>
      </c>
      <c r="H262">
        <f>((PMT(G262/'Mortgage 1 Variables'!E$43,('Mortgage 1 Info Calcs'!F$9*'Mortgage 1 Variables'!E$43)-C261,-J262,0)))</f>
        <v>644.30140148551811</v>
      </c>
      <c r="I262">
        <f>IF(OR(ISERROR(((IPMT(G262/'Mortgage 1 Variables'!E$43,1,'Mortgage 1 Info Calcs'!F$9*'Mortgage 1 Variables'!E$43,-J262+Q262+'Mortgage 1 Info Calcs'!F$24,IF('Mortgage 1 Info Calcs'!F$5="Interest Only",-J262+Q262+'Mortgage 1 Info Calcs'!F$24,0))))),(((IPMT(G262/'Mortgage 1 Variables'!E$43,1,'Mortgage 1 Info Calcs'!F$9*'Mortgage 1 Variables'!E$43,-J$12,-J$12)))=0)),0,((IPMT(G262/'Mortgage 1 Variables'!E$43,1,'Mortgage 1 Info Calcs'!F$9*'Mortgage 1 Variables'!E$43,-J262+Q262+'Mortgage 1 Info Calcs'!F$24,IF('Mortgage 1 Info Calcs'!F$5="Interest Only",-J262+Q262+'Mortgage 1 Info Calcs'!F$24,0)))))</f>
        <v>142.2062955528429</v>
      </c>
      <c r="J262">
        <f>IF(Y261&gt;0,IF(ISTEXT('Mortgage 1 Info Calcs'!K$4),"0",IF(ISTEXT(Y261),Y261,Y261+(IF(ISTEXT(K262),0,K262)))),0)</f>
        <v>28441.259110568586</v>
      </c>
      <c r="K262">
        <f>IF(ISBLANK('Mortgage 1 Monthly Table'!L262),0,'Mortgage 1 Monthly Table'!L262)</f>
        <v>0</v>
      </c>
      <c r="L262">
        <f>IF(ISBLANK('Mortgage 1 Monthly Table'!N262),IF('Mortgage 1 Info Calcs'!F$13="Calculated",IF('Mortgage 1 Info Calcs'!F$22="Keep Same",IF('Mortgage 1 Info Calcs'!F$5="Interest Only",IF(OR(I262&gt;L261,J262=""),I262,IF(J262&lt;L261,IF(J262&lt;L261,J262+I262,IF(L261+M261&gt;J262,L261+I262,L261)),IF(L261+M261&gt;J262,L261+I262,L261))),IF(H262&gt;L261,H262,IF(J262&gt;L261,IF(L261+M261&gt;J262,L261+I262,L261),J262+S262))),IF('Mortgage 1 Info Calcs'!F$5="Interest Only",'Mortgage 1 Monthly Calcs'!I262,'Mortgage 1 Monthly Calcs'!H262)),'Mortgage 1 Monthly Calcs'!L261),'Mortgage 1 Monthly Table'!N262)</f>
        <v>644.30140148551811</v>
      </c>
      <c r="M262">
        <f>IF(ISBLANK('Mortgage 1 Monthly Table'!P262),IF(N261&gt;J262,IF(J262&gt;L261,J262-L261,0),IF(OR(OR(Y261&lt;0,ISTEXT(Y261)),ISTEXT('Mortgage 1 Info Calcs'!$K$4)),"",'Mortgage 1 Info Calcs'!F$21)),'Mortgage 1 Monthly Table'!P262)</f>
        <v>0</v>
      </c>
      <c r="N262">
        <f t="shared" si="24"/>
        <v>644.30140148551811</v>
      </c>
      <c r="O262">
        <f>IF(OR(OR(Y261&lt;0,ISTEXT(Y261)),ISTEXT('Mortgage 1 Info Calcs'!$K$4)),"",(O261+M262))</f>
        <v>0</v>
      </c>
      <c r="P262">
        <f>IF(ISBLANK('Mortgage 1 Monthly Table'!T262),IF(ISTEXT(J262),0,IF(OR(Y261&lt;Q261,AND(Y261&lt;0,NOT(ISTEXT(Y261))),ISTEXT('Mortgage 1 Info Calcs'!$K$4)),IF(-Y261&gt;P261,-Y261,Y261-Q261),IF(J262="",0,'Mortgage 1 Info Calcs'!F$26))),'Mortgage 1 Monthly Table'!T262)</f>
        <v>0</v>
      </c>
      <c r="Q262">
        <f>IF(OR(OR(Y261&lt;0,ISTEXT(Y261)),ISTEXT('Mortgage 1 Info Calcs'!$K$4)),"",IF(O262&lt;0,Q261,(Q261+P262)))</f>
        <v>0</v>
      </c>
      <c r="R262">
        <f>IF(OR(ISERROR(L262-S262),ISTEXT('Mortgage 1 Info Calcs'!$K$4)),"",L262-S262+M262)</f>
        <v>502.09510593267521</v>
      </c>
      <c r="S262">
        <f>IF(OR(IF(ISERROR(ROUND((J262-Q262-'Mortgage 1 Info Calcs'!F$24)*(G262/12),2)),0,(J262-O262-Q262-'Mortgage 1 Info Calcs'!F$24)*(G262/12)),,,ISTEXT('Mortgage 1 Info Calcs'!K$4)),IF(((J262-Q262-'Mortgage 1 Info Calcs'!F$24)*(G262/12))&gt;0,((J262-Q262-'Mortgage 1 Info Calcs'!F$24)*(G262/12)),0),0)</f>
        <v>142.20629555284293</v>
      </c>
      <c r="T262">
        <f>IF(OR(ISERROR(SUM(R$12:R262)),(ISTEXT(T261)),(T261=(SUM(R$12:R262)))),"",SUM(R$12:R262))</f>
        <v>72060.8359953646</v>
      </c>
      <c r="U262">
        <f>SUM(S$12:S262)</f>
        <v>89658.815777498123</v>
      </c>
      <c r="V262" t="str">
        <f>IF(ISBLANK('Mortgage 1 Info Calcs'!F$28),"",IF((O262+Q262)&gt;0,((O262+Q262)*G262/12)-((O262+Q262)*(('Mortgage 1 Info Calcs'!F$28)-('Mortgage 1 Info Calcs'!F$28*'Mortgage 1 Info Calcs'!G$29))/12),""))</f>
        <v/>
      </c>
      <c r="W262" t="str">
        <f>IF(ISTEXT(V262),"",SUM(V$12:V262))</f>
        <v/>
      </c>
      <c r="X262">
        <f>IF(OR(J262=Q262,ISTEXT(Y261),ISTEXT('Mortgage 1 Info Calcs'!$F$17)),"",IF(('Mortgage 1 Info Calcs'!F$18*12)&gt;C261+1,IF(C261='Mortgage 1 Info Calcs'!F$18*12,0,'Mortgage 1 Info Calcs'!F$19+Y262*('Mortgage 1 Info Calcs'!F$17)),'Mortgage 1 Info Calcs'!F$19))</f>
        <v>0</v>
      </c>
      <c r="Y262">
        <f>IF(OR(ISERROR(J262-R262-M262),IF(ISERROR((J262-R262-M262)=0),"True",(J262-R262-M262)=0),ISTEXT('Mortgage 1 Info Calcs'!$K$4)),"",IF((J262&gt;(L262+M262)),(FV((G262/'Mortgage 1 Variables'!E$43),1,(L262+M262),-J262+Q262+'Mortgage 1 Info Calcs'!F$24,0))+Q262+'Mortgage 1 Info Calcs'!F$24+IF(I262&gt;0,0,-I262),""))</f>
        <v>27939.164004635921</v>
      </c>
      <c r="Z262" s="67">
        <f>IF((FV(IF(G262=0,'Mortgage 1 Info Calcs'!F$8,G262)/12,1,PMT(IF(G262=0,'Mortgage 1 Info Calcs'!F$8,G262)/12,('Mortgage 1 Info Calcs'!F$9*12)-C261,-Z261,0),-Z261,0))&gt;0,(FV(IF(G262=0,'Mortgage 1 Info Calcs'!F$8,G262)/12,1,PMT(IF(G262=0,'Mortgage 1 Info Calcs'!F$8,G262)/12,('Mortgage 1 Info Calcs'!F$9*12)-C261,-Z261,0),-Z261,0)),0)</f>
        <v>27939.164004635921</v>
      </c>
      <c r="AA262" s="67">
        <f>IF(Z262&lt;=0,0,(IPMT(IF(G262=0,'Mortgage 1 Info Calcs'!F$8,G262)/12,1,('Mortgage 1 Info Calcs'!F$9*12)-C261,-Z261,0)))</f>
        <v>142.20629555284293</v>
      </c>
      <c r="AB262" s="67">
        <f>IF(C262&lt;('Mortgage 1 Info Calcs'!F$9*12),SUM(AA$12:AA262),0)</f>
        <v>89658.815777498123</v>
      </c>
      <c r="AC262" s="14">
        <v>251</v>
      </c>
      <c r="AD262" s="174">
        <f t="shared" si="25"/>
        <v>20.916666666666668</v>
      </c>
      <c r="AE262" s="174" t="str">
        <f>IF(Y262="","",IF(J$12+X262='Mortgage 2 Monthly calcs'!J$12+'Mortgage 2 Monthly calcs'!V262,"",IF(J$12+X262&gt;'Mortgage 2 Monthly calcs'!J$12+'Mortgage 2 Monthly calcs'!V262,IF(Y262+X262+'Mortgage 1 Info Calcs'!F$15&gt;'Mortgage 2 Monthly calcs'!W262+'Mortgage 2 Monthly calcs'!V262,"",C262),IF(Y262+X262&lt;'Mortgage 2 Monthly calcs'!W262+'Mortgage 2 Monthly calcs'!V262,"",C262))))</f>
        <v/>
      </c>
      <c r="AG262" s="16"/>
      <c r="AH262" s="16"/>
      <c r="AI262" s="15"/>
    </row>
    <row r="263" spans="2:35" ht="11.7" customHeight="1" x14ac:dyDescent="0.25">
      <c r="B263">
        <f t="shared" si="23"/>
        <v>21</v>
      </c>
      <c r="C263">
        <v>252</v>
      </c>
      <c r="D263">
        <f>D251+1</f>
        <v>21</v>
      </c>
      <c r="E263" t="str">
        <f t="shared" si="26"/>
        <v/>
      </c>
      <c r="F263" t="str">
        <f>VLOOKUP('Mortgage 1 Variables'!D$19,'Mortgage 1 Variables'!B$8:C$19,2)</f>
        <v>Oct</v>
      </c>
      <c r="G263">
        <f>IF(ISBLANK('Mortgage 1 Monthly Table'!G263),IF(OR(J263=Q263,ISTEXT(Y262),ISTEXT('Mortgage 1 Info Calcs'!$K$4)),0,IF(('Mortgage 1 Info Calcs'!F$7*12)&gt;C262,G262,IF(C262='Mortgage 1 Info Calcs'!F$7*12,'Mortgage 1 Info Calcs'!F$8,G262))),'Mortgage 1 Monthly Table'!G263)</f>
        <v>0.06</v>
      </c>
      <c r="H263">
        <f>((PMT(G263/'Mortgage 1 Variables'!E$43,('Mortgage 1 Info Calcs'!F$9*'Mortgage 1 Variables'!E$43)-C262,-J263,0)))</f>
        <v>644.30140148551834</v>
      </c>
      <c r="I263">
        <f>IF(OR(ISERROR(((IPMT(G263/'Mortgage 1 Variables'!E$43,1,'Mortgage 1 Info Calcs'!F$9*'Mortgage 1 Variables'!E$43,-J263+Q263+'Mortgage 1 Info Calcs'!F$24,IF('Mortgage 1 Info Calcs'!F$5="Interest Only",-J263+Q263+'Mortgage 1 Info Calcs'!F$24,0))))),(((IPMT(G263/'Mortgage 1 Variables'!E$43,1,'Mortgage 1 Info Calcs'!F$9*'Mortgage 1 Variables'!E$43,-J$12,-J$12)))=0)),0,((IPMT(G263/'Mortgage 1 Variables'!E$43,1,'Mortgage 1 Info Calcs'!F$9*'Mortgage 1 Variables'!E$43,-J263+Q263+'Mortgage 1 Info Calcs'!F$24,IF('Mortgage 1 Info Calcs'!F$5="Interest Only",-J263+Q263+'Mortgage 1 Info Calcs'!F$24,0)))))</f>
        <v>139.69582002317958</v>
      </c>
      <c r="J263">
        <f>IF(Y262&gt;0,IF(ISTEXT('Mortgage 1 Info Calcs'!K$4),"0",IF(ISTEXT(Y262),Y262,Y262+(IF(ISTEXT(K263),0,K263)))),0)</f>
        <v>27939.164004635921</v>
      </c>
      <c r="K263">
        <f>IF(ISBLANK('Mortgage 1 Monthly Table'!L263),0,'Mortgage 1 Monthly Table'!L263)</f>
        <v>0</v>
      </c>
      <c r="L263">
        <f>IF(ISBLANK('Mortgage 1 Monthly Table'!N263),IF('Mortgage 1 Info Calcs'!F$13="Calculated",IF('Mortgage 1 Info Calcs'!F$22="Keep Same",IF('Mortgage 1 Info Calcs'!F$5="Interest Only",IF(OR(I263&gt;L262,J263=""),I263,IF(J263&lt;L262,IF(J263&lt;L262,J263+I263,IF(L262+M262&gt;J263,L262+I263,L262)),IF(L262+M262&gt;J263,L262+I263,L262))),IF(H263&gt;L262,H263,IF(J263&gt;L262,IF(L262+M262&gt;J263,L262+I263,L262),J263+S263))),IF('Mortgage 1 Info Calcs'!F$5="Interest Only",'Mortgage 1 Monthly Calcs'!I263,'Mortgage 1 Monthly Calcs'!H263)),'Mortgage 1 Monthly Calcs'!L262),'Mortgage 1 Monthly Table'!N263)</f>
        <v>644.30140148551834</v>
      </c>
      <c r="M263">
        <f>IF(ISBLANK('Mortgage 1 Monthly Table'!P263),IF(N262&gt;J263,IF(J263&gt;L262,J263-L262,0),IF(OR(OR(Y262&lt;0,ISTEXT(Y262)),ISTEXT('Mortgage 1 Info Calcs'!$K$4)),"",'Mortgage 1 Info Calcs'!F$21)),'Mortgage 1 Monthly Table'!P263)</f>
        <v>0</v>
      </c>
      <c r="N263">
        <f t="shared" si="24"/>
        <v>644.30140148551834</v>
      </c>
      <c r="O263">
        <f>IF(OR(OR(Y262&lt;0,ISTEXT(Y262)),ISTEXT('Mortgage 1 Info Calcs'!$K$4)),"",(O262+M263))</f>
        <v>0</v>
      </c>
      <c r="P263">
        <f>IF(ISBLANK('Mortgage 1 Monthly Table'!T263),IF(ISTEXT(J263),0,IF(OR(Y262&lt;Q262,AND(Y262&lt;0,NOT(ISTEXT(Y262))),ISTEXT('Mortgage 1 Info Calcs'!$K$4)),IF(-Y262&gt;P262,-Y262,Y262-Q262),IF(J263="",0,'Mortgage 1 Info Calcs'!F$26))),'Mortgage 1 Monthly Table'!T263)</f>
        <v>0</v>
      </c>
      <c r="Q263">
        <f>IF(OR(OR(Y262&lt;0,ISTEXT(Y262)),ISTEXT('Mortgage 1 Info Calcs'!$K$4)),"",IF(O263&lt;0,Q262,(Q262+P263)))</f>
        <v>0</v>
      </c>
      <c r="R263">
        <f>IF(OR(ISERROR(L263-S263),ISTEXT('Mortgage 1 Info Calcs'!$K$4)),"",L263-S263+M263)</f>
        <v>504.60558146233871</v>
      </c>
      <c r="S263">
        <f>IF(OR(IF(ISERROR(ROUND((J263-Q263-'Mortgage 1 Info Calcs'!F$24)*(G263/12),2)),0,(J263-O263-Q263-'Mortgage 1 Info Calcs'!F$24)*(G263/12)),,,ISTEXT('Mortgage 1 Info Calcs'!K$4)),IF(((J263-Q263-'Mortgage 1 Info Calcs'!F$24)*(G263/12))&gt;0,((J263-Q263-'Mortgage 1 Info Calcs'!F$24)*(G263/12)),0),0)</f>
        <v>139.69582002317961</v>
      </c>
      <c r="T263">
        <f>IF(OR(ISERROR(SUM(R$12:R263)),(ISTEXT(T262)),(T262=(SUM(R$12:R263)))),"",SUM(R$12:R263))</f>
        <v>72565.441576826939</v>
      </c>
      <c r="U263">
        <f>SUM(S$12:S263)</f>
        <v>89798.511597521298</v>
      </c>
      <c r="V263" t="str">
        <f>IF(ISBLANK('Mortgage 1 Info Calcs'!F$28),"",IF((O263+Q263)&gt;0,((O263+Q263)*G263/12)-((O263+Q263)*(('Mortgage 1 Info Calcs'!F$28)-('Mortgage 1 Info Calcs'!F$28*'Mortgage 1 Info Calcs'!G$29))/12),""))</f>
        <v/>
      </c>
      <c r="W263" t="str">
        <f>IF(ISTEXT(V263),"",SUM(V$12:V263))</f>
        <v/>
      </c>
      <c r="X263">
        <f>IF(OR(J263=Q263,ISTEXT(Y262),ISTEXT('Mortgage 1 Info Calcs'!$F$17)),"",IF(('Mortgage 1 Info Calcs'!F$18*12)&gt;C262+1,IF(C262='Mortgage 1 Info Calcs'!F$18*12,0,'Mortgage 1 Info Calcs'!F$19+Y263*('Mortgage 1 Info Calcs'!F$17)),'Mortgage 1 Info Calcs'!F$19))</f>
        <v>0</v>
      </c>
      <c r="Y263">
        <f>IF(OR(ISERROR(J263-R263-M263),IF(ISERROR((J263-R263-M263)=0),"True",(J263-R263-M263)=0),ISTEXT('Mortgage 1 Info Calcs'!$K$4)),"",IF((J263&gt;(L263+M263)),(FV((G263/'Mortgage 1 Variables'!E$43),1,(L263+M263),-J263+Q263+'Mortgage 1 Info Calcs'!F$24,0))+Q263+'Mortgage 1 Info Calcs'!F$24+IF(I263&gt;0,0,-I263),""))</f>
        <v>27434.558423173596</v>
      </c>
      <c r="Z263" s="67">
        <f>IF((FV(IF(G263=0,'Mortgage 1 Info Calcs'!F$8,G263)/12,1,PMT(IF(G263=0,'Mortgage 1 Info Calcs'!F$8,G263)/12,('Mortgage 1 Info Calcs'!F$9*12)-C262,-Z262,0),-Z262,0))&gt;0,(FV(IF(G263=0,'Mortgage 1 Info Calcs'!F$8,G263)/12,1,PMT(IF(G263=0,'Mortgage 1 Info Calcs'!F$8,G263)/12,('Mortgage 1 Info Calcs'!F$9*12)-C262,-Z262,0),-Z262,0)),0)</f>
        <v>27434.558423173596</v>
      </c>
      <c r="AA263" s="67">
        <f>IF(Z263&lt;=0,0,(IPMT(IF(G263=0,'Mortgage 1 Info Calcs'!F$8,G263)/12,1,('Mortgage 1 Info Calcs'!F$9*12)-C262,-Z262,0)))</f>
        <v>139.69582002317961</v>
      </c>
      <c r="AB263" s="67">
        <f>IF(C263&lt;('Mortgage 1 Info Calcs'!F$9*12),SUM(AA$12:AA263),0)</f>
        <v>89798.511597521298</v>
      </c>
      <c r="AC263" s="14">
        <v>252</v>
      </c>
      <c r="AD263" s="174">
        <f t="shared" si="25"/>
        <v>21</v>
      </c>
      <c r="AE263" s="174" t="str">
        <f>IF(Y263="","",IF(J$12+X263='Mortgage 2 Monthly calcs'!J$12+'Mortgage 2 Monthly calcs'!V263,"",IF(J$12+X263&gt;'Mortgage 2 Monthly calcs'!J$12+'Mortgage 2 Monthly calcs'!V263,IF(Y263+X263+'Mortgage 1 Info Calcs'!F$15&gt;'Mortgage 2 Monthly calcs'!W263+'Mortgage 2 Monthly calcs'!V263,"",C263),IF(Y263+X263&lt;'Mortgage 2 Monthly calcs'!W263+'Mortgage 2 Monthly calcs'!V263,"",C263))))</f>
        <v/>
      </c>
      <c r="AG263" s="16"/>
      <c r="AH263" s="16"/>
      <c r="AI263" s="15"/>
    </row>
    <row r="264" spans="2:35" ht="11.7" customHeight="1" x14ac:dyDescent="0.25">
      <c r="B264">
        <f t="shared" si="23"/>
        <v>21.083333333333332</v>
      </c>
      <c r="C264">
        <v>253</v>
      </c>
      <c r="E264" t="str">
        <f t="shared" si="26"/>
        <v/>
      </c>
      <c r="F264" t="str">
        <f>VLOOKUP('Mortgage 1 Variables'!D$8,'Mortgage 1 Variables'!B$8:C$19,2)</f>
        <v>Nov</v>
      </c>
      <c r="G264">
        <f>IF(ISBLANK('Mortgage 1 Monthly Table'!G264),IF(OR(J264=Q264,ISTEXT(Y263),ISTEXT('Mortgage 1 Info Calcs'!$K$4)),0,IF(('Mortgage 1 Info Calcs'!F$7*12)&gt;C263,G263,IF(C263='Mortgage 1 Info Calcs'!F$7*12,'Mortgage 1 Info Calcs'!F$8,G263))),'Mortgage 1 Monthly Table'!G264)</f>
        <v>0.06</v>
      </c>
      <c r="H264">
        <f>((PMT(G264/'Mortgage 1 Variables'!E$43,('Mortgage 1 Info Calcs'!F$9*'Mortgage 1 Variables'!E$43)-C263,-J264,0)))</f>
        <v>644.30140148551857</v>
      </c>
      <c r="I264">
        <f>IF(OR(ISERROR(((IPMT(G264/'Mortgage 1 Variables'!E$43,1,'Mortgage 1 Info Calcs'!F$9*'Mortgage 1 Variables'!E$43,-J264+Q264+'Mortgage 1 Info Calcs'!F$24,IF('Mortgage 1 Info Calcs'!F$5="Interest Only",-J264+Q264+'Mortgage 1 Info Calcs'!F$24,0))))),(((IPMT(G264/'Mortgage 1 Variables'!E$43,1,'Mortgage 1 Info Calcs'!F$9*'Mortgage 1 Variables'!E$43,-J$12,-J$12)))=0)),0,((IPMT(G264/'Mortgage 1 Variables'!E$43,1,'Mortgage 1 Info Calcs'!F$9*'Mortgage 1 Variables'!E$43,-J264+Q264+'Mortgage 1 Info Calcs'!F$24,IF('Mortgage 1 Info Calcs'!F$5="Interest Only",-J264+Q264+'Mortgage 1 Info Calcs'!F$24,0)))))</f>
        <v>137.17279211586796</v>
      </c>
      <c r="J264">
        <f>IF(Y263&gt;0,IF(ISTEXT('Mortgage 1 Info Calcs'!K$4),"0",IF(ISTEXT(Y263),Y263,Y263+(IF(ISTEXT(K264),0,K264)))),0)</f>
        <v>27434.558423173596</v>
      </c>
      <c r="K264">
        <f>IF(ISBLANK('Mortgage 1 Monthly Table'!L264),0,'Mortgage 1 Monthly Table'!L264)</f>
        <v>0</v>
      </c>
      <c r="L264">
        <f>IF(ISBLANK('Mortgage 1 Monthly Table'!N264),IF('Mortgage 1 Info Calcs'!F$13="Calculated",IF('Mortgage 1 Info Calcs'!F$22="Keep Same",IF('Mortgage 1 Info Calcs'!F$5="Interest Only",IF(OR(I264&gt;L263,J264=""),I264,IF(J264&lt;L263,IF(J264&lt;L263,J264+I264,IF(L263+M263&gt;J264,L263+I264,L263)),IF(L263+M263&gt;J264,L263+I264,L263))),IF(H264&gt;L263,H264,IF(J264&gt;L263,IF(L263+M263&gt;J264,L263+I264,L263),J264+S264))),IF('Mortgage 1 Info Calcs'!F$5="Interest Only",'Mortgage 1 Monthly Calcs'!I264,'Mortgage 1 Monthly Calcs'!H264)),'Mortgage 1 Monthly Calcs'!L263),'Mortgage 1 Monthly Table'!N264)</f>
        <v>644.30140148551857</v>
      </c>
      <c r="M264">
        <f>IF(ISBLANK('Mortgage 1 Monthly Table'!P264),IF(N263&gt;J264,IF(J264&gt;L263,J264-L263,0),IF(OR(OR(Y263&lt;0,ISTEXT(Y263)),ISTEXT('Mortgage 1 Info Calcs'!$K$4)),"",'Mortgage 1 Info Calcs'!F$21)),'Mortgage 1 Monthly Table'!P264)</f>
        <v>0</v>
      </c>
      <c r="N264">
        <f t="shared" si="24"/>
        <v>644.30140148551857</v>
      </c>
      <c r="O264">
        <f>IF(OR(OR(Y263&lt;0,ISTEXT(Y263)),ISTEXT('Mortgage 1 Info Calcs'!$K$4)),"",(O263+M264))</f>
        <v>0</v>
      </c>
      <c r="P264">
        <f>IF(ISBLANK('Mortgage 1 Monthly Table'!T264),IF(ISTEXT(J264),0,IF(OR(Y263&lt;Q263,AND(Y263&lt;0,NOT(ISTEXT(Y263))),ISTEXT('Mortgage 1 Info Calcs'!$K$4)),IF(-Y263&gt;P263,-Y263,Y263-Q263),IF(J264="",0,'Mortgage 1 Info Calcs'!F$26))),'Mortgage 1 Monthly Table'!T264)</f>
        <v>0</v>
      </c>
      <c r="Q264">
        <f>IF(OR(OR(Y263&lt;0,ISTEXT(Y263)),ISTEXT('Mortgage 1 Info Calcs'!$K$4)),"",IF(O264&lt;0,Q263,(Q263+P264)))</f>
        <v>0</v>
      </c>
      <c r="R264">
        <f>IF(OR(ISERROR(L264-S264),ISTEXT('Mortgage 1 Info Calcs'!$K$4)),"",L264-S264+M264)</f>
        <v>507.12860936965058</v>
      </c>
      <c r="S264">
        <f>IF(OR(IF(ISERROR(ROUND((J264-Q264-'Mortgage 1 Info Calcs'!F$24)*(G264/12),2)),0,(J264-O264-Q264-'Mortgage 1 Info Calcs'!F$24)*(G264/12)),,,ISTEXT('Mortgage 1 Info Calcs'!K$4)),IF(((J264-Q264-'Mortgage 1 Info Calcs'!F$24)*(G264/12))&gt;0,((J264-Q264-'Mortgage 1 Info Calcs'!F$24)*(G264/12)),0),0)</f>
        <v>137.17279211586799</v>
      </c>
      <c r="T264">
        <f>IF(OR(ISERROR(SUM(R$12:R264)),(ISTEXT(T263)),(T263=(SUM(R$12:R264)))),"",SUM(R$12:R264))</f>
        <v>73072.570186196594</v>
      </c>
      <c r="U264">
        <f>SUM(S$12:S264)</f>
        <v>89935.684389637172</v>
      </c>
      <c r="V264" t="str">
        <f>IF(ISBLANK('Mortgage 1 Info Calcs'!F$28),"",IF((O264+Q264)&gt;0,((O264+Q264)*G264/12)-((O264+Q264)*(('Mortgage 1 Info Calcs'!F$28)-('Mortgage 1 Info Calcs'!F$28*'Mortgage 1 Info Calcs'!G$29))/12),""))</f>
        <v/>
      </c>
      <c r="W264" t="str">
        <f>IF(ISTEXT(V264),"",SUM(V$12:V264))</f>
        <v/>
      </c>
      <c r="X264">
        <f>IF(OR(J264=Q264,ISTEXT(Y263),ISTEXT('Mortgage 1 Info Calcs'!$F$17)),"",IF(('Mortgage 1 Info Calcs'!F$18*12)&gt;C263+1,IF(C263='Mortgage 1 Info Calcs'!F$18*12,0,'Mortgage 1 Info Calcs'!F$19+Y264*('Mortgage 1 Info Calcs'!F$17)),'Mortgage 1 Info Calcs'!F$19))</f>
        <v>0</v>
      </c>
      <c r="Y264">
        <f>IF(OR(ISERROR(J264-R264-M264),IF(ISERROR((J264-R264-M264)=0),"True",(J264-R264-M264)=0),ISTEXT('Mortgage 1 Info Calcs'!$K$4)),"",IF((J264&gt;(L264+M264)),(FV((G264/'Mortgage 1 Variables'!E$43),1,(L264+M264),-J264+Q264+'Mortgage 1 Info Calcs'!F$24,0))+Q264+'Mortgage 1 Info Calcs'!F$24+IF(I264&gt;0,0,-I264),""))</f>
        <v>26927.429813803956</v>
      </c>
      <c r="Z264" s="67">
        <f>IF((FV(IF(G264=0,'Mortgage 1 Info Calcs'!F$8,G264)/12,1,PMT(IF(G264=0,'Mortgage 1 Info Calcs'!F$8,G264)/12,('Mortgage 1 Info Calcs'!F$9*12)-C263,-Z263,0),-Z263,0))&gt;0,(FV(IF(G264=0,'Mortgage 1 Info Calcs'!F$8,G264)/12,1,PMT(IF(G264=0,'Mortgage 1 Info Calcs'!F$8,G264)/12,('Mortgage 1 Info Calcs'!F$9*12)-C263,-Z263,0),-Z263,0)),0)</f>
        <v>26927.429813803956</v>
      </c>
      <c r="AA264" s="67">
        <f>IF(Z264&lt;=0,0,(IPMT(IF(G264=0,'Mortgage 1 Info Calcs'!F$8,G264)/12,1,('Mortgage 1 Info Calcs'!F$9*12)-C263,-Z263,0)))</f>
        <v>137.17279211586799</v>
      </c>
      <c r="AB264" s="67">
        <f>IF(C264&lt;('Mortgage 1 Info Calcs'!F$9*12),SUM(AA$12:AA264),0)</f>
        <v>89935.684389637172</v>
      </c>
      <c r="AC264" s="14">
        <v>253</v>
      </c>
      <c r="AD264" s="174">
        <f t="shared" si="25"/>
        <v>21.083333333333332</v>
      </c>
      <c r="AE264" s="174" t="str">
        <f>IF(Y264="","",IF(J$12+X264='Mortgage 2 Monthly calcs'!J$12+'Mortgage 2 Monthly calcs'!V264,"",IF(J$12+X264&gt;'Mortgage 2 Monthly calcs'!J$12+'Mortgage 2 Monthly calcs'!V264,IF(Y264+X264+'Mortgage 1 Info Calcs'!F$15&gt;'Mortgage 2 Monthly calcs'!W264+'Mortgage 2 Monthly calcs'!V264,"",C264),IF(Y264+X264&lt;'Mortgage 2 Monthly calcs'!W264+'Mortgage 2 Monthly calcs'!V264,"",C264))))</f>
        <v/>
      </c>
      <c r="AG264" s="16"/>
      <c r="AH264" s="16"/>
      <c r="AI264" s="15"/>
    </row>
    <row r="265" spans="2:35" ht="11.7" customHeight="1" x14ac:dyDescent="0.25">
      <c r="B265">
        <f t="shared" si="23"/>
        <v>21.166666666666668</v>
      </c>
      <c r="C265">
        <v>254</v>
      </c>
      <c r="E265" t="str">
        <f t="shared" si="26"/>
        <v/>
      </c>
      <c r="F265" t="str">
        <f>VLOOKUP('Mortgage 1 Variables'!D$9,'Mortgage 1 Variables'!B$8:C$19,2)</f>
        <v>Dec</v>
      </c>
      <c r="G265">
        <f>IF(ISBLANK('Mortgage 1 Monthly Table'!G265),IF(OR(J265=Q265,ISTEXT(Y264),ISTEXT('Mortgage 1 Info Calcs'!$K$4)),0,IF(('Mortgage 1 Info Calcs'!F$7*12)&gt;C264,G264,IF(C264='Mortgage 1 Info Calcs'!F$7*12,'Mortgage 1 Info Calcs'!F$8,G264))),'Mortgage 1 Monthly Table'!G265)</f>
        <v>0.06</v>
      </c>
      <c r="H265">
        <f>((PMT(G265/'Mortgage 1 Variables'!E$43,('Mortgage 1 Info Calcs'!F$9*'Mortgage 1 Variables'!E$43)-C264,-J265,0)))</f>
        <v>644.30140148551891</v>
      </c>
      <c r="I265">
        <f>IF(OR(ISERROR(((IPMT(G265/'Mortgage 1 Variables'!E$43,1,'Mortgage 1 Info Calcs'!F$9*'Mortgage 1 Variables'!E$43,-J265+Q265+'Mortgage 1 Info Calcs'!F$24,IF('Mortgage 1 Info Calcs'!F$5="Interest Only",-J265+Q265+'Mortgage 1 Info Calcs'!F$24,0))))),(((IPMT(G265/'Mortgage 1 Variables'!E$43,1,'Mortgage 1 Info Calcs'!F$9*'Mortgage 1 Variables'!E$43,-J$12,-J$12)))=0)),0,((IPMT(G265/'Mortgage 1 Variables'!E$43,1,'Mortgage 1 Info Calcs'!F$9*'Mortgage 1 Variables'!E$43,-J265+Q265+'Mortgage 1 Info Calcs'!F$24,IF('Mortgage 1 Info Calcs'!F$5="Interest Only",-J265+Q265+'Mortgage 1 Info Calcs'!F$24,0)))))</f>
        <v>134.63714906901978</v>
      </c>
      <c r="J265">
        <f>IF(Y264&gt;0,IF(ISTEXT('Mortgage 1 Info Calcs'!K$4),"0",IF(ISTEXT(Y264),Y264,Y264+(IF(ISTEXT(K265),0,K265)))),0)</f>
        <v>26927.429813803956</v>
      </c>
      <c r="K265">
        <f>IF(ISBLANK('Mortgage 1 Monthly Table'!L265),0,'Mortgage 1 Monthly Table'!L265)</f>
        <v>0</v>
      </c>
      <c r="L265">
        <f>IF(ISBLANK('Mortgage 1 Monthly Table'!N265),IF('Mortgage 1 Info Calcs'!F$13="Calculated",IF('Mortgage 1 Info Calcs'!F$22="Keep Same",IF('Mortgage 1 Info Calcs'!F$5="Interest Only",IF(OR(I265&gt;L264,J265=""),I265,IF(J265&lt;L264,IF(J265&lt;L264,J265+I265,IF(L264+M264&gt;J265,L264+I265,L264)),IF(L264+M264&gt;J265,L264+I265,L264))),IF(H265&gt;L264,H265,IF(J265&gt;L264,IF(L264+M264&gt;J265,L264+I265,L264),J265+S265))),IF('Mortgage 1 Info Calcs'!F$5="Interest Only",'Mortgage 1 Monthly Calcs'!I265,'Mortgage 1 Monthly Calcs'!H265)),'Mortgage 1 Monthly Calcs'!L264),'Mortgage 1 Monthly Table'!N265)</f>
        <v>644.30140148551891</v>
      </c>
      <c r="M265">
        <f>IF(ISBLANK('Mortgage 1 Monthly Table'!P265),IF(N264&gt;J265,IF(J265&gt;L264,J265-L264,0),IF(OR(OR(Y264&lt;0,ISTEXT(Y264)),ISTEXT('Mortgage 1 Info Calcs'!$K$4)),"",'Mortgage 1 Info Calcs'!F$21)),'Mortgage 1 Monthly Table'!P265)</f>
        <v>0</v>
      </c>
      <c r="N265">
        <f t="shared" si="24"/>
        <v>644.30140148551891</v>
      </c>
      <c r="O265">
        <f>IF(OR(OR(Y264&lt;0,ISTEXT(Y264)),ISTEXT('Mortgage 1 Info Calcs'!$K$4)),"",(O264+M265))</f>
        <v>0</v>
      </c>
      <c r="P265">
        <f>IF(ISBLANK('Mortgage 1 Monthly Table'!T265),IF(ISTEXT(J265),0,IF(OR(Y264&lt;Q264,AND(Y264&lt;0,NOT(ISTEXT(Y264))),ISTEXT('Mortgage 1 Info Calcs'!$K$4)),IF(-Y264&gt;P264,-Y264,Y264-Q264),IF(J265="",0,'Mortgage 1 Info Calcs'!F$26))),'Mortgage 1 Monthly Table'!T265)</f>
        <v>0</v>
      </c>
      <c r="Q265">
        <f>IF(OR(OR(Y264&lt;0,ISTEXT(Y264)),ISTEXT('Mortgage 1 Info Calcs'!$K$4)),"",IF(O265&lt;0,Q264,(Q264+P265)))</f>
        <v>0</v>
      </c>
      <c r="R265">
        <f>IF(OR(ISERROR(L265-S265),ISTEXT('Mortgage 1 Info Calcs'!$K$4)),"",L265-S265+M265)</f>
        <v>509.66425241649915</v>
      </c>
      <c r="S265">
        <f>IF(OR(IF(ISERROR(ROUND((J265-Q265-'Mortgage 1 Info Calcs'!F$24)*(G265/12),2)),0,(J265-O265-Q265-'Mortgage 1 Info Calcs'!F$24)*(G265/12)),,,ISTEXT('Mortgage 1 Info Calcs'!K$4)),IF(((J265-Q265-'Mortgage 1 Info Calcs'!F$24)*(G265/12))&gt;0,((J265-Q265-'Mortgage 1 Info Calcs'!F$24)*(G265/12)),0),0)</f>
        <v>134.63714906901978</v>
      </c>
      <c r="T265">
        <f>IF(OR(ISERROR(SUM(R$12:R265)),(ISTEXT(T264)),(T264=(SUM(R$12:R265)))),"",SUM(R$12:R265))</f>
        <v>73582.234438613086</v>
      </c>
      <c r="U265">
        <f>SUM(S$12:S265)</f>
        <v>90070.321538706194</v>
      </c>
      <c r="V265" t="str">
        <f>IF(ISBLANK('Mortgage 1 Info Calcs'!F$28),"",IF((O265+Q265)&gt;0,((O265+Q265)*G265/12)-((O265+Q265)*(('Mortgage 1 Info Calcs'!F$28)-('Mortgage 1 Info Calcs'!F$28*'Mortgage 1 Info Calcs'!G$29))/12),""))</f>
        <v/>
      </c>
      <c r="W265" t="str">
        <f>IF(ISTEXT(V265),"",SUM(V$12:V265))</f>
        <v/>
      </c>
      <c r="X265">
        <f>IF(OR(J265=Q265,ISTEXT(Y264),ISTEXT('Mortgage 1 Info Calcs'!$F$17)),"",IF(('Mortgage 1 Info Calcs'!F$18*12)&gt;C264+1,IF(C264='Mortgage 1 Info Calcs'!F$18*12,0,'Mortgage 1 Info Calcs'!F$19+Y265*('Mortgage 1 Info Calcs'!F$17)),'Mortgage 1 Info Calcs'!F$19))</f>
        <v>0</v>
      </c>
      <c r="Y265">
        <f>IF(OR(ISERROR(J265-R265-M265),IF(ISERROR((J265-R265-M265)=0),"True",(J265-R265-M265)=0),ISTEXT('Mortgage 1 Info Calcs'!$K$4)),"",IF((J265&gt;(L265+M265)),(FV((G265/'Mortgage 1 Variables'!E$43),1,(L265+M265),-J265+Q265+'Mortgage 1 Info Calcs'!F$24,0))+Q265+'Mortgage 1 Info Calcs'!F$24+IF(I265&gt;0,0,-I265),""))</f>
        <v>26417.76556138747</v>
      </c>
      <c r="Z265" s="67">
        <f>IF((FV(IF(G265=0,'Mortgage 1 Info Calcs'!F$8,G265)/12,1,PMT(IF(G265=0,'Mortgage 1 Info Calcs'!F$8,G265)/12,('Mortgage 1 Info Calcs'!F$9*12)-C264,-Z264,0),-Z264,0))&gt;0,(FV(IF(G265=0,'Mortgage 1 Info Calcs'!F$8,G265)/12,1,PMT(IF(G265=0,'Mortgage 1 Info Calcs'!F$8,G265)/12,('Mortgage 1 Info Calcs'!F$9*12)-C264,-Z264,0),-Z264,0)),0)</f>
        <v>26417.76556138747</v>
      </c>
      <c r="AA265" s="67">
        <f>IF(Z265&lt;=0,0,(IPMT(IF(G265=0,'Mortgage 1 Info Calcs'!F$8,G265)/12,1,('Mortgage 1 Info Calcs'!F$9*12)-C264,-Z264,0)))</f>
        <v>134.63714906901978</v>
      </c>
      <c r="AB265" s="67">
        <f>IF(C265&lt;('Mortgage 1 Info Calcs'!F$9*12),SUM(AA$12:AA265),0)</f>
        <v>90070.321538706194</v>
      </c>
      <c r="AC265" s="14">
        <v>254</v>
      </c>
      <c r="AD265" s="174">
        <f t="shared" si="25"/>
        <v>21.166666666666668</v>
      </c>
      <c r="AE265" s="174" t="str">
        <f>IF(Y265="","",IF(J$12+X265='Mortgage 2 Monthly calcs'!J$12+'Mortgage 2 Monthly calcs'!V265,"",IF(J$12+X265&gt;'Mortgage 2 Monthly calcs'!J$12+'Mortgage 2 Monthly calcs'!V265,IF(Y265+X265+'Mortgage 1 Info Calcs'!F$15&gt;'Mortgage 2 Monthly calcs'!W265+'Mortgage 2 Monthly calcs'!V265,"",C265),IF(Y265+X265&lt;'Mortgage 2 Monthly calcs'!W265+'Mortgage 2 Monthly calcs'!V265,"",C265))))</f>
        <v/>
      </c>
      <c r="AG265" s="16"/>
      <c r="AH265" s="16"/>
      <c r="AI265" s="15"/>
    </row>
    <row r="266" spans="2:35" ht="11.7" customHeight="1" x14ac:dyDescent="0.25">
      <c r="B266">
        <f t="shared" si="23"/>
        <v>21.25</v>
      </c>
      <c r="C266">
        <v>255</v>
      </c>
      <c r="E266">
        <f t="shared" si="26"/>
        <v>2031</v>
      </c>
      <c r="F266" t="str">
        <f>VLOOKUP('Mortgage 1 Variables'!D$10,'Mortgage 1 Variables'!B$8:C$19,2)</f>
        <v>Jan</v>
      </c>
      <c r="G266">
        <f>IF(ISBLANK('Mortgage 1 Monthly Table'!G266),IF(OR(J266=Q266,ISTEXT(Y265),ISTEXT('Mortgage 1 Info Calcs'!$K$4)),0,IF(('Mortgage 1 Info Calcs'!F$7*12)&gt;C265,G265,IF(C265='Mortgage 1 Info Calcs'!F$7*12,'Mortgage 1 Info Calcs'!F$8,G265))),'Mortgage 1 Monthly Table'!G266)</f>
        <v>0.06</v>
      </c>
      <c r="H266">
        <f>((PMT(G266/'Mortgage 1 Variables'!E$43,('Mortgage 1 Info Calcs'!F$9*'Mortgage 1 Variables'!E$43)-C265,-J266,0)))</f>
        <v>644.30140148551936</v>
      </c>
      <c r="I266">
        <f>IF(OR(ISERROR(((IPMT(G266/'Mortgage 1 Variables'!E$43,1,'Mortgage 1 Info Calcs'!F$9*'Mortgage 1 Variables'!E$43,-J266+Q266+'Mortgage 1 Info Calcs'!F$24,IF('Mortgage 1 Info Calcs'!F$5="Interest Only",-J266+Q266+'Mortgage 1 Info Calcs'!F$24,0))))),(((IPMT(G266/'Mortgage 1 Variables'!E$43,1,'Mortgage 1 Info Calcs'!F$9*'Mortgage 1 Variables'!E$43,-J$12,-J$12)))=0)),0,((IPMT(G266/'Mortgage 1 Variables'!E$43,1,'Mortgage 1 Info Calcs'!F$9*'Mortgage 1 Variables'!E$43,-J266+Q266+'Mortgage 1 Info Calcs'!F$24,IF('Mortgage 1 Info Calcs'!F$5="Interest Only",-J266+Q266+'Mortgage 1 Info Calcs'!F$24,0)))))</f>
        <v>132.08882780693733</v>
      </c>
      <c r="J266">
        <f>IF(Y265&gt;0,IF(ISTEXT('Mortgage 1 Info Calcs'!K$4),"0",IF(ISTEXT(Y265),Y265,Y265+(IF(ISTEXT(K266),0,K266)))),0)</f>
        <v>26417.76556138747</v>
      </c>
      <c r="K266">
        <f>IF(ISBLANK('Mortgage 1 Monthly Table'!L266),0,'Mortgage 1 Monthly Table'!L266)</f>
        <v>0</v>
      </c>
      <c r="L266">
        <f>IF(ISBLANK('Mortgage 1 Monthly Table'!N266),IF('Mortgage 1 Info Calcs'!F$13="Calculated",IF('Mortgage 1 Info Calcs'!F$22="Keep Same",IF('Mortgage 1 Info Calcs'!F$5="Interest Only",IF(OR(I266&gt;L265,J266=""),I266,IF(J266&lt;L265,IF(J266&lt;L265,J266+I266,IF(L265+M265&gt;J266,L265+I266,L265)),IF(L265+M265&gt;J266,L265+I266,L265))),IF(H266&gt;L265,H266,IF(J266&gt;L265,IF(L265+M265&gt;J266,L265+I266,L265),J266+S266))),IF('Mortgage 1 Info Calcs'!F$5="Interest Only",'Mortgage 1 Monthly Calcs'!I266,'Mortgage 1 Monthly Calcs'!H266)),'Mortgage 1 Monthly Calcs'!L265),'Mortgage 1 Monthly Table'!N266)</f>
        <v>644.30140148551936</v>
      </c>
      <c r="M266">
        <f>IF(ISBLANK('Mortgage 1 Monthly Table'!P266),IF(N265&gt;J266,IF(J266&gt;L265,J266-L265,0),IF(OR(OR(Y265&lt;0,ISTEXT(Y265)),ISTEXT('Mortgage 1 Info Calcs'!$K$4)),"",'Mortgage 1 Info Calcs'!F$21)),'Mortgage 1 Monthly Table'!P266)</f>
        <v>0</v>
      </c>
      <c r="N266">
        <f t="shared" si="24"/>
        <v>644.30140148551936</v>
      </c>
      <c r="O266">
        <f>IF(OR(OR(Y265&lt;0,ISTEXT(Y265)),ISTEXT('Mortgage 1 Info Calcs'!$K$4)),"",(O265+M266))</f>
        <v>0</v>
      </c>
      <c r="P266">
        <f>IF(ISBLANK('Mortgage 1 Monthly Table'!T266),IF(ISTEXT(J266),0,IF(OR(Y265&lt;Q265,AND(Y265&lt;0,NOT(ISTEXT(Y265))),ISTEXT('Mortgage 1 Info Calcs'!$K$4)),IF(-Y265&gt;P265,-Y265,Y265-Q265),IF(J266="",0,'Mortgage 1 Info Calcs'!F$26))),'Mortgage 1 Monthly Table'!T266)</f>
        <v>0</v>
      </c>
      <c r="Q266">
        <f>IF(OR(OR(Y265&lt;0,ISTEXT(Y265)),ISTEXT('Mortgage 1 Info Calcs'!$K$4)),"",IF(O266&lt;0,Q265,(Q265+P266)))</f>
        <v>0</v>
      </c>
      <c r="R266">
        <f>IF(OR(ISERROR(L266-S266),ISTEXT('Mortgage 1 Info Calcs'!$K$4)),"",L266-S266+M266)</f>
        <v>512.21257367858198</v>
      </c>
      <c r="S266">
        <f>IF(OR(IF(ISERROR(ROUND((J266-Q266-'Mortgage 1 Info Calcs'!F$24)*(G266/12),2)),0,(J266-O266-Q266-'Mortgage 1 Info Calcs'!F$24)*(G266/12)),,,ISTEXT('Mortgage 1 Info Calcs'!K$4)),IF(((J266-Q266-'Mortgage 1 Info Calcs'!F$24)*(G266/12))&gt;0,((J266-Q266-'Mortgage 1 Info Calcs'!F$24)*(G266/12)),0),0)</f>
        <v>132.08882780693736</v>
      </c>
      <c r="T266">
        <f>IF(OR(ISERROR(SUM(R$12:R266)),(ISTEXT(T265)),(T265=(SUM(R$12:R266)))),"",SUM(R$12:R266))</f>
        <v>74094.447012291668</v>
      </c>
      <c r="U266">
        <f>SUM(S$12:S266)</f>
        <v>90202.410366513126</v>
      </c>
      <c r="V266" t="str">
        <f>IF(ISBLANK('Mortgage 1 Info Calcs'!F$28),"",IF((O266+Q266)&gt;0,((O266+Q266)*G266/12)-((O266+Q266)*(('Mortgage 1 Info Calcs'!F$28)-('Mortgage 1 Info Calcs'!F$28*'Mortgage 1 Info Calcs'!G$29))/12),""))</f>
        <v/>
      </c>
      <c r="W266" t="str">
        <f>IF(ISTEXT(V266),"",SUM(V$12:V266))</f>
        <v/>
      </c>
      <c r="X266">
        <f>IF(OR(J266=Q266,ISTEXT(Y265),ISTEXT('Mortgage 1 Info Calcs'!$F$17)),"",IF(('Mortgage 1 Info Calcs'!F$18*12)&gt;C265+1,IF(C265='Mortgage 1 Info Calcs'!F$18*12,0,'Mortgage 1 Info Calcs'!F$19+Y266*('Mortgage 1 Info Calcs'!F$17)),'Mortgage 1 Info Calcs'!F$19))</f>
        <v>0</v>
      </c>
      <c r="Y266">
        <f>IF(OR(ISERROR(J266-R266-M266),IF(ISERROR((J266-R266-M266)=0),"True",(J266-R266-M266)=0),ISTEXT('Mortgage 1 Info Calcs'!$K$4)),"",IF((J266&gt;(L266+M266)),(FV((G266/'Mortgage 1 Variables'!E$43),1,(L266+M266),-J266+Q266+'Mortgage 1 Info Calcs'!F$24,0))+Q266+'Mortgage 1 Info Calcs'!F$24+IF(I266&gt;0,0,-I266),""))</f>
        <v>25905.552987708899</v>
      </c>
      <c r="Z266" s="67">
        <f>IF((FV(IF(G266=0,'Mortgage 1 Info Calcs'!F$8,G266)/12,1,PMT(IF(G266=0,'Mortgage 1 Info Calcs'!F$8,G266)/12,('Mortgage 1 Info Calcs'!F$9*12)-C265,-Z265,0),-Z265,0))&gt;0,(FV(IF(G266=0,'Mortgage 1 Info Calcs'!F$8,G266)/12,1,PMT(IF(G266=0,'Mortgage 1 Info Calcs'!F$8,G266)/12,('Mortgage 1 Info Calcs'!F$9*12)-C265,-Z265,0),-Z265,0)),0)</f>
        <v>25905.552987708899</v>
      </c>
      <c r="AA266" s="67">
        <f>IF(Z266&lt;=0,0,(IPMT(IF(G266=0,'Mortgage 1 Info Calcs'!F$8,G266)/12,1,('Mortgage 1 Info Calcs'!F$9*12)-C265,-Z265,0)))</f>
        <v>132.08882780693736</v>
      </c>
      <c r="AB266" s="67">
        <f>IF(C266&lt;('Mortgage 1 Info Calcs'!F$9*12),SUM(AA$12:AA266),0)</f>
        <v>90202.410366513126</v>
      </c>
      <c r="AC266" s="14">
        <v>255</v>
      </c>
      <c r="AD266" s="174">
        <f t="shared" si="25"/>
        <v>21.25</v>
      </c>
      <c r="AE266" s="174" t="str">
        <f>IF(Y266="","",IF(J$12+X266='Mortgage 2 Monthly calcs'!J$12+'Mortgage 2 Monthly calcs'!V266,"",IF(J$12+X266&gt;'Mortgage 2 Monthly calcs'!J$12+'Mortgage 2 Monthly calcs'!V266,IF(Y266+X266+'Mortgage 1 Info Calcs'!F$15&gt;'Mortgage 2 Monthly calcs'!W266+'Mortgage 2 Monthly calcs'!V266,"",C266),IF(Y266+X266&lt;'Mortgage 2 Monthly calcs'!W266+'Mortgage 2 Monthly calcs'!V266,"",C266))))</f>
        <v/>
      </c>
      <c r="AG266" s="16"/>
      <c r="AH266" s="16"/>
      <c r="AI266" s="15"/>
    </row>
    <row r="267" spans="2:35" ht="11.7" customHeight="1" x14ac:dyDescent="0.25">
      <c r="B267">
        <f t="shared" si="23"/>
        <v>21.333333333333332</v>
      </c>
      <c r="C267">
        <v>256</v>
      </c>
      <c r="D267" t="str">
        <f>IF(J1035=1,F259+1,"")</f>
        <v/>
      </c>
      <c r="E267" t="str">
        <f t="shared" si="26"/>
        <v/>
      </c>
      <c r="F267" t="str">
        <f>VLOOKUP('Mortgage 1 Variables'!D$11,'Mortgage 1 Variables'!B$8:C$19,2)</f>
        <v>Feb</v>
      </c>
      <c r="G267">
        <f>IF(ISBLANK('Mortgage 1 Monthly Table'!G267),IF(OR(J267=Q267,ISTEXT(Y266),ISTEXT('Mortgage 1 Info Calcs'!$K$4)),0,IF(('Mortgage 1 Info Calcs'!F$7*12)&gt;C266,G266,IF(C266='Mortgage 1 Info Calcs'!F$7*12,'Mortgage 1 Info Calcs'!F$8,G266))),'Mortgage 1 Monthly Table'!G267)</f>
        <v>0.06</v>
      </c>
      <c r="H267">
        <f>((PMT(G267/'Mortgage 1 Variables'!E$43,('Mortgage 1 Info Calcs'!F$9*'Mortgage 1 Variables'!E$43)-C266,-J267,0)))</f>
        <v>644.30140148551948</v>
      </c>
      <c r="I267">
        <f>IF(OR(ISERROR(((IPMT(G267/'Mortgage 1 Variables'!E$43,1,'Mortgage 1 Info Calcs'!F$9*'Mortgage 1 Variables'!E$43,-J267+Q267+'Mortgage 1 Info Calcs'!F$24,IF('Mortgage 1 Info Calcs'!F$5="Interest Only",-J267+Q267+'Mortgage 1 Info Calcs'!F$24,0))))),(((IPMT(G267/'Mortgage 1 Variables'!E$43,1,'Mortgage 1 Info Calcs'!F$9*'Mortgage 1 Variables'!E$43,-J$12,-J$12)))=0)),0,((IPMT(G267/'Mortgage 1 Variables'!E$43,1,'Mortgage 1 Info Calcs'!F$9*'Mortgage 1 Variables'!E$43,-J267+Q267+'Mortgage 1 Info Calcs'!F$24,IF('Mortgage 1 Info Calcs'!F$5="Interest Only",-J267+Q267+'Mortgage 1 Info Calcs'!F$24,0)))))</f>
        <v>129.52776493854449</v>
      </c>
      <c r="J267">
        <f>IF(Y266&gt;0,IF(ISTEXT('Mortgage 1 Info Calcs'!K$4),"0",IF(ISTEXT(Y266),Y266,Y266+(IF(ISTEXT(K267),0,K267)))),0)</f>
        <v>25905.552987708899</v>
      </c>
      <c r="K267">
        <f>IF(ISBLANK('Mortgage 1 Monthly Table'!L267),0,'Mortgage 1 Monthly Table'!L267)</f>
        <v>0</v>
      </c>
      <c r="L267">
        <f>IF(ISBLANK('Mortgage 1 Monthly Table'!N267),IF('Mortgage 1 Info Calcs'!F$13="Calculated",IF('Mortgage 1 Info Calcs'!F$22="Keep Same",IF('Mortgage 1 Info Calcs'!F$5="Interest Only",IF(OR(I267&gt;L266,J267=""),I267,IF(J267&lt;L266,IF(J267&lt;L266,J267+I267,IF(L266+M266&gt;J267,L266+I267,L266)),IF(L266+M266&gt;J267,L266+I267,L266))),IF(H267&gt;L266,H267,IF(J267&gt;L266,IF(L266+M266&gt;J267,L266+I267,L266),J267+S267))),IF('Mortgage 1 Info Calcs'!F$5="Interest Only",'Mortgage 1 Monthly Calcs'!I267,'Mortgage 1 Monthly Calcs'!H267)),'Mortgage 1 Monthly Calcs'!L266),'Mortgage 1 Monthly Table'!N267)</f>
        <v>644.30140148551948</v>
      </c>
      <c r="M267">
        <f>IF(ISBLANK('Mortgage 1 Monthly Table'!P267),IF(N266&gt;J267,IF(J267&gt;L266,J267-L266,0),IF(OR(OR(Y266&lt;0,ISTEXT(Y266)),ISTEXT('Mortgage 1 Info Calcs'!$K$4)),"",'Mortgage 1 Info Calcs'!F$21)),'Mortgage 1 Monthly Table'!P267)</f>
        <v>0</v>
      </c>
      <c r="N267">
        <f t="shared" si="24"/>
        <v>644.30140148551948</v>
      </c>
      <c r="O267">
        <f>IF(OR(OR(Y266&lt;0,ISTEXT(Y266)),ISTEXT('Mortgage 1 Info Calcs'!$K$4)),"",(O266+M267))</f>
        <v>0</v>
      </c>
      <c r="P267">
        <f>IF(ISBLANK('Mortgage 1 Monthly Table'!T267),IF(ISTEXT(J267),0,IF(OR(Y266&lt;Q266,AND(Y266&lt;0,NOT(ISTEXT(Y266))),ISTEXT('Mortgage 1 Info Calcs'!$K$4)),IF(-Y266&gt;P266,-Y266,Y266-Q266),IF(J267="",0,'Mortgage 1 Info Calcs'!F$26))),'Mortgage 1 Monthly Table'!T267)</f>
        <v>0</v>
      </c>
      <c r="Q267">
        <f>IF(OR(OR(Y266&lt;0,ISTEXT(Y266)),ISTEXT('Mortgage 1 Info Calcs'!$K$4)),"",IF(O267&lt;0,Q266,(Q266+P267)))</f>
        <v>0</v>
      </c>
      <c r="R267">
        <f>IF(OR(ISERROR(L267-S267),ISTEXT('Mortgage 1 Info Calcs'!$K$4)),"",L267-S267+M267)</f>
        <v>514.77363654697501</v>
      </c>
      <c r="S267">
        <f>IF(OR(IF(ISERROR(ROUND((J267-Q267-'Mortgage 1 Info Calcs'!F$24)*(G267/12),2)),0,(J267-O267-Q267-'Mortgage 1 Info Calcs'!F$24)*(G267/12)),,,ISTEXT('Mortgage 1 Info Calcs'!K$4)),IF(((J267-Q267-'Mortgage 1 Info Calcs'!F$24)*(G267/12))&gt;0,((J267-Q267-'Mortgage 1 Info Calcs'!F$24)*(G267/12)),0),0)</f>
        <v>129.52776493854449</v>
      </c>
      <c r="T267">
        <f>IF(OR(ISERROR(SUM(R$12:R267)),(ISTEXT(T266)),(T266=(SUM(R$12:R267)))),"",SUM(R$12:R267))</f>
        <v>74609.220648838644</v>
      </c>
      <c r="U267">
        <f>SUM(S$12:S267)</f>
        <v>90331.938131451665</v>
      </c>
      <c r="V267" t="str">
        <f>IF(ISBLANK('Mortgage 1 Info Calcs'!F$28),"",IF((O267+Q267)&gt;0,((O267+Q267)*G267/12)-((O267+Q267)*(('Mortgage 1 Info Calcs'!F$28)-('Mortgage 1 Info Calcs'!F$28*'Mortgage 1 Info Calcs'!G$29))/12),""))</f>
        <v/>
      </c>
      <c r="W267" t="str">
        <f>IF(ISTEXT(V267),"",SUM(V$12:V267))</f>
        <v/>
      </c>
      <c r="X267">
        <f>IF(OR(J267=Q267,ISTEXT(Y266),ISTEXT('Mortgage 1 Info Calcs'!$F$17)),"",IF(('Mortgage 1 Info Calcs'!F$18*12)&gt;C266+1,IF(C266='Mortgage 1 Info Calcs'!F$18*12,0,'Mortgage 1 Info Calcs'!F$19+Y267*('Mortgage 1 Info Calcs'!F$17)),'Mortgage 1 Info Calcs'!F$19))</f>
        <v>0</v>
      </c>
      <c r="Y267">
        <f>IF(OR(ISERROR(J267-R267-M267),IF(ISERROR((J267-R267-M267)=0),"True",(J267-R267-M267)=0),ISTEXT('Mortgage 1 Info Calcs'!$K$4)),"",IF((J267&gt;(L267+M267)),(FV((G267/'Mortgage 1 Variables'!E$43),1,(L267+M267),-J267+Q267+'Mortgage 1 Info Calcs'!F$24,0))+Q267+'Mortgage 1 Info Calcs'!F$24+IF(I267&gt;0,0,-I267),""))</f>
        <v>25390.779351161935</v>
      </c>
      <c r="Z267" s="67">
        <f>IF((FV(IF(G267=0,'Mortgage 1 Info Calcs'!F$8,G267)/12,1,PMT(IF(G267=0,'Mortgage 1 Info Calcs'!F$8,G267)/12,('Mortgage 1 Info Calcs'!F$9*12)-C266,-Z266,0),-Z266,0))&gt;0,(FV(IF(G267=0,'Mortgage 1 Info Calcs'!F$8,G267)/12,1,PMT(IF(G267=0,'Mortgage 1 Info Calcs'!F$8,G267)/12,('Mortgage 1 Info Calcs'!F$9*12)-C266,-Z266,0),-Z266,0)),0)</f>
        <v>25390.779351161935</v>
      </c>
      <c r="AA267" s="67">
        <f>IF(Z267&lt;=0,0,(IPMT(IF(G267=0,'Mortgage 1 Info Calcs'!F$8,G267)/12,1,('Mortgage 1 Info Calcs'!F$9*12)-C266,-Z266,0)))</f>
        <v>129.52776493854449</v>
      </c>
      <c r="AB267" s="67">
        <f>IF(C267&lt;('Mortgage 1 Info Calcs'!F$9*12),SUM(AA$12:AA267),0)</f>
        <v>90331.938131451665</v>
      </c>
      <c r="AC267" s="14">
        <v>256</v>
      </c>
      <c r="AD267" s="174">
        <f t="shared" si="25"/>
        <v>21.333333333333332</v>
      </c>
      <c r="AE267" s="174" t="str">
        <f>IF(Y267="","",IF(J$12+X267='Mortgage 2 Monthly calcs'!J$12+'Mortgage 2 Monthly calcs'!V267,"",IF(J$12+X267&gt;'Mortgage 2 Monthly calcs'!J$12+'Mortgage 2 Monthly calcs'!V267,IF(Y267+X267+'Mortgage 1 Info Calcs'!F$15&gt;'Mortgage 2 Monthly calcs'!W267+'Mortgage 2 Monthly calcs'!V267,"",C267),IF(Y267+X267&lt;'Mortgage 2 Monthly calcs'!W267+'Mortgage 2 Monthly calcs'!V267,"",C267))))</f>
        <v/>
      </c>
      <c r="AG267" s="16"/>
      <c r="AH267" s="16"/>
      <c r="AI267" s="15"/>
    </row>
    <row r="268" spans="2:35" ht="11.7" customHeight="1" x14ac:dyDescent="0.25">
      <c r="B268">
        <f t="shared" si="23"/>
        <v>21.416666666666668</v>
      </c>
      <c r="C268">
        <v>257</v>
      </c>
      <c r="D268" t="str">
        <f>IF(J1036=1,F259+1,"")</f>
        <v/>
      </c>
      <c r="E268" t="str">
        <f t="shared" si="26"/>
        <v/>
      </c>
      <c r="F268" t="str">
        <f>VLOOKUP('Mortgage 1 Variables'!D$12,'Mortgage 1 Variables'!B$8:C$19,2)</f>
        <v>Mar</v>
      </c>
      <c r="G268">
        <f>IF(ISBLANK('Mortgage 1 Monthly Table'!G268),IF(OR(J268=Q268,ISTEXT(Y267),ISTEXT('Mortgage 1 Info Calcs'!$K$4)),0,IF(('Mortgage 1 Info Calcs'!F$7*12)&gt;C267,G267,IF(C267='Mortgage 1 Info Calcs'!F$7*12,'Mortgage 1 Info Calcs'!F$8,G267))),'Mortgage 1 Monthly Table'!G268)</f>
        <v>0.06</v>
      </c>
      <c r="H268">
        <f>((PMT(G268/'Mortgage 1 Variables'!E$43,('Mortgage 1 Info Calcs'!F$9*'Mortgage 1 Variables'!E$43)-C267,-J268,0)))</f>
        <v>644.30140148551982</v>
      </c>
      <c r="I268">
        <f>IF(OR(ISERROR(((IPMT(G268/'Mortgage 1 Variables'!E$43,1,'Mortgage 1 Info Calcs'!F$9*'Mortgage 1 Variables'!E$43,-J268+Q268+'Mortgage 1 Info Calcs'!F$24,IF('Mortgage 1 Info Calcs'!F$5="Interest Only",-J268+Q268+'Mortgage 1 Info Calcs'!F$24,0))))),(((IPMT(G268/'Mortgage 1 Variables'!E$43,1,'Mortgage 1 Info Calcs'!F$9*'Mortgage 1 Variables'!E$43,-J$12,-J$12)))=0)),0,((IPMT(G268/'Mortgage 1 Variables'!E$43,1,'Mortgage 1 Info Calcs'!F$9*'Mortgage 1 Variables'!E$43,-J268+Q268+'Mortgage 1 Info Calcs'!F$24,IF('Mortgage 1 Info Calcs'!F$5="Interest Only",-J268+Q268+'Mortgage 1 Info Calcs'!F$24,0)))))</f>
        <v>126.95389675580968</v>
      </c>
      <c r="J268">
        <f>IF(Y267&gt;0,IF(ISTEXT('Mortgage 1 Info Calcs'!K$4),"0",IF(ISTEXT(Y267),Y267,Y267+(IF(ISTEXT(K268),0,K268)))),0)</f>
        <v>25390.779351161935</v>
      </c>
      <c r="K268">
        <f>IF(ISBLANK('Mortgage 1 Monthly Table'!L268),0,'Mortgage 1 Monthly Table'!L268)</f>
        <v>0</v>
      </c>
      <c r="L268">
        <f>IF(ISBLANK('Mortgage 1 Monthly Table'!N268),IF('Mortgage 1 Info Calcs'!F$13="Calculated",IF('Mortgage 1 Info Calcs'!F$22="Keep Same",IF('Mortgage 1 Info Calcs'!F$5="Interest Only",IF(OR(I268&gt;L267,J268=""),I268,IF(J268&lt;L267,IF(J268&lt;L267,J268+I268,IF(L267+M267&gt;J268,L267+I268,L267)),IF(L267+M267&gt;J268,L267+I268,L267))),IF(H268&gt;L267,H268,IF(J268&gt;L267,IF(L267+M267&gt;J268,L267+I268,L267),J268+S268))),IF('Mortgage 1 Info Calcs'!F$5="Interest Only",'Mortgage 1 Monthly Calcs'!I268,'Mortgage 1 Monthly Calcs'!H268)),'Mortgage 1 Monthly Calcs'!L267),'Mortgage 1 Monthly Table'!N268)</f>
        <v>644.30140148551982</v>
      </c>
      <c r="M268">
        <f>IF(ISBLANK('Mortgage 1 Monthly Table'!P268),IF(N267&gt;J268,IF(J268&gt;L267,J268-L267,0),IF(OR(OR(Y267&lt;0,ISTEXT(Y267)),ISTEXT('Mortgage 1 Info Calcs'!$K$4)),"",'Mortgage 1 Info Calcs'!F$21)),'Mortgage 1 Monthly Table'!P268)</f>
        <v>0</v>
      </c>
      <c r="N268">
        <f t="shared" si="24"/>
        <v>644.30140148551982</v>
      </c>
      <c r="O268">
        <f>IF(OR(OR(Y267&lt;0,ISTEXT(Y267)),ISTEXT('Mortgage 1 Info Calcs'!$K$4)),"",(O267+M268))</f>
        <v>0</v>
      </c>
      <c r="P268">
        <f>IF(ISBLANK('Mortgage 1 Monthly Table'!T268),IF(ISTEXT(J268),0,IF(OR(Y267&lt;Q267,AND(Y267&lt;0,NOT(ISTEXT(Y267))),ISTEXT('Mortgage 1 Info Calcs'!$K$4)),IF(-Y267&gt;P267,-Y267,Y267-Q267),IF(J268="",0,'Mortgage 1 Info Calcs'!F$26))),'Mortgage 1 Monthly Table'!T268)</f>
        <v>0</v>
      </c>
      <c r="Q268">
        <f>IF(OR(OR(Y267&lt;0,ISTEXT(Y267)),ISTEXT('Mortgage 1 Info Calcs'!$K$4)),"",IF(O268&lt;0,Q267,(Q267+P268)))</f>
        <v>0</v>
      </c>
      <c r="R268">
        <f>IF(OR(ISERROR(L268-S268),ISTEXT('Mortgage 1 Info Calcs'!$K$4)),"",L268-S268+M268)</f>
        <v>517.34750472971018</v>
      </c>
      <c r="S268">
        <f>IF(OR(IF(ISERROR(ROUND((J268-Q268-'Mortgage 1 Info Calcs'!F$24)*(G268/12),2)),0,(J268-O268-Q268-'Mortgage 1 Info Calcs'!F$24)*(G268/12)),,,ISTEXT('Mortgage 1 Info Calcs'!K$4)),IF(((J268-Q268-'Mortgage 1 Info Calcs'!F$24)*(G268/12))&gt;0,((J268-Q268-'Mortgage 1 Info Calcs'!F$24)*(G268/12)),0),0)</f>
        <v>126.95389675580968</v>
      </c>
      <c r="T268">
        <f>IF(OR(ISERROR(SUM(R$12:R268)),(ISTEXT(T267)),(T267=(SUM(R$12:R268)))),"",SUM(R$12:R268))</f>
        <v>75126.568153568354</v>
      </c>
      <c r="U268">
        <f>SUM(S$12:S268)</f>
        <v>90458.892028207469</v>
      </c>
      <c r="V268" t="str">
        <f>IF(ISBLANK('Mortgage 1 Info Calcs'!F$28),"",IF((O268+Q268)&gt;0,((O268+Q268)*G268/12)-((O268+Q268)*(('Mortgage 1 Info Calcs'!F$28)-('Mortgage 1 Info Calcs'!F$28*'Mortgage 1 Info Calcs'!G$29))/12),""))</f>
        <v/>
      </c>
      <c r="W268" t="str">
        <f>IF(ISTEXT(V268),"",SUM(V$12:V268))</f>
        <v/>
      </c>
      <c r="X268">
        <f>IF(OR(J268=Q268,ISTEXT(Y267),ISTEXT('Mortgage 1 Info Calcs'!$F$17)),"",IF(('Mortgage 1 Info Calcs'!F$18*12)&gt;C267+1,IF(C267='Mortgage 1 Info Calcs'!F$18*12,0,'Mortgage 1 Info Calcs'!F$19+Y268*('Mortgage 1 Info Calcs'!F$17)),'Mortgage 1 Info Calcs'!F$19))</f>
        <v>0</v>
      </c>
      <c r="Y268">
        <f>IF(OR(ISERROR(J268-R268-M268),IF(ISERROR((J268-R268-M268)=0),"True",(J268-R268-M268)=0),ISTEXT('Mortgage 1 Info Calcs'!$K$4)),"",IF((J268&gt;(L268+M268)),(FV((G268/'Mortgage 1 Variables'!E$43),1,(L268+M268),-J268+Q268+'Mortgage 1 Info Calcs'!F$24,0))+Q268+'Mortgage 1 Info Calcs'!F$24+IF(I268&gt;0,0,-I268),""))</f>
        <v>24873.431846432235</v>
      </c>
      <c r="Z268" s="67">
        <f>IF((FV(IF(G268=0,'Mortgage 1 Info Calcs'!F$8,G268)/12,1,PMT(IF(G268=0,'Mortgage 1 Info Calcs'!F$8,G268)/12,('Mortgage 1 Info Calcs'!F$9*12)-C267,-Z267,0),-Z267,0))&gt;0,(FV(IF(G268=0,'Mortgage 1 Info Calcs'!F$8,G268)/12,1,PMT(IF(G268=0,'Mortgage 1 Info Calcs'!F$8,G268)/12,('Mortgage 1 Info Calcs'!F$9*12)-C267,-Z267,0),-Z267,0)),0)</f>
        <v>24873.431846432235</v>
      </c>
      <c r="AA268" s="67">
        <f>IF(Z268&lt;=0,0,(IPMT(IF(G268=0,'Mortgage 1 Info Calcs'!F$8,G268)/12,1,('Mortgage 1 Info Calcs'!F$9*12)-C267,-Z267,0)))</f>
        <v>126.95389675580968</v>
      </c>
      <c r="AB268" s="67">
        <f>IF(C268&lt;('Mortgage 1 Info Calcs'!F$9*12),SUM(AA$12:AA268),0)</f>
        <v>90458.892028207469</v>
      </c>
      <c r="AC268" s="14">
        <v>257</v>
      </c>
      <c r="AD268" s="174">
        <f t="shared" si="25"/>
        <v>21.416666666666668</v>
      </c>
      <c r="AE268" s="174" t="str">
        <f>IF(Y268="","",IF(J$12+X268='Mortgage 2 Monthly calcs'!J$12+'Mortgage 2 Monthly calcs'!V268,"",IF(J$12+X268&gt;'Mortgage 2 Monthly calcs'!J$12+'Mortgage 2 Monthly calcs'!V268,IF(Y268+X268+'Mortgage 1 Info Calcs'!F$15&gt;'Mortgage 2 Monthly calcs'!W268+'Mortgage 2 Monthly calcs'!V268,"",C268),IF(Y268+X268&lt;'Mortgage 2 Monthly calcs'!W268+'Mortgage 2 Monthly calcs'!V268,"",C268))))</f>
        <v/>
      </c>
      <c r="AG268" s="16"/>
      <c r="AH268" s="16"/>
      <c r="AI268" s="15"/>
    </row>
    <row r="269" spans="2:35" ht="11.7" customHeight="1" x14ac:dyDescent="0.25">
      <c r="B269">
        <f t="shared" ref="B269:B332" si="27">C269/12</f>
        <v>21.5</v>
      </c>
      <c r="C269">
        <v>258</v>
      </c>
      <c r="D269" t="str">
        <f>IF(J1037=1,F259+1,"")</f>
        <v/>
      </c>
      <c r="E269" t="str">
        <f t="shared" si="26"/>
        <v/>
      </c>
      <c r="F269" t="str">
        <f>VLOOKUP('Mortgage 1 Variables'!D$13,'Mortgage 1 Variables'!B$8:C$19,2)</f>
        <v>Apr</v>
      </c>
      <c r="G269">
        <f>IF(ISBLANK('Mortgage 1 Monthly Table'!G269),IF(OR(J269=Q269,ISTEXT(Y268),ISTEXT('Mortgage 1 Info Calcs'!$K$4)),0,IF(('Mortgage 1 Info Calcs'!F$7*12)&gt;C268,G268,IF(C268='Mortgage 1 Info Calcs'!F$7*12,'Mortgage 1 Info Calcs'!F$8,G268))),'Mortgage 1 Monthly Table'!G269)</f>
        <v>0.06</v>
      </c>
      <c r="H269">
        <f>((PMT(G269/'Mortgage 1 Variables'!E$43,('Mortgage 1 Info Calcs'!F$9*'Mortgage 1 Variables'!E$43)-C268,-J269,0)))</f>
        <v>644.30140148552005</v>
      </c>
      <c r="I269">
        <f>IF(OR(ISERROR(((IPMT(G269/'Mortgage 1 Variables'!E$43,1,'Mortgage 1 Info Calcs'!F$9*'Mortgage 1 Variables'!E$43,-J269+Q269+'Mortgage 1 Info Calcs'!F$24,IF('Mortgage 1 Info Calcs'!F$5="Interest Only",-J269+Q269+'Mortgage 1 Info Calcs'!F$24,0))))),(((IPMT(G269/'Mortgage 1 Variables'!E$43,1,'Mortgage 1 Info Calcs'!F$9*'Mortgage 1 Variables'!E$43,-J$12,-J$12)))=0)),0,((IPMT(G269/'Mortgage 1 Variables'!E$43,1,'Mortgage 1 Info Calcs'!F$9*'Mortgage 1 Variables'!E$43,-J269+Q269+'Mortgage 1 Info Calcs'!F$24,IF('Mortgage 1 Info Calcs'!F$5="Interest Only",-J269+Q269+'Mortgage 1 Info Calcs'!F$24,0)))))</f>
        <v>124.36715923216117</v>
      </c>
      <c r="J269">
        <f>IF(Y268&gt;0,IF(ISTEXT('Mortgage 1 Info Calcs'!K$4),"0",IF(ISTEXT(Y268),Y268,Y268+(IF(ISTEXT(K269),0,K269)))),0)</f>
        <v>24873.431846432235</v>
      </c>
      <c r="K269">
        <f>IF(ISBLANK('Mortgage 1 Monthly Table'!L269),0,'Mortgage 1 Monthly Table'!L269)</f>
        <v>0</v>
      </c>
      <c r="L269">
        <f>IF(ISBLANK('Mortgage 1 Monthly Table'!N269),IF('Mortgage 1 Info Calcs'!F$13="Calculated",IF('Mortgage 1 Info Calcs'!F$22="Keep Same",IF('Mortgage 1 Info Calcs'!F$5="Interest Only",IF(OR(I269&gt;L268,J269=""),I269,IF(J269&lt;L268,IF(J269&lt;L268,J269+I269,IF(L268+M268&gt;J269,L268+I269,L268)),IF(L268+M268&gt;J269,L268+I269,L268))),IF(H269&gt;L268,H269,IF(J269&gt;L268,IF(L268+M268&gt;J269,L268+I269,L268),J269+S269))),IF('Mortgage 1 Info Calcs'!F$5="Interest Only",'Mortgage 1 Monthly Calcs'!I269,'Mortgage 1 Monthly Calcs'!H269)),'Mortgage 1 Monthly Calcs'!L268),'Mortgage 1 Monthly Table'!N269)</f>
        <v>644.30140148552005</v>
      </c>
      <c r="M269">
        <f>IF(ISBLANK('Mortgage 1 Monthly Table'!P269),IF(N268&gt;J269,IF(J269&gt;L268,J269-L268,0),IF(OR(OR(Y268&lt;0,ISTEXT(Y268)),ISTEXT('Mortgage 1 Info Calcs'!$K$4)),"",'Mortgage 1 Info Calcs'!F$21)),'Mortgage 1 Monthly Table'!P269)</f>
        <v>0</v>
      </c>
      <c r="N269">
        <f t="shared" ref="N269:N332" si="28">IF(ISTEXT(M269),"",L269+M269)</f>
        <v>644.30140148552005</v>
      </c>
      <c r="O269">
        <f>IF(OR(OR(Y268&lt;0,ISTEXT(Y268)),ISTEXT('Mortgage 1 Info Calcs'!$K$4)),"",(O268+M269))</f>
        <v>0</v>
      </c>
      <c r="P269">
        <f>IF(ISBLANK('Mortgage 1 Monthly Table'!T269),IF(ISTEXT(J269),0,IF(OR(Y268&lt;Q268,AND(Y268&lt;0,NOT(ISTEXT(Y268))),ISTEXT('Mortgage 1 Info Calcs'!$K$4)),IF(-Y268&gt;P268,-Y268,Y268-Q268),IF(J269="",0,'Mortgage 1 Info Calcs'!F$26))),'Mortgage 1 Monthly Table'!T269)</f>
        <v>0</v>
      </c>
      <c r="Q269">
        <f>IF(OR(OR(Y268&lt;0,ISTEXT(Y268)),ISTEXT('Mortgage 1 Info Calcs'!$K$4)),"",IF(O269&lt;0,Q268,(Q268+P269)))</f>
        <v>0</v>
      </c>
      <c r="R269">
        <f>IF(OR(ISERROR(L269-S269),ISTEXT('Mortgage 1 Info Calcs'!$K$4)),"",L269-S269+M269)</f>
        <v>519.93424225335889</v>
      </c>
      <c r="S269">
        <f>IF(OR(IF(ISERROR(ROUND((J269-Q269-'Mortgage 1 Info Calcs'!F$24)*(G269/12),2)),0,(J269-O269-Q269-'Mortgage 1 Info Calcs'!F$24)*(G269/12)),,,ISTEXT('Mortgage 1 Info Calcs'!K$4)),IF(((J269-Q269-'Mortgage 1 Info Calcs'!F$24)*(G269/12))&gt;0,((J269-Q269-'Mortgage 1 Info Calcs'!F$24)*(G269/12)),0),0)</f>
        <v>124.36715923216117</v>
      </c>
      <c r="T269">
        <f>IF(OR(ISERROR(SUM(R$12:R269)),(ISTEXT(T268)),(T268=(SUM(R$12:R269)))),"",SUM(R$12:R269))</f>
        <v>75646.502395821706</v>
      </c>
      <c r="U269">
        <f>SUM(S$12:S269)</f>
        <v>90583.259187439631</v>
      </c>
      <c r="V269" t="str">
        <f>IF(ISBLANK('Mortgage 1 Info Calcs'!F$28),"",IF((O269+Q269)&gt;0,((O269+Q269)*G269/12)-((O269+Q269)*(('Mortgage 1 Info Calcs'!F$28)-('Mortgage 1 Info Calcs'!F$28*'Mortgage 1 Info Calcs'!G$29))/12),""))</f>
        <v/>
      </c>
      <c r="W269" t="str">
        <f>IF(ISTEXT(V269),"",SUM(V$12:V269))</f>
        <v/>
      </c>
      <c r="X269">
        <f>IF(OR(J269=Q269,ISTEXT(Y268),ISTEXT('Mortgage 1 Info Calcs'!$F$17)),"",IF(('Mortgage 1 Info Calcs'!F$18*12)&gt;C268+1,IF(C268='Mortgage 1 Info Calcs'!F$18*12,0,'Mortgage 1 Info Calcs'!F$19+Y269*('Mortgage 1 Info Calcs'!F$17)),'Mortgage 1 Info Calcs'!F$19))</f>
        <v>0</v>
      </c>
      <c r="Y269">
        <f>IF(OR(ISERROR(J269-R269-M269),IF(ISERROR((J269-R269-M269)=0),"True",(J269-R269-M269)=0),ISTEXT('Mortgage 1 Info Calcs'!$K$4)),"",IF((J269&gt;(L269+M269)),(FV((G269/'Mortgage 1 Variables'!E$43),1,(L269+M269),-J269+Q269+'Mortgage 1 Info Calcs'!F$24,0))+Q269+'Mortgage 1 Info Calcs'!F$24+IF(I269&gt;0,0,-I269),""))</f>
        <v>24353.497604178887</v>
      </c>
      <c r="Z269" s="67">
        <f>IF((FV(IF(G269=0,'Mortgage 1 Info Calcs'!F$8,G269)/12,1,PMT(IF(G269=0,'Mortgage 1 Info Calcs'!F$8,G269)/12,('Mortgage 1 Info Calcs'!F$9*12)-C268,-Z268,0),-Z268,0))&gt;0,(FV(IF(G269=0,'Mortgage 1 Info Calcs'!F$8,G269)/12,1,PMT(IF(G269=0,'Mortgage 1 Info Calcs'!F$8,G269)/12,('Mortgage 1 Info Calcs'!F$9*12)-C268,-Z268,0),-Z268,0)),0)</f>
        <v>24353.497604178887</v>
      </c>
      <c r="AA269" s="67">
        <f>IF(Z269&lt;=0,0,(IPMT(IF(G269=0,'Mortgage 1 Info Calcs'!F$8,G269)/12,1,('Mortgage 1 Info Calcs'!F$9*12)-C268,-Z268,0)))</f>
        <v>124.36715923216117</v>
      </c>
      <c r="AB269" s="67">
        <f>IF(C269&lt;('Mortgage 1 Info Calcs'!F$9*12),SUM(AA$12:AA269),0)</f>
        <v>90583.259187439631</v>
      </c>
      <c r="AC269" s="14">
        <v>258</v>
      </c>
      <c r="AD269" s="174">
        <f t="shared" ref="AD269:AD332" si="29">AC269/12</f>
        <v>21.5</v>
      </c>
      <c r="AE269" s="174" t="str">
        <f>IF(Y269="","",IF(J$12+X269='Mortgage 2 Monthly calcs'!J$12+'Mortgage 2 Monthly calcs'!V269,"",IF(J$12+X269&gt;'Mortgage 2 Monthly calcs'!J$12+'Mortgage 2 Monthly calcs'!V269,IF(Y269+X269+'Mortgage 1 Info Calcs'!F$15&gt;'Mortgage 2 Monthly calcs'!W269+'Mortgage 2 Monthly calcs'!V269,"",C269),IF(Y269+X269&lt;'Mortgage 2 Monthly calcs'!W269+'Mortgage 2 Monthly calcs'!V269,"",C269))))</f>
        <v/>
      </c>
      <c r="AG269" s="16"/>
      <c r="AH269" s="16"/>
      <c r="AI269" s="15"/>
    </row>
    <row r="270" spans="2:35" ht="11.7" customHeight="1" x14ac:dyDescent="0.25">
      <c r="B270">
        <f t="shared" si="27"/>
        <v>21.583333333333332</v>
      </c>
      <c r="C270">
        <v>259</v>
      </c>
      <c r="D270" t="str">
        <f>IF(J1038=1,F259+1,"")</f>
        <v/>
      </c>
      <c r="E270" t="str">
        <f t="shared" si="26"/>
        <v/>
      </c>
      <c r="F270" t="str">
        <f>VLOOKUP('Mortgage 1 Variables'!D$14,'Mortgage 1 Variables'!B$8:C$19,2)</f>
        <v>May</v>
      </c>
      <c r="G270">
        <f>IF(ISBLANK('Mortgage 1 Monthly Table'!G270),IF(OR(J270=Q270,ISTEXT(Y269),ISTEXT('Mortgage 1 Info Calcs'!$K$4)),0,IF(('Mortgage 1 Info Calcs'!F$7*12)&gt;C269,G269,IF(C269='Mortgage 1 Info Calcs'!F$7*12,'Mortgage 1 Info Calcs'!F$8,G269))),'Mortgage 1 Monthly Table'!G270)</f>
        <v>0.06</v>
      </c>
      <c r="H270">
        <f>((PMT(G270/'Mortgage 1 Variables'!E$43,('Mortgage 1 Info Calcs'!F$9*'Mortgage 1 Variables'!E$43)-C269,-J270,0)))</f>
        <v>644.30140148552039</v>
      </c>
      <c r="I270">
        <f>IF(OR(ISERROR(((IPMT(G270/'Mortgage 1 Variables'!E$43,1,'Mortgage 1 Info Calcs'!F$9*'Mortgage 1 Variables'!E$43,-J270+Q270+'Mortgage 1 Info Calcs'!F$24,IF('Mortgage 1 Info Calcs'!F$5="Interest Only",-J270+Q270+'Mortgage 1 Info Calcs'!F$24,0))))),(((IPMT(G270/'Mortgage 1 Variables'!E$43,1,'Mortgage 1 Info Calcs'!F$9*'Mortgage 1 Variables'!E$43,-J$12,-J$12)))=0)),0,((IPMT(G270/'Mortgage 1 Variables'!E$43,1,'Mortgage 1 Info Calcs'!F$9*'Mortgage 1 Variables'!E$43,-J270+Q270+'Mortgage 1 Info Calcs'!F$24,IF('Mortgage 1 Info Calcs'!F$5="Interest Only",-J270+Q270+'Mortgage 1 Info Calcs'!F$24,0)))))</f>
        <v>121.76748802089443</v>
      </c>
      <c r="J270">
        <f>IF(Y269&gt;0,IF(ISTEXT('Mortgage 1 Info Calcs'!K$4),"0",IF(ISTEXT(Y269),Y269,Y269+(IF(ISTEXT(K270),0,K270)))),0)</f>
        <v>24353.497604178887</v>
      </c>
      <c r="K270">
        <f>IF(ISBLANK('Mortgage 1 Monthly Table'!L270),0,'Mortgage 1 Monthly Table'!L270)</f>
        <v>0</v>
      </c>
      <c r="L270">
        <f>IF(ISBLANK('Mortgage 1 Monthly Table'!N270),IF('Mortgage 1 Info Calcs'!F$13="Calculated",IF('Mortgage 1 Info Calcs'!F$22="Keep Same",IF('Mortgage 1 Info Calcs'!F$5="Interest Only",IF(OR(I270&gt;L269,J270=""),I270,IF(J270&lt;L269,IF(J270&lt;L269,J270+I270,IF(L269+M269&gt;J270,L269+I270,L269)),IF(L269+M269&gt;J270,L269+I270,L269))),IF(H270&gt;L269,H270,IF(J270&gt;L269,IF(L269+M269&gt;J270,L269+I270,L269),J270+S270))),IF('Mortgage 1 Info Calcs'!F$5="Interest Only",'Mortgage 1 Monthly Calcs'!I270,'Mortgage 1 Monthly Calcs'!H270)),'Mortgage 1 Monthly Calcs'!L269),'Mortgage 1 Monthly Table'!N270)</f>
        <v>644.30140148552039</v>
      </c>
      <c r="M270">
        <f>IF(ISBLANK('Mortgage 1 Monthly Table'!P270),IF(N269&gt;J270,IF(J270&gt;L269,J270-L269,0),IF(OR(OR(Y269&lt;0,ISTEXT(Y269)),ISTEXT('Mortgage 1 Info Calcs'!$K$4)),"",'Mortgage 1 Info Calcs'!F$21)),'Mortgage 1 Monthly Table'!P270)</f>
        <v>0</v>
      </c>
      <c r="N270">
        <f t="shared" si="28"/>
        <v>644.30140148552039</v>
      </c>
      <c r="O270">
        <f>IF(OR(OR(Y269&lt;0,ISTEXT(Y269)),ISTEXT('Mortgage 1 Info Calcs'!$K$4)),"",(O269+M270))</f>
        <v>0</v>
      </c>
      <c r="P270">
        <f>IF(ISBLANK('Mortgage 1 Monthly Table'!T270),IF(ISTEXT(J270),0,IF(OR(Y269&lt;Q269,AND(Y269&lt;0,NOT(ISTEXT(Y269))),ISTEXT('Mortgage 1 Info Calcs'!$K$4)),IF(-Y269&gt;P269,-Y269,Y269-Q269),IF(J270="",0,'Mortgage 1 Info Calcs'!F$26))),'Mortgage 1 Monthly Table'!T270)</f>
        <v>0</v>
      </c>
      <c r="Q270">
        <f>IF(OR(OR(Y269&lt;0,ISTEXT(Y269)),ISTEXT('Mortgage 1 Info Calcs'!$K$4)),"",IF(O270&lt;0,Q269,(Q269+P270)))</f>
        <v>0</v>
      </c>
      <c r="R270">
        <f>IF(OR(ISERROR(L270-S270),ISTEXT('Mortgage 1 Info Calcs'!$K$4)),"",L270-S270+M270)</f>
        <v>522.53391346462593</v>
      </c>
      <c r="S270">
        <f>IF(OR(IF(ISERROR(ROUND((J270-Q270-'Mortgage 1 Info Calcs'!F$24)*(G270/12),2)),0,(J270-O270-Q270-'Mortgage 1 Info Calcs'!F$24)*(G270/12)),,,ISTEXT('Mortgage 1 Info Calcs'!K$4)),IF(((J270-Q270-'Mortgage 1 Info Calcs'!F$24)*(G270/12))&gt;0,((J270-Q270-'Mortgage 1 Info Calcs'!F$24)*(G270/12)),0),0)</f>
        <v>121.76748802089443</v>
      </c>
      <c r="T270">
        <f>IF(OR(ISERROR(SUM(R$12:R270)),(ISTEXT(T269)),(T269=(SUM(R$12:R270)))),"",SUM(R$12:R270))</f>
        <v>76169.036309286326</v>
      </c>
      <c r="U270">
        <f>SUM(S$12:S270)</f>
        <v>90705.026675460525</v>
      </c>
      <c r="V270" t="str">
        <f>IF(ISBLANK('Mortgage 1 Info Calcs'!F$28),"",IF((O270+Q270)&gt;0,((O270+Q270)*G270/12)-((O270+Q270)*(('Mortgage 1 Info Calcs'!F$28)-('Mortgage 1 Info Calcs'!F$28*'Mortgage 1 Info Calcs'!G$29))/12),""))</f>
        <v/>
      </c>
      <c r="W270" t="str">
        <f>IF(ISTEXT(V270),"",SUM(V$12:V270))</f>
        <v/>
      </c>
      <c r="X270">
        <f>IF(OR(J270=Q270,ISTEXT(Y269),ISTEXT('Mortgage 1 Info Calcs'!$F$17)),"",IF(('Mortgage 1 Info Calcs'!F$18*12)&gt;C269+1,IF(C269='Mortgage 1 Info Calcs'!F$18*12,0,'Mortgage 1 Info Calcs'!F$19+Y270*('Mortgage 1 Info Calcs'!F$17)),'Mortgage 1 Info Calcs'!F$19))</f>
        <v>0</v>
      </c>
      <c r="Y270">
        <f>IF(OR(ISERROR(J270-R270-M270),IF(ISERROR((J270-R270-M270)=0),"True",(J270-R270-M270)=0),ISTEXT('Mortgage 1 Info Calcs'!$K$4)),"",IF((J270&gt;(L270+M270)),(FV((G270/'Mortgage 1 Variables'!E$43),1,(L270+M270),-J270+Q270+'Mortgage 1 Info Calcs'!F$24,0))+Q270+'Mortgage 1 Info Calcs'!F$24+IF(I270&gt;0,0,-I270),""))</f>
        <v>23830.96369071427</v>
      </c>
      <c r="Z270" s="67">
        <f>IF((FV(IF(G270=0,'Mortgage 1 Info Calcs'!F$8,G270)/12,1,PMT(IF(G270=0,'Mortgage 1 Info Calcs'!F$8,G270)/12,('Mortgage 1 Info Calcs'!F$9*12)-C269,-Z269,0),-Z269,0))&gt;0,(FV(IF(G270=0,'Mortgage 1 Info Calcs'!F$8,G270)/12,1,PMT(IF(G270=0,'Mortgage 1 Info Calcs'!F$8,G270)/12,('Mortgage 1 Info Calcs'!F$9*12)-C269,-Z269,0),-Z269,0)),0)</f>
        <v>23830.96369071427</v>
      </c>
      <c r="AA270" s="67">
        <f>IF(Z270&lt;=0,0,(IPMT(IF(G270=0,'Mortgage 1 Info Calcs'!F$8,G270)/12,1,('Mortgage 1 Info Calcs'!F$9*12)-C269,-Z269,0)))</f>
        <v>121.76748802089443</v>
      </c>
      <c r="AB270" s="67">
        <f>IF(C270&lt;('Mortgage 1 Info Calcs'!F$9*12),SUM(AA$12:AA270),0)</f>
        <v>90705.026675460525</v>
      </c>
      <c r="AC270" s="14">
        <v>259</v>
      </c>
      <c r="AD270" s="174">
        <f t="shared" si="29"/>
        <v>21.583333333333332</v>
      </c>
      <c r="AE270" s="174" t="str">
        <f>IF(Y270="","",IF(J$12+X270='Mortgage 2 Monthly calcs'!J$12+'Mortgage 2 Monthly calcs'!V270,"",IF(J$12+X270&gt;'Mortgage 2 Monthly calcs'!J$12+'Mortgage 2 Monthly calcs'!V270,IF(Y270+X270+'Mortgage 1 Info Calcs'!F$15&gt;'Mortgage 2 Monthly calcs'!W270+'Mortgage 2 Monthly calcs'!V270,"",C270),IF(Y270+X270&lt;'Mortgage 2 Monthly calcs'!W270+'Mortgage 2 Monthly calcs'!V270,"",C270))))</f>
        <v/>
      </c>
      <c r="AG270" s="16"/>
      <c r="AH270" s="16"/>
      <c r="AI270" s="15"/>
    </row>
    <row r="271" spans="2:35" ht="11.7" customHeight="1" x14ac:dyDescent="0.25">
      <c r="B271">
        <f t="shared" si="27"/>
        <v>21.666666666666668</v>
      </c>
      <c r="C271">
        <v>260</v>
      </c>
      <c r="D271" t="str">
        <f>IF(J1039=1,F259+1,"")</f>
        <v/>
      </c>
      <c r="E271" t="str">
        <f t="shared" si="26"/>
        <v/>
      </c>
      <c r="F271" t="str">
        <f>VLOOKUP('Mortgage 1 Variables'!D$15,'Mortgage 1 Variables'!B$8:C$19,2)</f>
        <v>Jun</v>
      </c>
      <c r="G271">
        <f>IF(ISBLANK('Mortgage 1 Monthly Table'!G271),IF(OR(J271=Q271,ISTEXT(Y270),ISTEXT('Mortgage 1 Info Calcs'!$K$4)),0,IF(('Mortgage 1 Info Calcs'!F$7*12)&gt;C270,G270,IF(C270='Mortgage 1 Info Calcs'!F$7*12,'Mortgage 1 Info Calcs'!F$8,G270))),'Mortgage 1 Monthly Table'!G271)</f>
        <v>0.06</v>
      </c>
      <c r="H271">
        <f>((PMT(G271/'Mortgage 1 Variables'!E$43,('Mortgage 1 Info Calcs'!F$9*'Mortgage 1 Variables'!E$43)-C270,-J271,0)))</f>
        <v>644.30140148552061</v>
      </c>
      <c r="I271">
        <f>IF(OR(ISERROR(((IPMT(G271/'Mortgage 1 Variables'!E$43,1,'Mortgage 1 Info Calcs'!F$9*'Mortgage 1 Variables'!E$43,-J271+Q271+'Mortgage 1 Info Calcs'!F$24,IF('Mortgage 1 Info Calcs'!F$5="Interest Only",-J271+Q271+'Mortgage 1 Info Calcs'!F$24,0))))),(((IPMT(G271/'Mortgage 1 Variables'!E$43,1,'Mortgage 1 Info Calcs'!F$9*'Mortgage 1 Variables'!E$43,-J$12,-J$12)))=0)),0,((IPMT(G271/'Mortgage 1 Variables'!E$43,1,'Mortgage 1 Info Calcs'!F$9*'Mortgage 1 Variables'!E$43,-J271+Q271+'Mortgage 1 Info Calcs'!F$24,IF('Mortgage 1 Info Calcs'!F$5="Interest Only",-J271+Q271+'Mortgage 1 Info Calcs'!F$24,0)))))</f>
        <v>119.15481845357135</v>
      </c>
      <c r="J271">
        <f>IF(Y270&gt;0,IF(ISTEXT('Mortgage 1 Info Calcs'!K$4),"0",IF(ISTEXT(Y270),Y270,Y270+(IF(ISTEXT(K271),0,K271)))),0)</f>
        <v>23830.96369071427</v>
      </c>
      <c r="K271">
        <f>IF(ISBLANK('Mortgage 1 Monthly Table'!L271),0,'Mortgage 1 Monthly Table'!L271)</f>
        <v>0</v>
      </c>
      <c r="L271">
        <f>IF(ISBLANK('Mortgage 1 Monthly Table'!N271),IF('Mortgage 1 Info Calcs'!F$13="Calculated",IF('Mortgage 1 Info Calcs'!F$22="Keep Same",IF('Mortgage 1 Info Calcs'!F$5="Interest Only",IF(OR(I271&gt;L270,J271=""),I271,IF(J271&lt;L270,IF(J271&lt;L270,J271+I271,IF(L270+M270&gt;J271,L270+I271,L270)),IF(L270+M270&gt;J271,L270+I271,L270))),IF(H271&gt;L270,H271,IF(J271&gt;L270,IF(L270+M270&gt;J271,L270+I271,L270),J271+S271))),IF('Mortgage 1 Info Calcs'!F$5="Interest Only",'Mortgage 1 Monthly Calcs'!I271,'Mortgage 1 Monthly Calcs'!H271)),'Mortgage 1 Monthly Calcs'!L270),'Mortgage 1 Monthly Table'!N271)</f>
        <v>644.30140148552061</v>
      </c>
      <c r="M271">
        <f>IF(ISBLANK('Mortgage 1 Monthly Table'!P271),IF(N270&gt;J271,IF(J271&gt;L270,J271-L270,0),IF(OR(OR(Y270&lt;0,ISTEXT(Y270)),ISTEXT('Mortgage 1 Info Calcs'!$K$4)),"",'Mortgage 1 Info Calcs'!F$21)),'Mortgage 1 Monthly Table'!P271)</f>
        <v>0</v>
      </c>
      <c r="N271">
        <f t="shared" si="28"/>
        <v>644.30140148552061</v>
      </c>
      <c r="O271">
        <f>IF(OR(OR(Y270&lt;0,ISTEXT(Y270)),ISTEXT('Mortgage 1 Info Calcs'!$K$4)),"",(O270+M271))</f>
        <v>0</v>
      </c>
      <c r="P271">
        <f>IF(ISBLANK('Mortgage 1 Monthly Table'!T271),IF(ISTEXT(J271),0,IF(OR(Y270&lt;Q270,AND(Y270&lt;0,NOT(ISTEXT(Y270))),ISTEXT('Mortgage 1 Info Calcs'!$K$4)),IF(-Y270&gt;P270,-Y270,Y270-Q270),IF(J271="",0,'Mortgage 1 Info Calcs'!F$26))),'Mortgage 1 Monthly Table'!T271)</f>
        <v>0</v>
      </c>
      <c r="Q271">
        <f>IF(OR(OR(Y270&lt;0,ISTEXT(Y270)),ISTEXT('Mortgage 1 Info Calcs'!$K$4)),"",IF(O271&lt;0,Q270,(Q270+P271)))</f>
        <v>0</v>
      </c>
      <c r="R271">
        <f>IF(OR(ISERROR(L271-S271),ISTEXT('Mortgage 1 Info Calcs'!$K$4)),"",L271-S271+M271)</f>
        <v>525.14658303194926</v>
      </c>
      <c r="S271">
        <f>IF(OR(IF(ISERROR(ROUND((J271-Q271-'Mortgage 1 Info Calcs'!F$24)*(G271/12),2)),0,(J271-O271-Q271-'Mortgage 1 Info Calcs'!F$24)*(G271/12)),,,ISTEXT('Mortgage 1 Info Calcs'!K$4)),IF(((J271-Q271-'Mortgage 1 Info Calcs'!F$24)*(G271/12))&gt;0,((J271-Q271-'Mortgage 1 Info Calcs'!F$24)*(G271/12)),0),0)</f>
        <v>119.15481845357135</v>
      </c>
      <c r="T271">
        <f>IF(OR(ISERROR(SUM(R$12:R271)),(ISTEXT(T270)),(T270=(SUM(R$12:R271)))),"",SUM(R$12:R271))</f>
        <v>76694.182892318277</v>
      </c>
      <c r="U271">
        <f>SUM(S$12:S271)</f>
        <v>90824.181493914104</v>
      </c>
      <c r="V271" t="str">
        <f>IF(ISBLANK('Mortgage 1 Info Calcs'!F$28),"",IF((O271+Q271)&gt;0,((O271+Q271)*G271/12)-((O271+Q271)*(('Mortgage 1 Info Calcs'!F$28)-('Mortgage 1 Info Calcs'!F$28*'Mortgage 1 Info Calcs'!G$29))/12),""))</f>
        <v/>
      </c>
      <c r="W271" t="str">
        <f>IF(ISTEXT(V271),"",SUM(V$12:V271))</f>
        <v/>
      </c>
      <c r="X271">
        <f>IF(OR(J271=Q271,ISTEXT(Y270),ISTEXT('Mortgage 1 Info Calcs'!$F$17)),"",IF(('Mortgage 1 Info Calcs'!F$18*12)&gt;C270+1,IF(C270='Mortgage 1 Info Calcs'!F$18*12,0,'Mortgage 1 Info Calcs'!F$19+Y271*('Mortgage 1 Info Calcs'!F$17)),'Mortgage 1 Info Calcs'!F$19))</f>
        <v>0</v>
      </c>
      <c r="Y271">
        <f>IF(OR(ISERROR(J271-R271-M271),IF(ISERROR((J271-R271-M271)=0),"True",(J271-R271-M271)=0),ISTEXT('Mortgage 1 Info Calcs'!$K$4)),"",IF((J271&gt;(L271+M271)),(FV((G271/'Mortgage 1 Variables'!E$43),1,(L271+M271),-J271+Q271+'Mortgage 1 Info Calcs'!F$24,0))+Q271+'Mortgage 1 Info Calcs'!F$24+IF(I271&gt;0,0,-I271),""))</f>
        <v>23305.817107682331</v>
      </c>
      <c r="Z271" s="67">
        <f>IF((FV(IF(G271=0,'Mortgage 1 Info Calcs'!F$8,G271)/12,1,PMT(IF(G271=0,'Mortgage 1 Info Calcs'!F$8,G271)/12,('Mortgage 1 Info Calcs'!F$9*12)-C270,-Z270,0),-Z270,0))&gt;0,(FV(IF(G271=0,'Mortgage 1 Info Calcs'!F$8,G271)/12,1,PMT(IF(G271=0,'Mortgage 1 Info Calcs'!F$8,G271)/12,('Mortgage 1 Info Calcs'!F$9*12)-C270,-Z270,0),-Z270,0)),0)</f>
        <v>23305.817107682331</v>
      </c>
      <c r="AA271" s="67">
        <f>IF(Z271&lt;=0,0,(IPMT(IF(G271=0,'Mortgage 1 Info Calcs'!F$8,G271)/12,1,('Mortgage 1 Info Calcs'!F$9*12)-C270,-Z270,0)))</f>
        <v>119.15481845357135</v>
      </c>
      <c r="AB271" s="67">
        <f>IF(C271&lt;('Mortgage 1 Info Calcs'!F$9*12),SUM(AA$12:AA271),0)</f>
        <v>90824.181493914104</v>
      </c>
      <c r="AC271" s="14">
        <v>260</v>
      </c>
      <c r="AD271" s="174">
        <f t="shared" si="29"/>
        <v>21.666666666666668</v>
      </c>
      <c r="AE271" s="174" t="str">
        <f>IF(Y271="","",IF(J$12+X271='Mortgage 2 Monthly calcs'!J$12+'Mortgage 2 Monthly calcs'!V271,"",IF(J$12+X271&gt;'Mortgage 2 Monthly calcs'!J$12+'Mortgage 2 Monthly calcs'!V271,IF(Y271+X271+'Mortgage 1 Info Calcs'!F$15&gt;'Mortgage 2 Monthly calcs'!W271+'Mortgage 2 Monthly calcs'!V271,"",C271),IF(Y271+X271&lt;'Mortgage 2 Monthly calcs'!W271+'Mortgage 2 Monthly calcs'!V271,"",C271))))</f>
        <v/>
      </c>
      <c r="AG271" s="16"/>
      <c r="AH271" s="16"/>
      <c r="AI271" s="15"/>
    </row>
    <row r="272" spans="2:35" ht="11.7" customHeight="1" x14ac:dyDescent="0.25">
      <c r="B272">
        <f t="shared" si="27"/>
        <v>21.75</v>
      </c>
      <c r="C272">
        <v>261</v>
      </c>
      <c r="D272" t="str">
        <f>IF(J1040=1,F259+1,"")</f>
        <v/>
      </c>
      <c r="E272" t="str">
        <f t="shared" si="26"/>
        <v/>
      </c>
      <c r="F272" t="str">
        <f>VLOOKUP('Mortgage 1 Variables'!D$16,'Mortgage 1 Variables'!B$8:C$19,2)</f>
        <v>Jul</v>
      </c>
      <c r="G272">
        <f>IF(ISBLANK('Mortgage 1 Monthly Table'!G272),IF(OR(J272=Q272,ISTEXT(Y271),ISTEXT('Mortgage 1 Info Calcs'!$K$4)),0,IF(('Mortgage 1 Info Calcs'!F$7*12)&gt;C271,G271,IF(C271='Mortgage 1 Info Calcs'!F$7*12,'Mortgage 1 Info Calcs'!F$8,G271))),'Mortgage 1 Monthly Table'!G272)</f>
        <v>0.06</v>
      </c>
      <c r="H272">
        <f>((PMT(G272/'Mortgage 1 Variables'!E$43,('Mortgage 1 Info Calcs'!F$9*'Mortgage 1 Variables'!E$43)-C271,-J272,0)))</f>
        <v>644.30140148552096</v>
      </c>
      <c r="I272">
        <f>IF(OR(ISERROR(((IPMT(G272/'Mortgage 1 Variables'!E$43,1,'Mortgage 1 Info Calcs'!F$9*'Mortgage 1 Variables'!E$43,-J272+Q272+'Mortgage 1 Info Calcs'!F$24,IF('Mortgage 1 Info Calcs'!F$5="Interest Only",-J272+Q272+'Mortgage 1 Info Calcs'!F$24,0))))),(((IPMT(G272/'Mortgage 1 Variables'!E$43,1,'Mortgage 1 Info Calcs'!F$9*'Mortgage 1 Variables'!E$43,-J$12,-J$12)))=0)),0,((IPMT(G272/'Mortgage 1 Variables'!E$43,1,'Mortgage 1 Info Calcs'!F$9*'Mortgage 1 Variables'!E$43,-J272+Q272+'Mortgage 1 Info Calcs'!F$24,IF('Mortgage 1 Info Calcs'!F$5="Interest Only",-J272+Q272+'Mortgage 1 Info Calcs'!F$24,0)))))</f>
        <v>116.52908553841166</v>
      </c>
      <c r="J272">
        <f>IF(Y271&gt;0,IF(ISTEXT('Mortgage 1 Info Calcs'!K$4),"0",IF(ISTEXT(Y271),Y271,Y271+(IF(ISTEXT(K272),0,K272)))),0)</f>
        <v>23305.817107682331</v>
      </c>
      <c r="K272">
        <f>IF(ISBLANK('Mortgage 1 Monthly Table'!L272),0,'Mortgage 1 Monthly Table'!L272)</f>
        <v>0</v>
      </c>
      <c r="L272">
        <f>IF(ISBLANK('Mortgage 1 Monthly Table'!N272),IF('Mortgage 1 Info Calcs'!F$13="Calculated",IF('Mortgage 1 Info Calcs'!F$22="Keep Same",IF('Mortgage 1 Info Calcs'!F$5="Interest Only",IF(OR(I272&gt;L271,J272=""),I272,IF(J272&lt;L271,IF(J272&lt;L271,J272+I272,IF(L271+M271&gt;J272,L271+I272,L271)),IF(L271+M271&gt;J272,L271+I272,L271))),IF(H272&gt;L271,H272,IF(J272&gt;L271,IF(L271+M271&gt;J272,L271+I272,L271),J272+S272))),IF('Mortgage 1 Info Calcs'!F$5="Interest Only",'Mortgage 1 Monthly Calcs'!I272,'Mortgage 1 Monthly Calcs'!H272)),'Mortgage 1 Monthly Calcs'!L271),'Mortgage 1 Monthly Table'!N272)</f>
        <v>644.30140148552096</v>
      </c>
      <c r="M272">
        <f>IF(ISBLANK('Mortgage 1 Monthly Table'!P272),IF(N271&gt;J272,IF(J272&gt;L271,J272-L271,0),IF(OR(OR(Y271&lt;0,ISTEXT(Y271)),ISTEXT('Mortgage 1 Info Calcs'!$K$4)),"",'Mortgage 1 Info Calcs'!F$21)),'Mortgage 1 Monthly Table'!P272)</f>
        <v>0</v>
      </c>
      <c r="N272">
        <f t="shared" si="28"/>
        <v>644.30140148552096</v>
      </c>
      <c r="O272">
        <f>IF(OR(OR(Y271&lt;0,ISTEXT(Y271)),ISTEXT('Mortgage 1 Info Calcs'!$K$4)),"",(O271+M272))</f>
        <v>0</v>
      </c>
      <c r="P272">
        <f>IF(ISBLANK('Mortgage 1 Monthly Table'!T272),IF(ISTEXT(J272),0,IF(OR(Y271&lt;Q271,AND(Y271&lt;0,NOT(ISTEXT(Y271))),ISTEXT('Mortgage 1 Info Calcs'!$K$4)),IF(-Y271&gt;P271,-Y271,Y271-Q271),IF(J272="",0,'Mortgage 1 Info Calcs'!F$26))),'Mortgage 1 Monthly Table'!T272)</f>
        <v>0</v>
      </c>
      <c r="Q272">
        <f>IF(OR(OR(Y271&lt;0,ISTEXT(Y271)),ISTEXT('Mortgage 1 Info Calcs'!$K$4)),"",IF(O272&lt;0,Q271,(Q271+P272)))</f>
        <v>0</v>
      </c>
      <c r="R272">
        <f>IF(OR(ISERROR(L272-S272),ISTEXT('Mortgage 1 Info Calcs'!$K$4)),"",L272-S272+M272)</f>
        <v>527.77231594710929</v>
      </c>
      <c r="S272">
        <f>IF(OR(IF(ISERROR(ROUND((J272-Q272-'Mortgage 1 Info Calcs'!F$24)*(G272/12),2)),0,(J272-O272-Q272-'Mortgage 1 Info Calcs'!F$24)*(G272/12)),,,ISTEXT('Mortgage 1 Info Calcs'!K$4)),IF(((J272-Q272-'Mortgage 1 Info Calcs'!F$24)*(G272/12))&gt;0,((J272-Q272-'Mortgage 1 Info Calcs'!F$24)*(G272/12)),0),0)</f>
        <v>116.52908553841166</v>
      </c>
      <c r="T272">
        <f>IF(OR(ISERROR(SUM(R$12:R272)),(ISTEXT(T271)),(T271=(SUM(R$12:R272)))),"",SUM(R$12:R272))</f>
        <v>77221.955208265383</v>
      </c>
      <c r="U272">
        <f>SUM(S$12:S272)</f>
        <v>90940.710579452512</v>
      </c>
      <c r="V272" t="str">
        <f>IF(ISBLANK('Mortgage 1 Info Calcs'!F$28),"",IF((O272+Q272)&gt;0,((O272+Q272)*G272/12)-((O272+Q272)*(('Mortgage 1 Info Calcs'!F$28)-('Mortgage 1 Info Calcs'!F$28*'Mortgage 1 Info Calcs'!G$29))/12),""))</f>
        <v/>
      </c>
      <c r="W272" t="str">
        <f>IF(ISTEXT(V272),"",SUM(V$12:V272))</f>
        <v/>
      </c>
      <c r="X272">
        <f>IF(OR(J272=Q272,ISTEXT(Y271),ISTEXT('Mortgage 1 Info Calcs'!$F$17)),"",IF(('Mortgage 1 Info Calcs'!F$18*12)&gt;C271+1,IF(C271='Mortgage 1 Info Calcs'!F$18*12,0,'Mortgage 1 Info Calcs'!F$19+Y272*('Mortgage 1 Info Calcs'!F$17)),'Mortgage 1 Info Calcs'!F$19))</f>
        <v>0</v>
      </c>
      <c r="Y272">
        <f>IF(OR(ISERROR(J272-R272-M272),IF(ISERROR((J272-R272-M272)=0),"True",(J272-R272-M272)=0),ISTEXT('Mortgage 1 Info Calcs'!$K$4)),"",IF((J272&gt;(L272+M272)),(FV((G272/'Mortgage 1 Variables'!E$43),1,(L272+M272),-J272+Q272+'Mortgage 1 Info Calcs'!F$24,0))+Q272+'Mortgage 1 Info Calcs'!F$24+IF(I272&gt;0,0,-I272),""))</f>
        <v>22778.044791735232</v>
      </c>
      <c r="Z272" s="67">
        <f>IF((FV(IF(G272=0,'Mortgage 1 Info Calcs'!F$8,G272)/12,1,PMT(IF(G272=0,'Mortgage 1 Info Calcs'!F$8,G272)/12,('Mortgage 1 Info Calcs'!F$9*12)-C271,-Z271,0),-Z271,0))&gt;0,(FV(IF(G272=0,'Mortgage 1 Info Calcs'!F$8,G272)/12,1,PMT(IF(G272=0,'Mortgage 1 Info Calcs'!F$8,G272)/12,('Mortgage 1 Info Calcs'!F$9*12)-C271,-Z271,0),-Z271,0)),0)</f>
        <v>22778.044791735232</v>
      </c>
      <c r="AA272" s="67">
        <f>IF(Z272&lt;=0,0,(IPMT(IF(G272=0,'Mortgage 1 Info Calcs'!F$8,G272)/12,1,('Mortgage 1 Info Calcs'!F$9*12)-C271,-Z271,0)))</f>
        <v>116.52908553841166</v>
      </c>
      <c r="AB272" s="67">
        <f>IF(C272&lt;('Mortgage 1 Info Calcs'!F$9*12),SUM(AA$12:AA272),0)</f>
        <v>90940.710579452512</v>
      </c>
      <c r="AC272" s="14">
        <v>261</v>
      </c>
      <c r="AD272" s="174">
        <f t="shared" si="29"/>
        <v>21.75</v>
      </c>
      <c r="AE272" s="174" t="str">
        <f>IF(Y272="","",IF(J$12+X272='Mortgage 2 Monthly calcs'!J$12+'Mortgage 2 Monthly calcs'!V272,"",IF(J$12+X272&gt;'Mortgage 2 Monthly calcs'!J$12+'Mortgage 2 Monthly calcs'!V272,IF(Y272+X272+'Mortgage 1 Info Calcs'!F$15&gt;'Mortgage 2 Monthly calcs'!W272+'Mortgage 2 Monthly calcs'!V272,"",C272),IF(Y272+X272&lt;'Mortgage 2 Monthly calcs'!W272+'Mortgage 2 Monthly calcs'!V272,"",C272))))</f>
        <v/>
      </c>
      <c r="AG272" s="16"/>
      <c r="AH272" s="16"/>
      <c r="AI272" s="15"/>
    </row>
    <row r="273" spans="2:35" ht="11.7" customHeight="1" x14ac:dyDescent="0.25">
      <c r="B273">
        <f t="shared" si="27"/>
        <v>21.833333333333332</v>
      </c>
      <c r="C273">
        <v>262</v>
      </c>
      <c r="D273" t="str">
        <f>IF(J1041=1,F259+1,"")</f>
        <v/>
      </c>
      <c r="E273" t="str">
        <f t="shared" si="26"/>
        <v/>
      </c>
      <c r="F273" t="str">
        <f>VLOOKUP('Mortgage 1 Variables'!D$17,'Mortgage 1 Variables'!B$8:C$19,2)</f>
        <v>Aug</v>
      </c>
      <c r="G273">
        <f>IF(ISBLANK('Mortgage 1 Monthly Table'!G273),IF(OR(J273=Q273,ISTEXT(Y272),ISTEXT('Mortgage 1 Info Calcs'!$K$4)),0,IF(('Mortgage 1 Info Calcs'!F$7*12)&gt;C272,G272,IF(C272='Mortgage 1 Info Calcs'!F$7*12,'Mortgage 1 Info Calcs'!F$8,G272))),'Mortgage 1 Monthly Table'!G273)</f>
        <v>0.06</v>
      </c>
      <c r="H273">
        <f>((PMT(G273/'Mortgage 1 Variables'!E$43,('Mortgage 1 Info Calcs'!F$9*'Mortgage 1 Variables'!E$43)-C272,-J273,0)))</f>
        <v>644.30140148552118</v>
      </c>
      <c r="I273">
        <f>IF(OR(ISERROR(((IPMT(G273/'Mortgage 1 Variables'!E$43,1,'Mortgage 1 Info Calcs'!F$9*'Mortgage 1 Variables'!E$43,-J273+Q273+'Mortgage 1 Info Calcs'!F$24,IF('Mortgage 1 Info Calcs'!F$5="Interest Only",-J273+Q273+'Mortgage 1 Info Calcs'!F$24,0))))),(((IPMT(G273/'Mortgage 1 Variables'!E$43,1,'Mortgage 1 Info Calcs'!F$9*'Mortgage 1 Variables'!E$43,-J$12,-J$12)))=0)),0,((IPMT(G273/'Mortgage 1 Variables'!E$43,1,'Mortgage 1 Info Calcs'!F$9*'Mortgage 1 Variables'!E$43,-J273+Q273+'Mortgage 1 Info Calcs'!F$24,IF('Mortgage 1 Info Calcs'!F$5="Interest Only",-J273+Q273+'Mortgage 1 Info Calcs'!F$24,0)))))</f>
        <v>113.89022395867616</v>
      </c>
      <c r="J273">
        <f>IF(Y272&gt;0,IF(ISTEXT('Mortgage 1 Info Calcs'!K$4),"0",IF(ISTEXT(Y272),Y272,Y272+(IF(ISTEXT(K273),0,K273)))),0)</f>
        <v>22778.044791735232</v>
      </c>
      <c r="K273">
        <f>IF(ISBLANK('Mortgage 1 Monthly Table'!L273),0,'Mortgage 1 Monthly Table'!L273)</f>
        <v>0</v>
      </c>
      <c r="L273">
        <f>IF(ISBLANK('Mortgage 1 Monthly Table'!N273),IF('Mortgage 1 Info Calcs'!F$13="Calculated",IF('Mortgage 1 Info Calcs'!F$22="Keep Same",IF('Mortgage 1 Info Calcs'!F$5="Interest Only",IF(OR(I273&gt;L272,J273=""),I273,IF(J273&lt;L272,IF(J273&lt;L272,J273+I273,IF(L272+M272&gt;J273,L272+I273,L272)),IF(L272+M272&gt;J273,L272+I273,L272))),IF(H273&gt;L272,H273,IF(J273&gt;L272,IF(L272+M272&gt;J273,L272+I273,L272),J273+S273))),IF('Mortgage 1 Info Calcs'!F$5="Interest Only",'Mortgage 1 Monthly Calcs'!I273,'Mortgage 1 Monthly Calcs'!H273)),'Mortgage 1 Monthly Calcs'!L272),'Mortgage 1 Monthly Table'!N273)</f>
        <v>644.30140148552118</v>
      </c>
      <c r="M273">
        <f>IF(ISBLANK('Mortgage 1 Monthly Table'!P273),IF(N272&gt;J273,IF(J273&gt;L272,J273-L272,0),IF(OR(OR(Y272&lt;0,ISTEXT(Y272)),ISTEXT('Mortgage 1 Info Calcs'!$K$4)),"",'Mortgage 1 Info Calcs'!F$21)),'Mortgage 1 Monthly Table'!P273)</f>
        <v>0</v>
      </c>
      <c r="N273">
        <f t="shared" si="28"/>
        <v>644.30140148552118</v>
      </c>
      <c r="O273">
        <f>IF(OR(OR(Y272&lt;0,ISTEXT(Y272)),ISTEXT('Mortgage 1 Info Calcs'!$K$4)),"",(O272+M273))</f>
        <v>0</v>
      </c>
      <c r="P273">
        <f>IF(ISBLANK('Mortgage 1 Monthly Table'!T273),IF(ISTEXT(J273),0,IF(OR(Y272&lt;Q272,AND(Y272&lt;0,NOT(ISTEXT(Y272))),ISTEXT('Mortgage 1 Info Calcs'!$K$4)),IF(-Y272&gt;P272,-Y272,Y272-Q272),IF(J273="",0,'Mortgage 1 Info Calcs'!F$26))),'Mortgage 1 Monthly Table'!T273)</f>
        <v>0</v>
      </c>
      <c r="Q273">
        <f>IF(OR(OR(Y272&lt;0,ISTEXT(Y272)),ISTEXT('Mortgage 1 Info Calcs'!$K$4)),"",IF(O273&lt;0,Q272,(Q272+P273)))</f>
        <v>0</v>
      </c>
      <c r="R273">
        <f>IF(OR(ISERROR(L273-S273),ISTEXT('Mortgage 1 Info Calcs'!$K$4)),"",L273-S273+M273)</f>
        <v>530.41117752684499</v>
      </c>
      <c r="S273">
        <f>IF(OR(IF(ISERROR(ROUND((J273-Q273-'Mortgage 1 Info Calcs'!F$24)*(G273/12),2)),0,(J273-O273-Q273-'Mortgage 1 Info Calcs'!F$24)*(G273/12)),,,ISTEXT('Mortgage 1 Info Calcs'!K$4)),IF(((J273-Q273-'Mortgage 1 Info Calcs'!F$24)*(G273/12))&gt;0,((J273-Q273-'Mortgage 1 Info Calcs'!F$24)*(G273/12)),0),0)</f>
        <v>113.89022395867616</v>
      </c>
      <c r="T273">
        <f>IF(OR(ISERROR(SUM(R$12:R273)),(ISTEXT(T272)),(T272=(SUM(R$12:R273)))),"",SUM(R$12:R273))</f>
        <v>77752.366385792222</v>
      </c>
      <c r="U273">
        <f>SUM(S$12:S273)</f>
        <v>91054.600803411187</v>
      </c>
      <c r="V273" t="str">
        <f>IF(ISBLANK('Mortgage 1 Info Calcs'!F$28),"",IF((O273+Q273)&gt;0,((O273+Q273)*G273/12)-((O273+Q273)*(('Mortgage 1 Info Calcs'!F$28)-('Mortgage 1 Info Calcs'!F$28*'Mortgage 1 Info Calcs'!G$29))/12),""))</f>
        <v/>
      </c>
      <c r="W273" t="str">
        <f>IF(ISTEXT(V273),"",SUM(V$12:V273))</f>
        <v/>
      </c>
      <c r="X273">
        <f>IF(OR(J273=Q273,ISTEXT(Y272),ISTEXT('Mortgage 1 Info Calcs'!$F$17)),"",IF(('Mortgage 1 Info Calcs'!F$18*12)&gt;C272+1,IF(C272='Mortgage 1 Info Calcs'!F$18*12,0,'Mortgage 1 Info Calcs'!F$19+Y273*('Mortgage 1 Info Calcs'!F$17)),'Mortgage 1 Info Calcs'!F$19))</f>
        <v>0</v>
      </c>
      <c r="Y273">
        <f>IF(OR(ISERROR(J273-R273-M273),IF(ISERROR((J273-R273-M273)=0),"True",(J273-R273-M273)=0),ISTEXT('Mortgage 1 Info Calcs'!$K$4)),"",IF((J273&gt;(L273+M273)),(FV((G273/'Mortgage 1 Variables'!E$43),1,(L273+M273),-J273+Q273+'Mortgage 1 Info Calcs'!F$24,0))+Q273+'Mortgage 1 Info Calcs'!F$24+IF(I273&gt;0,0,-I273),""))</f>
        <v>22247.6336142084</v>
      </c>
      <c r="Z273" s="67">
        <f>IF((FV(IF(G273=0,'Mortgage 1 Info Calcs'!F$8,G273)/12,1,PMT(IF(G273=0,'Mortgage 1 Info Calcs'!F$8,G273)/12,('Mortgage 1 Info Calcs'!F$9*12)-C272,-Z272,0),-Z272,0))&gt;0,(FV(IF(G273=0,'Mortgage 1 Info Calcs'!F$8,G273)/12,1,PMT(IF(G273=0,'Mortgage 1 Info Calcs'!F$8,G273)/12,('Mortgage 1 Info Calcs'!F$9*12)-C272,-Z272,0),-Z272,0)),0)</f>
        <v>22247.6336142084</v>
      </c>
      <c r="AA273" s="67">
        <f>IF(Z273&lt;=0,0,(IPMT(IF(G273=0,'Mortgage 1 Info Calcs'!F$8,G273)/12,1,('Mortgage 1 Info Calcs'!F$9*12)-C272,-Z272,0)))</f>
        <v>113.89022395867616</v>
      </c>
      <c r="AB273" s="67">
        <f>IF(C273&lt;('Mortgage 1 Info Calcs'!F$9*12),SUM(AA$12:AA273),0)</f>
        <v>91054.600803411187</v>
      </c>
      <c r="AC273" s="14">
        <v>262</v>
      </c>
      <c r="AD273" s="174">
        <f t="shared" si="29"/>
        <v>21.833333333333332</v>
      </c>
      <c r="AE273" s="174" t="str">
        <f>IF(Y273="","",IF(J$12+X273='Mortgage 2 Monthly calcs'!J$12+'Mortgage 2 Monthly calcs'!V273,"",IF(J$12+X273&gt;'Mortgage 2 Monthly calcs'!J$12+'Mortgage 2 Monthly calcs'!V273,IF(Y273+X273+'Mortgage 1 Info Calcs'!F$15&gt;'Mortgage 2 Monthly calcs'!W273+'Mortgage 2 Monthly calcs'!V273,"",C273),IF(Y273+X273&lt;'Mortgage 2 Monthly calcs'!W273+'Mortgage 2 Monthly calcs'!V273,"",C273))))</f>
        <v/>
      </c>
      <c r="AG273" s="16"/>
      <c r="AH273" s="16"/>
      <c r="AI273" s="15"/>
    </row>
    <row r="274" spans="2:35" ht="11.7" customHeight="1" x14ac:dyDescent="0.25">
      <c r="B274">
        <f t="shared" si="27"/>
        <v>21.916666666666668</v>
      </c>
      <c r="C274">
        <v>263</v>
      </c>
      <c r="D274" t="str">
        <f>IF(J1042=1,F259+1,"")</f>
        <v/>
      </c>
      <c r="E274" t="str">
        <f t="shared" si="26"/>
        <v/>
      </c>
      <c r="F274" t="str">
        <f>VLOOKUP('Mortgage 1 Variables'!D$18,'Mortgage 1 Variables'!B$8:C$19,2)</f>
        <v>Sep</v>
      </c>
      <c r="G274">
        <f>IF(ISBLANK('Mortgage 1 Monthly Table'!G274),IF(OR(J274=Q274,ISTEXT(Y273),ISTEXT('Mortgage 1 Info Calcs'!$K$4)),0,IF(('Mortgage 1 Info Calcs'!F$7*12)&gt;C273,G273,IF(C273='Mortgage 1 Info Calcs'!F$7*12,'Mortgage 1 Info Calcs'!F$8,G273))),'Mortgage 1 Monthly Table'!G274)</f>
        <v>0.06</v>
      </c>
      <c r="H274">
        <f>((PMT(G274/'Mortgage 1 Variables'!E$43,('Mortgage 1 Info Calcs'!F$9*'Mortgage 1 Variables'!E$43)-C273,-J274,0)))</f>
        <v>644.30140148552152</v>
      </c>
      <c r="I274">
        <f>IF(OR(ISERROR(((IPMT(G274/'Mortgage 1 Variables'!E$43,1,'Mortgage 1 Info Calcs'!F$9*'Mortgage 1 Variables'!E$43,-J274+Q274+'Mortgage 1 Info Calcs'!F$24,IF('Mortgage 1 Info Calcs'!F$5="Interest Only",-J274+Q274+'Mortgage 1 Info Calcs'!F$24,0))))),(((IPMT(G274/'Mortgage 1 Variables'!E$43,1,'Mortgage 1 Info Calcs'!F$9*'Mortgage 1 Variables'!E$43,-J$12,-J$12)))=0)),0,((IPMT(G274/'Mortgage 1 Variables'!E$43,1,'Mortgage 1 Info Calcs'!F$9*'Mortgage 1 Variables'!E$43,-J274+Q274+'Mortgage 1 Info Calcs'!F$24,IF('Mortgage 1 Info Calcs'!F$5="Interest Only",-J274+Q274+'Mortgage 1 Info Calcs'!F$24,0)))))</f>
        <v>111.238168071042</v>
      </c>
      <c r="J274">
        <f>IF(Y273&gt;0,IF(ISTEXT('Mortgage 1 Info Calcs'!K$4),"0",IF(ISTEXT(Y273),Y273,Y273+(IF(ISTEXT(K274),0,K274)))),0)</f>
        <v>22247.6336142084</v>
      </c>
      <c r="K274">
        <f>IF(ISBLANK('Mortgage 1 Monthly Table'!L274),0,'Mortgage 1 Monthly Table'!L274)</f>
        <v>0</v>
      </c>
      <c r="L274">
        <f>IF(ISBLANK('Mortgage 1 Monthly Table'!N274),IF('Mortgage 1 Info Calcs'!F$13="Calculated",IF('Mortgage 1 Info Calcs'!F$22="Keep Same",IF('Mortgage 1 Info Calcs'!F$5="Interest Only",IF(OR(I274&gt;L273,J274=""),I274,IF(J274&lt;L273,IF(J274&lt;L273,J274+I274,IF(L273+M273&gt;J274,L273+I274,L273)),IF(L273+M273&gt;J274,L273+I274,L273))),IF(H274&gt;L273,H274,IF(J274&gt;L273,IF(L273+M273&gt;J274,L273+I274,L273),J274+S274))),IF('Mortgage 1 Info Calcs'!F$5="Interest Only",'Mortgage 1 Monthly Calcs'!I274,'Mortgage 1 Monthly Calcs'!H274)),'Mortgage 1 Monthly Calcs'!L273),'Mortgage 1 Monthly Table'!N274)</f>
        <v>644.30140148552152</v>
      </c>
      <c r="M274">
        <f>IF(ISBLANK('Mortgage 1 Monthly Table'!P274),IF(N273&gt;J274,IF(J274&gt;L273,J274-L273,0),IF(OR(OR(Y273&lt;0,ISTEXT(Y273)),ISTEXT('Mortgage 1 Info Calcs'!$K$4)),"",'Mortgage 1 Info Calcs'!F$21)),'Mortgage 1 Monthly Table'!P274)</f>
        <v>0</v>
      </c>
      <c r="N274">
        <f t="shared" si="28"/>
        <v>644.30140148552152</v>
      </c>
      <c r="O274">
        <f>IF(OR(OR(Y273&lt;0,ISTEXT(Y273)),ISTEXT('Mortgage 1 Info Calcs'!$K$4)),"",(O273+M274))</f>
        <v>0</v>
      </c>
      <c r="P274">
        <f>IF(ISBLANK('Mortgage 1 Monthly Table'!T274),IF(ISTEXT(J274),0,IF(OR(Y273&lt;Q273,AND(Y273&lt;0,NOT(ISTEXT(Y273))),ISTEXT('Mortgage 1 Info Calcs'!$K$4)),IF(-Y273&gt;P273,-Y273,Y273-Q273),IF(J274="",0,'Mortgage 1 Info Calcs'!F$26))),'Mortgage 1 Monthly Table'!T274)</f>
        <v>0</v>
      </c>
      <c r="Q274">
        <f>IF(OR(OR(Y273&lt;0,ISTEXT(Y273)),ISTEXT('Mortgage 1 Info Calcs'!$K$4)),"",IF(O274&lt;0,Q273,(Q273+P274)))</f>
        <v>0</v>
      </c>
      <c r="R274">
        <f>IF(OR(ISERROR(L274-S274),ISTEXT('Mortgage 1 Info Calcs'!$K$4)),"",L274-S274+M274)</f>
        <v>533.06323341447955</v>
      </c>
      <c r="S274">
        <f>IF(OR(IF(ISERROR(ROUND((J274-Q274-'Mortgage 1 Info Calcs'!F$24)*(G274/12),2)),0,(J274-O274-Q274-'Mortgage 1 Info Calcs'!F$24)*(G274/12)),,,ISTEXT('Mortgage 1 Info Calcs'!K$4)),IF(((J274-Q274-'Mortgage 1 Info Calcs'!F$24)*(G274/12))&gt;0,((J274-Q274-'Mortgage 1 Info Calcs'!F$24)*(G274/12)),0),0)</f>
        <v>111.238168071042</v>
      </c>
      <c r="T274">
        <f>IF(OR(ISERROR(SUM(R$12:R274)),(ISTEXT(T273)),(T273=(SUM(R$12:R274)))),"",SUM(R$12:R274))</f>
        <v>78285.429619206698</v>
      </c>
      <c r="U274">
        <f>SUM(S$12:S274)</f>
        <v>91165.838971482226</v>
      </c>
      <c r="V274" t="str">
        <f>IF(ISBLANK('Mortgage 1 Info Calcs'!F$28),"",IF((O274+Q274)&gt;0,((O274+Q274)*G274/12)-((O274+Q274)*(('Mortgage 1 Info Calcs'!F$28)-('Mortgage 1 Info Calcs'!F$28*'Mortgage 1 Info Calcs'!G$29))/12),""))</f>
        <v/>
      </c>
      <c r="W274" t="str">
        <f>IF(ISTEXT(V274),"",SUM(V$12:V274))</f>
        <v/>
      </c>
      <c r="X274">
        <f>IF(OR(J274=Q274,ISTEXT(Y273),ISTEXT('Mortgage 1 Info Calcs'!$F$17)),"",IF(('Mortgage 1 Info Calcs'!F$18*12)&gt;C273+1,IF(C273='Mortgage 1 Info Calcs'!F$18*12,0,'Mortgage 1 Info Calcs'!F$19+Y274*('Mortgage 1 Info Calcs'!F$17)),'Mortgage 1 Info Calcs'!F$19))</f>
        <v>0</v>
      </c>
      <c r="Y274">
        <f>IF(OR(ISERROR(J274-R274-M274),IF(ISERROR((J274-R274-M274)=0),"True",(J274-R274-M274)=0),ISTEXT('Mortgage 1 Info Calcs'!$K$4)),"",IF((J274&gt;(L274+M274)),(FV((G274/'Mortgage 1 Variables'!E$43),1,(L274+M274),-J274+Q274+'Mortgage 1 Info Calcs'!F$24,0))+Q274+'Mortgage 1 Info Calcs'!F$24+IF(I274&gt;0,0,-I274),""))</f>
        <v>21714.570380793932</v>
      </c>
      <c r="Z274" s="67">
        <f>IF((FV(IF(G274=0,'Mortgage 1 Info Calcs'!F$8,G274)/12,1,PMT(IF(G274=0,'Mortgage 1 Info Calcs'!F$8,G274)/12,('Mortgage 1 Info Calcs'!F$9*12)-C273,-Z273,0),-Z273,0))&gt;0,(FV(IF(G274=0,'Mortgage 1 Info Calcs'!F$8,G274)/12,1,PMT(IF(G274=0,'Mortgage 1 Info Calcs'!F$8,G274)/12,('Mortgage 1 Info Calcs'!F$9*12)-C273,-Z273,0),-Z273,0)),0)</f>
        <v>21714.570380793932</v>
      </c>
      <c r="AA274" s="67">
        <f>IF(Z274&lt;=0,0,(IPMT(IF(G274=0,'Mortgage 1 Info Calcs'!F$8,G274)/12,1,('Mortgage 1 Info Calcs'!F$9*12)-C273,-Z273,0)))</f>
        <v>111.238168071042</v>
      </c>
      <c r="AB274" s="67">
        <f>IF(C274&lt;('Mortgage 1 Info Calcs'!F$9*12),SUM(AA$12:AA274),0)</f>
        <v>91165.838971482226</v>
      </c>
      <c r="AC274" s="14">
        <v>263</v>
      </c>
      <c r="AD274" s="174">
        <f t="shared" si="29"/>
        <v>21.916666666666668</v>
      </c>
      <c r="AE274" s="174" t="str">
        <f>IF(Y274="","",IF(J$12+X274='Mortgage 2 Monthly calcs'!J$12+'Mortgage 2 Monthly calcs'!V274,"",IF(J$12+X274&gt;'Mortgage 2 Monthly calcs'!J$12+'Mortgage 2 Monthly calcs'!V274,IF(Y274+X274+'Mortgage 1 Info Calcs'!F$15&gt;'Mortgage 2 Monthly calcs'!W274+'Mortgage 2 Monthly calcs'!V274,"",C274),IF(Y274+X274&lt;'Mortgage 2 Monthly calcs'!W274+'Mortgage 2 Monthly calcs'!V274,"",C274))))</f>
        <v/>
      </c>
      <c r="AG274" s="16"/>
      <c r="AH274" s="16"/>
      <c r="AI274" s="15"/>
    </row>
    <row r="275" spans="2:35" ht="11.7" customHeight="1" x14ac:dyDescent="0.25">
      <c r="B275">
        <f t="shared" si="27"/>
        <v>22</v>
      </c>
      <c r="C275">
        <v>264</v>
      </c>
      <c r="D275">
        <f>D263+1</f>
        <v>22</v>
      </c>
      <c r="E275" t="str">
        <f t="shared" si="26"/>
        <v/>
      </c>
      <c r="F275" t="str">
        <f>VLOOKUP('Mortgage 1 Variables'!D$19,'Mortgage 1 Variables'!B$8:C$19,2)</f>
        <v>Oct</v>
      </c>
      <c r="G275">
        <f>IF(ISBLANK('Mortgage 1 Monthly Table'!G275),IF(OR(J275=Q275,ISTEXT(Y274),ISTEXT('Mortgage 1 Info Calcs'!$K$4)),0,IF(('Mortgage 1 Info Calcs'!F$7*12)&gt;C274,G274,IF(C274='Mortgage 1 Info Calcs'!F$7*12,'Mortgage 1 Info Calcs'!F$8,G274))),'Mortgage 1 Monthly Table'!G275)</f>
        <v>0.06</v>
      </c>
      <c r="H275">
        <f>((PMT(G275/'Mortgage 1 Variables'!E$43,('Mortgage 1 Info Calcs'!F$9*'Mortgage 1 Variables'!E$43)-C274,-J275,0)))</f>
        <v>644.30140148552198</v>
      </c>
      <c r="I275">
        <f>IF(OR(ISERROR(((IPMT(G275/'Mortgage 1 Variables'!E$43,1,'Mortgage 1 Info Calcs'!F$9*'Mortgage 1 Variables'!E$43,-J275+Q275+'Mortgage 1 Info Calcs'!F$24,IF('Mortgage 1 Info Calcs'!F$5="Interest Only",-J275+Q275+'Mortgage 1 Info Calcs'!F$24,0))))),(((IPMT(G275/'Mortgage 1 Variables'!E$43,1,'Mortgage 1 Info Calcs'!F$9*'Mortgage 1 Variables'!E$43,-J$12,-J$12)))=0)),0,((IPMT(G275/'Mortgage 1 Variables'!E$43,1,'Mortgage 1 Info Calcs'!F$9*'Mortgage 1 Variables'!E$43,-J275+Q275+'Mortgage 1 Info Calcs'!F$24,IF('Mortgage 1 Info Calcs'!F$5="Interest Only",-J275+Q275+'Mortgage 1 Info Calcs'!F$24,0)))))</f>
        <v>108.57285190396966</v>
      </c>
      <c r="J275">
        <f>IF(Y274&gt;0,IF(ISTEXT('Mortgage 1 Info Calcs'!K$4),"0",IF(ISTEXT(Y274),Y274,Y274+(IF(ISTEXT(K275),0,K275)))),0)</f>
        <v>21714.570380793932</v>
      </c>
      <c r="K275">
        <f>IF(ISBLANK('Mortgage 1 Monthly Table'!L275),0,'Mortgage 1 Monthly Table'!L275)</f>
        <v>0</v>
      </c>
      <c r="L275">
        <f>IF(ISBLANK('Mortgage 1 Monthly Table'!N275),IF('Mortgage 1 Info Calcs'!F$13="Calculated",IF('Mortgage 1 Info Calcs'!F$22="Keep Same",IF('Mortgage 1 Info Calcs'!F$5="Interest Only",IF(OR(I275&gt;L274,J275=""),I275,IF(J275&lt;L274,IF(J275&lt;L274,J275+I275,IF(L274+M274&gt;J275,L274+I275,L274)),IF(L274+M274&gt;J275,L274+I275,L274))),IF(H275&gt;L274,H275,IF(J275&gt;L274,IF(L274+M274&gt;J275,L274+I275,L274),J275+S275))),IF('Mortgage 1 Info Calcs'!F$5="Interest Only",'Mortgage 1 Monthly Calcs'!I275,'Mortgage 1 Monthly Calcs'!H275)),'Mortgage 1 Monthly Calcs'!L274),'Mortgage 1 Monthly Table'!N275)</f>
        <v>644.30140148552198</v>
      </c>
      <c r="M275">
        <f>IF(ISBLANK('Mortgage 1 Monthly Table'!P275),IF(N274&gt;J275,IF(J275&gt;L274,J275-L274,0),IF(OR(OR(Y274&lt;0,ISTEXT(Y274)),ISTEXT('Mortgage 1 Info Calcs'!$K$4)),"",'Mortgage 1 Info Calcs'!F$21)),'Mortgage 1 Monthly Table'!P275)</f>
        <v>0</v>
      </c>
      <c r="N275">
        <f t="shared" si="28"/>
        <v>644.30140148552198</v>
      </c>
      <c r="O275">
        <f>IF(OR(OR(Y274&lt;0,ISTEXT(Y274)),ISTEXT('Mortgage 1 Info Calcs'!$K$4)),"",(O274+M275))</f>
        <v>0</v>
      </c>
      <c r="P275">
        <f>IF(ISBLANK('Mortgage 1 Monthly Table'!T275),IF(ISTEXT(J275),0,IF(OR(Y274&lt;Q274,AND(Y274&lt;0,NOT(ISTEXT(Y274))),ISTEXT('Mortgage 1 Info Calcs'!$K$4)),IF(-Y274&gt;P274,-Y274,Y274-Q274),IF(J275="",0,'Mortgage 1 Info Calcs'!F$26))),'Mortgage 1 Monthly Table'!T275)</f>
        <v>0</v>
      </c>
      <c r="Q275">
        <f>IF(OR(OR(Y274&lt;0,ISTEXT(Y274)),ISTEXT('Mortgage 1 Info Calcs'!$K$4)),"",IF(O275&lt;0,Q274,(Q274+P275)))</f>
        <v>0</v>
      </c>
      <c r="R275">
        <f>IF(OR(ISERROR(L275-S275),ISTEXT('Mortgage 1 Info Calcs'!$K$4)),"",L275-S275+M275)</f>
        <v>535.72854958155233</v>
      </c>
      <c r="S275">
        <f>IF(OR(IF(ISERROR(ROUND((J275-Q275-'Mortgage 1 Info Calcs'!F$24)*(G275/12),2)),0,(J275-O275-Q275-'Mortgage 1 Info Calcs'!F$24)*(G275/12)),,,ISTEXT('Mortgage 1 Info Calcs'!K$4)),IF(((J275-Q275-'Mortgage 1 Info Calcs'!F$24)*(G275/12))&gt;0,((J275-Q275-'Mortgage 1 Info Calcs'!F$24)*(G275/12)),0),0)</f>
        <v>108.57285190396966</v>
      </c>
      <c r="T275">
        <f>IF(OR(ISERROR(SUM(R$12:R275)),(ISTEXT(T274)),(T274=(SUM(R$12:R275)))),"",SUM(R$12:R275))</f>
        <v>78821.158168788257</v>
      </c>
      <c r="U275">
        <f>SUM(S$12:S275)</f>
        <v>91274.411823386195</v>
      </c>
      <c r="V275" t="str">
        <f>IF(ISBLANK('Mortgage 1 Info Calcs'!F$28),"",IF((O275+Q275)&gt;0,((O275+Q275)*G275/12)-((O275+Q275)*(('Mortgage 1 Info Calcs'!F$28)-('Mortgage 1 Info Calcs'!F$28*'Mortgage 1 Info Calcs'!G$29))/12),""))</f>
        <v/>
      </c>
      <c r="W275" t="str">
        <f>IF(ISTEXT(V275),"",SUM(V$12:V275))</f>
        <v/>
      </c>
      <c r="X275">
        <f>IF(OR(J275=Q275,ISTEXT(Y274),ISTEXT('Mortgage 1 Info Calcs'!$F$17)),"",IF(('Mortgage 1 Info Calcs'!F$18*12)&gt;C274+1,IF(C274='Mortgage 1 Info Calcs'!F$18*12,0,'Mortgage 1 Info Calcs'!F$19+Y275*('Mortgage 1 Info Calcs'!F$17)),'Mortgage 1 Info Calcs'!F$19))</f>
        <v>0</v>
      </c>
      <c r="Y275">
        <f>IF(OR(ISERROR(J275-R275-M275),IF(ISERROR((J275-R275-M275)=0),"True",(J275-R275-M275)=0),ISTEXT('Mortgage 1 Info Calcs'!$K$4)),"",IF((J275&gt;(L275+M275)),(FV((G275/'Mortgage 1 Variables'!E$43),1,(L275+M275),-J275+Q275+'Mortgage 1 Info Calcs'!F$24,0))+Q275+'Mortgage 1 Info Calcs'!F$24+IF(I275&gt;0,0,-I275),""))</f>
        <v>21178.84183121239</v>
      </c>
      <c r="Z275" s="67">
        <f>IF((FV(IF(G275=0,'Mortgage 1 Info Calcs'!F$8,G275)/12,1,PMT(IF(G275=0,'Mortgage 1 Info Calcs'!F$8,G275)/12,('Mortgage 1 Info Calcs'!F$9*12)-C274,-Z274,0),-Z274,0))&gt;0,(FV(IF(G275=0,'Mortgage 1 Info Calcs'!F$8,G275)/12,1,PMT(IF(G275=0,'Mortgage 1 Info Calcs'!F$8,G275)/12,('Mortgage 1 Info Calcs'!F$9*12)-C274,-Z274,0),-Z274,0)),0)</f>
        <v>21178.84183121239</v>
      </c>
      <c r="AA275" s="67">
        <f>IF(Z275&lt;=0,0,(IPMT(IF(G275=0,'Mortgage 1 Info Calcs'!F$8,G275)/12,1,('Mortgage 1 Info Calcs'!F$9*12)-C274,-Z274,0)))</f>
        <v>108.57285190396966</v>
      </c>
      <c r="AB275" s="67">
        <f>IF(C275&lt;('Mortgage 1 Info Calcs'!F$9*12),SUM(AA$12:AA275),0)</f>
        <v>91274.411823386195</v>
      </c>
      <c r="AC275" s="14">
        <v>264</v>
      </c>
      <c r="AD275" s="174">
        <f t="shared" si="29"/>
        <v>22</v>
      </c>
      <c r="AE275" s="174" t="str">
        <f>IF(Y275="","",IF(J$12+X275='Mortgage 2 Monthly calcs'!J$12+'Mortgage 2 Monthly calcs'!V275,"",IF(J$12+X275&gt;'Mortgage 2 Monthly calcs'!J$12+'Mortgage 2 Monthly calcs'!V275,IF(Y275+X275+'Mortgage 1 Info Calcs'!F$15&gt;'Mortgage 2 Monthly calcs'!W275+'Mortgage 2 Monthly calcs'!V275,"",C275),IF(Y275+X275&lt;'Mortgage 2 Monthly calcs'!W275+'Mortgage 2 Monthly calcs'!V275,"",C275))))</f>
        <v/>
      </c>
      <c r="AG275" s="16"/>
      <c r="AH275" s="16"/>
      <c r="AI275" s="15"/>
    </row>
    <row r="276" spans="2:35" ht="11.7" customHeight="1" x14ac:dyDescent="0.25">
      <c r="B276">
        <f t="shared" si="27"/>
        <v>22.083333333333332</v>
      </c>
      <c r="C276">
        <v>265</v>
      </c>
      <c r="E276" t="str">
        <f t="shared" si="26"/>
        <v/>
      </c>
      <c r="F276" t="str">
        <f>VLOOKUP('Mortgage 1 Variables'!D$8,'Mortgage 1 Variables'!B$8:C$19,2)</f>
        <v>Nov</v>
      </c>
      <c r="G276">
        <f>IF(ISBLANK('Mortgage 1 Monthly Table'!G276),IF(OR(J276=Q276,ISTEXT(Y275),ISTEXT('Mortgage 1 Info Calcs'!$K$4)),0,IF(('Mortgage 1 Info Calcs'!F$7*12)&gt;C275,G275,IF(C275='Mortgage 1 Info Calcs'!F$7*12,'Mortgage 1 Info Calcs'!F$8,G275))),'Mortgage 1 Monthly Table'!G276)</f>
        <v>0.06</v>
      </c>
      <c r="H276">
        <f>((PMT(G276/'Mortgage 1 Variables'!E$43,('Mortgage 1 Info Calcs'!F$9*'Mortgage 1 Variables'!E$43)-C275,-J276,0)))</f>
        <v>644.30140148552221</v>
      </c>
      <c r="I276">
        <f>IF(OR(ISERROR(((IPMT(G276/'Mortgage 1 Variables'!E$43,1,'Mortgage 1 Info Calcs'!F$9*'Mortgage 1 Variables'!E$43,-J276+Q276+'Mortgage 1 Info Calcs'!F$24,IF('Mortgage 1 Info Calcs'!F$5="Interest Only",-J276+Q276+'Mortgage 1 Info Calcs'!F$24,0))))),(((IPMT(G276/'Mortgage 1 Variables'!E$43,1,'Mortgage 1 Info Calcs'!F$9*'Mortgage 1 Variables'!E$43,-J$12,-J$12)))=0)),0,((IPMT(G276/'Mortgage 1 Variables'!E$43,1,'Mortgage 1 Info Calcs'!F$9*'Mortgage 1 Variables'!E$43,-J276+Q276+'Mortgage 1 Info Calcs'!F$24,IF('Mortgage 1 Info Calcs'!F$5="Interest Only",-J276+Q276+'Mortgage 1 Info Calcs'!F$24,0)))))</f>
        <v>105.89420915606195</v>
      </c>
      <c r="J276">
        <f>IF(Y275&gt;0,IF(ISTEXT('Mortgage 1 Info Calcs'!K$4),"0",IF(ISTEXT(Y275),Y275,Y275+(IF(ISTEXT(K276),0,K276)))),0)</f>
        <v>21178.84183121239</v>
      </c>
      <c r="K276">
        <f>IF(ISBLANK('Mortgage 1 Monthly Table'!L276),0,'Mortgage 1 Monthly Table'!L276)</f>
        <v>0</v>
      </c>
      <c r="L276">
        <f>IF(ISBLANK('Mortgage 1 Monthly Table'!N276),IF('Mortgage 1 Info Calcs'!F$13="Calculated",IF('Mortgage 1 Info Calcs'!F$22="Keep Same",IF('Mortgage 1 Info Calcs'!F$5="Interest Only",IF(OR(I276&gt;L275,J276=""),I276,IF(J276&lt;L275,IF(J276&lt;L275,J276+I276,IF(L275+M275&gt;J276,L275+I276,L275)),IF(L275+M275&gt;J276,L275+I276,L275))),IF(H276&gt;L275,H276,IF(J276&gt;L275,IF(L275+M275&gt;J276,L275+I276,L275),J276+S276))),IF('Mortgage 1 Info Calcs'!F$5="Interest Only",'Mortgage 1 Monthly Calcs'!I276,'Mortgage 1 Monthly Calcs'!H276)),'Mortgage 1 Monthly Calcs'!L275),'Mortgage 1 Monthly Table'!N276)</f>
        <v>644.30140148552221</v>
      </c>
      <c r="M276">
        <f>IF(ISBLANK('Mortgage 1 Monthly Table'!P276),IF(N275&gt;J276,IF(J276&gt;L275,J276-L275,0),IF(OR(OR(Y275&lt;0,ISTEXT(Y275)),ISTEXT('Mortgage 1 Info Calcs'!$K$4)),"",'Mortgage 1 Info Calcs'!F$21)),'Mortgage 1 Monthly Table'!P276)</f>
        <v>0</v>
      </c>
      <c r="N276">
        <f t="shared" si="28"/>
        <v>644.30140148552221</v>
      </c>
      <c r="O276">
        <f>IF(OR(OR(Y275&lt;0,ISTEXT(Y275)),ISTEXT('Mortgage 1 Info Calcs'!$K$4)),"",(O275+M276))</f>
        <v>0</v>
      </c>
      <c r="P276">
        <f>IF(ISBLANK('Mortgage 1 Monthly Table'!T276),IF(ISTEXT(J276),0,IF(OR(Y275&lt;Q275,AND(Y275&lt;0,NOT(ISTEXT(Y275))),ISTEXT('Mortgage 1 Info Calcs'!$K$4)),IF(-Y275&gt;P275,-Y275,Y275-Q275),IF(J276="",0,'Mortgage 1 Info Calcs'!F$26))),'Mortgage 1 Monthly Table'!T276)</f>
        <v>0</v>
      </c>
      <c r="Q276">
        <f>IF(OR(OR(Y275&lt;0,ISTEXT(Y275)),ISTEXT('Mortgage 1 Info Calcs'!$K$4)),"",IF(O276&lt;0,Q275,(Q275+P276)))</f>
        <v>0</v>
      </c>
      <c r="R276">
        <f>IF(OR(ISERROR(L276-S276),ISTEXT('Mortgage 1 Info Calcs'!$K$4)),"",L276-S276+M276)</f>
        <v>538.40719232946026</v>
      </c>
      <c r="S276">
        <f>IF(OR(IF(ISERROR(ROUND((J276-Q276-'Mortgage 1 Info Calcs'!F$24)*(G276/12),2)),0,(J276-O276-Q276-'Mortgage 1 Info Calcs'!F$24)*(G276/12)),,,ISTEXT('Mortgage 1 Info Calcs'!K$4)),IF(((J276-Q276-'Mortgage 1 Info Calcs'!F$24)*(G276/12))&gt;0,((J276-Q276-'Mortgage 1 Info Calcs'!F$24)*(G276/12)),0),0)</f>
        <v>105.89420915606195</v>
      </c>
      <c r="T276">
        <f>IF(OR(ISERROR(SUM(R$12:R276)),(ISTEXT(T275)),(T275=(SUM(R$12:R276)))),"",SUM(R$12:R276))</f>
        <v>79359.565361117711</v>
      </c>
      <c r="U276">
        <f>SUM(S$12:S276)</f>
        <v>91380.306032542256</v>
      </c>
      <c r="V276" t="str">
        <f>IF(ISBLANK('Mortgage 1 Info Calcs'!F$28),"",IF((O276+Q276)&gt;0,((O276+Q276)*G276/12)-((O276+Q276)*(('Mortgage 1 Info Calcs'!F$28)-('Mortgage 1 Info Calcs'!F$28*'Mortgage 1 Info Calcs'!G$29))/12),""))</f>
        <v/>
      </c>
      <c r="W276" t="str">
        <f>IF(ISTEXT(V276),"",SUM(V$12:V276))</f>
        <v/>
      </c>
      <c r="X276">
        <f>IF(OR(J276=Q276,ISTEXT(Y275),ISTEXT('Mortgage 1 Info Calcs'!$F$17)),"",IF(('Mortgage 1 Info Calcs'!F$18*12)&gt;C275+1,IF(C275='Mortgage 1 Info Calcs'!F$18*12,0,'Mortgage 1 Info Calcs'!F$19+Y276*('Mortgage 1 Info Calcs'!F$17)),'Mortgage 1 Info Calcs'!F$19))</f>
        <v>0</v>
      </c>
      <c r="Y276">
        <f>IF(OR(ISERROR(J276-R276-M276),IF(ISERROR((J276-R276-M276)=0),"True",(J276-R276-M276)=0),ISTEXT('Mortgage 1 Info Calcs'!$K$4)),"",IF((J276&gt;(L276+M276)),(FV((G276/'Mortgage 1 Variables'!E$43),1,(L276+M276),-J276+Q276+'Mortgage 1 Info Calcs'!F$24,0))+Q276+'Mortgage 1 Info Calcs'!F$24+IF(I276&gt;0,0,-I276),""))</f>
        <v>20640.434638882944</v>
      </c>
      <c r="Z276" s="67">
        <f>IF((FV(IF(G276=0,'Mortgage 1 Info Calcs'!F$8,G276)/12,1,PMT(IF(G276=0,'Mortgage 1 Info Calcs'!F$8,G276)/12,('Mortgage 1 Info Calcs'!F$9*12)-C275,-Z275,0),-Z275,0))&gt;0,(FV(IF(G276=0,'Mortgage 1 Info Calcs'!F$8,G276)/12,1,PMT(IF(G276=0,'Mortgage 1 Info Calcs'!F$8,G276)/12,('Mortgage 1 Info Calcs'!F$9*12)-C275,-Z275,0),-Z275,0)),0)</f>
        <v>20640.434638882944</v>
      </c>
      <c r="AA276" s="67">
        <f>IF(Z276&lt;=0,0,(IPMT(IF(G276=0,'Mortgage 1 Info Calcs'!F$8,G276)/12,1,('Mortgage 1 Info Calcs'!F$9*12)-C275,-Z275,0)))</f>
        <v>105.89420915606195</v>
      </c>
      <c r="AB276" s="67">
        <f>IF(C276&lt;('Mortgage 1 Info Calcs'!F$9*12),SUM(AA$12:AA276),0)</f>
        <v>91380.306032542256</v>
      </c>
      <c r="AC276" s="14">
        <v>265</v>
      </c>
      <c r="AD276" s="174">
        <f t="shared" si="29"/>
        <v>22.083333333333332</v>
      </c>
      <c r="AE276" s="174" t="str">
        <f>IF(Y276="","",IF(J$12+X276='Mortgage 2 Monthly calcs'!J$12+'Mortgage 2 Monthly calcs'!V276,"",IF(J$12+X276&gt;'Mortgage 2 Monthly calcs'!J$12+'Mortgage 2 Monthly calcs'!V276,IF(Y276+X276+'Mortgage 1 Info Calcs'!F$15&gt;'Mortgage 2 Monthly calcs'!W276+'Mortgage 2 Monthly calcs'!V276,"",C276),IF(Y276+X276&lt;'Mortgage 2 Monthly calcs'!W276+'Mortgage 2 Monthly calcs'!V276,"",C276))))</f>
        <v/>
      </c>
      <c r="AG276" s="16"/>
      <c r="AH276" s="16"/>
      <c r="AI276" s="15"/>
    </row>
    <row r="277" spans="2:35" ht="11.7" customHeight="1" x14ac:dyDescent="0.25">
      <c r="B277">
        <f t="shared" si="27"/>
        <v>22.166666666666668</v>
      </c>
      <c r="C277">
        <v>266</v>
      </c>
      <c r="E277" t="str">
        <f t="shared" si="26"/>
        <v/>
      </c>
      <c r="F277" t="str">
        <f>VLOOKUP('Mortgage 1 Variables'!D$9,'Mortgage 1 Variables'!B$8:C$19,2)</f>
        <v>Dec</v>
      </c>
      <c r="G277">
        <f>IF(ISBLANK('Mortgage 1 Monthly Table'!G277),IF(OR(J277=Q277,ISTEXT(Y276),ISTEXT('Mortgage 1 Info Calcs'!$K$4)),0,IF(('Mortgage 1 Info Calcs'!F$7*12)&gt;C276,G276,IF(C276='Mortgage 1 Info Calcs'!F$7*12,'Mortgage 1 Info Calcs'!F$8,G276))),'Mortgage 1 Monthly Table'!G277)</f>
        <v>0.06</v>
      </c>
      <c r="H277">
        <f>((PMT(G277/'Mortgage 1 Variables'!E$43,('Mortgage 1 Info Calcs'!F$9*'Mortgage 1 Variables'!E$43)-C276,-J277,0)))</f>
        <v>644.30140148552266</v>
      </c>
      <c r="I277">
        <f>IF(OR(ISERROR(((IPMT(G277/'Mortgage 1 Variables'!E$43,1,'Mortgage 1 Info Calcs'!F$9*'Mortgage 1 Variables'!E$43,-J277+Q277+'Mortgage 1 Info Calcs'!F$24,IF('Mortgage 1 Info Calcs'!F$5="Interest Only",-J277+Q277+'Mortgage 1 Info Calcs'!F$24,0))))),(((IPMT(G277/'Mortgage 1 Variables'!E$43,1,'Mortgage 1 Info Calcs'!F$9*'Mortgage 1 Variables'!E$43,-J$12,-J$12)))=0)),0,((IPMT(G277/'Mortgage 1 Variables'!E$43,1,'Mortgage 1 Info Calcs'!F$9*'Mortgage 1 Variables'!E$43,-J277+Q277+'Mortgage 1 Info Calcs'!F$24,IF('Mortgage 1 Info Calcs'!F$5="Interest Only",-J277+Q277+'Mortgage 1 Info Calcs'!F$24,0)))))</f>
        <v>103.20217319441473</v>
      </c>
      <c r="J277">
        <f>IF(Y276&gt;0,IF(ISTEXT('Mortgage 1 Info Calcs'!K$4),"0",IF(ISTEXT(Y276),Y276,Y276+(IF(ISTEXT(K277),0,K277)))),0)</f>
        <v>20640.434638882944</v>
      </c>
      <c r="K277">
        <f>IF(ISBLANK('Mortgage 1 Monthly Table'!L277),0,'Mortgage 1 Monthly Table'!L277)</f>
        <v>0</v>
      </c>
      <c r="L277">
        <f>IF(ISBLANK('Mortgage 1 Monthly Table'!N277),IF('Mortgage 1 Info Calcs'!F$13="Calculated",IF('Mortgage 1 Info Calcs'!F$22="Keep Same",IF('Mortgage 1 Info Calcs'!F$5="Interest Only",IF(OR(I277&gt;L276,J277=""),I277,IF(J277&lt;L276,IF(J277&lt;L276,J277+I277,IF(L276+M276&gt;J277,L276+I277,L276)),IF(L276+M276&gt;J277,L276+I277,L276))),IF(H277&gt;L276,H277,IF(J277&gt;L276,IF(L276+M276&gt;J277,L276+I277,L276),J277+S277))),IF('Mortgage 1 Info Calcs'!F$5="Interest Only",'Mortgage 1 Monthly Calcs'!I277,'Mortgage 1 Monthly Calcs'!H277)),'Mortgage 1 Monthly Calcs'!L276),'Mortgage 1 Monthly Table'!N277)</f>
        <v>644.30140148552266</v>
      </c>
      <c r="M277">
        <f>IF(ISBLANK('Mortgage 1 Monthly Table'!P277),IF(N276&gt;J277,IF(J277&gt;L276,J277-L276,0),IF(OR(OR(Y276&lt;0,ISTEXT(Y276)),ISTEXT('Mortgage 1 Info Calcs'!$K$4)),"",'Mortgage 1 Info Calcs'!F$21)),'Mortgage 1 Monthly Table'!P277)</f>
        <v>0</v>
      </c>
      <c r="N277">
        <f t="shared" si="28"/>
        <v>644.30140148552266</v>
      </c>
      <c r="O277">
        <f>IF(OR(OR(Y276&lt;0,ISTEXT(Y276)),ISTEXT('Mortgage 1 Info Calcs'!$K$4)),"",(O276+M277))</f>
        <v>0</v>
      </c>
      <c r="P277">
        <f>IF(ISBLANK('Mortgage 1 Monthly Table'!T277),IF(ISTEXT(J277),0,IF(OR(Y276&lt;Q276,AND(Y276&lt;0,NOT(ISTEXT(Y276))),ISTEXT('Mortgage 1 Info Calcs'!$K$4)),IF(-Y276&gt;P276,-Y276,Y276-Q276),IF(J277="",0,'Mortgage 1 Info Calcs'!F$26))),'Mortgage 1 Monthly Table'!T277)</f>
        <v>0</v>
      </c>
      <c r="Q277">
        <f>IF(OR(OR(Y276&lt;0,ISTEXT(Y276)),ISTEXT('Mortgage 1 Info Calcs'!$K$4)),"",IF(O277&lt;0,Q276,(Q276+P277)))</f>
        <v>0</v>
      </c>
      <c r="R277">
        <f>IF(OR(ISERROR(L277-S277),ISTEXT('Mortgage 1 Info Calcs'!$K$4)),"",L277-S277+M277)</f>
        <v>541.09922829110792</v>
      </c>
      <c r="S277">
        <f>IF(OR(IF(ISERROR(ROUND((J277-Q277-'Mortgage 1 Info Calcs'!F$24)*(G277/12),2)),0,(J277-O277-Q277-'Mortgage 1 Info Calcs'!F$24)*(G277/12)),,,ISTEXT('Mortgage 1 Info Calcs'!K$4)),IF(((J277-Q277-'Mortgage 1 Info Calcs'!F$24)*(G277/12))&gt;0,((J277-Q277-'Mortgage 1 Info Calcs'!F$24)*(G277/12)),0),0)</f>
        <v>103.20217319441473</v>
      </c>
      <c r="T277">
        <f>IF(OR(ISERROR(SUM(R$12:R277)),(ISTEXT(T276)),(T276=(SUM(R$12:R277)))),"",SUM(R$12:R277))</f>
        <v>79900.664589408814</v>
      </c>
      <c r="U277">
        <f>SUM(S$12:S277)</f>
        <v>91483.508205736667</v>
      </c>
      <c r="V277" t="str">
        <f>IF(ISBLANK('Mortgage 1 Info Calcs'!F$28),"",IF((O277+Q277)&gt;0,((O277+Q277)*G277/12)-((O277+Q277)*(('Mortgage 1 Info Calcs'!F$28)-('Mortgage 1 Info Calcs'!F$28*'Mortgage 1 Info Calcs'!G$29))/12),""))</f>
        <v/>
      </c>
      <c r="W277" t="str">
        <f>IF(ISTEXT(V277),"",SUM(V$12:V277))</f>
        <v/>
      </c>
      <c r="X277">
        <f>IF(OR(J277=Q277,ISTEXT(Y276),ISTEXT('Mortgage 1 Info Calcs'!$F$17)),"",IF(('Mortgage 1 Info Calcs'!F$18*12)&gt;C276+1,IF(C276='Mortgage 1 Info Calcs'!F$18*12,0,'Mortgage 1 Info Calcs'!F$19+Y277*('Mortgage 1 Info Calcs'!F$17)),'Mortgage 1 Info Calcs'!F$19))</f>
        <v>0</v>
      </c>
      <c r="Y277">
        <f>IF(OR(ISERROR(J277-R277-M277),IF(ISERROR((J277-R277-M277)=0),"True",(J277-R277-M277)=0),ISTEXT('Mortgage 1 Info Calcs'!$K$4)),"",IF((J277&gt;(L277+M277)),(FV((G277/'Mortgage 1 Variables'!E$43),1,(L277+M277),-J277+Q277+'Mortgage 1 Info Calcs'!F$24,0))+Q277+'Mortgage 1 Info Calcs'!F$24+IF(I277&gt;0,0,-I277),""))</f>
        <v>20099.335410591848</v>
      </c>
      <c r="Z277" s="67">
        <f>IF((FV(IF(G277=0,'Mortgage 1 Info Calcs'!F$8,G277)/12,1,PMT(IF(G277=0,'Mortgage 1 Info Calcs'!F$8,G277)/12,('Mortgage 1 Info Calcs'!F$9*12)-C276,-Z276,0),-Z276,0))&gt;0,(FV(IF(G277=0,'Mortgage 1 Info Calcs'!F$8,G277)/12,1,PMT(IF(G277=0,'Mortgage 1 Info Calcs'!F$8,G277)/12,('Mortgage 1 Info Calcs'!F$9*12)-C276,-Z276,0),-Z276,0)),0)</f>
        <v>20099.335410591848</v>
      </c>
      <c r="AA277" s="67">
        <f>IF(Z277&lt;=0,0,(IPMT(IF(G277=0,'Mortgage 1 Info Calcs'!F$8,G277)/12,1,('Mortgage 1 Info Calcs'!F$9*12)-C276,-Z276,0)))</f>
        <v>103.20217319441473</v>
      </c>
      <c r="AB277" s="67">
        <f>IF(C277&lt;('Mortgage 1 Info Calcs'!F$9*12),SUM(AA$12:AA277),0)</f>
        <v>91483.508205736667</v>
      </c>
      <c r="AC277" s="14">
        <v>266</v>
      </c>
      <c r="AD277" s="174">
        <f t="shared" si="29"/>
        <v>22.166666666666668</v>
      </c>
      <c r="AE277" s="174" t="str">
        <f>IF(Y277="","",IF(J$12+X277='Mortgage 2 Monthly calcs'!J$12+'Mortgage 2 Monthly calcs'!V277,"",IF(J$12+X277&gt;'Mortgage 2 Monthly calcs'!J$12+'Mortgage 2 Monthly calcs'!V277,IF(Y277+X277+'Mortgage 1 Info Calcs'!F$15&gt;'Mortgage 2 Monthly calcs'!W277+'Mortgage 2 Monthly calcs'!V277,"",C277),IF(Y277+X277&lt;'Mortgage 2 Monthly calcs'!W277+'Mortgage 2 Monthly calcs'!V277,"",C277))))</f>
        <v/>
      </c>
      <c r="AG277" s="16"/>
      <c r="AH277" s="16"/>
      <c r="AI277" s="15"/>
    </row>
    <row r="278" spans="2:35" ht="11.7" customHeight="1" x14ac:dyDescent="0.25">
      <c r="B278">
        <f t="shared" si="27"/>
        <v>22.25</v>
      </c>
      <c r="C278">
        <v>267</v>
      </c>
      <c r="E278">
        <f t="shared" si="26"/>
        <v>2032</v>
      </c>
      <c r="F278" t="str">
        <f>VLOOKUP('Mortgage 1 Variables'!D$10,'Mortgage 1 Variables'!B$8:C$19,2)</f>
        <v>Jan</v>
      </c>
      <c r="G278">
        <f>IF(ISBLANK('Mortgage 1 Monthly Table'!G278),IF(OR(J278=Q278,ISTEXT(Y277),ISTEXT('Mortgage 1 Info Calcs'!$K$4)),0,IF(('Mortgage 1 Info Calcs'!F$7*12)&gt;C277,G277,IF(C277='Mortgage 1 Info Calcs'!F$7*12,'Mortgage 1 Info Calcs'!F$8,G277))),'Mortgage 1 Monthly Table'!G278)</f>
        <v>0.06</v>
      </c>
      <c r="H278">
        <f>((PMT(G278/'Mortgage 1 Variables'!E$43,('Mortgage 1 Info Calcs'!F$9*'Mortgage 1 Variables'!E$43)-C277,-J278,0)))</f>
        <v>644.30140148552323</v>
      </c>
      <c r="I278">
        <f>IF(OR(ISERROR(((IPMT(G278/'Mortgage 1 Variables'!E$43,1,'Mortgage 1 Info Calcs'!F$9*'Mortgage 1 Variables'!E$43,-J278+Q278+'Mortgage 1 Info Calcs'!F$24,IF('Mortgage 1 Info Calcs'!F$5="Interest Only",-J278+Q278+'Mortgage 1 Info Calcs'!F$24,0))))),(((IPMT(G278/'Mortgage 1 Variables'!E$43,1,'Mortgage 1 Info Calcs'!F$9*'Mortgage 1 Variables'!E$43,-J$12,-J$12)))=0)),0,((IPMT(G278/'Mortgage 1 Variables'!E$43,1,'Mortgage 1 Info Calcs'!F$9*'Mortgage 1 Variables'!E$43,-J278+Q278+'Mortgage 1 Info Calcs'!F$24,IF('Mortgage 1 Info Calcs'!F$5="Interest Only",-J278+Q278+'Mortgage 1 Info Calcs'!F$24,0)))))</f>
        <v>100.49667705295924</v>
      </c>
      <c r="J278">
        <f>IF(Y277&gt;0,IF(ISTEXT('Mortgage 1 Info Calcs'!K$4),"0",IF(ISTEXT(Y277),Y277,Y277+(IF(ISTEXT(K278),0,K278)))),0)</f>
        <v>20099.335410591848</v>
      </c>
      <c r="K278">
        <f>IF(ISBLANK('Mortgage 1 Monthly Table'!L278),0,'Mortgage 1 Monthly Table'!L278)</f>
        <v>0</v>
      </c>
      <c r="L278">
        <f>IF(ISBLANK('Mortgage 1 Monthly Table'!N278),IF('Mortgage 1 Info Calcs'!F$13="Calculated",IF('Mortgage 1 Info Calcs'!F$22="Keep Same",IF('Mortgage 1 Info Calcs'!F$5="Interest Only",IF(OR(I278&gt;L277,J278=""),I278,IF(J278&lt;L277,IF(J278&lt;L277,J278+I278,IF(L277+M277&gt;J278,L277+I278,L277)),IF(L277+M277&gt;J278,L277+I278,L277))),IF(H278&gt;L277,H278,IF(J278&gt;L277,IF(L277+M277&gt;J278,L277+I278,L277),J278+S278))),IF('Mortgage 1 Info Calcs'!F$5="Interest Only",'Mortgage 1 Monthly Calcs'!I278,'Mortgage 1 Monthly Calcs'!H278)),'Mortgage 1 Monthly Calcs'!L277),'Mortgage 1 Monthly Table'!N278)</f>
        <v>644.30140148552323</v>
      </c>
      <c r="M278">
        <f>IF(ISBLANK('Mortgage 1 Monthly Table'!P278),IF(N277&gt;J278,IF(J278&gt;L277,J278-L277,0),IF(OR(OR(Y277&lt;0,ISTEXT(Y277)),ISTEXT('Mortgage 1 Info Calcs'!$K$4)),"",'Mortgage 1 Info Calcs'!F$21)),'Mortgage 1 Monthly Table'!P278)</f>
        <v>0</v>
      </c>
      <c r="N278">
        <f t="shared" si="28"/>
        <v>644.30140148552323</v>
      </c>
      <c r="O278">
        <f>IF(OR(OR(Y277&lt;0,ISTEXT(Y277)),ISTEXT('Mortgage 1 Info Calcs'!$K$4)),"",(O277+M278))</f>
        <v>0</v>
      </c>
      <c r="P278">
        <f>IF(ISBLANK('Mortgage 1 Monthly Table'!T278),IF(ISTEXT(J278),0,IF(OR(Y277&lt;Q277,AND(Y277&lt;0,NOT(ISTEXT(Y277))),ISTEXT('Mortgage 1 Info Calcs'!$K$4)),IF(-Y277&gt;P277,-Y277,Y277-Q277),IF(J278="",0,'Mortgage 1 Info Calcs'!F$26))),'Mortgage 1 Monthly Table'!T278)</f>
        <v>0</v>
      </c>
      <c r="Q278">
        <f>IF(OR(OR(Y277&lt;0,ISTEXT(Y277)),ISTEXT('Mortgage 1 Info Calcs'!$K$4)),"",IF(O278&lt;0,Q277,(Q277+P278)))</f>
        <v>0</v>
      </c>
      <c r="R278">
        <f>IF(OR(ISERROR(L278-S278),ISTEXT('Mortgage 1 Info Calcs'!$K$4)),"",L278-S278+M278)</f>
        <v>543.80472443256394</v>
      </c>
      <c r="S278">
        <f>IF(OR(IF(ISERROR(ROUND((J278-Q278-'Mortgage 1 Info Calcs'!F$24)*(G278/12),2)),0,(J278-O278-Q278-'Mortgage 1 Info Calcs'!F$24)*(G278/12)),,,ISTEXT('Mortgage 1 Info Calcs'!K$4)),IF(((J278-Q278-'Mortgage 1 Info Calcs'!F$24)*(G278/12))&gt;0,((J278-Q278-'Mortgage 1 Info Calcs'!F$24)*(G278/12)),0),0)</f>
        <v>100.49667705295924</v>
      </c>
      <c r="T278">
        <f>IF(OR(ISERROR(SUM(R$12:R278)),(ISTEXT(T277)),(T277=(SUM(R$12:R278)))),"",SUM(R$12:R278))</f>
        <v>80444.469313841371</v>
      </c>
      <c r="U278">
        <f>SUM(S$12:S278)</f>
        <v>91584.004882789624</v>
      </c>
      <c r="V278" t="str">
        <f>IF(ISBLANK('Mortgage 1 Info Calcs'!F$28),"",IF((O278+Q278)&gt;0,((O278+Q278)*G278/12)-((O278+Q278)*(('Mortgage 1 Info Calcs'!F$28)-('Mortgage 1 Info Calcs'!F$28*'Mortgage 1 Info Calcs'!G$29))/12),""))</f>
        <v/>
      </c>
      <c r="W278" t="str">
        <f>IF(ISTEXT(V278),"",SUM(V$12:V278))</f>
        <v/>
      </c>
      <c r="X278">
        <f>IF(OR(J278=Q278,ISTEXT(Y277),ISTEXT('Mortgage 1 Info Calcs'!$F$17)),"",IF(('Mortgage 1 Info Calcs'!F$18*12)&gt;C277+1,IF(C277='Mortgage 1 Info Calcs'!F$18*12,0,'Mortgage 1 Info Calcs'!F$19+Y278*('Mortgage 1 Info Calcs'!F$17)),'Mortgage 1 Info Calcs'!F$19))</f>
        <v>0</v>
      </c>
      <c r="Y278">
        <f>IF(OR(ISERROR(J278-R278-M278),IF(ISERROR((J278-R278-M278)=0),"True",(J278-R278-M278)=0),ISTEXT('Mortgage 1 Info Calcs'!$K$4)),"",IF((J278&gt;(L278+M278)),(FV((G278/'Mortgage 1 Variables'!E$43),1,(L278+M278),-J278+Q278+'Mortgage 1 Info Calcs'!F$24,0))+Q278+'Mortgage 1 Info Calcs'!F$24+IF(I278&gt;0,0,-I278),""))</f>
        <v>19555.530686159294</v>
      </c>
      <c r="Z278" s="67">
        <f>IF((FV(IF(G278=0,'Mortgage 1 Info Calcs'!F$8,G278)/12,1,PMT(IF(G278=0,'Mortgage 1 Info Calcs'!F$8,G278)/12,('Mortgage 1 Info Calcs'!F$9*12)-C277,-Z277,0),-Z277,0))&gt;0,(FV(IF(G278=0,'Mortgage 1 Info Calcs'!F$8,G278)/12,1,PMT(IF(G278=0,'Mortgage 1 Info Calcs'!F$8,G278)/12,('Mortgage 1 Info Calcs'!F$9*12)-C277,-Z277,0),-Z277,0)),0)</f>
        <v>19555.530686159294</v>
      </c>
      <c r="AA278" s="67">
        <f>IF(Z278&lt;=0,0,(IPMT(IF(G278=0,'Mortgage 1 Info Calcs'!F$8,G278)/12,1,('Mortgage 1 Info Calcs'!F$9*12)-C277,-Z277,0)))</f>
        <v>100.49667705295924</v>
      </c>
      <c r="AB278" s="67">
        <f>IF(C278&lt;('Mortgage 1 Info Calcs'!F$9*12),SUM(AA$12:AA278),0)</f>
        <v>91584.004882789624</v>
      </c>
      <c r="AC278" s="14">
        <v>267</v>
      </c>
      <c r="AD278" s="174">
        <f t="shared" si="29"/>
        <v>22.25</v>
      </c>
      <c r="AE278" s="174" t="str">
        <f>IF(Y278="","",IF(J$12+X278='Mortgage 2 Monthly calcs'!J$12+'Mortgage 2 Monthly calcs'!V278,"",IF(J$12+X278&gt;'Mortgage 2 Monthly calcs'!J$12+'Mortgage 2 Monthly calcs'!V278,IF(Y278+X278+'Mortgage 1 Info Calcs'!F$15&gt;'Mortgage 2 Monthly calcs'!W278+'Mortgage 2 Monthly calcs'!V278,"",C278),IF(Y278+X278&lt;'Mortgage 2 Monthly calcs'!W278+'Mortgage 2 Monthly calcs'!V278,"",C278))))</f>
        <v/>
      </c>
      <c r="AG278" s="16"/>
      <c r="AH278" s="16"/>
      <c r="AI278" s="15"/>
    </row>
    <row r="279" spans="2:35" ht="11.7" customHeight="1" x14ac:dyDescent="0.25">
      <c r="B279">
        <f t="shared" si="27"/>
        <v>22.333333333333332</v>
      </c>
      <c r="C279">
        <v>268</v>
      </c>
      <c r="E279" t="str">
        <f t="shared" si="26"/>
        <v/>
      </c>
      <c r="F279" t="str">
        <f>VLOOKUP('Mortgage 1 Variables'!D$11,'Mortgage 1 Variables'!B$8:C$19,2)</f>
        <v>Feb</v>
      </c>
      <c r="G279">
        <f>IF(ISBLANK('Mortgage 1 Monthly Table'!G279),IF(OR(J279=Q279,ISTEXT(Y278),ISTEXT('Mortgage 1 Info Calcs'!$K$4)),0,IF(('Mortgage 1 Info Calcs'!F$7*12)&gt;C278,G278,IF(C278='Mortgage 1 Info Calcs'!F$7*12,'Mortgage 1 Info Calcs'!F$8,G278))),'Mortgage 1 Monthly Table'!G279)</f>
        <v>0.06</v>
      </c>
      <c r="H279">
        <f>((PMT(G279/'Mortgage 1 Variables'!E$43,('Mortgage 1 Info Calcs'!F$9*'Mortgage 1 Variables'!E$43)-C278,-J279,0)))</f>
        <v>644.30140148552334</v>
      </c>
      <c r="I279">
        <f>IF(OR(ISERROR(((IPMT(G279/'Mortgage 1 Variables'!E$43,1,'Mortgage 1 Info Calcs'!F$9*'Mortgage 1 Variables'!E$43,-J279+Q279+'Mortgage 1 Info Calcs'!F$24,IF('Mortgage 1 Info Calcs'!F$5="Interest Only",-J279+Q279+'Mortgage 1 Info Calcs'!F$24,0))))),(((IPMT(G279/'Mortgage 1 Variables'!E$43,1,'Mortgage 1 Info Calcs'!F$9*'Mortgage 1 Variables'!E$43,-J$12,-J$12)))=0)),0,((IPMT(G279/'Mortgage 1 Variables'!E$43,1,'Mortgage 1 Info Calcs'!F$9*'Mortgage 1 Variables'!E$43,-J279+Q279+'Mortgage 1 Info Calcs'!F$24,IF('Mortgage 1 Info Calcs'!F$5="Interest Only",-J279+Q279+'Mortgage 1 Info Calcs'!F$24,0)))))</f>
        <v>97.777653430796477</v>
      </c>
      <c r="J279">
        <f>IF(Y278&gt;0,IF(ISTEXT('Mortgage 1 Info Calcs'!K$4),"0",IF(ISTEXT(Y278),Y278,Y278+(IF(ISTEXT(K279),0,K279)))),0)</f>
        <v>19555.530686159294</v>
      </c>
      <c r="K279">
        <f>IF(ISBLANK('Mortgage 1 Monthly Table'!L279),0,'Mortgage 1 Monthly Table'!L279)</f>
        <v>0</v>
      </c>
      <c r="L279">
        <f>IF(ISBLANK('Mortgage 1 Monthly Table'!N279),IF('Mortgage 1 Info Calcs'!F$13="Calculated",IF('Mortgage 1 Info Calcs'!F$22="Keep Same",IF('Mortgage 1 Info Calcs'!F$5="Interest Only",IF(OR(I279&gt;L278,J279=""),I279,IF(J279&lt;L278,IF(J279&lt;L278,J279+I279,IF(L278+M278&gt;J279,L278+I279,L278)),IF(L278+M278&gt;J279,L278+I279,L278))),IF(H279&gt;L278,H279,IF(J279&gt;L278,IF(L278+M278&gt;J279,L278+I279,L278),J279+S279))),IF('Mortgage 1 Info Calcs'!F$5="Interest Only",'Mortgage 1 Monthly Calcs'!I279,'Mortgage 1 Monthly Calcs'!H279)),'Mortgage 1 Monthly Calcs'!L278),'Mortgage 1 Monthly Table'!N279)</f>
        <v>644.30140148552334</v>
      </c>
      <c r="M279">
        <f>IF(ISBLANK('Mortgage 1 Monthly Table'!P279),IF(N278&gt;J279,IF(J279&gt;L278,J279-L278,0),IF(OR(OR(Y278&lt;0,ISTEXT(Y278)),ISTEXT('Mortgage 1 Info Calcs'!$K$4)),"",'Mortgage 1 Info Calcs'!F$21)),'Mortgage 1 Monthly Table'!P279)</f>
        <v>0</v>
      </c>
      <c r="N279">
        <f t="shared" si="28"/>
        <v>644.30140148552334</v>
      </c>
      <c r="O279">
        <f>IF(OR(OR(Y278&lt;0,ISTEXT(Y278)),ISTEXT('Mortgage 1 Info Calcs'!$K$4)),"",(O278+M279))</f>
        <v>0</v>
      </c>
      <c r="P279">
        <f>IF(ISBLANK('Mortgage 1 Monthly Table'!T279),IF(ISTEXT(J279),0,IF(OR(Y278&lt;Q278,AND(Y278&lt;0,NOT(ISTEXT(Y278))),ISTEXT('Mortgage 1 Info Calcs'!$K$4)),IF(-Y278&gt;P278,-Y278,Y278-Q278),IF(J279="",0,'Mortgage 1 Info Calcs'!F$26))),'Mortgage 1 Monthly Table'!T279)</f>
        <v>0</v>
      </c>
      <c r="Q279">
        <f>IF(OR(OR(Y278&lt;0,ISTEXT(Y278)),ISTEXT('Mortgage 1 Info Calcs'!$K$4)),"",IF(O279&lt;0,Q278,(Q278+P279)))</f>
        <v>0</v>
      </c>
      <c r="R279">
        <f>IF(OR(ISERROR(L279-S279),ISTEXT('Mortgage 1 Info Calcs'!$K$4)),"",L279-S279+M279)</f>
        <v>546.52374805472687</v>
      </c>
      <c r="S279">
        <f>IF(OR(IF(ISERROR(ROUND((J279-Q279-'Mortgage 1 Info Calcs'!F$24)*(G279/12),2)),0,(J279-O279-Q279-'Mortgage 1 Info Calcs'!F$24)*(G279/12)),,,ISTEXT('Mortgage 1 Info Calcs'!K$4)),IF(((J279-Q279-'Mortgage 1 Info Calcs'!F$24)*(G279/12))&gt;0,((J279-Q279-'Mortgage 1 Info Calcs'!F$24)*(G279/12)),0),0)</f>
        <v>97.777653430796477</v>
      </c>
      <c r="T279">
        <f>IF(OR(ISERROR(SUM(R$12:R279)),(ISTEXT(T278)),(T278=(SUM(R$12:R279)))),"",SUM(R$12:R279))</f>
        <v>80990.993061896093</v>
      </c>
      <c r="U279">
        <f>SUM(S$12:S279)</f>
        <v>91681.782536220417</v>
      </c>
      <c r="V279" t="str">
        <f>IF(ISBLANK('Mortgage 1 Info Calcs'!F$28),"",IF((O279+Q279)&gt;0,((O279+Q279)*G279/12)-((O279+Q279)*(('Mortgage 1 Info Calcs'!F$28)-('Mortgage 1 Info Calcs'!F$28*'Mortgage 1 Info Calcs'!G$29))/12),""))</f>
        <v/>
      </c>
      <c r="W279" t="str">
        <f>IF(ISTEXT(V279),"",SUM(V$12:V279))</f>
        <v/>
      </c>
      <c r="X279">
        <f>IF(OR(J279=Q279,ISTEXT(Y278),ISTEXT('Mortgage 1 Info Calcs'!$F$17)),"",IF(('Mortgage 1 Info Calcs'!F$18*12)&gt;C278+1,IF(C278='Mortgage 1 Info Calcs'!F$18*12,0,'Mortgage 1 Info Calcs'!F$19+Y279*('Mortgage 1 Info Calcs'!F$17)),'Mortgage 1 Info Calcs'!F$19))</f>
        <v>0</v>
      </c>
      <c r="Y279">
        <f>IF(OR(ISERROR(J279-R279-M279),IF(ISERROR((J279-R279-M279)=0),"True",(J279-R279-M279)=0),ISTEXT('Mortgage 1 Info Calcs'!$K$4)),"",IF((J279&gt;(L279+M279)),(FV((G279/'Mortgage 1 Variables'!E$43),1,(L279+M279),-J279+Q279+'Mortgage 1 Info Calcs'!F$24,0))+Q279+'Mortgage 1 Info Calcs'!F$24+IF(I279&gt;0,0,-I279),""))</f>
        <v>19009.00693810458</v>
      </c>
      <c r="Z279" s="67">
        <f>IF((FV(IF(G279=0,'Mortgage 1 Info Calcs'!F$8,G279)/12,1,PMT(IF(G279=0,'Mortgage 1 Info Calcs'!F$8,G279)/12,('Mortgage 1 Info Calcs'!F$9*12)-C278,-Z278,0),-Z278,0))&gt;0,(FV(IF(G279=0,'Mortgage 1 Info Calcs'!F$8,G279)/12,1,PMT(IF(G279=0,'Mortgage 1 Info Calcs'!F$8,G279)/12,('Mortgage 1 Info Calcs'!F$9*12)-C278,-Z278,0),-Z278,0)),0)</f>
        <v>19009.00693810458</v>
      </c>
      <c r="AA279" s="67">
        <f>IF(Z279&lt;=0,0,(IPMT(IF(G279=0,'Mortgage 1 Info Calcs'!F$8,G279)/12,1,('Mortgage 1 Info Calcs'!F$9*12)-C278,-Z278,0)))</f>
        <v>97.777653430796477</v>
      </c>
      <c r="AB279" s="67">
        <f>IF(C279&lt;('Mortgage 1 Info Calcs'!F$9*12),SUM(AA$12:AA279),0)</f>
        <v>91681.782536220417</v>
      </c>
      <c r="AC279" s="14">
        <v>268</v>
      </c>
      <c r="AD279" s="174">
        <f t="shared" si="29"/>
        <v>22.333333333333332</v>
      </c>
      <c r="AE279" s="174" t="str">
        <f>IF(Y279="","",IF(J$12+X279='Mortgage 2 Monthly calcs'!J$12+'Mortgage 2 Monthly calcs'!V279,"",IF(J$12+X279&gt;'Mortgage 2 Monthly calcs'!J$12+'Mortgage 2 Monthly calcs'!V279,IF(Y279+X279+'Mortgage 1 Info Calcs'!F$15&gt;'Mortgage 2 Monthly calcs'!W279+'Mortgage 2 Monthly calcs'!V279,"",C279),IF(Y279+X279&lt;'Mortgage 2 Monthly calcs'!W279+'Mortgage 2 Monthly calcs'!V279,"",C279))))</f>
        <v/>
      </c>
      <c r="AG279" s="16"/>
      <c r="AH279" s="16"/>
      <c r="AI279" s="15"/>
    </row>
    <row r="280" spans="2:35" ht="11.7" customHeight="1" x14ac:dyDescent="0.25">
      <c r="B280">
        <f t="shared" si="27"/>
        <v>22.416666666666668</v>
      </c>
      <c r="C280">
        <v>269</v>
      </c>
      <c r="E280" t="str">
        <f t="shared" si="26"/>
        <v/>
      </c>
      <c r="F280" t="str">
        <f>VLOOKUP('Mortgage 1 Variables'!D$12,'Mortgage 1 Variables'!B$8:C$19,2)</f>
        <v>Mar</v>
      </c>
      <c r="G280">
        <f>IF(ISBLANK('Mortgage 1 Monthly Table'!G280),IF(OR(J280=Q280,ISTEXT(Y279),ISTEXT('Mortgage 1 Info Calcs'!$K$4)),0,IF(('Mortgage 1 Info Calcs'!F$7*12)&gt;C279,G279,IF(C279='Mortgage 1 Info Calcs'!F$7*12,'Mortgage 1 Info Calcs'!F$8,G279))),'Mortgage 1 Monthly Table'!G280)</f>
        <v>0.06</v>
      </c>
      <c r="H280">
        <f>((PMT(G280/'Mortgage 1 Variables'!E$43,('Mortgage 1 Info Calcs'!F$9*'Mortgage 1 Variables'!E$43)-C279,-J280,0)))</f>
        <v>644.30140148552402</v>
      </c>
      <c r="I280">
        <f>IF(OR(ISERROR(((IPMT(G280/'Mortgage 1 Variables'!E$43,1,'Mortgage 1 Info Calcs'!F$9*'Mortgage 1 Variables'!E$43,-J280+Q280+'Mortgage 1 Info Calcs'!F$24,IF('Mortgage 1 Info Calcs'!F$5="Interest Only",-J280+Q280+'Mortgage 1 Info Calcs'!F$24,0))))),(((IPMT(G280/'Mortgage 1 Variables'!E$43,1,'Mortgage 1 Info Calcs'!F$9*'Mortgage 1 Variables'!E$43,-J$12,-J$12)))=0)),0,((IPMT(G280/'Mortgage 1 Variables'!E$43,1,'Mortgage 1 Info Calcs'!F$9*'Mortgage 1 Variables'!E$43,-J280+Q280+'Mortgage 1 Info Calcs'!F$24,IF('Mortgage 1 Info Calcs'!F$5="Interest Only",-J280+Q280+'Mortgage 1 Info Calcs'!F$24,0)))))</f>
        <v>95.045034690522897</v>
      </c>
      <c r="J280">
        <f>IF(Y279&gt;0,IF(ISTEXT('Mortgage 1 Info Calcs'!K$4),"0",IF(ISTEXT(Y279),Y279,Y279+(IF(ISTEXT(K280),0,K280)))),0)</f>
        <v>19009.00693810458</v>
      </c>
      <c r="K280">
        <f>IF(ISBLANK('Mortgage 1 Monthly Table'!L280),0,'Mortgage 1 Monthly Table'!L280)</f>
        <v>0</v>
      </c>
      <c r="L280">
        <f>IF(ISBLANK('Mortgage 1 Monthly Table'!N280),IF('Mortgage 1 Info Calcs'!F$13="Calculated",IF('Mortgage 1 Info Calcs'!F$22="Keep Same",IF('Mortgage 1 Info Calcs'!F$5="Interest Only",IF(OR(I280&gt;L279,J280=""),I280,IF(J280&lt;L279,IF(J280&lt;L279,J280+I280,IF(L279+M279&gt;J280,L279+I280,L279)),IF(L279+M279&gt;J280,L279+I280,L279))),IF(H280&gt;L279,H280,IF(J280&gt;L279,IF(L279+M279&gt;J280,L279+I280,L279),J280+S280))),IF('Mortgage 1 Info Calcs'!F$5="Interest Only",'Mortgage 1 Monthly Calcs'!I280,'Mortgage 1 Monthly Calcs'!H280)),'Mortgage 1 Monthly Calcs'!L279),'Mortgage 1 Monthly Table'!N280)</f>
        <v>644.30140148552402</v>
      </c>
      <c r="M280">
        <f>IF(ISBLANK('Mortgage 1 Monthly Table'!P280),IF(N279&gt;J280,IF(J280&gt;L279,J280-L279,0),IF(OR(OR(Y279&lt;0,ISTEXT(Y279)),ISTEXT('Mortgage 1 Info Calcs'!$K$4)),"",'Mortgage 1 Info Calcs'!F$21)),'Mortgage 1 Monthly Table'!P280)</f>
        <v>0</v>
      </c>
      <c r="N280">
        <f t="shared" si="28"/>
        <v>644.30140148552402</v>
      </c>
      <c r="O280">
        <f>IF(OR(OR(Y279&lt;0,ISTEXT(Y279)),ISTEXT('Mortgage 1 Info Calcs'!$K$4)),"",(O279+M280))</f>
        <v>0</v>
      </c>
      <c r="P280">
        <f>IF(ISBLANK('Mortgage 1 Monthly Table'!T280),IF(ISTEXT(J280),0,IF(OR(Y279&lt;Q279,AND(Y279&lt;0,NOT(ISTEXT(Y279))),ISTEXT('Mortgage 1 Info Calcs'!$K$4)),IF(-Y279&gt;P279,-Y279,Y279-Q279),IF(J280="",0,'Mortgage 1 Info Calcs'!F$26))),'Mortgage 1 Monthly Table'!T280)</f>
        <v>0</v>
      </c>
      <c r="Q280">
        <f>IF(OR(OR(Y279&lt;0,ISTEXT(Y279)),ISTEXT('Mortgage 1 Info Calcs'!$K$4)),"",IF(O280&lt;0,Q279,(Q279+P280)))</f>
        <v>0</v>
      </c>
      <c r="R280">
        <f>IF(OR(ISERROR(L280-S280),ISTEXT('Mortgage 1 Info Calcs'!$K$4)),"",L280-S280+M280)</f>
        <v>549.2563667950011</v>
      </c>
      <c r="S280">
        <f>IF(OR(IF(ISERROR(ROUND((J280-Q280-'Mortgage 1 Info Calcs'!F$24)*(G280/12),2)),0,(J280-O280-Q280-'Mortgage 1 Info Calcs'!F$24)*(G280/12)),,,ISTEXT('Mortgage 1 Info Calcs'!K$4)),IF(((J280-Q280-'Mortgage 1 Info Calcs'!F$24)*(G280/12))&gt;0,((J280-Q280-'Mortgage 1 Info Calcs'!F$24)*(G280/12)),0),0)</f>
        <v>95.045034690522897</v>
      </c>
      <c r="T280">
        <f>IF(OR(ISERROR(SUM(R$12:R280)),(ISTEXT(T279)),(T279=(SUM(R$12:R280)))),"",SUM(R$12:R280))</f>
        <v>81540.249428691095</v>
      </c>
      <c r="U280">
        <f>SUM(S$12:S280)</f>
        <v>91776.827570910944</v>
      </c>
      <c r="V280" t="str">
        <f>IF(ISBLANK('Mortgage 1 Info Calcs'!F$28),"",IF((O280+Q280)&gt;0,((O280+Q280)*G280/12)-((O280+Q280)*(('Mortgage 1 Info Calcs'!F$28)-('Mortgage 1 Info Calcs'!F$28*'Mortgage 1 Info Calcs'!G$29))/12),""))</f>
        <v/>
      </c>
      <c r="W280" t="str">
        <f>IF(ISTEXT(V280),"",SUM(V$12:V280))</f>
        <v/>
      </c>
      <c r="X280">
        <f>IF(OR(J280=Q280,ISTEXT(Y279),ISTEXT('Mortgage 1 Info Calcs'!$F$17)),"",IF(('Mortgage 1 Info Calcs'!F$18*12)&gt;C279+1,IF(C279='Mortgage 1 Info Calcs'!F$18*12,0,'Mortgage 1 Info Calcs'!F$19+Y280*('Mortgage 1 Info Calcs'!F$17)),'Mortgage 1 Info Calcs'!F$19))</f>
        <v>0</v>
      </c>
      <c r="Y280">
        <f>IF(OR(ISERROR(J280-R280-M280),IF(ISERROR((J280-R280-M280)=0),"True",(J280-R280-M280)=0),ISTEXT('Mortgage 1 Info Calcs'!$K$4)),"",IF((J280&gt;(L280+M280)),(FV((G280/'Mortgage 1 Variables'!E$43),1,(L280+M280),-J280+Q280+'Mortgage 1 Info Calcs'!F$24,0))+Q280+'Mortgage 1 Info Calcs'!F$24+IF(I280&gt;0,0,-I280),""))</f>
        <v>18459.750571309589</v>
      </c>
      <c r="Z280" s="67">
        <f>IF((FV(IF(G280=0,'Mortgage 1 Info Calcs'!F$8,G280)/12,1,PMT(IF(G280=0,'Mortgage 1 Info Calcs'!F$8,G280)/12,('Mortgage 1 Info Calcs'!F$9*12)-C279,-Z279,0),-Z279,0))&gt;0,(FV(IF(G280=0,'Mortgage 1 Info Calcs'!F$8,G280)/12,1,PMT(IF(G280=0,'Mortgage 1 Info Calcs'!F$8,G280)/12,('Mortgage 1 Info Calcs'!F$9*12)-C279,-Z279,0),-Z279,0)),0)</f>
        <v>18459.750571309589</v>
      </c>
      <c r="AA280" s="67">
        <f>IF(Z280&lt;=0,0,(IPMT(IF(G280=0,'Mortgage 1 Info Calcs'!F$8,G280)/12,1,('Mortgage 1 Info Calcs'!F$9*12)-C279,-Z279,0)))</f>
        <v>95.045034690522897</v>
      </c>
      <c r="AB280" s="67">
        <f>IF(C280&lt;('Mortgage 1 Info Calcs'!F$9*12),SUM(AA$12:AA280),0)</f>
        <v>91776.827570910944</v>
      </c>
      <c r="AC280" s="14">
        <v>269</v>
      </c>
      <c r="AD280" s="174">
        <f t="shared" si="29"/>
        <v>22.416666666666668</v>
      </c>
      <c r="AE280" s="174" t="str">
        <f>IF(Y280="","",IF(J$12+X280='Mortgage 2 Monthly calcs'!J$12+'Mortgage 2 Monthly calcs'!V280,"",IF(J$12+X280&gt;'Mortgage 2 Monthly calcs'!J$12+'Mortgage 2 Monthly calcs'!V280,IF(Y280+X280+'Mortgage 1 Info Calcs'!F$15&gt;'Mortgage 2 Monthly calcs'!W280+'Mortgage 2 Monthly calcs'!V280,"",C280),IF(Y280+X280&lt;'Mortgage 2 Monthly calcs'!W280+'Mortgage 2 Monthly calcs'!V280,"",C280))))</f>
        <v/>
      </c>
      <c r="AG280" s="16"/>
      <c r="AH280" s="16"/>
      <c r="AI280" s="15"/>
    </row>
    <row r="281" spans="2:35" ht="11.7" customHeight="1" x14ac:dyDescent="0.25">
      <c r="B281">
        <f t="shared" si="27"/>
        <v>22.5</v>
      </c>
      <c r="C281">
        <v>270</v>
      </c>
      <c r="E281" t="str">
        <f t="shared" si="26"/>
        <v/>
      </c>
      <c r="F281" t="str">
        <f>VLOOKUP('Mortgage 1 Variables'!D$13,'Mortgage 1 Variables'!B$8:C$19,2)</f>
        <v>Apr</v>
      </c>
      <c r="G281">
        <f>IF(ISBLANK('Mortgage 1 Monthly Table'!G281),IF(OR(J281=Q281,ISTEXT(Y280),ISTEXT('Mortgage 1 Info Calcs'!$K$4)),0,IF(('Mortgage 1 Info Calcs'!F$7*12)&gt;C280,G280,IF(C280='Mortgage 1 Info Calcs'!F$7*12,'Mortgage 1 Info Calcs'!F$8,G280))),'Mortgage 1 Monthly Table'!G281)</f>
        <v>0.06</v>
      </c>
      <c r="H281">
        <f>((PMT(G281/'Mortgage 1 Variables'!E$43,('Mortgage 1 Info Calcs'!F$9*'Mortgage 1 Variables'!E$43)-C280,-J281,0)))</f>
        <v>644.30140148552425</v>
      </c>
      <c r="I281">
        <f>IF(OR(ISERROR(((IPMT(G281/'Mortgage 1 Variables'!E$43,1,'Mortgage 1 Info Calcs'!F$9*'Mortgage 1 Variables'!E$43,-J281+Q281+'Mortgage 1 Info Calcs'!F$24,IF('Mortgage 1 Info Calcs'!F$5="Interest Only",-J281+Q281+'Mortgage 1 Info Calcs'!F$24,0))))),(((IPMT(G281/'Mortgage 1 Variables'!E$43,1,'Mortgage 1 Info Calcs'!F$9*'Mortgage 1 Variables'!E$43,-J$12,-J$12)))=0)),0,((IPMT(G281/'Mortgage 1 Variables'!E$43,1,'Mortgage 1 Info Calcs'!F$9*'Mortgage 1 Variables'!E$43,-J281+Q281+'Mortgage 1 Info Calcs'!F$24,IF('Mortgage 1 Info Calcs'!F$5="Interest Only",-J281+Q281+'Mortgage 1 Info Calcs'!F$24,0)))))</f>
        <v>92.298752856547949</v>
      </c>
      <c r="J281">
        <f>IF(Y280&gt;0,IF(ISTEXT('Mortgage 1 Info Calcs'!K$4),"0",IF(ISTEXT(Y280),Y280,Y280+(IF(ISTEXT(K281),0,K281)))),0)</f>
        <v>18459.750571309589</v>
      </c>
      <c r="K281">
        <f>IF(ISBLANK('Mortgage 1 Monthly Table'!L281),0,'Mortgage 1 Monthly Table'!L281)</f>
        <v>0</v>
      </c>
      <c r="L281">
        <f>IF(ISBLANK('Mortgage 1 Monthly Table'!N281),IF('Mortgage 1 Info Calcs'!F$13="Calculated",IF('Mortgage 1 Info Calcs'!F$22="Keep Same",IF('Mortgage 1 Info Calcs'!F$5="Interest Only",IF(OR(I281&gt;L280,J281=""),I281,IF(J281&lt;L280,IF(J281&lt;L280,J281+I281,IF(L280+M280&gt;J281,L280+I281,L280)),IF(L280+M280&gt;J281,L280+I281,L280))),IF(H281&gt;L280,H281,IF(J281&gt;L280,IF(L280+M280&gt;J281,L280+I281,L280),J281+S281))),IF('Mortgage 1 Info Calcs'!F$5="Interest Only",'Mortgage 1 Monthly Calcs'!I281,'Mortgage 1 Monthly Calcs'!H281)),'Mortgage 1 Monthly Calcs'!L280),'Mortgage 1 Monthly Table'!N281)</f>
        <v>644.30140148552425</v>
      </c>
      <c r="M281">
        <f>IF(ISBLANK('Mortgage 1 Monthly Table'!P281),IF(N280&gt;J281,IF(J281&gt;L280,J281-L280,0),IF(OR(OR(Y280&lt;0,ISTEXT(Y280)),ISTEXT('Mortgage 1 Info Calcs'!$K$4)),"",'Mortgage 1 Info Calcs'!F$21)),'Mortgage 1 Monthly Table'!P281)</f>
        <v>0</v>
      </c>
      <c r="N281">
        <f t="shared" si="28"/>
        <v>644.30140148552425</v>
      </c>
      <c r="O281">
        <f>IF(OR(OR(Y280&lt;0,ISTEXT(Y280)),ISTEXT('Mortgage 1 Info Calcs'!$K$4)),"",(O280+M281))</f>
        <v>0</v>
      </c>
      <c r="P281">
        <f>IF(ISBLANK('Mortgage 1 Monthly Table'!T281),IF(ISTEXT(J281),0,IF(OR(Y280&lt;Q280,AND(Y280&lt;0,NOT(ISTEXT(Y280))),ISTEXT('Mortgage 1 Info Calcs'!$K$4)),IF(-Y280&gt;P280,-Y280,Y280-Q280),IF(J281="",0,'Mortgage 1 Info Calcs'!F$26))),'Mortgage 1 Monthly Table'!T281)</f>
        <v>0</v>
      </c>
      <c r="Q281">
        <f>IF(OR(OR(Y280&lt;0,ISTEXT(Y280)),ISTEXT('Mortgage 1 Info Calcs'!$K$4)),"",IF(O281&lt;0,Q280,(Q280+P281)))</f>
        <v>0</v>
      </c>
      <c r="R281">
        <f>IF(OR(ISERROR(L281-S281),ISTEXT('Mortgage 1 Info Calcs'!$K$4)),"",L281-S281+M281)</f>
        <v>552.00264862897632</v>
      </c>
      <c r="S281">
        <f>IF(OR(IF(ISERROR(ROUND((J281-Q281-'Mortgage 1 Info Calcs'!F$24)*(G281/12),2)),0,(J281-O281-Q281-'Mortgage 1 Info Calcs'!F$24)*(G281/12)),,,ISTEXT('Mortgage 1 Info Calcs'!K$4)),IF(((J281-Q281-'Mortgage 1 Info Calcs'!F$24)*(G281/12))&gt;0,((J281-Q281-'Mortgage 1 Info Calcs'!F$24)*(G281/12)),0),0)</f>
        <v>92.298752856547949</v>
      </c>
      <c r="T281">
        <f>IF(OR(ISERROR(SUM(R$12:R281)),(ISTEXT(T280)),(T280=(SUM(R$12:R281)))),"",SUM(R$12:R281))</f>
        <v>82092.252077320067</v>
      </c>
      <c r="U281">
        <f>SUM(S$12:S281)</f>
        <v>91869.126323767487</v>
      </c>
      <c r="V281" t="str">
        <f>IF(ISBLANK('Mortgage 1 Info Calcs'!F$28),"",IF((O281+Q281)&gt;0,((O281+Q281)*G281/12)-((O281+Q281)*(('Mortgage 1 Info Calcs'!F$28)-('Mortgage 1 Info Calcs'!F$28*'Mortgage 1 Info Calcs'!G$29))/12),""))</f>
        <v/>
      </c>
      <c r="W281" t="str">
        <f>IF(ISTEXT(V281),"",SUM(V$12:V281))</f>
        <v/>
      </c>
      <c r="X281">
        <f>IF(OR(J281=Q281,ISTEXT(Y280),ISTEXT('Mortgage 1 Info Calcs'!$F$17)),"",IF(('Mortgage 1 Info Calcs'!F$18*12)&gt;C280+1,IF(C280='Mortgage 1 Info Calcs'!F$18*12,0,'Mortgage 1 Info Calcs'!F$19+Y281*('Mortgage 1 Info Calcs'!F$17)),'Mortgage 1 Info Calcs'!F$19))</f>
        <v>0</v>
      </c>
      <c r="Y281">
        <f>IF(OR(ISERROR(J281-R281-M281),IF(ISERROR((J281-R281-M281)=0),"True",(J281-R281-M281)=0),ISTEXT('Mortgage 1 Info Calcs'!$K$4)),"",IF((J281&gt;(L281+M281)),(FV((G281/'Mortgage 1 Variables'!E$43),1,(L281+M281),-J281+Q281+'Mortgage 1 Info Calcs'!F$24,0))+Q281+'Mortgage 1 Info Calcs'!F$24+IF(I281&gt;0,0,-I281),""))</f>
        <v>17907.747922680624</v>
      </c>
      <c r="Z281" s="67">
        <f>IF((FV(IF(G281=0,'Mortgage 1 Info Calcs'!F$8,G281)/12,1,PMT(IF(G281=0,'Mortgage 1 Info Calcs'!F$8,G281)/12,('Mortgage 1 Info Calcs'!F$9*12)-C280,-Z280,0),-Z280,0))&gt;0,(FV(IF(G281=0,'Mortgage 1 Info Calcs'!F$8,G281)/12,1,PMT(IF(G281=0,'Mortgage 1 Info Calcs'!F$8,G281)/12,('Mortgage 1 Info Calcs'!F$9*12)-C280,-Z280,0),-Z280,0)),0)</f>
        <v>17907.747922680624</v>
      </c>
      <c r="AA281" s="67">
        <f>IF(Z281&lt;=0,0,(IPMT(IF(G281=0,'Mortgage 1 Info Calcs'!F$8,G281)/12,1,('Mortgage 1 Info Calcs'!F$9*12)-C280,-Z280,0)))</f>
        <v>92.298752856547949</v>
      </c>
      <c r="AB281" s="67">
        <f>IF(C281&lt;('Mortgage 1 Info Calcs'!F$9*12),SUM(AA$12:AA281),0)</f>
        <v>91869.126323767487</v>
      </c>
      <c r="AC281" s="14">
        <v>270</v>
      </c>
      <c r="AD281" s="174">
        <f t="shared" si="29"/>
        <v>22.5</v>
      </c>
      <c r="AE281" s="174" t="str">
        <f>IF(Y281="","",IF(J$12+X281='Mortgage 2 Monthly calcs'!J$12+'Mortgage 2 Monthly calcs'!V281,"",IF(J$12+X281&gt;'Mortgage 2 Monthly calcs'!J$12+'Mortgage 2 Monthly calcs'!V281,IF(Y281+X281+'Mortgage 1 Info Calcs'!F$15&gt;'Mortgage 2 Monthly calcs'!W281+'Mortgage 2 Monthly calcs'!V281,"",C281),IF(Y281+X281&lt;'Mortgage 2 Monthly calcs'!W281+'Mortgage 2 Monthly calcs'!V281,"",C281))))</f>
        <v/>
      </c>
      <c r="AG281" s="16"/>
      <c r="AH281" s="16"/>
      <c r="AI281" s="15"/>
    </row>
    <row r="282" spans="2:35" ht="11.7" customHeight="1" x14ac:dyDescent="0.25">
      <c r="B282">
        <f t="shared" si="27"/>
        <v>22.583333333333332</v>
      </c>
      <c r="C282">
        <v>271</v>
      </c>
      <c r="E282" t="str">
        <f t="shared" si="26"/>
        <v/>
      </c>
      <c r="F282" t="str">
        <f>VLOOKUP('Mortgage 1 Variables'!D$14,'Mortgage 1 Variables'!B$8:C$19,2)</f>
        <v>May</v>
      </c>
      <c r="G282">
        <f>IF(ISBLANK('Mortgage 1 Monthly Table'!G282),IF(OR(J282=Q282,ISTEXT(Y281),ISTEXT('Mortgage 1 Info Calcs'!$K$4)),0,IF(('Mortgage 1 Info Calcs'!F$7*12)&gt;C281,G281,IF(C281='Mortgage 1 Info Calcs'!F$7*12,'Mortgage 1 Info Calcs'!F$8,G281))),'Mortgage 1 Monthly Table'!G282)</f>
        <v>0.06</v>
      </c>
      <c r="H282">
        <f>((PMT(G282/'Mortgage 1 Variables'!E$43,('Mortgage 1 Info Calcs'!F$9*'Mortgage 1 Variables'!E$43)-C281,-J282,0)))</f>
        <v>644.30140148552459</v>
      </c>
      <c r="I282">
        <f>IF(OR(ISERROR(((IPMT(G282/'Mortgage 1 Variables'!E$43,1,'Mortgage 1 Info Calcs'!F$9*'Mortgage 1 Variables'!E$43,-J282+Q282+'Mortgage 1 Info Calcs'!F$24,IF('Mortgage 1 Info Calcs'!F$5="Interest Only",-J282+Q282+'Mortgage 1 Info Calcs'!F$24,0))))),(((IPMT(G282/'Mortgage 1 Variables'!E$43,1,'Mortgage 1 Info Calcs'!F$9*'Mortgage 1 Variables'!E$43,-J$12,-J$12)))=0)),0,((IPMT(G282/'Mortgage 1 Variables'!E$43,1,'Mortgage 1 Info Calcs'!F$9*'Mortgage 1 Variables'!E$43,-J282+Q282+'Mortgage 1 Info Calcs'!F$24,IF('Mortgage 1 Info Calcs'!F$5="Interest Only",-J282+Q282+'Mortgage 1 Info Calcs'!F$24,0)))))</f>
        <v>89.538739613403123</v>
      </c>
      <c r="J282">
        <f>IF(Y281&gt;0,IF(ISTEXT('Mortgage 1 Info Calcs'!K$4),"0",IF(ISTEXT(Y281),Y281,Y281+(IF(ISTEXT(K282),0,K282)))),0)</f>
        <v>17907.747922680624</v>
      </c>
      <c r="K282">
        <f>IF(ISBLANK('Mortgage 1 Monthly Table'!L282),0,'Mortgage 1 Monthly Table'!L282)</f>
        <v>0</v>
      </c>
      <c r="L282">
        <f>IF(ISBLANK('Mortgage 1 Monthly Table'!N282),IF('Mortgage 1 Info Calcs'!F$13="Calculated",IF('Mortgage 1 Info Calcs'!F$22="Keep Same",IF('Mortgage 1 Info Calcs'!F$5="Interest Only",IF(OR(I282&gt;L281,J282=""),I282,IF(J282&lt;L281,IF(J282&lt;L281,J282+I282,IF(L281+M281&gt;J282,L281+I282,L281)),IF(L281+M281&gt;J282,L281+I282,L281))),IF(H282&gt;L281,H282,IF(J282&gt;L281,IF(L281+M281&gt;J282,L281+I282,L281),J282+S282))),IF('Mortgage 1 Info Calcs'!F$5="Interest Only",'Mortgage 1 Monthly Calcs'!I282,'Mortgage 1 Monthly Calcs'!H282)),'Mortgage 1 Monthly Calcs'!L281),'Mortgage 1 Monthly Table'!N282)</f>
        <v>644.30140148552459</v>
      </c>
      <c r="M282">
        <f>IF(ISBLANK('Mortgage 1 Monthly Table'!P282),IF(N281&gt;J282,IF(J282&gt;L281,J282-L281,0),IF(OR(OR(Y281&lt;0,ISTEXT(Y281)),ISTEXT('Mortgage 1 Info Calcs'!$K$4)),"",'Mortgage 1 Info Calcs'!F$21)),'Mortgage 1 Monthly Table'!P282)</f>
        <v>0</v>
      </c>
      <c r="N282">
        <f t="shared" si="28"/>
        <v>644.30140148552459</v>
      </c>
      <c r="O282">
        <f>IF(OR(OR(Y281&lt;0,ISTEXT(Y281)),ISTEXT('Mortgage 1 Info Calcs'!$K$4)),"",(O281+M282))</f>
        <v>0</v>
      </c>
      <c r="P282">
        <f>IF(ISBLANK('Mortgage 1 Monthly Table'!T282),IF(ISTEXT(J282),0,IF(OR(Y281&lt;Q281,AND(Y281&lt;0,NOT(ISTEXT(Y281))),ISTEXT('Mortgage 1 Info Calcs'!$K$4)),IF(-Y281&gt;P281,-Y281,Y281-Q281),IF(J282="",0,'Mortgage 1 Info Calcs'!F$26))),'Mortgage 1 Monthly Table'!T282)</f>
        <v>0</v>
      </c>
      <c r="Q282">
        <f>IF(OR(OR(Y281&lt;0,ISTEXT(Y281)),ISTEXT('Mortgage 1 Info Calcs'!$K$4)),"",IF(O282&lt;0,Q281,(Q281+P282)))</f>
        <v>0</v>
      </c>
      <c r="R282">
        <f>IF(OR(ISERROR(L282-S282),ISTEXT('Mortgage 1 Info Calcs'!$K$4)),"",L282-S282+M282)</f>
        <v>554.7626618721215</v>
      </c>
      <c r="S282">
        <f>IF(OR(IF(ISERROR(ROUND((J282-Q282-'Mortgage 1 Info Calcs'!F$24)*(G282/12),2)),0,(J282-O282-Q282-'Mortgage 1 Info Calcs'!F$24)*(G282/12)),,,ISTEXT('Mortgage 1 Info Calcs'!K$4)),IF(((J282-Q282-'Mortgage 1 Info Calcs'!F$24)*(G282/12))&gt;0,((J282-Q282-'Mortgage 1 Info Calcs'!F$24)*(G282/12)),0),0)</f>
        <v>89.538739613403123</v>
      </c>
      <c r="T282">
        <f>IF(OR(ISERROR(SUM(R$12:R282)),(ISTEXT(T281)),(T281=(SUM(R$12:R282)))),"",SUM(R$12:R282))</f>
        <v>82647.014739192193</v>
      </c>
      <c r="U282">
        <f>SUM(S$12:S282)</f>
        <v>91958.665063380889</v>
      </c>
      <c r="V282" t="str">
        <f>IF(ISBLANK('Mortgage 1 Info Calcs'!F$28),"",IF((O282+Q282)&gt;0,((O282+Q282)*G282/12)-((O282+Q282)*(('Mortgage 1 Info Calcs'!F$28)-('Mortgage 1 Info Calcs'!F$28*'Mortgage 1 Info Calcs'!G$29))/12),""))</f>
        <v/>
      </c>
      <c r="W282" t="str">
        <f>IF(ISTEXT(V282),"",SUM(V$12:V282))</f>
        <v/>
      </c>
      <c r="X282">
        <f>IF(OR(J282=Q282,ISTEXT(Y281),ISTEXT('Mortgage 1 Info Calcs'!$F$17)),"",IF(('Mortgage 1 Info Calcs'!F$18*12)&gt;C281+1,IF(C281='Mortgage 1 Info Calcs'!F$18*12,0,'Mortgage 1 Info Calcs'!F$19+Y282*('Mortgage 1 Info Calcs'!F$17)),'Mortgage 1 Info Calcs'!F$19))</f>
        <v>0</v>
      </c>
      <c r="Y282">
        <f>IF(OR(ISERROR(J282-R282-M282),IF(ISERROR((J282-R282-M282)=0),"True",(J282-R282-M282)=0),ISTEXT('Mortgage 1 Info Calcs'!$K$4)),"",IF((J282&gt;(L282+M282)),(FV((G282/'Mortgage 1 Variables'!E$43),1,(L282+M282),-J282+Q282+'Mortgage 1 Info Calcs'!F$24,0))+Q282+'Mortgage 1 Info Calcs'!F$24+IF(I282&gt;0,0,-I282),""))</f>
        <v>17352.985260808517</v>
      </c>
      <c r="Z282" s="67">
        <f>IF((FV(IF(G282=0,'Mortgage 1 Info Calcs'!F$8,G282)/12,1,PMT(IF(G282=0,'Mortgage 1 Info Calcs'!F$8,G282)/12,('Mortgage 1 Info Calcs'!F$9*12)-C281,-Z281,0),-Z281,0))&gt;0,(FV(IF(G282=0,'Mortgage 1 Info Calcs'!F$8,G282)/12,1,PMT(IF(G282=0,'Mortgage 1 Info Calcs'!F$8,G282)/12,('Mortgage 1 Info Calcs'!F$9*12)-C281,-Z281,0),-Z281,0)),0)</f>
        <v>17352.985260808517</v>
      </c>
      <c r="AA282" s="67">
        <f>IF(Z282&lt;=0,0,(IPMT(IF(G282=0,'Mortgage 1 Info Calcs'!F$8,G282)/12,1,('Mortgage 1 Info Calcs'!F$9*12)-C281,-Z281,0)))</f>
        <v>89.538739613403123</v>
      </c>
      <c r="AB282" s="67">
        <f>IF(C282&lt;('Mortgage 1 Info Calcs'!F$9*12),SUM(AA$12:AA282),0)</f>
        <v>91958.665063380889</v>
      </c>
      <c r="AC282" s="14">
        <v>271</v>
      </c>
      <c r="AD282" s="174">
        <f t="shared" si="29"/>
        <v>22.583333333333332</v>
      </c>
      <c r="AE282" s="174" t="str">
        <f>IF(Y282="","",IF(J$12+X282='Mortgage 2 Monthly calcs'!J$12+'Mortgage 2 Monthly calcs'!V282,"",IF(J$12+X282&gt;'Mortgage 2 Monthly calcs'!J$12+'Mortgage 2 Monthly calcs'!V282,IF(Y282+X282+'Mortgage 1 Info Calcs'!F$15&gt;'Mortgage 2 Monthly calcs'!W282+'Mortgage 2 Monthly calcs'!V282,"",C282),IF(Y282+X282&lt;'Mortgage 2 Monthly calcs'!W282+'Mortgage 2 Monthly calcs'!V282,"",C282))))</f>
        <v/>
      </c>
      <c r="AG282" s="16"/>
      <c r="AH282" s="16"/>
      <c r="AI282" s="15"/>
    </row>
    <row r="283" spans="2:35" ht="11.7" customHeight="1" x14ac:dyDescent="0.25">
      <c r="B283">
        <f t="shared" si="27"/>
        <v>22.666666666666668</v>
      </c>
      <c r="C283">
        <v>272</v>
      </c>
      <c r="E283" t="str">
        <f t="shared" si="26"/>
        <v/>
      </c>
      <c r="F283" t="str">
        <f>VLOOKUP('Mortgage 1 Variables'!D$15,'Mortgage 1 Variables'!B$8:C$19,2)</f>
        <v>Jun</v>
      </c>
      <c r="G283">
        <f>IF(ISBLANK('Mortgage 1 Monthly Table'!G283),IF(OR(J283=Q283,ISTEXT(Y282),ISTEXT('Mortgage 1 Info Calcs'!$K$4)),0,IF(('Mortgage 1 Info Calcs'!F$7*12)&gt;C282,G282,IF(C282='Mortgage 1 Info Calcs'!F$7*12,'Mortgage 1 Info Calcs'!F$8,G282))),'Mortgage 1 Monthly Table'!G283)</f>
        <v>0.06</v>
      </c>
      <c r="H283">
        <f>((PMT(G283/'Mortgage 1 Variables'!E$43,('Mortgage 1 Info Calcs'!F$9*'Mortgage 1 Variables'!E$43)-C282,-J283,0)))</f>
        <v>644.30140148552516</v>
      </c>
      <c r="I283">
        <f>IF(OR(ISERROR(((IPMT(G283/'Mortgage 1 Variables'!E$43,1,'Mortgage 1 Info Calcs'!F$9*'Mortgage 1 Variables'!E$43,-J283+Q283+'Mortgage 1 Info Calcs'!F$24,IF('Mortgage 1 Info Calcs'!F$5="Interest Only",-J283+Q283+'Mortgage 1 Info Calcs'!F$24,0))))),(((IPMT(G283/'Mortgage 1 Variables'!E$43,1,'Mortgage 1 Info Calcs'!F$9*'Mortgage 1 Variables'!E$43,-J$12,-J$12)))=0)),0,((IPMT(G283/'Mortgage 1 Variables'!E$43,1,'Mortgage 1 Info Calcs'!F$9*'Mortgage 1 Variables'!E$43,-J283+Q283+'Mortgage 1 Info Calcs'!F$24,IF('Mortgage 1 Info Calcs'!F$5="Interest Only",-J283+Q283+'Mortgage 1 Info Calcs'!F$24,0)))))</f>
        <v>86.764926304042589</v>
      </c>
      <c r="J283">
        <f>IF(Y282&gt;0,IF(ISTEXT('Mortgage 1 Info Calcs'!K$4),"0",IF(ISTEXT(Y282),Y282,Y282+(IF(ISTEXT(K283),0,K283)))),0)</f>
        <v>17352.985260808517</v>
      </c>
      <c r="K283">
        <f>IF(ISBLANK('Mortgage 1 Monthly Table'!L283),0,'Mortgage 1 Monthly Table'!L283)</f>
        <v>0</v>
      </c>
      <c r="L283">
        <f>IF(ISBLANK('Mortgage 1 Monthly Table'!N283),IF('Mortgage 1 Info Calcs'!F$13="Calculated",IF('Mortgage 1 Info Calcs'!F$22="Keep Same",IF('Mortgage 1 Info Calcs'!F$5="Interest Only",IF(OR(I283&gt;L282,J283=""),I283,IF(J283&lt;L282,IF(J283&lt;L282,J283+I283,IF(L282+M282&gt;J283,L282+I283,L282)),IF(L282+M282&gt;J283,L282+I283,L282))),IF(H283&gt;L282,H283,IF(J283&gt;L282,IF(L282+M282&gt;J283,L282+I283,L282),J283+S283))),IF('Mortgage 1 Info Calcs'!F$5="Interest Only",'Mortgage 1 Monthly Calcs'!I283,'Mortgage 1 Monthly Calcs'!H283)),'Mortgage 1 Monthly Calcs'!L282),'Mortgage 1 Monthly Table'!N283)</f>
        <v>644.30140148552516</v>
      </c>
      <c r="M283">
        <f>IF(ISBLANK('Mortgage 1 Monthly Table'!P283),IF(N282&gt;J283,IF(J283&gt;L282,J283-L282,0),IF(OR(OR(Y282&lt;0,ISTEXT(Y282)),ISTEXT('Mortgage 1 Info Calcs'!$K$4)),"",'Mortgage 1 Info Calcs'!F$21)),'Mortgage 1 Monthly Table'!P283)</f>
        <v>0</v>
      </c>
      <c r="N283">
        <f t="shared" si="28"/>
        <v>644.30140148552516</v>
      </c>
      <c r="O283">
        <f>IF(OR(OR(Y282&lt;0,ISTEXT(Y282)),ISTEXT('Mortgage 1 Info Calcs'!$K$4)),"",(O282+M283))</f>
        <v>0</v>
      </c>
      <c r="P283">
        <f>IF(ISBLANK('Mortgage 1 Monthly Table'!T283),IF(ISTEXT(J283),0,IF(OR(Y282&lt;Q282,AND(Y282&lt;0,NOT(ISTEXT(Y282))),ISTEXT('Mortgage 1 Info Calcs'!$K$4)),IF(-Y282&gt;P282,-Y282,Y282-Q282),IF(J283="",0,'Mortgage 1 Info Calcs'!F$26))),'Mortgage 1 Monthly Table'!T283)</f>
        <v>0</v>
      </c>
      <c r="Q283">
        <f>IF(OR(OR(Y282&lt;0,ISTEXT(Y282)),ISTEXT('Mortgage 1 Info Calcs'!$K$4)),"",IF(O283&lt;0,Q282,(Q282+P283)))</f>
        <v>0</v>
      </c>
      <c r="R283">
        <f>IF(OR(ISERROR(L283-S283),ISTEXT('Mortgage 1 Info Calcs'!$K$4)),"",L283-S283+M283)</f>
        <v>557.53647518148261</v>
      </c>
      <c r="S283">
        <f>IF(OR(IF(ISERROR(ROUND((J283-Q283-'Mortgage 1 Info Calcs'!F$24)*(G283/12),2)),0,(J283-O283-Q283-'Mortgage 1 Info Calcs'!F$24)*(G283/12)),,,ISTEXT('Mortgage 1 Info Calcs'!K$4)),IF(((J283-Q283-'Mortgage 1 Info Calcs'!F$24)*(G283/12))&gt;0,((J283-Q283-'Mortgage 1 Info Calcs'!F$24)*(G283/12)),0),0)</f>
        <v>86.764926304042589</v>
      </c>
      <c r="T283">
        <f>IF(OR(ISERROR(SUM(R$12:R283)),(ISTEXT(T282)),(T282=(SUM(R$12:R283)))),"",SUM(R$12:R283))</f>
        <v>83204.551214373671</v>
      </c>
      <c r="U283">
        <f>SUM(S$12:S283)</f>
        <v>92045.429989684926</v>
      </c>
      <c r="V283" t="str">
        <f>IF(ISBLANK('Mortgage 1 Info Calcs'!F$28),"",IF((O283+Q283)&gt;0,((O283+Q283)*G283/12)-((O283+Q283)*(('Mortgage 1 Info Calcs'!F$28)-('Mortgage 1 Info Calcs'!F$28*'Mortgage 1 Info Calcs'!G$29))/12),""))</f>
        <v/>
      </c>
      <c r="W283" t="str">
        <f>IF(ISTEXT(V283),"",SUM(V$12:V283))</f>
        <v/>
      </c>
      <c r="X283">
        <f>IF(OR(J283=Q283,ISTEXT(Y282),ISTEXT('Mortgage 1 Info Calcs'!$F$17)),"",IF(('Mortgage 1 Info Calcs'!F$18*12)&gt;C282+1,IF(C282='Mortgage 1 Info Calcs'!F$18*12,0,'Mortgage 1 Info Calcs'!F$19+Y283*('Mortgage 1 Info Calcs'!F$17)),'Mortgage 1 Info Calcs'!F$19))</f>
        <v>0</v>
      </c>
      <c r="Y283">
        <f>IF(OR(ISERROR(J283-R283-M283),IF(ISERROR((J283-R283-M283)=0),"True",(J283-R283-M283)=0),ISTEXT('Mortgage 1 Info Calcs'!$K$4)),"",IF((J283&gt;(L283+M283)),(FV((G283/'Mortgage 1 Variables'!E$43),1,(L283+M283),-J283+Q283+'Mortgage 1 Info Calcs'!F$24,0))+Q283+'Mortgage 1 Info Calcs'!F$24+IF(I283&gt;0,0,-I283),""))</f>
        <v>16795.448785627046</v>
      </c>
      <c r="Z283" s="67">
        <f>IF((FV(IF(G283=0,'Mortgage 1 Info Calcs'!F$8,G283)/12,1,PMT(IF(G283=0,'Mortgage 1 Info Calcs'!F$8,G283)/12,('Mortgage 1 Info Calcs'!F$9*12)-C282,-Z282,0),-Z282,0))&gt;0,(FV(IF(G283=0,'Mortgage 1 Info Calcs'!F$8,G283)/12,1,PMT(IF(G283=0,'Mortgage 1 Info Calcs'!F$8,G283)/12,('Mortgage 1 Info Calcs'!F$9*12)-C282,-Z282,0),-Z282,0)),0)</f>
        <v>16795.448785627046</v>
      </c>
      <c r="AA283" s="67">
        <f>IF(Z283&lt;=0,0,(IPMT(IF(G283=0,'Mortgage 1 Info Calcs'!F$8,G283)/12,1,('Mortgage 1 Info Calcs'!F$9*12)-C282,-Z282,0)))</f>
        <v>86.764926304042589</v>
      </c>
      <c r="AB283" s="67">
        <f>IF(C283&lt;('Mortgage 1 Info Calcs'!F$9*12),SUM(AA$12:AA283),0)</f>
        <v>92045.429989684926</v>
      </c>
      <c r="AC283" s="14">
        <v>272</v>
      </c>
      <c r="AD283" s="174">
        <f t="shared" si="29"/>
        <v>22.666666666666668</v>
      </c>
      <c r="AE283" s="174" t="str">
        <f>IF(Y283="","",IF(J$12+X283='Mortgage 2 Monthly calcs'!J$12+'Mortgage 2 Monthly calcs'!V283,"",IF(J$12+X283&gt;'Mortgage 2 Monthly calcs'!J$12+'Mortgage 2 Monthly calcs'!V283,IF(Y283+X283+'Mortgage 1 Info Calcs'!F$15&gt;'Mortgage 2 Monthly calcs'!W283+'Mortgage 2 Monthly calcs'!V283,"",C283),IF(Y283+X283&lt;'Mortgage 2 Monthly calcs'!W283+'Mortgage 2 Monthly calcs'!V283,"",C283))))</f>
        <v/>
      </c>
      <c r="AG283" s="16"/>
      <c r="AH283" s="16"/>
      <c r="AI283" s="15"/>
    </row>
    <row r="284" spans="2:35" ht="11.7" customHeight="1" x14ac:dyDescent="0.25">
      <c r="B284">
        <f t="shared" si="27"/>
        <v>22.75</v>
      </c>
      <c r="C284">
        <v>273</v>
      </c>
      <c r="E284" t="str">
        <f t="shared" ref="E284:E347" si="30">IF(ISNUMBER(E272),E272+1,"")</f>
        <v/>
      </c>
      <c r="F284" t="str">
        <f>VLOOKUP('Mortgage 1 Variables'!D$16,'Mortgage 1 Variables'!B$8:C$19,2)</f>
        <v>Jul</v>
      </c>
      <c r="G284">
        <f>IF(ISBLANK('Mortgage 1 Monthly Table'!G284),IF(OR(J284=Q284,ISTEXT(Y283),ISTEXT('Mortgage 1 Info Calcs'!$K$4)),0,IF(('Mortgage 1 Info Calcs'!F$7*12)&gt;C283,G283,IF(C283='Mortgage 1 Info Calcs'!F$7*12,'Mortgage 1 Info Calcs'!F$8,G283))),'Mortgage 1 Monthly Table'!G284)</f>
        <v>0.06</v>
      </c>
      <c r="H284">
        <f>((PMT(G284/'Mortgage 1 Variables'!E$43,('Mortgage 1 Info Calcs'!F$9*'Mortgage 1 Variables'!E$43)-C283,-J284,0)))</f>
        <v>644.30140148552573</v>
      </c>
      <c r="I284">
        <f>IF(OR(ISERROR(((IPMT(G284/'Mortgage 1 Variables'!E$43,1,'Mortgage 1 Info Calcs'!F$9*'Mortgage 1 Variables'!E$43,-J284+Q284+'Mortgage 1 Info Calcs'!F$24,IF('Mortgage 1 Info Calcs'!F$5="Interest Only",-J284+Q284+'Mortgage 1 Info Calcs'!F$24,0))))),(((IPMT(G284/'Mortgage 1 Variables'!E$43,1,'Mortgage 1 Info Calcs'!F$9*'Mortgage 1 Variables'!E$43,-J$12,-J$12)))=0)),0,((IPMT(G284/'Mortgage 1 Variables'!E$43,1,'Mortgage 1 Info Calcs'!F$9*'Mortgage 1 Variables'!E$43,-J284+Q284+'Mortgage 1 Info Calcs'!F$24,IF('Mortgage 1 Info Calcs'!F$5="Interest Only",-J284+Q284+'Mortgage 1 Info Calcs'!F$24,0)))))</f>
        <v>83.977243928135238</v>
      </c>
      <c r="J284">
        <f>IF(Y283&gt;0,IF(ISTEXT('Mortgage 1 Info Calcs'!K$4),"0",IF(ISTEXT(Y283),Y283,Y283+(IF(ISTEXT(K284),0,K284)))),0)</f>
        <v>16795.448785627046</v>
      </c>
      <c r="K284">
        <f>IF(ISBLANK('Mortgage 1 Monthly Table'!L284),0,'Mortgage 1 Monthly Table'!L284)</f>
        <v>0</v>
      </c>
      <c r="L284">
        <f>IF(ISBLANK('Mortgage 1 Monthly Table'!N284),IF('Mortgage 1 Info Calcs'!F$13="Calculated",IF('Mortgage 1 Info Calcs'!F$22="Keep Same",IF('Mortgage 1 Info Calcs'!F$5="Interest Only",IF(OR(I284&gt;L283,J284=""),I284,IF(J284&lt;L283,IF(J284&lt;L283,J284+I284,IF(L283+M283&gt;J284,L283+I284,L283)),IF(L283+M283&gt;J284,L283+I284,L283))),IF(H284&gt;L283,H284,IF(J284&gt;L283,IF(L283+M283&gt;J284,L283+I284,L283),J284+S284))),IF('Mortgage 1 Info Calcs'!F$5="Interest Only",'Mortgage 1 Monthly Calcs'!I284,'Mortgage 1 Monthly Calcs'!H284)),'Mortgage 1 Monthly Calcs'!L283),'Mortgage 1 Monthly Table'!N284)</f>
        <v>644.30140148552573</v>
      </c>
      <c r="M284">
        <f>IF(ISBLANK('Mortgage 1 Monthly Table'!P284),IF(N283&gt;J284,IF(J284&gt;L283,J284-L283,0),IF(OR(OR(Y283&lt;0,ISTEXT(Y283)),ISTEXT('Mortgage 1 Info Calcs'!$K$4)),"",'Mortgage 1 Info Calcs'!F$21)),'Mortgage 1 Monthly Table'!P284)</f>
        <v>0</v>
      </c>
      <c r="N284">
        <f t="shared" si="28"/>
        <v>644.30140148552573</v>
      </c>
      <c r="O284">
        <f>IF(OR(OR(Y283&lt;0,ISTEXT(Y283)),ISTEXT('Mortgage 1 Info Calcs'!$K$4)),"",(O283+M284))</f>
        <v>0</v>
      </c>
      <c r="P284">
        <f>IF(ISBLANK('Mortgage 1 Monthly Table'!T284),IF(ISTEXT(J284),0,IF(OR(Y283&lt;Q283,AND(Y283&lt;0,NOT(ISTEXT(Y283))),ISTEXT('Mortgage 1 Info Calcs'!$K$4)),IF(-Y283&gt;P283,-Y283,Y283-Q283),IF(J284="",0,'Mortgage 1 Info Calcs'!F$26))),'Mortgage 1 Monthly Table'!T284)</f>
        <v>0</v>
      </c>
      <c r="Q284">
        <f>IF(OR(OR(Y283&lt;0,ISTEXT(Y283)),ISTEXT('Mortgage 1 Info Calcs'!$K$4)),"",IF(O284&lt;0,Q283,(Q283+P284)))</f>
        <v>0</v>
      </c>
      <c r="R284">
        <f>IF(OR(ISERROR(L284-S284),ISTEXT('Mortgage 1 Info Calcs'!$K$4)),"",L284-S284+M284)</f>
        <v>560.32415755739044</v>
      </c>
      <c r="S284">
        <f>IF(OR(IF(ISERROR(ROUND((J284-Q284-'Mortgage 1 Info Calcs'!F$24)*(G284/12),2)),0,(J284-O284-Q284-'Mortgage 1 Info Calcs'!F$24)*(G284/12)),,,ISTEXT('Mortgage 1 Info Calcs'!K$4)),IF(((J284-Q284-'Mortgage 1 Info Calcs'!F$24)*(G284/12))&gt;0,((J284-Q284-'Mortgage 1 Info Calcs'!F$24)*(G284/12)),0),0)</f>
        <v>83.977243928135238</v>
      </c>
      <c r="T284">
        <f>IF(OR(ISERROR(SUM(R$12:R284)),(ISTEXT(T283)),(T283=(SUM(R$12:R284)))),"",SUM(R$12:R284))</f>
        <v>83764.875371931063</v>
      </c>
      <c r="U284">
        <f>SUM(S$12:S284)</f>
        <v>92129.407233613063</v>
      </c>
      <c r="V284" t="str">
        <f>IF(ISBLANK('Mortgage 1 Info Calcs'!F$28),"",IF((O284+Q284)&gt;0,((O284+Q284)*G284/12)-((O284+Q284)*(('Mortgage 1 Info Calcs'!F$28)-('Mortgage 1 Info Calcs'!F$28*'Mortgage 1 Info Calcs'!G$29))/12),""))</f>
        <v/>
      </c>
      <c r="W284" t="str">
        <f>IF(ISTEXT(V284),"",SUM(V$12:V284))</f>
        <v/>
      </c>
      <c r="X284">
        <f>IF(OR(J284=Q284,ISTEXT(Y283),ISTEXT('Mortgage 1 Info Calcs'!$F$17)),"",IF(('Mortgage 1 Info Calcs'!F$18*12)&gt;C283+1,IF(C283='Mortgage 1 Info Calcs'!F$18*12,0,'Mortgage 1 Info Calcs'!F$19+Y284*('Mortgage 1 Info Calcs'!F$17)),'Mortgage 1 Info Calcs'!F$19))</f>
        <v>0</v>
      </c>
      <c r="Y284">
        <f>IF(OR(ISERROR(J284-R284-M284),IF(ISERROR((J284-R284-M284)=0),"True",(J284-R284-M284)=0),ISTEXT('Mortgage 1 Info Calcs'!$K$4)),"",IF((J284&gt;(L284+M284)),(FV((G284/'Mortgage 1 Variables'!E$43),1,(L284+M284),-J284+Q284+'Mortgage 1 Info Calcs'!F$24,0))+Q284+'Mortgage 1 Info Calcs'!F$24+IF(I284&gt;0,0,-I284),""))</f>
        <v>16235.124628069667</v>
      </c>
      <c r="Z284" s="67">
        <f>IF((FV(IF(G284=0,'Mortgage 1 Info Calcs'!F$8,G284)/12,1,PMT(IF(G284=0,'Mortgage 1 Info Calcs'!F$8,G284)/12,('Mortgage 1 Info Calcs'!F$9*12)-C283,-Z283,0),-Z283,0))&gt;0,(FV(IF(G284=0,'Mortgage 1 Info Calcs'!F$8,G284)/12,1,PMT(IF(G284=0,'Mortgage 1 Info Calcs'!F$8,G284)/12,('Mortgage 1 Info Calcs'!F$9*12)-C283,-Z283,0),-Z283,0)),0)</f>
        <v>16235.124628069667</v>
      </c>
      <c r="AA284" s="67">
        <f>IF(Z284&lt;=0,0,(IPMT(IF(G284=0,'Mortgage 1 Info Calcs'!F$8,G284)/12,1,('Mortgage 1 Info Calcs'!F$9*12)-C283,-Z283,0)))</f>
        <v>83.977243928135238</v>
      </c>
      <c r="AB284" s="67">
        <f>IF(C284&lt;('Mortgage 1 Info Calcs'!F$9*12),SUM(AA$12:AA284),0)</f>
        <v>92129.407233613063</v>
      </c>
      <c r="AC284" s="14">
        <v>273</v>
      </c>
      <c r="AD284" s="174">
        <f t="shared" si="29"/>
        <v>22.75</v>
      </c>
      <c r="AE284" s="174" t="str">
        <f>IF(Y284="","",IF(J$12+X284='Mortgage 2 Monthly calcs'!J$12+'Mortgage 2 Monthly calcs'!V284,"",IF(J$12+X284&gt;'Mortgage 2 Monthly calcs'!J$12+'Mortgage 2 Monthly calcs'!V284,IF(Y284+X284+'Mortgage 1 Info Calcs'!F$15&gt;'Mortgage 2 Monthly calcs'!W284+'Mortgage 2 Monthly calcs'!V284,"",C284),IF(Y284+X284&lt;'Mortgage 2 Monthly calcs'!W284+'Mortgage 2 Monthly calcs'!V284,"",C284))))</f>
        <v/>
      </c>
      <c r="AG284" s="16"/>
      <c r="AH284" s="16"/>
      <c r="AI284" s="15"/>
    </row>
    <row r="285" spans="2:35" ht="11.7" customHeight="1" x14ac:dyDescent="0.25">
      <c r="B285">
        <f t="shared" si="27"/>
        <v>22.833333333333332</v>
      </c>
      <c r="C285">
        <v>274</v>
      </c>
      <c r="E285" t="str">
        <f t="shared" si="30"/>
        <v/>
      </c>
      <c r="F285" t="str">
        <f>VLOOKUP('Mortgage 1 Variables'!D$17,'Mortgage 1 Variables'!B$8:C$19,2)</f>
        <v>Aug</v>
      </c>
      <c r="G285">
        <f>IF(ISBLANK('Mortgage 1 Monthly Table'!G285),IF(OR(J285=Q285,ISTEXT(Y284),ISTEXT('Mortgage 1 Info Calcs'!$K$4)),0,IF(('Mortgage 1 Info Calcs'!F$7*12)&gt;C284,G284,IF(C284='Mortgage 1 Info Calcs'!F$7*12,'Mortgage 1 Info Calcs'!F$8,G284))),'Mortgage 1 Monthly Table'!G285)</f>
        <v>0.06</v>
      </c>
      <c r="H285">
        <f>((PMT(G285/'Mortgage 1 Variables'!E$43,('Mortgage 1 Info Calcs'!F$9*'Mortgage 1 Variables'!E$43)-C284,-J285,0)))</f>
        <v>644.30140148552618</v>
      </c>
      <c r="I285">
        <f>IF(OR(ISERROR(((IPMT(G285/'Mortgage 1 Variables'!E$43,1,'Mortgage 1 Info Calcs'!F$9*'Mortgage 1 Variables'!E$43,-J285+Q285+'Mortgage 1 Info Calcs'!F$24,IF('Mortgage 1 Info Calcs'!F$5="Interest Only",-J285+Q285+'Mortgage 1 Info Calcs'!F$24,0))))),(((IPMT(G285/'Mortgage 1 Variables'!E$43,1,'Mortgage 1 Info Calcs'!F$9*'Mortgage 1 Variables'!E$43,-J$12,-J$12)))=0)),0,((IPMT(G285/'Mortgage 1 Variables'!E$43,1,'Mortgage 1 Info Calcs'!F$9*'Mortgage 1 Variables'!E$43,-J285+Q285+'Mortgage 1 Info Calcs'!F$24,IF('Mortgage 1 Info Calcs'!F$5="Interest Only",-J285+Q285+'Mortgage 1 Info Calcs'!F$24,0)))))</f>
        <v>81.175623140348335</v>
      </c>
      <c r="J285">
        <f>IF(Y284&gt;0,IF(ISTEXT('Mortgage 1 Info Calcs'!K$4),"0",IF(ISTEXT(Y284),Y284,Y284+(IF(ISTEXT(K285),0,K285)))),0)</f>
        <v>16235.124628069667</v>
      </c>
      <c r="K285">
        <f>IF(ISBLANK('Mortgage 1 Monthly Table'!L285),0,'Mortgage 1 Monthly Table'!L285)</f>
        <v>0</v>
      </c>
      <c r="L285">
        <f>IF(ISBLANK('Mortgage 1 Monthly Table'!N285),IF('Mortgage 1 Info Calcs'!F$13="Calculated",IF('Mortgage 1 Info Calcs'!F$22="Keep Same",IF('Mortgage 1 Info Calcs'!F$5="Interest Only",IF(OR(I285&gt;L284,J285=""),I285,IF(J285&lt;L284,IF(J285&lt;L284,J285+I285,IF(L284+M284&gt;J285,L284+I285,L284)),IF(L284+M284&gt;J285,L284+I285,L284))),IF(H285&gt;L284,H285,IF(J285&gt;L284,IF(L284+M284&gt;J285,L284+I285,L284),J285+S285))),IF('Mortgage 1 Info Calcs'!F$5="Interest Only",'Mortgage 1 Monthly Calcs'!I285,'Mortgage 1 Monthly Calcs'!H285)),'Mortgage 1 Monthly Calcs'!L284),'Mortgage 1 Monthly Table'!N285)</f>
        <v>644.30140148552618</v>
      </c>
      <c r="M285">
        <f>IF(ISBLANK('Mortgage 1 Monthly Table'!P285),IF(N284&gt;J285,IF(J285&gt;L284,J285-L284,0),IF(OR(OR(Y284&lt;0,ISTEXT(Y284)),ISTEXT('Mortgage 1 Info Calcs'!$K$4)),"",'Mortgage 1 Info Calcs'!F$21)),'Mortgage 1 Monthly Table'!P285)</f>
        <v>0</v>
      </c>
      <c r="N285">
        <f t="shared" si="28"/>
        <v>644.30140148552618</v>
      </c>
      <c r="O285">
        <f>IF(OR(OR(Y284&lt;0,ISTEXT(Y284)),ISTEXT('Mortgage 1 Info Calcs'!$K$4)),"",(O284+M285))</f>
        <v>0</v>
      </c>
      <c r="P285">
        <f>IF(ISBLANK('Mortgage 1 Monthly Table'!T285),IF(ISTEXT(J285),0,IF(OR(Y284&lt;Q284,AND(Y284&lt;0,NOT(ISTEXT(Y284))),ISTEXT('Mortgage 1 Info Calcs'!$K$4)),IF(-Y284&gt;P284,-Y284,Y284-Q284),IF(J285="",0,'Mortgage 1 Info Calcs'!F$26))),'Mortgage 1 Monthly Table'!T285)</f>
        <v>0</v>
      </c>
      <c r="Q285">
        <f>IF(OR(OR(Y284&lt;0,ISTEXT(Y284)),ISTEXT('Mortgage 1 Info Calcs'!$K$4)),"",IF(O285&lt;0,Q284,(Q284+P285)))</f>
        <v>0</v>
      </c>
      <c r="R285">
        <f>IF(OR(ISERROR(L285-S285),ISTEXT('Mortgage 1 Info Calcs'!$K$4)),"",L285-S285+M285)</f>
        <v>563.12577834517788</v>
      </c>
      <c r="S285">
        <f>IF(OR(IF(ISERROR(ROUND((J285-Q285-'Mortgage 1 Info Calcs'!F$24)*(G285/12),2)),0,(J285-O285-Q285-'Mortgage 1 Info Calcs'!F$24)*(G285/12)),,,ISTEXT('Mortgage 1 Info Calcs'!K$4)),IF(((J285-Q285-'Mortgage 1 Info Calcs'!F$24)*(G285/12))&gt;0,((J285-Q285-'Mortgage 1 Info Calcs'!F$24)*(G285/12)),0),0)</f>
        <v>81.175623140348335</v>
      </c>
      <c r="T285">
        <f>IF(OR(ISERROR(SUM(R$12:R285)),(ISTEXT(T284)),(T284=(SUM(R$12:R285)))),"",SUM(R$12:R285))</f>
        <v>84328.001150276235</v>
      </c>
      <c r="U285">
        <f>SUM(S$12:S285)</f>
        <v>92210.582856753404</v>
      </c>
      <c r="V285" t="str">
        <f>IF(ISBLANK('Mortgage 1 Info Calcs'!F$28),"",IF((O285+Q285)&gt;0,((O285+Q285)*G285/12)-((O285+Q285)*(('Mortgage 1 Info Calcs'!F$28)-('Mortgage 1 Info Calcs'!F$28*'Mortgage 1 Info Calcs'!G$29))/12),""))</f>
        <v/>
      </c>
      <c r="W285" t="str">
        <f>IF(ISTEXT(V285),"",SUM(V$12:V285))</f>
        <v/>
      </c>
      <c r="X285">
        <f>IF(OR(J285=Q285,ISTEXT(Y284),ISTEXT('Mortgage 1 Info Calcs'!$F$17)),"",IF(('Mortgage 1 Info Calcs'!F$18*12)&gt;C284+1,IF(C284='Mortgage 1 Info Calcs'!F$18*12,0,'Mortgage 1 Info Calcs'!F$19+Y285*('Mortgage 1 Info Calcs'!F$17)),'Mortgage 1 Info Calcs'!F$19))</f>
        <v>0</v>
      </c>
      <c r="Y285">
        <f>IF(OR(ISERROR(J285-R285-M285),IF(ISERROR((J285-R285-M285)=0),"True",(J285-R285-M285)=0),ISTEXT('Mortgage 1 Info Calcs'!$K$4)),"",IF((J285&gt;(L285+M285)),(FV((G285/'Mortgage 1 Variables'!E$43),1,(L285+M285),-J285+Q285+'Mortgage 1 Info Calcs'!F$24,0))+Q285+'Mortgage 1 Info Calcs'!F$24+IF(I285&gt;0,0,-I285),""))</f>
        <v>15671.998849724501</v>
      </c>
      <c r="Z285" s="67">
        <f>IF((FV(IF(G285=0,'Mortgage 1 Info Calcs'!F$8,G285)/12,1,PMT(IF(G285=0,'Mortgage 1 Info Calcs'!F$8,G285)/12,('Mortgage 1 Info Calcs'!F$9*12)-C284,-Z284,0),-Z284,0))&gt;0,(FV(IF(G285=0,'Mortgage 1 Info Calcs'!F$8,G285)/12,1,PMT(IF(G285=0,'Mortgage 1 Info Calcs'!F$8,G285)/12,('Mortgage 1 Info Calcs'!F$9*12)-C284,-Z284,0),-Z284,0)),0)</f>
        <v>15671.998849724501</v>
      </c>
      <c r="AA285" s="67">
        <f>IF(Z285&lt;=0,0,(IPMT(IF(G285=0,'Mortgage 1 Info Calcs'!F$8,G285)/12,1,('Mortgage 1 Info Calcs'!F$9*12)-C284,-Z284,0)))</f>
        <v>81.175623140348335</v>
      </c>
      <c r="AB285" s="67">
        <f>IF(C285&lt;('Mortgage 1 Info Calcs'!F$9*12),SUM(AA$12:AA285),0)</f>
        <v>92210.582856753404</v>
      </c>
      <c r="AC285" s="14">
        <v>274</v>
      </c>
      <c r="AD285" s="174">
        <f t="shared" si="29"/>
        <v>22.833333333333332</v>
      </c>
      <c r="AE285" s="174" t="str">
        <f>IF(Y285="","",IF(J$12+X285='Mortgage 2 Monthly calcs'!J$12+'Mortgage 2 Monthly calcs'!V285,"",IF(J$12+X285&gt;'Mortgage 2 Monthly calcs'!J$12+'Mortgage 2 Monthly calcs'!V285,IF(Y285+X285+'Mortgage 1 Info Calcs'!F$15&gt;'Mortgage 2 Monthly calcs'!W285+'Mortgage 2 Monthly calcs'!V285,"",C285),IF(Y285+X285&lt;'Mortgage 2 Monthly calcs'!W285+'Mortgage 2 Monthly calcs'!V285,"",C285))))</f>
        <v/>
      </c>
      <c r="AG285" s="16"/>
      <c r="AH285" s="16"/>
      <c r="AI285" s="15"/>
    </row>
    <row r="286" spans="2:35" ht="11.7" customHeight="1" x14ac:dyDescent="0.25">
      <c r="B286">
        <f t="shared" si="27"/>
        <v>22.916666666666668</v>
      </c>
      <c r="C286">
        <v>275</v>
      </c>
      <c r="E286" t="str">
        <f t="shared" si="30"/>
        <v/>
      </c>
      <c r="F286" t="str">
        <f>VLOOKUP('Mortgage 1 Variables'!D$18,'Mortgage 1 Variables'!B$8:C$19,2)</f>
        <v>Sep</v>
      </c>
      <c r="G286">
        <f>IF(ISBLANK('Mortgage 1 Monthly Table'!G286),IF(OR(J286=Q286,ISTEXT(Y285),ISTEXT('Mortgage 1 Info Calcs'!$K$4)),0,IF(('Mortgage 1 Info Calcs'!F$7*12)&gt;C285,G285,IF(C285='Mortgage 1 Info Calcs'!F$7*12,'Mortgage 1 Info Calcs'!F$8,G285))),'Mortgage 1 Monthly Table'!G286)</f>
        <v>0.06</v>
      </c>
      <c r="H286">
        <f>((PMT(G286/'Mortgage 1 Variables'!E$43,('Mortgage 1 Info Calcs'!F$9*'Mortgage 1 Variables'!E$43)-C285,-J286,0)))</f>
        <v>644.30140148552664</v>
      </c>
      <c r="I286">
        <f>IF(OR(ISERROR(((IPMT(G286/'Mortgage 1 Variables'!E$43,1,'Mortgage 1 Info Calcs'!F$9*'Mortgage 1 Variables'!E$43,-J286+Q286+'Mortgage 1 Info Calcs'!F$24,IF('Mortgage 1 Info Calcs'!F$5="Interest Only",-J286+Q286+'Mortgage 1 Info Calcs'!F$24,0))))),(((IPMT(G286/'Mortgage 1 Variables'!E$43,1,'Mortgage 1 Info Calcs'!F$9*'Mortgage 1 Variables'!E$43,-J$12,-J$12)))=0)),0,((IPMT(G286/'Mortgage 1 Variables'!E$43,1,'Mortgage 1 Info Calcs'!F$9*'Mortgage 1 Variables'!E$43,-J286+Q286+'Mortgage 1 Info Calcs'!F$24,IF('Mortgage 1 Info Calcs'!F$5="Interest Only",-J286+Q286+'Mortgage 1 Info Calcs'!F$24,0)))))</f>
        <v>78.359994248622499</v>
      </c>
      <c r="J286">
        <f>IF(Y285&gt;0,IF(ISTEXT('Mortgage 1 Info Calcs'!K$4),"0",IF(ISTEXT(Y285),Y285,Y285+(IF(ISTEXT(K286),0,K286)))),0)</f>
        <v>15671.998849724501</v>
      </c>
      <c r="K286">
        <f>IF(ISBLANK('Mortgage 1 Monthly Table'!L286),0,'Mortgage 1 Monthly Table'!L286)</f>
        <v>0</v>
      </c>
      <c r="L286">
        <f>IF(ISBLANK('Mortgage 1 Monthly Table'!N286),IF('Mortgage 1 Info Calcs'!F$13="Calculated",IF('Mortgage 1 Info Calcs'!F$22="Keep Same",IF('Mortgage 1 Info Calcs'!F$5="Interest Only",IF(OR(I286&gt;L285,J286=""),I286,IF(J286&lt;L285,IF(J286&lt;L285,J286+I286,IF(L285+M285&gt;J286,L285+I286,L285)),IF(L285+M285&gt;J286,L285+I286,L285))),IF(H286&gt;L285,H286,IF(J286&gt;L285,IF(L285+M285&gt;J286,L285+I286,L285),J286+S286))),IF('Mortgage 1 Info Calcs'!F$5="Interest Only",'Mortgage 1 Monthly Calcs'!I286,'Mortgage 1 Monthly Calcs'!H286)),'Mortgage 1 Monthly Calcs'!L285),'Mortgage 1 Monthly Table'!N286)</f>
        <v>644.30140148552664</v>
      </c>
      <c r="M286">
        <f>IF(ISBLANK('Mortgage 1 Monthly Table'!P286),IF(N285&gt;J286,IF(J286&gt;L285,J286-L285,0),IF(OR(OR(Y285&lt;0,ISTEXT(Y285)),ISTEXT('Mortgage 1 Info Calcs'!$K$4)),"",'Mortgage 1 Info Calcs'!F$21)),'Mortgage 1 Monthly Table'!P286)</f>
        <v>0</v>
      </c>
      <c r="N286">
        <f t="shared" si="28"/>
        <v>644.30140148552664</v>
      </c>
      <c r="O286">
        <f>IF(OR(OR(Y285&lt;0,ISTEXT(Y285)),ISTEXT('Mortgage 1 Info Calcs'!$K$4)),"",(O285+M286))</f>
        <v>0</v>
      </c>
      <c r="P286">
        <f>IF(ISBLANK('Mortgage 1 Monthly Table'!T286),IF(ISTEXT(J286),0,IF(OR(Y285&lt;Q285,AND(Y285&lt;0,NOT(ISTEXT(Y285))),ISTEXT('Mortgage 1 Info Calcs'!$K$4)),IF(-Y285&gt;P285,-Y285,Y285-Q285),IF(J286="",0,'Mortgage 1 Info Calcs'!F$26))),'Mortgage 1 Monthly Table'!T286)</f>
        <v>0</v>
      </c>
      <c r="Q286">
        <f>IF(OR(OR(Y285&lt;0,ISTEXT(Y285)),ISTEXT('Mortgage 1 Info Calcs'!$K$4)),"",IF(O286&lt;0,Q285,(Q285+P286)))</f>
        <v>0</v>
      </c>
      <c r="R286">
        <f>IF(OR(ISERROR(L286-S286),ISTEXT('Mortgage 1 Info Calcs'!$K$4)),"",L286-S286+M286)</f>
        <v>565.94140723690407</v>
      </c>
      <c r="S286">
        <f>IF(OR(IF(ISERROR(ROUND((J286-Q286-'Mortgage 1 Info Calcs'!F$24)*(G286/12),2)),0,(J286-O286-Q286-'Mortgage 1 Info Calcs'!F$24)*(G286/12)),,,ISTEXT('Mortgage 1 Info Calcs'!K$4)),IF(((J286-Q286-'Mortgage 1 Info Calcs'!F$24)*(G286/12))&gt;0,((J286-Q286-'Mortgage 1 Info Calcs'!F$24)*(G286/12)),0),0)</f>
        <v>78.359994248622513</v>
      </c>
      <c r="T286">
        <f>IF(OR(ISERROR(SUM(R$12:R286)),(ISTEXT(T285)),(T285=(SUM(R$12:R286)))),"",SUM(R$12:R286))</f>
        <v>84893.942557513146</v>
      </c>
      <c r="U286">
        <f>SUM(S$12:S286)</f>
        <v>92288.942851002023</v>
      </c>
      <c r="V286" t="str">
        <f>IF(ISBLANK('Mortgage 1 Info Calcs'!F$28),"",IF((O286+Q286)&gt;0,((O286+Q286)*G286/12)-((O286+Q286)*(('Mortgage 1 Info Calcs'!F$28)-('Mortgage 1 Info Calcs'!F$28*'Mortgage 1 Info Calcs'!G$29))/12),""))</f>
        <v/>
      </c>
      <c r="W286" t="str">
        <f>IF(ISTEXT(V286),"",SUM(V$12:V286))</f>
        <v/>
      </c>
      <c r="X286">
        <f>IF(OR(J286=Q286,ISTEXT(Y285),ISTEXT('Mortgage 1 Info Calcs'!$F$17)),"",IF(('Mortgage 1 Info Calcs'!F$18*12)&gt;C285+1,IF(C285='Mortgage 1 Info Calcs'!F$18*12,0,'Mortgage 1 Info Calcs'!F$19+Y286*('Mortgage 1 Info Calcs'!F$17)),'Mortgage 1 Info Calcs'!F$19))</f>
        <v>0</v>
      </c>
      <c r="Y286">
        <f>IF(OR(ISERROR(J286-R286-M286),IF(ISERROR((J286-R286-M286)=0),"True",(J286-R286-M286)=0),ISTEXT('Mortgage 1 Info Calcs'!$K$4)),"",IF((J286&gt;(L286+M286)),(FV((G286/'Mortgage 1 Variables'!E$43),1,(L286+M286),-J286+Q286+'Mortgage 1 Info Calcs'!F$24,0))+Q286+'Mortgage 1 Info Calcs'!F$24+IF(I286&gt;0,0,-I286),""))</f>
        <v>15106.05744248761</v>
      </c>
      <c r="Z286" s="67">
        <f>IF((FV(IF(G286=0,'Mortgage 1 Info Calcs'!F$8,G286)/12,1,PMT(IF(G286=0,'Mortgage 1 Info Calcs'!F$8,G286)/12,('Mortgage 1 Info Calcs'!F$9*12)-C285,-Z285,0),-Z285,0))&gt;0,(FV(IF(G286=0,'Mortgage 1 Info Calcs'!F$8,G286)/12,1,PMT(IF(G286=0,'Mortgage 1 Info Calcs'!F$8,G286)/12,('Mortgage 1 Info Calcs'!F$9*12)-C285,-Z285,0),-Z285,0)),0)</f>
        <v>15106.05744248761</v>
      </c>
      <c r="AA286" s="67">
        <f>IF(Z286&lt;=0,0,(IPMT(IF(G286=0,'Mortgage 1 Info Calcs'!F$8,G286)/12,1,('Mortgage 1 Info Calcs'!F$9*12)-C285,-Z285,0)))</f>
        <v>78.359994248622513</v>
      </c>
      <c r="AB286" s="67">
        <f>IF(C286&lt;('Mortgage 1 Info Calcs'!F$9*12),SUM(AA$12:AA286),0)</f>
        <v>92288.942851002023</v>
      </c>
      <c r="AC286" s="14">
        <v>275</v>
      </c>
      <c r="AD286" s="174">
        <f t="shared" si="29"/>
        <v>22.916666666666668</v>
      </c>
      <c r="AE286" s="174" t="str">
        <f>IF(Y286="","",IF(J$12+X286='Mortgage 2 Monthly calcs'!J$12+'Mortgage 2 Monthly calcs'!V286,"",IF(J$12+X286&gt;'Mortgage 2 Monthly calcs'!J$12+'Mortgage 2 Monthly calcs'!V286,IF(Y286+X286+'Mortgage 1 Info Calcs'!F$15&gt;'Mortgage 2 Monthly calcs'!W286+'Mortgage 2 Monthly calcs'!V286,"",C286),IF(Y286+X286&lt;'Mortgage 2 Monthly calcs'!W286+'Mortgage 2 Monthly calcs'!V286,"",C286))))</f>
        <v/>
      </c>
      <c r="AG286" s="16"/>
      <c r="AH286" s="16"/>
      <c r="AI286" s="15"/>
    </row>
    <row r="287" spans="2:35" ht="11.7" customHeight="1" x14ac:dyDescent="0.25">
      <c r="B287">
        <f t="shared" si="27"/>
        <v>23</v>
      </c>
      <c r="C287">
        <v>276</v>
      </c>
      <c r="D287">
        <f>D275+1</f>
        <v>23</v>
      </c>
      <c r="E287" t="str">
        <f t="shared" si="30"/>
        <v/>
      </c>
      <c r="F287" t="str">
        <f>VLOOKUP('Mortgage 1 Variables'!D$19,'Mortgage 1 Variables'!B$8:C$19,2)</f>
        <v>Oct</v>
      </c>
      <c r="G287">
        <f>IF(ISBLANK('Mortgage 1 Monthly Table'!G287),IF(OR(J287=Q287,ISTEXT(Y286),ISTEXT('Mortgage 1 Info Calcs'!$K$4)),0,IF(('Mortgage 1 Info Calcs'!F$7*12)&gt;C286,G286,IF(C286='Mortgage 1 Info Calcs'!F$7*12,'Mortgage 1 Info Calcs'!F$8,G286))),'Mortgage 1 Monthly Table'!G287)</f>
        <v>0.06</v>
      </c>
      <c r="H287">
        <f>((PMT(G287/'Mortgage 1 Variables'!E$43,('Mortgage 1 Info Calcs'!F$9*'Mortgage 1 Variables'!E$43)-C286,-J287,0)))</f>
        <v>644.30140148552721</v>
      </c>
      <c r="I287">
        <f>IF(OR(ISERROR(((IPMT(G287/'Mortgage 1 Variables'!E$43,1,'Mortgage 1 Info Calcs'!F$9*'Mortgage 1 Variables'!E$43,-J287+Q287+'Mortgage 1 Info Calcs'!F$24,IF('Mortgage 1 Info Calcs'!F$5="Interest Only",-J287+Q287+'Mortgage 1 Info Calcs'!F$24,0))))),(((IPMT(G287/'Mortgage 1 Variables'!E$43,1,'Mortgage 1 Info Calcs'!F$9*'Mortgage 1 Variables'!E$43,-J$12,-J$12)))=0)),0,((IPMT(G287/'Mortgage 1 Variables'!E$43,1,'Mortgage 1 Info Calcs'!F$9*'Mortgage 1 Variables'!E$43,-J287+Q287+'Mortgage 1 Info Calcs'!F$24,IF('Mortgage 1 Info Calcs'!F$5="Interest Only",-J287+Q287+'Mortgage 1 Info Calcs'!F$24,0)))))</f>
        <v>75.530287212438054</v>
      </c>
      <c r="J287">
        <f>IF(Y286&gt;0,IF(ISTEXT('Mortgage 1 Info Calcs'!K$4),"0",IF(ISTEXT(Y286),Y286,Y286+(IF(ISTEXT(K287),0,K287)))),0)</f>
        <v>15106.05744248761</v>
      </c>
      <c r="K287">
        <f>IF(ISBLANK('Mortgage 1 Monthly Table'!L287),0,'Mortgage 1 Monthly Table'!L287)</f>
        <v>0</v>
      </c>
      <c r="L287">
        <f>IF(ISBLANK('Mortgage 1 Monthly Table'!N287),IF('Mortgage 1 Info Calcs'!F$13="Calculated",IF('Mortgage 1 Info Calcs'!F$22="Keep Same",IF('Mortgage 1 Info Calcs'!F$5="Interest Only",IF(OR(I287&gt;L286,J287=""),I287,IF(J287&lt;L286,IF(J287&lt;L286,J287+I287,IF(L286+M286&gt;J287,L286+I287,L286)),IF(L286+M286&gt;J287,L286+I287,L286))),IF(H287&gt;L286,H287,IF(J287&gt;L286,IF(L286+M286&gt;J287,L286+I287,L286),J287+S287))),IF('Mortgage 1 Info Calcs'!F$5="Interest Only",'Mortgage 1 Monthly Calcs'!I287,'Mortgage 1 Monthly Calcs'!H287)),'Mortgage 1 Monthly Calcs'!L286),'Mortgage 1 Monthly Table'!N287)</f>
        <v>644.30140148552721</v>
      </c>
      <c r="M287">
        <f>IF(ISBLANK('Mortgage 1 Monthly Table'!P287),IF(N286&gt;J287,IF(J287&gt;L286,J287-L286,0),IF(OR(OR(Y286&lt;0,ISTEXT(Y286)),ISTEXT('Mortgage 1 Info Calcs'!$K$4)),"",'Mortgage 1 Info Calcs'!F$21)),'Mortgage 1 Monthly Table'!P287)</f>
        <v>0</v>
      </c>
      <c r="N287">
        <f t="shared" si="28"/>
        <v>644.30140148552721</v>
      </c>
      <c r="O287">
        <f>IF(OR(OR(Y286&lt;0,ISTEXT(Y286)),ISTEXT('Mortgage 1 Info Calcs'!$K$4)),"",(O286+M287))</f>
        <v>0</v>
      </c>
      <c r="P287">
        <f>IF(ISBLANK('Mortgage 1 Monthly Table'!T287),IF(ISTEXT(J287),0,IF(OR(Y286&lt;Q286,AND(Y286&lt;0,NOT(ISTEXT(Y286))),ISTEXT('Mortgage 1 Info Calcs'!$K$4)),IF(-Y286&gt;P286,-Y286,Y286-Q286),IF(J287="",0,'Mortgage 1 Info Calcs'!F$26))),'Mortgage 1 Monthly Table'!T287)</f>
        <v>0</v>
      </c>
      <c r="Q287">
        <f>IF(OR(OR(Y286&lt;0,ISTEXT(Y286)),ISTEXT('Mortgage 1 Info Calcs'!$K$4)),"",IF(O287&lt;0,Q286,(Q286+P287)))</f>
        <v>0</v>
      </c>
      <c r="R287">
        <f>IF(OR(ISERROR(L287-S287),ISTEXT('Mortgage 1 Info Calcs'!$K$4)),"",L287-S287+M287)</f>
        <v>568.7711142730891</v>
      </c>
      <c r="S287">
        <f>IF(OR(IF(ISERROR(ROUND((J287-Q287-'Mortgage 1 Info Calcs'!F$24)*(G287/12),2)),0,(J287-O287-Q287-'Mortgage 1 Info Calcs'!F$24)*(G287/12)),,,ISTEXT('Mortgage 1 Info Calcs'!K$4)),IF(((J287-Q287-'Mortgage 1 Info Calcs'!F$24)*(G287/12))&gt;0,((J287-Q287-'Mortgage 1 Info Calcs'!F$24)*(G287/12)),0),0)</f>
        <v>75.530287212438054</v>
      </c>
      <c r="T287">
        <f>IF(OR(ISERROR(SUM(R$12:R287)),(ISTEXT(T286)),(T286=(SUM(R$12:R287)))),"",SUM(R$12:R287))</f>
        <v>85462.71367178623</v>
      </c>
      <c r="U287">
        <f>SUM(S$12:S287)</f>
        <v>92364.473138214467</v>
      </c>
      <c r="V287" t="str">
        <f>IF(ISBLANK('Mortgage 1 Info Calcs'!F$28),"",IF((O287+Q287)&gt;0,((O287+Q287)*G287/12)-((O287+Q287)*(('Mortgage 1 Info Calcs'!F$28)-('Mortgage 1 Info Calcs'!F$28*'Mortgage 1 Info Calcs'!G$29))/12),""))</f>
        <v/>
      </c>
      <c r="W287" t="str">
        <f>IF(ISTEXT(V287),"",SUM(V$12:V287))</f>
        <v/>
      </c>
      <c r="X287">
        <f>IF(OR(J287=Q287,ISTEXT(Y286),ISTEXT('Mortgage 1 Info Calcs'!$F$17)),"",IF(('Mortgage 1 Info Calcs'!F$18*12)&gt;C286+1,IF(C286='Mortgage 1 Info Calcs'!F$18*12,0,'Mortgage 1 Info Calcs'!F$19+Y287*('Mortgage 1 Info Calcs'!F$17)),'Mortgage 1 Info Calcs'!F$19))</f>
        <v>0</v>
      </c>
      <c r="Y287">
        <f>IF(OR(ISERROR(J287-R287-M287),IF(ISERROR((J287-R287-M287)=0),"True",(J287-R287-M287)=0),ISTEXT('Mortgage 1 Info Calcs'!$K$4)),"",IF((J287&gt;(L287+M287)),(FV((G287/'Mortgage 1 Variables'!E$43),1,(L287+M287),-J287+Q287+'Mortgage 1 Info Calcs'!F$24,0))+Q287+'Mortgage 1 Info Calcs'!F$24+IF(I287&gt;0,0,-I287),""))</f>
        <v>14537.286328214534</v>
      </c>
      <c r="Z287" s="67">
        <f>IF((FV(IF(G287=0,'Mortgage 1 Info Calcs'!F$8,G287)/12,1,PMT(IF(G287=0,'Mortgage 1 Info Calcs'!F$8,G287)/12,('Mortgage 1 Info Calcs'!F$9*12)-C286,-Z286,0),-Z286,0))&gt;0,(FV(IF(G287=0,'Mortgage 1 Info Calcs'!F$8,G287)/12,1,PMT(IF(G287=0,'Mortgage 1 Info Calcs'!F$8,G287)/12,('Mortgage 1 Info Calcs'!F$9*12)-C286,-Z286,0),-Z286,0)),0)</f>
        <v>14537.286328214534</v>
      </c>
      <c r="AA287" s="67">
        <f>IF(Z287&lt;=0,0,(IPMT(IF(G287=0,'Mortgage 1 Info Calcs'!F$8,G287)/12,1,('Mortgage 1 Info Calcs'!F$9*12)-C286,-Z286,0)))</f>
        <v>75.530287212438054</v>
      </c>
      <c r="AB287" s="67">
        <f>IF(C287&lt;('Mortgage 1 Info Calcs'!F$9*12),SUM(AA$12:AA287),0)</f>
        <v>92364.473138214467</v>
      </c>
      <c r="AC287" s="14">
        <v>276</v>
      </c>
      <c r="AD287" s="174">
        <f t="shared" si="29"/>
        <v>23</v>
      </c>
      <c r="AE287" s="174" t="str">
        <f>IF(Y287="","",IF(J$12+X287='Mortgage 2 Monthly calcs'!J$12+'Mortgage 2 Monthly calcs'!V287,"",IF(J$12+X287&gt;'Mortgage 2 Monthly calcs'!J$12+'Mortgage 2 Monthly calcs'!V287,IF(Y287+X287+'Mortgage 1 Info Calcs'!F$15&gt;'Mortgage 2 Monthly calcs'!W287+'Mortgage 2 Monthly calcs'!V287,"",C287),IF(Y287+X287&lt;'Mortgage 2 Monthly calcs'!W287+'Mortgage 2 Monthly calcs'!V287,"",C287))))</f>
        <v/>
      </c>
      <c r="AG287" s="16"/>
      <c r="AH287" s="16"/>
      <c r="AI287" s="15"/>
    </row>
    <row r="288" spans="2:35" ht="11.7" customHeight="1" x14ac:dyDescent="0.25">
      <c r="B288">
        <f t="shared" si="27"/>
        <v>23.083333333333332</v>
      </c>
      <c r="C288">
        <v>277</v>
      </c>
      <c r="E288" t="str">
        <f t="shared" si="30"/>
        <v/>
      </c>
      <c r="F288" t="str">
        <f>VLOOKUP('Mortgage 1 Variables'!D$8,'Mortgage 1 Variables'!B$8:C$19,2)</f>
        <v>Nov</v>
      </c>
      <c r="G288">
        <f>IF(ISBLANK('Mortgage 1 Monthly Table'!G288),IF(OR(J288=Q288,ISTEXT(Y287),ISTEXT('Mortgage 1 Info Calcs'!$K$4)),0,IF(('Mortgage 1 Info Calcs'!F$7*12)&gt;C287,G287,IF(C287='Mortgage 1 Info Calcs'!F$7*12,'Mortgage 1 Info Calcs'!F$8,G287))),'Mortgage 1 Monthly Table'!G288)</f>
        <v>0.06</v>
      </c>
      <c r="H288">
        <f>((PMT(G288/'Mortgage 1 Variables'!E$43,('Mortgage 1 Info Calcs'!F$9*'Mortgage 1 Variables'!E$43)-C287,-J288,0)))</f>
        <v>644.30140148552766</v>
      </c>
      <c r="I288">
        <f>IF(OR(ISERROR(((IPMT(G288/'Mortgage 1 Variables'!E$43,1,'Mortgage 1 Info Calcs'!F$9*'Mortgage 1 Variables'!E$43,-J288+Q288+'Mortgage 1 Info Calcs'!F$24,IF('Mortgage 1 Info Calcs'!F$5="Interest Only",-J288+Q288+'Mortgage 1 Info Calcs'!F$24,0))))),(((IPMT(G288/'Mortgage 1 Variables'!E$43,1,'Mortgage 1 Info Calcs'!F$9*'Mortgage 1 Variables'!E$43,-J$12,-J$12)))=0)),0,((IPMT(G288/'Mortgage 1 Variables'!E$43,1,'Mortgage 1 Info Calcs'!F$9*'Mortgage 1 Variables'!E$43,-J288+Q288+'Mortgage 1 Info Calcs'!F$24,IF('Mortgage 1 Info Calcs'!F$5="Interest Only",-J288+Q288+'Mortgage 1 Info Calcs'!F$24,0)))))</f>
        <v>72.686431641072673</v>
      </c>
      <c r="J288">
        <f>IF(Y287&gt;0,IF(ISTEXT('Mortgage 1 Info Calcs'!K$4),"0",IF(ISTEXT(Y287),Y287,Y287+(IF(ISTEXT(K288),0,K288)))),0)</f>
        <v>14537.286328214534</v>
      </c>
      <c r="K288">
        <f>IF(ISBLANK('Mortgage 1 Monthly Table'!L288),0,'Mortgage 1 Monthly Table'!L288)</f>
        <v>0</v>
      </c>
      <c r="L288">
        <f>IF(ISBLANK('Mortgage 1 Monthly Table'!N288),IF('Mortgage 1 Info Calcs'!F$13="Calculated",IF('Mortgage 1 Info Calcs'!F$22="Keep Same",IF('Mortgage 1 Info Calcs'!F$5="Interest Only",IF(OR(I288&gt;L287,J288=""),I288,IF(J288&lt;L287,IF(J288&lt;L287,J288+I288,IF(L287+M287&gt;J288,L287+I288,L287)),IF(L287+M287&gt;J288,L287+I288,L287))),IF(H288&gt;L287,H288,IF(J288&gt;L287,IF(L287+M287&gt;J288,L287+I288,L287),J288+S288))),IF('Mortgage 1 Info Calcs'!F$5="Interest Only",'Mortgage 1 Monthly Calcs'!I288,'Mortgage 1 Monthly Calcs'!H288)),'Mortgage 1 Monthly Calcs'!L287),'Mortgage 1 Monthly Table'!N288)</f>
        <v>644.30140148552766</v>
      </c>
      <c r="M288">
        <f>IF(ISBLANK('Mortgage 1 Monthly Table'!P288),IF(N287&gt;J288,IF(J288&gt;L287,J288-L287,0),IF(OR(OR(Y287&lt;0,ISTEXT(Y287)),ISTEXT('Mortgage 1 Info Calcs'!$K$4)),"",'Mortgage 1 Info Calcs'!F$21)),'Mortgage 1 Monthly Table'!P288)</f>
        <v>0</v>
      </c>
      <c r="N288">
        <f t="shared" si="28"/>
        <v>644.30140148552766</v>
      </c>
      <c r="O288">
        <f>IF(OR(OR(Y287&lt;0,ISTEXT(Y287)),ISTEXT('Mortgage 1 Info Calcs'!$K$4)),"",(O287+M288))</f>
        <v>0</v>
      </c>
      <c r="P288">
        <f>IF(ISBLANK('Mortgage 1 Monthly Table'!T288),IF(ISTEXT(J288),0,IF(OR(Y287&lt;Q287,AND(Y287&lt;0,NOT(ISTEXT(Y287))),ISTEXT('Mortgage 1 Info Calcs'!$K$4)),IF(-Y287&gt;P287,-Y287,Y287-Q287),IF(J288="",0,'Mortgage 1 Info Calcs'!F$26))),'Mortgage 1 Monthly Table'!T288)</f>
        <v>0</v>
      </c>
      <c r="Q288">
        <f>IF(OR(OR(Y287&lt;0,ISTEXT(Y287)),ISTEXT('Mortgage 1 Info Calcs'!$K$4)),"",IF(O288&lt;0,Q287,(Q287+P288)))</f>
        <v>0</v>
      </c>
      <c r="R288">
        <f>IF(OR(ISERROR(L288-S288),ISTEXT('Mortgage 1 Info Calcs'!$K$4)),"",L288-S288+M288)</f>
        <v>571.614969844455</v>
      </c>
      <c r="S288">
        <f>IF(OR(IF(ISERROR(ROUND((J288-Q288-'Mortgage 1 Info Calcs'!F$24)*(G288/12),2)),0,(J288-O288-Q288-'Mortgage 1 Info Calcs'!F$24)*(G288/12)),,,ISTEXT('Mortgage 1 Info Calcs'!K$4)),IF(((J288-Q288-'Mortgage 1 Info Calcs'!F$24)*(G288/12))&gt;0,((J288-Q288-'Mortgage 1 Info Calcs'!F$24)*(G288/12)),0),0)</f>
        <v>72.686431641072673</v>
      </c>
      <c r="T288">
        <f>IF(OR(ISERROR(SUM(R$12:R288)),(ISTEXT(T287)),(T287=(SUM(R$12:R288)))),"",SUM(R$12:R288))</f>
        <v>86034.32864163068</v>
      </c>
      <c r="U288">
        <f>SUM(S$12:S288)</f>
        <v>92437.159569855547</v>
      </c>
      <c r="V288" t="str">
        <f>IF(ISBLANK('Mortgage 1 Info Calcs'!F$28),"",IF((O288+Q288)&gt;0,((O288+Q288)*G288/12)-((O288+Q288)*(('Mortgage 1 Info Calcs'!F$28)-('Mortgage 1 Info Calcs'!F$28*'Mortgage 1 Info Calcs'!G$29))/12),""))</f>
        <v/>
      </c>
      <c r="W288" t="str">
        <f>IF(ISTEXT(V288),"",SUM(V$12:V288))</f>
        <v/>
      </c>
      <c r="X288">
        <f>IF(OR(J288=Q288,ISTEXT(Y287),ISTEXT('Mortgage 1 Info Calcs'!$F$17)),"",IF(('Mortgage 1 Info Calcs'!F$18*12)&gt;C287+1,IF(C287='Mortgage 1 Info Calcs'!F$18*12,0,'Mortgage 1 Info Calcs'!F$19+Y288*('Mortgage 1 Info Calcs'!F$17)),'Mortgage 1 Info Calcs'!F$19))</f>
        <v>0</v>
      </c>
      <c r="Y288">
        <f>IF(OR(ISERROR(J288-R288-M288),IF(ISERROR((J288-R288-M288)=0),"True",(J288-R288-M288)=0),ISTEXT('Mortgage 1 Info Calcs'!$K$4)),"",IF((J288&gt;(L288+M288)),(FV((G288/'Mortgage 1 Variables'!E$43),1,(L288+M288),-J288+Q288+'Mortgage 1 Info Calcs'!F$24,0))+Q288+'Mortgage 1 Info Calcs'!F$24+IF(I288&gt;0,0,-I288),""))</f>
        <v>13965.671358370091</v>
      </c>
      <c r="Z288" s="67">
        <f>IF((FV(IF(G288=0,'Mortgage 1 Info Calcs'!F$8,G288)/12,1,PMT(IF(G288=0,'Mortgage 1 Info Calcs'!F$8,G288)/12,('Mortgage 1 Info Calcs'!F$9*12)-C287,-Z287,0),-Z287,0))&gt;0,(FV(IF(G288=0,'Mortgage 1 Info Calcs'!F$8,G288)/12,1,PMT(IF(G288=0,'Mortgage 1 Info Calcs'!F$8,G288)/12,('Mortgage 1 Info Calcs'!F$9*12)-C287,-Z287,0),-Z287,0)),0)</f>
        <v>13965.671358370091</v>
      </c>
      <c r="AA288" s="67">
        <f>IF(Z288&lt;=0,0,(IPMT(IF(G288=0,'Mortgage 1 Info Calcs'!F$8,G288)/12,1,('Mortgage 1 Info Calcs'!F$9*12)-C287,-Z287,0)))</f>
        <v>72.686431641072673</v>
      </c>
      <c r="AB288" s="67">
        <f>IF(C288&lt;('Mortgage 1 Info Calcs'!F$9*12),SUM(AA$12:AA288),0)</f>
        <v>92437.159569855547</v>
      </c>
      <c r="AC288" s="14">
        <v>277</v>
      </c>
      <c r="AD288" s="174">
        <f t="shared" si="29"/>
        <v>23.083333333333332</v>
      </c>
      <c r="AE288" s="174" t="str">
        <f>IF(Y288="","",IF(J$12+X288='Mortgage 2 Monthly calcs'!J$12+'Mortgage 2 Monthly calcs'!V288,"",IF(J$12+X288&gt;'Mortgage 2 Monthly calcs'!J$12+'Mortgage 2 Monthly calcs'!V288,IF(Y288+X288+'Mortgage 1 Info Calcs'!F$15&gt;'Mortgage 2 Monthly calcs'!W288+'Mortgage 2 Monthly calcs'!V288,"",C288),IF(Y288+X288&lt;'Mortgage 2 Monthly calcs'!W288+'Mortgage 2 Monthly calcs'!V288,"",C288))))</f>
        <v/>
      </c>
      <c r="AG288" s="16"/>
      <c r="AH288" s="16"/>
      <c r="AI288" s="15"/>
    </row>
    <row r="289" spans="2:35" ht="11.7" customHeight="1" x14ac:dyDescent="0.25">
      <c r="B289">
        <f t="shared" si="27"/>
        <v>23.166666666666668</v>
      </c>
      <c r="C289">
        <v>278</v>
      </c>
      <c r="E289" t="str">
        <f t="shared" si="30"/>
        <v/>
      </c>
      <c r="F289" t="str">
        <f>VLOOKUP('Mortgage 1 Variables'!D$9,'Mortgage 1 Variables'!B$8:C$19,2)</f>
        <v>Dec</v>
      </c>
      <c r="G289">
        <f>IF(ISBLANK('Mortgage 1 Monthly Table'!G289),IF(OR(J289=Q289,ISTEXT(Y288),ISTEXT('Mortgage 1 Info Calcs'!$K$4)),0,IF(('Mortgage 1 Info Calcs'!F$7*12)&gt;C288,G288,IF(C288='Mortgage 1 Info Calcs'!F$7*12,'Mortgage 1 Info Calcs'!F$8,G288))),'Mortgage 1 Monthly Table'!G289)</f>
        <v>0.06</v>
      </c>
      <c r="H289">
        <f>((PMT(G289/'Mortgage 1 Variables'!E$43,('Mortgage 1 Info Calcs'!F$9*'Mortgage 1 Variables'!E$43)-C288,-J289,0)))</f>
        <v>644.30140148552834</v>
      </c>
      <c r="I289">
        <f>IF(OR(ISERROR(((IPMT(G289/'Mortgage 1 Variables'!E$43,1,'Mortgage 1 Info Calcs'!F$9*'Mortgage 1 Variables'!E$43,-J289+Q289+'Mortgage 1 Info Calcs'!F$24,IF('Mortgage 1 Info Calcs'!F$5="Interest Only",-J289+Q289+'Mortgage 1 Info Calcs'!F$24,0))))),(((IPMT(G289/'Mortgage 1 Variables'!E$43,1,'Mortgage 1 Info Calcs'!F$9*'Mortgage 1 Variables'!E$43,-J$12,-J$12)))=0)),0,((IPMT(G289/'Mortgage 1 Variables'!E$43,1,'Mortgage 1 Info Calcs'!F$9*'Mortgage 1 Variables'!E$43,-J289+Q289+'Mortgage 1 Info Calcs'!F$24,IF('Mortgage 1 Info Calcs'!F$5="Interest Only",-J289+Q289+'Mortgage 1 Info Calcs'!F$24,0)))))</f>
        <v>69.828356791850467</v>
      </c>
      <c r="J289">
        <f>IF(Y288&gt;0,IF(ISTEXT('Mortgage 1 Info Calcs'!K$4),"0",IF(ISTEXT(Y288),Y288,Y288+(IF(ISTEXT(K289),0,K289)))),0)</f>
        <v>13965.671358370091</v>
      </c>
      <c r="K289">
        <f>IF(ISBLANK('Mortgage 1 Monthly Table'!L289),0,'Mortgage 1 Monthly Table'!L289)</f>
        <v>0</v>
      </c>
      <c r="L289">
        <f>IF(ISBLANK('Mortgage 1 Monthly Table'!N289),IF('Mortgage 1 Info Calcs'!F$13="Calculated",IF('Mortgage 1 Info Calcs'!F$22="Keep Same",IF('Mortgage 1 Info Calcs'!F$5="Interest Only",IF(OR(I289&gt;L288,J289=""),I289,IF(J289&lt;L288,IF(J289&lt;L288,J289+I289,IF(L288+M288&gt;J289,L288+I289,L288)),IF(L288+M288&gt;J289,L288+I289,L288))),IF(H289&gt;L288,H289,IF(J289&gt;L288,IF(L288+M288&gt;J289,L288+I289,L288),J289+S289))),IF('Mortgage 1 Info Calcs'!F$5="Interest Only",'Mortgage 1 Monthly Calcs'!I289,'Mortgage 1 Monthly Calcs'!H289)),'Mortgage 1 Monthly Calcs'!L288),'Mortgage 1 Monthly Table'!N289)</f>
        <v>644.30140148552834</v>
      </c>
      <c r="M289">
        <f>IF(ISBLANK('Mortgage 1 Monthly Table'!P289),IF(N288&gt;J289,IF(J289&gt;L288,J289-L288,0),IF(OR(OR(Y288&lt;0,ISTEXT(Y288)),ISTEXT('Mortgage 1 Info Calcs'!$K$4)),"",'Mortgage 1 Info Calcs'!F$21)),'Mortgage 1 Monthly Table'!P289)</f>
        <v>0</v>
      </c>
      <c r="N289">
        <f t="shared" si="28"/>
        <v>644.30140148552834</v>
      </c>
      <c r="O289">
        <f>IF(OR(OR(Y288&lt;0,ISTEXT(Y288)),ISTEXT('Mortgage 1 Info Calcs'!$K$4)),"",(O288+M289))</f>
        <v>0</v>
      </c>
      <c r="P289">
        <f>IF(ISBLANK('Mortgage 1 Monthly Table'!T289),IF(ISTEXT(J289),0,IF(OR(Y288&lt;Q288,AND(Y288&lt;0,NOT(ISTEXT(Y288))),ISTEXT('Mortgage 1 Info Calcs'!$K$4)),IF(-Y288&gt;P288,-Y288,Y288-Q288),IF(J289="",0,'Mortgage 1 Info Calcs'!F$26))),'Mortgage 1 Monthly Table'!T289)</f>
        <v>0</v>
      </c>
      <c r="Q289">
        <f>IF(OR(OR(Y288&lt;0,ISTEXT(Y288)),ISTEXT('Mortgage 1 Info Calcs'!$K$4)),"",IF(O289&lt;0,Q288,(Q288+P289)))</f>
        <v>0</v>
      </c>
      <c r="R289">
        <f>IF(OR(ISERROR(L289-S289),ISTEXT('Mortgage 1 Info Calcs'!$K$4)),"",L289-S289+M289)</f>
        <v>574.47304469367793</v>
      </c>
      <c r="S289">
        <f>IF(OR(IF(ISERROR(ROUND((J289-Q289-'Mortgage 1 Info Calcs'!F$24)*(G289/12),2)),0,(J289-O289-Q289-'Mortgage 1 Info Calcs'!F$24)*(G289/12)),,,ISTEXT('Mortgage 1 Info Calcs'!K$4)),IF(((J289-Q289-'Mortgage 1 Info Calcs'!F$24)*(G289/12))&gt;0,((J289-Q289-'Mortgage 1 Info Calcs'!F$24)*(G289/12)),0),0)</f>
        <v>69.828356791850453</v>
      </c>
      <c r="T289">
        <f>IF(OR(ISERROR(SUM(R$12:R289)),(ISTEXT(T288)),(T288=(SUM(R$12:R289)))),"",SUM(R$12:R289))</f>
        <v>86608.801686324354</v>
      </c>
      <c r="U289">
        <f>SUM(S$12:S289)</f>
        <v>92506.987926647402</v>
      </c>
      <c r="V289" t="str">
        <f>IF(ISBLANK('Mortgage 1 Info Calcs'!F$28),"",IF((O289+Q289)&gt;0,((O289+Q289)*G289/12)-((O289+Q289)*(('Mortgage 1 Info Calcs'!F$28)-('Mortgage 1 Info Calcs'!F$28*'Mortgage 1 Info Calcs'!G$29))/12),""))</f>
        <v/>
      </c>
      <c r="W289" t="str">
        <f>IF(ISTEXT(V289),"",SUM(V$12:V289))</f>
        <v/>
      </c>
      <c r="X289">
        <f>IF(OR(J289=Q289,ISTEXT(Y288),ISTEXT('Mortgage 1 Info Calcs'!$F$17)),"",IF(('Mortgage 1 Info Calcs'!F$18*12)&gt;C288+1,IF(C288='Mortgage 1 Info Calcs'!F$18*12,0,'Mortgage 1 Info Calcs'!F$19+Y289*('Mortgage 1 Info Calcs'!F$17)),'Mortgage 1 Info Calcs'!F$19))</f>
        <v>0</v>
      </c>
      <c r="Y289">
        <f>IF(OR(ISERROR(J289-R289-M289),IF(ISERROR((J289-R289-M289)=0),"True",(J289-R289-M289)=0),ISTEXT('Mortgage 1 Info Calcs'!$K$4)),"",IF((J289&gt;(L289+M289)),(FV((G289/'Mortgage 1 Variables'!E$43),1,(L289+M289),-J289+Q289+'Mortgage 1 Info Calcs'!F$24,0))+Q289+'Mortgage 1 Info Calcs'!F$24+IF(I289&gt;0,0,-I289),""))</f>
        <v>13391.198313676427</v>
      </c>
      <c r="Z289" s="67">
        <f>IF((FV(IF(G289=0,'Mortgage 1 Info Calcs'!F$8,G289)/12,1,PMT(IF(G289=0,'Mortgage 1 Info Calcs'!F$8,G289)/12,('Mortgage 1 Info Calcs'!F$9*12)-C288,-Z288,0),-Z288,0))&gt;0,(FV(IF(G289=0,'Mortgage 1 Info Calcs'!F$8,G289)/12,1,PMT(IF(G289=0,'Mortgage 1 Info Calcs'!F$8,G289)/12,('Mortgage 1 Info Calcs'!F$9*12)-C288,-Z288,0),-Z288,0)),0)</f>
        <v>13391.198313676427</v>
      </c>
      <c r="AA289" s="67">
        <f>IF(Z289&lt;=0,0,(IPMT(IF(G289=0,'Mortgage 1 Info Calcs'!F$8,G289)/12,1,('Mortgage 1 Info Calcs'!F$9*12)-C288,-Z288,0)))</f>
        <v>69.828356791850453</v>
      </c>
      <c r="AB289" s="67">
        <f>IF(C289&lt;('Mortgage 1 Info Calcs'!F$9*12),SUM(AA$12:AA289),0)</f>
        <v>92506.987926647402</v>
      </c>
      <c r="AC289" s="14">
        <v>278</v>
      </c>
      <c r="AD289" s="174">
        <f t="shared" si="29"/>
        <v>23.166666666666668</v>
      </c>
      <c r="AE289" s="174" t="str">
        <f>IF(Y289="","",IF(J$12+X289='Mortgage 2 Monthly calcs'!J$12+'Mortgage 2 Monthly calcs'!V289,"",IF(J$12+X289&gt;'Mortgage 2 Monthly calcs'!J$12+'Mortgage 2 Monthly calcs'!V289,IF(Y289+X289+'Mortgage 1 Info Calcs'!F$15&gt;'Mortgage 2 Monthly calcs'!W289+'Mortgage 2 Monthly calcs'!V289,"",C289),IF(Y289+X289&lt;'Mortgage 2 Monthly calcs'!W289+'Mortgage 2 Monthly calcs'!V289,"",C289))))</f>
        <v/>
      </c>
      <c r="AG289" s="16"/>
      <c r="AH289" s="16"/>
      <c r="AI289" s="15"/>
    </row>
    <row r="290" spans="2:35" ht="11.7" customHeight="1" x14ac:dyDescent="0.25">
      <c r="B290">
        <f t="shared" si="27"/>
        <v>23.25</v>
      </c>
      <c r="C290">
        <v>279</v>
      </c>
      <c r="E290">
        <f t="shared" si="30"/>
        <v>2033</v>
      </c>
      <c r="F290" t="str">
        <f>VLOOKUP('Mortgage 1 Variables'!D$10,'Mortgage 1 Variables'!B$8:C$19,2)</f>
        <v>Jan</v>
      </c>
      <c r="G290">
        <f>IF(ISBLANK('Mortgage 1 Monthly Table'!G290),IF(OR(J290=Q290,ISTEXT(Y289),ISTEXT('Mortgage 1 Info Calcs'!$K$4)),0,IF(('Mortgage 1 Info Calcs'!F$7*12)&gt;C289,G289,IF(C289='Mortgage 1 Info Calcs'!F$7*12,'Mortgage 1 Info Calcs'!F$8,G289))),'Mortgage 1 Monthly Table'!G290)</f>
        <v>0.06</v>
      </c>
      <c r="H290">
        <f>((PMT(G290/'Mortgage 1 Variables'!E$43,('Mortgage 1 Info Calcs'!F$9*'Mortgage 1 Variables'!E$43)-C289,-J290,0)))</f>
        <v>644.30140148552891</v>
      </c>
      <c r="I290">
        <f>IF(OR(ISERROR(((IPMT(G290/'Mortgage 1 Variables'!E$43,1,'Mortgage 1 Info Calcs'!F$9*'Mortgage 1 Variables'!E$43,-J290+Q290+'Mortgage 1 Info Calcs'!F$24,IF('Mortgage 1 Info Calcs'!F$5="Interest Only",-J290+Q290+'Mortgage 1 Info Calcs'!F$24,0))))),(((IPMT(G290/'Mortgage 1 Variables'!E$43,1,'Mortgage 1 Info Calcs'!F$9*'Mortgage 1 Variables'!E$43,-J$12,-J$12)))=0)),0,((IPMT(G290/'Mortgage 1 Variables'!E$43,1,'Mortgage 1 Info Calcs'!F$9*'Mortgage 1 Variables'!E$43,-J290+Q290+'Mortgage 1 Info Calcs'!F$24,IF('Mortgage 1 Info Calcs'!F$5="Interest Only",-J290+Q290+'Mortgage 1 Info Calcs'!F$24,0)))))</f>
        <v>66.955991568382132</v>
      </c>
      <c r="J290">
        <f>IF(Y289&gt;0,IF(ISTEXT('Mortgage 1 Info Calcs'!K$4),"0",IF(ISTEXT(Y289),Y289,Y289+(IF(ISTEXT(K290),0,K290)))),0)</f>
        <v>13391.198313676427</v>
      </c>
      <c r="K290">
        <f>IF(ISBLANK('Mortgage 1 Monthly Table'!L290),0,'Mortgage 1 Monthly Table'!L290)</f>
        <v>0</v>
      </c>
      <c r="L290">
        <f>IF(ISBLANK('Mortgage 1 Monthly Table'!N290),IF('Mortgage 1 Info Calcs'!F$13="Calculated",IF('Mortgage 1 Info Calcs'!F$22="Keep Same",IF('Mortgage 1 Info Calcs'!F$5="Interest Only",IF(OR(I290&gt;L289,J290=""),I290,IF(J290&lt;L289,IF(J290&lt;L289,J290+I290,IF(L289+M289&gt;J290,L289+I290,L289)),IF(L289+M289&gt;J290,L289+I290,L289))),IF(H290&gt;L289,H290,IF(J290&gt;L289,IF(L289+M289&gt;J290,L289+I290,L289),J290+S290))),IF('Mortgage 1 Info Calcs'!F$5="Interest Only",'Mortgage 1 Monthly Calcs'!I290,'Mortgage 1 Monthly Calcs'!H290)),'Mortgage 1 Monthly Calcs'!L289),'Mortgage 1 Monthly Table'!N290)</f>
        <v>644.30140148552891</v>
      </c>
      <c r="M290">
        <f>IF(ISBLANK('Mortgage 1 Monthly Table'!P290),IF(N289&gt;J290,IF(J290&gt;L289,J290-L289,0),IF(OR(OR(Y289&lt;0,ISTEXT(Y289)),ISTEXT('Mortgage 1 Info Calcs'!$K$4)),"",'Mortgage 1 Info Calcs'!F$21)),'Mortgage 1 Monthly Table'!P290)</f>
        <v>0</v>
      </c>
      <c r="N290">
        <f t="shared" si="28"/>
        <v>644.30140148552891</v>
      </c>
      <c r="O290">
        <f>IF(OR(OR(Y289&lt;0,ISTEXT(Y289)),ISTEXT('Mortgage 1 Info Calcs'!$K$4)),"",(O289+M290))</f>
        <v>0</v>
      </c>
      <c r="P290">
        <f>IF(ISBLANK('Mortgage 1 Monthly Table'!T290),IF(ISTEXT(J290),0,IF(OR(Y289&lt;Q289,AND(Y289&lt;0,NOT(ISTEXT(Y289))),ISTEXT('Mortgage 1 Info Calcs'!$K$4)),IF(-Y289&gt;P289,-Y289,Y289-Q289),IF(J290="",0,'Mortgage 1 Info Calcs'!F$26))),'Mortgage 1 Monthly Table'!T290)</f>
        <v>0</v>
      </c>
      <c r="Q290">
        <f>IF(OR(OR(Y289&lt;0,ISTEXT(Y289)),ISTEXT('Mortgage 1 Info Calcs'!$K$4)),"",IF(O290&lt;0,Q289,(Q289+P290)))</f>
        <v>0</v>
      </c>
      <c r="R290">
        <f>IF(OR(ISERROR(L290-S290),ISTEXT('Mortgage 1 Info Calcs'!$K$4)),"",L290-S290+M290)</f>
        <v>577.34540991714675</v>
      </c>
      <c r="S290">
        <f>IF(OR(IF(ISERROR(ROUND((J290-Q290-'Mortgage 1 Info Calcs'!F$24)*(G290/12),2)),0,(J290-O290-Q290-'Mortgage 1 Info Calcs'!F$24)*(G290/12)),,,ISTEXT('Mortgage 1 Info Calcs'!K$4)),IF(((J290-Q290-'Mortgage 1 Info Calcs'!F$24)*(G290/12))&gt;0,((J290-Q290-'Mortgage 1 Info Calcs'!F$24)*(G290/12)),0),0)</f>
        <v>66.955991568382132</v>
      </c>
      <c r="T290">
        <f>IF(OR(ISERROR(SUM(R$12:R290)),(ISTEXT(T289)),(T289=(SUM(R$12:R290)))),"",SUM(R$12:R290))</f>
        <v>87186.147096241504</v>
      </c>
      <c r="U290">
        <f>SUM(S$12:S290)</f>
        <v>92573.94391821578</v>
      </c>
      <c r="V290" t="str">
        <f>IF(ISBLANK('Mortgage 1 Info Calcs'!F$28),"",IF((O290+Q290)&gt;0,((O290+Q290)*G290/12)-((O290+Q290)*(('Mortgage 1 Info Calcs'!F$28)-('Mortgage 1 Info Calcs'!F$28*'Mortgage 1 Info Calcs'!G$29))/12),""))</f>
        <v/>
      </c>
      <c r="W290" t="str">
        <f>IF(ISTEXT(V290),"",SUM(V$12:V290))</f>
        <v/>
      </c>
      <c r="X290">
        <f>IF(OR(J290=Q290,ISTEXT(Y289),ISTEXT('Mortgage 1 Info Calcs'!$F$17)),"",IF(('Mortgage 1 Info Calcs'!F$18*12)&gt;C289+1,IF(C289='Mortgage 1 Info Calcs'!F$18*12,0,'Mortgage 1 Info Calcs'!F$19+Y290*('Mortgage 1 Info Calcs'!F$17)),'Mortgage 1 Info Calcs'!F$19))</f>
        <v>0</v>
      </c>
      <c r="Y290">
        <f>IF(OR(ISERROR(J290-R290-M290),IF(ISERROR((J290-R290-M290)=0),"True",(J290-R290-M290)=0),ISTEXT('Mortgage 1 Info Calcs'!$K$4)),"",IF((J290&gt;(L290+M290)),(FV((G290/'Mortgage 1 Variables'!E$43),1,(L290+M290),-J290+Q290+'Mortgage 1 Info Calcs'!F$24,0))+Q290+'Mortgage 1 Info Calcs'!F$24+IF(I290&gt;0,0,-I290),""))</f>
        <v>12813.852903759293</v>
      </c>
      <c r="Z290" s="67">
        <f>IF((FV(IF(G290=0,'Mortgage 1 Info Calcs'!F$8,G290)/12,1,PMT(IF(G290=0,'Mortgage 1 Info Calcs'!F$8,G290)/12,('Mortgage 1 Info Calcs'!F$9*12)-C289,-Z289,0),-Z289,0))&gt;0,(FV(IF(G290=0,'Mortgage 1 Info Calcs'!F$8,G290)/12,1,PMT(IF(G290=0,'Mortgage 1 Info Calcs'!F$8,G290)/12,('Mortgage 1 Info Calcs'!F$9*12)-C289,-Z289,0),-Z289,0)),0)</f>
        <v>12813.852903759293</v>
      </c>
      <c r="AA290" s="67">
        <f>IF(Z290&lt;=0,0,(IPMT(IF(G290=0,'Mortgage 1 Info Calcs'!F$8,G290)/12,1,('Mortgage 1 Info Calcs'!F$9*12)-C289,-Z289,0)))</f>
        <v>66.955991568382132</v>
      </c>
      <c r="AB290" s="67">
        <f>IF(C290&lt;('Mortgage 1 Info Calcs'!F$9*12),SUM(AA$12:AA290),0)</f>
        <v>92573.94391821578</v>
      </c>
      <c r="AC290" s="14">
        <v>279</v>
      </c>
      <c r="AD290" s="174">
        <f t="shared" si="29"/>
        <v>23.25</v>
      </c>
      <c r="AE290" s="174" t="str">
        <f>IF(Y290="","",IF(J$12+X290='Mortgage 2 Monthly calcs'!J$12+'Mortgage 2 Monthly calcs'!V290,"",IF(J$12+X290&gt;'Mortgage 2 Monthly calcs'!J$12+'Mortgage 2 Monthly calcs'!V290,IF(Y290+X290+'Mortgage 1 Info Calcs'!F$15&gt;'Mortgage 2 Monthly calcs'!W290+'Mortgage 2 Monthly calcs'!V290,"",C290),IF(Y290+X290&lt;'Mortgage 2 Monthly calcs'!W290+'Mortgage 2 Monthly calcs'!V290,"",C290))))</f>
        <v/>
      </c>
      <c r="AG290" s="16"/>
      <c r="AH290" s="16"/>
      <c r="AI290" s="15"/>
    </row>
    <row r="291" spans="2:35" ht="11.7" customHeight="1" x14ac:dyDescent="0.25">
      <c r="B291">
        <f t="shared" si="27"/>
        <v>23.333333333333332</v>
      </c>
      <c r="C291">
        <v>280</v>
      </c>
      <c r="D291" t="str">
        <f>IF(J1059=1,F283+1,"")</f>
        <v/>
      </c>
      <c r="E291" t="str">
        <f t="shared" si="30"/>
        <v/>
      </c>
      <c r="F291" t="str">
        <f>VLOOKUP('Mortgage 1 Variables'!D$11,'Mortgage 1 Variables'!B$8:C$19,2)</f>
        <v>Feb</v>
      </c>
      <c r="G291">
        <f>IF(ISBLANK('Mortgage 1 Monthly Table'!G291),IF(OR(J291=Q291,ISTEXT(Y290),ISTEXT('Mortgage 1 Info Calcs'!$K$4)),0,IF(('Mortgage 1 Info Calcs'!F$7*12)&gt;C290,G290,IF(C290='Mortgage 1 Info Calcs'!F$7*12,'Mortgage 1 Info Calcs'!F$8,G290))),'Mortgage 1 Monthly Table'!G291)</f>
        <v>0.06</v>
      </c>
      <c r="H291">
        <f>((PMT(G291/'Mortgage 1 Variables'!E$43,('Mortgage 1 Info Calcs'!F$9*'Mortgage 1 Variables'!E$43)-C290,-J291,0)))</f>
        <v>644.30140148552948</v>
      </c>
      <c r="I291">
        <f>IF(OR(ISERROR(((IPMT(G291/'Mortgage 1 Variables'!E$43,1,'Mortgage 1 Info Calcs'!F$9*'Mortgage 1 Variables'!E$43,-J291+Q291+'Mortgage 1 Info Calcs'!F$24,IF('Mortgage 1 Info Calcs'!F$5="Interest Only",-J291+Q291+'Mortgage 1 Info Calcs'!F$24,0))))),(((IPMT(G291/'Mortgage 1 Variables'!E$43,1,'Mortgage 1 Info Calcs'!F$9*'Mortgage 1 Variables'!E$43,-J$12,-J$12)))=0)),0,((IPMT(G291/'Mortgage 1 Variables'!E$43,1,'Mortgage 1 Info Calcs'!F$9*'Mortgage 1 Variables'!E$43,-J291+Q291+'Mortgage 1 Info Calcs'!F$24,IF('Mortgage 1 Info Calcs'!F$5="Interest Only",-J291+Q291+'Mortgage 1 Info Calcs'!F$24,0)))))</f>
        <v>64.069264518796459</v>
      </c>
      <c r="J291">
        <f>IF(Y290&gt;0,IF(ISTEXT('Mortgage 1 Info Calcs'!K$4),"0",IF(ISTEXT(Y290),Y290,Y290+(IF(ISTEXT(K291),0,K291)))),0)</f>
        <v>12813.852903759293</v>
      </c>
      <c r="K291">
        <f>IF(ISBLANK('Mortgage 1 Monthly Table'!L291),0,'Mortgage 1 Monthly Table'!L291)</f>
        <v>0</v>
      </c>
      <c r="L291">
        <f>IF(ISBLANK('Mortgage 1 Monthly Table'!N291),IF('Mortgage 1 Info Calcs'!F$13="Calculated",IF('Mortgage 1 Info Calcs'!F$22="Keep Same",IF('Mortgage 1 Info Calcs'!F$5="Interest Only",IF(OR(I291&gt;L290,J291=""),I291,IF(J291&lt;L290,IF(J291&lt;L290,J291+I291,IF(L290+M290&gt;J291,L290+I291,L290)),IF(L290+M290&gt;J291,L290+I291,L290))),IF(H291&gt;L290,H291,IF(J291&gt;L290,IF(L290+M290&gt;J291,L290+I291,L290),J291+S291))),IF('Mortgage 1 Info Calcs'!F$5="Interest Only",'Mortgage 1 Monthly Calcs'!I291,'Mortgage 1 Monthly Calcs'!H291)),'Mortgage 1 Monthly Calcs'!L290),'Mortgage 1 Monthly Table'!N291)</f>
        <v>644.30140148552948</v>
      </c>
      <c r="M291">
        <f>IF(ISBLANK('Mortgage 1 Monthly Table'!P291),IF(N290&gt;J291,IF(J291&gt;L290,J291-L290,0),IF(OR(OR(Y290&lt;0,ISTEXT(Y290)),ISTEXT('Mortgage 1 Info Calcs'!$K$4)),"",'Mortgage 1 Info Calcs'!F$21)),'Mortgage 1 Monthly Table'!P291)</f>
        <v>0</v>
      </c>
      <c r="N291">
        <f t="shared" si="28"/>
        <v>644.30140148552948</v>
      </c>
      <c r="O291">
        <f>IF(OR(OR(Y290&lt;0,ISTEXT(Y290)),ISTEXT('Mortgage 1 Info Calcs'!$K$4)),"",(O290+M291))</f>
        <v>0</v>
      </c>
      <c r="P291">
        <f>IF(ISBLANK('Mortgage 1 Monthly Table'!T291),IF(ISTEXT(J291),0,IF(OR(Y290&lt;Q290,AND(Y290&lt;0,NOT(ISTEXT(Y290))),ISTEXT('Mortgage 1 Info Calcs'!$K$4)),IF(-Y290&gt;P290,-Y290,Y290-Q290),IF(J291="",0,'Mortgage 1 Info Calcs'!F$26))),'Mortgage 1 Monthly Table'!T291)</f>
        <v>0</v>
      </c>
      <c r="Q291">
        <f>IF(OR(OR(Y290&lt;0,ISTEXT(Y290)),ISTEXT('Mortgage 1 Info Calcs'!$K$4)),"",IF(O291&lt;0,Q290,(Q290+P291)))</f>
        <v>0</v>
      </c>
      <c r="R291">
        <f>IF(OR(ISERROR(L291-S291),ISTEXT('Mortgage 1 Info Calcs'!$K$4)),"",L291-S291+M291)</f>
        <v>580.23213696673304</v>
      </c>
      <c r="S291">
        <f>IF(OR(IF(ISERROR(ROUND((J291-Q291-'Mortgage 1 Info Calcs'!F$24)*(G291/12),2)),0,(J291-O291-Q291-'Mortgage 1 Info Calcs'!F$24)*(G291/12)),,,ISTEXT('Mortgage 1 Info Calcs'!K$4)),IF(((J291-Q291-'Mortgage 1 Info Calcs'!F$24)*(G291/12))&gt;0,((J291-Q291-'Mortgage 1 Info Calcs'!F$24)*(G291/12)),0),0)</f>
        <v>64.069264518796459</v>
      </c>
      <c r="T291">
        <f>IF(OR(ISERROR(SUM(R$12:R291)),(ISTEXT(T290)),(T290=(SUM(R$12:R291)))),"",SUM(R$12:R291))</f>
        <v>87766.379233208238</v>
      </c>
      <c r="U291">
        <f>SUM(S$12:S291)</f>
        <v>92638.013182734576</v>
      </c>
      <c r="V291" t="str">
        <f>IF(ISBLANK('Mortgage 1 Info Calcs'!F$28),"",IF((O291+Q291)&gt;0,((O291+Q291)*G291/12)-((O291+Q291)*(('Mortgage 1 Info Calcs'!F$28)-('Mortgage 1 Info Calcs'!F$28*'Mortgage 1 Info Calcs'!G$29))/12),""))</f>
        <v/>
      </c>
      <c r="W291" t="str">
        <f>IF(ISTEXT(V291),"",SUM(V$12:V291))</f>
        <v/>
      </c>
      <c r="X291">
        <f>IF(OR(J291=Q291,ISTEXT(Y290),ISTEXT('Mortgage 1 Info Calcs'!$F$17)),"",IF(('Mortgage 1 Info Calcs'!F$18*12)&gt;C290+1,IF(C290='Mortgage 1 Info Calcs'!F$18*12,0,'Mortgage 1 Info Calcs'!F$19+Y291*('Mortgage 1 Info Calcs'!F$17)),'Mortgage 1 Info Calcs'!F$19))</f>
        <v>0</v>
      </c>
      <c r="Y291">
        <f>IF(OR(ISERROR(J291-R291-M291),IF(ISERROR((J291-R291-M291)=0),"True",(J291-R291-M291)=0),ISTEXT('Mortgage 1 Info Calcs'!$K$4)),"",IF((J291&gt;(L291+M291)),(FV((G291/'Mortgage 1 Variables'!E$43),1,(L291+M291),-J291+Q291+'Mortgage 1 Info Calcs'!F$24,0))+Q291+'Mortgage 1 Info Calcs'!F$24+IF(I291&gt;0,0,-I291),""))</f>
        <v>12233.620766792572</v>
      </c>
      <c r="Z291" s="67">
        <f>IF((FV(IF(G291=0,'Mortgage 1 Info Calcs'!F$8,G291)/12,1,PMT(IF(G291=0,'Mortgage 1 Info Calcs'!F$8,G291)/12,('Mortgage 1 Info Calcs'!F$9*12)-C290,-Z290,0),-Z290,0))&gt;0,(FV(IF(G291=0,'Mortgage 1 Info Calcs'!F$8,G291)/12,1,PMT(IF(G291=0,'Mortgage 1 Info Calcs'!F$8,G291)/12,('Mortgage 1 Info Calcs'!F$9*12)-C290,-Z290,0),-Z290,0)),0)</f>
        <v>12233.620766792572</v>
      </c>
      <c r="AA291" s="67">
        <f>IF(Z291&lt;=0,0,(IPMT(IF(G291=0,'Mortgage 1 Info Calcs'!F$8,G291)/12,1,('Mortgage 1 Info Calcs'!F$9*12)-C290,-Z290,0)))</f>
        <v>64.069264518796459</v>
      </c>
      <c r="AB291" s="67">
        <f>IF(C291&lt;('Mortgage 1 Info Calcs'!F$9*12),SUM(AA$12:AA291),0)</f>
        <v>92638.013182734576</v>
      </c>
      <c r="AC291" s="14">
        <v>280</v>
      </c>
      <c r="AD291" s="174">
        <f t="shared" si="29"/>
        <v>23.333333333333332</v>
      </c>
      <c r="AE291" s="174" t="str">
        <f>IF(Y291="","",IF(J$12+X291='Mortgage 2 Monthly calcs'!J$12+'Mortgage 2 Monthly calcs'!V291,"",IF(J$12+X291&gt;'Mortgage 2 Monthly calcs'!J$12+'Mortgage 2 Monthly calcs'!V291,IF(Y291+X291+'Mortgage 1 Info Calcs'!F$15&gt;'Mortgage 2 Monthly calcs'!W291+'Mortgage 2 Monthly calcs'!V291,"",C291),IF(Y291+X291&lt;'Mortgage 2 Monthly calcs'!W291+'Mortgage 2 Monthly calcs'!V291,"",C291))))</f>
        <v/>
      </c>
      <c r="AG291" s="16"/>
      <c r="AH291" s="16"/>
      <c r="AI291" s="15"/>
    </row>
    <row r="292" spans="2:35" ht="11.7" customHeight="1" x14ac:dyDescent="0.25">
      <c r="B292">
        <f t="shared" si="27"/>
        <v>23.416666666666668</v>
      </c>
      <c r="C292">
        <v>281</v>
      </c>
      <c r="D292" t="str">
        <f>IF(J1060=1,F283+1,"")</f>
        <v/>
      </c>
      <c r="E292" t="str">
        <f t="shared" si="30"/>
        <v/>
      </c>
      <c r="F292" t="str">
        <f>VLOOKUP('Mortgage 1 Variables'!D$12,'Mortgage 1 Variables'!B$8:C$19,2)</f>
        <v>Mar</v>
      </c>
      <c r="G292">
        <f>IF(ISBLANK('Mortgage 1 Monthly Table'!G292),IF(OR(J292=Q292,ISTEXT(Y291),ISTEXT('Mortgage 1 Info Calcs'!$K$4)),0,IF(('Mortgage 1 Info Calcs'!F$7*12)&gt;C291,G291,IF(C291='Mortgage 1 Info Calcs'!F$7*12,'Mortgage 1 Info Calcs'!F$8,G291))),'Mortgage 1 Monthly Table'!G292)</f>
        <v>0.06</v>
      </c>
      <c r="H292">
        <f>((PMT(G292/'Mortgage 1 Variables'!E$43,('Mortgage 1 Info Calcs'!F$9*'Mortgage 1 Variables'!E$43)-C291,-J292,0)))</f>
        <v>644.30140148553028</v>
      </c>
      <c r="I292">
        <f>IF(OR(ISERROR(((IPMT(G292/'Mortgage 1 Variables'!E$43,1,'Mortgage 1 Info Calcs'!F$9*'Mortgage 1 Variables'!E$43,-J292+Q292+'Mortgage 1 Info Calcs'!F$24,IF('Mortgage 1 Info Calcs'!F$5="Interest Only",-J292+Q292+'Mortgage 1 Info Calcs'!F$24,0))))),(((IPMT(G292/'Mortgage 1 Variables'!E$43,1,'Mortgage 1 Info Calcs'!F$9*'Mortgage 1 Variables'!E$43,-J$12,-J$12)))=0)),0,((IPMT(G292/'Mortgage 1 Variables'!E$43,1,'Mortgage 1 Info Calcs'!F$9*'Mortgage 1 Variables'!E$43,-J292+Q292+'Mortgage 1 Info Calcs'!F$24,IF('Mortgage 1 Info Calcs'!F$5="Interest Only",-J292+Q292+'Mortgage 1 Info Calcs'!F$24,0)))))</f>
        <v>61.16810383396286</v>
      </c>
      <c r="J292">
        <f>IF(Y291&gt;0,IF(ISTEXT('Mortgage 1 Info Calcs'!K$4),"0",IF(ISTEXT(Y291),Y291,Y291+(IF(ISTEXT(K292),0,K292)))),0)</f>
        <v>12233.620766792572</v>
      </c>
      <c r="K292">
        <f>IF(ISBLANK('Mortgage 1 Monthly Table'!L292),0,'Mortgage 1 Monthly Table'!L292)</f>
        <v>0</v>
      </c>
      <c r="L292">
        <f>IF(ISBLANK('Mortgage 1 Monthly Table'!N292),IF('Mortgage 1 Info Calcs'!F$13="Calculated",IF('Mortgage 1 Info Calcs'!F$22="Keep Same",IF('Mortgage 1 Info Calcs'!F$5="Interest Only",IF(OR(I292&gt;L291,J292=""),I292,IF(J292&lt;L291,IF(J292&lt;L291,J292+I292,IF(L291+M291&gt;J292,L291+I292,L291)),IF(L291+M291&gt;J292,L291+I292,L291))),IF(H292&gt;L291,H292,IF(J292&gt;L291,IF(L291+M291&gt;J292,L291+I292,L291),J292+S292))),IF('Mortgage 1 Info Calcs'!F$5="Interest Only",'Mortgage 1 Monthly Calcs'!I292,'Mortgage 1 Monthly Calcs'!H292)),'Mortgage 1 Monthly Calcs'!L291),'Mortgage 1 Monthly Table'!N292)</f>
        <v>644.30140148553028</v>
      </c>
      <c r="M292">
        <f>IF(ISBLANK('Mortgage 1 Monthly Table'!P292),IF(N291&gt;J292,IF(J292&gt;L291,J292-L291,0),IF(OR(OR(Y291&lt;0,ISTEXT(Y291)),ISTEXT('Mortgage 1 Info Calcs'!$K$4)),"",'Mortgage 1 Info Calcs'!F$21)),'Mortgage 1 Monthly Table'!P292)</f>
        <v>0</v>
      </c>
      <c r="N292">
        <f t="shared" si="28"/>
        <v>644.30140148553028</v>
      </c>
      <c r="O292">
        <f>IF(OR(OR(Y291&lt;0,ISTEXT(Y291)),ISTEXT('Mortgage 1 Info Calcs'!$K$4)),"",(O291+M292))</f>
        <v>0</v>
      </c>
      <c r="P292">
        <f>IF(ISBLANK('Mortgage 1 Monthly Table'!T292),IF(ISTEXT(J292),0,IF(OR(Y291&lt;Q291,AND(Y291&lt;0,NOT(ISTEXT(Y291))),ISTEXT('Mortgage 1 Info Calcs'!$K$4)),IF(-Y291&gt;P291,-Y291,Y291-Q291),IF(J292="",0,'Mortgage 1 Info Calcs'!F$26))),'Mortgage 1 Monthly Table'!T292)</f>
        <v>0</v>
      </c>
      <c r="Q292">
        <f>IF(OR(OR(Y291&lt;0,ISTEXT(Y291)),ISTEXT('Mortgage 1 Info Calcs'!$K$4)),"",IF(O292&lt;0,Q291,(Q291+P292)))</f>
        <v>0</v>
      </c>
      <c r="R292">
        <f>IF(OR(ISERROR(L292-S292),ISTEXT('Mortgage 1 Info Calcs'!$K$4)),"",L292-S292+M292)</f>
        <v>583.13329765156743</v>
      </c>
      <c r="S292">
        <f>IF(OR(IF(ISERROR(ROUND((J292-Q292-'Mortgage 1 Info Calcs'!F$24)*(G292/12),2)),0,(J292-O292-Q292-'Mortgage 1 Info Calcs'!F$24)*(G292/12)),,,ISTEXT('Mortgage 1 Info Calcs'!K$4)),IF(((J292-Q292-'Mortgage 1 Info Calcs'!F$24)*(G292/12))&gt;0,((J292-Q292-'Mortgage 1 Info Calcs'!F$24)*(G292/12)),0),0)</f>
        <v>61.16810383396286</v>
      </c>
      <c r="T292">
        <f>IF(OR(ISERROR(SUM(R$12:R292)),(ISTEXT(T291)),(T291=(SUM(R$12:R292)))),"",SUM(R$12:R292))</f>
        <v>88349.512530859807</v>
      </c>
      <c r="U292">
        <f>SUM(S$12:S292)</f>
        <v>92699.181286568535</v>
      </c>
      <c r="V292" t="str">
        <f>IF(ISBLANK('Mortgage 1 Info Calcs'!F$28),"",IF((O292+Q292)&gt;0,((O292+Q292)*G292/12)-((O292+Q292)*(('Mortgage 1 Info Calcs'!F$28)-('Mortgage 1 Info Calcs'!F$28*'Mortgage 1 Info Calcs'!G$29))/12),""))</f>
        <v/>
      </c>
      <c r="W292" t="str">
        <f>IF(ISTEXT(V292),"",SUM(V$12:V292))</f>
        <v/>
      </c>
      <c r="X292">
        <f>IF(OR(J292=Q292,ISTEXT(Y291),ISTEXT('Mortgage 1 Info Calcs'!$F$17)),"",IF(('Mortgage 1 Info Calcs'!F$18*12)&gt;C291+1,IF(C291='Mortgage 1 Info Calcs'!F$18*12,0,'Mortgage 1 Info Calcs'!F$19+Y292*('Mortgage 1 Info Calcs'!F$17)),'Mortgage 1 Info Calcs'!F$19))</f>
        <v>0</v>
      </c>
      <c r="Y292">
        <f>IF(OR(ISERROR(J292-R292-M292),IF(ISERROR((J292-R292-M292)=0),"True",(J292-R292-M292)=0),ISTEXT('Mortgage 1 Info Calcs'!$K$4)),"",IF((J292&gt;(L292+M292)),(FV((G292/'Mortgage 1 Variables'!E$43),1,(L292+M292),-J292+Q292+'Mortgage 1 Info Calcs'!F$24,0))+Q292+'Mortgage 1 Info Calcs'!F$24+IF(I292&gt;0,0,-I292),""))</f>
        <v>11650.487469141017</v>
      </c>
      <c r="Z292" s="67">
        <f>IF((FV(IF(G292=0,'Mortgage 1 Info Calcs'!F$8,G292)/12,1,PMT(IF(G292=0,'Mortgage 1 Info Calcs'!F$8,G292)/12,('Mortgage 1 Info Calcs'!F$9*12)-C291,-Z291,0),-Z291,0))&gt;0,(FV(IF(G292=0,'Mortgage 1 Info Calcs'!F$8,G292)/12,1,PMT(IF(G292=0,'Mortgage 1 Info Calcs'!F$8,G292)/12,('Mortgage 1 Info Calcs'!F$9*12)-C291,-Z291,0),-Z291,0)),0)</f>
        <v>11650.487469141017</v>
      </c>
      <c r="AA292" s="67">
        <f>IF(Z292&lt;=0,0,(IPMT(IF(G292=0,'Mortgage 1 Info Calcs'!F$8,G292)/12,1,('Mortgage 1 Info Calcs'!F$9*12)-C291,-Z291,0)))</f>
        <v>61.16810383396286</v>
      </c>
      <c r="AB292" s="67">
        <f>IF(C292&lt;('Mortgage 1 Info Calcs'!F$9*12),SUM(AA$12:AA292),0)</f>
        <v>92699.181286568535</v>
      </c>
      <c r="AC292" s="14">
        <v>281</v>
      </c>
      <c r="AD292" s="174">
        <f t="shared" si="29"/>
        <v>23.416666666666668</v>
      </c>
      <c r="AE292" s="174" t="str">
        <f>IF(Y292="","",IF(J$12+X292='Mortgage 2 Monthly calcs'!J$12+'Mortgage 2 Monthly calcs'!V292,"",IF(J$12+X292&gt;'Mortgage 2 Monthly calcs'!J$12+'Mortgage 2 Monthly calcs'!V292,IF(Y292+X292+'Mortgage 1 Info Calcs'!F$15&gt;'Mortgage 2 Monthly calcs'!W292+'Mortgage 2 Monthly calcs'!V292,"",C292),IF(Y292+X292&lt;'Mortgage 2 Monthly calcs'!W292+'Mortgage 2 Monthly calcs'!V292,"",C292))))</f>
        <v/>
      </c>
      <c r="AG292" s="16"/>
      <c r="AH292" s="16"/>
      <c r="AI292" s="15"/>
    </row>
    <row r="293" spans="2:35" ht="11.7" customHeight="1" x14ac:dyDescent="0.25">
      <c r="B293">
        <f t="shared" si="27"/>
        <v>23.5</v>
      </c>
      <c r="C293">
        <v>282</v>
      </c>
      <c r="D293" t="str">
        <f>IF(J1061=1,F283+1,"")</f>
        <v/>
      </c>
      <c r="E293" t="str">
        <f t="shared" si="30"/>
        <v/>
      </c>
      <c r="F293" t="str">
        <f>VLOOKUP('Mortgage 1 Variables'!D$13,'Mortgage 1 Variables'!B$8:C$19,2)</f>
        <v>Apr</v>
      </c>
      <c r="G293">
        <f>IF(ISBLANK('Mortgage 1 Monthly Table'!G293),IF(OR(J293=Q293,ISTEXT(Y292),ISTEXT('Mortgage 1 Info Calcs'!$K$4)),0,IF(('Mortgage 1 Info Calcs'!F$7*12)&gt;C292,G292,IF(C292='Mortgage 1 Info Calcs'!F$7*12,'Mortgage 1 Info Calcs'!F$8,G292))),'Mortgage 1 Monthly Table'!G293)</f>
        <v>0.06</v>
      </c>
      <c r="H293">
        <f>((PMT(G293/'Mortgage 1 Variables'!E$43,('Mortgage 1 Info Calcs'!F$9*'Mortgage 1 Variables'!E$43)-C292,-J293,0)))</f>
        <v>644.30140148553096</v>
      </c>
      <c r="I293">
        <f>IF(OR(ISERROR(((IPMT(G293/'Mortgage 1 Variables'!E$43,1,'Mortgage 1 Info Calcs'!F$9*'Mortgage 1 Variables'!E$43,-J293+Q293+'Mortgage 1 Info Calcs'!F$24,IF('Mortgage 1 Info Calcs'!F$5="Interest Only",-J293+Q293+'Mortgage 1 Info Calcs'!F$24,0))))),(((IPMT(G293/'Mortgage 1 Variables'!E$43,1,'Mortgage 1 Info Calcs'!F$9*'Mortgage 1 Variables'!E$43,-J$12,-J$12)))=0)),0,((IPMT(G293/'Mortgage 1 Variables'!E$43,1,'Mortgage 1 Info Calcs'!F$9*'Mortgage 1 Variables'!E$43,-J293+Q293+'Mortgage 1 Info Calcs'!F$24,IF('Mortgage 1 Info Calcs'!F$5="Interest Only",-J293+Q293+'Mortgage 1 Info Calcs'!F$24,0)))))</f>
        <v>58.252437345705083</v>
      </c>
      <c r="J293">
        <f>IF(Y292&gt;0,IF(ISTEXT('Mortgage 1 Info Calcs'!K$4),"0",IF(ISTEXT(Y292),Y292,Y292+(IF(ISTEXT(K293),0,K293)))),0)</f>
        <v>11650.487469141017</v>
      </c>
      <c r="K293">
        <f>IF(ISBLANK('Mortgage 1 Monthly Table'!L293),0,'Mortgage 1 Monthly Table'!L293)</f>
        <v>0</v>
      </c>
      <c r="L293">
        <f>IF(ISBLANK('Mortgage 1 Monthly Table'!N293),IF('Mortgage 1 Info Calcs'!F$13="Calculated",IF('Mortgage 1 Info Calcs'!F$22="Keep Same",IF('Mortgage 1 Info Calcs'!F$5="Interest Only",IF(OR(I293&gt;L292,J293=""),I293,IF(J293&lt;L292,IF(J293&lt;L292,J293+I293,IF(L292+M292&gt;J293,L292+I293,L292)),IF(L292+M292&gt;J293,L292+I293,L292))),IF(H293&gt;L292,H293,IF(J293&gt;L292,IF(L292+M292&gt;J293,L292+I293,L292),J293+S293))),IF('Mortgage 1 Info Calcs'!F$5="Interest Only",'Mortgage 1 Monthly Calcs'!I293,'Mortgage 1 Monthly Calcs'!H293)),'Mortgage 1 Monthly Calcs'!L292),'Mortgage 1 Monthly Table'!N293)</f>
        <v>644.30140148553096</v>
      </c>
      <c r="M293">
        <f>IF(ISBLANK('Mortgage 1 Monthly Table'!P293),IF(N292&gt;J293,IF(J293&gt;L292,J293-L292,0),IF(OR(OR(Y292&lt;0,ISTEXT(Y292)),ISTEXT('Mortgage 1 Info Calcs'!$K$4)),"",'Mortgage 1 Info Calcs'!F$21)),'Mortgage 1 Monthly Table'!P293)</f>
        <v>0</v>
      </c>
      <c r="N293">
        <f t="shared" si="28"/>
        <v>644.30140148553096</v>
      </c>
      <c r="O293">
        <f>IF(OR(OR(Y292&lt;0,ISTEXT(Y292)),ISTEXT('Mortgage 1 Info Calcs'!$K$4)),"",(O292+M293))</f>
        <v>0</v>
      </c>
      <c r="P293">
        <f>IF(ISBLANK('Mortgage 1 Monthly Table'!T293),IF(ISTEXT(J293),0,IF(OR(Y292&lt;Q292,AND(Y292&lt;0,NOT(ISTEXT(Y292))),ISTEXT('Mortgage 1 Info Calcs'!$K$4)),IF(-Y292&gt;P292,-Y292,Y292-Q292),IF(J293="",0,'Mortgage 1 Info Calcs'!F$26))),'Mortgage 1 Monthly Table'!T293)</f>
        <v>0</v>
      </c>
      <c r="Q293">
        <f>IF(OR(OR(Y292&lt;0,ISTEXT(Y292)),ISTEXT('Mortgage 1 Info Calcs'!$K$4)),"",IF(O293&lt;0,Q292,(Q292+P293)))</f>
        <v>0</v>
      </c>
      <c r="R293">
        <f>IF(OR(ISERROR(L293-S293),ISTEXT('Mortgage 1 Info Calcs'!$K$4)),"",L293-S293+M293)</f>
        <v>586.0489641398259</v>
      </c>
      <c r="S293">
        <f>IF(OR(IF(ISERROR(ROUND((J293-Q293-'Mortgage 1 Info Calcs'!F$24)*(G293/12),2)),0,(J293-O293-Q293-'Mortgage 1 Info Calcs'!F$24)*(G293/12)),,,ISTEXT('Mortgage 1 Info Calcs'!K$4)),IF(((J293-Q293-'Mortgage 1 Info Calcs'!F$24)*(G293/12))&gt;0,((J293-Q293-'Mortgage 1 Info Calcs'!F$24)*(G293/12)),0),0)</f>
        <v>58.252437345705083</v>
      </c>
      <c r="T293">
        <f>IF(OR(ISERROR(SUM(R$12:R293)),(ISTEXT(T292)),(T292=(SUM(R$12:R293)))),"",SUM(R$12:R293))</f>
        <v>88935.561494999638</v>
      </c>
      <c r="U293">
        <f>SUM(S$12:S293)</f>
        <v>92757.433723914233</v>
      </c>
      <c r="V293" t="str">
        <f>IF(ISBLANK('Mortgage 1 Info Calcs'!F$28),"",IF((O293+Q293)&gt;0,((O293+Q293)*G293/12)-((O293+Q293)*(('Mortgage 1 Info Calcs'!F$28)-('Mortgage 1 Info Calcs'!F$28*'Mortgage 1 Info Calcs'!G$29))/12),""))</f>
        <v/>
      </c>
      <c r="W293" t="str">
        <f>IF(ISTEXT(V293),"",SUM(V$12:V293))</f>
        <v/>
      </c>
      <c r="X293">
        <f>IF(OR(J293=Q293,ISTEXT(Y292),ISTEXT('Mortgage 1 Info Calcs'!$F$17)),"",IF(('Mortgage 1 Info Calcs'!F$18*12)&gt;C292+1,IF(C292='Mortgage 1 Info Calcs'!F$18*12,0,'Mortgage 1 Info Calcs'!F$19+Y293*('Mortgage 1 Info Calcs'!F$17)),'Mortgage 1 Info Calcs'!F$19))</f>
        <v>0</v>
      </c>
      <c r="Y293">
        <f>IF(OR(ISERROR(J293-R293-M293),IF(ISERROR((J293-R293-M293)=0),"True",(J293-R293-M293)=0),ISTEXT('Mortgage 1 Info Calcs'!$K$4)),"",IF((J293&gt;(L293+M293)),(FV((G293/'Mortgage 1 Variables'!E$43),1,(L293+M293),-J293+Q293+'Mortgage 1 Info Calcs'!F$24,0))+Q293+'Mortgage 1 Info Calcs'!F$24+IF(I293&gt;0,0,-I293),""))</f>
        <v>11064.438505001202</v>
      </c>
      <c r="Z293" s="67">
        <f>IF((FV(IF(G293=0,'Mortgage 1 Info Calcs'!F$8,G293)/12,1,PMT(IF(G293=0,'Mortgage 1 Info Calcs'!F$8,G293)/12,('Mortgage 1 Info Calcs'!F$9*12)-C292,-Z292,0),-Z292,0))&gt;0,(FV(IF(G293=0,'Mortgage 1 Info Calcs'!F$8,G293)/12,1,PMT(IF(G293=0,'Mortgage 1 Info Calcs'!F$8,G293)/12,('Mortgage 1 Info Calcs'!F$9*12)-C292,-Z292,0),-Z292,0)),0)</f>
        <v>11064.438505001202</v>
      </c>
      <c r="AA293" s="67">
        <f>IF(Z293&lt;=0,0,(IPMT(IF(G293=0,'Mortgage 1 Info Calcs'!F$8,G293)/12,1,('Mortgage 1 Info Calcs'!F$9*12)-C292,-Z292,0)))</f>
        <v>58.252437345705083</v>
      </c>
      <c r="AB293" s="67">
        <f>IF(C293&lt;('Mortgage 1 Info Calcs'!F$9*12),SUM(AA$12:AA293),0)</f>
        <v>92757.433723914233</v>
      </c>
      <c r="AC293" s="14">
        <v>282</v>
      </c>
      <c r="AD293" s="174">
        <f t="shared" si="29"/>
        <v>23.5</v>
      </c>
      <c r="AE293" s="174" t="str">
        <f>IF(Y293="","",IF(J$12+X293='Mortgage 2 Monthly calcs'!J$12+'Mortgage 2 Monthly calcs'!V293,"",IF(J$12+X293&gt;'Mortgage 2 Monthly calcs'!J$12+'Mortgage 2 Monthly calcs'!V293,IF(Y293+X293+'Mortgage 1 Info Calcs'!F$15&gt;'Mortgage 2 Monthly calcs'!W293+'Mortgage 2 Monthly calcs'!V293,"",C293),IF(Y293+X293&lt;'Mortgage 2 Monthly calcs'!W293+'Mortgage 2 Monthly calcs'!V293,"",C293))))</f>
        <v/>
      </c>
      <c r="AG293" s="16"/>
      <c r="AH293" s="16"/>
      <c r="AI293" s="15"/>
    </row>
    <row r="294" spans="2:35" ht="11.7" customHeight="1" x14ac:dyDescent="0.25">
      <c r="B294">
        <f t="shared" si="27"/>
        <v>23.583333333333332</v>
      </c>
      <c r="C294">
        <v>283</v>
      </c>
      <c r="D294" t="str">
        <f>IF(J1062=1,F283+1,"")</f>
        <v/>
      </c>
      <c r="E294" t="str">
        <f t="shared" si="30"/>
        <v/>
      </c>
      <c r="F294" t="str">
        <f>VLOOKUP('Mortgage 1 Variables'!D$14,'Mortgage 1 Variables'!B$8:C$19,2)</f>
        <v>May</v>
      </c>
      <c r="G294">
        <f>IF(ISBLANK('Mortgage 1 Monthly Table'!G294),IF(OR(J294=Q294,ISTEXT(Y293),ISTEXT('Mortgage 1 Info Calcs'!$K$4)),0,IF(('Mortgage 1 Info Calcs'!F$7*12)&gt;C293,G293,IF(C293='Mortgage 1 Info Calcs'!F$7*12,'Mortgage 1 Info Calcs'!F$8,G293))),'Mortgage 1 Monthly Table'!G294)</f>
        <v>0.06</v>
      </c>
      <c r="H294">
        <f>((PMT(G294/'Mortgage 1 Variables'!E$43,('Mortgage 1 Info Calcs'!F$9*'Mortgage 1 Variables'!E$43)-C293,-J294,0)))</f>
        <v>644.30140148553153</v>
      </c>
      <c r="I294">
        <f>IF(OR(ISERROR(((IPMT(G294/'Mortgage 1 Variables'!E$43,1,'Mortgage 1 Info Calcs'!F$9*'Mortgage 1 Variables'!E$43,-J294+Q294+'Mortgage 1 Info Calcs'!F$24,IF('Mortgage 1 Info Calcs'!F$5="Interest Only",-J294+Q294+'Mortgage 1 Info Calcs'!F$24,0))))),(((IPMT(G294/'Mortgage 1 Variables'!E$43,1,'Mortgage 1 Info Calcs'!F$9*'Mortgage 1 Variables'!E$43,-J$12,-J$12)))=0)),0,((IPMT(G294/'Mortgage 1 Variables'!E$43,1,'Mortgage 1 Info Calcs'!F$9*'Mortgage 1 Variables'!E$43,-J294+Q294+'Mortgage 1 Info Calcs'!F$24,IF('Mortgage 1 Info Calcs'!F$5="Interest Only",-J294+Q294+'Mortgage 1 Info Calcs'!F$24,0)))))</f>
        <v>55.322192525006017</v>
      </c>
      <c r="J294">
        <f>IF(Y293&gt;0,IF(ISTEXT('Mortgage 1 Info Calcs'!K$4),"0",IF(ISTEXT(Y293),Y293,Y293+(IF(ISTEXT(K294),0,K294)))),0)</f>
        <v>11064.438505001202</v>
      </c>
      <c r="K294">
        <f>IF(ISBLANK('Mortgage 1 Monthly Table'!L294),0,'Mortgage 1 Monthly Table'!L294)</f>
        <v>0</v>
      </c>
      <c r="L294">
        <f>IF(ISBLANK('Mortgage 1 Monthly Table'!N294),IF('Mortgage 1 Info Calcs'!F$13="Calculated",IF('Mortgage 1 Info Calcs'!F$22="Keep Same",IF('Mortgage 1 Info Calcs'!F$5="Interest Only",IF(OR(I294&gt;L293,J294=""),I294,IF(J294&lt;L293,IF(J294&lt;L293,J294+I294,IF(L293+M293&gt;J294,L293+I294,L293)),IF(L293+M293&gt;J294,L293+I294,L293))),IF(H294&gt;L293,H294,IF(J294&gt;L293,IF(L293+M293&gt;J294,L293+I294,L293),J294+S294))),IF('Mortgage 1 Info Calcs'!F$5="Interest Only",'Mortgage 1 Monthly Calcs'!I294,'Mortgage 1 Monthly Calcs'!H294)),'Mortgage 1 Monthly Calcs'!L293),'Mortgage 1 Monthly Table'!N294)</f>
        <v>644.30140148553153</v>
      </c>
      <c r="M294">
        <f>IF(ISBLANK('Mortgage 1 Monthly Table'!P294),IF(N293&gt;J294,IF(J294&gt;L293,J294-L293,0),IF(OR(OR(Y293&lt;0,ISTEXT(Y293)),ISTEXT('Mortgage 1 Info Calcs'!$K$4)),"",'Mortgage 1 Info Calcs'!F$21)),'Mortgage 1 Monthly Table'!P294)</f>
        <v>0</v>
      </c>
      <c r="N294">
        <f t="shared" si="28"/>
        <v>644.30140148553153</v>
      </c>
      <c r="O294">
        <f>IF(OR(OR(Y293&lt;0,ISTEXT(Y293)),ISTEXT('Mortgage 1 Info Calcs'!$K$4)),"",(O293+M294))</f>
        <v>0</v>
      </c>
      <c r="P294">
        <f>IF(ISBLANK('Mortgage 1 Monthly Table'!T294),IF(ISTEXT(J294),0,IF(OR(Y293&lt;Q293,AND(Y293&lt;0,NOT(ISTEXT(Y293))),ISTEXT('Mortgage 1 Info Calcs'!$K$4)),IF(-Y293&gt;P293,-Y293,Y293-Q293),IF(J294="",0,'Mortgage 1 Info Calcs'!F$26))),'Mortgage 1 Monthly Table'!T294)</f>
        <v>0</v>
      </c>
      <c r="Q294">
        <f>IF(OR(OR(Y293&lt;0,ISTEXT(Y293)),ISTEXT('Mortgage 1 Info Calcs'!$K$4)),"",IF(O294&lt;0,Q293,(Q293+P294)))</f>
        <v>0</v>
      </c>
      <c r="R294">
        <f>IF(OR(ISERROR(L294-S294),ISTEXT('Mortgage 1 Info Calcs'!$K$4)),"",L294-S294+M294)</f>
        <v>588.97920896052551</v>
      </c>
      <c r="S294">
        <f>IF(OR(IF(ISERROR(ROUND((J294-Q294-'Mortgage 1 Info Calcs'!F$24)*(G294/12),2)),0,(J294-O294-Q294-'Mortgage 1 Info Calcs'!F$24)*(G294/12)),,,ISTEXT('Mortgage 1 Info Calcs'!K$4)),IF(((J294-Q294-'Mortgage 1 Info Calcs'!F$24)*(G294/12))&gt;0,((J294-Q294-'Mortgage 1 Info Calcs'!F$24)*(G294/12)),0),0)</f>
        <v>55.322192525006017</v>
      </c>
      <c r="T294">
        <f>IF(OR(ISERROR(SUM(R$12:R294)),(ISTEXT(T293)),(T293=(SUM(R$12:R294)))),"",SUM(R$12:R294))</f>
        <v>89524.540703960171</v>
      </c>
      <c r="U294">
        <f>SUM(S$12:S294)</f>
        <v>92812.755916439244</v>
      </c>
      <c r="V294" t="str">
        <f>IF(ISBLANK('Mortgage 1 Info Calcs'!F$28),"",IF((O294+Q294)&gt;0,((O294+Q294)*G294/12)-((O294+Q294)*(('Mortgage 1 Info Calcs'!F$28)-('Mortgage 1 Info Calcs'!F$28*'Mortgage 1 Info Calcs'!G$29))/12),""))</f>
        <v/>
      </c>
      <c r="W294" t="str">
        <f>IF(ISTEXT(V294),"",SUM(V$12:V294))</f>
        <v/>
      </c>
      <c r="X294">
        <f>IF(OR(J294=Q294,ISTEXT(Y293),ISTEXT('Mortgage 1 Info Calcs'!$F$17)),"",IF(('Mortgage 1 Info Calcs'!F$18*12)&gt;C293+1,IF(C293='Mortgage 1 Info Calcs'!F$18*12,0,'Mortgage 1 Info Calcs'!F$19+Y294*('Mortgage 1 Info Calcs'!F$17)),'Mortgage 1 Info Calcs'!F$19))</f>
        <v>0</v>
      </c>
      <c r="Y294">
        <f>IF(OR(ISERROR(J294-R294-M294),IF(ISERROR((J294-R294-M294)=0),"True",(J294-R294-M294)=0),ISTEXT('Mortgage 1 Info Calcs'!$K$4)),"",IF((J294&gt;(L294+M294)),(FV((G294/'Mortgage 1 Variables'!E$43),1,(L294+M294),-J294+Q294+'Mortgage 1 Info Calcs'!F$24,0))+Q294+'Mortgage 1 Info Calcs'!F$24+IF(I294&gt;0,0,-I294),""))</f>
        <v>10475.45929604069</v>
      </c>
      <c r="Z294" s="67">
        <f>IF((FV(IF(G294=0,'Mortgage 1 Info Calcs'!F$8,G294)/12,1,PMT(IF(G294=0,'Mortgage 1 Info Calcs'!F$8,G294)/12,('Mortgage 1 Info Calcs'!F$9*12)-C293,-Z293,0),-Z293,0))&gt;0,(FV(IF(G294=0,'Mortgage 1 Info Calcs'!F$8,G294)/12,1,PMT(IF(G294=0,'Mortgage 1 Info Calcs'!F$8,G294)/12,('Mortgage 1 Info Calcs'!F$9*12)-C293,-Z293,0),-Z293,0)),0)</f>
        <v>10475.45929604069</v>
      </c>
      <c r="AA294" s="67">
        <f>IF(Z294&lt;=0,0,(IPMT(IF(G294=0,'Mortgage 1 Info Calcs'!F$8,G294)/12,1,('Mortgage 1 Info Calcs'!F$9*12)-C293,-Z293,0)))</f>
        <v>55.322192525006017</v>
      </c>
      <c r="AB294" s="67">
        <f>IF(C294&lt;('Mortgage 1 Info Calcs'!F$9*12),SUM(AA$12:AA294),0)</f>
        <v>92812.755916439244</v>
      </c>
      <c r="AC294" s="14">
        <v>283</v>
      </c>
      <c r="AD294" s="174">
        <f t="shared" si="29"/>
        <v>23.583333333333332</v>
      </c>
      <c r="AE294" s="174" t="str">
        <f>IF(Y294="","",IF(J$12+X294='Mortgage 2 Monthly calcs'!J$12+'Mortgage 2 Monthly calcs'!V294,"",IF(J$12+X294&gt;'Mortgage 2 Monthly calcs'!J$12+'Mortgage 2 Monthly calcs'!V294,IF(Y294+X294+'Mortgage 1 Info Calcs'!F$15&gt;'Mortgage 2 Monthly calcs'!W294+'Mortgage 2 Monthly calcs'!V294,"",C294),IF(Y294+X294&lt;'Mortgage 2 Monthly calcs'!W294+'Mortgage 2 Monthly calcs'!V294,"",C294))))</f>
        <v/>
      </c>
      <c r="AG294" s="16"/>
      <c r="AH294" s="16"/>
      <c r="AI294" s="15"/>
    </row>
    <row r="295" spans="2:35" ht="11.7" customHeight="1" x14ac:dyDescent="0.25">
      <c r="B295">
        <f t="shared" si="27"/>
        <v>23.666666666666668</v>
      </c>
      <c r="C295">
        <v>284</v>
      </c>
      <c r="D295" t="str">
        <f>IF(J1063=1,F283+1,"")</f>
        <v/>
      </c>
      <c r="E295" t="str">
        <f t="shared" si="30"/>
        <v/>
      </c>
      <c r="F295" t="str">
        <f>VLOOKUP('Mortgage 1 Variables'!D$15,'Mortgage 1 Variables'!B$8:C$19,2)</f>
        <v>Jun</v>
      </c>
      <c r="G295">
        <f>IF(ISBLANK('Mortgage 1 Monthly Table'!G295),IF(OR(J295=Q295,ISTEXT(Y294),ISTEXT('Mortgage 1 Info Calcs'!$K$4)),0,IF(('Mortgage 1 Info Calcs'!F$7*12)&gt;C294,G294,IF(C294='Mortgage 1 Info Calcs'!F$7*12,'Mortgage 1 Info Calcs'!F$8,G294))),'Mortgage 1 Monthly Table'!G295)</f>
        <v>0.06</v>
      </c>
      <c r="H295">
        <f>((PMT(G295/'Mortgage 1 Variables'!E$43,('Mortgage 1 Info Calcs'!F$9*'Mortgage 1 Variables'!E$43)-C294,-J295,0)))</f>
        <v>644.30140148553244</v>
      </c>
      <c r="I295">
        <f>IF(OR(ISERROR(((IPMT(G295/'Mortgage 1 Variables'!E$43,1,'Mortgage 1 Info Calcs'!F$9*'Mortgage 1 Variables'!E$43,-J295+Q295+'Mortgage 1 Info Calcs'!F$24,IF('Mortgage 1 Info Calcs'!F$5="Interest Only",-J295+Q295+'Mortgage 1 Info Calcs'!F$24,0))))),(((IPMT(G295/'Mortgage 1 Variables'!E$43,1,'Mortgage 1 Info Calcs'!F$9*'Mortgage 1 Variables'!E$43,-J$12,-J$12)))=0)),0,((IPMT(G295/'Mortgage 1 Variables'!E$43,1,'Mortgage 1 Info Calcs'!F$9*'Mortgage 1 Variables'!E$43,-J295+Q295+'Mortgage 1 Info Calcs'!F$24,IF('Mortgage 1 Info Calcs'!F$5="Interest Only",-J295+Q295+'Mortgage 1 Info Calcs'!F$24,0)))))</f>
        <v>52.377296480203448</v>
      </c>
      <c r="J295">
        <f>IF(Y294&gt;0,IF(ISTEXT('Mortgage 1 Info Calcs'!K$4),"0",IF(ISTEXT(Y294),Y294,Y294+(IF(ISTEXT(K295),0,K295)))),0)</f>
        <v>10475.45929604069</v>
      </c>
      <c r="K295">
        <f>IF(ISBLANK('Mortgage 1 Monthly Table'!L295),0,'Mortgage 1 Monthly Table'!L295)</f>
        <v>0</v>
      </c>
      <c r="L295">
        <f>IF(ISBLANK('Mortgage 1 Monthly Table'!N295),IF('Mortgage 1 Info Calcs'!F$13="Calculated",IF('Mortgage 1 Info Calcs'!F$22="Keep Same",IF('Mortgage 1 Info Calcs'!F$5="Interest Only",IF(OR(I295&gt;L294,J295=""),I295,IF(J295&lt;L294,IF(J295&lt;L294,J295+I295,IF(L294+M294&gt;J295,L294+I295,L294)),IF(L294+M294&gt;J295,L294+I295,L294))),IF(H295&gt;L294,H295,IF(J295&gt;L294,IF(L294+M294&gt;J295,L294+I295,L294),J295+S295))),IF('Mortgage 1 Info Calcs'!F$5="Interest Only",'Mortgage 1 Monthly Calcs'!I295,'Mortgage 1 Monthly Calcs'!H295)),'Mortgage 1 Monthly Calcs'!L294),'Mortgage 1 Monthly Table'!N295)</f>
        <v>644.30140148553244</v>
      </c>
      <c r="M295">
        <f>IF(ISBLANK('Mortgage 1 Monthly Table'!P295),IF(N294&gt;J295,IF(J295&gt;L294,J295-L294,0),IF(OR(OR(Y294&lt;0,ISTEXT(Y294)),ISTEXT('Mortgage 1 Info Calcs'!$K$4)),"",'Mortgage 1 Info Calcs'!F$21)),'Mortgage 1 Monthly Table'!P295)</f>
        <v>0</v>
      </c>
      <c r="N295">
        <f t="shared" si="28"/>
        <v>644.30140148553244</v>
      </c>
      <c r="O295">
        <f>IF(OR(OR(Y294&lt;0,ISTEXT(Y294)),ISTEXT('Mortgage 1 Info Calcs'!$K$4)),"",(O294+M295))</f>
        <v>0</v>
      </c>
      <c r="P295">
        <f>IF(ISBLANK('Mortgage 1 Monthly Table'!T295),IF(ISTEXT(J295),0,IF(OR(Y294&lt;Q294,AND(Y294&lt;0,NOT(ISTEXT(Y294))),ISTEXT('Mortgage 1 Info Calcs'!$K$4)),IF(-Y294&gt;P294,-Y294,Y294-Q294),IF(J295="",0,'Mortgage 1 Info Calcs'!F$26))),'Mortgage 1 Monthly Table'!T295)</f>
        <v>0</v>
      </c>
      <c r="Q295">
        <f>IF(OR(OR(Y294&lt;0,ISTEXT(Y294)),ISTEXT('Mortgage 1 Info Calcs'!$K$4)),"",IF(O295&lt;0,Q294,(Q294+P295)))</f>
        <v>0</v>
      </c>
      <c r="R295">
        <f>IF(OR(ISERROR(L295-S295),ISTEXT('Mortgage 1 Info Calcs'!$K$4)),"",L295-S295+M295)</f>
        <v>591.92410500532901</v>
      </c>
      <c r="S295">
        <f>IF(OR(IF(ISERROR(ROUND((J295-Q295-'Mortgage 1 Info Calcs'!F$24)*(G295/12),2)),0,(J295-O295-Q295-'Mortgage 1 Info Calcs'!F$24)*(G295/12)),,,ISTEXT('Mortgage 1 Info Calcs'!K$4)),IF(((J295-Q295-'Mortgage 1 Info Calcs'!F$24)*(G295/12))&gt;0,((J295-Q295-'Mortgage 1 Info Calcs'!F$24)*(G295/12)),0),0)</f>
        <v>52.377296480203448</v>
      </c>
      <c r="T295">
        <f>IF(OR(ISERROR(SUM(R$12:R295)),(ISTEXT(T294)),(T294=(SUM(R$12:R295)))),"",SUM(R$12:R295))</f>
        <v>90116.464808965495</v>
      </c>
      <c r="U295">
        <f>SUM(S$12:S295)</f>
        <v>92865.133212919449</v>
      </c>
      <c r="V295" t="str">
        <f>IF(ISBLANK('Mortgage 1 Info Calcs'!F$28),"",IF((O295+Q295)&gt;0,((O295+Q295)*G295/12)-((O295+Q295)*(('Mortgage 1 Info Calcs'!F$28)-('Mortgage 1 Info Calcs'!F$28*'Mortgage 1 Info Calcs'!G$29))/12),""))</f>
        <v/>
      </c>
      <c r="W295" t="str">
        <f>IF(ISTEXT(V295),"",SUM(V$12:V295))</f>
        <v/>
      </c>
      <c r="X295">
        <f>IF(OR(J295=Q295,ISTEXT(Y294),ISTEXT('Mortgage 1 Info Calcs'!$F$17)),"",IF(('Mortgage 1 Info Calcs'!F$18*12)&gt;C294+1,IF(C294='Mortgage 1 Info Calcs'!F$18*12,0,'Mortgage 1 Info Calcs'!F$19+Y295*('Mortgage 1 Info Calcs'!F$17)),'Mortgage 1 Info Calcs'!F$19))</f>
        <v>0</v>
      </c>
      <c r="Y295">
        <f>IF(OR(ISERROR(J295-R295-M295),IF(ISERROR((J295-R295-M295)=0),"True",(J295-R295-M295)=0),ISTEXT('Mortgage 1 Info Calcs'!$K$4)),"",IF((J295&gt;(L295+M295)),(FV((G295/'Mortgage 1 Variables'!E$43),1,(L295+M295),-J295+Q295+'Mortgage 1 Info Calcs'!F$24,0))+Q295+'Mortgage 1 Info Calcs'!F$24+IF(I295&gt;0,0,-I295),""))</f>
        <v>9883.5351910353747</v>
      </c>
      <c r="Z295" s="67">
        <f>IF((FV(IF(G295=0,'Mortgage 1 Info Calcs'!F$8,G295)/12,1,PMT(IF(G295=0,'Mortgage 1 Info Calcs'!F$8,G295)/12,('Mortgage 1 Info Calcs'!F$9*12)-C294,-Z294,0),-Z294,0))&gt;0,(FV(IF(G295=0,'Mortgage 1 Info Calcs'!F$8,G295)/12,1,PMT(IF(G295=0,'Mortgage 1 Info Calcs'!F$8,G295)/12,('Mortgage 1 Info Calcs'!F$9*12)-C294,-Z294,0),-Z294,0)),0)</f>
        <v>9883.5351910353747</v>
      </c>
      <c r="AA295" s="67">
        <f>IF(Z295&lt;=0,0,(IPMT(IF(G295=0,'Mortgage 1 Info Calcs'!F$8,G295)/12,1,('Mortgage 1 Info Calcs'!F$9*12)-C294,-Z294,0)))</f>
        <v>52.377296480203448</v>
      </c>
      <c r="AB295" s="67">
        <f>IF(C295&lt;('Mortgage 1 Info Calcs'!F$9*12),SUM(AA$12:AA295),0)</f>
        <v>92865.133212919449</v>
      </c>
      <c r="AC295" s="14">
        <v>284</v>
      </c>
      <c r="AD295" s="174">
        <f t="shared" si="29"/>
        <v>23.666666666666668</v>
      </c>
      <c r="AE295" s="174" t="str">
        <f>IF(Y295="","",IF(J$12+X295='Mortgage 2 Monthly calcs'!J$12+'Mortgage 2 Monthly calcs'!V295,"",IF(J$12+X295&gt;'Mortgage 2 Monthly calcs'!J$12+'Mortgage 2 Monthly calcs'!V295,IF(Y295+X295+'Mortgage 1 Info Calcs'!F$15&gt;'Mortgage 2 Monthly calcs'!W295+'Mortgage 2 Monthly calcs'!V295,"",C295),IF(Y295+X295&lt;'Mortgage 2 Monthly calcs'!W295+'Mortgage 2 Monthly calcs'!V295,"",C295))))</f>
        <v/>
      </c>
      <c r="AG295" s="16"/>
      <c r="AH295" s="16"/>
      <c r="AI295" s="15"/>
    </row>
    <row r="296" spans="2:35" ht="11.7" customHeight="1" x14ac:dyDescent="0.25">
      <c r="B296">
        <f t="shared" si="27"/>
        <v>23.75</v>
      </c>
      <c r="C296">
        <v>285</v>
      </c>
      <c r="D296" t="str">
        <f>IF(J1064=1,F283+1,"")</f>
        <v/>
      </c>
      <c r="E296" t="str">
        <f t="shared" si="30"/>
        <v/>
      </c>
      <c r="F296" t="str">
        <f>VLOOKUP('Mortgage 1 Variables'!D$16,'Mortgage 1 Variables'!B$8:C$19,2)</f>
        <v>Jul</v>
      </c>
      <c r="G296">
        <f>IF(ISBLANK('Mortgage 1 Monthly Table'!G296),IF(OR(J296=Q296,ISTEXT(Y295),ISTEXT('Mortgage 1 Info Calcs'!$K$4)),0,IF(('Mortgage 1 Info Calcs'!F$7*12)&gt;C295,G295,IF(C295='Mortgage 1 Info Calcs'!F$7*12,'Mortgage 1 Info Calcs'!F$8,G295))),'Mortgage 1 Monthly Table'!G296)</f>
        <v>0.06</v>
      </c>
      <c r="H296">
        <f>((PMT(G296/'Mortgage 1 Variables'!E$43,('Mortgage 1 Info Calcs'!F$9*'Mortgage 1 Variables'!E$43)-C295,-J296,0)))</f>
        <v>644.30140148553335</v>
      </c>
      <c r="I296">
        <f>IF(OR(ISERROR(((IPMT(G296/'Mortgage 1 Variables'!E$43,1,'Mortgage 1 Info Calcs'!F$9*'Mortgage 1 Variables'!E$43,-J296+Q296+'Mortgage 1 Info Calcs'!F$24,IF('Mortgage 1 Info Calcs'!F$5="Interest Only",-J296+Q296+'Mortgage 1 Info Calcs'!F$24,0))))),(((IPMT(G296/'Mortgage 1 Variables'!E$43,1,'Mortgage 1 Info Calcs'!F$9*'Mortgage 1 Variables'!E$43,-J$12,-J$12)))=0)),0,((IPMT(G296/'Mortgage 1 Variables'!E$43,1,'Mortgage 1 Info Calcs'!F$9*'Mortgage 1 Variables'!E$43,-J296+Q296+'Mortgage 1 Info Calcs'!F$24,IF('Mortgage 1 Info Calcs'!F$5="Interest Only",-J296+Q296+'Mortgage 1 Info Calcs'!F$24,0)))))</f>
        <v>49.417675955176875</v>
      </c>
      <c r="J296">
        <f>IF(Y295&gt;0,IF(ISTEXT('Mortgage 1 Info Calcs'!K$4),"0",IF(ISTEXT(Y295),Y295,Y295+(IF(ISTEXT(K296),0,K296)))),0)</f>
        <v>9883.5351910353747</v>
      </c>
      <c r="K296">
        <f>IF(ISBLANK('Mortgage 1 Monthly Table'!L296),0,'Mortgage 1 Monthly Table'!L296)</f>
        <v>0</v>
      </c>
      <c r="L296">
        <f>IF(ISBLANK('Mortgage 1 Monthly Table'!N296),IF('Mortgage 1 Info Calcs'!F$13="Calculated",IF('Mortgage 1 Info Calcs'!F$22="Keep Same",IF('Mortgage 1 Info Calcs'!F$5="Interest Only",IF(OR(I296&gt;L295,J296=""),I296,IF(J296&lt;L295,IF(J296&lt;L295,J296+I296,IF(L295+M295&gt;J296,L295+I296,L295)),IF(L295+M295&gt;J296,L295+I296,L295))),IF(H296&gt;L295,H296,IF(J296&gt;L295,IF(L295+M295&gt;J296,L295+I296,L295),J296+S296))),IF('Mortgage 1 Info Calcs'!F$5="Interest Only",'Mortgage 1 Monthly Calcs'!I296,'Mortgage 1 Monthly Calcs'!H296)),'Mortgage 1 Monthly Calcs'!L295),'Mortgage 1 Monthly Table'!N296)</f>
        <v>644.30140148553335</v>
      </c>
      <c r="M296">
        <f>IF(ISBLANK('Mortgage 1 Monthly Table'!P296),IF(N295&gt;J296,IF(J296&gt;L295,J296-L295,0),IF(OR(OR(Y295&lt;0,ISTEXT(Y295)),ISTEXT('Mortgage 1 Info Calcs'!$K$4)),"",'Mortgage 1 Info Calcs'!F$21)),'Mortgage 1 Monthly Table'!P296)</f>
        <v>0</v>
      </c>
      <c r="N296">
        <f t="shared" si="28"/>
        <v>644.30140148553335</v>
      </c>
      <c r="O296">
        <f>IF(OR(OR(Y295&lt;0,ISTEXT(Y295)),ISTEXT('Mortgage 1 Info Calcs'!$K$4)),"",(O295+M296))</f>
        <v>0</v>
      </c>
      <c r="P296">
        <f>IF(ISBLANK('Mortgage 1 Monthly Table'!T296),IF(ISTEXT(J296),0,IF(OR(Y295&lt;Q295,AND(Y295&lt;0,NOT(ISTEXT(Y295))),ISTEXT('Mortgage 1 Info Calcs'!$K$4)),IF(-Y295&gt;P295,-Y295,Y295-Q295),IF(J296="",0,'Mortgage 1 Info Calcs'!F$26))),'Mortgage 1 Monthly Table'!T296)</f>
        <v>0</v>
      </c>
      <c r="Q296">
        <f>IF(OR(OR(Y295&lt;0,ISTEXT(Y295)),ISTEXT('Mortgage 1 Info Calcs'!$K$4)),"",IF(O296&lt;0,Q295,(Q295+P296)))</f>
        <v>0</v>
      </c>
      <c r="R296">
        <f>IF(OR(ISERROR(L296-S296),ISTEXT('Mortgage 1 Info Calcs'!$K$4)),"",L296-S296+M296)</f>
        <v>594.88372553035651</v>
      </c>
      <c r="S296">
        <f>IF(OR(IF(ISERROR(ROUND((J296-Q296-'Mortgage 1 Info Calcs'!F$24)*(G296/12),2)),0,(J296-O296-Q296-'Mortgage 1 Info Calcs'!F$24)*(G296/12)),,,ISTEXT('Mortgage 1 Info Calcs'!K$4)),IF(((J296-Q296-'Mortgage 1 Info Calcs'!F$24)*(G296/12))&gt;0,((J296-Q296-'Mortgage 1 Info Calcs'!F$24)*(G296/12)),0),0)</f>
        <v>49.417675955176875</v>
      </c>
      <c r="T296">
        <f>IF(OR(ISERROR(SUM(R$12:R296)),(ISTEXT(T295)),(T295=(SUM(R$12:R296)))),"",SUM(R$12:R296))</f>
        <v>90711.348534495846</v>
      </c>
      <c r="U296">
        <f>SUM(S$12:S296)</f>
        <v>92914.550888874626</v>
      </c>
      <c r="V296" t="str">
        <f>IF(ISBLANK('Mortgage 1 Info Calcs'!F$28),"",IF((O296+Q296)&gt;0,((O296+Q296)*G296/12)-((O296+Q296)*(('Mortgage 1 Info Calcs'!F$28)-('Mortgage 1 Info Calcs'!F$28*'Mortgage 1 Info Calcs'!G$29))/12),""))</f>
        <v/>
      </c>
      <c r="W296" t="str">
        <f>IF(ISTEXT(V296),"",SUM(V$12:V296))</f>
        <v/>
      </c>
      <c r="X296">
        <f>IF(OR(J296=Q296,ISTEXT(Y295),ISTEXT('Mortgage 1 Info Calcs'!$F$17)),"",IF(('Mortgage 1 Info Calcs'!F$18*12)&gt;C295+1,IF(C295='Mortgage 1 Info Calcs'!F$18*12,0,'Mortgage 1 Info Calcs'!F$19+Y296*('Mortgage 1 Info Calcs'!F$17)),'Mortgage 1 Info Calcs'!F$19))</f>
        <v>0</v>
      </c>
      <c r="Y296">
        <f>IF(OR(ISERROR(J296-R296-M296),IF(ISERROR((J296-R296-M296)=0),"True",(J296-R296-M296)=0),ISTEXT('Mortgage 1 Info Calcs'!$K$4)),"",IF((J296&gt;(L296+M296)),(FV((G296/'Mortgage 1 Variables'!E$43),1,(L296+M296),-J296+Q296+'Mortgage 1 Info Calcs'!F$24,0))+Q296+'Mortgage 1 Info Calcs'!F$24+IF(I296&gt;0,0,-I296),""))</f>
        <v>9288.6514655050305</v>
      </c>
      <c r="Z296" s="67">
        <f>IF((FV(IF(G296=0,'Mortgage 1 Info Calcs'!F$8,G296)/12,1,PMT(IF(G296=0,'Mortgage 1 Info Calcs'!F$8,G296)/12,('Mortgage 1 Info Calcs'!F$9*12)-C295,-Z295,0),-Z295,0))&gt;0,(FV(IF(G296=0,'Mortgage 1 Info Calcs'!F$8,G296)/12,1,PMT(IF(G296=0,'Mortgage 1 Info Calcs'!F$8,G296)/12,('Mortgage 1 Info Calcs'!F$9*12)-C295,-Z295,0),-Z295,0)),0)</f>
        <v>9288.6514655050305</v>
      </c>
      <c r="AA296" s="67">
        <f>IF(Z296&lt;=0,0,(IPMT(IF(G296=0,'Mortgage 1 Info Calcs'!F$8,G296)/12,1,('Mortgage 1 Info Calcs'!F$9*12)-C295,-Z295,0)))</f>
        <v>49.417675955176875</v>
      </c>
      <c r="AB296" s="67">
        <f>IF(C296&lt;('Mortgage 1 Info Calcs'!F$9*12),SUM(AA$12:AA296),0)</f>
        <v>92914.550888874626</v>
      </c>
      <c r="AC296" s="14">
        <v>285</v>
      </c>
      <c r="AD296" s="174">
        <f t="shared" si="29"/>
        <v>23.75</v>
      </c>
      <c r="AE296" s="174" t="str">
        <f>IF(Y296="","",IF(J$12+X296='Mortgage 2 Monthly calcs'!J$12+'Mortgage 2 Monthly calcs'!V296,"",IF(J$12+X296&gt;'Mortgage 2 Monthly calcs'!J$12+'Mortgage 2 Monthly calcs'!V296,IF(Y296+X296+'Mortgage 1 Info Calcs'!F$15&gt;'Mortgage 2 Monthly calcs'!W296+'Mortgage 2 Monthly calcs'!V296,"",C296),IF(Y296+X296&lt;'Mortgage 2 Monthly calcs'!W296+'Mortgage 2 Monthly calcs'!V296,"",C296))))</f>
        <v/>
      </c>
      <c r="AG296" s="16"/>
      <c r="AH296" s="16"/>
      <c r="AI296" s="15"/>
    </row>
    <row r="297" spans="2:35" ht="11.7" customHeight="1" x14ac:dyDescent="0.25">
      <c r="B297">
        <f t="shared" si="27"/>
        <v>23.833333333333332</v>
      </c>
      <c r="C297">
        <v>286</v>
      </c>
      <c r="D297" t="str">
        <f>IF(J1065=1,F283+1,"")</f>
        <v/>
      </c>
      <c r="E297" t="str">
        <f t="shared" si="30"/>
        <v/>
      </c>
      <c r="F297" t="str">
        <f>VLOOKUP('Mortgage 1 Variables'!D$17,'Mortgage 1 Variables'!B$8:C$19,2)</f>
        <v>Aug</v>
      </c>
      <c r="G297">
        <f>IF(ISBLANK('Mortgage 1 Monthly Table'!G297),IF(OR(J297=Q297,ISTEXT(Y296),ISTEXT('Mortgage 1 Info Calcs'!$K$4)),0,IF(('Mortgage 1 Info Calcs'!F$7*12)&gt;C296,G296,IF(C296='Mortgage 1 Info Calcs'!F$7*12,'Mortgage 1 Info Calcs'!F$8,G296))),'Mortgage 1 Monthly Table'!G297)</f>
        <v>0.06</v>
      </c>
      <c r="H297">
        <f>((PMT(G297/'Mortgage 1 Variables'!E$43,('Mortgage 1 Info Calcs'!F$9*'Mortgage 1 Variables'!E$43)-C296,-J297,0)))</f>
        <v>644.30140148553414</v>
      </c>
      <c r="I297">
        <f>IF(OR(ISERROR(((IPMT(G297/'Mortgage 1 Variables'!E$43,1,'Mortgage 1 Info Calcs'!F$9*'Mortgage 1 Variables'!E$43,-J297+Q297+'Mortgage 1 Info Calcs'!F$24,IF('Mortgage 1 Info Calcs'!F$5="Interest Only",-J297+Q297+'Mortgage 1 Info Calcs'!F$24,0))))),(((IPMT(G297/'Mortgage 1 Variables'!E$43,1,'Mortgage 1 Info Calcs'!F$9*'Mortgage 1 Variables'!E$43,-J$12,-J$12)))=0)),0,((IPMT(G297/'Mortgage 1 Variables'!E$43,1,'Mortgage 1 Info Calcs'!F$9*'Mortgage 1 Variables'!E$43,-J297+Q297+'Mortgage 1 Info Calcs'!F$24,IF('Mortgage 1 Info Calcs'!F$5="Interest Only",-J297+Q297+'Mortgage 1 Info Calcs'!F$24,0)))))</f>
        <v>46.443257327525153</v>
      </c>
      <c r="J297">
        <f>IF(Y296&gt;0,IF(ISTEXT('Mortgage 1 Info Calcs'!K$4),"0",IF(ISTEXT(Y296),Y296,Y296+(IF(ISTEXT(K297),0,K297)))),0)</f>
        <v>9288.6514655050305</v>
      </c>
      <c r="K297">
        <f>IF(ISBLANK('Mortgage 1 Monthly Table'!L297),0,'Mortgage 1 Monthly Table'!L297)</f>
        <v>0</v>
      </c>
      <c r="L297">
        <f>IF(ISBLANK('Mortgage 1 Monthly Table'!N297),IF('Mortgage 1 Info Calcs'!F$13="Calculated",IF('Mortgage 1 Info Calcs'!F$22="Keep Same",IF('Mortgage 1 Info Calcs'!F$5="Interest Only",IF(OR(I297&gt;L296,J297=""),I297,IF(J297&lt;L296,IF(J297&lt;L296,J297+I297,IF(L296+M296&gt;J297,L296+I297,L296)),IF(L296+M296&gt;J297,L296+I297,L296))),IF(H297&gt;L296,H297,IF(J297&gt;L296,IF(L296+M296&gt;J297,L296+I297,L296),J297+S297))),IF('Mortgage 1 Info Calcs'!F$5="Interest Only",'Mortgage 1 Monthly Calcs'!I297,'Mortgage 1 Monthly Calcs'!H297)),'Mortgage 1 Monthly Calcs'!L296),'Mortgage 1 Monthly Table'!N297)</f>
        <v>644.30140148553414</v>
      </c>
      <c r="M297">
        <f>IF(ISBLANK('Mortgage 1 Monthly Table'!P297),IF(N296&gt;J297,IF(J297&gt;L296,J297-L296,0),IF(OR(OR(Y296&lt;0,ISTEXT(Y296)),ISTEXT('Mortgage 1 Info Calcs'!$K$4)),"",'Mortgage 1 Info Calcs'!F$21)),'Mortgage 1 Monthly Table'!P297)</f>
        <v>0</v>
      </c>
      <c r="N297">
        <f t="shared" si="28"/>
        <v>644.30140148553414</v>
      </c>
      <c r="O297">
        <f>IF(OR(OR(Y296&lt;0,ISTEXT(Y296)),ISTEXT('Mortgage 1 Info Calcs'!$K$4)),"",(O296+M297))</f>
        <v>0</v>
      </c>
      <c r="P297">
        <f>IF(ISBLANK('Mortgage 1 Monthly Table'!T297),IF(ISTEXT(J297),0,IF(OR(Y296&lt;Q296,AND(Y296&lt;0,NOT(ISTEXT(Y296))),ISTEXT('Mortgage 1 Info Calcs'!$K$4)),IF(-Y296&gt;P296,-Y296,Y296-Q296),IF(J297="",0,'Mortgage 1 Info Calcs'!F$26))),'Mortgage 1 Monthly Table'!T297)</f>
        <v>0</v>
      </c>
      <c r="Q297">
        <f>IF(OR(OR(Y296&lt;0,ISTEXT(Y296)),ISTEXT('Mortgage 1 Info Calcs'!$K$4)),"",IF(O297&lt;0,Q296,(Q296+P297)))</f>
        <v>0</v>
      </c>
      <c r="R297">
        <f>IF(OR(ISERROR(L297-S297),ISTEXT('Mortgage 1 Info Calcs'!$K$4)),"",L297-S297+M297)</f>
        <v>597.85814415800894</v>
      </c>
      <c r="S297">
        <f>IF(OR(IF(ISERROR(ROUND((J297-Q297-'Mortgage 1 Info Calcs'!F$24)*(G297/12),2)),0,(J297-O297-Q297-'Mortgage 1 Info Calcs'!F$24)*(G297/12)),,,ISTEXT('Mortgage 1 Info Calcs'!K$4)),IF(((J297-Q297-'Mortgage 1 Info Calcs'!F$24)*(G297/12))&gt;0,((J297-Q297-'Mortgage 1 Info Calcs'!F$24)*(G297/12)),0),0)</f>
        <v>46.443257327525153</v>
      </c>
      <c r="T297">
        <f>IF(OR(ISERROR(SUM(R$12:R297)),(ISTEXT(T296)),(T296=(SUM(R$12:R297)))),"",SUM(R$12:R297))</f>
        <v>91309.206678653849</v>
      </c>
      <c r="U297">
        <f>SUM(S$12:S297)</f>
        <v>92960.994146202152</v>
      </c>
      <c r="V297" t="str">
        <f>IF(ISBLANK('Mortgage 1 Info Calcs'!F$28),"",IF((O297+Q297)&gt;0,((O297+Q297)*G297/12)-((O297+Q297)*(('Mortgage 1 Info Calcs'!F$28)-('Mortgage 1 Info Calcs'!F$28*'Mortgage 1 Info Calcs'!G$29))/12),""))</f>
        <v/>
      </c>
      <c r="W297" t="str">
        <f>IF(ISTEXT(V297),"",SUM(V$12:V297))</f>
        <v/>
      </c>
      <c r="X297">
        <f>IF(OR(J297=Q297,ISTEXT(Y296),ISTEXT('Mortgage 1 Info Calcs'!$F$17)),"",IF(('Mortgage 1 Info Calcs'!F$18*12)&gt;C296+1,IF(C296='Mortgage 1 Info Calcs'!F$18*12,0,'Mortgage 1 Info Calcs'!F$19+Y297*('Mortgage 1 Info Calcs'!F$17)),'Mortgage 1 Info Calcs'!F$19))</f>
        <v>0</v>
      </c>
      <c r="Y297">
        <f>IF(OR(ISERROR(J297-R297-M297),IF(ISERROR((J297-R297-M297)=0),"True",(J297-R297-M297)=0),ISTEXT('Mortgage 1 Info Calcs'!$K$4)),"",IF((J297&gt;(L297+M297)),(FV((G297/'Mortgage 1 Variables'!E$43),1,(L297+M297),-J297+Q297+'Mortgage 1 Info Calcs'!F$24,0))+Q297+'Mortgage 1 Info Calcs'!F$24+IF(I297&gt;0,0,-I297),""))</f>
        <v>8690.7933213470351</v>
      </c>
      <c r="Z297" s="67">
        <f>IF((FV(IF(G297=0,'Mortgage 1 Info Calcs'!F$8,G297)/12,1,PMT(IF(G297=0,'Mortgage 1 Info Calcs'!F$8,G297)/12,('Mortgage 1 Info Calcs'!F$9*12)-C296,-Z296,0),-Z296,0))&gt;0,(FV(IF(G297=0,'Mortgage 1 Info Calcs'!F$8,G297)/12,1,PMT(IF(G297=0,'Mortgage 1 Info Calcs'!F$8,G297)/12,('Mortgage 1 Info Calcs'!F$9*12)-C296,-Z296,0),-Z296,0)),0)</f>
        <v>8690.7933213470351</v>
      </c>
      <c r="AA297" s="67">
        <f>IF(Z297&lt;=0,0,(IPMT(IF(G297=0,'Mortgage 1 Info Calcs'!F$8,G297)/12,1,('Mortgage 1 Info Calcs'!F$9*12)-C296,-Z296,0)))</f>
        <v>46.443257327525153</v>
      </c>
      <c r="AB297" s="67">
        <f>IF(C297&lt;('Mortgage 1 Info Calcs'!F$9*12),SUM(AA$12:AA297),0)</f>
        <v>92960.994146202152</v>
      </c>
      <c r="AC297" s="14">
        <v>286</v>
      </c>
      <c r="AD297" s="174">
        <f t="shared" si="29"/>
        <v>23.833333333333332</v>
      </c>
      <c r="AE297" s="174" t="str">
        <f>IF(Y297="","",IF(J$12+X297='Mortgage 2 Monthly calcs'!J$12+'Mortgage 2 Monthly calcs'!V297,"",IF(J$12+X297&gt;'Mortgage 2 Monthly calcs'!J$12+'Mortgage 2 Monthly calcs'!V297,IF(Y297+X297+'Mortgage 1 Info Calcs'!F$15&gt;'Mortgage 2 Monthly calcs'!W297+'Mortgage 2 Monthly calcs'!V297,"",C297),IF(Y297+X297&lt;'Mortgage 2 Monthly calcs'!W297+'Mortgage 2 Monthly calcs'!V297,"",C297))))</f>
        <v/>
      </c>
      <c r="AG297" s="16"/>
      <c r="AH297" s="16"/>
      <c r="AI297" s="15"/>
    </row>
    <row r="298" spans="2:35" ht="11.7" customHeight="1" x14ac:dyDescent="0.25">
      <c r="B298">
        <f t="shared" si="27"/>
        <v>23.916666666666668</v>
      </c>
      <c r="C298">
        <v>287</v>
      </c>
      <c r="D298" t="str">
        <f>IF(J1066=1,F283+1,"")</f>
        <v/>
      </c>
      <c r="E298" t="str">
        <f t="shared" si="30"/>
        <v/>
      </c>
      <c r="F298" t="str">
        <f>VLOOKUP('Mortgage 1 Variables'!D$18,'Mortgage 1 Variables'!B$8:C$19,2)</f>
        <v>Sep</v>
      </c>
      <c r="G298">
        <f>IF(ISBLANK('Mortgage 1 Monthly Table'!G298),IF(OR(J298=Q298,ISTEXT(Y297),ISTEXT('Mortgage 1 Info Calcs'!$K$4)),0,IF(('Mortgage 1 Info Calcs'!F$7*12)&gt;C297,G297,IF(C297='Mortgage 1 Info Calcs'!F$7*12,'Mortgage 1 Info Calcs'!F$8,G297))),'Mortgage 1 Monthly Table'!G298)</f>
        <v>0.06</v>
      </c>
      <c r="H298">
        <f>((PMT(G298/'Mortgage 1 Variables'!E$43,('Mortgage 1 Info Calcs'!F$9*'Mortgage 1 Variables'!E$43)-C297,-J298,0)))</f>
        <v>644.30140148553528</v>
      </c>
      <c r="I298">
        <f>IF(OR(ISERROR(((IPMT(G298/'Mortgage 1 Variables'!E$43,1,'Mortgage 1 Info Calcs'!F$9*'Mortgage 1 Variables'!E$43,-J298+Q298+'Mortgage 1 Info Calcs'!F$24,IF('Mortgage 1 Info Calcs'!F$5="Interest Only",-J298+Q298+'Mortgage 1 Info Calcs'!F$24,0))))),(((IPMT(G298/'Mortgage 1 Variables'!E$43,1,'Mortgage 1 Info Calcs'!F$9*'Mortgage 1 Variables'!E$43,-J$12,-J$12)))=0)),0,((IPMT(G298/'Mortgage 1 Variables'!E$43,1,'Mortgage 1 Info Calcs'!F$9*'Mortgage 1 Variables'!E$43,-J298+Q298+'Mortgage 1 Info Calcs'!F$24,IF('Mortgage 1 Info Calcs'!F$5="Interest Only",-J298+Q298+'Mortgage 1 Info Calcs'!F$24,0)))))</f>
        <v>43.453966606735179</v>
      </c>
      <c r="J298">
        <f>IF(Y297&gt;0,IF(ISTEXT('Mortgage 1 Info Calcs'!K$4),"0",IF(ISTEXT(Y297),Y297,Y297+(IF(ISTEXT(K298),0,K298)))),0)</f>
        <v>8690.7933213470351</v>
      </c>
      <c r="K298">
        <f>IF(ISBLANK('Mortgage 1 Monthly Table'!L298),0,'Mortgage 1 Monthly Table'!L298)</f>
        <v>0</v>
      </c>
      <c r="L298">
        <f>IF(ISBLANK('Mortgage 1 Monthly Table'!N298),IF('Mortgage 1 Info Calcs'!F$13="Calculated",IF('Mortgage 1 Info Calcs'!F$22="Keep Same",IF('Mortgage 1 Info Calcs'!F$5="Interest Only",IF(OR(I298&gt;L297,J298=""),I298,IF(J298&lt;L297,IF(J298&lt;L297,J298+I298,IF(L297+M297&gt;J298,L297+I298,L297)),IF(L297+M297&gt;J298,L297+I298,L297))),IF(H298&gt;L297,H298,IF(J298&gt;L297,IF(L297+M297&gt;J298,L297+I298,L297),J298+S298))),IF('Mortgage 1 Info Calcs'!F$5="Interest Only",'Mortgage 1 Monthly Calcs'!I298,'Mortgage 1 Monthly Calcs'!H298)),'Mortgage 1 Monthly Calcs'!L297),'Mortgage 1 Monthly Table'!N298)</f>
        <v>644.30140148553528</v>
      </c>
      <c r="M298">
        <f>IF(ISBLANK('Mortgage 1 Monthly Table'!P298),IF(N297&gt;J298,IF(J298&gt;L297,J298-L297,0),IF(OR(OR(Y297&lt;0,ISTEXT(Y297)),ISTEXT('Mortgage 1 Info Calcs'!$K$4)),"",'Mortgage 1 Info Calcs'!F$21)),'Mortgage 1 Monthly Table'!P298)</f>
        <v>0</v>
      </c>
      <c r="N298">
        <f t="shared" si="28"/>
        <v>644.30140148553528</v>
      </c>
      <c r="O298">
        <f>IF(OR(OR(Y297&lt;0,ISTEXT(Y297)),ISTEXT('Mortgage 1 Info Calcs'!$K$4)),"",(O297+M298))</f>
        <v>0</v>
      </c>
      <c r="P298">
        <f>IF(ISBLANK('Mortgage 1 Monthly Table'!T298),IF(ISTEXT(J298),0,IF(OR(Y297&lt;Q297,AND(Y297&lt;0,NOT(ISTEXT(Y297))),ISTEXT('Mortgage 1 Info Calcs'!$K$4)),IF(-Y297&gt;P297,-Y297,Y297-Q297),IF(J298="",0,'Mortgage 1 Info Calcs'!F$26))),'Mortgage 1 Monthly Table'!T298)</f>
        <v>0</v>
      </c>
      <c r="Q298">
        <f>IF(OR(OR(Y297&lt;0,ISTEXT(Y297)),ISTEXT('Mortgage 1 Info Calcs'!$K$4)),"",IF(O298&lt;0,Q297,(Q297+P298)))</f>
        <v>0</v>
      </c>
      <c r="R298">
        <f>IF(OR(ISERROR(L298-S298),ISTEXT('Mortgage 1 Info Calcs'!$K$4)),"",L298-S298+M298)</f>
        <v>600.84743487880007</v>
      </c>
      <c r="S298">
        <f>IF(OR(IF(ISERROR(ROUND((J298-Q298-'Mortgage 1 Info Calcs'!F$24)*(G298/12),2)),0,(J298-O298-Q298-'Mortgage 1 Info Calcs'!F$24)*(G298/12)),,,ISTEXT('Mortgage 1 Info Calcs'!K$4)),IF(((J298-Q298-'Mortgage 1 Info Calcs'!F$24)*(G298/12))&gt;0,((J298-Q298-'Mortgage 1 Info Calcs'!F$24)*(G298/12)),0),0)</f>
        <v>43.453966606735179</v>
      </c>
      <c r="T298">
        <f>IF(OR(ISERROR(SUM(R$12:R298)),(ISTEXT(T297)),(T297=(SUM(R$12:R298)))),"",SUM(R$12:R298))</f>
        <v>91910.054113532649</v>
      </c>
      <c r="U298">
        <f>SUM(S$12:S298)</f>
        <v>93004.448112808881</v>
      </c>
      <c r="V298" t="str">
        <f>IF(ISBLANK('Mortgage 1 Info Calcs'!F$28),"",IF((O298+Q298)&gt;0,((O298+Q298)*G298/12)-((O298+Q298)*(('Mortgage 1 Info Calcs'!F$28)-('Mortgage 1 Info Calcs'!F$28*'Mortgage 1 Info Calcs'!G$29))/12),""))</f>
        <v/>
      </c>
      <c r="W298" t="str">
        <f>IF(ISTEXT(V298),"",SUM(V$12:V298))</f>
        <v/>
      </c>
      <c r="X298">
        <f>IF(OR(J298=Q298,ISTEXT(Y297),ISTEXT('Mortgage 1 Info Calcs'!$F$17)),"",IF(('Mortgage 1 Info Calcs'!F$18*12)&gt;C297+1,IF(C297='Mortgage 1 Info Calcs'!F$18*12,0,'Mortgage 1 Info Calcs'!F$19+Y298*('Mortgage 1 Info Calcs'!F$17)),'Mortgage 1 Info Calcs'!F$19))</f>
        <v>0</v>
      </c>
      <c r="Y298">
        <f>IF(OR(ISERROR(J298-R298-M298),IF(ISERROR((J298-R298-M298)=0),"True",(J298-R298-M298)=0),ISTEXT('Mortgage 1 Info Calcs'!$K$4)),"",IF((J298&gt;(L298+M298)),(FV((G298/'Mortgage 1 Variables'!E$43),1,(L298+M298),-J298+Q298+'Mortgage 1 Info Calcs'!F$24,0))+Q298+'Mortgage 1 Info Calcs'!F$24+IF(I298&gt;0,0,-I298),""))</f>
        <v>8089.9458864682474</v>
      </c>
      <c r="Z298" s="67">
        <f>IF((FV(IF(G298=0,'Mortgage 1 Info Calcs'!F$8,G298)/12,1,PMT(IF(G298=0,'Mortgage 1 Info Calcs'!F$8,G298)/12,('Mortgage 1 Info Calcs'!F$9*12)-C297,-Z297,0),-Z297,0))&gt;0,(FV(IF(G298=0,'Mortgage 1 Info Calcs'!F$8,G298)/12,1,PMT(IF(G298=0,'Mortgage 1 Info Calcs'!F$8,G298)/12,('Mortgage 1 Info Calcs'!F$9*12)-C297,-Z297,0),-Z297,0)),0)</f>
        <v>8089.9458864682474</v>
      </c>
      <c r="AA298" s="67">
        <f>IF(Z298&lt;=0,0,(IPMT(IF(G298=0,'Mortgage 1 Info Calcs'!F$8,G298)/12,1,('Mortgage 1 Info Calcs'!F$9*12)-C297,-Z297,0)))</f>
        <v>43.453966606735179</v>
      </c>
      <c r="AB298" s="67">
        <f>IF(C298&lt;('Mortgage 1 Info Calcs'!F$9*12),SUM(AA$12:AA298),0)</f>
        <v>93004.448112808881</v>
      </c>
      <c r="AC298" s="14">
        <v>287</v>
      </c>
      <c r="AD298" s="174">
        <f t="shared" si="29"/>
        <v>23.916666666666668</v>
      </c>
      <c r="AE298" s="174" t="str">
        <f>IF(Y298="","",IF(J$12+X298='Mortgage 2 Monthly calcs'!J$12+'Mortgage 2 Monthly calcs'!V298,"",IF(J$12+X298&gt;'Mortgage 2 Monthly calcs'!J$12+'Mortgage 2 Monthly calcs'!V298,IF(Y298+X298+'Mortgage 1 Info Calcs'!F$15&gt;'Mortgage 2 Monthly calcs'!W298+'Mortgage 2 Monthly calcs'!V298,"",C298),IF(Y298+X298&lt;'Mortgage 2 Monthly calcs'!W298+'Mortgage 2 Monthly calcs'!V298,"",C298))))</f>
        <v/>
      </c>
      <c r="AG298" s="16"/>
      <c r="AH298" s="16"/>
      <c r="AI298" s="15"/>
    </row>
    <row r="299" spans="2:35" ht="11.7" customHeight="1" x14ac:dyDescent="0.25">
      <c r="B299">
        <f t="shared" si="27"/>
        <v>24</v>
      </c>
      <c r="C299">
        <v>288</v>
      </c>
      <c r="D299">
        <f>D287+1</f>
        <v>24</v>
      </c>
      <c r="E299" t="str">
        <f t="shared" si="30"/>
        <v/>
      </c>
      <c r="F299" t="str">
        <f>VLOOKUP('Mortgage 1 Variables'!D$19,'Mortgage 1 Variables'!B$8:C$19,2)</f>
        <v>Oct</v>
      </c>
      <c r="G299">
        <f>IF(ISBLANK('Mortgage 1 Monthly Table'!G299),IF(OR(J299=Q299,ISTEXT(Y298),ISTEXT('Mortgage 1 Info Calcs'!$K$4)),0,IF(('Mortgage 1 Info Calcs'!F$7*12)&gt;C298,G298,IF(C298='Mortgage 1 Info Calcs'!F$7*12,'Mortgage 1 Info Calcs'!F$8,G298))),'Mortgage 1 Monthly Table'!G299)</f>
        <v>0.06</v>
      </c>
      <c r="H299">
        <f>((PMT(G299/'Mortgage 1 Variables'!E$43,('Mortgage 1 Info Calcs'!F$9*'Mortgage 1 Variables'!E$43)-C298,-J299,0)))</f>
        <v>644.30140148553619</v>
      </c>
      <c r="I299">
        <f>IF(OR(ISERROR(((IPMT(G299/'Mortgage 1 Variables'!E$43,1,'Mortgage 1 Info Calcs'!F$9*'Mortgage 1 Variables'!E$43,-J299+Q299+'Mortgage 1 Info Calcs'!F$24,IF('Mortgage 1 Info Calcs'!F$5="Interest Only",-J299+Q299+'Mortgage 1 Info Calcs'!F$24,0))))),(((IPMT(G299/'Mortgage 1 Variables'!E$43,1,'Mortgage 1 Info Calcs'!F$9*'Mortgage 1 Variables'!E$43,-J$12,-J$12)))=0)),0,((IPMT(G299/'Mortgage 1 Variables'!E$43,1,'Mortgage 1 Info Calcs'!F$9*'Mortgage 1 Variables'!E$43,-J299+Q299+'Mortgage 1 Info Calcs'!F$24,IF('Mortgage 1 Info Calcs'!F$5="Interest Only",-J299+Q299+'Mortgage 1 Info Calcs'!F$24,0)))))</f>
        <v>40.449729432341243</v>
      </c>
      <c r="J299">
        <f>IF(Y298&gt;0,IF(ISTEXT('Mortgage 1 Info Calcs'!K$4),"0",IF(ISTEXT(Y298),Y298,Y298+(IF(ISTEXT(K299),0,K299)))),0)</f>
        <v>8089.9458864682474</v>
      </c>
      <c r="K299">
        <f>IF(ISBLANK('Mortgage 1 Monthly Table'!L299),0,'Mortgage 1 Monthly Table'!L299)</f>
        <v>0</v>
      </c>
      <c r="L299">
        <f>IF(ISBLANK('Mortgage 1 Monthly Table'!N299),IF('Mortgage 1 Info Calcs'!F$13="Calculated",IF('Mortgage 1 Info Calcs'!F$22="Keep Same",IF('Mortgage 1 Info Calcs'!F$5="Interest Only",IF(OR(I299&gt;L298,J299=""),I299,IF(J299&lt;L298,IF(J299&lt;L298,J299+I299,IF(L298+M298&gt;J299,L298+I299,L298)),IF(L298+M298&gt;J299,L298+I299,L298))),IF(H299&gt;L298,H299,IF(J299&gt;L298,IF(L298+M298&gt;J299,L298+I299,L298),J299+S299))),IF('Mortgage 1 Info Calcs'!F$5="Interest Only",'Mortgage 1 Monthly Calcs'!I299,'Mortgage 1 Monthly Calcs'!H299)),'Mortgage 1 Monthly Calcs'!L298),'Mortgage 1 Monthly Table'!N299)</f>
        <v>644.30140148553619</v>
      </c>
      <c r="M299">
        <f>IF(ISBLANK('Mortgage 1 Monthly Table'!P299),IF(N298&gt;J299,IF(J299&gt;L298,J299-L298,0),IF(OR(OR(Y298&lt;0,ISTEXT(Y298)),ISTEXT('Mortgage 1 Info Calcs'!$K$4)),"",'Mortgage 1 Info Calcs'!F$21)),'Mortgage 1 Monthly Table'!P299)</f>
        <v>0</v>
      </c>
      <c r="N299">
        <f t="shared" si="28"/>
        <v>644.30140148553619</v>
      </c>
      <c r="O299">
        <f>IF(OR(OR(Y298&lt;0,ISTEXT(Y298)),ISTEXT('Mortgage 1 Info Calcs'!$K$4)),"",(O298+M299))</f>
        <v>0</v>
      </c>
      <c r="P299">
        <f>IF(ISBLANK('Mortgage 1 Monthly Table'!T299),IF(ISTEXT(J299),0,IF(OR(Y298&lt;Q298,AND(Y298&lt;0,NOT(ISTEXT(Y298))),ISTEXT('Mortgage 1 Info Calcs'!$K$4)),IF(-Y298&gt;P298,-Y298,Y298-Q298),IF(J299="",0,'Mortgage 1 Info Calcs'!F$26))),'Mortgage 1 Monthly Table'!T299)</f>
        <v>0</v>
      </c>
      <c r="Q299">
        <f>IF(OR(OR(Y298&lt;0,ISTEXT(Y298)),ISTEXT('Mortgage 1 Info Calcs'!$K$4)),"",IF(O299&lt;0,Q298,(Q298+P299)))</f>
        <v>0</v>
      </c>
      <c r="R299">
        <f>IF(OR(ISERROR(L299-S299),ISTEXT('Mortgage 1 Info Calcs'!$K$4)),"",L299-S299+M299)</f>
        <v>603.85167205319499</v>
      </c>
      <c r="S299">
        <f>IF(OR(IF(ISERROR(ROUND((J299-Q299-'Mortgage 1 Info Calcs'!F$24)*(G299/12),2)),0,(J299-O299-Q299-'Mortgage 1 Info Calcs'!F$24)*(G299/12)),,,ISTEXT('Mortgage 1 Info Calcs'!K$4)),IF(((J299-Q299-'Mortgage 1 Info Calcs'!F$24)*(G299/12))&gt;0,((J299-Q299-'Mortgage 1 Info Calcs'!F$24)*(G299/12)),0),0)</f>
        <v>40.449729432341236</v>
      </c>
      <c r="T299">
        <f>IF(OR(ISERROR(SUM(R$12:R299)),(ISTEXT(T298)),(T298=(SUM(R$12:R299)))),"",SUM(R$12:R299))</f>
        <v>92513.905785585841</v>
      </c>
      <c r="U299">
        <f>SUM(S$12:S299)</f>
        <v>93044.897842241218</v>
      </c>
      <c r="V299" t="str">
        <f>IF(ISBLANK('Mortgage 1 Info Calcs'!F$28),"",IF((O299+Q299)&gt;0,((O299+Q299)*G299/12)-((O299+Q299)*(('Mortgage 1 Info Calcs'!F$28)-('Mortgage 1 Info Calcs'!F$28*'Mortgage 1 Info Calcs'!G$29))/12),""))</f>
        <v/>
      </c>
      <c r="W299" t="str">
        <f>IF(ISTEXT(V299),"",SUM(V$12:V299))</f>
        <v/>
      </c>
      <c r="X299">
        <f>IF(OR(J299=Q299,ISTEXT(Y298),ISTEXT('Mortgage 1 Info Calcs'!$F$17)),"",IF(('Mortgage 1 Info Calcs'!F$18*12)&gt;C298+1,IF(C298='Mortgage 1 Info Calcs'!F$18*12,0,'Mortgage 1 Info Calcs'!F$19+Y299*('Mortgage 1 Info Calcs'!F$17)),'Mortgage 1 Info Calcs'!F$19))</f>
        <v>0</v>
      </c>
      <c r="Y299">
        <f>IF(OR(ISERROR(J299-R299-M299),IF(ISERROR((J299-R299-M299)=0),"True",(J299-R299-M299)=0),ISTEXT('Mortgage 1 Info Calcs'!$K$4)),"",IF((J299&gt;(L299+M299)),(FV((G299/'Mortgage 1 Variables'!E$43),1,(L299+M299),-J299+Q299+'Mortgage 1 Info Calcs'!F$24,0))+Q299+'Mortgage 1 Info Calcs'!F$24+IF(I299&gt;0,0,-I299),""))</f>
        <v>7486.0942144150649</v>
      </c>
      <c r="Z299" s="67">
        <f>IF((FV(IF(G299=0,'Mortgage 1 Info Calcs'!F$8,G299)/12,1,PMT(IF(G299=0,'Mortgage 1 Info Calcs'!F$8,G299)/12,('Mortgage 1 Info Calcs'!F$9*12)-C298,-Z298,0),-Z298,0))&gt;0,(FV(IF(G299=0,'Mortgage 1 Info Calcs'!F$8,G299)/12,1,PMT(IF(G299=0,'Mortgage 1 Info Calcs'!F$8,G299)/12,('Mortgage 1 Info Calcs'!F$9*12)-C298,-Z298,0),-Z298,0)),0)</f>
        <v>7486.0942144150649</v>
      </c>
      <c r="AA299" s="67">
        <f>IF(Z299&lt;=0,0,(IPMT(IF(G299=0,'Mortgage 1 Info Calcs'!F$8,G299)/12,1,('Mortgage 1 Info Calcs'!F$9*12)-C298,-Z298,0)))</f>
        <v>40.449729432341236</v>
      </c>
      <c r="AB299" s="67">
        <f>IF(C299&lt;('Mortgage 1 Info Calcs'!F$9*12),SUM(AA$12:AA299),0)</f>
        <v>93044.897842241218</v>
      </c>
      <c r="AC299" s="14">
        <v>288</v>
      </c>
      <c r="AD299" s="174">
        <f t="shared" si="29"/>
        <v>24</v>
      </c>
      <c r="AE299" s="174" t="str">
        <f>IF(Y299="","",IF(J$12+X299='Mortgage 2 Monthly calcs'!J$12+'Mortgage 2 Monthly calcs'!V299,"",IF(J$12+X299&gt;'Mortgage 2 Monthly calcs'!J$12+'Mortgage 2 Monthly calcs'!V299,IF(Y299+X299+'Mortgage 1 Info Calcs'!F$15&gt;'Mortgage 2 Monthly calcs'!W299+'Mortgage 2 Monthly calcs'!V299,"",C299),IF(Y299+X299&lt;'Mortgage 2 Monthly calcs'!W299+'Mortgage 2 Monthly calcs'!V299,"",C299))))</f>
        <v/>
      </c>
      <c r="AG299" s="16"/>
      <c r="AH299" s="16"/>
      <c r="AI299" s="15"/>
    </row>
    <row r="300" spans="2:35" ht="11.25" customHeight="1" x14ac:dyDescent="0.25">
      <c r="B300">
        <f t="shared" si="27"/>
        <v>24.083333333333332</v>
      </c>
      <c r="C300">
        <v>289</v>
      </c>
      <c r="E300" t="str">
        <f t="shared" si="30"/>
        <v/>
      </c>
      <c r="F300" t="str">
        <f>VLOOKUP('Mortgage 1 Variables'!D$8,'Mortgage 1 Variables'!B$8:C$19,2)</f>
        <v>Nov</v>
      </c>
      <c r="G300">
        <f>IF(ISBLANK('Mortgage 1 Monthly Table'!G300),IF(OR(J300=Q300,ISTEXT(Y299),ISTEXT('Mortgage 1 Info Calcs'!$K$4)),0,IF(('Mortgage 1 Info Calcs'!F$7*12)&gt;C299,G299,IF(C299='Mortgage 1 Info Calcs'!F$7*12,'Mortgage 1 Info Calcs'!F$8,G299))),'Mortgage 1 Monthly Table'!G300)</f>
        <v>0.06</v>
      </c>
      <c r="H300">
        <f>((PMT(G300/'Mortgage 1 Variables'!E$43,('Mortgage 1 Info Calcs'!F$9*'Mortgage 1 Variables'!E$43)-C299,-J300,0)))</f>
        <v>644.30140148553721</v>
      </c>
      <c r="I300">
        <f>IF(OR(ISERROR(((IPMT(G300/'Mortgage 1 Variables'!E$43,1,'Mortgage 1 Info Calcs'!F$9*'Mortgage 1 Variables'!E$43,-J300+Q300+'Mortgage 1 Info Calcs'!F$24,IF('Mortgage 1 Info Calcs'!F$5="Interest Only",-J300+Q300+'Mortgage 1 Info Calcs'!F$24,0))))),(((IPMT(G300/'Mortgage 1 Variables'!E$43,1,'Mortgage 1 Info Calcs'!F$9*'Mortgage 1 Variables'!E$43,-J$12,-J$12)))=0)),0,((IPMT(G300/'Mortgage 1 Variables'!E$43,1,'Mortgage 1 Info Calcs'!F$9*'Mortgage 1 Variables'!E$43,-J300+Q300+'Mortgage 1 Info Calcs'!F$24,IF('Mortgage 1 Info Calcs'!F$5="Interest Only",-J300+Q300+'Mortgage 1 Info Calcs'!F$24,0)))))</f>
        <v>37.430471072075328</v>
      </c>
      <c r="J300">
        <f>IF(Y299&gt;0,IF(ISTEXT('Mortgage 1 Info Calcs'!K$4),"0",IF(ISTEXT(Y299),Y299,Y299+(IF(ISTEXT(K300),0,K300)))),0)</f>
        <v>7486.0942144150649</v>
      </c>
      <c r="K300">
        <f>IF(ISBLANK('Mortgage 1 Monthly Table'!L300),0,'Mortgage 1 Monthly Table'!L300)</f>
        <v>0</v>
      </c>
      <c r="L300">
        <f>IF(ISBLANK('Mortgage 1 Monthly Table'!N300),IF('Mortgage 1 Info Calcs'!F$13="Calculated",IF('Mortgage 1 Info Calcs'!F$22="Keep Same",IF('Mortgage 1 Info Calcs'!F$5="Interest Only",IF(OR(I300&gt;L299,J300=""),I300,IF(J300&lt;L299,IF(J300&lt;L299,J300+I300,IF(L299+M299&gt;J300,L299+I300,L299)),IF(L299+M299&gt;J300,L299+I300,L299))),IF(H300&gt;L299,H300,IF(J300&gt;L299,IF(L299+M299&gt;J300,L299+I300,L299),J300+S300))),IF('Mortgage 1 Info Calcs'!F$5="Interest Only",'Mortgage 1 Monthly Calcs'!I300,'Mortgage 1 Monthly Calcs'!H300)),'Mortgage 1 Monthly Calcs'!L299),'Mortgage 1 Monthly Table'!N300)</f>
        <v>644.30140148553721</v>
      </c>
      <c r="M300">
        <f>IF(ISBLANK('Mortgage 1 Monthly Table'!P300),IF(N299&gt;J300,IF(J300&gt;L299,J300-L299,0),IF(OR(OR(Y299&lt;0,ISTEXT(Y299)),ISTEXT('Mortgage 1 Info Calcs'!$K$4)),"",'Mortgage 1 Info Calcs'!F$21)),'Mortgage 1 Monthly Table'!P300)</f>
        <v>0</v>
      </c>
      <c r="N300">
        <f t="shared" si="28"/>
        <v>644.30140148553721</v>
      </c>
      <c r="O300">
        <f>IF(OR(OR(Y299&lt;0,ISTEXT(Y299)),ISTEXT('Mortgage 1 Info Calcs'!$K$4)),"",(O299+M300))</f>
        <v>0</v>
      </c>
      <c r="P300">
        <f>IF(ISBLANK('Mortgage 1 Monthly Table'!T300),IF(ISTEXT(J300),0,IF(OR(Y299&lt;Q299,AND(Y299&lt;0,NOT(ISTEXT(Y299))),ISTEXT('Mortgage 1 Info Calcs'!$K$4)),IF(-Y299&gt;P299,-Y299,Y299-Q299),IF(J300="",0,'Mortgage 1 Info Calcs'!F$26))),'Mortgage 1 Monthly Table'!T300)</f>
        <v>0</v>
      </c>
      <c r="Q300">
        <f>IF(OR(OR(Y299&lt;0,ISTEXT(Y299)),ISTEXT('Mortgage 1 Info Calcs'!$K$4)),"",IF(O300&lt;0,Q299,(Q299+P300)))</f>
        <v>0</v>
      </c>
      <c r="R300">
        <f>IF(OR(ISERROR(L300-S300),ISTEXT('Mortgage 1 Info Calcs'!$K$4)),"",L300-S300+M300)</f>
        <v>606.87093041346191</v>
      </c>
      <c r="S300">
        <f>IF(OR(IF(ISERROR(ROUND((J300-Q300-'Mortgage 1 Info Calcs'!F$24)*(G300/12),2)),0,(J300-O300-Q300-'Mortgage 1 Info Calcs'!F$24)*(G300/12)),,,ISTEXT('Mortgage 1 Info Calcs'!K$4)),IF(((J300-Q300-'Mortgage 1 Info Calcs'!F$24)*(G300/12))&gt;0,((J300-Q300-'Mortgage 1 Info Calcs'!F$24)*(G300/12)),0),0)</f>
        <v>37.430471072075328</v>
      </c>
      <c r="T300">
        <f>IF(OR(ISERROR(SUM(R$12:R300)),(ISTEXT(T299)),(T299=(SUM(R$12:R300)))),"",SUM(R$12:R300))</f>
        <v>93120.776715999309</v>
      </c>
      <c r="U300">
        <f>SUM(S$12:S300)</f>
        <v>93082.328313313294</v>
      </c>
      <c r="V300" t="str">
        <f>IF(ISBLANK('Mortgage 1 Info Calcs'!F$28),"",IF((O300+Q300)&gt;0,((O300+Q300)*G300/12)-((O300+Q300)*(('Mortgage 1 Info Calcs'!F$28)-('Mortgage 1 Info Calcs'!F$28*'Mortgage 1 Info Calcs'!G$29))/12),""))</f>
        <v/>
      </c>
      <c r="W300" t="str">
        <f>IF(ISTEXT(V300),"",SUM(V$12:V300))</f>
        <v/>
      </c>
      <c r="X300">
        <f>IF(OR(J300=Q300,ISTEXT(Y299),ISTEXT('Mortgage 1 Info Calcs'!$F$17)),"",IF(('Mortgage 1 Info Calcs'!F$18*12)&gt;C299+1,IF(C299='Mortgage 1 Info Calcs'!F$18*12,0,'Mortgage 1 Info Calcs'!F$19+Y300*('Mortgage 1 Info Calcs'!F$17)),'Mortgage 1 Info Calcs'!F$19))</f>
        <v>0</v>
      </c>
      <c r="Y300">
        <f>IF(OR(ISERROR(J300-R300-M300),IF(ISERROR((J300-R300-M300)=0),"True",(J300-R300-M300)=0),ISTEXT('Mortgage 1 Info Calcs'!$K$4)),"",IF((J300&gt;(L300+M300)),(FV((G300/'Mortgage 1 Variables'!E$43),1,(L300+M300),-J300+Q300+'Mortgage 1 Info Calcs'!F$24,0))+Q300+'Mortgage 1 Info Calcs'!F$24+IF(I300&gt;0,0,-I300),""))</f>
        <v>6879.2232840016159</v>
      </c>
      <c r="Z300" s="67">
        <f>IF((FV(IF(G300=0,'Mortgage 1 Info Calcs'!F$8,G300)/12,1,PMT(IF(G300=0,'Mortgage 1 Info Calcs'!F$8,G300)/12,('Mortgage 1 Info Calcs'!F$9*12)-C299,-Z299,0),-Z299,0))&gt;0,(FV(IF(G300=0,'Mortgage 1 Info Calcs'!F$8,G300)/12,1,PMT(IF(G300=0,'Mortgage 1 Info Calcs'!F$8,G300)/12,('Mortgage 1 Info Calcs'!F$9*12)-C299,-Z299,0),-Z299,0)),0)</f>
        <v>6879.2232840016159</v>
      </c>
      <c r="AA300" s="67">
        <f>IF(Z300&lt;=0,0,(IPMT(IF(G300=0,'Mortgage 1 Info Calcs'!F$8,G300)/12,1,('Mortgage 1 Info Calcs'!F$9*12)-C299,-Z299,0)))</f>
        <v>37.430471072075328</v>
      </c>
      <c r="AB300" s="67">
        <f>IF(C300&lt;('Mortgage 1 Info Calcs'!F$9*12),SUM(AA$12:AA300),0)</f>
        <v>93082.328313313294</v>
      </c>
      <c r="AC300" s="14">
        <v>289</v>
      </c>
      <c r="AD300" s="174">
        <f t="shared" si="29"/>
        <v>24.083333333333332</v>
      </c>
      <c r="AE300" s="174" t="str">
        <f>IF(Y300="","",IF(J$12+X300='Mortgage 2 Monthly calcs'!J$12+'Mortgage 2 Monthly calcs'!V300,"",IF(J$12+X300&gt;'Mortgage 2 Monthly calcs'!J$12+'Mortgage 2 Monthly calcs'!V300,IF(Y300+X300+'Mortgage 1 Info Calcs'!F$15&gt;'Mortgage 2 Monthly calcs'!W300+'Mortgage 2 Monthly calcs'!V300,"",C300),IF(Y300+X300&lt;'Mortgage 2 Monthly calcs'!W300+'Mortgage 2 Monthly calcs'!V300,"",C300))))</f>
        <v/>
      </c>
      <c r="AG300" s="16"/>
      <c r="AH300" s="16"/>
      <c r="AI300" s="15"/>
    </row>
    <row r="301" spans="2:35" ht="11.25" customHeight="1" x14ac:dyDescent="0.25">
      <c r="B301">
        <f t="shared" si="27"/>
        <v>24.166666666666668</v>
      </c>
      <c r="C301">
        <v>290</v>
      </c>
      <c r="E301" t="str">
        <f t="shared" si="30"/>
        <v/>
      </c>
      <c r="F301" t="str">
        <f>VLOOKUP('Mortgage 1 Variables'!D$9,'Mortgage 1 Variables'!B$8:C$19,2)</f>
        <v>Dec</v>
      </c>
      <c r="G301">
        <f>IF(ISBLANK('Mortgage 1 Monthly Table'!G301),IF(OR(J301=Q301,ISTEXT(Y300),ISTEXT('Mortgage 1 Info Calcs'!$K$4)),0,IF(('Mortgage 1 Info Calcs'!F$7*12)&gt;C300,G300,IF(C300='Mortgage 1 Info Calcs'!F$7*12,'Mortgage 1 Info Calcs'!F$8,G300))),'Mortgage 1 Monthly Table'!G301)</f>
        <v>0.06</v>
      </c>
      <c r="H301">
        <f>((PMT(G301/'Mortgage 1 Variables'!E$43,('Mortgage 1 Info Calcs'!F$9*'Mortgage 1 Variables'!E$43)-C300,-J301,0)))</f>
        <v>644.30140148553858</v>
      </c>
      <c r="I301">
        <f>IF(OR(ISERROR(((IPMT(G301/'Mortgage 1 Variables'!E$43,1,'Mortgage 1 Info Calcs'!F$9*'Mortgage 1 Variables'!E$43,-J301+Q301+'Mortgage 1 Info Calcs'!F$24,IF('Mortgage 1 Info Calcs'!F$5="Interest Only",-J301+Q301+'Mortgage 1 Info Calcs'!F$24,0))))),(((IPMT(G301/'Mortgage 1 Variables'!E$43,1,'Mortgage 1 Info Calcs'!F$9*'Mortgage 1 Variables'!E$43,-J$12,-J$12)))=0)),0,((IPMT(G301/'Mortgage 1 Variables'!E$43,1,'Mortgage 1 Info Calcs'!F$9*'Mortgage 1 Variables'!E$43,-J301+Q301+'Mortgage 1 Info Calcs'!F$24,IF('Mortgage 1 Info Calcs'!F$5="Interest Only",-J301+Q301+'Mortgage 1 Info Calcs'!F$24,0)))))</f>
        <v>34.396116420008077</v>
      </c>
      <c r="J301">
        <f>IF(Y300&gt;0,IF(ISTEXT('Mortgage 1 Info Calcs'!K$4),"0",IF(ISTEXT(Y300),Y300,Y300+(IF(ISTEXT(K301),0,K301)))),0)</f>
        <v>6879.2232840016159</v>
      </c>
      <c r="K301">
        <f>IF(ISBLANK('Mortgage 1 Monthly Table'!L301),0,'Mortgage 1 Monthly Table'!L301)</f>
        <v>0</v>
      </c>
      <c r="L301">
        <f>IF(ISBLANK('Mortgage 1 Monthly Table'!N301),IF('Mortgage 1 Info Calcs'!F$13="Calculated",IF('Mortgage 1 Info Calcs'!F$22="Keep Same",IF('Mortgage 1 Info Calcs'!F$5="Interest Only",IF(OR(I301&gt;L300,J301=""),I301,IF(J301&lt;L300,IF(J301&lt;L300,J301+I301,IF(L300+M300&gt;J301,L300+I301,L300)),IF(L300+M300&gt;J301,L300+I301,L300))),IF(H301&gt;L300,H301,IF(J301&gt;L300,IF(L300+M300&gt;J301,L300+I301,L300),J301+S301))),IF('Mortgage 1 Info Calcs'!F$5="Interest Only",'Mortgage 1 Monthly Calcs'!I301,'Mortgage 1 Monthly Calcs'!H301)),'Mortgage 1 Monthly Calcs'!L300),'Mortgage 1 Monthly Table'!N301)</f>
        <v>644.30140148553858</v>
      </c>
      <c r="M301">
        <f>IF(ISBLANK('Mortgage 1 Monthly Table'!P301),IF(N300&gt;J301,IF(J301&gt;L300,J301-L300,0),IF(OR(OR(Y300&lt;0,ISTEXT(Y300)),ISTEXT('Mortgage 1 Info Calcs'!$K$4)),"",'Mortgage 1 Info Calcs'!F$21)),'Mortgage 1 Monthly Table'!P301)</f>
        <v>0</v>
      </c>
      <c r="N301">
        <f t="shared" si="28"/>
        <v>644.30140148553858</v>
      </c>
      <c r="O301">
        <f>IF(OR(OR(Y300&lt;0,ISTEXT(Y300)),ISTEXT('Mortgage 1 Info Calcs'!$K$4)),"",(O300+M301))</f>
        <v>0</v>
      </c>
      <c r="P301">
        <f>IF(ISBLANK('Mortgage 1 Monthly Table'!T301),IF(ISTEXT(J301),0,IF(OR(Y300&lt;Q300,AND(Y300&lt;0,NOT(ISTEXT(Y300))),ISTEXT('Mortgage 1 Info Calcs'!$K$4)),IF(-Y300&gt;P300,-Y300,Y300-Q300),IF(J301="",0,'Mortgage 1 Info Calcs'!F$26))),'Mortgage 1 Monthly Table'!T301)</f>
        <v>0</v>
      </c>
      <c r="Q301">
        <f>IF(OR(OR(Y300&lt;0,ISTEXT(Y300)),ISTEXT('Mortgage 1 Info Calcs'!$K$4)),"",IF(O301&lt;0,Q300,(Q300+P301)))</f>
        <v>0</v>
      </c>
      <c r="R301">
        <f>IF(OR(ISERROR(L301-S301),ISTEXT('Mortgage 1 Info Calcs'!$K$4)),"",L301-S301+M301)</f>
        <v>609.90528506553051</v>
      </c>
      <c r="S301">
        <f>IF(OR(IF(ISERROR(ROUND((J301-Q301-'Mortgage 1 Info Calcs'!F$24)*(G301/12),2)),0,(J301-O301-Q301-'Mortgage 1 Info Calcs'!F$24)*(G301/12)),,,ISTEXT('Mortgage 1 Info Calcs'!K$4)),IF(((J301-Q301-'Mortgage 1 Info Calcs'!F$24)*(G301/12))&gt;0,((J301-Q301-'Mortgage 1 Info Calcs'!F$24)*(G301/12)),0),0)</f>
        <v>34.396116420008077</v>
      </c>
      <c r="T301">
        <f>IF(OR(ISERROR(SUM(R$12:R301)),(ISTEXT(T300)),(T300=(SUM(R$12:R301)))),"",SUM(R$12:R301))</f>
        <v>93730.682001064837</v>
      </c>
      <c r="U301">
        <f>SUM(S$12:S301)</f>
        <v>93116.724429733295</v>
      </c>
      <c r="V301" t="str">
        <f>IF(ISBLANK('Mortgage 1 Info Calcs'!F$28),"",IF((O301+Q301)&gt;0,((O301+Q301)*G301/12)-((O301+Q301)*(('Mortgage 1 Info Calcs'!F$28)-('Mortgage 1 Info Calcs'!F$28*'Mortgage 1 Info Calcs'!G$29))/12),""))</f>
        <v/>
      </c>
      <c r="W301" t="str">
        <f>IF(ISTEXT(V301),"",SUM(V$12:V301))</f>
        <v/>
      </c>
      <c r="X301">
        <f>IF(OR(J301=Q301,ISTEXT(Y300),ISTEXT('Mortgage 1 Info Calcs'!$F$17)),"",IF(('Mortgage 1 Info Calcs'!F$18*12)&gt;C300+1,IF(C300='Mortgage 1 Info Calcs'!F$18*12,0,'Mortgage 1 Info Calcs'!F$19+Y301*('Mortgage 1 Info Calcs'!F$17)),'Mortgage 1 Info Calcs'!F$19))</f>
        <v>0</v>
      </c>
      <c r="Y301">
        <f>IF(OR(ISERROR(J301-R301-M301),IF(ISERROR((J301-R301-M301)=0),"True",(J301-R301-M301)=0),ISTEXT('Mortgage 1 Info Calcs'!$K$4)),"",IF((J301&gt;(L301+M301)),(FV((G301/'Mortgage 1 Variables'!E$43),1,(L301+M301),-J301+Q301+'Mortgage 1 Info Calcs'!F$24,0))+Q301+'Mortgage 1 Info Calcs'!F$24+IF(I301&gt;0,0,-I301),""))</f>
        <v>6269.3179989360979</v>
      </c>
      <c r="Z301" s="67">
        <f>IF((FV(IF(G301=0,'Mortgage 1 Info Calcs'!F$8,G301)/12,1,PMT(IF(G301=0,'Mortgage 1 Info Calcs'!F$8,G301)/12,('Mortgage 1 Info Calcs'!F$9*12)-C300,-Z300,0),-Z300,0))&gt;0,(FV(IF(G301=0,'Mortgage 1 Info Calcs'!F$8,G301)/12,1,PMT(IF(G301=0,'Mortgage 1 Info Calcs'!F$8,G301)/12,('Mortgage 1 Info Calcs'!F$9*12)-C300,-Z300,0),-Z300,0)),0)</f>
        <v>6269.3179989360979</v>
      </c>
      <c r="AA301" s="67">
        <f>IF(Z301&lt;=0,0,(IPMT(IF(G301=0,'Mortgage 1 Info Calcs'!F$8,G301)/12,1,('Mortgage 1 Info Calcs'!F$9*12)-C300,-Z300,0)))</f>
        <v>34.396116420008077</v>
      </c>
      <c r="AB301" s="67">
        <f>IF(C301&lt;('Mortgage 1 Info Calcs'!F$9*12),SUM(AA$12:AA301),0)</f>
        <v>93116.724429733295</v>
      </c>
      <c r="AC301" s="14">
        <v>290</v>
      </c>
      <c r="AD301" s="174">
        <f t="shared" si="29"/>
        <v>24.166666666666668</v>
      </c>
      <c r="AE301" s="174" t="str">
        <f>IF(Y301="","",IF(J$12+X301='Mortgage 2 Monthly calcs'!J$12+'Mortgage 2 Monthly calcs'!V301,"",IF(J$12+X301&gt;'Mortgage 2 Monthly calcs'!J$12+'Mortgage 2 Monthly calcs'!V301,IF(Y301+X301+'Mortgage 1 Info Calcs'!F$15&gt;'Mortgage 2 Monthly calcs'!W301+'Mortgage 2 Monthly calcs'!V301,"",C301),IF(Y301+X301&lt;'Mortgage 2 Monthly calcs'!W301+'Mortgage 2 Monthly calcs'!V301,"",C301))))</f>
        <v/>
      </c>
      <c r="AG301" s="16"/>
      <c r="AH301" s="16"/>
      <c r="AI301" s="15"/>
    </row>
    <row r="302" spans="2:35" ht="11.25" customHeight="1" x14ac:dyDescent="0.25">
      <c r="B302">
        <f t="shared" si="27"/>
        <v>24.25</v>
      </c>
      <c r="C302">
        <v>291</v>
      </c>
      <c r="E302">
        <f t="shared" si="30"/>
        <v>2034</v>
      </c>
      <c r="F302" t="str">
        <f>VLOOKUP('Mortgage 1 Variables'!D$10,'Mortgage 1 Variables'!B$8:C$19,2)</f>
        <v>Jan</v>
      </c>
      <c r="G302">
        <f>IF(ISBLANK('Mortgage 1 Monthly Table'!G302),IF(OR(J302=Q302,ISTEXT(Y301),ISTEXT('Mortgage 1 Info Calcs'!$K$4)),0,IF(('Mortgage 1 Info Calcs'!F$7*12)&gt;C301,G301,IF(C301='Mortgage 1 Info Calcs'!F$7*12,'Mortgage 1 Info Calcs'!F$8,G301))),'Mortgage 1 Monthly Table'!G302)</f>
        <v>0.06</v>
      </c>
      <c r="H302">
        <f>((PMT(G302/'Mortgage 1 Variables'!E$43,('Mortgage 1 Info Calcs'!F$9*'Mortgage 1 Variables'!E$43)-C301,-J302,0)))</f>
        <v>644.30140148553971</v>
      </c>
      <c r="I302">
        <f>IF(OR(ISERROR(((IPMT(G302/'Mortgage 1 Variables'!E$43,1,'Mortgage 1 Info Calcs'!F$9*'Mortgage 1 Variables'!E$43,-J302+Q302+'Mortgage 1 Info Calcs'!F$24,IF('Mortgage 1 Info Calcs'!F$5="Interest Only",-J302+Q302+'Mortgage 1 Info Calcs'!F$24,0))))),(((IPMT(G302/'Mortgage 1 Variables'!E$43,1,'Mortgage 1 Info Calcs'!F$9*'Mortgage 1 Variables'!E$43,-J$12,-J$12)))=0)),0,((IPMT(G302/'Mortgage 1 Variables'!E$43,1,'Mortgage 1 Info Calcs'!F$9*'Mortgage 1 Variables'!E$43,-J302+Q302+'Mortgage 1 Info Calcs'!F$24,IF('Mortgage 1 Info Calcs'!F$5="Interest Only",-J302+Q302+'Mortgage 1 Info Calcs'!F$24,0)))))</f>
        <v>31.346589994680489</v>
      </c>
      <c r="J302">
        <f>IF(Y301&gt;0,IF(ISTEXT('Mortgage 1 Info Calcs'!K$4),"0",IF(ISTEXT(Y301),Y301,Y301+(IF(ISTEXT(K302),0,K302)))),0)</f>
        <v>6269.3179989360979</v>
      </c>
      <c r="K302">
        <f>IF(ISBLANK('Mortgage 1 Monthly Table'!L302),0,'Mortgage 1 Monthly Table'!L302)</f>
        <v>0</v>
      </c>
      <c r="L302">
        <f>IF(ISBLANK('Mortgage 1 Monthly Table'!N302),IF('Mortgage 1 Info Calcs'!F$13="Calculated",IF('Mortgage 1 Info Calcs'!F$22="Keep Same",IF('Mortgage 1 Info Calcs'!F$5="Interest Only",IF(OR(I302&gt;L301,J302=""),I302,IF(J302&lt;L301,IF(J302&lt;L301,J302+I302,IF(L301+M301&gt;J302,L301+I302,L301)),IF(L301+M301&gt;J302,L301+I302,L301))),IF(H302&gt;L301,H302,IF(J302&gt;L301,IF(L301+M301&gt;J302,L301+I302,L301),J302+S302))),IF('Mortgage 1 Info Calcs'!F$5="Interest Only",'Mortgage 1 Monthly Calcs'!I302,'Mortgage 1 Monthly Calcs'!H302)),'Mortgage 1 Monthly Calcs'!L301),'Mortgage 1 Monthly Table'!N302)</f>
        <v>644.30140148553971</v>
      </c>
      <c r="M302">
        <f>IF(ISBLANK('Mortgage 1 Monthly Table'!P302),IF(N301&gt;J302,IF(J302&gt;L301,J302-L301,0),IF(OR(OR(Y301&lt;0,ISTEXT(Y301)),ISTEXT('Mortgage 1 Info Calcs'!$K$4)),"",'Mortgage 1 Info Calcs'!F$21)),'Mortgage 1 Monthly Table'!P302)</f>
        <v>0</v>
      </c>
      <c r="N302">
        <f t="shared" si="28"/>
        <v>644.30140148553971</v>
      </c>
      <c r="O302">
        <f>IF(OR(OR(Y301&lt;0,ISTEXT(Y301)),ISTEXT('Mortgage 1 Info Calcs'!$K$4)),"",(O301+M302))</f>
        <v>0</v>
      </c>
      <c r="P302">
        <f>IF(ISBLANK('Mortgage 1 Monthly Table'!T302),IF(ISTEXT(J302),0,IF(OR(Y301&lt;Q301,AND(Y301&lt;0,NOT(ISTEXT(Y301))),ISTEXT('Mortgage 1 Info Calcs'!$K$4)),IF(-Y301&gt;P301,-Y301,Y301-Q301),IF(J302="",0,'Mortgage 1 Info Calcs'!F$26))),'Mortgage 1 Monthly Table'!T302)</f>
        <v>0</v>
      </c>
      <c r="Q302">
        <f>IF(OR(OR(Y301&lt;0,ISTEXT(Y301)),ISTEXT('Mortgage 1 Info Calcs'!$K$4)),"",IF(O302&lt;0,Q301,(Q301+P302)))</f>
        <v>0</v>
      </c>
      <c r="R302">
        <f>IF(OR(ISERROR(L302-S302),ISTEXT('Mortgage 1 Info Calcs'!$K$4)),"",L302-S302+M302)</f>
        <v>612.95481149085924</v>
      </c>
      <c r="S302">
        <f>IF(OR(IF(ISERROR(ROUND((J302-Q302-'Mortgage 1 Info Calcs'!F$24)*(G302/12),2)),0,(J302-O302-Q302-'Mortgage 1 Info Calcs'!F$24)*(G302/12)),,,ISTEXT('Mortgage 1 Info Calcs'!K$4)),IF(((J302-Q302-'Mortgage 1 Info Calcs'!F$24)*(G302/12))&gt;0,((J302-Q302-'Mortgage 1 Info Calcs'!F$24)*(G302/12)),0),0)</f>
        <v>31.346589994680489</v>
      </c>
      <c r="T302">
        <f>IF(OR(ISERROR(SUM(R$12:R302)),(ISTEXT(T301)),(T301=(SUM(R$12:R302)))),"",SUM(R$12:R302))</f>
        <v>94343.636812555691</v>
      </c>
      <c r="U302">
        <f>SUM(S$12:S302)</f>
        <v>93148.07101972797</v>
      </c>
      <c r="V302" t="str">
        <f>IF(ISBLANK('Mortgage 1 Info Calcs'!F$28),"",IF((O302+Q302)&gt;0,((O302+Q302)*G302/12)-((O302+Q302)*(('Mortgage 1 Info Calcs'!F$28)-('Mortgage 1 Info Calcs'!F$28*'Mortgage 1 Info Calcs'!G$29))/12),""))</f>
        <v/>
      </c>
      <c r="W302" t="str">
        <f>IF(ISTEXT(V302),"",SUM(V$12:V302))</f>
        <v/>
      </c>
      <c r="X302">
        <f>IF(OR(J302=Q302,ISTEXT(Y301),ISTEXT('Mortgage 1 Info Calcs'!$F$17)),"",IF(('Mortgage 1 Info Calcs'!F$18*12)&gt;C301+1,IF(C301='Mortgage 1 Info Calcs'!F$18*12,0,'Mortgage 1 Info Calcs'!F$19+Y302*('Mortgage 1 Info Calcs'!F$17)),'Mortgage 1 Info Calcs'!F$19))</f>
        <v>0</v>
      </c>
      <c r="Y302">
        <f>IF(OR(ISERROR(J302-R302-M302),IF(ISERROR((J302-R302-M302)=0),"True",(J302-R302-M302)=0),ISTEXT('Mortgage 1 Info Calcs'!$K$4)),"",IF((J302&gt;(L302+M302)),(FV((G302/'Mortgage 1 Variables'!E$43),1,(L302+M302),-J302+Q302+'Mortgage 1 Info Calcs'!F$24,0))+Q302+'Mortgage 1 Info Calcs'!F$24+IF(I302&gt;0,0,-I302),""))</f>
        <v>5656.3631874452512</v>
      </c>
      <c r="Z302" s="67">
        <f>IF((FV(IF(G302=0,'Mortgage 1 Info Calcs'!F$8,G302)/12,1,PMT(IF(G302=0,'Mortgage 1 Info Calcs'!F$8,G302)/12,('Mortgage 1 Info Calcs'!F$9*12)-C301,-Z301,0),-Z301,0))&gt;0,(FV(IF(G302=0,'Mortgage 1 Info Calcs'!F$8,G302)/12,1,PMT(IF(G302=0,'Mortgage 1 Info Calcs'!F$8,G302)/12,('Mortgage 1 Info Calcs'!F$9*12)-C301,-Z301,0),-Z301,0)),0)</f>
        <v>5656.3631874452512</v>
      </c>
      <c r="AA302" s="67">
        <f>IF(Z302&lt;=0,0,(IPMT(IF(G302=0,'Mortgage 1 Info Calcs'!F$8,G302)/12,1,('Mortgage 1 Info Calcs'!F$9*12)-C301,-Z301,0)))</f>
        <v>31.346589994680489</v>
      </c>
      <c r="AB302" s="67">
        <f>IF(C302&lt;('Mortgage 1 Info Calcs'!F$9*12),SUM(AA$12:AA302),0)</f>
        <v>93148.07101972797</v>
      </c>
      <c r="AC302" s="14">
        <v>291</v>
      </c>
      <c r="AD302" s="174">
        <f t="shared" si="29"/>
        <v>24.25</v>
      </c>
      <c r="AE302" s="174" t="str">
        <f>IF(Y302="","",IF(J$12+X302='Mortgage 2 Monthly calcs'!J$12+'Mortgage 2 Monthly calcs'!V302,"",IF(J$12+X302&gt;'Mortgage 2 Monthly calcs'!J$12+'Mortgage 2 Monthly calcs'!V302,IF(Y302+X302+'Mortgage 1 Info Calcs'!F$15&gt;'Mortgage 2 Monthly calcs'!W302+'Mortgage 2 Monthly calcs'!V302,"",C302),IF(Y302+X302&lt;'Mortgage 2 Monthly calcs'!W302+'Mortgage 2 Monthly calcs'!V302,"",C302))))</f>
        <v/>
      </c>
      <c r="AG302" s="16"/>
      <c r="AH302" s="16"/>
      <c r="AI302" s="15"/>
    </row>
    <row r="303" spans="2:35" ht="11.25" customHeight="1" x14ac:dyDescent="0.25">
      <c r="B303">
        <f t="shared" si="27"/>
        <v>24.333333333333332</v>
      </c>
      <c r="C303">
        <v>292</v>
      </c>
      <c r="E303" t="str">
        <f t="shared" si="30"/>
        <v/>
      </c>
      <c r="F303" t="str">
        <f>VLOOKUP('Mortgage 1 Variables'!D$11,'Mortgage 1 Variables'!B$8:C$19,2)</f>
        <v>Feb</v>
      </c>
      <c r="G303">
        <f>IF(ISBLANK('Mortgage 1 Monthly Table'!G303),IF(OR(J303=Q303,ISTEXT(Y302),ISTEXT('Mortgage 1 Info Calcs'!$K$4)),0,IF(('Mortgage 1 Info Calcs'!F$7*12)&gt;C302,G302,IF(C302='Mortgage 1 Info Calcs'!F$7*12,'Mortgage 1 Info Calcs'!F$8,G302))),'Mortgage 1 Monthly Table'!G303)</f>
        <v>0.06</v>
      </c>
      <c r="H303">
        <f>((PMT(G303/'Mortgage 1 Variables'!E$43,('Mortgage 1 Info Calcs'!F$9*'Mortgage 1 Variables'!E$43)-C302,-J303,0)))</f>
        <v>644.30140148554119</v>
      </c>
      <c r="I303">
        <f>IF(OR(ISERROR(((IPMT(G303/'Mortgage 1 Variables'!E$43,1,'Mortgage 1 Info Calcs'!F$9*'Mortgage 1 Variables'!E$43,-J303+Q303+'Mortgage 1 Info Calcs'!F$24,IF('Mortgage 1 Info Calcs'!F$5="Interest Only",-J303+Q303+'Mortgage 1 Info Calcs'!F$24,0))))),(((IPMT(G303/'Mortgage 1 Variables'!E$43,1,'Mortgage 1 Info Calcs'!F$9*'Mortgage 1 Variables'!E$43,-J$12,-J$12)))=0)),0,((IPMT(G303/'Mortgage 1 Variables'!E$43,1,'Mortgage 1 Info Calcs'!F$9*'Mortgage 1 Variables'!E$43,-J303+Q303+'Mortgage 1 Info Calcs'!F$24,IF('Mortgage 1 Info Calcs'!F$5="Interest Only",-J303+Q303+'Mortgage 1 Info Calcs'!F$24,0)))))</f>
        <v>28.281815937226256</v>
      </c>
      <c r="J303">
        <f>IF(Y302&gt;0,IF(ISTEXT('Mortgage 1 Info Calcs'!K$4),"0",IF(ISTEXT(Y302),Y302,Y302+(IF(ISTEXT(K303),0,K303)))),0)</f>
        <v>5656.3631874452512</v>
      </c>
      <c r="K303">
        <f>IF(ISBLANK('Mortgage 1 Monthly Table'!L303),0,'Mortgage 1 Monthly Table'!L303)</f>
        <v>0</v>
      </c>
      <c r="L303">
        <f>IF(ISBLANK('Mortgage 1 Monthly Table'!N303),IF('Mortgage 1 Info Calcs'!F$13="Calculated",IF('Mortgage 1 Info Calcs'!F$22="Keep Same",IF('Mortgage 1 Info Calcs'!F$5="Interest Only",IF(OR(I303&gt;L302,J303=""),I303,IF(J303&lt;L302,IF(J303&lt;L302,J303+I303,IF(L302+M302&gt;J303,L302+I303,L302)),IF(L302+M302&gt;J303,L302+I303,L302))),IF(H303&gt;L302,H303,IF(J303&gt;L302,IF(L302+M302&gt;J303,L302+I303,L302),J303+S303))),IF('Mortgage 1 Info Calcs'!F$5="Interest Only",'Mortgage 1 Monthly Calcs'!I303,'Mortgage 1 Monthly Calcs'!H303)),'Mortgage 1 Monthly Calcs'!L302),'Mortgage 1 Monthly Table'!N303)</f>
        <v>644.30140148554119</v>
      </c>
      <c r="M303">
        <f>IF(ISBLANK('Mortgage 1 Monthly Table'!P303),IF(N302&gt;J303,IF(J303&gt;L302,J303-L302,0),IF(OR(OR(Y302&lt;0,ISTEXT(Y302)),ISTEXT('Mortgage 1 Info Calcs'!$K$4)),"",'Mortgage 1 Info Calcs'!F$21)),'Mortgage 1 Monthly Table'!P303)</f>
        <v>0</v>
      </c>
      <c r="N303">
        <f t="shared" si="28"/>
        <v>644.30140148554119</v>
      </c>
      <c r="O303">
        <f>IF(OR(OR(Y302&lt;0,ISTEXT(Y302)),ISTEXT('Mortgage 1 Info Calcs'!$K$4)),"",(O302+M303))</f>
        <v>0</v>
      </c>
      <c r="P303">
        <f>IF(ISBLANK('Mortgage 1 Monthly Table'!T303),IF(ISTEXT(J303),0,IF(OR(Y302&lt;Q302,AND(Y302&lt;0,NOT(ISTEXT(Y302))),ISTEXT('Mortgage 1 Info Calcs'!$K$4)),IF(-Y302&gt;P302,-Y302,Y302-Q302),IF(J303="",0,'Mortgage 1 Info Calcs'!F$26))),'Mortgage 1 Monthly Table'!T303)</f>
        <v>0</v>
      </c>
      <c r="Q303">
        <f>IF(OR(OR(Y302&lt;0,ISTEXT(Y302)),ISTEXT('Mortgage 1 Info Calcs'!$K$4)),"",IF(O303&lt;0,Q302,(Q302+P303)))</f>
        <v>0</v>
      </c>
      <c r="R303">
        <f>IF(OR(ISERROR(L303-S303),ISTEXT('Mortgage 1 Info Calcs'!$K$4)),"",L303-S303+M303)</f>
        <v>616.01958554831492</v>
      </c>
      <c r="S303">
        <f>IF(OR(IF(ISERROR(ROUND((J303-Q303-'Mortgage 1 Info Calcs'!F$24)*(G303/12),2)),0,(J303-O303-Q303-'Mortgage 1 Info Calcs'!F$24)*(G303/12)),,,ISTEXT('Mortgage 1 Info Calcs'!K$4)),IF(((J303-Q303-'Mortgage 1 Info Calcs'!F$24)*(G303/12))&gt;0,((J303-Q303-'Mortgage 1 Info Calcs'!F$24)*(G303/12)),0),0)</f>
        <v>28.281815937226256</v>
      </c>
      <c r="T303">
        <f>IF(OR(ISERROR(SUM(R$12:R303)),(ISTEXT(T302)),(T302=(SUM(R$12:R303)))),"",SUM(R$12:R303))</f>
        <v>94959.656398104009</v>
      </c>
      <c r="U303">
        <f>SUM(S$12:S303)</f>
        <v>93176.352835665195</v>
      </c>
      <c r="V303" t="str">
        <f>IF(ISBLANK('Mortgage 1 Info Calcs'!F$28),"",IF((O303+Q303)&gt;0,((O303+Q303)*G303/12)-((O303+Q303)*(('Mortgage 1 Info Calcs'!F$28)-('Mortgage 1 Info Calcs'!F$28*'Mortgage 1 Info Calcs'!G$29))/12),""))</f>
        <v/>
      </c>
      <c r="W303" t="str">
        <f>IF(ISTEXT(V303),"",SUM(V$12:V303))</f>
        <v/>
      </c>
      <c r="X303">
        <f>IF(OR(J303=Q303,ISTEXT(Y302),ISTEXT('Mortgage 1 Info Calcs'!$F$17)),"",IF(('Mortgage 1 Info Calcs'!F$18*12)&gt;C302+1,IF(C302='Mortgage 1 Info Calcs'!F$18*12,0,'Mortgage 1 Info Calcs'!F$19+Y303*('Mortgage 1 Info Calcs'!F$17)),'Mortgage 1 Info Calcs'!F$19))</f>
        <v>0</v>
      </c>
      <c r="Y303">
        <f>IF(OR(ISERROR(J303-R303-M303),IF(ISERROR((J303-R303-M303)=0),"True",(J303-R303-M303)=0),ISTEXT('Mortgage 1 Info Calcs'!$K$4)),"",IF((J303&gt;(L303+M303)),(FV((G303/'Mortgage 1 Variables'!E$43),1,(L303+M303),-J303+Q303+'Mortgage 1 Info Calcs'!F$24,0))+Q303+'Mortgage 1 Info Calcs'!F$24+IF(I303&gt;0,0,-I303),""))</f>
        <v>5040.3436018969496</v>
      </c>
      <c r="Z303" s="67">
        <f>IF((FV(IF(G303=0,'Mortgage 1 Info Calcs'!F$8,G303)/12,1,PMT(IF(G303=0,'Mortgage 1 Info Calcs'!F$8,G303)/12,('Mortgage 1 Info Calcs'!F$9*12)-C302,-Z302,0),-Z302,0))&gt;0,(FV(IF(G303=0,'Mortgage 1 Info Calcs'!F$8,G303)/12,1,PMT(IF(G303=0,'Mortgage 1 Info Calcs'!F$8,G303)/12,('Mortgage 1 Info Calcs'!F$9*12)-C302,-Z302,0),-Z302,0)),0)</f>
        <v>5040.3436018969496</v>
      </c>
      <c r="AA303" s="67">
        <f>IF(Z303&lt;=0,0,(IPMT(IF(G303=0,'Mortgage 1 Info Calcs'!F$8,G303)/12,1,('Mortgage 1 Info Calcs'!F$9*12)-C302,-Z302,0)))</f>
        <v>28.281815937226256</v>
      </c>
      <c r="AB303" s="67">
        <f>IF(C303&lt;('Mortgage 1 Info Calcs'!F$9*12),SUM(AA$12:AA303),0)</f>
        <v>93176.352835665195</v>
      </c>
      <c r="AC303" s="14">
        <v>292</v>
      </c>
      <c r="AD303" s="174">
        <f t="shared" si="29"/>
        <v>24.333333333333332</v>
      </c>
      <c r="AE303" s="174" t="str">
        <f>IF(Y303="","",IF(J$12+X303='Mortgage 2 Monthly calcs'!J$12+'Mortgage 2 Monthly calcs'!V303,"",IF(J$12+X303&gt;'Mortgage 2 Monthly calcs'!J$12+'Mortgage 2 Monthly calcs'!V303,IF(Y303+X303+'Mortgage 1 Info Calcs'!F$15&gt;'Mortgage 2 Monthly calcs'!W303+'Mortgage 2 Monthly calcs'!V303,"",C303),IF(Y303+X303&lt;'Mortgage 2 Monthly calcs'!W303+'Mortgage 2 Monthly calcs'!V303,"",C303))))</f>
        <v/>
      </c>
      <c r="AG303" s="16"/>
      <c r="AH303" s="16"/>
      <c r="AI303" s="15"/>
    </row>
    <row r="304" spans="2:35" ht="11.25" customHeight="1" x14ac:dyDescent="0.25">
      <c r="B304">
        <f t="shared" si="27"/>
        <v>24.416666666666668</v>
      </c>
      <c r="C304">
        <v>293</v>
      </c>
      <c r="E304" t="str">
        <f t="shared" si="30"/>
        <v/>
      </c>
      <c r="F304" t="str">
        <f>VLOOKUP('Mortgage 1 Variables'!D$12,'Mortgage 1 Variables'!B$8:C$19,2)</f>
        <v>Mar</v>
      </c>
      <c r="G304">
        <f>IF(ISBLANK('Mortgage 1 Monthly Table'!G304),IF(OR(J304=Q304,ISTEXT(Y303),ISTEXT('Mortgage 1 Info Calcs'!$K$4)),0,IF(('Mortgage 1 Info Calcs'!F$7*12)&gt;C303,G303,IF(C303='Mortgage 1 Info Calcs'!F$7*12,'Mortgage 1 Info Calcs'!F$8,G303))),'Mortgage 1 Monthly Table'!G304)</f>
        <v>0.06</v>
      </c>
      <c r="H304">
        <f>((PMT(G304/'Mortgage 1 Variables'!E$43,('Mortgage 1 Info Calcs'!F$9*'Mortgage 1 Variables'!E$43)-C303,-J304,0)))</f>
        <v>644.30140148554301</v>
      </c>
      <c r="I304">
        <f>IF(OR(ISERROR(((IPMT(G304/'Mortgage 1 Variables'!E$43,1,'Mortgage 1 Info Calcs'!F$9*'Mortgage 1 Variables'!E$43,-J304+Q304+'Mortgage 1 Info Calcs'!F$24,IF('Mortgage 1 Info Calcs'!F$5="Interest Only",-J304+Q304+'Mortgage 1 Info Calcs'!F$24,0))))),(((IPMT(G304/'Mortgage 1 Variables'!E$43,1,'Mortgage 1 Info Calcs'!F$9*'Mortgage 1 Variables'!E$43,-J$12,-J$12)))=0)),0,((IPMT(G304/'Mortgage 1 Variables'!E$43,1,'Mortgage 1 Info Calcs'!F$9*'Mortgage 1 Variables'!E$43,-J304+Q304+'Mortgage 1 Info Calcs'!F$24,IF('Mortgage 1 Info Calcs'!F$5="Interest Only",-J304+Q304+'Mortgage 1 Info Calcs'!F$24,0)))))</f>
        <v>25.20171800948475</v>
      </c>
      <c r="J304">
        <f>IF(Y303&gt;0,IF(ISTEXT('Mortgage 1 Info Calcs'!K$4),"0",IF(ISTEXT(Y303),Y303,Y303+(IF(ISTEXT(K304),0,K304)))),0)</f>
        <v>5040.3436018969496</v>
      </c>
      <c r="K304">
        <f>IF(ISBLANK('Mortgage 1 Monthly Table'!L304),0,'Mortgage 1 Monthly Table'!L304)</f>
        <v>0</v>
      </c>
      <c r="L304">
        <f>IF(ISBLANK('Mortgage 1 Monthly Table'!N304),IF('Mortgage 1 Info Calcs'!F$13="Calculated",IF('Mortgage 1 Info Calcs'!F$22="Keep Same",IF('Mortgage 1 Info Calcs'!F$5="Interest Only",IF(OR(I304&gt;L303,J304=""),I304,IF(J304&lt;L303,IF(J304&lt;L303,J304+I304,IF(L303+M303&gt;J304,L303+I304,L303)),IF(L303+M303&gt;J304,L303+I304,L303))),IF(H304&gt;L303,H304,IF(J304&gt;L303,IF(L303+M303&gt;J304,L303+I304,L303),J304+S304))),IF('Mortgage 1 Info Calcs'!F$5="Interest Only",'Mortgage 1 Monthly Calcs'!I304,'Mortgage 1 Monthly Calcs'!H304)),'Mortgage 1 Monthly Calcs'!L303),'Mortgage 1 Monthly Table'!N304)</f>
        <v>644.30140148554301</v>
      </c>
      <c r="M304">
        <f>IF(ISBLANK('Mortgage 1 Monthly Table'!P304),IF(N303&gt;J304,IF(J304&gt;L303,J304-L303,0),IF(OR(OR(Y303&lt;0,ISTEXT(Y303)),ISTEXT('Mortgage 1 Info Calcs'!$K$4)),"",'Mortgage 1 Info Calcs'!F$21)),'Mortgage 1 Monthly Table'!P304)</f>
        <v>0</v>
      </c>
      <c r="N304">
        <f t="shared" si="28"/>
        <v>644.30140148554301</v>
      </c>
      <c r="O304">
        <f>IF(OR(OR(Y303&lt;0,ISTEXT(Y303)),ISTEXT('Mortgage 1 Info Calcs'!$K$4)),"",(O303+M304))</f>
        <v>0</v>
      </c>
      <c r="P304">
        <f>IF(ISBLANK('Mortgage 1 Monthly Table'!T304),IF(ISTEXT(J304),0,IF(OR(Y303&lt;Q303,AND(Y303&lt;0,NOT(ISTEXT(Y303))),ISTEXT('Mortgage 1 Info Calcs'!$K$4)),IF(-Y303&gt;P303,-Y303,Y303-Q303),IF(J304="",0,'Mortgage 1 Info Calcs'!F$26))),'Mortgage 1 Monthly Table'!T304)</f>
        <v>0</v>
      </c>
      <c r="Q304">
        <f>IF(OR(OR(Y303&lt;0,ISTEXT(Y303)),ISTEXT('Mortgage 1 Info Calcs'!$K$4)),"",IF(O304&lt;0,Q303,(Q303+P304)))</f>
        <v>0</v>
      </c>
      <c r="R304">
        <f>IF(OR(ISERROR(L304-S304),ISTEXT('Mortgage 1 Info Calcs'!$K$4)),"",L304-S304+M304)</f>
        <v>619.09968347605832</v>
      </c>
      <c r="S304">
        <f>IF(OR(IF(ISERROR(ROUND((J304-Q304-'Mortgage 1 Info Calcs'!F$24)*(G304/12),2)),0,(J304-O304-Q304-'Mortgage 1 Info Calcs'!F$24)*(G304/12)),,,ISTEXT('Mortgage 1 Info Calcs'!K$4)),IF(((J304-Q304-'Mortgage 1 Info Calcs'!F$24)*(G304/12))&gt;0,((J304-Q304-'Mortgage 1 Info Calcs'!F$24)*(G304/12)),0),0)</f>
        <v>25.20171800948475</v>
      </c>
      <c r="T304">
        <f>IF(OR(ISERROR(SUM(R$12:R304)),(ISTEXT(T303)),(T303=(SUM(R$12:R304)))),"",SUM(R$12:R304))</f>
        <v>95578.756081580068</v>
      </c>
      <c r="U304">
        <f>SUM(S$12:S304)</f>
        <v>93201.554553674679</v>
      </c>
      <c r="V304" t="str">
        <f>IF(ISBLANK('Mortgage 1 Info Calcs'!F$28),"",IF((O304+Q304)&gt;0,((O304+Q304)*G304/12)-((O304+Q304)*(('Mortgage 1 Info Calcs'!F$28)-('Mortgage 1 Info Calcs'!F$28*'Mortgage 1 Info Calcs'!G$29))/12),""))</f>
        <v/>
      </c>
      <c r="W304" t="str">
        <f>IF(ISTEXT(V304),"",SUM(V$12:V304))</f>
        <v/>
      </c>
      <c r="X304">
        <f>IF(OR(J304=Q304,ISTEXT(Y303),ISTEXT('Mortgage 1 Info Calcs'!$F$17)),"",IF(('Mortgage 1 Info Calcs'!F$18*12)&gt;C303+1,IF(C303='Mortgage 1 Info Calcs'!F$18*12,0,'Mortgage 1 Info Calcs'!F$19+Y304*('Mortgage 1 Info Calcs'!F$17)),'Mortgage 1 Info Calcs'!F$19))</f>
        <v>0</v>
      </c>
      <c r="Y304">
        <f>IF(OR(ISERROR(J304-R304-M304),IF(ISERROR((J304-R304-M304)=0),"True",(J304-R304-M304)=0),ISTEXT('Mortgage 1 Info Calcs'!$K$4)),"",IF((J304&gt;(L304+M304)),(FV((G304/'Mortgage 1 Variables'!E$43),1,(L304+M304),-J304+Q304+'Mortgage 1 Info Calcs'!F$24,0))+Q304+'Mortgage 1 Info Calcs'!F$24+IF(I304&gt;0,0,-I304),""))</f>
        <v>4421.2439184209052</v>
      </c>
      <c r="Z304" s="67">
        <f>IF((FV(IF(G304=0,'Mortgage 1 Info Calcs'!F$8,G304)/12,1,PMT(IF(G304=0,'Mortgage 1 Info Calcs'!F$8,G304)/12,('Mortgage 1 Info Calcs'!F$9*12)-C303,-Z303,0),-Z303,0))&gt;0,(FV(IF(G304=0,'Mortgage 1 Info Calcs'!F$8,G304)/12,1,PMT(IF(G304=0,'Mortgage 1 Info Calcs'!F$8,G304)/12,('Mortgage 1 Info Calcs'!F$9*12)-C303,-Z303,0),-Z303,0)),0)</f>
        <v>4421.2439184209052</v>
      </c>
      <c r="AA304" s="67">
        <f>IF(Z304&lt;=0,0,(IPMT(IF(G304=0,'Mortgage 1 Info Calcs'!F$8,G304)/12,1,('Mortgage 1 Info Calcs'!F$9*12)-C303,-Z303,0)))</f>
        <v>25.20171800948475</v>
      </c>
      <c r="AB304" s="67">
        <f>IF(C304&lt;('Mortgage 1 Info Calcs'!F$9*12),SUM(AA$12:AA304),0)</f>
        <v>93201.554553674679</v>
      </c>
      <c r="AC304" s="14">
        <v>293</v>
      </c>
      <c r="AD304" s="174">
        <f t="shared" si="29"/>
        <v>24.416666666666668</v>
      </c>
      <c r="AE304" s="174" t="str">
        <f>IF(Y304="","",IF(J$12+X304='Mortgage 2 Monthly calcs'!J$12+'Mortgage 2 Monthly calcs'!V304,"",IF(J$12+X304&gt;'Mortgage 2 Monthly calcs'!J$12+'Mortgage 2 Monthly calcs'!V304,IF(Y304+X304+'Mortgage 1 Info Calcs'!F$15&gt;'Mortgage 2 Monthly calcs'!W304+'Mortgage 2 Monthly calcs'!V304,"",C304),IF(Y304+X304&lt;'Mortgage 2 Monthly calcs'!W304+'Mortgage 2 Monthly calcs'!V304,"",C304))))</f>
        <v/>
      </c>
      <c r="AG304" s="16"/>
      <c r="AH304" s="16"/>
      <c r="AI304" s="15"/>
    </row>
    <row r="305" spans="2:35" ht="11.25" customHeight="1" x14ac:dyDescent="0.25">
      <c r="B305">
        <f t="shared" si="27"/>
        <v>24.5</v>
      </c>
      <c r="C305">
        <v>294</v>
      </c>
      <c r="E305" t="str">
        <f t="shared" si="30"/>
        <v/>
      </c>
      <c r="F305" t="str">
        <f>VLOOKUP('Mortgage 1 Variables'!D$13,'Mortgage 1 Variables'!B$8:C$19,2)</f>
        <v>Apr</v>
      </c>
      <c r="G305">
        <f>IF(ISBLANK('Mortgage 1 Monthly Table'!G305),IF(OR(J305=Q305,ISTEXT(Y304),ISTEXT('Mortgage 1 Info Calcs'!$K$4)),0,IF(('Mortgage 1 Info Calcs'!F$7*12)&gt;C304,G304,IF(C304='Mortgage 1 Info Calcs'!F$7*12,'Mortgage 1 Info Calcs'!F$8,G304))),'Mortgage 1 Monthly Table'!G305)</f>
        <v>0.06</v>
      </c>
      <c r="H305">
        <f>((PMT(G305/'Mortgage 1 Variables'!E$43,('Mortgage 1 Info Calcs'!F$9*'Mortgage 1 Variables'!E$43)-C304,-J305,0)))</f>
        <v>644.30140148554506</v>
      </c>
      <c r="I305">
        <f>IF(OR(ISERROR(((IPMT(G305/'Mortgage 1 Variables'!E$43,1,'Mortgage 1 Info Calcs'!F$9*'Mortgage 1 Variables'!E$43,-J305+Q305+'Mortgage 1 Info Calcs'!F$24,IF('Mortgage 1 Info Calcs'!F$5="Interest Only",-J305+Q305+'Mortgage 1 Info Calcs'!F$24,0))))),(((IPMT(G305/'Mortgage 1 Variables'!E$43,1,'Mortgage 1 Info Calcs'!F$9*'Mortgage 1 Variables'!E$43,-J$12,-J$12)))=0)),0,((IPMT(G305/'Mortgage 1 Variables'!E$43,1,'Mortgage 1 Info Calcs'!F$9*'Mortgage 1 Variables'!E$43,-J305+Q305+'Mortgage 1 Info Calcs'!F$24,IF('Mortgage 1 Info Calcs'!F$5="Interest Only",-J305+Q305+'Mortgage 1 Info Calcs'!F$24,0)))))</f>
        <v>22.106219592104527</v>
      </c>
      <c r="J305">
        <f>IF(Y304&gt;0,IF(ISTEXT('Mortgage 1 Info Calcs'!K$4),"0",IF(ISTEXT(Y304),Y304,Y304+(IF(ISTEXT(K305),0,K305)))),0)</f>
        <v>4421.2439184209052</v>
      </c>
      <c r="K305">
        <f>IF(ISBLANK('Mortgage 1 Monthly Table'!L305),0,'Mortgage 1 Monthly Table'!L305)</f>
        <v>0</v>
      </c>
      <c r="L305">
        <f>IF(ISBLANK('Mortgage 1 Monthly Table'!N305),IF('Mortgage 1 Info Calcs'!F$13="Calculated",IF('Mortgage 1 Info Calcs'!F$22="Keep Same",IF('Mortgage 1 Info Calcs'!F$5="Interest Only",IF(OR(I305&gt;L304,J305=""),I305,IF(J305&lt;L304,IF(J305&lt;L304,J305+I305,IF(L304+M304&gt;J305,L304+I305,L304)),IF(L304+M304&gt;J305,L304+I305,L304))),IF(H305&gt;L304,H305,IF(J305&gt;L304,IF(L304+M304&gt;J305,L304+I305,L304),J305+S305))),IF('Mortgage 1 Info Calcs'!F$5="Interest Only",'Mortgage 1 Monthly Calcs'!I305,'Mortgage 1 Monthly Calcs'!H305)),'Mortgage 1 Monthly Calcs'!L304),'Mortgage 1 Monthly Table'!N305)</f>
        <v>644.30140148554506</v>
      </c>
      <c r="M305">
        <f>IF(ISBLANK('Mortgage 1 Monthly Table'!P305),IF(N304&gt;J305,IF(J305&gt;L304,J305-L304,0),IF(OR(OR(Y304&lt;0,ISTEXT(Y304)),ISTEXT('Mortgage 1 Info Calcs'!$K$4)),"",'Mortgage 1 Info Calcs'!F$21)),'Mortgage 1 Monthly Table'!P305)</f>
        <v>0</v>
      </c>
      <c r="N305">
        <f t="shared" si="28"/>
        <v>644.30140148554506</v>
      </c>
      <c r="O305">
        <f>IF(OR(OR(Y304&lt;0,ISTEXT(Y304)),ISTEXT('Mortgage 1 Info Calcs'!$K$4)),"",(O304+M305))</f>
        <v>0</v>
      </c>
      <c r="P305">
        <f>IF(ISBLANK('Mortgage 1 Monthly Table'!T305),IF(ISTEXT(J305),0,IF(OR(Y304&lt;Q304,AND(Y304&lt;0,NOT(ISTEXT(Y304))),ISTEXT('Mortgage 1 Info Calcs'!$K$4)),IF(-Y304&gt;P304,-Y304,Y304-Q304),IF(J305="",0,'Mortgage 1 Info Calcs'!F$26))),'Mortgage 1 Monthly Table'!T305)</f>
        <v>0</v>
      </c>
      <c r="Q305">
        <f>IF(OR(OR(Y304&lt;0,ISTEXT(Y304)),ISTEXT('Mortgage 1 Info Calcs'!$K$4)),"",IF(O305&lt;0,Q304,(Q304+P305)))</f>
        <v>0</v>
      </c>
      <c r="R305">
        <f>IF(OR(ISERROR(L305-S305),ISTEXT('Mortgage 1 Info Calcs'!$K$4)),"",L305-S305+M305)</f>
        <v>622.19518189344058</v>
      </c>
      <c r="S305">
        <f>IF(OR(IF(ISERROR(ROUND((J305-Q305-'Mortgage 1 Info Calcs'!F$24)*(G305/12),2)),0,(J305-O305-Q305-'Mortgage 1 Info Calcs'!F$24)*(G305/12)),,,ISTEXT('Mortgage 1 Info Calcs'!K$4)),IF(((J305-Q305-'Mortgage 1 Info Calcs'!F$24)*(G305/12))&gt;0,((J305-Q305-'Mortgage 1 Info Calcs'!F$24)*(G305/12)),0),0)</f>
        <v>22.106219592104527</v>
      </c>
      <c r="T305">
        <f>IF(OR(ISERROR(SUM(R$12:R305)),(ISTEXT(T304)),(T304=(SUM(R$12:R305)))),"",SUM(R$12:R305))</f>
        <v>96200.951263473515</v>
      </c>
      <c r="U305">
        <f>SUM(S$12:S305)</f>
        <v>93223.660773266791</v>
      </c>
      <c r="V305" t="str">
        <f>IF(ISBLANK('Mortgage 1 Info Calcs'!F$28),"",IF((O305+Q305)&gt;0,((O305+Q305)*G305/12)-((O305+Q305)*(('Mortgage 1 Info Calcs'!F$28)-('Mortgage 1 Info Calcs'!F$28*'Mortgage 1 Info Calcs'!G$29))/12),""))</f>
        <v/>
      </c>
      <c r="W305" t="str">
        <f>IF(ISTEXT(V305),"",SUM(V$12:V305))</f>
        <v/>
      </c>
      <c r="X305">
        <f>IF(OR(J305=Q305,ISTEXT(Y304),ISTEXT('Mortgage 1 Info Calcs'!$F$17)),"",IF(('Mortgage 1 Info Calcs'!F$18*12)&gt;C304+1,IF(C304='Mortgage 1 Info Calcs'!F$18*12,0,'Mortgage 1 Info Calcs'!F$19+Y305*('Mortgage 1 Info Calcs'!F$17)),'Mortgage 1 Info Calcs'!F$19))</f>
        <v>0</v>
      </c>
      <c r="Y305">
        <f>IF(OR(ISERROR(J305-R305-M305),IF(ISERROR((J305-R305-M305)=0),"True",(J305-R305-M305)=0),ISTEXT('Mortgage 1 Info Calcs'!$K$4)),"",IF((J305&gt;(L305+M305)),(FV((G305/'Mortgage 1 Variables'!E$43),1,(L305+M305),-J305+Q305+'Mortgage 1 Info Calcs'!F$24,0))+Q305+'Mortgage 1 Info Calcs'!F$24+IF(I305&gt;0,0,-I305),""))</f>
        <v>3799.048736527478</v>
      </c>
      <c r="Z305" s="67">
        <f>IF((FV(IF(G305=0,'Mortgage 1 Info Calcs'!F$8,G305)/12,1,PMT(IF(G305=0,'Mortgage 1 Info Calcs'!F$8,G305)/12,('Mortgage 1 Info Calcs'!F$9*12)-C304,-Z304,0),-Z304,0))&gt;0,(FV(IF(G305=0,'Mortgage 1 Info Calcs'!F$8,G305)/12,1,PMT(IF(G305=0,'Mortgage 1 Info Calcs'!F$8,G305)/12,('Mortgage 1 Info Calcs'!F$9*12)-C304,-Z304,0),-Z304,0)),0)</f>
        <v>3799.048736527478</v>
      </c>
      <c r="AA305" s="67">
        <f>IF(Z305&lt;=0,0,(IPMT(IF(G305=0,'Mortgage 1 Info Calcs'!F$8,G305)/12,1,('Mortgage 1 Info Calcs'!F$9*12)-C304,-Z304,0)))</f>
        <v>22.106219592104527</v>
      </c>
      <c r="AB305" s="67">
        <f>IF(C305&lt;('Mortgage 1 Info Calcs'!F$9*12),SUM(AA$12:AA305),0)</f>
        <v>93223.660773266791</v>
      </c>
      <c r="AC305" s="14">
        <v>294</v>
      </c>
      <c r="AD305" s="174">
        <f t="shared" si="29"/>
        <v>24.5</v>
      </c>
      <c r="AE305" s="174" t="str">
        <f>IF(Y305="","",IF(J$12+X305='Mortgage 2 Monthly calcs'!J$12+'Mortgage 2 Monthly calcs'!V305,"",IF(J$12+X305&gt;'Mortgage 2 Monthly calcs'!J$12+'Mortgage 2 Monthly calcs'!V305,IF(Y305+X305+'Mortgage 1 Info Calcs'!F$15&gt;'Mortgage 2 Monthly calcs'!W305+'Mortgage 2 Monthly calcs'!V305,"",C305),IF(Y305+X305&lt;'Mortgage 2 Monthly calcs'!W305+'Mortgage 2 Monthly calcs'!V305,"",C305))))</f>
        <v/>
      </c>
      <c r="AG305" s="16"/>
      <c r="AH305" s="16"/>
      <c r="AI305" s="15"/>
    </row>
    <row r="306" spans="2:35" ht="11.25" customHeight="1" x14ac:dyDescent="0.25">
      <c r="B306">
        <f t="shared" si="27"/>
        <v>24.583333333333332</v>
      </c>
      <c r="C306">
        <v>295</v>
      </c>
      <c r="E306" t="str">
        <f t="shared" si="30"/>
        <v/>
      </c>
      <c r="F306" t="str">
        <f>VLOOKUP('Mortgage 1 Variables'!D$14,'Mortgage 1 Variables'!B$8:C$19,2)</f>
        <v>May</v>
      </c>
      <c r="G306">
        <f>IF(ISBLANK('Mortgage 1 Monthly Table'!G306),IF(OR(J306=Q306,ISTEXT(Y305),ISTEXT('Mortgage 1 Info Calcs'!$K$4)),0,IF(('Mortgage 1 Info Calcs'!F$7*12)&gt;C305,G305,IF(C305='Mortgage 1 Info Calcs'!F$7*12,'Mortgage 1 Info Calcs'!F$8,G305))),'Mortgage 1 Monthly Table'!G306)</f>
        <v>0.06</v>
      </c>
      <c r="H306">
        <f>((PMT(G306/'Mortgage 1 Variables'!E$43,('Mortgage 1 Info Calcs'!F$9*'Mortgage 1 Variables'!E$43)-C305,-J306,0)))</f>
        <v>644.30140148554722</v>
      </c>
      <c r="I306">
        <f>IF(OR(ISERROR(((IPMT(G306/'Mortgage 1 Variables'!E$43,1,'Mortgage 1 Info Calcs'!F$9*'Mortgage 1 Variables'!E$43,-J306+Q306+'Mortgage 1 Info Calcs'!F$24,IF('Mortgage 1 Info Calcs'!F$5="Interest Only",-J306+Q306+'Mortgage 1 Info Calcs'!F$24,0))))),(((IPMT(G306/'Mortgage 1 Variables'!E$43,1,'Mortgage 1 Info Calcs'!F$9*'Mortgage 1 Variables'!E$43,-J$12,-J$12)))=0)),0,((IPMT(G306/'Mortgage 1 Variables'!E$43,1,'Mortgage 1 Info Calcs'!F$9*'Mortgage 1 Variables'!E$43,-J306+Q306+'Mortgage 1 Info Calcs'!F$24,IF('Mortgage 1 Info Calcs'!F$5="Interest Only",-J306+Q306+'Mortgage 1 Info Calcs'!F$24,0)))))</f>
        <v>18.995243682637387</v>
      </c>
      <c r="J306">
        <f>IF(Y305&gt;0,IF(ISTEXT('Mortgage 1 Info Calcs'!K$4),"0",IF(ISTEXT(Y305),Y305,Y305+(IF(ISTEXT(K306),0,K306)))),0)</f>
        <v>3799.048736527478</v>
      </c>
      <c r="K306">
        <f>IF(ISBLANK('Mortgage 1 Monthly Table'!L306),0,'Mortgage 1 Monthly Table'!L306)</f>
        <v>0</v>
      </c>
      <c r="L306">
        <f>IF(ISBLANK('Mortgage 1 Monthly Table'!N306),IF('Mortgage 1 Info Calcs'!F$13="Calculated",IF('Mortgage 1 Info Calcs'!F$22="Keep Same",IF('Mortgage 1 Info Calcs'!F$5="Interest Only",IF(OR(I306&gt;L305,J306=""),I306,IF(J306&lt;L305,IF(J306&lt;L305,J306+I306,IF(L305+M305&gt;J306,L305+I306,L305)),IF(L305+M305&gt;J306,L305+I306,L305))),IF(H306&gt;L305,H306,IF(J306&gt;L305,IF(L305+M305&gt;J306,L305+I306,L305),J306+S306))),IF('Mortgage 1 Info Calcs'!F$5="Interest Only",'Mortgage 1 Monthly Calcs'!I306,'Mortgage 1 Monthly Calcs'!H306)),'Mortgage 1 Monthly Calcs'!L305),'Mortgage 1 Monthly Table'!N306)</f>
        <v>644.30140148554722</v>
      </c>
      <c r="M306">
        <f>IF(ISBLANK('Mortgage 1 Monthly Table'!P306),IF(N305&gt;J306,IF(J306&gt;L305,J306-L305,0),IF(OR(OR(Y305&lt;0,ISTEXT(Y305)),ISTEXT('Mortgage 1 Info Calcs'!$K$4)),"",'Mortgage 1 Info Calcs'!F$21)),'Mortgage 1 Monthly Table'!P306)</f>
        <v>0</v>
      </c>
      <c r="N306">
        <f t="shared" si="28"/>
        <v>644.30140148554722</v>
      </c>
      <c r="O306">
        <f>IF(OR(OR(Y305&lt;0,ISTEXT(Y305)),ISTEXT('Mortgage 1 Info Calcs'!$K$4)),"",(O305+M306))</f>
        <v>0</v>
      </c>
      <c r="P306">
        <f>IF(ISBLANK('Mortgage 1 Monthly Table'!T306),IF(ISTEXT(J306),0,IF(OR(Y305&lt;Q305,AND(Y305&lt;0,NOT(ISTEXT(Y305))),ISTEXT('Mortgage 1 Info Calcs'!$K$4)),IF(-Y305&gt;P305,-Y305,Y305-Q305),IF(J306="",0,'Mortgage 1 Info Calcs'!F$26))),'Mortgage 1 Monthly Table'!T306)</f>
        <v>0</v>
      </c>
      <c r="Q306">
        <f>IF(OR(OR(Y305&lt;0,ISTEXT(Y305)),ISTEXT('Mortgage 1 Info Calcs'!$K$4)),"",IF(O306&lt;0,Q305,(Q305+P306)))</f>
        <v>0</v>
      </c>
      <c r="R306">
        <f>IF(OR(ISERROR(L306-S306),ISTEXT('Mortgage 1 Info Calcs'!$K$4)),"",L306-S306+M306)</f>
        <v>625.30615780290987</v>
      </c>
      <c r="S306">
        <f>IF(OR(IF(ISERROR(ROUND((J306-Q306-'Mortgage 1 Info Calcs'!F$24)*(G306/12),2)),0,(J306-O306-Q306-'Mortgage 1 Info Calcs'!F$24)*(G306/12)),,,ISTEXT('Mortgage 1 Info Calcs'!K$4)),IF(((J306-Q306-'Mortgage 1 Info Calcs'!F$24)*(G306/12))&gt;0,((J306-Q306-'Mortgage 1 Info Calcs'!F$24)*(G306/12)),0),0)</f>
        <v>18.99524368263739</v>
      </c>
      <c r="T306">
        <f>IF(OR(ISERROR(SUM(R$12:R306)),(ISTEXT(T305)),(T305=(SUM(R$12:R306)))),"",SUM(R$12:R306))</f>
        <v>96826.25742127643</v>
      </c>
      <c r="U306">
        <f>SUM(S$12:S306)</f>
        <v>93242.656016949433</v>
      </c>
      <c r="V306" t="str">
        <f>IF(ISBLANK('Mortgage 1 Info Calcs'!F$28),"",IF((O306+Q306)&gt;0,((O306+Q306)*G306/12)-((O306+Q306)*(('Mortgage 1 Info Calcs'!F$28)-('Mortgage 1 Info Calcs'!F$28*'Mortgage 1 Info Calcs'!G$29))/12),""))</f>
        <v/>
      </c>
      <c r="W306" t="str">
        <f>IF(ISTEXT(V306),"",SUM(V$12:V306))</f>
        <v/>
      </c>
      <c r="X306">
        <f>IF(OR(J306=Q306,ISTEXT(Y305),ISTEXT('Mortgage 1 Info Calcs'!$F$17)),"",IF(('Mortgage 1 Info Calcs'!F$18*12)&gt;C305+1,IF(C305='Mortgage 1 Info Calcs'!F$18*12,0,'Mortgage 1 Info Calcs'!F$19+Y306*('Mortgage 1 Info Calcs'!F$17)),'Mortgage 1 Info Calcs'!F$19))</f>
        <v>0</v>
      </c>
      <c r="Y306">
        <f>IF(OR(ISERROR(J306-R306-M306),IF(ISERROR((J306-R306-M306)=0),"True",(J306-R306-M306)=0),ISTEXT('Mortgage 1 Info Calcs'!$K$4)),"",IF((J306&gt;(L306+M306)),(FV((G306/'Mortgage 1 Variables'!E$43),1,(L306+M306),-J306+Q306+'Mortgage 1 Info Calcs'!F$24,0))+Q306+'Mortgage 1 Info Calcs'!F$24+IF(I306&gt;0,0,-I306),""))</f>
        <v>3173.7425787245816</v>
      </c>
      <c r="Z306" s="67">
        <f>IF((FV(IF(G306=0,'Mortgage 1 Info Calcs'!F$8,G306)/12,1,PMT(IF(G306=0,'Mortgage 1 Info Calcs'!F$8,G306)/12,('Mortgage 1 Info Calcs'!F$9*12)-C305,-Z305,0),-Z305,0))&gt;0,(FV(IF(G306=0,'Mortgage 1 Info Calcs'!F$8,G306)/12,1,PMT(IF(G306=0,'Mortgage 1 Info Calcs'!F$8,G306)/12,('Mortgage 1 Info Calcs'!F$9*12)-C305,-Z305,0),-Z305,0)),0)</f>
        <v>3173.7425787245816</v>
      </c>
      <c r="AA306" s="67">
        <f>IF(Z306&lt;=0,0,(IPMT(IF(G306=0,'Mortgage 1 Info Calcs'!F$8,G306)/12,1,('Mortgage 1 Info Calcs'!F$9*12)-C305,-Z305,0)))</f>
        <v>18.99524368263739</v>
      </c>
      <c r="AB306" s="67">
        <f>IF(C306&lt;('Mortgage 1 Info Calcs'!F$9*12),SUM(AA$12:AA306),0)</f>
        <v>93242.656016949433</v>
      </c>
      <c r="AC306" s="14">
        <v>295</v>
      </c>
      <c r="AD306" s="174">
        <f t="shared" si="29"/>
        <v>24.583333333333332</v>
      </c>
      <c r="AE306" s="174" t="str">
        <f>IF(Y306="","",IF(J$12+X306='Mortgage 2 Monthly calcs'!J$12+'Mortgage 2 Monthly calcs'!V306,"",IF(J$12+X306&gt;'Mortgage 2 Monthly calcs'!J$12+'Mortgage 2 Monthly calcs'!V306,IF(Y306+X306+'Mortgage 1 Info Calcs'!F$15&gt;'Mortgage 2 Monthly calcs'!W306+'Mortgage 2 Monthly calcs'!V306,"",C306),IF(Y306+X306&lt;'Mortgage 2 Monthly calcs'!W306+'Mortgage 2 Monthly calcs'!V306,"",C306))))</f>
        <v/>
      </c>
      <c r="AG306" s="16"/>
      <c r="AH306" s="16"/>
      <c r="AI306" s="15"/>
    </row>
    <row r="307" spans="2:35" ht="11.25" customHeight="1" x14ac:dyDescent="0.25">
      <c r="B307">
        <f t="shared" si="27"/>
        <v>24.666666666666668</v>
      </c>
      <c r="C307">
        <v>296</v>
      </c>
      <c r="E307" t="str">
        <f t="shared" si="30"/>
        <v/>
      </c>
      <c r="F307" t="str">
        <f>VLOOKUP('Mortgage 1 Variables'!D$15,'Mortgage 1 Variables'!B$8:C$19,2)</f>
        <v>Jun</v>
      </c>
      <c r="G307">
        <f>IF(ISBLANK('Mortgage 1 Monthly Table'!G307),IF(OR(J307=Q307,ISTEXT(Y306),ISTEXT('Mortgage 1 Info Calcs'!$K$4)),0,IF(('Mortgage 1 Info Calcs'!F$7*12)&gt;C306,G306,IF(C306='Mortgage 1 Info Calcs'!F$7*12,'Mortgage 1 Info Calcs'!F$8,G306))),'Mortgage 1 Monthly Table'!G307)</f>
        <v>0.06</v>
      </c>
      <c r="H307">
        <f>((PMT(G307/'Mortgage 1 Variables'!E$43,('Mortgage 1 Info Calcs'!F$9*'Mortgage 1 Variables'!E$43)-C306,-J307,0)))</f>
        <v>644.30140148555006</v>
      </c>
      <c r="I307">
        <f>IF(OR(ISERROR(((IPMT(G307/'Mortgage 1 Variables'!E$43,1,'Mortgage 1 Info Calcs'!F$9*'Mortgage 1 Variables'!E$43,-J307+Q307+'Mortgage 1 Info Calcs'!F$24,IF('Mortgage 1 Info Calcs'!F$5="Interest Only",-J307+Q307+'Mortgage 1 Info Calcs'!F$24,0))))),(((IPMT(G307/'Mortgage 1 Variables'!E$43,1,'Mortgage 1 Info Calcs'!F$9*'Mortgage 1 Variables'!E$43,-J$12,-J$12)))=0)),0,((IPMT(G307/'Mortgage 1 Variables'!E$43,1,'Mortgage 1 Info Calcs'!F$9*'Mortgage 1 Variables'!E$43,-J307+Q307+'Mortgage 1 Info Calcs'!F$24,IF('Mortgage 1 Info Calcs'!F$5="Interest Only",-J307+Q307+'Mortgage 1 Info Calcs'!F$24,0)))))</f>
        <v>15.868712893622908</v>
      </c>
      <c r="J307">
        <f>IF(Y306&gt;0,IF(ISTEXT('Mortgage 1 Info Calcs'!K$4),"0",IF(ISTEXT(Y306),Y306,Y306+(IF(ISTEXT(K307),0,K307)))),0)</f>
        <v>3173.7425787245816</v>
      </c>
      <c r="K307">
        <f>IF(ISBLANK('Mortgage 1 Monthly Table'!L307),0,'Mortgage 1 Monthly Table'!L307)</f>
        <v>0</v>
      </c>
      <c r="L307">
        <f>IF(ISBLANK('Mortgage 1 Monthly Table'!N307),IF('Mortgage 1 Info Calcs'!F$13="Calculated",IF('Mortgage 1 Info Calcs'!F$22="Keep Same",IF('Mortgage 1 Info Calcs'!F$5="Interest Only",IF(OR(I307&gt;L306,J307=""),I307,IF(J307&lt;L306,IF(J307&lt;L306,J307+I307,IF(L306+M306&gt;J307,L306+I307,L306)),IF(L306+M306&gt;J307,L306+I307,L306))),IF(H307&gt;L306,H307,IF(J307&gt;L306,IF(L306+M306&gt;J307,L306+I307,L306),J307+S307))),IF('Mortgage 1 Info Calcs'!F$5="Interest Only",'Mortgage 1 Monthly Calcs'!I307,'Mortgage 1 Monthly Calcs'!H307)),'Mortgage 1 Monthly Calcs'!L306),'Mortgage 1 Monthly Table'!N307)</f>
        <v>644.30140148555006</v>
      </c>
      <c r="M307">
        <f>IF(ISBLANK('Mortgage 1 Monthly Table'!P307),IF(N306&gt;J307,IF(J307&gt;L306,J307-L306,0),IF(OR(OR(Y306&lt;0,ISTEXT(Y306)),ISTEXT('Mortgage 1 Info Calcs'!$K$4)),"",'Mortgage 1 Info Calcs'!F$21)),'Mortgage 1 Monthly Table'!P307)</f>
        <v>0</v>
      </c>
      <c r="N307">
        <f t="shared" si="28"/>
        <v>644.30140148555006</v>
      </c>
      <c r="O307">
        <f>IF(OR(OR(Y306&lt;0,ISTEXT(Y306)),ISTEXT('Mortgage 1 Info Calcs'!$K$4)),"",(O306+M307))</f>
        <v>0</v>
      </c>
      <c r="P307">
        <f>IF(ISBLANK('Mortgage 1 Monthly Table'!T307),IF(ISTEXT(J307),0,IF(OR(Y306&lt;Q306,AND(Y306&lt;0,NOT(ISTEXT(Y306))),ISTEXT('Mortgage 1 Info Calcs'!$K$4)),IF(-Y306&gt;P306,-Y306,Y306-Q306),IF(J307="",0,'Mortgage 1 Info Calcs'!F$26))),'Mortgage 1 Monthly Table'!T307)</f>
        <v>0</v>
      </c>
      <c r="Q307">
        <f>IF(OR(OR(Y306&lt;0,ISTEXT(Y306)),ISTEXT('Mortgage 1 Info Calcs'!$K$4)),"",IF(O307&lt;0,Q306,(Q306+P307)))</f>
        <v>0</v>
      </c>
      <c r="R307">
        <f>IF(OR(ISERROR(L307-S307),ISTEXT('Mortgage 1 Info Calcs'!$K$4)),"",L307-S307+M307)</f>
        <v>628.4326885919271</v>
      </c>
      <c r="S307">
        <f>IF(OR(IF(ISERROR(ROUND((J307-Q307-'Mortgage 1 Info Calcs'!F$24)*(G307/12),2)),0,(J307-O307-Q307-'Mortgage 1 Info Calcs'!F$24)*(G307/12)),,,ISTEXT('Mortgage 1 Info Calcs'!K$4)),IF(((J307-Q307-'Mortgage 1 Info Calcs'!F$24)*(G307/12))&gt;0,((J307-Q307-'Mortgage 1 Info Calcs'!F$24)*(G307/12)),0),0)</f>
        <v>15.868712893622908</v>
      </c>
      <c r="T307">
        <f>IF(OR(ISERROR(SUM(R$12:R307)),(ISTEXT(T306)),(T306=(SUM(R$12:R307)))),"",SUM(R$12:R307))</f>
        <v>97454.690109868359</v>
      </c>
      <c r="U307">
        <f>SUM(S$12:S307)</f>
        <v>93258.524729843062</v>
      </c>
      <c r="V307" t="str">
        <f>IF(ISBLANK('Mortgage 1 Info Calcs'!F$28),"",IF((O307+Q307)&gt;0,((O307+Q307)*G307/12)-((O307+Q307)*(('Mortgage 1 Info Calcs'!F$28)-('Mortgage 1 Info Calcs'!F$28*'Mortgage 1 Info Calcs'!G$29))/12),""))</f>
        <v/>
      </c>
      <c r="W307" t="str">
        <f>IF(ISTEXT(V307),"",SUM(V$12:V307))</f>
        <v/>
      </c>
      <c r="X307">
        <f>IF(OR(J307=Q307,ISTEXT(Y306),ISTEXT('Mortgage 1 Info Calcs'!$F$17)),"",IF(('Mortgage 1 Info Calcs'!F$18*12)&gt;C306+1,IF(C306='Mortgage 1 Info Calcs'!F$18*12,0,'Mortgage 1 Info Calcs'!F$19+Y307*('Mortgage 1 Info Calcs'!F$17)),'Mortgage 1 Info Calcs'!F$19))</f>
        <v>0</v>
      </c>
      <c r="Y307">
        <f>IF(OR(ISERROR(J307-R307-M307),IF(ISERROR((J307-R307-M307)=0),"True",(J307-R307-M307)=0),ISTEXT('Mortgage 1 Info Calcs'!$K$4)),"",IF((J307&gt;(L307+M307)),(FV((G307/'Mortgage 1 Variables'!E$43),1,(L307+M307),-J307+Q307+'Mortgage 1 Info Calcs'!F$24,0))+Q307+'Mortgage 1 Info Calcs'!F$24+IF(I307&gt;0,0,-I307),""))</f>
        <v>2545.309890132668</v>
      </c>
      <c r="Z307" s="67">
        <f>IF((FV(IF(G307=0,'Mortgage 1 Info Calcs'!F$8,G307)/12,1,PMT(IF(G307=0,'Mortgage 1 Info Calcs'!F$8,G307)/12,('Mortgage 1 Info Calcs'!F$9*12)-C306,-Z306,0),-Z306,0))&gt;0,(FV(IF(G307=0,'Mortgage 1 Info Calcs'!F$8,G307)/12,1,PMT(IF(G307=0,'Mortgage 1 Info Calcs'!F$8,G307)/12,('Mortgage 1 Info Calcs'!F$9*12)-C306,-Z306,0),-Z306,0)),0)</f>
        <v>2545.309890132668</v>
      </c>
      <c r="AA307" s="67">
        <f>IF(Z307&lt;=0,0,(IPMT(IF(G307=0,'Mortgage 1 Info Calcs'!F$8,G307)/12,1,('Mortgage 1 Info Calcs'!F$9*12)-C306,-Z306,0)))</f>
        <v>15.868712893622908</v>
      </c>
      <c r="AB307" s="67">
        <f>IF(C307&lt;('Mortgage 1 Info Calcs'!F$9*12),SUM(AA$12:AA307),0)</f>
        <v>93258.524729843062</v>
      </c>
      <c r="AC307" s="14">
        <v>296</v>
      </c>
      <c r="AD307" s="174">
        <f t="shared" si="29"/>
        <v>24.666666666666668</v>
      </c>
      <c r="AE307" s="174" t="str">
        <f>IF(Y307="","",IF(J$12+X307='Mortgage 2 Monthly calcs'!J$12+'Mortgage 2 Monthly calcs'!V307,"",IF(J$12+X307&gt;'Mortgage 2 Monthly calcs'!J$12+'Mortgage 2 Monthly calcs'!V307,IF(Y307+X307+'Mortgage 1 Info Calcs'!F$15&gt;'Mortgage 2 Monthly calcs'!W307+'Mortgage 2 Monthly calcs'!V307,"",C307),IF(Y307+X307&lt;'Mortgage 2 Monthly calcs'!W307+'Mortgage 2 Monthly calcs'!V307,"",C307))))</f>
        <v/>
      </c>
      <c r="AG307" s="16"/>
      <c r="AH307" s="16"/>
      <c r="AI307" s="15"/>
    </row>
    <row r="308" spans="2:35" ht="11.25" customHeight="1" x14ac:dyDescent="0.25">
      <c r="B308">
        <f t="shared" si="27"/>
        <v>24.75</v>
      </c>
      <c r="C308">
        <v>297</v>
      </c>
      <c r="E308" t="str">
        <f t="shared" si="30"/>
        <v/>
      </c>
      <c r="F308" t="str">
        <f>VLOOKUP('Mortgage 1 Variables'!D$16,'Mortgage 1 Variables'!B$8:C$19,2)</f>
        <v>Jul</v>
      </c>
      <c r="G308">
        <f>IF(ISBLANK('Mortgage 1 Monthly Table'!G308),IF(OR(J308=Q308,ISTEXT(Y307),ISTEXT('Mortgage 1 Info Calcs'!$K$4)),0,IF(('Mortgage 1 Info Calcs'!F$7*12)&gt;C307,G307,IF(C307='Mortgage 1 Info Calcs'!F$7*12,'Mortgage 1 Info Calcs'!F$8,G307))),'Mortgage 1 Monthly Table'!G308)</f>
        <v>0.06</v>
      </c>
      <c r="H308">
        <f>((PMT(G308/'Mortgage 1 Variables'!E$43,('Mortgage 1 Info Calcs'!F$9*'Mortgage 1 Variables'!E$43)-C307,-J308,0)))</f>
        <v>644.30140148555358</v>
      </c>
      <c r="I308">
        <f>IF(OR(ISERROR(((IPMT(G308/'Mortgage 1 Variables'!E$43,1,'Mortgage 1 Info Calcs'!F$9*'Mortgage 1 Variables'!E$43,-J308+Q308+'Mortgage 1 Info Calcs'!F$24,IF('Mortgage 1 Info Calcs'!F$5="Interest Only",-J308+Q308+'Mortgage 1 Info Calcs'!F$24,0))))),(((IPMT(G308/'Mortgage 1 Variables'!E$43,1,'Mortgage 1 Info Calcs'!F$9*'Mortgage 1 Variables'!E$43,-J$12,-J$12)))=0)),0,((IPMT(G308/'Mortgage 1 Variables'!E$43,1,'Mortgage 1 Info Calcs'!F$9*'Mortgage 1 Variables'!E$43,-J308+Q308+'Mortgage 1 Info Calcs'!F$24,IF('Mortgage 1 Info Calcs'!F$5="Interest Only",-J308+Q308+'Mortgage 1 Info Calcs'!F$24,0)))))</f>
        <v>12.72654945066334</v>
      </c>
      <c r="J308">
        <f>IF(Y307&gt;0,IF(ISTEXT('Mortgage 1 Info Calcs'!K$4),"0",IF(ISTEXT(Y307),Y307,Y307+(IF(ISTEXT(K308),0,K308)))),0)</f>
        <v>2545.309890132668</v>
      </c>
      <c r="K308">
        <f>IF(ISBLANK('Mortgage 1 Monthly Table'!L308),0,'Mortgage 1 Monthly Table'!L308)</f>
        <v>0</v>
      </c>
      <c r="L308">
        <f>IF(ISBLANK('Mortgage 1 Monthly Table'!N308),IF('Mortgage 1 Info Calcs'!F$13="Calculated",IF('Mortgage 1 Info Calcs'!F$22="Keep Same",IF('Mortgage 1 Info Calcs'!F$5="Interest Only",IF(OR(I308&gt;L307,J308=""),I308,IF(J308&lt;L307,IF(J308&lt;L307,J308+I308,IF(L307+M307&gt;J308,L307+I308,L307)),IF(L307+M307&gt;J308,L307+I308,L307))),IF(H308&gt;L307,H308,IF(J308&gt;L307,IF(L307+M307&gt;J308,L307+I308,L307),J308+S308))),IF('Mortgage 1 Info Calcs'!F$5="Interest Only",'Mortgage 1 Monthly Calcs'!I308,'Mortgage 1 Monthly Calcs'!H308)),'Mortgage 1 Monthly Calcs'!L307),'Mortgage 1 Monthly Table'!N308)</f>
        <v>644.30140148555358</v>
      </c>
      <c r="M308">
        <f>IF(ISBLANK('Mortgage 1 Monthly Table'!P308),IF(N307&gt;J308,IF(J308&gt;L307,J308-L307,0),IF(OR(OR(Y307&lt;0,ISTEXT(Y307)),ISTEXT('Mortgage 1 Info Calcs'!$K$4)),"",'Mortgage 1 Info Calcs'!F$21)),'Mortgage 1 Monthly Table'!P308)</f>
        <v>0</v>
      </c>
      <c r="N308">
        <f t="shared" si="28"/>
        <v>644.30140148555358</v>
      </c>
      <c r="O308">
        <f>IF(OR(OR(Y307&lt;0,ISTEXT(Y307)),ISTEXT('Mortgage 1 Info Calcs'!$K$4)),"",(O307+M308))</f>
        <v>0</v>
      </c>
      <c r="P308">
        <f>IF(ISBLANK('Mortgage 1 Monthly Table'!T308),IF(ISTEXT(J308),0,IF(OR(Y307&lt;Q307,AND(Y307&lt;0,NOT(ISTEXT(Y307))),ISTEXT('Mortgage 1 Info Calcs'!$K$4)),IF(-Y307&gt;P307,-Y307,Y307-Q307),IF(J308="",0,'Mortgage 1 Info Calcs'!F$26))),'Mortgage 1 Monthly Table'!T308)</f>
        <v>0</v>
      </c>
      <c r="Q308">
        <f>IF(OR(OR(Y307&lt;0,ISTEXT(Y307)),ISTEXT('Mortgage 1 Info Calcs'!$K$4)),"",IF(O308&lt;0,Q307,(Q307+P308)))</f>
        <v>0</v>
      </c>
      <c r="R308">
        <f>IF(OR(ISERROR(L308-S308),ISTEXT('Mortgage 1 Info Calcs'!$K$4)),"",L308-S308+M308)</f>
        <v>631.57485203489023</v>
      </c>
      <c r="S308">
        <f>IF(OR(IF(ISERROR(ROUND((J308-Q308-'Mortgage 1 Info Calcs'!F$24)*(G308/12),2)),0,(J308-O308-Q308-'Mortgage 1 Info Calcs'!F$24)*(G308/12)),,,ISTEXT('Mortgage 1 Info Calcs'!K$4)),IF(((J308-Q308-'Mortgage 1 Info Calcs'!F$24)*(G308/12))&gt;0,((J308-Q308-'Mortgage 1 Info Calcs'!F$24)*(G308/12)),0),0)</f>
        <v>12.72654945066334</v>
      </c>
      <c r="T308">
        <f>IF(OR(ISERROR(SUM(R$12:R308)),(ISTEXT(T307)),(T307=(SUM(R$12:R308)))),"",SUM(R$12:R308))</f>
        <v>98086.264961903245</v>
      </c>
      <c r="U308">
        <f>SUM(S$12:S308)</f>
        <v>93271.25127929372</v>
      </c>
      <c r="V308" t="str">
        <f>IF(ISBLANK('Mortgage 1 Info Calcs'!F$28),"",IF((O308+Q308)&gt;0,((O308+Q308)*G308/12)-((O308+Q308)*(('Mortgage 1 Info Calcs'!F$28)-('Mortgage 1 Info Calcs'!F$28*'Mortgage 1 Info Calcs'!G$29))/12),""))</f>
        <v/>
      </c>
      <c r="W308" t="str">
        <f>IF(ISTEXT(V308),"",SUM(V$12:V308))</f>
        <v/>
      </c>
      <c r="X308">
        <f>IF(OR(J308=Q308,ISTEXT(Y307),ISTEXT('Mortgage 1 Info Calcs'!$F$17)),"",IF(('Mortgage 1 Info Calcs'!F$18*12)&gt;C307+1,IF(C307='Mortgage 1 Info Calcs'!F$18*12,0,'Mortgage 1 Info Calcs'!F$19+Y308*('Mortgage 1 Info Calcs'!F$17)),'Mortgage 1 Info Calcs'!F$19))</f>
        <v>0</v>
      </c>
      <c r="Y308">
        <f>IF(OR(ISERROR(J308-R308-M308),IF(ISERROR((J308-R308-M308)=0),"True",(J308-R308-M308)=0),ISTEXT('Mortgage 1 Info Calcs'!$K$4)),"",IF((J308&gt;(L308+M308)),(FV((G308/'Mortgage 1 Variables'!E$43),1,(L308+M308),-J308+Q308+'Mortgage 1 Info Calcs'!F$24,0))+Q308+'Mortgage 1 Info Calcs'!F$24+IF(I308&gt;0,0,-I308),""))</f>
        <v>1913.7350380977914</v>
      </c>
      <c r="Z308" s="67">
        <f>IF((FV(IF(G308=0,'Mortgage 1 Info Calcs'!F$8,G308)/12,1,PMT(IF(G308=0,'Mortgage 1 Info Calcs'!F$8,G308)/12,('Mortgage 1 Info Calcs'!F$9*12)-C307,-Z307,0),-Z307,0))&gt;0,(FV(IF(G308=0,'Mortgage 1 Info Calcs'!F$8,G308)/12,1,PMT(IF(G308=0,'Mortgage 1 Info Calcs'!F$8,G308)/12,('Mortgage 1 Info Calcs'!F$9*12)-C307,-Z307,0),-Z307,0)),0)</f>
        <v>1913.7350380977914</v>
      </c>
      <c r="AA308" s="67">
        <f>IF(Z308&lt;=0,0,(IPMT(IF(G308=0,'Mortgage 1 Info Calcs'!F$8,G308)/12,1,('Mortgage 1 Info Calcs'!F$9*12)-C307,-Z307,0)))</f>
        <v>12.72654945066334</v>
      </c>
      <c r="AB308" s="67">
        <f>IF(C308&lt;('Mortgage 1 Info Calcs'!F$9*12),SUM(AA$12:AA308),0)</f>
        <v>93271.25127929372</v>
      </c>
      <c r="AC308" s="14">
        <v>297</v>
      </c>
      <c r="AD308" s="174">
        <f t="shared" si="29"/>
        <v>24.75</v>
      </c>
      <c r="AE308" s="174" t="str">
        <f>IF(Y308="","",IF(J$12+X308='Mortgage 2 Monthly calcs'!J$12+'Mortgage 2 Monthly calcs'!V308,"",IF(J$12+X308&gt;'Mortgage 2 Monthly calcs'!J$12+'Mortgage 2 Monthly calcs'!V308,IF(Y308+X308+'Mortgage 1 Info Calcs'!F$15&gt;'Mortgage 2 Monthly calcs'!W308+'Mortgage 2 Monthly calcs'!V308,"",C308),IF(Y308+X308&lt;'Mortgage 2 Monthly calcs'!W308+'Mortgage 2 Monthly calcs'!V308,"",C308))))</f>
        <v/>
      </c>
      <c r="AG308" s="16"/>
      <c r="AH308" s="16"/>
      <c r="AI308" s="15"/>
    </row>
    <row r="309" spans="2:35" ht="11.25" customHeight="1" x14ac:dyDescent="0.25">
      <c r="B309">
        <f t="shared" si="27"/>
        <v>24.833333333333332</v>
      </c>
      <c r="C309">
        <v>298</v>
      </c>
      <c r="E309" t="str">
        <f t="shared" si="30"/>
        <v/>
      </c>
      <c r="F309" t="str">
        <f>VLOOKUP('Mortgage 1 Variables'!D$17,'Mortgage 1 Variables'!B$8:C$19,2)</f>
        <v>Aug</v>
      </c>
      <c r="G309">
        <f>IF(ISBLANK('Mortgage 1 Monthly Table'!G309),IF(OR(J309=Q309,ISTEXT(Y308),ISTEXT('Mortgage 1 Info Calcs'!$K$4)),0,IF(('Mortgage 1 Info Calcs'!F$7*12)&gt;C308,G308,IF(C308='Mortgage 1 Info Calcs'!F$7*12,'Mortgage 1 Info Calcs'!F$8,G308))),'Mortgage 1 Monthly Table'!G309)</f>
        <v>0.06</v>
      </c>
      <c r="H309">
        <f>((PMT(G309/'Mortgage 1 Variables'!E$43,('Mortgage 1 Info Calcs'!F$9*'Mortgage 1 Variables'!E$43)-C308,-J309,0)))</f>
        <v>644.30140148555813</v>
      </c>
      <c r="I309">
        <f>IF(OR(ISERROR(((IPMT(G309/'Mortgage 1 Variables'!E$43,1,'Mortgage 1 Info Calcs'!F$9*'Mortgage 1 Variables'!E$43,-J309+Q309+'Mortgage 1 Info Calcs'!F$24,IF('Mortgage 1 Info Calcs'!F$5="Interest Only",-J309+Q309+'Mortgage 1 Info Calcs'!F$24,0))))),(((IPMT(G309/'Mortgage 1 Variables'!E$43,1,'Mortgage 1 Info Calcs'!F$9*'Mortgage 1 Variables'!E$43,-J$12,-J$12)))=0)),0,((IPMT(G309/'Mortgage 1 Variables'!E$43,1,'Mortgage 1 Info Calcs'!F$9*'Mortgage 1 Variables'!E$43,-J309+Q309+'Mortgage 1 Info Calcs'!F$24,IF('Mortgage 1 Info Calcs'!F$5="Interest Only",-J309+Q309+'Mortgage 1 Info Calcs'!F$24,0)))))</f>
        <v>9.5686751904889569</v>
      </c>
      <c r="J309">
        <f>IF(Y308&gt;0,IF(ISTEXT('Mortgage 1 Info Calcs'!K$4),"0",IF(ISTEXT(Y308),Y308,Y308+(IF(ISTEXT(K309),0,K309)))),0)</f>
        <v>1913.7350380977914</v>
      </c>
      <c r="K309">
        <f>IF(ISBLANK('Mortgage 1 Monthly Table'!L309),0,'Mortgage 1 Monthly Table'!L309)</f>
        <v>0</v>
      </c>
      <c r="L309">
        <f>IF(ISBLANK('Mortgage 1 Monthly Table'!N309),IF('Mortgage 1 Info Calcs'!F$13="Calculated",IF('Mortgage 1 Info Calcs'!F$22="Keep Same",IF('Mortgage 1 Info Calcs'!F$5="Interest Only",IF(OR(I309&gt;L308,J309=""),I309,IF(J309&lt;L308,IF(J309&lt;L308,J309+I309,IF(L308+M308&gt;J309,L308+I309,L308)),IF(L308+M308&gt;J309,L308+I309,L308))),IF(H309&gt;L308,H309,IF(J309&gt;L308,IF(L308+M308&gt;J309,L308+I309,L308),J309+S309))),IF('Mortgage 1 Info Calcs'!F$5="Interest Only",'Mortgage 1 Monthly Calcs'!I309,'Mortgage 1 Monthly Calcs'!H309)),'Mortgage 1 Monthly Calcs'!L308),'Mortgage 1 Monthly Table'!N309)</f>
        <v>644.30140148555813</v>
      </c>
      <c r="M309">
        <f>IF(ISBLANK('Mortgage 1 Monthly Table'!P309),IF(N308&gt;J309,IF(J309&gt;L308,J309-L308,0),IF(OR(OR(Y308&lt;0,ISTEXT(Y308)),ISTEXT('Mortgage 1 Info Calcs'!$K$4)),"",'Mortgage 1 Info Calcs'!F$21)),'Mortgage 1 Monthly Table'!P309)</f>
        <v>0</v>
      </c>
      <c r="N309">
        <f t="shared" si="28"/>
        <v>644.30140148555813</v>
      </c>
      <c r="O309">
        <f>IF(OR(OR(Y308&lt;0,ISTEXT(Y308)),ISTEXT('Mortgage 1 Info Calcs'!$K$4)),"",(O308+M309))</f>
        <v>0</v>
      </c>
      <c r="P309">
        <f>IF(ISBLANK('Mortgage 1 Monthly Table'!T309),IF(ISTEXT(J309),0,IF(OR(Y308&lt;Q308,AND(Y308&lt;0,NOT(ISTEXT(Y308))),ISTEXT('Mortgage 1 Info Calcs'!$K$4)),IF(-Y308&gt;P308,-Y308,Y308-Q308),IF(J309="",0,'Mortgage 1 Info Calcs'!F$26))),'Mortgage 1 Monthly Table'!T309)</f>
        <v>0</v>
      </c>
      <c r="Q309">
        <f>IF(OR(OR(Y308&lt;0,ISTEXT(Y308)),ISTEXT('Mortgage 1 Info Calcs'!$K$4)),"",IF(O309&lt;0,Q308,(Q308+P309)))</f>
        <v>0</v>
      </c>
      <c r="R309">
        <f>IF(OR(ISERROR(L309-S309),ISTEXT('Mortgage 1 Info Calcs'!$K$4)),"",L309-S309+M309)</f>
        <v>634.73272629506914</v>
      </c>
      <c r="S309">
        <f>IF(OR(IF(ISERROR(ROUND((J309-Q309-'Mortgage 1 Info Calcs'!F$24)*(G309/12),2)),0,(J309-O309-Q309-'Mortgage 1 Info Calcs'!F$24)*(G309/12)),,,ISTEXT('Mortgage 1 Info Calcs'!K$4)),IF(((J309-Q309-'Mortgage 1 Info Calcs'!F$24)*(G309/12))&gt;0,((J309-Q309-'Mortgage 1 Info Calcs'!F$24)*(G309/12)),0),0)</f>
        <v>9.5686751904889569</v>
      </c>
      <c r="T309">
        <f>IF(OR(ISERROR(SUM(R$12:R309)),(ISTEXT(T308)),(T308=(SUM(R$12:R309)))),"",SUM(R$12:R309))</f>
        <v>98720.997688198317</v>
      </c>
      <c r="U309">
        <f>SUM(S$12:S309)</f>
        <v>93280.819954484206</v>
      </c>
      <c r="V309" t="str">
        <f>IF(ISBLANK('Mortgage 1 Info Calcs'!F$28),"",IF((O309+Q309)&gt;0,((O309+Q309)*G309/12)-((O309+Q309)*(('Mortgage 1 Info Calcs'!F$28)-('Mortgage 1 Info Calcs'!F$28*'Mortgage 1 Info Calcs'!G$29))/12),""))</f>
        <v/>
      </c>
      <c r="W309" t="str">
        <f>IF(ISTEXT(V309),"",SUM(V$12:V309))</f>
        <v/>
      </c>
      <c r="X309">
        <f>IF(OR(J309=Q309,ISTEXT(Y308),ISTEXT('Mortgage 1 Info Calcs'!$F$17)),"",IF(('Mortgage 1 Info Calcs'!F$18*12)&gt;C308+1,IF(C308='Mortgage 1 Info Calcs'!F$18*12,0,'Mortgage 1 Info Calcs'!F$19+Y309*('Mortgage 1 Info Calcs'!F$17)),'Mortgage 1 Info Calcs'!F$19))</f>
        <v>0</v>
      </c>
      <c r="Y309">
        <f>IF(OR(ISERROR(J309-R309-M309),IF(ISERROR((J309-R309-M309)=0),"True",(J309-R309-M309)=0),ISTEXT('Mortgage 1 Info Calcs'!$K$4)),"",IF((J309&gt;(L309+M309)),(FV((G309/'Mortgage 1 Variables'!E$43),1,(L309+M309),-J309+Q309+'Mortgage 1 Info Calcs'!F$24,0))+Q309+'Mortgage 1 Info Calcs'!F$24+IF(I309&gt;0,0,-I309),""))</f>
        <v>1279.0023118027357</v>
      </c>
      <c r="Z309" s="67">
        <f>IF((FV(IF(G309=0,'Mortgage 1 Info Calcs'!F$8,G309)/12,1,PMT(IF(G309=0,'Mortgage 1 Info Calcs'!F$8,G309)/12,('Mortgage 1 Info Calcs'!F$9*12)-C308,-Z308,0),-Z308,0))&gt;0,(FV(IF(G309=0,'Mortgage 1 Info Calcs'!F$8,G309)/12,1,PMT(IF(G309=0,'Mortgage 1 Info Calcs'!F$8,G309)/12,('Mortgage 1 Info Calcs'!F$9*12)-C308,-Z308,0),-Z308,0)),0)</f>
        <v>1279.0023118027357</v>
      </c>
      <c r="AA309" s="67">
        <f>IF(Z309&lt;=0,0,(IPMT(IF(G309=0,'Mortgage 1 Info Calcs'!F$8,G309)/12,1,('Mortgage 1 Info Calcs'!F$9*12)-C308,-Z308,0)))</f>
        <v>9.5686751904889569</v>
      </c>
      <c r="AB309" s="67">
        <f>IF(C309&lt;('Mortgage 1 Info Calcs'!F$9*12),SUM(AA$12:AA309),0)</f>
        <v>93280.819954484206</v>
      </c>
      <c r="AC309" s="14">
        <v>298</v>
      </c>
      <c r="AD309" s="174">
        <f t="shared" si="29"/>
        <v>24.833333333333332</v>
      </c>
      <c r="AE309" s="174" t="str">
        <f>IF(Y309="","",IF(J$12+X309='Mortgage 2 Monthly calcs'!J$12+'Mortgage 2 Monthly calcs'!V309,"",IF(J$12+X309&gt;'Mortgage 2 Monthly calcs'!J$12+'Mortgage 2 Monthly calcs'!V309,IF(Y309+X309+'Mortgage 1 Info Calcs'!F$15&gt;'Mortgage 2 Monthly calcs'!W309+'Mortgage 2 Monthly calcs'!V309,"",C309),IF(Y309+X309&lt;'Mortgage 2 Monthly calcs'!W309+'Mortgage 2 Monthly calcs'!V309,"",C309))))</f>
        <v/>
      </c>
      <c r="AG309" s="16"/>
      <c r="AH309" s="16"/>
      <c r="AI309" s="15"/>
    </row>
    <row r="310" spans="2:35" ht="11.25" customHeight="1" x14ac:dyDescent="0.25">
      <c r="B310">
        <f t="shared" si="27"/>
        <v>24.916666666666668</v>
      </c>
      <c r="C310">
        <v>299</v>
      </c>
      <c r="E310" t="str">
        <f t="shared" si="30"/>
        <v/>
      </c>
      <c r="F310" t="str">
        <f>VLOOKUP('Mortgage 1 Variables'!D$18,'Mortgage 1 Variables'!B$8:C$19,2)</f>
        <v>Sep</v>
      </c>
      <c r="G310">
        <f>IF(ISBLANK('Mortgage 1 Monthly Table'!G310),IF(OR(J310=Q310,ISTEXT(Y309),ISTEXT('Mortgage 1 Info Calcs'!$K$4)),0,IF(('Mortgage 1 Info Calcs'!F$7*12)&gt;C309,G309,IF(C309='Mortgage 1 Info Calcs'!F$7*12,'Mortgage 1 Info Calcs'!F$8,G309))),'Mortgage 1 Monthly Table'!G310)</f>
        <v>0.06</v>
      </c>
      <c r="H310">
        <f>((PMT(G310/'Mortgage 1 Variables'!E$43,('Mortgage 1 Info Calcs'!F$9*'Mortgage 1 Variables'!E$43)-C309,-J310,0)))</f>
        <v>644.30140148556507</v>
      </c>
      <c r="I310">
        <f>IF(OR(ISERROR(((IPMT(G310/'Mortgage 1 Variables'!E$43,1,'Mortgage 1 Info Calcs'!F$9*'Mortgage 1 Variables'!E$43,-J310+Q310+'Mortgage 1 Info Calcs'!F$24,IF('Mortgage 1 Info Calcs'!F$5="Interest Only",-J310+Q310+'Mortgage 1 Info Calcs'!F$24,0))))),(((IPMT(G310/'Mortgage 1 Variables'!E$43,1,'Mortgage 1 Info Calcs'!F$9*'Mortgage 1 Variables'!E$43,-J$12,-J$12)))=0)),0,((IPMT(G310/'Mortgage 1 Variables'!E$43,1,'Mortgage 1 Info Calcs'!F$9*'Mortgage 1 Variables'!E$43,-J310+Q310+'Mortgage 1 Info Calcs'!F$24,IF('Mortgage 1 Info Calcs'!F$5="Interest Only",-J310+Q310+'Mortgage 1 Info Calcs'!F$24,0)))))</f>
        <v>6.3950115590136782</v>
      </c>
      <c r="J310">
        <f>IF(Y309&gt;0,IF(ISTEXT('Mortgage 1 Info Calcs'!K$4),"0",IF(ISTEXT(Y309),Y309,Y309+(IF(ISTEXT(K310),0,K310)))),0)</f>
        <v>1279.0023118027357</v>
      </c>
      <c r="K310">
        <f>IF(ISBLANK('Mortgage 1 Monthly Table'!L310),0,'Mortgage 1 Monthly Table'!L310)</f>
        <v>0</v>
      </c>
      <c r="L310">
        <f>IF(ISBLANK('Mortgage 1 Monthly Table'!N310),IF('Mortgage 1 Info Calcs'!F$13="Calculated",IF('Mortgage 1 Info Calcs'!F$22="Keep Same",IF('Mortgage 1 Info Calcs'!F$5="Interest Only",IF(OR(I310&gt;L309,J310=""),I310,IF(J310&lt;L309,IF(J310&lt;L309,J310+I310,IF(L309+M309&gt;J310,L309+I310,L309)),IF(L309+M309&gt;J310,L309+I310,L309))),IF(H310&gt;L309,H310,IF(J310&gt;L309,IF(L309+M309&gt;J310,L309+I310,L309),J310+S310))),IF('Mortgage 1 Info Calcs'!F$5="Interest Only",'Mortgage 1 Monthly Calcs'!I310,'Mortgage 1 Monthly Calcs'!H310)),'Mortgage 1 Monthly Calcs'!L309),'Mortgage 1 Monthly Table'!N310)</f>
        <v>644.30140148556507</v>
      </c>
      <c r="M310">
        <f>IF(ISBLANK('Mortgage 1 Monthly Table'!P310),IF(N309&gt;J310,IF(J310&gt;L309,J310-L309,0),IF(OR(OR(Y309&lt;0,ISTEXT(Y309)),ISTEXT('Mortgage 1 Info Calcs'!$K$4)),"",'Mortgage 1 Info Calcs'!F$21)),'Mortgage 1 Monthly Table'!P310)</f>
        <v>0</v>
      </c>
      <c r="N310">
        <f t="shared" si="28"/>
        <v>644.30140148556507</v>
      </c>
      <c r="O310">
        <f>IF(OR(OR(Y309&lt;0,ISTEXT(Y309)),ISTEXT('Mortgage 1 Info Calcs'!$K$4)),"",(O309+M310))</f>
        <v>0</v>
      </c>
      <c r="P310">
        <f>IF(ISBLANK('Mortgage 1 Monthly Table'!T310),IF(ISTEXT(J310),0,IF(OR(Y309&lt;Q309,AND(Y309&lt;0,NOT(ISTEXT(Y309))),ISTEXT('Mortgage 1 Info Calcs'!$K$4)),IF(-Y309&gt;P309,-Y309,Y309-Q309),IF(J310="",0,'Mortgage 1 Info Calcs'!F$26))),'Mortgage 1 Monthly Table'!T310)</f>
        <v>0</v>
      </c>
      <c r="Q310">
        <f>IF(OR(OR(Y309&lt;0,ISTEXT(Y309)),ISTEXT('Mortgage 1 Info Calcs'!$K$4)),"",IF(O310&lt;0,Q309,(Q309+P310)))</f>
        <v>0</v>
      </c>
      <c r="R310">
        <f>IF(OR(ISERROR(L310-S310),ISTEXT('Mortgage 1 Info Calcs'!$K$4)),"",L310-S310+M310)</f>
        <v>637.90638992655136</v>
      </c>
      <c r="S310">
        <f>IF(OR(IF(ISERROR(ROUND((J310-Q310-'Mortgage 1 Info Calcs'!F$24)*(G310/12),2)),0,(J310-O310-Q310-'Mortgage 1 Info Calcs'!F$24)*(G310/12)),,,ISTEXT('Mortgage 1 Info Calcs'!K$4)),IF(((J310-Q310-'Mortgage 1 Info Calcs'!F$24)*(G310/12))&gt;0,((J310-Q310-'Mortgage 1 Info Calcs'!F$24)*(G310/12)),0),0)</f>
        <v>6.3950115590136782</v>
      </c>
      <c r="T310">
        <f>IF(OR(ISERROR(SUM(R$12:R310)),(ISTEXT(T309)),(T309=(SUM(R$12:R310)))),"",SUM(R$12:R310))</f>
        <v>99358.904078124862</v>
      </c>
      <c r="U310">
        <f>SUM(S$12:S310)</f>
        <v>93287.214966043219</v>
      </c>
      <c r="V310" t="str">
        <f>IF(ISBLANK('Mortgage 1 Info Calcs'!F$28),"",IF((O310+Q310)&gt;0,((O310+Q310)*G310/12)-((O310+Q310)*(('Mortgage 1 Info Calcs'!F$28)-('Mortgage 1 Info Calcs'!F$28*'Mortgage 1 Info Calcs'!G$29))/12),""))</f>
        <v/>
      </c>
      <c r="W310" t="str">
        <f>IF(ISTEXT(V310),"",SUM(V$12:V310))</f>
        <v/>
      </c>
      <c r="X310">
        <f>IF(OR(J310=Q310,ISTEXT(Y309),ISTEXT('Mortgage 1 Info Calcs'!$F$17)),"",IF(('Mortgage 1 Info Calcs'!F$18*12)&gt;C309+1,IF(C309='Mortgage 1 Info Calcs'!F$18*12,0,'Mortgage 1 Info Calcs'!F$19+Y310*('Mortgage 1 Info Calcs'!F$17)),'Mortgage 1 Info Calcs'!F$19))</f>
        <v>0</v>
      </c>
      <c r="Y310">
        <f>IF(OR(ISERROR(J310-R310-M310),IF(ISERROR((J310-R310-M310)=0),"True",(J310-R310-M310)=0),ISTEXT('Mortgage 1 Info Calcs'!$K$4)),"",IF((J310&gt;(L310+M310)),(FV((G310/'Mortgage 1 Variables'!E$43),1,(L310+M310),-J310+Q310+'Mortgage 1 Info Calcs'!F$24,0))+Q310+'Mortgage 1 Info Calcs'!F$24+IF(I310&gt;0,0,-I310),""))</f>
        <v>641.09592187619785</v>
      </c>
      <c r="Z310" s="67">
        <f>IF((FV(IF(G310=0,'Mortgage 1 Info Calcs'!F$8,G310)/12,1,PMT(IF(G310=0,'Mortgage 1 Info Calcs'!F$8,G310)/12,('Mortgage 1 Info Calcs'!F$9*12)-C309,-Z309,0),-Z309,0))&gt;0,(FV(IF(G310=0,'Mortgage 1 Info Calcs'!F$8,G310)/12,1,PMT(IF(G310=0,'Mortgage 1 Info Calcs'!F$8,G310)/12,('Mortgage 1 Info Calcs'!F$9*12)-C309,-Z309,0),-Z309,0)),0)</f>
        <v>641.09592187619785</v>
      </c>
      <c r="AA310" s="67">
        <f>IF(Z310&lt;=0,0,(IPMT(IF(G310=0,'Mortgage 1 Info Calcs'!F$8,G310)/12,1,('Mortgage 1 Info Calcs'!F$9*12)-C309,-Z309,0)))</f>
        <v>6.3950115590136782</v>
      </c>
      <c r="AB310" s="67">
        <f>IF(C310&lt;('Mortgage 1 Info Calcs'!F$9*12),SUM(AA$12:AA310),0)</f>
        <v>93287.214966043219</v>
      </c>
      <c r="AC310" s="14">
        <v>299</v>
      </c>
      <c r="AD310" s="174">
        <f t="shared" si="29"/>
        <v>24.916666666666668</v>
      </c>
      <c r="AE310" s="174" t="str">
        <f>IF(Y310="","",IF(J$12+X310='Mortgage 2 Monthly calcs'!J$12+'Mortgage 2 Monthly calcs'!V310,"",IF(J$12+X310&gt;'Mortgage 2 Monthly calcs'!J$12+'Mortgage 2 Monthly calcs'!V310,IF(Y310+X310+'Mortgage 1 Info Calcs'!F$15&gt;'Mortgage 2 Monthly calcs'!W310+'Mortgage 2 Monthly calcs'!V310,"",C310),IF(Y310+X310&lt;'Mortgage 2 Monthly calcs'!W310+'Mortgage 2 Monthly calcs'!V310,"",C310))))</f>
        <v/>
      </c>
      <c r="AG310" s="16"/>
      <c r="AH310" s="16"/>
      <c r="AI310" s="15"/>
    </row>
    <row r="311" spans="2:35" ht="11.25" customHeight="1" x14ac:dyDescent="0.25">
      <c r="B311">
        <f t="shared" si="27"/>
        <v>25</v>
      </c>
      <c r="C311">
        <v>300</v>
      </c>
      <c r="D311">
        <f>D299+1</f>
        <v>25</v>
      </c>
      <c r="E311" t="str">
        <f t="shared" si="30"/>
        <v/>
      </c>
      <c r="F311" t="str">
        <f>VLOOKUP('Mortgage 1 Variables'!D$19,'Mortgage 1 Variables'!B$8:C$19,2)</f>
        <v>Oct</v>
      </c>
      <c r="G311">
        <f>IF(ISBLANK('Mortgage 1 Monthly Table'!G311),IF(OR(J311=Q311,ISTEXT(Y310),ISTEXT('Mortgage 1 Info Calcs'!$K$4)),0,IF(('Mortgage 1 Info Calcs'!F$7*12)&gt;C310,G310,IF(C310='Mortgage 1 Info Calcs'!F$7*12,'Mortgage 1 Info Calcs'!F$8,G310))),'Mortgage 1 Monthly Table'!G311)</f>
        <v>0.06</v>
      </c>
      <c r="H311">
        <f>((PMT(G311/'Mortgage 1 Variables'!E$43,('Mortgage 1 Info Calcs'!F$9*'Mortgage 1 Variables'!E$43)-C310,-J311,0)))</f>
        <v>644.30140148557882</v>
      </c>
      <c r="I311">
        <f>IF(OR(ISERROR(((IPMT(G311/'Mortgage 1 Variables'!E$43,1,'Mortgage 1 Info Calcs'!F$9*'Mortgage 1 Variables'!E$43,-J311+Q311+'Mortgage 1 Info Calcs'!F$24,IF('Mortgage 1 Info Calcs'!F$5="Interest Only",-J311+Q311+'Mortgage 1 Info Calcs'!F$24,0))))),(((IPMT(G311/'Mortgage 1 Variables'!E$43,1,'Mortgage 1 Info Calcs'!F$9*'Mortgage 1 Variables'!E$43,-J$12,-J$12)))=0)),0,((IPMT(G311/'Mortgage 1 Variables'!E$43,1,'Mortgage 1 Info Calcs'!F$9*'Mortgage 1 Variables'!E$43,-J311+Q311+'Mortgage 1 Info Calcs'!F$24,IF('Mortgage 1 Info Calcs'!F$5="Interest Only",-J311+Q311+'Mortgage 1 Info Calcs'!F$24,0)))))</f>
        <v>3.2054796093809892</v>
      </c>
      <c r="J311">
        <f>IF(Y310&gt;0,IF(ISTEXT('Mortgage 1 Info Calcs'!K$4),"0",IF(ISTEXT(Y310),Y310,Y310+(IF(ISTEXT(K311),0,K311)))),0)</f>
        <v>641.09592187619785</v>
      </c>
      <c r="K311">
        <f>IF(ISBLANK('Mortgage 1 Monthly Table'!L311),0,'Mortgage 1 Monthly Table'!L311)</f>
        <v>0</v>
      </c>
      <c r="L311">
        <f>IF(ISBLANK('Mortgage 1 Monthly Table'!N311),IF('Mortgage 1 Info Calcs'!F$13="Calculated",IF('Mortgage 1 Info Calcs'!F$22="Keep Same",IF('Mortgage 1 Info Calcs'!F$5="Interest Only",IF(OR(I311&gt;L310,J311=""),I311,IF(J311&lt;L310,IF(J311&lt;L310,J311+I311,IF(L310+M310&gt;J311,L310+I311,L310)),IF(L310+M310&gt;J311,L310+I311,L310))),IF(H311&gt;L310,H311,IF(J311&gt;L310,IF(L310+M310&gt;J311,L310+I311,L310),J311+S311))),IF('Mortgage 1 Info Calcs'!F$5="Interest Only",'Mortgage 1 Monthly Calcs'!I311,'Mortgage 1 Monthly Calcs'!H311)),'Mortgage 1 Monthly Calcs'!L310),'Mortgage 1 Monthly Table'!N311)</f>
        <v>644.30140148557882</v>
      </c>
      <c r="M311">
        <f>IF(ISBLANK('Mortgage 1 Monthly Table'!P311),IF(N310&gt;J311,IF(J311&gt;L310,J311-L310,0),IF(OR(OR(Y310&lt;0,ISTEXT(Y310)),ISTEXT('Mortgage 1 Info Calcs'!$K$4)),"",'Mortgage 1 Info Calcs'!F$21)),'Mortgage 1 Monthly Table'!P311)</f>
        <v>0</v>
      </c>
      <c r="N311">
        <f t="shared" si="28"/>
        <v>644.30140148557882</v>
      </c>
      <c r="O311">
        <f>IF(OR(OR(Y310&lt;0,ISTEXT(Y310)),ISTEXT('Mortgage 1 Info Calcs'!$K$4)),"",(O310+M311))</f>
        <v>0</v>
      </c>
      <c r="P311">
        <f>IF(ISBLANK('Mortgage 1 Monthly Table'!T311),IF(ISTEXT(J311),0,IF(OR(Y310&lt;Q310,AND(Y310&lt;0,NOT(ISTEXT(Y310))),ISTEXT('Mortgage 1 Info Calcs'!$K$4)),IF(-Y310&gt;P310,-Y310,Y310-Q310),IF(J311="",0,'Mortgage 1 Info Calcs'!F$26))),'Mortgage 1 Monthly Table'!T311)</f>
        <v>0</v>
      </c>
      <c r="Q311">
        <f>IF(OR(OR(Y310&lt;0,ISTEXT(Y310)),ISTEXT('Mortgage 1 Info Calcs'!$K$4)),"",IF(O311&lt;0,Q310,(Q310+P311)))</f>
        <v>0</v>
      </c>
      <c r="R311">
        <f>IF(OR(ISERROR(L311-S311),ISTEXT('Mortgage 1 Info Calcs'!$K$4)),"",L311-S311+M311)</f>
        <v>641.09592187619785</v>
      </c>
      <c r="S311">
        <f>IF(OR(IF(ISERROR(ROUND((J311-Q311-'Mortgage 1 Info Calcs'!F$24)*(G311/12),2)),0,(J311-O311-Q311-'Mortgage 1 Info Calcs'!F$24)*(G311/12)),,,ISTEXT('Mortgage 1 Info Calcs'!K$4)),IF(((J311-Q311-'Mortgage 1 Info Calcs'!F$24)*(G311/12))&gt;0,((J311-Q311-'Mortgage 1 Info Calcs'!F$24)*(G311/12)),0),0)</f>
        <v>3.2054796093809892</v>
      </c>
      <c r="T311">
        <f>IF(OR(ISERROR(SUM(R$12:R311)),(ISTEXT(T310)),(T310=(SUM(R$12:R311)))),"",SUM(R$12:R311))</f>
        <v>100000.00000000106</v>
      </c>
      <c r="U311">
        <f>SUM(S$12:S311)</f>
        <v>93290.420445652606</v>
      </c>
      <c r="V311" t="str">
        <f>IF(ISBLANK('Mortgage 1 Info Calcs'!F$28),"",IF((O311+Q311)&gt;0,((O311+Q311)*G311/12)-((O311+Q311)*(('Mortgage 1 Info Calcs'!F$28)-('Mortgage 1 Info Calcs'!F$28*'Mortgage 1 Info Calcs'!G$29))/12),""))</f>
        <v/>
      </c>
      <c r="W311" t="str">
        <f>IF(ISTEXT(V311),"",SUM(V$12:V311))</f>
        <v/>
      </c>
      <c r="X311">
        <f>IF(OR(J311=Q311,ISTEXT(Y310),ISTEXT('Mortgage 1 Info Calcs'!$F$17)),"",IF(('Mortgage 1 Info Calcs'!F$18*12)&gt;C310+1,IF(C310='Mortgage 1 Info Calcs'!F$18*12,0,'Mortgage 1 Info Calcs'!F$19+Y311*('Mortgage 1 Info Calcs'!F$17)),'Mortgage 1 Info Calcs'!F$19))</f>
        <v>0</v>
      </c>
      <c r="Y311" t="str">
        <f>IF(OR(ISERROR(J311-R311-M311),IF(ISERROR((J311-R311-M311)=0),"True",(J311-R311-M311)=0),ISTEXT('Mortgage 1 Info Calcs'!$K$4)),"",IF((J311&gt;(L311+M311)),(FV((G311/'Mortgage 1 Variables'!E$43),1,(L311+M311),-J311+Q311+'Mortgage 1 Info Calcs'!F$24,0))+Q311+'Mortgage 1 Info Calcs'!F$24+IF(I311&gt;0,0,-I311),""))</f>
        <v/>
      </c>
      <c r="Z311" s="67">
        <f>IF((FV(IF(G311=0,'Mortgage 1 Info Calcs'!F$8,G311)/12,1,PMT(IF(G311=0,'Mortgage 1 Info Calcs'!F$8,G311)/12,('Mortgage 1 Info Calcs'!F$9*12)-C310,-Z310,0),-Z310,0))&gt;0,(FV(IF(G311=0,'Mortgage 1 Info Calcs'!F$8,G311)/12,1,PMT(IF(G311=0,'Mortgage 1 Info Calcs'!F$8,G311)/12,('Mortgage 1 Info Calcs'!F$9*12)-C310,-Z310,0),-Z310,0)),0)</f>
        <v>1.375610736431554E-11</v>
      </c>
      <c r="AA311" s="67">
        <f>IF(Z311&lt;=0,0,(IPMT(IF(G311=0,'Mortgage 1 Info Calcs'!F$8,G311)/12,1,('Mortgage 1 Info Calcs'!F$9*12)-C310,-Z310,0)))</f>
        <v>3.2054796093809892</v>
      </c>
      <c r="AB311" s="67">
        <f>IF(C311&lt;('Mortgage 1 Info Calcs'!F$9*12),SUM(AA$12:AA311),0)</f>
        <v>0</v>
      </c>
      <c r="AC311" s="14">
        <v>300</v>
      </c>
      <c r="AD311" s="174">
        <f t="shared" si="29"/>
        <v>25</v>
      </c>
      <c r="AE311" s="174" t="str">
        <f>IF(Y311="","",IF(J$12+X311='Mortgage 2 Monthly calcs'!J$12+'Mortgage 2 Monthly calcs'!V311,"",IF(J$12+X311&gt;'Mortgage 2 Monthly calcs'!J$12+'Mortgage 2 Monthly calcs'!V311,IF(Y311+X311+'Mortgage 1 Info Calcs'!F$15&gt;'Mortgage 2 Monthly calcs'!W311+'Mortgage 2 Monthly calcs'!V311,"",C311),IF(Y311+X311&lt;'Mortgage 2 Monthly calcs'!W311+'Mortgage 2 Monthly calcs'!V311,"",C311))))</f>
        <v/>
      </c>
      <c r="AG311" s="16"/>
      <c r="AH311" s="16"/>
      <c r="AI311" s="15"/>
    </row>
    <row r="312" spans="2:35" ht="11.25" customHeight="1" x14ac:dyDescent="0.25">
      <c r="B312">
        <f t="shared" si="27"/>
        <v>25.083333333333332</v>
      </c>
      <c r="C312">
        <v>301</v>
      </c>
      <c r="E312" t="str">
        <f t="shared" si="30"/>
        <v/>
      </c>
      <c r="F312" t="str">
        <f>VLOOKUP('Mortgage 1 Variables'!D$8,'Mortgage 1 Variables'!B$8:C$19,2)</f>
        <v>Nov</v>
      </c>
      <c r="G312">
        <f>IF(ISBLANK('Mortgage 1 Monthly Table'!G312),IF(OR(J312=Q312,ISTEXT(Y311),ISTEXT('Mortgage 1 Info Calcs'!$K$4)),0,IF(('Mortgage 1 Info Calcs'!F$7*12)&gt;C311,G311,IF(C311='Mortgage 1 Info Calcs'!F$7*12,'Mortgage 1 Info Calcs'!F$8,G311))),'Mortgage 1 Monthly Table'!G312)</f>
        <v>0</v>
      </c>
      <c r="H312" t="e">
        <f>((PMT(G312/'Mortgage 1 Variables'!E$43,('Mortgage 1 Info Calcs'!F$9*'Mortgage 1 Variables'!E$43)-C311,-J312,0)))</f>
        <v>#VALUE!</v>
      </c>
      <c r="I312">
        <f>IF(OR(ISERROR(((IPMT(G312/'Mortgage 1 Variables'!E$43,1,'Mortgage 1 Info Calcs'!F$9*'Mortgage 1 Variables'!E$43,-J312+Q312+'Mortgage 1 Info Calcs'!F$24,IF('Mortgage 1 Info Calcs'!F$5="Interest Only",-J312+Q312+'Mortgage 1 Info Calcs'!F$24,0))))),(((IPMT(G312/'Mortgage 1 Variables'!E$43,1,'Mortgage 1 Info Calcs'!F$9*'Mortgage 1 Variables'!E$43,-J$12,-J$12)))=0)),0,((IPMT(G312/'Mortgage 1 Variables'!E$43,1,'Mortgage 1 Info Calcs'!F$9*'Mortgage 1 Variables'!E$43,-J312+Q312+'Mortgage 1 Info Calcs'!F$24,IF('Mortgage 1 Info Calcs'!F$5="Interest Only",-J312+Q312+'Mortgage 1 Info Calcs'!F$24,0)))))</f>
        <v>0</v>
      </c>
      <c r="J312" t="str">
        <f>IF(Y311&gt;0,IF(ISTEXT('Mortgage 1 Info Calcs'!K$4),"0",IF(ISTEXT(Y311),Y311,Y311+(IF(ISTEXT(K312),0,K312)))),0)</f>
        <v/>
      </c>
      <c r="K312">
        <f>IF(ISBLANK('Mortgage 1 Monthly Table'!L312),0,'Mortgage 1 Monthly Table'!L312)</f>
        <v>0</v>
      </c>
      <c r="L312" t="e">
        <f>IF(ISBLANK('Mortgage 1 Monthly Table'!N312),IF('Mortgage 1 Info Calcs'!F$13="Calculated",IF('Mortgage 1 Info Calcs'!F$22="Keep Same",IF('Mortgage 1 Info Calcs'!F$5="Interest Only",IF(OR(I312&gt;L311,J312=""),I312,IF(J312&lt;L311,IF(J312&lt;L311,J312+I312,IF(L311+M311&gt;J312,L311+I312,L311)),IF(L311+M311&gt;J312,L311+I312,L311))),IF(H312&gt;L311,H312,IF(J312&gt;L311,IF(L311+M311&gt;J312,L311+I312,L311),J312+S312))),IF('Mortgage 1 Info Calcs'!F$5="Interest Only",'Mortgage 1 Monthly Calcs'!I312,'Mortgage 1 Monthly Calcs'!H312)),'Mortgage 1 Monthly Calcs'!L311),'Mortgage 1 Monthly Table'!N312)</f>
        <v>#VALUE!</v>
      </c>
      <c r="M312" t="str">
        <f>IF(ISBLANK('Mortgage 1 Monthly Table'!P312),IF(N311&gt;J312,IF(J312&gt;L311,J312-L311,0),IF(OR(OR(Y311&lt;0,ISTEXT(Y311)),ISTEXT('Mortgage 1 Info Calcs'!$K$4)),"",'Mortgage 1 Info Calcs'!F$21)),'Mortgage 1 Monthly Table'!P312)</f>
        <v/>
      </c>
      <c r="N312" t="str">
        <f t="shared" si="28"/>
        <v/>
      </c>
      <c r="O312" t="str">
        <f>IF(OR(OR(Y311&lt;0,ISTEXT(Y311)),ISTEXT('Mortgage 1 Info Calcs'!$K$4)),"",(O311+M312))</f>
        <v/>
      </c>
      <c r="P312">
        <f>IF(ISBLANK('Mortgage 1 Monthly Table'!T312),IF(ISTEXT(J312),0,IF(OR(Y311&lt;Q311,AND(Y311&lt;0,NOT(ISTEXT(Y311))),ISTEXT('Mortgage 1 Info Calcs'!$K$4)),IF(-Y311&gt;P311,-Y311,Y311-Q311),IF(J312="",0,'Mortgage 1 Info Calcs'!F$26))),'Mortgage 1 Monthly Table'!T312)</f>
        <v>0</v>
      </c>
      <c r="Q312" t="str">
        <f>IF(OR(OR(Y311&lt;0,ISTEXT(Y311)),ISTEXT('Mortgage 1 Info Calcs'!$K$4)),"",IF(O312&lt;0,Q311,(Q311+P312)))</f>
        <v/>
      </c>
      <c r="R312" t="str">
        <f>IF(OR(ISERROR(L312-S312),ISTEXT('Mortgage 1 Info Calcs'!$K$4)),"",L312-S312+M312)</f>
        <v/>
      </c>
      <c r="S312">
        <f>IF(OR(IF(ISERROR(ROUND((J312-Q312-'Mortgage 1 Info Calcs'!F$24)*(G312/12),2)),0,(J312-O312-Q312-'Mortgage 1 Info Calcs'!F$24)*(G312/12)),,,ISTEXT('Mortgage 1 Info Calcs'!K$4)),IF(((J312-Q312-'Mortgage 1 Info Calcs'!F$24)*(G312/12))&gt;0,((J312-Q312-'Mortgage 1 Info Calcs'!F$24)*(G312/12)),0),0)</f>
        <v>0</v>
      </c>
      <c r="T312" t="str">
        <f>IF(OR(ISERROR(SUM(R$12:R312)),(ISTEXT(T311)),(T311=(SUM(R$12:R312)))),"",SUM(R$12:R312))</f>
        <v/>
      </c>
      <c r="U312">
        <f>SUM(S$12:S312)</f>
        <v>93290.420445652606</v>
      </c>
      <c r="V312" t="e">
        <f>IF(ISBLANK('Mortgage 1 Info Calcs'!F$28),"",IF((O312+Q312)&gt;0,((O312+Q312)*G312/12)-((O312+Q312)*(('Mortgage 1 Info Calcs'!F$28)-('Mortgage 1 Info Calcs'!F$28*'Mortgage 1 Info Calcs'!G$29))/12),""))</f>
        <v>#VALUE!</v>
      </c>
      <c r="W312" t="e">
        <f>IF(ISTEXT(V312),"",SUM(V$12:V312))</f>
        <v>#VALUE!</v>
      </c>
      <c r="X312" t="str">
        <f>IF(OR(J312=Q312,ISTEXT(Y311),ISTEXT('Mortgage 1 Info Calcs'!$F$17)),"",IF(('Mortgage 1 Info Calcs'!F$18*12)&gt;C311+1,IF(C311='Mortgage 1 Info Calcs'!F$18*12,0,'Mortgage 1 Info Calcs'!F$19+Y312*('Mortgage 1 Info Calcs'!F$17)),'Mortgage 1 Info Calcs'!F$19))</f>
        <v/>
      </c>
      <c r="Y312" t="str">
        <f>IF(OR(ISERROR(J312-R312-M312),IF(ISERROR((J312-R312-M312)=0),"True",(J312-R312-M312)=0),ISTEXT('Mortgage 1 Info Calcs'!$K$4)),"",IF((J312&gt;(L312+M312)),(FV((G312/'Mortgage 1 Variables'!E$43),1,(L312+M312),-J312+Q312+'Mortgage 1 Info Calcs'!F$24,0))+Q312+'Mortgage 1 Info Calcs'!F$24+IF(I312&gt;0,0,-I312),""))</f>
        <v/>
      </c>
      <c r="Z312" s="67" t="e">
        <f>IF((FV(IF(G312=0,'Mortgage 1 Info Calcs'!F$8,G312)/12,1,PMT(IF(G312=0,'Mortgage 1 Info Calcs'!F$8,G312)/12,('Mortgage 1 Info Calcs'!F$9*12)-C311,-Z311,0),-Z311,0))&gt;0,(FV(IF(G312=0,'Mortgage 1 Info Calcs'!F$8,G312)/12,1,PMT(IF(G312=0,'Mortgage 1 Info Calcs'!F$8,G312)/12,('Mortgage 1 Info Calcs'!F$9*12)-C311,-Z311,0),-Z311,0)),0)</f>
        <v>#NUM!</v>
      </c>
      <c r="AA312" s="67" t="e">
        <f>IF(Z312&lt;=0,0,(IPMT(IF(G312=0,'Mortgage 1 Info Calcs'!F$8,G312)/12,1,('Mortgage 1 Info Calcs'!F$9*12)-C311,-Z311,0)))</f>
        <v>#NUM!</v>
      </c>
      <c r="AB312" s="67">
        <f>IF(C312&lt;('Mortgage 1 Info Calcs'!F$9*12),SUM(AA$12:AA312),0)</f>
        <v>0</v>
      </c>
      <c r="AC312" s="14">
        <v>301</v>
      </c>
      <c r="AD312" s="174">
        <f t="shared" si="29"/>
        <v>25.083333333333332</v>
      </c>
      <c r="AE312" s="174" t="str">
        <f>IF(Y312="","",IF(J$12+X312='Mortgage 2 Monthly calcs'!J$12+'Mortgage 2 Monthly calcs'!V312,"",IF(J$12+X312&gt;'Mortgage 2 Monthly calcs'!J$12+'Mortgage 2 Monthly calcs'!V312,IF(Y312+X312+'Mortgage 1 Info Calcs'!F$15&gt;'Mortgage 2 Monthly calcs'!W312+'Mortgage 2 Monthly calcs'!V312,"",C312),IF(Y312+X312&lt;'Mortgage 2 Monthly calcs'!W312+'Mortgage 2 Monthly calcs'!V312,"",C312))))</f>
        <v/>
      </c>
      <c r="AG312" s="16"/>
      <c r="AH312" s="16"/>
      <c r="AI312" s="15"/>
    </row>
    <row r="313" spans="2:35" ht="11.25" customHeight="1" x14ac:dyDescent="0.25">
      <c r="B313">
        <f t="shared" si="27"/>
        <v>25.166666666666668</v>
      </c>
      <c r="C313">
        <v>302</v>
      </c>
      <c r="E313" t="str">
        <f t="shared" si="30"/>
        <v/>
      </c>
      <c r="F313" t="str">
        <f>VLOOKUP('Mortgage 1 Variables'!D$9,'Mortgage 1 Variables'!B$8:C$19,2)</f>
        <v>Dec</v>
      </c>
      <c r="G313">
        <f>IF(ISBLANK('Mortgage 1 Monthly Table'!G313),IF(OR(J313=Q313,ISTEXT(Y312),ISTEXT('Mortgage 1 Info Calcs'!$K$4)),0,IF(('Mortgage 1 Info Calcs'!F$7*12)&gt;C312,G312,IF(C312='Mortgage 1 Info Calcs'!F$7*12,'Mortgage 1 Info Calcs'!F$8,G312))),'Mortgage 1 Monthly Table'!G313)</f>
        <v>0</v>
      </c>
      <c r="H313" t="e">
        <f>((PMT(G313/'Mortgage 1 Variables'!E$43,('Mortgage 1 Info Calcs'!F$9*'Mortgage 1 Variables'!E$43)-C312,-J313,0)))</f>
        <v>#VALUE!</v>
      </c>
      <c r="I313">
        <f>IF(OR(ISERROR(((IPMT(G313/'Mortgage 1 Variables'!E$43,1,'Mortgage 1 Info Calcs'!F$9*'Mortgage 1 Variables'!E$43,-J313+Q313+'Mortgage 1 Info Calcs'!F$24,IF('Mortgage 1 Info Calcs'!F$5="Interest Only",-J313+Q313+'Mortgage 1 Info Calcs'!F$24,0))))),(((IPMT(G313/'Mortgage 1 Variables'!E$43,1,'Mortgage 1 Info Calcs'!F$9*'Mortgage 1 Variables'!E$43,-J$12,-J$12)))=0)),0,((IPMT(G313/'Mortgage 1 Variables'!E$43,1,'Mortgage 1 Info Calcs'!F$9*'Mortgage 1 Variables'!E$43,-J313+Q313+'Mortgage 1 Info Calcs'!F$24,IF('Mortgage 1 Info Calcs'!F$5="Interest Only",-J313+Q313+'Mortgage 1 Info Calcs'!F$24,0)))))</f>
        <v>0</v>
      </c>
      <c r="J313" t="str">
        <f>IF(Y312&gt;0,IF(ISTEXT('Mortgage 1 Info Calcs'!K$4),"0",IF(ISTEXT(Y312),Y312,Y312+(IF(ISTEXT(K313),0,K313)))),0)</f>
        <v/>
      </c>
      <c r="K313">
        <f>IF(ISBLANK('Mortgage 1 Monthly Table'!L313),0,'Mortgage 1 Monthly Table'!L313)</f>
        <v>0</v>
      </c>
      <c r="L313" t="e">
        <f>IF(ISBLANK('Mortgage 1 Monthly Table'!N313),IF('Mortgage 1 Info Calcs'!F$13="Calculated",IF('Mortgage 1 Info Calcs'!F$22="Keep Same",IF('Mortgage 1 Info Calcs'!F$5="Interest Only",IF(OR(I313&gt;L312,J313=""),I313,IF(J313&lt;L312,IF(J313&lt;L312,J313+I313,IF(L312+M312&gt;J313,L312+I313,L312)),IF(L312+M312&gt;J313,L312+I313,L312))),IF(H313&gt;L312,H313,IF(J313&gt;L312,IF(L312+M312&gt;J313,L312+I313,L312),J313+S313))),IF('Mortgage 1 Info Calcs'!F$5="Interest Only",'Mortgage 1 Monthly Calcs'!I313,'Mortgage 1 Monthly Calcs'!H313)),'Mortgage 1 Monthly Calcs'!L312),'Mortgage 1 Monthly Table'!N313)</f>
        <v>#VALUE!</v>
      </c>
      <c r="M313" t="str">
        <f>IF(ISBLANK('Mortgage 1 Monthly Table'!P313),IF(N312&gt;J313,IF(J313&gt;L312,J313-L312,0),IF(OR(OR(Y312&lt;0,ISTEXT(Y312)),ISTEXT('Mortgage 1 Info Calcs'!$K$4)),"",'Mortgage 1 Info Calcs'!F$21)),'Mortgage 1 Monthly Table'!P313)</f>
        <v/>
      </c>
      <c r="N313" t="str">
        <f t="shared" si="28"/>
        <v/>
      </c>
      <c r="O313" t="str">
        <f>IF(OR(OR(Y312&lt;0,ISTEXT(Y312)),ISTEXT('Mortgage 1 Info Calcs'!$K$4)),"",(O312+M313))</f>
        <v/>
      </c>
      <c r="P313">
        <f>IF(ISBLANK('Mortgage 1 Monthly Table'!T313),IF(ISTEXT(J313),0,IF(OR(Y312&lt;Q312,AND(Y312&lt;0,NOT(ISTEXT(Y312))),ISTEXT('Mortgage 1 Info Calcs'!$K$4)),IF(-Y312&gt;P312,-Y312,Y312-Q312),IF(J313="",0,'Mortgage 1 Info Calcs'!F$26))),'Mortgage 1 Monthly Table'!T313)</f>
        <v>0</v>
      </c>
      <c r="Q313" t="str">
        <f>IF(OR(OR(Y312&lt;0,ISTEXT(Y312)),ISTEXT('Mortgage 1 Info Calcs'!$K$4)),"",IF(O313&lt;0,Q312,(Q312+P313)))</f>
        <v/>
      </c>
      <c r="R313" t="str">
        <f>IF(OR(ISERROR(L313-S313),ISTEXT('Mortgage 1 Info Calcs'!$K$4)),"",L313-S313+M313)</f>
        <v/>
      </c>
      <c r="S313">
        <f>IF(OR(IF(ISERROR(ROUND((J313-Q313-'Mortgage 1 Info Calcs'!F$24)*(G313/12),2)),0,(J313-O313-Q313-'Mortgage 1 Info Calcs'!F$24)*(G313/12)),,,ISTEXT('Mortgage 1 Info Calcs'!K$4)),IF(((J313-Q313-'Mortgage 1 Info Calcs'!F$24)*(G313/12))&gt;0,((J313-Q313-'Mortgage 1 Info Calcs'!F$24)*(G313/12)),0),0)</f>
        <v>0</v>
      </c>
      <c r="T313" t="str">
        <f>IF(OR(ISERROR(SUM(R$12:R313)),(ISTEXT(T312)),(T312=(SUM(R$12:R313)))),"",SUM(R$12:R313))</f>
        <v/>
      </c>
      <c r="U313">
        <f>SUM(S$12:S313)</f>
        <v>93290.420445652606</v>
      </c>
      <c r="V313" t="e">
        <f>IF(ISBLANK('Mortgage 1 Info Calcs'!F$28),"",IF((O313+Q313)&gt;0,((O313+Q313)*G313/12)-((O313+Q313)*(('Mortgage 1 Info Calcs'!F$28)-('Mortgage 1 Info Calcs'!F$28*'Mortgage 1 Info Calcs'!G$29))/12),""))</f>
        <v>#VALUE!</v>
      </c>
      <c r="W313" t="e">
        <f>IF(ISTEXT(V313),"",SUM(V$12:V313))</f>
        <v>#VALUE!</v>
      </c>
      <c r="X313" t="str">
        <f>IF(OR(J313=Q313,ISTEXT(Y312),ISTEXT('Mortgage 1 Info Calcs'!$F$17)),"",IF(('Mortgage 1 Info Calcs'!F$18*12)&gt;C312+1,IF(C312='Mortgage 1 Info Calcs'!F$18*12,0,'Mortgage 1 Info Calcs'!F$19+Y313*('Mortgage 1 Info Calcs'!F$17)),'Mortgage 1 Info Calcs'!F$19))</f>
        <v/>
      </c>
      <c r="Y313" t="str">
        <f>IF(OR(ISERROR(J313-R313-M313),IF(ISERROR((J313-R313-M313)=0),"True",(J313-R313-M313)=0),ISTEXT('Mortgage 1 Info Calcs'!$K$4)),"",IF((J313&gt;(L313+M313)),(FV((G313/'Mortgage 1 Variables'!E$43),1,(L313+M313),-J313+Q313+'Mortgage 1 Info Calcs'!F$24,0))+Q313+'Mortgage 1 Info Calcs'!F$24+IF(I313&gt;0,0,-I313),""))</f>
        <v/>
      </c>
      <c r="Z313" s="67" t="e">
        <f>IF((FV(IF(G313=0,'Mortgage 1 Info Calcs'!F$8,G313)/12,1,PMT(IF(G313=0,'Mortgage 1 Info Calcs'!F$8,G313)/12,('Mortgage 1 Info Calcs'!F$9*12)-C312,-Z312,0),-Z312,0))&gt;0,(FV(IF(G313=0,'Mortgage 1 Info Calcs'!F$8,G313)/12,1,PMT(IF(G313=0,'Mortgage 1 Info Calcs'!F$8,G313)/12,('Mortgage 1 Info Calcs'!F$9*12)-C312,-Z312,0),-Z312,0)),0)</f>
        <v>#NUM!</v>
      </c>
      <c r="AA313" s="67" t="e">
        <f>IF(Z313&lt;=0,0,(IPMT(IF(G313=0,'Mortgage 1 Info Calcs'!F$8,G313)/12,1,('Mortgage 1 Info Calcs'!F$9*12)-C312,-Z312,0)))</f>
        <v>#NUM!</v>
      </c>
      <c r="AB313" s="67">
        <f>IF(C313&lt;('Mortgage 1 Info Calcs'!F$9*12),SUM(AA$12:AA313),0)</f>
        <v>0</v>
      </c>
      <c r="AC313" s="14">
        <v>302</v>
      </c>
      <c r="AD313" s="174">
        <f t="shared" si="29"/>
        <v>25.166666666666668</v>
      </c>
      <c r="AE313" s="174" t="str">
        <f>IF(Y313="","",IF(J$12+X313='Mortgage 2 Monthly calcs'!J$12+'Mortgage 2 Monthly calcs'!V313,"",IF(J$12+X313&gt;'Mortgage 2 Monthly calcs'!J$12+'Mortgage 2 Monthly calcs'!V313,IF(Y313+X313+'Mortgage 1 Info Calcs'!F$15&gt;'Mortgage 2 Monthly calcs'!W313+'Mortgage 2 Monthly calcs'!V313,"",C313),IF(Y313+X313&lt;'Mortgage 2 Monthly calcs'!W313+'Mortgage 2 Monthly calcs'!V313,"",C313))))</f>
        <v/>
      </c>
      <c r="AG313" s="16"/>
      <c r="AH313" s="16"/>
      <c r="AI313" s="15"/>
    </row>
    <row r="314" spans="2:35" ht="11.25" customHeight="1" x14ac:dyDescent="0.25">
      <c r="B314">
        <f t="shared" si="27"/>
        <v>25.25</v>
      </c>
      <c r="C314">
        <v>303</v>
      </c>
      <c r="E314">
        <f t="shared" si="30"/>
        <v>2035</v>
      </c>
      <c r="F314" t="str">
        <f>VLOOKUP('Mortgage 1 Variables'!D$10,'Mortgage 1 Variables'!B$8:C$19,2)</f>
        <v>Jan</v>
      </c>
      <c r="G314">
        <f>IF(ISBLANK('Mortgage 1 Monthly Table'!G314),IF(OR(J314=Q314,ISTEXT(Y313),ISTEXT('Mortgage 1 Info Calcs'!$K$4)),0,IF(('Mortgage 1 Info Calcs'!F$7*12)&gt;C313,G313,IF(C313='Mortgage 1 Info Calcs'!F$7*12,'Mortgage 1 Info Calcs'!F$8,G313))),'Mortgage 1 Monthly Table'!G314)</f>
        <v>0</v>
      </c>
      <c r="H314" t="e">
        <f>((PMT(G314/'Mortgage 1 Variables'!E$43,('Mortgage 1 Info Calcs'!F$9*'Mortgage 1 Variables'!E$43)-C313,-J314,0)))</f>
        <v>#VALUE!</v>
      </c>
      <c r="I314">
        <f>IF(OR(ISERROR(((IPMT(G314/'Mortgage 1 Variables'!E$43,1,'Mortgage 1 Info Calcs'!F$9*'Mortgage 1 Variables'!E$43,-J314+Q314+'Mortgage 1 Info Calcs'!F$24,IF('Mortgage 1 Info Calcs'!F$5="Interest Only",-J314+Q314+'Mortgage 1 Info Calcs'!F$24,0))))),(((IPMT(G314/'Mortgage 1 Variables'!E$43,1,'Mortgage 1 Info Calcs'!F$9*'Mortgage 1 Variables'!E$43,-J$12,-J$12)))=0)),0,((IPMT(G314/'Mortgage 1 Variables'!E$43,1,'Mortgage 1 Info Calcs'!F$9*'Mortgage 1 Variables'!E$43,-J314+Q314+'Mortgage 1 Info Calcs'!F$24,IF('Mortgage 1 Info Calcs'!F$5="Interest Only",-J314+Q314+'Mortgage 1 Info Calcs'!F$24,0)))))</f>
        <v>0</v>
      </c>
      <c r="J314" t="str">
        <f>IF(Y313&gt;0,IF(ISTEXT('Mortgage 1 Info Calcs'!K$4),"0",IF(ISTEXT(Y313),Y313,Y313+(IF(ISTEXT(K314),0,K314)))),0)</f>
        <v/>
      </c>
      <c r="K314">
        <f>IF(ISBLANK('Mortgage 1 Monthly Table'!L314),0,'Mortgage 1 Monthly Table'!L314)</f>
        <v>0</v>
      </c>
      <c r="L314" t="e">
        <f>IF(ISBLANK('Mortgage 1 Monthly Table'!N314),IF('Mortgage 1 Info Calcs'!F$13="Calculated",IF('Mortgage 1 Info Calcs'!F$22="Keep Same",IF('Mortgage 1 Info Calcs'!F$5="Interest Only",IF(OR(I314&gt;L313,J314=""),I314,IF(J314&lt;L313,IF(J314&lt;L313,J314+I314,IF(L313+M313&gt;J314,L313+I314,L313)),IF(L313+M313&gt;J314,L313+I314,L313))),IF(H314&gt;L313,H314,IF(J314&gt;L313,IF(L313+M313&gt;J314,L313+I314,L313),J314+S314))),IF('Mortgage 1 Info Calcs'!F$5="Interest Only",'Mortgage 1 Monthly Calcs'!I314,'Mortgage 1 Monthly Calcs'!H314)),'Mortgage 1 Monthly Calcs'!L313),'Mortgage 1 Monthly Table'!N314)</f>
        <v>#VALUE!</v>
      </c>
      <c r="M314" t="str">
        <f>IF(ISBLANK('Mortgage 1 Monthly Table'!P314),IF(N313&gt;J314,IF(J314&gt;L313,J314-L313,0),IF(OR(OR(Y313&lt;0,ISTEXT(Y313)),ISTEXT('Mortgage 1 Info Calcs'!$K$4)),"",'Mortgage 1 Info Calcs'!F$21)),'Mortgage 1 Monthly Table'!P314)</f>
        <v/>
      </c>
      <c r="N314" t="str">
        <f t="shared" si="28"/>
        <v/>
      </c>
      <c r="O314" t="str">
        <f>IF(OR(OR(Y313&lt;0,ISTEXT(Y313)),ISTEXT('Mortgage 1 Info Calcs'!$K$4)),"",(O313+M314))</f>
        <v/>
      </c>
      <c r="P314">
        <f>IF(ISBLANK('Mortgage 1 Monthly Table'!T314),IF(ISTEXT(J314),0,IF(OR(Y313&lt;Q313,AND(Y313&lt;0,NOT(ISTEXT(Y313))),ISTEXT('Mortgage 1 Info Calcs'!$K$4)),IF(-Y313&gt;P313,-Y313,Y313-Q313),IF(J314="",0,'Mortgage 1 Info Calcs'!F$26))),'Mortgage 1 Monthly Table'!T314)</f>
        <v>0</v>
      </c>
      <c r="Q314" t="str">
        <f>IF(OR(OR(Y313&lt;0,ISTEXT(Y313)),ISTEXT('Mortgage 1 Info Calcs'!$K$4)),"",IF(O314&lt;0,Q313,(Q313+P314)))</f>
        <v/>
      </c>
      <c r="R314" t="str">
        <f>IF(OR(ISERROR(L314-S314),ISTEXT('Mortgage 1 Info Calcs'!$K$4)),"",L314-S314+M314)</f>
        <v/>
      </c>
      <c r="S314">
        <f>IF(OR(IF(ISERROR(ROUND((J314-Q314-'Mortgage 1 Info Calcs'!F$24)*(G314/12),2)),0,(J314-O314-Q314-'Mortgage 1 Info Calcs'!F$24)*(G314/12)),,,ISTEXT('Mortgage 1 Info Calcs'!K$4)),IF(((J314-Q314-'Mortgage 1 Info Calcs'!F$24)*(G314/12))&gt;0,((J314-Q314-'Mortgage 1 Info Calcs'!F$24)*(G314/12)),0),0)</f>
        <v>0</v>
      </c>
      <c r="T314" t="str">
        <f>IF(OR(ISERROR(SUM(R$12:R314)),(ISTEXT(T313)),(T313=(SUM(R$12:R314)))),"",SUM(R$12:R314))</f>
        <v/>
      </c>
      <c r="U314">
        <f>SUM(S$12:S314)</f>
        <v>93290.420445652606</v>
      </c>
      <c r="V314" t="e">
        <f>IF(ISBLANK('Mortgage 1 Info Calcs'!F$28),"",IF((O314+Q314)&gt;0,((O314+Q314)*G314/12)-((O314+Q314)*(('Mortgage 1 Info Calcs'!F$28)-('Mortgage 1 Info Calcs'!F$28*'Mortgage 1 Info Calcs'!G$29))/12),""))</f>
        <v>#VALUE!</v>
      </c>
      <c r="W314" t="e">
        <f>IF(ISTEXT(V314),"",SUM(V$12:V314))</f>
        <v>#VALUE!</v>
      </c>
      <c r="X314" t="str">
        <f>IF(OR(J314=Q314,ISTEXT(Y313),ISTEXT('Mortgage 1 Info Calcs'!$F$17)),"",IF(('Mortgage 1 Info Calcs'!F$18*12)&gt;C313+1,IF(C313='Mortgage 1 Info Calcs'!F$18*12,0,'Mortgage 1 Info Calcs'!F$19+Y314*('Mortgage 1 Info Calcs'!F$17)),'Mortgage 1 Info Calcs'!F$19))</f>
        <v/>
      </c>
      <c r="Y314" t="str">
        <f>IF(OR(ISERROR(J314-R314-M314),IF(ISERROR((J314-R314-M314)=0),"True",(J314-R314-M314)=0),ISTEXT('Mortgage 1 Info Calcs'!$K$4)),"",IF((J314&gt;(L314+M314)),(FV((G314/'Mortgage 1 Variables'!E$43),1,(L314+M314),-J314+Q314+'Mortgage 1 Info Calcs'!F$24,0))+Q314+'Mortgage 1 Info Calcs'!F$24+IF(I314&gt;0,0,-I314),""))</f>
        <v/>
      </c>
      <c r="Z314" s="67" t="e">
        <f>IF((FV(IF(G314=0,'Mortgage 1 Info Calcs'!F$8,G314)/12,1,PMT(IF(G314=0,'Mortgage 1 Info Calcs'!F$8,G314)/12,('Mortgage 1 Info Calcs'!F$9*12)-C313,-Z313,0),-Z313,0))&gt;0,(FV(IF(G314=0,'Mortgage 1 Info Calcs'!F$8,G314)/12,1,PMT(IF(G314=0,'Mortgage 1 Info Calcs'!F$8,G314)/12,('Mortgage 1 Info Calcs'!F$9*12)-C313,-Z313,0),-Z313,0)),0)</f>
        <v>#NUM!</v>
      </c>
      <c r="AA314" s="67" t="e">
        <f>IF(Z314&lt;=0,0,(IPMT(IF(G314=0,'Mortgage 1 Info Calcs'!F$8,G314)/12,1,('Mortgage 1 Info Calcs'!F$9*12)-C313,-Z313,0)))</f>
        <v>#NUM!</v>
      </c>
      <c r="AB314" s="67">
        <f>IF(C314&lt;('Mortgage 1 Info Calcs'!F$9*12),SUM(AA$12:AA314),0)</f>
        <v>0</v>
      </c>
      <c r="AC314" s="14">
        <v>303</v>
      </c>
      <c r="AD314" s="174">
        <f t="shared" si="29"/>
        <v>25.25</v>
      </c>
      <c r="AE314" s="174" t="str">
        <f>IF(Y314="","",IF(J$12+X314='Mortgage 2 Monthly calcs'!J$12+'Mortgage 2 Monthly calcs'!V314,"",IF(J$12+X314&gt;'Mortgage 2 Monthly calcs'!J$12+'Mortgage 2 Monthly calcs'!V314,IF(Y314+X314+'Mortgage 1 Info Calcs'!F$15&gt;'Mortgage 2 Monthly calcs'!W314+'Mortgage 2 Monthly calcs'!V314,"",C314),IF(Y314+X314&lt;'Mortgage 2 Monthly calcs'!W314+'Mortgage 2 Monthly calcs'!V314,"",C314))))</f>
        <v/>
      </c>
      <c r="AG314" s="16"/>
      <c r="AH314" s="16"/>
      <c r="AI314" s="15"/>
    </row>
    <row r="315" spans="2:35" ht="11.25" customHeight="1" x14ac:dyDescent="0.25">
      <c r="B315">
        <f t="shared" si="27"/>
        <v>25.333333333333332</v>
      </c>
      <c r="C315">
        <v>304</v>
      </c>
      <c r="D315" t="str">
        <f>IF(J1083=1,F307+1,"")</f>
        <v/>
      </c>
      <c r="E315" t="str">
        <f t="shared" si="30"/>
        <v/>
      </c>
      <c r="F315" t="str">
        <f>VLOOKUP('Mortgage 1 Variables'!D$11,'Mortgage 1 Variables'!B$8:C$19,2)</f>
        <v>Feb</v>
      </c>
      <c r="G315">
        <f>IF(ISBLANK('Mortgage 1 Monthly Table'!G315),IF(OR(J315=Q315,ISTEXT(Y314),ISTEXT('Mortgage 1 Info Calcs'!$K$4)),0,IF(('Mortgage 1 Info Calcs'!F$7*12)&gt;C314,G314,IF(C314='Mortgage 1 Info Calcs'!F$7*12,'Mortgage 1 Info Calcs'!F$8,G314))),'Mortgage 1 Monthly Table'!G315)</f>
        <v>0</v>
      </c>
      <c r="H315" t="e">
        <f>((PMT(G315/'Mortgage 1 Variables'!E$43,('Mortgage 1 Info Calcs'!F$9*'Mortgage 1 Variables'!E$43)-C314,-J315,0)))</f>
        <v>#VALUE!</v>
      </c>
      <c r="I315">
        <f>IF(OR(ISERROR(((IPMT(G315/'Mortgage 1 Variables'!E$43,1,'Mortgage 1 Info Calcs'!F$9*'Mortgage 1 Variables'!E$43,-J315+Q315+'Mortgage 1 Info Calcs'!F$24,IF('Mortgage 1 Info Calcs'!F$5="Interest Only",-J315+Q315+'Mortgage 1 Info Calcs'!F$24,0))))),(((IPMT(G315/'Mortgage 1 Variables'!E$43,1,'Mortgage 1 Info Calcs'!F$9*'Mortgage 1 Variables'!E$43,-J$12,-J$12)))=0)),0,((IPMT(G315/'Mortgage 1 Variables'!E$43,1,'Mortgage 1 Info Calcs'!F$9*'Mortgage 1 Variables'!E$43,-J315+Q315+'Mortgage 1 Info Calcs'!F$24,IF('Mortgage 1 Info Calcs'!F$5="Interest Only",-J315+Q315+'Mortgage 1 Info Calcs'!F$24,0)))))</f>
        <v>0</v>
      </c>
      <c r="J315" t="str">
        <f>IF(Y314&gt;0,IF(ISTEXT('Mortgage 1 Info Calcs'!K$4),"0",IF(ISTEXT(Y314),Y314,Y314+(IF(ISTEXT(K315),0,K315)))),0)</f>
        <v/>
      </c>
      <c r="K315">
        <f>IF(ISBLANK('Mortgage 1 Monthly Table'!L315),0,'Mortgage 1 Monthly Table'!L315)</f>
        <v>0</v>
      </c>
      <c r="L315" t="e">
        <f>IF(ISBLANK('Mortgage 1 Monthly Table'!N315),IF('Mortgage 1 Info Calcs'!F$13="Calculated",IF('Mortgage 1 Info Calcs'!F$22="Keep Same",IF('Mortgage 1 Info Calcs'!F$5="Interest Only",IF(OR(I315&gt;L314,J315=""),I315,IF(J315&lt;L314,IF(J315&lt;L314,J315+I315,IF(L314+M314&gt;J315,L314+I315,L314)),IF(L314+M314&gt;J315,L314+I315,L314))),IF(H315&gt;L314,H315,IF(J315&gt;L314,IF(L314+M314&gt;J315,L314+I315,L314),J315+S315))),IF('Mortgage 1 Info Calcs'!F$5="Interest Only",'Mortgage 1 Monthly Calcs'!I315,'Mortgage 1 Monthly Calcs'!H315)),'Mortgage 1 Monthly Calcs'!L314),'Mortgage 1 Monthly Table'!N315)</f>
        <v>#VALUE!</v>
      </c>
      <c r="M315" t="str">
        <f>IF(ISBLANK('Mortgage 1 Monthly Table'!P315),IF(N314&gt;J315,IF(J315&gt;L314,J315-L314,0),IF(OR(OR(Y314&lt;0,ISTEXT(Y314)),ISTEXT('Mortgage 1 Info Calcs'!$K$4)),"",'Mortgage 1 Info Calcs'!F$21)),'Mortgage 1 Monthly Table'!P315)</f>
        <v/>
      </c>
      <c r="N315" t="str">
        <f t="shared" si="28"/>
        <v/>
      </c>
      <c r="O315" t="str">
        <f>IF(OR(OR(Y314&lt;0,ISTEXT(Y314)),ISTEXT('Mortgage 1 Info Calcs'!$K$4)),"",(O314+M315))</f>
        <v/>
      </c>
      <c r="P315">
        <f>IF(ISBLANK('Mortgage 1 Monthly Table'!T315),IF(ISTEXT(J315),0,IF(OR(Y314&lt;Q314,AND(Y314&lt;0,NOT(ISTEXT(Y314))),ISTEXT('Mortgage 1 Info Calcs'!$K$4)),IF(-Y314&gt;P314,-Y314,Y314-Q314),IF(J315="",0,'Mortgage 1 Info Calcs'!F$26))),'Mortgage 1 Monthly Table'!T315)</f>
        <v>0</v>
      </c>
      <c r="Q315" t="str">
        <f>IF(OR(OR(Y314&lt;0,ISTEXT(Y314)),ISTEXT('Mortgage 1 Info Calcs'!$K$4)),"",IF(O315&lt;0,Q314,(Q314+P315)))</f>
        <v/>
      </c>
      <c r="R315" t="str">
        <f>IF(OR(ISERROR(L315-S315),ISTEXT('Mortgage 1 Info Calcs'!$K$4)),"",L315-S315+M315)</f>
        <v/>
      </c>
      <c r="S315">
        <f>IF(OR(IF(ISERROR(ROUND((J315-Q315-'Mortgage 1 Info Calcs'!F$24)*(G315/12),2)),0,(J315-O315-Q315-'Mortgage 1 Info Calcs'!F$24)*(G315/12)),,,ISTEXT('Mortgage 1 Info Calcs'!K$4)),IF(((J315-Q315-'Mortgage 1 Info Calcs'!F$24)*(G315/12))&gt;0,((J315-Q315-'Mortgage 1 Info Calcs'!F$24)*(G315/12)),0),0)</f>
        <v>0</v>
      </c>
      <c r="T315" t="str">
        <f>IF(OR(ISERROR(SUM(R$12:R315)),(ISTEXT(T314)),(T314=(SUM(R$12:R315)))),"",SUM(R$12:R315))</f>
        <v/>
      </c>
      <c r="U315">
        <f>SUM(S$12:S315)</f>
        <v>93290.420445652606</v>
      </c>
      <c r="V315" t="e">
        <f>IF(ISBLANK('Mortgage 1 Info Calcs'!F$28),"",IF((O315+Q315)&gt;0,((O315+Q315)*G315/12)-((O315+Q315)*(('Mortgage 1 Info Calcs'!F$28)-('Mortgage 1 Info Calcs'!F$28*'Mortgage 1 Info Calcs'!G$29))/12),""))</f>
        <v>#VALUE!</v>
      </c>
      <c r="W315" t="e">
        <f>IF(ISTEXT(V315),"",SUM(V$12:V315))</f>
        <v>#VALUE!</v>
      </c>
      <c r="X315" t="str">
        <f>IF(OR(J315=Q315,ISTEXT(Y314),ISTEXT('Mortgage 1 Info Calcs'!$F$17)),"",IF(('Mortgage 1 Info Calcs'!F$18*12)&gt;C314+1,IF(C314='Mortgage 1 Info Calcs'!F$18*12,0,'Mortgage 1 Info Calcs'!F$19+Y315*('Mortgage 1 Info Calcs'!F$17)),'Mortgage 1 Info Calcs'!F$19))</f>
        <v/>
      </c>
      <c r="Y315" t="str">
        <f>IF(OR(ISERROR(J315-R315-M315),IF(ISERROR((J315-R315-M315)=0),"True",(J315-R315-M315)=0),ISTEXT('Mortgage 1 Info Calcs'!$K$4)),"",IF((J315&gt;(L315+M315)),(FV((G315/'Mortgage 1 Variables'!E$43),1,(L315+M315),-J315+Q315+'Mortgage 1 Info Calcs'!F$24,0))+Q315+'Mortgage 1 Info Calcs'!F$24+IF(I315&gt;0,0,-I315),""))</f>
        <v/>
      </c>
      <c r="Z315" s="67" t="e">
        <f>IF((FV(IF(G315=0,'Mortgage 1 Info Calcs'!F$8,G315)/12,1,PMT(IF(G315=0,'Mortgage 1 Info Calcs'!F$8,G315)/12,('Mortgage 1 Info Calcs'!F$9*12)-C314,-Z314,0),-Z314,0))&gt;0,(FV(IF(G315=0,'Mortgage 1 Info Calcs'!F$8,G315)/12,1,PMT(IF(G315=0,'Mortgage 1 Info Calcs'!F$8,G315)/12,('Mortgage 1 Info Calcs'!F$9*12)-C314,-Z314,0),-Z314,0)),0)</f>
        <v>#NUM!</v>
      </c>
      <c r="AA315" s="67" t="e">
        <f>IF(Z315&lt;=0,0,(IPMT(IF(G315=0,'Mortgage 1 Info Calcs'!F$8,G315)/12,1,('Mortgage 1 Info Calcs'!F$9*12)-C314,-Z314,0)))</f>
        <v>#NUM!</v>
      </c>
      <c r="AB315" s="67">
        <f>IF(C315&lt;('Mortgage 1 Info Calcs'!F$9*12),SUM(AA$12:AA315),0)</f>
        <v>0</v>
      </c>
      <c r="AC315" s="14">
        <v>304</v>
      </c>
      <c r="AD315" s="174">
        <f t="shared" si="29"/>
        <v>25.333333333333332</v>
      </c>
      <c r="AE315" s="174" t="str">
        <f>IF(Y315="","",IF(J$12+X315='Mortgage 2 Monthly calcs'!J$12+'Mortgage 2 Monthly calcs'!V315,"",IF(J$12+X315&gt;'Mortgage 2 Monthly calcs'!J$12+'Mortgage 2 Monthly calcs'!V315,IF(Y315+X315+'Mortgage 1 Info Calcs'!F$15&gt;'Mortgage 2 Monthly calcs'!W315+'Mortgage 2 Monthly calcs'!V315,"",C315),IF(Y315+X315&lt;'Mortgage 2 Monthly calcs'!W315+'Mortgage 2 Monthly calcs'!V315,"",C315))))</f>
        <v/>
      </c>
      <c r="AG315" s="16"/>
      <c r="AH315" s="16"/>
      <c r="AI315" s="15"/>
    </row>
    <row r="316" spans="2:35" ht="11.25" customHeight="1" x14ac:dyDescent="0.25">
      <c r="B316">
        <f t="shared" si="27"/>
        <v>25.416666666666668</v>
      </c>
      <c r="C316">
        <v>305</v>
      </c>
      <c r="D316" t="str">
        <f>IF(J1084=1,F307+1,"")</f>
        <v/>
      </c>
      <c r="E316" t="str">
        <f t="shared" si="30"/>
        <v/>
      </c>
      <c r="F316" t="str">
        <f>VLOOKUP('Mortgage 1 Variables'!D$12,'Mortgage 1 Variables'!B$8:C$19,2)</f>
        <v>Mar</v>
      </c>
      <c r="G316">
        <f>IF(ISBLANK('Mortgage 1 Monthly Table'!G316),IF(OR(J316=Q316,ISTEXT(Y315),ISTEXT('Mortgage 1 Info Calcs'!$K$4)),0,IF(('Mortgage 1 Info Calcs'!F$7*12)&gt;C315,G315,IF(C315='Mortgage 1 Info Calcs'!F$7*12,'Mortgage 1 Info Calcs'!F$8,G315))),'Mortgage 1 Monthly Table'!G316)</f>
        <v>0</v>
      </c>
      <c r="H316" t="e">
        <f>((PMT(G316/'Mortgage 1 Variables'!E$43,('Mortgage 1 Info Calcs'!F$9*'Mortgage 1 Variables'!E$43)-C315,-J316,0)))</f>
        <v>#VALUE!</v>
      </c>
      <c r="I316">
        <f>IF(OR(ISERROR(((IPMT(G316/'Mortgage 1 Variables'!E$43,1,'Mortgage 1 Info Calcs'!F$9*'Mortgage 1 Variables'!E$43,-J316+Q316+'Mortgage 1 Info Calcs'!F$24,IF('Mortgage 1 Info Calcs'!F$5="Interest Only",-J316+Q316+'Mortgage 1 Info Calcs'!F$24,0))))),(((IPMT(G316/'Mortgage 1 Variables'!E$43,1,'Mortgage 1 Info Calcs'!F$9*'Mortgage 1 Variables'!E$43,-J$12,-J$12)))=0)),0,((IPMT(G316/'Mortgage 1 Variables'!E$43,1,'Mortgage 1 Info Calcs'!F$9*'Mortgage 1 Variables'!E$43,-J316+Q316+'Mortgage 1 Info Calcs'!F$24,IF('Mortgage 1 Info Calcs'!F$5="Interest Only",-J316+Q316+'Mortgage 1 Info Calcs'!F$24,0)))))</f>
        <v>0</v>
      </c>
      <c r="J316" t="str">
        <f>IF(Y315&gt;0,IF(ISTEXT('Mortgage 1 Info Calcs'!K$4),"0",IF(ISTEXT(Y315),Y315,Y315+(IF(ISTEXT(K316),0,K316)))),0)</f>
        <v/>
      </c>
      <c r="K316">
        <f>IF(ISBLANK('Mortgage 1 Monthly Table'!L316),0,'Mortgage 1 Monthly Table'!L316)</f>
        <v>0</v>
      </c>
      <c r="L316" t="e">
        <f>IF(ISBLANK('Mortgage 1 Monthly Table'!N316),IF('Mortgage 1 Info Calcs'!F$13="Calculated",IF('Mortgage 1 Info Calcs'!F$22="Keep Same",IF('Mortgage 1 Info Calcs'!F$5="Interest Only",IF(OR(I316&gt;L315,J316=""),I316,IF(J316&lt;L315,IF(J316&lt;L315,J316+I316,IF(L315+M315&gt;J316,L315+I316,L315)),IF(L315+M315&gt;J316,L315+I316,L315))),IF(H316&gt;L315,H316,IF(J316&gt;L315,IF(L315+M315&gt;J316,L315+I316,L315),J316+S316))),IF('Mortgage 1 Info Calcs'!F$5="Interest Only",'Mortgage 1 Monthly Calcs'!I316,'Mortgage 1 Monthly Calcs'!H316)),'Mortgage 1 Monthly Calcs'!L315),'Mortgage 1 Monthly Table'!N316)</f>
        <v>#VALUE!</v>
      </c>
      <c r="M316" t="str">
        <f>IF(ISBLANK('Mortgage 1 Monthly Table'!P316),IF(N315&gt;J316,IF(J316&gt;L315,J316-L315,0),IF(OR(OR(Y315&lt;0,ISTEXT(Y315)),ISTEXT('Mortgage 1 Info Calcs'!$K$4)),"",'Mortgage 1 Info Calcs'!F$21)),'Mortgage 1 Monthly Table'!P316)</f>
        <v/>
      </c>
      <c r="N316" t="str">
        <f t="shared" si="28"/>
        <v/>
      </c>
      <c r="O316" t="str">
        <f>IF(OR(OR(Y315&lt;0,ISTEXT(Y315)),ISTEXT('Mortgage 1 Info Calcs'!$K$4)),"",(O315+M316))</f>
        <v/>
      </c>
      <c r="P316">
        <f>IF(ISBLANK('Mortgage 1 Monthly Table'!T316),IF(ISTEXT(J316),0,IF(OR(Y315&lt;Q315,AND(Y315&lt;0,NOT(ISTEXT(Y315))),ISTEXT('Mortgage 1 Info Calcs'!$K$4)),IF(-Y315&gt;P315,-Y315,Y315-Q315),IF(J316="",0,'Mortgage 1 Info Calcs'!F$26))),'Mortgage 1 Monthly Table'!T316)</f>
        <v>0</v>
      </c>
      <c r="Q316" t="str">
        <f>IF(OR(OR(Y315&lt;0,ISTEXT(Y315)),ISTEXT('Mortgage 1 Info Calcs'!$K$4)),"",IF(O316&lt;0,Q315,(Q315+P316)))</f>
        <v/>
      </c>
      <c r="R316" t="str">
        <f>IF(OR(ISERROR(L316-S316),ISTEXT('Mortgage 1 Info Calcs'!$K$4)),"",L316-S316+M316)</f>
        <v/>
      </c>
      <c r="S316">
        <f>IF(OR(IF(ISERROR(ROUND((J316-Q316-'Mortgage 1 Info Calcs'!F$24)*(G316/12),2)),0,(J316-O316-Q316-'Mortgage 1 Info Calcs'!F$24)*(G316/12)),,,ISTEXT('Mortgage 1 Info Calcs'!K$4)),IF(((J316-Q316-'Mortgage 1 Info Calcs'!F$24)*(G316/12))&gt;0,((J316-Q316-'Mortgage 1 Info Calcs'!F$24)*(G316/12)),0),0)</f>
        <v>0</v>
      </c>
      <c r="T316" t="str">
        <f>IF(OR(ISERROR(SUM(R$12:R316)),(ISTEXT(T315)),(T315=(SUM(R$12:R316)))),"",SUM(R$12:R316))</f>
        <v/>
      </c>
      <c r="U316">
        <f>SUM(S$12:S316)</f>
        <v>93290.420445652606</v>
      </c>
      <c r="V316" t="e">
        <f>IF(ISBLANK('Mortgage 1 Info Calcs'!F$28),"",IF((O316+Q316)&gt;0,((O316+Q316)*G316/12)-((O316+Q316)*(('Mortgage 1 Info Calcs'!F$28)-('Mortgage 1 Info Calcs'!F$28*'Mortgage 1 Info Calcs'!G$29))/12),""))</f>
        <v>#VALUE!</v>
      </c>
      <c r="W316" t="e">
        <f>IF(ISTEXT(V316),"",SUM(V$12:V316))</f>
        <v>#VALUE!</v>
      </c>
      <c r="X316" t="str">
        <f>IF(OR(J316=Q316,ISTEXT(Y315),ISTEXT('Mortgage 1 Info Calcs'!$F$17)),"",IF(('Mortgage 1 Info Calcs'!F$18*12)&gt;C315+1,IF(C315='Mortgage 1 Info Calcs'!F$18*12,0,'Mortgage 1 Info Calcs'!F$19+Y316*('Mortgage 1 Info Calcs'!F$17)),'Mortgage 1 Info Calcs'!F$19))</f>
        <v/>
      </c>
      <c r="Y316" t="str">
        <f>IF(OR(ISERROR(J316-R316-M316),IF(ISERROR((J316-R316-M316)=0),"True",(J316-R316-M316)=0),ISTEXT('Mortgage 1 Info Calcs'!$K$4)),"",IF((J316&gt;(L316+M316)),(FV((G316/'Mortgage 1 Variables'!E$43),1,(L316+M316),-J316+Q316+'Mortgage 1 Info Calcs'!F$24,0))+Q316+'Mortgage 1 Info Calcs'!F$24+IF(I316&gt;0,0,-I316),""))</f>
        <v/>
      </c>
      <c r="Z316" s="67" t="e">
        <f>IF((FV(IF(G316=0,'Mortgage 1 Info Calcs'!F$8,G316)/12,1,PMT(IF(G316=0,'Mortgage 1 Info Calcs'!F$8,G316)/12,('Mortgage 1 Info Calcs'!F$9*12)-C315,-Z315,0),-Z315,0))&gt;0,(FV(IF(G316=0,'Mortgage 1 Info Calcs'!F$8,G316)/12,1,PMT(IF(G316=0,'Mortgage 1 Info Calcs'!F$8,G316)/12,('Mortgage 1 Info Calcs'!F$9*12)-C315,-Z315,0),-Z315,0)),0)</f>
        <v>#NUM!</v>
      </c>
      <c r="AA316" s="67" t="e">
        <f>IF(Z316&lt;=0,0,(IPMT(IF(G316=0,'Mortgage 1 Info Calcs'!F$8,G316)/12,1,('Mortgage 1 Info Calcs'!F$9*12)-C315,-Z315,0)))</f>
        <v>#NUM!</v>
      </c>
      <c r="AB316" s="67">
        <f>IF(C316&lt;('Mortgage 1 Info Calcs'!F$9*12),SUM(AA$12:AA316),0)</f>
        <v>0</v>
      </c>
      <c r="AC316" s="14">
        <v>305</v>
      </c>
      <c r="AD316" s="174">
        <f t="shared" si="29"/>
        <v>25.416666666666668</v>
      </c>
      <c r="AE316" s="174" t="str">
        <f>IF(Y316="","",IF(J$12+X316='Mortgage 2 Monthly calcs'!J$12+'Mortgage 2 Monthly calcs'!V316,"",IF(J$12+X316&gt;'Mortgage 2 Monthly calcs'!J$12+'Mortgage 2 Monthly calcs'!V316,IF(Y316+X316+'Mortgage 1 Info Calcs'!F$15&gt;'Mortgage 2 Monthly calcs'!W316+'Mortgage 2 Monthly calcs'!V316,"",C316),IF(Y316+X316&lt;'Mortgage 2 Monthly calcs'!W316+'Mortgage 2 Monthly calcs'!V316,"",C316))))</f>
        <v/>
      </c>
      <c r="AG316" s="16"/>
      <c r="AH316" s="16"/>
      <c r="AI316" s="15"/>
    </row>
    <row r="317" spans="2:35" ht="11.25" customHeight="1" x14ac:dyDescent="0.25">
      <c r="B317">
        <f t="shared" si="27"/>
        <v>25.5</v>
      </c>
      <c r="C317">
        <v>306</v>
      </c>
      <c r="D317" t="str">
        <f>IF(J1085=1,F307+1,"")</f>
        <v/>
      </c>
      <c r="E317" t="str">
        <f t="shared" si="30"/>
        <v/>
      </c>
      <c r="F317" t="str">
        <f>VLOOKUP('Mortgage 1 Variables'!D$13,'Mortgage 1 Variables'!B$8:C$19,2)</f>
        <v>Apr</v>
      </c>
      <c r="G317">
        <f>IF(ISBLANK('Mortgage 1 Monthly Table'!G317),IF(OR(J317=Q317,ISTEXT(Y316),ISTEXT('Mortgage 1 Info Calcs'!$K$4)),0,IF(('Mortgage 1 Info Calcs'!F$7*12)&gt;C316,G316,IF(C316='Mortgage 1 Info Calcs'!F$7*12,'Mortgage 1 Info Calcs'!F$8,G316))),'Mortgage 1 Monthly Table'!G317)</f>
        <v>0</v>
      </c>
      <c r="H317" t="e">
        <f>((PMT(G317/'Mortgage 1 Variables'!E$43,('Mortgage 1 Info Calcs'!F$9*'Mortgage 1 Variables'!E$43)-C316,-J317,0)))</f>
        <v>#VALUE!</v>
      </c>
      <c r="I317">
        <f>IF(OR(ISERROR(((IPMT(G317/'Mortgage 1 Variables'!E$43,1,'Mortgage 1 Info Calcs'!F$9*'Mortgage 1 Variables'!E$43,-J317+Q317+'Mortgage 1 Info Calcs'!F$24,IF('Mortgage 1 Info Calcs'!F$5="Interest Only",-J317+Q317+'Mortgage 1 Info Calcs'!F$24,0))))),(((IPMT(G317/'Mortgage 1 Variables'!E$43,1,'Mortgage 1 Info Calcs'!F$9*'Mortgage 1 Variables'!E$43,-J$12,-J$12)))=0)),0,((IPMT(G317/'Mortgage 1 Variables'!E$43,1,'Mortgage 1 Info Calcs'!F$9*'Mortgage 1 Variables'!E$43,-J317+Q317+'Mortgage 1 Info Calcs'!F$24,IF('Mortgage 1 Info Calcs'!F$5="Interest Only",-J317+Q317+'Mortgage 1 Info Calcs'!F$24,0)))))</f>
        <v>0</v>
      </c>
      <c r="J317" t="str">
        <f>IF(Y316&gt;0,IF(ISTEXT('Mortgage 1 Info Calcs'!K$4),"0",IF(ISTEXT(Y316),Y316,Y316+(IF(ISTEXT(K317),0,K317)))),0)</f>
        <v/>
      </c>
      <c r="K317">
        <f>IF(ISBLANK('Mortgage 1 Monthly Table'!L317),0,'Mortgage 1 Monthly Table'!L317)</f>
        <v>0</v>
      </c>
      <c r="L317" t="e">
        <f>IF(ISBLANK('Mortgage 1 Monthly Table'!N317),IF('Mortgage 1 Info Calcs'!F$13="Calculated",IF('Mortgage 1 Info Calcs'!F$22="Keep Same",IF('Mortgage 1 Info Calcs'!F$5="Interest Only",IF(OR(I317&gt;L316,J317=""),I317,IF(J317&lt;L316,IF(J317&lt;L316,J317+I317,IF(L316+M316&gt;J317,L316+I317,L316)),IF(L316+M316&gt;J317,L316+I317,L316))),IF(H317&gt;L316,H317,IF(J317&gt;L316,IF(L316+M316&gt;J317,L316+I317,L316),J317+S317))),IF('Mortgage 1 Info Calcs'!F$5="Interest Only",'Mortgage 1 Monthly Calcs'!I317,'Mortgage 1 Monthly Calcs'!H317)),'Mortgage 1 Monthly Calcs'!L316),'Mortgage 1 Monthly Table'!N317)</f>
        <v>#VALUE!</v>
      </c>
      <c r="M317" t="str">
        <f>IF(ISBLANK('Mortgage 1 Monthly Table'!P317),IF(N316&gt;J317,IF(J317&gt;L316,J317-L316,0),IF(OR(OR(Y316&lt;0,ISTEXT(Y316)),ISTEXT('Mortgage 1 Info Calcs'!$K$4)),"",'Mortgage 1 Info Calcs'!F$21)),'Mortgage 1 Monthly Table'!P317)</f>
        <v/>
      </c>
      <c r="N317" t="str">
        <f t="shared" si="28"/>
        <v/>
      </c>
      <c r="O317" t="str">
        <f>IF(OR(OR(Y316&lt;0,ISTEXT(Y316)),ISTEXT('Mortgage 1 Info Calcs'!$K$4)),"",(O316+M317))</f>
        <v/>
      </c>
      <c r="P317">
        <f>IF(ISBLANK('Mortgage 1 Monthly Table'!T317),IF(ISTEXT(J317),0,IF(OR(Y316&lt;Q316,AND(Y316&lt;0,NOT(ISTEXT(Y316))),ISTEXT('Mortgage 1 Info Calcs'!$K$4)),IF(-Y316&gt;P316,-Y316,Y316-Q316),IF(J317="",0,'Mortgage 1 Info Calcs'!F$26))),'Mortgage 1 Monthly Table'!T317)</f>
        <v>0</v>
      </c>
      <c r="Q317" t="str">
        <f>IF(OR(OR(Y316&lt;0,ISTEXT(Y316)),ISTEXT('Mortgage 1 Info Calcs'!$K$4)),"",IF(O317&lt;0,Q316,(Q316+P317)))</f>
        <v/>
      </c>
      <c r="R317" t="str">
        <f>IF(OR(ISERROR(L317-S317),ISTEXT('Mortgage 1 Info Calcs'!$K$4)),"",L317-S317+M317)</f>
        <v/>
      </c>
      <c r="S317">
        <f>IF(OR(IF(ISERROR(ROUND((J317-Q317-'Mortgage 1 Info Calcs'!F$24)*(G317/12),2)),0,(J317-O317-Q317-'Mortgage 1 Info Calcs'!F$24)*(G317/12)),,,ISTEXT('Mortgage 1 Info Calcs'!K$4)),IF(((J317-Q317-'Mortgage 1 Info Calcs'!F$24)*(G317/12))&gt;0,((J317-Q317-'Mortgage 1 Info Calcs'!F$24)*(G317/12)),0),0)</f>
        <v>0</v>
      </c>
      <c r="T317" t="str">
        <f>IF(OR(ISERROR(SUM(R$12:R317)),(ISTEXT(T316)),(T316=(SUM(R$12:R317)))),"",SUM(R$12:R317))</f>
        <v/>
      </c>
      <c r="U317">
        <f>SUM(S$12:S317)</f>
        <v>93290.420445652606</v>
      </c>
      <c r="V317" t="e">
        <f>IF(ISBLANK('Mortgage 1 Info Calcs'!F$28),"",IF((O317+Q317)&gt;0,((O317+Q317)*G317/12)-((O317+Q317)*(('Mortgage 1 Info Calcs'!F$28)-('Mortgage 1 Info Calcs'!F$28*'Mortgage 1 Info Calcs'!G$29))/12),""))</f>
        <v>#VALUE!</v>
      </c>
      <c r="W317" t="e">
        <f>IF(ISTEXT(V317),"",SUM(V$12:V317))</f>
        <v>#VALUE!</v>
      </c>
      <c r="X317" t="str">
        <f>IF(OR(J317=Q317,ISTEXT(Y316),ISTEXT('Mortgage 1 Info Calcs'!$F$17)),"",IF(('Mortgage 1 Info Calcs'!F$18*12)&gt;C316+1,IF(C316='Mortgage 1 Info Calcs'!F$18*12,0,'Mortgage 1 Info Calcs'!F$19+Y317*('Mortgage 1 Info Calcs'!F$17)),'Mortgage 1 Info Calcs'!F$19))</f>
        <v/>
      </c>
      <c r="Y317" t="str">
        <f>IF(OR(ISERROR(J317-R317-M317),IF(ISERROR((J317-R317-M317)=0),"True",(J317-R317-M317)=0),ISTEXT('Mortgage 1 Info Calcs'!$K$4)),"",IF((J317&gt;(L317+M317)),(FV((G317/'Mortgage 1 Variables'!E$43),1,(L317+M317),-J317+Q317+'Mortgage 1 Info Calcs'!F$24,0))+Q317+'Mortgage 1 Info Calcs'!F$24+IF(I317&gt;0,0,-I317),""))</f>
        <v/>
      </c>
      <c r="Z317" s="67" t="e">
        <f>IF((FV(IF(G317=0,'Mortgage 1 Info Calcs'!F$8,G317)/12,1,PMT(IF(G317=0,'Mortgage 1 Info Calcs'!F$8,G317)/12,('Mortgage 1 Info Calcs'!F$9*12)-C316,-Z316,0),-Z316,0))&gt;0,(FV(IF(G317=0,'Mortgage 1 Info Calcs'!F$8,G317)/12,1,PMT(IF(G317=0,'Mortgage 1 Info Calcs'!F$8,G317)/12,('Mortgage 1 Info Calcs'!F$9*12)-C316,-Z316,0),-Z316,0)),0)</f>
        <v>#NUM!</v>
      </c>
      <c r="AA317" s="67" t="e">
        <f>IF(Z317&lt;=0,0,(IPMT(IF(G317=0,'Mortgage 1 Info Calcs'!F$8,G317)/12,1,('Mortgage 1 Info Calcs'!F$9*12)-C316,-Z316,0)))</f>
        <v>#NUM!</v>
      </c>
      <c r="AB317" s="67">
        <f>IF(C317&lt;('Mortgage 1 Info Calcs'!F$9*12),SUM(AA$12:AA317),0)</f>
        <v>0</v>
      </c>
      <c r="AC317" s="14">
        <v>306</v>
      </c>
      <c r="AD317" s="174">
        <f t="shared" si="29"/>
        <v>25.5</v>
      </c>
      <c r="AE317" s="174" t="str">
        <f>IF(Y317="","",IF(J$12+X317='Mortgage 2 Monthly calcs'!J$12+'Mortgage 2 Monthly calcs'!V317,"",IF(J$12+X317&gt;'Mortgage 2 Monthly calcs'!J$12+'Mortgage 2 Monthly calcs'!V317,IF(Y317+X317+'Mortgage 1 Info Calcs'!F$15&gt;'Mortgage 2 Monthly calcs'!W317+'Mortgage 2 Monthly calcs'!V317,"",C317),IF(Y317+X317&lt;'Mortgage 2 Monthly calcs'!W317+'Mortgage 2 Monthly calcs'!V317,"",C317))))</f>
        <v/>
      </c>
      <c r="AG317" s="16"/>
      <c r="AH317" s="16"/>
      <c r="AI317" s="15"/>
    </row>
    <row r="318" spans="2:35" ht="11.25" customHeight="1" x14ac:dyDescent="0.25">
      <c r="B318">
        <f t="shared" si="27"/>
        <v>25.583333333333332</v>
      </c>
      <c r="C318">
        <v>307</v>
      </c>
      <c r="D318" t="str">
        <f>IF(J1086=1,F307+1,"")</f>
        <v/>
      </c>
      <c r="E318" t="str">
        <f t="shared" si="30"/>
        <v/>
      </c>
      <c r="F318" t="str">
        <f>VLOOKUP('Mortgage 1 Variables'!D$14,'Mortgage 1 Variables'!B$8:C$19,2)</f>
        <v>May</v>
      </c>
      <c r="G318">
        <f>IF(ISBLANK('Mortgage 1 Monthly Table'!G318),IF(OR(J318=Q318,ISTEXT(Y317),ISTEXT('Mortgage 1 Info Calcs'!$K$4)),0,IF(('Mortgage 1 Info Calcs'!F$7*12)&gt;C317,G317,IF(C317='Mortgage 1 Info Calcs'!F$7*12,'Mortgage 1 Info Calcs'!F$8,G317))),'Mortgage 1 Monthly Table'!G318)</f>
        <v>0</v>
      </c>
      <c r="H318" t="e">
        <f>((PMT(G318/'Mortgage 1 Variables'!E$43,('Mortgage 1 Info Calcs'!F$9*'Mortgage 1 Variables'!E$43)-C317,-J318,0)))</f>
        <v>#VALUE!</v>
      </c>
      <c r="I318">
        <f>IF(OR(ISERROR(((IPMT(G318/'Mortgage 1 Variables'!E$43,1,'Mortgage 1 Info Calcs'!F$9*'Mortgage 1 Variables'!E$43,-J318+Q318+'Mortgage 1 Info Calcs'!F$24,IF('Mortgage 1 Info Calcs'!F$5="Interest Only",-J318+Q318+'Mortgage 1 Info Calcs'!F$24,0))))),(((IPMT(G318/'Mortgage 1 Variables'!E$43,1,'Mortgage 1 Info Calcs'!F$9*'Mortgage 1 Variables'!E$43,-J$12,-J$12)))=0)),0,((IPMT(G318/'Mortgage 1 Variables'!E$43,1,'Mortgage 1 Info Calcs'!F$9*'Mortgage 1 Variables'!E$43,-J318+Q318+'Mortgage 1 Info Calcs'!F$24,IF('Mortgage 1 Info Calcs'!F$5="Interest Only",-J318+Q318+'Mortgage 1 Info Calcs'!F$24,0)))))</f>
        <v>0</v>
      </c>
      <c r="J318" t="str">
        <f>IF(Y317&gt;0,IF(ISTEXT('Mortgage 1 Info Calcs'!K$4),"0",IF(ISTEXT(Y317),Y317,Y317+(IF(ISTEXT(K318),0,K318)))),0)</f>
        <v/>
      </c>
      <c r="K318">
        <f>IF(ISBLANK('Mortgage 1 Monthly Table'!L318),0,'Mortgage 1 Monthly Table'!L318)</f>
        <v>0</v>
      </c>
      <c r="L318" t="e">
        <f>IF(ISBLANK('Mortgage 1 Monthly Table'!N318),IF('Mortgage 1 Info Calcs'!F$13="Calculated",IF('Mortgage 1 Info Calcs'!F$22="Keep Same",IF('Mortgage 1 Info Calcs'!F$5="Interest Only",IF(OR(I318&gt;L317,J318=""),I318,IF(J318&lt;L317,IF(J318&lt;L317,J318+I318,IF(L317+M317&gt;J318,L317+I318,L317)),IF(L317+M317&gt;J318,L317+I318,L317))),IF(H318&gt;L317,H318,IF(J318&gt;L317,IF(L317+M317&gt;J318,L317+I318,L317),J318+S318))),IF('Mortgage 1 Info Calcs'!F$5="Interest Only",'Mortgage 1 Monthly Calcs'!I318,'Mortgage 1 Monthly Calcs'!H318)),'Mortgage 1 Monthly Calcs'!L317),'Mortgage 1 Monthly Table'!N318)</f>
        <v>#VALUE!</v>
      </c>
      <c r="M318" t="str">
        <f>IF(ISBLANK('Mortgage 1 Monthly Table'!P318),IF(N317&gt;J318,IF(J318&gt;L317,J318-L317,0),IF(OR(OR(Y317&lt;0,ISTEXT(Y317)),ISTEXT('Mortgage 1 Info Calcs'!$K$4)),"",'Mortgage 1 Info Calcs'!F$21)),'Mortgage 1 Monthly Table'!P318)</f>
        <v/>
      </c>
      <c r="N318" t="str">
        <f t="shared" si="28"/>
        <v/>
      </c>
      <c r="O318" t="str">
        <f>IF(OR(OR(Y317&lt;0,ISTEXT(Y317)),ISTEXT('Mortgage 1 Info Calcs'!$K$4)),"",(O317+M318))</f>
        <v/>
      </c>
      <c r="P318">
        <f>IF(ISBLANK('Mortgage 1 Monthly Table'!T318),IF(ISTEXT(J318),0,IF(OR(Y317&lt;Q317,AND(Y317&lt;0,NOT(ISTEXT(Y317))),ISTEXT('Mortgage 1 Info Calcs'!$K$4)),IF(-Y317&gt;P317,-Y317,Y317-Q317),IF(J318="",0,'Mortgage 1 Info Calcs'!F$26))),'Mortgage 1 Monthly Table'!T318)</f>
        <v>0</v>
      </c>
      <c r="Q318" t="str">
        <f>IF(OR(OR(Y317&lt;0,ISTEXT(Y317)),ISTEXT('Mortgage 1 Info Calcs'!$K$4)),"",IF(O318&lt;0,Q317,(Q317+P318)))</f>
        <v/>
      </c>
      <c r="R318" t="str">
        <f>IF(OR(ISERROR(L318-S318),ISTEXT('Mortgage 1 Info Calcs'!$K$4)),"",L318-S318+M318)</f>
        <v/>
      </c>
      <c r="S318">
        <f>IF(OR(IF(ISERROR(ROUND((J318-Q318-'Mortgage 1 Info Calcs'!F$24)*(G318/12),2)),0,(J318-O318-Q318-'Mortgage 1 Info Calcs'!F$24)*(G318/12)),,,ISTEXT('Mortgage 1 Info Calcs'!K$4)),IF(((J318-Q318-'Mortgage 1 Info Calcs'!F$24)*(G318/12))&gt;0,((J318-Q318-'Mortgage 1 Info Calcs'!F$24)*(G318/12)),0),0)</f>
        <v>0</v>
      </c>
      <c r="T318" t="str">
        <f>IF(OR(ISERROR(SUM(R$12:R318)),(ISTEXT(T317)),(T317=(SUM(R$12:R318)))),"",SUM(R$12:R318))</f>
        <v/>
      </c>
      <c r="U318">
        <f>SUM(S$12:S318)</f>
        <v>93290.420445652606</v>
      </c>
      <c r="V318" t="e">
        <f>IF(ISBLANK('Mortgage 1 Info Calcs'!F$28),"",IF((O318+Q318)&gt;0,((O318+Q318)*G318/12)-((O318+Q318)*(('Mortgage 1 Info Calcs'!F$28)-('Mortgage 1 Info Calcs'!F$28*'Mortgage 1 Info Calcs'!G$29))/12),""))</f>
        <v>#VALUE!</v>
      </c>
      <c r="W318" t="e">
        <f>IF(ISTEXT(V318),"",SUM(V$12:V318))</f>
        <v>#VALUE!</v>
      </c>
      <c r="X318" t="str">
        <f>IF(OR(J318=Q318,ISTEXT(Y317),ISTEXT('Mortgage 1 Info Calcs'!$F$17)),"",IF(('Mortgage 1 Info Calcs'!F$18*12)&gt;C317+1,IF(C317='Mortgage 1 Info Calcs'!F$18*12,0,'Mortgage 1 Info Calcs'!F$19+Y318*('Mortgage 1 Info Calcs'!F$17)),'Mortgage 1 Info Calcs'!F$19))</f>
        <v/>
      </c>
      <c r="Y318" t="str">
        <f>IF(OR(ISERROR(J318-R318-M318),IF(ISERROR((J318-R318-M318)=0),"True",(J318-R318-M318)=0),ISTEXT('Mortgage 1 Info Calcs'!$K$4)),"",IF((J318&gt;(L318+M318)),(FV((G318/'Mortgage 1 Variables'!E$43),1,(L318+M318),-J318+Q318+'Mortgage 1 Info Calcs'!F$24,0))+Q318+'Mortgage 1 Info Calcs'!F$24+IF(I318&gt;0,0,-I318),""))</f>
        <v/>
      </c>
      <c r="Z318" s="67" t="e">
        <f>IF((FV(IF(G318=0,'Mortgage 1 Info Calcs'!F$8,G318)/12,1,PMT(IF(G318=0,'Mortgage 1 Info Calcs'!F$8,G318)/12,('Mortgage 1 Info Calcs'!F$9*12)-C317,-Z317,0),-Z317,0))&gt;0,(FV(IF(G318=0,'Mortgage 1 Info Calcs'!F$8,G318)/12,1,PMT(IF(G318=0,'Mortgage 1 Info Calcs'!F$8,G318)/12,('Mortgage 1 Info Calcs'!F$9*12)-C317,-Z317,0),-Z317,0)),0)</f>
        <v>#NUM!</v>
      </c>
      <c r="AA318" s="67" t="e">
        <f>IF(Z318&lt;=0,0,(IPMT(IF(G318=0,'Mortgage 1 Info Calcs'!F$8,G318)/12,1,('Mortgage 1 Info Calcs'!F$9*12)-C317,-Z317,0)))</f>
        <v>#NUM!</v>
      </c>
      <c r="AB318" s="67">
        <f>IF(C318&lt;('Mortgage 1 Info Calcs'!F$9*12),SUM(AA$12:AA318),0)</f>
        <v>0</v>
      </c>
      <c r="AC318" s="14">
        <v>307</v>
      </c>
      <c r="AD318" s="174">
        <f t="shared" si="29"/>
        <v>25.583333333333332</v>
      </c>
      <c r="AE318" s="174" t="str">
        <f>IF(Y318="","",IF(J$12+X318='Mortgage 2 Monthly calcs'!J$12+'Mortgage 2 Monthly calcs'!V318,"",IF(J$12+X318&gt;'Mortgage 2 Monthly calcs'!J$12+'Mortgage 2 Monthly calcs'!V318,IF(Y318+X318+'Mortgage 1 Info Calcs'!F$15&gt;'Mortgage 2 Monthly calcs'!W318+'Mortgage 2 Monthly calcs'!V318,"",C318),IF(Y318+X318&lt;'Mortgage 2 Monthly calcs'!W318+'Mortgage 2 Monthly calcs'!V318,"",C318))))</f>
        <v/>
      </c>
      <c r="AG318" s="16"/>
      <c r="AH318" s="16"/>
      <c r="AI318" s="15"/>
    </row>
    <row r="319" spans="2:35" ht="11.25" customHeight="1" x14ac:dyDescent="0.25">
      <c r="B319">
        <f t="shared" si="27"/>
        <v>25.666666666666668</v>
      </c>
      <c r="C319">
        <v>308</v>
      </c>
      <c r="D319" t="str">
        <f>IF(J1087=1,F307+1,"")</f>
        <v/>
      </c>
      <c r="E319" t="str">
        <f t="shared" si="30"/>
        <v/>
      </c>
      <c r="F319" t="str">
        <f>VLOOKUP('Mortgage 1 Variables'!D$15,'Mortgage 1 Variables'!B$8:C$19,2)</f>
        <v>Jun</v>
      </c>
      <c r="G319">
        <f>IF(ISBLANK('Mortgage 1 Monthly Table'!G319),IF(OR(J319=Q319,ISTEXT(Y318),ISTEXT('Mortgage 1 Info Calcs'!$K$4)),0,IF(('Mortgage 1 Info Calcs'!F$7*12)&gt;C318,G318,IF(C318='Mortgage 1 Info Calcs'!F$7*12,'Mortgage 1 Info Calcs'!F$8,G318))),'Mortgage 1 Monthly Table'!G319)</f>
        <v>0</v>
      </c>
      <c r="H319" t="e">
        <f>((PMT(G319/'Mortgage 1 Variables'!E$43,('Mortgage 1 Info Calcs'!F$9*'Mortgage 1 Variables'!E$43)-C318,-J319,0)))</f>
        <v>#VALUE!</v>
      </c>
      <c r="I319">
        <f>IF(OR(ISERROR(((IPMT(G319/'Mortgage 1 Variables'!E$43,1,'Mortgage 1 Info Calcs'!F$9*'Mortgage 1 Variables'!E$43,-J319+Q319+'Mortgage 1 Info Calcs'!F$24,IF('Mortgage 1 Info Calcs'!F$5="Interest Only",-J319+Q319+'Mortgage 1 Info Calcs'!F$24,0))))),(((IPMT(G319/'Mortgage 1 Variables'!E$43,1,'Mortgage 1 Info Calcs'!F$9*'Mortgage 1 Variables'!E$43,-J$12,-J$12)))=0)),0,((IPMT(G319/'Mortgage 1 Variables'!E$43,1,'Mortgage 1 Info Calcs'!F$9*'Mortgage 1 Variables'!E$43,-J319+Q319+'Mortgage 1 Info Calcs'!F$24,IF('Mortgage 1 Info Calcs'!F$5="Interest Only",-J319+Q319+'Mortgage 1 Info Calcs'!F$24,0)))))</f>
        <v>0</v>
      </c>
      <c r="J319" t="str">
        <f>IF(Y318&gt;0,IF(ISTEXT('Mortgage 1 Info Calcs'!K$4),"0",IF(ISTEXT(Y318),Y318,Y318+(IF(ISTEXT(K319),0,K319)))),0)</f>
        <v/>
      </c>
      <c r="K319">
        <f>IF(ISBLANK('Mortgage 1 Monthly Table'!L319),0,'Mortgage 1 Monthly Table'!L319)</f>
        <v>0</v>
      </c>
      <c r="L319" t="e">
        <f>IF(ISBLANK('Mortgage 1 Monthly Table'!N319),IF('Mortgage 1 Info Calcs'!F$13="Calculated",IF('Mortgage 1 Info Calcs'!F$22="Keep Same",IF('Mortgage 1 Info Calcs'!F$5="Interest Only",IF(OR(I319&gt;L318,J319=""),I319,IF(J319&lt;L318,IF(J319&lt;L318,J319+I319,IF(L318+M318&gt;J319,L318+I319,L318)),IF(L318+M318&gt;J319,L318+I319,L318))),IF(H319&gt;L318,H319,IF(J319&gt;L318,IF(L318+M318&gt;J319,L318+I319,L318),J319+S319))),IF('Mortgage 1 Info Calcs'!F$5="Interest Only",'Mortgage 1 Monthly Calcs'!I319,'Mortgage 1 Monthly Calcs'!H319)),'Mortgage 1 Monthly Calcs'!L318),'Mortgage 1 Monthly Table'!N319)</f>
        <v>#VALUE!</v>
      </c>
      <c r="M319" t="str">
        <f>IF(ISBLANK('Mortgage 1 Monthly Table'!P319),IF(N318&gt;J319,IF(J319&gt;L318,J319-L318,0),IF(OR(OR(Y318&lt;0,ISTEXT(Y318)),ISTEXT('Mortgage 1 Info Calcs'!$K$4)),"",'Mortgage 1 Info Calcs'!F$21)),'Mortgage 1 Monthly Table'!P319)</f>
        <v/>
      </c>
      <c r="N319" t="str">
        <f t="shared" si="28"/>
        <v/>
      </c>
      <c r="O319" t="str">
        <f>IF(OR(OR(Y318&lt;0,ISTEXT(Y318)),ISTEXT('Mortgage 1 Info Calcs'!$K$4)),"",(O318+M319))</f>
        <v/>
      </c>
      <c r="P319">
        <f>IF(ISBLANK('Mortgage 1 Monthly Table'!T319),IF(ISTEXT(J319),0,IF(OR(Y318&lt;Q318,AND(Y318&lt;0,NOT(ISTEXT(Y318))),ISTEXT('Mortgage 1 Info Calcs'!$K$4)),IF(-Y318&gt;P318,-Y318,Y318-Q318),IF(J319="",0,'Mortgage 1 Info Calcs'!F$26))),'Mortgage 1 Monthly Table'!T319)</f>
        <v>0</v>
      </c>
      <c r="Q319" t="str">
        <f>IF(OR(OR(Y318&lt;0,ISTEXT(Y318)),ISTEXT('Mortgage 1 Info Calcs'!$K$4)),"",IF(O319&lt;0,Q318,(Q318+P319)))</f>
        <v/>
      </c>
      <c r="R319" t="str">
        <f>IF(OR(ISERROR(L319-S319),ISTEXT('Mortgage 1 Info Calcs'!$K$4)),"",L319-S319+M319)</f>
        <v/>
      </c>
      <c r="S319">
        <f>IF(OR(IF(ISERROR(ROUND((J319-Q319-'Mortgage 1 Info Calcs'!F$24)*(G319/12),2)),0,(J319-O319-Q319-'Mortgage 1 Info Calcs'!F$24)*(G319/12)),,,ISTEXT('Mortgage 1 Info Calcs'!K$4)),IF(((J319-Q319-'Mortgage 1 Info Calcs'!F$24)*(G319/12))&gt;0,((J319-Q319-'Mortgage 1 Info Calcs'!F$24)*(G319/12)),0),0)</f>
        <v>0</v>
      </c>
      <c r="T319" t="str">
        <f>IF(OR(ISERROR(SUM(R$12:R319)),(ISTEXT(T318)),(T318=(SUM(R$12:R319)))),"",SUM(R$12:R319))</f>
        <v/>
      </c>
      <c r="U319">
        <f>SUM(S$12:S319)</f>
        <v>93290.420445652606</v>
      </c>
      <c r="V319" t="e">
        <f>IF(ISBLANK('Mortgage 1 Info Calcs'!F$28),"",IF((O319+Q319)&gt;0,((O319+Q319)*G319/12)-((O319+Q319)*(('Mortgage 1 Info Calcs'!F$28)-('Mortgage 1 Info Calcs'!F$28*'Mortgage 1 Info Calcs'!G$29))/12),""))</f>
        <v>#VALUE!</v>
      </c>
      <c r="W319" t="e">
        <f>IF(ISTEXT(V319),"",SUM(V$12:V319))</f>
        <v>#VALUE!</v>
      </c>
      <c r="X319" t="str">
        <f>IF(OR(J319=Q319,ISTEXT(Y318),ISTEXT('Mortgage 1 Info Calcs'!$F$17)),"",IF(('Mortgage 1 Info Calcs'!F$18*12)&gt;C318+1,IF(C318='Mortgage 1 Info Calcs'!F$18*12,0,'Mortgage 1 Info Calcs'!F$19+Y319*('Mortgage 1 Info Calcs'!F$17)),'Mortgage 1 Info Calcs'!F$19))</f>
        <v/>
      </c>
      <c r="Y319" t="str">
        <f>IF(OR(ISERROR(J319-R319-M319),IF(ISERROR((J319-R319-M319)=0),"True",(J319-R319-M319)=0),ISTEXT('Mortgage 1 Info Calcs'!$K$4)),"",IF((J319&gt;(L319+M319)),(FV((G319/'Mortgage 1 Variables'!E$43),1,(L319+M319),-J319+Q319+'Mortgage 1 Info Calcs'!F$24,0))+Q319+'Mortgage 1 Info Calcs'!F$24+IF(I319&gt;0,0,-I319),""))</f>
        <v/>
      </c>
      <c r="Z319" s="67" t="e">
        <f>IF((FV(IF(G319=0,'Mortgage 1 Info Calcs'!F$8,G319)/12,1,PMT(IF(G319=0,'Mortgage 1 Info Calcs'!F$8,G319)/12,('Mortgage 1 Info Calcs'!F$9*12)-C318,-Z318,0),-Z318,0))&gt;0,(FV(IF(G319=0,'Mortgage 1 Info Calcs'!F$8,G319)/12,1,PMT(IF(G319=0,'Mortgage 1 Info Calcs'!F$8,G319)/12,('Mortgage 1 Info Calcs'!F$9*12)-C318,-Z318,0),-Z318,0)),0)</f>
        <v>#NUM!</v>
      </c>
      <c r="AA319" s="67" t="e">
        <f>IF(Z319&lt;=0,0,(IPMT(IF(G319=0,'Mortgage 1 Info Calcs'!F$8,G319)/12,1,('Mortgage 1 Info Calcs'!F$9*12)-C318,-Z318,0)))</f>
        <v>#NUM!</v>
      </c>
      <c r="AB319" s="67">
        <f>IF(C319&lt;('Mortgage 1 Info Calcs'!F$9*12),SUM(AA$12:AA319),0)</f>
        <v>0</v>
      </c>
      <c r="AC319" s="14">
        <v>308</v>
      </c>
      <c r="AD319" s="174">
        <f t="shared" si="29"/>
        <v>25.666666666666668</v>
      </c>
      <c r="AE319" s="174" t="str">
        <f>IF(Y319="","",IF(J$12+X319='Mortgage 2 Monthly calcs'!J$12+'Mortgage 2 Monthly calcs'!V319,"",IF(J$12+X319&gt;'Mortgage 2 Monthly calcs'!J$12+'Mortgage 2 Monthly calcs'!V319,IF(Y319+X319+'Mortgage 1 Info Calcs'!F$15&gt;'Mortgage 2 Monthly calcs'!W319+'Mortgage 2 Monthly calcs'!V319,"",C319),IF(Y319+X319&lt;'Mortgage 2 Monthly calcs'!W319+'Mortgage 2 Monthly calcs'!V319,"",C319))))</f>
        <v/>
      </c>
      <c r="AG319" s="16"/>
      <c r="AH319" s="16"/>
      <c r="AI319" s="15"/>
    </row>
    <row r="320" spans="2:35" ht="11.25" customHeight="1" x14ac:dyDescent="0.25">
      <c r="B320">
        <f t="shared" si="27"/>
        <v>25.75</v>
      </c>
      <c r="C320">
        <v>309</v>
      </c>
      <c r="D320" t="str">
        <f>IF(J1088=1,F307+1,"")</f>
        <v/>
      </c>
      <c r="E320" t="str">
        <f t="shared" si="30"/>
        <v/>
      </c>
      <c r="F320" t="str">
        <f>VLOOKUP('Mortgage 1 Variables'!D$16,'Mortgage 1 Variables'!B$8:C$19,2)</f>
        <v>Jul</v>
      </c>
      <c r="G320">
        <f>IF(ISBLANK('Mortgage 1 Monthly Table'!G320),IF(OR(J320=Q320,ISTEXT(Y319),ISTEXT('Mortgage 1 Info Calcs'!$K$4)),0,IF(('Mortgage 1 Info Calcs'!F$7*12)&gt;C319,G319,IF(C319='Mortgage 1 Info Calcs'!F$7*12,'Mortgage 1 Info Calcs'!F$8,G319))),'Mortgage 1 Monthly Table'!G320)</f>
        <v>0</v>
      </c>
      <c r="H320" t="e">
        <f>((PMT(G320/'Mortgage 1 Variables'!E$43,('Mortgage 1 Info Calcs'!F$9*'Mortgage 1 Variables'!E$43)-C319,-J320,0)))</f>
        <v>#VALUE!</v>
      </c>
      <c r="I320">
        <f>IF(OR(ISERROR(((IPMT(G320/'Mortgage 1 Variables'!E$43,1,'Mortgage 1 Info Calcs'!F$9*'Mortgage 1 Variables'!E$43,-J320+Q320+'Mortgage 1 Info Calcs'!F$24,IF('Mortgage 1 Info Calcs'!F$5="Interest Only",-J320+Q320+'Mortgage 1 Info Calcs'!F$24,0))))),(((IPMT(G320/'Mortgage 1 Variables'!E$43,1,'Mortgage 1 Info Calcs'!F$9*'Mortgage 1 Variables'!E$43,-J$12,-J$12)))=0)),0,((IPMT(G320/'Mortgage 1 Variables'!E$43,1,'Mortgage 1 Info Calcs'!F$9*'Mortgage 1 Variables'!E$43,-J320+Q320+'Mortgage 1 Info Calcs'!F$24,IF('Mortgage 1 Info Calcs'!F$5="Interest Only",-J320+Q320+'Mortgage 1 Info Calcs'!F$24,0)))))</f>
        <v>0</v>
      </c>
      <c r="J320" t="str">
        <f>IF(Y319&gt;0,IF(ISTEXT('Mortgage 1 Info Calcs'!K$4),"0",IF(ISTEXT(Y319),Y319,Y319+(IF(ISTEXT(K320),0,K320)))),0)</f>
        <v/>
      </c>
      <c r="K320">
        <f>IF(ISBLANK('Mortgage 1 Monthly Table'!L320),0,'Mortgage 1 Monthly Table'!L320)</f>
        <v>0</v>
      </c>
      <c r="L320" t="e">
        <f>IF(ISBLANK('Mortgage 1 Monthly Table'!N320),IF('Mortgage 1 Info Calcs'!F$13="Calculated",IF('Mortgage 1 Info Calcs'!F$22="Keep Same",IF('Mortgage 1 Info Calcs'!F$5="Interest Only",IF(OR(I320&gt;L319,J320=""),I320,IF(J320&lt;L319,IF(J320&lt;L319,J320+I320,IF(L319+M319&gt;J320,L319+I320,L319)),IF(L319+M319&gt;J320,L319+I320,L319))),IF(H320&gt;L319,H320,IF(J320&gt;L319,IF(L319+M319&gt;J320,L319+I320,L319),J320+S320))),IF('Mortgage 1 Info Calcs'!F$5="Interest Only",'Mortgage 1 Monthly Calcs'!I320,'Mortgage 1 Monthly Calcs'!H320)),'Mortgage 1 Monthly Calcs'!L319),'Mortgage 1 Monthly Table'!N320)</f>
        <v>#VALUE!</v>
      </c>
      <c r="M320" t="str">
        <f>IF(ISBLANK('Mortgage 1 Monthly Table'!P320),IF(N319&gt;J320,IF(J320&gt;L319,J320-L319,0),IF(OR(OR(Y319&lt;0,ISTEXT(Y319)),ISTEXT('Mortgage 1 Info Calcs'!$K$4)),"",'Mortgage 1 Info Calcs'!F$21)),'Mortgage 1 Monthly Table'!P320)</f>
        <v/>
      </c>
      <c r="N320" t="str">
        <f t="shared" si="28"/>
        <v/>
      </c>
      <c r="O320" t="str">
        <f>IF(OR(OR(Y319&lt;0,ISTEXT(Y319)),ISTEXT('Mortgage 1 Info Calcs'!$K$4)),"",(O319+M320))</f>
        <v/>
      </c>
      <c r="P320">
        <f>IF(ISBLANK('Mortgage 1 Monthly Table'!T320),IF(ISTEXT(J320),0,IF(OR(Y319&lt;Q319,AND(Y319&lt;0,NOT(ISTEXT(Y319))),ISTEXT('Mortgage 1 Info Calcs'!$K$4)),IF(-Y319&gt;P319,-Y319,Y319-Q319),IF(J320="",0,'Mortgage 1 Info Calcs'!F$26))),'Mortgage 1 Monthly Table'!T320)</f>
        <v>0</v>
      </c>
      <c r="Q320" t="str">
        <f>IF(OR(OR(Y319&lt;0,ISTEXT(Y319)),ISTEXT('Mortgage 1 Info Calcs'!$K$4)),"",IF(O320&lt;0,Q319,(Q319+P320)))</f>
        <v/>
      </c>
      <c r="R320" t="str">
        <f>IF(OR(ISERROR(L320-S320),ISTEXT('Mortgage 1 Info Calcs'!$K$4)),"",L320-S320+M320)</f>
        <v/>
      </c>
      <c r="S320">
        <f>IF(OR(IF(ISERROR(ROUND((J320-Q320-'Mortgage 1 Info Calcs'!F$24)*(G320/12),2)),0,(J320-O320-Q320-'Mortgage 1 Info Calcs'!F$24)*(G320/12)),,,ISTEXT('Mortgage 1 Info Calcs'!K$4)),IF(((J320-Q320-'Mortgage 1 Info Calcs'!F$24)*(G320/12))&gt;0,((J320-Q320-'Mortgage 1 Info Calcs'!F$24)*(G320/12)),0),0)</f>
        <v>0</v>
      </c>
      <c r="T320" t="str">
        <f>IF(OR(ISERROR(SUM(R$12:R320)),(ISTEXT(T319)),(T319=(SUM(R$12:R320)))),"",SUM(R$12:R320))</f>
        <v/>
      </c>
      <c r="U320">
        <f>SUM(S$12:S320)</f>
        <v>93290.420445652606</v>
      </c>
      <c r="V320" t="e">
        <f>IF(ISBLANK('Mortgage 1 Info Calcs'!F$28),"",IF((O320+Q320)&gt;0,((O320+Q320)*G320/12)-((O320+Q320)*(('Mortgage 1 Info Calcs'!F$28)-('Mortgage 1 Info Calcs'!F$28*'Mortgage 1 Info Calcs'!G$29))/12),""))</f>
        <v>#VALUE!</v>
      </c>
      <c r="W320" t="e">
        <f>IF(ISTEXT(V320),"",SUM(V$12:V320))</f>
        <v>#VALUE!</v>
      </c>
      <c r="X320" t="str">
        <f>IF(OR(J320=Q320,ISTEXT(Y319),ISTEXT('Mortgage 1 Info Calcs'!$F$17)),"",IF(('Mortgage 1 Info Calcs'!F$18*12)&gt;C319+1,IF(C319='Mortgage 1 Info Calcs'!F$18*12,0,'Mortgage 1 Info Calcs'!F$19+Y320*('Mortgage 1 Info Calcs'!F$17)),'Mortgage 1 Info Calcs'!F$19))</f>
        <v/>
      </c>
      <c r="Y320" t="str">
        <f>IF(OR(ISERROR(J320-R320-M320),IF(ISERROR((J320-R320-M320)=0),"True",(J320-R320-M320)=0),ISTEXT('Mortgage 1 Info Calcs'!$K$4)),"",IF((J320&gt;(L320+M320)),(FV((G320/'Mortgage 1 Variables'!E$43),1,(L320+M320),-J320+Q320+'Mortgage 1 Info Calcs'!F$24,0))+Q320+'Mortgage 1 Info Calcs'!F$24+IF(I320&gt;0,0,-I320),""))</f>
        <v/>
      </c>
      <c r="Z320" s="67" t="e">
        <f>IF((FV(IF(G320=0,'Mortgage 1 Info Calcs'!F$8,G320)/12,1,PMT(IF(G320=0,'Mortgage 1 Info Calcs'!F$8,G320)/12,('Mortgage 1 Info Calcs'!F$9*12)-C319,-Z319,0),-Z319,0))&gt;0,(FV(IF(G320=0,'Mortgage 1 Info Calcs'!F$8,G320)/12,1,PMT(IF(G320=0,'Mortgage 1 Info Calcs'!F$8,G320)/12,('Mortgage 1 Info Calcs'!F$9*12)-C319,-Z319,0),-Z319,0)),0)</f>
        <v>#NUM!</v>
      </c>
      <c r="AA320" s="67" t="e">
        <f>IF(Z320&lt;=0,0,(IPMT(IF(G320=0,'Mortgage 1 Info Calcs'!F$8,G320)/12,1,('Mortgage 1 Info Calcs'!F$9*12)-C319,-Z319,0)))</f>
        <v>#NUM!</v>
      </c>
      <c r="AB320" s="67">
        <f>IF(C320&lt;('Mortgage 1 Info Calcs'!F$9*12),SUM(AA$12:AA320),0)</f>
        <v>0</v>
      </c>
      <c r="AC320" s="14">
        <v>309</v>
      </c>
      <c r="AD320" s="174">
        <f t="shared" si="29"/>
        <v>25.75</v>
      </c>
      <c r="AE320" s="174" t="str">
        <f>IF(Y320="","",IF(J$12+X320='Mortgage 2 Monthly calcs'!J$12+'Mortgage 2 Monthly calcs'!V320,"",IF(J$12+X320&gt;'Mortgage 2 Monthly calcs'!J$12+'Mortgage 2 Monthly calcs'!V320,IF(Y320+X320+'Mortgage 1 Info Calcs'!F$15&gt;'Mortgage 2 Monthly calcs'!W320+'Mortgage 2 Monthly calcs'!V320,"",C320),IF(Y320+X320&lt;'Mortgage 2 Monthly calcs'!W320+'Mortgage 2 Monthly calcs'!V320,"",C320))))</f>
        <v/>
      </c>
      <c r="AG320" s="16"/>
      <c r="AH320" s="16"/>
      <c r="AI320" s="15"/>
    </row>
    <row r="321" spans="2:35" ht="11.25" customHeight="1" x14ac:dyDescent="0.25">
      <c r="B321">
        <f t="shared" si="27"/>
        <v>25.833333333333332</v>
      </c>
      <c r="C321">
        <v>310</v>
      </c>
      <c r="D321" t="str">
        <f>IF(J1089=1,F307+1,"")</f>
        <v/>
      </c>
      <c r="E321" t="str">
        <f t="shared" si="30"/>
        <v/>
      </c>
      <c r="F321" t="str">
        <f>VLOOKUP('Mortgage 1 Variables'!D$17,'Mortgage 1 Variables'!B$8:C$19,2)</f>
        <v>Aug</v>
      </c>
      <c r="G321">
        <f>IF(ISBLANK('Mortgage 1 Monthly Table'!G321),IF(OR(J321=Q321,ISTEXT(Y320),ISTEXT('Mortgage 1 Info Calcs'!$K$4)),0,IF(('Mortgage 1 Info Calcs'!F$7*12)&gt;C320,G320,IF(C320='Mortgage 1 Info Calcs'!F$7*12,'Mortgage 1 Info Calcs'!F$8,G320))),'Mortgage 1 Monthly Table'!G321)</f>
        <v>0</v>
      </c>
      <c r="H321" t="e">
        <f>((PMT(G321/'Mortgage 1 Variables'!E$43,('Mortgage 1 Info Calcs'!F$9*'Mortgage 1 Variables'!E$43)-C320,-J321,0)))</f>
        <v>#VALUE!</v>
      </c>
      <c r="I321">
        <f>IF(OR(ISERROR(((IPMT(G321/'Mortgage 1 Variables'!E$43,1,'Mortgage 1 Info Calcs'!F$9*'Mortgage 1 Variables'!E$43,-J321+Q321+'Mortgage 1 Info Calcs'!F$24,IF('Mortgage 1 Info Calcs'!F$5="Interest Only",-J321+Q321+'Mortgage 1 Info Calcs'!F$24,0))))),(((IPMT(G321/'Mortgage 1 Variables'!E$43,1,'Mortgage 1 Info Calcs'!F$9*'Mortgage 1 Variables'!E$43,-J$12,-J$12)))=0)),0,((IPMT(G321/'Mortgage 1 Variables'!E$43,1,'Mortgage 1 Info Calcs'!F$9*'Mortgage 1 Variables'!E$43,-J321+Q321+'Mortgage 1 Info Calcs'!F$24,IF('Mortgage 1 Info Calcs'!F$5="Interest Only",-J321+Q321+'Mortgage 1 Info Calcs'!F$24,0)))))</f>
        <v>0</v>
      </c>
      <c r="J321" t="str">
        <f>IF(Y320&gt;0,IF(ISTEXT('Mortgage 1 Info Calcs'!K$4),"0",IF(ISTEXT(Y320),Y320,Y320+(IF(ISTEXT(K321),0,K321)))),0)</f>
        <v/>
      </c>
      <c r="K321">
        <f>IF(ISBLANK('Mortgage 1 Monthly Table'!L321),0,'Mortgage 1 Monthly Table'!L321)</f>
        <v>0</v>
      </c>
      <c r="L321" t="e">
        <f>IF(ISBLANK('Mortgage 1 Monthly Table'!N321),IF('Mortgage 1 Info Calcs'!F$13="Calculated",IF('Mortgage 1 Info Calcs'!F$22="Keep Same",IF('Mortgage 1 Info Calcs'!F$5="Interest Only",IF(OR(I321&gt;L320,J321=""),I321,IF(J321&lt;L320,IF(J321&lt;L320,J321+I321,IF(L320+M320&gt;J321,L320+I321,L320)),IF(L320+M320&gt;J321,L320+I321,L320))),IF(H321&gt;L320,H321,IF(J321&gt;L320,IF(L320+M320&gt;J321,L320+I321,L320),J321+S321))),IF('Mortgage 1 Info Calcs'!F$5="Interest Only",'Mortgage 1 Monthly Calcs'!I321,'Mortgage 1 Monthly Calcs'!H321)),'Mortgage 1 Monthly Calcs'!L320),'Mortgage 1 Monthly Table'!N321)</f>
        <v>#VALUE!</v>
      </c>
      <c r="M321" t="str">
        <f>IF(ISBLANK('Mortgage 1 Monthly Table'!P321),IF(N320&gt;J321,IF(J321&gt;L320,J321-L320,0),IF(OR(OR(Y320&lt;0,ISTEXT(Y320)),ISTEXT('Mortgage 1 Info Calcs'!$K$4)),"",'Mortgage 1 Info Calcs'!F$21)),'Mortgage 1 Monthly Table'!P321)</f>
        <v/>
      </c>
      <c r="N321" t="str">
        <f t="shared" si="28"/>
        <v/>
      </c>
      <c r="O321" t="str">
        <f>IF(OR(OR(Y320&lt;0,ISTEXT(Y320)),ISTEXT('Mortgage 1 Info Calcs'!$K$4)),"",(O320+M321))</f>
        <v/>
      </c>
      <c r="P321">
        <f>IF(ISBLANK('Mortgage 1 Monthly Table'!T321),IF(ISTEXT(J321),0,IF(OR(Y320&lt;Q320,AND(Y320&lt;0,NOT(ISTEXT(Y320))),ISTEXT('Mortgage 1 Info Calcs'!$K$4)),IF(-Y320&gt;P320,-Y320,Y320-Q320),IF(J321="",0,'Mortgage 1 Info Calcs'!F$26))),'Mortgage 1 Monthly Table'!T321)</f>
        <v>0</v>
      </c>
      <c r="Q321" t="str">
        <f>IF(OR(OR(Y320&lt;0,ISTEXT(Y320)),ISTEXT('Mortgage 1 Info Calcs'!$K$4)),"",IF(O321&lt;0,Q320,(Q320+P321)))</f>
        <v/>
      </c>
      <c r="R321" t="str">
        <f>IF(OR(ISERROR(L321-S321),ISTEXT('Mortgage 1 Info Calcs'!$K$4)),"",L321-S321+M321)</f>
        <v/>
      </c>
      <c r="S321">
        <f>IF(OR(IF(ISERROR(ROUND((J321-Q321-'Mortgage 1 Info Calcs'!F$24)*(G321/12),2)),0,(J321-O321-Q321-'Mortgage 1 Info Calcs'!F$24)*(G321/12)),,,ISTEXT('Mortgage 1 Info Calcs'!K$4)),IF(((J321-Q321-'Mortgage 1 Info Calcs'!F$24)*(G321/12))&gt;0,((J321-Q321-'Mortgage 1 Info Calcs'!F$24)*(G321/12)),0),0)</f>
        <v>0</v>
      </c>
      <c r="T321" t="str">
        <f>IF(OR(ISERROR(SUM(R$12:R321)),(ISTEXT(T320)),(T320=(SUM(R$12:R321)))),"",SUM(R$12:R321))</f>
        <v/>
      </c>
      <c r="U321">
        <f>SUM(S$12:S321)</f>
        <v>93290.420445652606</v>
      </c>
      <c r="V321" t="e">
        <f>IF(ISBLANK('Mortgage 1 Info Calcs'!F$28),"",IF((O321+Q321)&gt;0,((O321+Q321)*G321/12)-((O321+Q321)*(('Mortgage 1 Info Calcs'!F$28)-('Mortgage 1 Info Calcs'!F$28*'Mortgage 1 Info Calcs'!G$29))/12),""))</f>
        <v>#VALUE!</v>
      </c>
      <c r="W321" t="e">
        <f>IF(ISTEXT(V321),"",SUM(V$12:V321))</f>
        <v>#VALUE!</v>
      </c>
      <c r="X321" t="str">
        <f>IF(OR(J321=Q321,ISTEXT(Y320),ISTEXT('Mortgage 1 Info Calcs'!$F$17)),"",IF(('Mortgage 1 Info Calcs'!F$18*12)&gt;C320+1,IF(C320='Mortgage 1 Info Calcs'!F$18*12,0,'Mortgage 1 Info Calcs'!F$19+Y321*('Mortgage 1 Info Calcs'!F$17)),'Mortgage 1 Info Calcs'!F$19))</f>
        <v/>
      </c>
      <c r="Y321" t="str">
        <f>IF(OR(ISERROR(J321-R321-M321),IF(ISERROR((J321-R321-M321)=0),"True",(J321-R321-M321)=0),ISTEXT('Mortgage 1 Info Calcs'!$K$4)),"",IF((J321&gt;(L321+M321)),(FV((G321/'Mortgage 1 Variables'!E$43),1,(L321+M321),-J321+Q321+'Mortgage 1 Info Calcs'!F$24,0))+Q321+'Mortgage 1 Info Calcs'!F$24+IF(I321&gt;0,0,-I321),""))</f>
        <v/>
      </c>
      <c r="Z321" s="67" t="e">
        <f>IF((FV(IF(G321=0,'Mortgage 1 Info Calcs'!F$8,G321)/12,1,PMT(IF(G321=0,'Mortgage 1 Info Calcs'!F$8,G321)/12,('Mortgage 1 Info Calcs'!F$9*12)-C320,-Z320,0),-Z320,0))&gt;0,(FV(IF(G321=0,'Mortgage 1 Info Calcs'!F$8,G321)/12,1,PMT(IF(G321=0,'Mortgage 1 Info Calcs'!F$8,G321)/12,('Mortgage 1 Info Calcs'!F$9*12)-C320,-Z320,0),-Z320,0)),0)</f>
        <v>#NUM!</v>
      </c>
      <c r="AA321" s="67" t="e">
        <f>IF(Z321&lt;=0,0,(IPMT(IF(G321=0,'Mortgage 1 Info Calcs'!F$8,G321)/12,1,('Mortgage 1 Info Calcs'!F$9*12)-C320,-Z320,0)))</f>
        <v>#NUM!</v>
      </c>
      <c r="AB321" s="67">
        <f>IF(C321&lt;('Mortgage 1 Info Calcs'!F$9*12),SUM(AA$12:AA321),0)</f>
        <v>0</v>
      </c>
      <c r="AC321" s="14">
        <v>310</v>
      </c>
      <c r="AD321" s="174">
        <f t="shared" si="29"/>
        <v>25.833333333333332</v>
      </c>
      <c r="AE321" s="174" t="str">
        <f>IF(Y321="","",IF(J$12+X321='Mortgage 2 Monthly calcs'!J$12+'Mortgage 2 Monthly calcs'!V321,"",IF(J$12+X321&gt;'Mortgage 2 Monthly calcs'!J$12+'Mortgage 2 Monthly calcs'!V321,IF(Y321+X321+'Mortgage 1 Info Calcs'!F$15&gt;'Mortgage 2 Monthly calcs'!W321+'Mortgage 2 Monthly calcs'!V321,"",C321),IF(Y321+X321&lt;'Mortgage 2 Monthly calcs'!W321+'Mortgage 2 Monthly calcs'!V321,"",C321))))</f>
        <v/>
      </c>
      <c r="AG321" s="16"/>
      <c r="AH321" s="16"/>
      <c r="AI321" s="15"/>
    </row>
    <row r="322" spans="2:35" ht="11.25" customHeight="1" x14ac:dyDescent="0.25">
      <c r="B322">
        <f t="shared" si="27"/>
        <v>25.916666666666668</v>
      </c>
      <c r="C322">
        <v>311</v>
      </c>
      <c r="D322" t="str">
        <f>IF(J1090=1,F307+1,"")</f>
        <v/>
      </c>
      <c r="E322" t="str">
        <f t="shared" si="30"/>
        <v/>
      </c>
      <c r="F322" t="str">
        <f>VLOOKUP('Mortgage 1 Variables'!D$18,'Mortgage 1 Variables'!B$8:C$19,2)</f>
        <v>Sep</v>
      </c>
      <c r="G322">
        <f>IF(ISBLANK('Mortgage 1 Monthly Table'!G322),IF(OR(J322=Q322,ISTEXT(Y321),ISTEXT('Mortgage 1 Info Calcs'!$K$4)),0,IF(('Mortgage 1 Info Calcs'!F$7*12)&gt;C321,G321,IF(C321='Mortgage 1 Info Calcs'!F$7*12,'Mortgage 1 Info Calcs'!F$8,G321))),'Mortgage 1 Monthly Table'!G322)</f>
        <v>0</v>
      </c>
      <c r="H322" t="e">
        <f>((PMT(G322/'Mortgage 1 Variables'!E$43,('Mortgage 1 Info Calcs'!F$9*'Mortgage 1 Variables'!E$43)-C321,-J322,0)))</f>
        <v>#VALUE!</v>
      </c>
      <c r="I322">
        <f>IF(OR(ISERROR(((IPMT(G322/'Mortgage 1 Variables'!E$43,1,'Mortgage 1 Info Calcs'!F$9*'Mortgage 1 Variables'!E$43,-J322+Q322+'Mortgage 1 Info Calcs'!F$24,IF('Mortgage 1 Info Calcs'!F$5="Interest Only",-J322+Q322+'Mortgage 1 Info Calcs'!F$24,0))))),(((IPMT(G322/'Mortgage 1 Variables'!E$43,1,'Mortgage 1 Info Calcs'!F$9*'Mortgage 1 Variables'!E$43,-J$12,-J$12)))=0)),0,((IPMT(G322/'Mortgage 1 Variables'!E$43,1,'Mortgage 1 Info Calcs'!F$9*'Mortgage 1 Variables'!E$43,-J322+Q322+'Mortgage 1 Info Calcs'!F$24,IF('Mortgage 1 Info Calcs'!F$5="Interest Only",-J322+Q322+'Mortgage 1 Info Calcs'!F$24,0)))))</f>
        <v>0</v>
      </c>
      <c r="J322" t="str">
        <f>IF(Y321&gt;0,IF(ISTEXT('Mortgage 1 Info Calcs'!K$4),"0",IF(ISTEXT(Y321),Y321,Y321+(IF(ISTEXT(K322),0,K322)))),0)</f>
        <v/>
      </c>
      <c r="K322">
        <f>IF(ISBLANK('Mortgage 1 Monthly Table'!L322),0,'Mortgage 1 Monthly Table'!L322)</f>
        <v>0</v>
      </c>
      <c r="L322" t="e">
        <f>IF(ISBLANK('Mortgage 1 Monthly Table'!N322),IF('Mortgage 1 Info Calcs'!F$13="Calculated",IF('Mortgage 1 Info Calcs'!F$22="Keep Same",IF('Mortgage 1 Info Calcs'!F$5="Interest Only",IF(OR(I322&gt;L321,J322=""),I322,IF(J322&lt;L321,IF(J322&lt;L321,J322+I322,IF(L321+M321&gt;J322,L321+I322,L321)),IF(L321+M321&gt;J322,L321+I322,L321))),IF(H322&gt;L321,H322,IF(J322&gt;L321,IF(L321+M321&gt;J322,L321+I322,L321),J322+S322))),IF('Mortgage 1 Info Calcs'!F$5="Interest Only",'Mortgage 1 Monthly Calcs'!I322,'Mortgage 1 Monthly Calcs'!H322)),'Mortgage 1 Monthly Calcs'!L321),'Mortgage 1 Monthly Table'!N322)</f>
        <v>#VALUE!</v>
      </c>
      <c r="M322" t="str">
        <f>IF(ISBLANK('Mortgage 1 Monthly Table'!P322),IF(N321&gt;J322,IF(J322&gt;L321,J322-L321,0),IF(OR(OR(Y321&lt;0,ISTEXT(Y321)),ISTEXT('Mortgage 1 Info Calcs'!$K$4)),"",'Mortgage 1 Info Calcs'!F$21)),'Mortgage 1 Monthly Table'!P322)</f>
        <v/>
      </c>
      <c r="N322" t="str">
        <f t="shared" si="28"/>
        <v/>
      </c>
      <c r="O322" t="str">
        <f>IF(OR(OR(Y321&lt;0,ISTEXT(Y321)),ISTEXT('Mortgage 1 Info Calcs'!$K$4)),"",(O321+M322))</f>
        <v/>
      </c>
      <c r="P322">
        <f>IF(ISBLANK('Mortgage 1 Monthly Table'!T322),IF(ISTEXT(J322),0,IF(OR(Y321&lt;Q321,AND(Y321&lt;0,NOT(ISTEXT(Y321))),ISTEXT('Mortgage 1 Info Calcs'!$K$4)),IF(-Y321&gt;P321,-Y321,Y321-Q321),IF(J322="",0,'Mortgage 1 Info Calcs'!F$26))),'Mortgage 1 Monthly Table'!T322)</f>
        <v>0</v>
      </c>
      <c r="Q322" t="str">
        <f>IF(OR(OR(Y321&lt;0,ISTEXT(Y321)),ISTEXT('Mortgage 1 Info Calcs'!$K$4)),"",IF(O322&lt;0,Q321,(Q321+P322)))</f>
        <v/>
      </c>
      <c r="R322" t="str">
        <f>IF(OR(ISERROR(L322-S322),ISTEXT('Mortgage 1 Info Calcs'!$K$4)),"",L322-S322+M322)</f>
        <v/>
      </c>
      <c r="S322">
        <f>IF(OR(IF(ISERROR(ROUND((J322-Q322-'Mortgage 1 Info Calcs'!F$24)*(G322/12),2)),0,(J322-O322-Q322-'Mortgage 1 Info Calcs'!F$24)*(G322/12)),,,ISTEXT('Mortgage 1 Info Calcs'!K$4)),IF(((J322-Q322-'Mortgage 1 Info Calcs'!F$24)*(G322/12))&gt;0,((J322-Q322-'Mortgage 1 Info Calcs'!F$24)*(G322/12)),0),0)</f>
        <v>0</v>
      </c>
      <c r="T322" t="str">
        <f>IF(OR(ISERROR(SUM(R$12:R322)),(ISTEXT(T321)),(T321=(SUM(R$12:R322)))),"",SUM(R$12:R322))</f>
        <v/>
      </c>
      <c r="U322">
        <f>SUM(S$12:S322)</f>
        <v>93290.420445652606</v>
      </c>
      <c r="V322" t="e">
        <f>IF(ISBLANK('Mortgage 1 Info Calcs'!F$28),"",IF((O322+Q322)&gt;0,((O322+Q322)*G322/12)-((O322+Q322)*(('Mortgage 1 Info Calcs'!F$28)-('Mortgage 1 Info Calcs'!F$28*'Mortgage 1 Info Calcs'!G$29))/12),""))</f>
        <v>#VALUE!</v>
      </c>
      <c r="W322" t="e">
        <f>IF(ISTEXT(V322),"",SUM(V$12:V322))</f>
        <v>#VALUE!</v>
      </c>
      <c r="X322" t="str">
        <f>IF(OR(J322=Q322,ISTEXT(Y321),ISTEXT('Mortgage 1 Info Calcs'!$F$17)),"",IF(('Mortgage 1 Info Calcs'!F$18*12)&gt;C321+1,IF(C321='Mortgage 1 Info Calcs'!F$18*12,0,'Mortgage 1 Info Calcs'!F$19+Y322*('Mortgage 1 Info Calcs'!F$17)),'Mortgage 1 Info Calcs'!F$19))</f>
        <v/>
      </c>
      <c r="Y322" t="str">
        <f>IF(OR(ISERROR(J322-R322-M322),IF(ISERROR((J322-R322-M322)=0),"True",(J322-R322-M322)=0),ISTEXT('Mortgage 1 Info Calcs'!$K$4)),"",IF((J322&gt;(L322+M322)),(FV((G322/'Mortgage 1 Variables'!E$43),1,(L322+M322),-J322+Q322+'Mortgage 1 Info Calcs'!F$24,0))+Q322+'Mortgage 1 Info Calcs'!F$24+IF(I322&gt;0,0,-I322),""))</f>
        <v/>
      </c>
      <c r="Z322" s="67" t="e">
        <f>IF((FV(IF(G322=0,'Mortgage 1 Info Calcs'!F$8,G322)/12,1,PMT(IF(G322=0,'Mortgage 1 Info Calcs'!F$8,G322)/12,('Mortgage 1 Info Calcs'!F$9*12)-C321,-Z321,0),-Z321,0))&gt;0,(FV(IF(G322=0,'Mortgage 1 Info Calcs'!F$8,G322)/12,1,PMT(IF(G322=0,'Mortgage 1 Info Calcs'!F$8,G322)/12,('Mortgage 1 Info Calcs'!F$9*12)-C321,-Z321,0),-Z321,0)),0)</f>
        <v>#NUM!</v>
      </c>
      <c r="AA322" s="67" t="e">
        <f>IF(Z322&lt;=0,0,(IPMT(IF(G322=0,'Mortgage 1 Info Calcs'!F$8,G322)/12,1,('Mortgage 1 Info Calcs'!F$9*12)-C321,-Z321,0)))</f>
        <v>#NUM!</v>
      </c>
      <c r="AB322" s="67">
        <f>IF(C322&lt;('Mortgage 1 Info Calcs'!F$9*12),SUM(AA$12:AA322),0)</f>
        <v>0</v>
      </c>
      <c r="AC322" s="14">
        <v>311</v>
      </c>
      <c r="AD322" s="174">
        <f t="shared" si="29"/>
        <v>25.916666666666668</v>
      </c>
      <c r="AE322" s="174" t="str">
        <f>IF(Y322="","",IF(J$12+X322='Mortgage 2 Monthly calcs'!J$12+'Mortgage 2 Monthly calcs'!V322,"",IF(J$12+X322&gt;'Mortgage 2 Monthly calcs'!J$12+'Mortgage 2 Monthly calcs'!V322,IF(Y322+X322+'Mortgage 1 Info Calcs'!F$15&gt;'Mortgage 2 Monthly calcs'!W322+'Mortgage 2 Monthly calcs'!V322,"",C322),IF(Y322+X322&lt;'Mortgage 2 Monthly calcs'!W322+'Mortgage 2 Monthly calcs'!V322,"",C322))))</f>
        <v/>
      </c>
      <c r="AG322" s="16"/>
      <c r="AH322" s="16"/>
      <c r="AI322" s="15"/>
    </row>
    <row r="323" spans="2:35" ht="11.25" customHeight="1" x14ac:dyDescent="0.25">
      <c r="B323">
        <f t="shared" si="27"/>
        <v>26</v>
      </c>
      <c r="C323">
        <v>312</v>
      </c>
      <c r="D323">
        <f>D311+1</f>
        <v>26</v>
      </c>
      <c r="E323" t="str">
        <f t="shared" si="30"/>
        <v/>
      </c>
      <c r="F323" t="str">
        <f>VLOOKUP('Mortgage 1 Variables'!D$19,'Mortgage 1 Variables'!B$8:C$19,2)</f>
        <v>Oct</v>
      </c>
      <c r="G323">
        <f>IF(ISBLANK('Mortgage 1 Monthly Table'!G323),IF(OR(J323=Q323,ISTEXT(Y322),ISTEXT('Mortgage 1 Info Calcs'!$K$4)),0,IF(('Mortgage 1 Info Calcs'!F$7*12)&gt;C322,G322,IF(C322='Mortgage 1 Info Calcs'!F$7*12,'Mortgage 1 Info Calcs'!F$8,G322))),'Mortgage 1 Monthly Table'!G323)</f>
        <v>0</v>
      </c>
      <c r="H323" t="e">
        <f>((PMT(G323/'Mortgage 1 Variables'!E$43,('Mortgage 1 Info Calcs'!F$9*'Mortgage 1 Variables'!E$43)-C322,-J323,0)))</f>
        <v>#VALUE!</v>
      </c>
      <c r="I323">
        <f>IF(OR(ISERROR(((IPMT(G323/'Mortgage 1 Variables'!E$43,1,'Mortgage 1 Info Calcs'!F$9*'Mortgage 1 Variables'!E$43,-J323+Q323+'Mortgage 1 Info Calcs'!F$24,IF('Mortgage 1 Info Calcs'!F$5="Interest Only",-J323+Q323+'Mortgage 1 Info Calcs'!F$24,0))))),(((IPMT(G323/'Mortgage 1 Variables'!E$43,1,'Mortgage 1 Info Calcs'!F$9*'Mortgage 1 Variables'!E$43,-J$12,-J$12)))=0)),0,((IPMT(G323/'Mortgage 1 Variables'!E$43,1,'Mortgage 1 Info Calcs'!F$9*'Mortgage 1 Variables'!E$43,-J323+Q323+'Mortgage 1 Info Calcs'!F$24,IF('Mortgage 1 Info Calcs'!F$5="Interest Only",-J323+Q323+'Mortgage 1 Info Calcs'!F$24,0)))))</f>
        <v>0</v>
      </c>
      <c r="J323" t="str">
        <f>IF(Y322&gt;0,IF(ISTEXT('Mortgage 1 Info Calcs'!K$4),"0",IF(ISTEXT(Y322),Y322,Y322+(IF(ISTEXT(K323),0,K323)))),0)</f>
        <v/>
      </c>
      <c r="K323">
        <f>IF(ISBLANK('Mortgage 1 Monthly Table'!L323),0,'Mortgage 1 Monthly Table'!L323)</f>
        <v>0</v>
      </c>
      <c r="L323" t="e">
        <f>IF(ISBLANK('Mortgage 1 Monthly Table'!N323),IF('Mortgage 1 Info Calcs'!F$13="Calculated",IF('Mortgage 1 Info Calcs'!F$22="Keep Same",IF('Mortgage 1 Info Calcs'!F$5="Interest Only",IF(OR(I323&gt;L322,J323=""),I323,IF(J323&lt;L322,IF(J323&lt;L322,J323+I323,IF(L322+M322&gt;J323,L322+I323,L322)),IF(L322+M322&gt;J323,L322+I323,L322))),IF(H323&gt;L322,H323,IF(J323&gt;L322,IF(L322+M322&gt;J323,L322+I323,L322),J323+S323))),IF('Mortgage 1 Info Calcs'!F$5="Interest Only",'Mortgage 1 Monthly Calcs'!I323,'Mortgage 1 Monthly Calcs'!H323)),'Mortgage 1 Monthly Calcs'!L322),'Mortgage 1 Monthly Table'!N323)</f>
        <v>#VALUE!</v>
      </c>
      <c r="M323" t="str">
        <f>IF(ISBLANK('Mortgage 1 Monthly Table'!P323),IF(N322&gt;J323,IF(J323&gt;L322,J323-L322,0),IF(OR(OR(Y322&lt;0,ISTEXT(Y322)),ISTEXT('Mortgage 1 Info Calcs'!$K$4)),"",'Mortgage 1 Info Calcs'!F$21)),'Mortgage 1 Monthly Table'!P323)</f>
        <v/>
      </c>
      <c r="N323" t="str">
        <f t="shared" si="28"/>
        <v/>
      </c>
      <c r="O323" t="str">
        <f>IF(OR(OR(Y322&lt;0,ISTEXT(Y322)),ISTEXT('Mortgage 1 Info Calcs'!$K$4)),"",(O322+M323))</f>
        <v/>
      </c>
      <c r="P323">
        <f>IF(ISBLANK('Mortgage 1 Monthly Table'!T323),IF(ISTEXT(J323),0,IF(OR(Y322&lt;Q322,AND(Y322&lt;0,NOT(ISTEXT(Y322))),ISTEXT('Mortgage 1 Info Calcs'!$K$4)),IF(-Y322&gt;P322,-Y322,Y322-Q322),IF(J323="",0,'Mortgage 1 Info Calcs'!F$26))),'Mortgage 1 Monthly Table'!T323)</f>
        <v>0</v>
      </c>
      <c r="Q323" t="str">
        <f>IF(OR(OR(Y322&lt;0,ISTEXT(Y322)),ISTEXT('Mortgage 1 Info Calcs'!$K$4)),"",IF(O323&lt;0,Q322,(Q322+P323)))</f>
        <v/>
      </c>
      <c r="R323" t="str">
        <f>IF(OR(ISERROR(L323-S323),ISTEXT('Mortgage 1 Info Calcs'!$K$4)),"",L323-S323+M323)</f>
        <v/>
      </c>
      <c r="S323">
        <f>IF(OR(IF(ISERROR(ROUND((J323-Q323-'Mortgage 1 Info Calcs'!F$24)*(G323/12),2)),0,(J323-O323-Q323-'Mortgage 1 Info Calcs'!F$24)*(G323/12)),,,ISTEXT('Mortgage 1 Info Calcs'!K$4)),IF(((J323-Q323-'Mortgage 1 Info Calcs'!F$24)*(G323/12))&gt;0,((J323-Q323-'Mortgage 1 Info Calcs'!F$24)*(G323/12)),0),0)</f>
        <v>0</v>
      </c>
      <c r="T323" t="str">
        <f>IF(OR(ISERROR(SUM(R$12:R323)),(ISTEXT(T322)),(T322=(SUM(R$12:R323)))),"",SUM(R$12:R323))</f>
        <v/>
      </c>
      <c r="U323">
        <f>SUM(S$12:S323)</f>
        <v>93290.420445652606</v>
      </c>
      <c r="V323" t="e">
        <f>IF(ISBLANK('Mortgage 1 Info Calcs'!F$28),"",IF((O323+Q323)&gt;0,((O323+Q323)*G323/12)-((O323+Q323)*(('Mortgage 1 Info Calcs'!F$28)-('Mortgage 1 Info Calcs'!F$28*'Mortgage 1 Info Calcs'!G$29))/12),""))</f>
        <v>#VALUE!</v>
      </c>
      <c r="W323" t="e">
        <f>IF(ISTEXT(V323),"",SUM(V$12:V323))</f>
        <v>#VALUE!</v>
      </c>
      <c r="X323" t="str">
        <f>IF(OR(J323=Q323,ISTEXT(Y322),ISTEXT('Mortgage 1 Info Calcs'!$F$17)),"",IF(('Mortgage 1 Info Calcs'!F$18*12)&gt;C322+1,IF(C322='Mortgage 1 Info Calcs'!F$18*12,0,'Mortgage 1 Info Calcs'!F$19+Y323*('Mortgage 1 Info Calcs'!F$17)),'Mortgage 1 Info Calcs'!F$19))</f>
        <v/>
      </c>
      <c r="Y323" t="str">
        <f>IF(OR(ISERROR(J323-R323-M323),IF(ISERROR((J323-R323-M323)=0),"True",(J323-R323-M323)=0),ISTEXT('Mortgage 1 Info Calcs'!$K$4)),"",IF((J323&gt;(L323+M323)),(FV((G323/'Mortgage 1 Variables'!E$43),1,(L323+M323),-J323+Q323+'Mortgage 1 Info Calcs'!F$24,0))+Q323+'Mortgage 1 Info Calcs'!F$24+IF(I323&gt;0,0,-I323),""))</f>
        <v/>
      </c>
      <c r="Z323" s="67" t="e">
        <f>IF((FV(IF(G323=0,'Mortgage 1 Info Calcs'!F$8,G323)/12,1,PMT(IF(G323=0,'Mortgage 1 Info Calcs'!F$8,G323)/12,('Mortgage 1 Info Calcs'!F$9*12)-C322,-Z322,0),-Z322,0))&gt;0,(FV(IF(G323=0,'Mortgage 1 Info Calcs'!F$8,G323)/12,1,PMT(IF(G323=0,'Mortgage 1 Info Calcs'!F$8,G323)/12,('Mortgage 1 Info Calcs'!F$9*12)-C322,-Z322,0),-Z322,0)),0)</f>
        <v>#NUM!</v>
      </c>
      <c r="AA323" s="67" t="e">
        <f>IF(Z323&lt;=0,0,(IPMT(IF(G323=0,'Mortgage 1 Info Calcs'!F$8,G323)/12,1,('Mortgage 1 Info Calcs'!F$9*12)-C322,-Z322,0)))</f>
        <v>#NUM!</v>
      </c>
      <c r="AB323" s="67">
        <f>IF(C323&lt;('Mortgage 1 Info Calcs'!F$9*12),SUM(AA$12:AA323),0)</f>
        <v>0</v>
      </c>
      <c r="AC323" s="14">
        <v>312</v>
      </c>
      <c r="AD323" s="174">
        <f t="shared" si="29"/>
        <v>26</v>
      </c>
      <c r="AE323" s="174" t="str">
        <f>IF(Y323="","",IF(J$12+X323='Mortgage 2 Monthly calcs'!J$12+'Mortgage 2 Monthly calcs'!V323,"",IF(J$12+X323&gt;'Mortgage 2 Monthly calcs'!J$12+'Mortgage 2 Monthly calcs'!V323,IF(Y323+X323+'Mortgage 1 Info Calcs'!F$15&gt;'Mortgage 2 Monthly calcs'!W323+'Mortgage 2 Monthly calcs'!V323,"",C323),IF(Y323+X323&lt;'Mortgage 2 Monthly calcs'!W323+'Mortgage 2 Monthly calcs'!V323,"",C323))))</f>
        <v/>
      </c>
      <c r="AG323" s="16"/>
      <c r="AH323" s="16"/>
      <c r="AI323" s="15"/>
    </row>
    <row r="324" spans="2:35" ht="11.25" customHeight="1" x14ac:dyDescent="0.25">
      <c r="B324">
        <f t="shared" si="27"/>
        <v>26.083333333333332</v>
      </c>
      <c r="C324">
        <v>313</v>
      </c>
      <c r="E324" t="str">
        <f t="shared" si="30"/>
        <v/>
      </c>
      <c r="F324" t="str">
        <f>VLOOKUP('Mortgage 1 Variables'!D$8,'Mortgage 1 Variables'!B$8:C$19,2)</f>
        <v>Nov</v>
      </c>
      <c r="G324">
        <f>IF(ISBLANK('Mortgage 1 Monthly Table'!G324),IF(OR(J324=Q324,ISTEXT(Y323),ISTEXT('Mortgage 1 Info Calcs'!$K$4)),0,IF(('Mortgage 1 Info Calcs'!F$7*12)&gt;C323,G323,IF(C323='Mortgage 1 Info Calcs'!F$7*12,'Mortgage 1 Info Calcs'!F$8,G323))),'Mortgage 1 Monthly Table'!G324)</f>
        <v>0</v>
      </c>
      <c r="H324" t="e">
        <f>((PMT(G324/'Mortgage 1 Variables'!E$43,('Mortgage 1 Info Calcs'!F$9*'Mortgage 1 Variables'!E$43)-C323,-J324,0)))</f>
        <v>#VALUE!</v>
      </c>
      <c r="I324">
        <f>IF(OR(ISERROR(((IPMT(G324/'Mortgage 1 Variables'!E$43,1,'Mortgage 1 Info Calcs'!F$9*'Mortgage 1 Variables'!E$43,-J324+Q324+'Mortgage 1 Info Calcs'!F$24,IF('Mortgage 1 Info Calcs'!F$5="Interest Only",-J324+Q324+'Mortgage 1 Info Calcs'!F$24,0))))),(((IPMT(G324/'Mortgage 1 Variables'!E$43,1,'Mortgage 1 Info Calcs'!F$9*'Mortgage 1 Variables'!E$43,-J$12,-J$12)))=0)),0,((IPMT(G324/'Mortgage 1 Variables'!E$43,1,'Mortgage 1 Info Calcs'!F$9*'Mortgage 1 Variables'!E$43,-J324+Q324+'Mortgage 1 Info Calcs'!F$24,IF('Mortgage 1 Info Calcs'!F$5="Interest Only",-J324+Q324+'Mortgage 1 Info Calcs'!F$24,0)))))</f>
        <v>0</v>
      </c>
      <c r="J324" t="str">
        <f>IF(Y323&gt;0,IF(ISTEXT('Mortgage 1 Info Calcs'!K$4),"0",IF(ISTEXT(Y323),Y323,Y323+(IF(ISTEXT(K324),0,K324)))),0)</f>
        <v/>
      </c>
      <c r="K324">
        <f>IF(ISBLANK('Mortgage 1 Monthly Table'!L324),0,'Mortgage 1 Monthly Table'!L324)</f>
        <v>0</v>
      </c>
      <c r="L324" t="e">
        <f>IF(ISBLANK('Mortgage 1 Monthly Table'!N324),IF('Mortgage 1 Info Calcs'!F$13="Calculated",IF('Mortgage 1 Info Calcs'!F$22="Keep Same",IF('Mortgage 1 Info Calcs'!F$5="Interest Only",IF(OR(I324&gt;L323,J324=""),I324,IF(J324&lt;L323,IF(J324&lt;L323,J324+I324,IF(L323+M323&gt;J324,L323+I324,L323)),IF(L323+M323&gt;J324,L323+I324,L323))),IF(H324&gt;L323,H324,IF(J324&gt;L323,IF(L323+M323&gt;J324,L323+I324,L323),J324+S324))),IF('Mortgage 1 Info Calcs'!F$5="Interest Only",'Mortgage 1 Monthly Calcs'!I324,'Mortgage 1 Monthly Calcs'!H324)),'Mortgage 1 Monthly Calcs'!L323),'Mortgage 1 Monthly Table'!N324)</f>
        <v>#VALUE!</v>
      </c>
      <c r="M324" t="str">
        <f>IF(ISBLANK('Mortgage 1 Monthly Table'!P324),IF(N323&gt;J324,IF(J324&gt;L323,J324-L323,0),IF(OR(OR(Y323&lt;0,ISTEXT(Y323)),ISTEXT('Mortgage 1 Info Calcs'!$K$4)),"",'Mortgage 1 Info Calcs'!F$21)),'Mortgage 1 Monthly Table'!P324)</f>
        <v/>
      </c>
      <c r="N324" t="str">
        <f t="shared" si="28"/>
        <v/>
      </c>
      <c r="O324" t="str">
        <f>IF(OR(OR(Y323&lt;0,ISTEXT(Y323)),ISTEXT('Mortgage 1 Info Calcs'!$K$4)),"",(O323+M324))</f>
        <v/>
      </c>
      <c r="P324">
        <f>IF(ISBLANK('Mortgage 1 Monthly Table'!T324),IF(ISTEXT(J324),0,IF(OR(Y323&lt;Q323,AND(Y323&lt;0,NOT(ISTEXT(Y323))),ISTEXT('Mortgage 1 Info Calcs'!$K$4)),IF(-Y323&gt;P323,-Y323,Y323-Q323),IF(J324="",0,'Mortgage 1 Info Calcs'!F$26))),'Mortgage 1 Monthly Table'!T324)</f>
        <v>0</v>
      </c>
      <c r="Q324" t="str">
        <f>IF(OR(OR(Y323&lt;0,ISTEXT(Y323)),ISTEXT('Mortgage 1 Info Calcs'!$K$4)),"",IF(O324&lt;0,Q323,(Q323+P324)))</f>
        <v/>
      </c>
      <c r="R324" t="str">
        <f>IF(OR(ISERROR(L324-S324),ISTEXT('Mortgage 1 Info Calcs'!$K$4)),"",L324-S324+M324)</f>
        <v/>
      </c>
      <c r="S324">
        <f>IF(OR(IF(ISERROR(ROUND((J324-Q324-'Mortgage 1 Info Calcs'!F$24)*(G324/12),2)),0,(J324-O324-Q324-'Mortgage 1 Info Calcs'!F$24)*(G324/12)),,,ISTEXT('Mortgage 1 Info Calcs'!K$4)),IF(((J324-Q324-'Mortgage 1 Info Calcs'!F$24)*(G324/12))&gt;0,((J324-Q324-'Mortgage 1 Info Calcs'!F$24)*(G324/12)),0),0)</f>
        <v>0</v>
      </c>
      <c r="T324" t="str">
        <f>IF(OR(ISERROR(SUM(R$12:R324)),(ISTEXT(T323)),(T323=(SUM(R$12:R324)))),"",SUM(R$12:R324))</f>
        <v/>
      </c>
      <c r="U324">
        <f>SUM(S$12:S324)</f>
        <v>93290.420445652606</v>
      </c>
      <c r="V324" t="e">
        <f>IF(ISBLANK('Mortgage 1 Info Calcs'!F$28),"",IF((O324+Q324)&gt;0,((O324+Q324)*G324/12)-((O324+Q324)*(('Mortgage 1 Info Calcs'!F$28)-('Mortgage 1 Info Calcs'!F$28*'Mortgage 1 Info Calcs'!G$29))/12),""))</f>
        <v>#VALUE!</v>
      </c>
      <c r="W324" t="e">
        <f>IF(ISTEXT(V324),"",SUM(V$12:V324))</f>
        <v>#VALUE!</v>
      </c>
      <c r="X324" t="str">
        <f>IF(OR(J324=Q324,ISTEXT(Y323),ISTEXT('Mortgage 1 Info Calcs'!$F$17)),"",IF(('Mortgage 1 Info Calcs'!F$18*12)&gt;C323+1,IF(C323='Mortgage 1 Info Calcs'!F$18*12,0,'Mortgage 1 Info Calcs'!F$19+Y324*('Mortgage 1 Info Calcs'!F$17)),'Mortgage 1 Info Calcs'!F$19))</f>
        <v/>
      </c>
      <c r="Y324" t="str">
        <f>IF(OR(ISERROR(J324-R324-M324),IF(ISERROR((J324-R324-M324)=0),"True",(J324-R324-M324)=0),ISTEXT('Mortgage 1 Info Calcs'!$K$4)),"",IF((J324&gt;(L324+M324)),(FV((G324/'Mortgage 1 Variables'!E$43),1,(L324+M324),-J324+Q324+'Mortgage 1 Info Calcs'!F$24,0))+Q324+'Mortgage 1 Info Calcs'!F$24+IF(I324&gt;0,0,-I324),""))</f>
        <v/>
      </c>
      <c r="Z324" s="67" t="e">
        <f>IF((FV(IF(G324=0,'Mortgage 1 Info Calcs'!F$8,G324)/12,1,PMT(IF(G324=0,'Mortgage 1 Info Calcs'!F$8,G324)/12,('Mortgage 1 Info Calcs'!F$9*12)-C323,-Z323,0),-Z323,0))&gt;0,(FV(IF(G324=0,'Mortgage 1 Info Calcs'!F$8,G324)/12,1,PMT(IF(G324=0,'Mortgage 1 Info Calcs'!F$8,G324)/12,('Mortgage 1 Info Calcs'!F$9*12)-C323,-Z323,0),-Z323,0)),0)</f>
        <v>#NUM!</v>
      </c>
      <c r="AA324" s="67" t="e">
        <f>IF(Z324&lt;=0,0,(IPMT(IF(G324=0,'Mortgage 1 Info Calcs'!F$8,G324)/12,1,('Mortgage 1 Info Calcs'!F$9*12)-C323,-Z323,0)))</f>
        <v>#NUM!</v>
      </c>
      <c r="AB324" s="67">
        <f>IF(C324&lt;('Mortgage 1 Info Calcs'!F$9*12),SUM(AA$12:AA324),0)</f>
        <v>0</v>
      </c>
      <c r="AC324" s="14">
        <v>313</v>
      </c>
      <c r="AD324" s="174">
        <f t="shared" si="29"/>
        <v>26.083333333333332</v>
      </c>
      <c r="AE324" s="174" t="str">
        <f>IF(Y324="","",IF(J$12+X324='Mortgage 2 Monthly calcs'!J$12+'Mortgage 2 Monthly calcs'!V324,"",IF(J$12+X324&gt;'Mortgage 2 Monthly calcs'!J$12+'Mortgage 2 Monthly calcs'!V324,IF(Y324+X324+'Mortgage 1 Info Calcs'!F$15&gt;'Mortgage 2 Monthly calcs'!W324+'Mortgage 2 Monthly calcs'!V324,"",C324),IF(Y324+X324&lt;'Mortgage 2 Monthly calcs'!W324+'Mortgage 2 Monthly calcs'!V324,"",C324))))</f>
        <v/>
      </c>
      <c r="AG324" s="16"/>
      <c r="AH324" s="16"/>
      <c r="AI324" s="15"/>
    </row>
    <row r="325" spans="2:35" ht="11.25" customHeight="1" x14ac:dyDescent="0.25">
      <c r="B325">
        <f t="shared" si="27"/>
        <v>26.166666666666668</v>
      </c>
      <c r="C325">
        <v>314</v>
      </c>
      <c r="E325" t="str">
        <f t="shared" si="30"/>
        <v/>
      </c>
      <c r="F325" t="str">
        <f>VLOOKUP('Mortgage 1 Variables'!D$9,'Mortgage 1 Variables'!B$8:C$19,2)</f>
        <v>Dec</v>
      </c>
      <c r="G325">
        <f>IF(ISBLANK('Mortgage 1 Monthly Table'!G325),IF(OR(J325=Q325,ISTEXT(Y324),ISTEXT('Mortgage 1 Info Calcs'!$K$4)),0,IF(('Mortgage 1 Info Calcs'!F$7*12)&gt;C324,G324,IF(C324='Mortgage 1 Info Calcs'!F$7*12,'Mortgage 1 Info Calcs'!F$8,G324))),'Mortgage 1 Monthly Table'!G325)</f>
        <v>0</v>
      </c>
      <c r="H325" t="e">
        <f>((PMT(G325/'Mortgage 1 Variables'!E$43,('Mortgage 1 Info Calcs'!F$9*'Mortgage 1 Variables'!E$43)-C324,-J325,0)))</f>
        <v>#VALUE!</v>
      </c>
      <c r="I325">
        <f>IF(OR(ISERROR(((IPMT(G325/'Mortgage 1 Variables'!E$43,1,'Mortgage 1 Info Calcs'!F$9*'Mortgage 1 Variables'!E$43,-J325+Q325+'Mortgage 1 Info Calcs'!F$24,IF('Mortgage 1 Info Calcs'!F$5="Interest Only",-J325+Q325+'Mortgage 1 Info Calcs'!F$24,0))))),(((IPMT(G325/'Mortgage 1 Variables'!E$43,1,'Mortgage 1 Info Calcs'!F$9*'Mortgage 1 Variables'!E$43,-J$12,-J$12)))=0)),0,((IPMT(G325/'Mortgage 1 Variables'!E$43,1,'Mortgage 1 Info Calcs'!F$9*'Mortgage 1 Variables'!E$43,-J325+Q325+'Mortgage 1 Info Calcs'!F$24,IF('Mortgage 1 Info Calcs'!F$5="Interest Only",-J325+Q325+'Mortgage 1 Info Calcs'!F$24,0)))))</f>
        <v>0</v>
      </c>
      <c r="J325" t="str">
        <f>IF(Y324&gt;0,IF(ISTEXT('Mortgage 1 Info Calcs'!K$4),"0",IF(ISTEXT(Y324),Y324,Y324+(IF(ISTEXT(K325),0,K325)))),0)</f>
        <v/>
      </c>
      <c r="K325">
        <f>IF(ISBLANK('Mortgage 1 Monthly Table'!L325),0,'Mortgage 1 Monthly Table'!L325)</f>
        <v>0</v>
      </c>
      <c r="L325" t="e">
        <f>IF(ISBLANK('Mortgage 1 Monthly Table'!N325),IF('Mortgage 1 Info Calcs'!F$13="Calculated",IF('Mortgage 1 Info Calcs'!F$22="Keep Same",IF('Mortgage 1 Info Calcs'!F$5="Interest Only",IF(OR(I325&gt;L324,J325=""),I325,IF(J325&lt;L324,IF(J325&lt;L324,J325+I325,IF(L324+M324&gt;J325,L324+I325,L324)),IF(L324+M324&gt;J325,L324+I325,L324))),IF(H325&gt;L324,H325,IF(J325&gt;L324,IF(L324+M324&gt;J325,L324+I325,L324),J325+S325))),IF('Mortgage 1 Info Calcs'!F$5="Interest Only",'Mortgage 1 Monthly Calcs'!I325,'Mortgage 1 Monthly Calcs'!H325)),'Mortgage 1 Monthly Calcs'!L324),'Mortgage 1 Monthly Table'!N325)</f>
        <v>#VALUE!</v>
      </c>
      <c r="M325" t="str">
        <f>IF(ISBLANK('Mortgage 1 Monthly Table'!P325),IF(N324&gt;J325,IF(J325&gt;L324,J325-L324,0),IF(OR(OR(Y324&lt;0,ISTEXT(Y324)),ISTEXT('Mortgage 1 Info Calcs'!$K$4)),"",'Mortgage 1 Info Calcs'!F$21)),'Mortgage 1 Monthly Table'!P325)</f>
        <v/>
      </c>
      <c r="N325" t="str">
        <f t="shared" si="28"/>
        <v/>
      </c>
      <c r="O325" t="str">
        <f>IF(OR(OR(Y324&lt;0,ISTEXT(Y324)),ISTEXT('Mortgage 1 Info Calcs'!$K$4)),"",(O324+M325))</f>
        <v/>
      </c>
      <c r="P325">
        <f>IF(ISBLANK('Mortgage 1 Monthly Table'!T325),IF(ISTEXT(J325),0,IF(OR(Y324&lt;Q324,AND(Y324&lt;0,NOT(ISTEXT(Y324))),ISTEXT('Mortgage 1 Info Calcs'!$K$4)),IF(-Y324&gt;P324,-Y324,Y324-Q324),IF(J325="",0,'Mortgage 1 Info Calcs'!F$26))),'Mortgage 1 Monthly Table'!T325)</f>
        <v>0</v>
      </c>
      <c r="Q325" t="str">
        <f>IF(OR(OR(Y324&lt;0,ISTEXT(Y324)),ISTEXT('Mortgage 1 Info Calcs'!$K$4)),"",IF(O325&lt;0,Q324,(Q324+P325)))</f>
        <v/>
      </c>
      <c r="R325" t="str">
        <f>IF(OR(ISERROR(L325-S325),ISTEXT('Mortgage 1 Info Calcs'!$K$4)),"",L325-S325+M325)</f>
        <v/>
      </c>
      <c r="S325">
        <f>IF(OR(IF(ISERROR(ROUND((J325-Q325-'Mortgage 1 Info Calcs'!F$24)*(G325/12),2)),0,(J325-O325-Q325-'Mortgage 1 Info Calcs'!F$24)*(G325/12)),,,ISTEXT('Mortgage 1 Info Calcs'!K$4)),IF(((J325-Q325-'Mortgage 1 Info Calcs'!F$24)*(G325/12))&gt;0,((J325-Q325-'Mortgage 1 Info Calcs'!F$24)*(G325/12)),0),0)</f>
        <v>0</v>
      </c>
      <c r="T325" t="str">
        <f>IF(OR(ISERROR(SUM(R$12:R325)),(ISTEXT(T324)),(T324=(SUM(R$12:R325)))),"",SUM(R$12:R325))</f>
        <v/>
      </c>
      <c r="U325">
        <f>SUM(S$12:S325)</f>
        <v>93290.420445652606</v>
      </c>
      <c r="V325" t="e">
        <f>IF(ISBLANK('Mortgage 1 Info Calcs'!F$28),"",IF((O325+Q325)&gt;0,((O325+Q325)*G325/12)-((O325+Q325)*(('Mortgage 1 Info Calcs'!F$28)-('Mortgage 1 Info Calcs'!F$28*'Mortgage 1 Info Calcs'!G$29))/12),""))</f>
        <v>#VALUE!</v>
      </c>
      <c r="W325" t="e">
        <f>IF(ISTEXT(V325),"",SUM(V$12:V325))</f>
        <v>#VALUE!</v>
      </c>
      <c r="X325" t="str">
        <f>IF(OR(J325=Q325,ISTEXT(Y324),ISTEXT('Mortgage 1 Info Calcs'!$F$17)),"",IF(('Mortgage 1 Info Calcs'!F$18*12)&gt;C324+1,IF(C324='Mortgage 1 Info Calcs'!F$18*12,0,'Mortgage 1 Info Calcs'!F$19+Y325*('Mortgage 1 Info Calcs'!F$17)),'Mortgage 1 Info Calcs'!F$19))</f>
        <v/>
      </c>
      <c r="Y325" t="str">
        <f>IF(OR(ISERROR(J325-R325-M325),IF(ISERROR((J325-R325-M325)=0),"True",(J325-R325-M325)=0),ISTEXT('Mortgage 1 Info Calcs'!$K$4)),"",IF((J325&gt;(L325+M325)),(FV((G325/'Mortgage 1 Variables'!E$43),1,(L325+M325),-J325+Q325+'Mortgage 1 Info Calcs'!F$24,0))+Q325+'Mortgage 1 Info Calcs'!F$24+IF(I325&gt;0,0,-I325),""))</f>
        <v/>
      </c>
      <c r="Z325" s="67" t="e">
        <f>IF((FV(IF(G325=0,'Mortgage 1 Info Calcs'!F$8,G325)/12,1,PMT(IF(G325=0,'Mortgage 1 Info Calcs'!F$8,G325)/12,('Mortgage 1 Info Calcs'!F$9*12)-C324,-Z324,0),-Z324,0))&gt;0,(FV(IF(G325=0,'Mortgage 1 Info Calcs'!F$8,G325)/12,1,PMT(IF(G325=0,'Mortgage 1 Info Calcs'!F$8,G325)/12,('Mortgage 1 Info Calcs'!F$9*12)-C324,-Z324,0),-Z324,0)),0)</f>
        <v>#NUM!</v>
      </c>
      <c r="AA325" s="67" t="e">
        <f>IF(Z325&lt;=0,0,(IPMT(IF(G325=0,'Mortgage 1 Info Calcs'!F$8,G325)/12,1,('Mortgage 1 Info Calcs'!F$9*12)-C324,-Z324,0)))</f>
        <v>#NUM!</v>
      </c>
      <c r="AB325" s="67">
        <f>IF(C325&lt;('Mortgage 1 Info Calcs'!F$9*12),SUM(AA$12:AA325),0)</f>
        <v>0</v>
      </c>
      <c r="AC325" s="14">
        <v>314</v>
      </c>
      <c r="AD325" s="174">
        <f t="shared" si="29"/>
        <v>26.166666666666668</v>
      </c>
      <c r="AE325" s="174" t="str">
        <f>IF(Y325="","",IF(J$12+X325='Mortgage 2 Monthly calcs'!J$12+'Mortgage 2 Monthly calcs'!V325,"",IF(J$12+X325&gt;'Mortgage 2 Monthly calcs'!J$12+'Mortgage 2 Monthly calcs'!V325,IF(Y325+X325+'Mortgage 1 Info Calcs'!F$15&gt;'Mortgage 2 Monthly calcs'!W325+'Mortgage 2 Monthly calcs'!V325,"",C325),IF(Y325+X325&lt;'Mortgage 2 Monthly calcs'!W325+'Mortgage 2 Monthly calcs'!V325,"",C325))))</f>
        <v/>
      </c>
      <c r="AG325" s="16"/>
      <c r="AH325" s="16"/>
      <c r="AI325" s="15"/>
    </row>
    <row r="326" spans="2:35" ht="11.25" customHeight="1" x14ac:dyDescent="0.25">
      <c r="B326">
        <f t="shared" si="27"/>
        <v>26.25</v>
      </c>
      <c r="C326">
        <v>315</v>
      </c>
      <c r="E326">
        <f t="shared" si="30"/>
        <v>2036</v>
      </c>
      <c r="F326" t="str">
        <f>VLOOKUP('Mortgage 1 Variables'!D$10,'Mortgage 1 Variables'!B$8:C$19,2)</f>
        <v>Jan</v>
      </c>
      <c r="G326">
        <f>IF(ISBLANK('Mortgage 1 Monthly Table'!G326),IF(OR(J326=Q326,ISTEXT(Y325),ISTEXT('Mortgage 1 Info Calcs'!$K$4)),0,IF(('Mortgage 1 Info Calcs'!F$7*12)&gt;C325,G325,IF(C325='Mortgage 1 Info Calcs'!F$7*12,'Mortgage 1 Info Calcs'!F$8,G325))),'Mortgage 1 Monthly Table'!G326)</f>
        <v>0</v>
      </c>
      <c r="H326" t="e">
        <f>((PMT(G326/'Mortgage 1 Variables'!E$43,('Mortgage 1 Info Calcs'!F$9*'Mortgage 1 Variables'!E$43)-C325,-J326,0)))</f>
        <v>#VALUE!</v>
      </c>
      <c r="I326">
        <f>IF(OR(ISERROR(((IPMT(G326/'Mortgage 1 Variables'!E$43,1,'Mortgage 1 Info Calcs'!F$9*'Mortgage 1 Variables'!E$43,-J326+Q326+'Mortgage 1 Info Calcs'!F$24,IF('Mortgage 1 Info Calcs'!F$5="Interest Only",-J326+Q326+'Mortgage 1 Info Calcs'!F$24,0))))),(((IPMT(G326/'Mortgage 1 Variables'!E$43,1,'Mortgage 1 Info Calcs'!F$9*'Mortgage 1 Variables'!E$43,-J$12,-J$12)))=0)),0,((IPMT(G326/'Mortgage 1 Variables'!E$43,1,'Mortgage 1 Info Calcs'!F$9*'Mortgage 1 Variables'!E$43,-J326+Q326+'Mortgage 1 Info Calcs'!F$24,IF('Mortgage 1 Info Calcs'!F$5="Interest Only",-J326+Q326+'Mortgage 1 Info Calcs'!F$24,0)))))</f>
        <v>0</v>
      </c>
      <c r="J326" t="str">
        <f>IF(Y325&gt;0,IF(ISTEXT('Mortgage 1 Info Calcs'!K$4),"0",IF(ISTEXT(Y325),Y325,Y325+(IF(ISTEXT(K326),0,K326)))),0)</f>
        <v/>
      </c>
      <c r="K326">
        <f>IF(ISBLANK('Mortgage 1 Monthly Table'!L326),0,'Mortgage 1 Monthly Table'!L326)</f>
        <v>0</v>
      </c>
      <c r="L326" t="e">
        <f>IF(ISBLANK('Mortgage 1 Monthly Table'!N326),IF('Mortgage 1 Info Calcs'!F$13="Calculated",IF('Mortgage 1 Info Calcs'!F$22="Keep Same",IF('Mortgage 1 Info Calcs'!F$5="Interest Only",IF(OR(I326&gt;L325,J326=""),I326,IF(J326&lt;L325,IF(J326&lt;L325,J326+I326,IF(L325+M325&gt;J326,L325+I326,L325)),IF(L325+M325&gt;J326,L325+I326,L325))),IF(H326&gt;L325,H326,IF(J326&gt;L325,IF(L325+M325&gt;J326,L325+I326,L325),J326+S326))),IF('Mortgage 1 Info Calcs'!F$5="Interest Only",'Mortgage 1 Monthly Calcs'!I326,'Mortgage 1 Monthly Calcs'!H326)),'Mortgage 1 Monthly Calcs'!L325),'Mortgage 1 Monthly Table'!N326)</f>
        <v>#VALUE!</v>
      </c>
      <c r="M326" t="str">
        <f>IF(ISBLANK('Mortgage 1 Monthly Table'!P326),IF(N325&gt;J326,IF(J326&gt;L325,J326-L325,0),IF(OR(OR(Y325&lt;0,ISTEXT(Y325)),ISTEXT('Mortgage 1 Info Calcs'!$K$4)),"",'Mortgage 1 Info Calcs'!F$21)),'Mortgage 1 Monthly Table'!P326)</f>
        <v/>
      </c>
      <c r="N326" t="str">
        <f t="shared" si="28"/>
        <v/>
      </c>
      <c r="O326" t="str">
        <f>IF(OR(OR(Y325&lt;0,ISTEXT(Y325)),ISTEXT('Mortgage 1 Info Calcs'!$K$4)),"",(O325+M326))</f>
        <v/>
      </c>
      <c r="P326">
        <f>IF(ISBLANK('Mortgage 1 Monthly Table'!T326),IF(ISTEXT(J326),0,IF(OR(Y325&lt;Q325,AND(Y325&lt;0,NOT(ISTEXT(Y325))),ISTEXT('Mortgage 1 Info Calcs'!$K$4)),IF(-Y325&gt;P325,-Y325,Y325-Q325),IF(J326="",0,'Mortgage 1 Info Calcs'!F$26))),'Mortgage 1 Monthly Table'!T326)</f>
        <v>0</v>
      </c>
      <c r="Q326" t="str">
        <f>IF(OR(OR(Y325&lt;0,ISTEXT(Y325)),ISTEXT('Mortgage 1 Info Calcs'!$K$4)),"",IF(O326&lt;0,Q325,(Q325+P326)))</f>
        <v/>
      </c>
      <c r="R326" t="str">
        <f>IF(OR(ISERROR(L326-S326),ISTEXT('Mortgage 1 Info Calcs'!$K$4)),"",L326-S326+M326)</f>
        <v/>
      </c>
      <c r="S326">
        <f>IF(OR(IF(ISERROR(ROUND((J326-Q326-'Mortgage 1 Info Calcs'!F$24)*(G326/12),2)),0,(J326-O326-Q326-'Mortgage 1 Info Calcs'!F$24)*(G326/12)),,,ISTEXT('Mortgage 1 Info Calcs'!K$4)),IF(((J326-Q326-'Mortgage 1 Info Calcs'!F$24)*(G326/12))&gt;0,((J326-Q326-'Mortgage 1 Info Calcs'!F$24)*(G326/12)),0),0)</f>
        <v>0</v>
      </c>
      <c r="T326" t="str">
        <f>IF(OR(ISERROR(SUM(R$12:R326)),(ISTEXT(T325)),(T325=(SUM(R$12:R326)))),"",SUM(R$12:R326))</f>
        <v/>
      </c>
      <c r="U326">
        <f>SUM(S$12:S326)</f>
        <v>93290.420445652606</v>
      </c>
      <c r="V326" t="e">
        <f>IF(ISBLANK('Mortgage 1 Info Calcs'!F$28),"",IF((O326+Q326)&gt;0,((O326+Q326)*G326/12)-((O326+Q326)*(('Mortgage 1 Info Calcs'!F$28)-('Mortgage 1 Info Calcs'!F$28*'Mortgage 1 Info Calcs'!G$29))/12),""))</f>
        <v>#VALUE!</v>
      </c>
      <c r="W326" t="e">
        <f>IF(ISTEXT(V326),"",SUM(V$12:V326))</f>
        <v>#VALUE!</v>
      </c>
      <c r="X326" t="str">
        <f>IF(OR(J326=Q326,ISTEXT(Y325),ISTEXT('Mortgage 1 Info Calcs'!$F$17)),"",IF(('Mortgage 1 Info Calcs'!F$18*12)&gt;C325+1,IF(C325='Mortgage 1 Info Calcs'!F$18*12,0,'Mortgage 1 Info Calcs'!F$19+Y326*('Mortgage 1 Info Calcs'!F$17)),'Mortgage 1 Info Calcs'!F$19))</f>
        <v/>
      </c>
      <c r="Y326" t="str">
        <f>IF(OR(ISERROR(J326-R326-M326),IF(ISERROR((J326-R326-M326)=0),"True",(J326-R326-M326)=0),ISTEXT('Mortgage 1 Info Calcs'!$K$4)),"",IF((J326&gt;(L326+M326)),(FV((G326/'Mortgage 1 Variables'!E$43),1,(L326+M326),-J326+Q326+'Mortgage 1 Info Calcs'!F$24,0))+Q326+'Mortgage 1 Info Calcs'!F$24+IF(I326&gt;0,0,-I326),""))</f>
        <v/>
      </c>
      <c r="Z326" s="67" t="e">
        <f>IF((FV(IF(G326=0,'Mortgage 1 Info Calcs'!F$8,G326)/12,1,PMT(IF(G326=0,'Mortgage 1 Info Calcs'!F$8,G326)/12,('Mortgage 1 Info Calcs'!F$9*12)-C325,-Z325,0),-Z325,0))&gt;0,(FV(IF(G326=0,'Mortgage 1 Info Calcs'!F$8,G326)/12,1,PMT(IF(G326=0,'Mortgage 1 Info Calcs'!F$8,G326)/12,('Mortgage 1 Info Calcs'!F$9*12)-C325,-Z325,0),-Z325,0)),0)</f>
        <v>#NUM!</v>
      </c>
      <c r="AA326" s="67" t="e">
        <f>IF(Z326&lt;=0,0,(IPMT(IF(G326=0,'Mortgage 1 Info Calcs'!F$8,G326)/12,1,('Mortgage 1 Info Calcs'!F$9*12)-C325,-Z325,0)))</f>
        <v>#NUM!</v>
      </c>
      <c r="AB326" s="67">
        <f>IF(C326&lt;('Mortgage 1 Info Calcs'!F$9*12),SUM(AA$12:AA326),0)</f>
        <v>0</v>
      </c>
      <c r="AC326" s="14">
        <v>315</v>
      </c>
      <c r="AD326" s="174">
        <f t="shared" si="29"/>
        <v>26.25</v>
      </c>
      <c r="AE326" s="174" t="str">
        <f>IF(Y326="","",IF(J$12+X326='Mortgage 2 Monthly calcs'!J$12+'Mortgage 2 Monthly calcs'!V326,"",IF(J$12+X326&gt;'Mortgage 2 Monthly calcs'!J$12+'Mortgage 2 Monthly calcs'!V326,IF(Y326+X326+'Mortgage 1 Info Calcs'!F$15&gt;'Mortgage 2 Monthly calcs'!W326+'Mortgage 2 Monthly calcs'!V326,"",C326),IF(Y326+X326&lt;'Mortgage 2 Monthly calcs'!W326+'Mortgage 2 Monthly calcs'!V326,"",C326))))</f>
        <v/>
      </c>
      <c r="AG326" s="16"/>
      <c r="AH326" s="16"/>
      <c r="AI326" s="15"/>
    </row>
    <row r="327" spans="2:35" ht="11.25" customHeight="1" x14ac:dyDescent="0.25">
      <c r="B327">
        <f t="shared" si="27"/>
        <v>26.333333333333332</v>
      </c>
      <c r="C327">
        <v>316</v>
      </c>
      <c r="E327" t="str">
        <f t="shared" si="30"/>
        <v/>
      </c>
      <c r="F327" t="str">
        <f>VLOOKUP('Mortgage 1 Variables'!D$11,'Mortgage 1 Variables'!B$8:C$19,2)</f>
        <v>Feb</v>
      </c>
      <c r="G327">
        <f>IF(ISBLANK('Mortgage 1 Monthly Table'!G327),IF(OR(J327=Q327,ISTEXT(Y326),ISTEXT('Mortgage 1 Info Calcs'!$K$4)),0,IF(('Mortgage 1 Info Calcs'!F$7*12)&gt;C326,G326,IF(C326='Mortgage 1 Info Calcs'!F$7*12,'Mortgage 1 Info Calcs'!F$8,G326))),'Mortgage 1 Monthly Table'!G327)</f>
        <v>0</v>
      </c>
      <c r="H327" t="e">
        <f>((PMT(G327/'Mortgage 1 Variables'!E$43,('Mortgage 1 Info Calcs'!F$9*'Mortgage 1 Variables'!E$43)-C326,-J327,0)))</f>
        <v>#VALUE!</v>
      </c>
      <c r="I327">
        <f>IF(OR(ISERROR(((IPMT(G327/'Mortgage 1 Variables'!E$43,1,'Mortgage 1 Info Calcs'!F$9*'Mortgage 1 Variables'!E$43,-J327+Q327+'Mortgage 1 Info Calcs'!F$24,IF('Mortgage 1 Info Calcs'!F$5="Interest Only",-J327+Q327+'Mortgage 1 Info Calcs'!F$24,0))))),(((IPMT(G327/'Mortgage 1 Variables'!E$43,1,'Mortgage 1 Info Calcs'!F$9*'Mortgage 1 Variables'!E$43,-J$12,-J$12)))=0)),0,((IPMT(G327/'Mortgage 1 Variables'!E$43,1,'Mortgage 1 Info Calcs'!F$9*'Mortgage 1 Variables'!E$43,-J327+Q327+'Mortgage 1 Info Calcs'!F$24,IF('Mortgage 1 Info Calcs'!F$5="Interest Only",-J327+Q327+'Mortgage 1 Info Calcs'!F$24,0)))))</f>
        <v>0</v>
      </c>
      <c r="J327" t="str">
        <f>IF(Y326&gt;0,IF(ISTEXT('Mortgage 1 Info Calcs'!K$4),"0",IF(ISTEXT(Y326),Y326,Y326+(IF(ISTEXT(K327),0,K327)))),0)</f>
        <v/>
      </c>
      <c r="K327">
        <f>IF(ISBLANK('Mortgage 1 Monthly Table'!L327),0,'Mortgage 1 Monthly Table'!L327)</f>
        <v>0</v>
      </c>
      <c r="L327" t="e">
        <f>IF(ISBLANK('Mortgage 1 Monthly Table'!N327),IF('Mortgage 1 Info Calcs'!F$13="Calculated",IF('Mortgage 1 Info Calcs'!F$22="Keep Same",IF('Mortgage 1 Info Calcs'!F$5="Interest Only",IF(OR(I327&gt;L326,J327=""),I327,IF(J327&lt;L326,IF(J327&lt;L326,J327+I327,IF(L326+M326&gt;J327,L326+I327,L326)),IF(L326+M326&gt;J327,L326+I327,L326))),IF(H327&gt;L326,H327,IF(J327&gt;L326,IF(L326+M326&gt;J327,L326+I327,L326),J327+S327))),IF('Mortgage 1 Info Calcs'!F$5="Interest Only",'Mortgage 1 Monthly Calcs'!I327,'Mortgage 1 Monthly Calcs'!H327)),'Mortgage 1 Monthly Calcs'!L326),'Mortgage 1 Monthly Table'!N327)</f>
        <v>#VALUE!</v>
      </c>
      <c r="M327" t="str">
        <f>IF(ISBLANK('Mortgage 1 Monthly Table'!P327),IF(N326&gt;J327,IF(J327&gt;L326,J327-L326,0),IF(OR(OR(Y326&lt;0,ISTEXT(Y326)),ISTEXT('Mortgage 1 Info Calcs'!$K$4)),"",'Mortgage 1 Info Calcs'!F$21)),'Mortgage 1 Monthly Table'!P327)</f>
        <v/>
      </c>
      <c r="N327" t="str">
        <f t="shared" si="28"/>
        <v/>
      </c>
      <c r="O327" t="str">
        <f>IF(OR(OR(Y326&lt;0,ISTEXT(Y326)),ISTEXT('Mortgage 1 Info Calcs'!$K$4)),"",(O326+M327))</f>
        <v/>
      </c>
      <c r="P327">
        <f>IF(ISBLANK('Mortgage 1 Monthly Table'!T327),IF(ISTEXT(J327),0,IF(OR(Y326&lt;Q326,AND(Y326&lt;0,NOT(ISTEXT(Y326))),ISTEXT('Mortgage 1 Info Calcs'!$K$4)),IF(-Y326&gt;P326,-Y326,Y326-Q326),IF(J327="",0,'Mortgage 1 Info Calcs'!F$26))),'Mortgage 1 Monthly Table'!T327)</f>
        <v>0</v>
      </c>
      <c r="Q327" t="str">
        <f>IF(OR(OR(Y326&lt;0,ISTEXT(Y326)),ISTEXT('Mortgage 1 Info Calcs'!$K$4)),"",IF(O327&lt;0,Q326,(Q326+P327)))</f>
        <v/>
      </c>
      <c r="R327" t="str">
        <f>IF(OR(ISERROR(L327-S327),ISTEXT('Mortgage 1 Info Calcs'!$K$4)),"",L327-S327+M327)</f>
        <v/>
      </c>
      <c r="S327">
        <f>IF(OR(IF(ISERROR(ROUND((J327-Q327-'Mortgage 1 Info Calcs'!F$24)*(G327/12),2)),0,(J327-O327-Q327-'Mortgage 1 Info Calcs'!F$24)*(G327/12)),,,ISTEXT('Mortgage 1 Info Calcs'!K$4)),IF(((J327-Q327-'Mortgage 1 Info Calcs'!F$24)*(G327/12))&gt;0,((J327-Q327-'Mortgage 1 Info Calcs'!F$24)*(G327/12)),0),0)</f>
        <v>0</v>
      </c>
      <c r="T327" t="str">
        <f>IF(OR(ISERROR(SUM(R$12:R327)),(ISTEXT(T326)),(T326=(SUM(R$12:R327)))),"",SUM(R$12:R327))</f>
        <v/>
      </c>
      <c r="U327">
        <f>SUM(S$12:S327)</f>
        <v>93290.420445652606</v>
      </c>
      <c r="V327" t="e">
        <f>IF(ISBLANK('Mortgage 1 Info Calcs'!F$28),"",IF((O327+Q327)&gt;0,((O327+Q327)*G327/12)-((O327+Q327)*(('Mortgage 1 Info Calcs'!F$28)-('Mortgage 1 Info Calcs'!F$28*'Mortgage 1 Info Calcs'!G$29))/12),""))</f>
        <v>#VALUE!</v>
      </c>
      <c r="W327" t="e">
        <f>IF(ISTEXT(V327),"",SUM(V$12:V327))</f>
        <v>#VALUE!</v>
      </c>
      <c r="X327" t="str">
        <f>IF(OR(J327=Q327,ISTEXT(Y326),ISTEXT('Mortgage 1 Info Calcs'!$F$17)),"",IF(('Mortgage 1 Info Calcs'!F$18*12)&gt;C326+1,IF(C326='Mortgage 1 Info Calcs'!F$18*12,0,'Mortgage 1 Info Calcs'!F$19+Y327*('Mortgage 1 Info Calcs'!F$17)),'Mortgage 1 Info Calcs'!F$19))</f>
        <v/>
      </c>
      <c r="Y327" t="str">
        <f>IF(OR(ISERROR(J327-R327-M327),IF(ISERROR((J327-R327-M327)=0),"True",(J327-R327-M327)=0),ISTEXT('Mortgage 1 Info Calcs'!$K$4)),"",IF((J327&gt;(L327+M327)),(FV((G327/'Mortgage 1 Variables'!E$43),1,(L327+M327),-J327+Q327+'Mortgage 1 Info Calcs'!F$24,0))+Q327+'Mortgage 1 Info Calcs'!F$24+IF(I327&gt;0,0,-I327),""))</f>
        <v/>
      </c>
      <c r="Z327" s="67" t="e">
        <f>IF((FV(IF(G327=0,'Mortgage 1 Info Calcs'!F$8,G327)/12,1,PMT(IF(G327=0,'Mortgage 1 Info Calcs'!F$8,G327)/12,('Mortgage 1 Info Calcs'!F$9*12)-C326,-Z326,0),-Z326,0))&gt;0,(FV(IF(G327=0,'Mortgage 1 Info Calcs'!F$8,G327)/12,1,PMT(IF(G327=0,'Mortgage 1 Info Calcs'!F$8,G327)/12,('Mortgage 1 Info Calcs'!F$9*12)-C326,-Z326,0),-Z326,0)),0)</f>
        <v>#NUM!</v>
      </c>
      <c r="AA327" s="67" t="e">
        <f>IF(Z327&lt;=0,0,(IPMT(IF(G327=0,'Mortgage 1 Info Calcs'!F$8,G327)/12,1,('Mortgage 1 Info Calcs'!F$9*12)-C326,-Z326,0)))</f>
        <v>#NUM!</v>
      </c>
      <c r="AB327" s="67">
        <f>IF(C327&lt;('Mortgage 1 Info Calcs'!F$9*12),SUM(AA$12:AA327),0)</f>
        <v>0</v>
      </c>
      <c r="AC327" s="14">
        <v>316</v>
      </c>
      <c r="AD327" s="174">
        <f t="shared" si="29"/>
        <v>26.333333333333332</v>
      </c>
      <c r="AE327" s="174" t="str">
        <f>IF(Y327="","",IF(J$12+X327='Mortgage 2 Monthly calcs'!J$12+'Mortgage 2 Monthly calcs'!V327,"",IF(J$12+X327&gt;'Mortgage 2 Monthly calcs'!J$12+'Mortgage 2 Monthly calcs'!V327,IF(Y327+X327+'Mortgage 1 Info Calcs'!F$15&gt;'Mortgage 2 Monthly calcs'!W327+'Mortgage 2 Monthly calcs'!V327,"",C327),IF(Y327+X327&lt;'Mortgage 2 Monthly calcs'!W327+'Mortgage 2 Monthly calcs'!V327,"",C327))))</f>
        <v/>
      </c>
      <c r="AG327" s="16"/>
      <c r="AH327" s="16"/>
      <c r="AI327" s="15"/>
    </row>
    <row r="328" spans="2:35" ht="11.25" customHeight="1" x14ac:dyDescent="0.25">
      <c r="B328">
        <f t="shared" si="27"/>
        <v>26.416666666666668</v>
      </c>
      <c r="C328">
        <v>317</v>
      </c>
      <c r="E328" t="str">
        <f t="shared" si="30"/>
        <v/>
      </c>
      <c r="F328" t="str">
        <f>VLOOKUP('Mortgage 1 Variables'!D$12,'Mortgage 1 Variables'!B$8:C$19,2)</f>
        <v>Mar</v>
      </c>
      <c r="G328">
        <f>IF(ISBLANK('Mortgage 1 Monthly Table'!G328),IF(OR(J328=Q328,ISTEXT(Y327),ISTEXT('Mortgage 1 Info Calcs'!$K$4)),0,IF(('Mortgage 1 Info Calcs'!F$7*12)&gt;C327,G327,IF(C327='Mortgage 1 Info Calcs'!F$7*12,'Mortgage 1 Info Calcs'!F$8,G327))),'Mortgage 1 Monthly Table'!G328)</f>
        <v>0</v>
      </c>
      <c r="H328" t="e">
        <f>((PMT(G328/'Mortgage 1 Variables'!E$43,('Mortgage 1 Info Calcs'!F$9*'Mortgage 1 Variables'!E$43)-C327,-J328,0)))</f>
        <v>#VALUE!</v>
      </c>
      <c r="I328">
        <f>IF(OR(ISERROR(((IPMT(G328/'Mortgage 1 Variables'!E$43,1,'Mortgage 1 Info Calcs'!F$9*'Mortgage 1 Variables'!E$43,-J328+Q328+'Mortgage 1 Info Calcs'!F$24,IF('Mortgage 1 Info Calcs'!F$5="Interest Only",-J328+Q328+'Mortgage 1 Info Calcs'!F$24,0))))),(((IPMT(G328/'Mortgage 1 Variables'!E$43,1,'Mortgage 1 Info Calcs'!F$9*'Mortgage 1 Variables'!E$43,-J$12,-J$12)))=0)),0,((IPMT(G328/'Mortgage 1 Variables'!E$43,1,'Mortgage 1 Info Calcs'!F$9*'Mortgage 1 Variables'!E$43,-J328+Q328+'Mortgage 1 Info Calcs'!F$24,IF('Mortgage 1 Info Calcs'!F$5="Interest Only",-J328+Q328+'Mortgage 1 Info Calcs'!F$24,0)))))</f>
        <v>0</v>
      </c>
      <c r="J328" t="str">
        <f>IF(Y327&gt;0,IF(ISTEXT('Mortgage 1 Info Calcs'!K$4),"0",IF(ISTEXT(Y327),Y327,Y327+(IF(ISTEXT(K328),0,K328)))),0)</f>
        <v/>
      </c>
      <c r="K328">
        <f>IF(ISBLANK('Mortgage 1 Monthly Table'!L328),0,'Mortgage 1 Monthly Table'!L328)</f>
        <v>0</v>
      </c>
      <c r="L328" t="e">
        <f>IF(ISBLANK('Mortgage 1 Monthly Table'!N328),IF('Mortgage 1 Info Calcs'!F$13="Calculated",IF('Mortgage 1 Info Calcs'!F$22="Keep Same",IF('Mortgage 1 Info Calcs'!F$5="Interest Only",IF(OR(I328&gt;L327,J328=""),I328,IF(J328&lt;L327,IF(J328&lt;L327,J328+I328,IF(L327+M327&gt;J328,L327+I328,L327)),IF(L327+M327&gt;J328,L327+I328,L327))),IF(H328&gt;L327,H328,IF(J328&gt;L327,IF(L327+M327&gt;J328,L327+I328,L327),J328+S328))),IF('Mortgage 1 Info Calcs'!F$5="Interest Only",'Mortgage 1 Monthly Calcs'!I328,'Mortgage 1 Monthly Calcs'!H328)),'Mortgage 1 Monthly Calcs'!L327),'Mortgage 1 Monthly Table'!N328)</f>
        <v>#VALUE!</v>
      </c>
      <c r="M328" t="str">
        <f>IF(ISBLANK('Mortgage 1 Monthly Table'!P328),IF(N327&gt;J328,IF(J328&gt;L327,J328-L327,0),IF(OR(OR(Y327&lt;0,ISTEXT(Y327)),ISTEXT('Mortgage 1 Info Calcs'!$K$4)),"",'Mortgage 1 Info Calcs'!F$21)),'Mortgage 1 Monthly Table'!P328)</f>
        <v/>
      </c>
      <c r="N328" t="str">
        <f t="shared" si="28"/>
        <v/>
      </c>
      <c r="O328" t="str">
        <f>IF(OR(OR(Y327&lt;0,ISTEXT(Y327)),ISTEXT('Mortgage 1 Info Calcs'!$K$4)),"",(O327+M328))</f>
        <v/>
      </c>
      <c r="P328">
        <f>IF(ISBLANK('Mortgage 1 Monthly Table'!T328),IF(ISTEXT(J328),0,IF(OR(Y327&lt;Q327,AND(Y327&lt;0,NOT(ISTEXT(Y327))),ISTEXT('Mortgage 1 Info Calcs'!$K$4)),IF(-Y327&gt;P327,-Y327,Y327-Q327),IF(J328="",0,'Mortgage 1 Info Calcs'!F$26))),'Mortgage 1 Monthly Table'!T328)</f>
        <v>0</v>
      </c>
      <c r="Q328" t="str">
        <f>IF(OR(OR(Y327&lt;0,ISTEXT(Y327)),ISTEXT('Mortgage 1 Info Calcs'!$K$4)),"",IF(O328&lt;0,Q327,(Q327+P328)))</f>
        <v/>
      </c>
      <c r="R328" t="str">
        <f>IF(OR(ISERROR(L328-S328),ISTEXT('Mortgage 1 Info Calcs'!$K$4)),"",L328-S328+M328)</f>
        <v/>
      </c>
      <c r="S328">
        <f>IF(OR(IF(ISERROR(ROUND((J328-Q328-'Mortgage 1 Info Calcs'!F$24)*(G328/12),2)),0,(J328-O328-Q328-'Mortgage 1 Info Calcs'!F$24)*(G328/12)),,,ISTEXT('Mortgage 1 Info Calcs'!K$4)),IF(((J328-Q328-'Mortgage 1 Info Calcs'!F$24)*(G328/12))&gt;0,((J328-Q328-'Mortgage 1 Info Calcs'!F$24)*(G328/12)),0),0)</f>
        <v>0</v>
      </c>
      <c r="T328" t="str">
        <f>IF(OR(ISERROR(SUM(R$12:R328)),(ISTEXT(T327)),(T327=(SUM(R$12:R328)))),"",SUM(R$12:R328))</f>
        <v/>
      </c>
      <c r="U328">
        <f>SUM(S$12:S328)</f>
        <v>93290.420445652606</v>
      </c>
      <c r="V328" t="e">
        <f>IF(ISBLANK('Mortgage 1 Info Calcs'!F$28),"",IF((O328+Q328)&gt;0,((O328+Q328)*G328/12)-((O328+Q328)*(('Mortgage 1 Info Calcs'!F$28)-('Mortgage 1 Info Calcs'!F$28*'Mortgage 1 Info Calcs'!G$29))/12),""))</f>
        <v>#VALUE!</v>
      </c>
      <c r="W328" t="e">
        <f>IF(ISTEXT(V328),"",SUM(V$12:V328))</f>
        <v>#VALUE!</v>
      </c>
      <c r="X328" t="str">
        <f>IF(OR(J328=Q328,ISTEXT(Y327),ISTEXT('Mortgage 1 Info Calcs'!$F$17)),"",IF(('Mortgage 1 Info Calcs'!F$18*12)&gt;C327+1,IF(C327='Mortgage 1 Info Calcs'!F$18*12,0,'Mortgage 1 Info Calcs'!F$19+Y328*('Mortgage 1 Info Calcs'!F$17)),'Mortgage 1 Info Calcs'!F$19))</f>
        <v/>
      </c>
      <c r="Y328" t="str">
        <f>IF(OR(ISERROR(J328-R328-M328),IF(ISERROR((J328-R328-M328)=0),"True",(J328-R328-M328)=0),ISTEXT('Mortgage 1 Info Calcs'!$K$4)),"",IF((J328&gt;(L328+M328)),(FV((G328/'Mortgage 1 Variables'!E$43),1,(L328+M328),-J328+Q328+'Mortgage 1 Info Calcs'!F$24,0))+Q328+'Mortgage 1 Info Calcs'!F$24+IF(I328&gt;0,0,-I328),""))</f>
        <v/>
      </c>
      <c r="Z328" s="67" t="e">
        <f>IF((FV(IF(G328=0,'Mortgage 1 Info Calcs'!F$8,G328)/12,1,PMT(IF(G328=0,'Mortgage 1 Info Calcs'!F$8,G328)/12,('Mortgage 1 Info Calcs'!F$9*12)-C327,-Z327,0),-Z327,0))&gt;0,(FV(IF(G328=0,'Mortgage 1 Info Calcs'!F$8,G328)/12,1,PMT(IF(G328=0,'Mortgage 1 Info Calcs'!F$8,G328)/12,('Mortgage 1 Info Calcs'!F$9*12)-C327,-Z327,0),-Z327,0)),0)</f>
        <v>#NUM!</v>
      </c>
      <c r="AA328" s="67" t="e">
        <f>IF(Z328&lt;=0,0,(IPMT(IF(G328=0,'Mortgage 1 Info Calcs'!F$8,G328)/12,1,('Mortgage 1 Info Calcs'!F$9*12)-C327,-Z327,0)))</f>
        <v>#NUM!</v>
      </c>
      <c r="AB328" s="67">
        <f>IF(C328&lt;('Mortgage 1 Info Calcs'!F$9*12),SUM(AA$12:AA328),0)</f>
        <v>0</v>
      </c>
      <c r="AC328" s="14">
        <v>317</v>
      </c>
      <c r="AD328" s="174">
        <f t="shared" si="29"/>
        <v>26.416666666666668</v>
      </c>
      <c r="AE328" s="174" t="str">
        <f>IF(Y328="","",IF(J$12+X328='Mortgage 2 Monthly calcs'!J$12+'Mortgage 2 Monthly calcs'!V328,"",IF(J$12+X328&gt;'Mortgage 2 Monthly calcs'!J$12+'Mortgage 2 Monthly calcs'!V328,IF(Y328+X328+'Mortgage 1 Info Calcs'!F$15&gt;'Mortgage 2 Monthly calcs'!W328+'Mortgage 2 Monthly calcs'!V328,"",C328),IF(Y328+X328&lt;'Mortgage 2 Monthly calcs'!W328+'Mortgage 2 Monthly calcs'!V328,"",C328))))</f>
        <v/>
      </c>
      <c r="AG328" s="16"/>
      <c r="AH328" s="16"/>
      <c r="AI328" s="15"/>
    </row>
    <row r="329" spans="2:35" ht="11.25" customHeight="1" x14ac:dyDescent="0.25">
      <c r="B329">
        <f t="shared" si="27"/>
        <v>26.5</v>
      </c>
      <c r="C329">
        <v>318</v>
      </c>
      <c r="E329" t="str">
        <f t="shared" si="30"/>
        <v/>
      </c>
      <c r="F329" t="str">
        <f>VLOOKUP('Mortgage 1 Variables'!D$13,'Mortgage 1 Variables'!B$8:C$19,2)</f>
        <v>Apr</v>
      </c>
      <c r="G329">
        <f>IF(ISBLANK('Mortgage 1 Monthly Table'!G329),IF(OR(J329=Q329,ISTEXT(Y328),ISTEXT('Mortgage 1 Info Calcs'!$K$4)),0,IF(('Mortgage 1 Info Calcs'!F$7*12)&gt;C328,G328,IF(C328='Mortgage 1 Info Calcs'!F$7*12,'Mortgage 1 Info Calcs'!F$8,G328))),'Mortgage 1 Monthly Table'!G329)</f>
        <v>0</v>
      </c>
      <c r="H329" t="e">
        <f>((PMT(G329/'Mortgage 1 Variables'!E$43,('Mortgage 1 Info Calcs'!F$9*'Mortgage 1 Variables'!E$43)-C328,-J329,0)))</f>
        <v>#VALUE!</v>
      </c>
      <c r="I329">
        <f>IF(OR(ISERROR(((IPMT(G329/'Mortgage 1 Variables'!E$43,1,'Mortgage 1 Info Calcs'!F$9*'Mortgage 1 Variables'!E$43,-J329+Q329+'Mortgage 1 Info Calcs'!F$24,IF('Mortgage 1 Info Calcs'!F$5="Interest Only",-J329+Q329+'Mortgage 1 Info Calcs'!F$24,0))))),(((IPMT(G329/'Mortgage 1 Variables'!E$43,1,'Mortgage 1 Info Calcs'!F$9*'Mortgage 1 Variables'!E$43,-J$12,-J$12)))=0)),0,((IPMT(G329/'Mortgage 1 Variables'!E$43,1,'Mortgage 1 Info Calcs'!F$9*'Mortgage 1 Variables'!E$43,-J329+Q329+'Mortgage 1 Info Calcs'!F$24,IF('Mortgage 1 Info Calcs'!F$5="Interest Only",-J329+Q329+'Mortgage 1 Info Calcs'!F$24,0)))))</f>
        <v>0</v>
      </c>
      <c r="J329" t="str">
        <f>IF(Y328&gt;0,IF(ISTEXT('Mortgage 1 Info Calcs'!K$4),"0",IF(ISTEXT(Y328),Y328,Y328+(IF(ISTEXT(K329),0,K329)))),0)</f>
        <v/>
      </c>
      <c r="K329">
        <f>IF(ISBLANK('Mortgage 1 Monthly Table'!L329),0,'Mortgage 1 Monthly Table'!L329)</f>
        <v>0</v>
      </c>
      <c r="L329" t="e">
        <f>IF(ISBLANK('Mortgage 1 Monthly Table'!N329),IF('Mortgage 1 Info Calcs'!F$13="Calculated",IF('Mortgage 1 Info Calcs'!F$22="Keep Same",IF('Mortgage 1 Info Calcs'!F$5="Interest Only",IF(OR(I329&gt;L328,J329=""),I329,IF(J329&lt;L328,IF(J329&lt;L328,J329+I329,IF(L328+M328&gt;J329,L328+I329,L328)),IF(L328+M328&gt;J329,L328+I329,L328))),IF(H329&gt;L328,H329,IF(J329&gt;L328,IF(L328+M328&gt;J329,L328+I329,L328),J329+S329))),IF('Mortgage 1 Info Calcs'!F$5="Interest Only",'Mortgage 1 Monthly Calcs'!I329,'Mortgage 1 Monthly Calcs'!H329)),'Mortgage 1 Monthly Calcs'!L328),'Mortgage 1 Monthly Table'!N329)</f>
        <v>#VALUE!</v>
      </c>
      <c r="M329" t="str">
        <f>IF(ISBLANK('Mortgage 1 Monthly Table'!P329),IF(N328&gt;J329,IF(J329&gt;L328,J329-L328,0),IF(OR(OR(Y328&lt;0,ISTEXT(Y328)),ISTEXT('Mortgage 1 Info Calcs'!$K$4)),"",'Mortgage 1 Info Calcs'!F$21)),'Mortgage 1 Monthly Table'!P329)</f>
        <v/>
      </c>
      <c r="N329" t="str">
        <f t="shared" si="28"/>
        <v/>
      </c>
      <c r="O329" t="str">
        <f>IF(OR(OR(Y328&lt;0,ISTEXT(Y328)),ISTEXT('Mortgage 1 Info Calcs'!$K$4)),"",(O328+M329))</f>
        <v/>
      </c>
      <c r="P329">
        <f>IF(ISBLANK('Mortgage 1 Monthly Table'!T329),IF(ISTEXT(J329),0,IF(OR(Y328&lt;Q328,AND(Y328&lt;0,NOT(ISTEXT(Y328))),ISTEXT('Mortgage 1 Info Calcs'!$K$4)),IF(-Y328&gt;P328,-Y328,Y328-Q328),IF(J329="",0,'Mortgage 1 Info Calcs'!F$26))),'Mortgage 1 Monthly Table'!T329)</f>
        <v>0</v>
      </c>
      <c r="Q329" t="str">
        <f>IF(OR(OR(Y328&lt;0,ISTEXT(Y328)),ISTEXT('Mortgage 1 Info Calcs'!$K$4)),"",IF(O329&lt;0,Q328,(Q328+P329)))</f>
        <v/>
      </c>
      <c r="R329" t="str">
        <f>IF(OR(ISERROR(L329-S329),ISTEXT('Mortgage 1 Info Calcs'!$K$4)),"",L329-S329+M329)</f>
        <v/>
      </c>
      <c r="S329">
        <f>IF(OR(IF(ISERROR(ROUND((J329-Q329-'Mortgage 1 Info Calcs'!F$24)*(G329/12),2)),0,(J329-O329-Q329-'Mortgage 1 Info Calcs'!F$24)*(G329/12)),,,ISTEXT('Mortgage 1 Info Calcs'!K$4)),IF(((J329-Q329-'Mortgage 1 Info Calcs'!F$24)*(G329/12))&gt;0,((J329-Q329-'Mortgage 1 Info Calcs'!F$24)*(G329/12)),0),0)</f>
        <v>0</v>
      </c>
      <c r="T329" t="str">
        <f>IF(OR(ISERROR(SUM(R$12:R329)),(ISTEXT(T328)),(T328=(SUM(R$12:R329)))),"",SUM(R$12:R329))</f>
        <v/>
      </c>
      <c r="U329">
        <f>SUM(S$12:S329)</f>
        <v>93290.420445652606</v>
      </c>
      <c r="V329" t="e">
        <f>IF(ISBLANK('Mortgage 1 Info Calcs'!F$28),"",IF((O329+Q329)&gt;0,((O329+Q329)*G329/12)-((O329+Q329)*(('Mortgage 1 Info Calcs'!F$28)-('Mortgage 1 Info Calcs'!F$28*'Mortgage 1 Info Calcs'!G$29))/12),""))</f>
        <v>#VALUE!</v>
      </c>
      <c r="W329" t="e">
        <f>IF(ISTEXT(V329),"",SUM(V$12:V329))</f>
        <v>#VALUE!</v>
      </c>
      <c r="X329" t="str">
        <f>IF(OR(J329=Q329,ISTEXT(Y328),ISTEXT('Mortgage 1 Info Calcs'!$F$17)),"",IF(('Mortgage 1 Info Calcs'!F$18*12)&gt;C328+1,IF(C328='Mortgage 1 Info Calcs'!F$18*12,0,'Mortgage 1 Info Calcs'!F$19+Y329*('Mortgage 1 Info Calcs'!F$17)),'Mortgage 1 Info Calcs'!F$19))</f>
        <v/>
      </c>
      <c r="Y329" t="str">
        <f>IF(OR(ISERROR(J329-R329-M329),IF(ISERROR((J329-R329-M329)=0),"True",(J329-R329-M329)=0),ISTEXT('Mortgage 1 Info Calcs'!$K$4)),"",IF((J329&gt;(L329+M329)),(FV((G329/'Mortgage 1 Variables'!E$43),1,(L329+M329),-J329+Q329+'Mortgage 1 Info Calcs'!F$24,0))+Q329+'Mortgage 1 Info Calcs'!F$24+IF(I329&gt;0,0,-I329),""))</f>
        <v/>
      </c>
      <c r="Z329" s="67" t="e">
        <f>IF((FV(IF(G329=0,'Mortgage 1 Info Calcs'!F$8,G329)/12,1,PMT(IF(G329=0,'Mortgage 1 Info Calcs'!F$8,G329)/12,('Mortgage 1 Info Calcs'!F$9*12)-C328,-Z328,0),-Z328,0))&gt;0,(FV(IF(G329=0,'Mortgage 1 Info Calcs'!F$8,G329)/12,1,PMT(IF(G329=0,'Mortgage 1 Info Calcs'!F$8,G329)/12,('Mortgage 1 Info Calcs'!F$9*12)-C328,-Z328,0),-Z328,0)),0)</f>
        <v>#NUM!</v>
      </c>
      <c r="AA329" s="67" t="e">
        <f>IF(Z329&lt;=0,0,(IPMT(IF(G329=0,'Mortgage 1 Info Calcs'!F$8,G329)/12,1,('Mortgage 1 Info Calcs'!F$9*12)-C328,-Z328,0)))</f>
        <v>#NUM!</v>
      </c>
      <c r="AB329" s="67">
        <f>IF(C329&lt;('Mortgage 1 Info Calcs'!F$9*12),SUM(AA$12:AA329),0)</f>
        <v>0</v>
      </c>
      <c r="AC329" s="14">
        <v>318</v>
      </c>
      <c r="AD329" s="174">
        <f t="shared" si="29"/>
        <v>26.5</v>
      </c>
      <c r="AE329" s="174" t="str">
        <f>IF(Y329="","",IF(J$12+X329='Mortgage 2 Monthly calcs'!J$12+'Mortgage 2 Monthly calcs'!V329,"",IF(J$12+X329&gt;'Mortgage 2 Monthly calcs'!J$12+'Mortgage 2 Monthly calcs'!V329,IF(Y329+X329+'Mortgage 1 Info Calcs'!F$15&gt;'Mortgage 2 Monthly calcs'!W329+'Mortgage 2 Monthly calcs'!V329,"",C329),IF(Y329+X329&lt;'Mortgage 2 Monthly calcs'!W329+'Mortgage 2 Monthly calcs'!V329,"",C329))))</f>
        <v/>
      </c>
      <c r="AG329" s="16"/>
      <c r="AH329" s="16"/>
      <c r="AI329" s="15"/>
    </row>
    <row r="330" spans="2:35" ht="11.25" customHeight="1" x14ac:dyDescent="0.25">
      <c r="B330">
        <f t="shared" si="27"/>
        <v>26.583333333333332</v>
      </c>
      <c r="C330">
        <v>319</v>
      </c>
      <c r="E330" t="str">
        <f t="shared" si="30"/>
        <v/>
      </c>
      <c r="F330" t="str">
        <f>VLOOKUP('Mortgage 1 Variables'!D$14,'Mortgage 1 Variables'!B$8:C$19,2)</f>
        <v>May</v>
      </c>
      <c r="G330">
        <f>IF(ISBLANK('Mortgage 1 Monthly Table'!G330),IF(OR(J330=Q330,ISTEXT(Y329),ISTEXT('Mortgage 1 Info Calcs'!$K$4)),0,IF(('Mortgage 1 Info Calcs'!F$7*12)&gt;C329,G329,IF(C329='Mortgage 1 Info Calcs'!F$7*12,'Mortgage 1 Info Calcs'!F$8,G329))),'Mortgage 1 Monthly Table'!G330)</f>
        <v>0</v>
      </c>
      <c r="H330" t="e">
        <f>((PMT(G330/'Mortgage 1 Variables'!E$43,('Mortgage 1 Info Calcs'!F$9*'Mortgage 1 Variables'!E$43)-C329,-J330,0)))</f>
        <v>#VALUE!</v>
      </c>
      <c r="I330">
        <f>IF(OR(ISERROR(((IPMT(G330/'Mortgage 1 Variables'!E$43,1,'Mortgage 1 Info Calcs'!F$9*'Mortgage 1 Variables'!E$43,-J330+Q330+'Mortgage 1 Info Calcs'!F$24,IF('Mortgage 1 Info Calcs'!F$5="Interest Only",-J330+Q330+'Mortgage 1 Info Calcs'!F$24,0))))),(((IPMT(G330/'Mortgage 1 Variables'!E$43,1,'Mortgage 1 Info Calcs'!F$9*'Mortgage 1 Variables'!E$43,-J$12,-J$12)))=0)),0,((IPMT(G330/'Mortgage 1 Variables'!E$43,1,'Mortgage 1 Info Calcs'!F$9*'Mortgage 1 Variables'!E$43,-J330+Q330+'Mortgage 1 Info Calcs'!F$24,IF('Mortgage 1 Info Calcs'!F$5="Interest Only",-J330+Q330+'Mortgage 1 Info Calcs'!F$24,0)))))</f>
        <v>0</v>
      </c>
      <c r="J330" t="str">
        <f>IF(Y329&gt;0,IF(ISTEXT('Mortgage 1 Info Calcs'!K$4),"0",IF(ISTEXT(Y329),Y329,Y329+(IF(ISTEXT(K330),0,K330)))),0)</f>
        <v/>
      </c>
      <c r="K330">
        <f>IF(ISBLANK('Mortgage 1 Monthly Table'!L330),0,'Mortgage 1 Monthly Table'!L330)</f>
        <v>0</v>
      </c>
      <c r="L330" t="e">
        <f>IF(ISBLANK('Mortgage 1 Monthly Table'!N330),IF('Mortgage 1 Info Calcs'!F$13="Calculated",IF('Mortgage 1 Info Calcs'!F$22="Keep Same",IF('Mortgage 1 Info Calcs'!F$5="Interest Only",IF(OR(I330&gt;L329,J330=""),I330,IF(J330&lt;L329,IF(J330&lt;L329,J330+I330,IF(L329+M329&gt;J330,L329+I330,L329)),IF(L329+M329&gt;J330,L329+I330,L329))),IF(H330&gt;L329,H330,IF(J330&gt;L329,IF(L329+M329&gt;J330,L329+I330,L329),J330+S330))),IF('Mortgage 1 Info Calcs'!F$5="Interest Only",'Mortgage 1 Monthly Calcs'!I330,'Mortgage 1 Monthly Calcs'!H330)),'Mortgage 1 Monthly Calcs'!L329),'Mortgage 1 Monthly Table'!N330)</f>
        <v>#VALUE!</v>
      </c>
      <c r="M330" t="str">
        <f>IF(ISBLANK('Mortgage 1 Monthly Table'!P330),IF(N329&gt;J330,IF(J330&gt;L329,J330-L329,0),IF(OR(OR(Y329&lt;0,ISTEXT(Y329)),ISTEXT('Mortgage 1 Info Calcs'!$K$4)),"",'Mortgage 1 Info Calcs'!F$21)),'Mortgage 1 Monthly Table'!P330)</f>
        <v/>
      </c>
      <c r="N330" t="str">
        <f t="shared" si="28"/>
        <v/>
      </c>
      <c r="O330" t="str">
        <f>IF(OR(OR(Y329&lt;0,ISTEXT(Y329)),ISTEXT('Mortgage 1 Info Calcs'!$K$4)),"",(O329+M330))</f>
        <v/>
      </c>
      <c r="P330">
        <f>IF(ISBLANK('Mortgage 1 Monthly Table'!T330),IF(ISTEXT(J330),0,IF(OR(Y329&lt;Q329,AND(Y329&lt;0,NOT(ISTEXT(Y329))),ISTEXT('Mortgage 1 Info Calcs'!$K$4)),IF(-Y329&gt;P329,-Y329,Y329-Q329),IF(J330="",0,'Mortgage 1 Info Calcs'!F$26))),'Mortgage 1 Monthly Table'!T330)</f>
        <v>0</v>
      </c>
      <c r="Q330" t="str">
        <f>IF(OR(OR(Y329&lt;0,ISTEXT(Y329)),ISTEXT('Mortgage 1 Info Calcs'!$K$4)),"",IF(O330&lt;0,Q329,(Q329+P330)))</f>
        <v/>
      </c>
      <c r="R330" t="str">
        <f>IF(OR(ISERROR(L330-S330),ISTEXT('Mortgage 1 Info Calcs'!$K$4)),"",L330-S330+M330)</f>
        <v/>
      </c>
      <c r="S330">
        <f>IF(OR(IF(ISERROR(ROUND((J330-Q330-'Mortgage 1 Info Calcs'!F$24)*(G330/12),2)),0,(J330-O330-Q330-'Mortgage 1 Info Calcs'!F$24)*(G330/12)),,,ISTEXT('Mortgage 1 Info Calcs'!K$4)),IF(((J330-Q330-'Mortgage 1 Info Calcs'!F$24)*(G330/12))&gt;0,((J330-Q330-'Mortgage 1 Info Calcs'!F$24)*(G330/12)),0),0)</f>
        <v>0</v>
      </c>
      <c r="T330" t="str">
        <f>IF(OR(ISERROR(SUM(R$12:R330)),(ISTEXT(T329)),(T329=(SUM(R$12:R330)))),"",SUM(R$12:R330))</f>
        <v/>
      </c>
      <c r="U330">
        <f>SUM(S$12:S330)</f>
        <v>93290.420445652606</v>
      </c>
      <c r="V330" t="e">
        <f>IF(ISBLANK('Mortgage 1 Info Calcs'!F$28),"",IF((O330+Q330)&gt;0,((O330+Q330)*G330/12)-((O330+Q330)*(('Mortgage 1 Info Calcs'!F$28)-('Mortgage 1 Info Calcs'!F$28*'Mortgage 1 Info Calcs'!G$29))/12),""))</f>
        <v>#VALUE!</v>
      </c>
      <c r="W330" t="e">
        <f>IF(ISTEXT(V330),"",SUM(V$12:V330))</f>
        <v>#VALUE!</v>
      </c>
      <c r="X330" t="str">
        <f>IF(OR(J330=Q330,ISTEXT(Y329),ISTEXT('Mortgage 1 Info Calcs'!$F$17)),"",IF(('Mortgage 1 Info Calcs'!F$18*12)&gt;C329+1,IF(C329='Mortgage 1 Info Calcs'!F$18*12,0,'Mortgage 1 Info Calcs'!F$19+Y330*('Mortgage 1 Info Calcs'!F$17)),'Mortgage 1 Info Calcs'!F$19))</f>
        <v/>
      </c>
      <c r="Y330" t="str">
        <f>IF(OR(ISERROR(J330-R330-M330),IF(ISERROR((J330-R330-M330)=0),"True",(J330-R330-M330)=0),ISTEXT('Mortgage 1 Info Calcs'!$K$4)),"",IF((J330&gt;(L330+M330)),(FV((G330/'Mortgage 1 Variables'!E$43),1,(L330+M330),-J330+Q330+'Mortgage 1 Info Calcs'!F$24,0))+Q330+'Mortgage 1 Info Calcs'!F$24+IF(I330&gt;0,0,-I330),""))</f>
        <v/>
      </c>
      <c r="Z330" s="67" t="e">
        <f>IF((FV(IF(G330=0,'Mortgage 1 Info Calcs'!F$8,G330)/12,1,PMT(IF(G330=0,'Mortgage 1 Info Calcs'!F$8,G330)/12,('Mortgage 1 Info Calcs'!F$9*12)-C329,-Z329,0),-Z329,0))&gt;0,(FV(IF(G330=0,'Mortgage 1 Info Calcs'!F$8,G330)/12,1,PMT(IF(G330=0,'Mortgage 1 Info Calcs'!F$8,G330)/12,('Mortgage 1 Info Calcs'!F$9*12)-C329,-Z329,0),-Z329,0)),0)</f>
        <v>#NUM!</v>
      </c>
      <c r="AA330" s="67" t="e">
        <f>IF(Z330&lt;=0,0,(IPMT(IF(G330=0,'Mortgage 1 Info Calcs'!F$8,G330)/12,1,('Mortgage 1 Info Calcs'!F$9*12)-C329,-Z329,0)))</f>
        <v>#NUM!</v>
      </c>
      <c r="AB330" s="67">
        <f>IF(C330&lt;('Mortgage 1 Info Calcs'!F$9*12),SUM(AA$12:AA330),0)</f>
        <v>0</v>
      </c>
      <c r="AC330" s="14">
        <v>319</v>
      </c>
      <c r="AD330" s="174">
        <f t="shared" si="29"/>
        <v>26.583333333333332</v>
      </c>
      <c r="AE330" s="174" t="str">
        <f>IF(Y330="","",IF(J$12+X330='Mortgage 2 Monthly calcs'!J$12+'Mortgage 2 Monthly calcs'!V330,"",IF(J$12+X330&gt;'Mortgage 2 Monthly calcs'!J$12+'Mortgage 2 Monthly calcs'!V330,IF(Y330+X330+'Mortgage 1 Info Calcs'!F$15&gt;'Mortgage 2 Monthly calcs'!W330+'Mortgage 2 Monthly calcs'!V330,"",C330),IF(Y330+X330&lt;'Mortgage 2 Monthly calcs'!W330+'Mortgage 2 Monthly calcs'!V330,"",C330))))</f>
        <v/>
      </c>
      <c r="AG330" s="16"/>
      <c r="AH330" s="16"/>
      <c r="AI330" s="15"/>
    </row>
    <row r="331" spans="2:35" ht="11.25" customHeight="1" x14ac:dyDescent="0.25">
      <c r="B331">
        <f t="shared" si="27"/>
        <v>26.666666666666668</v>
      </c>
      <c r="C331">
        <v>320</v>
      </c>
      <c r="E331" t="str">
        <f t="shared" si="30"/>
        <v/>
      </c>
      <c r="F331" t="str">
        <f>VLOOKUP('Mortgage 1 Variables'!D$15,'Mortgage 1 Variables'!B$8:C$19,2)</f>
        <v>Jun</v>
      </c>
      <c r="G331">
        <f>IF(ISBLANK('Mortgage 1 Monthly Table'!G331),IF(OR(J331=Q331,ISTEXT(Y330),ISTEXT('Mortgage 1 Info Calcs'!$K$4)),0,IF(('Mortgage 1 Info Calcs'!F$7*12)&gt;C330,G330,IF(C330='Mortgage 1 Info Calcs'!F$7*12,'Mortgage 1 Info Calcs'!F$8,G330))),'Mortgage 1 Monthly Table'!G331)</f>
        <v>0</v>
      </c>
      <c r="H331" t="e">
        <f>((PMT(G331/'Mortgage 1 Variables'!E$43,('Mortgage 1 Info Calcs'!F$9*'Mortgage 1 Variables'!E$43)-C330,-J331,0)))</f>
        <v>#VALUE!</v>
      </c>
      <c r="I331">
        <f>IF(OR(ISERROR(((IPMT(G331/'Mortgage 1 Variables'!E$43,1,'Mortgage 1 Info Calcs'!F$9*'Mortgage 1 Variables'!E$43,-J331+Q331+'Mortgage 1 Info Calcs'!F$24,IF('Mortgage 1 Info Calcs'!F$5="Interest Only",-J331+Q331+'Mortgage 1 Info Calcs'!F$24,0))))),(((IPMT(G331/'Mortgage 1 Variables'!E$43,1,'Mortgage 1 Info Calcs'!F$9*'Mortgage 1 Variables'!E$43,-J$12,-J$12)))=0)),0,((IPMT(G331/'Mortgage 1 Variables'!E$43,1,'Mortgage 1 Info Calcs'!F$9*'Mortgage 1 Variables'!E$43,-J331+Q331+'Mortgage 1 Info Calcs'!F$24,IF('Mortgage 1 Info Calcs'!F$5="Interest Only",-J331+Q331+'Mortgage 1 Info Calcs'!F$24,0)))))</f>
        <v>0</v>
      </c>
      <c r="J331" t="str">
        <f>IF(Y330&gt;0,IF(ISTEXT('Mortgage 1 Info Calcs'!K$4),"0",IF(ISTEXT(Y330),Y330,Y330+(IF(ISTEXT(K331),0,K331)))),0)</f>
        <v/>
      </c>
      <c r="K331">
        <f>IF(ISBLANK('Mortgage 1 Monthly Table'!L331),0,'Mortgage 1 Monthly Table'!L331)</f>
        <v>0</v>
      </c>
      <c r="L331" t="e">
        <f>IF(ISBLANK('Mortgage 1 Monthly Table'!N331),IF('Mortgage 1 Info Calcs'!F$13="Calculated",IF('Mortgage 1 Info Calcs'!F$22="Keep Same",IF('Mortgage 1 Info Calcs'!F$5="Interest Only",IF(OR(I331&gt;L330,J331=""),I331,IF(J331&lt;L330,IF(J331&lt;L330,J331+I331,IF(L330+M330&gt;J331,L330+I331,L330)),IF(L330+M330&gt;J331,L330+I331,L330))),IF(H331&gt;L330,H331,IF(J331&gt;L330,IF(L330+M330&gt;J331,L330+I331,L330),J331+S331))),IF('Mortgage 1 Info Calcs'!F$5="Interest Only",'Mortgage 1 Monthly Calcs'!I331,'Mortgage 1 Monthly Calcs'!H331)),'Mortgage 1 Monthly Calcs'!L330),'Mortgage 1 Monthly Table'!N331)</f>
        <v>#VALUE!</v>
      </c>
      <c r="M331" t="str">
        <f>IF(ISBLANK('Mortgage 1 Monthly Table'!P331),IF(N330&gt;J331,IF(J331&gt;L330,J331-L330,0),IF(OR(OR(Y330&lt;0,ISTEXT(Y330)),ISTEXT('Mortgage 1 Info Calcs'!$K$4)),"",'Mortgage 1 Info Calcs'!F$21)),'Mortgage 1 Monthly Table'!P331)</f>
        <v/>
      </c>
      <c r="N331" t="str">
        <f t="shared" si="28"/>
        <v/>
      </c>
      <c r="O331" t="str">
        <f>IF(OR(OR(Y330&lt;0,ISTEXT(Y330)),ISTEXT('Mortgage 1 Info Calcs'!$K$4)),"",(O330+M331))</f>
        <v/>
      </c>
      <c r="P331">
        <f>IF(ISBLANK('Mortgage 1 Monthly Table'!T331),IF(ISTEXT(J331),0,IF(OR(Y330&lt;Q330,AND(Y330&lt;0,NOT(ISTEXT(Y330))),ISTEXT('Mortgage 1 Info Calcs'!$K$4)),IF(-Y330&gt;P330,-Y330,Y330-Q330),IF(J331="",0,'Mortgage 1 Info Calcs'!F$26))),'Mortgage 1 Monthly Table'!T331)</f>
        <v>0</v>
      </c>
      <c r="Q331" t="str">
        <f>IF(OR(OR(Y330&lt;0,ISTEXT(Y330)),ISTEXT('Mortgage 1 Info Calcs'!$K$4)),"",IF(O331&lt;0,Q330,(Q330+P331)))</f>
        <v/>
      </c>
      <c r="R331" t="str">
        <f>IF(OR(ISERROR(L331-S331),ISTEXT('Mortgage 1 Info Calcs'!$K$4)),"",L331-S331+M331)</f>
        <v/>
      </c>
      <c r="S331">
        <f>IF(OR(IF(ISERROR(ROUND((J331-Q331-'Mortgage 1 Info Calcs'!F$24)*(G331/12),2)),0,(J331-O331-Q331-'Mortgage 1 Info Calcs'!F$24)*(G331/12)),,,ISTEXT('Mortgage 1 Info Calcs'!K$4)),IF(((J331-Q331-'Mortgage 1 Info Calcs'!F$24)*(G331/12))&gt;0,((J331-Q331-'Mortgage 1 Info Calcs'!F$24)*(G331/12)),0),0)</f>
        <v>0</v>
      </c>
      <c r="T331" t="str">
        <f>IF(OR(ISERROR(SUM(R$12:R331)),(ISTEXT(T330)),(T330=(SUM(R$12:R331)))),"",SUM(R$12:R331))</f>
        <v/>
      </c>
      <c r="U331">
        <f>SUM(S$12:S331)</f>
        <v>93290.420445652606</v>
      </c>
      <c r="V331" t="e">
        <f>IF(ISBLANK('Mortgage 1 Info Calcs'!F$28),"",IF((O331+Q331)&gt;0,((O331+Q331)*G331/12)-((O331+Q331)*(('Mortgage 1 Info Calcs'!F$28)-('Mortgage 1 Info Calcs'!F$28*'Mortgage 1 Info Calcs'!G$29))/12),""))</f>
        <v>#VALUE!</v>
      </c>
      <c r="W331" t="e">
        <f>IF(ISTEXT(V331),"",SUM(V$12:V331))</f>
        <v>#VALUE!</v>
      </c>
      <c r="X331" t="str">
        <f>IF(OR(J331=Q331,ISTEXT(Y330),ISTEXT('Mortgage 1 Info Calcs'!$F$17)),"",IF(('Mortgage 1 Info Calcs'!F$18*12)&gt;C330+1,IF(C330='Mortgage 1 Info Calcs'!F$18*12,0,'Mortgage 1 Info Calcs'!F$19+Y331*('Mortgage 1 Info Calcs'!F$17)),'Mortgage 1 Info Calcs'!F$19))</f>
        <v/>
      </c>
      <c r="Y331" t="str">
        <f>IF(OR(ISERROR(J331-R331-M331),IF(ISERROR((J331-R331-M331)=0),"True",(J331-R331-M331)=0),ISTEXT('Mortgage 1 Info Calcs'!$K$4)),"",IF((J331&gt;(L331+M331)),(FV((G331/'Mortgage 1 Variables'!E$43),1,(L331+M331),-J331+Q331+'Mortgage 1 Info Calcs'!F$24,0))+Q331+'Mortgage 1 Info Calcs'!F$24+IF(I331&gt;0,0,-I331),""))</f>
        <v/>
      </c>
      <c r="Z331" s="67" t="e">
        <f>IF((FV(IF(G331=0,'Mortgage 1 Info Calcs'!F$8,G331)/12,1,PMT(IF(G331=0,'Mortgage 1 Info Calcs'!F$8,G331)/12,('Mortgage 1 Info Calcs'!F$9*12)-C330,-Z330,0),-Z330,0))&gt;0,(FV(IF(G331=0,'Mortgage 1 Info Calcs'!F$8,G331)/12,1,PMT(IF(G331=0,'Mortgage 1 Info Calcs'!F$8,G331)/12,('Mortgage 1 Info Calcs'!F$9*12)-C330,-Z330,0),-Z330,0)),0)</f>
        <v>#NUM!</v>
      </c>
      <c r="AA331" s="67" t="e">
        <f>IF(Z331&lt;=0,0,(IPMT(IF(G331=0,'Mortgage 1 Info Calcs'!F$8,G331)/12,1,('Mortgage 1 Info Calcs'!F$9*12)-C330,-Z330,0)))</f>
        <v>#NUM!</v>
      </c>
      <c r="AB331" s="67">
        <f>IF(C331&lt;('Mortgage 1 Info Calcs'!F$9*12),SUM(AA$12:AA331),0)</f>
        <v>0</v>
      </c>
      <c r="AC331" s="14">
        <v>320</v>
      </c>
      <c r="AD331" s="174">
        <f t="shared" si="29"/>
        <v>26.666666666666668</v>
      </c>
      <c r="AE331" s="174" t="str">
        <f>IF(Y331="","",IF(J$12+X331='Mortgage 2 Monthly calcs'!J$12+'Mortgage 2 Monthly calcs'!V331,"",IF(J$12+X331&gt;'Mortgage 2 Monthly calcs'!J$12+'Mortgage 2 Monthly calcs'!V331,IF(Y331+X331+'Mortgage 1 Info Calcs'!F$15&gt;'Mortgage 2 Monthly calcs'!W331+'Mortgage 2 Monthly calcs'!V331,"",C331),IF(Y331+X331&lt;'Mortgage 2 Monthly calcs'!W331+'Mortgage 2 Monthly calcs'!V331,"",C331))))</f>
        <v/>
      </c>
      <c r="AG331" s="16"/>
      <c r="AH331" s="16"/>
      <c r="AI331" s="15"/>
    </row>
    <row r="332" spans="2:35" ht="11.25" customHeight="1" x14ac:dyDescent="0.25">
      <c r="B332">
        <f t="shared" si="27"/>
        <v>26.75</v>
      </c>
      <c r="C332">
        <v>321</v>
      </c>
      <c r="E332" t="str">
        <f t="shared" si="30"/>
        <v/>
      </c>
      <c r="F332" t="str">
        <f>VLOOKUP('Mortgage 1 Variables'!D$16,'Mortgage 1 Variables'!B$8:C$19,2)</f>
        <v>Jul</v>
      </c>
      <c r="G332">
        <f>IF(ISBLANK('Mortgage 1 Monthly Table'!G332),IF(OR(J332=Q332,ISTEXT(Y331),ISTEXT('Mortgage 1 Info Calcs'!$K$4)),0,IF(('Mortgage 1 Info Calcs'!F$7*12)&gt;C331,G331,IF(C331='Mortgage 1 Info Calcs'!F$7*12,'Mortgage 1 Info Calcs'!F$8,G331))),'Mortgage 1 Monthly Table'!G332)</f>
        <v>0</v>
      </c>
      <c r="H332" t="e">
        <f>((PMT(G332/'Mortgage 1 Variables'!E$43,('Mortgage 1 Info Calcs'!F$9*'Mortgage 1 Variables'!E$43)-C331,-J332,0)))</f>
        <v>#VALUE!</v>
      </c>
      <c r="I332">
        <f>IF(OR(ISERROR(((IPMT(G332/'Mortgage 1 Variables'!E$43,1,'Mortgage 1 Info Calcs'!F$9*'Mortgage 1 Variables'!E$43,-J332+Q332+'Mortgage 1 Info Calcs'!F$24,IF('Mortgage 1 Info Calcs'!F$5="Interest Only",-J332+Q332+'Mortgage 1 Info Calcs'!F$24,0))))),(((IPMT(G332/'Mortgage 1 Variables'!E$43,1,'Mortgage 1 Info Calcs'!F$9*'Mortgage 1 Variables'!E$43,-J$12,-J$12)))=0)),0,((IPMT(G332/'Mortgage 1 Variables'!E$43,1,'Mortgage 1 Info Calcs'!F$9*'Mortgage 1 Variables'!E$43,-J332+Q332+'Mortgage 1 Info Calcs'!F$24,IF('Mortgage 1 Info Calcs'!F$5="Interest Only",-J332+Q332+'Mortgage 1 Info Calcs'!F$24,0)))))</f>
        <v>0</v>
      </c>
      <c r="J332" t="str">
        <f>IF(Y331&gt;0,IF(ISTEXT('Mortgage 1 Info Calcs'!K$4),"0",IF(ISTEXT(Y331),Y331,Y331+(IF(ISTEXT(K332),0,K332)))),0)</f>
        <v/>
      </c>
      <c r="K332">
        <f>IF(ISBLANK('Mortgage 1 Monthly Table'!L332),0,'Mortgage 1 Monthly Table'!L332)</f>
        <v>0</v>
      </c>
      <c r="L332" t="e">
        <f>IF(ISBLANK('Mortgage 1 Monthly Table'!N332),IF('Mortgage 1 Info Calcs'!F$13="Calculated",IF('Mortgage 1 Info Calcs'!F$22="Keep Same",IF('Mortgage 1 Info Calcs'!F$5="Interest Only",IF(OR(I332&gt;L331,J332=""),I332,IF(J332&lt;L331,IF(J332&lt;L331,J332+I332,IF(L331+M331&gt;J332,L331+I332,L331)),IF(L331+M331&gt;J332,L331+I332,L331))),IF(H332&gt;L331,H332,IF(J332&gt;L331,IF(L331+M331&gt;J332,L331+I332,L331),J332+S332))),IF('Mortgage 1 Info Calcs'!F$5="Interest Only",'Mortgage 1 Monthly Calcs'!I332,'Mortgage 1 Monthly Calcs'!H332)),'Mortgage 1 Monthly Calcs'!L331),'Mortgage 1 Monthly Table'!N332)</f>
        <v>#VALUE!</v>
      </c>
      <c r="M332" t="str">
        <f>IF(ISBLANK('Mortgage 1 Monthly Table'!P332),IF(N331&gt;J332,IF(J332&gt;L331,J332-L331,0),IF(OR(OR(Y331&lt;0,ISTEXT(Y331)),ISTEXT('Mortgage 1 Info Calcs'!$K$4)),"",'Mortgage 1 Info Calcs'!F$21)),'Mortgage 1 Monthly Table'!P332)</f>
        <v/>
      </c>
      <c r="N332" t="str">
        <f t="shared" si="28"/>
        <v/>
      </c>
      <c r="O332" t="str">
        <f>IF(OR(OR(Y331&lt;0,ISTEXT(Y331)),ISTEXT('Mortgage 1 Info Calcs'!$K$4)),"",(O331+M332))</f>
        <v/>
      </c>
      <c r="P332">
        <f>IF(ISBLANK('Mortgage 1 Monthly Table'!T332),IF(ISTEXT(J332),0,IF(OR(Y331&lt;Q331,AND(Y331&lt;0,NOT(ISTEXT(Y331))),ISTEXT('Mortgage 1 Info Calcs'!$K$4)),IF(-Y331&gt;P331,-Y331,Y331-Q331),IF(J332="",0,'Mortgage 1 Info Calcs'!F$26))),'Mortgage 1 Monthly Table'!T332)</f>
        <v>0</v>
      </c>
      <c r="Q332" t="str">
        <f>IF(OR(OR(Y331&lt;0,ISTEXT(Y331)),ISTEXT('Mortgage 1 Info Calcs'!$K$4)),"",IF(O332&lt;0,Q331,(Q331+P332)))</f>
        <v/>
      </c>
      <c r="R332" t="str">
        <f>IF(OR(ISERROR(L332-S332),ISTEXT('Mortgage 1 Info Calcs'!$K$4)),"",L332-S332+M332)</f>
        <v/>
      </c>
      <c r="S332">
        <f>IF(OR(IF(ISERROR(ROUND((J332-Q332-'Mortgage 1 Info Calcs'!F$24)*(G332/12),2)),0,(J332-O332-Q332-'Mortgage 1 Info Calcs'!F$24)*(G332/12)),,,ISTEXT('Mortgage 1 Info Calcs'!K$4)),IF(((J332-Q332-'Mortgage 1 Info Calcs'!F$24)*(G332/12))&gt;0,((J332-Q332-'Mortgage 1 Info Calcs'!F$24)*(G332/12)),0),0)</f>
        <v>0</v>
      </c>
      <c r="T332" t="str">
        <f>IF(OR(ISERROR(SUM(R$12:R332)),(ISTEXT(T331)),(T331=(SUM(R$12:R332)))),"",SUM(R$12:R332))</f>
        <v/>
      </c>
      <c r="U332">
        <f>SUM(S$12:S332)</f>
        <v>93290.420445652606</v>
      </c>
      <c r="V332" t="e">
        <f>IF(ISBLANK('Mortgage 1 Info Calcs'!F$28),"",IF((O332+Q332)&gt;0,((O332+Q332)*G332/12)-((O332+Q332)*(('Mortgage 1 Info Calcs'!F$28)-('Mortgage 1 Info Calcs'!F$28*'Mortgage 1 Info Calcs'!G$29))/12),""))</f>
        <v>#VALUE!</v>
      </c>
      <c r="W332" t="e">
        <f>IF(ISTEXT(V332),"",SUM(V$12:V332))</f>
        <v>#VALUE!</v>
      </c>
      <c r="X332" t="str">
        <f>IF(OR(J332=Q332,ISTEXT(Y331),ISTEXT('Mortgage 1 Info Calcs'!$F$17)),"",IF(('Mortgage 1 Info Calcs'!F$18*12)&gt;C331+1,IF(C331='Mortgage 1 Info Calcs'!F$18*12,0,'Mortgage 1 Info Calcs'!F$19+Y332*('Mortgage 1 Info Calcs'!F$17)),'Mortgage 1 Info Calcs'!F$19))</f>
        <v/>
      </c>
      <c r="Y332" t="str">
        <f>IF(OR(ISERROR(J332-R332-M332),IF(ISERROR((J332-R332-M332)=0),"True",(J332-R332-M332)=0),ISTEXT('Mortgage 1 Info Calcs'!$K$4)),"",IF((J332&gt;(L332+M332)),(FV((G332/'Mortgage 1 Variables'!E$43),1,(L332+M332),-J332+Q332+'Mortgage 1 Info Calcs'!F$24,0))+Q332+'Mortgage 1 Info Calcs'!F$24+IF(I332&gt;0,0,-I332),""))</f>
        <v/>
      </c>
      <c r="Z332" s="67" t="e">
        <f>IF((FV(IF(G332=0,'Mortgage 1 Info Calcs'!F$8,G332)/12,1,PMT(IF(G332=0,'Mortgage 1 Info Calcs'!F$8,G332)/12,('Mortgage 1 Info Calcs'!F$9*12)-C331,-Z331,0),-Z331,0))&gt;0,(FV(IF(G332=0,'Mortgage 1 Info Calcs'!F$8,G332)/12,1,PMT(IF(G332=0,'Mortgage 1 Info Calcs'!F$8,G332)/12,('Mortgage 1 Info Calcs'!F$9*12)-C331,-Z331,0),-Z331,0)),0)</f>
        <v>#NUM!</v>
      </c>
      <c r="AA332" s="67" t="e">
        <f>IF(Z332&lt;=0,0,(IPMT(IF(G332=0,'Mortgage 1 Info Calcs'!F$8,G332)/12,1,('Mortgage 1 Info Calcs'!F$9*12)-C331,-Z331,0)))</f>
        <v>#NUM!</v>
      </c>
      <c r="AB332" s="67">
        <f>IF(C332&lt;('Mortgage 1 Info Calcs'!F$9*12),SUM(AA$12:AA332),0)</f>
        <v>0</v>
      </c>
      <c r="AC332" s="14">
        <v>321</v>
      </c>
      <c r="AD332" s="174">
        <f t="shared" si="29"/>
        <v>26.75</v>
      </c>
      <c r="AE332" s="174" t="str">
        <f>IF(Y332="","",IF(J$12+X332='Mortgage 2 Monthly calcs'!J$12+'Mortgage 2 Monthly calcs'!V332,"",IF(J$12+X332&gt;'Mortgage 2 Monthly calcs'!J$12+'Mortgage 2 Monthly calcs'!V332,IF(Y332+X332+'Mortgage 1 Info Calcs'!F$15&gt;'Mortgage 2 Monthly calcs'!W332+'Mortgage 2 Monthly calcs'!V332,"",C332),IF(Y332+X332&lt;'Mortgage 2 Monthly calcs'!W332+'Mortgage 2 Monthly calcs'!V332,"",C332))))</f>
        <v/>
      </c>
      <c r="AG332" s="16"/>
      <c r="AH332" s="16"/>
      <c r="AI332" s="15"/>
    </row>
    <row r="333" spans="2:35" ht="11.25" customHeight="1" x14ac:dyDescent="0.25">
      <c r="B333">
        <f t="shared" ref="B333:B396" si="31">C333/12</f>
        <v>26.833333333333332</v>
      </c>
      <c r="C333">
        <v>322</v>
      </c>
      <c r="E333" t="str">
        <f t="shared" si="30"/>
        <v/>
      </c>
      <c r="F333" t="str">
        <f>VLOOKUP('Mortgage 1 Variables'!D$17,'Mortgage 1 Variables'!B$8:C$19,2)</f>
        <v>Aug</v>
      </c>
      <c r="G333">
        <f>IF(ISBLANK('Mortgage 1 Monthly Table'!G333),IF(OR(J333=Q333,ISTEXT(Y332),ISTEXT('Mortgage 1 Info Calcs'!$K$4)),0,IF(('Mortgage 1 Info Calcs'!F$7*12)&gt;C332,G332,IF(C332='Mortgage 1 Info Calcs'!F$7*12,'Mortgage 1 Info Calcs'!F$8,G332))),'Mortgage 1 Monthly Table'!G333)</f>
        <v>0</v>
      </c>
      <c r="H333" t="e">
        <f>((PMT(G333/'Mortgage 1 Variables'!E$43,('Mortgage 1 Info Calcs'!F$9*'Mortgage 1 Variables'!E$43)-C332,-J333,0)))</f>
        <v>#VALUE!</v>
      </c>
      <c r="I333">
        <f>IF(OR(ISERROR(((IPMT(G333/'Mortgage 1 Variables'!E$43,1,'Mortgage 1 Info Calcs'!F$9*'Mortgage 1 Variables'!E$43,-J333+Q333+'Mortgage 1 Info Calcs'!F$24,IF('Mortgage 1 Info Calcs'!F$5="Interest Only",-J333+Q333+'Mortgage 1 Info Calcs'!F$24,0))))),(((IPMT(G333/'Mortgage 1 Variables'!E$43,1,'Mortgage 1 Info Calcs'!F$9*'Mortgage 1 Variables'!E$43,-J$12,-J$12)))=0)),0,((IPMT(G333/'Mortgage 1 Variables'!E$43,1,'Mortgage 1 Info Calcs'!F$9*'Mortgage 1 Variables'!E$43,-J333+Q333+'Mortgage 1 Info Calcs'!F$24,IF('Mortgage 1 Info Calcs'!F$5="Interest Only",-J333+Q333+'Mortgage 1 Info Calcs'!F$24,0)))))</f>
        <v>0</v>
      </c>
      <c r="J333" t="str">
        <f>IF(Y332&gt;0,IF(ISTEXT('Mortgage 1 Info Calcs'!K$4),"0",IF(ISTEXT(Y332),Y332,Y332+(IF(ISTEXT(K333),0,K333)))),0)</f>
        <v/>
      </c>
      <c r="K333">
        <f>IF(ISBLANK('Mortgage 1 Monthly Table'!L333),0,'Mortgage 1 Monthly Table'!L333)</f>
        <v>0</v>
      </c>
      <c r="L333" t="e">
        <f>IF(ISBLANK('Mortgage 1 Monthly Table'!N333),IF('Mortgage 1 Info Calcs'!F$13="Calculated",IF('Mortgage 1 Info Calcs'!F$22="Keep Same",IF('Mortgage 1 Info Calcs'!F$5="Interest Only",IF(OR(I333&gt;L332,J333=""),I333,IF(J333&lt;L332,IF(J333&lt;L332,J333+I333,IF(L332+M332&gt;J333,L332+I333,L332)),IF(L332+M332&gt;J333,L332+I333,L332))),IF(H333&gt;L332,H333,IF(J333&gt;L332,IF(L332+M332&gt;J333,L332+I333,L332),J333+S333))),IF('Mortgage 1 Info Calcs'!F$5="Interest Only",'Mortgage 1 Monthly Calcs'!I333,'Mortgage 1 Monthly Calcs'!H333)),'Mortgage 1 Monthly Calcs'!L332),'Mortgage 1 Monthly Table'!N333)</f>
        <v>#VALUE!</v>
      </c>
      <c r="M333" t="str">
        <f>IF(ISBLANK('Mortgage 1 Monthly Table'!P333),IF(N332&gt;J333,IF(J333&gt;L332,J333-L332,0),IF(OR(OR(Y332&lt;0,ISTEXT(Y332)),ISTEXT('Mortgage 1 Info Calcs'!$K$4)),"",'Mortgage 1 Info Calcs'!F$21)),'Mortgage 1 Monthly Table'!P333)</f>
        <v/>
      </c>
      <c r="N333" t="str">
        <f t="shared" ref="N333:N396" si="32">IF(ISTEXT(M333),"",L333+M333)</f>
        <v/>
      </c>
      <c r="O333" t="str">
        <f>IF(OR(OR(Y332&lt;0,ISTEXT(Y332)),ISTEXT('Mortgage 1 Info Calcs'!$K$4)),"",(O332+M333))</f>
        <v/>
      </c>
      <c r="P333">
        <f>IF(ISBLANK('Mortgage 1 Monthly Table'!T333),IF(ISTEXT(J333),0,IF(OR(Y332&lt;Q332,AND(Y332&lt;0,NOT(ISTEXT(Y332))),ISTEXT('Mortgage 1 Info Calcs'!$K$4)),IF(-Y332&gt;P332,-Y332,Y332-Q332),IF(J333="",0,'Mortgage 1 Info Calcs'!F$26))),'Mortgage 1 Monthly Table'!T333)</f>
        <v>0</v>
      </c>
      <c r="Q333" t="str">
        <f>IF(OR(OR(Y332&lt;0,ISTEXT(Y332)),ISTEXT('Mortgage 1 Info Calcs'!$K$4)),"",IF(O333&lt;0,Q332,(Q332+P333)))</f>
        <v/>
      </c>
      <c r="R333" t="str">
        <f>IF(OR(ISERROR(L333-S333),ISTEXT('Mortgage 1 Info Calcs'!$K$4)),"",L333-S333+M333)</f>
        <v/>
      </c>
      <c r="S333">
        <f>IF(OR(IF(ISERROR(ROUND((J333-Q333-'Mortgage 1 Info Calcs'!F$24)*(G333/12),2)),0,(J333-O333-Q333-'Mortgage 1 Info Calcs'!F$24)*(G333/12)),,,ISTEXT('Mortgage 1 Info Calcs'!K$4)),IF(((J333-Q333-'Mortgage 1 Info Calcs'!F$24)*(G333/12))&gt;0,((J333-Q333-'Mortgage 1 Info Calcs'!F$24)*(G333/12)),0),0)</f>
        <v>0</v>
      </c>
      <c r="T333" t="str">
        <f>IF(OR(ISERROR(SUM(R$12:R333)),(ISTEXT(T332)),(T332=(SUM(R$12:R333)))),"",SUM(R$12:R333))</f>
        <v/>
      </c>
      <c r="U333">
        <f>SUM(S$12:S333)</f>
        <v>93290.420445652606</v>
      </c>
      <c r="V333" t="e">
        <f>IF(ISBLANK('Mortgage 1 Info Calcs'!F$28),"",IF((O333+Q333)&gt;0,((O333+Q333)*G333/12)-((O333+Q333)*(('Mortgage 1 Info Calcs'!F$28)-('Mortgage 1 Info Calcs'!F$28*'Mortgage 1 Info Calcs'!G$29))/12),""))</f>
        <v>#VALUE!</v>
      </c>
      <c r="W333" t="e">
        <f>IF(ISTEXT(V333),"",SUM(V$12:V333))</f>
        <v>#VALUE!</v>
      </c>
      <c r="X333" t="str">
        <f>IF(OR(J333=Q333,ISTEXT(Y332),ISTEXT('Mortgage 1 Info Calcs'!$F$17)),"",IF(('Mortgage 1 Info Calcs'!F$18*12)&gt;C332+1,IF(C332='Mortgage 1 Info Calcs'!F$18*12,0,'Mortgage 1 Info Calcs'!F$19+Y333*('Mortgage 1 Info Calcs'!F$17)),'Mortgage 1 Info Calcs'!F$19))</f>
        <v/>
      </c>
      <c r="Y333" t="str">
        <f>IF(OR(ISERROR(J333-R333-M333),IF(ISERROR((J333-R333-M333)=0),"True",(J333-R333-M333)=0),ISTEXT('Mortgage 1 Info Calcs'!$K$4)),"",IF((J333&gt;(L333+M333)),(FV((G333/'Mortgage 1 Variables'!E$43),1,(L333+M333),-J333+Q333+'Mortgage 1 Info Calcs'!F$24,0))+Q333+'Mortgage 1 Info Calcs'!F$24+IF(I333&gt;0,0,-I333),""))</f>
        <v/>
      </c>
      <c r="Z333" s="67" t="e">
        <f>IF((FV(IF(G333=0,'Mortgage 1 Info Calcs'!F$8,G333)/12,1,PMT(IF(G333=0,'Mortgage 1 Info Calcs'!F$8,G333)/12,('Mortgage 1 Info Calcs'!F$9*12)-C332,-Z332,0),-Z332,0))&gt;0,(FV(IF(G333=0,'Mortgage 1 Info Calcs'!F$8,G333)/12,1,PMT(IF(G333=0,'Mortgage 1 Info Calcs'!F$8,G333)/12,('Mortgage 1 Info Calcs'!F$9*12)-C332,-Z332,0),-Z332,0)),0)</f>
        <v>#NUM!</v>
      </c>
      <c r="AA333" s="67" t="e">
        <f>IF(Z333&lt;=0,0,(IPMT(IF(G333=0,'Mortgage 1 Info Calcs'!F$8,G333)/12,1,('Mortgage 1 Info Calcs'!F$9*12)-C332,-Z332,0)))</f>
        <v>#NUM!</v>
      </c>
      <c r="AB333" s="67">
        <f>IF(C333&lt;('Mortgage 1 Info Calcs'!F$9*12),SUM(AA$12:AA333),0)</f>
        <v>0</v>
      </c>
      <c r="AC333" s="14">
        <v>322</v>
      </c>
      <c r="AD333" s="174">
        <f t="shared" ref="AD333:AD396" si="33">AC333/12</f>
        <v>26.833333333333332</v>
      </c>
      <c r="AE333" s="174" t="str">
        <f>IF(Y333="","",IF(J$12+X333='Mortgage 2 Monthly calcs'!J$12+'Mortgage 2 Monthly calcs'!V333,"",IF(J$12+X333&gt;'Mortgage 2 Monthly calcs'!J$12+'Mortgage 2 Monthly calcs'!V333,IF(Y333+X333+'Mortgage 1 Info Calcs'!F$15&gt;'Mortgage 2 Monthly calcs'!W333+'Mortgage 2 Monthly calcs'!V333,"",C333),IF(Y333+X333&lt;'Mortgage 2 Monthly calcs'!W333+'Mortgage 2 Monthly calcs'!V333,"",C333))))</f>
        <v/>
      </c>
      <c r="AG333" s="16"/>
      <c r="AH333" s="16"/>
      <c r="AI333" s="15"/>
    </row>
    <row r="334" spans="2:35" ht="11.25" customHeight="1" x14ac:dyDescent="0.25">
      <c r="B334">
        <f t="shared" si="31"/>
        <v>26.916666666666668</v>
      </c>
      <c r="C334">
        <v>323</v>
      </c>
      <c r="E334" t="str">
        <f t="shared" si="30"/>
        <v/>
      </c>
      <c r="F334" t="str">
        <f>VLOOKUP('Mortgage 1 Variables'!D$18,'Mortgage 1 Variables'!B$8:C$19,2)</f>
        <v>Sep</v>
      </c>
      <c r="G334">
        <f>IF(ISBLANK('Mortgage 1 Monthly Table'!G334),IF(OR(J334=Q334,ISTEXT(Y333),ISTEXT('Mortgage 1 Info Calcs'!$K$4)),0,IF(('Mortgage 1 Info Calcs'!F$7*12)&gt;C333,G333,IF(C333='Mortgage 1 Info Calcs'!F$7*12,'Mortgage 1 Info Calcs'!F$8,G333))),'Mortgage 1 Monthly Table'!G334)</f>
        <v>0</v>
      </c>
      <c r="H334" t="e">
        <f>((PMT(G334/'Mortgage 1 Variables'!E$43,('Mortgage 1 Info Calcs'!F$9*'Mortgage 1 Variables'!E$43)-C333,-J334,0)))</f>
        <v>#VALUE!</v>
      </c>
      <c r="I334">
        <f>IF(OR(ISERROR(((IPMT(G334/'Mortgage 1 Variables'!E$43,1,'Mortgage 1 Info Calcs'!F$9*'Mortgage 1 Variables'!E$43,-J334+Q334+'Mortgage 1 Info Calcs'!F$24,IF('Mortgage 1 Info Calcs'!F$5="Interest Only",-J334+Q334+'Mortgage 1 Info Calcs'!F$24,0))))),(((IPMT(G334/'Mortgage 1 Variables'!E$43,1,'Mortgage 1 Info Calcs'!F$9*'Mortgage 1 Variables'!E$43,-J$12,-J$12)))=0)),0,((IPMT(G334/'Mortgage 1 Variables'!E$43,1,'Mortgage 1 Info Calcs'!F$9*'Mortgage 1 Variables'!E$43,-J334+Q334+'Mortgage 1 Info Calcs'!F$24,IF('Mortgage 1 Info Calcs'!F$5="Interest Only",-J334+Q334+'Mortgage 1 Info Calcs'!F$24,0)))))</f>
        <v>0</v>
      </c>
      <c r="J334" t="str">
        <f>IF(Y333&gt;0,IF(ISTEXT('Mortgage 1 Info Calcs'!K$4),"0",IF(ISTEXT(Y333),Y333,Y333+(IF(ISTEXT(K334),0,K334)))),0)</f>
        <v/>
      </c>
      <c r="K334">
        <f>IF(ISBLANK('Mortgage 1 Monthly Table'!L334),0,'Mortgage 1 Monthly Table'!L334)</f>
        <v>0</v>
      </c>
      <c r="L334" t="e">
        <f>IF(ISBLANK('Mortgage 1 Monthly Table'!N334),IF('Mortgage 1 Info Calcs'!F$13="Calculated",IF('Mortgage 1 Info Calcs'!F$22="Keep Same",IF('Mortgage 1 Info Calcs'!F$5="Interest Only",IF(OR(I334&gt;L333,J334=""),I334,IF(J334&lt;L333,IF(J334&lt;L333,J334+I334,IF(L333+M333&gt;J334,L333+I334,L333)),IF(L333+M333&gt;J334,L333+I334,L333))),IF(H334&gt;L333,H334,IF(J334&gt;L333,IF(L333+M333&gt;J334,L333+I334,L333),J334+S334))),IF('Mortgage 1 Info Calcs'!F$5="Interest Only",'Mortgage 1 Monthly Calcs'!I334,'Mortgage 1 Monthly Calcs'!H334)),'Mortgage 1 Monthly Calcs'!L333),'Mortgage 1 Monthly Table'!N334)</f>
        <v>#VALUE!</v>
      </c>
      <c r="M334" t="str">
        <f>IF(ISBLANK('Mortgage 1 Monthly Table'!P334),IF(N333&gt;J334,IF(J334&gt;L333,J334-L333,0),IF(OR(OR(Y333&lt;0,ISTEXT(Y333)),ISTEXT('Mortgage 1 Info Calcs'!$K$4)),"",'Mortgage 1 Info Calcs'!F$21)),'Mortgage 1 Monthly Table'!P334)</f>
        <v/>
      </c>
      <c r="N334" t="str">
        <f t="shared" si="32"/>
        <v/>
      </c>
      <c r="O334" t="str">
        <f>IF(OR(OR(Y333&lt;0,ISTEXT(Y333)),ISTEXT('Mortgage 1 Info Calcs'!$K$4)),"",(O333+M334))</f>
        <v/>
      </c>
      <c r="P334">
        <f>IF(ISBLANK('Mortgage 1 Monthly Table'!T334),IF(ISTEXT(J334),0,IF(OR(Y333&lt;Q333,AND(Y333&lt;0,NOT(ISTEXT(Y333))),ISTEXT('Mortgage 1 Info Calcs'!$K$4)),IF(-Y333&gt;P333,-Y333,Y333-Q333),IF(J334="",0,'Mortgage 1 Info Calcs'!F$26))),'Mortgage 1 Monthly Table'!T334)</f>
        <v>0</v>
      </c>
      <c r="Q334" t="str">
        <f>IF(OR(OR(Y333&lt;0,ISTEXT(Y333)),ISTEXT('Mortgage 1 Info Calcs'!$K$4)),"",IF(O334&lt;0,Q333,(Q333+P334)))</f>
        <v/>
      </c>
      <c r="R334" t="str">
        <f>IF(OR(ISERROR(L334-S334),ISTEXT('Mortgage 1 Info Calcs'!$K$4)),"",L334-S334+M334)</f>
        <v/>
      </c>
      <c r="S334">
        <f>IF(OR(IF(ISERROR(ROUND((J334-Q334-'Mortgage 1 Info Calcs'!F$24)*(G334/12),2)),0,(J334-O334-Q334-'Mortgage 1 Info Calcs'!F$24)*(G334/12)),,,ISTEXT('Mortgage 1 Info Calcs'!K$4)),IF(((J334-Q334-'Mortgage 1 Info Calcs'!F$24)*(G334/12))&gt;0,((J334-Q334-'Mortgage 1 Info Calcs'!F$24)*(G334/12)),0),0)</f>
        <v>0</v>
      </c>
      <c r="T334" t="str">
        <f>IF(OR(ISERROR(SUM(R$12:R334)),(ISTEXT(T333)),(T333=(SUM(R$12:R334)))),"",SUM(R$12:R334))</f>
        <v/>
      </c>
      <c r="U334">
        <f>SUM(S$12:S334)</f>
        <v>93290.420445652606</v>
      </c>
      <c r="V334" t="e">
        <f>IF(ISBLANK('Mortgage 1 Info Calcs'!F$28),"",IF((O334+Q334)&gt;0,((O334+Q334)*G334/12)-((O334+Q334)*(('Mortgage 1 Info Calcs'!F$28)-('Mortgage 1 Info Calcs'!F$28*'Mortgage 1 Info Calcs'!G$29))/12),""))</f>
        <v>#VALUE!</v>
      </c>
      <c r="W334" t="e">
        <f>IF(ISTEXT(V334),"",SUM(V$12:V334))</f>
        <v>#VALUE!</v>
      </c>
      <c r="X334" t="str">
        <f>IF(OR(J334=Q334,ISTEXT(Y333),ISTEXT('Mortgage 1 Info Calcs'!$F$17)),"",IF(('Mortgage 1 Info Calcs'!F$18*12)&gt;C333+1,IF(C333='Mortgage 1 Info Calcs'!F$18*12,0,'Mortgage 1 Info Calcs'!F$19+Y334*('Mortgage 1 Info Calcs'!F$17)),'Mortgage 1 Info Calcs'!F$19))</f>
        <v/>
      </c>
      <c r="Y334" t="str">
        <f>IF(OR(ISERROR(J334-R334-M334),IF(ISERROR((J334-R334-M334)=0),"True",(J334-R334-M334)=0),ISTEXT('Mortgage 1 Info Calcs'!$K$4)),"",IF((J334&gt;(L334+M334)),(FV((G334/'Mortgage 1 Variables'!E$43),1,(L334+M334),-J334+Q334+'Mortgage 1 Info Calcs'!F$24,0))+Q334+'Mortgage 1 Info Calcs'!F$24+IF(I334&gt;0,0,-I334),""))</f>
        <v/>
      </c>
      <c r="Z334" s="67" t="e">
        <f>IF((FV(IF(G334=0,'Mortgage 1 Info Calcs'!F$8,G334)/12,1,PMT(IF(G334=0,'Mortgage 1 Info Calcs'!F$8,G334)/12,('Mortgage 1 Info Calcs'!F$9*12)-C333,-Z333,0),-Z333,0))&gt;0,(FV(IF(G334=0,'Mortgage 1 Info Calcs'!F$8,G334)/12,1,PMT(IF(G334=0,'Mortgage 1 Info Calcs'!F$8,G334)/12,('Mortgage 1 Info Calcs'!F$9*12)-C333,-Z333,0),-Z333,0)),0)</f>
        <v>#NUM!</v>
      </c>
      <c r="AA334" s="67" t="e">
        <f>IF(Z334&lt;=0,0,(IPMT(IF(G334=0,'Mortgage 1 Info Calcs'!F$8,G334)/12,1,('Mortgage 1 Info Calcs'!F$9*12)-C333,-Z333,0)))</f>
        <v>#NUM!</v>
      </c>
      <c r="AB334" s="67">
        <f>IF(C334&lt;('Mortgage 1 Info Calcs'!F$9*12),SUM(AA$12:AA334),0)</f>
        <v>0</v>
      </c>
      <c r="AC334" s="14">
        <v>323</v>
      </c>
      <c r="AD334" s="174">
        <f t="shared" si="33"/>
        <v>26.916666666666668</v>
      </c>
      <c r="AE334" s="174" t="str">
        <f>IF(Y334="","",IF(J$12+X334='Mortgage 2 Monthly calcs'!J$12+'Mortgage 2 Monthly calcs'!V334,"",IF(J$12+X334&gt;'Mortgage 2 Monthly calcs'!J$12+'Mortgage 2 Monthly calcs'!V334,IF(Y334+X334+'Mortgage 1 Info Calcs'!F$15&gt;'Mortgage 2 Monthly calcs'!W334+'Mortgage 2 Monthly calcs'!V334,"",C334),IF(Y334+X334&lt;'Mortgage 2 Monthly calcs'!W334+'Mortgage 2 Monthly calcs'!V334,"",C334))))</f>
        <v/>
      </c>
      <c r="AG334" s="16"/>
      <c r="AH334" s="16"/>
      <c r="AI334" s="15"/>
    </row>
    <row r="335" spans="2:35" ht="11.25" customHeight="1" x14ac:dyDescent="0.25">
      <c r="B335">
        <f t="shared" si="31"/>
        <v>27</v>
      </c>
      <c r="C335">
        <v>324</v>
      </c>
      <c r="D335">
        <f>D323+1</f>
        <v>27</v>
      </c>
      <c r="E335" t="str">
        <f t="shared" si="30"/>
        <v/>
      </c>
      <c r="F335" t="str">
        <f>VLOOKUP('Mortgage 1 Variables'!D$19,'Mortgage 1 Variables'!B$8:C$19,2)</f>
        <v>Oct</v>
      </c>
      <c r="G335">
        <f>IF(ISBLANK('Mortgage 1 Monthly Table'!G335),IF(OR(J335=Q335,ISTEXT(Y334),ISTEXT('Mortgage 1 Info Calcs'!$K$4)),0,IF(('Mortgage 1 Info Calcs'!F$7*12)&gt;C334,G334,IF(C334='Mortgage 1 Info Calcs'!F$7*12,'Mortgage 1 Info Calcs'!F$8,G334))),'Mortgage 1 Monthly Table'!G335)</f>
        <v>0</v>
      </c>
      <c r="H335" t="e">
        <f>((PMT(G335/'Mortgage 1 Variables'!E$43,('Mortgage 1 Info Calcs'!F$9*'Mortgage 1 Variables'!E$43)-C334,-J335,0)))</f>
        <v>#VALUE!</v>
      </c>
      <c r="I335">
        <f>IF(OR(ISERROR(((IPMT(G335/'Mortgage 1 Variables'!E$43,1,'Mortgage 1 Info Calcs'!F$9*'Mortgage 1 Variables'!E$43,-J335+Q335+'Mortgage 1 Info Calcs'!F$24,IF('Mortgage 1 Info Calcs'!F$5="Interest Only",-J335+Q335+'Mortgage 1 Info Calcs'!F$24,0))))),(((IPMT(G335/'Mortgage 1 Variables'!E$43,1,'Mortgage 1 Info Calcs'!F$9*'Mortgage 1 Variables'!E$43,-J$12,-J$12)))=0)),0,((IPMT(G335/'Mortgage 1 Variables'!E$43,1,'Mortgage 1 Info Calcs'!F$9*'Mortgage 1 Variables'!E$43,-J335+Q335+'Mortgage 1 Info Calcs'!F$24,IF('Mortgage 1 Info Calcs'!F$5="Interest Only",-J335+Q335+'Mortgage 1 Info Calcs'!F$24,0)))))</f>
        <v>0</v>
      </c>
      <c r="J335" t="str">
        <f>IF(Y334&gt;0,IF(ISTEXT('Mortgage 1 Info Calcs'!K$4),"0",IF(ISTEXT(Y334),Y334,Y334+(IF(ISTEXT(K335),0,K335)))),0)</f>
        <v/>
      </c>
      <c r="K335">
        <f>IF(ISBLANK('Mortgage 1 Monthly Table'!L335),0,'Mortgage 1 Monthly Table'!L335)</f>
        <v>0</v>
      </c>
      <c r="L335" t="e">
        <f>IF(ISBLANK('Mortgage 1 Monthly Table'!N335),IF('Mortgage 1 Info Calcs'!F$13="Calculated",IF('Mortgage 1 Info Calcs'!F$22="Keep Same",IF('Mortgage 1 Info Calcs'!F$5="Interest Only",IF(OR(I335&gt;L334,J335=""),I335,IF(J335&lt;L334,IF(J335&lt;L334,J335+I335,IF(L334+M334&gt;J335,L334+I335,L334)),IF(L334+M334&gt;J335,L334+I335,L334))),IF(H335&gt;L334,H335,IF(J335&gt;L334,IF(L334+M334&gt;J335,L334+I335,L334),J335+S335))),IF('Mortgage 1 Info Calcs'!F$5="Interest Only",'Mortgage 1 Monthly Calcs'!I335,'Mortgage 1 Monthly Calcs'!H335)),'Mortgage 1 Monthly Calcs'!L334),'Mortgage 1 Monthly Table'!N335)</f>
        <v>#VALUE!</v>
      </c>
      <c r="M335" t="str">
        <f>IF(ISBLANK('Mortgage 1 Monthly Table'!P335),IF(N334&gt;J335,IF(J335&gt;L334,J335-L334,0),IF(OR(OR(Y334&lt;0,ISTEXT(Y334)),ISTEXT('Mortgage 1 Info Calcs'!$K$4)),"",'Mortgage 1 Info Calcs'!F$21)),'Mortgage 1 Monthly Table'!P335)</f>
        <v/>
      </c>
      <c r="N335" t="str">
        <f t="shared" si="32"/>
        <v/>
      </c>
      <c r="O335" t="str">
        <f>IF(OR(OR(Y334&lt;0,ISTEXT(Y334)),ISTEXT('Mortgage 1 Info Calcs'!$K$4)),"",(O334+M335))</f>
        <v/>
      </c>
      <c r="P335">
        <f>IF(ISBLANK('Mortgage 1 Monthly Table'!T335),IF(ISTEXT(J335),0,IF(OR(Y334&lt;Q334,AND(Y334&lt;0,NOT(ISTEXT(Y334))),ISTEXT('Mortgage 1 Info Calcs'!$K$4)),IF(-Y334&gt;P334,-Y334,Y334-Q334),IF(J335="",0,'Mortgage 1 Info Calcs'!F$26))),'Mortgage 1 Monthly Table'!T335)</f>
        <v>0</v>
      </c>
      <c r="Q335" t="str">
        <f>IF(OR(OR(Y334&lt;0,ISTEXT(Y334)),ISTEXT('Mortgage 1 Info Calcs'!$K$4)),"",IF(O335&lt;0,Q334,(Q334+P335)))</f>
        <v/>
      </c>
      <c r="R335" t="str">
        <f>IF(OR(ISERROR(L335-S335),ISTEXT('Mortgage 1 Info Calcs'!$K$4)),"",L335-S335+M335)</f>
        <v/>
      </c>
      <c r="S335">
        <f>IF(OR(IF(ISERROR(ROUND((J335-Q335-'Mortgage 1 Info Calcs'!F$24)*(G335/12),2)),0,(J335-O335-Q335-'Mortgage 1 Info Calcs'!F$24)*(G335/12)),,,ISTEXT('Mortgage 1 Info Calcs'!K$4)),IF(((J335-Q335-'Mortgage 1 Info Calcs'!F$24)*(G335/12))&gt;0,((J335-Q335-'Mortgage 1 Info Calcs'!F$24)*(G335/12)),0),0)</f>
        <v>0</v>
      </c>
      <c r="T335" t="str">
        <f>IF(OR(ISERROR(SUM(R$12:R335)),(ISTEXT(T334)),(T334=(SUM(R$12:R335)))),"",SUM(R$12:R335))</f>
        <v/>
      </c>
      <c r="U335">
        <f>SUM(S$12:S335)</f>
        <v>93290.420445652606</v>
      </c>
      <c r="V335" t="e">
        <f>IF(ISBLANK('Mortgage 1 Info Calcs'!F$28),"",IF((O335+Q335)&gt;0,((O335+Q335)*G335/12)-((O335+Q335)*(('Mortgage 1 Info Calcs'!F$28)-('Mortgage 1 Info Calcs'!F$28*'Mortgage 1 Info Calcs'!G$29))/12),""))</f>
        <v>#VALUE!</v>
      </c>
      <c r="W335" t="e">
        <f>IF(ISTEXT(V335),"",SUM(V$12:V335))</f>
        <v>#VALUE!</v>
      </c>
      <c r="X335" t="str">
        <f>IF(OR(J335=Q335,ISTEXT(Y334),ISTEXT('Mortgage 1 Info Calcs'!$F$17)),"",IF(('Mortgage 1 Info Calcs'!F$18*12)&gt;C334+1,IF(C334='Mortgage 1 Info Calcs'!F$18*12,0,'Mortgage 1 Info Calcs'!F$19+Y335*('Mortgage 1 Info Calcs'!F$17)),'Mortgage 1 Info Calcs'!F$19))</f>
        <v/>
      </c>
      <c r="Y335" t="str">
        <f>IF(OR(ISERROR(J335-R335-M335),IF(ISERROR((J335-R335-M335)=0),"True",(J335-R335-M335)=0),ISTEXT('Mortgage 1 Info Calcs'!$K$4)),"",IF((J335&gt;(L335+M335)),(FV((G335/'Mortgage 1 Variables'!E$43),1,(L335+M335),-J335+Q335+'Mortgage 1 Info Calcs'!F$24,0))+Q335+'Mortgage 1 Info Calcs'!F$24+IF(I335&gt;0,0,-I335),""))</f>
        <v/>
      </c>
      <c r="Z335" s="67" t="e">
        <f>IF((FV(IF(G335=0,'Mortgage 1 Info Calcs'!F$8,G335)/12,1,PMT(IF(G335=0,'Mortgage 1 Info Calcs'!F$8,G335)/12,('Mortgage 1 Info Calcs'!F$9*12)-C334,-Z334,0),-Z334,0))&gt;0,(FV(IF(G335=0,'Mortgage 1 Info Calcs'!F$8,G335)/12,1,PMT(IF(G335=0,'Mortgage 1 Info Calcs'!F$8,G335)/12,('Mortgage 1 Info Calcs'!F$9*12)-C334,-Z334,0),-Z334,0)),0)</f>
        <v>#NUM!</v>
      </c>
      <c r="AA335" s="67" t="e">
        <f>IF(Z335&lt;=0,0,(IPMT(IF(G335=0,'Mortgage 1 Info Calcs'!F$8,G335)/12,1,('Mortgage 1 Info Calcs'!F$9*12)-C334,-Z334,0)))</f>
        <v>#NUM!</v>
      </c>
      <c r="AB335" s="67">
        <f>IF(C335&lt;('Mortgage 1 Info Calcs'!F$9*12),SUM(AA$12:AA335),0)</f>
        <v>0</v>
      </c>
      <c r="AC335" s="14">
        <v>324</v>
      </c>
      <c r="AD335" s="174">
        <f t="shared" si="33"/>
        <v>27</v>
      </c>
      <c r="AE335" s="174" t="str">
        <f>IF(Y335="","",IF(J$12+X335='Mortgage 2 Monthly calcs'!J$12+'Mortgage 2 Monthly calcs'!V335,"",IF(J$12+X335&gt;'Mortgage 2 Monthly calcs'!J$12+'Mortgage 2 Monthly calcs'!V335,IF(Y335+X335+'Mortgage 1 Info Calcs'!F$15&gt;'Mortgage 2 Monthly calcs'!W335+'Mortgage 2 Monthly calcs'!V335,"",C335),IF(Y335+X335&lt;'Mortgage 2 Monthly calcs'!W335+'Mortgage 2 Monthly calcs'!V335,"",C335))))</f>
        <v/>
      </c>
      <c r="AG335" s="16"/>
      <c r="AH335" s="16"/>
      <c r="AI335" s="15"/>
    </row>
    <row r="336" spans="2:35" ht="11.25" customHeight="1" x14ac:dyDescent="0.25">
      <c r="B336">
        <f t="shared" si="31"/>
        <v>27.083333333333332</v>
      </c>
      <c r="C336">
        <v>325</v>
      </c>
      <c r="E336" t="str">
        <f t="shared" si="30"/>
        <v/>
      </c>
      <c r="F336" t="str">
        <f>VLOOKUP('Mortgage 1 Variables'!D$8,'Mortgage 1 Variables'!B$8:C$19,2)</f>
        <v>Nov</v>
      </c>
      <c r="G336">
        <f>IF(ISBLANK('Mortgage 1 Monthly Table'!G336),IF(OR(J336=Q336,ISTEXT(Y335),ISTEXT('Mortgage 1 Info Calcs'!$K$4)),0,IF(('Mortgage 1 Info Calcs'!F$7*12)&gt;C335,G335,IF(C335='Mortgage 1 Info Calcs'!F$7*12,'Mortgage 1 Info Calcs'!F$8,G335))),'Mortgage 1 Monthly Table'!G336)</f>
        <v>0</v>
      </c>
      <c r="H336" t="e">
        <f>((PMT(G336/'Mortgage 1 Variables'!E$43,('Mortgage 1 Info Calcs'!F$9*'Mortgage 1 Variables'!E$43)-C335,-J336,0)))</f>
        <v>#VALUE!</v>
      </c>
      <c r="I336">
        <f>IF(OR(ISERROR(((IPMT(G336/'Mortgage 1 Variables'!E$43,1,'Mortgage 1 Info Calcs'!F$9*'Mortgage 1 Variables'!E$43,-J336+Q336+'Mortgage 1 Info Calcs'!F$24,IF('Mortgage 1 Info Calcs'!F$5="Interest Only",-J336+Q336+'Mortgage 1 Info Calcs'!F$24,0))))),(((IPMT(G336/'Mortgage 1 Variables'!E$43,1,'Mortgage 1 Info Calcs'!F$9*'Mortgage 1 Variables'!E$43,-J$12,-J$12)))=0)),0,((IPMT(G336/'Mortgage 1 Variables'!E$43,1,'Mortgage 1 Info Calcs'!F$9*'Mortgage 1 Variables'!E$43,-J336+Q336+'Mortgage 1 Info Calcs'!F$24,IF('Mortgage 1 Info Calcs'!F$5="Interest Only",-J336+Q336+'Mortgage 1 Info Calcs'!F$24,0)))))</f>
        <v>0</v>
      </c>
      <c r="J336" t="str">
        <f>IF(Y335&gt;0,IF(ISTEXT('Mortgage 1 Info Calcs'!K$4),"0",IF(ISTEXT(Y335),Y335,Y335+(IF(ISTEXT(K336),0,K336)))),0)</f>
        <v/>
      </c>
      <c r="K336">
        <f>IF(ISBLANK('Mortgage 1 Monthly Table'!L336),0,'Mortgage 1 Monthly Table'!L336)</f>
        <v>0</v>
      </c>
      <c r="L336" t="e">
        <f>IF(ISBLANK('Mortgage 1 Monthly Table'!N336),IF('Mortgage 1 Info Calcs'!F$13="Calculated",IF('Mortgage 1 Info Calcs'!F$22="Keep Same",IF('Mortgage 1 Info Calcs'!F$5="Interest Only",IF(OR(I336&gt;L335,J336=""),I336,IF(J336&lt;L335,IF(J336&lt;L335,J336+I336,IF(L335+M335&gt;J336,L335+I336,L335)),IF(L335+M335&gt;J336,L335+I336,L335))),IF(H336&gt;L335,H336,IF(J336&gt;L335,IF(L335+M335&gt;J336,L335+I336,L335),J336+S336))),IF('Mortgage 1 Info Calcs'!F$5="Interest Only",'Mortgage 1 Monthly Calcs'!I336,'Mortgage 1 Monthly Calcs'!H336)),'Mortgage 1 Monthly Calcs'!L335),'Mortgage 1 Monthly Table'!N336)</f>
        <v>#VALUE!</v>
      </c>
      <c r="M336" t="str">
        <f>IF(ISBLANK('Mortgage 1 Monthly Table'!P336),IF(N335&gt;J336,IF(J336&gt;L335,J336-L335,0),IF(OR(OR(Y335&lt;0,ISTEXT(Y335)),ISTEXT('Mortgage 1 Info Calcs'!$K$4)),"",'Mortgage 1 Info Calcs'!F$21)),'Mortgage 1 Monthly Table'!P336)</f>
        <v/>
      </c>
      <c r="N336" t="str">
        <f t="shared" si="32"/>
        <v/>
      </c>
      <c r="O336" t="str">
        <f>IF(OR(OR(Y335&lt;0,ISTEXT(Y335)),ISTEXT('Mortgage 1 Info Calcs'!$K$4)),"",(O335+M336))</f>
        <v/>
      </c>
      <c r="P336">
        <f>IF(ISBLANK('Mortgage 1 Monthly Table'!T336),IF(ISTEXT(J336),0,IF(OR(Y335&lt;Q335,AND(Y335&lt;0,NOT(ISTEXT(Y335))),ISTEXT('Mortgage 1 Info Calcs'!$K$4)),IF(-Y335&gt;P335,-Y335,Y335-Q335),IF(J336="",0,'Mortgage 1 Info Calcs'!F$26))),'Mortgage 1 Monthly Table'!T336)</f>
        <v>0</v>
      </c>
      <c r="Q336" t="str">
        <f>IF(OR(OR(Y335&lt;0,ISTEXT(Y335)),ISTEXT('Mortgage 1 Info Calcs'!$K$4)),"",IF(O336&lt;0,Q335,(Q335+P336)))</f>
        <v/>
      </c>
      <c r="R336" t="str">
        <f>IF(OR(ISERROR(L336-S336),ISTEXT('Mortgage 1 Info Calcs'!$K$4)),"",L336-S336+M336)</f>
        <v/>
      </c>
      <c r="S336">
        <f>IF(OR(IF(ISERROR(ROUND((J336-Q336-'Mortgage 1 Info Calcs'!F$24)*(G336/12),2)),0,(J336-O336-Q336-'Mortgage 1 Info Calcs'!F$24)*(G336/12)),,,ISTEXT('Mortgage 1 Info Calcs'!K$4)),IF(((J336-Q336-'Mortgage 1 Info Calcs'!F$24)*(G336/12))&gt;0,((J336-Q336-'Mortgage 1 Info Calcs'!F$24)*(G336/12)),0),0)</f>
        <v>0</v>
      </c>
      <c r="T336" t="str">
        <f>IF(OR(ISERROR(SUM(R$12:R336)),(ISTEXT(T335)),(T335=(SUM(R$12:R336)))),"",SUM(R$12:R336))</f>
        <v/>
      </c>
      <c r="U336">
        <f>SUM(S$12:S336)</f>
        <v>93290.420445652606</v>
      </c>
      <c r="V336" t="e">
        <f>IF(ISBLANK('Mortgage 1 Info Calcs'!F$28),"",IF((O336+Q336)&gt;0,((O336+Q336)*G336/12)-((O336+Q336)*(('Mortgage 1 Info Calcs'!F$28)-('Mortgage 1 Info Calcs'!F$28*'Mortgage 1 Info Calcs'!G$29))/12),""))</f>
        <v>#VALUE!</v>
      </c>
      <c r="W336" t="e">
        <f>IF(ISTEXT(V336),"",SUM(V$12:V336))</f>
        <v>#VALUE!</v>
      </c>
      <c r="X336" t="str">
        <f>IF(OR(J336=Q336,ISTEXT(Y335),ISTEXT('Mortgage 1 Info Calcs'!$F$17)),"",IF(('Mortgage 1 Info Calcs'!F$18*12)&gt;C335+1,IF(C335='Mortgage 1 Info Calcs'!F$18*12,0,'Mortgage 1 Info Calcs'!F$19+Y336*('Mortgage 1 Info Calcs'!F$17)),'Mortgage 1 Info Calcs'!F$19))</f>
        <v/>
      </c>
      <c r="Y336" t="str">
        <f>IF(OR(ISERROR(J336-R336-M336),IF(ISERROR((J336-R336-M336)=0),"True",(J336-R336-M336)=0),ISTEXT('Mortgage 1 Info Calcs'!$K$4)),"",IF((J336&gt;(L336+M336)),(FV((G336/'Mortgage 1 Variables'!E$43),1,(L336+M336),-J336+Q336+'Mortgage 1 Info Calcs'!F$24,0))+Q336+'Mortgage 1 Info Calcs'!F$24+IF(I336&gt;0,0,-I336),""))</f>
        <v/>
      </c>
      <c r="Z336" s="67" t="e">
        <f>IF((FV(IF(G336=0,'Mortgage 1 Info Calcs'!F$8,G336)/12,1,PMT(IF(G336=0,'Mortgage 1 Info Calcs'!F$8,G336)/12,('Mortgage 1 Info Calcs'!F$9*12)-C335,-Z335,0),-Z335,0))&gt;0,(FV(IF(G336=0,'Mortgage 1 Info Calcs'!F$8,G336)/12,1,PMT(IF(G336=0,'Mortgage 1 Info Calcs'!F$8,G336)/12,('Mortgage 1 Info Calcs'!F$9*12)-C335,-Z335,0),-Z335,0)),0)</f>
        <v>#NUM!</v>
      </c>
      <c r="AA336" s="67" t="e">
        <f>IF(Z336&lt;=0,0,(IPMT(IF(G336=0,'Mortgage 1 Info Calcs'!F$8,G336)/12,1,('Mortgage 1 Info Calcs'!F$9*12)-C335,-Z335,0)))</f>
        <v>#NUM!</v>
      </c>
      <c r="AB336" s="67">
        <f>IF(C336&lt;('Mortgage 1 Info Calcs'!F$9*12),SUM(AA$12:AA336),0)</f>
        <v>0</v>
      </c>
      <c r="AC336" s="14">
        <v>325</v>
      </c>
      <c r="AD336" s="174">
        <f t="shared" si="33"/>
        <v>27.083333333333332</v>
      </c>
      <c r="AE336" s="174" t="str">
        <f>IF(Y336="","",IF(J$12+X336='Mortgage 2 Monthly calcs'!J$12+'Mortgage 2 Monthly calcs'!V336,"",IF(J$12+X336&gt;'Mortgage 2 Monthly calcs'!J$12+'Mortgage 2 Monthly calcs'!V336,IF(Y336+X336+'Mortgage 1 Info Calcs'!F$15&gt;'Mortgage 2 Monthly calcs'!W336+'Mortgage 2 Monthly calcs'!V336,"",C336),IF(Y336+X336&lt;'Mortgage 2 Monthly calcs'!W336+'Mortgage 2 Monthly calcs'!V336,"",C336))))</f>
        <v/>
      </c>
      <c r="AG336" s="16"/>
      <c r="AH336" s="16"/>
      <c r="AI336" s="15"/>
    </row>
    <row r="337" spans="2:35" ht="11.25" customHeight="1" x14ac:dyDescent="0.25">
      <c r="B337">
        <f t="shared" si="31"/>
        <v>27.166666666666668</v>
      </c>
      <c r="C337">
        <v>326</v>
      </c>
      <c r="E337" t="str">
        <f t="shared" si="30"/>
        <v/>
      </c>
      <c r="F337" t="str">
        <f>VLOOKUP('Mortgage 1 Variables'!D$9,'Mortgage 1 Variables'!B$8:C$19,2)</f>
        <v>Dec</v>
      </c>
      <c r="G337">
        <f>IF(ISBLANK('Mortgage 1 Monthly Table'!G337),IF(OR(J337=Q337,ISTEXT(Y336),ISTEXT('Mortgage 1 Info Calcs'!$K$4)),0,IF(('Mortgage 1 Info Calcs'!F$7*12)&gt;C336,G336,IF(C336='Mortgage 1 Info Calcs'!F$7*12,'Mortgage 1 Info Calcs'!F$8,G336))),'Mortgage 1 Monthly Table'!G337)</f>
        <v>0</v>
      </c>
      <c r="H337" t="e">
        <f>((PMT(G337/'Mortgage 1 Variables'!E$43,('Mortgage 1 Info Calcs'!F$9*'Mortgage 1 Variables'!E$43)-C336,-J337,0)))</f>
        <v>#VALUE!</v>
      </c>
      <c r="I337">
        <f>IF(OR(ISERROR(((IPMT(G337/'Mortgage 1 Variables'!E$43,1,'Mortgage 1 Info Calcs'!F$9*'Mortgage 1 Variables'!E$43,-J337+Q337+'Mortgage 1 Info Calcs'!F$24,IF('Mortgage 1 Info Calcs'!F$5="Interest Only",-J337+Q337+'Mortgage 1 Info Calcs'!F$24,0))))),(((IPMT(G337/'Mortgage 1 Variables'!E$43,1,'Mortgage 1 Info Calcs'!F$9*'Mortgage 1 Variables'!E$43,-J$12,-J$12)))=0)),0,((IPMT(G337/'Mortgage 1 Variables'!E$43,1,'Mortgage 1 Info Calcs'!F$9*'Mortgage 1 Variables'!E$43,-J337+Q337+'Mortgage 1 Info Calcs'!F$24,IF('Mortgage 1 Info Calcs'!F$5="Interest Only",-J337+Q337+'Mortgage 1 Info Calcs'!F$24,0)))))</f>
        <v>0</v>
      </c>
      <c r="J337" t="str">
        <f>IF(Y336&gt;0,IF(ISTEXT('Mortgage 1 Info Calcs'!K$4),"0",IF(ISTEXT(Y336),Y336,Y336+(IF(ISTEXT(K337),0,K337)))),0)</f>
        <v/>
      </c>
      <c r="K337">
        <f>IF(ISBLANK('Mortgage 1 Monthly Table'!L337),0,'Mortgage 1 Monthly Table'!L337)</f>
        <v>0</v>
      </c>
      <c r="L337" t="e">
        <f>IF(ISBLANK('Mortgage 1 Monthly Table'!N337),IF('Mortgage 1 Info Calcs'!F$13="Calculated",IF('Mortgage 1 Info Calcs'!F$22="Keep Same",IF('Mortgage 1 Info Calcs'!F$5="Interest Only",IF(OR(I337&gt;L336,J337=""),I337,IF(J337&lt;L336,IF(J337&lt;L336,J337+I337,IF(L336+M336&gt;J337,L336+I337,L336)),IF(L336+M336&gt;J337,L336+I337,L336))),IF(H337&gt;L336,H337,IF(J337&gt;L336,IF(L336+M336&gt;J337,L336+I337,L336),J337+S337))),IF('Mortgage 1 Info Calcs'!F$5="Interest Only",'Mortgage 1 Monthly Calcs'!I337,'Mortgage 1 Monthly Calcs'!H337)),'Mortgage 1 Monthly Calcs'!L336),'Mortgage 1 Monthly Table'!N337)</f>
        <v>#VALUE!</v>
      </c>
      <c r="M337" t="str">
        <f>IF(ISBLANK('Mortgage 1 Monthly Table'!P337),IF(N336&gt;J337,IF(J337&gt;L336,J337-L336,0),IF(OR(OR(Y336&lt;0,ISTEXT(Y336)),ISTEXT('Mortgage 1 Info Calcs'!$K$4)),"",'Mortgage 1 Info Calcs'!F$21)),'Mortgage 1 Monthly Table'!P337)</f>
        <v/>
      </c>
      <c r="N337" t="str">
        <f t="shared" si="32"/>
        <v/>
      </c>
      <c r="O337" t="str">
        <f>IF(OR(OR(Y336&lt;0,ISTEXT(Y336)),ISTEXT('Mortgage 1 Info Calcs'!$K$4)),"",(O336+M337))</f>
        <v/>
      </c>
      <c r="P337">
        <f>IF(ISBLANK('Mortgage 1 Monthly Table'!T337),IF(ISTEXT(J337),0,IF(OR(Y336&lt;Q336,AND(Y336&lt;0,NOT(ISTEXT(Y336))),ISTEXT('Mortgage 1 Info Calcs'!$K$4)),IF(-Y336&gt;P336,-Y336,Y336-Q336),IF(J337="",0,'Mortgage 1 Info Calcs'!F$26))),'Mortgage 1 Monthly Table'!T337)</f>
        <v>0</v>
      </c>
      <c r="Q337" t="str">
        <f>IF(OR(OR(Y336&lt;0,ISTEXT(Y336)),ISTEXT('Mortgage 1 Info Calcs'!$K$4)),"",IF(O337&lt;0,Q336,(Q336+P337)))</f>
        <v/>
      </c>
      <c r="R337" t="str">
        <f>IF(OR(ISERROR(L337-S337),ISTEXT('Mortgage 1 Info Calcs'!$K$4)),"",L337-S337+M337)</f>
        <v/>
      </c>
      <c r="S337">
        <f>IF(OR(IF(ISERROR(ROUND((J337-Q337-'Mortgage 1 Info Calcs'!F$24)*(G337/12),2)),0,(J337-O337-Q337-'Mortgage 1 Info Calcs'!F$24)*(G337/12)),,,ISTEXT('Mortgage 1 Info Calcs'!K$4)),IF(((J337-Q337-'Mortgage 1 Info Calcs'!F$24)*(G337/12))&gt;0,((J337-Q337-'Mortgage 1 Info Calcs'!F$24)*(G337/12)),0),0)</f>
        <v>0</v>
      </c>
      <c r="T337" t="str">
        <f>IF(OR(ISERROR(SUM(R$12:R337)),(ISTEXT(T336)),(T336=(SUM(R$12:R337)))),"",SUM(R$12:R337))</f>
        <v/>
      </c>
      <c r="U337">
        <f>SUM(S$12:S337)</f>
        <v>93290.420445652606</v>
      </c>
      <c r="V337" t="e">
        <f>IF(ISBLANK('Mortgage 1 Info Calcs'!F$28),"",IF((O337+Q337)&gt;0,((O337+Q337)*G337/12)-((O337+Q337)*(('Mortgage 1 Info Calcs'!F$28)-('Mortgage 1 Info Calcs'!F$28*'Mortgage 1 Info Calcs'!G$29))/12),""))</f>
        <v>#VALUE!</v>
      </c>
      <c r="W337" t="e">
        <f>IF(ISTEXT(V337),"",SUM(V$12:V337))</f>
        <v>#VALUE!</v>
      </c>
      <c r="X337" t="str">
        <f>IF(OR(J337=Q337,ISTEXT(Y336),ISTEXT('Mortgage 1 Info Calcs'!$F$17)),"",IF(('Mortgage 1 Info Calcs'!F$18*12)&gt;C336+1,IF(C336='Mortgage 1 Info Calcs'!F$18*12,0,'Mortgage 1 Info Calcs'!F$19+Y337*('Mortgage 1 Info Calcs'!F$17)),'Mortgage 1 Info Calcs'!F$19))</f>
        <v/>
      </c>
      <c r="Y337" t="str">
        <f>IF(OR(ISERROR(J337-R337-M337),IF(ISERROR((J337-R337-M337)=0),"True",(J337-R337-M337)=0),ISTEXT('Mortgage 1 Info Calcs'!$K$4)),"",IF((J337&gt;(L337+M337)),(FV((G337/'Mortgage 1 Variables'!E$43),1,(L337+M337),-J337+Q337+'Mortgage 1 Info Calcs'!F$24,0))+Q337+'Mortgage 1 Info Calcs'!F$24+IF(I337&gt;0,0,-I337),""))</f>
        <v/>
      </c>
      <c r="Z337" s="67" t="e">
        <f>IF((FV(IF(G337=0,'Mortgage 1 Info Calcs'!F$8,G337)/12,1,PMT(IF(G337=0,'Mortgage 1 Info Calcs'!F$8,G337)/12,('Mortgage 1 Info Calcs'!F$9*12)-C336,-Z336,0),-Z336,0))&gt;0,(FV(IF(G337=0,'Mortgage 1 Info Calcs'!F$8,G337)/12,1,PMT(IF(G337=0,'Mortgage 1 Info Calcs'!F$8,G337)/12,('Mortgage 1 Info Calcs'!F$9*12)-C336,-Z336,0),-Z336,0)),0)</f>
        <v>#NUM!</v>
      </c>
      <c r="AA337" s="67" t="e">
        <f>IF(Z337&lt;=0,0,(IPMT(IF(G337=0,'Mortgage 1 Info Calcs'!F$8,G337)/12,1,('Mortgage 1 Info Calcs'!F$9*12)-C336,-Z336,0)))</f>
        <v>#NUM!</v>
      </c>
      <c r="AB337" s="67">
        <f>IF(C337&lt;('Mortgage 1 Info Calcs'!F$9*12),SUM(AA$12:AA337),0)</f>
        <v>0</v>
      </c>
      <c r="AC337" s="14">
        <v>326</v>
      </c>
      <c r="AD337" s="174">
        <f t="shared" si="33"/>
        <v>27.166666666666668</v>
      </c>
      <c r="AE337" s="174" t="str">
        <f>IF(Y337="","",IF(J$12+X337='Mortgage 2 Monthly calcs'!J$12+'Mortgage 2 Monthly calcs'!V337,"",IF(J$12+X337&gt;'Mortgage 2 Monthly calcs'!J$12+'Mortgage 2 Monthly calcs'!V337,IF(Y337+X337+'Mortgage 1 Info Calcs'!F$15&gt;'Mortgage 2 Monthly calcs'!W337+'Mortgage 2 Monthly calcs'!V337,"",C337),IF(Y337+X337&lt;'Mortgage 2 Monthly calcs'!W337+'Mortgage 2 Monthly calcs'!V337,"",C337))))</f>
        <v/>
      </c>
      <c r="AG337" s="16"/>
      <c r="AH337" s="16"/>
      <c r="AI337" s="15"/>
    </row>
    <row r="338" spans="2:35" ht="11.25" customHeight="1" x14ac:dyDescent="0.25">
      <c r="B338">
        <f t="shared" si="31"/>
        <v>27.25</v>
      </c>
      <c r="C338">
        <v>327</v>
      </c>
      <c r="E338">
        <f t="shared" si="30"/>
        <v>2037</v>
      </c>
      <c r="F338" t="str">
        <f>VLOOKUP('Mortgage 1 Variables'!D$10,'Mortgage 1 Variables'!B$8:C$19,2)</f>
        <v>Jan</v>
      </c>
      <c r="G338">
        <f>IF(ISBLANK('Mortgage 1 Monthly Table'!G338),IF(OR(J338=Q338,ISTEXT(Y337),ISTEXT('Mortgage 1 Info Calcs'!$K$4)),0,IF(('Mortgage 1 Info Calcs'!F$7*12)&gt;C337,G337,IF(C337='Mortgage 1 Info Calcs'!F$7*12,'Mortgage 1 Info Calcs'!F$8,G337))),'Mortgage 1 Monthly Table'!G338)</f>
        <v>0</v>
      </c>
      <c r="H338" t="e">
        <f>((PMT(G338/'Mortgage 1 Variables'!E$43,('Mortgage 1 Info Calcs'!F$9*'Mortgage 1 Variables'!E$43)-C337,-J338,0)))</f>
        <v>#VALUE!</v>
      </c>
      <c r="I338">
        <f>IF(OR(ISERROR(((IPMT(G338/'Mortgage 1 Variables'!E$43,1,'Mortgage 1 Info Calcs'!F$9*'Mortgage 1 Variables'!E$43,-J338+Q338+'Mortgage 1 Info Calcs'!F$24,IF('Mortgage 1 Info Calcs'!F$5="Interest Only",-J338+Q338+'Mortgage 1 Info Calcs'!F$24,0))))),(((IPMT(G338/'Mortgage 1 Variables'!E$43,1,'Mortgage 1 Info Calcs'!F$9*'Mortgage 1 Variables'!E$43,-J$12,-J$12)))=0)),0,((IPMT(G338/'Mortgage 1 Variables'!E$43,1,'Mortgage 1 Info Calcs'!F$9*'Mortgage 1 Variables'!E$43,-J338+Q338+'Mortgage 1 Info Calcs'!F$24,IF('Mortgage 1 Info Calcs'!F$5="Interest Only",-J338+Q338+'Mortgage 1 Info Calcs'!F$24,0)))))</f>
        <v>0</v>
      </c>
      <c r="J338" t="str">
        <f>IF(Y337&gt;0,IF(ISTEXT('Mortgage 1 Info Calcs'!K$4),"0",IF(ISTEXT(Y337),Y337,Y337+(IF(ISTEXT(K338),0,K338)))),0)</f>
        <v/>
      </c>
      <c r="K338">
        <f>IF(ISBLANK('Mortgage 1 Monthly Table'!L338),0,'Mortgage 1 Monthly Table'!L338)</f>
        <v>0</v>
      </c>
      <c r="L338" t="e">
        <f>IF(ISBLANK('Mortgage 1 Monthly Table'!N338),IF('Mortgage 1 Info Calcs'!F$13="Calculated",IF('Mortgage 1 Info Calcs'!F$22="Keep Same",IF('Mortgage 1 Info Calcs'!F$5="Interest Only",IF(OR(I338&gt;L337,J338=""),I338,IF(J338&lt;L337,IF(J338&lt;L337,J338+I338,IF(L337+M337&gt;J338,L337+I338,L337)),IF(L337+M337&gt;J338,L337+I338,L337))),IF(H338&gt;L337,H338,IF(J338&gt;L337,IF(L337+M337&gt;J338,L337+I338,L337),J338+S338))),IF('Mortgage 1 Info Calcs'!F$5="Interest Only",'Mortgage 1 Monthly Calcs'!I338,'Mortgage 1 Monthly Calcs'!H338)),'Mortgage 1 Monthly Calcs'!L337),'Mortgage 1 Monthly Table'!N338)</f>
        <v>#VALUE!</v>
      </c>
      <c r="M338" t="str">
        <f>IF(ISBLANK('Mortgage 1 Monthly Table'!P338),IF(N337&gt;J338,IF(J338&gt;L337,J338-L337,0),IF(OR(OR(Y337&lt;0,ISTEXT(Y337)),ISTEXT('Mortgage 1 Info Calcs'!$K$4)),"",'Mortgage 1 Info Calcs'!F$21)),'Mortgage 1 Monthly Table'!P338)</f>
        <v/>
      </c>
      <c r="N338" t="str">
        <f t="shared" si="32"/>
        <v/>
      </c>
      <c r="O338" t="str">
        <f>IF(OR(OR(Y337&lt;0,ISTEXT(Y337)),ISTEXT('Mortgage 1 Info Calcs'!$K$4)),"",(O337+M338))</f>
        <v/>
      </c>
      <c r="P338">
        <f>IF(ISBLANK('Mortgage 1 Monthly Table'!T338),IF(ISTEXT(J338),0,IF(OR(Y337&lt;Q337,AND(Y337&lt;0,NOT(ISTEXT(Y337))),ISTEXT('Mortgage 1 Info Calcs'!$K$4)),IF(-Y337&gt;P337,-Y337,Y337-Q337),IF(J338="",0,'Mortgage 1 Info Calcs'!F$26))),'Mortgage 1 Monthly Table'!T338)</f>
        <v>0</v>
      </c>
      <c r="Q338" t="str">
        <f>IF(OR(OR(Y337&lt;0,ISTEXT(Y337)),ISTEXT('Mortgage 1 Info Calcs'!$K$4)),"",IF(O338&lt;0,Q337,(Q337+P338)))</f>
        <v/>
      </c>
      <c r="R338" t="str">
        <f>IF(OR(ISERROR(L338-S338),ISTEXT('Mortgage 1 Info Calcs'!$K$4)),"",L338-S338+M338)</f>
        <v/>
      </c>
      <c r="S338">
        <f>IF(OR(IF(ISERROR(ROUND((J338-Q338-'Mortgage 1 Info Calcs'!F$24)*(G338/12),2)),0,(J338-O338-Q338-'Mortgage 1 Info Calcs'!F$24)*(G338/12)),,,ISTEXT('Mortgage 1 Info Calcs'!K$4)),IF(((J338-Q338-'Mortgage 1 Info Calcs'!F$24)*(G338/12))&gt;0,((J338-Q338-'Mortgage 1 Info Calcs'!F$24)*(G338/12)),0),0)</f>
        <v>0</v>
      </c>
      <c r="T338" t="str">
        <f>IF(OR(ISERROR(SUM(R$12:R338)),(ISTEXT(T337)),(T337=(SUM(R$12:R338)))),"",SUM(R$12:R338))</f>
        <v/>
      </c>
      <c r="U338">
        <f>SUM(S$12:S338)</f>
        <v>93290.420445652606</v>
      </c>
      <c r="V338" t="e">
        <f>IF(ISBLANK('Mortgage 1 Info Calcs'!F$28),"",IF((O338+Q338)&gt;0,((O338+Q338)*G338/12)-((O338+Q338)*(('Mortgage 1 Info Calcs'!F$28)-('Mortgage 1 Info Calcs'!F$28*'Mortgage 1 Info Calcs'!G$29))/12),""))</f>
        <v>#VALUE!</v>
      </c>
      <c r="W338" t="e">
        <f>IF(ISTEXT(V338),"",SUM(V$12:V338))</f>
        <v>#VALUE!</v>
      </c>
      <c r="X338" t="str">
        <f>IF(OR(J338=Q338,ISTEXT(Y337),ISTEXT('Mortgage 1 Info Calcs'!$F$17)),"",IF(('Mortgage 1 Info Calcs'!F$18*12)&gt;C337+1,IF(C337='Mortgage 1 Info Calcs'!F$18*12,0,'Mortgage 1 Info Calcs'!F$19+Y338*('Mortgage 1 Info Calcs'!F$17)),'Mortgage 1 Info Calcs'!F$19))</f>
        <v/>
      </c>
      <c r="Y338" t="str">
        <f>IF(OR(ISERROR(J338-R338-M338),IF(ISERROR((J338-R338-M338)=0),"True",(J338-R338-M338)=0),ISTEXT('Mortgage 1 Info Calcs'!$K$4)),"",IF((J338&gt;(L338+M338)),(FV((G338/'Mortgage 1 Variables'!E$43),1,(L338+M338),-J338+Q338+'Mortgage 1 Info Calcs'!F$24,0))+Q338+'Mortgage 1 Info Calcs'!F$24+IF(I338&gt;0,0,-I338),""))</f>
        <v/>
      </c>
      <c r="Z338" s="67" t="e">
        <f>IF((FV(IF(G338=0,'Mortgage 1 Info Calcs'!F$8,G338)/12,1,PMT(IF(G338=0,'Mortgage 1 Info Calcs'!F$8,G338)/12,('Mortgage 1 Info Calcs'!F$9*12)-C337,-Z337,0),-Z337,0))&gt;0,(FV(IF(G338=0,'Mortgage 1 Info Calcs'!F$8,G338)/12,1,PMT(IF(G338=0,'Mortgage 1 Info Calcs'!F$8,G338)/12,('Mortgage 1 Info Calcs'!F$9*12)-C337,-Z337,0),-Z337,0)),0)</f>
        <v>#NUM!</v>
      </c>
      <c r="AA338" s="67" t="e">
        <f>IF(Z338&lt;=0,0,(IPMT(IF(G338=0,'Mortgage 1 Info Calcs'!F$8,G338)/12,1,('Mortgage 1 Info Calcs'!F$9*12)-C337,-Z337,0)))</f>
        <v>#NUM!</v>
      </c>
      <c r="AB338" s="67">
        <f>IF(C338&lt;('Mortgage 1 Info Calcs'!F$9*12),SUM(AA$12:AA338),0)</f>
        <v>0</v>
      </c>
      <c r="AC338" s="14">
        <v>327</v>
      </c>
      <c r="AD338" s="174">
        <f t="shared" si="33"/>
        <v>27.25</v>
      </c>
      <c r="AE338" s="174" t="str">
        <f>IF(Y338="","",IF(J$12+X338='Mortgage 2 Monthly calcs'!J$12+'Mortgage 2 Monthly calcs'!V338,"",IF(J$12+X338&gt;'Mortgage 2 Monthly calcs'!J$12+'Mortgage 2 Monthly calcs'!V338,IF(Y338+X338+'Mortgage 1 Info Calcs'!F$15&gt;'Mortgage 2 Monthly calcs'!W338+'Mortgage 2 Monthly calcs'!V338,"",C338),IF(Y338+X338&lt;'Mortgage 2 Monthly calcs'!W338+'Mortgage 2 Monthly calcs'!V338,"",C338))))</f>
        <v/>
      </c>
      <c r="AG338" s="16"/>
      <c r="AH338" s="16"/>
      <c r="AI338" s="15"/>
    </row>
    <row r="339" spans="2:35" ht="11.25" customHeight="1" x14ac:dyDescent="0.25">
      <c r="B339">
        <f t="shared" si="31"/>
        <v>27.333333333333332</v>
      </c>
      <c r="C339">
        <v>328</v>
      </c>
      <c r="D339" t="str">
        <f>IF(J1107=1,F331+1,"")</f>
        <v/>
      </c>
      <c r="E339" t="str">
        <f t="shared" si="30"/>
        <v/>
      </c>
      <c r="F339" t="str">
        <f>VLOOKUP('Mortgage 1 Variables'!D$11,'Mortgage 1 Variables'!B$8:C$19,2)</f>
        <v>Feb</v>
      </c>
      <c r="G339">
        <f>IF(ISBLANK('Mortgage 1 Monthly Table'!G339),IF(OR(J339=Q339,ISTEXT(Y338),ISTEXT('Mortgage 1 Info Calcs'!$K$4)),0,IF(('Mortgage 1 Info Calcs'!F$7*12)&gt;C338,G338,IF(C338='Mortgage 1 Info Calcs'!F$7*12,'Mortgage 1 Info Calcs'!F$8,G338))),'Mortgage 1 Monthly Table'!G339)</f>
        <v>0</v>
      </c>
      <c r="H339" t="e">
        <f>((PMT(G339/'Mortgage 1 Variables'!E$43,('Mortgage 1 Info Calcs'!F$9*'Mortgage 1 Variables'!E$43)-C338,-J339,0)))</f>
        <v>#VALUE!</v>
      </c>
      <c r="I339">
        <f>IF(OR(ISERROR(((IPMT(G339/'Mortgage 1 Variables'!E$43,1,'Mortgage 1 Info Calcs'!F$9*'Mortgage 1 Variables'!E$43,-J339+Q339+'Mortgage 1 Info Calcs'!F$24,IF('Mortgage 1 Info Calcs'!F$5="Interest Only",-J339+Q339+'Mortgage 1 Info Calcs'!F$24,0))))),(((IPMT(G339/'Mortgage 1 Variables'!E$43,1,'Mortgage 1 Info Calcs'!F$9*'Mortgage 1 Variables'!E$43,-J$12,-J$12)))=0)),0,((IPMT(G339/'Mortgage 1 Variables'!E$43,1,'Mortgage 1 Info Calcs'!F$9*'Mortgage 1 Variables'!E$43,-J339+Q339+'Mortgage 1 Info Calcs'!F$24,IF('Mortgage 1 Info Calcs'!F$5="Interest Only",-J339+Q339+'Mortgage 1 Info Calcs'!F$24,0)))))</f>
        <v>0</v>
      </c>
      <c r="J339" t="str">
        <f>IF(Y338&gt;0,IF(ISTEXT('Mortgage 1 Info Calcs'!K$4),"0",IF(ISTEXT(Y338),Y338,Y338+(IF(ISTEXT(K339),0,K339)))),0)</f>
        <v/>
      </c>
      <c r="K339">
        <f>IF(ISBLANK('Mortgage 1 Monthly Table'!L339),0,'Mortgage 1 Monthly Table'!L339)</f>
        <v>0</v>
      </c>
      <c r="L339" t="e">
        <f>IF(ISBLANK('Mortgage 1 Monthly Table'!N339),IF('Mortgage 1 Info Calcs'!F$13="Calculated",IF('Mortgage 1 Info Calcs'!F$22="Keep Same",IF('Mortgage 1 Info Calcs'!F$5="Interest Only",IF(OR(I339&gt;L338,J339=""),I339,IF(J339&lt;L338,IF(J339&lt;L338,J339+I339,IF(L338+M338&gt;J339,L338+I339,L338)),IF(L338+M338&gt;J339,L338+I339,L338))),IF(H339&gt;L338,H339,IF(J339&gt;L338,IF(L338+M338&gt;J339,L338+I339,L338),J339+S339))),IF('Mortgage 1 Info Calcs'!F$5="Interest Only",'Mortgage 1 Monthly Calcs'!I339,'Mortgage 1 Monthly Calcs'!H339)),'Mortgage 1 Monthly Calcs'!L338),'Mortgage 1 Monthly Table'!N339)</f>
        <v>#VALUE!</v>
      </c>
      <c r="M339" t="str">
        <f>IF(ISBLANK('Mortgage 1 Monthly Table'!P339),IF(N338&gt;J339,IF(J339&gt;L338,J339-L338,0),IF(OR(OR(Y338&lt;0,ISTEXT(Y338)),ISTEXT('Mortgage 1 Info Calcs'!$K$4)),"",'Mortgage 1 Info Calcs'!F$21)),'Mortgage 1 Monthly Table'!P339)</f>
        <v/>
      </c>
      <c r="N339" t="str">
        <f t="shared" si="32"/>
        <v/>
      </c>
      <c r="O339" t="str">
        <f>IF(OR(OR(Y338&lt;0,ISTEXT(Y338)),ISTEXT('Mortgage 1 Info Calcs'!$K$4)),"",(O338+M339))</f>
        <v/>
      </c>
      <c r="P339">
        <f>IF(ISBLANK('Mortgage 1 Monthly Table'!T339),IF(ISTEXT(J339),0,IF(OR(Y338&lt;Q338,AND(Y338&lt;0,NOT(ISTEXT(Y338))),ISTEXT('Mortgage 1 Info Calcs'!$K$4)),IF(-Y338&gt;P338,-Y338,Y338-Q338),IF(J339="",0,'Mortgage 1 Info Calcs'!F$26))),'Mortgage 1 Monthly Table'!T339)</f>
        <v>0</v>
      </c>
      <c r="Q339" t="str">
        <f>IF(OR(OR(Y338&lt;0,ISTEXT(Y338)),ISTEXT('Mortgage 1 Info Calcs'!$K$4)),"",IF(O339&lt;0,Q338,(Q338+P339)))</f>
        <v/>
      </c>
      <c r="R339" t="str">
        <f>IF(OR(ISERROR(L339-S339),ISTEXT('Mortgage 1 Info Calcs'!$K$4)),"",L339-S339+M339)</f>
        <v/>
      </c>
      <c r="S339">
        <f>IF(OR(IF(ISERROR(ROUND((J339-Q339-'Mortgage 1 Info Calcs'!F$24)*(G339/12),2)),0,(J339-O339-Q339-'Mortgage 1 Info Calcs'!F$24)*(G339/12)),,,ISTEXT('Mortgage 1 Info Calcs'!K$4)),IF(((J339-Q339-'Mortgage 1 Info Calcs'!F$24)*(G339/12))&gt;0,((J339-Q339-'Mortgage 1 Info Calcs'!F$24)*(G339/12)),0),0)</f>
        <v>0</v>
      </c>
      <c r="T339" t="str">
        <f>IF(OR(ISERROR(SUM(R$12:R339)),(ISTEXT(T338)),(T338=(SUM(R$12:R339)))),"",SUM(R$12:R339))</f>
        <v/>
      </c>
      <c r="U339">
        <f>SUM(S$12:S339)</f>
        <v>93290.420445652606</v>
      </c>
      <c r="V339" t="e">
        <f>IF(ISBLANK('Mortgage 1 Info Calcs'!F$28),"",IF((O339+Q339)&gt;0,((O339+Q339)*G339/12)-((O339+Q339)*(('Mortgage 1 Info Calcs'!F$28)-('Mortgage 1 Info Calcs'!F$28*'Mortgage 1 Info Calcs'!G$29))/12),""))</f>
        <v>#VALUE!</v>
      </c>
      <c r="W339" t="e">
        <f>IF(ISTEXT(V339),"",SUM(V$12:V339))</f>
        <v>#VALUE!</v>
      </c>
      <c r="X339" t="str">
        <f>IF(OR(J339=Q339,ISTEXT(Y338),ISTEXT('Mortgage 1 Info Calcs'!$F$17)),"",IF(('Mortgage 1 Info Calcs'!F$18*12)&gt;C338+1,IF(C338='Mortgage 1 Info Calcs'!F$18*12,0,'Mortgage 1 Info Calcs'!F$19+Y339*('Mortgage 1 Info Calcs'!F$17)),'Mortgage 1 Info Calcs'!F$19))</f>
        <v/>
      </c>
      <c r="Y339" t="str">
        <f>IF(OR(ISERROR(J339-R339-M339),IF(ISERROR((J339-R339-M339)=0),"True",(J339-R339-M339)=0),ISTEXT('Mortgage 1 Info Calcs'!$K$4)),"",IF((J339&gt;(L339+M339)),(FV((G339/'Mortgage 1 Variables'!E$43),1,(L339+M339),-J339+Q339+'Mortgage 1 Info Calcs'!F$24,0))+Q339+'Mortgage 1 Info Calcs'!F$24+IF(I339&gt;0,0,-I339),""))</f>
        <v/>
      </c>
      <c r="Z339" s="67" t="e">
        <f>IF((FV(IF(G339=0,'Mortgage 1 Info Calcs'!F$8,G339)/12,1,PMT(IF(G339=0,'Mortgage 1 Info Calcs'!F$8,G339)/12,('Mortgage 1 Info Calcs'!F$9*12)-C338,-Z338,0),-Z338,0))&gt;0,(FV(IF(G339=0,'Mortgage 1 Info Calcs'!F$8,G339)/12,1,PMT(IF(G339=0,'Mortgage 1 Info Calcs'!F$8,G339)/12,('Mortgage 1 Info Calcs'!F$9*12)-C338,-Z338,0),-Z338,0)),0)</f>
        <v>#NUM!</v>
      </c>
      <c r="AA339" s="67" t="e">
        <f>IF(Z339&lt;=0,0,(IPMT(IF(G339=0,'Mortgage 1 Info Calcs'!F$8,G339)/12,1,('Mortgage 1 Info Calcs'!F$9*12)-C338,-Z338,0)))</f>
        <v>#NUM!</v>
      </c>
      <c r="AB339" s="67">
        <f>IF(C339&lt;('Mortgage 1 Info Calcs'!F$9*12),SUM(AA$12:AA339),0)</f>
        <v>0</v>
      </c>
      <c r="AC339" s="14">
        <v>328</v>
      </c>
      <c r="AD339" s="174">
        <f t="shared" si="33"/>
        <v>27.333333333333332</v>
      </c>
      <c r="AE339" s="174" t="str">
        <f>IF(Y339="","",IF(J$12+X339='Mortgage 2 Monthly calcs'!J$12+'Mortgage 2 Monthly calcs'!V339,"",IF(J$12+X339&gt;'Mortgage 2 Monthly calcs'!J$12+'Mortgage 2 Monthly calcs'!V339,IF(Y339+X339+'Mortgage 1 Info Calcs'!F$15&gt;'Mortgage 2 Monthly calcs'!W339+'Mortgage 2 Monthly calcs'!V339,"",C339),IF(Y339+X339&lt;'Mortgage 2 Monthly calcs'!W339+'Mortgage 2 Monthly calcs'!V339,"",C339))))</f>
        <v/>
      </c>
      <c r="AG339" s="16"/>
      <c r="AH339" s="16"/>
      <c r="AI339" s="15"/>
    </row>
    <row r="340" spans="2:35" ht="11.25" customHeight="1" x14ac:dyDescent="0.25">
      <c r="B340">
        <f t="shared" si="31"/>
        <v>27.416666666666668</v>
      </c>
      <c r="C340">
        <v>329</v>
      </c>
      <c r="D340" t="str">
        <f>IF(J1108=1,F331+1,"")</f>
        <v/>
      </c>
      <c r="E340" t="str">
        <f t="shared" si="30"/>
        <v/>
      </c>
      <c r="F340" t="str">
        <f>VLOOKUP('Mortgage 1 Variables'!D$12,'Mortgage 1 Variables'!B$8:C$19,2)</f>
        <v>Mar</v>
      </c>
      <c r="G340">
        <f>IF(ISBLANK('Mortgage 1 Monthly Table'!G340),IF(OR(J340=Q340,ISTEXT(Y339),ISTEXT('Mortgage 1 Info Calcs'!$K$4)),0,IF(('Mortgage 1 Info Calcs'!F$7*12)&gt;C339,G339,IF(C339='Mortgage 1 Info Calcs'!F$7*12,'Mortgage 1 Info Calcs'!F$8,G339))),'Mortgage 1 Monthly Table'!G340)</f>
        <v>0</v>
      </c>
      <c r="H340" t="e">
        <f>((PMT(G340/'Mortgage 1 Variables'!E$43,('Mortgage 1 Info Calcs'!F$9*'Mortgage 1 Variables'!E$43)-C339,-J340,0)))</f>
        <v>#VALUE!</v>
      </c>
      <c r="I340">
        <f>IF(OR(ISERROR(((IPMT(G340/'Mortgage 1 Variables'!E$43,1,'Mortgage 1 Info Calcs'!F$9*'Mortgage 1 Variables'!E$43,-J340+Q340+'Mortgage 1 Info Calcs'!F$24,IF('Mortgage 1 Info Calcs'!F$5="Interest Only",-J340+Q340+'Mortgage 1 Info Calcs'!F$24,0))))),(((IPMT(G340/'Mortgage 1 Variables'!E$43,1,'Mortgage 1 Info Calcs'!F$9*'Mortgage 1 Variables'!E$43,-J$12,-J$12)))=0)),0,((IPMT(G340/'Mortgage 1 Variables'!E$43,1,'Mortgage 1 Info Calcs'!F$9*'Mortgage 1 Variables'!E$43,-J340+Q340+'Mortgage 1 Info Calcs'!F$24,IF('Mortgage 1 Info Calcs'!F$5="Interest Only",-J340+Q340+'Mortgage 1 Info Calcs'!F$24,0)))))</f>
        <v>0</v>
      </c>
      <c r="J340" t="str">
        <f>IF(Y339&gt;0,IF(ISTEXT('Mortgage 1 Info Calcs'!K$4),"0",IF(ISTEXT(Y339),Y339,Y339+(IF(ISTEXT(K340),0,K340)))),0)</f>
        <v/>
      </c>
      <c r="K340">
        <f>IF(ISBLANK('Mortgage 1 Monthly Table'!L340),0,'Mortgage 1 Monthly Table'!L340)</f>
        <v>0</v>
      </c>
      <c r="L340" t="e">
        <f>IF(ISBLANK('Mortgage 1 Monthly Table'!N340),IF('Mortgage 1 Info Calcs'!F$13="Calculated",IF('Mortgage 1 Info Calcs'!F$22="Keep Same",IF('Mortgage 1 Info Calcs'!F$5="Interest Only",IF(OR(I340&gt;L339,J340=""),I340,IF(J340&lt;L339,IF(J340&lt;L339,J340+I340,IF(L339+M339&gt;J340,L339+I340,L339)),IF(L339+M339&gt;J340,L339+I340,L339))),IF(H340&gt;L339,H340,IF(J340&gt;L339,IF(L339+M339&gt;J340,L339+I340,L339),J340+S340))),IF('Mortgage 1 Info Calcs'!F$5="Interest Only",'Mortgage 1 Monthly Calcs'!I340,'Mortgage 1 Monthly Calcs'!H340)),'Mortgage 1 Monthly Calcs'!L339),'Mortgage 1 Monthly Table'!N340)</f>
        <v>#VALUE!</v>
      </c>
      <c r="M340" t="str">
        <f>IF(ISBLANK('Mortgage 1 Monthly Table'!P340),IF(N339&gt;J340,IF(J340&gt;L339,J340-L339,0),IF(OR(OR(Y339&lt;0,ISTEXT(Y339)),ISTEXT('Mortgage 1 Info Calcs'!$K$4)),"",'Mortgage 1 Info Calcs'!F$21)),'Mortgage 1 Monthly Table'!P340)</f>
        <v/>
      </c>
      <c r="N340" t="str">
        <f t="shared" si="32"/>
        <v/>
      </c>
      <c r="O340" t="str">
        <f>IF(OR(OR(Y339&lt;0,ISTEXT(Y339)),ISTEXT('Mortgage 1 Info Calcs'!$K$4)),"",(O339+M340))</f>
        <v/>
      </c>
      <c r="P340">
        <f>IF(ISBLANK('Mortgage 1 Monthly Table'!T340),IF(ISTEXT(J340),0,IF(OR(Y339&lt;Q339,AND(Y339&lt;0,NOT(ISTEXT(Y339))),ISTEXT('Mortgage 1 Info Calcs'!$K$4)),IF(-Y339&gt;P339,-Y339,Y339-Q339),IF(J340="",0,'Mortgage 1 Info Calcs'!F$26))),'Mortgage 1 Monthly Table'!T340)</f>
        <v>0</v>
      </c>
      <c r="Q340" t="str">
        <f>IF(OR(OR(Y339&lt;0,ISTEXT(Y339)),ISTEXT('Mortgage 1 Info Calcs'!$K$4)),"",IF(O340&lt;0,Q339,(Q339+P340)))</f>
        <v/>
      </c>
      <c r="R340" t="str">
        <f>IF(OR(ISERROR(L340-S340),ISTEXT('Mortgage 1 Info Calcs'!$K$4)),"",L340-S340+M340)</f>
        <v/>
      </c>
      <c r="S340">
        <f>IF(OR(IF(ISERROR(ROUND((J340-Q340-'Mortgage 1 Info Calcs'!F$24)*(G340/12),2)),0,(J340-O340-Q340-'Mortgage 1 Info Calcs'!F$24)*(G340/12)),,,ISTEXT('Mortgage 1 Info Calcs'!K$4)),IF(((J340-Q340-'Mortgage 1 Info Calcs'!F$24)*(G340/12))&gt;0,((J340-Q340-'Mortgage 1 Info Calcs'!F$24)*(G340/12)),0),0)</f>
        <v>0</v>
      </c>
      <c r="T340" t="str">
        <f>IF(OR(ISERROR(SUM(R$12:R340)),(ISTEXT(T339)),(T339=(SUM(R$12:R340)))),"",SUM(R$12:R340))</f>
        <v/>
      </c>
      <c r="U340">
        <f>SUM(S$12:S340)</f>
        <v>93290.420445652606</v>
      </c>
      <c r="V340" t="e">
        <f>IF(ISBLANK('Mortgage 1 Info Calcs'!F$28),"",IF((O340+Q340)&gt;0,((O340+Q340)*G340/12)-((O340+Q340)*(('Mortgage 1 Info Calcs'!F$28)-('Mortgage 1 Info Calcs'!F$28*'Mortgage 1 Info Calcs'!G$29))/12),""))</f>
        <v>#VALUE!</v>
      </c>
      <c r="W340" t="e">
        <f>IF(ISTEXT(V340),"",SUM(V$12:V340))</f>
        <v>#VALUE!</v>
      </c>
      <c r="X340" t="str">
        <f>IF(OR(J340=Q340,ISTEXT(Y339),ISTEXT('Mortgage 1 Info Calcs'!$F$17)),"",IF(('Mortgage 1 Info Calcs'!F$18*12)&gt;C339+1,IF(C339='Mortgage 1 Info Calcs'!F$18*12,0,'Mortgage 1 Info Calcs'!F$19+Y340*('Mortgage 1 Info Calcs'!F$17)),'Mortgage 1 Info Calcs'!F$19))</f>
        <v/>
      </c>
      <c r="Y340" t="str">
        <f>IF(OR(ISERROR(J340-R340-M340),IF(ISERROR((J340-R340-M340)=0),"True",(J340-R340-M340)=0),ISTEXT('Mortgage 1 Info Calcs'!$K$4)),"",IF((J340&gt;(L340+M340)),(FV((G340/'Mortgage 1 Variables'!E$43),1,(L340+M340),-J340+Q340+'Mortgage 1 Info Calcs'!F$24,0))+Q340+'Mortgage 1 Info Calcs'!F$24+IF(I340&gt;0,0,-I340),""))</f>
        <v/>
      </c>
      <c r="Z340" s="67" t="e">
        <f>IF((FV(IF(G340=0,'Mortgage 1 Info Calcs'!F$8,G340)/12,1,PMT(IF(G340=0,'Mortgage 1 Info Calcs'!F$8,G340)/12,('Mortgage 1 Info Calcs'!F$9*12)-C339,-Z339,0),-Z339,0))&gt;0,(FV(IF(G340=0,'Mortgage 1 Info Calcs'!F$8,G340)/12,1,PMT(IF(G340=0,'Mortgage 1 Info Calcs'!F$8,G340)/12,('Mortgage 1 Info Calcs'!F$9*12)-C339,-Z339,0),-Z339,0)),0)</f>
        <v>#NUM!</v>
      </c>
      <c r="AA340" s="67" t="e">
        <f>IF(Z340&lt;=0,0,(IPMT(IF(G340=0,'Mortgage 1 Info Calcs'!F$8,G340)/12,1,('Mortgage 1 Info Calcs'!F$9*12)-C339,-Z339,0)))</f>
        <v>#NUM!</v>
      </c>
      <c r="AB340" s="67">
        <f>IF(C340&lt;('Mortgage 1 Info Calcs'!F$9*12),SUM(AA$12:AA340),0)</f>
        <v>0</v>
      </c>
      <c r="AC340" s="14">
        <v>329</v>
      </c>
      <c r="AD340" s="174">
        <f t="shared" si="33"/>
        <v>27.416666666666668</v>
      </c>
      <c r="AE340" s="174" t="str">
        <f>IF(Y340="","",IF(J$12+X340='Mortgage 2 Monthly calcs'!J$12+'Mortgage 2 Monthly calcs'!V340,"",IF(J$12+X340&gt;'Mortgage 2 Monthly calcs'!J$12+'Mortgage 2 Monthly calcs'!V340,IF(Y340+X340+'Mortgage 1 Info Calcs'!F$15&gt;'Mortgage 2 Monthly calcs'!W340+'Mortgage 2 Monthly calcs'!V340,"",C340),IF(Y340+X340&lt;'Mortgage 2 Monthly calcs'!W340+'Mortgage 2 Monthly calcs'!V340,"",C340))))</f>
        <v/>
      </c>
      <c r="AG340" s="16"/>
      <c r="AH340" s="16"/>
      <c r="AI340" s="15"/>
    </row>
    <row r="341" spans="2:35" ht="11.25" customHeight="1" x14ac:dyDescent="0.25">
      <c r="B341">
        <f t="shared" si="31"/>
        <v>27.5</v>
      </c>
      <c r="C341">
        <v>330</v>
      </c>
      <c r="D341" t="str">
        <f>IF(J1109=1,F331+1,"")</f>
        <v/>
      </c>
      <c r="E341" t="str">
        <f t="shared" si="30"/>
        <v/>
      </c>
      <c r="F341" t="str">
        <f>VLOOKUP('Mortgage 1 Variables'!D$13,'Mortgage 1 Variables'!B$8:C$19,2)</f>
        <v>Apr</v>
      </c>
      <c r="G341">
        <f>IF(ISBLANK('Mortgage 1 Monthly Table'!G341),IF(OR(J341=Q341,ISTEXT(Y340),ISTEXT('Mortgage 1 Info Calcs'!$K$4)),0,IF(('Mortgage 1 Info Calcs'!F$7*12)&gt;C340,G340,IF(C340='Mortgage 1 Info Calcs'!F$7*12,'Mortgage 1 Info Calcs'!F$8,G340))),'Mortgage 1 Monthly Table'!G341)</f>
        <v>0</v>
      </c>
      <c r="H341" t="e">
        <f>((PMT(G341/'Mortgage 1 Variables'!E$43,('Mortgage 1 Info Calcs'!F$9*'Mortgage 1 Variables'!E$43)-C340,-J341,0)))</f>
        <v>#VALUE!</v>
      </c>
      <c r="I341">
        <f>IF(OR(ISERROR(((IPMT(G341/'Mortgage 1 Variables'!E$43,1,'Mortgage 1 Info Calcs'!F$9*'Mortgage 1 Variables'!E$43,-J341+Q341+'Mortgage 1 Info Calcs'!F$24,IF('Mortgage 1 Info Calcs'!F$5="Interest Only",-J341+Q341+'Mortgage 1 Info Calcs'!F$24,0))))),(((IPMT(G341/'Mortgage 1 Variables'!E$43,1,'Mortgage 1 Info Calcs'!F$9*'Mortgage 1 Variables'!E$43,-J$12,-J$12)))=0)),0,((IPMT(G341/'Mortgage 1 Variables'!E$43,1,'Mortgage 1 Info Calcs'!F$9*'Mortgage 1 Variables'!E$43,-J341+Q341+'Mortgage 1 Info Calcs'!F$24,IF('Mortgage 1 Info Calcs'!F$5="Interest Only",-J341+Q341+'Mortgage 1 Info Calcs'!F$24,0)))))</f>
        <v>0</v>
      </c>
      <c r="J341" t="str">
        <f>IF(Y340&gt;0,IF(ISTEXT('Mortgage 1 Info Calcs'!K$4),"0",IF(ISTEXT(Y340),Y340,Y340+(IF(ISTEXT(K341),0,K341)))),0)</f>
        <v/>
      </c>
      <c r="K341">
        <f>IF(ISBLANK('Mortgage 1 Monthly Table'!L341),0,'Mortgage 1 Monthly Table'!L341)</f>
        <v>0</v>
      </c>
      <c r="L341" t="e">
        <f>IF(ISBLANK('Mortgage 1 Monthly Table'!N341),IF('Mortgage 1 Info Calcs'!F$13="Calculated",IF('Mortgage 1 Info Calcs'!F$22="Keep Same",IF('Mortgage 1 Info Calcs'!F$5="Interest Only",IF(OR(I341&gt;L340,J341=""),I341,IF(J341&lt;L340,IF(J341&lt;L340,J341+I341,IF(L340+M340&gt;J341,L340+I341,L340)),IF(L340+M340&gt;J341,L340+I341,L340))),IF(H341&gt;L340,H341,IF(J341&gt;L340,IF(L340+M340&gt;J341,L340+I341,L340),J341+S341))),IF('Mortgage 1 Info Calcs'!F$5="Interest Only",'Mortgage 1 Monthly Calcs'!I341,'Mortgage 1 Monthly Calcs'!H341)),'Mortgage 1 Monthly Calcs'!L340),'Mortgage 1 Monthly Table'!N341)</f>
        <v>#VALUE!</v>
      </c>
      <c r="M341" t="str">
        <f>IF(ISBLANK('Mortgage 1 Monthly Table'!P341),IF(N340&gt;J341,IF(J341&gt;L340,J341-L340,0),IF(OR(OR(Y340&lt;0,ISTEXT(Y340)),ISTEXT('Mortgage 1 Info Calcs'!$K$4)),"",'Mortgage 1 Info Calcs'!F$21)),'Mortgage 1 Monthly Table'!P341)</f>
        <v/>
      </c>
      <c r="N341" t="str">
        <f t="shared" si="32"/>
        <v/>
      </c>
      <c r="O341" t="str">
        <f>IF(OR(OR(Y340&lt;0,ISTEXT(Y340)),ISTEXT('Mortgage 1 Info Calcs'!$K$4)),"",(O340+M341))</f>
        <v/>
      </c>
      <c r="P341">
        <f>IF(ISBLANK('Mortgage 1 Monthly Table'!T341),IF(ISTEXT(J341),0,IF(OR(Y340&lt;Q340,AND(Y340&lt;0,NOT(ISTEXT(Y340))),ISTEXT('Mortgage 1 Info Calcs'!$K$4)),IF(-Y340&gt;P340,-Y340,Y340-Q340),IF(J341="",0,'Mortgage 1 Info Calcs'!F$26))),'Mortgage 1 Monthly Table'!T341)</f>
        <v>0</v>
      </c>
      <c r="Q341" t="str">
        <f>IF(OR(OR(Y340&lt;0,ISTEXT(Y340)),ISTEXT('Mortgage 1 Info Calcs'!$K$4)),"",IF(O341&lt;0,Q340,(Q340+P341)))</f>
        <v/>
      </c>
      <c r="R341" t="str">
        <f>IF(OR(ISERROR(L341-S341),ISTEXT('Mortgage 1 Info Calcs'!$K$4)),"",L341-S341+M341)</f>
        <v/>
      </c>
      <c r="S341">
        <f>IF(OR(IF(ISERROR(ROUND((J341-Q341-'Mortgage 1 Info Calcs'!F$24)*(G341/12),2)),0,(J341-O341-Q341-'Mortgage 1 Info Calcs'!F$24)*(G341/12)),,,ISTEXT('Mortgage 1 Info Calcs'!K$4)),IF(((J341-Q341-'Mortgage 1 Info Calcs'!F$24)*(G341/12))&gt;0,((J341-Q341-'Mortgage 1 Info Calcs'!F$24)*(G341/12)),0),0)</f>
        <v>0</v>
      </c>
      <c r="T341" t="str">
        <f>IF(OR(ISERROR(SUM(R$12:R341)),(ISTEXT(T340)),(T340=(SUM(R$12:R341)))),"",SUM(R$12:R341))</f>
        <v/>
      </c>
      <c r="U341">
        <f>SUM(S$12:S341)</f>
        <v>93290.420445652606</v>
      </c>
      <c r="V341" t="e">
        <f>IF(ISBLANK('Mortgage 1 Info Calcs'!F$28),"",IF((O341+Q341)&gt;0,((O341+Q341)*G341/12)-((O341+Q341)*(('Mortgage 1 Info Calcs'!F$28)-('Mortgage 1 Info Calcs'!F$28*'Mortgage 1 Info Calcs'!G$29))/12),""))</f>
        <v>#VALUE!</v>
      </c>
      <c r="W341" t="e">
        <f>IF(ISTEXT(V341),"",SUM(V$12:V341))</f>
        <v>#VALUE!</v>
      </c>
      <c r="X341" t="str">
        <f>IF(OR(J341=Q341,ISTEXT(Y340),ISTEXT('Mortgage 1 Info Calcs'!$F$17)),"",IF(('Mortgage 1 Info Calcs'!F$18*12)&gt;C340+1,IF(C340='Mortgage 1 Info Calcs'!F$18*12,0,'Mortgage 1 Info Calcs'!F$19+Y341*('Mortgage 1 Info Calcs'!F$17)),'Mortgage 1 Info Calcs'!F$19))</f>
        <v/>
      </c>
      <c r="Y341" t="str">
        <f>IF(OR(ISERROR(J341-R341-M341),IF(ISERROR((J341-R341-M341)=0),"True",(J341-R341-M341)=0),ISTEXT('Mortgage 1 Info Calcs'!$K$4)),"",IF((J341&gt;(L341+M341)),(FV((G341/'Mortgage 1 Variables'!E$43),1,(L341+M341),-J341+Q341+'Mortgage 1 Info Calcs'!F$24,0))+Q341+'Mortgage 1 Info Calcs'!F$24+IF(I341&gt;0,0,-I341),""))</f>
        <v/>
      </c>
      <c r="Z341" s="67" t="e">
        <f>IF((FV(IF(G341=0,'Mortgage 1 Info Calcs'!F$8,G341)/12,1,PMT(IF(G341=0,'Mortgage 1 Info Calcs'!F$8,G341)/12,('Mortgage 1 Info Calcs'!F$9*12)-C340,-Z340,0),-Z340,0))&gt;0,(FV(IF(G341=0,'Mortgage 1 Info Calcs'!F$8,G341)/12,1,PMT(IF(G341=0,'Mortgage 1 Info Calcs'!F$8,G341)/12,('Mortgage 1 Info Calcs'!F$9*12)-C340,-Z340,0),-Z340,0)),0)</f>
        <v>#NUM!</v>
      </c>
      <c r="AA341" s="67" t="e">
        <f>IF(Z341&lt;=0,0,(IPMT(IF(G341=0,'Mortgage 1 Info Calcs'!F$8,G341)/12,1,('Mortgage 1 Info Calcs'!F$9*12)-C340,-Z340,0)))</f>
        <v>#NUM!</v>
      </c>
      <c r="AB341" s="67">
        <f>IF(C341&lt;('Mortgage 1 Info Calcs'!F$9*12),SUM(AA$12:AA341),0)</f>
        <v>0</v>
      </c>
      <c r="AC341" s="14">
        <v>330</v>
      </c>
      <c r="AD341" s="174">
        <f t="shared" si="33"/>
        <v>27.5</v>
      </c>
      <c r="AE341" s="174" t="str">
        <f>IF(Y341="","",IF(J$12+X341='Mortgage 2 Monthly calcs'!J$12+'Mortgage 2 Monthly calcs'!V341,"",IF(J$12+X341&gt;'Mortgage 2 Monthly calcs'!J$12+'Mortgage 2 Monthly calcs'!V341,IF(Y341+X341+'Mortgage 1 Info Calcs'!F$15&gt;'Mortgage 2 Monthly calcs'!W341+'Mortgage 2 Monthly calcs'!V341,"",C341),IF(Y341+X341&lt;'Mortgage 2 Monthly calcs'!W341+'Mortgage 2 Monthly calcs'!V341,"",C341))))</f>
        <v/>
      </c>
      <c r="AG341" s="16"/>
      <c r="AH341" s="16"/>
      <c r="AI341" s="15"/>
    </row>
    <row r="342" spans="2:35" ht="11.25" customHeight="1" x14ac:dyDescent="0.25">
      <c r="B342">
        <f t="shared" si="31"/>
        <v>27.583333333333332</v>
      </c>
      <c r="C342">
        <v>331</v>
      </c>
      <c r="D342" t="str">
        <f>IF(J1110=1,F331+1,"")</f>
        <v/>
      </c>
      <c r="E342" t="str">
        <f t="shared" si="30"/>
        <v/>
      </c>
      <c r="F342" t="str">
        <f>VLOOKUP('Mortgage 1 Variables'!D$14,'Mortgage 1 Variables'!B$8:C$19,2)</f>
        <v>May</v>
      </c>
      <c r="G342">
        <f>IF(ISBLANK('Mortgage 1 Monthly Table'!G342),IF(OR(J342=Q342,ISTEXT(Y341),ISTEXT('Mortgage 1 Info Calcs'!$K$4)),0,IF(('Mortgage 1 Info Calcs'!F$7*12)&gt;C341,G341,IF(C341='Mortgage 1 Info Calcs'!F$7*12,'Mortgage 1 Info Calcs'!F$8,G341))),'Mortgage 1 Monthly Table'!G342)</f>
        <v>0</v>
      </c>
      <c r="H342" t="e">
        <f>((PMT(G342/'Mortgage 1 Variables'!E$43,('Mortgage 1 Info Calcs'!F$9*'Mortgage 1 Variables'!E$43)-C341,-J342,0)))</f>
        <v>#VALUE!</v>
      </c>
      <c r="I342">
        <f>IF(OR(ISERROR(((IPMT(G342/'Mortgage 1 Variables'!E$43,1,'Mortgage 1 Info Calcs'!F$9*'Mortgage 1 Variables'!E$43,-J342+Q342+'Mortgage 1 Info Calcs'!F$24,IF('Mortgage 1 Info Calcs'!F$5="Interest Only",-J342+Q342+'Mortgage 1 Info Calcs'!F$24,0))))),(((IPMT(G342/'Mortgage 1 Variables'!E$43,1,'Mortgage 1 Info Calcs'!F$9*'Mortgage 1 Variables'!E$43,-J$12,-J$12)))=0)),0,((IPMT(G342/'Mortgage 1 Variables'!E$43,1,'Mortgage 1 Info Calcs'!F$9*'Mortgage 1 Variables'!E$43,-J342+Q342+'Mortgage 1 Info Calcs'!F$24,IF('Mortgage 1 Info Calcs'!F$5="Interest Only",-J342+Q342+'Mortgage 1 Info Calcs'!F$24,0)))))</f>
        <v>0</v>
      </c>
      <c r="J342" t="str">
        <f>IF(Y341&gt;0,IF(ISTEXT('Mortgage 1 Info Calcs'!K$4),"0",IF(ISTEXT(Y341),Y341,Y341+(IF(ISTEXT(K342),0,K342)))),0)</f>
        <v/>
      </c>
      <c r="K342">
        <f>IF(ISBLANK('Mortgage 1 Monthly Table'!L342),0,'Mortgage 1 Monthly Table'!L342)</f>
        <v>0</v>
      </c>
      <c r="L342" t="e">
        <f>IF(ISBLANK('Mortgage 1 Monthly Table'!N342),IF('Mortgage 1 Info Calcs'!F$13="Calculated",IF('Mortgage 1 Info Calcs'!F$22="Keep Same",IF('Mortgage 1 Info Calcs'!F$5="Interest Only",IF(OR(I342&gt;L341,J342=""),I342,IF(J342&lt;L341,IF(J342&lt;L341,J342+I342,IF(L341+M341&gt;J342,L341+I342,L341)),IF(L341+M341&gt;J342,L341+I342,L341))),IF(H342&gt;L341,H342,IF(J342&gt;L341,IF(L341+M341&gt;J342,L341+I342,L341),J342+S342))),IF('Mortgage 1 Info Calcs'!F$5="Interest Only",'Mortgage 1 Monthly Calcs'!I342,'Mortgage 1 Monthly Calcs'!H342)),'Mortgage 1 Monthly Calcs'!L341),'Mortgage 1 Monthly Table'!N342)</f>
        <v>#VALUE!</v>
      </c>
      <c r="M342" t="str">
        <f>IF(ISBLANK('Mortgage 1 Monthly Table'!P342),IF(N341&gt;J342,IF(J342&gt;L341,J342-L341,0),IF(OR(OR(Y341&lt;0,ISTEXT(Y341)),ISTEXT('Mortgage 1 Info Calcs'!$K$4)),"",'Mortgage 1 Info Calcs'!F$21)),'Mortgage 1 Monthly Table'!P342)</f>
        <v/>
      </c>
      <c r="N342" t="str">
        <f t="shared" si="32"/>
        <v/>
      </c>
      <c r="O342" t="str">
        <f>IF(OR(OR(Y341&lt;0,ISTEXT(Y341)),ISTEXT('Mortgage 1 Info Calcs'!$K$4)),"",(O341+M342))</f>
        <v/>
      </c>
      <c r="P342">
        <f>IF(ISBLANK('Mortgage 1 Monthly Table'!T342),IF(ISTEXT(J342),0,IF(OR(Y341&lt;Q341,AND(Y341&lt;0,NOT(ISTEXT(Y341))),ISTEXT('Mortgage 1 Info Calcs'!$K$4)),IF(-Y341&gt;P341,-Y341,Y341-Q341),IF(J342="",0,'Mortgage 1 Info Calcs'!F$26))),'Mortgage 1 Monthly Table'!T342)</f>
        <v>0</v>
      </c>
      <c r="Q342" t="str">
        <f>IF(OR(OR(Y341&lt;0,ISTEXT(Y341)),ISTEXT('Mortgage 1 Info Calcs'!$K$4)),"",IF(O342&lt;0,Q341,(Q341+P342)))</f>
        <v/>
      </c>
      <c r="R342" t="str">
        <f>IF(OR(ISERROR(L342-S342),ISTEXT('Mortgage 1 Info Calcs'!$K$4)),"",L342-S342+M342)</f>
        <v/>
      </c>
      <c r="S342">
        <f>IF(OR(IF(ISERROR(ROUND((J342-Q342-'Mortgage 1 Info Calcs'!F$24)*(G342/12),2)),0,(J342-O342-Q342-'Mortgage 1 Info Calcs'!F$24)*(G342/12)),,,ISTEXT('Mortgage 1 Info Calcs'!K$4)),IF(((J342-Q342-'Mortgage 1 Info Calcs'!F$24)*(G342/12))&gt;0,((J342-Q342-'Mortgage 1 Info Calcs'!F$24)*(G342/12)),0),0)</f>
        <v>0</v>
      </c>
      <c r="T342" t="str">
        <f>IF(OR(ISERROR(SUM(R$12:R342)),(ISTEXT(T341)),(T341=(SUM(R$12:R342)))),"",SUM(R$12:R342))</f>
        <v/>
      </c>
      <c r="U342">
        <f>SUM(S$12:S342)</f>
        <v>93290.420445652606</v>
      </c>
      <c r="V342" t="e">
        <f>IF(ISBLANK('Mortgage 1 Info Calcs'!F$28),"",IF((O342+Q342)&gt;0,((O342+Q342)*G342/12)-((O342+Q342)*(('Mortgage 1 Info Calcs'!F$28)-('Mortgage 1 Info Calcs'!F$28*'Mortgage 1 Info Calcs'!G$29))/12),""))</f>
        <v>#VALUE!</v>
      </c>
      <c r="W342" t="e">
        <f>IF(ISTEXT(V342),"",SUM(V$12:V342))</f>
        <v>#VALUE!</v>
      </c>
      <c r="X342" t="str">
        <f>IF(OR(J342=Q342,ISTEXT(Y341),ISTEXT('Mortgage 1 Info Calcs'!$F$17)),"",IF(('Mortgage 1 Info Calcs'!F$18*12)&gt;C341+1,IF(C341='Mortgage 1 Info Calcs'!F$18*12,0,'Mortgage 1 Info Calcs'!F$19+Y342*('Mortgage 1 Info Calcs'!F$17)),'Mortgage 1 Info Calcs'!F$19))</f>
        <v/>
      </c>
      <c r="Y342" t="str">
        <f>IF(OR(ISERROR(J342-R342-M342),IF(ISERROR((J342-R342-M342)=0),"True",(J342-R342-M342)=0),ISTEXT('Mortgage 1 Info Calcs'!$K$4)),"",IF((J342&gt;(L342+M342)),(FV((G342/'Mortgage 1 Variables'!E$43),1,(L342+M342),-J342+Q342+'Mortgage 1 Info Calcs'!F$24,0))+Q342+'Mortgage 1 Info Calcs'!F$24+IF(I342&gt;0,0,-I342),""))</f>
        <v/>
      </c>
      <c r="Z342" s="67" t="e">
        <f>IF((FV(IF(G342=0,'Mortgage 1 Info Calcs'!F$8,G342)/12,1,PMT(IF(G342=0,'Mortgage 1 Info Calcs'!F$8,G342)/12,('Mortgage 1 Info Calcs'!F$9*12)-C341,-Z341,0),-Z341,0))&gt;0,(FV(IF(G342=0,'Mortgage 1 Info Calcs'!F$8,G342)/12,1,PMT(IF(G342=0,'Mortgage 1 Info Calcs'!F$8,G342)/12,('Mortgage 1 Info Calcs'!F$9*12)-C341,-Z341,0),-Z341,0)),0)</f>
        <v>#NUM!</v>
      </c>
      <c r="AA342" s="67" t="e">
        <f>IF(Z342&lt;=0,0,(IPMT(IF(G342=0,'Mortgage 1 Info Calcs'!F$8,G342)/12,1,('Mortgage 1 Info Calcs'!F$9*12)-C341,-Z341,0)))</f>
        <v>#NUM!</v>
      </c>
      <c r="AB342" s="67">
        <f>IF(C342&lt;('Mortgage 1 Info Calcs'!F$9*12),SUM(AA$12:AA342),0)</f>
        <v>0</v>
      </c>
      <c r="AC342" s="14">
        <v>331</v>
      </c>
      <c r="AD342" s="174">
        <f t="shared" si="33"/>
        <v>27.583333333333332</v>
      </c>
      <c r="AE342" s="174" t="str">
        <f>IF(Y342="","",IF(J$12+X342='Mortgage 2 Monthly calcs'!J$12+'Mortgage 2 Monthly calcs'!V342,"",IF(J$12+X342&gt;'Mortgage 2 Monthly calcs'!J$12+'Mortgage 2 Monthly calcs'!V342,IF(Y342+X342+'Mortgage 1 Info Calcs'!F$15&gt;'Mortgage 2 Monthly calcs'!W342+'Mortgage 2 Monthly calcs'!V342,"",C342),IF(Y342+X342&lt;'Mortgage 2 Monthly calcs'!W342+'Mortgage 2 Monthly calcs'!V342,"",C342))))</f>
        <v/>
      </c>
      <c r="AG342" s="16"/>
      <c r="AH342" s="16"/>
      <c r="AI342" s="15"/>
    </row>
    <row r="343" spans="2:35" ht="11.25" customHeight="1" x14ac:dyDescent="0.25">
      <c r="B343">
        <f t="shared" si="31"/>
        <v>27.666666666666668</v>
      </c>
      <c r="C343">
        <v>332</v>
      </c>
      <c r="D343" t="str">
        <f>IF(J1111=1,F331+1,"")</f>
        <v/>
      </c>
      <c r="E343" t="str">
        <f t="shared" si="30"/>
        <v/>
      </c>
      <c r="F343" t="str">
        <f>VLOOKUP('Mortgage 1 Variables'!D$15,'Mortgage 1 Variables'!B$8:C$19,2)</f>
        <v>Jun</v>
      </c>
      <c r="G343">
        <f>IF(ISBLANK('Mortgage 1 Monthly Table'!G343),IF(OR(J343=Q343,ISTEXT(Y342),ISTEXT('Mortgage 1 Info Calcs'!$K$4)),0,IF(('Mortgage 1 Info Calcs'!F$7*12)&gt;C342,G342,IF(C342='Mortgage 1 Info Calcs'!F$7*12,'Mortgage 1 Info Calcs'!F$8,G342))),'Mortgage 1 Monthly Table'!G343)</f>
        <v>0</v>
      </c>
      <c r="H343" t="e">
        <f>((PMT(G343/'Mortgage 1 Variables'!E$43,('Mortgage 1 Info Calcs'!F$9*'Mortgage 1 Variables'!E$43)-C342,-J343,0)))</f>
        <v>#VALUE!</v>
      </c>
      <c r="I343">
        <f>IF(OR(ISERROR(((IPMT(G343/'Mortgage 1 Variables'!E$43,1,'Mortgage 1 Info Calcs'!F$9*'Mortgage 1 Variables'!E$43,-J343+Q343+'Mortgage 1 Info Calcs'!F$24,IF('Mortgage 1 Info Calcs'!F$5="Interest Only",-J343+Q343+'Mortgage 1 Info Calcs'!F$24,0))))),(((IPMT(G343/'Mortgage 1 Variables'!E$43,1,'Mortgage 1 Info Calcs'!F$9*'Mortgage 1 Variables'!E$43,-J$12,-J$12)))=0)),0,((IPMT(G343/'Mortgage 1 Variables'!E$43,1,'Mortgage 1 Info Calcs'!F$9*'Mortgage 1 Variables'!E$43,-J343+Q343+'Mortgage 1 Info Calcs'!F$24,IF('Mortgage 1 Info Calcs'!F$5="Interest Only",-J343+Q343+'Mortgage 1 Info Calcs'!F$24,0)))))</f>
        <v>0</v>
      </c>
      <c r="J343" t="str">
        <f>IF(Y342&gt;0,IF(ISTEXT('Mortgage 1 Info Calcs'!K$4),"0",IF(ISTEXT(Y342),Y342,Y342+(IF(ISTEXT(K343),0,K343)))),0)</f>
        <v/>
      </c>
      <c r="K343">
        <f>IF(ISBLANK('Mortgage 1 Monthly Table'!L343),0,'Mortgage 1 Monthly Table'!L343)</f>
        <v>0</v>
      </c>
      <c r="L343" t="e">
        <f>IF(ISBLANK('Mortgage 1 Monthly Table'!N343),IF('Mortgage 1 Info Calcs'!F$13="Calculated",IF('Mortgage 1 Info Calcs'!F$22="Keep Same",IF('Mortgage 1 Info Calcs'!F$5="Interest Only",IF(OR(I343&gt;L342,J343=""),I343,IF(J343&lt;L342,IF(J343&lt;L342,J343+I343,IF(L342+M342&gt;J343,L342+I343,L342)),IF(L342+M342&gt;J343,L342+I343,L342))),IF(H343&gt;L342,H343,IF(J343&gt;L342,IF(L342+M342&gt;J343,L342+I343,L342),J343+S343))),IF('Mortgage 1 Info Calcs'!F$5="Interest Only",'Mortgage 1 Monthly Calcs'!I343,'Mortgage 1 Monthly Calcs'!H343)),'Mortgage 1 Monthly Calcs'!L342),'Mortgage 1 Monthly Table'!N343)</f>
        <v>#VALUE!</v>
      </c>
      <c r="M343" t="str">
        <f>IF(ISBLANK('Mortgage 1 Monthly Table'!P343),IF(N342&gt;J343,IF(J343&gt;L342,J343-L342,0),IF(OR(OR(Y342&lt;0,ISTEXT(Y342)),ISTEXT('Mortgage 1 Info Calcs'!$K$4)),"",'Mortgage 1 Info Calcs'!F$21)),'Mortgage 1 Monthly Table'!P343)</f>
        <v/>
      </c>
      <c r="N343" t="str">
        <f t="shared" si="32"/>
        <v/>
      </c>
      <c r="O343" t="str">
        <f>IF(OR(OR(Y342&lt;0,ISTEXT(Y342)),ISTEXT('Mortgage 1 Info Calcs'!$K$4)),"",(O342+M343))</f>
        <v/>
      </c>
      <c r="P343">
        <f>IF(ISBLANK('Mortgage 1 Monthly Table'!T343),IF(ISTEXT(J343),0,IF(OR(Y342&lt;Q342,AND(Y342&lt;0,NOT(ISTEXT(Y342))),ISTEXT('Mortgage 1 Info Calcs'!$K$4)),IF(-Y342&gt;P342,-Y342,Y342-Q342),IF(J343="",0,'Mortgage 1 Info Calcs'!F$26))),'Mortgage 1 Monthly Table'!T343)</f>
        <v>0</v>
      </c>
      <c r="Q343" t="str">
        <f>IF(OR(OR(Y342&lt;0,ISTEXT(Y342)),ISTEXT('Mortgage 1 Info Calcs'!$K$4)),"",IF(O343&lt;0,Q342,(Q342+P343)))</f>
        <v/>
      </c>
      <c r="R343" t="str">
        <f>IF(OR(ISERROR(L343-S343),ISTEXT('Mortgage 1 Info Calcs'!$K$4)),"",L343-S343+M343)</f>
        <v/>
      </c>
      <c r="S343">
        <f>IF(OR(IF(ISERROR(ROUND((J343-Q343-'Mortgage 1 Info Calcs'!F$24)*(G343/12),2)),0,(J343-O343-Q343-'Mortgage 1 Info Calcs'!F$24)*(G343/12)),,,ISTEXT('Mortgage 1 Info Calcs'!K$4)),IF(((J343-Q343-'Mortgage 1 Info Calcs'!F$24)*(G343/12))&gt;0,((J343-Q343-'Mortgage 1 Info Calcs'!F$24)*(G343/12)),0),0)</f>
        <v>0</v>
      </c>
      <c r="T343" t="str">
        <f>IF(OR(ISERROR(SUM(R$12:R343)),(ISTEXT(T342)),(T342=(SUM(R$12:R343)))),"",SUM(R$12:R343))</f>
        <v/>
      </c>
      <c r="U343">
        <f>SUM(S$12:S343)</f>
        <v>93290.420445652606</v>
      </c>
      <c r="V343" t="e">
        <f>IF(ISBLANK('Mortgage 1 Info Calcs'!F$28),"",IF((O343+Q343)&gt;0,((O343+Q343)*G343/12)-((O343+Q343)*(('Mortgage 1 Info Calcs'!F$28)-('Mortgage 1 Info Calcs'!F$28*'Mortgage 1 Info Calcs'!G$29))/12),""))</f>
        <v>#VALUE!</v>
      </c>
      <c r="W343" t="e">
        <f>IF(ISTEXT(V343),"",SUM(V$12:V343))</f>
        <v>#VALUE!</v>
      </c>
      <c r="X343" t="str">
        <f>IF(OR(J343=Q343,ISTEXT(Y342),ISTEXT('Mortgage 1 Info Calcs'!$F$17)),"",IF(('Mortgage 1 Info Calcs'!F$18*12)&gt;C342+1,IF(C342='Mortgage 1 Info Calcs'!F$18*12,0,'Mortgage 1 Info Calcs'!F$19+Y343*('Mortgage 1 Info Calcs'!F$17)),'Mortgage 1 Info Calcs'!F$19))</f>
        <v/>
      </c>
      <c r="Y343" t="str">
        <f>IF(OR(ISERROR(J343-R343-M343),IF(ISERROR((J343-R343-M343)=0),"True",(J343-R343-M343)=0),ISTEXT('Mortgage 1 Info Calcs'!$K$4)),"",IF((J343&gt;(L343+M343)),(FV((G343/'Mortgage 1 Variables'!E$43),1,(L343+M343),-J343+Q343+'Mortgage 1 Info Calcs'!F$24,0))+Q343+'Mortgage 1 Info Calcs'!F$24+IF(I343&gt;0,0,-I343),""))</f>
        <v/>
      </c>
      <c r="Z343" s="67" t="e">
        <f>IF((FV(IF(G343=0,'Mortgage 1 Info Calcs'!F$8,G343)/12,1,PMT(IF(G343=0,'Mortgage 1 Info Calcs'!F$8,G343)/12,('Mortgage 1 Info Calcs'!F$9*12)-C342,-Z342,0),-Z342,0))&gt;0,(FV(IF(G343=0,'Mortgage 1 Info Calcs'!F$8,G343)/12,1,PMT(IF(G343=0,'Mortgage 1 Info Calcs'!F$8,G343)/12,('Mortgage 1 Info Calcs'!F$9*12)-C342,-Z342,0),-Z342,0)),0)</f>
        <v>#NUM!</v>
      </c>
      <c r="AA343" s="67" t="e">
        <f>IF(Z343&lt;=0,0,(IPMT(IF(G343=0,'Mortgage 1 Info Calcs'!F$8,G343)/12,1,('Mortgage 1 Info Calcs'!F$9*12)-C342,-Z342,0)))</f>
        <v>#NUM!</v>
      </c>
      <c r="AB343" s="67">
        <f>IF(C343&lt;('Mortgage 1 Info Calcs'!F$9*12),SUM(AA$12:AA343),0)</f>
        <v>0</v>
      </c>
      <c r="AC343" s="14">
        <v>332</v>
      </c>
      <c r="AD343" s="174">
        <f t="shared" si="33"/>
        <v>27.666666666666668</v>
      </c>
      <c r="AE343" s="174" t="str">
        <f>IF(Y343="","",IF(J$12+X343='Mortgage 2 Monthly calcs'!J$12+'Mortgage 2 Monthly calcs'!V343,"",IF(J$12+X343&gt;'Mortgage 2 Monthly calcs'!J$12+'Mortgage 2 Monthly calcs'!V343,IF(Y343+X343+'Mortgage 1 Info Calcs'!F$15&gt;'Mortgage 2 Monthly calcs'!W343+'Mortgage 2 Monthly calcs'!V343,"",C343),IF(Y343+X343&lt;'Mortgage 2 Monthly calcs'!W343+'Mortgage 2 Monthly calcs'!V343,"",C343))))</f>
        <v/>
      </c>
      <c r="AG343" s="16"/>
      <c r="AH343" s="16"/>
      <c r="AI343" s="15"/>
    </row>
    <row r="344" spans="2:35" ht="11.25" customHeight="1" x14ac:dyDescent="0.25">
      <c r="B344">
        <f t="shared" si="31"/>
        <v>27.75</v>
      </c>
      <c r="C344">
        <v>333</v>
      </c>
      <c r="D344" t="str">
        <f>IF(J1112=1,F331+1,"")</f>
        <v/>
      </c>
      <c r="E344" t="str">
        <f t="shared" si="30"/>
        <v/>
      </c>
      <c r="F344" t="str">
        <f>VLOOKUP('Mortgage 1 Variables'!D$16,'Mortgage 1 Variables'!B$8:C$19,2)</f>
        <v>Jul</v>
      </c>
      <c r="G344">
        <f>IF(ISBLANK('Mortgage 1 Monthly Table'!G344),IF(OR(J344=Q344,ISTEXT(Y343),ISTEXT('Mortgage 1 Info Calcs'!$K$4)),0,IF(('Mortgage 1 Info Calcs'!F$7*12)&gt;C343,G343,IF(C343='Mortgage 1 Info Calcs'!F$7*12,'Mortgage 1 Info Calcs'!F$8,G343))),'Mortgage 1 Monthly Table'!G344)</f>
        <v>0</v>
      </c>
      <c r="H344" t="e">
        <f>((PMT(G344/'Mortgage 1 Variables'!E$43,('Mortgage 1 Info Calcs'!F$9*'Mortgage 1 Variables'!E$43)-C343,-J344,0)))</f>
        <v>#VALUE!</v>
      </c>
      <c r="I344">
        <f>IF(OR(ISERROR(((IPMT(G344/'Mortgage 1 Variables'!E$43,1,'Mortgage 1 Info Calcs'!F$9*'Mortgage 1 Variables'!E$43,-J344+Q344+'Mortgage 1 Info Calcs'!F$24,IF('Mortgage 1 Info Calcs'!F$5="Interest Only",-J344+Q344+'Mortgage 1 Info Calcs'!F$24,0))))),(((IPMT(G344/'Mortgage 1 Variables'!E$43,1,'Mortgage 1 Info Calcs'!F$9*'Mortgage 1 Variables'!E$43,-J$12,-J$12)))=0)),0,((IPMT(G344/'Mortgage 1 Variables'!E$43,1,'Mortgage 1 Info Calcs'!F$9*'Mortgage 1 Variables'!E$43,-J344+Q344+'Mortgage 1 Info Calcs'!F$24,IF('Mortgage 1 Info Calcs'!F$5="Interest Only",-J344+Q344+'Mortgage 1 Info Calcs'!F$24,0)))))</f>
        <v>0</v>
      </c>
      <c r="J344" t="str">
        <f>IF(Y343&gt;0,IF(ISTEXT('Mortgage 1 Info Calcs'!K$4),"0",IF(ISTEXT(Y343),Y343,Y343+(IF(ISTEXT(K344),0,K344)))),0)</f>
        <v/>
      </c>
      <c r="K344">
        <f>IF(ISBLANK('Mortgage 1 Monthly Table'!L344),0,'Mortgage 1 Monthly Table'!L344)</f>
        <v>0</v>
      </c>
      <c r="L344" t="e">
        <f>IF(ISBLANK('Mortgage 1 Monthly Table'!N344),IF('Mortgage 1 Info Calcs'!F$13="Calculated",IF('Mortgage 1 Info Calcs'!F$22="Keep Same",IF('Mortgage 1 Info Calcs'!F$5="Interest Only",IF(OR(I344&gt;L343,J344=""),I344,IF(J344&lt;L343,IF(J344&lt;L343,J344+I344,IF(L343+M343&gt;J344,L343+I344,L343)),IF(L343+M343&gt;J344,L343+I344,L343))),IF(H344&gt;L343,H344,IF(J344&gt;L343,IF(L343+M343&gt;J344,L343+I344,L343),J344+S344))),IF('Mortgage 1 Info Calcs'!F$5="Interest Only",'Mortgage 1 Monthly Calcs'!I344,'Mortgage 1 Monthly Calcs'!H344)),'Mortgage 1 Monthly Calcs'!L343),'Mortgage 1 Monthly Table'!N344)</f>
        <v>#VALUE!</v>
      </c>
      <c r="M344" t="str">
        <f>IF(ISBLANK('Mortgage 1 Monthly Table'!P344),IF(N343&gt;J344,IF(J344&gt;L343,J344-L343,0),IF(OR(OR(Y343&lt;0,ISTEXT(Y343)),ISTEXT('Mortgage 1 Info Calcs'!$K$4)),"",'Mortgage 1 Info Calcs'!F$21)),'Mortgage 1 Monthly Table'!P344)</f>
        <v/>
      </c>
      <c r="N344" t="str">
        <f t="shared" si="32"/>
        <v/>
      </c>
      <c r="O344" t="str">
        <f>IF(OR(OR(Y343&lt;0,ISTEXT(Y343)),ISTEXT('Mortgage 1 Info Calcs'!$K$4)),"",(O343+M344))</f>
        <v/>
      </c>
      <c r="P344">
        <f>IF(ISBLANK('Mortgage 1 Monthly Table'!T344),IF(ISTEXT(J344),0,IF(OR(Y343&lt;Q343,AND(Y343&lt;0,NOT(ISTEXT(Y343))),ISTEXT('Mortgage 1 Info Calcs'!$K$4)),IF(-Y343&gt;P343,-Y343,Y343-Q343),IF(J344="",0,'Mortgage 1 Info Calcs'!F$26))),'Mortgage 1 Monthly Table'!T344)</f>
        <v>0</v>
      </c>
      <c r="Q344" t="str">
        <f>IF(OR(OR(Y343&lt;0,ISTEXT(Y343)),ISTEXT('Mortgage 1 Info Calcs'!$K$4)),"",IF(O344&lt;0,Q343,(Q343+P344)))</f>
        <v/>
      </c>
      <c r="R344" t="str">
        <f>IF(OR(ISERROR(L344-S344),ISTEXT('Mortgage 1 Info Calcs'!$K$4)),"",L344-S344+M344)</f>
        <v/>
      </c>
      <c r="S344">
        <f>IF(OR(IF(ISERROR(ROUND((J344-Q344-'Mortgage 1 Info Calcs'!F$24)*(G344/12),2)),0,(J344-O344-Q344-'Mortgage 1 Info Calcs'!F$24)*(G344/12)),,,ISTEXT('Mortgage 1 Info Calcs'!K$4)),IF(((J344-Q344-'Mortgage 1 Info Calcs'!F$24)*(G344/12))&gt;0,((J344-Q344-'Mortgage 1 Info Calcs'!F$24)*(G344/12)),0),0)</f>
        <v>0</v>
      </c>
      <c r="T344" t="str">
        <f>IF(OR(ISERROR(SUM(R$12:R344)),(ISTEXT(T343)),(T343=(SUM(R$12:R344)))),"",SUM(R$12:R344))</f>
        <v/>
      </c>
      <c r="U344">
        <f>SUM(S$12:S344)</f>
        <v>93290.420445652606</v>
      </c>
      <c r="V344" t="e">
        <f>IF(ISBLANK('Mortgage 1 Info Calcs'!F$28),"",IF((O344+Q344)&gt;0,((O344+Q344)*G344/12)-((O344+Q344)*(('Mortgage 1 Info Calcs'!F$28)-('Mortgage 1 Info Calcs'!F$28*'Mortgage 1 Info Calcs'!G$29))/12),""))</f>
        <v>#VALUE!</v>
      </c>
      <c r="W344" t="e">
        <f>IF(ISTEXT(V344),"",SUM(V$12:V344))</f>
        <v>#VALUE!</v>
      </c>
      <c r="X344" t="str">
        <f>IF(OR(J344=Q344,ISTEXT(Y343),ISTEXT('Mortgage 1 Info Calcs'!$F$17)),"",IF(('Mortgage 1 Info Calcs'!F$18*12)&gt;C343+1,IF(C343='Mortgage 1 Info Calcs'!F$18*12,0,'Mortgage 1 Info Calcs'!F$19+Y344*('Mortgage 1 Info Calcs'!F$17)),'Mortgage 1 Info Calcs'!F$19))</f>
        <v/>
      </c>
      <c r="Y344" t="str">
        <f>IF(OR(ISERROR(J344-R344-M344),IF(ISERROR((J344-R344-M344)=0),"True",(J344-R344-M344)=0),ISTEXT('Mortgage 1 Info Calcs'!$K$4)),"",IF((J344&gt;(L344+M344)),(FV((G344/'Mortgage 1 Variables'!E$43),1,(L344+M344),-J344+Q344+'Mortgage 1 Info Calcs'!F$24,0))+Q344+'Mortgage 1 Info Calcs'!F$24+IF(I344&gt;0,0,-I344),""))</f>
        <v/>
      </c>
      <c r="Z344" s="67" t="e">
        <f>IF((FV(IF(G344=0,'Mortgage 1 Info Calcs'!F$8,G344)/12,1,PMT(IF(G344=0,'Mortgage 1 Info Calcs'!F$8,G344)/12,('Mortgage 1 Info Calcs'!F$9*12)-C343,-Z343,0),-Z343,0))&gt;0,(FV(IF(G344=0,'Mortgage 1 Info Calcs'!F$8,G344)/12,1,PMT(IF(G344=0,'Mortgage 1 Info Calcs'!F$8,G344)/12,('Mortgage 1 Info Calcs'!F$9*12)-C343,-Z343,0),-Z343,0)),0)</f>
        <v>#NUM!</v>
      </c>
      <c r="AA344" s="67" t="e">
        <f>IF(Z344&lt;=0,0,(IPMT(IF(G344=0,'Mortgage 1 Info Calcs'!F$8,G344)/12,1,('Mortgage 1 Info Calcs'!F$9*12)-C343,-Z343,0)))</f>
        <v>#NUM!</v>
      </c>
      <c r="AB344" s="67">
        <f>IF(C344&lt;('Mortgage 1 Info Calcs'!F$9*12),SUM(AA$12:AA344),0)</f>
        <v>0</v>
      </c>
      <c r="AC344" s="14">
        <v>333</v>
      </c>
      <c r="AD344" s="174">
        <f t="shared" si="33"/>
        <v>27.75</v>
      </c>
      <c r="AE344" s="174" t="str">
        <f>IF(Y344="","",IF(J$12+X344='Mortgage 2 Monthly calcs'!J$12+'Mortgage 2 Monthly calcs'!V344,"",IF(J$12+X344&gt;'Mortgage 2 Monthly calcs'!J$12+'Mortgage 2 Monthly calcs'!V344,IF(Y344+X344+'Mortgage 1 Info Calcs'!F$15&gt;'Mortgage 2 Monthly calcs'!W344+'Mortgage 2 Monthly calcs'!V344,"",C344),IF(Y344+X344&lt;'Mortgage 2 Monthly calcs'!W344+'Mortgage 2 Monthly calcs'!V344,"",C344))))</f>
        <v/>
      </c>
      <c r="AG344" s="16"/>
      <c r="AH344" s="16"/>
      <c r="AI344" s="15"/>
    </row>
    <row r="345" spans="2:35" ht="11.25" customHeight="1" x14ac:dyDescent="0.25">
      <c r="B345">
        <f t="shared" si="31"/>
        <v>27.833333333333332</v>
      </c>
      <c r="C345">
        <v>334</v>
      </c>
      <c r="D345" t="str">
        <f>IF(J1113=1,F331+1,"")</f>
        <v/>
      </c>
      <c r="E345" t="str">
        <f t="shared" si="30"/>
        <v/>
      </c>
      <c r="F345" t="str">
        <f>VLOOKUP('Mortgage 1 Variables'!D$17,'Mortgage 1 Variables'!B$8:C$19,2)</f>
        <v>Aug</v>
      </c>
      <c r="G345">
        <f>IF(ISBLANK('Mortgage 1 Monthly Table'!G345),IF(OR(J345=Q345,ISTEXT(Y344),ISTEXT('Mortgage 1 Info Calcs'!$K$4)),0,IF(('Mortgage 1 Info Calcs'!F$7*12)&gt;C344,G344,IF(C344='Mortgage 1 Info Calcs'!F$7*12,'Mortgage 1 Info Calcs'!F$8,G344))),'Mortgage 1 Monthly Table'!G345)</f>
        <v>0</v>
      </c>
      <c r="H345" t="e">
        <f>((PMT(G345/'Mortgage 1 Variables'!E$43,('Mortgage 1 Info Calcs'!F$9*'Mortgage 1 Variables'!E$43)-C344,-J345,0)))</f>
        <v>#VALUE!</v>
      </c>
      <c r="I345">
        <f>IF(OR(ISERROR(((IPMT(G345/'Mortgage 1 Variables'!E$43,1,'Mortgage 1 Info Calcs'!F$9*'Mortgage 1 Variables'!E$43,-J345+Q345+'Mortgage 1 Info Calcs'!F$24,IF('Mortgage 1 Info Calcs'!F$5="Interest Only",-J345+Q345+'Mortgage 1 Info Calcs'!F$24,0))))),(((IPMT(G345/'Mortgage 1 Variables'!E$43,1,'Mortgage 1 Info Calcs'!F$9*'Mortgage 1 Variables'!E$43,-J$12,-J$12)))=0)),0,((IPMT(G345/'Mortgage 1 Variables'!E$43,1,'Mortgage 1 Info Calcs'!F$9*'Mortgage 1 Variables'!E$43,-J345+Q345+'Mortgage 1 Info Calcs'!F$24,IF('Mortgage 1 Info Calcs'!F$5="Interest Only",-J345+Q345+'Mortgage 1 Info Calcs'!F$24,0)))))</f>
        <v>0</v>
      </c>
      <c r="J345" t="str">
        <f>IF(Y344&gt;0,IF(ISTEXT('Mortgage 1 Info Calcs'!K$4),"0",IF(ISTEXT(Y344),Y344,Y344+(IF(ISTEXT(K345),0,K345)))),0)</f>
        <v/>
      </c>
      <c r="K345">
        <f>IF(ISBLANK('Mortgage 1 Monthly Table'!L345),0,'Mortgage 1 Monthly Table'!L345)</f>
        <v>0</v>
      </c>
      <c r="L345" t="e">
        <f>IF(ISBLANK('Mortgage 1 Monthly Table'!N345),IF('Mortgage 1 Info Calcs'!F$13="Calculated",IF('Mortgage 1 Info Calcs'!F$22="Keep Same",IF('Mortgage 1 Info Calcs'!F$5="Interest Only",IF(OR(I345&gt;L344,J345=""),I345,IF(J345&lt;L344,IF(J345&lt;L344,J345+I345,IF(L344+M344&gt;J345,L344+I345,L344)),IF(L344+M344&gt;J345,L344+I345,L344))),IF(H345&gt;L344,H345,IF(J345&gt;L344,IF(L344+M344&gt;J345,L344+I345,L344),J345+S345))),IF('Mortgage 1 Info Calcs'!F$5="Interest Only",'Mortgage 1 Monthly Calcs'!I345,'Mortgage 1 Monthly Calcs'!H345)),'Mortgage 1 Monthly Calcs'!L344),'Mortgage 1 Monthly Table'!N345)</f>
        <v>#VALUE!</v>
      </c>
      <c r="M345" t="str">
        <f>IF(ISBLANK('Mortgage 1 Monthly Table'!P345),IF(N344&gt;J345,IF(J345&gt;L344,J345-L344,0),IF(OR(OR(Y344&lt;0,ISTEXT(Y344)),ISTEXT('Mortgage 1 Info Calcs'!$K$4)),"",'Mortgage 1 Info Calcs'!F$21)),'Mortgage 1 Monthly Table'!P345)</f>
        <v/>
      </c>
      <c r="N345" t="str">
        <f t="shared" si="32"/>
        <v/>
      </c>
      <c r="O345" t="str">
        <f>IF(OR(OR(Y344&lt;0,ISTEXT(Y344)),ISTEXT('Mortgage 1 Info Calcs'!$K$4)),"",(O344+M345))</f>
        <v/>
      </c>
      <c r="P345">
        <f>IF(ISBLANK('Mortgage 1 Monthly Table'!T345),IF(ISTEXT(J345),0,IF(OR(Y344&lt;Q344,AND(Y344&lt;0,NOT(ISTEXT(Y344))),ISTEXT('Mortgage 1 Info Calcs'!$K$4)),IF(-Y344&gt;P344,-Y344,Y344-Q344),IF(J345="",0,'Mortgage 1 Info Calcs'!F$26))),'Mortgage 1 Monthly Table'!T345)</f>
        <v>0</v>
      </c>
      <c r="Q345" t="str">
        <f>IF(OR(OR(Y344&lt;0,ISTEXT(Y344)),ISTEXT('Mortgage 1 Info Calcs'!$K$4)),"",IF(O345&lt;0,Q344,(Q344+P345)))</f>
        <v/>
      </c>
      <c r="R345" t="str">
        <f>IF(OR(ISERROR(L345-S345),ISTEXT('Mortgage 1 Info Calcs'!$K$4)),"",L345-S345+M345)</f>
        <v/>
      </c>
      <c r="S345">
        <f>IF(OR(IF(ISERROR(ROUND((J345-Q345-'Mortgage 1 Info Calcs'!F$24)*(G345/12),2)),0,(J345-O345-Q345-'Mortgage 1 Info Calcs'!F$24)*(G345/12)),,,ISTEXT('Mortgage 1 Info Calcs'!K$4)),IF(((J345-Q345-'Mortgage 1 Info Calcs'!F$24)*(G345/12))&gt;0,((J345-Q345-'Mortgage 1 Info Calcs'!F$24)*(G345/12)),0),0)</f>
        <v>0</v>
      </c>
      <c r="T345" t="str">
        <f>IF(OR(ISERROR(SUM(R$12:R345)),(ISTEXT(T344)),(T344=(SUM(R$12:R345)))),"",SUM(R$12:R345))</f>
        <v/>
      </c>
      <c r="U345">
        <f>SUM(S$12:S345)</f>
        <v>93290.420445652606</v>
      </c>
      <c r="V345" t="e">
        <f>IF(ISBLANK('Mortgage 1 Info Calcs'!F$28),"",IF((O345+Q345)&gt;0,((O345+Q345)*G345/12)-((O345+Q345)*(('Mortgage 1 Info Calcs'!F$28)-('Mortgage 1 Info Calcs'!F$28*'Mortgage 1 Info Calcs'!G$29))/12),""))</f>
        <v>#VALUE!</v>
      </c>
      <c r="W345" t="e">
        <f>IF(ISTEXT(V345),"",SUM(V$12:V345))</f>
        <v>#VALUE!</v>
      </c>
      <c r="X345" t="str">
        <f>IF(OR(J345=Q345,ISTEXT(Y344),ISTEXT('Mortgage 1 Info Calcs'!$F$17)),"",IF(('Mortgage 1 Info Calcs'!F$18*12)&gt;C344+1,IF(C344='Mortgage 1 Info Calcs'!F$18*12,0,'Mortgage 1 Info Calcs'!F$19+Y345*('Mortgage 1 Info Calcs'!F$17)),'Mortgage 1 Info Calcs'!F$19))</f>
        <v/>
      </c>
      <c r="Y345" t="str">
        <f>IF(OR(ISERROR(J345-R345-M345),IF(ISERROR((J345-R345-M345)=0),"True",(J345-R345-M345)=0),ISTEXT('Mortgage 1 Info Calcs'!$K$4)),"",IF((J345&gt;(L345+M345)),(FV((G345/'Mortgage 1 Variables'!E$43),1,(L345+M345),-J345+Q345+'Mortgage 1 Info Calcs'!F$24,0))+Q345+'Mortgage 1 Info Calcs'!F$24+IF(I345&gt;0,0,-I345),""))</f>
        <v/>
      </c>
      <c r="Z345" s="67" t="e">
        <f>IF((FV(IF(G345=0,'Mortgage 1 Info Calcs'!F$8,G345)/12,1,PMT(IF(G345=0,'Mortgage 1 Info Calcs'!F$8,G345)/12,('Mortgage 1 Info Calcs'!F$9*12)-C344,-Z344,0),-Z344,0))&gt;0,(FV(IF(G345=0,'Mortgage 1 Info Calcs'!F$8,G345)/12,1,PMT(IF(G345=0,'Mortgage 1 Info Calcs'!F$8,G345)/12,('Mortgage 1 Info Calcs'!F$9*12)-C344,-Z344,0),-Z344,0)),0)</f>
        <v>#NUM!</v>
      </c>
      <c r="AA345" s="67" t="e">
        <f>IF(Z345&lt;=0,0,(IPMT(IF(G345=0,'Mortgage 1 Info Calcs'!F$8,G345)/12,1,('Mortgage 1 Info Calcs'!F$9*12)-C344,-Z344,0)))</f>
        <v>#NUM!</v>
      </c>
      <c r="AB345" s="67">
        <f>IF(C345&lt;('Mortgage 1 Info Calcs'!F$9*12),SUM(AA$12:AA345),0)</f>
        <v>0</v>
      </c>
      <c r="AC345" s="14">
        <v>334</v>
      </c>
      <c r="AD345" s="174">
        <f t="shared" si="33"/>
        <v>27.833333333333332</v>
      </c>
      <c r="AE345" s="174" t="str">
        <f>IF(Y345="","",IF(J$12+X345='Mortgage 2 Monthly calcs'!J$12+'Mortgage 2 Monthly calcs'!V345,"",IF(J$12+X345&gt;'Mortgage 2 Monthly calcs'!J$12+'Mortgage 2 Monthly calcs'!V345,IF(Y345+X345+'Mortgage 1 Info Calcs'!F$15&gt;'Mortgage 2 Monthly calcs'!W345+'Mortgage 2 Monthly calcs'!V345,"",C345),IF(Y345+X345&lt;'Mortgage 2 Monthly calcs'!W345+'Mortgage 2 Monthly calcs'!V345,"",C345))))</f>
        <v/>
      </c>
      <c r="AG345" s="16"/>
      <c r="AH345" s="16"/>
      <c r="AI345" s="15"/>
    </row>
    <row r="346" spans="2:35" ht="11.25" customHeight="1" x14ac:dyDescent="0.25">
      <c r="B346">
        <f t="shared" si="31"/>
        <v>27.916666666666668</v>
      </c>
      <c r="C346">
        <v>335</v>
      </c>
      <c r="D346" t="str">
        <f>IF(J1114=1,F331+1,"")</f>
        <v/>
      </c>
      <c r="E346" t="str">
        <f t="shared" si="30"/>
        <v/>
      </c>
      <c r="F346" t="str">
        <f>VLOOKUP('Mortgage 1 Variables'!D$18,'Mortgage 1 Variables'!B$8:C$19,2)</f>
        <v>Sep</v>
      </c>
      <c r="G346">
        <f>IF(ISBLANK('Mortgage 1 Monthly Table'!G346),IF(OR(J346=Q346,ISTEXT(Y345),ISTEXT('Mortgage 1 Info Calcs'!$K$4)),0,IF(('Mortgage 1 Info Calcs'!F$7*12)&gt;C345,G345,IF(C345='Mortgage 1 Info Calcs'!F$7*12,'Mortgage 1 Info Calcs'!F$8,G345))),'Mortgage 1 Monthly Table'!G346)</f>
        <v>0</v>
      </c>
      <c r="H346" t="e">
        <f>((PMT(G346/'Mortgage 1 Variables'!E$43,('Mortgage 1 Info Calcs'!F$9*'Mortgage 1 Variables'!E$43)-C345,-J346,0)))</f>
        <v>#VALUE!</v>
      </c>
      <c r="I346">
        <f>IF(OR(ISERROR(((IPMT(G346/'Mortgage 1 Variables'!E$43,1,'Mortgage 1 Info Calcs'!F$9*'Mortgage 1 Variables'!E$43,-J346+Q346+'Mortgage 1 Info Calcs'!F$24,IF('Mortgage 1 Info Calcs'!F$5="Interest Only",-J346+Q346+'Mortgage 1 Info Calcs'!F$24,0))))),(((IPMT(G346/'Mortgage 1 Variables'!E$43,1,'Mortgage 1 Info Calcs'!F$9*'Mortgage 1 Variables'!E$43,-J$12,-J$12)))=0)),0,((IPMT(G346/'Mortgage 1 Variables'!E$43,1,'Mortgage 1 Info Calcs'!F$9*'Mortgage 1 Variables'!E$43,-J346+Q346+'Mortgage 1 Info Calcs'!F$24,IF('Mortgage 1 Info Calcs'!F$5="Interest Only",-J346+Q346+'Mortgage 1 Info Calcs'!F$24,0)))))</f>
        <v>0</v>
      </c>
      <c r="J346" t="str">
        <f>IF(Y345&gt;0,IF(ISTEXT('Mortgage 1 Info Calcs'!K$4),"0",IF(ISTEXT(Y345),Y345,Y345+(IF(ISTEXT(K346),0,K346)))),0)</f>
        <v/>
      </c>
      <c r="K346">
        <f>IF(ISBLANK('Mortgage 1 Monthly Table'!L346),0,'Mortgage 1 Monthly Table'!L346)</f>
        <v>0</v>
      </c>
      <c r="L346" t="e">
        <f>IF(ISBLANK('Mortgage 1 Monthly Table'!N346),IF('Mortgage 1 Info Calcs'!F$13="Calculated",IF('Mortgage 1 Info Calcs'!F$22="Keep Same",IF('Mortgage 1 Info Calcs'!F$5="Interest Only",IF(OR(I346&gt;L345,J346=""),I346,IF(J346&lt;L345,IF(J346&lt;L345,J346+I346,IF(L345+M345&gt;J346,L345+I346,L345)),IF(L345+M345&gt;J346,L345+I346,L345))),IF(H346&gt;L345,H346,IF(J346&gt;L345,IF(L345+M345&gt;J346,L345+I346,L345),J346+S346))),IF('Mortgage 1 Info Calcs'!F$5="Interest Only",'Mortgage 1 Monthly Calcs'!I346,'Mortgage 1 Monthly Calcs'!H346)),'Mortgage 1 Monthly Calcs'!L345),'Mortgage 1 Monthly Table'!N346)</f>
        <v>#VALUE!</v>
      </c>
      <c r="M346" t="str">
        <f>IF(ISBLANK('Mortgage 1 Monthly Table'!P346),IF(N345&gt;J346,IF(J346&gt;L345,J346-L345,0),IF(OR(OR(Y345&lt;0,ISTEXT(Y345)),ISTEXT('Mortgage 1 Info Calcs'!$K$4)),"",'Mortgage 1 Info Calcs'!F$21)),'Mortgage 1 Monthly Table'!P346)</f>
        <v/>
      </c>
      <c r="N346" t="str">
        <f t="shared" si="32"/>
        <v/>
      </c>
      <c r="O346" t="str">
        <f>IF(OR(OR(Y345&lt;0,ISTEXT(Y345)),ISTEXT('Mortgage 1 Info Calcs'!$K$4)),"",(O345+M346))</f>
        <v/>
      </c>
      <c r="P346">
        <f>IF(ISBLANK('Mortgage 1 Monthly Table'!T346),IF(ISTEXT(J346),0,IF(OR(Y345&lt;Q345,AND(Y345&lt;0,NOT(ISTEXT(Y345))),ISTEXT('Mortgage 1 Info Calcs'!$K$4)),IF(-Y345&gt;P345,-Y345,Y345-Q345),IF(J346="",0,'Mortgage 1 Info Calcs'!F$26))),'Mortgage 1 Monthly Table'!T346)</f>
        <v>0</v>
      </c>
      <c r="Q346" t="str">
        <f>IF(OR(OR(Y345&lt;0,ISTEXT(Y345)),ISTEXT('Mortgage 1 Info Calcs'!$K$4)),"",IF(O346&lt;0,Q345,(Q345+P346)))</f>
        <v/>
      </c>
      <c r="R346" t="str">
        <f>IF(OR(ISERROR(L346-S346),ISTEXT('Mortgage 1 Info Calcs'!$K$4)),"",L346-S346+M346)</f>
        <v/>
      </c>
      <c r="S346">
        <f>IF(OR(IF(ISERROR(ROUND((J346-Q346-'Mortgage 1 Info Calcs'!F$24)*(G346/12),2)),0,(J346-O346-Q346-'Mortgage 1 Info Calcs'!F$24)*(G346/12)),,,ISTEXT('Mortgage 1 Info Calcs'!K$4)),IF(((J346-Q346-'Mortgage 1 Info Calcs'!F$24)*(G346/12))&gt;0,((J346-Q346-'Mortgage 1 Info Calcs'!F$24)*(G346/12)),0),0)</f>
        <v>0</v>
      </c>
      <c r="T346" t="str">
        <f>IF(OR(ISERROR(SUM(R$12:R346)),(ISTEXT(T345)),(T345=(SUM(R$12:R346)))),"",SUM(R$12:R346))</f>
        <v/>
      </c>
      <c r="U346">
        <f>SUM(S$12:S346)</f>
        <v>93290.420445652606</v>
      </c>
      <c r="V346" t="e">
        <f>IF(ISBLANK('Mortgage 1 Info Calcs'!F$28),"",IF((O346+Q346)&gt;0,((O346+Q346)*G346/12)-((O346+Q346)*(('Mortgage 1 Info Calcs'!F$28)-('Mortgage 1 Info Calcs'!F$28*'Mortgage 1 Info Calcs'!G$29))/12),""))</f>
        <v>#VALUE!</v>
      </c>
      <c r="W346" t="e">
        <f>IF(ISTEXT(V346),"",SUM(V$12:V346))</f>
        <v>#VALUE!</v>
      </c>
      <c r="X346" t="str">
        <f>IF(OR(J346=Q346,ISTEXT(Y345),ISTEXT('Mortgage 1 Info Calcs'!$F$17)),"",IF(('Mortgage 1 Info Calcs'!F$18*12)&gt;C345+1,IF(C345='Mortgage 1 Info Calcs'!F$18*12,0,'Mortgage 1 Info Calcs'!F$19+Y346*('Mortgage 1 Info Calcs'!F$17)),'Mortgage 1 Info Calcs'!F$19))</f>
        <v/>
      </c>
      <c r="Y346" t="str">
        <f>IF(OR(ISERROR(J346-R346-M346),IF(ISERROR((J346-R346-M346)=0),"True",(J346-R346-M346)=0),ISTEXT('Mortgage 1 Info Calcs'!$K$4)),"",IF((J346&gt;(L346+M346)),(FV((G346/'Mortgage 1 Variables'!E$43),1,(L346+M346),-J346+Q346+'Mortgage 1 Info Calcs'!F$24,0))+Q346+'Mortgage 1 Info Calcs'!F$24+IF(I346&gt;0,0,-I346),""))</f>
        <v/>
      </c>
      <c r="Z346" s="67" t="e">
        <f>IF((FV(IF(G346=0,'Mortgage 1 Info Calcs'!F$8,G346)/12,1,PMT(IF(G346=0,'Mortgage 1 Info Calcs'!F$8,G346)/12,('Mortgage 1 Info Calcs'!F$9*12)-C345,-Z345,0),-Z345,0))&gt;0,(FV(IF(G346=0,'Mortgage 1 Info Calcs'!F$8,G346)/12,1,PMT(IF(G346=0,'Mortgage 1 Info Calcs'!F$8,G346)/12,('Mortgage 1 Info Calcs'!F$9*12)-C345,-Z345,0),-Z345,0)),0)</f>
        <v>#NUM!</v>
      </c>
      <c r="AA346" s="67" t="e">
        <f>IF(Z346&lt;=0,0,(IPMT(IF(G346=0,'Mortgage 1 Info Calcs'!F$8,G346)/12,1,('Mortgage 1 Info Calcs'!F$9*12)-C345,-Z345,0)))</f>
        <v>#NUM!</v>
      </c>
      <c r="AB346" s="67">
        <f>IF(C346&lt;('Mortgage 1 Info Calcs'!F$9*12),SUM(AA$12:AA346),0)</f>
        <v>0</v>
      </c>
      <c r="AC346" s="14">
        <v>335</v>
      </c>
      <c r="AD346" s="174">
        <f t="shared" si="33"/>
        <v>27.916666666666668</v>
      </c>
      <c r="AE346" s="174" t="str">
        <f>IF(Y346="","",IF(J$12+X346='Mortgage 2 Monthly calcs'!J$12+'Mortgage 2 Monthly calcs'!V346,"",IF(J$12+X346&gt;'Mortgage 2 Monthly calcs'!J$12+'Mortgage 2 Monthly calcs'!V346,IF(Y346+X346+'Mortgage 1 Info Calcs'!F$15&gt;'Mortgage 2 Monthly calcs'!W346+'Mortgage 2 Monthly calcs'!V346,"",C346),IF(Y346+X346&lt;'Mortgage 2 Monthly calcs'!W346+'Mortgage 2 Monthly calcs'!V346,"",C346))))</f>
        <v/>
      </c>
      <c r="AG346" s="16"/>
      <c r="AH346" s="16"/>
      <c r="AI346" s="15"/>
    </row>
    <row r="347" spans="2:35" ht="11.25" customHeight="1" x14ac:dyDescent="0.25">
      <c r="B347">
        <f t="shared" si="31"/>
        <v>28</v>
      </c>
      <c r="C347">
        <v>336</v>
      </c>
      <c r="D347">
        <f>D335+1</f>
        <v>28</v>
      </c>
      <c r="E347" t="str">
        <f t="shared" si="30"/>
        <v/>
      </c>
      <c r="F347" t="str">
        <f>VLOOKUP('Mortgage 1 Variables'!D$19,'Mortgage 1 Variables'!B$8:C$19,2)</f>
        <v>Oct</v>
      </c>
      <c r="G347">
        <f>IF(ISBLANK('Mortgage 1 Monthly Table'!G347),IF(OR(J347=Q347,ISTEXT(Y346),ISTEXT('Mortgage 1 Info Calcs'!$K$4)),0,IF(('Mortgage 1 Info Calcs'!F$7*12)&gt;C346,G346,IF(C346='Mortgage 1 Info Calcs'!F$7*12,'Mortgage 1 Info Calcs'!F$8,G346))),'Mortgage 1 Monthly Table'!G347)</f>
        <v>0</v>
      </c>
      <c r="H347" t="e">
        <f>((PMT(G347/'Mortgage 1 Variables'!E$43,('Mortgage 1 Info Calcs'!F$9*'Mortgage 1 Variables'!E$43)-C346,-J347,0)))</f>
        <v>#VALUE!</v>
      </c>
      <c r="I347">
        <f>IF(OR(ISERROR(((IPMT(G347/'Mortgage 1 Variables'!E$43,1,'Mortgage 1 Info Calcs'!F$9*'Mortgage 1 Variables'!E$43,-J347+Q347+'Mortgage 1 Info Calcs'!F$24,IF('Mortgage 1 Info Calcs'!F$5="Interest Only",-J347+Q347+'Mortgage 1 Info Calcs'!F$24,0))))),(((IPMT(G347/'Mortgage 1 Variables'!E$43,1,'Mortgage 1 Info Calcs'!F$9*'Mortgage 1 Variables'!E$43,-J$12,-J$12)))=0)),0,((IPMT(G347/'Mortgage 1 Variables'!E$43,1,'Mortgage 1 Info Calcs'!F$9*'Mortgage 1 Variables'!E$43,-J347+Q347+'Mortgage 1 Info Calcs'!F$24,IF('Mortgage 1 Info Calcs'!F$5="Interest Only",-J347+Q347+'Mortgage 1 Info Calcs'!F$24,0)))))</f>
        <v>0</v>
      </c>
      <c r="J347" t="str">
        <f>IF(Y346&gt;0,IF(ISTEXT('Mortgage 1 Info Calcs'!K$4),"0",IF(ISTEXT(Y346),Y346,Y346+(IF(ISTEXT(K347),0,K347)))),0)</f>
        <v/>
      </c>
      <c r="K347">
        <f>IF(ISBLANK('Mortgage 1 Monthly Table'!L347),0,'Mortgage 1 Monthly Table'!L347)</f>
        <v>0</v>
      </c>
      <c r="L347" t="e">
        <f>IF(ISBLANK('Mortgage 1 Monthly Table'!N347),IF('Mortgage 1 Info Calcs'!F$13="Calculated",IF('Mortgage 1 Info Calcs'!F$22="Keep Same",IF('Mortgage 1 Info Calcs'!F$5="Interest Only",IF(OR(I347&gt;L346,J347=""),I347,IF(J347&lt;L346,IF(J347&lt;L346,J347+I347,IF(L346+M346&gt;J347,L346+I347,L346)),IF(L346+M346&gt;J347,L346+I347,L346))),IF(H347&gt;L346,H347,IF(J347&gt;L346,IF(L346+M346&gt;J347,L346+I347,L346),J347+S347))),IF('Mortgage 1 Info Calcs'!F$5="Interest Only",'Mortgage 1 Monthly Calcs'!I347,'Mortgage 1 Monthly Calcs'!H347)),'Mortgage 1 Monthly Calcs'!L346),'Mortgage 1 Monthly Table'!N347)</f>
        <v>#VALUE!</v>
      </c>
      <c r="M347" t="str">
        <f>IF(ISBLANK('Mortgage 1 Monthly Table'!P347),IF(N346&gt;J347,IF(J347&gt;L346,J347-L346,0),IF(OR(OR(Y346&lt;0,ISTEXT(Y346)),ISTEXT('Mortgage 1 Info Calcs'!$K$4)),"",'Mortgage 1 Info Calcs'!F$21)),'Mortgage 1 Monthly Table'!P347)</f>
        <v/>
      </c>
      <c r="N347" t="str">
        <f t="shared" si="32"/>
        <v/>
      </c>
      <c r="O347" t="str">
        <f>IF(OR(OR(Y346&lt;0,ISTEXT(Y346)),ISTEXT('Mortgage 1 Info Calcs'!$K$4)),"",(O346+M347))</f>
        <v/>
      </c>
      <c r="P347">
        <f>IF(ISBLANK('Mortgage 1 Monthly Table'!T347),IF(ISTEXT(J347),0,IF(OR(Y346&lt;Q346,AND(Y346&lt;0,NOT(ISTEXT(Y346))),ISTEXT('Mortgage 1 Info Calcs'!$K$4)),IF(-Y346&gt;P346,-Y346,Y346-Q346),IF(J347="",0,'Mortgage 1 Info Calcs'!F$26))),'Mortgage 1 Monthly Table'!T347)</f>
        <v>0</v>
      </c>
      <c r="Q347" t="str">
        <f>IF(OR(OR(Y346&lt;0,ISTEXT(Y346)),ISTEXT('Mortgage 1 Info Calcs'!$K$4)),"",IF(O347&lt;0,Q346,(Q346+P347)))</f>
        <v/>
      </c>
      <c r="R347" t="str">
        <f>IF(OR(ISERROR(L347-S347),ISTEXT('Mortgage 1 Info Calcs'!$K$4)),"",L347-S347+M347)</f>
        <v/>
      </c>
      <c r="S347">
        <f>IF(OR(IF(ISERROR(ROUND((J347-Q347-'Mortgage 1 Info Calcs'!F$24)*(G347/12),2)),0,(J347-O347-Q347-'Mortgage 1 Info Calcs'!F$24)*(G347/12)),,,ISTEXT('Mortgage 1 Info Calcs'!K$4)),IF(((J347-Q347-'Mortgage 1 Info Calcs'!F$24)*(G347/12))&gt;0,((J347-Q347-'Mortgage 1 Info Calcs'!F$24)*(G347/12)),0),0)</f>
        <v>0</v>
      </c>
      <c r="T347" t="str">
        <f>IF(OR(ISERROR(SUM(R$12:R347)),(ISTEXT(T346)),(T346=(SUM(R$12:R347)))),"",SUM(R$12:R347))</f>
        <v/>
      </c>
      <c r="U347">
        <f>SUM(S$12:S347)</f>
        <v>93290.420445652606</v>
      </c>
      <c r="V347" t="e">
        <f>IF(ISBLANK('Mortgage 1 Info Calcs'!F$28),"",IF((O347+Q347)&gt;0,((O347+Q347)*G347/12)-((O347+Q347)*(('Mortgage 1 Info Calcs'!F$28)-('Mortgage 1 Info Calcs'!F$28*'Mortgage 1 Info Calcs'!G$29))/12),""))</f>
        <v>#VALUE!</v>
      </c>
      <c r="W347" t="e">
        <f>IF(ISTEXT(V347),"",SUM(V$12:V347))</f>
        <v>#VALUE!</v>
      </c>
      <c r="X347" t="str">
        <f>IF(OR(J347=Q347,ISTEXT(Y346),ISTEXT('Mortgage 1 Info Calcs'!$F$17)),"",IF(('Mortgage 1 Info Calcs'!F$18*12)&gt;C346+1,IF(C346='Mortgage 1 Info Calcs'!F$18*12,0,'Mortgage 1 Info Calcs'!F$19+Y347*('Mortgage 1 Info Calcs'!F$17)),'Mortgage 1 Info Calcs'!F$19))</f>
        <v/>
      </c>
      <c r="Y347" t="str">
        <f>IF(OR(ISERROR(J347-R347-M347),IF(ISERROR((J347-R347-M347)=0),"True",(J347-R347-M347)=0),ISTEXT('Mortgage 1 Info Calcs'!$K$4)),"",IF((J347&gt;(L347+M347)),(FV((G347/'Mortgage 1 Variables'!E$43),1,(L347+M347),-J347+Q347+'Mortgage 1 Info Calcs'!F$24,0))+Q347+'Mortgage 1 Info Calcs'!F$24+IF(I347&gt;0,0,-I347),""))</f>
        <v/>
      </c>
      <c r="Z347" s="67" t="e">
        <f>IF((FV(IF(G347=0,'Mortgage 1 Info Calcs'!F$8,G347)/12,1,PMT(IF(G347=0,'Mortgage 1 Info Calcs'!F$8,G347)/12,('Mortgage 1 Info Calcs'!F$9*12)-C346,-Z346,0),-Z346,0))&gt;0,(FV(IF(G347=0,'Mortgage 1 Info Calcs'!F$8,G347)/12,1,PMT(IF(G347=0,'Mortgage 1 Info Calcs'!F$8,G347)/12,('Mortgage 1 Info Calcs'!F$9*12)-C346,-Z346,0),-Z346,0)),0)</f>
        <v>#NUM!</v>
      </c>
      <c r="AA347" s="67" t="e">
        <f>IF(Z347&lt;=0,0,(IPMT(IF(G347=0,'Mortgage 1 Info Calcs'!F$8,G347)/12,1,('Mortgage 1 Info Calcs'!F$9*12)-C346,-Z346,0)))</f>
        <v>#NUM!</v>
      </c>
      <c r="AB347" s="67">
        <f>IF(C347&lt;('Mortgage 1 Info Calcs'!F$9*12),SUM(AA$12:AA347),0)</f>
        <v>0</v>
      </c>
      <c r="AC347" s="14">
        <v>336</v>
      </c>
      <c r="AD347" s="174">
        <f t="shared" si="33"/>
        <v>28</v>
      </c>
      <c r="AE347" s="174" t="str">
        <f>IF(Y347="","",IF(J$12+X347='Mortgage 2 Monthly calcs'!J$12+'Mortgage 2 Monthly calcs'!V347,"",IF(J$12+X347&gt;'Mortgage 2 Monthly calcs'!J$12+'Mortgage 2 Monthly calcs'!V347,IF(Y347+X347+'Mortgage 1 Info Calcs'!F$15&gt;'Mortgage 2 Monthly calcs'!W347+'Mortgage 2 Monthly calcs'!V347,"",C347),IF(Y347+X347&lt;'Mortgage 2 Monthly calcs'!W347+'Mortgage 2 Monthly calcs'!V347,"",C347))))</f>
        <v/>
      </c>
      <c r="AG347" s="16"/>
      <c r="AH347" s="16"/>
      <c r="AI347" s="15"/>
    </row>
    <row r="348" spans="2:35" ht="11.25" customHeight="1" x14ac:dyDescent="0.25">
      <c r="B348">
        <f t="shared" si="31"/>
        <v>28.083333333333332</v>
      </c>
      <c r="C348">
        <v>337</v>
      </c>
      <c r="E348" t="str">
        <f t="shared" ref="E348:E411" si="34">IF(ISNUMBER(E336),E336+1,"")</f>
        <v/>
      </c>
      <c r="F348" t="str">
        <f>VLOOKUP('Mortgage 1 Variables'!D$8,'Mortgage 1 Variables'!B$8:C$19,2)</f>
        <v>Nov</v>
      </c>
      <c r="G348">
        <f>IF(ISBLANK('Mortgage 1 Monthly Table'!G348),IF(OR(J348=Q348,ISTEXT(Y347),ISTEXT('Mortgage 1 Info Calcs'!$K$4)),0,IF(('Mortgage 1 Info Calcs'!F$7*12)&gt;C347,G347,IF(C347='Mortgage 1 Info Calcs'!F$7*12,'Mortgage 1 Info Calcs'!F$8,G347))),'Mortgage 1 Monthly Table'!G348)</f>
        <v>0</v>
      </c>
      <c r="H348" t="e">
        <f>((PMT(G348/'Mortgage 1 Variables'!E$43,('Mortgage 1 Info Calcs'!F$9*'Mortgage 1 Variables'!E$43)-C347,-J348,0)))</f>
        <v>#VALUE!</v>
      </c>
      <c r="I348">
        <f>IF(OR(ISERROR(((IPMT(G348/'Mortgage 1 Variables'!E$43,1,'Mortgage 1 Info Calcs'!F$9*'Mortgage 1 Variables'!E$43,-J348+Q348+'Mortgage 1 Info Calcs'!F$24,IF('Mortgage 1 Info Calcs'!F$5="Interest Only",-J348+Q348+'Mortgage 1 Info Calcs'!F$24,0))))),(((IPMT(G348/'Mortgage 1 Variables'!E$43,1,'Mortgage 1 Info Calcs'!F$9*'Mortgage 1 Variables'!E$43,-J$12,-J$12)))=0)),0,((IPMT(G348/'Mortgage 1 Variables'!E$43,1,'Mortgage 1 Info Calcs'!F$9*'Mortgage 1 Variables'!E$43,-J348+Q348+'Mortgage 1 Info Calcs'!F$24,IF('Mortgage 1 Info Calcs'!F$5="Interest Only",-J348+Q348+'Mortgage 1 Info Calcs'!F$24,0)))))</f>
        <v>0</v>
      </c>
      <c r="J348" t="str">
        <f>IF(Y347&gt;0,IF(ISTEXT('Mortgage 1 Info Calcs'!K$4),"0",IF(ISTEXT(Y347),Y347,Y347+(IF(ISTEXT(K348),0,K348)))),0)</f>
        <v/>
      </c>
      <c r="K348">
        <f>IF(ISBLANK('Mortgage 1 Monthly Table'!L348),0,'Mortgage 1 Monthly Table'!L348)</f>
        <v>0</v>
      </c>
      <c r="L348" t="e">
        <f>IF(ISBLANK('Mortgage 1 Monthly Table'!N348),IF('Mortgage 1 Info Calcs'!F$13="Calculated",IF('Mortgage 1 Info Calcs'!F$22="Keep Same",IF('Mortgage 1 Info Calcs'!F$5="Interest Only",IF(OR(I348&gt;L347,J348=""),I348,IF(J348&lt;L347,IF(J348&lt;L347,J348+I348,IF(L347+M347&gt;J348,L347+I348,L347)),IF(L347+M347&gt;J348,L347+I348,L347))),IF(H348&gt;L347,H348,IF(J348&gt;L347,IF(L347+M347&gt;J348,L347+I348,L347),J348+S348))),IF('Mortgage 1 Info Calcs'!F$5="Interest Only",'Mortgage 1 Monthly Calcs'!I348,'Mortgage 1 Monthly Calcs'!H348)),'Mortgage 1 Monthly Calcs'!L347),'Mortgage 1 Monthly Table'!N348)</f>
        <v>#VALUE!</v>
      </c>
      <c r="M348" t="str">
        <f>IF(ISBLANK('Mortgage 1 Monthly Table'!P348),IF(N347&gt;J348,IF(J348&gt;L347,J348-L347,0),IF(OR(OR(Y347&lt;0,ISTEXT(Y347)),ISTEXT('Mortgage 1 Info Calcs'!$K$4)),"",'Mortgage 1 Info Calcs'!F$21)),'Mortgage 1 Monthly Table'!P348)</f>
        <v/>
      </c>
      <c r="N348" t="str">
        <f t="shared" si="32"/>
        <v/>
      </c>
      <c r="O348" t="str">
        <f>IF(OR(OR(Y347&lt;0,ISTEXT(Y347)),ISTEXT('Mortgage 1 Info Calcs'!$K$4)),"",(O347+M348))</f>
        <v/>
      </c>
      <c r="P348">
        <f>IF(ISBLANK('Mortgage 1 Monthly Table'!T348),IF(ISTEXT(J348),0,IF(OR(Y347&lt;Q347,AND(Y347&lt;0,NOT(ISTEXT(Y347))),ISTEXT('Mortgage 1 Info Calcs'!$K$4)),IF(-Y347&gt;P347,-Y347,Y347-Q347),IF(J348="",0,'Mortgage 1 Info Calcs'!F$26))),'Mortgage 1 Monthly Table'!T348)</f>
        <v>0</v>
      </c>
      <c r="Q348" t="str">
        <f>IF(OR(OR(Y347&lt;0,ISTEXT(Y347)),ISTEXT('Mortgage 1 Info Calcs'!$K$4)),"",IF(O348&lt;0,Q347,(Q347+P348)))</f>
        <v/>
      </c>
      <c r="R348" t="str">
        <f>IF(OR(ISERROR(L348-S348),ISTEXT('Mortgage 1 Info Calcs'!$K$4)),"",L348-S348+M348)</f>
        <v/>
      </c>
      <c r="S348">
        <f>IF(OR(IF(ISERROR(ROUND((J348-Q348-'Mortgage 1 Info Calcs'!F$24)*(G348/12),2)),0,(J348-O348-Q348-'Mortgage 1 Info Calcs'!F$24)*(G348/12)),,,ISTEXT('Mortgage 1 Info Calcs'!K$4)),IF(((J348-Q348-'Mortgage 1 Info Calcs'!F$24)*(G348/12))&gt;0,((J348-Q348-'Mortgage 1 Info Calcs'!F$24)*(G348/12)),0),0)</f>
        <v>0</v>
      </c>
      <c r="T348" t="str">
        <f>IF(OR(ISERROR(SUM(R$12:R348)),(ISTEXT(T347)),(T347=(SUM(R$12:R348)))),"",SUM(R$12:R348))</f>
        <v/>
      </c>
      <c r="U348">
        <f>SUM(S$12:S348)</f>
        <v>93290.420445652606</v>
      </c>
      <c r="V348" t="e">
        <f>IF(ISBLANK('Mortgage 1 Info Calcs'!F$28),"",IF((O348+Q348)&gt;0,((O348+Q348)*G348/12)-((O348+Q348)*(('Mortgage 1 Info Calcs'!F$28)-('Mortgage 1 Info Calcs'!F$28*'Mortgage 1 Info Calcs'!G$29))/12),""))</f>
        <v>#VALUE!</v>
      </c>
      <c r="W348" t="e">
        <f>IF(ISTEXT(V348),"",SUM(V$12:V348))</f>
        <v>#VALUE!</v>
      </c>
      <c r="X348" t="str">
        <f>IF(OR(J348=Q348,ISTEXT(Y347),ISTEXT('Mortgage 1 Info Calcs'!$F$17)),"",IF(('Mortgage 1 Info Calcs'!F$18*12)&gt;C347+1,IF(C347='Mortgage 1 Info Calcs'!F$18*12,0,'Mortgage 1 Info Calcs'!F$19+Y348*('Mortgage 1 Info Calcs'!F$17)),'Mortgage 1 Info Calcs'!F$19))</f>
        <v/>
      </c>
      <c r="Y348" t="str">
        <f>IF(OR(ISERROR(J348-R348-M348),IF(ISERROR((J348-R348-M348)=0),"True",(J348-R348-M348)=0),ISTEXT('Mortgage 1 Info Calcs'!$K$4)),"",IF((J348&gt;(L348+M348)),(FV((G348/'Mortgage 1 Variables'!E$43),1,(L348+M348),-J348+Q348+'Mortgage 1 Info Calcs'!F$24,0))+Q348+'Mortgage 1 Info Calcs'!F$24+IF(I348&gt;0,0,-I348),""))</f>
        <v/>
      </c>
      <c r="Z348" s="67" t="e">
        <f>IF((FV(IF(G348=0,'Mortgage 1 Info Calcs'!F$8,G348)/12,1,PMT(IF(G348=0,'Mortgage 1 Info Calcs'!F$8,G348)/12,('Mortgage 1 Info Calcs'!F$9*12)-C347,-Z347,0),-Z347,0))&gt;0,(FV(IF(G348=0,'Mortgage 1 Info Calcs'!F$8,G348)/12,1,PMT(IF(G348=0,'Mortgage 1 Info Calcs'!F$8,G348)/12,('Mortgage 1 Info Calcs'!F$9*12)-C347,-Z347,0),-Z347,0)),0)</f>
        <v>#NUM!</v>
      </c>
      <c r="AA348" s="67" t="e">
        <f>IF(Z348&lt;=0,0,(IPMT(IF(G348=0,'Mortgage 1 Info Calcs'!F$8,G348)/12,1,('Mortgage 1 Info Calcs'!F$9*12)-C347,-Z347,0)))</f>
        <v>#NUM!</v>
      </c>
      <c r="AB348" s="67">
        <f>IF(C348&lt;('Mortgage 1 Info Calcs'!F$9*12),SUM(AA$12:AA348),0)</f>
        <v>0</v>
      </c>
      <c r="AC348" s="14">
        <v>337</v>
      </c>
      <c r="AD348" s="174">
        <f t="shared" si="33"/>
        <v>28.083333333333332</v>
      </c>
      <c r="AE348" s="174" t="str">
        <f>IF(Y348="","",IF(J$12+X348='Mortgage 2 Monthly calcs'!J$12+'Mortgage 2 Monthly calcs'!V348,"",IF(J$12+X348&gt;'Mortgage 2 Monthly calcs'!J$12+'Mortgage 2 Monthly calcs'!V348,IF(Y348+X348+'Mortgage 1 Info Calcs'!F$15&gt;'Mortgage 2 Monthly calcs'!W348+'Mortgage 2 Monthly calcs'!V348,"",C348),IF(Y348+X348&lt;'Mortgage 2 Monthly calcs'!W348+'Mortgage 2 Monthly calcs'!V348,"",C348))))</f>
        <v/>
      </c>
      <c r="AG348" s="16"/>
      <c r="AH348" s="16"/>
      <c r="AI348" s="15"/>
    </row>
    <row r="349" spans="2:35" ht="11.25" customHeight="1" x14ac:dyDescent="0.25">
      <c r="B349">
        <f t="shared" si="31"/>
        <v>28.166666666666668</v>
      </c>
      <c r="C349">
        <v>338</v>
      </c>
      <c r="E349" t="str">
        <f t="shared" si="34"/>
        <v/>
      </c>
      <c r="F349" t="str">
        <f>VLOOKUP('Mortgage 1 Variables'!D$9,'Mortgage 1 Variables'!B$8:C$19,2)</f>
        <v>Dec</v>
      </c>
      <c r="G349">
        <f>IF(ISBLANK('Mortgage 1 Monthly Table'!G349),IF(OR(J349=Q349,ISTEXT(Y348),ISTEXT('Mortgage 1 Info Calcs'!$K$4)),0,IF(('Mortgage 1 Info Calcs'!F$7*12)&gt;C348,G348,IF(C348='Mortgage 1 Info Calcs'!F$7*12,'Mortgage 1 Info Calcs'!F$8,G348))),'Mortgage 1 Monthly Table'!G349)</f>
        <v>0</v>
      </c>
      <c r="H349" t="e">
        <f>((PMT(G349/'Mortgage 1 Variables'!E$43,('Mortgage 1 Info Calcs'!F$9*'Mortgage 1 Variables'!E$43)-C348,-J349,0)))</f>
        <v>#VALUE!</v>
      </c>
      <c r="I349">
        <f>IF(OR(ISERROR(((IPMT(G349/'Mortgage 1 Variables'!E$43,1,'Mortgage 1 Info Calcs'!F$9*'Mortgage 1 Variables'!E$43,-J349+Q349+'Mortgage 1 Info Calcs'!F$24,IF('Mortgage 1 Info Calcs'!F$5="Interest Only",-J349+Q349+'Mortgage 1 Info Calcs'!F$24,0))))),(((IPMT(G349/'Mortgage 1 Variables'!E$43,1,'Mortgage 1 Info Calcs'!F$9*'Mortgage 1 Variables'!E$43,-J$12,-J$12)))=0)),0,((IPMT(G349/'Mortgage 1 Variables'!E$43,1,'Mortgage 1 Info Calcs'!F$9*'Mortgage 1 Variables'!E$43,-J349+Q349+'Mortgage 1 Info Calcs'!F$24,IF('Mortgage 1 Info Calcs'!F$5="Interest Only",-J349+Q349+'Mortgage 1 Info Calcs'!F$24,0)))))</f>
        <v>0</v>
      </c>
      <c r="J349" t="str">
        <f>IF(Y348&gt;0,IF(ISTEXT('Mortgage 1 Info Calcs'!K$4),"0",IF(ISTEXT(Y348),Y348,Y348+(IF(ISTEXT(K349),0,K349)))),0)</f>
        <v/>
      </c>
      <c r="K349">
        <f>IF(ISBLANK('Mortgage 1 Monthly Table'!L349),0,'Mortgage 1 Monthly Table'!L349)</f>
        <v>0</v>
      </c>
      <c r="L349" t="e">
        <f>IF(ISBLANK('Mortgage 1 Monthly Table'!N349),IF('Mortgage 1 Info Calcs'!F$13="Calculated",IF('Mortgage 1 Info Calcs'!F$22="Keep Same",IF('Mortgage 1 Info Calcs'!F$5="Interest Only",IF(OR(I349&gt;L348,J349=""),I349,IF(J349&lt;L348,IF(J349&lt;L348,J349+I349,IF(L348+M348&gt;J349,L348+I349,L348)),IF(L348+M348&gt;J349,L348+I349,L348))),IF(H349&gt;L348,H349,IF(J349&gt;L348,IF(L348+M348&gt;J349,L348+I349,L348),J349+S349))),IF('Mortgage 1 Info Calcs'!F$5="Interest Only",'Mortgage 1 Monthly Calcs'!I349,'Mortgage 1 Monthly Calcs'!H349)),'Mortgage 1 Monthly Calcs'!L348),'Mortgage 1 Monthly Table'!N349)</f>
        <v>#VALUE!</v>
      </c>
      <c r="M349" t="str">
        <f>IF(ISBLANK('Mortgage 1 Monthly Table'!P349),IF(N348&gt;J349,IF(J349&gt;L348,J349-L348,0),IF(OR(OR(Y348&lt;0,ISTEXT(Y348)),ISTEXT('Mortgage 1 Info Calcs'!$K$4)),"",'Mortgage 1 Info Calcs'!F$21)),'Mortgage 1 Monthly Table'!P349)</f>
        <v/>
      </c>
      <c r="N349" t="str">
        <f t="shared" si="32"/>
        <v/>
      </c>
      <c r="O349" t="str">
        <f>IF(OR(OR(Y348&lt;0,ISTEXT(Y348)),ISTEXT('Mortgage 1 Info Calcs'!$K$4)),"",(O348+M349))</f>
        <v/>
      </c>
      <c r="P349">
        <f>IF(ISBLANK('Mortgage 1 Monthly Table'!T349),IF(ISTEXT(J349),0,IF(OR(Y348&lt;Q348,AND(Y348&lt;0,NOT(ISTEXT(Y348))),ISTEXT('Mortgage 1 Info Calcs'!$K$4)),IF(-Y348&gt;P348,-Y348,Y348-Q348),IF(J349="",0,'Mortgage 1 Info Calcs'!F$26))),'Mortgage 1 Monthly Table'!T349)</f>
        <v>0</v>
      </c>
      <c r="Q349" t="str">
        <f>IF(OR(OR(Y348&lt;0,ISTEXT(Y348)),ISTEXT('Mortgage 1 Info Calcs'!$K$4)),"",IF(O349&lt;0,Q348,(Q348+P349)))</f>
        <v/>
      </c>
      <c r="R349" t="str">
        <f>IF(OR(ISERROR(L349-S349),ISTEXT('Mortgage 1 Info Calcs'!$K$4)),"",L349-S349+M349)</f>
        <v/>
      </c>
      <c r="S349">
        <f>IF(OR(IF(ISERROR(ROUND((J349-Q349-'Mortgage 1 Info Calcs'!F$24)*(G349/12),2)),0,(J349-O349-Q349-'Mortgage 1 Info Calcs'!F$24)*(G349/12)),,,ISTEXT('Mortgage 1 Info Calcs'!K$4)),IF(((J349-Q349-'Mortgage 1 Info Calcs'!F$24)*(G349/12))&gt;0,((J349-Q349-'Mortgage 1 Info Calcs'!F$24)*(G349/12)),0),0)</f>
        <v>0</v>
      </c>
      <c r="T349" t="str">
        <f>IF(OR(ISERROR(SUM(R$12:R349)),(ISTEXT(T348)),(T348=(SUM(R$12:R349)))),"",SUM(R$12:R349))</f>
        <v/>
      </c>
      <c r="U349">
        <f>SUM(S$12:S349)</f>
        <v>93290.420445652606</v>
      </c>
      <c r="V349" t="e">
        <f>IF(ISBLANK('Mortgage 1 Info Calcs'!F$28),"",IF((O349+Q349)&gt;0,((O349+Q349)*G349/12)-((O349+Q349)*(('Mortgage 1 Info Calcs'!F$28)-('Mortgage 1 Info Calcs'!F$28*'Mortgage 1 Info Calcs'!G$29))/12),""))</f>
        <v>#VALUE!</v>
      </c>
      <c r="W349" t="e">
        <f>IF(ISTEXT(V349),"",SUM(V$12:V349))</f>
        <v>#VALUE!</v>
      </c>
      <c r="X349" t="str">
        <f>IF(OR(J349=Q349,ISTEXT(Y348),ISTEXT('Mortgage 1 Info Calcs'!$F$17)),"",IF(('Mortgage 1 Info Calcs'!F$18*12)&gt;C348+1,IF(C348='Mortgage 1 Info Calcs'!F$18*12,0,'Mortgage 1 Info Calcs'!F$19+Y349*('Mortgage 1 Info Calcs'!F$17)),'Mortgage 1 Info Calcs'!F$19))</f>
        <v/>
      </c>
      <c r="Y349" t="str">
        <f>IF(OR(ISERROR(J349-R349-M349),IF(ISERROR((J349-R349-M349)=0),"True",(J349-R349-M349)=0),ISTEXT('Mortgage 1 Info Calcs'!$K$4)),"",IF((J349&gt;(L349+M349)),(FV((G349/'Mortgage 1 Variables'!E$43),1,(L349+M349),-J349+Q349+'Mortgage 1 Info Calcs'!F$24,0))+Q349+'Mortgage 1 Info Calcs'!F$24+IF(I349&gt;0,0,-I349),""))</f>
        <v/>
      </c>
      <c r="Z349" s="67" t="e">
        <f>IF((FV(IF(G349=0,'Mortgage 1 Info Calcs'!F$8,G349)/12,1,PMT(IF(G349=0,'Mortgage 1 Info Calcs'!F$8,G349)/12,('Mortgage 1 Info Calcs'!F$9*12)-C348,-Z348,0),-Z348,0))&gt;0,(FV(IF(G349=0,'Mortgage 1 Info Calcs'!F$8,G349)/12,1,PMT(IF(G349=0,'Mortgage 1 Info Calcs'!F$8,G349)/12,('Mortgage 1 Info Calcs'!F$9*12)-C348,-Z348,0),-Z348,0)),0)</f>
        <v>#NUM!</v>
      </c>
      <c r="AA349" s="67" t="e">
        <f>IF(Z349&lt;=0,0,(IPMT(IF(G349=0,'Mortgage 1 Info Calcs'!F$8,G349)/12,1,('Mortgage 1 Info Calcs'!F$9*12)-C348,-Z348,0)))</f>
        <v>#NUM!</v>
      </c>
      <c r="AB349" s="67">
        <f>IF(C349&lt;('Mortgage 1 Info Calcs'!F$9*12),SUM(AA$12:AA349),0)</f>
        <v>0</v>
      </c>
      <c r="AC349" s="14">
        <v>338</v>
      </c>
      <c r="AD349" s="174">
        <f t="shared" si="33"/>
        <v>28.166666666666668</v>
      </c>
      <c r="AE349" s="174" t="str">
        <f>IF(Y349="","",IF(J$12+X349='Mortgage 2 Monthly calcs'!J$12+'Mortgage 2 Monthly calcs'!V349,"",IF(J$12+X349&gt;'Mortgage 2 Monthly calcs'!J$12+'Mortgage 2 Monthly calcs'!V349,IF(Y349+X349+'Mortgage 1 Info Calcs'!F$15&gt;'Mortgage 2 Monthly calcs'!W349+'Mortgage 2 Monthly calcs'!V349,"",C349),IF(Y349+X349&lt;'Mortgage 2 Monthly calcs'!W349+'Mortgage 2 Monthly calcs'!V349,"",C349))))</f>
        <v/>
      </c>
      <c r="AG349" s="16"/>
      <c r="AH349" s="16"/>
      <c r="AI349" s="15"/>
    </row>
    <row r="350" spans="2:35" ht="11.25" customHeight="1" x14ac:dyDescent="0.25">
      <c r="B350">
        <f t="shared" si="31"/>
        <v>28.25</v>
      </c>
      <c r="C350">
        <v>339</v>
      </c>
      <c r="E350">
        <f t="shared" si="34"/>
        <v>2038</v>
      </c>
      <c r="F350" t="str">
        <f>VLOOKUP('Mortgage 1 Variables'!D$10,'Mortgage 1 Variables'!B$8:C$19,2)</f>
        <v>Jan</v>
      </c>
      <c r="G350">
        <f>IF(ISBLANK('Mortgage 1 Monthly Table'!G350),IF(OR(J350=Q350,ISTEXT(Y349),ISTEXT('Mortgage 1 Info Calcs'!$K$4)),0,IF(('Mortgage 1 Info Calcs'!F$7*12)&gt;C349,G349,IF(C349='Mortgage 1 Info Calcs'!F$7*12,'Mortgage 1 Info Calcs'!F$8,G349))),'Mortgage 1 Monthly Table'!G350)</f>
        <v>0</v>
      </c>
      <c r="H350" t="e">
        <f>((PMT(G350/'Mortgage 1 Variables'!E$43,('Mortgage 1 Info Calcs'!F$9*'Mortgage 1 Variables'!E$43)-C349,-J350,0)))</f>
        <v>#VALUE!</v>
      </c>
      <c r="I350">
        <f>IF(OR(ISERROR(((IPMT(G350/'Mortgage 1 Variables'!E$43,1,'Mortgage 1 Info Calcs'!F$9*'Mortgage 1 Variables'!E$43,-J350+Q350+'Mortgage 1 Info Calcs'!F$24,IF('Mortgage 1 Info Calcs'!F$5="Interest Only",-J350+Q350+'Mortgage 1 Info Calcs'!F$24,0))))),(((IPMT(G350/'Mortgage 1 Variables'!E$43,1,'Mortgage 1 Info Calcs'!F$9*'Mortgage 1 Variables'!E$43,-J$12,-J$12)))=0)),0,((IPMT(G350/'Mortgage 1 Variables'!E$43,1,'Mortgage 1 Info Calcs'!F$9*'Mortgage 1 Variables'!E$43,-J350+Q350+'Mortgage 1 Info Calcs'!F$24,IF('Mortgage 1 Info Calcs'!F$5="Interest Only",-J350+Q350+'Mortgage 1 Info Calcs'!F$24,0)))))</f>
        <v>0</v>
      </c>
      <c r="J350" t="str">
        <f>IF(Y349&gt;0,IF(ISTEXT('Mortgage 1 Info Calcs'!K$4),"0",IF(ISTEXT(Y349),Y349,Y349+(IF(ISTEXT(K350),0,K350)))),0)</f>
        <v/>
      </c>
      <c r="K350">
        <f>IF(ISBLANK('Mortgage 1 Monthly Table'!L350),0,'Mortgage 1 Monthly Table'!L350)</f>
        <v>0</v>
      </c>
      <c r="L350" t="e">
        <f>IF(ISBLANK('Mortgage 1 Monthly Table'!N350),IF('Mortgage 1 Info Calcs'!F$13="Calculated",IF('Mortgage 1 Info Calcs'!F$22="Keep Same",IF('Mortgage 1 Info Calcs'!F$5="Interest Only",IF(OR(I350&gt;L349,J350=""),I350,IF(J350&lt;L349,IF(J350&lt;L349,J350+I350,IF(L349+M349&gt;J350,L349+I350,L349)),IF(L349+M349&gt;J350,L349+I350,L349))),IF(H350&gt;L349,H350,IF(J350&gt;L349,IF(L349+M349&gt;J350,L349+I350,L349),J350+S350))),IF('Mortgage 1 Info Calcs'!F$5="Interest Only",'Mortgage 1 Monthly Calcs'!I350,'Mortgage 1 Monthly Calcs'!H350)),'Mortgage 1 Monthly Calcs'!L349),'Mortgage 1 Monthly Table'!N350)</f>
        <v>#VALUE!</v>
      </c>
      <c r="M350" t="str">
        <f>IF(ISBLANK('Mortgage 1 Monthly Table'!P350),IF(N349&gt;J350,IF(J350&gt;L349,J350-L349,0),IF(OR(OR(Y349&lt;0,ISTEXT(Y349)),ISTEXT('Mortgage 1 Info Calcs'!$K$4)),"",'Mortgage 1 Info Calcs'!F$21)),'Mortgage 1 Monthly Table'!P350)</f>
        <v/>
      </c>
      <c r="N350" t="str">
        <f t="shared" si="32"/>
        <v/>
      </c>
      <c r="O350" t="str">
        <f>IF(OR(OR(Y349&lt;0,ISTEXT(Y349)),ISTEXT('Mortgage 1 Info Calcs'!$K$4)),"",(O349+M350))</f>
        <v/>
      </c>
      <c r="P350">
        <f>IF(ISBLANK('Mortgage 1 Monthly Table'!T350),IF(ISTEXT(J350),0,IF(OR(Y349&lt;Q349,AND(Y349&lt;0,NOT(ISTEXT(Y349))),ISTEXT('Mortgage 1 Info Calcs'!$K$4)),IF(-Y349&gt;P349,-Y349,Y349-Q349),IF(J350="",0,'Mortgage 1 Info Calcs'!F$26))),'Mortgage 1 Monthly Table'!T350)</f>
        <v>0</v>
      </c>
      <c r="Q350" t="str">
        <f>IF(OR(OR(Y349&lt;0,ISTEXT(Y349)),ISTEXT('Mortgage 1 Info Calcs'!$K$4)),"",IF(O350&lt;0,Q349,(Q349+P350)))</f>
        <v/>
      </c>
      <c r="R350" t="str">
        <f>IF(OR(ISERROR(L350-S350),ISTEXT('Mortgage 1 Info Calcs'!$K$4)),"",L350-S350+M350)</f>
        <v/>
      </c>
      <c r="S350">
        <f>IF(OR(IF(ISERROR(ROUND((J350-Q350-'Mortgage 1 Info Calcs'!F$24)*(G350/12),2)),0,(J350-O350-Q350-'Mortgage 1 Info Calcs'!F$24)*(G350/12)),,,ISTEXT('Mortgage 1 Info Calcs'!K$4)),IF(((J350-Q350-'Mortgage 1 Info Calcs'!F$24)*(G350/12))&gt;0,((J350-Q350-'Mortgage 1 Info Calcs'!F$24)*(G350/12)),0),0)</f>
        <v>0</v>
      </c>
      <c r="T350" t="str">
        <f>IF(OR(ISERROR(SUM(R$12:R350)),(ISTEXT(T349)),(T349=(SUM(R$12:R350)))),"",SUM(R$12:R350))</f>
        <v/>
      </c>
      <c r="U350">
        <f>SUM(S$12:S350)</f>
        <v>93290.420445652606</v>
      </c>
      <c r="V350" t="e">
        <f>IF(ISBLANK('Mortgage 1 Info Calcs'!F$28),"",IF((O350+Q350)&gt;0,((O350+Q350)*G350/12)-((O350+Q350)*(('Mortgage 1 Info Calcs'!F$28)-('Mortgage 1 Info Calcs'!F$28*'Mortgage 1 Info Calcs'!G$29))/12),""))</f>
        <v>#VALUE!</v>
      </c>
      <c r="W350" t="e">
        <f>IF(ISTEXT(V350),"",SUM(V$12:V350))</f>
        <v>#VALUE!</v>
      </c>
      <c r="X350" t="str">
        <f>IF(OR(J350=Q350,ISTEXT(Y349),ISTEXT('Mortgage 1 Info Calcs'!$F$17)),"",IF(('Mortgage 1 Info Calcs'!F$18*12)&gt;C349+1,IF(C349='Mortgage 1 Info Calcs'!F$18*12,0,'Mortgage 1 Info Calcs'!F$19+Y350*('Mortgage 1 Info Calcs'!F$17)),'Mortgage 1 Info Calcs'!F$19))</f>
        <v/>
      </c>
      <c r="Y350" t="str">
        <f>IF(OR(ISERROR(J350-R350-M350),IF(ISERROR((J350-R350-M350)=0),"True",(J350-R350-M350)=0),ISTEXT('Mortgage 1 Info Calcs'!$K$4)),"",IF((J350&gt;(L350+M350)),(FV((G350/'Mortgage 1 Variables'!E$43),1,(L350+M350),-J350+Q350+'Mortgage 1 Info Calcs'!F$24,0))+Q350+'Mortgage 1 Info Calcs'!F$24+IF(I350&gt;0,0,-I350),""))</f>
        <v/>
      </c>
      <c r="Z350" s="67" t="e">
        <f>IF((FV(IF(G350=0,'Mortgage 1 Info Calcs'!F$8,G350)/12,1,PMT(IF(G350=0,'Mortgage 1 Info Calcs'!F$8,G350)/12,('Mortgage 1 Info Calcs'!F$9*12)-C349,-Z349,0),-Z349,0))&gt;0,(FV(IF(G350=0,'Mortgage 1 Info Calcs'!F$8,G350)/12,1,PMT(IF(G350=0,'Mortgage 1 Info Calcs'!F$8,G350)/12,('Mortgage 1 Info Calcs'!F$9*12)-C349,-Z349,0),-Z349,0)),0)</f>
        <v>#NUM!</v>
      </c>
      <c r="AA350" s="67" t="e">
        <f>IF(Z350&lt;=0,0,(IPMT(IF(G350=0,'Mortgage 1 Info Calcs'!F$8,G350)/12,1,('Mortgage 1 Info Calcs'!F$9*12)-C349,-Z349,0)))</f>
        <v>#NUM!</v>
      </c>
      <c r="AB350" s="67">
        <f>IF(C350&lt;('Mortgage 1 Info Calcs'!F$9*12),SUM(AA$12:AA350),0)</f>
        <v>0</v>
      </c>
      <c r="AC350" s="14">
        <v>339</v>
      </c>
      <c r="AD350" s="174">
        <f t="shared" si="33"/>
        <v>28.25</v>
      </c>
      <c r="AE350" s="174" t="str">
        <f>IF(Y350="","",IF(J$12+X350='Mortgage 2 Monthly calcs'!J$12+'Mortgage 2 Monthly calcs'!V350,"",IF(J$12+X350&gt;'Mortgage 2 Monthly calcs'!J$12+'Mortgage 2 Monthly calcs'!V350,IF(Y350+X350+'Mortgage 1 Info Calcs'!F$15&gt;'Mortgage 2 Monthly calcs'!W350+'Mortgage 2 Monthly calcs'!V350,"",C350),IF(Y350+X350&lt;'Mortgage 2 Monthly calcs'!W350+'Mortgage 2 Monthly calcs'!V350,"",C350))))</f>
        <v/>
      </c>
      <c r="AG350" s="16"/>
      <c r="AH350" s="16"/>
      <c r="AI350" s="15"/>
    </row>
    <row r="351" spans="2:35" ht="11.25" customHeight="1" x14ac:dyDescent="0.25">
      <c r="B351">
        <f t="shared" si="31"/>
        <v>28.333333333333332</v>
      </c>
      <c r="C351">
        <v>340</v>
      </c>
      <c r="E351" t="str">
        <f t="shared" si="34"/>
        <v/>
      </c>
      <c r="F351" t="str">
        <f>VLOOKUP('Mortgage 1 Variables'!D$11,'Mortgage 1 Variables'!B$8:C$19,2)</f>
        <v>Feb</v>
      </c>
      <c r="G351">
        <f>IF(ISBLANK('Mortgage 1 Monthly Table'!G351),IF(OR(J351=Q351,ISTEXT(Y350),ISTEXT('Mortgage 1 Info Calcs'!$K$4)),0,IF(('Mortgage 1 Info Calcs'!F$7*12)&gt;C350,G350,IF(C350='Mortgage 1 Info Calcs'!F$7*12,'Mortgage 1 Info Calcs'!F$8,G350))),'Mortgage 1 Monthly Table'!G351)</f>
        <v>0</v>
      </c>
      <c r="H351" t="e">
        <f>((PMT(G351/'Mortgage 1 Variables'!E$43,('Mortgage 1 Info Calcs'!F$9*'Mortgage 1 Variables'!E$43)-C350,-J351,0)))</f>
        <v>#VALUE!</v>
      </c>
      <c r="I351">
        <f>IF(OR(ISERROR(((IPMT(G351/'Mortgage 1 Variables'!E$43,1,'Mortgage 1 Info Calcs'!F$9*'Mortgage 1 Variables'!E$43,-J351+Q351+'Mortgage 1 Info Calcs'!F$24,IF('Mortgage 1 Info Calcs'!F$5="Interest Only",-J351+Q351+'Mortgage 1 Info Calcs'!F$24,0))))),(((IPMT(G351/'Mortgage 1 Variables'!E$43,1,'Mortgage 1 Info Calcs'!F$9*'Mortgage 1 Variables'!E$43,-J$12,-J$12)))=0)),0,((IPMT(G351/'Mortgage 1 Variables'!E$43,1,'Mortgage 1 Info Calcs'!F$9*'Mortgage 1 Variables'!E$43,-J351+Q351+'Mortgage 1 Info Calcs'!F$24,IF('Mortgage 1 Info Calcs'!F$5="Interest Only",-J351+Q351+'Mortgage 1 Info Calcs'!F$24,0)))))</f>
        <v>0</v>
      </c>
      <c r="J351" t="str">
        <f>IF(Y350&gt;0,IF(ISTEXT('Mortgage 1 Info Calcs'!K$4),"0",IF(ISTEXT(Y350),Y350,Y350+(IF(ISTEXT(K351),0,K351)))),0)</f>
        <v/>
      </c>
      <c r="K351">
        <f>IF(ISBLANK('Mortgage 1 Monthly Table'!L351),0,'Mortgage 1 Monthly Table'!L351)</f>
        <v>0</v>
      </c>
      <c r="L351" t="e">
        <f>IF(ISBLANK('Mortgage 1 Monthly Table'!N351),IF('Mortgage 1 Info Calcs'!F$13="Calculated",IF('Mortgage 1 Info Calcs'!F$22="Keep Same",IF('Mortgage 1 Info Calcs'!F$5="Interest Only",IF(OR(I351&gt;L350,J351=""),I351,IF(J351&lt;L350,IF(J351&lt;L350,J351+I351,IF(L350+M350&gt;J351,L350+I351,L350)),IF(L350+M350&gt;J351,L350+I351,L350))),IF(H351&gt;L350,H351,IF(J351&gt;L350,IF(L350+M350&gt;J351,L350+I351,L350),J351+S351))),IF('Mortgage 1 Info Calcs'!F$5="Interest Only",'Mortgage 1 Monthly Calcs'!I351,'Mortgage 1 Monthly Calcs'!H351)),'Mortgage 1 Monthly Calcs'!L350),'Mortgage 1 Monthly Table'!N351)</f>
        <v>#VALUE!</v>
      </c>
      <c r="M351" t="str">
        <f>IF(ISBLANK('Mortgage 1 Monthly Table'!P351),IF(N350&gt;J351,IF(J351&gt;L350,J351-L350,0),IF(OR(OR(Y350&lt;0,ISTEXT(Y350)),ISTEXT('Mortgage 1 Info Calcs'!$K$4)),"",'Mortgage 1 Info Calcs'!F$21)),'Mortgage 1 Monthly Table'!P351)</f>
        <v/>
      </c>
      <c r="N351" t="str">
        <f t="shared" si="32"/>
        <v/>
      </c>
      <c r="O351" t="str">
        <f>IF(OR(OR(Y350&lt;0,ISTEXT(Y350)),ISTEXT('Mortgage 1 Info Calcs'!$K$4)),"",(O350+M351))</f>
        <v/>
      </c>
      <c r="P351">
        <f>IF(ISBLANK('Mortgage 1 Monthly Table'!T351),IF(ISTEXT(J351),0,IF(OR(Y350&lt;Q350,AND(Y350&lt;0,NOT(ISTEXT(Y350))),ISTEXT('Mortgage 1 Info Calcs'!$K$4)),IF(-Y350&gt;P350,-Y350,Y350-Q350),IF(J351="",0,'Mortgage 1 Info Calcs'!F$26))),'Mortgage 1 Monthly Table'!T351)</f>
        <v>0</v>
      </c>
      <c r="Q351" t="str">
        <f>IF(OR(OR(Y350&lt;0,ISTEXT(Y350)),ISTEXT('Mortgage 1 Info Calcs'!$K$4)),"",IF(O351&lt;0,Q350,(Q350+P351)))</f>
        <v/>
      </c>
      <c r="R351" t="str">
        <f>IF(OR(ISERROR(L351-S351),ISTEXT('Mortgage 1 Info Calcs'!$K$4)),"",L351-S351+M351)</f>
        <v/>
      </c>
      <c r="S351">
        <f>IF(OR(IF(ISERROR(ROUND((J351-Q351-'Mortgage 1 Info Calcs'!F$24)*(G351/12),2)),0,(J351-O351-Q351-'Mortgage 1 Info Calcs'!F$24)*(G351/12)),,,ISTEXT('Mortgage 1 Info Calcs'!K$4)),IF(((J351-Q351-'Mortgage 1 Info Calcs'!F$24)*(G351/12))&gt;0,((J351-Q351-'Mortgage 1 Info Calcs'!F$24)*(G351/12)),0),0)</f>
        <v>0</v>
      </c>
      <c r="T351" t="str">
        <f>IF(OR(ISERROR(SUM(R$12:R351)),(ISTEXT(T350)),(T350=(SUM(R$12:R351)))),"",SUM(R$12:R351))</f>
        <v/>
      </c>
      <c r="U351">
        <f>SUM(S$12:S351)</f>
        <v>93290.420445652606</v>
      </c>
      <c r="V351" t="e">
        <f>IF(ISBLANK('Mortgage 1 Info Calcs'!F$28),"",IF((O351+Q351)&gt;0,((O351+Q351)*G351/12)-((O351+Q351)*(('Mortgage 1 Info Calcs'!F$28)-('Mortgage 1 Info Calcs'!F$28*'Mortgage 1 Info Calcs'!G$29))/12),""))</f>
        <v>#VALUE!</v>
      </c>
      <c r="W351" t="e">
        <f>IF(ISTEXT(V351),"",SUM(V$12:V351))</f>
        <v>#VALUE!</v>
      </c>
      <c r="X351" t="str">
        <f>IF(OR(J351=Q351,ISTEXT(Y350),ISTEXT('Mortgage 1 Info Calcs'!$F$17)),"",IF(('Mortgage 1 Info Calcs'!F$18*12)&gt;C350+1,IF(C350='Mortgage 1 Info Calcs'!F$18*12,0,'Mortgage 1 Info Calcs'!F$19+Y351*('Mortgage 1 Info Calcs'!F$17)),'Mortgage 1 Info Calcs'!F$19))</f>
        <v/>
      </c>
      <c r="Y351" t="str">
        <f>IF(OR(ISERROR(J351-R351-M351),IF(ISERROR((J351-R351-M351)=0),"True",(J351-R351-M351)=0),ISTEXT('Mortgage 1 Info Calcs'!$K$4)),"",IF((J351&gt;(L351+M351)),(FV((G351/'Mortgage 1 Variables'!E$43),1,(L351+M351),-J351+Q351+'Mortgage 1 Info Calcs'!F$24,0))+Q351+'Mortgage 1 Info Calcs'!F$24+IF(I351&gt;0,0,-I351),""))</f>
        <v/>
      </c>
      <c r="Z351" s="67" t="e">
        <f>IF((FV(IF(G351=0,'Mortgage 1 Info Calcs'!F$8,G351)/12,1,PMT(IF(G351=0,'Mortgage 1 Info Calcs'!F$8,G351)/12,('Mortgage 1 Info Calcs'!F$9*12)-C350,-Z350,0),-Z350,0))&gt;0,(FV(IF(G351=0,'Mortgage 1 Info Calcs'!F$8,G351)/12,1,PMT(IF(G351=0,'Mortgage 1 Info Calcs'!F$8,G351)/12,('Mortgage 1 Info Calcs'!F$9*12)-C350,-Z350,0),-Z350,0)),0)</f>
        <v>#NUM!</v>
      </c>
      <c r="AA351" s="67" t="e">
        <f>IF(Z351&lt;=0,0,(IPMT(IF(G351=0,'Mortgage 1 Info Calcs'!F$8,G351)/12,1,('Mortgage 1 Info Calcs'!F$9*12)-C350,-Z350,0)))</f>
        <v>#NUM!</v>
      </c>
      <c r="AB351" s="67">
        <f>IF(C351&lt;('Mortgage 1 Info Calcs'!F$9*12),SUM(AA$12:AA351),0)</f>
        <v>0</v>
      </c>
      <c r="AC351" s="14">
        <v>340</v>
      </c>
      <c r="AD351" s="174">
        <f t="shared" si="33"/>
        <v>28.333333333333332</v>
      </c>
      <c r="AE351" s="174" t="str">
        <f>IF(Y351="","",IF(J$12+X351='Mortgage 2 Monthly calcs'!J$12+'Mortgage 2 Monthly calcs'!V351,"",IF(J$12+X351&gt;'Mortgage 2 Monthly calcs'!J$12+'Mortgage 2 Monthly calcs'!V351,IF(Y351+X351+'Mortgage 1 Info Calcs'!F$15&gt;'Mortgage 2 Monthly calcs'!W351+'Mortgage 2 Monthly calcs'!V351,"",C351),IF(Y351+X351&lt;'Mortgage 2 Monthly calcs'!W351+'Mortgage 2 Monthly calcs'!V351,"",C351))))</f>
        <v/>
      </c>
      <c r="AG351" s="16"/>
      <c r="AH351" s="16"/>
      <c r="AI351" s="15"/>
    </row>
    <row r="352" spans="2:35" ht="11.25" customHeight="1" x14ac:dyDescent="0.25">
      <c r="B352">
        <f t="shared" si="31"/>
        <v>28.416666666666668</v>
      </c>
      <c r="C352">
        <v>341</v>
      </c>
      <c r="E352" t="str">
        <f t="shared" si="34"/>
        <v/>
      </c>
      <c r="F352" t="str">
        <f>VLOOKUP('Mortgage 1 Variables'!D$12,'Mortgage 1 Variables'!B$8:C$19,2)</f>
        <v>Mar</v>
      </c>
      <c r="G352">
        <f>IF(ISBLANK('Mortgage 1 Monthly Table'!G352),IF(OR(J352=Q352,ISTEXT(Y351),ISTEXT('Mortgage 1 Info Calcs'!$K$4)),0,IF(('Mortgage 1 Info Calcs'!F$7*12)&gt;C351,G351,IF(C351='Mortgage 1 Info Calcs'!F$7*12,'Mortgage 1 Info Calcs'!F$8,G351))),'Mortgage 1 Monthly Table'!G352)</f>
        <v>0</v>
      </c>
      <c r="H352" t="e">
        <f>((PMT(G352/'Mortgage 1 Variables'!E$43,('Mortgage 1 Info Calcs'!F$9*'Mortgage 1 Variables'!E$43)-C351,-J352,0)))</f>
        <v>#VALUE!</v>
      </c>
      <c r="I352">
        <f>IF(OR(ISERROR(((IPMT(G352/'Mortgage 1 Variables'!E$43,1,'Mortgage 1 Info Calcs'!F$9*'Mortgage 1 Variables'!E$43,-J352+Q352+'Mortgage 1 Info Calcs'!F$24,IF('Mortgage 1 Info Calcs'!F$5="Interest Only",-J352+Q352+'Mortgage 1 Info Calcs'!F$24,0))))),(((IPMT(G352/'Mortgage 1 Variables'!E$43,1,'Mortgage 1 Info Calcs'!F$9*'Mortgage 1 Variables'!E$43,-J$12,-J$12)))=0)),0,((IPMT(G352/'Mortgage 1 Variables'!E$43,1,'Mortgage 1 Info Calcs'!F$9*'Mortgage 1 Variables'!E$43,-J352+Q352+'Mortgage 1 Info Calcs'!F$24,IF('Mortgage 1 Info Calcs'!F$5="Interest Only",-J352+Q352+'Mortgage 1 Info Calcs'!F$24,0)))))</f>
        <v>0</v>
      </c>
      <c r="J352" t="str">
        <f>IF(Y351&gt;0,IF(ISTEXT('Mortgage 1 Info Calcs'!K$4),"0",IF(ISTEXT(Y351),Y351,Y351+(IF(ISTEXT(K352),0,K352)))),0)</f>
        <v/>
      </c>
      <c r="K352">
        <f>IF(ISBLANK('Mortgage 1 Monthly Table'!L352),0,'Mortgage 1 Monthly Table'!L352)</f>
        <v>0</v>
      </c>
      <c r="L352" t="e">
        <f>IF(ISBLANK('Mortgage 1 Monthly Table'!N352),IF('Mortgage 1 Info Calcs'!F$13="Calculated",IF('Mortgage 1 Info Calcs'!F$22="Keep Same",IF('Mortgage 1 Info Calcs'!F$5="Interest Only",IF(OR(I352&gt;L351,J352=""),I352,IF(J352&lt;L351,IF(J352&lt;L351,J352+I352,IF(L351+M351&gt;J352,L351+I352,L351)),IF(L351+M351&gt;J352,L351+I352,L351))),IF(H352&gt;L351,H352,IF(J352&gt;L351,IF(L351+M351&gt;J352,L351+I352,L351),J352+S352))),IF('Mortgage 1 Info Calcs'!F$5="Interest Only",'Mortgage 1 Monthly Calcs'!I352,'Mortgage 1 Monthly Calcs'!H352)),'Mortgage 1 Monthly Calcs'!L351),'Mortgage 1 Monthly Table'!N352)</f>
        <v>#VALUE!</v>
      </c>
      <c r="M352" t="str">
        <f>IF(ISBLANK('Mortgage 1 Monthly Table'!P352),IF(N351&gt;J352,IF(J352&gt;L351,J352-L351,0),IF(OR(OR(Y351&lt;0,ISTEXT(Y351)),ISTEXT('Mortgage 1 Info Calcs'!$K$4)),"",'Mortgage 1 Info Calcs'!F$21)),'Mortgage 1 Monthly Table'!P352)</f>
        <v/>
      </c>
      <c r="N352" t="str">
        <f t="shared" si="32"/>
        <v/>
      </c>
      <c r="O352" t="str">
        <f>IF(OR(OR(Y351&lt;0,ISTEXT(Y351)),ISTEXT('Mortgage 1 Info Calcs'!$K$4)),"",(O351+M352))</f>
        <v/>
      </c>
      <c r="P352">
        <f>IF(ISBLANK('Mortgage 1 Monthly Table'!T352),IF(ISTEXT(J352),0,IF(OR(Y351&lt;Q351,AND(Y351&lt;0,NOT(ISTEXT(Y351))),ISTEXT('Mortgage 1 Info Calcs'!$K$4)),IF(-Y351&gt;P351,-Y351,Y351-Q351),IF(J352="",0,'Mortgage 1 Info Calcs'!F$26))),'Mortgage 1 Monthly Table'!T352)</f>
        <v>0</v>
      </c>
      <c r="Q352" t="str">
        <f>IF(OR(OR(Y351&lt;0,ISTEXT(Y351)),ISTEXT('Mortgage 1 Info Calcs'!$K$4)),"",IF(O352&lt;0,Q351,(Q351+P352)))</f>
        <v/>
      </c>
      <c r="R352" t="str">
        <f>IF(OR(ISERROR(L352-S352),ISTEXT('Mortgage 1 Info Calcs'!$K$4)),"",L352-S352+M352)</f>
        <v/>
      </c>
      <c r="S352">
        <f>IF(OR(IF(ISERROR(ROUND((J352-Q352-'Mortgage 1 Info Calcs'!F$24)*(G352/12),2)),0,(J352-O352-Q352-'Mortgage 1 Info Calcs'!F$24)*(G352/12)),,,ISTEXT('Mortgage 1 Info Calcs'!K$4)),IF(((J352-Q352-'Mortgage 1 Info Calcs'!F$24)*(G352/12))&gt;0,((J352-Q352-'Mortgage 1 Info Calcs'!F$24)*(G352/12)),0),0)</f>
        <v>0</v>
      </c>
      <c r="T352" t="str">
        <f>IF(OR(ISERROR(SUM(R$12:R352)),(ISTEXT(T351)),(T351=(SUM(R$12:R352)))),"",SUM(R$12:R352))</f>
        <v/>
      </c>
      <c r="U352">
        <f>SUM(S$12:S352)</f>
        <v>93290.420445652606</v>
      </c>
      <c r="V352" t="e">
        <f>IF(ISBLANK('Mortgage 1 Info Calcs'!F$28),"",IF((O352+Q352)&gt;0,((O352+Q352)*G352/12)-((O352+Q352)*(('Mortgage 1 Info Calcs'!F$28)-('Mortgage 1 Info Calcs'!F$28*'Mortgage 1 Info Calcs'!G$29))/12),""))</f>
        <v>#VALUE!</v>
      </c>
      <c r="W352" t="e">
        <f>IF(ISTEXT(V352),"",SUM(V$12:V352))</f>
        <v>#VALUE!</v>
      </c>
      <c r="X352" t="str">
        <f>IF(OR(J352=Q352,ISTEXT(Y351),ISTEXT('Mortgage 1 Info Calcs'!$F$17)),"",IF(('Mortgage 1 Info Calcs'!F$18*12)&gt;C351+1,IF(C351='Mortgage 1 Info Calcs'!F$18*12,0,'Mortgage 1 Info Calcs'!F$19+Y352*('Mortgage 1 Info Calcs'!F$17)),'Mortgage 1 Info Calcs'!F$19))</f>
        <v/>
      </c>
      <c r="Y352" t="str">
        <f>IF(OR(ISERROR(J352-R352-M352),IF(ISERROR((J352-R352-M352)=0),"True",(J352-R352-M352)=0),ISTEXT('Mortgage 1 Info Calcs'!$K$4)),"",IF((J352&gt;(L352+M352)),(FV((G352/'Mortgage 1 Variables'!E$43),1,(L352+M352),-J352+Q352+'Mortgage 1 Info Calcs'!F$24,0))+Q352+'Mortgage 1 Info Calcs'!F$24+IF(I352&gt;0,0,-I352),""))</f>
        <v/>
      </c>
      <c r="Z352" s="67" t="e">
        <f>IF((FV(IF(G352=0,'Mortgage 1 Info Calcs'!F$8,G352)/12,1,PMT(IF(G352=0,'Mortgage 1 Info Calcs'!F$8,G352)/12,('Mortgage 1 Info Calcs'!F$9*12)-C351,-Z351,0),-Z351,0))&gt;0,(FV(IF(G352=0,'Mortgage 1 Info Calcs'!F$8,G352)/12,1,PMT(IF(G352=0,'Mortgage 1 Info Calcs'!F$8,G352)/12,('Mortgage 1 Info Calcs'!F$9*12)-C351,-Z351,0),-Z351,0)),0)</f>
        <v>#NUM!</v>
      </c>
      <c r="AA352" s="67" t="e">
        <f>IF(Z352&lt;=0,0,(IPMT(IF(G352=0,'Mortgage 1 Info Calcs'!F$8,G352)/12,1,('Mortgage 1 Info Calcs'!F$9*12)-C351,-Z351,0)))</f>
        <v>#NUM!</v>
      </c>
      <c r="AB352" s="67">
        <f>IF(C352&lt;('Mortgage 1 Info Calcs'!F$9*12),SUM(AA$12:AA352),0)</f>
        <v>0</v>
      </c>
      <c r="AC352" s="14">
        <v>341</v>
      </c>
      <c r="AD352" s="174">
        <f t="shared" si="33"/>
        <v>28.416666666666668</v>
      </c>
      <c r="AE352" s="174" t="str">
        <f>IF(Y352="","",IF(J$12+X352='Mortgage 2 Monthly calcs'!J$12+'Mortgage 2 Monthly calcs'!V352,"",IF(J$12+X352&gt;'Mortgage 2 Monthly calcs'!J$12+'Mortgage 2 Monthly calcs'!V352,IF(Y352+X352+'Mortgage 1 Info Calcs'!F$15&gt;'Mortgage 2 Monthly calcs'!W352+'Mortgage 2 Monthly calcs'!V352,"",C352),IF(Y352+X352&lt;'Mortgage 2 Monthly calcs'!W352+'Mortgage 2 Monthly calcs'!V352,"",C352))))</f>
        <v/>
      </c>
      <c r="AG352" s="16"/>
      <c r="AH352" s="16"/>
      <c r="AI352" s="15"/>
    </row>
    <row r="353" spans="2:35" ht="11.25" customHeight="1" x14ac:dyDescent="0.25">
      <c r="B353">
        <f t="shared" si="31"/>
        <v>28.5</v>
      </c>
      <c r="C353">
        <v>342</v>
      </c>
      <c r="E353" t="str">
        <f t="shared" si="34"/>
        <v/>
      </c>
      <c r="F353" t="str">
        <f>VLOOKUP('Mortgage 1 Variables'!D$13,'Mortgage 1 Variables'!B$8:C$19,2)</f>
        <v>Apr</v>
      </c>
      <c r="G353">
        <f>IF(ISBLANK('Mortgage 1 Monthly Table'!G353),IF(OR(J353=Q353,ISTEXT(Y352),ISTEXT('Mortgage 1 Info Calcs'!$K$4)),0,IF(('Mortgage 1 Info Calcs'!F$7*12)&gt;C352,G352,IF(C352='Mortgage 1 Info Calcs'!F$7*12,'Mortgage 1 Info Calcs'!F$8,G352))),'Mortgage 1 Monthly Table'!G353)</f>
        <v>0</v>
      </c>
      <c r="H353" t="e">
        <f>((PMT(G353/'Mortgage 1 Variables'!E$43,('Mortgage 1 Info Calcs'!F$9*'Mortgage 1 Variables'!E$43)-C352,-J353,0)))</f>
        <v>#VALUE!</v>
      </c>
      <c r="I353">
        <f>IF(OR(ISERROR(((IPMT(G353/'Mortgage 1 Variables'!E$43,1,'Mortgage 1 Info Calcs'!F$9*'Mortgage 1 Variables'!E$43,-J353+Q353+'Mortgage 1 Info Calcs'!F$24,IF('Mortgage 1 Info Calcs'!F$5="Interest Only",-J353+Q353+'Mortgage 1 Info Calcs'!F$24,0))))),(((IPMT(G353/'Mortgage 1 Variables'!E$43,1,'Mortgage 1 Info Calcs'!F$9*'Mortgage 1 Variables'!E$43,-J$12,-J$12)))=0)),0,((IPMT(G353/'Mortgage 1 Variables'!E$43,1,'Mortgage 1 Info Calcs'!F$9*'Mortgage 1 Variables'!E$43,-J353+Q353+'Mortgage 1 Info Calcs'!F$24,IF('Mortgage 1 Info Calcs'!F$5="Interest Only",-J353+Q353+'Mortgage 1 Info Calcs'!F$24,0)))))</f>
        <v>0</v>
      </c>
      <c r="J353" t="str">
        <f>IF(Y352&gt;0,IF(ISTEXT('Mortgage 1 Info Calcs'!K$4),"0",IF(ISTEXT(Y352),Y352,Y352+(IF(ISTEXT(K353),0,K353)))),0)</f>
        <v/>
      </c>
      <c r="K353">
        <f>IF(ISBLANK('Mortgage 1 Monthly Table'!L353),0,'Mortgage 1 Monthly Table'!L353)</f>
        <v>0</v>
      </c>
      <c r="L353" t="e">
        <f>IF(ISBLANK('Mortgage 1 Monthly Table'!N353),IF('Mortgage 1 Info Calcs'!F$13="Calculated",IF('Mortgage 1 Info Calcs'!F$22="Keep Same",IF('Mortgage 1 Info Calcs'!F$5="Interest Only",IF(OR(I353&gt;L352,J353=""),I353,IF(J353&lt;L352,IF(J353&lt;L352,J353+I353,IF(L352+M352&gt;J353,L352+I353,L352)),IF(L352+M352&gt;J353,L352+I353,L352))),IF(H353&gt;L352,H353,IF(J353&gt;L352,IF(L352+M352&gt;J353,L352+I353,L352),J353+S353))),IF('Mortgage 1 Info Calcs'!F$5="Interest Only",'Mortgage 1 Monthly Calcs'!I353,'Mortgage 1 Monthly Calcs'!H353)),'Mortgage 1 Monthly Calcs'!L352),'Mortgage 1 Monthly Table'!N353)</f>
        <v>#VALUE!</v>
      </c>
      <c r="M353" t="str">
        <f>IF(ISBLANK('Mortgage 1 Monthly Table'!P353),IF(N352&gt;J353,IF(J353&gt;L352,J353-L352,0),IF(OR(OR(Y352&lt;0,ISTEXT(Y352)),ISTEXT('Mortgage 1 Info Calcs'!$K$4)),"",'Mortgage 1 Info Calcs'!F$21)),'Mortgage 1 Monthly Table'!P353)</f>
        <v/>
      </c>
      <c r="N353" t="str">
        <f t="shared" si="32"/>
        <v/>
      </c>
      <c r="O353" t="str">
        <f>IF(OR(OR(Y352&lt;0,ISTEXT(Y352)),ISTEXT('Mortgage 1 Info Calcs'!$K$4)),"",(O352+M353))</f>
        <v/>
      </c>
      <c r="P353">
        <f>IF(ISBLANK('Mortgage 1 Monthly Table'!T353),IF(ISTEXT(J353),0,IF(OR(Y352&lt;Q352,AND(Y352&lt;0,NOT(ISTEXT(Y352))),ISTEXT('Mortgage 1 Info Calcs'!$K$4)),IF(-Y352&gt;P352,-Y352,Y352-Q352),IF(J353="",0,'Mortgage 1 Info Calcs'!F$26))),'Mortgage 1 Monthly Table'!T353)</f>
        <v>0</v>
      </c>
      <c r="Q353" t="str">
        <f>IF(OR(OR(Y352&lt;0,ISTEXT(Y352)),ISTEXT('Mortgage 1 Info Calcs'!$K$4)),"",IF(O353&lt;0,Q352,(Q352+P353)))</f>
        <v/>
      </c>
      <c r="R353" t="str">
        <f>IF(OR(ISERROR(L353-S353),ISTEXT('Mortgage 1 Info Calcs'!$K$4)),"",L353-S353+M353)</f>
        <v/>
      </c>
      <c r="S353">
        <f>IF(OR(IF(ISERROR(ROUND((J353-Q353-'Mortgage 1 Info Calcs'!F$24)*(G353/12),2)),0,(J353-O353-Q353-'Mortgage 1 Info Calcs'!F$24)*(G353/12)),,,ISTEXT('Mortgage 1 Info Calcs'!K$4)),IF(((J353-Q353-'Mortgage 1 Info Calcs'!F$24)*(G353/12))&gt;0,((J353-Q353-'Mortgage 1 Info Calcs'!F$24)*(G353/12)),0),0)</f>
        <v>0</v>
      </c>
      <c r="T353" t="str">
        <f>IF(OR(ISERROR(SUM(R$12:R353)),(ISTEXT(T352)),(T352=(SUM(R$12:R353)))),"",SUM(R$12:R353))</f>
        <v/>
      </c>
      <c r="U353">
        <f>SUM(S$12:S353)</f>
        <v>93290.420445652606</v>
      </c>
      <c r="V353" t="e">
        <f>IF(ISBLANK('Mortgage 1 Info Calcs'!F$28),"",IF((O353+Q353)&gt;0,((O353+Q353)*G353/12)-((O353+Q353)*(('Mortgage 1 Info Calcs'!F$28)-('Mortgage 1 Info Calcs'!F$28*'Mortgage 1 Info Calcs'!G$29))/12),""))</f>
        <v>#VALUE!</v>
      </c>
      <c r="W353" t="e">
        <f>IF(ISTEXT(V353),"",SUM(V$12:V353))</f>
        <v>#VALUE!</v>
      </c>
      <c r="X353" t="str">
        <f>IF(OR(J353=Q353,ISTEXT(Y352),ISTEXT('Mortgage 1 Info Calcs'!$F$17)),"",IF(('Mortgage 1 Info Calcs'!F$18*12)&gt;C352+1,IF(C352='Mortgage 1 Info Calcs'!F$18*12,0,'Mortgage 1 Info Calcs'!F$19+Y353*('Mortgage 1 Info Calcs'!F$17)),'Mortgage 1 Info Calcs'!F$19))</f>
        <v/>
      </c>
      <c r="Y353" t="str">
        <f>IF(OR(ISERROR(J353-R353-M353),IF(ISERROR((J353-R353-M353)=0),"True",(J353-R353-M353)=0),ISTEXT('Mortgage 1 Info Calcs'!$K$4)),"",IF((J353&gt;(L353+M353)),(FV((G353/'Mortgage 1 Variables'!E$43),1,(L353+M353),-J353+Q353+'Mortgage 1 Info Calcs'!F$24,0))+Q353+'Mortgage 1 Info Calcs'!F$24+IF(I353&gt;0,0,-I353),""))</f>
        <v/>
      </c>
      <c r="Z353" s="67" t="e">
        <f>IF((FV(IF(G353=0,'Mortgage 1 Info Calcs'!F$8,G353)/12,1,PMT(IF(G353=0,'Mortgage 1 Info Calcs'!F$8,G353)/12,('Mortgage 1 Info Calcs'!F$9*12)-C352,-Z352,0),-Z352,0))&gt;0,(FV(IF(G353=0,'Mortgage 1 Info Calcs'!F$8,G353)/12,1,PMT(IF(G353=0,'Mortgage 1 Info Calcs'!F$8,G353)/12,('Mortgage 1 Info Calcs'!F$9*12)-C352,-Z352,0),-Z352,0)),0)</f>
        <v>#NUM!</v>
      </c>
      <c r="AA353" s="67" t="e">
        <f>IF(Z353&lt;=0,0,(IPMT(IF(G353=0,'Mortgage 1 Info Calcs'!F$8,G353)/12,1,('Mortgage 1 Info Calcs'!F$9*12)-C352,-Z352,0)))</f>
        <v>#NUM!</v>
      </c>
      <c r="AB353" s="67">
        <f>IF(C353&lt;('Mortgage 1 Info Calcs'!F$9*12),SUM(AA$12:AA353),0)</f>
        <v>0</v>
      </c>
      <c r="AC353" s="14">
        <v>342</v>
      </c>
      <c r="AD353" s="174">
        <f t="shared" si="33"/>
        <v>28.5</v>
      </c>
      <c r="AE353" s="174" t="str">
        <f>IF(Y353="","",IF(J$12+X353='Mortgage 2 Monthly calcs'!J$12+'Mortgage 2 Monthly calcs'!V353,"",IF(J$12+X353&gt;'Mortgage 2 Monthly calcs'!J$12+'Mortgage 2 Monthly calcs'!V353,IF(Y353+X353+'Mortgage 1 Info Calcs'!F$15&gt;'Mortgage 2 Monthly calcs'!W353+'Mortgage 2 Monthly calcs'!V353,"",C353),IF(Y353+X353&lt;'Mortgage 2 Monthly calcs'!W353+'Mortgage 2 Monthly calcs'!V353,"",C353))))</f>
        <v/>
      </c>
      <c r="AG353" s="16"/>
      <c r="AH353" s="16"/>
      <c r="AI353" s="15"/>
    </row>
    <row r="354" spans="2:35" ht="11.25" customHeight="1" x14ac:dyDescent="0.25">
      <c r="B354">
        <f t="shared" si="31"/>
        <v>28.583333333333332</v>
      </c>
      <c r="C354">
        <v>343</v>
      </c>
      <c r="E354" t="str">
        <f t="shared" si="34"/>
        <v/>
      </c>
      <c r="F354" t="str">
        <f>VLOOKUP('Mortgage 1 Variables'!D$14,'Mortgage 1 Variables'!B$8:C$19,2)</f>
        <v>May</v>
      </c>
      <c r="G354">
        <f>IF(ISBLANK('Mortgage 1 Monthly Table'!G354),IF(OR(J354=Q354,ISTEXT(Y353),ISTEXT('Mortgage 1 Info Calcs'!$K$4)),0,IF(('Mortgage 1 Info Calcs'!F$7*12)&gt;C353,G353,IF(C353='Mortgage 1 Info Calcs'!F$7*12,'Mortgage 1 Info Calcs'!F$8,G353))),'Mortgage 1 Monthly Table'!G354)</f>
        <v>0</v>
      </c>
      <c r="H354" t="e">
        <f>((PMT(G354/'Mortgage 1 Variables'!E$43,('Mortgage 1 Info Calcs'!F$9*'Mortgage 1 Variables'!E$43)-C353,-J354,0)))</f>
        <v>#VALUE!</v>
      </c>
      <c r="I354">
        <f>IF(OR(ISERROR(((IPMT(G354/'Mortgage 1 Variables'!E$43,1,'Mortgage 1 Info Calcs'!F$9*'Mortgage 1 Variables'!E$43,-J354+Q354+'Mortgage 1 Info Calcs'!F$24,IF('Mortgage 1 Info Calcs'!F$5="Interest Only",-J354+Q354+'Mortgage 1 Info Calcs'!F$24,0))))),(((IPMT(G354/'Mortgage 1 Variables'!E$43,1,'Mortgage 1 Info Calcs'!F$9*'Mortgage 1 Variables'!E$43,-J$12,-J$12)))=0)),0,((IPMT(G354/'Mortgage 1 Variables'!E$43,1,'Mortgage 1 Info Calcs'!F$9*'Mortgage 1 Variables'!E$43,-J354+Q354+'Mortgage 1 Info Calcs'!F$24,IF('Mortgage 1 Info Calcs'!F$5="Interest Only",-J354+Q354+'Mortgage 1 Info Calcs'!F$24,0)))))</f>
        <v>0</v>
      </c>
      <c r="J354" t="str">
        <f>IF(Y353&gt;0,IF(ISTEXT('Mortgage 1 Info Calcs'!K$4),"0",IF(ISTEXT(Y353),Y353,Y353+(IF(ISTEXT(K354),0,K354)))),0)</f>
        <v/>
      </c>
      <c r="K354">
        <f>IF(ISBLANK('Mortgage 1 Monthly Table'!L354),0,'Mortgage 1 Monthly Table'!L354)</f>
        <v>0</v>
      </c>
      <c r="L354" t="e">
        <f>IF(ISBLANK('Mortgage 1 Monthly Table'!N354),IF('Mortgage 1 Info Calcs'!F$13="Calculated",IF('Mortgage 1 Info Calcs'!F$22="Keep Same",IF('Mortgage 1 Info Calcs'!F$5="Interest Only",IF(OR(I354&gt;L353,J354=""),I354,IF(J354&lt;L353,IF(J354&lt;L353,J354+I354,IF(L353+M353&gt;J354,L353+I354,L353)),IF(L353+M353&gt;J354,L353+I354,L353))),IF(H354&gt;L353,H354,IF(J354&gt;L353,IF(L353+M353&gt;J354,L353+I354,L353),J354+S354))),IF('Mortgage 1 Info Calcs'!F$5="Interest Only",'Mortgage 1 Monthly Calcs'!I354,'Mortgage 1 Monthly Calcs'!H354)),'Mortgage 1 Monthly Calcs'!L353),'Mortgage 1 Monthly Table'!N354)</f>
        <v>#VALUE!</v>
      </c>
      <c r="M354" t="str">
        <f>IF(ISBLANK('Mortgage 1 Monthly Table'!P354),IF(N353&gt;J354,IF(J354&gt;L353,J354-L353,0),IF(OR(OR(Y353&lt;0,ISTEXT(Y353)),ISTEXT('Mortgage 1 Info Calcs'!$K$4)),"",'Mortgage 1 Info Calcs'!F$21)),'Mortgage 1 Monthly Table'!P354)</f>
        <v/>
      </c>
      <c r="N354" t="str">
        <f t="shared" si="32"/>
        <v/>
      </c>
      <c r="O354" t="str">
        <f>IF(OR(OR(Y353&lt;0,ISTEXT(Y353)),ISTEXT('Mortgage 1 Info Calcs'!$K$4)),"",(O353+M354))</f>
        <v/>
      </c>
      <c r="P354">
        <f>IF(ISBLANK('Mortgage 1 Monthly Table'!T354),IF(ISTEXT(J354),0,IF(OR(Y353&lt;Q353,AND(Y353&lt;0,NOT(ISTEXT(Y353))),ISTEXT('Mortgage 1 Info Calcs'!$K$4)),IF(-Y353&gt;P353,-Y353,Y353-Q353),IF(J354="",0,'Mortgage 1 Info Calcs'!F$26))),'Mortgage 1 Monthly Table'!T354)</f>
        <v>0</v>
      </c>
      <c r="Q354" t="str">
        <f>IF(OR(OR(Y353&lt;0,ISTEXT(Y353)),ISTEXT('Mortgage 1 Info Calcs'!$K$4)),"",IF(O354&lt;0,Q353,(Q353+P354)))</f>
        <v/>
      </c>
      <c r="R354" t="str">
        <f>IF(OR(ISERROR(L354-S354),ISTEXT('Mortgage 1 Info Calcs'!$K$4)),"",L354-S354+M354)</f>
        <v/>
      </c>
      <c r="S354">
        <f>IF(OR(IF(ISERROR(ROUND((J354-Q354-'Mortgage 1 Info Calcs'!F$24)*(G354/12),2)),0,(J354-O354-Q354-'Mortgage 1 Info Calcs'!F$24)*(G354/12)),,,ISTEXT('Mortgage 1 Info Calcs'!K$4)),IF(((J354-Q354-'Mortgage 1 Info Calcs'!F$24)*(G354/12))&gt;0,((J354-Q354-'Mortgage 1 Info Calcs'!F$24)*(G354/12)),0),0)</f>
        <v>0</v>
      </c>
      <c r="T354" t="str">
        <f>IF(OR(ISERROR(SUM(R$12:R354)),(ISTEXT(T353)),(T353=(SUM(R$12:R354)))),"",SUM(R$12:R354))</f>
        <v/>
      </c>
      <c r="U354">
        <f>SUM(S$12:S354)</f>
        <v>93290.420445652606</v>
      </c>
      <c r="V354" t="e">
        <f>IF(ISBLANK('Mortgage 1 Info Calcs'!F$28),"",IF((O354+Q354)&gt;0,((O354+Q354)*G354/12)-((O354+Q354)*(('Mortgage 1 Info Calcs'!F$28)-('Mortgage 1 Info Calcs'!F$28*'Mortgage 1 Info Calcs'!G$29))/12),""))</f>
        <v>#VALUE!</v>
      </c>
      <c r="W354" t="e">
        <f>IF(ISTEXT(V354),"",SUM(V$12:V354))</f>
        <v>#VALUE!</v>
      </c>
      <c r="X354" t="str">
        <f>IF(OR(J354=Q354,ISTEXT(Y353),ISTEXT('Mortgage 1 Info Calcs'!$F$17)),"",IF(('Mortgage 1 Info Calcs'!F$18*12)&gt;C353+1,IF(C353='Mortgage 1 Info Calcs'!F$18*12,0,'Mortgage 1 Info Calcs'!F$19+Y354*('Mortgage 1 Info Calcs'!F$17)),'Mortgage 1 Info Calcs'!F$19))</f>
        <v/>
      </c>
      <c r="Y354" t="str">
        <f>IF(OR(ISERROR(J354-R354-M354),IF(ISERROR((J354-R354-M354)=0),"True",(J354-R354-M354)=0),ISTEXT('Mortgage 1 Info Calcs'!$K$4)),"",IF((J354&gt;(L354+M354)),(FV((G354/'Mortgage 1 Variables'!E$43),1,(L354+M354),-J354+Q354+'Mortgage 1 Info Calcs'!F$24,0))+Q354+'Mortgage 1 Info Calcs'!F$24+IF(I354&gt;0,0,-I354),""))</f>
        <v/>
      </c>
      <c r="Z354" s="67" t="e">
        <f>IF((FV(IF(G354=0,'Mortgage 1 Info Calcs'!F$8,G354)/12,1,PMT(IF(G354=0,'Mortgage 1 Info Calcs'!F$8,G354)/12,('Mortgage 1 Info Calcs'!F$9*12)-C353,-Z353,0),-Z353,0))&gt;0,(FV(IF(G354=0,'Mortgage 1 Info Calcs'!F$8,G354)/12,1,PMT(IF(G354=0,'Mortgage 1 Info Calcs'!F$8,G354)/12,('Mortgage 1 Info Calcs'!F$9*12)-C353,-Z353,0),-Z353,0)),0)</f>
        <v>#NUM!</v>
      </c>
      <c r="AA354" s="67" t="e">
        <f>IF(Z354&lt;=0,0,(IPMT(IF(G354=0,'Mortgage 1 Info Calcs'!F$8,G354)/12,1,('Mortgage 1 Info Calcs'!F$9*12)-C353,-Z353,0)))</f>
        <v>#NUM!</v>
      </c>
      <c r="AB354" s="67">
        <f>IF(C354&lt;('Mortgage 1 Info Calcs'!F$9*12),SUM(AA$12:AA354),0)</f>
        <v>0</v>
      </c>
      <c r="AC354" s="14">
        <v>343</v>
      </c>
      <c r="AD354" s="174">
        <f t="shared" si="33"/>
        <v>28.583333333333332</v>
      </c>
      <c r="AE354" s="174" t="str">
        <f>IF(Y354="","",IF(J$12+X354='Mortgage 2 Monthly calcs'!J$12+'Mortgage 2 Monthly calcs'!V354,"",IF(J$12+X354&gt;'Mortgage 2 Monthly calcs'!J$12+'Mortgage 2 Monthly calcs'!V354,IF(Y354+X354+'Mortgage 1 Info Calcs'!F$15&gt;'Mortgage 2 Monthly calcs'!W354+'Mortgage 2 Monthly calcs'!V354,"",C354),IF(Y354+X354&lt;'Mortgage 2 Monthly calcs'!W354+'Mortgage 2 Monthly calcs'!V354,"",C354))))</f>
        <v/>
      </c>
      <c r="AG354" s="16"/>
      <c r="AH354" s="16"/>
      <c r="AI354" s="15"/>
    </row>
    <row r="355" spans="2:35" ht="11.25" customHeight="1" x14ac:dyDescent="0.25">
      <c r="B355">
        <f t="shared" si="31"/>
        <v>28.666666666666668</v>
      </c>
      <c r="C355">
        <v>344</v>
      </c>
      <c r="E355" t="str">
        <f t="shared" si="34"/>
        <v/>
      </c>
      <c r="F355" t="str">
        <f>VLOOKUP('Mortgage 1 Variables'!D$15,'Mortgage 1 Variables'!B$8:C$19,2)</f>
        <v>Jun</v>
      </c>
      <c r="G355">
        <f>IF(ISBLANK('Mortgage 1 Monthly Table'!G355),IF(OR(J355=Q355,ISTEXT(Y354),ISTEXT('Mortgage 1 Info Calcs'!$K$4)),0,IF(('Mortgage 1 Info Calcs'!F$7*12)&gt;C354,G354,IF(C354='Mortgage 1 Info Calcs'!F$7*12,'Mortgage 1 Info Calcs'!F$8,G354))),'Mortgage 1 Monthly Table'!G355)</f>
        <v>0</v>
      </c>
      <c r="H355" t="e">
        <f>((PMT(G355/'Mortgage 1 Variables'!E$43,('Mortgage 1 Info Calcs'!F$9*'Mortgage 1 Variables'!E$43)-C354,-J355,0)))</f>
        <v>#VALUE!</v>
      </c>
      <c r="I355">
        <f>IF(OR(ISERROR(((IPMT(G355/'Mortgage 1 Variables'!E$43,1,'Mortgage 1 Info Calcs'!F$9*'Mortgage 1 Variables'!E$43,-J355+Q355+'Mortgage 1 Info Calcs'!F$24,IF('Mortgage 1 Info Calcs'!F$5="Interest Only",-J355+Q355+'Mortgage 1 Info Calcs'!F$24,0))))),(((IPMT(G355/'Mortgage 1 Variables'!E$43,1,'Mortgage 1 Info Calcs'!F$9*'Mortgage 1 Variables'!E$43,-J$12,-J$12)))=0)),0,((IPMT(G355/'Mortgage 1 Variables'!E$43,1,'Mortgage 1 Info Calcs'!F$9*'Mortgage 1 Variables'!E$43,-J355+Q355+'Mortgage 1 Info Calcs'!F$24,IF('Mortgage 1 Info Calcs'!F$5="Interest Only",-J355+Q355+'Mortgage 1 Info Calcs'!F$24,0)))))</f>
        <v>0</v>
      </c>
      <c r="J355" t="str">
        <f>IF(Y354&gt;0,IF(ISTEXT('Mortgage 1 Info Calcs'!K$4),"0",IF(ISTEXT(Y354),Y354,Y354+(IF(ISTEXT(K355),0,K355)))),0)</f>
        <v/>
      </c>
      <c r="K355">
        <f>IF(ISBLANK('Mortgage 1 Monthly Table'!L355),0,'Mortgage 1 Monthly Table'!L355)</f>
        <v>0</v>
      </c>
      <c r="L355" t="e">
        <f>IF(ISBLANK('Mortgage 1 Monthly Table'!N355),IF('Mortgage 1 Info Calcs'!F$13="Calculated",IF('Mortgage 1 Info Calcs'!F$22="Keep Same",IF('Mortgage 1 Info Calcs'!F$5="Interest Only",IF(OR(I355&gt;L354,J355=""),I355,IF(J355&lt;L354,IF(J355&lt;L354,J355+I355,IF(L354+M354&gt;J355,L354+I355,L354)),IF(L354+M354&gt;J355,L354+I355,L354))),IF(H355&gt;L354,H355,IF(J355&gt;L354,IF(L354+M354&gt;J355,L354+I355,L354),J355+S355))),IF('Mortgage 1 Info Calcs'!F$5="Interest Only",'Mortgage 1 Monthly Calcs'!I355,'Mortgage 1 Monthly Calcs'!H355)),'Mortgage 1 Monthly Calcs'!L354),'Mortgage 1 Monthly Table'!N355)</f>
        <v>#VALUE!</v>
      </c>
      <c r="M355" t="str">
        <f>IF(ISBLANK('Mortgage 1 Monthly Table'!P355),IF(N354&gt;J355,IF(J355&gt;L354,J355-L354,0),IF(OR(OR(Y354&lt;0,ISTEXT(Y354)),ISTEXT('Mortgage 1 Info Calcs'!$K$4)),"",'Mortgage 1 Info Calcs'!F$21)),'Mortgage 1 Monthly Table'!P355)</f>
        <v/>
      </c>
      <c r="N355" t="str">
        <f t="shared" si="32"/>
        <v/>
      </c>
      <c r="O355" t="str">
        <f>IF(OR(OR(Y354&lt;0,ISTEXT(Y354)),ISTEXT('Mortgage 1 Info Calcs'!$K$4)),"",(O354+M355))</f>
        <v/>
      </c>
      <c r="P355">
        <f>IF(ISBLANK('Mortgage 1 Monthly Table'!T355),IF(ISTEXT(J355),0,IF(OR(Y354&lt;Q354,AND(Y354&lt;0,NOT(ISTEXT(Y354))),ISTEXT('Mortgage 1 Info Calcs'!$K$4)),IF(-Y354&gt;P354,-Y354,Y354-Q354),IF(J355="",0,'Mortgage 1 Info Calcs'!F$26))),'Mortgage 1 Monthly Table'!T355)</f>
        <v>0</v>
      </c>
      <c r="Q355" t="str">
        <f>IF(OR(OR(Y354&lt;0,ISTEXT(Y354)),ISTEXT('Mortgage 1 Info Calcs'!$K$4)),"",IF(O355&lt;0,Q354,(Q354+P355)))</f>
        <v/>
      </c>
      <c r="R355" t="str">
        <f>IF(OR(ISERROR(L355-S355),ISTEXT('Mortgage 1 Info Calcs'!$K$4)),"",L355-S355+M355)</f>
        <v/>
      </c>
      <c r="S355">
        <f>IF(OR(IF(ISERROR(ROUND((J355-Q355-'Mortgage 1 Info Calcs'!F$24)*(G355/12),2)),0,(J355-O355-Q355-'Mortgage 1 Info Calcs'!F$24)*(G355/12)),,,ISTEXT('Mortgage 1 Info Calcs'!K$4)),IF(((J355-Q355-'Mortgage 1 Info Calcs'!F$24)*(G355/12))&gt;0,((J355-Q355-'Mortgage 1 Info Calcs'!F$24)*(G355/12)),0),0)</f>
        <v>0</v>
      </c>
      <c r="T355" t="str">
        <f>IF(OR(ISERROR(SUM(R$12:R355)),(ISTEXT(T354)),(T354=(SUM(R$12:R355)))),"",SUM(R$12:R355))</f>
        <v/>
      </c>
      <c r="U355">
        <f>SUM(S$12:S355)</f>
        <v>93290.420445652606</v>
      </c>
      <c r="V355" t="e">
        <f>IF(ISBLANK('Mortgage 1 Info Calcs'!F$28),"",IF((O355+Q355)&gt;0,((O355+Q355)*G355/12)-((O355+Q355)*(('Mortgage 1 Info Calcs'!F$28)-('Mortgage 1 Info Calcs'!F$28*'Mortgage 1 Info Calcs'!G$29))/12),""))</f>
        <v>#VALUE!</v>
      </c>
      <c r="W355" t="e">
        <f>IF(ISTEXT(V355),"",SUM(V$12:V355))</f>
        <v>#VALUE!</v>
      </c>
      <c r="X355" t="str">
        <f>IF(OR(J355=Q355,ISTEXT(Y354),ISTEXT('Mortgage 1 Info Calcs'!$F$17)),"",IF(('Mortgage 1 Info Calcs'!F$18*12)&gt;C354+1,IF(C354='Mortgage 1 Info Calcs'!F$18*12,0,'Mortgage 1 Info Calcs'!F$19+Y355*('Mortgage 1 Info Calcs'!F$17)),'Mortgage 1 Info Calcs'!F$19))</f>
        <v/>
      </c>
      <c r="Y355" t="str">
        <f>IF(OR(ISERROR(J355-R355-M355),IF(ISERROR((J355-R355-M355)=0),"True",(J355-R355-M355)=0),ISTEXT('Mortgage 1 Info Calcs'!$K$4)),"",IF((J355&gt;(L355+M355)),(FV((G355/'Mortgage 1 Variables'!E$43),1,(L355+M355),-J355+Q355+'Mortgage 1 Info Calcs'!F$24,0))+Q355+'Mortgage 1 Info Calcs'!F$24+IF(I355&gt;0,0,-I355),""))</f>
        <v/>
      </c>
      <c r="Z355" s="67" t="e">
        <f>IF((FV(IF(G355=0,'Mortgage 1 Info Calcs'!F$8,G355)/12,1,PMT(IF(G355=0,'Mortgage 1 Info Calcs'!F$8,G355)/12,('Mortgage 1 Info Calcs'!F$9*12)-C354,-Z354,0),-Z354,0))&gt;0,(FV(IF(G355=0,'Mortgage 1 Info Calcs'!F$8,G355)/12,1,PMT(IF(G355=0,'Mortgage 1 Info Calcs'!F$8,G355)/12,('Mortgage 1 Info Calcs'!F$9*12)-C354,-Z354,0),-Z354,0)),0)</f>
        <v>#NUM!</v>
      </c>
      <c r="AA355" s="67" t="e">
        <f>IF(Z355&lt;=0,0,(IPMT(IF(G355=0,'Mortgage 1 Info Calcs'!F$8,G355)/12,1,('Mortgage 1 Info Calcs'!F$9*12)-C354,-Z354,0)))</f>
        <v>#NUM!</v>
      </c>
      <c r="AB355" s="67">
        <f>IF(C355&lt;('Mortgage 1 Info Calcs'!F$9*12),SUM(AA$12:AA355),0)</f>
        <v>0</v>
      </c>
      <c r="AC355" s="14">
        <v>344</v>
      </c>
      <c r="AD355" s="174">
        <f t="shared" si="33"/>
        <v>28.666666666666668</v>
      </c>
      <c r="AE355" s="174" t="str">
        <f>IF(Y355="","",IF(J$12+X355='Mortgage 2 Monthly calcs'!J$12+'Mortgage 2 Monthly calcs'!V355,"",IF(J$12+X355&gt;'Mortgage 2 Monthly calcs'!J$12+'Mortgage 2 Monthly calcs'!V355,IF(Y355+X355+'Mortgage 1 Info Calcs'!F$15&gt;'Mortgage 2 Monthly calcs'!W355+'Mortgage 2 Monthly calcs'!V355,"",C355),IF(Y355+X355&lt;'Mortgage 2 Monthly calcs'!W355+'Mortgage 2 Monthly calcs'!V355,"",C355))))</f>
        <v/>
      </c>
      <c r="AG355" s="16"/>
      <c r="AH355" s="16"/>
      <c r="AI355" s="15"/>
    </row>
    <row r="356" spans="2:35" ht="11.25" customHeight="1" x14ac:dyDescent="0.25">
      <c r="B356">
        <f t="shared" si="31"/>
        <v>28.75</v>
      </c>
      <c r="C356">
        <v>345</v>
      </c>
      <c r="E356" t="str">
        <f t="shared" si="34"/>
        <v/>
      </c>
      <c r="F356" t="str">
        <f>VLOOKUP('Mortgage 1 Variables'!D$16,'Mortgage 1 Variables'!B$8:C$19,2)</f>
        <v>Jul</v>
      </c>
      <c r="G356">
        <f>IF(ISBLANK('Mortgage 1 Monthly Table'!G356),IF(OR(J356=Q356,ISTEXT(Y355),ISTEXT('Mortgage 1 Info Calcs'!$K$4)),0,IF(('Mortgage 1 Info Calcs'!F$7*12)&gt;C355,G355,IF(C355='Mortgage 1 Info Calcs'!F$7*12,'Mortgage 1 Info Calcs'!F$8,G355))),'Mortgage 1 Monthly Table'!G356)</f>
        <v>0</v>
      </c>
      <c r="H356" t="e">
        <f>((PMT(G356/'Mortgage 1 Variables'!E$43,('Mortgage 1 Info Calcs'!F$9*'Mortgage 1 Variables'!E$43)-C355,-J356,0)))</f>
        <v>#VALUE!</v>
      </c>
      <c r="I356">
        <f>IF(OR(ISERROR(((IPMT(G356/'Mortgage 1 Variables'!E$43,1,'Mortgage 1 Info Calcs'!F$9*'Mortgage 1 Variables'!E$43,-J356+Q356+'Mortgage 1 Info Calcs'!F$24,IF('Mortgage 1 Info Calcs'!F$5="Interest Only",-J356+Q356+'Mortgage 1 Info Calcs'!F$24,0))))),(((IPMT(G356/'Mortgage 1 Variables'!E$43,1,'Mortgage 1 Info Calcs'!F$9*'Mortgage 1 Variables'!E$43,-J$12,-J$12)))=0)),0,((IPMT(G356/'Mortgage 1 Variables'!E$43,1,'Mortgage 1 Info Calcs'!F$9*'Mortgage 1 Variables'!E$43,-J356+Q356+'Mortgage 1 Info Calcs'!F$24,IF('Mortgage 1 Info Calcs'!F$5="Interest Only",-J356+Q356+'Mortgage 1 Info Calcs'!F$24,0)))))</f>
        <v>0</v>
      </c>
      <c r="J356" t="str">
        <f>IF(Y355&gt;0,IF(ISTEXT('Mortgage 1 Info Calcs'!K$4),"0",IF(ISTEXT(Y355),Y355,Y355+(IF(ISTEXT(K356),0,K356)))),0)</f>
        <v/>
      </c>
      <c r="K356">
        <f>IF(ISBLANK('Mortgage 1 Monthly Table'!L356),0,'Mortgage 1 Monthly Table'!L356)</f>
        <v>0</v>
      </c>
      <c r="L356" t="e">
        <f>IF(ISBLANK('Mortgage 1 Monthly Table'!N356),IF('Mortgage 1 Info Calcs'!F$13="Calculated",IF('Mortgage 1 Info Calcs'!F$22="Keep Same",IF('Mortgage 1 Info Calcs'!F$5="Interest Only",IF(OR(I356&gt;L355,J356=""),I356,IF(J356&lt;L355,IF(J356&lt;L355,J356+I356,IF(L355+M355&gt;J356,L355+I356,L355)),IF(L355+M355&gt;J356,L355+I356,L355))),IF(H356&gt;L355,H356,IF(J356&gt;L355,IF(L355+M355&gt;J356,L355+I356,L355),J356+S356))),IF('Mortgage 1 Info Calcs'!F$5="Interest Only",'Mortgage 1 Monthly Calcs'!I356,'Mortgage 1 Monthly Calcs'!H356)),'Mortgage 1 Monthly Calcs'!L355),'Mortgage 1 Monthly Table'!N356)</f>
        <v>#VALUE!</v>
      </c>
      <c r="M356" t="str">
        <f>IF(ISBLANK('Mortgage 1 Monthly Table'!P356),IF(N355&gt;J356,IF(J356&gt;L355,J356-L355,0),IF(OR(OR(Y355&lt;0,ISTEXT(Y355)),ISTEXT('Mortgage 1 Info Calcs'!$K$4)),"",'Mortgage 1 Info Calcs'!F$21)),'Mortgage 1 Monthly Table'!P356)</f>
        <v/>
      </c>
      <c r="N356" t="str">
        <f t="shared" si="32"/>
        <v/>
      </c>
      <c r="O356" t="str">
        <f>IF(OR(OR(Y355&lt;0,ISTEXT(Y355)),ISTEXT('Mortgage 1 Info Calcs'!$K$4)),"",(O355+M356))</f>
        <v/>
      </c>
      <c r="P356">
        <f>IF(ISBLANK('Mortgage 1 Monthly Table'!T356),IF(ISTEXT(J356),0,IF(OR(Y355&lt;Q355,AND(Y355&lt;0,NOT(ISTEXT(Y355))),ISTEXT('Mortgage 1 Info Calcs'!$K$4)),IF(-Y355&gt;P355,-Y355,Y355-Q355),IF(J356="",0,'Mortgage 1 Info Calcs'!F$26))),'Mortgage 1 Monthly Table'!T356)</f>
        <v>0</v>
      </c>
      <c r="Q356" t="str">
        <f>IF(OR(OR(Y355&lt;0,ISTEXT(Y355)),ISTEXT('Mortgage 1 Info Calcs'!$K$4)),"",IF(O356&lt;0,Q355,(Q355+P356)))</f>
        <v/>
      </c>
      <c r="R356" t="str">
        <f>IF(OR(ISERROR(L356-S356),ISTEXT('Mortgage 1 Info Calcs'!$K$4)),"",L356-S356+M356)</f>
        <v/>
      </c>
      <c r="S356">
        <f>IF(OR(IF(ISERROR(ROUND((J356-Q356-'Mortgage 1 Info Calcs'!F$24)*(G356/12),2)),0,(J356-O356-Q356-'Mortgage 1 Info Calcs'!F$24)*(G356/12)),,,ISTEXT('Mortgage 1 Info Calcs'!K$4)),IF(((J356-Q356-'Mortgage 1 Info Calcs'!F$24)*(G356/12))&gt;0,((J356-Q356-'Mortgage 1 Info Calcs'!F$24)*(G356/12)),0),0)</f>
        <v>0</v>
      </c>
      <c r="T356" t="str">
        <f>IF(OR(ISERROR(SUM(R$12:R356)),(ISTEXT(T355)),(T355=(SUM(R$12:R356)))),"",SUM(R$12:R356))</f>
        <v/>
      </c>
      <c r="U356">
        <f>SUM(S$12:S356)</f>
        <v>93290.420445652606</v>
      </c>
      <c r="V356" t="e">
        <f>IF(ISBLANK('Mortgage 1 Info Calcs'!F$28),"",IF((O356+Q356)&gt;0,((O356+Q356)*G356/12)-((O356+Q356)*(('Mortgage 1 Info Calcs'!F$28)-('Mortgage 1 Info Calcs'!F$28*'Mortgage 1 Info Calcs'!G$29))/12),""))</f>
        <v>#VALUE!</v>
      </c>
      <c r="W356" t="e">
        <f>IF(ISTEXT(V356),"",SUM(V$12:V356))</f>
        <v>#VALUE!</v>
      </c>
      <c r="X356" t="str">
        <f>IF(OR(J356=Q356,ISTEXT(Y355),ISTEXT('Mortgage 1 Info Calcs'!$F$17)),"",IF(('Mortgage 1 Info Calcs'!F$18*12)&gt;C355+1,IF(C355='Mortgage 1 Info Calcs'!F$18*12,0,'Mortgage 1 Info Calcs'!F$19+Y356*('Mortgage 1 Info Calcs'!F$17)),'Mortgage 1 Info Calcs'!F$19))</f>
        <v/>
      </c>
      <c r="Y356" t="str">
        <f>IF(OR(ISERROR(J356-R356-M356),IF(ISERROR((J356-R356-M356)=0),"True",(J356-R356-M356)=0),ISTEXT('Mortgage 1 Info Calcs'!$K$4)),"",IF((J356&gt;(L356+M356)),(FV((G356/'Mortgage 1 Variables'!E$43),1,(L356+M356),-J356+Q356+'Mortgage 1 Info Calcs'!F$24,0))+Q356+'Mortgage 1 Info Calcs'!F$24+IF(I356&gt;0,0,-I356),""))</f>
        <v/>
      </c>
      <c r="Z356" s="67" t="e">
        <f>IF((FV(IF(G356=0,'Mortgage 1 Info Calcs'!F$8,G356)/12,1,PMT(IF(G356=0,'Mortgage 1 Info Calcs'!F$8,G356)/12,('Mortgage 1 Info Calcs'!F$9*12)-C355,-Z355,0),-Z355,0))&gt;0,(FV(IF(G356=0,'Mortgage 1 Info Calcs'!F$8,G356)/12,1,PMT(IF(G356=0,'Mortgage 1 Info Calcs'!F$8,G356)/12,('Mortgage 1 Info Calcs'!F$9*12)-C355,-Z355,0),-Z355,0)),0)</f>
        <v>#NUM!</v>
      </c>
      <c r="AA356" s="67" t="e">
        <f>IF(Z356&lt;=0,0,(IPMT(IF(G356=0,'Mortgage 1 Info Calcs'!F$8,G356)/12,1,('Mortgage 1 Info Calcs'!F$9*12)-C355,-Z355,0)))</f>
        <v>#NUM!</v>
      </c>
      <c r="AB356" s="67">
        <f>IF(C356&lt;('Mortgage 1 Info Calcs'!F$9*12),SUM(AA$12:AA356),0)</f>
        <v>0</v>
      </c>
      <c r="AC356" s="14">
        <v>345</v>
      </c>
      <c r="AD356" s="174">
        <f t="shared" si="33"/>
        <v>28.75</v>
      </c>
      <c r="AE356" s="174" t="str">
        <f>IF(Y356="","",IF(J$12+X356='Mortgage 2 Monthly calcs'!J$12+'Mortgage 2 Monthly calcs'!V356,"",IF(J$12+X356&gt;'Mortgage 2 Monthly calcs'!J$12+'Mortgage 2 Monthly calcs'!V356,IF(Y356+X356+'Mortgage 1 Info Calcs'!F$15&gt;'Mortgage 2 Monthly calcs'!W356+'Mortgage 2 Monthly calcs'!V356,"",C356),IF(Y356+X356&lt;'Mortgage 2 Monthly calcs'!W356+'Mortgage 2 Monthly calcs'!V356,"",C356))))</f>
        <v/>
      </c>
      <c r="AG356" s="16"/>
      <c r="AH356" s="16"/>
      <c r="AI356" s="15"/>
    </row>
    <row r="357" spans="2:35" ht="11.25" customHeight="1" x14ac:dyDescent="0.25">
      <c r="B357">
        <f t="shared" si="31"/>
        <v>28.833333333333332</v>
      </c>
      <c r="C357">
        <v>346</v>
      </c>
      <c r="E357" t="str">
        <f t="shared" si="34"/>
        <v/>
      </c>
      <c r="F357" t="str">
        <f>VLOOKUP('Mortgage 1 Variables'!D$17,'Mortgage 1 Variables'!B$8:C$19,2)</f>
        <v>Aug</v>
      </c>
      <c r="G357">
        <f>IF(ISBLANK('Mortgage 1 Monthly Table'!G357),IF(OR(J357=Q357,ISTEXT(Y356),ISTEXT('Mortgage 1 Info Calcs'!$K$4)),0,IF(('Mortgage 1 Info Calcs'!F$7*12)&gt;C356,G356,IF(C356='Mortgage 1 Info Calcs'!F$7*12,'Mortgage 1 Info Calcs'!F$8,G356))),'Mortgage 1 Monthly Table'!G357)</f>
        <v>0</v>
      </c>
      <c r="H357" t="e">
        <f>((PMT(G357/'Mortgage 1 Variables'!E$43,('Mortgage 1 Info Calcs'!F$9*'Mortgage 1 Variables'!E$43)-C356,-J357,0)))</f>
        <v>#VALUE!</v>
      </c>
      <c r="I357">
        <f>IF(OR(ISERROR(((IPMT(G357/'Mortgage 1 Variables'!E$43,1,'Mortgage 1 Info Calcs'!F$9*'Mortgage 1 Variables'!E$43,-J357+Q357+'Mortgage 1 Info Calcs'!F$24,IF('Mortgage 1 Info Calcs'!F$5="Interest Only",-J357+Q357+'Mortgage 1 Info Calcs'!F$24,0))))),(((IPMT(G357/'Mortgage 1 Variables'!E$43,1,'Mortgage 1 Info Calcs'!F$9*'Mortgage 1 Variables'!E$43,-J$12,-J$12)))=0)),0,((IPMT(G357/'Mortgage 1 Variables'!E$43,1,'Mortgage 1 Info Calcs'!F$9*'Mortgage 1 Variables'!E$43,-J357+Q357+'Mortgage 1 Info Calcs'!F$24,IF('Mortgage 1 Info Calcs'!F$5="Interest Only",-J357+Q357+'Mortgage 1 Info Calcs'!F$24,0)))))</f>
        <v>0</v>
      </c>
      <c r="J357" t="str">
        <f>IF(Y356&gt;0,IF(ISTEXT('Mortgage 1 Info Calcs'!K$4),"0",IF(ISTEXT(Y356),Y356,Y356+(IF(ISTEXT(K357),0,K357)))),0)</f>
        <v/>
      </c>
      <c r="K357">
        <f>IF(ISBLANK('Mortgage 1 Monthly Table'!L357),0,'Mortgage 1 Monthly Table'!L357)</f>
        <v>0</v>
      </c>
      <c r="L357" t="e">
        <f>IF(ISBLANK('Mortgage 1 Monthly Table'!N357),IF('Mortgage 1 Info Calcs'!F$13="Calculated",IF('Mortgage 1 Info Calcs'!F$22="Keep Same",IF('Mortgage 1 Info Calcs'!F$5="Interest Only",IF(OR(I357&gt;L356,J357=""),I357,IF(J357&lt;L356,IF(J357&lt;L356,J357+I357,IF(L356+M356&gt;J357,L356+I357,L356)),IF(L356+M356&gt;J357,L356+I357,L356))),IF(H357&gt;L356,H357,IF(J357&gt;L356,IF(L356+M356&gt;J357,L356+I357,L356),J357+S357))),IF('Mortgage 1 Info Calcs'!F$5="Interest Only",'Mortgage 1 Monthly Calcs'!I357,'Mortgage 1 Monthly Calcs'!H357)),'Mortgage 1 Monthly Calcs'!L356),'Mortgage 1 Monthly Table'!N357)</f>
        <v>#VALUE!</v>
      </c>
      <c r="M357" t="str">
        <f>IF(ISBLANK('Mortgage 1 Monthly Table'!P357),IF(N356&gt;J357,IF(J357&gt;L356,J357-L356,0),IF(OR(OR(Y356&lt;0,ISTEXT(Y356)),ISTEXT('Mortgage 1 Info Calcs'!$K$4)),"",'Mortgage 1 Info Calcs'!F$21)),'Mortgage 1 Monthly Table'!P357)</f>
        <v/>
      </c>
      <c r="N357" t="str">
        <f t="shared" si="32"/>
        <v/>
      </c>
      <c r="O357" t="str">
        <f>IF(OR(OR(Y356&lt;0,ISTEXT(Y356)),ISTEXT('Mortgage 1 Info Calcs'!$K$4)),"",(O356+M357))</f>
        <v/>
      </c>
      <c r="P357">
        <f>IF(ISBLANK('Mortgage 1 Monthly Table'!T357),IF(ISTEXT(J357),0,IF(OR(Y356&lt;Q356,AND(Y356&lt;0,NOT(ISTEXT(Y356))),ISTEXT('Mortgage 1 Info Calcs'!$K$4)),IF(-Y356&gt;P356,-Y356,Y356-Q356),IF(J357="",0,'Mortgage 1 Info Calcs'!F$26))),'Mortgage 1 Monthly Table'!T357)</f>
        <v>0</v>
      </c>
      <c r="Q357" t="str">
        <f>IF(OR(OR(Y356&lt;0,ISTEXT(Y356)),ISTEXT('Mortgage 1 Info Calcs'!$K$4)),"",IF(O357&lt;0,Q356,(Q356+P357)))</f>
        <v/>
      </c>
      <c r="R357" t="str">
        <f>IF(OR(ISERROR(L357-S357),ISTEXT('Mortgage 1 Info Calcs'!$K$4)),"",L357-S357+M357)</f>
        <v/>
      </c>
      <c r="S357">
        <f>IF(OR(IF(ISERROR(ROUND((J357-Q357-'Mortgage 1 Info Calcs'!F$24)*(G357/12),2)),0,(J357-O357-Q357-'Mortgage 1 Info Calcs'!F$24)*(G357/12)),,,ISTEXT('Mortgage 1 Info Calcs'!K$4)),IF(((J357-Q357-'Mortgage 1 Info Calcs'!F$24)*(G357/12))&gt;0,((J357-Q357-'Mortgage 1 Info Calcs'!F$24)*(G357/12)),0),0)</f>
        <v>0</v>
      </c>
      <c r="T357" t="str">
        <f>IF(OR(ISERROR(SUM(R$12:R357)),(ISTEXT(T356)),(T356=(SUM(R$12:R357)))),"",SUM(R$12:R357))</f>
        <v/>
      </c>
      <c r="U357">
        <f>SUM(S$12:S357)</f>
        <v>93290.420445652606</v>
      </c>
      <c r="V357" t="e">
        <f>IF(ISBLANK('Mortgage 1 Info Calcs'!F$28),"",IF((O357+Q357)&gt;0,((O357+Q357)*G357/12)-((O357+Q357)*(('Mortgage 1 Info Calcs'!F$28)-('Mortgage 1 Info Calcs'!F$28*'Mortgage 1 Info Calcs'!G$29))/12),""))</f>
        <v>#VALUE!</v>
      </c>
      <c r="W357" t="e">
        <f>IF(ISTEXT(V357),"",SUM(V$12:V357))</f>
        <v>#VALUE!</v>
      </c>
      <c r="X357" t="str">
        <f>IF(OR(J357=Q357,ISTEXT(Y356),ISTEXT('Mortgage 1 Info Calcs'!$F$17)),"",IF(('Mortgage 1 Info Calcs'!F$18*12)&gt;C356+1,IF(C356='Mortgage 1 Info Calcs'!F$18*12,0,'Mortgage 1 Info Calcs'!F$19+Y357*('Mortgage 1 Info Calcs'!F$17)),'Mortgage 1 Info Calcs'!F$19))</f>
        <v/>
      </c>
      <c r="Y357" t="str">
        <f>IF(OR(ISERROR(J357-R357-M357),IF(ISERROR((J357-R357-M357)=0),"True",(J357-R357-M357)=0),ISTEXT('Mortgage 1 Info Calcs'!$K$4)),"",IF((J357&gt;(L357+M357)),(FV((G357/'Mortgage 1 Variables'!E$43),1,(L357+M357),-J357+Q357+'Mortgage 1 Info Calcs'!F$24,0))+Q357+'Mortgage 1 Info Calcs'!F$24+IF(I357&gt;0,0,-I357),""))</f>
        <v/>
      </c>
      <c r="Z357" s="67" t="e">
        <f>IF((FV(IF(G357=0,'Mortgage 1 Info Calcs'!F$8,G357)/12,1,PMT(IF(G357=0,'Mortgage 1 Info Calcs'!F$8,G357)/12,('Mortgage 1 Info Calcs'!F$9*12)-C356,-Z356,0),-Z356,0))&gt;0,(FV(IF(G357=0,'Mortgage 1 Info Calcs'!F$8,G357)/12,1,PMT(IF(G357=0,'Mortgage 1 Info Calcs'!F$8,G357)/12,('Mortgage 1 Info Calcs'!F$9*12)-C356,-Z356,0),-Z356,0)),0)</f>
        <v>#NUM!</v>
      </c>
      <c r="AA357" s="67" t="e">
        <f>IF(Z357&lt;=0,0,(IPMT(IF(G357=0,'Mortgage 1 Info Calcs'!F$8,G357)/12,1,('Mortgage 1 Info Calcs'!F$9*12)-C356,-Z356,0)))</f>
        <v>#NUM!</v>
      </c>
      <c r="AB357" s="67">
        <f>IF(C357&lt;('Mortgage 1 Info Calcs'!F$9*12),SUM(AA$12:AA357),0)</f>
        <v>0</v>
      </c>
      <c r="AC357" s="14">
        <v>346</v>
      </c>
      <c r="AD357" s="174">
        <f t="shared" si="33"/>
        <v>28.833333333333332</v>
      </c>
      <c r="AE357" s="174" t="str">
        <f>IF(Y357="","",IF(J$12+X357='Mortgage 2 Monthly calcs'!J$12+'Mortgage 2 Monthly calcs'!V357,"",IF(J$12+X357&gt;'Mortgage 2 Monthly calcs'!J$12+'Mortgage 2 Monthly calcs'!V357,IF(Y357+X357+'Mortgage 1 Info Calcs'!F$15&gt;'Mortgage 2 Monthly calcs'!W357+'Mortgage 2 Monthly calcs'!V357,"",C357),IF(Y357+X357&lt;'Mortgage 2 Monthly calcs'!W357+'Mortgage 2 Monthly calcs'!V357,"",C357))))</f>
        <v/>
      </c>
      <c r="AG357" s="16"/>
      <c r="AH357" s="16"/>
      <c r="AI357" s="15"/>
    </row>
    <row r="358" spans="2:35" ht="11.25" customHeight="1" x14ac:dyDescent="0.25">
      <c r="B358">
        <f t="shared" si="31"/>
        <v>28.916666666666668</v>
      </c>
      <c r="C358">
        <v>347</v>
      </c>
      <c r="E358" t="str">
        <f t="shared" si="34"/>
        <v/>
      </c>
      <c r="F358" t="str">
        <f>VLOOKUP('Mortgage 1 Variables'!D$18,'Mortgage 1 Variables'!B$8:C$19,2)</f>
        <v>Sep</v>
      </c>
      <c r="G358">
        <f>IF(ISBLANK('Mortgage 1 Monthly Table'!G358),IF(OR(J358=Q358,ISTEXT(Y357),ISTEXT('Mortgage 1 Info Calcs'!$K$4)),0,IF(('Mortgage 1 Info Calcs'!F$7*12)&gt;C357,G357,IF(C357='Mortgage 1 Info Calcs'!F$7*12,'Mortgage 1 Info Calcs'!F$8,G357))),'Mortgage 1 Monthly Table'!G358)</f>
        <v>0</v>
      </c>
      <c r="H358" t="e">
        <f>((PMT(G358/'Mortgage 1 Variables'!E$43,('Mortgage 1 Info Calcs'!F$9*'Mortgage 1 Variables'!E$43)-C357,-J358,0)))</f>
        <v>#VALUE!</v>
      </c>
      <c r="I358">
        <f>IF(OR(ISERROR(((IPMT(G358/'Mortgage 1 Variables'!E$43,1,'Mortgage 1 Info Calcs'!F$9*'Mortgage 1 Variables'!E$43,-J358+Q358+'Mortgage 1 Info Calcs'!F$24,IF('Mortgage 1 Info Calcs'!F$5="Interest Only",-J358+Q358+'Mortgage 1 Info Calcs'!F$24,0))))),(((IPMT(G358/'Mortgage 1 Variables'!E$43,1,'Mortgage 1 Info Calcs'!F$9*'Mortgage 1 Variables'!E$43,-J$12,-J$12)))=0)),0,((IPMT(G358/'Mortgage 1 Variables'!E$43,1,'Mortgage 1 Info Calcs'!F$9*'Mortgage 1 Variables'!E$43,-J358+Q358+'Mortgage 1 Info Calcs'!F$24,IF('Mortgage 1 Info Calcs'!F$5="Interest Only",-J358+Q358+'Mortgage 1 Info Calcs'!F$24,0)))))</f>
        <v>0</v>
      </c>
      <c r="J358" t="str">
        <f>IF(Y357&gt;0,IF(ISTEXT('Mortgage 1 Info Calcs'!K$4),"0",IF(ISTEXT(Y357),Y357,Y357+(IF(ISTEXT(K358),0,K358)))),0)</f>
        <v/>
      </c>
      <c r="K358">
        <f>IF(ISBLANK('Mortgage 1 Monthly Table'!L358),0,'Mortgage 1 Monthly Table'!L358)</f>
        <v>0</v>
      </c>
      <c r="L358" t="e">
        <f>IF(ISBLANK('Mortgage 1 Monthly Table'!N358),IF('Mortgage 1 Info Calcs'!F$13="Calculated",IF('Mortgage 1 Info Calcs'!F$22="Keep Same",IF('Mortgage 1 Info Calcs'!F$5="Interest Only",IF(OR(I358&gt;L357,J358=""),I358,IF(J358&lt;L357,IF(J358&lt;L357,J358+I358,IF(L357+M357&gt;J358,L357+I358,L357)),IF(L357+M357&gt;J358,L357+I358,L357))),IF(H358&gt;L357,H358,IF(J358&gt;L357,IF(L357+M357&gt;J358,L357+I358,L357),J358+S358))),IF('Mortgage 1 Info Calcs'!F$5="Interest Only",'Mortgage 1 Monthly Calcs'!I358,'Mortgage 1 Monthly Calcs'!H358)),'Mortgage 1 Monthly Calcs'!L357),'Mortgage 1 Monthly Table'!N358)</f>
        <v>#VALUE!</v>
      </c>
      <c r="M358" t="str">
        <f>IF(ISBLANK('Mortgage 1 Monthly Table'!P358),IF(N357&gt;J358,IF(J358&gt;L357,J358-L357,0),IF(OR(OR(Y357&lt;0,ISTEXT(Y357)),ISTEXT('Mortgage 1 Info Calcs'!$K$4)),"",'Mortgage 1 Info Calcs'!F$21)),'Mortgage 1 Monthly Table'!P358)</f>
        <v/>
      </c>
      <c r="N358" t="str">
        <f t="shared" si="32"/>
        <v/>
      </c>
      <c r="O358" t="str">
        <f>IF(OR(OR(Y357&lt;0,ISTEXT(Y357)),ISTEXT('Mortgage 1 Info Calcs'!$K$4)),"",(O357+M358))</f>
        <v/>
      </c>
      <c r="P358">
        <f>IF(ISBLANK('Mortgage 1 Monthly Table'!T358),IF(ISTEXT(J358),0,IF(OR(Y357&lt;Q357,AND(Y357&lt;0,NOT(ISTEXT(Y357))),ISTEXT('Mortgage 1 Info Calcs'!$K$4)),IF(-Y357&gt;P357,-Y357,Y357-Q357),IF(J358="",0,'Mortgage 1 Info Calcs'!F$26))),'Mortgage 1 Monthly Table'!T358)</f>
        <v>0</v>
      </c>
      <c r="Q358" t="str">
        <f>IF(OR(OR(Y357&lt;0,ISTEXT(Y357)),ISTEXT('Mortgage 1 Info Calcs'!$K$4)),"",IF(O358&lt;0,Q357,(Q357+P358)))</f>
        <v/>
      </c>
      <c r="R358" t="str">
        <f>IF(OR(ISERROR(L358-S358),ISTEXT('Mortgage 1 Info Calcs'!$K$4)),"",L358-S358+M358)</f>
        <v/>
      </c>
      <c r="S358">
        <f>IF(OR(IF(ISERROR(ROUND((J358-Q358-'Mortgage 1 Info Calcs'!F$24)*(G358/12),2)),0,(J358-O358-Q358-'Mortgage 1 Info Calcs'!F$24)*(G358/12)),,,ISTEXT('Mortgage 1 Info Calcs'!K$4)),IF(((J358-Q358-'Mortgage 1 Info Calcs'!F$24)*(G358/12))&gt;0,((J358-Q358-'Mortgage 1 Info Calcs'!F$24)*(G358/12)),0),0)</f>
        <v>0</v>
      </c>
      <c r="T358" t="str">
        <f>IF(OR(ISERROR(SUM(R$12:R358)),(ISTEXT(T357)),(T357=(SUM(R$12:R358)))),"",SUM(R$12:R358))</f>
        <v/>
      </c>
      <c r="U358">
        <f>SUM(S$12:S358)</f>
        <v>93290.420445652606</v>
      </c>
      <c r="V358" t="e">
        <f>IF(ISBLANK('Mortgage 1 Info Calcs'!F$28),"",IF((O358+Q358)&gt;0,((O358+Q358)*G358/12)-((O358+Q358)*(('Mortgage 1 Info Calcs'!F$28)-('Mortgage 1 Info Calcs'!F$28*'Mortgage 1 Info Calcs'!G$29))/12),""))</f>
        <v>#VALUE!</v>
      </c>
      <c r="W358" t="e">
        <f>IF(ISTEXT(V358),"",SUM(V$12:V358))</f>
        <v>#VALUE!</v>
      </c>
      <c r="X358" t="str">
        <f>IF(OR(J358=Q358,ISTEXT(Y357),ISTEXT('Mortgage 1 Info Calcs'!$F$17)),"",IF(('Mortgage 1 Info Calcs'!F$18*12)&gt;C357+1,IF(C357='Mortgage 1 Info Calcs'!F$18*12,0,'Mortgage 1 Info Calcs'!F$19+Y358*('Mortgage 1 Info Calcs'!F$17)),'Mortgage 1 Info Calcs'!F$19))</f>
        <v/>
      </c>
      <c r="Y358" t="str">
        <f>IF(OR(ISERROR(J358-R358-M358),IF(ISERROR((J358-R358-M358)=0),"True",(J358-R358-M358)=0),ISTEXT('Mortgage 1 Info Calcs'!$K$4)),"",IF((J358&gt;(L358+M358)),(FV((G358/'Mortgage 1 Variables'!E$43),1,(L358+M358),-J358+Q358+'Mortgage 1 Info Calcs'!F$24,0))+Q358+'Mortgage 1 Info Calcs'!F$24+IF(I358&gt;0,0,-I358),""))</f>
        <v/>
      </c>
      <c r="Z358" s="67" t="e">
        <f>IF((FV(IF(G358=0,'Mortgage 1 Info Calcs'!F$8,G358)/12,1,PMT(IF(G358=0,'Mortgage 1 Info Calcs'!F$8,G358)/12,('Mortgage 1 Info Calcs'!F$9*12)-C357,-Z357,0),-Z357,0))&gt;0,(FV(IF(G358=0,'Mortgage 1 Info Calcs'!F$8,G358)/12,1,PMT(IF(G358=0,'Mortgage 1 Info Calcs'!F$8,G358)/12,('Mortgage 1 Info Calcs'!F$9*12)-C357,-Z357,0),-Z357,0)),0)</f>
        <v>#NUM!</v>
      </c>
      <c r="AA358" s="67" t="e">
        <f>IF(Z358&lt;=0,0,(IPMT(IF(G358=0,'Mortgage 1 Info Calcs'!F$8,G358)/12,1,('Mortgage 1 Info Calcs'!F$9*12)-C357,-Z357,0)))</f>
        <v>#NUM!</v>
      </c>
      <c r="AB358" s="67">
        <f>IF(C358&lt;('Mortgage 1 Info Calcs'!F$9*12),SUM(AA$12:AA358),0)</f>
        <v>0</v>
      </c>
      <c r="AC358" s="14">
        <v>347</v>
      </c>
      <c r="AD358" s="174">
        <f t="shared" si="33"/>
        <v>28.916666666666668</v>
      </c>
      <c r="AE358" s="174" t="str">
        <f>IF(Y358="","",IF(J$12+X358='Mortgage 2 Monthly calcs'!J$12+'Mortgage 2 Monthly calcs'!V358,"",IF(J$12+X358&gt;'Mortgage 2 Monthly calcs'!J$12+'Mortgage 2 Monthly calcs'!V358,IF(Y358+X358+'Mortgage 1 Info Calcs'!F$15&gt;'Mortgage 2 Monthly calcs'!W358+'Mortgage 2 Monthly calcs'!V358,"",C358),IF(Y358+X358&lt;'Mortgage 2 Monthly calcs'!W358+'Mortgage 2 Monthly calcs'!V358,"",C358))))</f>
        <v/>
      </c>
      <c r="AG358" s="16"/>
      <c r="AH358" s="16"/>
      <c r="AI358" s="15"/>
    </row>
    <row r="359" spans="2:35" ht="11.25" customHeight="1" x14ac:dyDescent="0.25">
      <c r="B359">
        <f t="shared" si="31"/>
        <v>29</v>
      </c>
      <c r="C359">
        <v>348</v>
      </c>
      <c r="D359">
        <f>D347+1</f>
        <v>29</v>
      </c>
      <c r="E359" t="str">
        <f t="shared" si="34"/>
        <v/>
      </c>
      <c r="F359" t="str">
        <f>VLOOKUP('Mortgage 1 Variables'!D$19,'Mortgage 1 Variables'!B$8:C$19,2)</f>
        <v>Oct</v>
      </c>
      <c r="G359">
        <f>IF(ISBLANK('Mortgage 1 Monthly Table'!G359),IF(OR(J359=Q359,ISTEXT(Y358),ISTEXT('Mortgage 1 Info Calcs'!$K$4)),0,IF(('Mortgage 1 Info Calcs'!F$7*12)&gt;C358,G358,IF(C358='Mortgage 1 Info Calcs'!F$7*12,'Mortgage 1 Info Calcs'!F$8,G358))),'Mortgage 1 Monthly Table'!G359)</f>
        <v>0</v>
      </c>
      <c r="H359" t="e">
        <f>((PMT(G359/'Mortgage 1 Variables'!E$43,('Mortgage 1 Info Calcs'!F$9*'Mortgage 1 Variables'!E$43)-C358,-J359,0)))</f>
        <v>#VALUE!</v>
      </c>
      <c r="I359">
        <f>IF(OR(ISERROR(((IPMT(G359/'Mortgage 1 Variables'!E$43,1,'Mortgage 1 Info Calcs'!F$9*'Mortgage 1 Variables'!E$43,-J359+Q359+'Mortgage 1 Info Calcs'!F$24,IF('Mortgage 1 Info Calcs'!F$5="Interest Only",-J359+Q359+'Mortgage 1 Info Calcs'!F$24,0))))),(((IPMT(G359/'Mortgage 1 Variables'!E$43,1,'Mortgage 1 Info Calcs'!F$9*'Mortgage 1 Variables'!E$43,-J$12,-J$12)))=0)),0,((IPMT(G359/'Mortgage 1 Variables'!E$43,1,'Mortgage 1 Info Calcs'!F$9*'Mortgage 1 Variables'!E$43,-J359+Q359+'Mortgage 1 Info Calcs'!F$24,IF('Mortgage 1 Info Calcs'!F$5="Interest Only",-J359+Q359+'Mortgage 1 Info Calcs'!F$24,0)))))</f>
        <v>0</v>
      </c>
      <c r="J359" t="str">
        <f>IF(Y358&gt;0,IF(ISTEXT('Mortgage 1 Info Calcs'!K$4),"0",IF(ISTEXT(Y358),Y358,Y358+(IF(ISTEXT(K359),0,K359)))),0)</f>
        <v/>
      </c>
      <c r="K359">
        <f>IF(ISBLANK('Mortgage 1 Monthly Table'!L359),0,'Mortgage 1 Monthly Table'!L359)</f>
        <v>0</v>
      </c>
      <c r="L359" t="e">
        <f>IF(ISBLANK('Mortgage 1 Monthly Table'!N359),IF('Mortgage 1 Info Calcs'!F$13="Calculated",IF('Mortgage 1 Info Calcs'!F$22="Keep Same",IF('Mortgage 1 Info Calcs'!F$5="Interest Only",IF(OR(I359&gt;L358,J359=""),I359,IF(J359&lt;L358,IF(J359&lt;L358,J359+I359,IF(L358+M358&gt;J359,L358+I359,L358)),IF(L358+M358&gt;J359,L358+I359,L358))),IF(H359&gt;L358,H359,IF(J359&gt;L358,IF(L358+M358&gt;J359,L358+I359,L358),J359+S359))),IF('Mortgage 1 Info Calcs'!F$5="Interest Only",'Mortgage 1 Monthly Calcs'!I359,'Mortgage 1 Monthly Calcs'!H359)),'Mortgage 1 Monthly Calcs'!L358),'Mortgage 1 Monthly Table'!N359)</f>
        <v>#VALUE!</v>
      </c>
      <c r="M359" t="str">
        <f>IF(ISBLANK('Mortgage 1 Monthly Table'!P359),IF(N358&gt;J359,IF(J359&gt;L358,J359-L358,0),IF(OR(OR(Y358&lt;0,ISTEXT(Y358)),ISTEXT('Mortgage 1 Info Calcs'!$K$4)),"",'Mortgage 1 Info Calcs'!F$21)),'Mortgage 1 Monthly Table'!P359)</f>
        <v/>
      </c>
      <c r="N359" t="str">
        <f t="shared" si="32"/>
        <v/>
      </c>
      <c r="O359" t="str">
        <f>IF(OR(OR(Y358&lt;0,ISTEXT(Y358)),ISTEXT('Mortgage 1 Info Calcs'!$K$4)),"",(O358+M359))</f>
        <v/>
      </c>
      <c r="P359">
        <f>IF(ISBLANK('Mortgage 1 Monthly Table'!T359),IF(ISTEXT(J359),0,IF(OR(Y358&lt;Q358,AND(Y358&lt;0,NOT(ISTEXT(Y358))),ISTEXT('Mortgage 1 Info Calcs'!$K$4)),IF(-Y358&gt;P358,-Y358,Y358-Q358),IF(J359="",0,'Mortgage 1 Info Calcs'!F$26))),'Mortgage 1 Monthly Table'!T359)</f>
        <v>0</v>
      </c>
      <c r="Q359" t="str">
        <f>IF(OR(OR(Y358&lt;0,ISTEXT(Y358)),ISTEXT('Mortgage 1 Info Calcs'!$K$4)),"",IF(O359&lt;0,Q358,(Q358+P359)))</f>
        <v/>
      </c>
      <c r="R359" t="str">
        <f>IF(OR(ISERROR(L359-S359),ISTEXT('Mortgage 1 Info Calcs'!$K$4)),"",L359-S359+M359)</f>
        <v/>
      </c>
      <c r="S359">
        <f>IF(OR(IF(ISERROR(ROUND((J359-Q359-'Mortgage 1 Info Calcs'!F$24)*(G359/12),2)),0,(J359-O359-Q359-'Mortgage 1 Info Calcs'!F$24)*(G359/12)),,,ISTEXT('Mortgage 1 Info Calcs'!K$4)),IF(((J359-Q359-'Mortgage 1 Info Calcs'!F$24)*(G359/12))&gt;0,((J359-Q359-'Mortgage 1 Info Calcs'!F$24)*(G359/12)),0),0)</f>
        <v>0</v>
      </c>
      <c r="T359" t="str">
        <f>IF(OR(ISERROR(SUM(R$12:R359)),(ISTEXT(T358)),(T358=(SUM(R$12:R359)))),"",SUM(R$12:R359))</f>
        <v/>
      </c>
      <c r="U359">
        <f>SUM(S$12:S359)</f>
        <v>93290.420445652606</v>
      </c>
      <c r="V359" t="e">
        <f>IF(ISBLANK('Mortgage 1 Info Calcs'!F$28),"",IF((O359+Q359)&gt;0,((O359+Q359)*G359/12)-((O359+Q359)*(('Mortgage 1 Info Calcs'!F$28)-('Mortgage 1 Info Calcs'!F$28*'Mortgage 1 Info Calcs'!G$29))/12),""))</f>
        <v>#VALUE!</v>
      </c>
      <c r="W359" t="e">
        <f>IF(ISTEXT(V359),"",SUM(V$12:V359))</f>
        <v>#VALUE!</v>
      </c>
      <c r="X359" t="str">
        <f>IF(OR(J359=Q359,ISTEXT(Y358),ISTEXT('Mortgage 1 Info Calcs'!$F$17)),"",IF(('Mortgage 1 Info Calcs'!F$18*12)&gt;C358+1,IF(C358='Mortgage 1 Info Calcs'!F$18*12,0,'Mortgage 1 Info Calcs'!F$19+Y359*('Mortgage 1 Info Calcs'!F$17)),'Mortgage 1 Info Calcs'!F$19))</f>
        <v/>
      </c>
      <c r="Y359" t="str">
        <f>IF(OR(ISERROR(J359-R359-M359),IF(ISERROR((J359-R359-M359)=0),"True",(J359-R359-M359)=0),ISTEXT('Mortgage 1 Info Calcs'!$K$4)),"",IF((J359&gt;(L359+M359)),(FV((G359/'Mortgage 1 Variables'!E$43),1,(L359+M359),-J359+Q359+'Mortgage 1 Info Calcs'!F$24,0))+Q359+'Mortgage 1 Info Calcs'!F$24+IF(I359&gt;0,0,-I359),""))</f>
        <v/>
      </c>
      <c r="Z359" s="67" t="e">
        <f>IF((FV(IF(G359=0,'Mortgage 1 Info Calcs'!F$8,G359)/12,1,PMT(IF(G359=0,'Mortgage 1 Info Calcs'!F$8,G359)/12,('Mortgage 1 Info Calcs'!F$9*12)-C358,-Z358,0),-Z358,0))&gt;0,(FV(IF(G359=0,'Mortgage 1 Info Calcs'!F$8,G359)/12,1,PMT(IF(G359=0,'Mortgage 1 Info Calcs'!F$8,G359)/12,('Mortgage 1 Info Calcs'!F$9*12)-C358,-Z358,0),-Z358,0)),0)</f>
        <v>#NUM!</v>
      </c>
      <c r="AA359" s="67" t="e">
        <f>IF(Z359&lt;=0,0,(IPMT(IF(G359=0,'Mortgage 1 Info Calcs'!F$8,G359)/12,1,('Mortgage 1 Info Calcs'!F$9*12)-C358,-Z358,0)))</f>
        <v>#NUM!</v>
      </c>
      <c r="AB359" s="67">
        <f>IF(C359&lt;('Mortgage 1 Info Calcs'!F$9*12),SUM(AA$12:AA359),0)</f>
        <v>0</v>
      </c>
      <c r="AC359" s="14">
        <v>348</v>
      </c>
      <c r="AD359" s="174">
        <f t="shared" si="33"/>
        <v>29</v>
      </c>
      <c r="AE359" s="174" t="str">
        <f>IF(Y359="","",IF(J$12+X359='Mortgage 2 Monthly calcs'!J$12+'Mortgage 2 Monthly calcs'!V359,"",IF(J$12+X359&gt;'Mortgage 2 Monthly calcs'!J$12+'Mortgage 2 Monthly calcs'!V359,IF(Y359+X359+'Mortgage 1 Info Calcs'!F$15&gt;'Mortgage 2 Monthly calcs'!W359+'Mortgage 2 Monthly calcs'!V359,"",C359),IF(Y359+X359&lt;'Mortgage 2 Monthly calcs'!W359+'Mortgage 2 Monthly calcs'!V359,"",C359))))</f>
        <v/>
      </c>
      <c r="AG359" s="16"/>
      <c r="AH359" s="16"/>
      <c r="AI359" s="15"/>
    </row>
    <row r="360" spans="2:35" ht="11.25" customHeight="1" x14ac:dyDescent="0.25">
      <c r="B360">
        <f t="shared" si="31"/>
        <v>29.083333333333332</v>
      </c>
      <c r="C360">
        <v>349</v>
      </c>
      <c r="E360" t="str">
        <f t="shared" si="34"/>
        <v/>
      </c>
      <c r="F360" t="str">
        <f>VLOOKUP('Mortgage 1 Variables'!D$8,'Mortgage 1 Variables'!B$8:C$19,2)</f>
        <v>Nov</v>
      </c>
      <c r="G360">
        <f>IF(ISBLANK('Mortgage 1 Monthly Table'!G360),IF(OR(J360=Q360,ISTEXT(Y359),ISTEXT('Mortgage 1 Info Calcs'!$K$4)),0,IF(('Mortgage 1 Info Calcs'!F$7*12)&gt;C359,G359,IF(C359='Mortgage 1 Info Calcs'!F$7*12,'Mortgage 1 Info Calcs'!F$8,G359))),'Mortgage 1 Monthly Table'!G360)</f>
        <v>0</v>
      </c>
      <c r="H360" t="e">
        <f>((PMT(G360/'Mortgage 1 Variables'!E$43,('Mortgage 1 Info Calcs'!F$9*'Mortgage 1 Variables'!E$43)-C359,-J360,0)))</f>
        <v>#VALUE!</v>
      </c>
      <c r="I360">
        <f>IF(OR(ISERROR(((IPMT(G360/'Mortgage 1 Variables'!E$43,1,'Mortgage 1 Info Calcs'!F$9*'Mortgage 1 Variables'!E$43,-J360+Q360+'Mortgage 1 Info Calcs'!F$24,IF('Mortgage 1 Info Calcs'!F$5="Interest Only",-J360+Q360+'Mortgage 1 Info Calcs'!F$24,0))))),(((IPMT(G360/'Mortgage 1 Variables'!E$43,1,'Mortgage 1 Info Calcs'!F$9*'Mortgage 1 Variables'!E$43,-J$12,-J$12)))=0)),0,((IPMT(G360/'Mortgage 1 Variables'!E$43,1,'Mortgage 1 Info Calcs'!F$9*'Mortgage 1 Variables'!E$43,-J360+Q360+'Mortgage 1 Info Calcs'!F$24,IF('Mortgage 1 Info Calcs'!F$5="Interest Only",-J360+Q360+'Mortgage 1 Info Calcs'!F$24,0)))))</f>
        <v>0</v>
      </c>
      <c r="J360" t="str">
        <f>IF(Y359&gt;0,IF(ISTEXT('Mortgage 1 Info Calcs'!K$4),"0",IF(ISTEXT(Y359),Y359,Y359+(IF(ISTEXT(K360),0,K360)))),0)</f>
        <v/>
      </c>
      <c r="K360">
        <f>IF(ISBLANK('Mortgage 1 Monthly Table'!L360),0,'Mortgage 1 Monthly Table'!L360)</f>
        <v>0</v>
      </c>
      <c r="L360" t="e">
        <f>IF(ISBLANK('Mortgage 1 Monthly Table'!N360),IF('Mortgage 1 Info Calcs'!F$13="Calculated",IF('Mortgage 1 Info Calcs'!F$22="Keep Same",IF('Mortgage 1 Info Calcs'!F$5="Interest Only",IF(OR(I360&gt;L359,J360=""),I360,IF(J360&lt;L359,IF(J360&lt;L359,J360+I360,IF(L359+M359&gt;J360,L359+I360,L359)),IF(L359+M359&gt;J360,L359+I360,L359))),IF(H360&gt;L359,H360,IF(J360&gt;L359,IF(L359+M359&gt;J360,L359+I360,L359),J360+S360))),IF('Mortgage 1 Info Calcs'!F$5="Interest Only",'Mortgage 1 Monthly Calcs'!I360,'Mortgage 1 Monthly Calcs'!H360)),'Mortgage 1 Monthly Calcs'!L359),'Mortgage 1 Monthly Table'!N360)</f>
        <v>#VALUE!</v>
      </c>
      <c r="M360" t="str">
        <f>IF(ISBLANK('Mortgage 1 Monthly Table'!P360),IF(N359&gt;J360,IF(J360&gt;L359,J360-L359,0),IF(OR(OR(Y359&lt;0,ISTEXT(Y359)),ISTEXT('Mortgage 1 Info Calcs'!$K$4)),"",'Mortgage 1 Info Calcs'!F$21)),'Mortgage 1 Monthly Table'!P360)</f>
        <v/>
      </c>
      <c r="N360" t="str">
        <f t="shared" si="32"/>
        <v/>
      </c>
      <c r="O360" t="str">
        <f>IF(OR(OR(Y359&lt;0,ISTEXT(Y359)),ISTEXT('Mortgage 1 Info Calcs'!$K$4)),"",(O359+M360))</f>
        <v/>
      </c>
      <c r="P360">
        <f>IF(ISBLANK('Mortgage 1 Monthly Table'!T360),IF(ISTEXT(J360),0,IF(OR(Y359&lt;Q359,AND(Y359&lt;0,NOT(ISTEXT(Y359))),ISTEXT('Mortgage 1 Info Calcs'!$K$4)),IF(-Y359&gt;P359,-Y359,Y359-Q359),IF(J360="",0,'Mortgage 1 Info Calcs'!F$26))),'Mortgage 1 Monthly Table'!T360)</f>
        <v>0</v>
      </c>
      <c r="Q360" t="str">
        <f>IF(OR(OR(Y359&lt;0,ISTEXT(Y359)),ISTEXT('Mortgage 1 Info Calcs'!$K$4)),"",IF(O360&lt;0,Q359,(Q359+P360)))</f>
        <v/>
      </c>
      <c r="R360" t="str">
        <f>IF(OR(ISERROR(L360-S360),ISTEXT('Mortgage 1 Info Calcs'!$K$4)),"",L360-S360+M360)</f>
        <v/>
      </c>
      <c r="S360">
        <f>IF(OR(IF(ISERROR(ROUND((J360-Q360-'Mortgage 1 Info Calcs'!F$24)*(G360/12),2)),0,(J360-O360-Q360-'Mortgage 1 Info Calcs'!F$24)*(G360/12)),,,ISTEXT('Mortgage 1 Info Calcs'!K$4)),IF(((J360-Q360-'Mortgage 1 Info Calcs'!F$24)*(G360/12))&gt;0,((J360-Q360-'Mortgage 1 Info Calcs'!F$24)*(G360/12)),0),0)</f>
        <v>0</v>
      </c>
      <c r="T360" t="str">
        <f>IF(OR(ISERROR(SUM(R$12:R360)),(ISTEXT(T359)),(T359=(SUM(R$12:R360)))),"",SUM(R$12:R360))</f>
        <v/>
      </c>
      <c r="U360">
        <f>SUM(S$12:S360)</f>
        <v>93290.420445652606</v>
      </c>
      <c r="V360" t="e">
        <f>IF(ISBLANK('Mortgage 1 Info Calcs'!F$28),"",IF((O360+Q360)&gt;0,((O360+Q360)*G360/12)-((O360+Q360)*(('Mortgage 1 Info Calcs'!F$28)-('Mortgage 1 Info Calcs'!F$28*'Mortgage 1 Info Calcs'!G$29))/12),""))</f>
        <v>#VALUE!</v>
      </c>
      <c r="W360" t="e">
        <f>IF(ISTEXT(V360),"",SUM(V$12:V360))</f>
        <v>#VALUE!</v>
      </c>
      <c r="X360" t="str">
        <f>IF(OR(J360=Q360,ISTEXT(Y359),ISTEXT('Mortgage 1 Info Calcs'!$F$17)),"",IF(('Mortgage 1 Info Calcs'!F$18*12)&gt;C359+1,IF(C359='Mortgage 1 Info Calcs'!F$18*12,0,'Mortgage 1 Info Calcs'!F$19+Y360*('Mortgage 1 Info Calcs'!F$17)),'Mortgage 1 Info Calcs'!F$19))</f>
        <v/>
      </c>
      <c r="Y360" t="str">
        <f>IF(OR(ISERROR(J360-R360-M360),IF(ISERROR((J360-R360-M360)=0),"True",(J360-R360-M360)=0),ISTEXT('Mortgage 1 Info Calcs'!$K$4)),"",IF((J360&gt;(L360+M360)),(FV((G360/'Mortgage 1 Variables'!E$43),1,(L360+M360),-J360+Q360+'Mortgage 1 Info Calcs'!F$24,0))+Q360+'Mortgage 1 Info Calcs'!F$24+IF(I360&gt;0,0,-I360),""))</f>
        <v/>
      </c>
      <c r="Z360" s="67" t="e">
        <f>IF((FV(IF(G360=0,'Mortgage 1 Info Calcs'!F$8,G360)/12,1,PMT(IF(G360=0,'Mortgage 1 Info Calcs'!F$8,G360)/12,('Mortgage 1 Info Calcs'!F$9*12)-C359,-Z359,0),-Z359,0))&gt;0,(FV(IF(G360=0,'Mortgage 1 Info Calcs'!F$8,G360)/12,1,PMT(IF(G360=0,'Mortgage 1 Info Calcs'!F$8,G360)/12,('Mortgage 1 Info Calcs'!F$9*12)-C359,-Z359,0),-Z359,0)),0)</f>
        <v>#NUM!</v>
      </c>
      <c r="AA360" s="67" t="e">
        <f>IF(Z360&lt;=0,0,(IPMT(IF(G360=0,'Mortgage 1 Info Calcs'!F$8,G360)/12,1,('Mortgage 1 Info Calcs'!F$9*12)-C359,-Z359,0)))</f>
        <v>#NUM!</v>
      </c>
      <c r="AB360" s="67">
        <f>IF(C360&lt;('Mortgage 1 Info Calcs'!F$9*12),SUM(AA$12:AA360),0)</f>
        <v>0</v>
      </c>
      <c r="AC360" s="14">
        <v>349</v>
      </c>
      <c r="AD360" s="174">
        <f t="shared" si="33"/>
        <v>29.083333333333332</v>
      </c>
      <c r="AE360" s="174" t="str">
        <f>IF(Y360="","",IF(J$12+X360='Mortgage 2 Monthly calcs'!J$12+'Mortgage 2 Monthly calcs'!V360,"",IF(J$12+X360&gt;'Mortgage 2 Monthly calcs'!J$12+'Mortgage 2 Monthly calcs'!V360,IF(Y360+X360+'Mortgage 1 Info Calcs'!F$15&gt;'Mortgage 2 Monthly calcs'!W360+'Mortgage 2 Monthly calcs'!V360,"",C360),IF(Y360+X360&lt;'Mortgage 2 Monthly calcs'!W360+'Mortgage 2 Monthly calcs'!V360,"",C360))))</f>
        <v/>
      </c>
      <c r="AG360" s="16"/>
      <c r="AH360" s="16"/>
      <c r="AI360" s="15"/>
    </row>
    <row r="361" spans="2:35" ht="11.25" customHeight="1" x14ac:dyDescent="0.25">
      <c r="B361">
        <f t="shared" si="31"/>
        <v>29.166666666666668</v>
      </c>
      <c r="C361">
        <v>350</v>
      </c>
      <c r="E361" t="str">
        <f t="shared" si="34"/>
        <v/>
      </c>
      <c r="F361" t="str">
        <f>VLOOKUP('Mortgage 1 Variables'!D$9,'Mortgage 1 Variables'!B$8:C$19,2)</f>
        <v>Dec</v>
      </c>
      <c r="G361">
        <f>IF(ISBLANK('Mortgage 1 Monthly Table'!G361),IF(OR(J361=Q361,ISTEXT(Y360),ISTEXT('Mortgage 1 Info Calcs'!$K$4)),0,IF(('Mortgage 1 Info Calcs'!F$7*12)&gt;C360,G360,IF(C360='Mortgage 1 Info Calcs'!F$7*12,'Mortgage 1 Info Calcs'!F$8,G360))),'Mortgage 1 Monthly Table'!G361)</f>
        <v>0</v>
      </c>
      <c r="H361" t="e">
        <f>((PMT(G361/'Mortgage 1 Variables'!E$43,('Mortgage 1 Info Calcs'!F$9*'Mortgage 1 Variables'!E$43)-C360,-J361,0)))</f>
        <v>#VALUE!</v>
      </c>
      <c r="I361">
        <f>IF(OR(ISERROR(((IPMT(G361/'Mortgage 1 Variables'!E$43,1,'Mortgage 1 Info Calcs'!F$9*'Mortgage 1 Variables'!E$43,-J361+Q361+'Mortgage 1 Info Calcs'!F$24,IF('Mortgage 1 Info Calcs'!F$5="Interest Only",-J361+Q361+'Mortgage 1 Info Calcs'!F$24,0))))),(((IPMT(G361/'Mortgage 1 Variables'!E$43,1,'Mortgage 1 Info Calcs'!F$9*'Mortgage 1 Variables'!E$43,-J$12,-J$12)))=0)),0,((IPMT(G361/'Mortgage 1 Variables'!E$43,1,'Mortgage 1 Info Calcs'!F$9*'Mortgage 1 Variables'!E$43,-J361+Q361+'Mortgage 1 Info Calcs'!F$24,IF('Mortgage 1 Info Calcs'!F$5="Interest Only",-J361+Q361+'Mortgage 1 Info Calcs'!F$24,0)))))</f>
        <v>0</v>
      </c>
      <c r="J361" t="str">
        <f>IF(Y360&gt;0,IF(ISTEXT('Mortgage 1 Info Calcs'!K$4),"0",IF(ISTEXT(Y360),Y360,Y360+(IF(ISTEXT(K361),0,K361)))),0)</f>
        <v/>
      </c>
      <c r="K361">
        <f>IF(ISBLANK('Mortgage 1 Monthly Table'!L361),0,'Mortgage 1 Monthly Table'!L361)</f>
        <v>0</v>
      </c>
      <c r="L361" t="e">
        <f>IF(ISBLANK('Mortgage 1 Monthly Table'!N361),IF('Mortgage 1 Info Calcs'!F$13="Calculated",IF('Mortgage 1 Info Calcs'!F$22="Keep Same",IF('Mortgage 1 Info Calcs'!F$5="Interest Only",IF(OR(I361&gt;L360,J361=""),I361,IF(J361&lt;L360,IF(J361&lt;L360,J361+I361,IF(L360+M360&gt;J361,L360+I361,L360)),IF(L360+M360&gt;J361,L360+I361,L360))),IF(H361&gt;L360,H361,IF(J361&gt;L360,IF(L360+M360&gt;J361,L360+I361,L360),J361+S361))),IF('Mortgage 1 Info Calcs'!F$5="Interest Only",'Mortgage 1 Monthly Calcs'!I361,'Mortgage 1 Monthly Calcs'!H361)),'Mortgage 1 Monthly Calcs'!L360),'Mortgage 1 Monthly Table'!N361)</f>
        <v>#VALUE!</v>
      </c>
      <c r="M361" t="str">
        <f>IF(ISBLANK('Mortgage 1 Monthly Table'!P361),IF(N360&gt;J361,IF(J361&gt;L360,J361-L360,0),IF(OR(OR(Y360&lt;0,ISTEXT(Y360)),ISTEXT('Mortgage 1 Info Calcs'!$K$4)),"",'Mortgage 1 Info Calcs'!F$21)),'Mortgage 1 Monthly Table'!P361)</f>
        <v/>
      </c>
      <c r="N361" t="str">
        <f t="shared" si="32"/>
        <v/>
      </c>
      <c r="O361" t="str">
        <f>IF(OR(OR(Y360&lt;0,ISTEXT(Y360)),ISTEXT('Mortgage 1 Info Calcs'!$K$4)),"",(O360+M361))</f>
        <v/>
      </c>
      <c r="P361">
        <f>IF(ISBLANK('Mortgage 1 Monthly Table'!T361),IF(ISTEXT(J361),0,IF(OR(Y360&lt;Q360,AND(Y360&lt;0,NOT(ISTEXT(Y360))),ISTEXT('Mortgage 1 Info Calcs'!$K$4)),IF(-Y360&gt;P360,-Y360,Y360-Q360),IF(J361="",0,'Mortgage 1 Info Calcs'!F$26))),'Mortgage 1 Monthly Table'!T361)</f>
        <v>0</v>
      </c>
      <c r="Q361" t="str">
        <f>IF(OR(OR(Y360&lt;0,ISTEXT(Y360)),ISTEXT('Mortgage 1 Info Calcs'!$K$4)),"",IF(O361&lt;0,Q360,(Q360+P361)))</f>
        <v/>
      </c>
      <c r="R361" t="str">
        <f>IF(OR(ISERROR(L361-S361),ISTEXT('Mortgage 1 Info Calcs'!$K$4)),"",L361-S361+M361)</f>
        <v/>
      </c>
      <c r="S361">
        <f>IF(OR(IF(ISERROR(ROUND((J361-Q361-'Mortgage 1 Info Calcs'!F$24)*(G361/12),2)),0,(J361-O361-Q361-'Mortgage 1 Info Calcs'!F$24)*(G361/12)),,,ISTEXT('Mortgage 1 Info Calcs'!K$4)),IF(((J361-Q361-'Mortgage 1 Info Calcs'!F$24)*(G361/12))&gt;0,((J361-Q361-'Mortgage 1 Info Calcs'!F$24)*(G361/12)),0),0)</f>
        <v>0</v>
      </c>
      <c r="T361" t="str">
        <f>IF(OR(ISERROR(SUM(R$12:R361)),(ISTEXT(T360)),(T360=(SUM(R$12:R361)))),"",SUM(R$12:R361))</f>
        <v/>
      </c>
      <c r="U361">
        <f>SUM(S$12:S361)</f>
        <v>93290.420445652606</v>
      </c>
      <c r="V361" t="e">
        <f>IF(ISBLANK('Mortgage 1 Info Calcs'!F$28),"",IF((O361+Q361)&gt;0,((O361+Q361)*G361/12)-((O361+Q361)*(('Mortgage 1 Info Calcs'!F$28)-('Mortgage 1 Info Calcs'!F$28*'Mortgage 1 Info Calcs'!G$29))/12),""))</f>
        <v>#VALUE!</v>
      </c>
      <c r="W361" t="e">
        <f>IF(ISTEXT(V361),"",SUM(V$12:V361))</f>
        <v>#VALUE!</v>
      </c>
      <c r="X361" t="str">
        <f>IF(OR(J361=Q361,ISTEXT(Y360),ISTEXT('Mortgage 1 Info Calcs'!$F$17)),"",IF(('Mortgage 1 Info Calcs'!F$18*12)&gt;C360+1,IF(C360='Mortgage 1 Info Calcs'!F$18*12,0,'Mortgage 1 Info Calcs'!F$19+Y361*('Mortgage 1 Info Calcs'!F$17)),'Mortgage 1 Info Calcs'!F$19))</f>
        <v/>
      </c>
      <c r="Y361" t="str">
        <f>IF(OR(ISERROR(J361-R361-M361),IF(ISERROR((J361-R361-M361)=0),"True",(J361-R361-M361)=0),ISTEXT('Mortgage 1 Info Calcs'!$K$4)),"",IF((J361&gt;(L361+M361)),(FV((G361/'Mortgage 1 Variables'!E$43),1,(L361+M361),-J361+Q361+'Mortgage 1 Info Calcs'!F$24,0))+Q361+'Mortgage 1 Info Calcs'!F$24+IF(I361&gt;0,0,-I361),""))</f>
        <v/>
      </c>
      <c r="Z361" s="67" t="e">
        <f>IF((FV(IF(G361=0,'Mortgage 1 Info Calcs'!F$8,G361)/12,1,PMT(IF(G361=0,'Mortgage 1 Info Calcs'!F$8,G361)/12,('Mortgage 1 Info Calcs'!F$9*12)-C360,-Z360,0),-Z360,0))&gt;0,(FV(IF(G361=0,'Mortgage 1 Info Calcs'!F$8,G361)/12,1,PMT(IF(G361=0,'Mortgage 1 Info Calcs'!F$8,G361)/12,('Mortgage 1 Info Calcs'!F$9*12)-C360,-Z360,0),-Z360,0)),0)</f>
        <v>#NUM!</v>
      </c>
      <c r="AA361" s="67" t="e">
        <f>IF(Z361&lt;=0,0,(IPMT(IF(G361=0,'Mortgage 1 Info Calcs'!F$8,G361)/12,1,('Mortgage 1 Info Calcs'!F$9*12)-C360,-Z360,0)))</f>
        <v>#NUM!</v>
      </c>
      <c r="AB361" s="67">
        <f>IF(C361&lt;('Mortgage 1 Info Calcs'!F$9*12),SUM(AA$12:AA361),0)</f>
        <v>0</v>
      </c>
      <c r="AC361" s="14">
        <v>350</v>
      </c>
      <c r="AD361" s="174">
        <f t="shared" si="33"/>
        <v>29.166666666666668</v>
      </c>
      <c r="AE361" s="174" t="str">
        <f>IF(Y361="","",IF(J$12+X361='Mortgage 2 Monthly calcs'!J$12+'Mortgage 2 Monthly calcs'!V361,"",IF(J$12+X361&gt;'Mortgage 2 Monthly calcs'!J$12+'Mortgage 2 Monthly calcs'!V361,IF(Y361+X361+'Mortgage 1 Info Calcs'!F$15&gt;'Mortgage 2 Monthly calcs'!W361+'Mortgage 2 Monthly calcs'!V361,"",C361),IF(Y361+X361&lt;'Mortgage 2 Monthly calcs'!W361+'Mortgage 2 Monthly calcs'!V361,"",C361))))</f>
        <v/>
      </c>
      <c r="AG361" s="16"/>
      <c r="AH361" s="16"/>
      <c r="AI361" s="15"/>
    </row>
    <row r="362" spans="2:35" ht="11.25" customHeight="1" x14ac:dyDescent="0.25">
      <c r="B362">
        <f t="shared" si="31"/>
        <v>29.25</v>
      </c>
      <c r="C362">
        <v>351</v>
      </c>
      <c r="E362">
        <f t="shared" si="34"/>
        <v>2039</v>
      </c>
      <c r="F362" t="str">
        <f>VLOOKUP('Mortgage 1 Variables'!D$10,'Mortgage 1 Variables'!B$8:C$19,2)</f>
        <v>Jan</v>
      </c>
      <c r="G362">
        <f>IF(ISBLANK('Mortgage 1 Monthly Table'!G362),IF(OR(J362=Q362,ISTEXT(Y361),ISTEXT('Mortgage 1 Info Calcs'!$K$4)),0,IF(('Mortgage 1 Info Calcs'!F$7*12)&gt;C361,G361,IF(C361='Mortgage 1 Info Calcs'!F$7*12,'Mortgage 1 Info Calcs'!F$8,G361))),'Mortgage 1 Monthly Table'!G362)</f>
        <v>0</v>
      </c>
      <c r="H362" t="e">
        <f>((PMT(G362/'Mortgage 1 Variables'!E$43,('Mortgage 1 Info Calcs'!F$9*'Mortgage 1 Variables'!E$43)-C361,-J362,0)))</f>
        <v>#VALUE!</v>
      </c>
      <c r="I362">
        <f>IF(OR(ISERROR(((IPMT(G362/'Mortgage 1 Variables'!E$43,1,'Mortgage 1 Info Calcs'!F$9*'Mortgage 1 Variables'!E$43,-J362+Q362+'Mortgage 1 Info Calcs'!F$24,IF('Mortgage 1 Info Calcs'!F$5="Interest Only",-J362+Q362+'Mortgage 1 Info Calcs'!F$24,0))))),(((IPMT(G362/'Mortgage 1 Variables'!E$43,1,'Mortgage 1 Info Calcs'!F$9*'Mortgage 1 Variables'!E$43,-J$12,-J$12)))=0)),0,((IPMT(G362/'Mortgage 1 Variables'!E$43,1,'Mortgage 1 Info Calcs'!F$9*'Mortgage 1 Variables'!E$43,-J362+Q362+'Mortgage 1 Info Calcs'!F$24,IF('Mortgage 1 Info Calcs'!F$5="Interest Only",-J362+Q362+'Mortgage 1 Info Calcs'!F$24,0)))))</f>
        <v>0</v>
      </c>
      <c r="J362" t="str">
        <f>IF(Y361&gt;0,IF(ISTEXT('Mortgage 1 Info Calcs'!K$4),"0",IF(ISTEXT(Y361),Y361,Y361+(IF(ISTEXT(K362),0,K362)))),0)</f>
        <v/>
      </c>
      <c r="K362">
        <f>IF(ISBLANK('Mortgage 1 Monthly Table'!L362),0,'Mortgage 1 Monthly Table'!L362)</f>
        <v>0</v>
      </c>
      <c r="L362" t="e">
        <f>IF(ISBLANK('Mortgage 1 Monthly Table'!N362),IF('Mortgage 1 Info Calcs'!F$13="Calculated",IF('Mortgage 1 Info Calcs'!F$22="Keep Same",IF('Mortgage 1 Info Calcs'!F$5="Interest Only",IF(OR(I362&gt;L361,J362=""),I362,IF(J362&lt;L361,IF(J362&lt;L361,J362+I362,IF(L361+M361&gt;J362,L361+I362,L361)),IF(L361+M361&gt;J362,L361+I362,L361))),IF(H362&gt;L361,H362,IF(J362&gt;L361,IF(L361+M361&gt;J362,L361+I362,L361),J362+S362))),IF('Mortgage 1 Info Calcs'!F$5="Interest Only",'Mortgage 1 Monthly Calcs'!I362,'Mortgage 1 Monthly Calcs'!H362)),'Mortgage 1 Monthly Calcs'!L361),'Mortgage 1 Monthly Table'!N362)</f>
        <v>#VALUE!</v>
      </c>
      <c r="M362" t="str">
        <f>IF(ISBLANK('Mortgage 1 Monthly Table'!P362),IF(N361&gt;J362,IF(J362&gt;L361,J362-L361,0),IF(OR(OR(Y361&lt;0,ISTEXT(Y361)),ISTEXT('Mortgage 1 Info Calcs'!$K$4)),"",'Mortgage 1 Info Calcs'!F$21)),'Mortgage 1 Monthly Table'!P362)</f>
        <v/>
      </c>
      <c r="N362" t="str">
        <f t="shared" si="32"/>
        <v/>
      </c>
      <c r="O362" t="str">
        <f>IF(OR(OR(Y361&lt;0,ISTEXT(Y361)),ISTEXT('Mortgage 1 Info Calcs'!$K$4)),"",(O361+M362))</f>
        <v/>
      </c>
      <c r="P362">
        <f>IF(ISBLANK('Mortgage 1 Monthly Table'!T362),IF(ISTEXT(J362),0,IF(OR(Y361&lt;Q361,AND(Y361&lt;0,NOT(ISTEXT(Y361))),ISTEXT('Mortgage 1 Info Calcs'!$K$4)),IF(-Y361&gt;P361,-Y361,Y361-Q361),IF(J362="",0,'Mortgage 1 Info Calcs'!F$26))),'Mortgage 1 Monthly Table'!T362)</f>
        <v>0</v>
      </c>
      <c r="Q362" t="str">
        <f>IF(OR(OR(Y361&lt;0,ISTEXT(Y361)),ISTEXT('Mortgage 1 Info Calcs'!$K$4)),"",IF(O362&lt;0,Q361,(Q361+P362)))</f>
        <v/>
      </c>
      <c r="R362" t="str">
        <f>IF(OR(ISERROR(L362-S362),ISTEXT('Mortgage 1 Info Calcs'!$K$4)),"",L362-S362+M362)</f>
        <v/>
      </c>
      <c r="S362">
        <f>IF(OR(IF(ISERROR(ROUND((J362-Q362-'Mortgage 1 Info Calcs'!F$24)*(G362/12),2)),0,(J362-O362-Q362-'Mortgage 1 Info Calcs'!F$24)*(G362/12)),,,ISTEXT('Mortgage 1 Info Calcs'!K$4)),IF(((J362-Q362-'Mortgage 1 Info Calcs'!F$24)*(G362/12))&gt;0,((J362-Q362-'Mortgage 1 Info Calcs'!F$24)*(G362/12)),0),0)</f>
        <v>0</v>
      </c>
      <c r="T362" t="str">
        <f>IF(OR(ISERROR(SUM(R$12:R362)),(ISTEXT(T361)),(T361=(SUM(R$12:R362)))),"",SUM(R$12:R362))</f>
        <v/>
      </c>
      <c r="U362">
        <f>SUM(S$12:S362)</f>
        <v>93290.420445652606</v>
      </c>
      <c r="V362" t="e">
        <f>IF(ISBLANK('Mortgage 1 Info Calcs'!F$28),"",IF((O362+Q362)&gt;0,((O362+Q362)*G362/12)-((O362+Q362)*(('Mortgage 1 Info Calcs'!F$28)-('Mortgage 1 Info Calcs'!F$28*'Mortgage 1 Info Calcs'!G$29))/12),""))</f>
        <v>#VALUE!</v>
      </c>
      <c r="W362" t="e">
        <f>IF(ISTEXT(V362),"",SUM(V$12:V362))</f>
        <v>#VALUE!</v>
      </c>
      <c r="X362" t="str">
        <f>IF(OR(J362=Q362,ISTEXT(Y361),ISTEXT('Mortgage 1 Info Calcs'!$F$17)),"",IF(('Mortgage 1 Info Calcs'!F$18*12)&gt;C361+1,IF(C361='Mortgage 1 Info Calcs'!F$18*12,0,'Mortgage 1 Info Calcs'!F$19+Y362*('Mortgage 1 Info Calcs'!F$17)),'Mortgage 1 Info Calcs'!F$19))</f>
        <v/>
      </c>
      <c r="Y362" t="str">
        <f>IF(OR(ISERROR(J362-R362-M362),IF(ISERROR((J362-R362-M362)=0),"True",(J362-R362-M362)=0),ISTEXT('Mortgage 1 Info Calcs'!$K$4)),"",IF((J362&gt;(L362+M362)),(FV((G362/'Mortgage 1 Variables'!E$43),1,(L362+M362),-J362+Q362+'Mortgage 1 Info Calcs'!F$24,0))+Q362+'Mortgage 1 Info Calcs'!F$24+IF(I362&gt;0,0,-I362),""))</f>
        <v/>
      </c>
      <c r="Z362" s="67" t="e">
        <f>IF((FV(IF(G362=0,'Mortgage 1 Info Calcs'!F$8,G362)/12,1,PMT(IF(G362=0,'Mortgage 1 Info Calcs'!F$8,G362)/12,('Mortgage 1 Info Calcs'!F$9*12)-C361,-Z361,0),-Z361,0))&gt;0,(FV(IF(G362=0,'Mortgage 1 Info Calcs'!F$8,G362)/12,1,PMT(IF(G362=0,'Mortgage 1 Info Calcs'!F$8,G362)/12,('Mortgage 1 Info Calcs'!F$9*12)-C361,-Z361,0),-Z361,0)),0)</f>
        <v>#NUM!</v>
      </c>
      <c r="AA362" s="67" t="e">
        <f>IF(Z362&lt;=0,0,(IPMT(IF(G362=0,'Mortgage 1 Info Calcs'!F$8,G362)/12,1,('Mortgage 1 Info Calcs'!F$9*12)-C361,-Z361,0)))</f>
        <v>#NUM!</v>
      </c>
      <c r="AB362" s="67">
        <f>IF(C362&lt;('Mortgage 1 Info Calcs'!F$9*12),SUM(AA$12:AA362),0)</f>
        <v>0</v>
      </c>
      <c r="AC362" s="14">
        <v>351</v>
      </c>
      <c r="AD362" s="174">
        <f t="shared" si="33"/>
        <v>29.25</v>
      </c>
      <c r="AE362" s="174" t="str">
        <f>IF(Y362="","",IF(J$12+X362='Mortgage 2 Monthly calcs'!J$12+'Mortgage 2 Monthly calcs'!V362,"",IF(J$12+X362&gt;'Mortgage 2 Monthly calcs'!J$12+'Mortgage 2 Monthly calcs'!V362,IF(Y362+X362+'Mortgage 1 Info Calcs'!F$15&gt;'Mortgage 2 Monthly calcs'!W362+'Mortgage 2 Monthly calcs'!V362,"",C362),IF(Y362+X362&lt;'Mortgage 2 Monthly calcs'!W362+'Mortgage 2 Monthly calcs'!V362,"",C362))))</f>
        <v/>
      </c>
      <c r="AG362" s="16"/>
      <c r="AH362" s="16"/>
      <c r="AI362" s="15"/>
    </row>
    <row r="363" spans="2:35" ht="11.25" customHeight="1" x14ac:dyDescent="0.25">
      <c r="B363">
        <f t="shared" si="31"/>
        <v>29.333333333333332</v>
      </c>
      <c r="C363">
        <v>352</v>
      </c>
      <c r="D363" t="str">
        <f>IF(J1131=1,F355+1,"")</f>
        <v/>
      </c>
      <c r="E363" t="str">
        <f t="shared" si="34"/>
        <v/>
      </c>
      <c r="F363" t="str">
        <f>VLOOKUP('Mortgage 1 Variables'!D$11,'Mortgage 1 Variables'!B$8:C$19,2)</f>
        <v>Feb</v>
      </c>
      <c r="G363">
        <f>IF(ISBLANK('Mortgage 1 Monthly Table'!G363),IF(OR(J363=Q363,ISTEXT(Y362),ISTEXT('Mortgage 1 Info Calcs'!$K$4)),0,IF(('Mortgage 1 Info Calcs'!F$7*12)&gt;C362,G362,IF(C362='Mortgage 1 Info Calcs'!F$7*12,'Mortgage 1 Info Calcs'!F$8,G362))),'Mortgage 1 Monthly Table'!G363)</f>
        <v>0</v>
      </c>
      <c r="H363" t="e">
        <f>((PMT(G363/'Mortgage 1 Variables'!E$43,('Mortgage 1 Info Calcs'!F$9*'Mortgage 1 Variables'!E$43)-C362,-J363,0)))</f>
        <v>#VALUE!</v>
      </c>
      <c r="I363">
        <f>IF(OR(ISERROR(((IPMT(G363/'Mortgage 1 Variables'!E$43,1,'Mortgage 1 Info Calcs'!F$9*'Mortgage 1 Variables'!E$43,-J363+Q363+'Mortgage 1 Info Calcs'!F$24,IF('Mortgage 1 Info Calcs'!F$5="Interest Only",-J363+Q363+'Mortgage 1 Info Calcs'!F$24,0))))),(((IPMT(G363/'Mortgage 1 Variables'!E$43,1,'Mortgage 1 Info Calcs'!F$9*'Mortgage 1 Variables'!E$43,-J$12,-J$12)))=0)),0,((IPMT(G363/'Mortgage 1 Variables'!E$43,1,'Mortgage 1 Info Calcs'!F$9*'Mortgage 1 Variables'!E$43,-J363+Q363+'Mortgage 1 Info Calcs'!F$24,IF('Mortgage 1 Info Calcs'!F$5="Interest Only",-J363+Q363+'Mortgage 1 Info Calcs'!F$24,0)))))</f>
        <v>0</v>
      </c>
      <c r="J363" t="str">
        <f>IF(Y362&gt;0,IF(ISTEXT('Mortgage 1 Info Calcs'!K$4),"0",IF(ISTEXT(Y362),Y362,Y362+(IF(ISTEXT(K363),0,K363)))),0)</f>
        <v/>
      </c>
      <c r="K363">
        <f>IF(ISBLANK('Mortgage 1 Monthly Table'!L363),0,'Mortgage 1 Monthly Table'!L363)</f>
        <v>0</v>
      </c>
      <c r="L363" t="e">
        <f>IF(ISBLANK('Mortgage 1 Monthly Table'!N363),IF('Mortgage 1 Info Calcs'!F$13="Calculated",IF('Mortgage 1 Info Calcs'!F$22="Keep Same",IF('Mortgage 1 Info Calcs'!F$5="Interest Only",IF(OR(I363&gt;L362,J363=""),I363,IF(J363&lt;L362,IF(J363&lt;L362,J363+I363,IF(L362+M362&gt;J363,L362+I363,L362)),IF(L362+M362&gt;J363,L362+I363,L362))),IF(H363&gt;L362,H363,IF(J363&gt;L362,IF(L362+M362&gt;J363,L362+I363,L362),J363+S363))),IF('Mortgage 1 Info Calcs'!F$5="Interest Only",'Mortgage 1 Monthly Calcs'!I363,'Mortgage 1 Monthly Calcs'!H363)),'Mortgage 1 Monthly Calcs'!L362),'Mortgage 1 Monthly Table'!N363)</f>
        <v>#VALUE!</v>
      </c>
      <c r="M363" t="str">
        <f>IF(ISBLANK('Mortgage 1 Monthly Table'!P363),IF(N362&gt;J363,IF(J363&gt;L362,J363-L362,0),IF(OR(OR(Y362&lt;0,ISTEXT(Y362)),ISTEXT('Mortgage 1 Info Calcs'!$K$4)),"",'Mortgage 1 Info Calcs'!F$21)),'Mortgage 1 Monthly Table'!P363)</f>
        <v/>
      </c>
      <c r="N363" t="str">
        <f t="shared" si="32"/>
        <v/>
      </c>
      <c r="O363" t="str">
        <f>IF(OR(OR(Y362&lt;0,ISTEXT(Y362)),ISTEXT('Mortgage 1 Info Calcs'!$K$4)),"",(O362+M363))</f>
        <v/>
      </c>
      <c r="P363">
        <f>IF(ISBLANK('Mortgage 1 Monthly Table'!T363),IF(ISTEXT(J363),0,IF(OR(Y362&lt;Q362,AND(Y362&lt;0,NOT(ISTEXT(Y362))),ISTEXT('Mortgage 1 Info Calcs'!$K$4)),IF(-Y362&gt;P362,-Y362,Y362-Q362),IF(J363="",0,'Mortgage 1 Info Calcs'!F$26))),'Mortgage 1 Monthly Table'!T363)</f>
        <v>0</v>
      </c>
      <c r="Q363" t="str">
        <f>IF(OR(OR(Y362&lt;0,ISTEXT(Y362)),ISTEXT('Mortgage 1 Info Calcs'!$K$4)),"",IF(O363&lt;0,Q362,(Q362+P363)))</f>
        <v/>
      </c>
      <c r="R363" t="str">
        <f>IF(OR(ISERROR(L363-S363),ISTEXT('Mortgage 1 Info Calcs'!$K$4)),"",L363-S363+M363)</f>
        <v/>
      </c>
      <c r="S363">
        <f>IF(OR(IF(ISERROR(ROUND((J363-Q363-'Mortgage 1 Info Calcs'!F$24)*(G363/12),2)),0,(J363-O363-Q363-'Mortgage 1 Info Calcs'!F$24)*(G363/12)),,,ISTEXT('Mortgage 1 Info Calcs'!K$4)),IF(((J363-Q363-'Mortgage 1 Info Calcs'!F$24)*(G363/12))&gt;0,((J363-Q363-'Mortgage 1 Info Calcs'!F$24)*(G363/12)),0),0)</f>
        <v>0</v>
      </c>
      <c r="T363" t="str">
        <f>IF(OR(ISERROR(SUM(R$12:R363)),(ISTEXT(T362)),(T362=(SUM(R$12:R363)))),"",SUM(R$12:R363))</f>
        <v/>
      </c>
      <c r="U363">
        <f>SUM(S$12:S363)</f>
        <v>93290.420445652606</v>
      </c>
      <c r="V363" t="e">
        <f>IF(ISBLANK('Mortgage 1 Info Calcs'!F$28),"",IF((O363+Q363)&gt;0,((O363+Q363)*G363/12)-((O363+Q363)*(('Mortgage 1 Info Calcs'!F$28)-('Mortgage 1 Info Calcs'!F$28*'Mortgage 1 Info Calcs'!G$29))/12),""))</f>
        <v>#VALUE!</v>
      </c>
      <c r="W363" t="e">
        <f>IF(ISTEXT(V363),"",SUM(V$12:V363))</f>
        <v>#VALUE!</v>
      </c>
      <c r="X363" t="str">
        <f>IF(OR(J363=Q363,ISTEXT(Y362),ISTEXT('Mortgage 1 Info Calcs'!$F$17)),"",IF(('Mortgage 1 Info Calcs'!F$18*12)&gt;C362+1,IF(C362='Mortgage 1 Info Calcs'!F$18*12,0,'Mortgage 1 Info Calcs'!F$19+Y363*('Mortgage 1 Info Calcs'!F$17)),'Mortgage 1 Info Calcs'!F$19))</f>
        <v/>
      </c>
      <c r="Y363" t="str">
        <f>IF(OR(ISERROR(J363-R363-M363),IF(ISERROR((J363-R363-M363)=0),"True",(J363-R363-M363)=0),ISTEXT('Mortgage 1 Info Calcs'!$K$4)),"",IF((J363&gt;(L363+M363)),(FV((G363/'Mortgage 1 Variables'!E$43),1,(L363+M363),-J363+Q363+'Mortgage 1 Info Calcs'!F$24,0))+Q363+'Mortgage 1 Info Calcs'!F$24+IF(I363&gt;0,0,-I363),""))</f>
        <v/>
      </c>
      <c r="Z363" s="67" t="e">
        <f>IF((FV(IF(G363=0,'Mortgage 1 Info Calcs'!F$8,G363)/12,1,PMT(IF(G363=0,'Mortgage 1 Info Calcs'!F$8,G363)/12,('Mortgage 1 Info Calcs'!F$9*12)-C362,-Z362,0),-Z362,0))&gt;0,(FV(IF(G363=0,'Mortgage 1 Info Calcs'!F$8,G363)/12,1,PMT(IF(G363=0,'Mortgage 1 Info Calcs'!F$8,G363)/12,('Mortgage 1 Info Calcs'!F$9*12)-C362,-Z362,0),-Z362,0)),0)</f>
        <v>#NUM!</v>
      </c>
      <c r="AA363" s="67" t="e">
        <f>IF(Z363&lt;=0,0,(IPMT(IF(G363=0,'Mortgage 1 Info Calcs'!F$8,G363)/12,1,('Mortgage 1 Info Calcs'!F$9*12)-C362,-Z362,0)))</f>
        <v>#NUM!</v>
      </c>
      <c r="AB363" s="67">
        <f>IF(C363&lt;('Mortgage 1 Info Calcs'!F$9*12),SUM(AA$12:AA363),0)</f>
        <v>0</v>
      </c>
      <c r="AC363" s="14">
        <v>352</v>
      </c>
      <c r="AD363" s="174">
        <f t="shared" si="33"/>
        <v>29.333333333333332</v>
      </c>
      <c r="AE363" s="174" t="str">
        <f>IF(Y363="","",IF(J$12+X363='Mortgage 2 Monthly calcs'!J$12+'Mortgage 2 Monthly calcs'!V363,"",IF(J$12+X363&gt;'Mortgage 2 Monthly calcs'!J$12+'Mortgage 2 Monthly calcs'!V363,IF(Y363+X363+'Mortgage 1 Info Calcs'!F$15&gt;'Mortgage 2 Monthly calcs'!W363+'Mortgage 2 Monthly calcs'!V363,"",C363),IF(Y363+X363&lt;'Mortgage 2 Monthly calcs'!W363+'Mortgage 2 Monthly calcs'!V363,"",C363))))</f>
        <v/>
      </c>
      <c r="AG363" s="16"/>
      <c r="AH363" s="16"/>
      <c r="AI363" s="15"/>
    </row>
    <row r="364" spans="2:35" ht="11.25" customHeight="1" x14ac:dyDescent="0.25">
      <c r="B364">
        <f t="shared" si="31"/>
        <v>29.416666666666668</v>
      </c>
      <c r="C364">
        <v>353</v>
      </c>
      <c r="D364" t="str">
        <f>IF(J1132=1,F355+1,"")</f>
        <v/>
      </c>
      <c r="E364" t="str">
        <f t="shared" si="34"/>
        <v/>
      </c>
      <c r="F364" t="str">
        <f>VLOOKUP('Mortgage 1 Variables'!D$12,'Mortgage 1 Variables'!B$8:C$19,2)</f>
        <v>Mar</v>
      </c>
      <c r="G364">
        <f>IF(ISBLANK('Mortgage 1 Monthly Table'!G364),IF(OR(J364=Q364,ISTEXT(Y363),ISTEXT('Mortgage 1 Info Calcs'!$K$4)),0,IF(('Mortgage 1 Info Calcs'!F$7*12)&gt;C363,G363,IF(C363='Mortgage 1 Info Calcs'!F$7*12,'Mortgage 1 Info Calcs'!F$8,G363))),'Mortgage 1 Monthly Table'!G364)</f>
        <v>0</v>
      </c>
      <c r="H364" t="e">
        <f>((PMT(G364/'Mortgage 1 Variables'!E$43,('Mortgage 1 Info Calcs'!F$9*'Mortgage 1 Variables'!E$43)-C363,-J364,0)))</f>
        <v>#VALUE!</v>
      </c>
      <c r="I364">
        <f>IF(OR(ISERROR(((IPMT(G364/'Mortgage 1 Variables'!E$43,1,'Mortgage 1 Info Calcs'!F$9*'Mortgage 1 Variables'!E$43,-J364+Q364+'Mortgage 1 Info Calcs'!F$24,IF('Mortgage 1 Info Calcs'!F$5="Interest Only",-J364+Q364+'Mortgage 1 Info Calcs'!F$24,0))))),(((IPMT(G364/'Mortgage 1 Variables'!E$43,1,'Mortgage 1 Info Calcs'!F$9*'Mortgage 1 Variables'!E$43,-J$12,-J$12)))=0)),0,((IPMT(G364/'Mortgage 1 Variables'!E$43,1,'Mortgage 1 Info Calcs'!F$9*'Mortgage 1 Variables'!E$43,-J364+Q364+'Mortgage 1 Info Calcs'!F$24,IF('Mortgage 1 Info Calcs'!F$5="Interest Only",-J364+Q364+'Mortgage 1 Info Calcs'!F$24,0)))))</f>
        <v>0</v>
      </c>
      <c r="J364" t="str">
        <f>IF(Y363&gt;0,IF(ISTEXT('Mortgage 1 Info Calcs'!K$4),"0",IF(ISTEXT(Y363),Y363,Y363+(IF(ISTEXT(K364),0,K364)))),0)</f>
        <v/>
      </c>
      <c r="K364">
        <f>IF(ISBLANK('Mortgage 1 Monthly Table'!L364),0,'Mortgage 1 Monthly Table'!L364)</f>
        <v>0</v>
      </c>
      <c r="L364" t="e">
        <f>IF(ISBLANK('Mortgage 1 Monthly Table'!N364),IF('Mortgage 1 Info Calcs'!F$13="Calculated",IF('Mortgage 1 Info Calcs'!F$22="Keep Same",IF('Mortgage 1 Info Calcs'!F$5="Interest Only",IF(OR(I364&gt;L363,J364=""),I364,IF(J364&lt;L363,IF(J364&lt;L363,J364+I364,IF(L363+M363&gt;J364,L363+I364,L363)),IF(L363+M363&gt;J364,L363+I364,L363))),IF(H364&gt;L363,H364,IF(J364&gt;L363,IF(L363+M363&gt;J364,L363+I364,L363),J364+S364))),IF('Mortgage 1 Info Calcs'!F$5="Interest Only",'Mortgage 1 Monthly Calcs'!I364,'Mortgage 1 Monthly Calcs'!H364)),'Mortgage 1 Monthly Calcs'!L363),'Mortgage 1 Monthly Table'!N364)</f>
        <v>#VALUE!</v>
      </c>
      <c r="M364" t="str">
        <f>IF(ISBLANK('Mortgage 1 Monthly Table'!P364),IF(N363&gt;J364,IF(J364&gt;L363,J364-L363,0),IF(OR(OR(Y363&lt;0,ISTEXT(Y363)),ISTEXT('Mortgage 1 Info Calcs'!$K$4)),"",'Mortgage 1 Info Calcs'!F$21)),'Mortgage 1 Monthly Table'!P364)</f>
        <v/>
      </c>
      <c r="N364" t="str">
        <f t="shared" si="32"/>
        <v/>
      </c>
      <c r="O364" t="str">
        <f>IF(OR(OR(Y363&lt;0,ISTEXT(Y363)),ISTEXT('Mortgage 1 Info Calcs'!$K$4)),"",(O363+M364))</f>
        <v/>
      </c>
      <c r="P364">
        <f>IF(ISBLANK('Mortgage 1 Monthly Table'!T364),IF(ISTEXT(J364),0,IF(OR(Y363&lt;Q363,AND(Y363&lt;0,NOT(ISTEXT(Y363))),ISTEXT('Mortgage 1 Info Calcs'!$K$4)),IF(-Y363&gt;P363,-Y363,Y363-Q363),IF(J364="",0,'Mortgage 1 Info Calcs'!F$26))),'Mortgage 1 Monthly Table'!T364)</f>
        <v>0</v>
      </c>
      <c r="Q364" t="str">
        <f>IF(OR(OR(Y363&lt;0,ISTEXT(Y363)),ISTEXT('Mortgage 1 Info Calcs'!$K$4)),"",IF(O364&lt;0,Q363,(Q363+P364)))</f>
        <v/>
      </c>
      <c r="R364" t="str">
        <f>IF(OR(ISERROR(L364-S364),ISTEXT('Mortgage 1 Info Calcs'!$K$4)),"",L364-S364+M364)</f>
        <v/>
      </c>
      <c r="S364">
        <f>IF(OR(IF(ISERROR(ROUND((J364-Q364-'Mortgage 1 Info Calcs'!F$24)*(G364/12),2)),0,(J364-O364-Q364-'Mortgage 1 Info Calcs'!F$24)*(G364/12)),,,ISTEXT('Mortgage 1 Info Calcs'!K$4)),IF(((J364-Q364-'Mortgage 1 Info Calcs'!F$24)*(G364/12))&gt;0,((J364-Q364-'Mortgage 1 Info Calcs'!F$24)*(G364/12)),0),0)</f>
        <v>0</v>
      </c>
      <c r="T364" t="str">
        <f>IF(OR(ISERROR(SUM(R$12:R364)),(ISTEXT(T363)),(T363=(SUM(R$12:R364)))),"",SUM(R$12:R364))</f>
        <v/>
      </c>
      <c r="U364">
        <f>SUM(S$12:S364)</f>
        <v>93290.420445652606</v>
      </c>
      <c r="V364" t="e">
        <f>IF(ISBLANK('Mortgage 1 Info Calcs'!F$28),"",IF((O364+Q364)&gt;0,((O364+Q364)*G364/12)-((O364+Q364)*(('Mortgage 1 Info Calcs'!F$28)-('Mortgage 1 Info Calcs'!F$28*'Mortgage 1 Info Calcs'!G$29))/12),""))</f>
        <v>#VALUE!</v>
      </c>
      <c r="W364" t="e">
        <f>IF(ISTEXT(V364),"",SUM(V$12:V364))</f>
        <v>#VALUE!</v>
      </c>
      <c r="X364" t="str">
        <f>IF(OR(J364=Q364,ISTEXT(Y363),ISTEXT('Mortgage 1 Info Calcs'!$F$17)),"",IF(('Mortgage 1 Info Calcs'!F$18*12)&gt;C363+1,IF(C363='Mortgage 1 Info Calcs'!F$18*12,0,'Mortgage 1 Info Calcs'!F$19+Y364*('Mortgage 1 Info Calcs'!F$17)),'Mortgage 1 Info Calcs'!F$19))</f>
        <v/>
      </c>
      <c r="Y364" t="str">
        <f>IF(OR(ISERROR(J364-R364-M364),IF(ISERROR((J364-R364-M364)=0),"True",(J364-R364-M364)=0),ISTEXT('Mortgage 1 Info Calcs'!$K$4)),"",IF((J364&gt;(L364+M364)),(FV((G364/'Mortgage 1 Variables'!E$43),1,(L364+M364),-J364+Q364+'Mortgage 1 Info Calcs'!F$24,0))+Q364+'Mortgage 1 Info Calcs'!F$24+IF(I364&gt;0,0,-I364),""))</f>
        <v/>
      </c>
      <c r="Z364" s="67" t="e">
        <f>IF((FV(IF(G364=0,'Mortgage 1 Info Calcs'!F$8,G364)/12,1,PMT(IF(G364=0,'Mortgage 1 Info Calcs'!F$8,G364)/12,('Mortgage 1 Info Calcs'!F$9*12)-C363,-Z363,0),-Z363,0))&gt;0,(FV(IF(G364=0,'Mortgage 1 Info Calcs'!F$8,G364)/12,1,PMT(IF(G364=0,'Mortgage 1 Info Calcs'!F$8,G364)/12,('Mortgage 1 Info Calcs'!F$9*12)-C363,-Z363,0),-Z363,0)),0)</f>
        <v>#NUM!</v>
      </c>
      <c r="AA364" s="67" t="e">
        <f>IF(Z364&lt;=0,0,(IPMT(IF(G364=0,'Mortgage 1 Info Calcs'!F$8,G364)/12,1,('Mortgage 1 Info Calcs'!F$9*12)-C363,-Z363,0)))</f>
        <v>#NUM!</v>
      </c>
      <c r="AB364" s="67">
        <f>IF(C364&lt;('Mortgage 1 Info Calcs'!F$9*12),SUM(AA$12:AA364),0)</f>
        <v>0</v>
      </c>
      <c r="AC364" s="14">
        <v>353</v>
      </c>
      <c r="AD364" s="174">
        <f t="shared" si="33"/>
        <v>29.416666666666668</v>
      </c>
      <c r="AE364" s="174" t="str">
        <f>IF(Y364="","",IF(J$12+X364='Mortgage 2 Monthly calcs'!J$12+'Mortgage 2 Monthly calcs'!V364,"",IF(J$12+X364&gt;'Mortgage 2 Monthly calcs'!J$12+'Mortgage 2 Monthly calcs'!V364,IF(Y364+X364+'Mortgage 1 Info Calcs'!F$15&gt;'Mortgage 2 Monthly calcs'!W364+'Mortgage 2 Monthly calcs'!V364,"",C364),IF(Y364+X364&lt;'Mortgage 2 Monthly calcs'!W364+'Mortgage 2 Monthly calcs'!V364,"",C364))))</f>
        <v/>
      </c>
      <c r="AG364" s="16"/>
      <c r="AH364" s="16"/>
      <c r="AI364" s="15"/>
    </row>
    <row r="365" spans="2:35" ht="11.25" customHeight="1" x14ac:dyDescent="0.25">
      <c r="B365">
        <f t="shared" si="31"/>
        <v>29.5</v>
      </c>
      <c r="C365">
        <v>354</v>
      </c>
      <c r="D365" t="str">
        <f>IF(J1133=1,F355+1,"")</f>
        <v/>
      </c>
      <c r="E365" t="str">
        <f t="shared" si="34"/>
        <v/>
      </c>
      <c r="F365" t="str">
        <f>VLOOKUP('Mortgage 1 Variables'!D$13,'Mortgage 1 Variables'!B$8:C$19,2)</f>
        <v>Apr</v>
      </c>
      <c r="G365">
        <f>IF(ISBLANK('Mortgage 1 Monthly Table'!G365),IF(OR(J365=Q365,ISTEXT(Y364),ISTEXT('Mortgage 1 Info Calcs'!$K$4)),0,IF(('Mortgage 1 Info Calcs'!F$7*12)&gt;C364,G364,IF(C364='Mortgage 1 Info Calcs'!F$7*12,'Mortgage 1 Info Calcs'!F$8,G364))),'Mortgage 1 Monthly Table'!G365)</f>
        <v>0</v>
      </c>
      <c r="H365" t="e">
        <f>((PMT(G365/'Mortgage 1 Variables'!E$43,('Mortgage 1 Info Calcs'!F$9*'Mortgage 1 Variables'!E$43)-C364,-J365,0)))</f>
        <v>#VALUE!</v>
      </c>
      <c r="I365">
        <f>IF(OR(ISERROR(((IPMT(G365/'Mortgage 1 Variables'!E$43,1,'Mortgage 1 Info Calcs'!F$9*'Mortgage 1 Variables'!E$43,-J365+Q365+'Mortgage 1 Info Calcs'!F$24,IF('Mortgage 1 Info Calcs'!F$5="Interest Only",-J365+Q365+'Mortgage 1 Info Calcs'!F$24,0))))),(((IPMT(G365/'Mortgage 1 Variables'!E$43,1,'Mortgage 1 Info Calcs'!F$9*'Mortgage 1 Variables'!E$43,-J$12,-J$12)))=0)),0,((IPMT(G365/'Mortgage 1 Variables'!E$43,1,'Mortgage 1 Info Calcs'!F$9*'Mortgage 1 Variables'!E$43,-J365+Q365+'Mortgage 1 Info Calcs'!F$24,IF('Mortgage 1 Info Calcs'!F$5="Interest Only",-J365+Q365+'Mortgage 1 Info Calcs'!F$24,0)))))</f>
        <v>0</v>
      </c>
      <c r="J365" t="str">
        <f>IF(Y364&gt;0,IF(ISTEXT('Mortgage 1 Info Calcs'!K$4),"0",IF(ISTEXT(Y364),Y364,Y364+(IF(ISTEXT(K365),0,K365)))),0)</f>
        <v/>
      </c>
      <c r="K365">
        <f>IF(ISBLANK('Mortgage 1 Monthly Table'!L365),0,'Mortgage 1 Monthly Table'!L365)</f>
        <v>0</v>
      </c>
      <c r="L365" t="e">
        <f>IF(ISBLANK('Mortgage 1 Monthly Table'!N365),IF('Mortgage 1 Info Calcs'!F$13="Calculated",IF('Mortgage 1 Info Calcs'!F$22="Keep Same",IF('Mortgage 1 Info Calcs'!F$5="Interest Only",IF(OR(I365&gt;L364,J365=""),I365,IF(J365&lt;L364,IF(J365&lt;L364,J365+I365,IF(L364+M364&gt;J365,L364+I365,L364)),IF(L364+M364&gt;J365,L364+I365,L364))),IF(H365&gt;L364,H365,IF(J365&gt;L364,IF(L364+M364&gt;J365,L364+I365,L364),J365+S365))),IF('Mortgage 1 Info Calcs'!F$5="Interest Only",'Mortgage 1 Monthly Calcs'!I365,'Mortgage 1 Monthly Calcs'!H365)),'Mortgage 1 Monthly Calcs'!L364),'Mortgage 1 Monthly Table'!N365)</f>
        <v>#VALUE!</v>
      </c>
      <c r="M365" t="str">
        <f>IF(ISBLANK('Mortgage 1 Monthly Table'!P365),IF(N364&gt;J365,IF(J365&gt;L364,J365-L364,0),IF(OR(OR(Y364&lt;0,ISTEXT(Y364)),ISTEXT('Mortgage 1 Info Calcs'!$K$4)),"",'Mortgage 1 Info Calcs'!F$21)),'Mortgage 1 Monthly Table'!P365)</f>
        <v/>
      </c>
      <c r="N365" t="str">
        <f t="shared" si="32"/>
        <v/>
      </c>
      <c r="O365" t="str">
        <f>IF(OR(OR(Y364&lt;0,ISTEXT(Y364)),ISTEXT('Mortgage 1 Info Calcs'!$K$4)),"",(O364+M365))</f>
        <v/>
      </c>
      <c r="P365">
        <f>IF(ISBLANK('Mortgage 1 Monthly Table'!T365),IF(ISTEXT(J365),0,IF(OR(Y364&lt;Q364,AND(Y364&lt;0,NOT(ISTEXT(Y364))),ISTEXT('Mortgage 1 Info Calcs'!$K$4)),IF(-Y364&gt;P364,-Y364,Y364-Q364),IF(J365="",0,'Mortgage 1 Info Calcs'!F$26))),'Mortgage 1 Monthly Table'!T365)</f>
        <v>0</v>
      </c>
      <c r="Q365" t="str">
        <f>IF(OR(OR(Y364&lt;0,ISTEXT(Y364)),ISTEXT('Mortgage 1 Info Calcs'!$K$4)),"",IF(O365&lt;0,Q364,(Q364+P365)))</f>
        <v/>
      </c>
      <c r="R365" t="str">
        <f>IF(OR(ISERROR(L365-S365),ISTEXT('Mortgage 1 Info Calcs'!$K$4)),"",L365-S365+M365)</f>
        <v/>
      </c>
      <c r="S365">
        <f>IF(OR(IF(ISERROR(ROUND((J365-Q365-'Mortgage 1 Info Calcs'!F$24)*(G365/12),2)),0,(J365-O365-Q365-'Mortgage 1 Info Calcs'!F$24)*(G365/12)),,,ISTEXT('Mortgage 1 Info Calcs'!K$4)),IF(((J365-Q365-'Mortgage 1 Info Calcs'!F$24)*(G365/12))&gt;0,((J365-Q365-'Mortgage 1 Info Calcs'!F$24)*(G365/12)),0),0)</f>
        <v>0</v>
      </c>
      <c r="T365" t="str">
        <f>IF(OR(ISERROR(SUM(R$12:R365)),(ISTEXT(T364)),(T364=(SUM(R$12:R365)))),"",SUM(R$12:R365))</f>
        <v/>
      </c>
      <c r="U365">
        <f>SUM(S$12:S365)</f>
        <v>93290.420445652606</v>
      </c>
      <c r="V365" t="e">
        <f>IF(ISBLANK('Mortgage 1 Info Calcs'!F$28),"",IF((O365+Q365)&gt;0,((O365+Q365)*G365/12)-((O365+Q365)*(('Mortgage 1 Info Calcs'!F$28)-('Mortgage 1 Info Calcs'!F$28*'Mortgage 1 Info Calcs'!G$29))/12),""))</f>
        <v>#VALUE!</v>
      </c>
      <c r="W365" t="e">
        <f>IF(ISTEXT(V365),"",SUM(V$12:V365))</f>
        <v>#VALUE!</v>
      </c>
      <c r="X365" t="str">
        <f>IF(OR(J365=Q365,ISTEXT(Y364),ISTEXT('Mortgage 1 Info Calcs'!$F$17)),"",IF(('Mortgage 1 Info Calcs'!F$18*12)&gt;C364+1,IF(C364='Mortgage 1 Info Calcs'!F$18*12,0,'Mortgage 1 Info Calcs'!F$19+Y365*('Mortgage 1 Info Calcs'!F$17)),'Mortgage 1 Info Calcs'!F$19))</f>
        <v/>
      </c>
      <c r="Y365" t="str">
        <f>IF(OR(ISERROR(J365-R365-M365),IF(ISERROR((J365-R365-M365)=0),"True",(J365-R365-M365)=0),ISTEXT('Mortgage 1 Info Calcs'!$K$4)),"",IF((J365&gt;(L365+M365)),(FV((G365/'Mortgage 1 Variables'!E$43),1,(L365+M365),-J365+Q365+'Mortgage 1 Info Calcs'!F$24,0))+Q365+'Mortgage 1 Info Calcs'!F$24+IF(I365&gt;0,0,-I365),""))</f>
        <v/>
      </c>
      <c r="Z365" s="67" t="e">
        <f>IF((FV(IF(G365=0,'Mortgage 1 Info Calcs'!F$8,G365)/12,1,PMT(IF(G365=0,'Mortgage 1 Info Calcs'!F$8,G365)/12,('Mortgage 1 Info Calcs'!F$9*12)-C364,-Z364,0),-Z364,0))&gt;0,(FV(IF(G365=0,'Mortgage 1 Info Calcs'!F$8,G365)/12,1,PMT(IF(G365=0,'Mortgage 1 Info Calcs'!F$8,G365)/12,('Mortgage 1 Info Calcs'!F$9*12)-C364,-Z364,0),-Z364,0)),0)</f>
        <v>#NUM!</v>
      </c>
      <c r="AA365" s="67" t="e">
        <f>IF(Z365&lt;=0,0,(IPMT(IF(G365=0,'Mortgage 1 Info Calcs'!F$8,G365)/12,1,('Mortgage 1 Info Calcs'!F$9*12)-C364,-Z364,0)))</f>
        <v>#NUM!</v>
      </c>
      <c r="AB365" s="67">
        <f>IF(C365&lt;('Mortgage 1 Info Calcs'!F$9*12),SUM(AA$12:AA365),0)</f>
        <v>0</v>
      </c>
      <c r="AC365" s="14">
        <v>354</v>
      </c>
      <c r="AD365" s="174">
        <f t="shared" si="33"/>
        <v>29.5</v>
      </c>
      <c r="AE365" s="174" t="str">
        <f>IF(Y365="","",IF(J$12+X365='Mortgage 2 Monthly calcs'!J$12+'Mortgage 2 Monthly calcs'!V365,"",IF(J$12+X365&gt;'Mortgage 2 Monthly calcs'!J$12+'Mortgage 2 Monthly calcs'!V365,IF(Y365+X365+'Mortgage 1 Info Calcs'!F$15&gt;'Mortgage 2 Monthly calcs'!W365+'Mortgage 2 Monthly calcs'!V365,"",C365),IF(Y365+X365&lt;'Mortgage 2 Monthly calcs'!W365+'Mortgage 2 Monthly calcs'!V365,"",C365))))</f>
        <v/>
      </c>
      <c r="AG365" s="16"/>
      <c r="AH365" s="16"/>
      <c r="AI365" s="15"/>
    </row>
    <row r="366" spans="2:35" ht="11.25" customHeight="1" x14ac:dyDescent="0.25">
      <c r="B366">
        <f t="shared" si="31"/>
        <v>29.583333333333332</v>
      </c>
      <c r="C366">
        <v>355</v>
      </c>
      <c r="D366" t="str">
        <f>IF(J1134=1,F355+1,"")</f>
        <v/>
      </c>
      <c r="E366" t="str">
        <f t="shared" si="34"/>
        <v/>
      </c>
      <c r="F366" t="str">
        <f>VLOOKUP('Mortgage 1 Variables'!D$14,'Mortgage 1 Variables'!B$8:C$19,2)</f>
        <v>May</v>
      </c>
      <c r="G366">
        <f>IF(ISBLANK('Mortgage 1 Monthly Table'!G366),IF(OR(J366=Q366,ISTEXT(Y365),ISTEXT('Mortgage 1 Info Calcs'!$K$4)),0,IF(('Mortgage 1 Info Calcs'!F$7*12)&gt;C365,G365,IF(C365='Mortgage 1 Info Calcs'!F$7*12,'Mortgage 1 Info Calcs'!F$8,G365))),'Mortgage 1 Monthly Table'!G366)</f>
        <v>0</v>
      </c>
      <c r="H366" t="e">
        <f>((PMT(G366/'Mortgage 1 Variables'!E$43,('Mortgage 1 Info Calcs'!F$9*'Mortgage 1 Variables'!E$43)-C365,-J366,0)))</f>
        <v>#VALUE!</v>
      </c>
      <c r="I366">
        <f>IF(OR(ISERROR(((IPMT(G366/'Mortgage 1 Variables'!E$43,1,'Mortgage 1 Info Calcs'!F$9*'Mortgage 1 Variables'!E$43,-J366+Q366+'Mortgage 1 Info Calcs'!F$24,IF('Mortgage 1 Info Calcs'!F$5="Interest Only",-J366+Q366+'Mortgage 1 Info Calcs'!F$24,0))))),(((IPMT(G366/'Mortgage 1 Variables'!E$43,1,'Mortgage 1 Info Calcs'!F$9*'Mortgage 1 Variables'!E$43,-J$12,-J$12)))=0)),0,((IPMT(G366/'Mortgage 1 Variables'!E$43,1,'Mortgage 1 Info Calcs'!F$9*'Mortgage 1 Variables'!E$43,-J366+Q366+'Mortgage 1 Info Calcs'!F$24,IF('Mortgage 1 Info Calcs'!F$5="Interest Only",-J366+Q366+'Mortgage 1 Info Calcs'!F$24,0)))))</f>
        <v>0</v>
      </c>
      <c r="J366" t="str">
        <f>IF(Y365&gt;0,IF(ISTEXT('Mortgage 1 Info Calcs'!K$4),"0",IF(ISTEXT(Y365),Y365,Y365+(IF(ISTEXT(K366),0,K366)))),0)</f>
        <v/>
      </c>
      <c r="K366">
        <f>IF(ISBLANK('Mortgage 1 Monthly Table'!L366),0,'Mortgage 1 Monthly Table'!L366)</f>
        <v>0</v>
      </c>
      <c r="L366" t="e">
        <f>IF(ISBLANK('Mortgage 1 Monthly Table'!N366),IF('Mortgage 1 Info Calcs'!F$13="Calculated",IF('Mortgage 1 Info Calcs'!F$22="Keep Same",IF('Mortgage 1 Info Calcs'!F$5="Interest Only",IF(OR(I366&gt;L365,J366=""),I366,IF(J366&lt;L365,IF(J366&lt;L365,J366+I366,IF(L365+M365&gt;J366,L365+I366,L365)),IF(L365+M365&gt;J366,L365+I366,L365))),IF(H366&gt;L365,H366,IF(J366&gt;L365,IF(L365+M365&gt;J366,L365+I366,L365),J366+S366))),IF('Mortgage 1 Info Calcs'!F$5="Interest Only",'Mortgage 1 Monthly Calcs'!I366,'Mortgage 1 Monthly Calcs'!H366)),'Mortgage 1 Monthly Calcs'!L365),'Mortgage 1 Monthly Table'!N366)</f>
        <v>#VALUE!</v>
      </c>
      <c r="M366" t="str">
        <f>IF(ISBLANK('Mortgage 1 Monthly Table'!P366),IF(N365&gt;J366,IF(J366&gt;L365,J366-L365,0),IF(OR(OR(Y365&lt;0,ISTEXT(Y365)),ISTEXT('Mortgage 1 Info Calcs'!$K$4)),"",'Mortgage 1 Info Calcs'!F$21)),'Mortgage 1 Monthly Table'!P366)</f>
        <v/>
      </c>
      <c r="N366" t="str">
        <f t="shared" si="32"/>
        <v/>
      </c>
      <c r="O366" t="str">
        <f>IF(OR(OR(Y365&lt;0,ISTEXT(Y365)),ISTEXT('Mortgage 1 Info Calcs'!$K$4)),"",(O365+M366))</f>
        <v/>
      </c>
      <c r="P366">
        <f>IF(ISBLANK('Mortgage 1 Monthly Table'!T366),IF(ISTEXT(J366),0,IF(OR(Y365&lt;Q365,AND(Y365&lt;0,NOT(ISTEXT(Y365))),ISTEXT('Mortgage 1 Info Calcs'!$K$4)),IF(-Y365&gt;P365,-Y365,Y365-Q365),IF(J366="",0,'Mortgage 1 Info Calcs'!F$26))),'Mortgage 1 Monthly Table'!T366)</f>
        <v>0</v>
      </c>
      <c r="Q366" t="str">
        <f>IF(OR(OR(Y365&lt;0,ISTEXT(Y365)),ISTEXT('Mortgage 1 Info Calcs'!$K$4)),"",IF(O366&lt;0,Q365,(Q365+P366)))</f>
        <v/>
      </c>
      <c r="R366" t="str">
        <f>IF(OR(ISERROR(L366-S366),ISTEXT('Mortgage 1 Info Calcs'!$K$4)),"",L366-S366+M366)</f>
        <v/>
      </c>
      <c r="S366">
        <f>IF(OR(IF(ISERROR(ROUND((J366-Q366-'Mortgage 1 Info Calcs'!F$24)*(G366/12),2)),0,(J366-O366-Q366-'Mortgage 1 Info Calcs'!F$24)*(G366/12)),,,ISTEXT('Mortgage 1 Info Calcs'!K$4)),IF(((J366-Q366-'Mortgage 1 Info Calcs'!F$24)*(G366/12))&gt;0,((J366-Q366-'Mortgage 1 Info Calcs'!F$24)*(G366/12)),0),0)</f>
        <v>0</v>
      </c>
      <c r="T366" t="str">
        <f>IF(OR(ISERROR(SUM(R$12:R366)),(ISTEXT(T365)),(T365=(SUM(R$12:R366)))),"",SUM(R$12:R366))</f>
        <v/>
      </c>
      <c r="U366">
        <f>SUM(S$12:S366)</f>
        <v>93290.420445652606</v>
      </c>
      <c r="V366" t="e">
        <f>IF(ISBLANK('Mortgage 1 Info Calcs'!F$28),"",IF((O366+Q366)&gt;0,((O366+Q366)*G366/12)-((O366+Q366)*(('Mortgage 1 Info Calcs'!F$28)-('Mortgage 1 Info Calcs'!F$28*'Mortgage 1 Info Calcs'!G$29))/12),""))</f>
        <v>#VALUE!</v>
      </c>
      <c r="W366" t="e">
        <f>IF(ISTEXT(V366),"",SUM(V$12:V366))</f>
        <v>#VALUE!</v>
      </c>
      <c r="X366" t="str">
        <f>IF(OR(J366=Q366,ISTEXT(Y365),ISTEXT('Mortgage 1 Info Calcs'!$F$17)),"",IF(('Mortgage 1 Info Calcs'!F$18*12)&gt;C365+1,IF(C365='Mortgage 1 Info Calcs'!F$18*12,0,'Mortgage 1 Info Calcs'!F$19+Y366*('Mortgage 1 Info Calcs'!F$17)),'Mortgage 1 Info Calcs'!F$19))</f>
        <v/>
      </c>
      <c r="Y366" t="str">
        <f>IF(OR(ISERROR(J366-R366-M366),IF(ISERROR((J366-R366-M366)=0),"True",(J366-R366-M366)=0),ISTEXT('Mortgage 1 Info Calcs'!$K$4)),"",IF((J366&gt;(L366+M366)),(FV((G366/'Mortgage 1 Variables'!E$43),1,(L366+M366),-J366+Q366+'Mortgage 1 Info Calcs'!F$24,0))+Q366+'Mortgage 1 Info Calcs'!F$24+IF(I366&gt;0,0,-I366),""))</f>
        <v/>
      </c>
      <c r="Z366" s="67" t="e">
        <f>IF((FV(IF(G366=0,'Mortgage 1 Info Calcs'!F$8,G366)/12,1,PMT(IF(G366=0,'Mortgage 1 Info Calcs'!F$8,G366)/12,('Mortgage 1 Info Calcs'!F$9*12)-C365,-Z365,0),-Z365,0))&gt;0,(FV(IF(G366=0,'Mortgage 1 Info Calcs'!F$8,G366)/12,1,PMT(IF(G366=0,'Mortgage 1 Info Calcs'!F$8,G366)/12,('Mortgage 1 Info Calcs'!F$9*12)-C365,-Z365,0),-Z365,0)),0)</f>
        <v>#NUM!</v>
      </c>
      <c r="AA366" s="67" t="e">
        <f>IF(Z366&lt;=0,0,(IPMT(IF(G366=0,'Mortgage 1 Info Calcs'!F$8,G366)/12,1,('Mortgage 1 Info Calcs'!F$9*12)-C365,-Z365,0)))</f>
        <v>#NUM!</v>
      </c>
      <c r="AB366" s="67">
        <f>IF(C366&lt;('Mortgage 1 Info Calcs'!F$9*12),SUM(AA$12:AA366),0)</f>
        <v>0</v>
      </c>
      <c r="AC366" s="14">
        <v>355</v>
      </c>
      <c r="AD366" s="174">
        <f t="shared" si="33"/>
        <v>29.583333333333332</v>
      </c>
      <c r="AE366" s="174" t="str">
        <f>IF(Y366="","",IF(J$12+X366='Mortgage 2 Monthly calcs'!J$12+'Mortgage 2 Monthly calcs'!V366,"",IF(J$12+X366&gt;'Mortgage 2 Monthly calcs'!J$12+'Mortgage 2 Monthly calcs'!V366,IF(Y366+X366+'Mortgage 1 Info Calcs'!F$15&gt;'Mortgage 2 Monthly calcs'!W366+'Mortgage 2 Monthly calcs'!V366,"",C366),IF(Y366+X366&lt;'Mortgage 2 Monthly calcs'!W366+'Mortgage 2 Monthly calcs'!V366,"",C366))))</f>
        <v/>
      </c>
      <c r="AG366" s="16"/>
      <c r="AH366" s="16"/>
      <c r="AI366" s="15"/>
    </row>
    <row r="367" spans="2:35" ht="11.25" customHeight="1" x14ac:dyDescent="0.25">
      <c r="B367">
        <f t="shared" si="31"/>
        <v>29.666666666666668</v>
      </c>
      <c r="C367">
        <v>356</v>
      </c>
      <c r="D367" t="str">
        <f>IF(J1135=1,F355+1,"")</f>
        <v/>
      </c>
      <c r="E367" t="str">
        <f t="shared" si="34"/>
        <v/>
      </c>
      <c r="F367" t="str">
        <f>VLOOKUP('Mortgage 1 Variables'!D$15,'Mortgage 1 Variables'!B$8:C$19,2)</f>
        <v>Jun</v>
      </c>
      <c r="G367">
        <f>IF(ISBLANK('Mortgage 1 Monthly Table'!G367),IF(OR(J367=Q367,ISTEXT(Y366),ISTEXT('Mortgage 1 Info Calcs'!$K$4)),0,IF(('Mortgage 1 Info Calcs'!F$7*12)&gt;C366,G366,IF(C366='Mortgage 1 Info Calcs'!F$7*12,'Mortgage 1 Info Calcs'!F$8,G366))),'Mortgage 1 Monthly Table'!G367)</f>
        <v>0</v>
      </c>
      <c r="H367" t="e">
        <f>((PMT(G367/'Mortgage 1 Variables'!E$43,('Mortgage 1 Info Calcs'!F$9*'Mortgage 1 Variables'!E$43)-C366,-J367,0)))</f>
        <v>#VALUE!</v>
      </c>
      <c r="I367">
        <f>IF(OR(ISERROR(((IPMT(G367/'Mortgage 1 Variables'!E$43,1,'Mortgage 1 Info Calcs'!F$9*'Mortgage 1 Variables'!E$43,-J367+Q367+'Mortgage 1 Info Calcs'!F$24,IF('Mortgage 1 Info Calcs'!F$5="Interest Only",-J367+Q367+'Mortgage 1 Info Calcs'!F$24,0))))),(((IPMT(G367/'Mortgage 1 Variables'!E$43,1,'Mortgage 1 Info Calcs'!F$9*'Mortgage 1 Variables'!E$43,-J$12,-J$12)))=0)),0,((IPMT(G367/'Mortgage 1 Variables'!E$43,1,'Mortgage 1 Info Calcs'!F$9*'Mortgage 1 Variables'!E$43,-J367+Q367+'Mortgage 1 Info Calcs'!F$24,IF('Mortgage 1 Info Calcs'!F$5="Interest Only",-J367+Q367+'Mortgage 1 Info Calcs'!F$24,0)))))</f>
        <v>0</v>
      </c>
      <c r="J367" t="str">
        <f>IF(Y366&gt;0,IF(ISTEXT('Mortgage 1 Info Calcs'!K$4),"0",IF(ISTEXT(Y366),Y366,Y366+(IF(ISTEXT(K367),0,K367)))),0)</f>
        <v/>
      </c>
      <c r="K367">
        <f>IF(ISBLANK('Mortgage 1 Monthly Table'!L367),0,'Mortgage 1 Monthly Table'!L367)</f>
        <v>0</v>
      </c>
      <c r="L367" t="e">
        <f>IF(ISBLANK('Mortgage 1 Monthly Table'!N367),IF('Mortgage 1 Info Calcs'!F$13="Calculated",IF('Mortgage 1 Info Calcs'!F$22="Keep Same",IF('Mortgage 1 Info Calcs'!F$5="Interest Only",IF(OR(I367&gt;L366,J367=""),I367,IF(J367&lt;L366,IF(J367&lt;L366,J367+I367,IF(L366+M366&gt;J367,L366+I367,L366)),IF(L366+M366&gt;J367,L366+I367,L366))),IF(H367&gt;L366,H367,IF(J367&gt;L366,IF(L366+M366&gt;J367,L366+I367,L366),J367+S367))),IF('Mortgage 1 Info Calcs'!F$5="Interest Only",'Mortgage 1 Monthly Calcs'!I367,'Mortgage 1 Monthly Calcs'!H367)),'Mortgage 1 Monthly Calcs'!L366),'Mortgage 1 Monthly Table'!N367)</f>
        <v>#VALUE!</v>
      </c>
      <c r="M367" t="str">
        <f>IF(ISBLANK('Mortgage 1 Monthly Table'!P367),IF(N366&gt;J367,IF(J367&gt;L366,J367-L366,0),IF(OR(OR(Y366&lt;0,ISTEXT(Y366)),ISTEXT('Mortgage 1 Info Calcs'!$K$4)),"",'Mortgage 1 Info Calcs'!F$21)),'Mortgage 1 Monthly Table'!P367)</f>
        <v/>
      </c>
      <c r="N367" t="str">
        <f t="shared" si="32"/>
        <v/>
      </c>
      <c r="O367" t="str">
        <f>IF(OR(OR(Y366&lt;0,ISTEXT(Y366)),ISTEXT('Mortgage 1 Info Calcs'!$K$4)),"",(O366+M367))</f>
        <v/>
      </c>
      <c r="P367">
        <f>IF(ISBLANK('Mortgage 1 Monthly Table'!T367),IF(ISTEXT(J367),0,IF(OR(Y366&lt;Q366,AND(Y366&lt;0,NOT(ISTEXT(Y366))),ISTEXT('Mortgage 1 Info Calcs'!$K$4)),IF(-Y366&gt;P366,-Y366,Y366-Q366),IF(J367="",0,'Mortgage 1 Info Calcs'!F$26))),'Mortgage 1 Monthly Table'!T367)</f>
        <v>0</v>
      </c>
      <c r="Q367" t="str">
        <f>IF(OR(OR(Y366&lt;0,ISTEXT(Y366)),ISTEXT('Mortgage 1 Info Calcs'!$K$4)),"",IF(O367&lt;0,Q366,(Q366+P367)))</f>
        <v/>
      </c>
      <c r="R367" t="str">
        <f>IF(OR(ISERROR(L367-S367),ISTEXT('Mortgage 1 Info Calcs'!$K$4)),"",L367-S367+M367)</f>
        <v/>
      </c>
      <c r="S367">
        <f>IF(OR(IF(ISERROR(ROUND((J367-Q367-'Mortgage 1 Info Calcs'!F$24)*(G367/12),2)),0,(J367-O367-Q367-'Mortgage 1 Info Calcs'!F$24)*(G367/12)),,,ISTEXT('Mortgage 1 Info Calcs'!K$4)),IF(((J367-Q367-'Mortgage 1 Info Calcs'!F$24)*(G367/12))&gt;0,((J367-Q367-'Mortgage 1 Info Calcs'!F$24)*(G367/12)),0),0)</f>
        <v>0</v>
      </c>
      <c r="T367" t="str">
        <f>IF(OR(ISERROR(SUM(R$12:R367)),(ISTEXT(T366)),(T366=(SUM(R$12:R367)))),"",SUM(R$12:R367))</f>
        <v/>
      </c>
      <c r="U367">
        <f>SUM(S$12:S367)</f>
        <v>93290.420445652606</v>
      </c>
      <c r="V367" t="e">
        <f>IF(ISBLANK('Mortgage 1 Info Calcs'!F$28),"",IF((O367+Q367)&gt;0,((O367+Q367)*G367/12)-((O367+Q367)*(('Mortgage 1 Info Calcs'!F$28)-('Mortgage 1 Info Calcs'!F$28*'Mortgage 1 Info Calcs'!G$29))/12),""))</f>
        <v>#VALUE!</v>
      </c>
      <c r="W367" t="e">
        <f>IF(ISTEXT(V367),"",SUM(V$12:V367))</f>
        <v>#VALUE!</v>
      </c>
      <c r="X367" t="str">
        <f>IF(OR(J367=Q367,ISTEXT(Y366),ISTEXT('Mortgage 1 Info Calcs'!$F$17)),"",IF(('Mortgage 1 Info Calcs'!F$18*12)&gt;C366+1,IF(C366='Mortgage 1 Info Calcs'!F$18*12,0,'Mortgage 1 Info Calcs'!F$19+Y367*('Mortgage 1 Info Calcs'!F$17)),'Mortgage 1 Info Calcs'!F$19))</f>
        <v/>
      </c>
      <c r="Y367" t="str">
        <f>IF(OR(ISERROR(J367-R367-M367),IF(ISERROR((J367-R367-M367)=0),"True",(J367-R367-M367)=0),ISTEXT('Mortgage 1 Info Calcs'!$K$4)),"",IF((J367&gt;(L367+M367)),(FV((G367/'Mortgage 1 Variables'!E$43),1,(L367+M367),-J367+Q367+'Mortgage 1 Info Calcs'!F$24,0))+Q367+'Mortgage 1 Info Calcs'!F$24+IF(I367&gt;0,0,-I367),""))</f>
        <v/>
      </c>
      <c r="Z367" s="67" t="e">
        <f>IF((FV(IF(G367=0,'Mortgage 1 Info Calcs'!F$8,G367)/12,1,PMT(IF(G367=0,'Mortgage 1 Info Calcs'!F$8,G367)/12,('Mortgage 1 Info Calcs'!F$9*12)-C366,-Z366,0),-Z366,0))&gt;0,(FV(IF(G367=0,'Mortgage 1 Info Calcs'!F$8,G367)/12,1,PMT(IF(G367=0,'Mortgage 1 Info Calcs'!F$8,G367)/12,('Mortgage 1 Info Calcs'!F$9*12)-C366,-Z366,0),-Z366,0)),0)</f>
        <v>#NUM!</v>
      </c>
      <c r="AA367" s="67" t="e">
        <f>IF(Z367&lt;=0,0,(IPMT(IF(G367=0,'Mortgage 1 Info Calcs'!F$8,G367)/12,1,('Mortgage 1 Info Calcs'!F$9*12)-C366,-Z366,0)))</f>
        <v>#NUM!</v>
      </c>
      <c r="AB367" s="67">
        <f>IF(C367&lt;('Mortgage 1 Info Calcs'!F$9*12),SUM(AA$12:AA367),0)</f>
        <v>0</v>
      </c>
      <c r="AC367" s="14">
        <v>356</v>
      </c>
      <c r="AD367" s="174">
        <f t="shared" si="33"/>
        <v>29.666666666666668</v>
      </c>
      <c r="AE367" s="174" t="str">
        <f>IF(Y367="","",IF(J$12+X367='Mortgage 2 Monthly calcs'!J$12+'Mortgage 2 Monthly calcs'!V367,"",IF(J$12+X367&gt;'Mortgage 2 Monthly calcs'!J$12+'Mortgage 2 Monthly calcs'!V367,IF(Y367+X367+'Mortgage 1 Info Calcs'!F$15&gt;'Mortgage 2 Monthly calcs'!W367+'Mortgage 2 Monthly calcs'!V367,"",C367),IF(Y367+X367&lt;'Mortgage 2 Monthly calcs'!W367+'Mortgage 2 Monthly calcs'!V367,"",C367))))</f>
        <v/>
      </c>
      <c r="AG367" s="16"/>
      <c r="AH367" s="16"/>
      <c r="AI367" s="15"/>
    </row>
    <row r="368" spans="2:35" ht="11.25" customHeight="1" x14ac:dyDescent="0.25">
      <c r="B368">
        <f t="shared" si="31"/>
        <v>29.75</v>
      </c>
      <c r="C368">
        <v>357</v>
      </c>
      <c r="D368" t="str">
        <f>IF(J1136=1,F355+1,"")</f>
        <v/>
      </c>
      <c r="E368" t="str">
        <f t="shared" si="34"/>
        <v/>
      </c>
      <c r="F368" t="str">
        <f>VLOOKUP('Mortgage 1 Variables'!D$16,'Mortgage 1 Variables'!B$8:C$19,2)</f>
        <v>Jul</v>
      </c>
      <c r="G368">
        <f>IF(ISBLANK('Mortgage 1 Monthly Table'!G368),IF(OR(J368=Q368,ISTEXT(Y367),ISTEXT('Mortgage 1 Info Calcs'!$K$4)),0,IF(('Mortgage 1 Info Calcs'!F$7*12)&gt;C367,G367,IF(C367='Mortgage 1 Info Calcs'!F$7*12,'Mortgage 1 Info Calcs'!F$8,G367))),'Mortgage 1 Monthly Table'!G368)</f>
        <v>0</v>
      </c>
      <c r="H368" t="e">
        <f>((PMT(G368/'Mortgage 1 Variables'!E$43,('Mortgage 1 Info Calcs'!F$9*'Mortgage 1 Variables'!E$43)-C367,-J368,0)))</f>
        <v>#VALUE!</v>
      </c>
      <c r="I368">
        <f>IF(OR(ISERROR(((IPMT(G368/'Mortgage 1 Variables'!E$43,1,'Mortgage 1 Info Calcs'!F$9*'Mortgage 1 Variables'!E$43,-J368+Q368+'Mortgage 1 Info Calcs'!F$24,IF('Mortgage 1 Info Calcs'!F$5="Interest Only",-J368+Q368+'Mortgage 1 Info Calcs'!F$24,0))))),(((IPMT(G368/'Mortgage 1 Variables'!E$43,1,'Mortgage 1 Info Calcs'!F$9*'Mortgage 1 Variables'!E$43,-J$12,-J$12)))=0)),0,((IPMT(G368/'Mortgage 1 Variables'!E$43,1,'Mortgage 1 Info Calcs'!F$9*'Mortgage 1 Variables'!E$43,-J368+Q368+'Mortgage 1 Info Calcs'!F$24,IF('Mortgage 1 Info Calcs'!F$5="Interest Only",-J368+Q368+'Mortgage 1 Info Calcs'!F$24,0)))))</f>
        <v>0</v>
      </c>
      <c r="J368" t="str">
        <f>IF(Y367&gt;0,IF(ISTEXT('Mortgage 1 Info Calcs'!K$4),"0",IF(ISTEXT(Y367),Y367,Y367+(IF(ISTEXT(K368),0,K368)))),0)</f>
        <v/>
      </c>
      <c r="K368">
        <f>IF(ISBLANK('Mortgage 1 Monthly Table'!L368),0,'Mortgage 1 Monthly Table'!L368)</f>
        <v>0</v>
      </c>
      <c r="L368" t="e">
        <f>IF(ISBLANK('Mortgage 1 Monthly Table'!N368),IF('Mortgage 1 Info Calcs'!F$13="Calculated",IF('Mortgage 1 Info Calcs'!F$22="Keep Same",IF('Mortgage 1 Info Calcs'!F$5="Interest Only",IF(OR(I368&gt;L367,J368=""),I368,IF(J368&lt;L367,IF(J368&lt;L367,J368+I368,IF(L367+M367&gt;J368,L367+I368,L367)),IF(L367+M367&gt;J368,L367+I368,L367))),IF(H368&gt;L367,H368,IF(J368&gt;L367,IF(L367+M367&gt;J368,L367+I368,L367),J368+S368))),IF('Mortgage 1 Info Calcs'!F$5="Interest Only",'Mortgage 1 Monthly Calcs'!I368,'Mortgage 1 Monthly Calcs'!H368)),'Mortgage 1 Monthly Calcs'!L367),'Mortgage 1 Monthly Table'!N368)</f>
        <v>#VALUE!</v>
      </c>
      <c r="M368" t="str">
        <f>IF(ISBLANK('Mortgage 1 Monthly Table'!P368),IF(N367&gt;J368,IF(J368&gt;L367,J368-L367,0),IF(OR(OR(Y367&lt;0,ISTEXT(Y367)),ISTEXT('Mortgage 1 Info Calcs'!$K$4)),"",'Mortgage 1 Info Calcs'!F$21)),'Mortgage 1 Monthly Table'!P368)</f>
        <v/>
      </c>
      <c r="N368" t="str">
        <f t="shared" si="32"/>
        <v/>
      </c>
      <c r="O368" t="str">
        <f>IF(OR(OR(Y367&lt;0,ISTEXT(Y367)),ISTEXT('Mortgage 1 Info Calcs'!$K$4)),"",(O367+M368))</f>
        <v/>
      </c>
      <c r="P368">
        <f>IF(ISBLANK('Mortgage 1 Monthly Table'!T368),IF(ISTEXT(J368),0,IF(OR(Y367&lt;Q367,AND(Y367&lt;0,NOT(ISTEXT(Y367))),ISTEXT('Mortgage 1 Info Calcs'!$K$4)),IF(-Y367&gt;P367,-Y367,Y367-Q367),IF(J368="",0,'Mortgage 1 Info Calcs'!F$26))),'Mortgage 1 Monthly Table'!T368)</f>
        <v>0</v>
      </c>
      <c r="Q368" t="str">
        <f>IF(OR(OR(Y367&lt;0,ISTEXT(Y367)),ISTEXT('Mortgage 1 Info Calcs'!$K$4)),"",IF(O368&lt;0,Q367,(Q367+P368)))</f>
        <v/>
      </c>
      <c r="R368" t="str">
        <f>IF(OR(ISERROR(L368-S368),ISTEXT('Mortgage 1 Info Calcs'!$K$4)),"",L368-S368+M368)</f>
        <v/>
      </c>
      <c r="S368">
        <f>IF(OR(IF(ISERROR(ROUND((J368-Q368-'Mortgage 1 Info Calcs'!F$24)*(G368/12),2)),0,(J368-O368-Q368-'Mortgage 1 Info Calcs'!F$24)*(G368/12)),,,ISTEXT('Mortgage 1 Info Calcs'!K$4)),IF(((J368-Q368-'Mortgage 1 Info Calcs'!F$24)*(G368/12))&gt;0,((J368-Q368-'Mortgage 1 Info Calcs'!F$24)*(G368/12)),0),0)</f>
        <v>0</v>
      </c>
      <c r="T368" t="str">
        <f>IF(OR(ISERROR(SUM(R$12:R368)),(ISTEXT(T367)),(T367=(SUM(R$12:R368)))),"",SUM(R$12:R368))</f>
        <v/>
      </c>
      <c r="U368">
        <f>SUM(S$12:S368)</f>
        <v>93290.420445652606</v>
      </c>
      <c r="V368" t="e">
        <f>IF(ISBLANK('Mortgage 1 Info Calcs'!F$28),"",IF((O368+Q368)&gt;0,((O368+Q368)*G368/12)-((O368+Q368)*(('Mortgage 1 Info Calcs'!F$28)-('Mortgage 1 Info Calcs'!F$28*'Mortgage 1 Info Calcs'!G$29))/12),""))</f>
        <v>#VALUE!</v>
      </c>
      <c r="W368" t="e">
        <f>IF(ISTEXT(V368),"",SUM(V$12:V368))</f>
        <v>#VALUE!</v>
      </c>
      <c r="X368" t="str">
        <f>IF(OR(J368=Q368,ISTEXT(Y367),ISTEXT('Mortgage 1 Info Calcs'!$F$17)),"",IF(('Mortgage 1 Info Calcs'!F$18*12)&gt;C367+1,IF(C367='Mortgage 1 Info Calcs'!F$18*12,0,'Mortgage 1 Info Calcs'!F$19+Y368*('Mortgage 1 Info Calcs'!F$17)),'Mortgage 1 Info Calcs'!F$19))</f>
        <v/>
      </c>
      <c r="Y368" t="str">
        <f>IF(OR(ISERROR(J368-R368-M368),IF(ISERROR((J368-R368-M368)=0),"True",(J368-R368-M368)=0),ISTEXT('Mortgage 1 Info Calcs'!$K$4)),"",IF((J368&gt;(L368+M368)),(FV((G368/'Mortgage 1 Variables'!E$43),1,(L368+M368),-J368+Q368+'Mortgage 1 Info Calcs'!F$24,0))+Q368+'Mortgage 1 Info Calcs'!F$24+IF(I368&gt;0,0,-I368),""))</f>
        <v/>
      </c>
      <c r="Z368" s="67" t="e">
        <f>IF((FV(IF(G368=0,'Mortgage 1 Info Calcs'!F$8,G368)/12,1,PMT(IF(G368=0,'Mortgage 1 Info Calcs'!F$8,G368)/12,('Mortgage 1 Info Calcs'!F$9*12)-C367,-Z367,0),-Z367,0))&gt;0,(FV(IF(G368=0,'Mortgage 1 Info Calcs'!F$8,G368)/12,1,PMT(IF(G368=0,'Mortgage 1 Info Calcs'!F$8,G368)/12,('Mortgage 1 Info Calcs'!F$9*12)-C367,-Z367,0),-Z367,0)),0)</f>
        <v>#NUM!</v>
      </c>
      <c r="AA368" s="67" t="e">
        <f>IF(Z368&lt;=0,0,(IPMT(IF(G368=0,'Mortgage 1 Info Calcs'!F$8,G368)/12,1,('Mortgage 1 Info Calcs'!F$9*12)-C367,-Z367,0)))</f>
        <v>#NUM!</v>
      </c>
      <c r="AB368" s="67">
        <f>IF(C368&lt;('Mortgage 1 Info Calcs'!F$9*12),SUM(AA$12:AA368),0)</f>
        <v>0</v>
      </c>
      <c r="AC368" s="14">
        <v>357</v>
      </c>
      <c r="AD368" s="174">
        <f t="shared" si="33"/>
        <v>29.75</v>
      </c>
      <c r="AE368" s="174" t="str">
        <f>IF(Y368="","",IF(J$12+X368='Mortgage 2 Monthly calcs'!J$12+'Mortgage 2 Monthly calcs'!V368,"",IF(J$12+X368&gt;'Mortgage 2 Monthly calcs'!J$12+'Mortgage 2 Monthly calcs'!V368,IF(Y368+X368+'Mortgage 1 Info Calcs'!F$15&gt;'Mortgage 2 Monthly calcs'!W368+'Mortgage 2 Monthly calcs'!V368,"",C368),IF(Y368+X368&lt;'Mortgage 2 Monthly calcs'!W368+'Mortgage 2 Monthly calcs'!V368,"",C368))))</f>
        <v/>
      </c>
      <c r="AG368" s="16"/>
      <c r="AH368" s="16"/>
      <c r="AI368" s="15"/>
    </row>
    <row r="369" spans="2:35" ht="11.25" customHeight="1" x14ac:dyDescent="0.25">
      <c r="B369">
        <f t="shared" si="31"/>
        <v>29.833333333333332</v>
      </c>
      <c r="C369">
        <v>358</v>
      </c>
      <c r="D369" t="str">
        <f>IF(J1137=1,F355+1,"")</f>
        <v/>
      </c>
      <c r="E369" t="str">
        <f t="shared" si="34"/>
        <v/>
      </c>
      <c r="F369" t="str">
        <f>VLOOKUP('Mortgage 1 Variables'!D$17,'Mortgage 1 Variables'!B$8:C$19,2)</f>
        <v>Aug</v>
      </c>
      <c r="G369">
        <f>IF(ISBLANK('Mortgage 1 Monthly Table'!G369),IF(OR(J369=Q369,ISTEXT(Y368),ISTEXT('Mortgage 1 Info Calcs'!$K$4)),0,IF(('Mortgage 1 Info Calcs'!F$7*12)&gt;C368,G368,IF(C368='Mortgage 1 Info Calcs'!F$7*12,'Mortgage 1 Info Calcs'!F$8,G368))),'Mortgage 1 Monthly Table'!G369)</f>
        <v>0</v>
      </c>
      <c r="H369" t="e">
        <f>((PMT(G369/'Mortgage 1 Variables'!E$43,('Mortgage 1 Info Calcs'!F$9*'Mortgage 1 Variables'!E$43)-C368,-J369,0)))</f>
        <v>#VALUE!</v>
      </c>
      <c r="I369">
        <f>IF(OR(ISERROR(((IPMT(G369/'Mortgage 1 Variables'!E$43,1,'Mortgage 1 Info Calcs'!F$9*'Mortgage 1 Variables'!E$43,-J369+Q369+'Mortgage 1 Info Calcs'!F$24,IF('Mortgage 1 Info Calcs'!F$5="Interest Only",-J369+Q369+'Mortgage 1 Info Calcs'!F$24,0))))),(((IPMT(G369/'Mortgage 1 Variables'!E$43,1,'Mortgage 1 Info Calcs'!F$9*'Mortgage 1 Variables'!E$43,-J$12,-J$12)))=0)),0,((IPMT(G369/'Mortgage 1 Variables'!E$43,1,'Mortgage 1 Info Calcs'!F$9*'Mortgage 1 Variables'!E$43,-J369+Q369+'Mortgage 1 Info Calcs'!F$24,IF('Mortgage 1 Info Calcs'!F$5="Interest Only",-J369+Q369+'Mortgage 1 Info Calcs'!F$24,0)))))</f>
        <v>0</v>
      </c>
      <c r="J369" t="str">
        <f>IF(Y368&gt;0,IF(ISTEXT('Mortgage 1 Info Calcs'!K$4),"0",IF(ISTEXT(Y368),Y368,Y368+(IF(ISTEXT(K369),0,K369)))),0)</f>
        <v/>
      </c>
      <c r="K369">
        <f>IF(ISBLANK('Mortgage 1 Monthly Table'!L369),0,'Mortgage 1 Monthly Table'!L369)</f>
        <v>0</v>
      </c>
      <c r="L369" t="e">
        <f>IF(ISBLANK('Mortgage 1 Monthly Table'!N369),IF('Mortgage 1 Info Calcs'!F$13="Calculated",IF('Mortgage 1 Info Calcs'!F$22="Keep Same",IF('Mortgage 1 Info Calcs'!F$5="Interest Only",IF(OR(I369&gt;L368,J369=""),I369,IF(J369&lt;L368,IF(J369&lt;L368,J369+I369,IF(L368+M368&gt;J369,L368+I369,L368)),IF(L368+M368&gt;J369,L368+I369,L368))),IF(H369&gt;L368,H369,IF(J369&gt;L368,IF(L368+M368&gt;J369,L368+I369,L368),J369+S369))),IF('Mortgage 1 Info Calcs'!F$5="Interest Only",'Mortgage 1 Monthly Calcs'!I369,'Mortgage 1 Monthly Calcs'!H369)),'Mortgage 1 Monthly Calcs'!L368),'Mortgage 1 Monthly Table'!N369)</f>
        <v>#VALUE!</v>
      </c>
      <c r="M369" t="str">
        <f>IF(ISBLANK('Mortgage 1 Monthly Table'!P369),IF(N368&gt;J369,IF(J369&gt;L368,J369-L368,0),IF(OR(OR(Y368&lt;0,ISTEXT(Y368)),ISTEXT('Mortgage 1 Info Calcs'!$K$4)),"",'Mortgage 1 Info Calcs'!F$21)),'Mortgage 1 Monthly Table'!P369)</f>
        <v/>
      </c>
      <c r="N369" t="str">
        <f t="shared" si="32"/>
        <v/>
      </c>
      <c r="O369" t="str">
        <f>IF(OR(OR(Y368&lt;0,ISTEXT(Y368)),ISTEXT('Mortgage 1 Info Calcs'!$K$4)),"",(O368+M369))</f>
        <v/>
      </c>
      <c r="P369">
        <f>IF(ISBLANK('Mortgage 1 Monthly Table'!T369),IF(ISTEXT(J369),0,IF(OR(Y368&lt;Q368,AND(Y368&lt;0,NOT(ISTEXT(Y368))),ISTEXT('Mortgage 1 Info Calcs'!$K$4)),IF(-Y368&gt;P368,-Y368,Y368-Q368),IF(J369="",0,'Mortgage 1 Info Calcs'!F$26))),'Mortgage 1 Monthly Table'!T369)</f>
        <v>0</v>
      </c>
      <c r="Q369" t="str">
        <f>IF(OR(OR(Y368&lt;0,ISTEXT(Y368)),ISTEXT('Mortgage 1 Info Calcs'!$K$4)),"",IF(O369&lt;0,Q368,(Q368+P369)))</f>
        <v/>
      </c>
      <c r="R369" t="str">
        <f>IF(OR(ISERROR(L369-S369),ISTEXT('Mortgage 1 Info Calcs'!$K$4)),"",L369-S369+M369)</f>
        <v/>
      </c>
      <c r="S369">
        <f>IF(OR(IF(ISERROR(ROUND((J369-Q369-'Mortgage 1 Info Calcs'!F$24)*(G369/12),2)),0,(J369-O369-Q369-'Mortgage 1 Info Calcs'!F$24)*(G369/12)),,,ISTEXT('Mortgage 1 Info Calcs'!K$4)),IF(((J369-Q369-'Mortgage 1 Info Calcs'!F$24)*(G369/12))&gt;0,((J369-Q369-'Mortgage 1 Info Calcs'!F$24)*(G369/12)),0),0)</f>
        <v>0</v>
      </c>
      <c r="T369" t="str">
        <f>IF(OR(ISERROR(SUM(R$12:R369)),(ISTEXT(T368)),(T368=(SUM(R$12:R369)))),"",SUM(R$12:R369))</f>
        <v/>
      </c>
      <c r="U369">
        <f>SUM(S$12:S369)</f>
        <v>93290.420445652606</v>
      </c>
      <c r="V369" t="e">
        <f>IF(ISBLANK('Mortgage 1 Info Calcs'!F$28),"",IF((O369+Q369)&gt;0,((O369+Q369)*G369/12)-((O369+Q369)*(('Mortgage 1 Info Calcs'!F$28)-('Mortgage 1 Info Calcs'!F$28*'Mortgage 1 Info Calcs'!G$29))/12),""))</f>
        <v>#VALUE!</v>
      </c>
      <c r="W369" t="e">
        <f>IF(ISTEXT(V369),"",SUM(V$12:V369))</f>
        <v>#VALUE!</v>
      </c>
      <c r="X369" t="str">
        <f>IF(OR(J369=Q369,ISTEXT(Y368),ISTEXT('Mortgage 1 Info Calcs'!$F$17)),"",IF(('Mortgage 1 Info Calcs'!F$18*12)&gt;C368+1,IF(C368='Mortgage 1 Info Calcs'!F$18*12,0,'Mortgage 1 Info Calcs'!F$19+Y369*('Mortgage 1 Info Calcs'!F$17)),'Mortgage 1 Info Calcs'!F$19))</f>
        <v/>
      </c>
      <c r="Y369" t="str">
        <f>IF(OR(ISERROR(J369-R369-M369),IF(ISERROR((J369-R369-M369)=0),"True",(J369-R369-M369)=0),ISTEXT('Mortgage 1 Info Calcs'!$K$4)),"",IF((J369&gt;(L369+M369)),(FV((G369/'Mortgage 1 Variables'!E$43),1,(L369+M369),-J369+Q369+'Mortgage 1 Info Calcs'!F$24,0))+Q369+'Mortgage 1 Info Calcs'!F$24+IF(I369&gt;0,0,-I369),""))</f>
        <v/>
      </c>
      <c r="Z369" s="67" t="e">
        <f>IF((FV(IF(G369=0,'Mortgage 1 Info Calcs'!F$8,G369)/12,1,PMT(IF(G369=0,'Mortgage 1 Info Calcs'!F$8,G369)/12,('Mortgage 1 Info Calcs'!F$9*12)-C368,-Z368,0),-Z368,0))&gt;0,(FV(IF(G369=0,'Mortgage 1 Info Calcs'!F$8,G369)/12,1,PMT(IF(G369=0,'Mortgage 1 Info Calcs'!F$8,G369)/12,('Mortgage 1 Info Calcs'!F$9*12)-C368,-Z368,0),-Z368,0)),0)</f>
        <v>#NUM!</v>
      </c>
      <c r="AA369" s="67" t="e">
        <f>IF(Z369&lt;=0,0,(IPMT(IF(G369=0,'Mortgage 1 Info Calcs'!F$8,G369)/12,1,('Mortgage 1 Info Calcs'!F$9*12)-C368,-Z368,0)))</f>
        <v>#NUM!</v>
      </c>
      <c r="AB369" s="67">
        <f>IF(C369&lt;('Mortgage 1 Info Calcs'!F$9*12),SUM(AA$12:AA369),0)</f>
        <v>0</v>
      </c>
      <c r="AC369" s="14">
        <v>358</v>
      </c>
      <c r="AD369" s="174">
        <f t="shared" si="33"/>
        <v>29.833333333333332</v>
      </c>
      <c r="AE369" s="174" t="str">
        <f>IF(Y369="","",IF(J$12+X369='Mortgage 2 Monthly calcs'!J$12+'Mortgage 2 Monthly calcs'!V369,"",IF(J$12+X369&gt;'Mortgage 2 Monthly calcs'!J$12+'Mortgage 2 Monthly calcs'!V369,IF(Y369+X369+'Mortgage 1 Info Calcs'!F$15&gt;'Mortgage 2 Monthly calcs'!W369+'Mortgage 2 Monthly calcs'!V369,"",C369),IF(Y369+X369&lt;'Mortgage 2 Monthly calcs'!W369+'Mortgage 2 Monthly calcs'!V369,"",C369))))</f>
        <v/>
      </c>
      <c r="AG369" s="16"/>
      <c r="AH369" s="16"/>
      <c r="AI369" s="15"/>
    </row>
    <row r="370" spans="2:35" ht="11.25" customHeight="1" x14ac:dyDescent="0.25">
      <c r="B370">
        <f t="shared" si="31"/>
        <v>29.916666666666668</v>
      </c>
      <c r="C370">
        <v>359</v>
      </c>
      <c r="D370" t="str">
        <f>IF(J1138=1,F355+1,"")</f>
        <v/>
      </c>
      <c r="E370" t="str">
        <f t="shared" si="34"/>
        <v/>
      </c>
      <c r="F370" t="str">
        <f>VLOOKUP('Mortgage 1 Variables'!D$18,'Mortgage 1 Variables'!B$8:C$19,2)</f>
        <v>Sep</v>
      </c>
      <c r="G370">
        <f>IF(ISBLANK('Mortgage 1 Monthly Table'!G370),IF(OR(J370=Q370,ISTEXT(Y369),ISTEXT('Mortgage 1 Info Calcs'!$K$4)),0,IF(('Mortgage 1 Info Calcs'!F$7*12)&gt;C369,G369,IF(C369='Mortgage 1 Info Calcs'!F$7*12,'Mortgage 1 Info Calcs'!F$8,G369))),'Mortgage 1 Monthly Table'!G370)</f>
        <v>0</v>
      </c>
      <c r="H370" t="e">
        <f>((PMT(G370/'Mortgage 1 Variables'!E$43,('Mortgage 1 Info Calcs'!F$9*'Mortgage 1 Variables'!E$43)-C369,-J370,0)))</f>
        <v>#VALUE!</v>
      </c>
      <c r="I370">
        <f>IF(OR(ISERROR(((IPMT(G370/'Mortgage 1 Variables'!E$43,1,'Mortgage 1 Info Calcs'!F$9*'Mortgage 1 Variables'!E$43,-J370+Q370+'Mortgage 1 Info Calcs'!F$24,IF('Mortgage 1 Info Calcs'!F$5="Interest Only",-J370+Q370+'Mortgage 1 Info Calcs'!F$24,0))))),(((IPMT(G370/'Mortgage 1 Variables'!E$43,1,'Mortgage 1 Info Calcs'!F$9*'Mortgage 1 Variables'!E$43,-J$12,-J$12)))=0)),0,((IPMT(G370/'Mortgage 1 Variables'!E$43,1,'Mortgage 1 Info Calcs'!F$9*'Mortgage 1 Variables'!E$43,-J370+Q370+'Mortgage 1 Info Calcs'!F$24,IF('Mortgage 1 Info Calcs'!F$5="Interest Only",-J370+Q370+'Mortgage 1 Info Calcs'!F$24,0)))))</f>
        <v>0</v>
      </c>
      <c r="J370" t="str">
        <f>IF(Y369&gt;0,IF(ISTEXT('Mortgage 1 Info Calcs'!K$4),"0",IF(ISTEXT(Y369),Y369,Y369+(IF(ISTEXT(K370),0,K370)))),0)</f>
        <v/>
      </c>
      <c r="K370">
        <f>IF(ISBLANK('Mortgage 1 Monthly Table'!L370),0,'Mortgage 1 Monthly Table'!L370)</f>
        <v>0</v>
      </c>
      <c r="L370" t="e">
        <f>IF(ISBLANK('Mortgage 1 Monthly Table'!N370),IF('Mortgage 1 Info Calcs'!F$13="Calculated",IF('Mortgage 1 Info Calcs'!F$22="Keep Same",IF('Mortgage 1 Info Calcs'!F$5="Interest Only",IF(OR(I370&gt;L369,J370=""),I370,IF(J370&lt;L369,IF(J370&lt;L369,J370+I370,IF(L369+M369&gt;J370,L369+I370,L369)),IF(L369+M369&gt;J370,L369+I370,L369))),IF(H370&gt;L369,H370,IF(J370&gt;L369,IF(L369+M369&gt;J370,L369+I370,L369),J370+S370))),IF('Mortgage 1 Info Calcs'!F$5="Interest Only",'Mortgage 1 Monthly Calcs'!I370,'Mortgage 1 Monthly Calcs'!H370)),'Mortgage 1 Monthly Calcs'!L369),'Mortgage 1 Monthly Table'!N370)</f>
        <v>#VALUE!</v>
      </c>
      <c r="M370" t="str">
        <f>IF(ISBLANK('Mortgage 1 Monthly Table'!P370),IF(N369&gt;J370,IF(J370&gt;L369,J370-L369,0),IF(OR(OR(Y369&lt;0,ISTEXT(Y369)),ISTEXT('Mortgage 1 Info Calcs'!$K$4)),"",'Mortgage 1 Info Calcs'!F$21)),'Mortgage 1 Monthly Table'!P370)</f>
        <v/>
      </c>
      <c r="N370" t="str">
        <f t="shared" si="32"/>
        <v/>
      </c>
      <c r="O370" t="str">
        <f>IF(OR(OR(Y369&lt;0,ISTEXT(Y369)),ISTEXT('Mortgage 1 Info Calcs'!$K$4)),"",(O369+M370))</f>
        <v/>
      </c>
      <c r="P370">
        <f>IF(ISBLANK('Mortgage 1 Monthly Table'!T370),IF(ISTEXT(J370),0,IF(OR(Y369&lt;Q369,AND(Y369&lt;0,NOT(ISTEXT(Y369))),ISTEXT('Mortgage 1 Info Calcs'!$K$4)),IF(-Y369&gt;P369,-Y369,Y369-Q369),IF(J370="",0,'Mortgage 1 Info Calcs'!F$26))),'Mortgage 1 Monthly Table'!T370)</f>
        <v>0</v>
      </c>
      <c r="Q370" t="str">
        <f>IF(OR(OR(Y369&lt;0,ISTEXT(Y369)),ISTEXT('Mortgage 1 Info Calcs'!$K$4)),"",IF(O370&lt;0,Q369,(Q369+P370)))</f>
        <v/>
      </c>
      <c r="R370" t="str">
        <f>IF(OR(ISERROR(L370-S370),ISTEXT('Mortgage 1 Info Calcs'!$K$4)),"",L370-S370+M370)</f>
        <v/>
      </c>
      <c r="S370">
        <f>IF(OR(IF(ISERROR(ROUND((J370-Q370-'Mortgage 1 Info Calcs'!F$24)*(G370/12),2)),0,(J370-O370-Q370-'Mortgage 1 Info Calcs'!F$24)*(G370/12)),,,ISTEXT('Mortgage 1 Info Calcs'!K$4)),IF(((J370-Q370-'Mortgage 1 Info Calcs'!F$24)*(G370/12))&gt;0,((J370-Q370-'Mortgage 1 Info Calcs'!F$24)*(G370/12)),0),0)</f>
        <v>0</v>
      </c>
      <c r="T370" t="str">
        <f>IF(OR(ISERROR(SUM(R$12:R370)),(ISTEXT(T369)),(T369=(SUM(R$12:R370)))),"",SUM(R$12:R370))</f>
        <v/>
      </c>
      <c r="U370">
        <f>SUM(S$12:S370)</f>
        <v>93290.420445652606</v>
      </c>
      <c r="V370" t="e">
        <f>IF(ISBLANK('Mortgage 1 Info Calcs'!F$28),"",IF((O370+Q370)&gt;0,((O370+Q370)*G370/12)-((O370+Q370)*(('Mortgage 1 Info Calcs'!F$28)-('Mortgage 1 Info Calcs'!F$28*'Mortgage 1 Info Calcs'!G$29))/12),""))</f>
        <v>#VALUE!</v>
      </c>
      <c r="W370" t="e">
        <f>IF(ISTEXT(V370),"",SUM(V$12:V370))</f>
        <v>#VALUE!</v>
      </c>
      <c r="X370" t="str">
        <f>IF(OR(J370=Q370,ISTEXT(Y369),ISTEXT('Mortgage 1 Info Calcs'!$F$17)),"",IF(('Mortgage 1 Info Calcs'!F$18*12)&gt;C369+1,IF(C369='Mortgage 1 Info Calcs'!F$18*12,0,'Mortgage 1 Info Calcs'!F$19+Y370*('Mortgage 1 Info Calcs'!F$17)),'Mortgage 1 Info Calcs'!F$19))</f>
        <v/>
      </c>
      <c r="Y370" t="str">
        <f>IF(OR(ISERROR(J370-R370-M370),IF(ISERROR((J370-R370-M370)=0),"True",(J370-R370-M370)=0),ISTEXT('Mortgage 1 Info Calcs'!$K$4)),"",IF((J370&gt;(L370+M370)),(FV((G370/'Mortgage 1 Variables'!E$43),1,(L370+M370),-J370+Q370+'Mortgage 1 Info Calcs'!F$24,0))+Q370+'Mortgage 1 Info Calcs'!F$24+IF(I370&gt;0,0,-I370),""))</f>
        <v/>
      </c>
      <c r="Z370" s="67" t="e">
        <f>IF((FV(IF(G370=0,'Mortgage 1 Info Calcs'!F$8,G370)/12,1,PMT(IF(G370=0,'Mortgage 1 Info Calcs'!F$8,G370)/12,('Mortgage 1 Info Calcs'!F$9*12)-C369,-Z369,0),-Z369,0))&gt;0,(FV(IF(G370=0,'Mortgage 1 Info Calcs'!F$8,G370)/12,1,PMT(IF(G370=0,'Mortgage 1 Info Calcs'!F$8,G370)/12,('Mortgage 1 Info Calcs'!F$9*12)-C369,-Z369,0),-Z369,0)),0)</f>
        <v>#NUM!</v>
      </c>
      <c r="AA370" s="67" t="e">
        <f>IF(Z370&lt;=0,0,(IPMT(IF(G370=0,'Mortgage 1 Info Calcs'!F$8,G370)/12,1,('Mortgage 1 Info Calcs'!F$9*12)-C369,-Z369,0)))</f>
        <v>#NUM!</v>
      </c>
      <c r="AB370" s="67">
        <f>IF(C370&lt;('Mortgage 1 Info Calcs'!F$9*12),SUM(AA$12:AA370),0)</f>
        <v>0</v>
      </c>
      <c r="AC370" s="14">
        <v>359</v>
      </c>
      <c r="AD370" s="174">
        <f t="shared" si="33"/>
        <v>29.916666666666668</v>
      </c>
      <c r="AE370" s="174" t="str">
        <f>IF(Y370="","",IF(J$12+X370='Mortgage 2 Monthly calcs'!J$12+'Mortgage 2 Monthly calcs'!V370,"",IF(J$12+X370&gt;'Mortgage 2 Monthly calcs'!J$12+'Mortgage 2 Monthly calcs'!V370,IF(Y370+X370+'Mortgage 1 Info Calcs'!F$15&gt;'Mortgage 2 Monthly calcs'!W370+'Mortgage 2 Monthly calcs'!V370,"",C370),IF(Y370+X370&lt;'Mortgage 2 Monthly calcs'!W370+'Mortgage 2 Monthly calcs'!V370,"",C370))))</f>
        <v/>
      </c>
      <c r="AG370" s="16"/>
      <c r="AH370" s="16"/>
      <c r="AI370" s="15"/>
    </row>
    <row r="371" spans="2:35" ht="11.25" customHeight="1" x14ac:dyDescent="0.25">
      <c r="B371">
        <f t="shared" si="31"/>
        <v>30</v>
      </c>
      <c r="C371">
        <v>360</v>
      </c>
      <c r="D371">
        <f>D359+1</f>
        <v>30</v>
      </c>
      <c r="E371" t="str">
        <f t="shared" si="34"/>
        <v/>
      </c>
      <c r="F371" t="str">
        <f>VLOOKUP('Mortgage 1 Variables'!D$19,'Mortgage 1 Variables'!B$8:C$19,2)</f>
        <v>Oct</v>
      </c>
      <c r="G371">
        <f>IF(ISBLANK('Mortgage 1 Monthly Table'!G371),IF(OR(J371=Q371,ISTEXT(Y370),ISTEXT('Mortgage 1 Info Calcs'!$K$4)),0,IF(('Mortgage 1 Info Calcs'!F$7*12)&gt;C370,G370,IF(C370='Mortgage 1 Info Calcs'!F$7*12,'Mortgage 1 Info Calcs'!F$8,G370))),'Mortgage 1 Monthly Table'!G371)</f>
        <v>0</v>
      </c>
      <c r="H371" t="e">
        <f>((PMT(G371/'Mortgage 1 Variables'!E$43,('Mortgage 1 Info Calcs'!F$9*'Mortgage 1 Variables'!E$43)-C370,-J371,0)))</f>
        <v>#VALUE!</v>
      </c>
      <c r="I371">
        <f>IF(OR(ISERROR(((IPMT(G371/'Mortgage 1 Variables'!E$43,1,'Mortgage 1 Info Calcs'!F$9*'Mortgage 1 Variables'!E$43,-J371+Q371+'Mortgage 1 Info Calcs'!F$24,IF('Mortgage 1 Info Calcs'!F$5="Interest Only",-J371+Q371+'Mortgage 1 Info Calcs'!F$24,0))))),(((IPMT(G371/'Mortgage 1 Variables'!E$43,1,'Mortgage 1 Info Calcs'!F$9*'Mortgage 1 Variables'!E$43,-J$12,-J$12)))=0)),0,((IPMT(G371/'Mortgage 1 Variables'!E$43,1,'Mortgage 1 Info Calcs'!F$9*'Mortgage 1 Variables'!E$43,-J371+Q371+'Mortgage 1 Info Calcs'!F$24,IF('Mortgage 1 Info Calcs'!F$5="Interest Only",-J371+Q371+'Mortgage 1 Info Calcs'!F$24,0)))))</f>
        <v>0</v>
      </c>
      <c r="J371" t="str">
        <f>IF(Y370&gt;0,IF(ISTEXT('Mortgage 1 Info Calcs'!K$4),"0",IF(ISTEXT(Y370),Y370,Y370+(IF(ISTEXT(K371),0,K371)))),0)</f>
        <v/>
      </c>
      <c r="K371">
        <f>IF(ISBLANK('Mortgage 1 Monthly Table'!L371),0,'Mortgage 1 Monthly Table'!L371)</f>
        <v>0</v>
      </c>
      <c r="L371" t="e">
        <f>IF(ISBLANK('Mortgage 1 Monthly Table'!N371),IF('Mortgage 1 Info Calcs'!F$13="Calculated",IF('Mortgage 1 Info Calcs'!F$22="Keep Same",IF('Mortgage 1 Info Calcs'!F$5="Interest Only",IF(OR(I371&gt;L370,J371=""),I371,IF(J371&lt;L370,IF(J371&lt;L370,J371+I371,IF(L370+M370&gt;J371,L370+I371,L370)),IF(L370+M370&gt;J371,L370+I371,L370))),IF(H371&gt;L370,H371,IF(J371&gt;L370,IF(L370+M370&gt;J371,L370+I371,L370),J371+S371))),IF('Mortgage 1 Info Calcs'!F$5="Interest Only",'Mortgage 1 Monthly Calcs'!I371,'Mortgage 1 Monthly Calcs'!H371)),'Mortgage 1 Monthly Calcs'!L370),'Mortgage 1 Monthly Table'!N371)</f>
        <v>#VALUE!</v>
      </c>
      <c r="M371" t="str">
        <f>IF(ISBLANK('Mortgage 1 Monthly Table'!P371),IF(N370&gt;J371,IF(J371&gt;L370,J371-L370,0),IF(OR(OR(Y370&lt;0,ISTEXT(Y370)),ISTEXT('Mortgage 1 Info Calcs'!$K$4)),"",'Mortgage 1 Info Calcs'!F$21)),'Mortgage 1 Monthly Table'!P371)</f>
        <v/>
      </c>
      <c r="N371" t="str">
        <f t="shared" si="32"/>
        <v/>
      </c>
      <c r="O371" t="str">
        <f>IF(OR(OR(Y370&lt;0,ISTEXT(Y370)),ISTEXT('Mortgage 1 Info Calcs'!$K$4)),"",(O370+M371))</f>
        <v/>
      </c>
      <c r="P371">
        <f>IF(ISBLANK('Mortgage 1 Monthly Table'!T371),IF(ISTEXT(J371),0,IF(OR(Y370&lt;Q370,AND(Y370&lt;0,NOT(ISTEXT(Y370))),ISTEXT('Mortgage 1 Info Calcs'!$K$4)),IF(-Y370&gt;P370,-Y370,Y370-Q370),IF(J371="",0,'Mortgage 1 Info Calcs'!F$26))),'Mortgage 1 Monthly Table'!T371)</f>
        <v>0</v>
      </c>
      <c r="Q371" t="str">
        <f>IF(OR(OR(Y370&lt;0,ISTEXT(Y370)),ISTEXT('Mortgage 1 Info Calcs'!$K$4)),"",IF(O371&lt;0,Q370,(Q370+P371)))</f>
        <v/>
      </c>
      <c r="R371" t="str">
        <f>IF(OR(ISERROR(L371-S371),ISTEXT('Mortgage 1 Info Calcs'!$K$4)),"",L371-S371+M371)</f>
        <v/>
      </c>
      <c r="S371">
        <f>IF(OR(IF(ISERROR(ROUND((J371-Q371-'Mortgage 1 Info Calcs'!F$24)*(G371/12),2)),0,(J371-O371-Q371-'Mortgage 1 Info Calcs'!F$24)*(G371/12)),,,ISTEXT('Mortgage 1 Info Calcs'!K$4)),IF(((J371-Q371-'Mortgage 1 Info Calcs'!F$24)*(G371/12))&gt;0,((J371-Q371-'Mortgage 1 Info Calcs'!F$24)*(G371/12)),0),0)</f>
        <v>0</v>
      </c>
      <c r="T371" t="str">
        <f>IF(OR(ISERROR(SUM(R$12:R371)),(ISTEXT(T370)),(T370=(SUM(R$12:R371)))),"",SUM(R$12:R371))</f>
        <v/>
      </c>
      <c r="U371">
        <f>SUM(S$12:S371)</f>
        <v>93290.420445652606</v>
      </c>
      <c r="V371" t="e">
        <f>IF(ISBLANK('Mortgage 1 Info Calcs'!F$28),"",IF((O371+Q371)&gt;0,((O371+Q371)*G371/12)-((O371+Q371)*(('Mortgage 1 Info Calcs'!F$28)-('Mortgage 1 Info Calcs'!F$28*'Mortgage 1 Info Calcs'!G$29))/12),""))</f>
        <v>#VALUE!</v>
      </c>
      <c r="W371" t="e">
        <f>IF(ISTEXT(V371),"",SUM(V$12:V371))</f>
        <v>#VALUE!</v>
      </c>
      <c r="X371" t="str">
        <f>IF(OR(J371=Q371,ISTEXT(Y370),ISTEXT('Mortgage 1 Info Calcs'!$F$17)),"",IF(('Mortgage 1 Info Calcs'!F$18*12)&gt;C370+1,IF(C370='Mortgage 1 Info Calcs'!F$18*12,0,'Mortgage 1 Info Calcs'!F$19+Y371*('Mortgage 1 Info Calcs'!F$17)),'Mortgage 1 Info Calcs'!F$19))</f>
        <v/>
      </c>
      <c r="Y371" t="str">
        <f>IF(OR(ISERROR(J371-R371-M371),IF(ISERROR((J371-R371-M371)=0),"True",(J371-R371-M371)=0),ISTEXT('Mortgage 1 Info Calcs'!$K$4)),"",IF((J371&gt;(L371+M371)),(FV((G371/'Mortgage 1 Variables'!E$43),1,(L371+M371),-J371+Q371+'Mortgage 1 Info Calcs'!F$24,0))+Q371+'Mortgage 1 Info Calcs'!F$24+IF(I371&gt;0,0,-I371),""))</f>
        <v/>
      </c>
      <c r="Z371" s="67" t="e">
        <f>IF((FV(IF(G371=0,'Mortgage 1 Info Calcs'!F$8,G371)/12,1,PMT(IF(G371=0,'Mortgage 1 Info Calcs'!F$8,G371)/12,('Mortgage 1 Info Calcs'!F$9*12)-C370,-Z370,0),-Z370,0))&gt;0,(FV(IF(G371=0,'Mortgage 1 Info Calcs'!F$8,G371)/12,1,PMT(IF(G371=0,'Mortgage 1 Info Calcs'!F$8,G371)/12,('Mortgage 1 Info Calcs'!F$9*12)-C370,-Z370,0),-Z370,0)),0)</f>
        <v>#NUM!</v>
      </c>
      <c r="AA371" s="67" t="e">
        <f>IF(Z371&lt;=0,0,(IPMT(IF(G371=0,'Mortgage 1 Info Calcs'!F$8,G371)/12,1,('Mortgage 1 Info Calcs'!F$9*12)-C370,-Z370,0)))</f>
        <v>#NUM!</v>
      </c>
      <c r="AB371" s="67">
        <f>IF(C371&lt;('Mortgage 1 Info Calcs'!F$9*12),SUM(AA$12:AA371),0)</f>
        <v>0</v>
      </c>
      <c r="AC371" s="14">
        <v>360</v>
      </c>
      <c r="AD371" s="174">
        <f t="shared" si="33"/>
        <v>30</v>
      </c>
      <c r="AE371" s="174" t="str">
        <f>IF(Y371="","",IF(J$12+X371='Mortgage 2 Monthly calcs'!J$12+'Mortgage 2 Monthly calcs'!V371,"",IF(J$12+X371&gt;'Mortgage 2 Monthly calcs'!J$12+'Mortgage 2 Monthly calcs'!V371,IF(Y371+X371+'Mortgage 1 Info Calcs'!F$15&gt;'Mortgage 2 Monthly calcs'!W371+'Mortgage 2 Monthly calcs'!V371,"",C371),IF(Y371+X371&lt;'Mortgage 2 Monthly calcs'!W371+'Mortgage 2 Monthly calcs'!V371,"",C371))))</f>
        <v/>
      </c>
      <c r="AG371" s="16"/>
      <c r="AH371" s="16"/>
      <c r="AI371" s="15"/>
    </row>
    <row r="372" spans="2:35" ht="11.25" customHeight="1" x14ac:dyDescent="0.25">
      <c r="B372">
        <f t="shared" si="31"/>
        <v>30.083333333333332</v>
      </c>
      <c r="C372">
        <v>361</v>
      </c>
      <c r="E372" t="str">
        <f t="shared" si="34"/>
        <v/>
      </c>
      <c r="F372" t="str">
        <f>VLOOKUP('Mortgage 1 Variables'!D$8,'Mortgage 1 Variables'!B$8:C$19,2)</f>
        <v>Nov</v>
      </c>
      <c r="G372">
        <f>IF(ISBLANK('Mortgage 1 Monthly Table'!G372),IF(OR(J372=Q372,ISTEXT(Y371),ISTEXT('Mortgage 1 Info Calcs'!$K$4)),0,IF(('Mortgage 1 Info Calcs'!F$7*12)&gt;C371,G371,IF(C371='Mortgage 1 Info Calcs'!F$7*12,'Mortgage 1 Info Calcs'!F$8,G371))),'Mortgage 1 Monthly Table'!G372)</f>
        <v>0</v>
      </c>
      <c r="H372" t="e">
        <f>((PMT(G372/'Mortgage 1 Variables'!E$43,('Mortgage 1 Info Calcs'!F$9*'Mortgage 1 Variables'!E$43)-C371,-J372,0)))</f>
        <v>#VALUE!</v>
      </c>
      <c r="I372">
        <f>IF(OR(ISERROR(((IPMT(G372/'Mortgage 1 Variables'!E$43,1,'Mortgage 1 Info Calcs'!F$9*'Mortgage 1 Variables'!E$43,-J372+Q372+'Mortgage 1 Info Calcs'!F$24,IF('Mortgage 1 Info Calcs'!F$5="Interest Only",-J372+Q372+'Mortgage 1 Info Calcs'!F$24,0))))),(((IPMT(G372/'Mortgage 1 Variables'!E$43,1,'Mortgage 1 Info Calcs'!F$9*'Mortgage 1 Variables'!E$43,-J$12,-J$12)))=0)),0,((IPMT(G372/'Mortgage 1 Variables'!E$43,1,'Mortgage 1 Info Calcs'!F$9*'Mortgage 1 Variables'!E$43,-J372+Q372+'Mortgage 1 Info Calcs'!F$24,IF('Mortgage 1 Info Calcs'!F$5="Interest Only",-J372+Q372+'Mortgage 1 Info Calcs'!F$24,0)))))</f>
        <v>0</v>
      </c>
      <c r="J372" t="str">
        <f>IF(Y371&gt;0,IF(ISTEXT('Mortgage 1 Info Calcs'!K$4),"0",IF(ISTEXT(Y371),Y371,Y371+(IF(ISTEXT(K372),0,K372)))),0)</f>
        <v/>
      </c>
      <c r="K372">
        <f>IF(ISBLANK('Mortgage 1 Monthly Table'!L372),0,'Mortgage 1 Monthly Table'!L372)</f>
        <v>0</v>
      </c>
      <c r="L372" t="e">
        <f>IF(ISBLANK('Mortgage 1 Monthly Table'!N372),IF('Mortgage 1 Info Calcs'!F$13="Calculated",IF('Mortgage 1 Info Calcs'!F$22="Keep Same",IF('Mortgage 1 Info Calcs'!F$5="Interest Only",IF(OR(I372&gt;L371,J372=""),I372,IF(J372&lt;L371,IF(J372&lt;L371,J372+I372,IF(L371+M371&gt;J372,L371+I372,L371)),IF(L371+M371&gt;J372,L371+I372,L371))),IF(H372&gt;L371,H372,IF(J372&gt;L371,IF(L371+M371&gt;J372,L371+I372,L371),J372+S372))),IF('Mortgage 1 Info Calcs'!F$5="Interest Only",'Mortgage 1 Monthly Calcs'!I372,'Mortgage 1 Monthly Calcs'!H372)),'Mortgage 1 Monthly Calcs'!L371),'Mortgage 1 Monthly Table'!N372)</f>
        <v>#VALUE!</v>
      </c>
      <c r="M372" t="str">
        <f>IF(ISBLANK('Mortgage 1 Monthly Table'!P372),IF(N371&gt;J372,IF(J372&gt;L371,J372-L371,0),IF(OR(OR(Y371&lt;0,ISTEXT(Y371)),ISTEXT('Mortgage 1 Info Calcs'!$K$4)),"",'Mortgage 1 Info Calcs'!F$21)),'Mortgage 1 Monthly Table'!P372)</f>
        <v/>
      </c>
      <c r="N372" t="str">
        <f t="shared" si="32"/>
        <v/>
      </c>
      <c r="O372" t="str">
        <f>IF(OR(OR(Y371&lt;0,ISTEXT(Y371)),ISTEXT('Mortgage 1 Info Calcs'!$K$4)),"",(O371+M372))</f>
        <v/>
      </c>
      <c r="P372">
        <f>IF(ISBLANK('Mortgage 1 Monthly Table'!T372),IF(ISTEXT(J372),0,IF(OR(Y371&lt;Q371,AND(Y371&lt;0,NOT(ISTEXT(Y371))),ISTEXT('Mortgage 1 Info Calcs'!$K$4)),IF(-Y371&gt;P371,-Y371,Y371-Q371),IF(J372="",0,'Mortgage 1 Info Calcs'!F$26))),'Mortgage 1 Monthly Table'!T372)</f>
        <v>0</v>
      </c>
      <c r="Q372" t="str">
        <f>IF(OR(OR(Y371&lt;0,ISTEXT(Y371)),ISTEXT('Mortgage 1 Info Calcs'!$K$4)),"",IF(O372&lt;0,Q371,(Q371+P372)))</f>
        <v/>
      </c>
      <c r="R372" t="str">
        <f>IF(OR(ISERROR(L372-S372),ISTEXT('Mortgage 1 Info Calcs'!$K$4)),"",L372-S372+M372)</f>
        <v/>
      </c>
      <c r="S372">
        <f>IF(OR(IF(ISERROR(ROUND((J372-Q372-'Mortgage 1 Info Calcs'!F$24)*(G372/12),2)),0,(J372-O372-Q372-'Mortgage 1 Info Calcs'!F$24)*(G372/12)),,,ISTEXT('Mortgage 1 Info Calcs'!K$4)),IF(((J372-Q372-'Mortgage 1 Info Calcs'!F$24)*(G372/12))&gt;0,((J372-Q372-'Mortgage 1 Info Calcs'!F$24)*(G372/12)),0),0)</f>
        <v>0</v>
      </c>
      <c r="T372" t="str">
        <f>IF(OR(ISERROR(SUM(R$12:R372)),(ISTEXT(T371)),(T371=(SUM(R$12:R372)))),"",SUM(R$12:R372))</f>
        <v/>
      </c>
      <c r="U372">
        <f>SUM(S$12:S372)</f>
        <v>93290.420445652606</v>
      </c>
      <c r="V372" t="e">
        <f>IF(ISBLANK('Mortgage 1 Info Calcs'!F$28),"",IF((O372+Q372)&gt;0,((O372+Q372)*G372/12)-((O372+Q372)*(('Mortgage 1 Info Calcs'!F$28)-('Mortgage 1 Info Calcs'!F$28*'Mortgage 1 Info Calcs'!G$29))/12),""))</f>
        <v>#VALUE!</v>
      </c>
      <c r="W372" t="e">
        <f>IF(ISTEXT(V372),"",SUM(V$12:V372))</f>
        <v>#VALUE!</v>
      </c>
      <c r="X372" t="str">
        <f>IF(OR(J372=Q372,ISTEXT(Y371),ISTEXT('Mortgage 1 Info Calcs'!$F$17)),"",IF(('Mortgage 1 Info Calcs'!F$18*12)&gt;C371+1,IF(C371='Mortgage 1 Info Calcs'!F$18*12,0,'Mortgage 1 Info Calcs'!F$19+Y372*('Mortgage 1 Info Calcs'!F$17)),'Mortgage 1 Info Calcs'!F$19))</f>
        <v/>
      </c>
      <c r="Y372" t="str">
        <f>IF(OR(ISERROR(J372-R372-M372),IF(ISERROR((J372-R372-M372)=0),"True",(J372-R372-M372)=0),ISTEXT('Mortgage 1 Info Calcs'!$K$4)),"",IF((J372&gt;(L372+M372)),(FV((G372/'Mortgage 1 Variables'!E$43),1,(L372+M372),-J372+Q372+'Mortgage 1 Info Calcs'!F$24,0))+Q372+'Mortgage 1 Info Calcs'!F$24+IF(I372&gt;0,0,-I372),""))</f>
        <v/>
      </c>
      <c r="Z372" s="67" t="e">
        <f>IF((FV(IF(G372=0,'Mortgage 1 Info Calcs'!F$8,G372)/12,1,PMT(IF(G372=0,'Mortgage 1 Info Calcs'!F$8,G372)/12,('Mortgage 1 Info Calcs'!F$9*12)-C371,-Z371,0),-Z371,0))&gt;0,(FV(IF(G372=0,'Mortgage 1 Info Calcs'!F$8,G372)/12,1,PMT(IF(G372=0,'Mortgage 1 Info Calcs'!F$8,G372)/12,('Mortgage 1 Info Calcs'!F$9*12)-C371,-Z371,0),-Z371,0)),0)</f>
        <v>#NUM!</v>
      </c>
      <c r="AA372" s="67" t="e">
        <f>IF(Z372&lt;=0,0,(IPMT(IF(G372=0,'Mortgage 1 Info Calcs'!F$8,G372)/12,1,('Mortgage 1 Info Calcs'!F$9*12)-C371,-Z371,0)))</f>
        <v>#NUM!</v>
      </c>
      <c r="AB372" s="67">
        <f>IF(C372&lt;('Mortgage 1 Info Calcs'!F$9*12),SUM(AA$12:AA372),0)</f>
        <v>0</v>
      </c>
      <c r="AC372" s="14">
        <v>361</v>
      </c>
      <c r="AD372" s="174">
        <f t="shared" si="33"/>
        <v>30.083333333333332</v>
      </c>
      <c r="AE372" s="174" t="str">
        <f>IF(Y372="","",IF(J$12+X372='Mortgage 2 Monthly calcs'!J$12+'Mortgage 2 Monthly calcs'!V372,"",IF(J$12+X372&gt;'Mortgage 2 Monthly calcs'!J$12+'Mortgage 2 Monthly calcs'!V372,IF(Y372+X372+'Mortgage 1 Info Calcs'!F$15&gt;'Mortgage 2 Monthly calcs'!W372+'Mortgage 2 Monthly calcs'!V372,"",C372),IF(Y372+X372&lt;'Mortgage 2 Monthly calcs'!W372+'Mortgage 2 Monthly calcs'!V372,"",C372))))</f>
        <v/>
      </c>
      <c r="AG372" s="16"/>
      <c r="AH372" s="16"/>
      <c r="AI372" s="15"/>
    </row>
    <row r="373" spans="2:35" ht="11.25" customHeight="1" x14ac:dyDescent="0.25">
      <c r="B373">
        <f t="shared" si="31"/>
        <v>30.166666666666668</v>
      </c>
      <c r="C373">
        <v>362</v>
      </c>
      <c r="E373" t="str">
        <f t="shared" si="34"/>
        <v/>
      </c>
      <c r="F373" t="str">
        <f>VLOOKUP('Mortgage 1 Variables'!D$9,'Mortgage 1 Variables'!B$8:C$19,2)</f>
        <v>Dec</v>
      </c>
      <c r="G373">
        <f>IF(ISBLANK('Mortgage 1 Monthly Table'!G373),IF(OR(J373=Q373,ISTEXT(Y372),ISTEXT('Mortgage 1 Info Calcs'!$K$4)),0,IF(('Mortgage 1 Info Calcs'!F$7*12)&gt;C372,G372,IF(C372='Mortgage 1 Info Calcs'!F$7*12,'Mortgage 1 Info Calcs'!F$8,G372))),'Mortgage 1 Monthly Table'!G373)</f>
        <v>0</v>
      </c>
      <c r="H373" t="e">
        <f>((PMT(G373/'Mortgage 1 Variables'!E$43,('Mortgage 1 Info Calcs'!F$9*'Mortgage 1 Variables'!E$43)-C372,-J373,0)))</f>
        <v>#VALUE!</v>
      </c>
      <c r="I373">
        <f>IF(OR(ISERROR(((IPMT(G373/'Mortgage 1 Variables'!E$43,1,'Mortgage 1 Info Calcs'!F$9*'Mortgage 1 Variables'!E$43,-J373+Q373+'Mortgage 1 Info Calcs'!F$24,IF('Mortgage 1 Info Calcs'!F$5="Interest Only",-J373+Q373+'Mortgage 1 Info Calcs'!F$24,0))))),(((IPMT(G373/'Mortgage 1 Variables'!E$43,1,'Mortgage 1 Info Calcs'!F$9*'Mortgage 1 Variables'!E$43,-J$12,-J$12)))=0)),0,((IPMT(G373/'Mortgage 1 Variables'!E$43,1,'Mortgage 1 Info Calcs'!F$9*'Mortgage 1 Variables'!E$43,-J373+Q373+'Mortgage 1 Info Calcs'!F$24,IF('Mortgage 1 Info Calcs'!F$5="Interest Only",-J373+Q373+'Mortgage 1 Info Calcs'!F$24,0)))))</f>
        <v>0</v>
      </c>
      <c r="J373" t="str">
        <f>IF(Y372&gt;0,IF(ISTEXT('Mortgage 1 Info Calcs'!K$4),"0",IF(ISTEXT(Y372),Y372,Y372+(IF(ISTEXT(K373),0,K373)))),0)</f>
        <v/>
      </c>
      <c r="K373">
        <f>IF(ISBLANK('Mortgage 1 Monthly Table'!L373),0,'Mortgage 1 Monthly Table'!L373)</f>
        <v>0</v>
      </c>
      <c r="L373" t="e">
        <f>IF(ISBLANK('Mortgage 1 Monthly Table'!N373),IF('Mortgage 1 Info Calcs'!F$13="Calculated",IF('Mortgage 1 Info Calcs'!F$22="Keep Same",IF('Mortgage 1 Info Calcs'!F$5="Interest Only",IF(OR(I373&gt;L372,J373=""),I373,IF(J373&lt;L372,IF(J373&lt;L372,J373+I373,IF(L372+M372&gt;J373,L372+I373,L372)),IF(L372+M372&gt;J373,L372+I373,L372))),IF(H373&gt;L372,H373,IF(J373&gt;L372,IF(L372+M372&gt;J373,L372+I373,L372),J373+S373))),IF('Mortgage 1 Info Calcs'!F$5="Interest Only",'Mortgage 1 Monthly Calcs'!I373,'Mortgage 1 Monthly Calcs'!H373)),'Mortgage 1 Monthly Calcs'!L372),'Mortgage 1 Monthly Table'!N373)</f>
        <v>#VALUE!</v>
      </c>
      <c r="M373" t="str">
        <f>IF(ISBLANK('Mortgage 1 Monthly Table'!P373),IF(N372&gt;J373,IF(J373&gt;L372,J373-L372,0),IF(OR(OR(Y372&lt;0,ISTEXT(Y372)),ISTEXT('Mortgage 1 Info Calcs'!$K$4)),"",'Mortgage 1 Info Calcs'!F$21)),'Mortgage 1 Monthly Table'!P373)</f>
        <v/>
      </c>
      <c r="N373" t="str">
        <f t="shared" si="32"/>
        <v/>
      </c>
      <c r="O373" t="str">
        <f>IF(OR(OR(Y372&lt;0,ISTEXT(Y372)),ISTEXT('Mortgage 1 Info Calcs'!$K$4)),"",(O372+M373))</f>
        <v/>
      </c>
      <c r="P373">
        <f>IF(ISBLANK('Mortgage 1 Monthly Table'!T373),IF(ISTEXT(J373),0,IF(OR(Y372&lt;Q372,AND(Y372&lt;0,NOT(ISTEXT(Y372))),ISTEXT('Mortgage 1 Info Calcs'!$K$4)),IF(-Y372&gt;P372,-Y372,Y372-Q372),IF(J373="",0,'Mortgage 1 Info Calcs'!F$26))),'Mortgage 1 Monthly Table'!T373)</f>
        <v>0</v>
      </c>
      <c r="Q373" t="str">
        <f>IF(OR(OR(Y372&lt;0,ISTEXT(Y372)),ISTEXT('Mortgage 1 Info Calcs'!$K$4)),"",IF(O373&lt;0,Q372,(Q372+P373)))</f>
        <v/>
      </c>
      <c r="R373" t="str">
        <f>IF(OR(ISERROR(L373-S373),ISTEXT('Mortgage 1 Info Calcs'!$K$4)),"",L373-S373+M373)</f>
        <v/>
      </c>
      <c r="S373">
        <f>IF(OR(IF(ISERROR(ROUND((J373-Q373-'Mortgage 1 Info Calcs'!F$24)*(G373/12),2)),0,(J373-O373-Q373-'Mortgage 1 Info Calcs'!F$24)*(G373/12)),,,ISTEXT('Mortgage 1 Info Calcs'!K$4)),IF(((J373-Q373-'Mortgage 1 Info Calcs'!F$24)*(G373/12))&gt;0,((J373-Q373-'Mortgage 1 Info Calcs'!F$24)*(G373/12)),0),0)</f>
        <v>0</v>
      </c>
      <c r="T373" t="str">
        <f>IF(OR(ISERROR(SUM(R$12:R373)),(ISTEXT(T372)),(T372=(SUM(R$12:R373)))),"",SUM(R$12:R373))</f>
        <v/>
      </c>
      <c r="U373">
        <f>SUM(S$12:S373)</f>
        <v>93290.420445652606</v>
      </c>
      <c r="V373" t="e">
        <f>IF(ISBLANK('Mortgage 1 Info Calcs'!F$28),"",IF((O373+Q373)&gt;0,((O373+Q373)*G373/12)-((O373+Q373)*(('Mortgage 1 Info Calcs'!F$28)-('Mortgage 1 Info Calcs'!F$28*'Mortgage 1 Info Calcs'!G$29))/12),""))</f>
        <v>#VALUE!</v>
      </c>
      <c r="W373" t="e">
        <f>IF(ISTEXT(V373),"",SUM(V$12:V373))</f>
        <v>#VALUE!</v>
      </c>
      <c r="X373" t="str">
        <f>IF(OR(J373=Q373,ISTEXT(Y372),ISTEXT('Mortgage 1 Info Calcs'!$F$17)),"",IF(('Mortgage 1 Info Calcs'!F$18*12)&gt;C372+1,IF(C372='Mortgage 1 Info Calcs'!F$18*12,0,'Mortgage 1 Info Calcs'!F$19+Y373*('Mortgage 1 Info Calcs'!F$17)),'Mortgage 1 Info Calcs'!F$19))</f>
        <v/>
      </c>
      <c r="Y373" t="str">
        <f>IF(OR(ISERROR(J373-R373-M373),IF(ISERROR((J373-R373-M373)=0),"True",(J373-R373-M373)=0),ISTEXT('Mortgage 1 Info Calcs'!$K$4)),"",IF((J373&gt;(L373+M373)),(FV((G373/'Mortgage 1 Variables'!E$43),1,(L373+M373),-J373+Q373+'Mortgage 1 Info Calcs'!F$24,0))+Q373+'Mortgage 1 Info Calcs'!F$24+IF(I373&gt;0,0,-I373),""))</f>
        <v/>
      </c>
      <c r="Z373" s="67" t="e">
        <f>IF((FV(IF(G373=0,'Mortgage 1 Info Calcs'!F$8,G373)/12,1,PMT(IF(G373=0,'Mortgage 1 Info Calcs'!F$8,G373)/12,('Mortgage 1 Info Calcs'!F$9*12)-C372,-Z372,0),-Z372,0))&gt;0,(FV(IF(G373=0,'Mortgage 1 Info Calcs'!F$8,G373)/12,1,PMT(IF(G373=0,'Mortgage 1 Info Calcs'!F$8,G373)/12,('Mortgage 1 Info Calcs'!F$9*12)-C372,-Z372,0),-Z372,0)),0)</f>
        <v>#NUM!</v>
      </c>
      <c r="AA373" s="67" t="e">
        <f>IF(Z373&lt;=0,0,(IPMT(IF(G373=0,'Mortgage 1 Info Calcs'!F$8,G373)/12,1,('Mortgage 1 Info Calcs'!F$9*12)-C372,-Z372,0)))</f>
        <v>#NUM!</v>
      </c>
      <c r="AB373" s="67">
        <f>IF(C373&lt;('Mortgage 1 Info Calcs'!F$9*12),SUM(AA$12:AA373),0)</f>
        <v>0</v>
      </c>
      <c r="AC373" s="14">
        <v>362</v>
      </c>
      <c r="AD373" s="174">
        <f t="shared" si="33"/>
        <v>30.166666666666668</v>
      </c>
      <c r="AE373" s="174" t="str">
        <f>IF(Y373="","",IF(J$12+X373='Mortgage 2 Monthly calcs'!J$12+'Mortgage 2 Monthly calcs'!V373,"",IF(J$12+X373&gt;'Mortgage 2 Monthly calcs'!J$12+'Mortgage 2 Monthly calcs'!V373,IF(Y373+X373+'Mortgage 1 Info Calcs'!F$15&gt;'Mortgage 2 Monthly calcs'!W373+'Mortgage 2 Monthly calcs'!V373,"",C373),IF(Y373+X373&lt;'Mortgage 2 Monthly calcs'!W373+'Mortgage 2 Monthly calcs'!V373,"",C373))))</f>
        <v/>
      </c>
      <c r="AG373" s="16"/>
      <c r="AH373" s="16"/>
      <c r="AI373" s="15"/>
    </row>
    <row r="374" spans="2:35" ht="11.25" customHeight="1" x14ac:dyDescent="0.25">
      <c r="B374">
        <f t="shared" si="31"/>
        <v>30.25</v>
      </c>
      <c r="C374">
        <v>363</v>
      </c>
      <c r="E374">
        <f t="shared" si="34"/>
        <v>2040</v>
      </c>
      <c r="F374" t="str">
        <f>VLOOKUP('Mortgage 1 Variables'!D$10,'Mortgage 1 Variables'!B$8:C$19,2)</f>
        <v>Jan</v>
      </c>
      <c r="G374">
        <f>IF(ISBLANK('Mortgage 1 Monthly Table'!G374),IF(OR(J374=Q374,ISTEXT(Y373),ISTEXT('Mortgage 1 Info Calcs'!$K$4)),0,IF(('Mortgage 1 Info Calcs'!F$7*12)&gt;C373,G373,IF(C373='Mortgage 1 Info Calcs'!F$7*12,'Mortgage 1 Info Calcs'!F$8,G373))),'Mortgage 1 Monthly Table'!G374)</f>
        <v>0</v>
      </c>
      <c r="H374" t="e">
        <f>((PMT(G374/'Mortgage 1 Variables'!E$43,('Mortgage 1 Info Calcs'!F$9*'Mortgage 1 Variables'!E$43)-C373,-J374,0)))</f>
        <v>#VALUE!</v>
      </c>
      <c r="I374">
        <f>IF(OR(ISERROR(((IPMT(G374/'Mortgage 1 Variables'!E$43,1,'Mortgage 1 Info Calcs'!F$9*'Mortgage 1 Variables'!E$43,-J374+Q374+'Mortgage 1 Info Calcs'!F$24,IF('Mortgage 1 Info Calcs'!F$5="Interest Only",-J374+Q374+'Mortgage 1 Info Calcs'!F$24,0))))),(((IPMT(G374/'Mortgage 1 Variables'!E$43,1,'Mortgage 1 Info Calcs'!F$9*'Mortgage 1 Variables'!E$43,-J$12,-J$12)))=0)),0,((IPMT(G374/'Mortgage 1 Variables'!E$43,1,'Mortgage 1 Info Calcs'!F$9*'Mortgage 1 Variables'!E$43,-J374+Q374+'Mortgage 1 Info Calcs'!F$24,IF('Mortgage 1 Info Calcs'!F$5="Interest Only",-J374+Q374+'Mortgage 1 Info Calcs'!F$24,0)))))</f>
        <v>0</v>
      </c>
      <c r="J374" t="str">
        <f>IF(Y373&gt;0,IF(ISTEXT('Mortgage 1 Info Calcs'!K$4),"0",IF(ISTEXT(Y373),Y373,Y373+(IF(ISTEXT(K374),0,K374)))),0)</f>
        <v/>
      </c>
      <c r="K374">
        <f>IF(ISBLANK('Mortgage 1 Monthly Table'!L374),0,'Mortgage 1 Monthly Table'!L374)</f>
        <v>0</v>
      </c>
      <c r="L374" t="e">
        <f>IF(ISBLANK('Mortgage 1 Monthly Table'!N374),IF('Mortgage 1 Info Calcs'!F$13="Calculated",IF('Mortgage 1 Info Calcs'!F$22="Keep Same",IF('Mortgage 1 Info Calcs'!F$5="Interest Only",IF(OR(I374&gt;L373,J374=""),I374,IF(J374&lt;L373,IF(J374&lt;L373,J374+I374,IF(L373+M373&gt;J374,L373+I374,L373)),IF(L373+M373&gt;J374,L373+I374,L373))),IF(H374&gt;L373,H374,IF(J374&gt;L373,IF(L373+M373&gt;J374,L373+I374,L373),J374+S374))),IF('Mortgage 1 Info Calcs'!F$5="Interest Only",'Mortgage 1 Monthly Calcs'!I374,'Mortgage 1 Monthly Calcs'!H374)),'Mortgage 1 Monthly Calcs'!L373),'Mortgage 1 Monthly Table'!N374)</f>
        <v>#VALUE!</v>
      </c>
      <c r="M374" t="str">
        <f>IF(ISBLANK('Mortgage 1 Monthly Table'!P374),IF(N373&gt;J374,IF(J374&gt;L373,J374-L373,0),IF(OR(OR(Y373&lt;0,ISTEXT(Y373)),ISTEXT('Mortgage 1 Info Calcs'!$K$4)),"",'Mortgage 1 Info Calcs'!F$21)),'Mortgage 1 Monthly Table'!P374)</f>
        <v/>
      </c>
      <c r="N374" t="str">
        <f t="shared" si="32"/>
        <v/>
      </c>
      <c r="O374" t="str">
        <f>IF(OR(OR(Y373&lt;0,ISTEXT(Y373)),ISTEXT('Mortgage 1 Info Calcs'!$K$4)),"",(O373+M374))</f>
        <v/>
      </c>
      <c r="P374">
        <f>IF(ISBLANK('Mortgage 1 Monthly Table'!T374),IF(ISTEXT(J374),0,IF(OR(Y373&lt;Q373,AND(Y373&lt;0,NOT(ISTEXT(Y373))),ISTEXT('Mortgage 1 Info Calcs'!$K$4)),IF(-Y373&gt;P373,-Y373,Y373-Q373),IF(J374="",0,'Mortgage 1 Info Calcs'!F$26))),'Mortgage 1 Monthly Table'!T374)</f>
        <v>0</v>
      </c>
      <c r="Q374" t="str">
        <f>IF(OR(OR(Y373&lt;0,ISTEXT(Y373)),ISTEXT('Mortgage 1 Info Calcs'!$K$4)),"",IF(O374&lt;0,Q373,(Q373+P374)))</f>
        <v/>
      </c>
      <c r="R374" t="str">
        <f>IF(OR(ISERROR(L374-S374),ISTEXT('Mortgage 1 Info Calcs'!$K$4)),"",L374-S374+M374)</f>
        <v/>
      </c>
      <c r="S374">
        <f>IF(OR(IF(ISERROR(ROUND((J374-Q374-'Mortgage 1 Info Calcs'!F$24)*(G374/12),2)),0,(J374-O374-Q374-'Mortgage 1 Info Calcs'!F$24)*(G374/12)),,,ISTEXT('Mortgage 1 Info Calcs'!K$4)),IF(((J374-Q374-'Mortgage 1 Info Calcs'!F$24)*(G374/12))&gt;0,((J374-Q374-'Mortgage 1 Info Calcs'!F$24)*(G374/12)),0),0)</f>
        <v>0</v>
      </c>
      <c r="T374" t="str">
        <f>IF(OR(ISERROR(SUM(R$12:R374)),(ISTEXT(T373)),(T373=(SUM(R$12:R374)))),"",SUM(R$12:R374))</f>
        <v/>
      </c>
      <c r="U374">
        <f>SUM(S$12:S374)</f>
        <v>93290.420445652606</v>
      </c>
      <c r="V374" t="e">
        <f>IF(ISBLANK('Mortgage 1 Info Calcs'!F$28),"",IF((O374+Q374)&gt;0,((O374+Q374)*G374/12)-((O374+Q374)*(('Mortgage 1 Info Calcs'!F$28)-('Mortgage 1 Info Calcs'!F$28*'Mortgage 1 Info Calcs'!G$29))/12),""))</f>
        <v>#VALUE!</v>
      </c>
      <c r="W374" t="e">
        <f>IF(ISTEXT(V374),"",SUM(V$12:V374))</f>
        <v>#VALUE!</v>
      </c>
      <c r="X374" t="str">
        <f>IF(OR(J374=Q374,ISTEXT(Y373),ISTEXT('Mortgage 1 Info Calcs'!$F$17)),"",IF(('Mortgage 1 Info Calcs'!F$18*12)&gt;C373+1,IF(C373='Mortgage 1 Info Calcs'!F$18*12,0,'Mortgage 1 Info Calcs'!F$19+Y374*('Mortgage 1 Info Calcs'!F$17)),'Mortgage 1 Info Calcs'!F$19))</f>
        <v/>
      </c>
      <c r="Y374" t="str">
        <f>IF(OR(ISERROR(J374-R374-M374),IF(ISERROR((J374-R374-M374)=0),"True",(J374-R374-M374)=0),ISTEXT('Mortgage 1 Info Calcs'!$K$4)),"",IF((J374&gt;(L374+M374)),(FV((G374/'Mortgage 1 Variables'!E$43),1,(L374+M374),-J374+Q374+'Mortgage 1 Info Calcs'!F$24,0))+Q374+'Mortgage 1 Info Calcs'!F$24+IF(I374&gt;0,0,-I374),""))</f>
        <v/>
      </c>
      <c r="Z374" s="67" t="e">
        <f>IF((FV(IF(G374=0,'Mortgage 1 Info Calcs'!F$8,G374)/12,1,PMT(IF(G374=0,'Mortgage 1 Info Calcs'!F$8,G374)/12,('Mortgage 1 Info Calcs'!F$9*12)-C373,-Z373,0),-Z373,0))&gt;0,(FV(IF(G374=0,'Mortgage 1 Info Calcs'!F$8,G374)/12,1,PMT(IF(G374=0,'Mortgage 1 Info Calcs'!F$8,G374)/12,('Mortgage 1 Info Calcs'!F$9*12)-C373,-Z373,0),-Z373,0)),0)</f>
        <v>#NUM!</v>
      </c>
      <c r="AA374" s="67" t="e">
        <f>IF(Z374&lt;=0,0,(IPMT(IF(G374=0,'Mortgage 1 Info Calcs'!F$8,G374)/12,1,('Mortgage 1 Info Calcs'!F$9*12)-C373,-Z373,0)))</f>
        <v>#NUM!</v>
      </c>
      <c r="AB374" s="67">
        <f>IF(C374&lt;('Mortgage 1 Info Calcs'!F$9*12),SUM(AA$12:AA374),0)</f>
        <v>0</v>
      </c>
      <c r="AC374" s="14">
        <v>363</v>
      </c>
      <c r="AD374" s="174">
        <f t="shared" si="33"/>
        <v>30.25</v>
      </c>
      <c r="AE374" s="174" t="str">
        <f>IF(Y374="","",IF(J$12+X374='Mortgage 2 Monthly calcs'!J$12+'Mortgage 2 Monthly calcs'!V374,"",IF(J$12+X374&gt;'Mortgage 2 Monthly calcs'!J$12+'Mortgage 2 Monthly calcs'!V374,IF(Y374+X374+'Mortgage 1 Info Calcs'!F$15&gt;'Mortgage 2 Monthly calcs'!W374+'Mortgage 2 Monthly calcs'!V374,"",C374),IF(Y374+X374&lt;'Mortgage 2 Monthly calcs'!W374+'Mortgage 2 Monthly calcs'!V374,"",C374))))</f>
        <v/>
      </c>
      <c r="AG374" s="16"/>
      <c r="AH374" s="16"/>
      <c r="AI374" s="15"/>
    </row>
    <row r="375" spans="2:35" ht="11.25" customHeight="1" x14ac:dyDescent="0.25">
      <c r="B375">
        <f t="shared" si="31"/>
        <v>30.333333333333332</v>
      </c>
      <c r="C375">
        <v>364</v>
      </c>
      <c r="E375" t="str">
        <f t="shared" si="34"/>
        <v/>
      </c>
      <c r="F375" t="str">
        <f>VLOOKUP('Mortgage 1 Variables'!D$11,'Mortgage 1 Variables'!B$8:C$19,2)</f>
        <v>Feb</v>
      </c>
      <c r="G375">
        <f>IF(ISBLANK('Mortgage 1 Monthly Table'!G375),IF(OR(J375=Q375,ISTEXT(Y374),ISTEXT('Mortgage 1 Info Calcs'!$K$4)),0,IF(('Mortgage 1 Info Calcs'!F$7*12)&gt;C374,G374,IF(C374='Mortgage 1 Info Calcs'!F$7*12,'Mortgage 1 Info Calcs'!F$8,G374))),'Mortgage 1 Monthly Table'!G375)</f>
        <v>0</v>
      </c>
      <c r="H375" t="e">
        <f>((PMT(G375/'Mortgage 1 Variables'!E$43,('Mortgage 1 Info Calcs'!F$9*'Mortgage 1 Variables'!E$43)-C374,-J375,0)))</f>
        <v>#VALUE!</v>
      </c>
      <c r="I375">
        <f>IF(OR(ISERROR(((IPMT(G375/'Mortgage 1 Variables'!E$43,1,'Mortgage 1 Info Calcs'!F$9*'Mortgage 1 Variables'!E$43,-J375+Q375+'Mortgage 1 Info Calcs'!F$24,IF('Mortgage 1 Info Calcs'!F$5="Interest Only",-J375+Q375+'Mortgage 1 Info Calcs'!F$24,0))))),(((IPMT(G375/'Mortgage 1 Variables'!E$43,1,'Mortgage 1 Info Calcs'!F$9*'Mortgage 1 Variables'!E$43,-J$12,-J$12)))=0)),0,((IPMT(G375/'Mortgage 1 Variables'!E$43,1,'Mortgage 1 Info Calcs'!F$9*'Mortgage 1 Variables'!E$43,-J375+Q375+'Mortgage 1 Info Calcs'!F$24,IF('Mortgage 1 Info Calcs'!F$5="Interest Only",-J375+Q375+'Mortgage 1 Info Calcs'!F$24,0)))))</f>
        <v>0</v>
      </c>
      <c r="J375" t="str">
        <f>IF(Y374&gt;0,IF(ISTEXT('Mortgage 1 Info Calcs'!K$4),"0",IF(ISTEXT(Y374),Y374,Y374+(IF(ISTEXT(K375),0,K375)))),0)</f>
        <v/>
      </c>
      <c r="K375">
        <f>IF(ISBLANK('Mortgage 1 Monthly Table'!L375),0,'Mortgage 1 Monthly Table'!L375)</f>
        <v>0</v>
      </c>
      <c r="L375" t="e">
        <f>IF(ISBLANK('Mortgage 1 Monthly Table'!N375),IF('Mortgage 1 Info Calcs'!F$13="Calculated",IF('Mortgage 1 Info Calcs'!F$22="Keep Same",IF('Mortgage 1 Info Calcs'!F$5="Interest Only",IF(OR(I375&gt;L374,J375=""),I375,IF(J375&lt;L374,IF(J375&lt;L374,J375+I375,IF(L374+M374&gt;J375,L374+I375,L374)),IF(L374+M374&gt;J375,L374+I375,L374))),IF(H375&gt;L374,H375,IF(J375&gt;L374,IF(L374+M374&gt;J375,L374+I375,L374),J375+S375))),IF('Mortgage 1 Info Calcs'!F$5="Interest Only",'Mortgage 1 Monthly Calcs'!I375,'Mortgage 1 Monthly Calcs'!H375)),'Mortgage 1 Monthly Calcs'!L374),'Mortgage 1 Monthly Table'!N375)</f>
        <v>#VALUE!</v>
      </c>
      <c r="M375" t="str">
        <f>IF(ISBLANK('Mortgage 1 Monthly Table'!P375),IF(N374&gt;J375,IF(J375&gt;L374,J375-L374,0),IF(OR(OR(Y374&lt;0,ISTEXT(Y374)),ISTEXT('Mortgage 1 Info Calcs'!$K$4)),"",'Mortgage 1 Info Calcs'!F$21)),'Mortgage 1 Monthly Table'!P375)</f>
        <v/>
      </c>
      <c r="N375" t="str">
        <f t="shared" si="32"/>
        <v/>
      </c>
      <c r="O375" t="str">
        <f>IF(OR(OR(Y374&lt;0,ISTEXT(Y374)),ISTEXT('Mortgage 1 Info Calcs'!$K$4)),"",(O374+M375))</f>
        <v/>
      </c>
      <c r="P375">
        <f>IF(ISBLANK('Mortgage 1 Monthly Table'!T375),IF(ISTEXT(J375),0,IF(OR(Y374&lt;Q374,AND(Y374&lt;0,NOT(ISTEXT(Y374))),ISTEXT('Mortgage 1 Info Calcs'!$K$4)),IF(-Y374&gt;P374,-Y374,Y374-Q374),IF(J375="",0,'Mortgage 1 Info Calcs'!F$26))),'Mortgage 1 Monthly Table'!T375)</f>
        <v>0</v>
      </c>
      <c r="Q375" t="str">
        <f>IF(OR(OR(Y374&lt;0,ISTEXT(Y374)),ISTEXT('Mortgage 1 Info Calcs'!$K$4)),"",IF(O375&lt;0,Q374,(Q374+P375)))</f>
        <v/>
      </c>
      <c r="R375" t="str">
        <f>IF(OR(ISERROR(L375-S375),ISTEXT('Mortgage 1 Info Calcs'!$K$4)),"",L375-S375+M375)</f>
        <v/>
      </c>
      <c r="S375">
        <f>IF(OR(IF(ISERROR(ROUND((J375-Q375-'Mortgage 1 Info Calcs'!F$24)*(G375/12),2)),0,(J375-O375-Q375-'Mortgage 1 Info Calcs'!F$24)*(G375/12)),,,ISTEXT('Mortgage 1 Info Calcs'!K$4)),IF(((J375-Q375-'Mortgage 1 Info Calcs'!F$24)*(G375/12))&gt;0,((J375-Q375-'Mortgage 1 Info Calcs'!F$24)*(G375/12)),0),0)</f>
        <v>0</v>
      </c>
      <c r="T375" t="str">
        <f>IF(OR(ISERROR(SUM(R$12:R375)),(ISTEXT(T374)),(T374=(SUM(R$12:R375)))),"",SUM(R$12:R375))</f>
        <v/>
      </c>
      <c r="U375">
        <f>SUM(S$12:S375)</f>
        <v>93290.420445652606</v>
      </c>
      <c r="V375" t="e">
        <f>IF(ISBLANK('Mortgage 1 Info Calcs'!F$28),"",IF((O375+Q375)&gt;0,((O375+Q375)*G375/12)-((O375+Q375)*(('Mortgage 1 Info Calcs'!F$28)-('Mortgage 1 Info Calcs'!F$28*'Mortgage 1 Info Calcs'!G$29))/12),""))</f>
        <v>#VALUE!</v>
      </c>
      <c r="W375" t="e">
        <f>IF(ISTEXT(V375),"",SUM(V$12:V375))</f>
        <v>#VALUE!</v>
      </c>
      <c r="X375" t="str">
        <f>IF(OR(J375=Q375,ISTEXT(Y374),ISTEXT('Mortgage 1 Info Calcs'!$F$17)),"",IF(('Mortgage 1 Info Calcs'!F$18*12)&gt;C374+1,IF(C374='Mortgage 1 Info Calcs'!F$18*12,0,'Mortgage 1 Info Calcs'!F$19+Y375*('Mortgage 1 Info Calcs'!F$17)),'Mortgage 1 Info Calcs'!F$19))</f>
        <v/>
      </c>
      <c r="Y375" t="str">
        <f>IF(OR(ISERROR(J375-R375-M375),IF(ISERROR((J375-R375-M375)=0),"True",(J375-R375-M375)=0),ISTEXT('Mortgage 1 Info Calcs'!$K$4)),"",IF((J375&gt;(L375+M375)),(FV((G375/'Mortgage 1 Variables'!E$43),1,(L375+M375),-J375+Q375+'Mortgage 1 Info Calcs'!F$24,0))+Q375+'Mortgage 1 Info Calcs'!F$24+IF(I375&gt;0,0,-I375),""))</f>
        <v/>
      </c>
      <c r="Z375" s="67" t="e">
        <f>IF((FV(IF(G375=0,'Mortgage 1 Info Calcs'!F$8,G375)/12,1,PMT(IF(G375=0,'Mortgage 1 Info Calcs'!F$8,G375)/12,('Mortgage 1 Info Calcs'!F$9*12)-C374,-Z374,0),-Z374,0))&gt;0,(FV(IF(G375=0,'Mortgage 1 Info Calcs'!F$8,G375)/12,1,PMT(IF(G375=0,'Mortgage 1 Info Calcs'!F$8,G375)/12,('Mortgage 1 Info Calcs'!F$9*12)-C374,-Z374,0),-Z374,0)),0)</f>
        <v>#NUM!</v>
      </c>
      <c r="AA375" s="67" t="e">
        <f>IF(Z375&lt;=0,0,(IPMT(IF(G375=0,'Mortgage 1 Info Calcs'!F$8,G375)/12,1,('Mortgage 1 Info Calcs'!F$9*12)-C374,-Z374,0)))</f>
        <v>#NUM!</v>
      </c>
      <c r="AB375" s="67">
        <f>IF(C375&lt;('Mortgage 1 Info Calcs'!F$9*12),SUM(AA$12:AA375),0)</f>
        <v>0</v>
      </c>
      <c r="AC375" s="14">
        <v>364</v>
      </c>
      <c r="AD375" s="174">
        <f t="shared" si="33"/>
        <v>30.333333333333332</v>
      </c>
      <c r="AE375" s="174" t="str">
        <f>IF(Y375="","",IF(J$12+X375='Mortgage 2 Monthly calcs'!J$12+'Mortgage 2 Monthly calcs'!V375,"",IF(J$12+X375&gt;'Mortgage 2 Monthly calcs'!J$12+'Mortgage 2 Monthly calcs'!V375,IF(Y375+X375+'Mortgage 1 Info Calcs'!F$15&gt;'Mortgage 2 Monthly calcs'!W375+'Mortgage 2 Monthly calcs'!V375,"",C375),IF(Y375+X375&lt;'Mortgage 2 Monthly calcs'!W375+'Mortgage 2 Monthly calcs'!V375,"",C375))))</f>
        <v/>
      </c>
      <c r="AG375" s="16"/>
      <c r="AH375" s="16"/>
      <c r="AI375" s="15"/>
    </row>
    <row r="376" spans="2:35" ht="11.25" customHeight="1" x14ac:dyDescent="0.25">
      <c r="B376">
        <f t="shared" si="31"/>
        <v>30.416666666666668</v>
      </c>
      <c r="C376">
        <v>365</v>
      </c>
      <c r="E376" t="str">
        <f t="shared" si="34"/>
        <v/>
      </c>
      <c r="F376" t="str">
        <f>VLOOKUP('Mortgage 1 Variables'!D$12,'Mortgage 1 Variables'!B$8:C$19,2)</f>
        <v>Mar</v>
      </c>
      <c r="G376">
        <f>IF(ISBLANK('Mortgage 1 Monthly Table'!G376),IF(OR(J376=Q376,ISTEXT(Y375),ISTEXT('Mortgage 1 Info Calcs'!$K$4)),0,IF(('Mortgage 1 Info Calcs'!F$7*12)&gt;C375,G375,IF(C375='Mortgage 1 Info Calcs'!F$7*12,'Mortgage 1 Info Calcs'!F$8,G375))),'Mortgage 1 Monthly Table'!G376)</f>
        <v>0</v>
      </c>
      <c r="H376" t="e">
        <f>((PMT(G376/'Mortgage 1 Variables'!E$43,('Mortgage 1 Info Calcs'!F$9*'Mortgage 1 Variables'!E$43)-C375,-J376,0)))</f>
        <v>#VALUE!</v>
      </c>
      <c r="I376">
        <f>IF(OR(ISERROR(((IPMT(G376/'Mortgage 1 Variables'!E$43,1,'Mortgage 1 Info Calcs'!F$9*'Mortgage 1 Variables'!E$43,-J376+Q376+'Mortgage 1 Info Calcs'!F$24,IF('Mortgage 1 Info Calcs'!F$5="Interest Only",-J376+Q376+'Mortgage 1 Info Calcs'!F$24,0))))),(((IPMT(G376/'Mortgage 1 Variables'!E$43,1,'Mortgage 1 Info Calcs'!F$9*'Mortgage 1 Variables'!E$43,-J$12,-J$12)))=0)),0,((IPMT(G376/'Mortgage 1 Variables'!E$43,1,'Mortgage 1 Info Calcs'!F$9*'Mortgage 1 Variables'!E$43,-J376+Q376+'Mortgage 1 Info Calcs'!F$24,IF('Mortgage 1 Info Calcs'!F$5="Interest Only",-J376+Q376+'Mortgage 1 Info Calcs'!F$24,0)))))</f>
        <v>0</v>
      </c>
      <c r="J376" t="str">
        <f>IF(Y375&gt;0,IF(ISTEXT('Mortgage 1 Info Calcs'!K$4),"0",IF(ISTEXT(Y375),Y375,Y375+(IF(ISTEXT(K376),0,K376)))),0)</f>
        <v/>
      </c>
      <c r="K376">
        <f>IF(ISBLANK('Mortgage 1 Monthly Table'!L376),0,'Mortgage 1 Monthly Table'!L376)</f>
        <v>0</v>
      </c>
      <c r="L376" t="e">
        <f>IF(ISBLANK('Mortgage 1 Monthly Table'!N376),IF('Mortgage 1 Info Calcs'!F$13="Calculated",IF('Mortgage 1 Info Calcs'!F$22="Keep Same",IF('Mortgage 1 Info Calcs'!F$5="Interest Only",IF(OR(I376&gt;L375,J376=""),I376,IF(J376&lt;L375,IF(J376&lt;L375,J376+I376,IF(L375+M375&gt;J376,L375+I376,L375)),IF(L375+M375&gt;J376,L375+I376,L375))),IF(H376&gt;L375,H376,IF(J376&gt;L375,IF(L375+M375&gt;J376,L375+I376,L375),J376+S376))),IF('Mortgage 1 Info Calcs'!F$5="Interest Only",'Mortgage 1 Monthly Calcs'!I376,'Mortgage 1 Monthly Calcs'!H376)),'Mortgage 1 Monthly Calcs'!L375),'Mortgage 1 Monthly Table'!N376)</f>
        <v>#VALUE!</v>
      </c>
      <c r="M376" t="str">
        <f>IF(ISBLANK('Mortgage 1 Monthly Table'!P376),IF(N375&gt;J376,IF(J376&gt;L375,J376-L375,0),IF(OR(OR(Y375&lt;0,ISTEXT(Y375)),ISTEXT('Mortgage 1 Info Calcs'!$K$4)),"",'Mortgage 1 Info Calcs'!F$21)),'Mortgage 1 Monthly Table'!P376)</f>
        <v/>
      </c>
      <c r="N376" t="str">
        <f t="shared" si="32"/>
        <v/>
      </c>
      <c r="O376" t="str">
        <f>IF(OR(OR(Y375&lt;0,ISTEXT(Y375)),ISTEXT('Mortgage 1 Info Calcs'!$K$4)),"",(O375+M376))</f>
        <v/>
      </c>
      <c r="P376">
        <f>IF(ISBLANK('Mortgage 1 Monthly Table'!T376),IF(ISTEXT(J376),0,IF(OR(Y375&lt;Q375,AND(Y375&lt;0,NOT(ISTEXT(Y375))),ISTEXT('Mortgage 1 Info Calcs'!$K$4)),IF(-Y375&gt;P375,-Y375,Y375-Q375),IF(J376="",0,'Mortgage 1 Info Calcs'!F$26))),'Mortgage 1 Monthly Table'!T376)</f>
        <v>0</v>
      </c>
      <c r="Q376" t="str">
        <f>IF(OR(OR(Y375&lt;0,ISTEXT(Y375)),ISTEXT('Mortgage 1 Info Calcs'!$K$4)),"",IF(O376&lt;0,Q375,(Q375+P376)))</f>
        <v/>
      </c>
      <c r="R376" t="str">
        <f>IF(OR(ISERROR(L376-S376),ISTEXT('Mortgage 1 Info Calcs'!$K$4)),"",L376-S376+M376)</f>
        <v/>
      </c>
      <c r="S376">
        <f>IF(OR(IF(ISERROR(ROUND((J376-Q376-'Mortgage 1 Info Calcs'!F$24)*(G376/12),2)),0,(J376-O376-Q376-'Mortgage 1 Info Calcs'!F$24)*(G376/12)),,,ISTEXT('Mortgage 1 Info Calcs'!K$4)),IF(((J376-Q376-'Mortgage 1 Info Calcs'!F$24)*(G376/12))&gt;0,((J376-Q376-'Mortgage 1 Info Calcs'!F$24)*(G376/12)),0),0)</f>
        <v>0</v>
      </c>
      <c r="T376" t="str">
        <f>IF(OR(ISERROR(SUM(R$12:R376)),(ISTEXT(T375)),(T375=(SUM(R$12:R376)))),"",SUM(R$12:R376))</f>
        <v/>
      </c>
      <c r="U376">
        <f>SUM(S$12:S376)</f>
        <v>93290.420445652606</v>
      </c>
      <c r="V376" t="e">
        <f>IF(ISBLANK('Mortgage 1 Info Calcs'!F$28),"",IF((O376+Q376)&gt;0,((O376+Q376)*G376/12)-((O376+Q376)*(('Mortgage 1 Info Calcs'!F$28)-('Mortgage 1 Info Calcs'!F$28*'Mortgage 1 Info Calcs'!G$29))/12),""))</f>
        <v>#VALUE!</v>
      </c>
      <c r="W376" t="e">
        <f>IF(ISTEXT(V376),"",SUM(V$12:V376))</f>
        <v>#VALUE!</v>
      </c>
      <c r="X376" t="str">
        <f>IF(OR(J376=Q376,ISTEXT(Y375),ISTEXT('Mortgage 1 Info Calcs'!$F$17)),"",IF(('Mortgage 1 Info Calcs'!F$18*12)&gt;C375+1,IF(C375='Mortgage 1 Info Calcs'!F$18*12,0,'Mortgage 1 Info Calcs'!F$19+Y376*('Mortgage 1 Info Calcs'!F$17)),'Mortgage 1 Info Calcs'!F$19))</f>
        <v/>
      </c>
      <c r="Y376" t="str">
        <f>IF(OR(ISERROR(J376-R376-M376),IF(ISERROR((J376-R376-M376)=0),"True",(J376-R376-M376)=0),ISTEXT('Mortgage 1 Info Calcs'!$K$4)),"",IF((J376&gt;(L376+M376)),(FV((G376/'Mortgage 1 Variables'!E$43),1,(L376+M376),-J376+Q376+'Mortgage 1 Info Calcs'!F$24,0))+Q376+'Mortgage 1 Info Calcs'!F$24+IF(I376&gt;0,0,-I376),""))</f>
        <v/>
      </c>
      <c r="Z376" s="67" t="e">
        <f>IF((FV(IF(G376=0,'Mortgage 1 Info Calcs'!F$8,G376)/12,1,PMT(IF(G376=0,'Mortgage 1 Info Calcs'!F$8,G376)/12,('Mortgage 1 Info Calcs'!F$9*12)-C375,-Z375,0),-Z375,0))&gt;0,(FV(IF(G376=0,'Mortgage 1 Info Calcs'!F$8,G376)/12,1,PMT(IF(G376=0,'Mortgage 1 Info Calcs'!F$8,G376)/12,('Mortgage 1 Info Calcs'!F$9*12)-C375,-Z375,0),-Z375,0)),0)</f>
        <v>#NUM!</v>
      </c>
      <c r="AA376" s="67" t="e">
        <f>IF(Z376&lt;=0,0,(IPMT(IF(G376=0,'Mortgage 1 Info Calcs'!F$8,G376)/12,1,('Mortgage 1 Info Calcs'!F$9*12)-C375,-Z375,0)))</f>
        <v>#NUM!</v>
      </c>
      <c r="AB376" s="67">
        <f>IF(C376&lt;('Mortgage 1 Info Calcs'!F$9*12),SUM(AA$12:AA376),0)</f>
        <v>0</v>
      </c>
      <c r="AC376" s="14">
        <v>365</v>
      </c>
      <c r="AD376" s="174">
        <f t="shared" si="33"/>
        <v>30.416666666666668</v>
      </c>
      <c r="AE376" s="174" t="str">
        <f>IF(Y376="","",IF(J$12+X376='Mortgage 2 Monthly calcs'!J$12+'Mortgage 2 Monthly calcs'!V376,"",IF(J$12+X376&gt;'Mortgage 2 Monthly calcs'!J$12+'Mortgage 2 Monthly calcs'!V376,IF(Y376+X376+'Mortgage 1 Info Calcs'!F$15&gt;'Mortgage 2 Monthly calcs'!W376+'Mortgage 2 Monthly calcs'!V376,"",C376),IF(Y376+X376&lt;'Mortgage 2 Monthly calcs'!W376+'Mortgage 2 Monthly calcs'!V376,"",C376))))</f>
        <v/>
      </c>
      <c r="AG376" s="16"/>
      <c r="AH376" s="16"/>
      <c r="AI376" s="15"/>
    </row>
    <row r="377" spans="2:35" ht="11.25" customHeight="1" x14ac:dyDescent="0.25">
      <c r="B377">
        <f t="shared" si="31"/>
        <v>30.5</v>
      </c>
      <c r="C377">
        <v>366</v>
      </c>
      <c r="E377" t="str">
        <f t="shared" si="34"/>
        <v/>
      </c>
      <c r="F377" t="str">
        <f>VLOOKUP('Mortgage 1 Variables'!D$13,'Mortgage 1 Variables'!B$8:C$19,2)</f>
        <v>Apr</v>
      </c>
      <c r="G377">
        <f>IF(ISBLANK('Mortgage 1 Monthly Table'!G377),IF(OR(J377=Q377,ISTEXT(Y376),ISTEXT('Mortgage 1 Info Calcs'!$K$4)),0,IF(('Mortgage 1 Info Calcs'!F$7*12)&gt;C376,G376,IF(C376='Mortgage 1 Info Calcs'!F$7*12,'Mortgage 1 Info Calcs'!F$8,G376))),'Mortgage 1 Monthly Table'!G377)</f>
        <v>0</v>
      </c>
      <c r="H377" t="e">
        <f>((PMT(G377/'Mortgage 1 Variables'!E$43,('Mortgage 1 Info Calcs'!F$9*'Mortgage 1 Variables'!E$43)-C376,-J377,0)))</f>
        <v>#VALUE!</v>
      </c>
      <c r="I377">
        <f>IF(OR(ISERROR(((IPMT(G377/'Mortgage 1 Variables'!E$43,1,'Mortgage 1 Info Calcs'!F$9*'Mortgage 1 Variables'!E$43,-J377+Q377+'Mortgage 1 Info Calcs'!F$24,IF('Mortgage 1 Info Calcs'!F$5="Interest Only",-J377+Q377+'Mortgage 1 Info Calcs'!F$24,0))))),(((IPMT(G377/'Mortgage 1 Variables'!E$43,1,'Mortgage 1 Info Calcs'!F$9*'Mortgage 1 Variables'!E$43,-J$12,-J$12)))=0)),0,((IPMT(G377/'Mortgage 1 Variables'!E$43,1,'Mortgage 1 Info Calcs'!F$9*'Mortgage 1 Variables'!E$43,-J377+Q377+'Mortgage 1 Info Calcs'!F$24,IF('Mortgage 1 Info Calcs'!F$5="Interest Only",-J377+Q377+'Mortgage 1 Info Calcs'!F$24,0)))))</f>
        <v>0</v>
      </c>
      <c r="J377" t="str">
        <f>IF(Y376&gt;0,IF(ISTEXT('Mortgage 1 Info Calcs'!K$4),"0",IF(ISTEXT(Y376),Y376,Y376+(IF(ISTEXT(K377),0,K377)))),0)</f>
        <v/>
      </c>
      <c r="K377">
        <f>IF(ISBLANK('Mortgage 1 Monthly Table'!L377),0,'Mortgage 1 Monthly Table'!L377)</f>
        <v>0</v>
      </c>
      <c r="L377" t="e">
        <f>IF(ISBLANK('Mortgage 1 Monthly Table'!N377),IF('Mortgage 1 Info Calcs'!F$13="Calculated",IF('Mortgage 1 Info Calcs'!F$22="Keep Same",IF('Mortgage 1 Info Calcs'!F$5="Interest Only",IF(OR(I377&gt;L376,J377=""),I377,IF(J377&lt;L376,IF(J377&lt;L376,J377+I377,IF(L376+M376&gt;J377,L376+I377,L376)),IF(L376+M376&gt;J377,L376+I377,L376))),IF(H377&gt;L376,H377,IF(J377&gt;L376,IF(L376+M376&gt;J377,L376+I377,L376),J377+S377))),IF('Mortgage 1 Info Calcs'!F$5="Interest Only",'Mortgage 1 Monthly Calcs'!I377,'Mortgage 1 Monthly Calcs'!H377)),'Mortgage 1 Monthly Calcs'!L376),'Mortgage 1 Monthly Table'!N377)</f>
        <v>#VALUE!</v>
      </c>
      <c r="M377" t="str">
        <f>IF(ISBLANK('Mortgage 1 Monthly Table'!P377),IF(N376&gt;J377,IF(J377&gt;L376,J377-L376,0),IF(OR(OR(Y376&lt;0,ISTEXT(Y376)),ISTEXT('Mortgage 1 Info Calcs'!$K$4)),"",'Mortgage 1 Info Calcs'!F$21)),'Mortgage 1 Monthly Table'!P377)</f>
        <v/>
      </c>
      <c r="N377" t="str">
        <f t="shared" si="32"/>
        <v/>
      </c>
      <c r="O377" t="str">
        <f>IF(OR(OR(Y376&lt;0,ISTEXT(Y376)),ISTEXT('Mortgage 1 Info Calcs'!$K$4)),"",(O376+M377))</f>
        <v/>
      </c>
      <c r="P377">
        <f>IF(ISBLANK('Mortgage 1 Monthly Table'!T377),IF(ISTEXT(J377),0,IF(OR(Y376&lt;Q376,AND(Y376&lt;0,NOT(ISTEXT(Y376))),ISTEXT('Mortgage 1 Info Calcs'!$K$4)),IF(-Y376&gt;P376,-Y376,Y376-Q376),IF(J377="",0,'Mortgage 1 Info Calcs'!F$26))),'Mortgage 1 Monthly Table'!T377)</f>
        <v>0</v>
      </c>
      <c r="Q377" t="str">
        <f>IF(OR(OR(Y376&lt;0,ISTEXT(Y376)),ISTEXT('Mortgage 1 Info Calcs'!$K$4)),"",IF(O377&lt;0,Q376,(Q376+P377)))</f>
        <v/>
      </c>
      <c r="R377" t="str">
        <f>IF(OR(ISERROR(L377-S377),ISTEXT('Mortgage 1 Info Calcs'!$K$4)),"",L377-S377+M377)</f>
        <v/>
      </c>
      <c r="S377">
        <f>IF(OR(IF(ISERROR(ROUND((J377-Q377-'Mortgage 1 Info Calcs'!F$24)*(G377/12),2)),0,(J377-O377-Q377-'Mortgage 1 Info Calcs'!F$24)*(G377/12)),,,ISTEXT('Mortgage 1 Info Calcs'!K$4)),IF(((J377-Q377-'Mortgage 1 Info Calcs'!F$24)*(G377/12))&gt;0,((J377-Q377-'Mortgage 1 Info Calcs'!F$24)*(G377/12)),0),0)</f>
        <v>0</v>
      </c>
      <c r="T377" t="str">
        <f>IF(OR(ISERROR(SUM(R$12:R377)),(ISTEXT(T376)),(T376=(SUM(R$12:R377)))),"",SUM(R$12:R377))</f>
        <v/>
      </c>
      <c r="U377">
        <f>SUM(S$12:S377)</f>
        <v>93290.420445652606</v>
      </c>
      <c r="V377" t="e">
        <f>IF(ISBLANK('Mortgage 1 Info Calcs'!F$28),"",IF((O377+Q377)&gt;0,((O377+Q377)*G377/12)-((O377+Q377)*(('Mortgage 1 Info Calcs'!F$28)-('Mortgage 1 Info Calcs'!F$28*'Mortgage 1 Info Calcs'!G$29))/12),""))</f>
        <v>#VALUE!</v>
      </c>
      <c r="W377" t="e">
        <f>IF(ISTEXT(V377),"",SUM(V$12:V377))</f>
        <v>#VALUE!</v>
      </c>
      <c r="X377" t="str">
        <f>IF(OR(J377=Q377,ISTEXT(Y376),ISTEXT('Mortgage 1 Info Calcs'!$F$17)),"",IF(('Mortgage 1 Info Calcs'!F$18*12)&gt;C376+1,IF(C376='Mortgage 1 Info Calcs'!F$18*12,0,'Mortgage 1 Info Calcs'!F$19+Y377*('Mortgage 1 Info Calcs'!F$17)),'Mortgage 1 Info Calcs'!F$19))</f>
        <v/>
      </c>
      <c r="Y377" t="str">
        <f>IF(OR(ISERROR(J377-R377-M377),IF(ISERROR((J377-R377-M377)=0),"True",(J377-R377-M377)=0),ISTEXT('Mortgage 1 Info Calcs'!$K$4)),"",IF((J377&gt;(L377+M377)),(FV((G377/'Mortgage 1 Variables'!E$43),1,(L377+M377),-J377+Q377+'Mortgage 1 Info Calcs'!F$24,0))+Q377+'Mortgage 1 Info Calcs'!F$24+IF(I377&gt;0,0,-I377),""))</f>
        <v/>
      </c>
      <c r="Z377" s="67" t="e">
        <f>IF((FV(IF(G377=0,'Mortgage 1 Info Calcs'!F$8,G377)/12,1,PMT(IF(G377=0,'Mortgage 1 Info Calcs'!F$8,G377)/12,('Mortgage 1 Info Calcs'!F$9*12)-C376,-Z376,0),-Z376,0))&gt;0,(FV(IF(G377=0,'Mortgage 1 Info Calcs'!F$8,G377)/12,1,PMT(IF(G377=0,'Mortgage 1 Info Calcs'!F$8,G377)/12,('Mortgage 1 Info Calcs'!F$9*12)-C376,-Z376,0),-Z376,0)),0)</f>
        <v>#NUM!</v>
      </c>
      <c r="AA377" s="67" t="e">
        <f>IF(Z377&lt;=0,0,(IPMT(IF(G377=0,'Mortgage 1 Info Calcs'!F$8,G377)/12,1,('Mortgage 1 Info Calcs'!F$9*12)-C376,-Z376,0)))</f>
        <v>#NUM!</v>
      </c>
      <c r="AB377" s="67">
        <f>IF(C377&lt;('Mortgage 1 Info Calcs'!F$9*12),SUM(AA$12:AA377),0)</f>
        <v>0</v>
      </c>
      <c r="AC377" s="14">
        <v>366</v>
      </c>
      <c r="AD377" s="174">
        <f t="shared" si="33"/>
        <v>30.5</v>
      </c>
      <c r="AE377" s="174" t="str">
        <f>IF(Y377="","",IF(J$12+X377='Mortgage 2 Monthly calcs'!J$12+'Mortgage 2 Monthly calcs'!V377,"",IF(J$12+X377&gt;'Mortgage 2 Monthly calcs'!J$12+'Mortgage 2 Monthly calcs'!V377,IF(Y377+X377+'Mortgage 1 Info Calcs'!F$15&gt;'Mortgage 2 Monthly calcs'!W377+'Mortgage 2 Monthly calcs'!V377,"",C377),IF(Y377+X377&lt;'Mortgage 2 Monthly calcs'!W377+'Mortgage 2 Monthly calcs'!V377,"",C377))))</f>
        <v/>
      </c>
      <c r="AG377" s="16"/>
      <c r="AH377" s="16"/>
      <c r="AI377" s="15"/>
    </row>
    <row r="378" spans="2:35" ht="11.25" customHeight="1" x14ac:dyDescent="0.25">
      <c r="B378">
        <f t="shared" si="31"/>
        <v>30.583333333333332</v>
      </c>
      <c r="C378">
        <v>367</v>
      </c>
      <c r="E378" t="str">
        <f t="shared" si="34"/>
        <v/>
      </c>
      <c r="F378" t="str">
        <f>VLOOKUP('Mortgage 1 Variables'!D$14,'Mortgage 1 Variables'!B$8:C$19,2)</f>
        <v>May</v>
      </c>
      <c r="G378">
        <f>IF(ISBLANK('Mortgage 1 Monthly Table'!G378),IF(OR(J378=Q378,ISTEXT(Y377),ISTEXT('Mortgage 1 Info Calcs'!$K$4)),0,IF(('Mortgage 1 Info Calcs'!F$7*12)&gt;C377,G377,IF(C377='Mortgage 1 Info Calcs'!F$7*12,'Mortgage 1 Info Calcs'!F$8,G377))),'Mortgage 1 Monthly Table'!G378)</f>
        <v>0</v>
      </c>
      <c r="H378" t="e">
        <f>((PMT(G378/'Mortgage 1 Variables'!E$43,('Mortgage 1 Info Calcs'!F$9*'Mortgage 1 Variables'!E$43)-C377,-J378,0)))</f>
        <v>#VALUE!</v>
      </c>
      <c r="I378">
        <f>IF(OR(ISERROR(((IPMT(G378/'Mortgage 1 Variables'!E$43,1,'Mortgage 1 Info Calcs'!F$9*'Mortgage 1 Variables'!E$43,-J378+Q378+'Mortgage 1 Info Calcs'!F$24,IF('Mortgage 1 Info Calcs'!F$5="Interest Only",-J378+Q378+'Mortgage 1 Info Calcs'!F$24,0))))),(((IPMT(G378/'Mortgage 1 Variables'!E$43,1,'Mortgage 1 Info Calcs'!F$9*'Mortgage 1 Variables'!E$43,-J$12,-J$12)))=0)),0,((IPMT(G378/'Mortgage 1 Variables'!E$43,1,'Mortgage 1 Info Calcs'!F$9*'Mortgage 1 Variables'!E$43,-J378+Q378+'Mortgage 1 Info Calcs'!F$24,IF('Mortgage 1 Info Calcs'!F$5="Interest Only",-J378+Q378+'Mortgage 1 Info Calcs'!F$24,0)))))</f>
        <v>0</v>
      </c>
      <c r="J378" t="str">
        <f>IF(Y377&gt;0,IF(ISTEXT('Mortgage 1 Info Calcs'!K$4),"0",IF(ISTEXT(Y377),Y377,Y377+(IF(ISTEXT(K378),0,K378)))),0)</f>
        <v/>
      </c>
      <c r="K378">
        <f>IF(ISBLANK('Mortgage 1 Monthly Table'!L378),0,'Mortgage 1 Monthly Table'!L378)</f>
        <v>0</v>
      </c>
      <c r="L378" t="e">
        <f>IF(ISBLANK('Mortgage 1 Monthly Table'!N378),IF('Mortgage 1 Info Calcs'!F$13="Calculated",IF('Mortgage 1 Info Calcs'!F$22="Keep Same",IF('Mortgage 1 Info Calcs'!F$5="Interest Only",IF(OR(I378&gt;L377,J378=""),I378,IF(J378&lt;L377,IF(J378&lt;L377,J378+I378,IF(L377+M377&gt;J378,L377+I378,L377)),IF(L377+M377&gt;J378,L377+I378,L377))),IF(H378&gt;L377,H378,IF(J378&gt;L377,IF(L377+M377&gt;J378,L377+I378,L377),J378+S378))),IF('Mortgage 1 Info Calcs'!F$5="Interest Only",'Mortgage 1 Monthly Calcs'!I378,'Mortgage 1 Monthly Calcs'!H378)),'Mortgage 1 Monthly Calcs'!L377),'Mortgage 1 Monthly Table'!N378)</f>
        <v>#VALUE!</v>
      </c>
      <c r="M378" t="str">
        <f>IF(ISBLANK('Mortgage 1 Monthly Table'!P378),IF(N377&gt;J378,IF(J378&gt;L377,J378-L377,0),IF(OR(OR(Y377&lt;0,ISTEXT(Y377)),ISTEXT('Mortgage 1 Info Calcs'!$K$4)),"",'Mortgage 1 Info Calcs'!F$21)),'Mortgage 1 Monthly Table'!P378)</f>
        <v/>
      </c>
      <c r="N378" t="str">
        <f t="shared" si="32"/>
        <v/>
      </c>
      <c r="O378" t="str">
        <f>IF(OR(OR(Y377&lt;0,ISTEXT(Y377)),ISTEXT('Mortgage 1 Info Calcs'!$K$4)),"",(O377+M378))</f>
        <v/>
      </c>
      <c r="P378">
        <f>IF(ISBLANK('Mortgage 1 Monthly Table'!T378),IF(ISTEXT(J378),0,IF(OR(Y377&lt;Q377,AND(Y377&lt;0,NOT(ISTEXT(Y377))),ISTEXT('Mortgage 1 Info Calcs'!$K$4)),IF(-Y377&gt;P377,-Y377,Y377-Q377),IF(J378="",0,'Mortgage 1 Info Calcs'!F$26))),'Mortgage 1 Monthly Table'!T378)</f>
        <v>0</v>
      </c>
      <c r="Q378" t="str">
        <f>IF(OR(OR(Y377&lt;0,ISTEXT(Y377)),ISTEXT('Mortgage 1 Info Calcs'!$K$4)),"",IF(O378&lt;0,Q377,(Q377+P378)))</f>
        <v/>
      </c>
      <c r="R378" t="str">
        <f>IF(OR(ISERROR(L378-S378),ISTEXT('Mortgage 1 Info Calcs'!$K$4)),"",L378-S378+M378)</f>
        <v/>
      </c>
      <c r="S378">
        <f>IF(OR(IF(ISERROR(ROUND((J378-Q378-'Mortgage 1 Info Calcs'!F$24)*(G378/12),2)),0,(J378-O378-Q378-'Mortgage 1 Info Calcs'!F$24)*(G378/12)),,,ISTEXT('Mortgage 1 Info Calcs'!K$4)),IF(((J378-Q378-'Mortgage 1 Info Calcs'!F$24)*(G378/12))&gt;0,((J378-Q378-'Mortgage 1 Info Calcs'!F$24)*(G378/12)),0),0)</f>
        <v>0</v>
      </c>
      <c r="T378" t="str">
        <f>IF(OR(ISERROR(SUM(R$12:R378)),(ISTEXT(T377)),(T377=(SUM(R$12:R378)))),"",SUM(R$12:R378))</f>
        <v/>
      </c>
      <c r="U378">
        <f>SUM(S$12:S378)</f>
        <v>93290.420445652606</v>
      </c>
      <c r="V378" t="e">
        <f>IF(ISBLANK('Mortgage 1 Info Calcs'!F$28),"",IF((O378+Q378)&gt;0,((O378+Q378)*G378/12)-((O378+Q378)*(('Mortgage 1 Info Calcs'!F$28)-('Mortgage 1 Info Calcs'!F$28*'Mortgage 1 Info Calcs'!G$29))/12),""))</f>
        <v>#VALUE!</v>
      </c>
      <c r="W378" t="e">
        <f>IF(ISTEXT(V378),"",SUM(V$12:V378))</f>
        <v>#VALUE!</v>
      </c>
      <c r="X378" t="str">
        <f>IF(OR(J378=Q378,ISTEXT(Y377),ISTEXT('Mortgage 1 Info Calcs'!$F$17)),"",IF(('Mortgage 1 Info Calcs'!F$18*12)&gt;C377+1,IF(C377='Mortgage 1 Info Calcs'!F$18*12,0,'Mortgage 1 Info Calcs'!F$19+Y378*('Mortgage 1 Info Calcs'!F$17)),'Mortgage 1 Info Calcs'!F$19))</f>
        <v/>
      </c>
      <c r="Y378" t="str">
        <f>IF(OR(ISERROR(J378-R378-M378),IF(ISERROR((J378-R378-M378)=0),"True",(J378-R378-M378)=0),ISTEXT('Mortgage 1 Info Calcs'!$K$4)),"",IF((J378&gt;(L378+M378)),(FV((G378/'Mortgage 1 Variables'!E$43),1,(L378+M378),-J378+Q378+'Mortgage 1 Info Calcs'!F$24,0))+Q378+'Mortgage 1 Info Calcs'!F$24+IF(I378&gt;0,0,-I378),""))</f>
        <v/>
      </c>
      <c r="Z378" s="67" t="e">
        <f>IF((FV(IF(G378=0,'Mortgage 1 Info Calcs'!F$8,G378)/12,1,PMT(IF(G378=0,'Mortgage 1 Info Calcs'!F$8,G378)/12,('Mortgage 1 Info Calcs'!F$9*12)-C377,-Z377,0),-Z377,0))&gt;0,(FV(IF(G378=0,'Mortgage 1 Info Calcs'!F$8,G378)/12,1,PMT(IF(G378=0,'Mortgage 1 Info Calcs'!F$8,G378)/12,('Mortgage 1 Info Calcs'!F$9*12)-C377,-Z377,0),-Z377,0)),0)</f>
        <v>#NUM!</v>
      </c>
      <c r="AA378" s="67" t="e">
        <f>IF(Z378&lt;=0,0,(IPMT(IF(G378=0,'Mortgage 1 Info Calcs'!F$8,G378)/12,1,('Mortgage 1 Info Calcs'!F$9*12)-C377,-Z377,0)))</f>
        <v>#NUM!</v>
      </c>
      <c r="AB378" s="67">
        <f>IF(C378&lt;('Mortgage 1 Info Calcs'!F$9*12),SUM(AA$12:AA378),0)</f>
        <v>0</v>
      </c>
      <c r="AC378" s="14">
        <v>367</v>
      </c>
      <c r="AD378" s="174">
        <f t="shared" si="33"/>
        <v>30.583333333333332</v>
      </c>
      <c r="AE378" s="174" t="str">
        <f>IF(Y378="","",IF(J$12+X378='Mortgage 2 Monthly calcs'!J$12+'Mortgage 2 Monthly calcs'!V378,"",IF(J$12+X378&gt;'Mortgage 2 Monthly calcs'!J$12+'Mortgage 2 Monthly calcs'!V378,IF(Y378+X378+'Mortgage 1 Info Calcs'!F$15&gt;'Mortgage 2 Monthly calcs'!W378+'Mortgage 2 Monthly calcs'!V378,"",C378),IF(Y378+X378&lt;'Mortgage 2 Monthly calcs'!W378+'Mortgage 2 Monthly calcs'!V378,"",C378))))</f>
        <v/>
      </c>
      <c r="AG378" s="16"/>
      <c r="AH378" s="16"/>
      <c r="AI378" s="15"/>
    </row>
    <row r="379" spans="2:35" ht="11.25" customHeight="1" x14ac:dyDescent="0.25">
      <c r="B379">
        <f t="shared" si="31"/>
        <v>30.666666666666668</v>
      </c>
      <c r="C379">
        <v>368</v>
      </c>
      <c r="E379" t="str">
        <f t="shared" si="34"/>
        <v/>
      </c>
      <c r="F379" t="str">
        <f>VLOOKUP('Mortgage 1 Variables'!D$15,'Mortgage 1 Variables'!B$8:C$19,2)</f>
        <v>Jun</v>
      </c>
      <c r="G379">
        <f>IF(ISBLANK('Mortgage 1 Monthly Table'!G379),IF(OR(J379=Q379,ISTEXT(Y378),ISTEXT('Mortgage 1 Info Calcs'!$K$4)),0,IF(('Mortgage 1 Info Calcs'!F$7*12)&gt;C378,G378,IF(C378='Mortgage 1 Info Calcs'!F$7*12,'Mortgage 1 Info Calcs'!F$8,G378))),'Mortgage 1 Monthly Table'!G379)</f>
        <v>0</v>
      </c>
      <c r="H379" t="e">
        <f>((PMT(G379/'Mortgage 1 Variables'!E$43,('Mortgage 1 Info Calcs'!F$9*'Mortgage 1 Variables'!E$43)-C378,-J379,0)))</f>
        <v>#VALUE!</v>
      </c>
      <c r="I379">
        <f>IF(OR(ISERROR(((IPMT(G379/'Mortgage 1 Variables'!E$43,1,'Mortgage 1 Info Calcs'!F$9*'Mortgage 1 Variables'!E$43,-J379+Q379+'Mortgage 1 Info Calcs'!F$24,IF('Mortgage 1 Info Calcs'!F$5="Interest Only",-J379+Q379+'Mortgage 1 Info Calcs'!F$24,0))))),(((IPMT(G379/'Mortgage 1 Variables'!E$43,1,'Mortgage 1 Info Calcs'!F$9*'Mortgage 1 Variables'!E$43,-J$12,-J$12)))=0)),0,((IPMT(G379/'Mortgage 1 Variables'!E$43,1,'Mortgage 1 Info Calcs'!F$9*'Mortgage 1 Variables'!E$43,-J379+Q379+'Mortgage 1 Info Calcs'!F$24,IF('Mortgage 1 Info Calcs'!F$5="Interest Only",-J379+Q379+'Mortgage 1 Info Calcs'!F$24,0)))))</f>
        <v>0</v>
      </c>
      <c r="J379" t="str">
        <f>IF(Y378&gt;0,IF(ISTEXT('Mortgage 1 Info Calcs'!K$4),"0",IF(ISTEXT(Y378),Y378,Y378+(IF(ISTEXT(K379),0,K379)))),0)</f>
        <v/>
      </c>
      <c r="K379">
        <f>IF(ISBLANK('Mortgage 1 Monthly Table'!L379),0,'Mortgage 1 Monthly Table'!L379)</f>
        <v>0</v>
      </c>
      <c r="L379" t="e">
        <f>IF(ISBLANK('Mortgage 1 Monthly Table'!N379),IF('Mortgage 1 Info Calcs'!F$13="Calculated",IF('Mortgage 1 Info Calcs'!F$22="Keep Same",IF('Mortgage 1 Info Calcs'!F$5="Interest Only",IF(OR(I379&gt;L378,J379=""),I379,IF(J379&lt;L378,IF(J379&lt;L378,J379+I379,IF(L378+M378&gt;J379,L378+I379,L378)),IF(L378+M378&gt;J379,L378+I379,L378))),IF(H379&gt;L378,H379,IF(J379&gt;L378,IF(L378+M378&gt;J379,L378+I379,L378),J379+S379))),IF('Mortgage 1 Info Calcs'!F$5="Interest Only",'Mortgage 1 Monthly Calcs'!I379,'Mortgage 1 Monthly Calcs'!H379)),'Mortgage 1 Monthly Calcs'!L378),'Mortgage 1 Monthly Table'!N379)</f>
        <v>#VALUE!</v>
      </c>
      <c r="M379" t="str">
        <f>IF(ISBLANK('Mortgage 1 Monthly Table'!P379),IF(N378&gt;J379,IF(J379&gt;L378,J379-L378,0),IF(OR(OR(Y378&lt;0,ISTEXT(Y378)),ISTEXT('Mortgage 1 Info Calcs'!$K$4)),"",'Mortgage 1 Info Calcs'!F$21)),'Mortgage 1 Monthly Table'!P379)</f>
        <v/>
      </c>
      <c r="N379" t="str">
        <f t="shared" si="32"/>
        <v/>
      </c>
      <c r="O379" t="str">
        <f>IF(OR(OR(Y378&lt;0,ISTEXT(Y378)),ISTEXT('Mortgage 1 Info Calcs'!$K$4)),"",(O378+M379))</f>
        <v/>
      </c>
      <c r="P379">
        <f>IF(ISBLANK('Mortgage 1 Monthly Table'!T379),IF(ISTEXT(J379),0,IF(OR(Y378&lt;Q378,AND(Y378&lt;0,NOT(ISTEXT(Y378))),ISTEXT('Mortgage 1 Info Calcs'!$K$4)),IF(-Y378&gt;P378,-Y378,Y378-Q378),IF(J379="",0,'Mortgage 1 Info Calcs'!F$26))),'Mortgage 1 Monthly Table'!T379)</f>
        <v>0</v>
      </c>
      <c r="Q379" t="str">
        <f>IF(OR(OR(Y378&lt;0,ISTEXT(Y378)),ISTEXT('Mortgage 1 Info Calcs'!$K$4)),"",IF(O379&lt;0,Q378,(Q378+P379)))</f>
        <v/>
      </c>
      <c r="R379" t="str">
        <f>IF(OR(ISERROR(L379-S379),ISTEXT('Mortgage 1 Info Calcs'!$K$4)),"",L379-S379+M379)</f>
        <v/>
      </c>
      <c r="S379">
        <f>IF(OR(IF(ISERROR(ROUND((J379-Q379-'Mortgage 1 Info Calcs'!F$24)*(G379/12),2)),0,(J379-O379-Q379-'Mortgage 1 Info Calcs'!F$24)*(G379/12)),,,ISTEXT('Mortgage 1 Info Calcs'!K$4)),IF(((J379-Q379-'Mortgage 1 Info Calcs'!F$24)*(G379/12))&gt;0,((J379-Q379-'Mortgage 1 Info Calcs'!F$24)*(G379/12)),0),0)</f>
        <v>0</v>
      </c>
      <c r="T379" t="str">
        <f>IF(OR(ISERROR(SUM(R$12:R379)),(ISTEXT(T378)),(T378=(SUM(R$12:R379)))),"",SUM(R$12:R379))</f>
        <v/>
      </c>
      <c r="U379">
        <f>SUM(S$12:S379)</f>
        <v>93290.420445652606</v>
      </c>
      <c r="V379" t="e">
        <f>IF(ISBLANK('Mortgage 1 Info Calcs'!F$28),"",IF((O379+Q379)&gt;0,((O379+Q379)*G379/12)-((O379+Q379)*(('Mortgage 1 Info Calcs'!F$28)-('Mortgage 1 Info Calcs'!F$28*'Mortgage 1 Info Calcs'!G$29))/12),""))</f>
        <v>#VALUE!</v>
      </c>
      <c r="W379" t="e">
        <f>IF(ISTEXT(V379),"",SUM(V$12:V379))</f>
        <v>#VALUE!</v>
      </c>
      <c r="X379" t="str">
        <f>IF(OR(J379=Q379,ISTEXT(Y378),ISTEXT('Mortgage 1 Info Calcs'!$F$17)),"",IF(('Mortgage 1 Info Calcs'!F$18*12)&gt;C378+1,IF(C378='Mortgage 1 Info Calcs'!F$18*12,0,'Mortgage 1 Info Calcs'!F$19+Y379*('Mortgage 1 Info Calcs'!F$17)),'Mortgage 1 Info Calcs'!F$19))</f>
        <v/>
      </c>
      <c r="Y379" t="str">
        <f>IF(OR(ISERROR(J379-R379-M379),IF(ISERROR((J379-R379-M379)=0),"True",(J379-R379-M379)=0),ISTEXT('Mortgage 1 Info Calcs'!$K$4)),"",IF((J379&gt;(L379+M379)),(FV((G379/'Mortgage 1 Variables'!E$43),1,(L379+M379),-J379+Q379+'Mortgage 1 Info Calcs'!F$24,0))+Q379+'Mortgage 1 Info Calcs'!F$24+IF(I379&gt;0,0,-I379),""))</f>
        <v/>
      </c>
      <c r="Z379" s="67" t="e">
        <f>IF((FV(IF(G379=0,'Mortgage 1 Info Calcs'!F$8,G379)/12,1,PMT(IF(G379=0,'Mortgage 1 Info Calcs'!F$8,G379)/12,('Mortgage 1 Info Calcs'!F$9*12)-C378,-Z378,0),-Z378,0))&gt;0,(FV(IF(G379=0,'Mortgage 1 Info Calcs'!F$8,G379)/12,1,PMT(IF(G379=0,'Mortgage 1 Info Calcs'!F$8,G379)/12,('Mortgage 1 Info Calcs'!F$9*12)-C378,-Z378,0),-Z378,0)),0)</f>
        <v>#NUM!</v>
      </c>
      <c r="AA379" s="67" t="e">
        <f>IF(Z379&lt;=0,0,(IPMT(IF(G379=0,'Mortgage 1 Info Calcs'!F$8,G379)/12,1,('Mortgage 1 Info Calcs'!F$9*12)-C378,-Z378,0)))</f>
        <v>#NUM!</v>
      </c>
      <c r="AB379" s="67">
        <f>IF(C379&lt;('Mortgage 1 Info Calcs'!F$9*12),SUM(AA$12:AA379),0)</f>
        <v>0</v>
      </c>
      <c r="AC379" s="14">
        <v>368</v>
      </c>
      <c r="AD379" s="174">
        <f t="shared" si="33"/>
        <v>30.666666666666668</v>
      </c>
      <c r="AE379" s="174" t="str">
        <f>IF(Y379="","",IF(J$12+X379='Mortgage 2 Monthly calcs'!J$12+'Mortgage 2 Monthly calcs'!V379,"",IF(J$12+X379&gt;'Mortgage 2 Monthly calcs'!J$12+'Mortgage 2 Monthly calcs'!V379,IF(Y379+X379+'Mortgage 1 Info Calcs'!F$15&gt;'Mortgage 2 Monthly calcs'!W379+'Mortgage 2 Monthly calcs'!V379,"",C379),IF(Y379+X379&lt;'Mortgage 2 Monthly calcs'!W379+'Mortgage 2 Monthly calcs'!V379,"",C379))))</f>
        <v/>
      </c>
      <c r="AG379" s="16"/>
      <c r="AH379" s="16"/>
      <c r="AI379" s="15"/>
    </row>
    <row r="380" spans="2:35" ht="11.25" customHeight="1" x14ac:dyDescent="0.25">
      <c r="B380">
        <f t="shared" si="31"/>
        <v>30.75</v>
      </c>
      <c r="C380">
        <v>369</v>
      </c>
      <c r="E380" t="str">
        <f t="shared" si="34"/>
        <v/>
      </c>
      <c r="F380" t="str">
        <f>VLOOKUP('Mortgage 1 Variables'!D$16,'Mortgage 1 Variables'!B$8:C$19,2)</f>
        <v>Jul</v>
      </c>
      <c r="G380">
        <f>IF(ISBLANK('Mortgage 1 Monthly Table'!G380),IF(OR(J380=Q380,ISTEXT(Y379),ISTEXT('Mortgage 1 Info Calcs'!$K$4)),0,IF(('Mortgage 1 Info Calcs'!F$7*12)&gt;C379,G379,IF(C379='Mortgage 1 Info Calcs'!F$7*12,'Mortgage 1 Info Calcs'!F$8,G379))),'Mortgage 1 Monthly Table'!G380)</f>
        <v>0</v>
      </c>
      <c r="H380" t="e">
        <f>((PMT(G380/'Mortgage 1 Variables'!E$43,('Mortgage 1 Info Calcs'!F$9*'Mortgage 1 Variables'!E$43)-C379,-J380,0)))</f>
        <v>#VALUE!</v>
      </c>
      <c r="I380">
        <f>IF(OR(ISERROR(((IPMT(G380/'Mortgage 1 Variables'!E$43,1,'Mortgage 1 Info Calcs'!F$9*'Mortgage 1 Variables'!E$43,-J380+Q380+'Mortgage 1 Info Calcs'!F$24,IF('Mortgage 1 Info Calcs'!F$5="Interest Only",-J380+Q380+'Mortgage 1 Info Calcs'!F$24,0))))),(((IPMT(G380/'Mortgage 1 Variables'!E$43,1,'Mortgage 1 Info Calcs'!F$9*'Mortgage 1 Variables'!E$43,-J$12,-J$12)))=0)),0,((IPMT(G380/'Mortgage 1 Variables'!E$43,1,'Mortgage 1 Info Calcs'!F$9*'Mortgage 1 Variables'!E$43,-J380+Q380+'Mortgage 1 Info Calcs'!F$24,IF('Mortgage 1 Info Calcs'!F$5="Interest Only",-J380+Q380+'Mortgage 1 Info Calcs'!F$24,0)))))</f>
        <v>0</v>
      </c>
      <c r="J380" t="str">
        <f>IF(Y379&gt;0,IF(ISTEXT('Mortgage 1 Info Calcs'!K$4),"0",IF(ISTEXT(Y379),Y379,Y379+(IF(ISTEXT(K380),0,K380)))),0)</f>
        <v/>
      </c>
      <c r="K380">
        <f>IF(ISBLANK('Mortgage 1 Monthly Table'!L380),0,'Mortgage 1 Monthly Table'!L380)</f>
        <v>0</v>
      </c>
      <c r="L380" t="e">
        <f>IF(ISBLANK('Mortgage 1 Monthly Table'!N380),IF('Mortgage 1 Info Calcs'!F$13="Calculated",IF('Mortgage 1 Info Calcs'!F$22="Keep Same",IF('Mortgage 1 Info Calcs'!F$5="Interest Only",IF(OR(I380&gt;L379,J380=""),I380,IF(J380&lt;L379,IF(J380&lt;L379,J380+I380,IF(L379+M379&gt;J380,L379+I380,L379)),IF(L379+M379&gt;J380,L379+I380,L379))),IF(H380&gt;L379,H380,IF(J380&gt;L379,IF(L379+M379&gt;J380,L379+I380,L379),J380+S380))),IF('Mortgage 1 Info Calcs'!F$5="Interest Only",'Mortgage 1 Monthly Calcs'!I380,'Mortgage 1 Monthly Calcs'!H380)),'Mortgage 1 Monthly Calcs'!L379),'Mortgage 1 Monthly Table'!N380)</f>
        <v>#VALUE!</v>
      </c>
      <c r="M380" t="str">
        <f>IF(ISBLANK('Mortgage 1 Monthly Table'!P380),IF(N379&gt;J380,IF(J380&gt;L379,J380-L379,0),IF(OR(OR(Y379&lt;0,ISTEXT(Y379)),ISTEXT('Mortgage 1 Info Calcs'!$K$4)),"",'Mortgage 1 Info Calcs'!F$21)),'Mortgage 1 Monthly Table'!P380)</f>
        <v/>
      </c>
      <c r="N380" t="str">
        <f t="shared" si="32"/>
        <v/>
      </c>
      <c r="O380" t="str">
        <f>IF(OR(OR(Y379&lt;0,ISTEXT(Y379)),ISTEXT('Mortgage 1 Info Calcs'!$K$4)),"",(O379+M380))</f>
        <v/>
      </c>
      <c r="P380">
        <f>IF(ISBLANK('Mortgage 1 Monthly Table'!T380),IF(ISTEXT(J380),0,IF(OR(Y379&lt;Q379,AND(Y379&lt;0,NOT(ISTEXT(Y379))),ISTEXT('Mortgage 1 Info Calcs'!$K$4)),IF(-Y379&gt;P379,-Y379,Y379-Q379),IF(J380="",0,'Mortgage 1 Info Calcs'!F$26))),'Mortgage 1 Monthly Table'!T380)</f>
        <v>0</v>
      </c>
      <c r="Q380" t="str">
        <f>IF(OR(OR(Y379&lt;0,ISTEXT(Y379)),ISTEXT('Mortgage 1 Info Calcs'!$K$4)),"",IF(O380&lt;0,Q379,(Q379+P380)))</f>
        <v/>
      </c>
      <c r="R380" t="str">
        <f>IF(OR(ISERROR(L380-S380),ISTEXT('Mortgage 1 Info Calcs'!$K$4)),"",L380-S380+M380)</f>
        <v/>
      </c>
      <c r="S380">
        <f>IF(OR(IF(ISERROR(ROUND((J380-Q380-'Mortgage 1 Info Calcs'!F$24)*(G380/12),2)),0,(J380-O380-Q380-'Mortgage 1 Info Calcs'!F$24)*(G380/12)),,,ISTEXT('Mortgage 1 Info Calcs'!K$4)),IF(((J380-Q380-'Mortgage 1 Info Calcs'!F$24)*(G380/12))&gt;0,((J380-Q380-'Mortgage 1 Info Calcs'!F$24)*(G380/12)),0),0)</f>
        <v>0</v>
      </c>
      <c r="T380" t="str">
        <f>IF(OR(ISERROR(SUM(R$12:R380)),(ISTEXT(T379)),(T379=(SUM(R$12:R380)))),"",SUM(R$12:R380))</f>
        <v/>
      </c>
      <c r="U380">
        <f>SUM(S$12:S380)</f>
        <v>93290.420445652606</v>
      </c>
      <c r="V380" t="e">
        <f>IF(ISBLANK('Mortgage 1 Info Calcs'!F$28),"",IF((O380+Q380)&gt;0,((O380+Q380)*G380/12)-((O380+Q380)*(('Mortgage 1 Info Calcs'!F$28)-('Mortgage 1 Info Calcs'!F$28*'Mortgage 1 Info Calcs'!G$29))/12),""))</f>
        <v>#VALUE!</v>
      </c>
      <c r="W380" t="e">
        <f>IF(ISTEXT(V380),"",SUM(V$12:V380))</f>
        <v>#VALUE!</v>
      </c>
      <c r="X380" t="str">
        <f>IF(OR(J380=Q380,ISTEXT(Y379),ISTEXT('Mortgage 1 Info Calcs'!$F$17)),"",IF(('Mortgage 1 Info Calcs'!F$18*12)&gt;C379+1,IF(C379='Mortgage 1 Info Calcs'!F$18*12,0,'Mortgage 1 Info Calcs'!F$19+Y380*('Mortgage 1 Info Calcs'!F$17)),'Mortgage 1 Info Calcs'!F$19))</f>
        <v/>
      </c>
      <c r="Y380" t="str">
        <f>IF(OR(ISERROR(J380-R380-M380),IF(ISERROR((J380-R380-M380)=0),"True",(J380-R380-M380)=0),ISTEXT('Mortgage 1 Info Calcs'!$K$4)),"",IF((J380&gt;(L380+M380)),(FV((G380/'Mortgage 1 Variables'!E$43),1,(L380+M380),-J380+Q380+'Mortgage 1 Info Calcs'!F$24,0))+Q380+'Mortgage 1 Info Calcs'!F$24+IF(I380&gt;0,0,-I380),""))</f>
        <v/>
      </c>
      <c r="Z380" s="67" t="e">
        <f>IF((FV(IF(G380=0,'Mortgage 1 Info Calcs'!F$8,G380)/12,1,PMT(IF(G380=0,'Mortgage 1 Info Calcs'!F$8,G380)/12,('Mortgage 1 Info Calcs'!F$9*12)-C379,-Z379,0),-Z379,0))&gt;0,(FV(IF(G380=0,'Mortgage 1 Info Calcs'!F$8,G380)/12,1,PMT(IF(G380=0,'Mortgage 1 Info Calcs'!F$8,G380)/12,('Mortgage 1 Info Calcs'!F$9*12)-C379,-Z379,0),-Z379,0)),0)</f>
        <v>#NUM!</v>
      </c>
      <c r="AA380" s="67" t="e">
        <f>IF(Z380&lt;=0,0,(IPMT(IF(G380=0,'Mortgage 1 Info Calcs'!F$8,G380)/12,1,('Mortgage 1 Info Calcs'!F$9*12)-C379,-Z379,0)))</f>
        <v>#NUM!</v>
      </c>
      <c r="AB380" s="67">
        <f>IF(C380&lt;('Mortgage 1 Info Calcs'!F$9*12),SUM(AA$12:AA380),0)</f>
        <v>0</v>
      </c>
      <c r="AC380" s="14">
        <v>369</v>
      </c>
      <c r="AD380" s="174">
        <f t="shared" si="33"/>
        <v>30.75</v>
      </c>
      <c r="AE380" s="174" t="str">
        <f>IF(Y380="","",IF(J$12+X380='Mortgage 2 Monthly calcs'!J$12+'Mortgage 2 Monthly calcs'!V380,"",IF(J$12+X380&gt;'Mortgage 2 Monthly calcs'!J$12+'Mortgage 2 Monthly calcs'!V380,IF(Y380+X380+'Mortgage 1 Info Calcs'!F$15&gt;'Mortgage 2 Monthly calcs'!W380+'Mortgage 2 Monthly calcs'!V380,"",C380),IF(Y380+X380&lt;'Mortgage 2 Monthly calcs'!W380+'Mortgage 2 Monthly calcs'!V380,"",C380))))</f>
        <v/>
      </c>
      <c r="AG380" s="16"/>
      <c r="AH380" s="16"/>
      <c r="AI380" s="15"/>
    </row>
    <row r="381" spans="2:35" ht="11.25" customHeight="1" x14ac:dyDescent="0.25">
      <c r="B381">
        <f t="shared" si="31"/>
        <v>30.833333333333332</v>
      </c>
      <c r="C381">
        <v>370</v>
      </c>
      <c r="E381" t="str">
        <f t="shared" si="34"/>
        <v/>
      </c>
      <c r="F381" t="str">
        <f>VLOOKUP('Mortgage 1 Variables'!D$17,'Mortgage 1 Variables'!B$8:C$19,2)</f>
        <v>Aug</v>
      </c>
      <c r="G381">
        <f>IF(ISBLANK('Mortgage 1 Monthly Table'!G381),IF(OR(J381=Q381,ISTEXT(Y380),ISTEXT('Mortgage 1 Info Calcs'!$K$4)),0,IF(('Mortgage 1 Info Calcs'!F$7*12)&gt;C380,G380,IF(C380='Mortgage 1 Info Calcs'!F$7*12,'Mortgage 1 Info Calcs'!F$8,G380))),'Mortgage 1 Monthly Table'!G381)</f>
        <v>0</v>
      </c>
      <c r="H381" t="e">
        <f>((PMT(G381/'Mortgage 1 Variables'!E$43,('Mortgage 1 Info Calcs'!F$9*'Mortgage 1 Variables'!E$43)-C380,-J381,0)))</f>
        <v>#VALUE!</v>
      </c>
      <c r="I381">
        <f>IF(OR(ISERROR(((IPMT(G381/'Mortgage 1 Variables'!E$43,1,'Mortgage 1 Info Calcs'!F$9*'Mortgage 1 Variables'!E$43,-J381+Q381+'Mortgage 1 Info Calcs'!F$24,IF('Mortgage 1 Info Calcs'!F$5="Interest Only",-J381+Q381+'Mortgage 1 Info Calcs'!F$24,0))))),(((IPMT(G381/'Mortgage 1 Variables'!E$43,1,'Mortgage 1 Info Calcs'!F$9*'Mortgage 1 Variables'!E$43,-J$12,-J$12)))=0)),0,((IPMT(G381/'Mortgage 1 Variables'!E$43,1,'Mortgage 1 Info Calcs'!F$9*'Mortgage 1 Variables'!E$43,-J381+Q381+'Mortgage 1 Info Calcs'!F$24,IF('Mortgage 1 Info Calcs'!F$5="Interest Only",-J381+Q381+'Mortgage 1 Info Calcs'!F$24,0)))))</f>
        <v>0</v>
      </c>
      <c r="J381" t="str">
        <f>IF(Y380&gt;0,IF(ISTEXT('Mortgage 1 Info Calcs'!K$4),"0",IF(ISTEXT(Y380),Y380,Y380+(IF(ISTEXT(K381),0,K381)))),0)</f>
        <v/>
      </c>
      <c r="K381">
        <f>IF(ISBLANK('Mortgage 1 Monthly Table'!L381),0,'Mortgage 1 Monthly Table'!L381)</f>
        <v>0</v>
      </c>
      <c r="L381" t="e">
        <f>IF(ISBLANK('Mortgage 1 Monthly Table'!N381),IF('Mortgage 1 Info Calcs'!F$13="Calculated",IF('Mortgage 1 Info Calcs'!F$22="Keep Same",IF('Mortgage 1 Info Calcs'!F$5="Interest Only",IF(OR(I381&gt;L380,J381=""),I381,IF(J381&lt;L380,IF(J381&lt;L380,J381+I381,IF(L380+M380&gt;J381,L380+I381,L380)),IF(L380+M380&gt;J381,L380+I381,L380))),IF(H381&gt;L380,H381,IF(J381&gt;L380,IF(L380+M380&gt;J381,L380+I381,L380),J381+S381))),IF('Mortgage 1 Info Calcs'!F$5="Interest Only",'Mortgage 1 Monthly Calcs'!I381,'Mortgage 1 Monthly Calcs'!H381)),'Mortgage 1 Monthly Calcs'!L380),'Mortgage 1 Monthly Table'!N381)</f>
        <v>#VALUE!</v>
      </c>
      <c r="M381" t="str">
        <f>IF(ISBLANK('Mortgage 1 Monthly Table'!P381),IF(N380&gt;J381,IF(J381&gt;L380,J381-L380,0),IF(OR(OR(Y380&lt;0,ISTEXT(Y380)),ISTEXT('Mortgage 1 Info Calcs'!$K$4)),"",'Mortgage 1 Info Calcs'!F$21)),'Mortgage 1 Monthly Table'!P381)</f>
        <v/>
      </c>
      <c r="N381" t="str">
        <f t="shared" si="32"/>
        <v/>
      </c>
      <c r="O381" t="str">
        <f>IF(OR(OR(Y380&lt;0,ISTEXT(Y380)),ISTEXT('Mortgage 1 Info Calcs'!$K$4)),"",(O380+M381))</f>
        <v/>
      </c>
      <c r="P381">
        <f>IF(ISBLANK('Mortgage 1 Monthly Table'!T381),IF(ISTEXT(J381),0,IF(OR(Y380&lt;Q380,AND(Y380&lt;0,NOT(ISTEXT(Y380))),ISTEXT('Mortgage 1 Info Calcs'!$K$4)),IF(-Y380&gt;P380,-Y380,Y380-Q380),IF(J381="",0,'Mortgage 1 Info Calcs'!F$26))),'Mortgage 1 Monthly Table'!T381)</f>
        <v>0</v>
      </c>
      <c r="Q381" t="str">
        <f>IF(OR(OR(Y380&lt;0,ISTEXT(Y380)),ISTEXT('Mortgage 1 Info Calcs'!$K$4)),"",IF(O381&lt;0,Q380,(Q380+P381)))</f>
        <v/>
      </c>
      <c r="R381" t="str">
        <f>IF(OR(ISERROR(L381-S381),ISTEXT('Mortgage 1 Info Calcs'!$K$4)),"",L381-S381+M381)</f>
        <v/>
      </c>
      <c r="S381">
        <f>IF(OR(IF(ISERROR(ROUND((J381-Q381-'Mortgage 1 Info Calcs'!F$24)*(G381/12),2)),0,(J381-O381-Q381-'Mortgage 1 Info Calcs'!F$24)*(G381/12)),,,ISTEXT('Mortgage 1 Info Calcs'!K$4)),IF(((J381-Q381-'Mortgage 1 Info Calcs'!F$24)*(G381/12))&gt;0,((J381-Q381-'Mortgage 1 Info Calcs'!F$24)*(G381/12)),0),0)</f>
        <v>0</v>
      </c>
      <c r="T381" t="str">
        <f>IF(OR(ISERROR(SUM(R$12:R381)),(ISTEXT(T380)),(T380=(SUM(R$12:R381)))),"",SUM(R$12:R381))</f>
        <v/>
      </c>
      <c r="U381">
        <f>SUM(S$12:S381)</f>
        <v>93290.420445652606</v>
      </c>
      <c r="V381" t="e">
        <f>IF(ISBLANK('Mortgage 1 Info Calcs'!F$28),"",IF((O381+Q381)&gt;0,((O381+Q381)*G381/12)-((O381+Q381)*(('Mortgage 1 Info Calcs'!F$28)-('Mortgage 1 Info Calcs'!F$28*'Mortgage 1 Info Calcs'!G$29))/12),""))</f>
        <v>#VALUE!</v>
      </c>
      <c r="W381" t="e">
        <f>IF(ISTEXT(V381),"",SUM(V$12:V381))</f>
        <v>#VALUE!</v>
      </c>
      <c r="X381" t="str">
        <f>IF(OR(J381=Q381,ISTEXT(Y380),ISTEXT('Mortgage 1 Info Calcs'!$F$17)),"",IF(('Mortgage 1 Info Calcs'!F$18*12)&gt;C380+1,IF(C380='Mortgage 1 Info Calcs'!F$18*12,0,'Mortgage 1 Info Calcs'!F$19+Y381*('Mortgage 1 Info Calcs'!F$17)),'Mortgage 1 Info Calcs'!F$19))</f>
        <v/>
      </c>
      <c r="Y381" t="str">
        <f>IF(OR(ISERROR(J381-R381-M381),IF(ISERROR((J381-R381-M381)=0),"True",(J381-R381-M381)=0),ISTEXT('Mortgage 1 Info Calcs'!$K$4)),"",IF((J381&gt;(L381+M381)),(FV((G381/'Mortgage 1 Variables'!E$43),1,(L381+M381),-J381+Q381+'Mortgage 1 Info Calcs'!F$24,0))+Q381+'Mortgage 1 Info Calcs'!F$24+IF(I381&gt;0,0,-I381),""))</f>
        <v/>
      </c>
      <c r="Z381" s="67" t="e">
        <f>IF((FV(IF(G381=0,'Mortgage 1 Info Calcs'!F$8,G381)/12,1,PMT(IF(G381=0,'Mortgage 1 Info Calcs'!F$8,G381)/12,('Mortgage 1 Info Calcs'!F$9*12)-C380,-Z380,0),-Z380,0))&gt;0,(FV(IF(G381=0,'Mortgage 1 Info Calcs'!F$8,G381)/12,1,PMT(IF(G381=0,'Mortgage 1 Info Calcs'!F$8,G381)/12,('Mortgage 1 Info Calcs'!F$9*12)-C380,-Z380,0),-Z380,0)),0)</f>
        <v>#NUM!</v>
      </c>
      <c r="AA381" s="67" t="e">
        <f>IF(Z381&lt;=0,0,(IPMT(IF(G381=0,'Mortgage 1 Info Calcs'!F$8,G381)/12,1,('Mortgage 1 Info Calcs'!F$9*12)-C380,-Z380,0)))</f>
        <v>#NUM!</v>
      </c>
      <c r="AB381" s="67">
        <f>IF(C381&lt;('Mortgage 1 Info Calcs'!F$9*12),SUM(AA$12:AA381),0)</f>
        <v>0</v>
      </c>
      <c r="AC381" s="14">
        <v>370</v>
      </c>
      <c r="AD381" s="174">
        <f t="shared" si="33"/>
        <v>30.833333333333332</v>
      </c>
      <c r="AE381" s="174" t="str">
        <f>IF(Y381="","",IF(J$12+X381='Mortgage 2 Monthly calcs'!J$12+'Mortgage 2 Monthly calcs'!V381,"",IF(J$12+X381&gt;'Mortgage 2 Monthly calcs'!J$12+'Mortgage 2 Monthly calcs'!V381,IF(Y381+X381+'Mortgage 1 Info Calcs'!F$15&gt;'Mortgage 2 Monthly calcs'!W381+'Mortgage 2 Monthly calcs'!V381,"",C381),IF(Y381+X381&lt;'Mortgage 2 Monthly calcs'!W381+'Mortgage 2 Monthly calcs'!V381,"",C381))))</f>
        <v/>
      </c>
      <c r="AG381" s="16"/>
      <c r="AH381" s="16"/>
      <c r="AI381" s="15"/>
    </row>
    <row r="382" spans="2:35" ht="11.25" customHeight="1" x14ac:dyDescent="0.25">
      <c r="B382">
        <f t="shared" si="31"/>
        <v>30.916666666666668</v>
      </c>
      <c r="C382">
        <v>371</v>
      </c>
      <c r="E382" t="str">
        <f t="shared" si="34"/>
        <v/>
      </c>
      <c r="F382" t="str">
        <f>VLOOKUP('Mortgage 1 Variables'!D$18,'Mortgage 1 Variables'!B$8:C$19,2)</f>
        <v>Sep</v>
      </c>
      <c r="G382">
        <f>IF(ISBLANK('Mortgage 1 Monthly Table'!G382),IF(OR(J382=Q382,ISTEXT(Y381),ISTEXT('Mortgage 1 Info Calcs'!$K$4)),0,IF(('Mortgage 1 Info Calcs'!F$7*12)&gt;C381,G381,IF(C381='Mortgage 1 Info Calcs'!F$7*12,'Mortgage 1 Info Calcs'!F$8,G381))),'Mortgage 1 Monthly Table'!G382)</f>
        <v>0</v>
      </c>
      <c r="H382" t="e">
        <f>((PMT(G382/'Mortgage 1 Variables'!E$43,('Mortgage 1 Info Calcs'!F$9*'Mortgage 1 Variables'!E$43)-C381,-J382,0)))</f>
        <v>#VALUE!</v>
      </c>
      <c r="I382">
        <f>IF(OR(ISERROR(((IPMT(G382/'Mortgage 1 Variables'!E$43,1,'Mortgage 1 Info Calcs'!F$9*'Mortgage 1 Variables'!E$43,-J382+Q382+'Mortgage 1 Info Calcs'!F$24,IF('Mortgage 1 Info Calcs'!F$5="Interest Only",-J382+Q382+'Mortgage 1 Info Calcs'!F$24,0))))),(((IPMT(G382/'Mortgage 1 Variables'!E$43,1,'Mortgage 1 Info Calcs'!F$9*'Mortgage 1 Variables'!E$43,-J$12,-J$12)))=0)),0,((IPMT(G382/'Mortgage 1 Variables'!E$43,1,'Mortgage 1 Info Calcs'!F$9*'Mortgage 1 Variables'!E$43,-J382+Q382+'Mortgage 1 Info Calcs'!F$24,IF('Mortgage 1 Info Calcs'!F$5="Interest Only",-J382+Q382+'Mortgage 1 Info Calcs'!F$24,0)))))</f>
        <v>0</v>
      </c>
      <c r="J382" t="str">
        <f>IF(Y381&gt;0,IF(ISTEXT('Mortgage 1 Info Calcs'!K$4),"0",IF(ISTEXT(Y381),Y381,Y381+(IF(ISTEXT(K382),0,K382)))),0)</f>
        <v/>
      </c>
      <c r="K382">
        <f>IF(ISBLANK('Mortgage 1 Monthly Table'!L382),0,'Mortgage 1 Monthly Table'!L382)</f>
        <v>0</v>
      </c>
      <c r="L382" t="e">
        <f>IF(ISBLANK('Mortgage 1 Monthly Table'!N382),IF('Mortgage 1 Info Calcs'!F$13="Calculated",IF('Mortgage 1 Info Calcs'!F$22="Keep Same",IF('Mortgage 1 Info Calcs'!F$5="Interest Only",IF(OR(I382&gt;L381,J382=""),I382,IF(J382&lt;L381,IF(J382&lt;L381,J382+I382,IF(L381+M381&gt;J382,L381+I382,L381)),IF(L381+M381&gt;J382,L381+I382,L381))),IF(H382&gt;L381,H382,IF(J382&gt;L381,IF(L381+M381&gt;J382,L381+I382,L381),J382+S382))),IF('Mortgage 1 Info Calcs'!F$5="Interest Only",'Mortgage 1 Monthly Calcs'!I382,'Mortgage 1 Monthly Calcs'!H382)),'Mortgage 1 Monthly Calcs'!L381),'Mortgage 1 Monthly Table'!N382)</f>
        <v>#VALUE!</v>
      </c>
      <c r="M382" t="str">
        <f>IF(ISBLANK('Mortgage 1 Monthly Table'!P382),IF(N381&gt;J382,IF(J382&gt;L381,J382-L381,0),IF(OR(OR(Y381&lt;0,ISTEXT(Y381)),ISTEXT('Mortgage 1 Info Calcs'!$K$4)),"",'Mortgage 1 Info Calcs'!F$21)),'Mortgage 1 Monthly Table'!P382)</f>
        <v/>
      </c>
      <c r="N382" t="str">
        <f t="shared" si="32"/>
        <v/>
      </c>
      <c r="O382" t="str">
        <f>IF(OR(OR(Y381&lt;0,ISTEXT(Y381)),ISTEXT('Mortgage 1 Info Calcs'!$K$4)),"",(O381+M382))</f>
        <v/>
      </c>
      <c r="P382">
        <f>IF(ISBLANK('Mortgage 1 Monthly Table'!T382),IF(ISTEXT(J382),0,IF(OR(Y381&lt;Q381,AND(Y381&lt;0,NOT(ISTEXT(Y381))),ISTEXT('Mortgage 1 Info Calcs'!$K$4)),IF(-Y381&gt;P381,-Y381,Y381-Q381),IF(J382="",0,'Mortgage 1 Info Calcs'!F$26))),'Mortgage 1 Monthly Table'!T382)</f>
        <v>0</v>
      </c>
      <c r="Q382" t="str">
        <f>IF(OR(OR(Y381&lt;0,ISTEXT(Y381)),ISTEXT('Mortgage 1 Info Calcs'!$K$4)),"",IF(O382&lt;0,Q381,(Q381+P382)))</f>
        <v/>
      </c>
      <c r="R382" t="str">
        <f>IF(OR(ISERROR(L382-S382),ISTEXT('Mortgage 1 Info Calcs'!$K$4)),"",L382-S382+M382)</f>
        <v/>
      </c>
      <c r="S382">
        <f>IF(OR(IF(ISERROR(ROUND((J382-Q382-'Mortgage 1 Info Calcs'!F$24)*(G382/12),2)),0,(J382-O382-Q382-'Mortgage 1 Info Calcs'!F$24)*(G382/12)),,,ISTEXT('Mortgage 1 Info Calcs'!K$4)),IF(((J382-Q382-'Mortgage 1 Info Calcs'!F$24)*(G382/12))&gt;0,((J382-Q382-'Mortgage 1 Info Calcs'!F$24)*(G382/12)),0),0)</f>
        <v>0</v>
      </c>
      <c r="T382" t="str">
        <f>IF(OR(ISERROR(SUM(R$12:R382)),(ISTEXT(T381)),(T381=(SUM(R$12:R382)))),"",SUM(R$12:R382))</f>
        <v/>
      </c>
      <c r="U382">
        <f>SUM(S$12:S382)</f>
        <v>93290.420445652606</v>
      </c>
      <c r="V382" t="e">
        <f>IF(ISBLANK('Mortgage 1 Info Calcs'!F$28),"",IF((O382+Q382)&gt;0,((O382+Q382)*G382/12)-((O382+Q382)*(('Mortgage 1 Info Calcs'!F$28)-('Mortgage 1 Info Calcs'!F$28*'Mortgage 1 Info Calcs'!G$29))/12),""))</f>
        <v>#VALUE!</v>
      </c>
      <c r="W382" t="e">
        <f>IF(ISTEXT(V382),"",SUM(V$12:V382))</f>
        <v>#VALUE!</v>
      </c>
      <c r="X382" t="str">
        <f>IF(OR(J382=Q382,ISTEXT(Y381),ISTEXT('Mortgage 1 Info Calcs'!$F$17)),"",IF(('Mortgage 1 Info Calcs'!F$18*12)&gt;C381+1,IF(C381='Mortgage 1 Info Calcs'!F$18*12,0,'Mortgage 1 Info Calcs'!F$19+Y382*('Mortgage 1 Info Calcs'!F$17)),'Mortgage 1 Info Calcs'!F$19))</f>
        <v/>
      </c>
      <c r="Y382" t="str">
        <f>IF(OR(ISERROR(J382-R382-M382),IF(ISERROR((J382-R382-M382)=0),"True",(J382-R382-M382)=0),ISTEXT('Mortgage 1 Info Calcs'!$K$4)),"",IF((J382&gt;(L382+M382)),(FV((G382/'Mortgage 1 Variables'!E$43),1,(L382+M382),-J382+Q382+'Mortgage 1 Info Calcs'!F$24,0))+Q382+'Mortgage 1 Info Calcs'!F$24+IF(I382&gt;0,0,-I382),""))</f>
        <v/>
      </c>
      <c r="Z382" s="67" t="e">
        <f>IF((FV(IF(G382=0,'Mortgage 1 Info Calcs'!F$8,G382)/12,1,PMT(IF(G382=0,'Mortgage 1 Info Calcs'!F$8,G382)/12,('Mortgage 1 Info Calcs'!F$9*12)-C381,-Z381,0),-Z381,0))&gt;0,(FV(IF(G382=0,'Mortgage 1 Info Calcs'!F$8,G382)/12,1,PMT(IF(G382=0,'Mortgage 1 Info Calcs'!F$8,G382)/12,('Mortgage 1 Info Calcs'!F$9*12)-C381,-Z381,0),-Z381,0)),0)</f>
        <v>#NUM!</v>
      </c>
      <c r="AA382" s="67" t="e">
        <f>IF(Z382&lt;=0,0,(IPMT(IF(G382=0,'Mortgage 1 Info Calcs'!F$8,G382)/12,1,('Mortgage 1 Info Calcs'!F$9*12)-C381,-Z381,0)))</f>
        <v>#NUM!</v>
      </c>
      <c r="AB382" s="67">
        <f>IF(C382&lt;('Mortgage 1 Info Calcs'!F$9*12),SUM(AA$12:AA382),0)</f>
        <v>0</v>
      </c>
      <c r="AC382" s="14">
        <v>371</v>
      </c>
      <c r="AD382" s="174">
        <f t="shared" si="33"/>
        <v>30.916666666666668</v>
      </c>
      <c r="AE382" s="174" t="str">
        <f>IF(Y382="","",IF(J$12+X382='Mortgage 2 Monthly calcs'!J$12+'Mortgage 2 Monthly calcs'!V382,"",IF(J$12+X382&gt;'Mortgage 2 Monthly calcs'!J$12+'Mortgage 2 Monthly calcs'!V382,IF(Y382+X382+'Mortgage 1 Info Calcs'!F$15&gt;'Mortgage 2 Monthly calcs'!W382+'Mortgage 2 Monthly calcs'!V382,"",C382),IF(Y382+X382&lt;'Mortgage 2 Monthly calcs'!W382+'Mortgage 2 Monthly calcs'!V382,"",C382))))</f>
        <v/>
      </c>
      <c r="AG382" s="16"/>
      <c r="AH382" s="16"/>
      <c r="AI382" s="15"/>
    </row>
    <row r="383" spans="2:35" ht="11.25" customHeight="1" x14ac:dyDescent="0.25">
      <c r="B383">
        <f t="shared" si="31"/>
        <v>31</v>
      </c>
      <c r="C383">
        <v>372</v>
      </c>
      <c r="D383">
        <f>D371+1</f>
        <v>31</v>
      </c>
      <c r="E383" t="str">
        <f t="shared" si="34"/>
        <v/>
      </c>
      <c r="F383" t="str">
        <f>VLOOKUP('Mortgage 1 Variables'!D$19,'Mortgage 1 Variables'!B$8:C$19,2)</f>
        <v>Oct</v>
      </c>
      <c r="G383">
        <f>IF(ISBLANK('Mortgage 1 Monthly Table'!G383),IF(OR(J383=Q383,ISTEXT(Y382),ISTEXT('Mortgage 1 Info Calcs'!$K$4)),0,IF(('Mortgage 1 Info Calcs'!F$7*12)&gt;C382,G382,IF(C382='Mortgage 1 Info Calcs'!F$7*12,'Mortgage 1 Info Calcs'!F$8,G382))),'Mortgage 1 Monthly Table'!G383)</f>
        <v>0</v>
      </c>
      <c r="H383" t="e">
        <f>((PMT(G383/'Mortgage 1 Variables'!E$43,('Mortgage 1 Info Calcs'!F$9*'Mortgage 1 Variables'!E$43)-C382,-J383,0)))</f>
        <v>#VALUE!</v>
      </c>
      <c r="I383">
        <f>IF(OR(ISERROR(((IPMT(G383/'Mortgage 1 Variables'!E$43,1,'Mortgage 1 Info Calcs'!F$9*'Mortgage 1 Variables'!E$43,-J383+Q383+'Mortgage 1 Info Calcs'!F$24,IF('Mortgage 1 Info Calcs'!F$5="Interest Only",-J383+Q383+'Mortgage 1 Info Calcs'!F$24,0))))),(((IPMT(G383/'Mortgage 1 Variables'!E$43,1,'Mortgage 1 Info Calcs'!F$9*'Mortgage 1 Variables'!E$43,-J$12,-J$12)))=0)),0,((IPMT(G383/'Mortgage 1 Variables'!E$43,1,'Mortgage 1 Info Calcs'!F$9*'Mortgage 1 Variables'!E$43,-J383+Q383+'Mortgage 1 Info Calcs'!F$24,IF('Mortgage 1 Info Calcs'!F$5="Interest Only",-J383+Q383+'Mortgage 1 Info Calcs'!F$24,0)))))</f>
        <v>0</v>
      </c>
      <c r="J383" t="str">
        <f>IF(Y382&gt;0,IF(ISTEXT('Mortgage 1 Info Calcs'!K$4),"0",IF(ISTEXT(Y382),Y382,Y382+(IF(ISTEXT(K383),0,K383)))),0)</f>
        <v/>
      </c>
      <c r="K383">
        <f>IF(ISBLANK('Mortgage 1 Monthly Table'!L383),0,'Mortgage 1 Monthly Table'!L383)</f>
        <v>0</v>
      </c>
      <c r="L383" t="e">
        <f>IF(ISBLANK('Mortgage 1 Monthly Table'!N383),IF('Mortgage 1 Info Calcs'!F$13="Calculated",IF('Mortgage 1 Info Calcs'!F$22="Keep Same",IF('Mortgage 1 Info Calcs'!F$5="Interest Only",IF(OR(I383&gt;L382,J383=""),I383,IF(J383&lt;L382,IF(J383&lt;L382,J383+I383,IF(L382+M382&gt;J383,L382+I383,L382)),IF(L382+M382&gt;J383,L382+I383,L382))),IF(H383&gt;L382,H383,IF(J383&gt;L382,IF(L382+M382&gt;J383,L382+I383,L382),J383+S383))),IF('Mortgage 1 Info Calcs'!F$5="Interest Only",'Mortgage 1 Monthly Calcs'!I383,'Mortgage 1 Monthly Calcs'!H383)),'Mortgage 1 Monthly Calcs'!L382),'Mortgage 1 Monthly Table'!N383)</f>
        <v>#VALUE!</v>
      </c>
      <c r="M383" t="str">
        <f>IF(ISBLANK('Mortgage 1 Monthly Table'!P383),IF(N382&gt;J383,IF(J383&gt;L382,J383-L382,0),IF(OR(OR(Y382&lt;0,ISTEXT(Y382)),ISTEXT('Mortgage 1 Info Calcs'!$K$4)),"",'Mortgage 1 Info Calcs'!F$21)),'Mortgage 1 Monthly Table'!P383)</f>
        <v/>
      </c>
      <c r="N383" t="str">
        <f t="shared" si="32"/>
        <v/>
      </c>
      <c r="O383" t="str">
        <f>IF(OR(OR(Y382&lt;0,ISTEXT(Y382)),ISTEXT('Mortgage 1 Info Calcs'!$K$4)),"",(O382+M383))</f>
        <v/>
      </c>
      <c r="P383">
        <f>IF(ISBLANK('Mortgage 1 Monthly Table'!T383),IF(ISTEXT(J383),0,IF(OR(Y382&lt;Q382,AND(Y382&lt;0,NOT(ISTEXT(Y382))),ISTEXT('Mortgage 1 Info Calcs'!$K$4)),IF(-Y382&gt;P382,-Y382,Y382-Q382),IF(J383="",0,'Mortgage 1 Info Calcs'!F$26))),'Mortgage 1 Monthly Table'!T383)</f>
        <v>0</v>
      </c>
      <c r="Q383" t="str">
        <f>IF(OR(OR(Y382&lt;0,ISTEXT(Y382)),ISTEXT('Mortgage 1 Info Calcs'!$K$4)),"",IF(O383&lt;0,Q382,(Q382+P383)))</f>
        <v/>
      </c>
      <c r="R383" t="str">
        <f>IF(OR(ISERROR(L383-S383),ISTEXT('Mortgage 1 Info Calcs'!$K$4)),"",L383-S383+M383)</f>
        <v/>
      </c>
      <c r="S383">
        <f>IF(OR(IF(ISERROR(ROUND((J383-Q383-'Mortgage 1 Info Calcs'!F$24)*(G383/12),2)),0,(J383-O383-Q383-'Mortgage 1 Info Calcs'!F$24)*(G383/12)),,,ISTEXT('Mortgage 1 Info Calcs'!K$4)),IF(((J383-Q383-'Mortgage 1 Info Calcs'!F$24)*(G383/12))&gt;0,((J383-Q383-'Mortgage 1 Info Calcs'!F$24)*(G383/12)),0),0)</f>
        <v>0</v>
      </c>
      <c r="T383" t="str">
        <f>IF(OR(ISERROR(SUM(R$12:R383)),(ISTEXT(T382)),(T382=(SUM(R$12:R383)))),"",SUM(R$12:R383))</f>
        <v/>
      </c>
      <c r="U383">
        <f>SUM(S$12:S383)</f>
        <v>93290.420445652606</v>
      </c>
      <c r="V383" t="e">
        <f>IF(ISBLANK('Mortgage 1 Info Calcs'!F$28),"",IF((O383+Q383)&gt;0,((O383+Q383)*G383/12)-((O383+Q383)*(('Mortgage 1 Info Calcs'!F$28)-('Mortgage 1 Info Calcs'!F$28*'Mortgage 1 Info Calcs'!G$29))/12),""))</f>
        <v>#VALUE!</v>
      </c>
      <c r="W383" t="e">
        <f>IF(ISTEXT(V383),"",SUM(V$12:V383))</f>
        <v>#VALUE!</v>
      </c>
      <c r="X383" t="str">
        <f>IF(OR(J383=Q383,ISTEXT(Y382),ISTEXT('Mortgage 1 Info Calcs'!$F$17)),"",IF(('Mortgage 1 Info Calcs'!F$18*12)&gt;C382+1,IF(C382='Mortgage 1 Info Calcs'!F$18*12,0,'Mortgage 1 Info Calcs'!F$19+Y383*('Mortgage 1 Info Calcs'!F$17)),'Mortgage 1 Info Calcs'!F$19))</f>
        <v/>
      </c>
      <c r="Y383" t="str">
        <f>IF(OR(ISERROR(J383-R383-M383),IF(ISERROR((J383-R383-M383)=0),"True",(J383-R383-M383)=0),ISTEXT('Mortgage 1 Info Calcs'!$K$4)),"",IF((J383&gt;(L383+M383)),(FV((G383/'Mortgage 1 Variables'!E$43),1,(L383+M383),-J383+Q383+'Mortgage 1 Info Calcs'!F$24,0))+Q383+'Mortgage 1 Info Calcs'!F$24+IF(I383&gt;0,0,-I383),""))</f>
        <v/>
      </c>
      <c r="Z383" s="67" t="e">
        <f>IF((FV(IF(G383=0,'Mortgage 1 Info Calcs'!F$8,G383)/12,1,PMT(IF(G383=0,'Mortgage 1 Info Calcs'!F$8,G383)/12,('Mortgage 1 Info Calcs'!F$9*12)-C382,-Z382,0),-Z382,0))&gt;0,(FV(IF(G383=0,'Mortgage 1 Info Calcs'!F$8,G383)/12,1,PMT(IF(G383=0,'Mortgage 1 Info Calcs'!F$8,G383)/12,('Mortgage 1 Info Calcs'!F$9*12)-C382,-Z382,0),-Z382,0)),0)</f>
        <v>#NUM!</v>
      </c>
      <c r="AA383" s="67" t="e">
        <f>IF(Z383&lt;=0,0,(IPMT(IF(G383=0,'Mortgage 1 Info Calcs'!F$8,G383)/12,1,('Mortgage 1 Info Calcs'!F$9*12)-C382,-Z382,0)))</f>
        <v>#NUM!</v>
      </c>
      <c r="AB383" s="67">
        <f>IF(C383&lt;('Mortgage 1 Info Calcs'!F$9*12),SUM(AA$12:AA383),0)</f>
        <v>0</v>
      </c>
      <c r="AC383" s="14">
        <v>372</v>
      </c>
      <c r="AD383" s="174">
        <f t="shared" si="33"/>
        <v>31</v>
      </c>
      <c r="AE383" s="174" t="str">
        <f>IF(Y383="","",IF(J$12+X383='Mortgage 2 Monthly calcs'!J$12+'Mortgage 2 Monthly calcs'!V383,"",IF(J$12+X383&gt;'Mortgage 2 Monthly calcs'!J$12+'Mortgage 2 Monthly calcs'!V383,IF(Y383+X383+'Mortgage 1 Info Calcs'!F$15&gt;'Mortgage 2 Monthly calcs'!W383+'Mortgage 2 Monthly calcs'!V383,"",C383),IF(Y383+X383&lt;'Mortgage 2 Monthly calcs'!W383+'Mortgage 2 Monthly calcs'!V383,"",C383))))</f>
        <v/>
      </c>
      <c r="AG383" s="16"/>
      <c r="AH383" s="16"/>
      <c r="AI383" s="15"/>
    </row>
    <row r="384" spans="2:35" ht="11.25" customHeight="1" x14ac:dyDescent="0.25">
      <c r="B384">
        <f t="shared" si="31"/>
        <v>31.083333333333332</v>
      </c>
      <c r="C384">
        <v>373</v>
      </c>
      <c r="E384" t="str">
        <f t="shared" si="34"/>
        <v/>
      </c>
      <c r="F384" t="str">
        <f>VLOOKUP('Mortgage 1 Variables'!D$8,'Mortgage 1 Variables'!B$8:C$19,2)</f>
        <v>Nov</v>
      </c>
      <c r="G384">
        <f>IF(ISBLANK('Mortgage 1 Monthly Table'!G384),IF(OR(J384=Q384,ISTEXT(Y383),ISTEXT('Mortgage 1 Info Calcs'!$K$4)),0,IF(('Mortgage 1 Info Calcs'!F$7*12)&gt;C383,G383,IF(C383='Mortgage 1 Info Calcs'!F$7*12,'Mortgage 1 Info Calcs'!F$8,G383))),'Mortgage 1 Monthly Table'!G384)</f>
        <v>0</v>
      </c>
      <c r="H384" t="e">
        <f>((PMT(G384/'Mortgage 1 Variables'!E$43,('Mortgage 1 Info Calcs'!F$9*'Mortgage 1 Variables'!E$43)-C383,-J384,0)))</f>
        <v>#VALUE!</v>
      </c>
      <c r="I384">
        <f>IF(OR(ISERROR(((IPMT(G384/'Mortgage 1 Variables'!E$43,1,'Mortgage 1 Info Calcs'!F$9*'Mortgage 1 Variables'!E$43,-J384+Q384+'Mortgage 1 Info Calcs'!F$24,IF('Mortgage 1 Info Calcs'!F$5="Interest Only",-J384+Q384+'Mortgage 1 Info Calcs'!F$24,0))))),(((IPMT(G384/'Mortgage 1 Variables'!E$43,1,'Mortgage 1 Info Calcs'!F$9*'Mortgage 1 Variables'!E$43,-J$12,-J$12)))=0)),0,((IPMT(G384/'Mortgage 1 Variables'!E$43,1,'Mortgage 1 Info Calcs'!F$9*'Mortgage 1 Variables'!E$43,-J384+Q384+'Mortgage 1 Info Calcs'!F$24,IF('Mortgage 1 Info Calcs'!F$5="Interest Only",-J384+Q384+'Mortgage 1 Info Calcs'!F$24,0)))))</f>
        <v>0</v>
      </c>
      <c r="J384" t="str">
        <f>IF(Y383&gt;0,IF(ISTEXT('Mortgage 1 Info Calcs'!K$4),"0",IF(ISTEXT(Y383),Y383,Y383+(IF(ISTEXT(K384),0,K384)))),0)</f>
        <v/>
      </c>
      <c r="K384">
        <f>IF(ISBLANK('Mortgage 1 Monthly Table'!L384),0,'Mortgage 1 Monthly Table'!L384)</f>
        <v>0</v>
      </c>
      <c r="L384" t="e">
        <f>IF(ISBLANK('Mortgage 1 Monthly Table'!N384),IF('Mortgage 1 Info Calcs'!F$13="Calculated",IF('Mortgage 1 Info Calcs'!F$22="Keep Same",IF('Mortgage 1 Info Calcs'!F$5="Interest Only",IF(OR(I384&gt;L383,J384=""),I384,IF(J384&lt;L383,IF(J384&lt;L383,J384+I384,IF(L383+M383&gt;J384,L383+I384,L383)),IF(L383+M383&gt;J384,L383+I384,L383))),IF(H384&gt;L383,H384,IF(J384&gt;L383,IF(L383+M383&gt;J384,L383+I384,L383),J384+S384))),IF('Mortgage 1 Info Calcs'!F$5="Interest Only",'Mortgage 1 Monthly Calcs'!I384,'Mortgage 1 Monthly Calcs'!H384)),'Mortgage 1 Monthly Calcs'!L383),'Mortgage 1 Monthly Table'!N384)</f>
        <v>#VALUE!</v>
      </c>
      <c r="M384" t="str">
        <f>IF(ISBLANK('Mortgage 1 Monthly Table'!P384),IF(N383&gt;J384,IF(J384&gt;L383,J384-L383,0),IF(OR(OR(Y383&lt;0,ISTEXT(Y383)),ISTEXT('Mortgage 1 Info Calcs'!$K$4)),"",'Mortgage 1 Info Calcs'!F$21)),'Mortgage 1 Monthly Table'!P384)</f>
        <v/>
      </c>
      <c r="N384" t="str">
        <f t="shared" si="32"/>
        <v/>
      </c>
      <c r="O384" t="str">
        <f>IF(OR(OR(Y383&lt;0,ISTEXT(Y383)),ISTEXT('Mortgage 1 Info Calcs'!$K$4)),"",(O383+M384))</f>
        <v/>
      </c>
      <c r="P384">
        <f>IF(ISBLANK('Mortgage 1 Monthly Table'!T384),IF(ISTEXT(J384),0,IF(OR(Y383&lt;Q383,AND(Y383&lt;0,NOT(ISTEXT(Y383))),ISTEXT('Mortgage 1 Info Calcs'!$K$4)),IF(-Y383&gt;P383,-Y383,Y383-Q383),IF(J384="",0,'Mortgage 1 Info Calcs'!F$26))),'Mortgage 1 Monthly Table'!T384)</f>
        <v>0</v>
      </c>
      <c r="Q384" t="str">
        <f>IF(OR(OR(Y383&lt;0,ISTEXT(Y383)),ISTEXT('Mortgage 1 Info Calcs'!$K$4)),"",IF(O384&lt;0,Q383,(Q383+P384)))</f>
        <v/>
      </c>
      <c r="R384" t="str">
        <f>IF(OR(ISERROR(L384-S384),ISTEXT('Mortgage 1 Info Calcs'!$K$4)),"",L384-S384+M384)</f>
        <v/>
      </c>
      <c r="S384">
        <f>IF(OR(IF(ISERROR(ROUND((J384-Q384-'Mortgage 1 Info Calcs'!F$24)*(G384/12),2)),0,(J384-O384-Q384-'Mortgage 1 Info Calcs'!F$24)*(G384/12)),,,ISTEXT('Mortgage 1 Info Calcs'!K$4)),IF(((J384-Q384-'Mortgage 1 Info Calcs'!F$24)*(G384/12))&gt;0,((J384-Q384-'Mortgage 1 Info Calcs'!F$24)*(G384/12)),0),0)</f>
        <v>0</v>
      </c>
      <c r="T384" t="str">
        <f>IF(OR(ISERROR(SUM(R$12:R384)),(ISTEXT(T383)),(T383=(SUM(R$12:R384)))),"",SUM(R$12:R384))</f>
        <v/>
      </c>
      <c r="U384">
        <f>SUM(S$12:S384)</f>
        <v>93290.420445652606</v>
      </c>
      <c r="V384" t="e">
        <f>IF(ISBLANK('Mortgage 1 Info Calcs'!F$28),"",IF((O384+Q384)&gt;0,((O384+Q384)*G384/12)-((O384+Q384)*(('Mortgage 1 Info Calcs'!F$28)-('Mortgage 1 Info Calcs'!F$28*'Mortgage 1 Info Calcs'!G$29))/12),""))</f>
        <v>#VALUE!</v>
      </c>
      <c r="W384" t="e">
        <f>IF(ISTEXT(V384),"",SUM(V$12:V384))</f>
        <v>#VALUE!</v>
      </c>
      <c r="X384" t="str">
        <f>IF(OR(J384=Q384,ISTEXT(Y383),ISTEXT('Mortgage 1 Info Calcs'!$F$17)),"",IF(('Mortgage 1 Info Calcs'!F$18*12)&gt;C383+1,IF(C383='Mortgage 1 Info Calcs'!F$18*12,0,'Mortgage 1 Info Calcs'!F$19+Y384*('Mortgage 1 Info Calcs'!F$17)),'Mortgage 1 Info Calcs'!F$19))</f>
        <v/>
      </c>
      <c r="Y384" t="str">
        <f>IF(OR(ISERROR(J384-R384-M384),IF(ISERROR((J384-R384-M384)=0),"True",(J384-R384-M384)=0),ISTEXT('Mortgage 1 Info Calcs'!$K$4)),"",IF((J384&gt;(L384+M384)),(FV((G384/'Mortgage 1 Variables'!E$43),1,(L384+M384),-J384+Q384+'Mortgage 1 Info Calcs'!F$24,0))+Q384+'Mortgage 1 Info Calcs'!F$24+IF(I384&gt;0,0,-I384),""))</f>
        <v/>
      </c>
      <c r="Z384" s="67" t="e">
        <f>IF((FV(IF(G384=0,'Mortgage 1 Info Calcs'!F$8,G384)/12,1,PMT(IF(G384=0,'Mortgage 1 Info Calcs'!F$8,G384)/12,('Mortgage 1 Info Calcs'!F$9*12)-C383,-Z383,0),-Z383,0))&gt;0,(FV(IF(G384=0,'Mortgage 1 Info Calcs'!F$8,G384)/12,1,PMT(IF(G384=0,'Mortgage 1 Info Calcs'!F$8,G384)/12,('Mortgage 1 Info Calcs'!F$9*12)-C383,-Z383,0),-Z383,0)),0)</f>
        <v>#NUM!</v>
      </c>
      <c r="AA384" s="67" t="e">
        <f>IF(Z384&lt;=0,0,(IPMT(IF(G384=0,'Mortgage 1 Info Calcs'!F$8,G384)/12,1,('Mortgage 1 Info Calcs'!F$9*12)-C383,-Z383,0)))</f>
        <v>#NUM!</v>
      </c>
      <c r="AB384" s="67">
        <f>IF(C384&lt;('Mortgage 1 Info Calcs'!F$9*12),SUM(AA$12:AA384),0)</f>
        <v>0</v>
      </c>
      <c r="AC384" s="14">
        <v>373</v>
      </c>
      <c r="AD384" s="174">
        <f t="shared" si="33"/>
        <v>31.083333333333332</v>
      </c>
      <c r="AE384" s="174" t="str">
        <f>IF(Y384="","",IF(J$12+X384='Mortgage 2 Monthly calcs'!J$12+'Mortgage 2 Monthly calcs'!V384,"",IF(J$12+X384&gt;'Mortgage 2 Monthly calcs'!J$12+'Mortgage 2 Monthly calcs'!V384,IF(Y384+X384+'Mortgage 1 Info Calcs'!F$15&gt;'Mortgage 2 Monthly calcs'!W384+'Mortgage 2 Monthly calcs'!V384,"",C384),IF(Y384+X384&lt;'Mortgage 2 Monthly calcs'!W384+'Mortgage 2 Monthly calcs'!V384,"",C384))))</f>
        <v/>
      </c>
      <c r="AG384" s="16"/>
      <c r="AH384" s="16"/>
      <c r="AI384" s="15"/>
    </row>
    <row r="385" spans="2:35" ht="11.25" customHeight="1" x14ac:dyDescent="0.25">
      <c r="B385">
        <f t="shared" si="31"/>
        <v>31.166666666666668</v>
      </c>
      <c r="C385">
        <v>374</v>
      </c>
      <c r="E385" t="str">
        <f t="shared" si="34"/>
        <v/>
      </c>
      <c r="F385" t="str">
        <f>VLOOKUP('Mortgage 1 Variables'!D$9,'Mortgage 1 Variables'!B$8:C$19,2)</f>
        <v>Dec</v>
      </c>
      <c r="G385">
        <f>IF(ISBLANK('Mortgage 1 Monthly Table'!G385),IF(OR(J385=Q385,ISTEXT(Y384),ISTEXT('Mortgage 1 Info Calcs'!$K$4)),0,IF(('Mortgage 1 Info Calcs'!F$7*12)&gt;C384,G384,IF(C384='Mortgage 1 Info Calcs'!F$7*12,'Mortgage 1 Info Calcs'!F$8,G384))),'Mortgage 1 Monthly Table'!G385)</f>
        <v>0</v>
      </c>
      <c r="H385" t="e">
        <f>((PMT(G385/'Mortgage 1 Variables'!E$43,('Mortgage 1 Info Calcs'!F$9*'Mortgage 1 Variables'!E$43)-C384,-J385,0)))</f>
        <v>#VALUE!</v>
      </c>
      <c r="I385">
        <f>IF(OR(ISERROR(((IPMT(G385/'Mortgage 1 Variables'!E$43,1,'Mortgage 1 Info Calcs'!F$9*'Mortgage 1 Variables'!E$43,-J385+Q385+'Mortgage 1 Info Calcs'!F$24,IF('Mortgage 1 Info Calcs'!F$5="Interest Only",-J385+Q385+'Mortgage 1 Info Calcs'!F$24,0))))),(((IPMT(G385/'Mortgage 1 Variables'!E$43,1,'Mortgage 1 Info Calcs'!F$9*'Mortgage 1 Variables'!E$43,-J$12,-J$12)))=0)),0,((IPMT(G385/'Mortgage 1 Variables'!E$43,1,'Mortgage 1 Info Calcs'!F$9*'Mortgage 1 Variables'!E$43,-J385+Q385+'Mortgage 1 Info Calcs'!F$24,IF('Mortgage 1 Info Calcs'!F$5="Interest Only",-J385+Q385+'Mortgage 1 Info Calcs'!F$24,0)))))</f>
        <v>0</v>
      </c>
      <c r="J385" t="str">
        <f>IF(Y384&gt;0,IF(ISTEXT('Mortgage 1 Info Calcs'!K$4),"0",IF(ISTEXT(Y384),Y384,Y384+(IF(ISTEXT(K385),0,K385)))),0)</f>
        <v/>
      </c>
      <c r="K385">
        <f>IF(ISBLANK('Mortgage 1 Monthly Table'!L385),0,'Mortgage 1 Monthly Table'!L385)</f>
        <v>0</v>
      </c>
      <c r="L385" t="e">
        <f>IF(ISBLANK('Mortgage 1 Monthly Table'!N385),IF('Mortgage 1 Info Calcs'!F$13="Calculated",IF('Mortgage 1 Info Calcs'!F$22="Keep Same",IF('Mortgage 1 Info Calcs'!F$5="Interest Only",IF(OR(I385&gt;L384,J385=""),I385,IF(J385&lt;L384,IF(J385&lt;L384,J385+I385,IF(L384+M384&gt;J385,L384+I385,L384)),IF(L384+M384&gt;J385,L384+I385,L384))),IF(H385&gt;L384,H385,IF(J385&gt;L384,IF(L384+M384&gt;J385,L384+I385,L384),J385+S385))),IF('Mortgage 1 Info Calcs'!F$5="Interest Only",'Mortgage 1 Monthly Calcs'!I385,'Mortgage 1 Monthly Calcs'!H385)),'Mortgage 1 Monthly Calcs'!L384),'Mortgage 1 Monthly Table'!N385)</f>
        <v>#VALUE!</v>
      </c>
      <c r="M385" t="str">
        <f>IF(ISBLANK('Mortgage 1 Monthly Table'!P385),IF(N384&gt;J385,IF(J385&gt;L384,J385-L384,0),IF(OR(OR(Y384&lt;0,ISTEXT(Y384)),ISTEXT('Mortgage 1 Info Calcs'!$K$4)),"",'Mortgage 1 Info Calcs'!F$21)),'Mortgage 1 Monthly Table'!P385)</f>
        <v/>
      </c>
      <c r="N385" t="str">
        <f t="shared" si="32"/>
        <v/>
      </c>
      <c r="O385" t="str">
        <f>IF(OR(OR(Y384&lt;0,ISTEXT(Y384)),ISTEXT('Mortgage 1 Info Calcs'!$K$4)),"",(O384+M385))</f>
        <v/>
      </c>
      <c r="P385">
        <f>IF(ISBLANK('Mortgage 1 Monthly Table'!T385),IF(ISTEXT(J385),0,IF(OR(Y384&lt;Q384,AND(Y384&lt;0,NOT(ISTEXT(Y384))),ISTEXT('Mortgage 1 Info Calcs'!$K$4)),IF(-Y384&gt;P384,-Y384,Y384-Q384),IF(J385="",0,'Mortgage 1 Info Calcs'!F$26))),'Mortgage 1 Monthly Table'!T385)</f>
        <v>0</v>
      </c>
      <c r="Q385" t="str">
        <f>IF(OR(OR(Y384&lt;0,ISTEXT(Y384)),ISTEXT('Mortgage 1 Info Calcs'!$K$4)),"",IF(O385&lt;0,Q384,(Q384+P385)))</f>
        <v/>
      </c>
      <c r="R385" t="str">
        <f>IF(OR(ISERROR(L385-S385),ISTEXT('Mortgage 1 Info Calcs'!$K$4)),"",L385-S385+M385)</f>
        <v/>
      </c>
      <c r="S385">
        <f>IF(OR(IF(ISERROR(ROUND((J385-Q385-'Mortgage 1 Info Calcs'!F$24)*(G385/12),2)),0,(J385-O385-Q385-'Mortgage 1 Info Calcs'!F$24)*(G385/12)),,,ISTEXT('Mortgage 1 Info Calcs'!K$4)),IF(((J385-Q385-'Mortgage 1 Info Calcs'!F$24)*(G385/12))&gt;0,((J385-Q385-'Mortgage 1 Info Calcs'!F$24)*(G385/12)),0),0)</f>
        <v>0</v>
      </c>
      <c r="T385" t="str">
        <f>IF(OR(ISERROR(SUM(R$12:R385)),(ISTEXT(T384)),(T384=(SUM(R$12:R385)))),"",SUM(R$12:R385))</f>
        <v/>
      </c>
      <c r="U385">
        <f>SUM(S$12:S385)</f>
        <v>93290.420445652606</v>
      </c>
      <c r="V385" t="e">
        <f>IF(ISBLANK('Mortgage 1 Info Calcs'!F$28),"",IF((O385+Q385)&gt;0,((O385+Q385)*G385/12)-((O385+Q385)*(('Mortgage 1 Info Calcs'!F$28)-('Mortgage 1 Info Calcs'!F$28*'Mortgage 1 Info Calcs'!G$29))/12),""))</f>
        <v>#VALUE!</v>
      </c>
      <c r="W385" t="e">
        <f>IF(ISTEXT(V385),"",SUM(V$12:V385))</f>
        <v>#VALUE!</v>
      </c>
      <c r="X385" t="str">
        <f>IF(OR(J385=Q385,ISTEXT(Y384),ISTEXT('Mortgage 1 Info Calcs'!$F$17)),"",IF(('Mortgage 1 Info Calcs'!F$18*12)&gt;C384+1,IF(C384='Mortgage 1 Info Calcs'!F$18*12,0,'Mortgage 1 Info Calcs'!F$19+Y385*('Mortgage 1 Info Calcs'!F$17)),'Mortgage 1 Info Calcs'!F$19))</f>
        <v/>
      </c>
      <c r="Y385" t="str">
        <f>IF(OR(ISERROR(J385-R385-M385),IF(ISERROR((J385-R385-M385)=0),"True",(J385-R385-M385)=0),ISTEXT('Mortgage 1 Info Calcs'!$K$4)),"",IF((J385&gt;(L385+M385)),(FV((G385/'Mortgage 1 Variables'!E$43),1,(L385+M385),-J385+Q385+'Mortgage 1 Info Calcs'!F$24,0))+Q385+'Mortgage 1 Info Calcs'!F$24+IF(I385&gt;0,0,-I385),""))</f>
        <v/>
      </c>
      <c r="Z385" s="67" t="e">
        <f>IF((FV(IF(G385=0,'Mortgage 1 Info Calcs'!F$8,G385)/12,1,PMT(IF(G385=0,'Mortgage 1 Info Calcs'!F$8,G385)/12,('Mortgage 1 Info Calcs'!F$9*12)-C384,-Z384,0),-Z384,0))&gt;0,(FV(IF(G385=0,'Mortgage 1 Info Calcs'!F$8,G385)/12,1,PMT(IF(G385=0,'Mortgage 1 Info Calcs'!F$8,G385)/12,('Mortgage 1 Info Calcs'!F$9*12)-C384,-Z384,0),-Z384,0)),0)</f>
        <v>#NUM!</v>
      </c>
      <c r="AA385" s="67" t="e">
        <f>IF(Z385&lt;=0,0,(IPMT(IF(G385=0,'Mortgage 1 Info Calcs'!F$8,G385)/12,1,('Mortgage 1 Info Calcs'!F$9*12)-C384,-Z384,0)))</f>
        <v>#NUM!</v>
      </c>
      <c r="AB385" s="67">
        <f>IF(C385&lt;('Mortgage 1 Info Calcs'!F$9*12),SUM(AA$12:AA385),0)</f>
        <v>0</v>
      </c>
      <c r="AC385" s="14">
        <v>374</v>
      </c>
      <c r="AD385" s="174">
        <f t="shared" si="33"/>
        <v>31.166666666666668</v>
      </c>
      <c r="AE385" s="174" t="str">
        <f>IF(Y385="","",IF(J$12+X385='Mortgage 2 Monthly calcs'!J$12+'Mortgage 2 Monthly calcs'!V385,"",IF(J$12+X385&gt;'Mortgage 2 Monthly calcs'!J$12+'Mortgage 2 Monthly calcs'!V385,IF(Y385+X385+'Mortgage 1 Info Calcs'!F$15&gt;'Mortgage 2 Monthly calcs'!W385+'Mortgage 2 Monthly calcs'!V385,"",C385),IF(Y385+X385&lt;'Mortgage 2 Monthly calcs'!W385+'Mortgage 2 Monthly calcs'!V385,"",C385))))</f>
        <v/>
      </c>
      <c r="AG385" s="16"/>
      <c r="AH385" s="16"/>
      <c r="AI385" s="15"/>
    </row>
    <row r="386" spans="2:35" ht="11.25" customHeight="1" x14ac:dyDescent="0.25">
      <c r="B386">
        <f t="shared" si="31"/>
        <v>31.25</v>
      </c>
      <c r="C386">
        <v>375</v>
      </c>
      <c r="E386">
        <f t="shared" si="34"/>
        <v>2041</v>
      </c>
      <c r="F386" t="str">
        <f>VLOOKUP('Mortgage 1 Variables'!D$10,'Mortgage 1 Variables'!B$8:C$19,2)</f>
        <v>Jan</v>
      </c>
      <c r="G386">
        <f>IF(ISBLANK('Mortgage 1 Monthly Table'!G386),IF(OR(J386=Q386,ISTEXT(Y385),ISTEXT('Mortgage 1 Info Calcs'!$K$4)),0,IF(('Mortgage 1 Info Calcs'!F$7*12)&gt;C385,G385,IF(C385='Mortgage 1 Info Calcs'!F$7*12,'Mortgage 1 Info Calcs'!F$8,G385))),'Mortgage 1 Monthly Table'!G386)</f>
        <v>0</v>
      </c>
      <c r="H386" t="e">
        <f>((PMT(G386/'Mortgage 1 Variables'!E$43,('Mortgage 1 Info Calcs'!F$9*'Mortgage 1 Variables'!E$43)-C385,-J386,0)))</f>
        <v>#VALUE!</v>
      </c>
      <c r="I386">
        <f>IF(OR(ISERROR(((IPMT(G386/'Mortgage 1 Variables'!E$43,1,'Mortgage 1 Info Calcs'!F$9*'Mortgage 1 Variables'!E$43,-J386+Q386+'Mortgage 1 Info Calcs'!F$24,IF('Mortgage 1 Info Calcs'!F$5="Interest Only",-J386+Q386+'Mortgage 1 Info Calcs'!F$24,0))))),(((IPMT(G386/'Mortgage 1 Variables'!E$43,1,'Mortgage 1 Info Calcs'!F$9*'Mortgage 1 Variables'!E$43,-J$12,-J$12)))=0)),0,((IPMT(G386/'Mortgage 1 Variables'!E$43,1,'Mortgage 1 Info Calcs'!F$9*'Mortgage 1 Variables'!E$43,-J386+Q386+'Mortgage 1 Info Calcs'!F$24,IF('Mortgage 1 Info Calcs'!F$5="Interest Only",-J386+Q386+'Mortgage 1 Info Calcs'!F$24,0)))))</f>
        <v>0</v>
      </c>
      <c r="J386" t="str">
        <f>IF(Y385&gt;0,IF(ISTEXT('Mortgage 1 Info Calcs'!K$4),"0",IF(ISTEXT(Y385),Y385,Y385+(IF(ISTEXT(K386),0,K386)))),0)</f>
        <v/>
      </c>
      <c r="K386">
        <f>IF(ISBLANK('Mortgage 1 Monthly Table'!L386),0,'Mortgage 1 Monthly Table'!L386)</f>
        <v>0</v>
      </c>
      <c r="L386" t="e">
        <f>IF(ISBLANK('Mortgage 1 Monthly Table'!N386),IF('Mortgage 1 Info Calcs'!F$13="Calculated",IF('Mortgage 1 Info Calcs'!F$22="Keep Same",IF('Mortgage 1 Info Calcs'!F$5="Interest Only",IF(OR(I386&gt;L385,J386=""),I386,IF(J386&lt;L385,IF(J386&lt;L385,J386+I386,IF(L385+M385&gt;J386,L385+I386,L385)),IF(L385+M385&gt;J386,L385+I386,L385))),IF(H386&gt;L385,H386,IF(J386&gt;L385,IF(L385+M385&gt;J386,L385+I386,L385),J386+S386))),IF('Mortgage 1 Info Calcs'!F$5="Interest Only",'Mortgage 1 Monthly Calcs'!I386,'Mortgage 1 Monthly Calcs'!H386)),'Mortgage 1 Monthly Calcs'!L385),'Mortgage 1 Monthly Table'!N386)</f>
        <v>#VALUE!</v>
      </c>
      <c r="M386" t="str">
        <f>IF(ISBLANK('Mortgage 1 Monthly Table'!P386),IF(N385&gt;J386,IF(J386&gt;L385,J386-L385,0),IF(OR(OR(Y385&lt;0,ISTEXT(Y385)),ISTEXT('Mortgage 1 Info Calcs'!$K$4)),"",'Mortgage 1 Info Calcs'!F$21)),'Mortgage 1 Monthly Table'!P386)</f>
        <v/>
      </c>
      <c r="N386" t="str">
        <f t="shared" si="32"/>
        <v/>
      </c>
      <c r="O386" t="str">
        <f>IF(OR(OR(Y385&lt;0,ISTEXT(Y385)),ISTEXT('Mortgage 1 Info Calcs'!$K$4)),"",(O385+M386))</f>
        <v/>
      </c>
      <c r="P386">
        <f>IF(ISBLANK('Mortgage 1 Monthly Table'!T386),IF(ISTEXT(J386),0,IF(OR(Y385&lt;Q385,AND(Y385&lt;0,NOT(ISTEXT(Y385))),ISTEXT('Mortgage 1 Info Calcs'!$K$4)),IF(-Y385&gt;P385,-Y385,Y385-Q385),IF(J386="",0,'Mortgage 1 Info Calcs'!F$26))),'Mortgage 1 Monthly Table'!T386)</f>
        <v>0</v>
      </c>
      <c r="Q386" t="str">
        <f>IF(OR(OR(Y385&lt;0,ISTEXT(Y385)),ISTEXT('Mortgage 1 Info Calcs'!$K$4)),"",IF(O386&lt;0,Q385,(Q385+P386)))</f>
        <v/>
      </c>
      <c r="R386" t="str">
        <f>IF(OR(ISERROR(L386-S386),ISTEXT('Mortgage 1 Info Calcs'!$K$4)),"",L386-S386+M386)</f>
        <v/>
      </c>
      <c r="S386">
        <f>IF(OR(IF(ISERROR(ROUND((J386-Q386-'Mortgage 1 Info Calcs'!F$24)*(G386/12),2)),0,(J386-O386-Q386-'Mortgage 1 Info Calcs'!F$24)*(G386/12)),,,ISTEXT('Mortgage 1 Info Calcs'!K$4)),IF(((J386-Q386-'Mortgage 1 Info Calcs'!F$24)*(G386/12))&gt;0,((J386-Q386-'Mortgage 1 Info Calcs'!F$24)*(G386/12)),0),0)</f>
        <v>0</v>
      </c>
      <c r="T386" t="str">
        <f>IF(OR(ISERROR(SUM(R$12:R386)),(ISTEXT(T385)),(T385=(SUM(R$12:R386)))),"",SUM(R$12:R386))</f>
        <v/>
      </c>
      <c r="U386">
        <f>SUM(S$12:S386)</f>
        <v>93290.420445652606</v>
      </c>
      <c r="V386" t="e">
        <f>IF(ISBLANK('Mortgage 1 Info Calcs'!F$28),"",IF((O386+Q386)&gt;0,((O386+Q386)*G386/12)-((O386+Q386)*(('Mortgage 1 Info Calcs'!F$28)-('Mortgage 1 Info Calcs'!F$28*'Mortgage 1 Info Calcs'!G$29))/12),""))</f>
        <v>#VALUE!</v>
      </c>
      <c r="W386" t="e">
        <f>IF(ISTEXT(V386),"",SUM(V$12:V386))</f>
        <v>#VALUE!</v>
      </c>
      <c r="X386" t="str">
        <f>IF(OR(J386=Q386,ISTEXT(Y385),ISTEXT('Mortgage 1 Info Calcs'!$F$17)),"",IF(('Mortgage 1 Info Calcs'!F$18*12)&gt;C385+1,IF(C385='Mortgage 1 Info Calcs'!F$18*12,0,'Mortgage 1 Info Calcs'!F$19+Y386*('Mortgage 1 Info Calcs'!F$17)),'Mortgage 1 Info Calcs'!F$19))</f>
        <v/>
      </c>
      <c r="Y386" t="str">
        <f>IF(OR(ISERROR(J386-R386-M386),IF(ISERROR((J386-R386-M386)=0),"True",(J386-R386-M386)=0),ISTEXT('Mortgage 1 Info Calcs'!$K$4)),"",IF((J386&gt;(L386+M386)),(FV((G386/'Mortgage 1 Variables'!E$43),1,(L386+M386),-J386+Q386+'Mortgage 1 Info Calcs'!F$24,0))+Q386+'Mortgage 1 Info Calcs'!F$24+IF(I386&gt;0,0,-I386),""))</f>
        <v/>
      </c>
      <c r="Z386" s="67" t="e">
        <f>IF((FV(IF(G386=0,'Mortgage 1 Info Calcs'!F$8,G386)/12,1,PMT(IF(G386=0,'Mortgage 1 Info Calcs'!F$8,G386)/12,('Mortgage 1 Info Calcs'!F$9*12)-C385,-Z385,0),-Z385,0))&gt;0,(FV(IF(G386=0,'Mortgage 1 Info Calcs'!F$8,G386)/12,1,PMT(IF(G386=0,'Mortgage 1 Info Calcs'!F$8,G386)/12,('Mortgage 1 Info Calcs'!F$9*12)-C385,-Z385,0),-Z385,0)),0)</f>
        <v>#NUM!</v>
      </c>
      <c r="AA386" s="67" t="e">
        <f>IF(Z386&lt;=0,0,(IPMT(IF(G386=0,'Mortgage 1 Info Calcs'!F$8,G386)/12,1,('Mortgage 1 Info Calcs'!F$9*12)-C385,-Z385,0)))</f>
        <v>#NUM!</v>
      </c>
      <c r="AB386" s="67">
        <f>IF(C386&lt;('Mortgage 1 Info Calcs'!F$9*12),SUM(AA$12:AA386),0)</f>
        <v>0</v>
      </c>
      <c r="AC386" s="14">
        <v>375</v>
      </c>
      <c r="AD386" s="174">
        <f t="shared" si="33"/>
        <v>31.25</v>
      </c>
      <c r="AE386" s="174" t="str">
        <f>IF(Y386="","",IF(J$12+X386='Mortgage 2 Monthly calcs'!J$12+'Mortgage 2 Monthly calcs'!V386,"",IF(J$12+X386&gt;'Mortgage 2 Monthly calcs'!J$12+'Mortgage 2 Monthly calcs'!V386,IF(Y386+X386+'Mortgage 1 Info Calcs'!F$15&gt;'Mortgage 2 Monthly calcs'!W386+'Mortgage 2 Monthly calcs'!V386,"",C386),IF(Y386+X386&lt;'Mortgage 2 Monthly calcs'!W386+'Mortgage 2 Monthly calcs'!V386,"",C386))))</f>
        <v/>
      </c>
      <c r="AG386" s="16"/>
      <c r="AH386" s="16"/>
      <c r="AI386" s="15"/>
    </row>
    <row r="387" spans="2:35" ht="11.25" customHeight="1" x14ac:dyDescent="0.25">
      <c r="B387">
        <f t="shared" si="31"/>
        <v>31.333333333333332</v>
      </c>
      <c r="C387">
        <v>376</v>
      </c>
      <c r="D387" t="str">
        <f>IF(J1155=1,F379+1,"")</f>
        <v/>
      </c>
      <c r="E387" t="str">
        <f t="shared" si="34"/>
        <v/>
      </c>
      <c r="F387" t="str">
        <f>VLOOKUP('Mortgage 1 Variables'!D$11,'Mortgage 1 Variables'!B$8:C$19,2)</f>
        <v>Feb</v>
      </c>
      <c r="G387">
        <f>IF(ISBLANK('Mortgage 1 Monthly Table'!G387),IF(OR(J387=Q387,ISTEXT(Y386),ISTEXT('Mortgage 1 Info Calcs'!$K$4)),0,IF(('Mortgage 1 Info Calcs'!F$7*12)&gt;C386,G386,IF(C386='Mortgage 1 Info Calcs'!F$7*12,'Mortgage 1 Info Calcs'!F$8,G386))),'Mortgage 1 Monthly Table'!G387)</f>
        <v>0</v>
      </c>
      <c r="H387" t="e">
        <f>((PMT(G387/'Mortgage 1 Variables'!E$43,('Mortgage 1 Info Calcs'!F$9*'Mortgage 1 Variables'!E$43)-C386,-J387,0)))</f>
        <v>#VALUE!</v>
      </c>
      <c r="I387">
        <f>IF(OR(ISERROR(((IPMT(G387/'Mortgage 1 Variables'!E$43,1,'Mortgage 1 Info Calcs'!F$9*'Mortgage 1 Variables'!E$43,-J387+Q387+'Mortgage 1 Info Calcs'!F$24,IF('Mortgage 1 Info Calcs'!F$5="Interest Only",-J387+Q387+'Mortgage 1 Info Calcs'!F$24,0))))),(((IPMT(G387/'Mortgage 1 Variables'!E$43,1,'Mortgage 1 Info Calcs'!F$9*'Mortgage 1 Variables'!E$43,-J$12,-J$12)))=0)),0,((IPMT(G387/'Mortgage 1 Variables'!E$43,1,'Mortgage 1 Info Calcs'!F$9*'Mortgage 1 Variables'!E$43,-J387+Q387+'Mortgage 1 Info Calcs'!F$24,IF('Mortgage 1 Info Calcs'!F$5="Interest Only",-J387+Q387+'Mortgage 1 Info Calcs'!F$24,0)))))</f>
        <v>0</v>
      </c>
      <c r="J387" t="str">
        <f>IF(Y386&gt;0,IF(ISTEXT('Mortgage 1 Info Calcs'!K$4),"0",IF(ISTEXT(Y386),Y386,Y386+(IF(ISTEXT(K387),0,K387)))),0)</f>
        <v/>
      </c>
      <c r="K387">
        <f>IF(ISBLANK('Mortgage 1 Monthly Table'!L387),0,'Mortgage 1 Monthly Table'!L387)</f>
        <v>0</v>
      </c>
      <c r="L387" t="e">
        <f>IF(ISBLANK('Mortgage 1 Monthly Table'!N387),IF('Mortgage 1 Info Calcs'!F$13="Calculated",IF('Mortgage 1 Info Calcs'!F$22="Keep Same",IF('Mortgage 1 Info Calcs'!F$5="Interest Only",IF(OR(I387&gt;L386,J387=""),I387,IF(J387&lt;L386,IF(J387&lt;L386,J387+I387,IF(L386+M386&gt;J387,L386+I387,L386)),IF(L386+M386&gt;J387,L386+I387,L386))),IF(H387&gt;L386,H387,IF(J387&gt;L386,IF(L386+M386&gt;J387,L386+I387,L386),J387+S387))),IF('Mortgage 1 Info Calcs'!F$5="Interest Only",'Mortgage 1 Monthly Calcs'!I387,'Mortgage 1 Monthly Calcs'!H387)),'Mortgage 1 Monthly Calcs'!L386),'Mortgage 1 Monthly Table'!N387)</f>
        <v>#VALUE!</v>
      </c>
      <c r="M387" t="str">
        <f>IF(ISBLANK('Mortgage 1 Monthly Table'!P387),IF(N386&gt;J387,IF(J387&gt;L386,J387-L386,0),IF(OR(OR(Y386&lt;0,ISTEXT(Y386)),ISTEXT('Mortgage 1 Info Calcs'!$K$4)),"",'Mortgage 1 Info Calcs'!F$21)),'Mortgage 1 Monthly Table'!P387)</f>
        <v/>
      </c>
      <c r="N387" t="str">
        <f t="shared" si="32"/>
        <v/>
      </c>
      <c r="O387" t="str">
        <f>IF(OR(OR(Y386&lt;0,ISTEXT(Y386)),ISTEXT('Mortgage 1 Info Calcs'!$K$4)),"",(O386+M387))</f>
        <v/>
      </c>
      <c r="P387">
        <f>IF(ISBLANK('Mortgage 1 Monthly Table'!T387),IF(ISTEXT(J387),0,IF(OR(Y386&lt;Q386,AND(Y386&lt;0,NOT(ISTEXT(Y386))),ISTEXT('Mortgage 1 Info Calcs'!$K$4)),IF(-Y386&gt;P386,-Y386,Y386-Q386),IF(J387="",0,'Mortgage 1 Info Calcs'!F$26))),'Mortgage 1 Monthly Table'!T387)</f>
        <v>0</v>
      </c>
      <c r="Q387" t="str">
        <f>IF(OR(OR(Y386&lt;0,ISTEXT(Y386)),ISTEXT('Mortgage 1 Info Calcs'!$K$4)),"",IF(O387&lt;0,Q386,(Q386+P387)))</f>
        <v/>
      </c>
      <c r="R387" t="str">
        <f>IF(OR(ISERROR(L387-S387),ISTEXT('Mortgage 1 Info Calcs'!$K$4)),"",L387-S387+M387)</f>
        <v/>
      </c>
      <c r="S387">
        <f>IF(OR(IF(ISERROR(ROUND((J387-Q387-'Mortgage 1 Info Calcs'!F$24)*(G387/12),2)),0,(J387-O387-Q387-'Mortgage 1 Info Calcs'!F$24)*(G387/12)),,,ISTEXT('Mortgage 1 Info Calcs'!K$4)),IF(((J387-Q387-'Mortgage 1 Info Calcs'!F$24)*(G387/12))&gt;0,((J387-Q387-'Mortgage 1 Info Calcs'!F$24)*(G387/12)),0),0)</f>
        <v>0</v>
      </c>
      <c r="T387" t="str">
        <f>IF(OR(ISERROR(SUM(R$12:R387)),(ISTEXT(T386)),(T386=(SUM(R$12:R387)))),"",SUM(R$12:R387))</f>
        <v/>
      </c>
      <c r="U387">
        <f>SUM(S$12:S387)</f>
        <v>93290.420445652606</v>
      </c>
      <c r="V387" t="e">
        <f>IF(ISBLANK('Mortgage 1 Info Calcs'!F$28),"",IF((O387+Q387)&gt;0,((O387+Q387)*G387/12)-((O387+Q387)*(('Mortgage 1 Info Calcs'!F$28)-('Mortgage 1 Info Calcs'!F$28*'Mortgage 1 Info Calcs'!G$29))/12),""))</f>
        <v>#VALUE!</v>
      </c>
      <c r="W387" t="e">
        <f>IF(ISTEXT(V387),"",SUM(V$12:V387))</f>
        <v>#VALUE!</v>
      </c>
      <c r="X387" t="str">
        <f>IF(OR(J387=Q387,ISTEXT(Y386),ISTEXT('Mortgage 1 Info Calcs'!$F$17)),"",IF(('Mortgage 1 Info Calcs'!F$18*12)&gt;C386+1,IF(C386='Mortgage 1 Info Calcs'!F$18*12,0,'Mortgage 1 Info Calcs'!F$19+Y387*('Mortgage 1 Info Calcs'!F$17)),'Mortgage 1 Info Calcs'!F$19))</f>
        <v/>
      </c>
      <c r="Y387" t="str">
        <f>IF(OR(ISERROR(J387-R387-M387),IF(ISERROR((J387-R387-M387)=0),"True",(J387-R387-M387)=0),ISTEXT('Mortgage 1 Info Calcs'!$K$4)),"",IF((J387&gt;(L387+M387)),(FV((G387/'Mortgage 1 Variables'!E$43),1,(L387+M387),-J387+Q387+'Mortgage 1 Info Calcs'!F$24,0))+Q387+'Mortgage 1 Info Calcs'!F$24+IF(I387&gt;0,0,-I387),""))</f>
        <v/>
      </c>
      <c r="Z387" s="67" t="e">
        <f>IF((FV(IF(G387=0,'Mortgage 1 Info Calcs'!F$8,G387)/12,1,PMT(IF(G387=0,'Mortgage 1 Info Calcs'!F$8,G387)/12,('Mortgage 1 Info Calcs'!F$9*12)-C386,-Z386,0),-Z386,0))&gt;0,(FV(IF(G387=0,'Mortgage 1 Info Calcs'!F$8,G387)/12,1,PMT(IF(G387=0,'Mortgage 1 Info Calcs'!F$8,G387)/12,('Mortgage 1 Info Calcs'!F$9*12)-C386,-Z386,0),-Z386,0)),0)</f>
        <v>#NUM!</v>
      </c>
      <c r="AA387" s="67" t="e">
        <f>IF(Z387&lt;=0,0,(IPMT(IF(G387=0,'Mortgage 1 Info Calcs'!F$8,G387)/12,1,('Mortgage 1 Info Calcs'!F$9*12)-C386,-Z386,0)))</f>
        <v>#NUM!</v>
      </c>
      <c r="AB387" s="67">
        <f>IF(C387&lt;('Mortgage 1 Info Calcs'!F$9*12),SUM(AA$12:AA387),0)</f>
        <v>0</v>
      </c>
      <c r="AC387" s="14">
        <v>376</v>
      </c>
      <c r="AD387" s="174">
        <f t="shared" si="33"/>
        <v>31.333333333333332</v>
      </c>
      <c r="AE387" s="174" t="str">
        <f>IF(Y387="","",IF(J$12+X387='Mortgage 2 Monthly calcs'!J$12+'Mortgage 2 Monthly calcs'!V387,"",IF(J$12+X387&gt;'Mortgage 2 Monthly calcs'!J$12+'Mortgage 2 Monthly calcs'!V387,IF(Y387+X387+'Mortgage 1 Info Calcs'!F$15&gt;'Mortgage 2 Monthly calcs'!W387+'Mortgage 2 Monthly calcs'!V387,"",C387),IF(Y387+X387&lt;'Mortgage 2 Monthly calcs'!W387+'Mortgage 2 Monthly calcs'!V387,"",C387))))</f>
        <v/>
      </c>
      <c r="AG387" s="16"/>
      <c r="AH387" s="16"/>
      <c r="AI387" s="15"/>
    </row>
    <row r="388" spans="2:35" ht="11.25" customHeight="1" x14ac:dyDescent="0.25">
      <c r="B388">
        <f t="shared" si="31"/>
        <v>31.416666666666668</v>
      </c>
      <c r="C388">
        <v>377</v>
      </c>
      <c r="D388" t="str">
        <f>IF(J1156=1,F379+1,"")</f>
        <v/>
      </c>
      <c r="E388" t="str">
        <f t="shared" si="34"/>
        <v/>
      </c>
      <c r="F388" t="str">
        <f>VLOOKUP('Mortgage 1 Variables'!D$12,'Mortgage 1 Variables'!B$8:C$19,2)</f>
        <v>Mar</v>
      </c>
      <c r="G388">
        <f>IF(ISBLANK('Mortgage 1 Monthly Table'!G388),IF(OR(J388=Q388,ISTEXT(Y387),ISTEXT('Mortgage 1 Info Calcs'!$K$4)),0,IF(('Mortgage 1 Info Calcs'!F$7*12)&gt;C387,G387,IF(C387='Mortgage 1 Info Calcs'!F$7*12,'Mortgage 1 Info Calcs'!F$8,G387))),'Mortgage 1 Monthly Table'!G388)</f>
        <v>0</v>
      </c>
      <c r="H388" t="e">
        <f>((PMT(G388/'Mortgage 1 Variables'!E$43,('Mortgage 1 Info Calcs'!F$9*'Mortgage 1 Variables'!E$43)-C387,-J388,0)))</f>
        <v>#VALUE!</v>
      </c>
      <c r="I388">
        <f>IF(OR(ISERROR(((IPMT(G388/'Mortgage 1 Variables'!E$43,1,'Mortgage 1 Info Calcs'!F$9*'Mortgage 1 Variables'!E$43,-J388+Q388+'Mortgage 1 Info Calcs'!F$24,IF('Mortgage 1 Info Calcs'!F$5="Interest Only",-J388+Q388+'Mortgage 1 Info Calcs'!F$24,0))))),(((IPMT(G388/'Mortgage 1 Variables'!E$43,1,'Mortgage 1 Info Calcs'!F$9*'Mortgage 1 Variables'!E$43,-J$12,-J$12)))=0)),0,((IPMT(G388/'Mortgage 1 Variables'!E$43,1,'Mortgage 1 Info Calcs'!F$9*'Mortgage 1 Variables'!E$43,-J388+Q388+'Mortgage 1 Info Calcs'!F$24,IF('Mortgage 1 Info Calcs'!F$5="Interest Only",-J388+Q388+'Mortgage 1 Info Calcs'!F$24,0)))))</f>
        <v>0</v>
      </c>
      <c r="J388" t="str">
        <f>IF(Y387&gt;0,IF(ISTEXT('Mortgage 1 Info Calcs'!K$4),"0",IF(ISTEXT(Y387),Y387,Y387+(IF(ISTEXT(K388),0,K388)))),0)</f>
        <v/>
      </c>
      <c r="K388">
        <f>IF(ISBLANK('Mortgage 1 Monthly Table'!L388),0,'Mortgage 1 Monthly Table'!L388)</f>
        <v>0</v>
      </c>
      <c r="L388" t="e">
        <f>IF(ISBLANK('Mortgage 1 Monthly Table'!N388),IF('Mortgage 1 Info Calcs'!F$13="Calculated",IF('Mortgage 1 Info Calcs'!F$22="Keep Same",IF('Mortgage 1 Info Calcs'!F$5="Interest Only",IF(OR(I388&gt;L387,J388=""),I388,IF(J388&lt;L387,IF(J388&lt;L387,J388+I388,IF(L387+M387&gt;J388,L387+I388,L387)),IF(L387+M387&gt;J388,L387+I388,L387))),IF(H388&gt;L387,H388,IF(J388&gt;L387,IF(L387+M387&gt;J388,L387+I388,L387),J388+S388))),IF('Mortgage 1 Info Calcs'!F$5="Interest Only",'Mortgage 1 Monthly Calcs'!I388,'Mortgage 1 Monthly Calcs'!H388)),'Mortgage 1 Monthly Calcs'!L387),'Mortgage 1 Monthly Table'!N388)</f>
        <v>#VALUE!</v>
      </c>
      <c r="M388" t="str">
        <f>IF(ISBLANK('Mortgage 1 Monthly Table'!P388),IF(N387&gt;J388,IF(J388&gt;L387,J388-L387,0),IF(OR(OR(Y387&lt;0,ISTEXT(Y387)),ISTEXT('Mortgage 1 Info Calcs'!$K$4)),"",'Mortgage 1 Info Calcs'!F$21)),'Mortgage 1 Monthly Table'!P388)</f>
        <v/>
      </c>
      <c r="N388" t="str">
        <f t="shared" si="32"/>
        <v/>
      </c>
      <c r="O388" t="str">
        <f>IF(OR(OR(Y387&lt;0,ISTEXT(Y387)),ISTEXT('Mortgage 1 Info Calcs'!$K$4)),"",(O387+M388))</f>
        <v/>
      </c>
      <c r="P388">
        <f>IF(ISBLANK('Mortgage 1 Monthly Table'!T388),IF(ISTEXT(J388),0,IF(OR(Y387&lt;Q387,AND(Y387&lt;0,NOT(ISTEXT(Y387))),ISTEXT('Mortgage 1 Info Calcs'!$K$4)),IF(-Y387&gt;P387,-Y387,Y387-Q387),IF(J388="",0,'Mortgage 1 Info Calcs'!F$26))),'Mortgage 1 Monthly Table'!T388)</f>
        <v>0</v>
      </c>
      <c r="Q388" t="str">
        <f>IF(OR(OR(Y387&lt;0,ISTEXT(Y387)),ISTEXT('Mortgage 1 Info Calcs'!$K$4)),"",IF(O388&lt;0,Q387,(Q387+P388)))</f>
        <v/>
      </c>
      <c r="R388" t="str">
        <f>IF(OR(ISERROR(L388-S388),ISTEXT('Mortgage 1 Info Calcs'!$K$4)),"",L388-S388+M388)</f>
        <v/>
      </c>
      <c r="S388">
        <f>IF(OR(IF(ISERROR(ROUND((J388-Q388-'Mortgage 1 Info Calcs'!F$24)*(G388/12),2)),0,(J388-O388-Q388-'Mortgage 1 Info Calcs'!F$24)*(G388/12)),,,ISTEXT('Mortgage 1 Info Calcs'!K$4)),IF(((J388-Q388-'Mortgage 1 Info Calcs'!F$24)*(G388/12))&gt;0,((J388-Q388-'Mortgage 1 Info Calcs'!F$24)*(G388/12)),0),0)</f>
        <v>0</v>
      </c>
      <c r="T388" t="str">
        <f>IF(OR(ISERROR(SUM(R$12:R388)),(ISTEXT(T387)),(T387=(SUM(R$12:R388)))),"",SUM(R$12:R388))</f>
        <v/>
      </c>
      <c r="U388">
        <f>SUM(S$12:S388)</f>
        <v>93290.420445652606</v>
      </c>
      <c r="V388" t="e">
        <f>IF(ISBLANK('Mortgage 1 Info Calcs'!F$28),"",IF((O388+Q388)&gt;0,((O388+Q388)*G388/12)-((O388+Q388)*(('Mortgage 1 Info Calcs'!F$28)-('Mortgage 1 Info Calcs'!F$28*'Mortgage 1 Info Calcs'!G$29))/12),""))</f>
        <v>#VALUE!</v>
      </c>
      <c r="W388" t="e">
        <f>IF(ISTEXT(V388),"",SUM(V$12:V388))</f>
        <v>#VALUE!</v>
      </c>
      <c r="X388" t="str">
        <f>IF(OR(J388=Q388,ISTEXT(Y387),ISTEXT('Mortgage 1 Info Calcs'!$F$17)),"",IF(('Mortgage 1 Info Calcs'!F$18*12)&gt;C387+1,IF(C387='Mortgage 1 Info Calcs'!F$18*12,0,'Mortgage 1 Info Calcs'!F$19+Y388*('Mortgage 1 Info Calcs'!F$17)),'Mortgage 1 Info Calcs'!F$19))</f>
        <v/>
      </c>
      <c r="Y388" t="str">
        <f>IF(OR(ISERROR(J388-R388-M388),IF(ISERROR((J388-R388-M388)=0),"True",(J388-R388-M388)=0),ISTEXT('Mortgage 1 Info Calcs'!$K$4)),"",IF((J388&gt;(L388+M388)),(FV((G388/'Mortgage 1 Variables'!E$43),1,(L388+M388),-J388+Q388+'Mortgage 1 Info Calcs'!F$24,0))+Q388+'Mortgage 1 Info Calcs'!F$24+IF(I388&gt;0,0,-I388),""))</f>
        <v/>
      </c>
      <c r="Z388" s="67" t="e">
        <f>IF((FV(IF(G388=0,'Mortgage 1 Info Calcs'!F$8,G388)/12,1,PMT(IF(G388=0,'Mortgage 1 Info Calcs'!F$8,G388)/12,('Mortgage 1 Info Calcs'!F$9*12)-C387,-Z387,0),-Z387,0))&gt;0,(FV(IF(G388=0,'Mortgage 1 Info Calcs'!F$8,G388)/12,1,PMT(IF(G388=0,'Mortgage 1 Info Calcs'!F$8,G388)/12,('Mortgage 1 Info Calcs'!F$9*12)-C387,-Z387,0),-Z387,0)),0)</f>
        <v>#NUM!</v>
      </c>
      <c r="AA388" s="67" t="e">
        <f>IF(Z388&lt;=0,0,(IPMT(IF(G388=0,'Mortgage 1 Info Calcs'!F$8,G388)/12,1,('Mortgage 1 Info Calcs'!F$9*12)-C387,-Z387,0)))</f>
        <v>#NUM!</v>
      </c>
      <c r="AB388" s="67">
        <f>IF(C388&lt;('Mortgage 1 Info Calcs'!F$9*12),SUM(AA$12:AA388),0)</f>
        <v>0</v>
      </c>
      <c r="AC388" s="14">
        <v>377</v>
      </c>
      <c r="AD388" s="174">
        <f t="shared" si="33"/>
        <v>31.416666666666668</v>
      </c>
      <c r="AE388" s="174" t="str">
        <f>IF(Y388="","",IF(J$12+X388='Mortgage 2 Monthly calcs'!J$12+'Mortgage 2 Monthly calcs'!V388,"",IF(J$12+X388&gt;'Mortgage 2 Monthly calcs'!J$12+'Mortgage 2 Monthly calcs'!V388,IF(Y388+X388+'Mortgage 1 Info Calcs'!F$15&gt;'Mortgage 2 Monthly calcs'!W388+'Mortgage 2 Monthly calcs'!V388,"",C388),IF(Y388+X388&lt;'Mortgage 2 Monthly calcs'!W388+'Mortgage 2 Monthly calcs'!V388,"",C388))))</f>
        <v/>
      </c>
      <c r="AG388" s="16"/>
      <c r="AH388" s="16"/>
      <c r="AI388" s="15"/>
    </row>
    <row r="389" spans="2:35" ht="11.25" customHeight="1" x14ac:dyDescent="0.25">
      <c r="B389">
        <f t="shared" si="31"/>
        <v>31.5</v>
      </c>
      <c r="C389">
        <v>378</v>
      </c>
      <c r="D389" t="str">
        <f>IF(J1157=1,F379+1,"")</f>
        <v/>
      </c>
      <c r="E389" t="str">
        <f t="shared" si="34"/>
        <v/>
      </c>
      <c r="F389" t="str">
        <f>VLOOKUP('Mortgage 1 Variables'!D$13,'Mortgage 1 Variables'!B$8:C$19,2)</f>
        <v>Apr</v>
      </c>
      <c r="G389">
        <f>IF(ISBLANK('Mortgage 1 Monthly Table'!G389),IF(OR(J389=Q389,ISTEXT(Y388),ISTEXT('Mortgage 1 Info Calcs'!$K$4)),0,IF(('Mortgage 1 Info Calcs'!F$7*12)&gt;C388,G388,IF(C388='Mortgage 1 Info Calcs'!F$7*12,'Mortgage 1 Info Calcs'!F$8,G388))),'Mortgage 1 Monthly Table'!G389)</f>
        <v>0</v>
      </c>
      <c r="H389" t="e">
        <f>((PMT(G389/'Mortgage 1 Variables'!E$43,('Mortgage 1 Info Calcs'!F$9*'Mortgage 1 Variables'!E$43)-C388,-J389,0)))</f>
        <v>#VALUE!</v>
      </c>
      <c r="I389">
        <f>IF(OR(ISERROR(((IPMT(G389/'Mortgage 1 Variables'!E$43,1,'Mortgage 1 Info Calcs'!F$9*'Mortgage 1 Variables'!E$43,-J389+Q389+'Mortgage 1 Info Calcs'!F$24,IF('Mortgage 1 Info Calcs'!F$5="Interest Only",-J389+Q389+'Mortgage 1 Info Calcs'!F$24,0))))),(((IPMT(G389/'Mortgage 1 Variables'!E$43,1,'Mortgage 1 Info Calcs'!F$9*'Mortgage 1 Variables'!E$43,-J$12,-J$12)))=0)),0,((IPMT(G389/'Mortgage 1 Variables'!E$43,1,'Mortgage 1 Info Calcs'!F$9*'Mortgage 1 Variables'!E$43,-J389+Q389+'Mortgage 1 Info Calcs'!F$24,IF('Mortgage 1 Info Calcs'!F$5="Interest Only",-J389+Q389+'Mortgage 1 Info Calcs'!F$24,0)))))</f>
        <v>0</v>
      </c>
      <c r="J389" t="str">
        <f>IF(Y388&gt;0,IF(ISTEXT('Mortgage 1 Info Calcs'!K$4),"0",IF(ISTEXT(Y388),Y388,Y388+(IF(ISTEXT(K389),0,K389)))),0)</f>
        <v/>
      </c>
      <c r="K389">
        <f>IF(ISBLANK('Mortgage 1 Monthly Table'!L389),0,'Mortgage 1 Monthly Table'!L389)</f>
        <v>0</v>
      </c>
      <c r="L389" t="e">
        <f>IF(ISBLANK('Mortgage 1 Monthly Table'!N389),IF('Mortgage 1 Info Calcs'!F$13="Calculated",IF('Mortgage 1 Info Calcs'!F$22="Keep Same",IF('Mortgage 1 Info Calcs'!F$5="Interest Only",IF(OR(I389&gt;L388,J389=""),I389,IF(J389&lt;L388,IF(J389&lt;L388,J389+I389,IF(L388+M388&gt;J389,L388+I389,L388)),IF(L388+M388&gt;J389,L388+I389,L388))),IF(H389&gt;L388,H389,IF(J389&gt;L388,IF(L388+M388&gt;J389,L388+I389,L388),J389+S389))),IF('Mortgage 1 Info Calcs'!F$5="Interest Only",'Mortgage 1 Monthly Calcs'!I389,'Mortgage 1 Monthly Calcs'!H389)),'Mortgage 1 Monthly Calcs'!L388),'Mortgage 1 Monthly Table'!N389)</f>
        <v>#VALUE!</v>
      </c>
      <c r="M389" t="str">
        <f>IF(ISBLANK('Mortgage 1 Monthly Table'!P389),IF(N388&gt;J389,IF(J389&gt;L388,J389-L388,0),IF(OR(OR(Y388&lt;0,ISTEXT(Y388)),ISTEXT('Mortgage 1 Info Calcs'!$K$4)),"",'Mortgage 1 Info Calcs'!F$21)),'Mortgage 1 Monthly Table'!P389)</f>
        <v/>
      </c>
      <c r="N389" t="str">
        <f t="shared" si="32"/>
        <v/>
      </c>
      <c r="O389" t="str">
        <f>IF(OR(OR(Y388&lt;0,ISTEXT(Y388)),ISTEXT('Mortgage 1 Info Calcs'!$K$4)),"",(O388+M389))</f>
        <v/>
      </c>
      <c r="P389">
        <f>IF(ISBLANK('Mortgage 1 Monthly Table'!T389),IF(ISTEXT(J389),0,IF(OR(Y388&lt;Q388,AND(Y388&lt;0,NOT(ISTEXT(Y388))),ISTEXT('Mortgage 1 Info Calcs'!$K$4)),IF(-Y388&gt;P388,-Y388,Y388-Q388),IF(J389="",0,'Mortgage 1 Info Calcs'!F$26))),'Mortgage 1 Monthly Table'!T389)</f>
        <v>0</v>
      </c>
      <c r="Q389" t="str">
        <f>IF(OR(OR(Y388&lt;0,ISTEXT(Y388)),ISTEXT('Mortgage 1 Info Calcs'!$K$4)),"",IF(O389&lt;0,Q388,(Q388+P389)))</f>
        <v/>
      </c>
      <c r="R389" t="str">
        <f>IF(OR(ISERROR(L389-S389),ISTEXT('Mortgage 1 Info Calcs'!$K$4)),"",L389-S389+M389)</f>
        <v/>
      </c>
      <c r="S389">
        <f>IF(OR(IF(ISERROR(ROUND((J389-Q389-'Mortgage 1 Info Calcs'!F$24)*(G389/12),2)),0,(J389-O389-Q389-'Mortgage 1 Info Calcs'!F$24)*(G389/12)),,,ISTEXT('Mortgage 1 Info Calcs'!K$4)),IF(((J389-Q389-'Mortgage 1 Info Calcs'!F$24)*(G389/12))&gt;0,((J389-Q389-'Mortgage 1 Info Calcs'!F$24)*(G389/12)),0),0)</f>
        <v>0</v>
      </c>
      <c r="T389" t="str">
        <f>IF(OR(ISERROR(SUM(R$12:R389)),(ISTEXT(T388)),(T388=(SUM(R$12:R389)))),"",SUM(R$12:R389))</f>
        <v/>
      </c>
      <c r="U389">
        <f>SUM(S$12:S389)</f>
        <v>93290.420445652606</v>
      </c>
      <c r="V389" t="e">
        <f>IF(ISBLANK('Mortgage 1 Info Calcs'!F$28),"",IF((O389+Q389)&gt;0,((O389+Q389)*G389/12)-((O389+Q389)*(('Mortgage 1 Info Calcs'!F$28)-('Mortgage 1 Info Calcs'!F$28*'Mortgage 1 Info Calcs'!G$29))/12),""))</f>
        <v>#VALUE!</v>
      </c>
      <c r="W389" t="e">
        <f>IF(ISTEXT(V389),"",SUM(V$12:V389))</f>
        <v>#VALUE!</v>
      </c>
      <c r="X389" t="str">
        <f>IF(OR(J389=Q389,ISTEXT(Y388),ISTEXT('Mortgage 1 Info Calcs'!$F$17)),"",IF(('Mortgage 1 Info Calcs'!F$18*12)&gt;C388+1,IF(C388='Mortgage 1 Info Calcs'!F$18*12,0,'Mortgage 1 Info Calcs'!F$19+Y389*('Mortgage 1 Info Calcs'!F$17)),'Mortgage 1 Info Calcs'!F$19))</f>
        <v/>
      </c>
      <c r="Y389" t="str">
        <f>IF(OR(ISERROR(J389-R389-M389),IF(ISERROR((J389-R389-M389)=0),"True",(J389-R389-M389)=0),ISTEXT('Mortgage 1 Info Calcs'!$K$4)),"",IF((J389&gt;(L389+M389)),(FV((G389/'Mortgage 1 Variables'!E$43),1,(L389+M389),-J389+Q389+'Mortgage 1 Info Calcs'!F$24,0))+Q389+'Mortgage 1 Info Calcs'!F$24+IF(I389&gt;0,0,-I389),""))</f>
        <v/>
      </c>
      <c r="Z389" s="67" t="e">
        <f>IF((FV(IF(G389=0,'Mortgage 1 Info Calcs'!F$8,G389)/12,1,PMT(IF(G389=0,'Mortgage 1 Info Calcs'!F$8,G389)/12,('Mortgage 1 Info Calcs'!F$9*12)-C388,-Z388,0),-Z388,0))&gt;0,(FV(IF(G389=0,'Mortgage 1 Info Calcs'!F$8,G389)/12,1,PMT(IF(G389=0,'Mortgage 1 Info Calcs'!F$8,G389)/12,('Mortgage 1 Info Calcs'!F$9*12)-C388,-Z388,0),-Z388,0)),0)</f>
        <v>#NUM!</v>
      </c>
      <c r="AA389" s="67" t="e">
        <f>IF(Z389&lt;=0,0,(IPMT(IF(G389=0,'Mortgage 1 Info Calcs'!F$8,G389)/12,1,('Mortgage 1 Info Calcs'!F$9*12)-C388,-Z388,0)))</f>
        <v>#NUM!</v>
      </c>
      <c r="AB389" s="67">
        <f>IF(C389&lt;('Mortgage 1 Info Calcs'!F$9*12),SUM(AA$12:AA389),0)</f>
        <v>0</v>
      </c>
      <c r="AC389" s="14">
        <v>378</v>
      </c>
      <c r="AD389" s="174">
        <f t="shared" si="33"/>
        <v>31.5</v>
      </c>
      <c r="AE389" s="174" t="str">
        <f>IF(Y389="","",IF(J$12+X389='Mortgage 2 Monthly calcs'!J$12+'Mortgage 2 Monthly calcs'!V389,"",IF(J$12+X389&gt;'Mortgage 2 Monthly calcs'!J$12+'Mortgage 2 Monthly calcs'!V389,IF(Y389+X389+'Mortgage 1 Info Calcs'!F$15&gt;'Mortgage 2 Monthly calcs'!W389+'Mortgage 2 Monthly calcs'!V389,"",C389),IF(Y389+X389&lt;'Mortgage 2 Monthly calcs'!W389+'Mortgage 2 Monthly calcs'!V389,"",C389))))</f>
        <v/>
      </c>
      <c r="AG389" s="16"/>
      <c r="AH389" s="16"/>
      <c r="AI389" s="15"/>
    </row>
    <row r="390" spans="2:35" ht="11.25" customHeight="1" x14ac:dyDescent="0.25">
      <c r="B390">
        <f t="shared" si="31"/>
        <v>31.583333333333332</v>
      </c>
      <c r="C390">
        <v>379</v>
      </c>
      <c r="D390" t="str">
        <f>IF(J1158=1,F379+1,"")</f>
        <v/>
      </c>
      <c r="E390" t="str">
        <f t="shared" si="34"/>
        <v/>
      </c>
      <c r="F390" t="str">
        <f>VLOOKUP('Mortgage 1 Variables'!D$14,'Mortgage 1 Variables'!B$8:C$19,2)</f>
        <v>May</v>
      </c>
      <c r="G390">
        <f>IF(ISBLANK('Mortgage 1 Monthly Table'!G390),IF(OR(J390=Q390,ISTEXT(Y389),ISTEXT('Mortgage 1 Info Calcs'!$K$4)),0,IF(('Mortgage 1 Info Calcs'!F$7*12)&gt;C389,G389,IF(C389='Mortgage 1 Info Calcs'!F$7*12,'Mortgage 1 Info Calcs'!F$8,G389))),'Mortgage 1 Monthly Table'!G390)</f>
        <v>0</v>
      </c>
      <c r="H390" t="e">
        <f>((PMT(G390/'Mortgage 1 Variables'!E$43,('Mortgage 1 Info Calcs'!F$9*'Mortgage 1 Variables'!E$43)-C389,-J390,0)))</f>
        <v>#VALUE!</v>
      </c>
      <c r="I390">
        <f>IF(OR(ISERROR(((IPMT(G390/'Mortgage 1 Variables'!E$43,1,'Mortgage 1 Info Calcs'!F$9*'Mortgage 1 Variables'!E$43,-J390+Q390+'Mortgage 1 Info Calcs'!F$24,IF('Mortgage 1 Info Calcs'!F$5="Interest Only",-J390+Q390+'Mortgage 1 Info Calcs'!F$24,0))))),(((IPMT(G390/'Mortgage 1 Variables'!E$43,1,'Mortgage 1 Info Calcs'!F$9*'Mortgage 1 Variables'!E$43,-J$12,-J$12)))=0)),0,((IPMT(G390/'Mortgage 1 Variables'!E$43,1,'Mortgage 1 Info Calcs'!F$9*'Mortgage 1 Variables'!E$43,-J390+Q390+'Mortgage 1 Info Calcs'!F$24,IF('Mortgage 1 Info Calcs'!F$5="Interest Only",-J390+Q390+'Mortgage 1 Info Calcs'!F$24,0)))))</f>
        <v>0</v>
      </c>
      <c r="J390" t="str">
        <f>IF(Y389&gt;0,IF(ISTEXT('Mortgage 1 Info Calcs'!K$4),"0",IF(ISTEXT(Y389),Y389,Y389+(IF(ISTEXT(K390),0,K390)))),0)</f>
        <v/>
      </c>
      <c r="K390">
        <f>IF(ISBLANK('Mortgage 1 Monthly Table'!L390),0,'Mortgage 1 Monthly Table'!L390)</f>
        <v>0</v>
      </c>
      <c r="L390" t="e">
        <f>IF(ISBLANK('Mortgage 1 Monthly Table'!N390),IF('Mortgage 1 Info Calcs'!F$13="Calculated",IF('Mortgage 1 Info Calcs'!F$22="Keep Same",IF('Mortgage 1 Info Calcs'!F$5="Interest Only",IF(OR(I390&gt;L389,J390=""),I390,IF(J390&lt;L389,IF(J390&lt;L389,J390+I390,IF(L389+M389&gt;J390,L389+I390,L389)),IF(L389+M389&gt;J390,L389+I390,L389))),IF(H390&gt;L389,H390,IF(J390&gt;L389,IF(L389+M389&gt;J390,L389+I390,L389),J390+S390))),IF('Mortgage 1 Info Calcs'!F$5="Interest Only",'Mortgage 1 Monthly Calcs'!I390,'Mortgage 1 Monthly Calcs'!H390)),'Mortgage 1 Monthly Calcs'!L389),'Mortgage 1 Monthly Table'!N390)</f>
        <v>#VALUE!</v>
      </c>
      <c r="M390" t="str">
        <f>IF(ISBLANK('Mortgage 1 Monthly Table'!P390),IF(N389&gt;J390,IF(J390&gt;L389,J390-L389,0),IF(OR(OR(Y389&lt;0,ISTEXT(Y389)),ISTEXT('Mortgage 1 Info Calcs'!$K$4)),"",'Mortgage 1 Info Calcs'!F$21)),'Mortgage 1 Monthly Table'!P390)</f>
        <v/>
      </c>
      <c r="N390" t="str">
        <f t="shared" si="32"/>
        <v/>
      </c>
      <c r="O390" t="str">
        <f>IF(OR(OR(Y389&lt;0,ISTEXT(Y389)),ISTEXT('Mortgage 1 Info Calcs'!$K$4)),"",(O389+M390))</f>
        <v/>
      </c>
      <c r="P390">
        <f>IF(ISBLANK('Mortgage 1 Monthly Table'!T390),IF(ISTEXT(J390),0,IF(OR(Y389&lt;Q389,AND(Y389&lt;0,NOT(ISTEXT(Y389))),ISTEXT('Mortgage 1 Info Calcs'!$K$4)),IF(-Y389&gt;P389,-Y389,Y389-Q389),IF(J390="",0,'Mortgage 1 Info Calcs'!F$26))),'Mortgage 1 Monthly Table'!T390)</f>
        <v>0</v>
      </c>
      <c r="Q390" t="str">
        <f>IF(OR(OR(Y389&lt;0,ISTEXT(Y389)),ISTEXT('Mortgage 1 Info Calcs'!$K$4)),"",IF(O390&lt;0,Q389,(Q389+P390)))</f>
        <v/>
      </c>
      <c r="R390" t="str">
        <f>IF(OR(ISERROR(L390-S390),ISTEXT('Mortgage 1 Info Calcs'!$K$4)),"",L390-S390+M390)</f>
        <v/>
      </c>
      <c r="S390">
        <f>IF(OR(IF(ISERROR(ROUND((J390-Q390-'Mortgage 1 Info Calcs'!F$24)*(G390/12),2)),0,(J390-O390-Q390-'Mortgage 1 Info Calcs'!F$24)*(G390/12)),,,ISTEXT('Mortgage 1 Info Calcs'!K$4)),IF(((J390-Q390-'Mortgage 1 Info Calcs'!F$24)*(G390/12))&gt;0,((J390-Q390-'Mortgage 1 Info Calcs'!F$24)*(G390/12)),0),0)</f>
        <v>0</v>
      </c>
      <c r="T390" t="str">
        <f>IF(OR(ISERROR(SUM(R$12:R390)),(ISTEXT(T389)),(T389=(SUM(R$12:R390)))),"",SUM(R$12:R390))</f>
        <v/>
      </c>
      <c r="U390">
        <f>SUM(S$12:S390)</f>
        <v>93290.420445652606</v>
      </c>
      <c r="V390" t="e">
        <f>IF(ISBLANK('Mortgage 1 Info Calcs'!F$28),"",IF((O390+Q390)&gt;0,((O390+Q390)*G390/12)-((O390+Q390)*(('Mortgage 1 Info Calcs'!F$28)-('Mortgage 1 Info Calcs'!F$28*'Mortgage 1 Info Calcs'!G$29))/12),""))</f>
        <v>#VALUE!</v>
      </c>
      <c r="W390" t="e">
        <f>IF(ISTEXT(V390),"",SUM(V$12:V390))</f>
        <v>#VALUE!</v>
      </c>
      <c r="X390" t="str">
        <f>IF(OR(J390=Q390,ISTEXT(Y389),ISTEXT('Mortgage 1 Info Calcs'!$F$17)),"",IF(('Mortgage 1 Info Calcs'!F$18*12)&gt;C389+1,IF(C389='Mortgage 1 Info Calcs'!F$18*12,0,'Mortgage 1 Info Calcs'!F$19+Y390*('Mortgage 1 Info Calcs'!F$17)),'Mortgage 1 Info Calcs'!F$19))</f>
        <v/>
      </c>
      <c r="Y390" t="str">
        <f>IF(OR(ISERROR(J390-R390-M390),IF(ISERROR((J390-R390-M390)=0),"True",(J390-R390-M390)=0),ISTEXT('Mortgage 1 Info Calcs'!$K$4)),"",IF((J390&gt;(L390+M390)),(FV((G390/'Mortgage 1 Variables'!E$43),1,(L390+M390),-J390+Q390+'Mortgage 1 Info Calcs'!F$24,0))+Q390+'Mortgage 1 Info Calcs'!F$24+IF(I390&gt;0,0,-I390),""))</f>
        <v/>
      </c>
      <c r="Z390" s="67" t="e">
        <f>IF((FV(IF(G390=0,'Mortgage 1 Info Calcs'!F$8,G390)/12,1,PMT(IF(G390=0,'Mortgage 1 Info Calcs'!F$8,G390)/12,('Mortgage 1 Info Calcs'!F$9*12)-C389,-Z389,0),-Z389,0))&gt;0,(FV(IF(G390=0,'Mortgage 1 Info Calcs'!F$8,G390)/12,1,PMT(IF(G390=0,'Mortgage 1 Info Calcs'!F$8,G390)/12,('Mortgage 1 Info Calcs'!F$9*12)-C389,-Z389,0),-Z389,0)),0)</f>
        <v>#NUM!</v>
      </c>
      <c r="AA390" s="67" t="e">
        <f>IF(Z390&lt;=0,0,(IPMT(IF(G390=0,'Mortgage 1 Info Calcs'!F$8,G390)/12,1,('Mortgage 1 Info Calcs'!F$9*12)-C389,-Z389,0)))</f>
        <v>#NUM!</v>
      </c>
      <c r="AB390" s="67">
        <f>IF(C390&lt;('Mortgage 1 Info Calcs'!F$9*12),SUM(AA$12:AA390),0)</f>
        <v>0</v>
      </c>
      <c r="AC390" s="14">
        <v>379</v>
      </c>
      <c r="AD390" s="174">
        <f t="shared" si="33"/>
        <v>31.583333333333332</v>
      </c>
      <c r="AE390" s="174" t="str">
        <f>IF(Y390="","",IF(J$12+X390='Mortgage 2 Monthly calcs'!J$12+'Mortgage 2 Monthly calcs'!V390,"",IF(J$12+X390&gt;'Mortgage 2 Monthly calcs'!J$12+'Mortgage 2 Monthly calcs'!V390,IF(Y390+X390+'Mortgage 1 Info Calcs'!F$15&gt;'Mortgage 2 Monthly calcs'!W390+'Mortgage 2 Monthly calcs'!V390,"",C390),IF(Y390+X390&lt;'Mortgage 2 Monthly calcs'!W390+'Mortgage 2 Monthly calcs'!V390,"",C390))))</f>
        <v/>
      </c>
      <c r="AG390" s="16"/>
      <c r="AH390" s="16"/>
      <c r="AI390" s="15"/>
    </row>
    <row r="391" spans="2:35" ht="11.25" customHeight="1" x14ac:dyDescent="0.25">
      <c r="B391">
        <f t="shared" si="31"/>
        <v>31.666666666666668</v>
      </c>
      <c r="C391">
        <v>380</v>
      </c>
      <c r="D391" t="str">
        <f>IF(J1159=1,F379+1,"")</f>
        <v/>
      </c>
      <c r="E391" t="str">
        <f t="shared" si="34"/>
        <v/>
      </c>
      <c r="F391" t="str">
        <f>VLOOKUP('Mortgage 1 Variables'!D$15,'Mortgage 1 Variables'!B$8:C$19,2)</f>
        <v>Jun</v>
      </c>
      <c r="G391">
        <f>IF(ISBLANK('Mortgage 1 Monthly Table'!G391),IF(OR(J391=Q391,ISTEXT(Y390),ISTEXT('Mortgage 1 Info Calcs'!$K$4)),0,IF(('Mortgage 1 Info Calcs'!F$7*12)&gt;C390,G390,IF(C390='Mortgage 1 Info Calcs'!F$7*12,'Mortgage 1 Info Calcs'!F$8,G390))),'Mortgage 1 Monthly Table'!G391)</f>
        <v>0</v>
      </c>
      <c r="H391" t="e">
        <f>((PMT(G391/'Mortgage 1 Variables'!E$43,('Mortgage 1 Info Calcs'!F$9*'Mortgage 1 Variables'!E$43)-C390,-J391,0)))</f>
        <v>#VALUE!</v>
      </c>
      <c r="I391">
        <f>IF(OR(ISERROR(((IPMT(G391/'Mortgage 1 Variables'!E$43,1,'Mortgage 1 Info Calcs'!F$9*'Mortgage 1 Variables'!E$43,-J391+Q391+'Mortgage 1 Info Calcs'!F$24,IF('Mortgage 1 Info Calcs'!F$5="Interest Only",-J391+Q391+'Mortgage 1 Info Calcs'!F$24,0))))),(((IPMT(G391/'Mortgage 1 Variables'!E$43,1,'Mortgage 1 Info Calcs'!F$9*'Mortgage 1 Variables'!E$43,-J$12,-J$12)))=0)),0,((IPMT(G391/'Mortgage 1 Variables'!E$43,1,'Mortgage 1 Info Calcs'!F$9*'Mortgage 1 Variables'!E$43,-J391+Q391+'Mortgage 1 Info Calcs'!F$24,IF('Mortgage 1 Info Calcs'!F$5="Interest Only",-J391+Q391+'Mortgage 1 Info Calcs'!F$24,0)))))</f>
        <v>0</v>
      </c>
      <c r="J391" t="str">
        <f>IF(Y390&gt;0,IF(ISTEXT('Mortgage 1 Info Calcs'!K$4),"0",IF(ISTEXT(Y390),Y390,Y390+(IF(ISTEXT(K391),0,K391)))),0)</f>
        <v/>
      </c>
      <c r="K391">
        <f>IF(ISBLANK('Mortgage 1 Monthly Table'!L391),0,'Mortgage 1 Monthly Table'!L391)</f>
        <v>0</v>
      </c>
      <c r="L391" t="e">
        <f>IF(ISBLANK('Mortgage 1 Monthly Table'!N391),IF('Mortgage 1 Info Calcs'!F$13="Calculated",IF('Mortgage 1 Info Calcs'!F$22="Keep Same",IF('Mortgage 1 Info Calcs'!F$5="Interest Only",IF(OR(I391&gt;L390,J391=""),I391,IF(J391&lt;L390,IF(J391&lt;L390,J391+I391,IF(L390+M390&gt;J391,L390+I391,L390)),IF(L390+M390&gt;J391,L390+I391,L390))),IF(H391&gt;L390,H391,IF(J391&gt;L390,IF(L390+M390&gt;J391,L390+I391,L390),J391+S391))),IF('Mortgage 1 Info Calcs'!F$5="Interest Only",'Mortgage 1 Monthly Calcs'!I391,'Mortgage 1 Monthly Calcs'!H391)),'Mortgage 1 Monthly Calcs'!L390),'Mortgage 1 Monthly Table'!N391)</f>
        <v>#VALUE!</v>
      </c>
      <c r="M391" t="str">
        <f>IF(ISBLANK('Mortgage 1 Monthly Table'!P391),IF(N390&gt;J391,IF(J391&gt;L390,J391-L390,0),IF(OR(OR(Y390&lt;0,ISTEXT(Y390)),ISTEXT('Mortgage 1 Info Calcs'!$K$4)),"",'Mortgage 1 Info Calcs'!F$21)),'Mortgage 1 Monthly Table'!P391)</f>
        <v/>
      </c>
      <c r="N391" t="str">
        <f t="shared" si="32"/>
        <v/>
      </c>
      <c r="O391" t="str">
        <f>IF(OR(OR(Y390&lt;0,ISTEXT(Y390)),ISTEXT('Mortgage 1 Info Calcs'!$K$4)),"",(O390+M391))</f>
        <v/>
      </c>
      <c r="P391">
        <f>IF(ISBLANK('Mortgage 1 Monthly Table'!T391),IF(ISTEXT(J391),0,IF(OR(Y390&lt;Q390,AND(Y390&lt;0,NOT(ISTEXT(Y390))),ISTEXT('Mortgage 1 Info Calcs'!$K$4)),IF(-Y390&gt;P390,-Y390,Y390-Q390),IF(J391="",0,'Mortgage 1 Info Calcs'!F$26))),'Mortgage 1 Monthly Table'!T391)</f>
        <v>0</v>
      </c>
      <c r="Q391" t="str">
        <f>IF(OR(OR(Y390&lt;0,ISTEXT(Y390)),ISTEXT('Mortgage 1 Info Calcs'!$K$4)),"",IF(O391&lt;0,Q390,(Q390+P391)))</f>
        <v/>
      </c>
      <c r="R391" t="str">
        <f>IF(OR(ISERROR(L391-S391),ISTEXT('Mortgage 1 Info Calcs'!$K$4)),"",L391-S391+M391)</f>
        <v/>
      </c>
      <c r="S391">
        <f>IF(OR(IF(ISERROR(ROUND((J391-Q391-'Mortgage 1 Info Calcs'!F$24)*(G391/12),2)),0,(J391-O391-Q391-'Mortgage 1 Info Calcs'!F$24)*(G391/12)),,,ISTEXT('Mortgage 1 Info Calcs'!K$4)),IF(((J391-Q391-'Mortgage 1 Info Calcs'!F$24)*(G391/12))&gt;0,((J391-Q391-'Mortgage 1 Info Calcs'!F$24)*(G391/12)),0),0)</f>
        <v>0</v>
      </c>
      <c r="T391" t="str">
        <f>IF(OR(ISERROR(SUM(R$12:R391)),(ISTEXT(T390)),(T390=(SUM(R$12:R391)))),"",SUM(R$12:R391))</f>
        <v/>
      </c>
      <c r="U391">
        <f>SUM(S$12:S391)</f>
        <v>93290.420445652606</v>
      </c>
      <c r="V391" t="e">
        <f>IF(ISBLANK('Mortgage 1 Info Calcs'!F$28),"",IF((O391+Q391)&gt;0,((O391+Q391)*G391/12)-((O391+Q391)*(('Mortgage 1 Info Calcs'!F$28)-('Mortgage 1 Info Calcs'!F$28*'Mortgage 1 Info Calcs'!G$29))/12),""))</f>
        <v>#VALUE!</v>
      </c>
      <c r="W391" t="e">
        <f>IF(ISTEXT(V391),"",SUM(V$12:V391))</f>
        <v>#VALUE!</v>
      </c>
      <c r="X391" t="str">
        <f>IF(OR(J391=Q391,ISTEXT(Y390),ISTEXT('Mortgage 1 Info Calcs'!$F$17)),"",IF(('Mortgage 1 Info Calcs'!F$18*12)&gt;C390+1,IF(C390='Mortgage 1 Info Calcs'!F$18*12,0,'Mortgage 1 Info Calcs'!F$19+Y391*('Mortgage 1 Info Calcs'!F$17)),'Mortgage 1 Info Calcs'!F$19))</f>
        <v/>
      </c>
      <c r="Y391" t="str">
        <f>IF(OR(ISERROR(J391-R391-M391),IF(ISERROR((J391-R391-M391)=0),"True",(J391-R391-M391)=0),ISTEXT('Mortgage 1 Info Calcs'!$K$4)),"",IF((J391&gt;(L391+M391)),(FV((G391/'Mortgage 1 Variables'!E$43),1,(L391+M391),-J391+Q391+'Mortgage 1 Info Calcs'!F$24,0))+Q391+'Mortgage 1 Info Calcs'!F$24+IF(I391&gt;0,0,-I391),""))</f>
        <v/>
      </c>
      <c r="Z391" s="67" t="e">
        <f>IF((FV(IF(G391=0,'Mortgage 1 Info Calcs'!F$8,G391)/12,1,PMT(IF(G391=0,'Mortgage 1 Info Calcs'!F$8,G391)/12,('Mortgage 1 Info Calcs'!F$9*12)-C390,-Z390,0),-Z390,0))&gt;0,(FV(IF(G391=0,'Mortgage 1 Info Calcs'!F$8,G391)/12,1,PMT(IF(G391=0,'Mortgage 1 Info Calcs'!F$8,G391)/12,('Mortgage 1 Info Calcs'!F$9*12)-C390,-Z390,0),-Z390,0)),0)</f>
        <v>#NUM!</v>
      </c>
      <c r="AA391" s="67" t="e">
        <f>IF(Z391&lt;=0,0,(IPMT(IF(G391=0,'Mortgage 1 Info Calcs'!F$8,G391)/12,1,('Mortgage 1 Info Calcs'!F$9*12)-C390,-Z390,0)))</f>
        <v>#NUM!</v>
      </c>
      <c r="AB391" s="67">
        <f>IF(C391&lt;('Mortgage 1 Info Calcs'!F$9*12),SUM(AA$12:AA391),0)</f>
        <v>0</v>
      </c>
      <c r="AC391" s="14">
        <v>380</v>
      </c>
      <c r="AD391" s="174">
        <f t="shared" si="33"/>
        <v>31.666666666666668</v>
      </c>
      <c r="AE391" s="174" t="str">
        <f>IF(Y391="","",IF(J$12+X391='Mortgage 2 Monthly calcs'!J$12+'Mortgage 2 Monthly calcs'!V391,"",IF(J$12+X391&gt;'Mortgage 2 Monthly calcs'!J$12+'Mortgage 2 Monthly calcs'!V391,IF(Y391+X391+'Mortgage 1 Info Calcs'!F$15&gt;'Mortgage 2 Monthly calcs'!W391+'Mortgage 2 Monthly calcs'!V391,"",C391),IF(Y391+X391&lt;'Mortgage 2 Monthly calcs'!W391+'Mortgage 2 Monthly calcs'!V391,"",C391))))</f>
        <v/>
      </c>
      <c r="AG391" s="16"/>
      <c r="AH391" s="16"/>
      <c r="AI391" s="15"/>
    </row>
    <row r="392" spans="2:35" ht="11.25" customHeight="1" x14ac:dyDescent="0.25">
      <c r="B392">
        <f t="shared" si="31"/>
        <v>31.75</v>
      </c>
      <c r="C392">
        <v>381</v>
      </c>
      <c r="D392" t="str">
        <f>IF(J1160=1,F379+1,"")</f>
        <v/>
      </c>
      <c r="E392" t="str">
        <f t="shared" si="34"/>
        <v/>
      </c>
      <c r="F392" t="str">
        <f>VLOOKUP('Mortgage 1 Variables'!D$16,'Mortgage 1 Variables'!B$8:C$19,2)</f>
        <v>Jul</v>
      </c>
      <c r="G392">
        <f>IF(ISBLANK('Mortgage 1 Monthly Table'!G392),IF(OR(J392=Q392,ISTEXT(Y391),ISTEXT('Mortgage 1 Info Calcs'!$K$4)),0,IF(('Mortgage 1 Info Calcs'!F$7*12)&gt;C391,G391,IF(C391='Mortgage 1 Info Calcs'!F$7*12,'Mortgage 1 Info Calcs'!F$8,G391))),'Mortgage 1 Monthly Table'!G392)</f>
        <v>0</v>
      </c>
      <c r="H392" t="e">
        <f>((PMT(G392/'Mortgage 1 Variables'!E$43,('Mortgage 1 Info Calcs'!F$9*'Mortgage 1 Variables'!E$43)-C391,-J392,0)))</f>
        <v>#VALUE!</v>
      </c>
      <c r="I392">
        <f>IF(OR(ISERROR(((IPMT(G392/'Mortgage 1 Variables'!E$43,1,'Mortgage 1 Info Calcs'!F$9*'Mortgage 1 Variables'!E$43,-J392+Q392+'Mortgage 1 Info Calcs'!F$24,IF('Mortgage 1 Info Calcs'!F$5="Interest Only",-J392+Q392+'Mortgage 1 Info Calcs'!F$24,0))))),(((IPMT(G392/'Mortgage 1 Variables'!E$43,1,'Mortgage 1 Info Calcs'!F$9*'Mortgage 1 Variables'!E$43,-J$12,-J$12)))=0)),0,((IPMT(G392/'Mortgage 1 Variables'!E$43,1,'Mortgage 1 Info Calcs'!F$9*'Mortgage 1 Variables'!E$43,-J392+Q392+'Mortgage 1 Info Calcs'!F$24,IF('Mortgage 1 Info Calcs'!F$5="Interest Only",-J392+Q392+'Mortgage 1 Info Calcs'!F$24,0)))))</f>
        <v>0</v>
      </c>
      <c r="J392" t="str">
        <f>IF(Y391&gt;0,IF(ISTEXT('Mortgage 1 Info Calcs'!K$4),"0",IF(ISTEXT(Y391),Y391,Y391+(IF(ISTEXT(K392),0,K392)))),0)</f>
        <v/>
      </c>
      <c r="K392">
        <f>IF(ISBLANK('Mortgage 1 Monthly Table'!L392),0,'Mortgage 1 Monthly Table'!L392)</f>
        <v>0</v>
      </c>
      <c r="L392" t="e">
        <f>IF(ISBLANK('Mortgage 1 Monthly Table'!N392),IF('Mortgage 1 Info Calcs'!F$13="Calculated",IF('Mortgage 1 Info Calcs'!F$22="Keep Same",IF('Mortgage 1 Info Calcs'!F$5="Interest Only",IF(OR(I392&gt;L391,J392=""),I392,IF(J392&lt;L391,IF(J392&lt;L391,J392+I392,IF(L391+M391&gt;J392,L391+I392,L391)),IF(L391+M391&gt;J392,L391+I392,L391))),IF(H392&gt;L391,H392,IF(J392&gt;L391,IF(L391+M391&gt;J392,L391+I392,L391),J392+S392))),IF('Mortgage 1 Info Calcs'!F$5="Interest Only",'Mortgage 1 Monthly Calcs'!I392,'Mortgage 1 Monthly Calcs'!H392)),'Mortgage 1 Monthly Calcs'!L391),'Mortgage 1 Monthly Table'!N392)</f>
        <v>#VALUE!</v>
      </c>
      <c r="M392" t="str">
        <f>IF(ISBLANK('Mortgage 1 Monthly Table'!P392),IF(N391&gt;J392,IF(J392&gt;L391,J392-L391,0),IF(OR(OR(Y391&lt;0,ISTEXT(Y391)),ISTEXT('Mortgage 1 Info Calcs'!$K$4)),"",'Mortgage 1 Info Calcs'!F$21)),'Mortgage 1 Monthly Table'!P392)</f>
        <v/>
      </c>
      <c r="N392" t="str">
        <f t="shared" si="32"/>
        <v/>
      </c>
      <c r="O392" t="str">
        <f>IF(OR(OR(Y391&lt;0,ISTEXT(Y391)),ISTEXT('Mortgage 1 Info Calcs'!$K$4)),"",(O391+M392))</f>
        <v/>
      </c>
      <c r="P392">
        <f>IF(ISBLANK('Mortgage 1 Monthly Table'!T392),IF(ISTEXT(J392),0,IF(OR(Y391&lt;Q391,AND(Y391&lt;0,NOT(ISTEXT(Y391))),ISTEXT('Mortgage 1 Info Calcs'!$K$4)),IF(-Y391&gt;P391,-Y391,Y391-Q391),IF(J392="",0,'Mortgage 1 Info Calcs'!F$26))),'Mortgage 1 Monthly Table'!T392)</f>
        <v>0</v>
      </c>
      <c r="Q392" t="str">
        <f>IF(OR(OR(Y391&lt;0,ISTEXT(Y391)),ISTEXT('Mortgage 1 Info Calcs'!$K$4)),"",IF(O392&lt;0,Q391,(Q391+P392)))</f>
        <v/>
      </c>
      <c r="R392" t="str">
        <f>IF(OR(ISERROR(L392-S392),ISTEXT('Mortgage 1 Info Calcs'!$K$4)),"",L392-S392+M392)</f>
        <v/>
      </c>
      <c r="S392">
        <f>IF(OR(IF(ISERROR(ROUND((J392-Q392-'Mortgage 1 Info Calcs'!F$24)*(G392/12),2)),0,(J392-O392-Q392-'Mortgage 1 Info Calcs'!F$24)*(G392/12)),,,ISTEXT('Mortgage 1 Info Calcs'!K$4)),IF(((J392-Q392-'Mortgage 1 Info Calcs'!F$24)*(G392/12))&gt;0,((J392-Q392-'Mortgage 1 Info Calcs'!F$24)*(G392/12)),0),0)</f>
        <v>0</v>
      </c>
      <c r="T392" t="str">
        <f>IF(OR(ISERROR(SUM(R$12:R392)),(ISTEXT(T391)),(T391=(SUM(R$12:R392)))),"",SUM(R$12:R392))</f>
        <v/>
      </c>
      <c r="U392">
        <f>SUM(S$12:S392)</f>
        <v>93290.420445652606</v>
      </c>
      <c r="V392" t="e">
        <f>IF(ISBLANK('Mortgage 1 Info Calcs'!F$28),"",IF((O392+Q392)&gt;0,((O392+Q392)*G392/12)-((O392+Q392)*(('Mortgage 1 Info Calcs'!F$28)-('Mortgage 1 Info Calcs'!F$28*'Mortgage 1 Info Calcs'!G$29))/12),""))</f>
        <v>#VALUE!</v>
      </c>
      <c r="W392" t="e">
        <f>IF(ISTEXT(V392),"",SUM(V$12:V392))</f>
        <v>#VALUE!</v>
      </c>
      <c r="X392" t="str">
        <f>IF(OR(J392=Q392,ISTEXT(Y391),ISTEXT('Mortgage 1 Info Calcs'!$F$17)),"",IF(('Mortgage 1 Info Calcs'!F$18*12)&gt;C391+1,IF(C391='Mortgage 1 Info Calcs'!F$18*12,0,'Mortgage 1 Info Calcs'!F$19+Y392*('Mortgage 1 Info Calcs'!F$17)),'Mortgage 1 Info Calcs'!F$19))</f>
        <v/>
      </c>
      <c r="Y392" t="str">
        <f>IF(OR(ISERROR(J392-R392-M392),IF(ISERROR((J392-R392-M392)=0),"True",(J392-R392-M392)=0),ISTEXT('Mortgage 1 Info Calcs'!$K$4)),"",IF((J392&gt;(L392+M392)),(FV((G392/'Mortgage 1 Variables'!E$43),1,(L392+M392),-J392+Q392+'Mortgage 1 Info Calcs'!F$24,0))+Q392+'Mortgage 1 Info Calcs'!F$24+IF(I392&gt;0,0,-I392),""))</f>
        <v/>
      </c>
      <c r="Z392" s="67" t="e">
        <f>IF((FV(IF(G392=0,'Mortgage 1 Info Calcs'!F$8,G392)/12,1,PMT(IF(G392=0,'Mortgage 1 Info Calcs'!F$8,G392)/12,('Mortgage 1 Info Calcs'!F$9*12)-C391,-Z391,0),-Z391,0))&gt;0,(FV(IF(G392=0,'Mortgage 1 Info Calcs'!F$8,G392)/12,1,PMT(IF(G392=0,'Mortgage 1 Info Calcs'!F$8,G392)/12,('Mortgage 1 Info Calcs'!F$9*12)-C391,-Z391,0),-Z391,0)),0)</f>
        <v>#NUM!</v>
      </c>
      <c r="AA392" s="67" t="e">
        <f>IF(Z392&lt;=0,0,(IPMT(IF(G392=0,'Mortgage 1 Info Calcs'!F$8,G392)/12,1,('Mortgage 1 Info Calcs'!F$9*12)-C391,-Z391,0)))</f>
        <v>#NUM!</v>
      </c>
      <c r="AB392" s="67">
        <f>IF(C392&lt;('Mortgage 1 Info Calcs'!F$9*12),SUM(AA$12:AA392),0)</f>
        <v>0</v>
      </c>
      <c r="AC392" s="14">
        <v>381</v>
      </c>
      <c r="AD392" s="174">
        <f t="shared" si="33"/>
        <v>31.75</v>
      </c>
      <c r="AE392" s="174" t="str">
        <f>IF(Y392="","",IF(J$12+X392='Mortgage 2 Monthly calcs'!J$12+'Mortgage 2 Monthly calcs'!V392,"",IF(J$12+X392&gt;'Mortgage 2 Monthly calcs'!J$12+'Mortgage 2 Monthly calcs'!V392,IF(Y392+X392+'Mortgage 1 Info Calcs'!F$15&gt;'Mortgage 2 Monthly calcs'!W392+'Mortgage 2 Monthly calcs'!V392,"",C392),IF(Y392+X392&lt;'Mortgage 2 Monthly calcs'!W392+'Mortgage 2 Monthly calcs'!V392,"",C392))))</f>
        <v/>
      </c>
      <c r="AG392" s="16"/>
      <c r="AH392" s="16"/>
      <c r="AI392" s="15"/>
    </row>
    <row r="393" spans="2:35" ht="11.25" customHeight="1" x14ac:dyDescent="0.25">
      <c r="B393">
        <f t="shared" si="31"/>
        <v>31.833333333333332</v>
      </c>
      <c r="C393">
        <v>382</v>
      </c>
      <c r="D393" t="str">
        <f>IF(J1161=1,F379+1,"")</f>
        <v/>
      </c>
      <c r="E393" t="str">
        <f t="shared" si="34"/>
        <v/>
      </c>
      <c r="F393" t="str">
        <f>VLOOKUP('Mortgage 1 Variables'!D$17,'Mortgage 1 Variables'!B$8:C$19,2)</f>
        <v>Aug</v>
      </c>
      <c r="G393">
        <f>IF(ISBLANK('Mortgage 1 Monthly Table'!G393),IF(OR(J393=Q393,ISTEXT(Y392),ISTEXT('Mortgage 1 Info Calcs'!$K$4)),0,IF(('Mortgage 1 Info Calcs'!F$7*12)&gt;C392,G392,IF(C392='Mortgage 1 Info Calcs'!F$7*12,'Mortgage 1 Info Calcs'!F$8,G392))),'Mortgage 1 Monthly Table'!G393)</f>
        <v>0</v>
      </c>
      <c r="H393" t="e">
        <f>((PMT(G393/'Mortgage 1 Variables'!E$43,('Mortgage 1 Info Calcs'!F$9*'Mortgage 1 Variables'!E$43)-C392,-J393,0)))</f>
        <v>#VALUE!</v>
      </c>
      <c r="I393">
        <f>IF(OR(ISERROR(((IPMT(G393/'Mortgage 1 Variables'!E$43,1,'Mortgage 1 Info Calcs'!F$9*'Mortgage 1 Variables'!E$43,-J393+Q393+'Mortgage 1 Info Calcs'!F$24,IF('Mortgage 1 Info Calcs'!F$5="Interest Only",-J393+Q393+'Mortgage 1 Info Calcs'!F$24,0))))),(((IPMT(G393/'Mortgage 1 Variables'!E$43,1,'Mortgage 1 Info Calcs'!F$9*'Mortgage 1 Variables'!E$43,-J$12,-J$12)))=0)),0,((IPMT(G393/'Mortgage 1 Variables'!E$43,1,'Mortgage 1 Info Calcs'!F$9*'Mortgage 1 Variables'!E$43,-J393+Q393+'Mortgage 1 Info Calcs'!F$24,IF('Mortgage 1 Info Calcs'!F$5="Interest Only",-J393+Q393+'Mortgage 1 Info Calcs'!F$24,0)))))</f>
        <v>0</v>
      </c>
      <c r="J393" t="str">
        <f>IF(Y392&gt;0,IF(ISTEXT('Mortgage 1 Info Calcs'!K$4),"0",IF(ISTEXT(Y392),Y392,Y392+(IF(ISTEXT(K393),0,K393)))),0)</f>
        <v/>
      </c>
      <c r="K393">
        <f>IF(ISBLANK('Mortgage 1 Monthly Table'!L393),0,'Mortgage 1 Monthly Table'!L393)</f>
        <v>0</v>
      </c>
      <c r="L393" t="e">
        <f>IF(ISBLANK('Mortgage 1 Monthly Table'!N393),IF('Mortgage 1 Info Calcs'!F$13="Calculated",IF('Mortgage 1 Info Calcs'!F$22="Keep Same",IF('Mortgage 1 Info Calcs'!F$5="Interest Only",IF(OR(I393&gt;L392,J393=""),I393,IF(J393&lt;L392,IF(J393&lt;L392,J393+I393,IF(L392+M392&gt;J393,L392+I393,L392)),IF(L392+M392&gt;J393,L392+I393,L392))),IF(H393&gt;L392,H393,IF(J393&gt;L392,IF(L392+M392&gt;J393,L392+I393,L392),J393+S393))),IF('Mortgage 1 Info Calcs'!F$5="Interest Only",'Mortgage 1 Monthly Calcs'!I393,'Mortgage 1 Monthly Calcs'!H393)),'Mortgage 1 Monthly Calcs'!L392),'Mortgage 1 Monthly Table'!N393)</f>
        <v>#VALUE!</v>
      </c>
      <c r="M393" t="str">
        <f>IF(ISBLANK('Mortgage 1 Monthly Table'!P393),IF(N392&gt;J393,IF(J393&gt;L392,J393-L392,0),IF(OR(OR(Y392&lt;0,ISTEXT(Y392)),ISTEXT('Mortgage 1 Info Calcs'!$K$4)),"",'Mortgage 1 Info Calcs'!F$21)),'Mortgage 1 Monthly Table'!P393)</f>
        <v/>
      </c>
      <c r="N393" t="str">
        <f t="shared" si="32"/>
        <v/>
      </c>
      <c r="O393" t="str">
        <f>IF(OR(OR(Y392&lt;0,ISTEXT(Y392)),ISTEXT('Mortgage 1 Info Calcs'!$K$4)),"",(O392+M393))</f>
        <v/>
      </c>
      <c r="P393">
        <f>IF(ISBLANK('Mortgage 1 Monthly Table'!T393),IF(ISTEXT(J393),0,IF(OR(Y392&lt;Q392,AND(Y392&lt;0,NOT(ISTEXT(Y392))),ISTEXT('Mortgage 1 Info Calcs'!$K$4)),IF(-Y392&gt;P392,-Y392,Y392-Q392),IF(J393="",0,'Mortgage 1 Info Calcs'!F$26))),'Mortgage 1 Monthly Table'!T393)</f>
        <v>0</v>
      </c>
      <c r="Q393" t="str">
        <f>IF(OR(OR(Y392&lt;0,ISTEXT(Y392)),ISTEXT('Mortgage 1 Info Calcs'!$K$4)),"",IF(O393&lt;0,Q392,(Q392+P393)))</f>
        <v/>
      </c>
      <c r="R393" t="str">
        <f>IF(OR(ISERROR(L393-S393),ISTEXT('Mortgage 1 Info Calcs'!$K$4)),"",L393-S393+M393)</f>
        <v/>
      </c>
      <c r="S393">
        <f>IF(OR(IF(ISERROR(ROUND((J393-Q393-'Mortgage 1 Info Calcs'!F$24)*(G393/12),2)),0,(J393-O393-Q393-'Mortgage 1 Info Calcs'!F$24)*(G393/12)),,,ISTEXT('Mortgage 1 Info Calcs'!K$4)),IF(((J393-Q393-'Mortgage 1 Info Calcs'!F$24)*(G393/12))&gt;0,((J393-Q393-'Mortgage 1 Info Calcs'!F$24)*(G393/12)),0),0)</f>
        <v>0</v>
      </c>
      <c r="T393" t="str">
        <f>IF(OR(ISERROR(SUM(R$12:R393)),(ISTEXT(T392)),(T392=(SUM(R$12:R393)))),"",SUM(R$12:R393))</f>
        <v/>
      </c>
      <c r="U393">
        <f>SUM(S$12:S393)</f>
        <v>93290.420445652606</v>
      </c>
      <c r="V393" t="e">
        <f>IF(ISBLANK('Mortgage 1 Info Calcs'!F$28),"",IF((O393+Q393)&gt;0,((O393+Q393)*G393/12)-((O393+Q393)*(('Mortgage 1 Info Calcs'!F$28)-('Mortgage 1 Info Calcs'!F$28*'Mortgage 1 Info Calcs'!G$29))/12),""))</f>
        <v>#VALUE!</v>
      </c>
      <c r="W393" t="e">
        <f>IF(ISTEXT(V393),"",SUM(V$12:V393))</f>
        <v>#VALUE!</v>
      </c>
      <c r="X393" t="str">
        <f>IF(OR(J393=Q393,ISTEXT(Y392),ISTEXT('Mortgage 1 Info Calcs'!$F$17)),"",IF(('Mortgage 1 Info Calcs'!F$18*12)&gt;C392+1,IF(C392='Mortgage 1 Info Calcs'!F$18*12,0,'Mortgage 1 Info Calcs'!F$19+Y393*('Mortgage 1 Info Calcs'!F$17)),'Mortgage 1 Info Calcs'!F$19))</f>
        <v/>
      </c>
      <c r="Y393" t="str">
        <f>IF(OR(ISERROR(J393-R393-M393),IF(ISERROR((J393-R393-M393)=0),"True",(J393-R393-M393)=0),ISTEXT('Mortgage 1 Info Calcs'!$K$4)),"",IF((J393&gt;(L393+M393)),(FV((G393/'Mortgage 1 Variables'!E$43),1,(L393+M393),-J393+Q393+'Mortgage 1 Info Calcs'!F$24,0))+Q393+'Mortgage 1 Info Calcs'!F$24+IF(I393&gt;0,0,-I393),""))</f>
        <v/>
      </c>
      <c r="Z393" s="67" t="e">
        <f>IF((FV(IF(G393=0,'Mortgage 1 Info Calcs'!F$8,G393)/12,1,PMT(IF(G393=0,'Mortgage 1 Info Calcs'!F$8,G393)/12,('Mortgage 1 Info Calcs'!F$9*12)-C392,-Z392,0),-Z392,0))&gt;0,(FV(IF(G393=0,'Mortgage 1 Info Calcs'!F$8,G393)/12,1,PMT(IF(G393=0,'Mortgage 1 Info Calcs'!F$8,G393)/12,('Mortgage 1 Info Calcs'!F$9*12)-C392,-Z392,0),-Z392,0)),0)</f>
        <v>#NUM!</v>
      </c>
      <c r="AA393" s="67" t="e">
        <f>IF(Z393&lt;=0,0,(IPMT(IF(G393=0,'Mortgage 1 Info Calcs'!F$8,G393)/12,1,('Mortgage 1 Info Calcs'!F$9*12)-C392,-Z392,0)))</f>
        <v>#NUM!</v>
      </c>
      <c r="AB393" s="67">
        <f>IF(C393&lt;('Mortgage 1 Info Calcs'!F$9*12),SUM(AA$12:AA393),0)</f>
        <v>0</v>
      </c>
      <c r="AC393" s="14">
        <v>382</v>
      </c>
      <c r="AD393" s="174">
        <f t="shared" si="33"/>
        <v>31.833333333333332</v>
      </c>
      <c r="AE393" s="174" t="str">
        <f>IF(Y393="","",IF(J$12+X393='Mortgage 2 Monthly calcs'!J$12+'Mortgage 2 Monthly calcs'!V393,"",IF(J$12+X393&gt;'Mortgage 2 Monthly calcs'!J$12+'Mortgage 2 Monthly calcs'!V393,IF(Y393+X393+'Mortgage 1 Info Calcs'!F$15&gt;'Mortgage 2 Monthly calcs'!W393+'Mortgage 2 Monthly calcs'!V393,"",C393),IF(Y393+X393&lt;'Mortgage 2 Monthly calcs'!W393+'Mortgage 2 Monthly calcs'!V393,"",C393))))</f>
        <v/>
      </c>
      <c r="AG393" s="16"/>
      <c r="AH393" s="16"/>
      <c r="AI393" s="15"/>
    </row>
    <row r="394" spans="2:35" ht="11.25" customHeight="1" x14ac:dyDescent="0.25">
      <c r="B394">
        <f t="shared" si="31"/>
        <v>31.916666666666668</v>
      </c>
      <c r="C394">
        <v>383</v>
      </c>
      <c r="D394" t="str">
        <f>IF(J1162=1,F379+1,"")</f>
        <v/>
      </c>
      <c r="E394" t="str">
        <f t="shared" si="34"/>
        <v/>
      </c>
      <c r="F394" t="str">
        <f>VLOOKUP('Mortgage 1 Variables'!D$18,'Mortgage 1 Variables'!B$8:C$19,2)</f>
        <v>Sep</v>
      </c>
      <c r="G394">
        <f>IF(ISBLANK('Mortgage 1 Monthly Table'!G394),IF(OR(J394=Q394,ISTEXT(Y393),ISTEXT('Mortgage 1 Info Calcs'!$K$4)),0,IF(('Mortgage 1 Info Calcs'!F$7*12)&gt;C393,G393,IF(C393='Mortgage 1 Info Calcs'!F$7*12,'Mortgage 1 Info Calcs'!F$8,G393))),'Mortgage 1 Monthly Table'!G394)</f>
        <v>0</v>
      </c>
      <c r="H394" t="e">
        <f>((PMT(G394/'Mortgage 1 Variables'!E$43,('Mortgage 1 Info Calcs'!F$9*'Mortgage 1 Variables'!E$43)-C393,-J394,0)))</f>
        <v>#VALUE!</v>
      </c>
      <c r="I394">
        <f>IF(OR(ISERROR(((IPMT(G394/'Mortgage 1 Variables'!E$43,1,'Mortgage 1 Info Calcs'!F$9*'Mortgage 1 Variables'!E$43,-J394+Q394+'Mortgage 1 Info Calcs'!F$24,IF('Mortgage 1 Info Calcs'!F$5="Interest Only",-J394+Q394+'Mortgage 1 Info Calcs'!F$24,0))))),(((IPMT(G394/'Mortgage 1 Variables'!E$43,1,'Mortgage 1 Info Calcs'!F$9*'Mortgage 1 Variables'!E$43,-J$12,-J$12)))=0)),0,((IPMT(G394/'Mortgage 1 Variables'!E$43,1,'Mortgage 1 Info Calcs'!F$9*'Mortgage 1 Variables'!E$43,-J394+Q394+'Mortgage 1 Info Calcs'!F$24,IF('Mortgage 1 Info Calcs'!F$5="Interest Only",-J394+Q394+'Mortgage 1 Info Calcs'!F$24,0)))))</f>
        <v>0</v>
      </c>
      <c r="J394" t="str">
        <f>IF(Y393&gt;0,IF(ISTEXT('Mortgage 1 Info Calcs'!K$4),"0",IF(ISTEXT(Y393),Y393,Y393+(IF(ISTEXT(K394),0,K394)))),0)</f>
        <v/>
      </c>
      <c r="K394">
        <f>IF(ISBLANK('Mortgage 1 Monthly Table'!L394),0,'Mortgage 1 Monthly Table'!L394)</f>
        <v>0</v>
      </c>
      <c r="L394" t="e">
        <f>IF(ISBLANK('Mortgage 1 Monthly Table'!N394),IF('Mortgage 1 Info Calcs'!F$13="Calculated",IF('Mortgage 1 Info Calcs'!F$22="Keep Same",IF('Mortgage 1 Info Calcs'!F$5="Interest Only",IF(OR(I394&gt;L393,J394=""),I394,IF(J394&lt;L393,IF(J394&lt;L393,J394+I394,IF(L393+M393&gt;J394,L393+I394,L393)),IF(L393+M393&gt;J394,L393+I394,L393))),IF(H394&gt;L393,H394,IF(J394&gt;L393,IF(L393+M393&gt;J394,L393+I394,L393),J394+S394))),IF('Mortgage 1 Info Calcs'!F$5="Interest Only",'Mortgage 1 Monthly Calcs'!I394,'Mortgage 1 Monthly Calcs'!H394)),'Mortgage 1 Monthly Calcs'!L393),'Mortgage 1 Monthly Table'!N394)</f>
        <v>#VALUE!</v>
      </c>
      <c r="M394" t="str">
        <f>IF(ISBLANK('Mortgage 1 Monthly Table'!P394),IF(N393&gt;J394,IF(J394&gt;L393,J394-L393,0),IF(OR(OR(Y393&lt;0,ISTEXT(Y393)),ISTEXT('Mortgage 1 Info Calcs'!$K$4)),"",'Mortgage 1 Info Calcs'!F$21)),'Mortgage 1 Monthly Table'!P394)</f>
        <v/>
      </c>
      <c r="N394" t="str">
        <f t="shared" si="32"/>
        <v/>
      </c>
      <c r="O394" t="str">
        <f>IF(OR(OR(Y393&lt;0,ISTEXT(Y393)),ISTEXT('Mortgage 1 Info Calcs'!$K$4)),"",(O393+M394))</f>
        <v/>
      </c>
      <c r="P394">
        <f>IF(ISBLANK('Mortgage 1 Monthly Table'!T394),IF(ISTEXT(J394),0,IF(OR(Y393&lt;Q393,AND(Y393&lt;0,NOT(ISTEXT(Y393))),ISTEXT('Mortgage 1 Info Calcs'!$K$4)),IF(-Y393&gt;P393,-Y393,Y393-Q393),IF(J394="",0,'Mortgage 1 Info Calcs'!F$26))),'Mortgage 1 Monthly Table'!T394)</f>
        <v>0</v>
      </c>
      <c r="Q394" t="str">
        <f>IF(OR(OR(Y393&lt;0,ISTEXT(Y393)),ISTEXT('Mortgage 1 Info Calcs'!$K$4)),"",IF(O394&lt;0,Q393,(Q393+P394)))</f>
        <v/>
      </c>
      <c r="R394" t="str">
        <f>IF(OR(ISERROR(L394-S394),ISTEXT('Mortgage 1 Info Calcs'!$K$4)),"",L394-S394+M394)</f>
        <v/>
      </c>
      <c r="S394">
        <f>IF(OR(IF(ISERROR(ROUND((J394-Q394-'Mortgage 1 Info Calcs'!F$24)*(G394/12),2)),0,(J394-O394-Q394-'Mortgage 1 Info Calcs'!F$24)*(G394/12)),,,ISTEXT('Mortgage 1 Info Calcs'!K$4)),IF(((J394-Q394-'Mortgage 1 Info Calcs'!F$24)*(G394/12))&gt;0,((J394-Q394-'Mortgage 1 Info Calcs'!F$24)*(G394/12)),0),0)</f>
        <v>0</v>
      </c>
      <c r="T394" t="str">
        <f>IF(OR(ISERROR(SUM(R$12:R394)),(ISTEXT(T393)),(T393=(SUM(R$12:R394)))),"",SUM(R$12:R394))</f>
        <v/>
      </c>
      <c r="U394">
        <f>SUM(S$12:S394)</f>
        <v>93290.420445652606</v>
      </c>
      <c r="V394" t="e">
        <f>IF(ISBLANK('Mortgage 1 Info Calcs'!F$28),"",IF((O394+Q394)&gt;0,((O394+Q394)*G394/12)-((O394+Q394)*(('Mortgage 1 Info Calcs'!F$28)-('Mortgage 1 Info Calcs'!F$28*'Mortgage 1 Info Calcs'!G$29))/12),""))</f>
        <v>#VALUE!</v>
      </c>
      <c r="W394" t="e">
        <f>IF(ISTEXT(V394),"",SUM(V$12:V394))</f>
        <v>#VALUE!</v>
      </c>
      <c r="X394" t="str">
        <f>IF(OR(J394=Q394,ISTEXT(Y393),ISTEXT('Mortgage 1 Info Calcs'!$F$17)),"",IF(('Mortgage 1 Info Calcs'!F$18*12)&gt;C393+1,IF(C393='Mortgage 1 Info Calcs'!F$18*12,0,'Mortgage 1 Info Calcs'!F$19+Y394*('Mortgage 1 Info Calcs'!F$17)),'Mortgage 1 Info Calcs'!F$19))</f>
        <v/>
      </c>
      <c r="Y394" t="str">
        <f>IF(OR(ISERROR(J394-R394-M394),IF(ISERROR((J394-R394-M394)=0),"True",(J394-R394-M394)=0),ISTEXT('Mortgage 1 Info Calcs'!$K$4)),"",IF((J394&gt;(L394+M394)),(FV((G394/'Mortgage 1 Variables'!E$43),1,(L394+M394),-J394+Q394+'Mortgage 1 Info Calcs'!F$24,0))+Q394+'Mortgage 1 Info Calcs'!F$24+IF(I394&gt;0,0,-I394),""))</f>
        <v/>
      </c>
      <c r="Z394" s="67" t="e">
        <f>IF((FV(IF(G394=0,'Mortgage 1 Info Calcs'!F$8,G394)/12,1,PMT(IF(G394=0,'Mortgage 1 Info Calcs'!F$8,G394)/12,('Mortgage 1 Info Calcs'!F$9*12)-C393,-Z393,0),-Z393,0))&gt;0,(FV(IF(G394=0,'Mortgage 1 Info Calcs'!F$8,G394)/12,1,PMT(IF(G394=0,'Mortgage 1 Info Calcs'!F$8,G394)/12,('Mortgage 1 Info Calcs'!F$9*12)-C393,-Z393,0),-Z393,0)),0)</f>
        <v>#NUM!</v>
      </c>
      <c r="AA394" s="67" t="e">
        <f>IF(Z394&lt;=0,0,(IPMT(IF(G394=0,'Mortgage 1 Info Calcs'!F$8,G394)/12,1,('Mortgage 1 Info Calcs'!F$9*12)-C393,-Z393,0)))</f>
        <v>#NUM!</v>
      </c>
      <c r="AB394" s="67">
        <f>IF(C394&lt;('Mortgage 1 Info Calcs'!F$9*12),SUM(AA$12:AA394),0)</f>
        <v>0</v>
      </c>
      <c r="AC394" s="14">
        <v>383</v>
      </c>
      <c r="AD394" s="174">
        <f t="shared" si="33"/>
        <v>31.916666666666668</v>
      </c>
      <c r="AE394" s="174" t="str">
        <f>IF(Y394="","",IF(J$12+X394='Mortgage 2 Monthly calcs'!J$12+'Mortgage 2 Monthly calcs'!V394,"",IF(J$12+X394&gt;'Mortgage 2 Monthly calcs'!J$12+'Mortgage 2 Monthly calcs'!V394,IF(Y394+X394+'Mortgage 1 Info Calcs'!F$15&gt;'Mortgage 2 Monthly calcs'!W394+'Mortgage 2 Monthly calcs'!V394,"",C394),IF(Y394+X394&lt;'Mortgage 2 Monthly calcs'!W394+'Mortgage 2 Monthly calcs'!V394,"",C394))))</f>
        <v/>
      </c>
      <c r="AG394" s="16"/>
      <c r="AH394" s="16"/>
      <c r="AI394" s="15"/>
    </row>
    <row r="395" spans="2:35" ht="11.25" customHeight="1" x14ac:dyDescent="0.25">
      <c r="B395">
        <f t="shared" si="31"/>
        <v>32</v>
      </c>
      <c r="C395">
        <v>384</v>
      </c>
      <c r="D395">
        <f>D383+1</f>
        <v>32</v>
      </c>
      <c r="E395" t="str">
        <f t="shared" si="34"/>
        <v/>
      </c>
      <c r="F395" t="str">
        <f>VLOOKUP('Mortgage 1 Variables'!D$19,'Mortgage 1 Variables'!B$8:C$19,2)</f>
        <v>Oct</v>
      </c>
      <c r="G395">
        <f>IF(ISBLANK('Mortgage 1 Monthly Table'!G395),IF(OR(J395=Q395,ISTEXT(Y394),ISTEXT('Mortgage 1 Info Calcs'!$K$4)),0,IF(('Mortgage 1 Info Calcs'!F$7*12)&gt;C394,G394,IF(C394='Mortgage 1 Info Calcs'!F$7*12,'Mortgage 1 Info Calcs'!F$8,G394))),'Mortgage 1 Monthly Table'!G395)</f>
        <v>0</v>
      </c>
      <c r="H395" t="e">
        <f>((PMT(G395/'Mortgage 1 Variables'!E$43,('Mortgage 1 Info Calcs'!F$9*'Mortgage 1 Variables'!E$43)-C394,-J395,0)))</f>
        <v>#VALUE!</v>
      </c>
      <c r="I395">
        <f>IF(OR(ISERROR(((IPMT(G395/'Mortgage 1 Variables'!E$43,1,'Mortgage 1 Info Calcs'!F$9*'Mortgage 1 Variables'!E$43,-J395+Q395+'Mortgage 1 Info Calcs'!F$24,IF('Mortgage 1 Info Calcs'!F$5="Interest Only",-J395+Q395+'Mortgage 1 Info Calcs'!F$24,0))))),(((IPMT(G395/'Mortgage 1 Variables'!E$43,1,'Mortgage 1 Info Calcs'!F$9*'Mortgage 1 Variables'!E$43,-J$12,-J$12)))=0)),0,((IPMT(G395/'Mortgage 1 Variables'!E$43,1,'Mortgage 1 Info Calcs'!F$9*'Mortgage 1 Variables'!E$43,-J395+Q395+'Mortgage 1 Info Calcs'!F$24,IF('Mortgage 1 Info Calcs'!F$5="Interest Only",-J395+Q395+'Mortgage 1 Info Calcs'!F$24,0)))))</f>
        <v>0</v>
      </c>
      <c r="J395" t="str">
        <f>IF(Y394&gt;0,IF(ISTEXT('Mortgage 1 Info Calcs'!K$4),"0",IF(ISTEXT(Y394),Y394,Y394+(IF(ISTEXT(K395),0,K395)))),0)</f>
        <v/>
      </c>
      <c r="K395">
        <f>IF(ISBLANK('Mortgage 1 Monthly Table'!L395),0,'Mortgage 1 Monthly Table'!L395)</f>
        <v>0</v>
      </c>
      <c r="L395" t="e">
        <f>IF(ISBLANK('Mortgage 1 Monthly Table'!N395),IF('Mortgage 1 Info Calcs'!F$13="Calculated",IF('Mortgage 1 Info Calcs'!F$22="Keep Same",IF('Mortgage 1 Info Calcs'!F$5="Interest Only",IF(OR(I395&gt;L394,J395=""),I395,IF(J395&lt;L394,IF(J395&lt;L394,J395+I395,IF(L394+M394&gt;J395,L394+I395,L394)),IF(L394+M394&gt;J395,L394+I395,L394))),IF(H395&gt;L394,H395,IF(J395&gt;L394,IF(L394+M394&gt;J395,L394+I395,L394),J395+S395))),IF('Mortgage 1 Info Calcs'!F$5="Interest Only",'Mortgage 1 Monthly Calcs'!I395,'Mortgage 1 Monthly Calcs'!H395)),'Mortgage 1 Monthly Calcs'!L394),'Mortgage 1 Monthly Table'!N395)</f>
        <v>#VALUE!</v>
      </c>
      <c r="M395" t="str">
        <f>IF(ISBLANK('Mortgage 1 Monthly Table'!P395),IF(N394&gt;J395,IF(J395&gt;L394,J395-L394,0),IF(OR(OR(Y394&lt;0,ISTEXT(Y394)),ISTEXT('Mortgage 1 Info Calcs'!$K$4)),"",'Mortgage 1 Info Calcs'!F$21)),'Mortgage 1 Monthly Table'!P395)</f>
        <v/>
      </c>
      <c r="N395" t="str">
        <f t="shared" si="32"/>
        <v/>
      </c>
      <c r="O395" t="str">
        <f>IF(OR(OR(Y394&lt;0,ISTEXT(Y394)),ISTEXT('Mortgage 1 Info Calcs'!$K$4)),"",(O394+M395))</f>
        <v/>
      </c>
      <c r="P395">
        <f>IF(ISBLANK('Mortgage 1 Monthly Table'!T395),IF(ISTEXT(J395),0,IF(OR(Y394&lt;Q394,AND(Y394&lt;0,NOT(ISTEXT(Y394))),ISTEXT('Mortgage 1 Info Calcs'!$K$4)),IF(-Y394&gt;P394,-Y394,Y394-Q394),IF(J395="",0,'Mortgage 1 Info Calcs'!F$26))),'Mortgage 1 Monthly Table'!T395)</f>
        <v>0</v>
      </c>
      <c r="Q395" t="str">
        <f>IF(OR(OR(Y394&lt;0,ISTEXT(Y394)),ISTEXT('Mortgage 1 Info Calcs'!$K$4)),"",IF(O395&lt;0,Q394,(Q394+P395)))</f>
        <v/>
      </c>
      <c r="R395" t="str">
        <f>IF(OR(ISERROR(L395-S395),ISTEXT('Mortgage 1 Info Calcs'!$K$4)),"",L395-S395+M395)</f>
        <v/>
      </c>
      <c r="S395">
        <f>IF(OR(IF(ISERROR(ROUND((J395-Q395-'Mortgage 1 Info Calcs'!F$24)*(G395/12),2)),0,(J395-O395-Q395-'Mortgage 1 Info Calcs'!F$24)*(G395/12)),,,ISTEXT('Mortgage 1 Info Calcs'!K$4)),IF(((J395-Q395-'Mortgage 1 Info Calcs'!F$24)*(G395/12))&gt;0,((J395-Q395-'Mortgage 1 Info Calcs'!F$24)*(G395/12)),0),0)</f>
        <v>0</v>
      </c>
      <c r="T395" t="str">
        <f>IF(OR(ISERROR(SUM(R$12:R395)),(ISTEXT(T394)),(T394=(SUM(R$12:R395)))),"",SUM(R$12:R395))</f>
        <v/>
      </c>
      <c r="U395">
        <f>SUM(S$12:S395)</f>
        <v>93290.420445652606</v>
      </c>
      <c r="V395" t="e">
        <f>IF(ISBLANK('Mortgage 1 Info Calcs'!F$28),"",IF((O395+Q395)&gt;0,((O395+Q395)*G395/12)-((O395+Q395)*(('Mortgage 1 Info Calcs'!F$28)-('Mortgage 1 Info Calcs'!F$28*'Mortgage 1 Info Calcs'!G$29))/12),""))</f>
        <v>#VALUE!</v>
      </c>
      <c r="W395" t="e">
        <f>IF(ISTEXT(V395),"",SUM(V$12:V395))</f>
        <v>#VALUE!</v>
      </c>
      <c r="X395" t="str">
        <f>IF(OR(J395=Q395,ISTEXT(Y394),ISTEXT('Mortgage 1 Info Calcs'!$F$17)),"",IF(('Mortgage 1 Info Calcs'!F$18*12)&gt;C394+1,IF(C394='Mortgage 1 Info Calcs'!F$18*12,0,'Mortgage 1 Info Calcs'!F$19+Y395*('Mortgage 1 Info Calcs'!F$17)),'Mortgage 1 Info Calcs'!F$19))</f>
        <v/>
      </c>
      <c r="Y395" t="str">
        <f>IF(OR(ISERROR(J395-R395-M395),IF(ISERROR((J395-R395-M395)=0),"True",(J395-R395-M395)=0),ISTEXT('Mortgage 1 Info Calcs'!$K$4)),"",IF((J395&gt;(L395+M395)),(FV((G395/'Mortgage 1 Variables'!E$43),1,(L395+M395),-J395+Q395+'Mortgage 1 Info Calcs'!F$24,0))+Q395+'Mortgage 1 Info Calcs'!F$24+IF(I395&gt;0,0,-I395),""))</f>
        <v/>
      </c>
      <c r="Z395" s="67" t="e">
        <f>IF((FV(IF(G395=0,'Mortgage 1 Info Calcs'!F$8,G395)/12,1,PMT(IF(G395=0,'Mortgage 1 Info Calcs'!F$8,G395)/12,('Mortgage 1 Info Calcs'!F$9*12)-C394,-Z394,0),-Z394,0))&gt;0,(FV(IF(G395=0,'Mortgage 1 Info Calcs'!F$8,G395)/12,1,PMT(IF(G395=0,'Mortgage 1 Info Calcs'!F$8,G395)/12,('Mortgage 1 Info Calcs'!F$9*12)-C394,-Z394,0),-Z394,0)),0)</f>
        <v>#NUM!</v>
      </c>
      <c r="AA395" s="67" t="e">
        <f>IF(Z395&lt;=0,0,(IPMT(IF(G395=0,'Mortgage 1 Info Calcs'!F$8,G395)/12,1,('Mortgage 1 Info Calcs'!F$9*12)-C394,-Z394,0)))</f>
        <v>#NUM!</v>
      </c>
      <c r="AB395" s="67">
        <f>IF(C395&lt;('Mortgage 1 Info Calcs'!F$9*12),SUM(AA$12:AA395),0)</f>
        <v>0</v>
      </c>
      <c r="AC395" s="14">
        <v>384</v>
      </c>
      <c r="AD395" s="174">
        <f t="shared" si="33"/>
        <v>32</v>
      </c>
      <c r="AE395" s="174" t="str">
        <f>IF(Y395="","",IF(J$12+X395='Mortgage 2 Monthly calcs'!J$12+'Mortgage 2 Monthly calcs'!V395,"",IF(J$12+X395&gt;'Mortgage 2 Monthly calcs'!J$12+'Mortgage 2 Monthly calcs'!V395,IF(Y395+X395+'Mortgage 1 Info Calcs'!F$15&gt;'Mortgage 2 Monthly calcs'!W395+'Mortgage 2 Monthly calcs'!V395,"",C395),IF(Y395+X395&lt;'Mortgage 2 Monthly calcs'!W395+'Mortgage 2 Monthly calcs'!V395,"",C395))))</f>
        <v/>
      </c>
      <c r="AG395" s="16"/>
      <c r="AH395" s="16"/>
      <c r="AI395" s="15"/>
    </row>
    <row r="396" spans="2:35" ht="11.25" customHeight="1" x14ac:dyDescent="0.25">
      <c r="B396">
        <f t="shared" si="31"/>
        <v>32.083333333333336</v>
      </c>
      <c r="C396">
        <v>385</v>
      </c>
      <c r="E396" t="str">
        <f t="shared" si="34"/>
        <v/>
      </c>
      <c r="F396" t="str">
        <f>VLOOKUP('Mortgage 1 Variables'!D$8,'Mortgage 1 Variables'!B$8:C$19,2)</f>
        <v>Nov</v>
      </c>
      <c r="G396">
        <f>IF(ISBLANK('Mortgage 1 Monthly Table'!G396),IF(OR(J396=Q396,ISTEXT(Y395),ISTEXT('Mortgage 1 Info Calcs'!$K$4)),0,IF(('Mortgage 1 Info Calcs'!F$7*12)&gt;C395,G395,IF(C395='Mortgage 1 Info Calcs'!F$7*12,'Mortgage 1 Info Calcs'!F$8,G395))),'Mortgage 1 Monthly Table'!G396)</f>
        <v>0</v>
      </c>
      <c r="H396" t="e">
        <f>((PMT(G396/'Mortgage 1 Variables'!E$43,('Mortgage 1 Info Calcs'!F$9*'Mortgage 1 Variables'!E$43)-C395,-J396,0)))</f>
        <v>#VALUE!</v>
      </c>
      <c r="I396">
        <f>IF(OR(ISERROR(((IPMT(G396/'Mortgage 1 Variables'!E$43,1,'Mortgage 1 Info Calcs'!F$9*'Mortgage 1 Variables'!E$43,-J396+Q396+'Mortgage 1 Info Calcs'!F$24,IF('Mortgage 1 Info Calcs'!F$5="Interest Only",-J396+Q396+'Mortgage 1 Info Calcs'!F$24,0))))),(((IPMT(G396/'Mortgage 1 Variables'!E$43,1,'Mortgage 1 Info Calcs'!F$9*'Mortgage 1 Variables'!E$43,-J$12,-J$12)))=0)),0,((IPMT(G396/'Mortgage 1 Variables'!E$43,1,'Mortgage 1 Info Calcs'!F$9*'Mortgage 1 Variables'!E$43,-J396+Q396+'Mortgage 1 Info Calcs'!F$24,IF('Mortgage 1 Info Calcs'!F$5="Interest Only",-J396+Q396+'Mortgage 1 Info Calcs'!F$24,0)))))</f>
        <v>0</v>
      </c>
      <c r="J396" t="str">
        <f>IF(Y395&gt;0,IF(ISTEXT('Mortgage 1 Info Calcs'!K$4),"0",IF(ISTEXT(Y395),Y395,Y395+(IF(ISTEXT(K396),0,K396)))),0)</f>
        <v/>
      </c>
      <c r="K396">
        <f>IF(ISBLANK('Mortgage 1 Monthly Table'!L396),0,'Mortgage 1 Monthly Table'!L396)</f>
        <v>0</v>
      </c>
      <c r="L396" t="e">
        <f>IF(ISBLANK('Mortgage 1 Monthly Table'!N396),IF('Mortgage 1 Info Calcs'!F$13="Calculated",IF('Mortgage 1 Info Calcs'!F$22="Keep Same",IF('Mortgage 1 Info Calcs'!F$5="Interest Only",IF(OR(I396&gt;L395,J396=""),I396,IF(J396&lt;L395,IF(J396&lt;L395,J396+I396,IF(L395+M395&gt;J396,L395+I396,L395)),IF(L395+M395&gt;J396,L395+I396,L395))),IF(H396&gt;L395,H396,IF(J396&gt;L395,IF(L395+M395&gt;J396,L395+I396,L395),J396+S396))),IF('Mortgage 1 Info Calcs'!F$5="Interest Only",'Mortgage 1 Monthly Calcs'!I396,'Mortgage 1 Monthly Calcs'!H396)),'Mortgage 1 Monthly Calcs'!L395),'Mortgage 1 Monthly Table'!N396)</f>
        <v>#VALUE!</v>
      </c>
      <c r="M396" t="str">
        <f>IF(ISBLANK('Mortgage 1 Monthly Table'!P396),IF(N395&gt;J396,IF(J396&gt;L395,J396-L395,0),IF(OR(OR(Y395&lt;0,ISTEXT(Y395)),ISTEXT('Mortgage 1 Info Calcs'!$K$4)),"",'Mortgage 1 Info Calcs'!F$21)),'Mortgage 1 Monthly Table'!P396)</f>
        <v/>
      </c>
      <c r="N396" t="str">
        <f t="shared" si="32"/>
        <v/>
      </c>
      <c r="O396" t="str">
        <f>IF(OR(OR(Y395&lt;0,ISTEXT(Y395)),ISTEXT('Mortgage 1 Info Calcs'!$K$4)),"",(O395+M396))</f>
        <v/>
      </c>
      <c r="P396">
        <f>IF(ISBLANK('Mortgage 1 Monthly Table'!T396),IF(ISTEXT(J396),0,IF(OR(Y395&lt;Q395,AND(Y395&lt;0,NOT(ISTEXT(Y395))),ISTEXT('Mortgage 1 Info Calcs'!$K$4)),IF(-Y395&gt;P395,-Y395,Y395-Q395),IF(J396="",0,'Mortgage 1 Info Calcs'!F$26))),'Mortgage 1 Monthly Table'!T396)</f>
        <v>0</v>
      </c>
      <c r="Q396" t="str">
        <f>IF(OR(OR(Y395&lt;0,ISTEXT(Y395)),ISTEXT('Mortgage 1 Info Calcs'!$K$4)),"",IF(O396&lt;0,Q395,(Q395+P396)))</f>
        <v/>
      </c>
      <c r="R396" t="str">
        <f>IF(OR(ISERROR(L396-S396),ISTEXT('Mortgage 1 Info Calcs'!$K$4)),"",L396-S396+M396)</f>
        <v/>
      </c>
      <c r="S396">
        <f>IF(OR(IF(ISERROR(ROUND((J396-Q396-'Mortgage 1 Info Calcs'!F$24)*(G396/12),2)),0,(J396-O396-Q396-'Mortgage 1 Info Calcs'!F$24)*(G396/12)),,,ISTEXT('Mortgage 1 Info Calcs'!K$4)),IF(((J396-Q396-'Mortgage 1 Info Calcs'!F$24)*(G396/12))&gt;0,((J396-Q396-'Mortgage 1 Info Calcs'!F$24)*(G396/12)),0),0)</f>
        <v>0</v>
      </c>
      <c r="T396" t="str">
        <f>IF(OR(ISERROR(SUM(R$12:R396)),(ISTEXT(T395)),(T395=(SUM(R$12:R396)))),"",SUM(R$12:R396))</f>
        <v/>
      </c>
      <c r="U396">
        <f>SUM(S$12:S396)</f>
        <v>93290.420445652606</v>
      </c>
      <c r="V396" t="e">
        <f>IF(ISBLANK('Mortgage 1 Info Calcs'!F$28),"",IF((O396+Q396)&gt;0,((O396+Q396)*G396/12)-((O396+Q396)*(('Mortgage 1 Info Calcs'!F$28)-('Mortgage 1 Info Calcs'!F$28*'Mortgage 1 Info Calcs'!G$29))/12),""))</f>
        <v>#VALUE!</v>
      </c>
      <c r="W396" t="e">
        <f>IF(ISTEXT(V396),"",SUM(V$12:V396))</f>
        <v>#VALUE!</v>
      </c>
      <c r="X396" t="str">
        <f>IF(OR(J396=Q396,ISTEXT(Y395),ISTEXT('Mortgage 1 Info Calcs'!$F$17)),"",IF(('Mortgage 1 Info Calcs'!F$18*12)&gt;C395+1,IF(C395='Mortgage 1 Info Calcs'!F$18*12,0,'Mortgage 1 Info Calcs'!F$19+Y396*('Mortgage 1 Info Calcs'!F$17)),'Mortgage 1 Info Calcs'!F$19))</f>
        <v/>
      </c>
      <c r="Y396" t="str">
        <f>IF(OR(ISERROR(J396-R396-M396),IF(ISERROR((J396-R396-M396)=0),"True",(J396-R396-M396)=0),ISTEXT('Mortgage 1 Info Calcs'!$K$4)),"",IF((J396&gt;(L396+M396)),(FV((G396/'Mortgage 1 Variables'!E$43),1,(L396+M396),-J396+Q396+'Mortgage 1 Info Calcs'!F$24,0))+Q396+'Mortgage 1 Info Calcs'!F$24+IF(I396&gt;0,0,-I396),""))</f>
        <v/>
      </c>
      <c r="Z396" s="67" t="e">
        <f>IF((FV(IF(G396=0,'Mortgage 1 Info Calcs'!F$8,G396)/12,1,PMT(IF(G396=0,'Mortgage 1 Info Calcs'!F$8,G396)/12,('Mortgage 1 Info Calcs'!F$9*12)-C395,-Z395,0),-Z395,0))&gt;0,(FV(IF(G396=0,'Mortgage 1 Info Calcs'!F$8,G396)/12,1,PMT(IF(G396=0,'Mortgage 1 Info Calcs'!F$8,G396)/12,('Mortgage 1 Info Calcs'!F$9*12)-C395,-Z395,0),-Z395,0)),0)</f>
        <v>#NUM!</v>
      </c>
      <c r="AA396" s="67" t="e">
        <f>IF(Z396&lt;=0,0,(IPMT(IF(G396=0,'Mortgage 1 Info Calcs'!F$8,G396)/12,1,('Mortgage 1 Info Calcs'!F$9*12)-C395,-Z395,0)))</f>
        <v>#NUM!</v>
      </c>
      <c r="AB396" s="67">
        <f>IF(C396&lt;('Mortgage 1 Info Calcs'!F$9*12),SUM(AA$12:AA396),0)</f>
        <v>0</v>
      </c>
      <c r="AC396" s="14">
        <v>385</v>
      </c>
      <c r="AD396" s="174">
        <f t="shared" si="33"/>
        <v>32.083333333333336</v>
      </c>
      <c r="AE396" s="174" t="str">
        <f>IF(Y396="","",IF(J$12+X396='Mortgage 2 Monthly calcs'!J$12+'Mortgage 2 Monthly calcs'!V396,"",IF(J$12+X396&gt;'Mortgage 2 Monthly calcs'!J$12+'Mortgage 2 Monthly calcs'!V396,IF(Y396+X396+'Mortgage 1 Info Calcs'!F$15&gt;'Mortgage 2 Monthly calcs'!W396+'Mortgage 2 Monthly calcs'!V396,"",C396),IF(Y396+X396&lt;'Mortgage 2 Monthly calcs'!W396+'Mortgage 2 Monthly calcs'!V396,"",C396))))</f>
        <v/>
      </c>
      <c r="AG396" s="16"/>
      <c r="AH396" s="16"/>
      <c r="AI396" s="15"/>
    </row>
    <row r="397" spans="2:35" ht="11.25" customHeight="1" x14ac:dyDescent="0.25">
      <c r="B397">
        <f t="shared" ref="B397:B460" si="35">C397/12</f>
        <v>32.166666666666664</v>
      </c>
      <c r="C397">
        <v>386</v>
      </c>
      <c r="E397" t="str">
        <f t="shared" si="34"/>
        <v/>
      </c>
      <c r="F397" t="str">
        <f>VLOOKUP('Mortgage 1 Variables'!D$9,'Mortgage 1 Variables'!B$8:C$19,2)</f>
        <v>Dec</v>
      </c>
      <c r="G397">
        <f>IF(ISBLANK('Mortgage 1 Monthly Table'!G397),IF(OR(J397=Q397,ISTEXT(Y396),ISTEXT('Mortgage 1 Info Calcs'!$K$4)),0,IF(('Mortgage 1 Info Calcs'!F$7*12)&gt;C396,G396,IF(C396='Mortgage 1 Info Calcs'!F$7*12,'Mortgage 1 Info Calcs'!F$8,G396))),'Mortgage 1 Monthly Table'!G397)</f>
        <v>0</v>
      </c>
      <c r="H397" t="e">
        <f>((PMT(G397/'Mortgage 1 Variables'!E$43,('Mortgage 1 Info Calcs'!F$9*'Mortgage 1 Variables'!E$43)-C396,-J397,0)))</f>
        <v>#VALUE!</v>
      </c>
      <c r="I397">
        <f>IF(OR(ISERROR(((IPMT(G397/'Mortgage 1 Variables'!E$43,1,'Mortgage 1 Info Calcs'!F$9*'Mortgage 1 Variables'!E$43,-J397+Q397+'Mortgage 1 Info Calcs'!F$24,IF('Mortgage 1 Info Calcs'!F$5="Interest Only",-J397+Q397+'Mortgage 1 Info Calcs'!F$24,0))))),(((IPMT(G397/'Mortgage 1 Variables'!E$43,1,'Mortgage 1 Info Calcs'!F$9*'Mortgage 1 Variables'!E$43,-J$12,-J$12)))=0)),0,((IPMT(G397/'Mortgage 1 Variables'!E$43,1,'Mortgage 1 Info Calcs'!F$9*'Mortgage 1 Variables'!E$43,-J397+Q397+'Mortgage 1 Info Calcs'!F$24,IF('Mortgage 1 Info Calcs'!F$5="Interest Only",-J397+Q397+'Mortgage 1 Info Calcs'!F$24,0)))))</f>
        <v>0</v>
      </c>
      <c r="J397" t="str">
        <f>IF(Y396&gt;0,IF(ISTEXT('Mortgage 1 Info Calcs'!K$4),"0",IF(ISTEXT(Y396),Y396,Y396+(IF(ISTEXT(K397),0,K397)))),0)</f>
        <v/>
      </c>
      <c r="K397">
        <f>IF(ISBLANK('Mortgage 1 Monthly Table'!L397),0,'Mortgage 1 Monthly Table'!L397)</f>
        <v>0</v>
      </c>
      <c r="L397" t="e">
        <f>IF(ISBLANK('Mortgage 1 Monthly Table'!N397),IF('Mortgage 1 Info Calcs'!F$13="Calculated",IF('Mortgage 1 Info Calcs'!F$22="Keep Same",IF('Mortgage 1 Info Calcs'!F$5="Interest Only",IF(OR(I397&gt;L396,J397=""),I397,IF(J397&lt;L396,IF(J397&lt;L396,J397+I397,IF(L396+M396&gt;J397,L396+I397,L396)),IF(L396+M396&gt;J397,L396+I397,L396))),IF(H397&gt;L396,H397,IF(J397&gt;L396,IF(L396+M396&gt;J397,L396+I397,L396),J397+S397))),IF('Mortgage 1 Info Calcs'!F$5="Interest Only",'Mortgage 1 Monthly Calcs'!I397,'Mortgage 1 Monthly Calcs'!H397)),'Mortgage 1 Monthly Calcs'!L396),'Mortgage 1 Monthly Table'!N397)</f>
        <v>#VALUE!</v>
      </c>
      <c r="M397" t="str">
        <f>IF(ISBLANK('Mortgage 1 Monthly Table'!P397),IF(N396&gt;J397,IF(J397&gt;L396,J397-L396,0),IF(OR(OR(Y396&lt;0,ISTEXT(Y396)),ISTEXT('Mortgage 1 Info Calcs'!$K$4)),"",'Mortgage 1 Info Calcs'!F$21)),'Mortgage 1 Monthly Table'!P397)</f>
        <v/>
      </c>
      <c r="N397" t="str">
        <f t="shared" ref="N397:N460" si="36">IF(ISTEXT(M397),"",L397+M397)</f>
        <v/>
      </c>
      <c r="O397" t="str">
        <f>IF(OR(OR(Y396&lt;0,ISTEXT(Y396)),ISTEXT('Mortgage 1 Info Calcs'!$K$4)),"",(O396+M397))</f>
        <v/>
      </c>
      <c r="P397">
        <f>IF(ISBLANK('Mortgage 1 Monthly Table'!T397),IF(ISTEXT(J397),0,IF(OR(Y396&lt;Q396,AND(Y396&lt;0,NOT(ISTEXT(Y396))),ISTEXT('Mortgage 1 Info Calcs'!$K$4)),IF(-Y396&gt;P396,-Y396,Y396-Q396),IF(J397="",0,'Mortgage 1 Info Calcs'!F$26))),'Mortgage 1 Monthly Table'!T397)</f>
        <v>0</v>
      </c>
      <c r="Q397" t="str">
        <f>IF(OR(OR(Y396&lt;0,ISTEXT(Y396)),ISTEXT('Mortgage 1 Info Calcs'!$K$4)),"",IF(O397&lt;0,Q396,(Q396+P397)))</f>
        <v/>
      </c>
      <c r="R397" t="str">
        <f>IF(OR(ISERROR(L397-S397),ISTEXT('Mortgage 1 Info Calcs'!$K$4)),"",L397-S397+M397)</f>
        <v/>
      </c>
      <c r="S397">
        <f>IF(OR(IF(ISERROR(ROUND((J397-Q397-'Mortgage 1 Info Calcs'!F$24)*(G397/12),2)),0,(J397-O397-Q397-'Mortgage 1 Info Calcs'!F$24)*(G397/12)),,,ISTEXT('Mortgage 1 Info Calcs'!K$4)),IF(((J397-Q397-'Mortgage 1 Info Calcs'!F$24)*(G397/12))&gt;0,((J397-Q397-'Mortgage 1 Info Calcs'!F$24)*(G397/12)),0),0)</f>
        <v>0</v>
      </c>
      <c r="T397" t="str">
        <f>IF(OR(ISERROR(SUM(R$12:R397)),(ISTEXT(T396)),(T396=(SUM(R$12:R397)))),"",SUM(R$12:R397))</f>
        <v/>
      </c>
      <c r="U397">
        <f>SUM(S$12:S397)</f>
        <v>93290.420445652606</v>
      </c>
      <c r="V397" t="e">
        <f>IF(ISBLANK('Mortgage 1 Info Calcs'!F$28),"",IF((O397+Q397)&gt;0,((O397+Q397)*G397/12)-((O397+Q397)*(('Mortgage 1 Info Calcs'!F$28)-('Mortgage 1 Info Calcs'!F$28*'Mortgage 1 Info Calcs'!G$29))/12),""))</f>
        <v>#VALUE!</v>
      </c>
      <c r="W397" t="e">
        <f>IF(ISTEXT(V397),"",SUM(V$12:V397))</f>
        <v>#VALUE!</v>
      </c>
      <c r="X397" t="str">
        <f>IF(OR(J397=Q397,ISTEXT(Y396),ISTEXT('Mortgage 1 Info Calcs'!$F$17)),"",IF(('Mortgage 1 Info Calcs'!F$18*12)&gt;C396+1,IF(C396='Mortgage 1 Info Calcs'!F$18*12,0,'Mortgage 1 Info Calcs'!F$19+Y397*('Mortgage 1 Info Calcs'!F$17)),'Mortgage 1 Info Calcs'!F$19))</f>
        <v/>
      </c>
      <c r="Y397" t="str">
        <f>IF(OR(ISERROR(J397-R397-M397),IF(ISERROR((J397-R397-M397)=0),"True",(J397-R397-M397)=0),ISTEXT('Mortgage 1 Info Calcs'!$K$4)),"",IF((J397&gt;(L397+M397)),(FV((G397/'Mortgage 1 Variables'!E$43),1,(L397+M397),-J397+Q397+'Mortgage 1 Info Calcs'!F$24,0))+Q397+'Mortgage 1 Info Calcs'!F$24+IF(I397&gt;0,0,-I397),""))</f>
        <v/>
      </c>
      <c r="Z397" s="67" t="e">
        <f>IF((FV(IF(G397=0,'Mortgage 1 Info Calcs'!F$8,G397)/12,1,PMT(IF(G397=0,'Mortgage 1 Info Calcs'!F$8,G397)/12,('Mortgage 1 Info Calcs'!F$9*12)-C396,-Z396,0),-Z396,0))&gt;0,(FV(IF(G397=0,'Mortgage 1 Info Calcs'!F$8,G397)/12,1,PMT(IF(G397=0,'Mortgage 1 Info Calcs'!F$8,G397)/12,('Mortgage 1 Info Calcs'!F$9*12)-C396,-Z396,0),-Z396,0)),0)</f>
        <v>#NUM!</v>
      </c>
      <c r="AA397" s="67" t="e">
        <f>IF(Z397&lt;=0,0,(IPMT(IF(G397=0,'Mortgage 1 Info Calcs'!F$8,G397)/12,1,('Mortgage 1 Info Calcs'!F$9*12)-C396,-Z396,0)))</f>
        <v>#NUM!</v>
      </c>
      <c r="AB397" s="67">
        <f>IF(C397&lt;('Mortgage 1 Info Calcs'!F$9*12),SUM(AA$12:AA397),0)</f>
        <v>0</v>
      </c>
      <c r="AC397" s="14">
        <v>386</v>
      </c>
      <c r="AD397" s="174">
        <f t="shared" ref="AD397:AD460" si="37">AC397/12</f>
        <v>32.166666666666664</v>
      </c>
      <c r="AE397" s="174" t="str">
        <f>IF(Y397="","",IF(J$12+X397='Mortgage 2 Monthly calcs'!J$12+'Mortgage 2 Monthly calcs'!V397,"",IF(J$12+X397&gt;'Mortgage 2 Monthly calcs'!J$12+'Mortgage 2 Monthly calcs'!V397,IF(Y397+X397+'Mortgage 1 Info Calcs'!F$15&gt;'Mortgage 2 Monthly calcs'!W397+'Mortgage 2 Monthly calcs'!V397,"",C397),IF(Y397+X397&lt;'Mortgage 2 Monthly calcs'!W397+'Mortgage 2 Monthly calcs'!V397,"",C397))))</f>
        <v/>
      </c>
      <c r="AG397" s="16"/>
      <c r="AH397" s="16"/>
      <c r="AI397" s="15"/>
    </row>
    <row r="398" spans="2:35" ht="11.25" customHeight="1" x14ac:dyDescent="0.25">
      <c r="B398">
        <f t="shared" si="35"/>
        <v>32.25</v>
      </c>
      <c r="C398">
        <v>387</v>
      </c>
      <c r="E398">
        <f t="shared" si="34"/>
        <v>2042</v>
      </c>
      <c r="F398" t="str">
        <f>VLOOKUP('Mortgage 1 Variables'!D$10,'Mortgage 1 Variables'!B$8:C$19,2)</f>
        <v>Jan</v>
      </c>
      <c r="G398">
        <f>IF(ISBLANK('Mortgage 1 Monthly Table'!G398),IF(OR(J398=Q398,ISTEXT(Y397),ISTEXT('Mortgage 1 Info Calcs'!$K$4)),0,IF(('Mortgage 1 Info Calcs'!F$7*12)&gt;C397,G397,IF(C397='Mortgage 1 Info Calcs'!F$7*12,'Mortgage 1 Info Calcs'!F$8,G397))),'Mortgage 1 Monthly Table'!G398)</f>
        <v>0</v>
      </c>
      <c r="H398" t="e">
        <f>((PMT(G398/'Mortgage 1 Variables'!E$43,('Mortgage 1 Info Calcs'!F$9*'Mortgage 1 Variables'!E$43)-C397,-J398,0)))</f>
        <v>#VALUE!</v>
      </c>
      <c r="I398">
        <f>IF(OR(ISERROR(((IPMT(G398/'Mortgage 1 Variables'!E$43,1,'Mortgage 1 Info Calcs'!F$9*'Mortgage 1 Variables'!E$43,-J398+Q398+'Mortgage 1 Info Calcs'!F$24,IF('Mortgage 1 Info Calcs'!F$5="Interest Only",-J398+Q398+'Mortgage 1 Info Calcs'!F$24,0))))),(((IPMT(G398/'Mortgage 1 Variables'!E$43,1,'Mortgage 1 Info Calcs'!F$9*'Mortgage 1 Variables'!E$43,-J$12,-J$12)))=0)),0,((IPMT(G398/'Mortgage 1 Variables'!E$43,1,'Mortgage 1 Info Calcs'!F$9*'Mortgage 1 Variables'!E$43,-J398+Q398+'Mortgage 1 Info Calcs'!F$24,IF('Mortgage 1 Info Calcs'!F$5="Interest Only",-J398+Q398+'Mortgage 1 Info Calcs'!F$24,0)))))</f>
        <v>0</v>
      </c>
      <c r="J398" t="str">
        <f>IF(Y397&gt;0,IF(ISTEXT('Mortgage 1 Info Calcs'!K$4),"0",IF(ISTEXT(Y397),Y397,Y397+(IF(ISTEXT(K398),0,K398)))),0)</f>
        <v/>
      </c>
      <c r="K398">
        <f>IF(ISBLANK('Mortgage 1 Monthly Table'!L398),0,'Mortgage 1 Monthly Table'!L398)</f>
        <v>0</v>
      </c>
      <c r="L398" t="e">
        <f>IF(ISBLANK('Mortgage 1 Monthly Table'!N398),IF('Mortgage 1 Info Calcs'!F$13="Calculated",IF('Mortgage 1 Info Calcs'!F$22="Keep Same",IF('Mortgage 1 Info Calcs'!F$5="Interest Only",IF(OR(I398&gt;L397,J398=""),I398,IF(J398&lt;L397,IF(J398&lt;L397,J398+I398,IF(L397+M397&gt;J398,L397+I398,L397)),IF(L397+M397&gt;J398,L397+I398,L397))),IF(H398&gt;L397,H398,IF(J398&gt;L397,IF(L397+M397&gt;J398,L397+I398,L397),J398+S398))),IF('Mortgage 1 Info Calcs'!F$5="Interest Only",'Mortgage 1 Monthly Calcs'!I398,'Mortgage 1 Monthly Calcs'!H398)),'Mortgage 1 Monthly Calcs'!L397),'Mortgage 1 Monthly Table'!N398)</f>
        <v>#VALUE!</v>
      </c>
      <c r="M398" t="str">
        <f>IF(ISBLANK('Mortgage 1 Monthly Table'!P398),IF(N397&gt;J398,IF(J398&gt;L397,J398-L397,0),IF(OR(OR(Y397&lt;0,ISTEXT(Y397)),ISTEXT('Mortgage 1 Info Calcs'!$K$4)),"",'Mortgage 1 Info Calcs'!F$21)),'Mortgage 1 Monthly Table'!P398)</f>
        <v/>
      </c>
      <c r="N398" t="str">
        <f t="shared" si="36"/>
        <v/>
      </c>
      <c r="O398" t="str">
        <f>IF(OR(OR(Y397&lt;0,ISTEXT(Y397)),ISTEXT('Mortgage 1 Info Calcs'!$K$4)),"",(O397+M398))</f>
        <v/>
      </c>
      <c r="P398">
        <f>IF(ISBLANK('Mortgage 1 Monthly Table'!T398),IF(ISTEXT(J398),0,IF(OR(Y397&lt;Q397,AND(Y397&lt;0,NOT(ISTEXT(Y397))),ISTEXT('Mortgage 1 Info Calcs'!$K$4)),IF(-Y397&gt;P397,-Y397,Y397-Q397),IF(J398="",0,'Mortgage 1 Info Calcs'!F$26))),'Mortgage 1 Monthly Table'!T398)</f>
        <v>0</v>
      </c>
      <c r="Q398" t="str">
        <f>IF(OR(OR(Y397&lt;0,ISTEXT(Y397)),ISTEXT('Mortgage 1 Info Calcs'!$K$4)),"",IF(O398&lt;0,Q397,(Q397+P398)))</f>
        <v/>
      </c>
      <c r="R398" t="str">
        <f>IF(OR(ISERROR(L398-S398),ISTEXT('Mortgage 1 Info Calcs'!$K$4)),"",L398-S398+M398)</f>
        <v/>
      </c>
      <c r="S398">
        <f>IF(OR(IF(ISERROR(ROUND((J398-Q398-'Mortgage 1 Info Calcs'!F$24)*(G398/12),2)),0,(J398-O398-Q398-'Mortgage 1 Info Calcs'!F$24)*(G398/12)),,,ISTEXT('Mortgage 1 Info Calcs'!K$4)),IF(((J398-Q398-'Mortgage 1 Info Calcs'!F$24)*(G398/12))&gt;0,((J398-Q398-'Mortgage 1 Info Calcs'!F$24)*(G398/12)),0),0)</f>
        <v>0</v>
      </c>
      <c r="T398" t="str">
        <f>IF(OR(ISERROR(SUM(R$12:R398)),(ISTEXT(T397)),(T397=(SUM(R$12:R398)))),"",SUM(R$12:R398))</f>
        <v/>
      </c>
      <c r="U398">
        <f>SUM(S$12:S398)</f>
        <v>93290.420445652606</v>
      </c>
      <c r="V398" t="e">
        <f>IF(ISBLANK('Mortgage 1 Info Calcs'!F$28),"",IF((O398+Q398)&gt;0,((O398+Q398)*G398/12)-((O398+Q398)*(('Mortgage 1 Info Calcs'!F$28)-('Mortgage 1 Info Calcs'!F$28*'Mortgage 1 Info Calcs'!G$29))/12),""))</f>
        <v>#VALUE!</v>
      </c>
      <c r="W398" t="e">
        <f>IF(ISTEXT(V398),"",SUM(V$12:V398))</f>
        <v>#VALUE!</v>
      </c>
      <c r="X398" t="str">
        <f>IF(OR(J398=Q398,ISTEXT(Y397),ISTEXT('Mortgage 1 Info Calcs'!$F$17)),"",IF(('Mortgage 1 Info Calcs'!F$18*12)&gt;C397+1,IF(C397='Mortgage 1 Info Calcs'!F$18*12,0,'Mortgage 1 Info Calcs'!F$19+Y398*('Mortgage 1 Info Calcs'!F$17)),'Mortgage 1 Info Calcs'!F$19))</f>
        <v/>
      </c>
      <c r="Y398" t="str">
        <f>IF(OR(ISERROR(J398-R398-M398),IF(ISERROR((J398-R398-M398)=0),"True",(J398-R398-M398)=0),ISTEXT('Mortgage 1 Info Calcs'!$K$4)),"",IF((J398&gt;(L398+M398)),(FV((G398/'Mortgage 1 Variables'!E$43),1,(L398+M398),-J398+Q398+'Mortgage 1 Info Calcs'!F$24,0))+Q398+'Mortgage 1 Info Calcs'!F$24+IF(I398&gt;0,0,-I398),""))</f>
        <v/>
      </c>
      <c r="Z398" s="67" t="e">
        <f>IF((FV(IF(G398=0,'Mortgage 1 Info Calcs'!F$8,G398)/12,1,PMT(IF(G398=0,'Mortgage 1 Info Calcs'!F$8,G398)/12,('Mortgage 1 Info Calcs'!F$9*12)-C397,-Z397,0),-Z397,0))&gt;0,(FV(IF(G398=0,'Mortgage 1 Info Calcs'!F$8,G398)/12,1,PMT(IF(G398=0,'Mortgage 1 Info Calcs'!F$8,G398)/12,('Mortgage 1 Info Calcs'!F$9*12)-C397,-Z397,0),-Z397,0)),0)</f>
        <v>#NUM!</v>
      </c>
      <c r="AA398" s="67" t="e">
        <f>IF(Z398&lt;=0,0,(IPMT(IF(G398=0,'Mortgage 1 Info Calcs'!F$8,G398)/12,1,('Mortgage 1 Info Calcs'!F$9*12)-C397,-Z397,0)))</f>
        <v>#NUM!</v>
      </c>
      <c r="AB398" s="67">
        <f>IF(C398&lt;('Mortgage 1 Info Calcs'!F$9*12),SUM(AA$12:AA398),0)</f>
        <v>0</v>
      </c>
      <c r="AC398" s="14">
        <v>387</v>
      </c>
      <c r="AD398" s="174">
        <f t="shared" si="37"/>
        <v>32.25</v>
      </c>
      <c r="AE398" s="174" t="str">
        <f>IF(Y398="","",IF(J$12+X398='Mortgage 2 Monthly calcs'!J$12+'Mortgage 2 Monthly calcs'!V398,"",IF(J$12+X398&gt;'Mortgage 2 Monthly calcs'!J$12+'Mortgage 2 Monthly calcs'!V398,IF(Y398+X398+'Mortgage 1 Info Calcs'!F$15&gt;'Mortgage 2 Monthly calcs'!W398+'Mortgage 2 Monthly calcs'!V398,"",C398),IF(Y398+X398&lt;'Mortgage 2 Monthly calcs'!W398+'Mortgage 2 Monthly calcs'!V398,"",C398))))</f>
        <v/>
      </c>
      <c r="AG398" s="16"/>
      <c r="AH398" s="16"/>
      <c r="AI398" s="15"/>
    </row>
    <row r="399" spans="2:35" ht="11.25" customHeight="1" x14ac:dyDescent="0.25">
      <c r="B399">
        <f t="shared" si="35"/>
        <v>32.333333333333336</v>
      </c>
      <c r="C399">
        <v>388</v>
      </c>
      <c r="E399" t="str">
        <f t="shared" si="34"/>
        <v/>
      </c>
      <c r="F399" t="str">
        <f>VLOOKUP('Mortgage 1 Variables'!D$11,'Mortgage 1 Variables'!B$8:C$19,2)</f>
        <v>Feb</v>
      </c>
      <c r="G399">
        <f>IF(ISBLANK('Mortgage 1 Monthly Table'!G399),IF(OR(J399=Q399,ISTEXT(Y398),ISTEXT('Mortgage 1 Info Calcs'!$K$4)),0,IF(('Mortgage 1 Info Calcs'!F$7*12)&gt;C398,G398,IF(C398='Mortgage 1 Info Calcs'!F$7*12,'Mortgage 1 Info Calcs'!F$8,G398))),'Mortgage 1 Monthly Table'!G399)</f>
        <v>0</v>
      </c>
      <c r="H399" t="e">
        <f>((PMT(G399/'Mortgage 1 Variables'!E$43,('Mortgage 1 Info Calcs'!F$9*'Mortgage 1 Variables'!E$43)-C398,-J399,0)))</f>
        <v>#VALUE!</v>
      </c>
      <c r="I399">
        <f>IF(OR(ISERROR(((IPMT(G399/'Mortgage 1 Variables'!E$43,1,'Mortgage 1 Info Calcs'!F$9*'Mortgage 1 Variables'!E$43,-J399+Q399+'Mortgage 1 Info Calcs'!F$24,IF('Mortgage 1 Info Calcs'!F$5="Interest Only",-J399+Q399+'Mortgage 1 Info Calcs'!F$24,0))))),(((IPMT(G399/'Mortgage 1 Variables'!E$43,1,'Mortgage 1 Info Calcs'!F$9*'Mortgage 1 Variables'!E$43,-J$12,-J$12)))=0)),0,((IPMT(G399/'Mortgage 1 Variables'!E$43,1,'Mortgage 1 Info Calcs'!F$9*'Mortgage 1 Variables'!E$43,-J399+Q399+'Mortgage 1 Info Calcs'!F$24,IF('Mortgage 1 Info Calcs'!F$5="Interest Only",-J399+Q399+'Mortgage 1 Info Calcs'!F$24,0)))))</f>
        <v>0</v>
      </c>
      <c r="J399" t="str">
        <f>IF(Y398&gt;0,IF(ISTEXT('Mortgage 1 Info Calcs'!K$4),"0",IF(ISTEXT(Y398),Y398,Y398+(IF(ISTEXT(K399),0,K399)))),0)</f>
        <v/>
      </c>
      <c r="K399">
        <f>IF(ISBLANK('Mortgage 1 Monthly Table'!L399),0,'Mortgage 1 Monthly Table'!L399)</f>
        <v>0</v>
      </c>
      <c r="L399" t="e">
        <f>IF(ISBLANK('Mortgage 1 Monthly Table'!N399),IF('Mortgage 1 Info Calcs'!F$13="Calculated",IF('Mortgage 1 Info Calcs'!F$22="Keep Same",IF('Mortgage 1 Info Calcs'!F$5="Interest Only",IF(OR(I399&gt;L398,J399=""),I399,IF(J399&lt;L398,IF(J399&lt;L398,J399+I399,IF(L398+M398&gt;J399,L398+I399,L398)),IF(L398+M398&gt;J399,L398+I399,L398))),IF(H399&gt;L398,H399,IF(J399&gt;L398,IF(L398+M398&gt;J399,L398+I399,L398),J399+S399))),IF('Mortgage 1 Info Calcs'!F$5="Interest Only",'Mortgage 1 Monthly Calcs'!I399,'Mortgage 1 Monthly Calcs'!H399)),'Mortgage 1 Monthly Calcs'!L398),'Mortgage 1 Monthly Table'!N399)</f>
        <v>#VALUE!</v>
      </c>
      <c r="M399" t="str">
        <f>IF(ISBLANK('Mortgage 1 Monthly Table'!P399),IF(N398&gt;J399,IF(J399&gt;L398,J399-L398,0),IF(OR(OR(Y398&lt;0,ISTEXT(Y398)),ISTEXT('Mortgage 1 Info Calcs'!$K$4)),"",'Mortgage 1 Info Calcs'!F$21)),'Mortgage 1 Monthly Table'!P399)</f>
        <v/>
      </c>
      <c r="N399" t="str">
        <f t="shared" si="36"/>
        <v/>
      </c>
      <c r="O399" t="str">
        <f>IF(OR(OR(Y398&lt;0,ISTEXT(Y398)),ISTEXT('Mortgage 1 Info Calcs'!$K$4)),"",(O398+M399))</f>
        <v/>
      </c>
      <c r="P399">
        <f>IF(ISBLANK('Mortgage 1 Monthly Table'!T399),IF(ISTEXT(J399),0,IF(OR(Y398&lt;Q398,AND(Y398&lt;0,NOT(ISTEXT(Y398))),ISTEXT('Mortgage 1 Info Calcs'!$K$4)),IF(-Y398&gt;P398,-Y398,Y398-Q398),IF(J399="",0,'Mortgage 1 Info Calcs'!F$26))),'Mortgage 1 Monthly Table'!T399)</f>
        <v>0</v>
      </c>
      <c r="Q399" t="str">
        <f>IF(OR(OR(Y398&lt;0,ISTEXT(Y398)),ISTEXT('Mortgage 1 Info Calcs'!$K$4)),"",IF(O399&lt;0,Q398,(Q398+P399)))</f>
        <v/>
      </c>
      <c r="R399" t="str">
        <f>IF(OR(ISERROR(L399-S399),ISTEXT('Mortgage 1 Info Calcs'!$K$4)),"",L399-S399+M399)</f>
        <v/>
      </c>
      <c r="S399">
        <f>IF(OR(IF(ISERROR(ROUND((J399-Q399-'Mortgage 1 Info Calcs'!F$24)*(G399/12),2)),0,(J399-O399-Q399-'Mortgage 1 Info Calcs'!F$24)*(G399/12)),,,ISTEXT('Mortgage 1 Info Calcs'!K$4)),IF(((J399-Q399-'Mortgage 1 Info Calcs'!F$24)*(G399/12))&gt;0,((J399-Q399-'Mortgage 1 Info Calcs'!F$24)*(G399/12)),0),0)</f>
        <v>0</v>
      </c>
      <c r="T399" t="str">
        <f>IF(OR(ISERROR(SUM(R$12:R399)),(ISTEXT(T398)),(T398=(SUM(R$12:R399)))),"",SUM(R$12:R399))</f>
        <v/>
      </c>
      <c r="U399">
        <f>SUM(S$12:S399)</f>
        <v>93290.420445652606</v>
      </c>
      <c r="V399" t="e">
        <f>IF(ISBLANK('Mortgage 1 Info Calcs'!F$28),"",IF((O399+Q399)&gt;0,((O399+Q399)*G399/12)-((O399+Q399)*(('Mortgage 1 Info Calcs'!F$28)-('Mortgage 1 Info Calcs'!F$28*'Mortgage 1 Info Calcs'!G$29))/12),""))</f>
        <v>#VALUE!</v>
      </c>
      <c r="W399" t="e">
        <f>IF(ISTEXT(V399),"",SUM(V$12:V399))</f>
        <v>#VALUE!</v>
      </c>
      <c r="X399" t="str">
        <f>IF(OR(J399=Q399,ISTEXT(Y398),ISTEXT('Mortgage 1 Info Calcs'!$F$17)),"",IF(('Mortgage 1 Info Calcs'!F$18*12)&gt;C398+1,IF(C398='Mortgage 1 Info Calcs'!F$18*12,0,'Mortgage 1 Info Calcs'!F$19+Y399*('Mortgage 1 Info Calcs'!F$17)),'Mortgage 1 Info Calcs'!F$19))</f>
        <v/>
      </c>
      <c r="Y399" t="str">
        <f>IF(OR(ISERROR(J399-R399-M399),IF(ISERROR((J399-R399-M399)=0),"True",(J399-R399-M399)=0),ISTEXT('Mortgage 1 Info Calcs'!$K$4)),"",IF((J399&gt;(L399+M399)),(FV((G399/'Mortgage 1 Variables'!E$43),1,(L399+M399),-J399+Q399+'Mortgage 1 Info Calcs'!F$24,0))+Q399+'Mortgage 1 Info Calcs'!F$24+IF(I399&gt;0,0,-I399),""))</f>
        <v/>
      </c>
      <c r="Z399" s="67" t="e">
        <f>IF((FV(IF(G399=0,'Mortgage 1 Info Calcs'!F$8,G399)/12,1,PMT(IF(G399=0,'Mortgage 1 Info Calcs'!F$8,G399)/12,('Mortgage 1 Info Calcs'!F$9*12)-C398,-Z398,0),-Z398,0))&gt;0,(FV(IF(G399=0,'Mortgage 1 Info Calcs'!F$8,G399)/12,1,PMT(IF(G399=0,'Mortgage 1 Info Calcs'!F$8,G399)/12,('Mortgage 1 Info Calcs'!F$9*12)-C398,-Z398,0),-Z398,0)),0)</f>
        <v>#NUM!</v>
      </c>
      <c r="AA399" s="67" t="e">
        <f>IF(Z399&lt;=0,0,(IPMT(IF(G399=0,'Mortgage 1 Info Calcs'!F$8,G399)/12,1,('Mortgage 1 Info Calcs'!F$9*12)-C398,-Z398,0)))</f>
        <v>#NUM!</v>
      </c>
      <c r="AB399" s="67">
        <f>IF(C399&lt;('Mortgage 1 Info Calcs'!F$9*12),SUM(AA$12:AA399),0)</f>
        <v>0</v>
      </c>
      <c r="AC399" s="14">
        <v>388</v>
      </c>
      <c r="AD399" s="174">
        <f t="shared" si="37"/>
        <v>32.333333333333336</v>
      </c>
      <c r="AE399" s="174" t="str">
        <f>IF(Y399="","",IF(J$12+X399='Mortgage 2 Monthly calcs'!J$12+'Mortgage 2 Monthly calcs'!V399,"",IF(J$12+X399&gt;'Mortgage 2 Monthly calcs'!J$12+'Mortgage 2 Monthly calcs'!V399,IF(Y399+X399+'Mortgage 1 Info Calcs'!F$15&gt;'Mortgage 2 Monthly calcs'!W399+'Mortgage 2 Monthly calcs'!V399,"",C399),IF(Y399+X399&lt;'Mortgage 2 Monthly calcs'!W399+'Mortgage 2 Monthly calcs'!V399,"",C399))))</f>
        <v/>
      </c>
      <c r="AG399" s="16"/>
      <c r="AH399" s="16"/>
      <c r="AI399" s="15"/>
    </row>
    <row r="400" spans="2:35" ht="11.25" customHeight="1" x14ac:dyDescent="0.25">
      <c r="B400">
        <f t="shared" si="35"/>
        <v>32.416666666666664</v>
      </c>
      <c r="C400">
        <v>389</v>
      </c>
      <c r="E400" t="str">
        <f t="shared" si="34"/>
        <v/>
      </c>
      <c r="F400" t="str">
        <f>VLOOKUP('Mortgage 1 Variables'!D$12,'Mortgage 1 Variables'!B$8:C$19,2)</f>
        <v>Mar</v>
      </c>
      <c r="G400">
        <f>IF(ISBLANK('Mortgage 1 Monthly Table'!G400),IF(OR(J400=Q400,ISTEXT(Y399),ISTEXT('Mortgage 1 Info Calcs'!$K$4)),0,IF(('Mortgage 1 Info Calcs'!F$7*12)&gt;C399,G399,IF(C399='Mortgage 1 Info Calcs'!F$7*12,'Mortgage 1 Info Calcs'!F$8,G399))),'Mortgage 1 Monthly Table'!G400)</f>
        <v>0</v>
      </c>
      <c r="H400" t="e">
        <f>((PMT(G400/'Mortgage 1 Variables'!E$43,('Mortgage 1 Info Calcs'!F$9*'Mortgage 1 Variables'!E$43)-C399,-J400,0)))</f>
        <v>#VALUE!</v>
      </c>
      <c r="I400">
        <f>IF(OR(ISERROR(((IPMT(G400/'Mortgage 1 Variables'!E$43,1,'Mortgage 1 Info Calcs'!F$9*'Mortgage 1 Variables'!E$43,-J400+Q400+'Mortgage 1 Info Calcs'!F$24,IF('Mortgage 1 Info Calcs'!F$5="Interest Only",-J400+Q400+'Mortgage 1 Info Calcs'!F$24,0))))),(((IPMT(G400/'Mortgage 1 Variables'!E$43,1,'Mortgage 1 Info Calcs'!F$9*'Mortgage 1 Variables'!E$43,-J$12,-J$12)))=0)),0,((IPMT(G400/'Mortgage 1 Variables'!E$43,1,'Mortgage 1 Info Calcs'!F$9*'Mortgage 1 Variables'!E$43,-J400+Q400+'Mortgage 1 Info Calcs'!F$24,IF('Mortgage 1 Info Calcs'!F$5="Interest Only",-J400+Q400+'Mortgage 1 Info Calcs'!F$24,0)))))</f>
        <v>0</v>
      </c>
      <c r="J400" t="str">
        <f>IF(Y399&gt;0,IF(ISTEXT('Mortgage 1 Info Calcs'!K$4),"0",IF(ISTEXT(Y399),Y399,Y399+(IF(ISTEXT(K400),0,K400)))),0)</f>
        <v/>
      </c>
      <c r="K400">
        <f>IF(ISBLANK('Mortgage 1 Monthly Table'!L400),0,'Mortgage 1 Monthly Table'!L400)</f>
        <v>0</v>
      </c>
      <c r="L400" t="e">
        <f>IF(ISBLANK('Mortgage 1 Monthly Table'!N400),IF('Mortgage 1 Info Calcs'!F$13="Calculated",IF('Mortgage 1 Info Calcs'!F$22="Keep Same",IF('Mortgage 1 Info Calcs'!F$5="Interest Only",IF(OR(I400&gt;L399,J400=""),I400,IF(J400&lt;L399,IF(J400&lt;L399,J400+I400,IF(L399+M399&gt;J400,L399+I400,L399)),IF(L399+M399&gt;J400,L399+I400,L399))),IF(H400&gt;L399,H400,IF(J400&gt;L399,IF(L399+M399&gt;J400,L399+I400,L399),J400+S400))),IF('Mortgage 1 Info Calcs'!F$5="Interest Only",'Mortgage 1 Monthly Calcs'!I400,'Mortgage 1 Monthly Calcs'!H400)),'Mortgage 1 Monthly Calcs'!L399),'Mortgage 1 Monthly Table'!N400)</f>
        <v>#VALUE!</v>
      </c>
      <c r="M400" t="str">
        <f>IF(ISBLANK('Mortgage 1 Monthly Table'!P400),IF(N399&gt;J400,IF(J400&gt;L399,J400-L399,0),IF(OR(OR(Y399&lt;0,ISTEXT(Y399)),ISTEXT('Mortgage 1 Info Calcs'!$K$4)),"",'Mortgage 1 Info Calcs'!F$21)),'Mortgage 1 Monthly Table'!P400)</f>
        <v/>
      </c>
      <c r="N400" t="str">
        <f t="shared" si="36"/>
        <v/>
      </c>
      <c r="O400" t="str">
        <f>IF(OR(OR(Y399&lt;0,ISTEXT(Y399)),ISTEXT('Mortgage 1 Info Calcs'!$K$4)),"",(O399+M400))</f>
        <v/>
      </c>
      <c r="P400">
        <f>IF(ISBLANK('Mortgage 1 Monthly Table'!T400),IF(ISTEXT(J400),0,IF(OR(Y399&lt;Q399,AND(Y399&lt;0,NOT(ISTEXT(Y399))),ISTEXT('Mortgage 1 Info Calcs'!$K$4)),IF(-Y399&gt;P399,-Y399,Y399-Q399),IF(J400="",0,'Mortgage 1 Info Calcs'!F$26))),'Mortgage 1 Monthly Table'!T400)</f>
        <v>0</v>
      </c>
      <c r="Q400" t="str">
        <f>IF(OR(OR(Y399&lt;0,ISTEXT(Y399)),ISTEXT('Mortgage 1 Info Calcs'!$K$4)),"",IF(O400&lt;0,Q399,(Q399+P400)))</f>
        <v/>
      </c>
      <c r="R400" t="str">
        <f>IF(OR(ISERROR(L400-S400),ISTEXT('Mortgage 1 Info Calcs'!$K$4)),"",L400-S400+M400)</f>
        <v/>
      </c>
      <c r="S400">
        <f>IF(OR(IF(ISERROR(ROUND((J400-Q400-'Mortgage 1 Info Calcs'!F$24)*(G400/12),2)),0,(J400-O400-Q400-'Mortgage 1 Info Calcs'!F$24)*(G400/12)),,,ISTEXT('Mortgage 1 Info Calcs'!K$4)),IF(((J400-Q400-'Mortgage 1 Info Calcs'!F$24)*(G400/12))&gt;0,((J400-Q400-'Mortgage 1 Info Calcs'!F$24)*(G400/12)),0),0)</f>
        <v>0</v>
      </c>
      <c r="T400" t="str">
        <f>IF(OR(ISERROR(SUM(R$12:R400)),(ISTEXT(T399)),(T399=(SUM(R$12:R400)))),"",SUM(R$12:R400))</f>
        <v/>
      </c>
      <c r="U400">
        <f>SUM(S$12:S400)</f>
        <v>93290.420445652606</v>
      </c>
      <c r="V400" t="e">
        <f>IF(ISBLANK('Mortgage 1 Info Calcs'!F$28),"",IF((O400+Q400)&gt;0,((O400+Q400)*G400/12)-((O400+Q400)*(('Mortgage 1 Info Calcs'!F$28)-('Mortgage 1 Info Calcs'!F$28*'Mortgage 1 Info Calcs'!G$29))/12),""))</f>
        <v>#VALUE!</v>
      </c>
      <c r="W400" t="e">
        <f>IF(ISTEXT(V400),"",SUM(V$12:V400))</f>
        <v>#VALUE!</v>
      </c>
      <c r="X400" t="str">
        <f>IF(OR(J400=Q400,ISTEXT(Y399),ISTEXT('Mortgage 1 Info Calcs'!$F$17)),"",IF(('Mortgage 1 Info Calcs'!F$18*12)&gt;C399+1,IF(C399='Mortgage 1 Info Calcs'!F$18*12,0,'Mortgage 1 Info Calcs'!F$19+Y400*('Mortgage 1 Info Calcs'!F$17)),'Mortgage 1 Info Calcs'!F$19))</f>
        <v/>
      </c>
      <c r="Y400" t="str">
        <f>IF(OR(ISERROR(J400-R400-M400),IF(ISERROR((J400-R400-M400)=0),"True",(J400-R400-M400)=0),ISTEXT('Mortgage 1 Info Calcs'!$K$4)),"",IF((J400&gt;(L400+M400)),(FV((G400/'Mortgage 1 Variables'!E$43),1,(L400+M400),-J400+Q400+'Mortgage 1 Info Calcs'!F$24,0))+Q400+'Mortgage 1 Info Calcs'!F$24+IF(I400&gt;0,0,-I400),""))</f>
        <v/>
      </c>
      <c r="Z400" s="67" t="e">
        <f>IF((FV(IF(G400=0,'Mortgage 1 Info Calcs'!F$8,G400)/12,1,PMT(IF(G400=0,'Mortgage 1 Info Calcs'!F$8,G400)/12,('Mortgage 1 Info Calcs'!F$9*12)-C399,-Z399,0),-Z399,0))&gt;0,(FV(IF(G400=0,'Mortgage 1 Info Calcs'!F$8,G400)/12,1,PMT(IF(G400=0,'Mortgage 1 Info Calcs'!F$8,G400)/12,('Mortgage 1 Info Calcs'!F$9*12)-C399,-Z399,0),-Z399,0)),0)</f>
        <v>#NUM!</v>
      </c>
      <c r="AA400" s="67" t="e">
        <f>IF(Z400&lt;=0,0,(IPMT(IF(G400=0,'Mortgage 1 Info Calcs'!F$8,G400)/12,1,('Mortgage 1 Info Calcs'!F$9*12)-C399,-Z399,0)))</f>
        <v>#NUM!</v>
      </c>
      <c r="AB400" s="67">
        <f>IF(C400&lt;('Mortgage 1 Info Calcs'!F$9*12),SUM(AA$12:AA400),0)</f>
        <v>0</v>
      </c>
      <c r="AC400" s="14">
        <v>389</v>
      </c>
      <c r="AD400" s="174">
        <f t="shared" si="37"/>
        <v>32.416666666666664</v>
      </c>
      <c r="AE400" s="174" t="str">
        <f>IF(Y400="","",IF(J$12+X400='Mortgage 2 Monthly calcs'!J$12+'Mortgage 2 Monthly calcs'!V400,"",IF(J$12+X400&gt;'Mortgage 2 Monthly calcs'!J$12+'Mortgage 2 Monthly calcs'!V400,IF(Y400+X400+'Mortgage 1 Info Calcs'!F$15&gt;'Mortgage 2 Monthly calcs'!W400+'Mortgage 2 Monthly calcs'!V400,"",C400),IF(Y400+X400&lt;'Mortgage 2 Monthly calcs'!W400+'Mortgage 2 Monthly calcs'!V400,"",C400))))</f>
        <v/>
      </c>
      <c r="AG400" s="16"/>
      <c r="AH400" s="16"/>
      <c r="AI400" s="15"/>
    </row>
    <row r="401" spans="2:35" ht="11.25" customHeight="1" x14ac:dyDescent="0.25">
      <c r="B401">
        <f t="shared" si="35"/>
        <v>32.5</v>
      </c>
      <c r="C401">
        <v>390</v>
      </c>
      <c r="E401" t="str">
        <f t="shared" si="34"/>
        <v/>
      </c>
      <c r="F401" t="str">
        <f>VLOOKUP('Mortgage 1 Variables'!D$13,'Mortgage 1 Variables'!B$8:C$19,2)</f>
        <v>Apr</v>
      </c>
      <c r="G401">
        <f>IF(ISBLANK('Mortgage 1 Monthly Table'!G401),IF(OR(J401=Q401,ISTEXT(Y400),ISTEXT('Mortgage 1 Info Calcs'!$K$4)),0,IF(('Mortgage 1 Info Calcs'!F$7*12)&gt;C400,G400,IF(C400='Mortgage 1 Info Calcs'!F$7*12,'Mortgage 1 Info Calcs'!F$8,G400))),'Mortgage 1 Monthly Table'!G401)</f>
        <v>0</v>
      </c>
      <c r="H401" t="e">
        <f>((PMT(G401/'Mortgage 1 Variables'!E$43,('Mortgage 1 Info Calcs'!F$9*'Mortgage 1 Variables'!E$43)-C400,-J401,0)))</f>
        <v>#VALUE!</v>
      </c>
      <c r="I401">
        <f>IF(OR(ISERROR(((IPMT(G401/'Mortgage 1 Variables'!E$43,1,'Mortgage 1 Info Calcs'!F$9*'Mortgage 1 Variables'!E$43,-J401+Q401+'Mortgage 1 Info Calcs'!F$24,IF('Mortgage 1 Info Calcs'!F$5="Interest Only",-J401+Q401+'Mortgage 1 Info Calcs'!F$24,0))))),(((IPMT(G401/'Mortgage 1 Variables'!E$43,1,'Mortgage 1 Info Calcs'!F$9*'Mortgage 1 Variables'!E$43,-J$12,-J$12)))=0)),0,((IPMT(G401/'Mortgage 1 Variables'!E$43,1,'Mortgage 1 Info Calcs'!F$9*'Mortgage 1 Variables'!E$43,-J401+Q401+'Mortgage 1 Info Calcs'!F$24,IF('Mortgage 1 Info Calcs'!F$5="Interest Only",-J401+Q401+'Mortgage 1 Info Calcs'!F$24,0)))))</f>
        <v>0</v>
      </c>
      <c r="J401" t="str">
        <f>IF(Y400&gt;0,IF(ISTEXT('Mortgage 1 Info Calcs'!K$4),"0",IF(ISTEXT(Y400),Y400,Y400+(IF(ISTEXT(K401),0,K401)))),0)</f>
        <v/>
      </c>
      <c r="K401">
        <f>IF(ISBLANK('Mortgage 1 Monthly Table'!L401),0,'Mortgage 1 Monthly Table'!L401)</f>
        <v>0</v>
      </c>
      <c r="L401" t="e">
        <f>IF(ISBLANK('Mortgage 1 Monthly Table'!N401),IF('Mortgage 1 Info Calcs'!F$13="Calculated",IF('Mortgage 1 Info Calcs'!F$22="Keep Same",IF('Mortgage 1 Info Calcs'!F$5="Interest Only",IF(OR(I401&gt;L400,J401=""),I401,IF(J401&lt;L400,IF(J401&lt;L400,J401+I401,IF(L400+M400&gt;J401,L400+I401,L400)),IF(L400+M400&gt;J401,L400+I401,L400))),IF(H401&gt;L400,H401,IF(J401&gt;L400,IF(L400+M400&gt;J401,L400+I401,L400),J401+S401))),IF('Mortgage 1 Info Calcs'!F$5="Interest Only",'Mortgage 1 Monthly Calcs'!I401,'Mortgage 1 Monthly Calcs'!H401)),'Mortgage 1 Monthly Calcs'!L400),'Mortgage 1 Monthly Table'!N401)</f>
        <v>#VALUE!</v>
      </c>
      <c r="M401" t="str">
        <f>IF(ISBLANK('Mortgage 1 Monthly Table'!P401),IF(N400&gt;J401,IF(J401&gt;L400,J401-L400,0),IF(OR(OR(Y400&lt;0,ISTEXT(Y400)),ISTEXT('Mortgage 1 Info Calcs'!$K$4)),"",'Mortgage 1 Info Calcs'!F$21)),'Mortgage 1 Monthly Table'!P401)</f>
        <v/>
      </c>
      <c r="N401" t="str">
        <f t="shared" si="36"/>
        <v/>
      </c>
      <c r="O401" t="str">
        <f>IF(OR(OR(Y400&lt;0,ISTEXT(Y400)),ISTEXT('Mortgage 1 Info Calcs'!$K$4)),"",(O400+M401))</f>
        <v/>
      </c>
      <c r="P401">
        <f>IF(ISBLANK('Mortgage 1 Monthly Table'!T401),IF(ISTEXT(J401),0,IF(OR(Y400&lt;Q400,AND(Y400&lt;0,NOT(ISTEXT(Y400))),ISTEXT('Mortgage 1 Info Calcs'!$K$4)),IF(-Y400&gt;P400,-Y400,Y400-Q400),IF(J401="",0,'Mortgage 1 Info Calcs'!F$26))),'Mortgage 1 Monthly Table'!T401)</f>
        <v>0</v>
      </c>
      <c r="Q401" t="str">
        <f>IF(OR(OR(Y400&lt;0,ISTEXT(Y400)),ISTEXT('Mortgage 1 Info Calcs'!$K$4)),"",IF(O401&lt;0,Q400,(Q400+P401)))</f>
        <v/>
      </c>
      <c r="R401" t="str">
        <f>IF(OR(ISERROR(L401-S401),ISTEXT('Mortgage 1 Info Calcs'!$K$4)),"",L401-S401+M401)</f>
        <v/>
      </c>
      <c r="S401">
        <f>IF(OR(IF(ISERROR(ROUND((J401-Q401-'Mortgage 1 Info Calcs'!F$24)*(G401/12),2)),0,(J401-O401-Q401-'Mortgage 1 Info Calcs'!F$24)*(G401/12)),,,ISTEXT('Mortgage 1 Info Calcs'!K$4)),IF(((J401-Q401-'Mortgage 1 Info Calcs'!F$24)*(G401/12))&gt;0,((J401-Q401-'Mortgage 1 Info Calcs'!F$24)*(G401/12)),0),0)</f>
        <v>0</v>
      </c>
      <c r="T401" t="str">
        <f>IF(OR(ISERROR(SUM(R$12:R401)),(ISTEXT(T400)),(T400=(SUM(R$12:R401)))),"",SUM(R$12:R401))</f>
        <v/>
      </c>
      <c r="U401">
        <f>SUM(S$12:S401)</f>
        <v>93290.420445652606</v>
      </c>
      <c r="V401" t="e">
        <f>IF(ISBLANK('Mortgage 1 Info Calcs'!F$28),"",IF((O401+Q401)&gt;0,((O401+Q401)*G401/12)-((O401+Q401)*(('Mortgage 1 Info Calcs'!F$28)-('Mortgage 1 Info Calcs'!F$28*'Mortgage 1 Info Calcs'!G$29))/12),""))</f>
        <v>#VALUE!</v>
      </c>
      <c r="W401" t="e">
        <f>IF(ISTEXT(V401),"",SUM(V$12:V401))</f>
        <v>#VALUE!</v>
      </c>
      <c r="X401" t="str">
        <f>IF(OR(J401=Q401,ISTEXT(Y400),ISTEXT('Mortgage 1 Info Calcs'!$F$17)),"",IF(('Mortgage 1 Info Calcs'!F$18*12)&gt;C400+1,IF(C400='Mortgage 1 Info Calcs'!F$18*12,0,'Mortgage 1 Info Calcs'!F$19+Y401*('Mortgage 1 Info Calcs'!F$17)),'Mortgage 1 Info Calcs'!F$19))</f>
        <v/>
      </c>
      <c r="Y401" t="str">
        <f>IF(OR(ISERROR(J401-R401-M401),IF(ISERROR((J401-R401-M401)=0),"True",(J401-R401-M401)=0),ISTEXT('Mortgage 1 Info Calcs'!$K$4)),"",IF((J401&gt;(L401+M401)),(FV((G401/'Mortgage 1 Variables'!E$43),1,(L401+M401),-J401+Q401+'Mortgage 1 Info Calcs'!F$24,0))+Q401+'Mortgage 1 Info Calcs'!F$24+IF(I401&gt;0,0,-I401),""))</f>
        <v/>
      </c>
      <c r="Z401" s="67" t="e">
        <f>IF((FV(IF(G401=0,'Mortgage 1 Info Calcs'!F$8,G401)/12,1,PMT(IF(G401=0,'Mortgage 1 Info Calcs'!F$8,G401)/12,('Mortgage 1 Info Calcs'!F$9*12)-C400,-Z400,0),-Z400,0))&gt;0,(FV(IF(G401=0,'Mortgage 1 Info Calcs'!F$8,G401)/12,1,PMT(IF(G401=0,'Mortgage 1 Info Calcs'!F$8,G401)/12,('Mortgage 1 Info Calcs'!F$9*12)-C400,-Z400,0),-Z400,0)),0)</f>
        <v>#NUM!</v>
      </c>
      <c r="AA401" s="67" t="e">
        <f>IF(Z401&lt;=0,0,(IPMT(IF(G401=0,'Mortgage 1 Info Calcs'!F$8,G401)/12,1,('Mortgage 1 Info Calcs'!F$9*12)-C400,-Z400,0)))</f>
        <v>#NUM!</v>
      </c>
      <c r="AB401" s="67">
        <f>IF(C401&lt;('Mortgage 1 Info Calcs'!F$9*12),SUM(AA$12:AA401),0)</f>
        <v>0</v>
      </c>
      <c r="AC401" s="14">
        <v>390</v>
      </c>
      <c r="AD401" s="174">
        <f t="shared" si="37"/>
        <v>32.5</v>
      </c>
      <c r="AE401" s="174" t="str">
        <f>IF(Y401="","",IF(J$12+X401='Mortgage 2 Monthly calcs'!J$12+'Mortgage 2 Monthly calcs'!V401,"",IF(J$12+X401&gt;'Mortgage 2 Monthly calcs'!J$12+'Mortgage 2 Monthly calcs'!V401,IF(Y401+X401+'Mortgage 1 Info Calcs'!F$15&gt;'Mortgage 2 Monthly calcs'!W401+'Mortgage 2 Monthly calcs'!V401,"",C401),IF(Y401+X401&lt;'Mortgage 2 Monthly calcs'!W401+'Mortgage 2 Monthly calcs'!V401,"",C401))))</f>
        <v/>
      </c>
      <c r="AG401" s="16"/>
      <c r="AH401" s="16"/>
      <c r="AI401" s="15"/>
    </row>
    <row r="402" spans="2:35" ht="11.25" customHeight="1" x14ac:dyDescent="0.25">
      <c r="B402">
        <f t="shared" si="35"/>
        <v>32.583333333333336</v>
      </c>
      <c r="C402">
        <v>391</v>
      </c>
      <c r="E402" t="str">
        <f t="shared" si="34"/>
        <v/>
      </c>
      <c r="F402" t="str">
        <f>VLOOKUP('Mortgage 1 Variables'!D$14,'Mortgage 1 Variables'!B$8:C$19,2)</f>
        <v>May</v>
      </c>
      <c r="G402">
        <f>IF(ISBLANK('Mortgage 1 Monthly Table'!G402),IF(OR(J402=Q402,ISTEXT(Y401),ISTEXT('Mortgage 1 Info Calcs'!$K$4)),0,IF(('Mortgage 1 Info Calcs'!F$7*12)&gt;C401,G401,IF(C401='Mortgage 1 Info Calcs'!F$7*12,'Mortgage 1 Info Calcs'!F$8,G401))),'Mortgage 1 Monthly Table'!G402)</f>
        <v>0</v>
      </c>
      <c r="H402" t="e">
        <f>((PMT(G402/'Mortgage 1 Variables'!E$43,('Mortgage 1 Info Calcs'!F$9*'Mortgage 1 Variables'!E$43)-C401,-J402,0)))</f>
        <v>#VALUE!</v>
      </c>
      <c r="I402">
        <f>IF(OR(ISERROR(((IPMT(G402/'Mortgage 1 Variables'!E$43,1,'Mortgage 1 Info Calcs'!F$9*'Mortgage 1 Variables'!E$43,-J402+Q402+'Mortgage 1 Info Calcs'!F$24,IF('Mortgage 1 Info Calcs'!F$5="Interest Only",-J402+Q402+'Mortgage 1 Info Calcs'!F$24,0))))),(((IPMT(G402/'Mortgage 1 Variables'!E$43,1,'Mortgage 1 Info Calcs'!F$9*'Mortgage 1 Variables'!E$43,-J$12,-J$12)))=0)),0,((IPMT(G402/'Mortgage 1 Variables'!E$43,1,'Mortgage 1 Info Calcs'!F$9*'Mortgage 1 Variables'!E$43,-J402+Q402+'Mortgage 1 Info Calcs'!F$24,IF('Mortgage 1 Info Calcs'!F$5="Interest Only",-J402+Q402+'Mortgage 1 Info Calcs'!F$24,0)))))</f>
        <v>0</v>
      </c>
      <c r="J402" t="str">
        <f>IF(Y401&gt;0,IF(ISTEXT('Mortgage 1 Info Calcs'!K$4),"0",IF(ISTEXT(Y401),Y401,Y401+(IF(ISTEXT(K402),0,K402)))),0)</f>
        <v/>
      </c>
      <c r="K402">
        <f>IF(ISBLANK('Mortgage 1 Monthly Table'!L402),0,'Mortgage 1 Monthly Table'!L402)</f>
        <v>0</v>
      </c>
      <c r="L402" t="e">
        <f>IF(ISBLANK('Mortgage 1 Monthly Table'!N402),IF('Mortgage 1 Info Calcs'!F$13="Calculated",IF('Mortgage 1 Info Calcs'!F$22="Keep Same",IF('Mortgage 1 Info Calcs'!F$5="Interest Only",IF(OR(I402&gt;L401,J402=""),I402,IF(J402&lt;L401,IF(J402&lt;L401,J402+I402,IF(L401+M401&gt;J402,L401+I402,L401)),IF(L401+M401&gt;J402,L401+I402,L401))),IF(H402&gt;L401,H402,IF(J402&gt;L401,IF(L401+M401&gt;J402,L401+I402,L401),J402+S402))),IF('Mortgage 1 Info Calcs'!F$5="Interest Only",'Mortgage 1 Monthly Calcs'!I402,'Mortgage 1 Monthly Calcs'!H402)),'Mortgage 1 Monthly Calcs'!L401),'Mortgage 1 Monthly Table'!N402)</f>
        <v>#VALUE!</v>
      </c>
      <c r="M402" t="str">
        <f>IF(ISBLANK('Mortgage 1 Monthly Table'!P402),IF(N401&gt;J402,IF(J402&gt;L401,J402-L401,0),IF(OR(OR(Y401&lt;0,ISTEXT(Y401)),ISTEXT('Mortgage 1 Info Calcs'!$K$4)),"",'Mortgage 1 Info Calcs'!F$21)),'Mortgage 1 Monthly Table'!P402)</f>
        <v/>
      </c>
      <c r="N402" t="str">
        <f t="shared" si="36"/>
        <v/>
      </c>
      <c r="O402" t="str">
        <f>IF(OR(OR(Y401&lt;0,ISTEXT(Y401)),ISTEXT('Mortgage 1 Info Calcs'!$K$4)),"",(O401+M402))</f>
        <v/>
      </c>
      <c r="P402">
        <f>IF(ISBLANK('Mortgage 1 Monthly Table'!T402),IF(ISTEXT(J402),0,IF(OR(Y401&lt;Q401,AND(Y401&lt;0,NOT(ISTEXT(Y401))),ISTEXT('Mortgage 1 Info Calcs'!$K$4)),IF(-Y401&gt;P401,-Y401,Y401-Q401),IF(J402="",0,'Mortgage 1 Info Calcs'!F$26))),'Mortgage 1 Monthly Table'!T402)</f>
        <v>0</v>
      </c>
      <c r="Q402" t="str">
        <f>IF(OR(OR(Y401&lt;0,ISTEXT(Y401)),ISTEXT('Mortgage 1 Info Calcs'!$K$4)),"",IF(O402&lt;0,Q401,(Q401+P402)))</f>
        <v/>
      </c>
      <c r="R402" t="str">
        <f>IF(OR(ISERROR(L402-S402),ISTEXT('Mortgage 1 Info Calcs'!$K$4)),"",L402-S402+M402)</f>
        <v/>
      </c>
      <c r="S402">
        <f>IF(OR(IF(ISERROR(ROUND((J402-Q402-'Mortgage 1 Info Calcs'!F$24)*(G402/12),2)),0,(J402-O402-Q402-'Mortgage 1 Info Calcs'!F$24)*(G402/12)),,,ISTEXT('Mortgage 1 Info Calcs'!K$4)),IF(((J402-Q402-'Mortgage 1 Info Calcs'!F$24)*(G402/12))&gt;0,((J402-Q402-'Mortgage 1 Info Calcs'!F$24)*(G402/12)),0),0)</f>
        <v>0</v>
      </c>
      <c r="T402" t="str">
        <f>IF(OR(ISERROR(SUM(R$12:R402)),(ISTEXT(T401)),(T401=(SUM(R$12:R402)))),"",SUM(R$12:R402))</f>
        <v/>
      </c>
      <c r="U402">
        <f>SUM(S$12:S402)</f>
        <v>93290.420445652606</v>
      </c>
      <c r="V402" t="e">
        <f>IF(ISBLANK('Mortgage 1 Info Calcs'!F$28),"",IF((O402+Q402)&gt;0,((O402+Q402)*G402/12)-((O402+Q402)*(('Mortgage 1 Info Calcs'!F$28)-('Mortgage 1 Info Calcs'!F$28*'Mortgage 1 Info Calcs'!G$29))/12),""))</f>
        <v>#VALUE!</v>
      </c>
      <c r="W402" t="e">
        <f>IF(ISTEXT(V402),"",SUM(V$12:V402))</f>
        <v>#VALUE!</v>
      </c>
      <c r="X402" t="str">
        <f>IF(OR(J402=Q402,ISTEXT(Y401),ISTEXT('Mortgage 1 Info Calcs'!$F$17)),"",IF(('Mortgage 1 Info Calcs'!F$18*12)&gt;C401+1,IF(C401='Mortgage 1 Info Calcs'!F$18*12,0,'Mortgage 1 Info Calcs'!F$19+Y402*('Mortgage 1 Info Calcs'!F$17)),'Mortgage 1 Info Calcs'!F$19))</f>
        <v/>
      </c>
      <c r="Y402" t="str">
        <f>IF(OR(ISERROR(J402-R402-M402),IF(ISERROR((J402-R402-M402)=0),"True",(J402-R402-M402)=0),ISTEXT('Mortgage 1 Info Calcs'!$K$4)),"",IF((J402&gt;(L402+M402)),(FV((G402/'Mortgage 1 Variables'!E$43),1,(L402+M402),-J402+Q402+'Mortgage 1 Info Calcs'!F$24,0))+Q402+'Mortgage 1 Info Calcs'!F$24+IF(I402&gt;0,0,-I402),""))</f>
        <v/>
      </c>
      <c r="Z402" s="67" t="e">
        <f>IF((FV(IF(G402=0,'Mortgage 1 Info Calcs'!F$8,G402)/12,1,PMT(IF(G402=0,'Mortgage 1 Info Calcs'!F$8,G402)/12,('Mortgage 1 Info Calcs'!F$9*12)-C401,-Z401,0),-Z401,0))&gt;0,(FV(IF(G402=0,'Mortgage 1 Info Calcs'!F$8,G402)/12,1,PMT(IF(G402=0,'Mortgage 1 Info Calcs'!F$8,G402)/12,('Mortgage 1 Info Calcs'!F$9*12)-C401,-Z401,0),-Z401,0)),0)</f>
        <v>#NUM!</v>
      </c>
      <c r="AA402" s="67" t="e">
        <f>IF(Z402&lt;=0,0,(IPMT(IF(G402=0,'Mortgage 1 Info Calcs'!F$8,G402)/12,1,('Mortgage 1 Info Calcs'!F$9*12)-C401,-Z401,0)))</f>
        <v>#NUM!</v>
      </c>
      <c r="AB402" s="67">
        <f>IF(C402&lt;('Mortgage 1 Info Calcs'!F$9*12),SUM(AA$12:AA402),0)</f>
        <v>0</v>
      </c>
      <c r="AC402" s="14">
        <v>391</v>
      </c>
      <c r="AD402" s="174">
        <f t="shared" si="37"/>
        <v>32.583333333333336</v>
      </c>
      <c r="AE402" s="174" t="str">
        <f>IF(Y402="","",IF(J$12+X402='Mortgage 2 Monthly calcs'!J$12+'Mortgage 2 Monthly calcs'!V402,"",IF(J$12+X402&gt;'Mortgage 2 Monthly calcs'!J$12+'Mortgage 2 Monthly calcs'!V402,IF(Y402+X402+'Mortgage 1 Info Calcs'!F$15&gt;'Mortgage 2 Monthly calcs'!W402+'Mortgage 2 Monthly calcs'!V402,"",C402),IF(Y402+X402&lt;'Mortgage 2 Monthly calcs'!W402+'Mortgage 2 Monthly calcs'!V402,"",C402))))</f>
        <v/>
      </c>
      <c r="AG402" s="16"/>
      <c r="AH402" s="16"/>
      <c r="AI402" s="15"/>
    </row>
    <row r="403" spans="2:35" ht="11.25" customHeight="1" x14ac:dyDescent="0.25">
      <c r="B403">
        <f t="shared" si="35"/>
        <v>32.666666666666664</v>
      </c>
      <c r="C403">
        <v>392</v>
      </c>
      <c r="E403" t="str">
        <f t="shared" si="34"/>
        <v/>
      </c>
      <c r="F403" t="str">
        <f>VLOOKUP('Mortgage 1 Variables'!D$15,'Mortgage 1 Variables'!B$8:C$19,2)</f>
        <v>Jun</v>
      </c>
      <c r="G403">
        <f>IF(ISBLANK('Mortgage 1 Monthly Table'!G403),IF(OR(J403=Q403,ISTEXT(Y402),ISTEXT('Mortgage 1 Info Calcs'!$K$4)),0,IF(('Mortgage 1 Info Calcs'!F$7*12)&gt;C402,G402,IF(C402='Mortgage 1 Info Calcs'!F$7*12,'Mortgage 1 Info Calcs'!F$8,G402))),'Mortgage 1 Monthly Table'!G403)</f>
        <v>0</v>
      </c>
      <c r="H403" t="e">
        <f>((PMT(G403/'Mortgage 1 Variables'!E$43,('Mortgage 1 Info Calcs'!F$9*'Mortgage 1 Variables'!E$43)-C402,-J403,0)))</f>
        <v>#VALUE!</v>
      </c>
      <c r="I403">
        <f>IF(OR(ISERROR(((IPMT(G403/'Mortgage 1 Variables'!E$43,1,'Mortgage 1 Info Calcs'!F$9*'Mortgage 1 Variables'!E$43,-J403+Q403+'Mortgage 1 Info Calcs'!F$24,IF('Mortgage 1 Info Calcs'!F$5="Interest Only",-J403+Q403+'Mortgage 1 Info Calcs'!F$24,0))))),(((IPMT(G403/'Mortgage 1 Variables'!E$43,1,'Mortgage 1 Info Calcs'!F$9*'Mortgage 1 Variables'!E$43,-J$12,-J$12)))=0)),0,((IPMT(G403/'Mortgage 1 Variables'!E$43,1,'Mortgage 1 Info Calcs'!F$9*'Mortgage 1 Variables'!E$43,-J403+Q403+'Mortgage 1 Info Calcs'!F$24,IF('Mortgage 1 Info Calcs'!F$5="Interest Only",-J403+Q403+'Mortgage 1 Info Calcs'!F$24,0)))))</f>
        <v>0</v>
      </c>
      <c r="J403" t="str">
        <f>IF(Y402&gt;0,IF(ISTEXT('Mortgage 1 Info Calcs'!K$4),"0",IF(ISTEXT(Y402),Y402,Y402+(IF(ISTEXT(K403),0,K403)))),0)</f>
        <v/>
      </c>
      <c r="K403">
        <f>IF(ISBLANK('Mortgage 1 Monthly Table'!L403),0,'Mortgage 1 Monthly Table'!L403)</f>
        <v>0</v>
      </c>
      <c r="L403" t="e">
        <f>IF(ISBLANK('Mortgage 1 Monthly Table'!N403),IF('Mortgage 1 Info Calcs'!F$13="Calculated",IF('Mortgage 1 Info Calcs'!F$22="Keep Same",IF('Mortgage 1 Info Calcs'!F$5="Interest Only",IF(OR(I403&gt;L402,J403=""),I403,IF(J403&lt;L402,IF(J403&lt;L402,J403+I403,IF(L402+M402&gt;J403,L402+I403,L402)),IF(L402+M402&gt;J403,L402+I403,L402))),IF(H403&gt;L402,H403,IF(J403&gt;L402,IF(L402+M402&gt;J403,L402+I403,L402),J403+S403))),IF('Mortgage 1 Info Calcs'!F$5="Interest Only",'Mortgage 1 Monthly Calcs'!I403,'Mortgage 1 Monthly Calcs'!H403)),'Mortgage 1 Monthly Calcs'!L402),'Mortgage 1 Monthly Table'!N403)</f>
        <v>#VALUE!</v>
      </c>
      <c r="M403" t="str">
        <f>IF(ISBLANK('Mortgage 1 Monthly Table'!P403),IF(N402&gt;J403,IF(J403&gt;L402,J403-L402,0),IF(OR(OR(Y402&lt;0,ISTEXT(Y402)),ISTEXT('Mortgage 1 Info Calcs'!$K$4)),"",'Mortgage 1 Info Calcs'!F$21)),'Mortgage 1 Monthly Table'!P403)</f>
        <v/>
      </c>
      <c r="N403" t="str">
        <f t="shared" si="36"/>
        <v/>
      </c>
      <c r="O403" t="str">
        <f>IF(OR(OR(Y402&lt;0,ISTEXT(Y402)),ISTEXT('Mortgage 1 Info Calcs'!$K$4)),"",(O402+M403))</f>
        <v/>
      </c>
      <c r="P403">
        <f>IF(ISBLANK('Mortgage 1 Monthly Table'!T403),IF(ISTEXT(J403),0,IF(OR(Y402&lt;Q402,AND(Y402&lt;0,NOT(ISTEXT(Y402))),ISTEXT('Mortgage 1 Info Calcs'!$K$4)),IF(-Y402&gt;P402,-Y402,Y402-Q402),IF(J403="",0,'Mortgage 1 Info Calcs'!F$26))),'Mortgage 1 Monthly Table'!T403)</f>
        <v>0</v>
      </c>
      <c r="Q403" t="str">
        <f>IF(OR(OR(Y402&lt;0,ISTEXT(Y402)),ISTEXT('Mortgage 1 Info Calcs'!$K$4)),"",IF(O403&lt;0,Q402,(Q402+P403)))</f>
        <v/>
      </c>
      <c r="R403" t="str">
        <f>IF(OR(ISERROR(L403-S403),ISTEXT('Mortgage 1 Info Calcs'!$K$4)),"",L403-S403+M403)</f>
        <v/>
      </c>
      <c r="S403">
        <f>IF(OR(IF(ISERROR(ROUND((J403-Q403-'Mortgage 1 Info Calcs'!F$24)*(G403/12),2)),0,(J403-O403-Q403-'Mortgage 1 Info Calcs'!F$24)*(G403/12)),,,ISTEXT('Mortgage 1 Info Calcs'!K$4)),IF(((J403-Q403-'Mortgage 1 Info Calcs'!F$24)*(G403/12))&gt;0,((J403-Q403-'Mortgage 1 Info Calcs'!F$24)*(G403/12)),0),0)</f>
        <v>0</v>
      </c>
      <c r="T403" t="str">
        <f>IF(OR(ISERROR(SUM(R$12:R403)),(ISTEXT(T402)),(T402=(SUM(R$12:R403)))),"",SUM(R$12:R403))</f>
        <v/>
      </c>
      <c r="U403">
        <f>SUM(S$12:S403)</f>
        <v>93290.420445652606</v>
      </c>
      <c r="V403" t="e">
        <f>IF(ISBLANK('Mortgage 1 Info Calcs'!F$28),"",IF((O403+Q403)&gt;0,((O403+Q403)*G403/12)-((O403+Q403)*(('Mortgage 1 Info Calcs'!F$28)-('Mortgage 1 Info Calcs'!F$28*'Mortgage 1 Info Calcs'!G$29))/12),""))</f>
        <v>#VALUE!</v>
      </c>
      <c r="W403" t="e">
        <f>IF(ISTEXT(V403),"",SUM(V$12:V403))</f>
        <v>#VALUE!</v>
      </c>
      <c r="X403" t="str">
        <f>IF(OR(J403=Q403,ISTEXT(Y402),ISTEXT('Mortgage 1 Info Calcs'!$F$17)),"",IF(('Mortgage 1 Info Calcs'!F$18*12)&gt;C402+1,IF(C402='Mortgage 1 Info Calcs'!F$18*12,0,'Mortgage 1 Info Calcs'!F$19+Y403*('Mortgage 1 Info Calcs'!F$17)),'Mortgage 1 Info Calcs'!F$19))</f>
        <v/>
      </c>
      <c r="Y403" t="str">
        <f>IF(OR(ISERROR(J403-R403-M403),IF(ISERROR((J403-R403-M403)=0),"True",(J403-R403-M403)=0),ISTEXT('Mortgage 1 Info Calcs'!$K$4)),"",IF((J403&gt;(L403+M403)),(FV((G403/'Mortgage 1 Variables'!E$43),1,(L403+M403),-J403+Q403+'Mortgage 1 Info Calcs'!F$24,0))+Q403+'Mortgage 1 Info Calcs'!F$24+IF(I403&gt;0,0,-I403),""))</f>
        <v/>
      </c>
      <c r="Z403" s="67" t="e">
        <f>IF((FV(IF(G403=0,'Mortgage 1 Info Calcs'!F$8,G403)/12,1,PMT(IF(G403=0,'Mortgage 1 Info Calcs'!F$8,G403)/12,('Mortgage 1 Info Calcs'!F$9*12)-C402,-Z402,0),-Z402,0))&gt;0,(FV(IF(G403=0,'Mortgage 1 Info Calcs'!F$8,G403)/12,1,PMT(IF(G403=0,'Mortgage 1 Info Calcs'!F$8,G403)/12,('Mortgage 1 Info Calcs'!F$9*12)-C402,-Z402,0),-Z402,0)),0)</f>
        <v>#NUM!</v>
      </c>
      <c r="AA403" s="67" t="e">
        <f>IF(Z403&lt;=0,0,(IPMT(IF(G403=0,'Mortgage 1 Info Calcs'!F$8,G403)/12,1,('Mortgage 1 Info Calcs'!F$9*12)-C402,-Z402,0)))</f>
        <v>#NUM!</v>
      </c>
      <c r="AB403" s="67">
        <f>IF(C403&lt;('Mortgage 1 Info Calcs'!F$9*12),SUM(AA$12:AA403),0)</f>
        <v>0</v>
      </c>
      <c r="AC403" s="14">
        <v>392</v>
      </c>
      <c r="AD403" s="174">
        <f t="shared" si="37"/>
        <v>32.666666666666664</v>
      </c>
      <c r="AE403" s="174" t="str">
        <f>IF(Y403="","",IF(J$12+X403='Mortgage 2 Monthly calcs'!J$12+'Mortgage 2 Monthly calcs'!V403,"",IF(J$12+X403&gt;'Mortgage 2 Monthly calcs'!J$12+'Mortgage 2 Monthly calcs'!V403,IF(Y403+X403+'Mortgage 1 Info Calcs'!F$15&gt;'Mortgage 2 Monthly calcs'!W403+'Mortgage 2 Monthly calcs'!V403,"",C403),IF(Y403+X403&lt;'Mortgage 2 Monthly calcs'!W403+'Mortgage 2 Monthly calcs'!V403,"",C403))))</f>
        <v/>
      </c>
      <c r="AG403" s="16"/>
      <c r="AH403" s="16"/>
      <c r="AI403" s="15"/>
    </row>
    <row r="404" spans="2:35" ht="11.25" customHeight="1" x14ac:dyDescent="0.25">
      <c r="B404">
        <f t="shared" si="35"/>
        <v>32.75</v>
      </c>
      <c r="C404">
        <v>393</v>
      </c>
      <c r="E404" t="str">
        <f t="shared" si="34"/>
        <v/>
      </c>
      <c r="F404" t="str">
        <f>VLOOKUP('Mortgage 1 Variables'!D$16,'Mortgage 1 Variables'!B$8:C$19,2)</f>
        <v>Jul</v>
      </c>
      <c r="G404">
        <f>IF(ISBLANK('Mortgage 1 Monthly Table'!G404),IF(OR(J404=Q404,ISTEXT(Y403),ISTEXT('Mortgage 1 Info Calcs'!$K$4)),0,IF(('Mortgage 1 Info Calcs'!F$7*12)&gt;C403,G403,IF(C403='Mortgage 1 Info Calcs'!F$7*12,'Mortgage 1 Info Calcs'!F$8,G403))),'Mortgage 1 Monthly Table'!G404)</f>
        <v>0</v>
      </c>
      <c r="H404" t="e">
        <f>((PMT(G404/'Mortgage 1 Variables'!E$43,('Mortgage 1 Info Calcs'!F$9*'Mortgage 1 Variables'!E$43)-C403,-J404,0)))</f>
        <v>#VALUE!</v>
      </c>
      <c r="I404">
        <f>IF(OR(ISERROR(((IPMT(G404/'Mortgage 1 Variables'!E$43,1,'Mortgage 1 Info Calcs'!F$9*'Mortgage 1 Variables'!E$43,-J404+Q404+'Mortgage 1 Info Calcs'!F$24,IF('Mortgage 1 Info Calcs'!F$5="Interest Only",-J404+Q404+'Mortgage 1 Info Calcs'!F$24,0))))),(((IPMT(G404/'Mortgage 1 Variables'!E$43,1,'Mortgage 1 Info Calcs'!F$9*'Mortgage 1 Variables'!E$43,-J$12,-J$12)))=0)),0,((IPMT(G404/'Mortgage 1 Variables'!E$43,1,'Mortgage 1 Info Calcs'!F$9*'Mortgage 1 Variables'!E$43,-J404+Q404+'Mortgage 1 Info Calcs'!F$24,IF('Mortgage 1 Info Calcs'!F$5="Interest Only",-J404+Q404+'Mortgage 1 Info Calcs'!F$24,0)))))</f>
        <v>0</v>
      </c>
      <c r="J404" t="str">
        <f>IF(Y403&gt;0,IF(ISTEXT('Mortgage 1 Info Calcs'!K$4),"0",IF(ISTEXT(Y403),Y403,Y403+(IF(ISTEXT(K404),0,K404)))),0)</f>
        <v/>
      </c>
      <c r="K404">
        <f>IF(ISBLANK('Mortgage 1 Monthly Table'!L404),0,'Mortgage 1 Monthly Table'!L404)</f>
        <v>0</v>
      </c>
      <c r="L404" t="e">
        <f>IF(ISBLANK('Mortgage 1 Monthly Table'!N404),IF('Mortgage 1 Info Calcs'!F$13="Calculated",IF('Mortgage 1 Info Calcs'!F$22="Keep Same",IF('Mortgage 1 Info Calcs'!F$5="Interest Only",IF(OR(I404&gt;L403,J404=""),I404,IF(J404&lt;L403,IF(J404&lt;L403,J404+I404,IF(L403+M403&gt;J404,L403+I404,L403)),IF(L403+M403&gt;J404,L403+I404,L403))),IF(H404&gt;L403,H404,IF(J404&gt;L403,IF(L403+M403&gt;J404,L403+I404,L403),J404+S404))),IF('Mortgage 1 Info Calcs'!F$5="Interest Only",'Mortgage 1 Monthly Calcs'!I404,'Mortgage 1 Monthly Calcs'!H404)),'Mortgage 1 Monthly Calcs'!L403),'Mortgage 1 Monthly Table'!N404)</f>
        <v>#VALUE!</v>
      </c>
      <c r="M404" t="str">
        <f>IF(ISBLANK('Mortgage 1 Monthly Table'!P404),IF(N403&gt;J404,IF(J404&gt;L403,J404-L403,0),IF(OR(OR(Y403&lt;0,ISTEXT(Y403)),ISTEXT('Mortgage 1 Info Calcs'!$K$4)),"",'Mortgage 1 Info Calcs'!F$21)),'Mortgage 1 Monthly Table'!P404)</f>
        <v/>
      </c>
      <c r="N404" t="str">
        <f t="shared" si="36"/>
        <v/>
      </c>
      <c r="O404" t="str">
        <f>IF(OR(OR(Y403&lt;0,ISTEXT(Y403)),ISTEXT('Mortgage 1 Info Calcs'!$K$4)),"",(O403+M404))</f>
        <v/>
      </c>
      <c r="P404">
        <f>IF(ISBLANK('Mortgage 1 Monthly Table'!T404),IF(ISTEXT(J404),0,IF(OR(Y403&lt;Q403,AND(Y403&lt;0,NOT(ISTEXT(Y403))),ISTEXT('Mortgage 1 Info Calcs'!$K$4)),IF(-Y403&gt;P403,-Y403,Y403-Q403),IF(J404="",0,'Mortgage 1 Info Calcs'!F$26))),'Mortgage 1 Monthly Table'!T404)</f>
        <v>0</v>
      </c>
      <c r="Q404" t="str">
        <f>IF(OR(OR(Y403&lt;0,ISTEXT(Y403)),ISTEXT('Mortgage 1 Info Calcs'!$K$4)),"",IF(O404&lt;0,Q403,(Q403+P404)))</f>
        <v/>
      </c>
      <c r="R404" t="str">
        <f>IF(OR(ISERROR(L404-S404),ISTEXT('Mortgage 1 Info Calcs'!$K$4)),"",L404-S404+M404)</f>
        <v/>
      </c>
      <c r="S404">
        <f>IF(OR(IF(ISERROR(ROUND((J404-Q404-'Mortgage 1 Info Calcs'!F$24)*(G404/12),2)),0,(J404-O404-Q404-'Mortgage 1 Info Calcs'!F$24)*(G404/12)),,,ISTEXT('Mortgage 1 Info Calcs'!K$4)),IF(((J404-Q404-'Mortgage 1 Info Calcs'!F$24)*(G404/12))&gt;0,((J404-Q404-'Mortgage 1 Info Calcs'!F$24)*(G404/12)),0),0)</f>
        <v>0</v>
      </c>
      <c r="T404" t="str">
        <f>IF(OR(ISERROR(SUM(R$12:R404)),(ISTEXT(T403)),(T403=(SUM(R$12:R404)))),"",SUM(R$12:R404))</f>
        <v/>
      </c>
      <c r="U404">
        <f>SUM(S$12:S404)</f>
        <v>93290.420445652606</v>
      </c>
      <c r="V404" t="e">
        <f>IF(ISBLANK('Mortgage 1 Info Calcs'!F$28),"",IF((O404+Q404)&gt;0,((O404+Q404)*G404/12)-((O404+Q404)*(('Mortgage 1 Info Calcs'!F$28)-('Mortgage 1 Info Calcs'!F$28*'Mortgage 1 Info Calcs'!G$29))/12),""))</f>
        <v>#VALUE!</v>
      </c>
      <c r="W404" t="e">
        <f>IF(ISTEXT(V404),"",SUM(V$12:V404))</f>
        <v>#VALUE!</v>
      </c>
      <c r="X404" t="str">
        <f>IF(OR(J404=Q404,ISTEXT(Y403),ISTEXT('Mortgage 1 Info Calcs'!$F$17)),"",IF(('Mortgage 1 Info Calcs'!F$18*12)&gt;C403+1,IF(C403='Mortgage 1 Info Calcs'!F$18*12,0,'Mortgage 1 Info Calcs'!F$19+Y404*('Mortgage 1 Info Calcs'!F$17)),'Mortgage 1 Info Calcs'!F$19))</f>
        <v/>
      </c>
      <c r="Y404" t="str">
        <f>IF(OR(ISERROR(J404-R404-M404),IF(ISERROR((J404-R404-M404)=0),"True",(J404-R404-M404)=0),ISTEXT('Mortgage 1 Info Calcs'!$K$4)),"",IF((J404&gt;(L404+M404)),(FV((G404/'Mortgage 1 Variables'!E$43),1,(L404+M404),-J404+Q404+'Mortgage 1 Info Calcs'!F$24,0))+Q404+'Mortgage 1 Info Calcs'!F$24+IF(I404&gt;0,0,-I404),""))</f>
        <v/>
      </c>
      <c r="Z404" s="67" t="e">
        <f>IF((FV(IF(G404=0,'Mortgage 1 Info Calcs'!F$8,G404)/12,1,PMT(IF(G404=0,'Mortgage 1 Info Calcs'!F$8,G404)/12,('Mortgage 1 Info Calcs'!F$9*12)-C403,-Z403,0),-Z403,0))&gt;0,(FV(IF(G404=0,'Mortgage 1 Info Calcs'!F$8,G404)/12,1,PMT(IF(G404=0,'Mortgage 1 Info Calcs'!F$8,G404)/12,('Mortgage 1 Info Calcs'!F$9*12)-C403,-Z403,0),-Z403,0)),0)</f>
        <v>#NUM!</v>
      </c>
      <c r="AA404" s="67" t="e">
        <f>IF(Z404&lt;=0,0,(IPMT(IF(G404=0,'Mortgage 1 Info Calcs'!F$8,G404)/12,1,('Mortgage 1 Info Calcs'!F$9*12)-C403,-Z403,0)))</f>
        <v>#NUM!</v>
      </c>
      <c r="AB404" s="67">
        <f>IF(C404&lt;('Mortgage 1 Info Calcs'!F$9*12),SUM(AA$12:AA404),0)</f>
        <v>0</v>
      </c>
      <c r="AC404" s="14">
        <v>393</v>
      </c>
      <c r="AD404" s="174">
        <f t="shared" si="37"/>
        <v>32.75</v>
      </c>
      <c r="AE404" s="174" t="str">
        <f>IF(Y404="","",IF(J$12+X404='Mortgage 2 Monthly calcs'!J$12+'Mortgage 2 Monthly calcs'!V404,"",IF(J$12+X404&gt;'Mortgage 2 Monthly calcs'!J$12+'Mortgage 2 Monthly calcs'!V404,IF(Y404+X404+'Mortgage 1 Info Calcs'!F$15&gt;'Mortgage 2 Monthly calcs'!W404+'Mortgage 2 Monthly calcs'!V404,"",C404),IF(Y404+X404&lt;'Mortgage 2 Monthly calcs'!W404+'Mortgage 2 Monthly calcs'!V404,"",C404))))</f>
        <v/>
      </c>
      <c r="AG404" s="16"/>
      <c r="AH404" s="16"/>
      <c r="AI404" s="15"/>
    </row>
    <row r="405" spans="2:35" ht="11.25" customHeight="1" x14ac:dyDescent="0.25">
      <c r="B405">
        <f t="shared" si="35"/>
        <v>32.833333333333336</v>
      </c>
      <c r="C405">
        <v>394</v>
      </c>
      <c r="E405" t="str">
        <f t="shared" si="34"/>
        <v/>
      </c>
      <c r="F405" t="str">
        <f>VLOOKUP('Mortgage 1 Variables'!D$17,'Mortgage 1 Variables'!B$8:C$19,2)</f>
        <v>Aug</v>
      </c>
      <c r="G405">
        <f>IF(ISBLANK('Mortgage 1 Monthly Table'!G405),IF(OR(J405=Q405,ISTEXT(Y404),ISTEXT('Mortgage 1 Info Calcs'!$K$4)),0,IF(('Mortgage 1 Info Calcs'!F$7*12)&gt;C404,G404,IF(C404='Mortgage 1 Info Calcs'!F$7*12,'Mortgage 1 Info Calcs'!F$8,G404))),'Mortgage 1 Monthly Table'!G405)</f>
        <v>0</v>
      </c>
      <c r="H405" t="e">
        <f>((PMT(G405/'Mortgage 1 Variables'!E$43,('Mortgage 1 Info Calcs'!F$9*'Mortgage 1 Variables'!E$43)-C404,-J405,0)))</f>
        <v>#VALUE!</v>
      </c>
      <c r="I405">
        <f>IF(OR(ISERROR(((IPMT(G405/'Mortgage 1 Variables'!E$43,1,'Mortgage 1 Info Calcs'!F$9*'Mortgage 1 Variables'!E$43,-J405+Q405+'Mortgage 1 Info Calcs'!F$24,IF('Mortgage 1 Info Calcs'!F$5="Interest Only",-J405+Q405+'Mortgage 1 Info Calcs'!F$24,0))))),(((IPMT(G405/'Mortgage 1 Variables'!E$43,1,'Mortgage 1 Info Calcs'!F$9*'Mortgage 1 Variables'!E$43,-J$12,-J$12)))=0)),0,((IPMT(G405/'Mortgage 1 Variables'!E$43,1,'Mortgage 1 Info Calcs'!F$9*'Mortgage 1 Variables'!E$43,-J405+Q405+'Mortgage 1 Info Calcs'!F$24,IF('Mortgage 1 Info Calcs'!F$5="Interest Only",-J405+Q405+'Mortgage 1 Info Calcs'!F$24,0)))))</f>
        <v>0</v>
      </c>
      <c r="J405" t="str">
        <f>IF(Y404&gt;0,IF(ISTEXT('Mortgage 1 Info Calcs'!K$4),"0",IF(ISTEXT(Y404),Y404,Y404+(IF(ISTEXT(K405),0,K405)))),0)</f>
        <v/>
      </c>
      <c r="K405">
        <f>IF(ISBLANK('Mortgage 1 Monthly Table'!L405),0,'Mortgage 1 Monthly Table'!L405)</f>
        <v>0</v>
      </c>
      <c r="L405" t="e">
        <f>IF(ISBLANK('Mortgage 1 Monthly Table'!N405),IF('Mortgage 1 Info Calcs'!F$13="Calculated",IF('Mortgage 1 Info Calcs'!F$22="Keep Same",IF('Mortgage 1 Info Calcs'!F$5="Interest Only",IF(OR(I405&gt;L404,J405=""),I405,IF(J405&lt;L404,IF(J405&lt;L404,J405+I405,IF(L404+M404&gt;J405,L404+I405,L404)),IF(L404+M404&gt;J405,L404+I405,L404))),IF(H405&gt;L404,H405,IF(J405&gt;L404,IF(L404+M404&gt;J405,L404+I405,L404),J405+S405))),IF('Mortgage 1 Info Calcs'!F$5="Interest Only",'Mortgage 1 Monthly Calcs'!I405,'Mortgage 1 Monthly Calcs'!H405)),'Mortgage 1 Monthly Calcs'!L404),'Mortgage 1 Monthly Table'!N405)</f>
        <v>#VALUE!</v>
      </c>
      <c r="M405" t="str">
        <f>IF(ISBLANK('Mortgage 1 Monthly Table'!P405),IF(N404&gt;J405,IF(J405&gt;L404,J405-L404,0),IF(OR(OR(Y404&lt;0,ISTEXT(Y404)),ISTEXT('Mortgage 1 Info Calcs'!$K$4)),"",'Mortgage 1 Info Calcs'!F$21)),'Mortgage 1 Monthly Table'!P405)</f>
        <v/>
      </c>
      <c r="N405" t="str">
        <f t="shared" si="36"/>
        <v/>
      </c>
      <c r="O405" t="str">
        <f>IF(OR(OR(Y404&lt;0,ISTEXT(Y404)),ISTEXT('Mortgage 1 Info Calcs'!$K$4)),"",(O404+M405))</f>
        <v/>
      </c>
      <c r="P405">
        <f>IF(ISBLANK('Mortgage 1 Monthly Table'!T405),IF(ISTEXT(J405),0,IF(OR(Y404&lt;Q404,AND(Y404&lt;0,NOT(ISTEXT(Y404))),ISTEXT('Mortgage 1 Info Calcs'!$K$4)),IF(-Y404&gt;P404,-Y404,Y404-Q404),IF(J405="",0,'Mortgage 1 Info Calcs'!F$26))),'Mortgage 1 Monthly Table'!T405)</f>
        <v>0</v>
      </c>
      <c r="Q405" t="str">
        <f>IF(OR(OR(Y404&lt;0,ISTEXT(Y404)),ISTEXT('Mortgage 1 Info Calcs'!$K$4)),"",IF(O405&lt;0,Q404,(Q404+P405)))</f>
        <v/>
      </c>
      <c r="R405" t="str">
        <f>IF(OR(ISERROR(L405-S405),ISTEXT('Mortgage 1 Info Calcs'!$K$4)),"",L405-S405+M405)</f>
        <v/>
      </c>
      <c r="S405">
        <f>IF(OR(IF(ISERROR(ROUND((J405-Q405-'Mortgage 1 Info Calcs'!F$24)*(G405/12),2)),0,(J405-O405-Q405-'Mortgage 1 Info Calcs'!F$24)*(G405/12)),,,ISTEXT('Mortgage 1 Info Calcs'!K$4)),IF(((J405-Q405-'Mortgage 1 Info Calcs'!F$24)*(G405/12))&gt;0,((J405-Q405-'Mortgage 1 Info Calcs'!F$24)*(G405/12)),0),0)</f>
        <v>0</v>
      </c>
      <c r="T405" t="str">
        <f>IF(OR(ISERROR(SUM(R$12:R405)),(ISTEXT(T404)),(T404=(SUM(R$12:R405)))),"",SUM(R$12:R405))</f>
        <v/>
      </c>
      <c r="U405">
        <f>SUM(S$12:S405)</f>
        <v>93290.420445652606</v>
      </c>
      <c r="V405" t="e">
        <f>IF(ISBLANK('Mortgage 1 Info Calcs'!F$28),"",IF((O405+Q405)&gt;0,((O405+Q405)*G405/12)-((O405+Q405)*(('Mortgage 1 Info Calcs'!F$28)-('Mortgage 1 Info Calcs'!F$28*'Mortgage 1 Info Calcs'!G$29))/12),""))</f>
        <v>#VALUE!</v>
      </c>
      <c r="W405" t="e">
        <f>IF(ISTEXT(V405),"",SUM(V$12:V405))</f>
        <v>#VALUE!</v>
      </c>
      <c r="X405" t="str">
        <f>IF(OR(J405=Q405,ISTEXT(Y404),ISTEXT('Mortgage 1 Info Calcs'!$F$17)),"",IF(('Mortgage 1 Info Calcs'!F$18*12)&gt;C404+1,IF(C404='Mortgage 1 Info Calcs'!F$18*12,0,'Mortgage 1 Info Calcs'!F$19+Y405*('Mortgage 1 Info Calcs'!F$17)),'Mortgage 1 Info Calcs'!F$19))</f>
        <v/>
      </c>
      <c r="Y405" t="str">
        <f>IF(OR(ISERROR(J405-R405-M405),IF(ISERROR((J405-R405-M405)=0),"True",(J405-R405-M405)=0),ISTEXT('Mortgage 1 Info Calcs'!$K$4)),"",IF((J405&gt;(L405+M405)),(FV((G405/'Mortgage 1 Variables'!E$43),1,(L405+M405),-J405+Q405+'Mortgage 1 Info Calcs'!F$24,0))+Q405+'Mortgage 1 Info Calcs'!F$24+IF(I405&gt;0,0,-I405),""))</f>
        <v/>
      </c>
      <c r="Z405" s="67" t="e">
        <f>IF((FV(IF(G405=0,'Mortgage 1 Info Calcs'!F$8,G405)/12,1,PMT(IF(G405=0,'Mortgage 1 Info Calcs'!F$8,G405)/12,('Mortgage 1 Info Calcs'!F$9*12)-C404,-Z404,0),-Z404,0))&gt;0,(FV(IF(G405=0,'Mortgage 1 Info Calcs'!F$8,G405)/12,1,PMT(IF(G405=0,'Mortgage 1 Info Calcs'!F$8,G405)/12,('Mortgage 1 Info Calcs'!F$9*12)-C404,-Z404,0),-Z404,0)),0)</f>
        <v>#NUM!</v>
      </c>
      <c r="AA405" s="67" t="e">
        <f>IF(Z405&lt;=0,0,(IPMT(IF(G405=0,'Mortgage 1 Info Calcs'!F$8,G405)/12,1,('Mortgage 1 Info Calcs'!F$9*12)-C404,-Z404,0)))</f>
        <v>#NUM!</v>
      </c>
      <c r="AB405" s="67">
        <f>IF(C405&lt;('Mortgage 1 Info Calcs'!F$9*12),SUM(AA$12:AA405),0)</f>
        <v>0</v>
      </c>
      <c r="AC405" s="14">
        <v>394</v>
      </c>
      <c r="AD405" s="174">
        <f t="shared" si="37"/>
        <v>32.833333333333336</v>
      </c>
      <c r="AE405" s="174" t="str">
        <f>IF(Y405="","",IF(J$12+X405='Mortgage 2 Monthly calcs'!J$12+'Mortgage 2 Monthly calcs'!V405,"",IF(J$12+X405&gt;'Mortgage 2 Monthly calcs'!J$12+'Mortgage 2 Monthly calcs'!V405,IF(Y405+X405+'Mortgage 1 Info Calcs'!F$15&gt;'Mortgage 2 Monthly calcs'!W405+'Mortgage 2 Monthly calcs'!V405,"",C405),IF(Y405+X405&lt;'Mortgage 2 Monthly calcs'!W405+'Mortgage 2 Monthly calcs'!V405,"",C405))))</f>
        <v/>
      </c>
      <c r="AG405" s="16"/>
      <c r="AH405" s="16"/>
      <c r="AI405" s="15"/>
    </row>
    <row r="406" spans="2:35" ht="11.25" customHeight="1" x14ac:dyDescent="0.25">
      <c r="B406">
        <f t="shared" si="35"/>
        <v>32.916666666666664</v>
      </c>
      <c r="C406">
        <v>395</v>
      </c>
      <c r="E406" t="str">
        <f t="shared" si="34"/>
        <v/>
      </c>
      <c r="F406" t="str">
        <f>VLOOKUP('Mortgage 1 Variables'!D$18,'Mortgage 1 Variables'!B$8:C$19,2)</f>
        <v>Sep</v>
      </c>
      <c r="G406">
        <f>IF(ISBLANK('Mortgage 1 Monthly Table'!G406),IF(OR(J406=Q406,ISTEXT(Y405),ISTEXT('Mortgage 1 Info Calcs'!$K$4)),0,IF(('Mortgage 1 Info Calcs'!F$7*12)&gt;C405,G405,IF(C405='Mortgage 1 Info Calcs'!F$7*12,'Mortgage 1 Info Calcs'!F$8,G405))),'Mortgage 1 Monthly Table'!G406)</f>
        <v>0</v>
      </c>
      <c r="H406" t="e">
        <f>((PMT(G406/'Mortgage 1 Variables'!E$43,('Mortgage 1 Info Calcs'!F$9*'Mortgage 1 Variables'!E$43)-C405,-J406,0)))</f>
        <v>#VALUE!</v>
      </c>
      <c r="I406">
        <f>IF(OR(ISERROR(((IPMT(G406/'Mortgage 1 Variables'!E$43,1,'Mortgage 1 Info Calcs'!F$9*'Mortgage 1 Variables'!E$43,-J406+Q406+'Mortgage 1 Info Calcs'!F$24,IF('Mortgage 1 Info Calcs'!F$5="Interest Only",-J406+Q406+'Mortgage 1 Info Calcs'!F$24,0))))),(((IPMT(G406/'Mortgage 1 Variables'!E$43,1,'Mortgage 1 Info Calcs'!F$9*'Mortgage 1 Variables'!E$43,-J$12,-J$12)))=0)),0,((IPMT(G406/'Mortgage 1 Variables'!E$43,1,'Mortgage 1 Info Calcs'!F$9*'Mortgage 1 Variables'!E$43,-J406+Q406+'Mortgage 1 Info Calcs'!F$24,IF('Mortgage 1 Info Calcs'!F$5="Interest Only",-J406+Q406+'Mortgage 1 Info Calcs'!F$24,0)))))</f>
        <v>0</v>
      </c>
      <c r="J406" t="str">
        <f>IF(Y405&gt;0,IF(ISTEXT('Mortgage 1 Info Calcs'!K$4),"0",IF(ISTEXT(Y405),Y405,Y405+(IF(ISTEXT(K406),0,K406)))),0)</f>
        <v/>
      </c>
      <c r="K406">
        <f>IF(ISBLANK('Mortgage 1 Monthly Table'!L406),0,'Mortgage 1 Monthly Table'!L406)</f>
        <v>0</v>
      </c>
      <c r="L406" t="e">
        <f>IF(ISBLANK('Mortgage 1 Monthly Table'!N406),IF('Mortgage 1 Info Calcs'!F$13="Calculated",IF('Mortgage 1 Info Calcs'!F$22="Keep Same",IF('Mortgage 1 Info Calcs'!F$5="Interest Only",IF(OR(I406&gt;L405,J406=""),I406,IF(J406&lt;L405,IF(J406&lt;L405,J406+I406,IF(L405+M405&gt;J406,L405+I406,L405)),IF(L405+M405&gt;J406,L405+I406,L405))),IF(H406&gt;L405,H406,IF(J406&gt;L405,IF(L405+M405&gt;J406,L405+I406,L405),J406+S406))),IF('Mortgage 1 Info Calcs'!F$5="Interest Only",'Mortgage 1 Monthly Calcs'!I406,'Mortgage 1 Monthly Calcs'!H406)),'Mortgage 1 Monthly Calcs'!L405),'Mortgage 1 Monthly Table'!N406)</f>
        <v>#VALUE!</v>
      </c>
      <c r="M406" t="str">
        <f>IF(ISBLANK('Mortgage 1 Monthly Table'!P406),IF(N405&gt;J406,IF(J406&gt;L405,J406-L405,0),IF(OR(OR(Y405&lt;0,ISTEXT(Y405)),ISTEXT('Mortgage 1 Info Calcs'!$K$4)),"",'Mortgage 1 Info Calcs'!F$21)),'Mortgage 1 Monthly Table'!P406)</f>
        <v/>
      </c>
      <c r="N406" t="str">
        <f t="shared" si="36"/>
        <v/>
      </c>
      <c r="O406" t="str">
        <f>IF(OR(OR(Y405&lt;0,ISTEXT(Y405)),ISTEXT('Mortgage 1 Info Calcs'!$K$4)),"",(O405+M406))</f>
        <v/>
      </c>
      <c r="P406">
        <f>IF(ISBLANK('Mortgage 1 Monthly Table'!T406),IF(ISTEXT(J406),0,IF(OR(Y405&lt;Q405,AND(Y405&lt;0,NOT(ISTEXT(Y405))),ISTEXT('Mortgage 1 Info Calcs'!$K$4)),IF(-Y405&gt;P405,-Y405,Y405-Q405),IF(J406="",0,'Mortgage 1 Info Calcs'!F$26))),'Mortgage 1 Monthly Table'!T406)</f>
        <v>0</v>
      </c>
      <c r="Q406" t="str">
        <f>IF(OR(OR(Y405&lt;0,ISTEXT(Y405)),ISTEXT('Mortgage 1 Info Calcs'!$K$4)),"",IF(O406&lt;0,Q405,(Q405+P406)))</f>
        <v/>
      </c>
      <c r="R406" t="str">
        <f>IF(OR(ISERROR(L406-S406),ISTEXT('Mortgage 1 Info Calcs'!$K$4)),"",L406-S406+M406)</f>
        <v/>
      </c>
      <c r="S406">
        <f>IF(OR(IF(ISERROR(ROUND((J406-Q406-'Mortgage 1 Info Calcs'!F$24)*(G406/12),2)),0,(J406-O406-Q406-'Mortgage 1 Info Calcs'!F$24)*(G406/12)),,,ISTEXT('Mortgage 1 Info Calcs'!K$4)),IF(((J406-Q406-'Mortgage 1 Info Calcs'!F$24)*(G406/12))&gt;0,((J406-Q406-'Mortgage 1 Info Calcs'!F$24)*(G406/12)),0),0)</f>
        <v>0</v>
      </c>
      <c r="T406" t="str">
        <f>IF(OR(ISERROR(SUM(R$12:R406)),(ISTEXT(T405)),(T405=(SUM(R$12:R406)))),"",SUM(R$12:R406))</f>
        <v/>
      </c>
      <c r="U406">
        <f>SUM(S$12:S406)</f>
        <v>93290.420445652606</v>
      </c>
      <c r="V406" t="e">
        <f>IF(ISBLANK('Mortgage 1 Info Calcs'!F$28),"",IF((O406+Q406)&gt;0,((O406+Q406)*G406/12)-((O406+Q406)*(('Mortgage 1 Info Calcs'!F$28)-('Mortgage 1 Info Calcs'!F$28*'Mortgage 1 Info Calcs'!G$29))/12),""))</f>
        <v>#VALUE!</v>
      </c>
      <c r="W406" t="e">
        <f>IF(ISTEXT(V406),"",SUM(V$12:V406))</f>
        <v>#VALUE!</v>
      </c>
      <c r="X406" t="str">
        <f>IF(OR(J406=Q406,ISTEXT(Y405),ISTEXT('Mortgage 1 Info Calcs'!$F$17)),"",IF(('Mortgage 1 Info Calcs'!F$18*12)&gt;C405+1,IF(C405='Mortgage 1 Info Calcs'!F$18*12,0,'Mortgage 1 Info Calcs'!F$19+Y406*('Mortgage 1 Info Calcs'!F$17)),'Mortgage 1 Info Calcs'!F$19))</f>
        <v/>
      </c>
      <c r="Y406" t="str">
        <f>IF(OR(ISERROR(J406-R406-M406),IF(ISERROR((J406-R406-M406)=0),"True",(J406-R406-M406)=0),ISTEXT('Mortgage 1 Info Calcs'!$K$4)),"",IF((J406&gt;(L406+M406)),(FV((G406/'Mortgage 1 Variables'!E$43),1,(L406+M406),-J406+Q406+'Mortgage 1 Info Calcs'!F$24,0))+Q406+'Mortgage 1 Info Calcs'!F$24+IF(I406&gt;0,0,-I406),""))</f>
        <v/>
      </c>
      <c r="Z406" s="67" t="e">
        <f>IF((FV(IF(G406=0,'Mortgage 1 Info Calcs'!F$8,G406)/12,1,PMT(IF(G406=0,'Mortgage 1 Info Calcs'!F$8,G406)/12,('Mortgage 1 Info Calcs'!F$9*12)-C405,-Z405,0),-Z405,0))&gt;0,(FV(IF(G406=0,'Mortgage 1 Info Calcs'!F$8,G406)/12,1,PMT(IF(G406=0,'Mortgage 1 Info Calcs'!F$8,G406)/12,('Mortgage 1 Info Calcs'!F$9*12)-C405,-Z405,0),-Z405,0)),0)</f>
        <v>#NUM!</v>
      </c>
      <c r="AA406" s="67" t="e">
        <f>IF(Z406&lt;=0,0,(IPMT(IF(G406=0,'Mortgage 1 Info Calcs'!F$8,G406)/12,1,('Mortgage 1 Info Calcs'!F$9*12)-C405,-Z405,0)))</f>
        <v>#NUM!</v>
      </c>
      <c r="AB406" s="67">
        <f>IF(C406&lt;('Mortgage 1 Info Calcs'!F$9*12),SUM(AA$12:AA406),0)</f>
        <v>0</v>
      </c>
      <c r="AC406" s="14">
        <v>395</v>
      </c>
      <c r="AD406" s="174">
        <f t="shared" si="37"/>
        <v>32.916666666666664</v>
      </c>
      <c r="AE406" s="174" t="str">
        <f>IF(Y406="","",IF(J$12+X406='Mortgage 2 Monthly calcs'!J$12+'Mortgage 2 Monthly calcs'!V406,"",IF(J$12+X406&gt;'Mortgage 2 Monthly calcs'!J$12+'Mortgage 2 Monthly calcs'!V406,IF(Y406+X406+'Mortgage 1 Info Calcs'!F$15&gt;'Mortgage 2 Monthly calcs'!W406+'Mortgage 2 Monthly calcs'!V406,"",C406),IF(Y406+X406&lt;'Mortgage 2 Monthly calcs'!W406+'Mortgage 2 Monthly calcs'!V406,"",C406))))</f>
        <v/>
      </c>
      <c r="AG406" s="16"/>
      <c r="AH406" s="16"/>
      <c r="AI406" s="15"/>
    </row>
    <row r="407" spans="2:35" ht="11.25" customHeight="1" x14ac:dyDescent="0.25">
      <c r="B407">
        <f t="shared" si="35"/>
        <v>33</v>
      </c>
      <c r="C407">
        <v>396</v>
      </c>
      <c r="D407">
        <f>D395+1</f>
        <v>33</v>
      </c>
      <c r="E407" t="str">
        <f t="shared" si="34"/>
        <v/>
      </c>
      <c r="F407" t="str">
        <f>VLOOKUP('Mortgage 1 Variables'!D$19,'Mortgage 1 Variables'!B$8:C$19,2)</f>
        <v>Oct</v>
      </c>
      <c r="G407">
        <f>IF(ISBLANK('Mortgage 1 Monthly Table'!G407),IF(OR(J407=Q407,ISTEXT(Y406),ISTEXT('Mortgage 1 Info Calcs'!$K$4)),0,IF(('Mortgage 1 Info Calcs'!F$7*12)&gt;C406,G406,IF(C406='Mortgage 1 Info Calcs'!F$7*12,'Mortgage 1 Info Calcs'!F$8,G406))),'Mortgage 1 Monthly Table'!G407)</f>
        <v>0</v>
      </c>
      <c r="H407" t="e">
        <f>((PMT(G407/'Mortgage 1 Variables'!E$43,('Mortgage 1 Info Calcs'!F$9*'Mortgage 1 Variables'!E$43)-C406,-J407,0)))</f>
        <v>#VALUE!</v>
      </c>
      <c r="I407">
        <f>IF(OR(ISERROR(((IPMT(G407/'Mortgage 1 Variables'!E$43,1,'Mortgage 1 Info Calcs'!F$9*'Mortgage 1 Variables'!E$43,-J407+Q407+'Mortgage 1 Info Calcs'!F$24,IF('Mortgage 1 Info Calcs'!F$5="Interest Only",-J407+Q407+'Mortgage 1 Info Calcs'!F$24,0))))),(((IPMT(G407/'Mortgage 1 Variables'!E$43,1,'Mortgage 1 Info Calcs'!F$9*'Mortgage 1 Variables'!E$43,-J$12,-J$12)))=0)),0,((IPMT(G407/'Mortgage 1 Variables'!E$43,1,'Mortgage 1 Info Calcs'!F$9*'Mortgage 1 Variables'!E$43,-J407+Q407+'Mortgage 1 Info Calcs'!F$24,IF('Mortgage 1 Info Calcs'!F$5="Interest Only",-J407+Q407+'Mortgage 1 Info Calcs'!F$24,0)))))</f>
        <v>0</v>
      </c>
      <c r="J407" t="str">
        <f>IF(Y406&gt;0,IF(ISTEXT('Mortgage 1 Info Calcs'!K$4),"0",IF(ISTEXT(Y406),Y406,Y406+(IF(ISTEXT(K407),0,K407)))),0)</f>
        <v/>
      </c>
      <c r="K407">
        <f>IF(ISBLANK('Mortgage 1 Monthly Table'!L407),0,'Mortgage 1 Monthly Table'!L407)</f>
        <v>0</v>
      </c>
      <c r="L407" t="e">
        <f>IF(ISBLANK('Mortgage 1 Monthly Table'!N407),IF('Mortgage 1 Info Calcs'!F$13="Calculated",IF('Mortgage 1 Info Calcs'!F$22="Keep Same",IF('Mortgage 1 Info Calcs'!F$5="Interest Only",IF(OR(I407&gt;L406,J407=""),I407,IF(J407&lt;L406,IF(J407&lt;L406,J407+I407,IF(L406+M406&gt;J407,L406+I407,L406)),IF(L406+M406&gt;J407,L406+I407,L406))),IF(H407&gt;L406,H407,IF(J407&gt;L406,IF(L406+M406&gt;J407,L406+I407,L406),J407+S407))),IF('Mortgage 1 Info Calcs'!F$5="Interest Only",'Mortgage 1 Monthly Calcs'!I407,'Mortgage 1 Monthly Calcs'!H407)),'Mortgage 1 Monthly Calcs'!L406),'Mortgage 1 Monthly Table'!N407)</f>
        <v>#VALUE!</v>
      </c>
      <c r="M407" t="str">
        <f>IF(ISBLANK('Mortgage 1 Monthly Table'!P407),IF(N406&gt;J407,IF(J407&gt;L406,J407-L406,0),IF(OR(OR(Y406&lt;0,ISTEXT(Y406)),ISTEXT('Mortgage 1 Info Calcs'!$K$4)),"",'Mortgage 1 Info Calcs'!F$21)),'Mortgage 1 Monthly Table'!P407)</f>
        <v/>
      </c>
      <c r="N407" t="str">
        <f t="shared" si="36"/>
        <v/>
      </c>
      <c r="O407" t="str">
        <f>IF(OR(OR(Y406&lt;0,ISTEXT(Y406)),ISTEXT('Mortgage 1 Info Calcs'!$K$4)),"",(O406+M407))</f>
        <v/>
      </c>
      <c r="P407">
        <f>IF(ISBLANK('Mortgage 1 Monthly Table'!T407),IF(ISTEXT(J407),0,IF(OR(Y406&lt;Q406,AND(Y406&lt;0,NOT(ISTEXT(Y406))),ISTEXT('Mortgage 1 Info Calcs'!$K$4)),IF(-Y406&gt;P406,-Y406,Y406-Q406),IF(J407="",0,'Mortgage 1 Info Calcs'!F$26))),'Mortgage 1 Monthly Table'!T407)</f>
        <v>0</v>
      </c>
      <c r="Q407" t="str">
        <f>IF(OR(OR(Y406&lt;0,ISTEXT(Y406)),ISTEXT('Mortgage 1 Info Calcs'!$K$4)),"",IF(O407&lt;0,Q406,(Q406+P407)))</f>
        <v/>
      </c>
      <c r="R407" t="str">
        <f>IF(OR(ISERROR(L407-S407),ISTEXT('Mortgage 1 Info Calcs'!$K$4)),"",L407-S407+M407)</f>
        <v/>
      </c>
      <c r="S407">
        <f>IF(OR(IF(ISERROR(ROUND((J407-Q407-'Mortgage 1 Info Calcs'!F$24)*(G407/12),2)),0,(J407-O407-Q407-'Mortgage 1 Info Calcs'!F$24)*(G407/12)),,,ISTEXT('Mortgage 1 Info Calcs'!K$4)),IF(((J407-Q407-'Mortgage 1 Info Calcs'!F$24)*(G407/12))&gt;0,((J407-Q407-'Mortgage 1 Info Calcs'!F$24)*(G407/12)),0),0)</f>
        <v>0</v>
      </c>
      <c r="T407" t="str">
        <f>IF(OR(ISERROR(SUM(R$12:R407)),(ISTEXT(T406)),(T406=(SUM(R$12:R407)))),"",SUM(R$12:R407))</f>
        <v/>
      </c>
      <c r="U407">
        <f>SUM(S$12:S407)</f>
        <v>93290.420445652606</v>
      </c>
      <c r="V407" t="e">
        <f>IF(ISBLANK('Mortgage 1 Info Calcs'!F$28),"",IF((O407+Q407)&gt;0,((O407+Q407)*G407/12)-((O407+Q407)*(('Mortgage 1 Info Calcs'!F$28)-('Mortgage 1 Info Calcs'!F$28*'Mortgage 1 Info Calcs'!G$29))/12),""))</f>
        <v>#VALUE!</v>
      </c>
      <c r="W407" t="e">
        <f>IF(ISTEXT(V407),"",SUM(V$12:V407))</f>
        <v>#VALUE!</v>
      </c>
      <c r="X407" t="str">
        <f>IF(OR(J407=Q407,ISTEXT(Y406),ISTEXT('Mortgage 1 Info Calcs'!$F$17)),"",IF(('Mortgage 1 Info Calcs'!F$18*12)&gt;C406+1,IF(C406='Mortgage 1 Info Calcs'!F$18*12,0,'Mortgage 1 Info Calcs'!F$19+Y407*('Mortgage 1 Info Calcs'!F$17)),'Mortgage 1 Info Calcs'!F$19))</f>
        <v/>
      </c>
      <c r="Y407" t="str">
        <f>IF(OR(ISERROR(J407-R407-M407),IF(ISERROR((J407-R407-M407)=0),"True",(J407-R407-M407)=0),ISTEXT('Mortgage 1 Info Calcs'!$K$4)),"",IF((J407&gt;(L407+M407)),(FV((G407/'Mortgage 1 Variables'!E$43),1,(L407+M407),-J407+Q407+'Mortgage 1 Info Calcs'!F$24,0))+Q407+'Mortgage 1 Info Calcs'!F$24+IF(I407&gt;0,0,-I407),""))</f>
        <v/>
      </c>
      <c r="Z407" s="67" t="e">
        <f>IF((FV(IF(G407=0,'Mortgage 1 Info Calcs'!F$8,G407)/12,1,PMT(IF(G407=0,'Mortgage 1 Info Calcs'!F$8,G407)/12,('Mortgage 1 Info Calcs'!F$9*12)-C406,-Z406,0),-Z406,0))&gt;0,(FV(IF(G407=0,'Mortgage 1 Info Calcs'!F$8,G407)/12,1,PMT(IF(G407=0,'Mortgage 1 Info Calcs'!F$8,G407)/12,('Mortgage 1 Info Calcs'!F$9*12)-C406,-Z406,0),-Z406,0)),0)</f>
        <v>#NUM!</v>
      </c>
      <c r="AA407" s="67" t="e">
        <f>IF(Z407&lt;=0,0,(IPMT(IF(G407=0,'Mortgage 1 Info Calcs'!F$8,G407)/12,1,('Mortgage 1 Info Calcs'!F$9*12)-C406,-Z406,0)))</f>
        <v>#NUM!</v>
      </c>
      <c r="AB407" s="67">
        <f>IF(C407&lt;('Mortgage 1 Info Calcs'!F$9*12),SUM(AA$12:AA407),0)</f>
        <v>0</v>
      </c>
      <c r="AC407" s="14">
        <v>396</v>
      </c>
      <c r="AD407" s="174">
        <f t="shared" si="37"/>
        <v>33</v>
      </c>
      <c r="AE407" s="174" t="str">
        <f>IF(Y407="","",IF(J$12+X407='Mortgage 2 Monthly calcs'!J$12+'Mortgage 2 Monthly calcs'!V407,"",IF(J$12+X407&gt;'Mortgage 2 Monthly calcs'!J$12+'Mortgage 2 Monthly calcs'!V407,IF(Y407+X407+'Mortgage 1 Info Calcs'!F$15&gt;'Mortgage 2 Monthly calcs'!W407+'Mortgage 2 Monthly calcs'!V407,"",C407),IF(Y407+X407&lt;'Mortgage 2 Monthly calcs'!W407+'Mortgage 2 Monthly calcs'!V407,"",C407))))</f>
        <v/>
      </c>
      <c r="AG407" s="16"/>
      <c r="AH407" s="16"/>
      <c r="AI407" s="15"/>
    </row>
    <row r="408" spans="2:35" ht="11.25" customHeight="1" x14ac:dyDescent="0.25">
      <c r="B408">
        <f t="shared" si="35"/>
        <v>33.083333333333336</v>
      </c>
      <c r="C408">
        <v>397</v>
      </c>
      <c r="E408" t="str">
        <f t="shared" si="34"/>
        <v/>
      </c>
      <c r="F408" t="str">
        <f>VLOOKUP('Mortgage 1 Variables'!D$8,'Mortgage 1 Variables'!B$8:C$19,2)</f>
        <v>Nov</v>
      </c>
      <c r="G408">
        <f>IF(ISBLANK('Mortgage 1 Monthly Table'!G408),IF(OR(J408=Q408,ISTEXT(Y407),ISTEXT('Mortgage 1 Info Calcs'!$K$4)),0,IF(('Mortgage 1 Info Calcs'!F$7*12)&gt;C407,G407,IF(C407='Mortgage 1 Info Calcs'!F$7*12,'Mortgage 1 Info Calcs'!F$8,G407))),'Mortgage 1 Monthly Table'!G408)</f>
        <v>0</v>
      </c>
      <c r="H408" t="e">
        <f>((PMT(G408/'Mortgage 1 Variables'!E$43,('Mortgage 1 Info Calcs'!F$9*'Mortgage 1 Variables'!E$43)-C407,-J408,0)))</f>
        <v>#VALUE!</v>
      </c>
      <c r="I408">
        <f>IF(OR(ISERROR(((IPMT(G408/'Mortgage 1 Variables'!E$43,1,'Mortgage 1 Info Calcs'!F$9*'Mortgage 1 Variables'!E$43,-J408+Q408+'Mortgage 1 Info Calcs'!F$24,IF('Mortgage 1 Info Calcs'!F$5="Interest Only",-J408+Q408+'Mortgage 1 Info Calcs'!F$24,0))))),(((IPMT(G408/'Mortgage 1 Variables'!E$43,1,'Mortgage 1 Info Calcs'!F$9*'Mortgage 1 Variables'!E$43,-J$12,-J$12)))=0)),0,((IPMT(G408/'Mortgage 1 Variables'!E$43,1,'Mortgage 1 Info Calcs'!F$9*'Mortgage 1 Variables'!E$43,-J408+Q408+'Mortgage 1 Info Calcs'!F$24,IF('Mortgage 1 Info Calcs'!F$5="Interest Only",-J408+Q408+'Mortgage 1 Info Calcs'!F$24,0)))))</f>
        <v>0</v>
      </c>
      <c r="J408" t="str">
        <f>IF(Y407&gt;0,IF(ISTEXT('Mortgage 1 Info Calcs'!K$4),"0",IF(ISTEXT(Y407),Y407,Y407+(IF(ISTEXT(K408),0,K408)))),0)</f>
        <v/>
      </c>
      <c r="K408">
        <f>IF(ISBLANK('Mortgage 1 Monthly Table'!L408),0,'Mortgage 1 Monthly Table'!L408)</f>
        <v>0</v>
      </c>
      <c r="L408" t="e">
        <f>IF(ISBLANK('Mortgage 1 Monthly Table'!N408),IF('Mortgage 1 Info Calcs'!F$13="Calculated",IF('Mortgage 1 Info Calcs'!F$22="Keep Same",IF('Mortgage 1 Info Calcs'!F$5="Interest Only",IF(OR(I408&gt;L407,J408=""),I408,IF(J408&lt;L407,IF(J408&lt;L407,J408+I408,IF(L407+M407&gt;J408,L407+I408,L407)),IF(L407+M407&gt;J408,L407+I408,L407))),IF(H408&gt;L407,H408,IF(J408&gt;L407,IF(L407+M407&gt;J408,L407+I408,L407),J408+S408))),IF('Mortgage 1 Info Calcs'!F$5="Interest Only",'Mortgage 1 Monthly Calcs'!I408,'Mortgage 1 Monthly Calcs'!H408)),'Mortgage 1 Monthly Calcs'!L407),'Mortgage 1 Monthly Table'!N408)</f>
        <v>#VALUE!</v>
      </c>
      <c r="M408" t="str">
        <f>IF(ISBLANK('Mortgage 1 Monthly Table'!P408),IF(N407&gt;J408,IF(J408&gt;L407,J408-L407,0),IF(OR(OR(Y407&lt;0,ISTEXT(Y407)),ISTEXT('Mortgage 1 Info Calcs'!$K$4)),"",'Mortgage 1 Info Calcs'!F$21)),'Mortgage 1 Monthly Table'!P408)</f>
        <v/>
      </c>
      <c r="N408" t="str">
        <f t="shared" si="36"/>
        <v/>
      </c>
      <c r="O408" t="str">
        <f>IF(OR(OR(Y407&lt;0,ISTEXT(Y407)),ISTEXT('Mortgage 1 Info Calcs'!$K$4)),"",(O407+M408))</f>
        <v/>
      </c>
      <c r="P408">
        <f>IF(ISBLANK('Mortgage 1 Monthly Table'!T408),IF(ISTEXT(J408),0,IF(OR(Y407&lt;Q407,AND(Y407&lt;0,NOT(ISTEXT(Y407))),ISTEXT('Mortgage 1 Info Calcs'!$K$4)),IF(-Y407&gt;P407,-Y407,Y407-Q407),IF(J408="",0,'Mortgage 1 Info Calcs'!F$26))),'Mortgage 1 Monthly Table'!T408)</f>
        <v>0</v>
      </c>
      <c r="Q408" t="str">
        <f>IF(OR(OR(Y407&lt;0,ISTEXT(Y407)),ISTEXT('Mortgage 1 Info Calcs'!$K$4)),"",IF(O408&lt;0,Q407,(Q407+P408)))</f>
        <v/>
      </c>
      <c r="R408" t="str">
        <f>IF(OR(ISERROR(L408-S408),ISTEXT('Mortgage 1 Info Calcs'!$K$4)),"",L408-S408+M408)</f>
        <v/>
      </c>
      <c r="S408">
        <f>IF(OR(IF(ISERROR(ROUND((J408-Q408-'Mortgage 1 Info Calcs'!F$24)*(G408/12),2)),0,(J408-O408-Q408-'Mortgage 1 Info Calcs'!F$24)*(G408/12)),,,ISTEXT('Mortgage 1 Info Calcs'!K$4)),IF(((J408-Q408-'Mortgage 1 Info Calcs'!F$24)*(G408/12))&gt;0,((J408-Q408-'Mortgage 1 Info Calcs'!F$24)*(G408/12)),0),0)</f>
        <v>0</v>
      </c>
      <c r="T408" t="str">
        <f>IF(OR(ISERROR(SUM(R$12:R408)),(ISTEXT(T407)),(T407=(SUM(R$12:R408)))),"",SUM(R$12:R408))</f>
        <v/>
      </c>
      <c r="U408">
        <f>SUM(S$12:S408)</f>
        <v>93290.420445652606</v>
      </c>
      <c r="V408" t="e">
        <f>IF(ISBLANK('Mortgage 1 Info Calcs'!F$28),"",IF((O408+Q408)&gt;0,((O408+Q408)*G408/12)-((O408+Q408)*(('Mortgage 1 Info Calcs'!F$28)-('Mortgage 1 Info Calcs'!F$28*'Mortgage 1 Info Calcs'!G$29))/12),""))</f>
        <v>#VALUE!</v>
      </c>
      <c r="W408" t="e">
        <f>IF(ISTEXT(V408),"",SUM(V$12:V408))</f>
        <v>#VALUE!</v>
      </c>
      <c r="X408" t="str">
        <f>IF(OR(J408=Q408,ISTEXT(Y407),ISTEXT('Mortgage 1 Info Calcs'!$F$17)),"",IF(('Mortgage 1 Info Calcs'!F$18*12)&gt;C407+1,IF(C407='Mortgage 1 Info Calcs'!F$18*12,0,'Mortgage 1 Info Calcs'!F$19+Y408*('Mortgage 1 Info Calcs'!F$17)),'Mortgage 1 Info Calcs'!F$19))</f>
        <v/>
      </c>
      <c r="Y408" t="str">
        <f>IF(OR(ISERROR(J408-R408-M408),IF(ISERROR((J408-R408-M408)=0),"True",(J408-R408-M408)=0),ISTEXT('Mortgage 1 Info Calcs'!$K$4)),"",IF((J408&gt;(L408+M408)),(FV((G408/'Mortgage 1 Variables'!E$43),1,(L408+M408),-J408+Q408+'Mortgage 1 Info Calcs'!F$24,0))+Q408+'Mortgage 1 Info Calcs'!F$24+IF(I408&gt;0,0,-I408),""))</f>
        <v/>
      </c>
      <c r="Z408" s="67" t="e">
        <f>IF((FV(IF(G408=0,'Mortgage 1 Info Calcs'!F$8,G408)/12,1,PMT(IF(G408=0,'Mortgage 1 Info Calcs'!F$8,G408)/12,('Mortgage 1 Info Calcs'!F$9*12)-C407,-Z407,0),-Z407,0))&gt;0,(FV(IF(G408=0,'Mortgage 1 Info Calcs'!F$8,G408)/12,1,PMT(IF(G408=0,'Mortgage 1 Info Calcs'!F$8,G408)/12,('Mortgage 1 Info Calcs'!F$9*12)-C407,-Z407,0),-Z407,0)),0)</f>
        <v>#NUM!</v>
      </c>
      <c r="AA408" s="67" t="e">
        <f>IF(Z408&lt;=0,0,(IPMT(IF(G408=0,'Mortgage 1 Info Calcs'!F$8,G408)/12,1,('Mortgage 1 Info Calcs'!F$9*12)-C407,-Z407,0)))</f>
        <v>#NUM!</v>
      </c>
      <c r="AB408" s="67">
        <f>IF(C408&lt;('Mortgage 1 Info Calcs'!F$9*12),SUM(AA$12:AA408),0)</f>
        <v>0</v>
      </c>
      <c r="AC408" s="14">
        <v>397</v>
      </c>
      <c r="AD408" s="174">
        <f t="shared" si="37"/>
        <v>33.083333333333336</v>
      </c>
      <c r="AE408" s="174" t="str">
        <f>IF(Y408="","",IF(J$12+X408='Mortgage 2 Monthly calcs'!J$12+'Mortgage 2 Monthly calcs'!V408,"",IF(J$12+X408&gt;'Mortgage 2 Monthly calcs'!J$12+'Mortgage 2 Monthly calcs'!V408,IF(Y408+X408+'Mortgage 1 Info Calcs'!F$15&gt;'Mortgage 2 Monthly calcs'!W408+'Mortgage 2 Monthly calcs'!V408,"",C408),IF(Y408+X408&lt;'Mortgage 2 Monthly calcs'!W408+'Mortgage 2 Monthly calcs'!V408,"",C408))))</f>
        <v/>
      </c>
      <c r="AG408" s="16"/>
      <c r="AH408" s="16"/>
      <c r="AI408" s="15"/>
    </row>
    <row r="409" spans="2:35" ht="11.25" customHeight="1" x14ac:dyDescent="0.25">
      <c r="B409">
        <f t="shared" si="35"/>
        <v>33.166666666666664</v>
      </c>
      <c r="C409">
        <v>398</v>
      </c>
      <c r="E409" t="str">
        <f t="shared" si="34"/>
        <v/>
      </c>
      <c r="F409" t="str">
        <f>VLOOKUP('Mortgage 1 Variables'!D$9,'Mortgage 1 Variables'!B$8:C$19,2)</f>
        <v>Dec</v>
      </c>
      <c r="G409">
        <f>IF(ISBLANK('Mortgage 1 Monthly Table'!G409),IF(OR(J409=Q409,ISTEXT(Y408),ISTEXT('Mortgage 1 Info Calcs'!$K$4)),0,IF(('Mortgage 1 Info Calcs'!F$7*12)&gt;C408,G408,IF(C408='Mortgage 1 Info Calcs'!F$7*12,'Mortgage 1 Info Calcs'!F$8,G408))),'Mortgage 1 Monthly Table'!G409)</f>
        <v>0</v>
      </c>
      <c r="H409" t="e">
        <f>((PMT(G409/'Mortgage 1 Variables'!E$43,('Mortgage 1 Info Calcs'!F$9*'Mortgage 1 Variables'!E$43)-C408,-J409,0)))</f>
        <v>#VALUE!</v>
      </c>
      <c r="I409">
        <f>IF(OR(ISERROR(((IPMT(G409/'Mortgage 1 Variables'!E$43,1,'Mortgage 1 Info Calcs'!F$9*'Mortgage 1 Variables'!E$43,-J409+Q409+'Mortgage 1 Info Calcs'!F$24,IF('Mortgage 1 Info Calcs'!F$5="Interest Only",-J409+Q409+'Mortgage 1 Info Calcs'!F$24,0))))),(((IPMT(G409/'Mortgage 1 Variables'!E$43,1,'Mortgage 1 Info Calcs'!F$9*'Mortgage 1 Variables'!E$43,-J$12,-J$12)))=0)),0,((IPMT(G409/'Mortgage 1 Variables'!E$43,1,'Mortgage 1 Info Calcs'!F$9*'Mortgage 1 Variables'!E$43,-J409+Q409+'Mortgage 1 Info Calcs'!F$24,IF('Mortgage 1 Info Calcs'!F$5="Interest Only",-J409+Q409+'Mortgage 1 Info Calcs'!F$24,0)))))</f>
        <v>0</v>
      </c>
      <c r="J409" t="str">
        <f>IF(Y408&gt;0,IF(ISTEXT('Mortgage 1 Info Calcs'!K$4),"0",IF(ISTEXT(Y408),Y408,Y408+(IF(ISTEXT(K409),0,K409)))),0)</f>
        <v/>
      </c>
      <c r="K409">
        <f>IF(ISBLANK('Mortgage 1 Monthly Table'!L409),0,'Mortgage 1 Monthly Table'!L409)</f>
        <v>0</v>
      </c>
      <c r="L409" t="e">
        <f>IF(ISBLANK('Mortgage 1 Monthly Table'!N409),IF('Mortgage 1 Info Calcs'!F$13="Calculated",IF('Mortgage 1 Info Calcs'!F$22="Keep Same",IF('Mortgage 1 Info Calcs'!F$5="Interest Only",IF(OR(I409&gt;L408,J409=""),I409,IF(J409&lt;L408,IF(J409&lt;L408,J409+I409,IF(L408+M408&gt;J409,L408+I409,L408)),IF(L408+M408&gt;J409,L408+I409,L408))),IF(H409&gt;L408,H409,IF(J409&gt;L408,IF(L408+M408&gt;J409,L408+I409,L408),J409+S409))),IF('Mortgage 1 Info Calcs'!F$5="Interest Only",'Mortgage 1 Monthly Calcs'!I409,'Mortgage 1 Monthly Calcs'!H409)),'Mortgage 1 Monthly Calcs'!L408),'Mortgage 1 Monthly Table'!N409)</f>
        <v>#VALUE!</v>
      </c>
      <c r="M409" t="str">
        <f>IF(ISBLANK('Mortgage 1 Monthly Table'!P409),IF(N408&gt;J409,IF(J409&gt;L408,J409-L408,0),IF(OR(OR(Y408&lt;0,ISTEXT(Y408)),ISTEXT('Mortgage 1 Info Calcs'!$K$4)),"",'Mortgage 1 Info Calcs'!F$21)),'Mortgage 1 Monthly Table'!P409)</f>
        <v/>
      </c>
      <c r="N409" t="str">
        <f t="shared" si="36"/>
        <v/>
      </c>
      <c r="O409" t="str">
        <f>IF(OR(OR(Y408&lt;0,ISTEXT(Y408)),ISTEXT('Mortgage 1 Info Calcs'!$K$4)),"",(O408+M409))</f>
        <v/>
      </c>
      <c r="P409">
        <f>IF(ISBLANK('Mortgage 1 Monthly Table'!T409),IF(ISTEXT(J409),0,IF(OR(Y408&lt;Q408,AND(Y408&lt;0,NOT(ISTEXT(Y408))),ISTEXT('Mortgage 1 Info Calcs'!$K$4)),IF(-Y408&gt;P408,-Y408,Y408-Q408),IF(J409="",0,'Mortgage 1 Info Calcs'!F$26))),'Mortgage 1 Monthly Table'!T409)</f>
        <v>0</v>
      </c>
      <c r="Q409" t="str">
        <f>IF(OR(OR(Y408&lt;0,ISTEXT(Y408)),ISTEXT('Mortgage 1 Info Calcs'!$K$4)),"",IF(O409&lt;0,Q408,(Q408+P409)))</f>
        <v/>
      </c>
      <c r="R409" t="str">
        <f>IF(OR(ISERROR(L409-S409),ISTEXT('Mortgage 1 Info Calcs'!$K$4)),"",L409-S409+M409)</f>
        <v/>
      </c>
      <c r="S409">
        <f>IF(OR(IF(ISERROR(ROUND((J409-Q409-'Mortgage 1 Info Calcs'!F$24)*(G409/12),2)),0,(J409-O409-Q409-'Mortgage 1 Info Calcs'!F$24)*(G409/12)),,,ISTEXT('Mortgage 1 Info Calcs'!K$4)),IF(((J409-Q409-'Mortgage 1 Info Calcs'!F$24)*(G409/12))&gt;0,((J409-Q409-'Mortgage 1 Info Calcs'!F$24)*(G409/12)),0),0)</f>
        <v>0</v>
      </c>
      <c r="T409" t="str">
        <f>IF(OR(ISERROR(SUM(R$12:R409)),(ISTEXT(T408)),(T408=(SUM(R$12:R409)))),"",SUM(R$12:R409))</f>
        <v/>
      </c>
      <c r="U409">
        <f>SUM(S$12:S409)</f>
        <v>93290.420445652606</v>
      </c>
      <c r="V409" t="e">
        <f>IF(ISBLANK('Mortgage 1 Info Calcs'!F$28),"",IF((O409+Q409)&gt;0,((O409+Q409)*G409/12)-((O409+Q409)*(('Mortgage 1 Info Calcs'!F$28)-('Mortgage 1 Info Calcs'!F$28*'Mortgage 1 Info Calcs'!G$29))/12),""))</f>
        <v>#VALUE!</v>
      </c>
      <c r="W409" t="e">
        <f>IF(ISTEXT(V409),"",SUM(V$12:V409))</f>
        <v>#VALUE!</v>
      </c>
      <c r="X409" t="str">
        <f>IF(OR(J409=Q409,ISTEXT(Y408),ISTEXT('Mortgage 1 Info Calcs'!$F$17)),"",IF(('Mortgage 1 Info Calcs'!F$18*12)&gt;C408+1,IF(C408='Mortgage 1 Info Calcs'!F$18*12,0,'Mortgage 1 Info Calcs'!F$19+Y409*('Mortgage 1 Info Calcs'!F$17)),'Mortgage 1 Info Calcs'!F$19))</f>
        <v/>
      </c>
      <c r="Y409" t="str">
        <f>IF(OR(ISERROR(J409-R409-M409),IF(ISERROR((J409-R409-M409)=0),"True",(J409-R409-M409)=0),ISTEXT('Mortgage 1 Info Calcs'!$K$4)),"",IF((J409&gt;(L409+M409)),(FV((G409/'Mortgage 1 Variables'!E$43),1,(L409+M409),-J409+Q409+'Mortgage 1 Info Calcs'!F$24,0))+Q409+'Mortgage 1 Info Calcs'!F$24+IF(I409&gt;0,0,-I409),""))</f>
        <v/>
      </c>
      <c r="Z409" s="67" t="e">
        <f>IF((FV(IF(G409=0,'Mortgage 1 Info Calcs'!F$8,G409)/12,1,PMT(IF(G409=0,'Mortgage 1 Info Calcs'!F$8,G409)/12,('Mortgage 1 Info Calcs'!F$9*12)-C408,-Z408,0),-Z408,0))&gt;0,(FV(IF(G409=0,'Mortgage 1 Info Calcs'!F$8,G409)/12,1,PMT(IF(G409=0,'Mortgage 1 Info Calcs'!F$8,G409)/12,('Mortgage 1 Info Calcs'!F$9*12)-C408,-Z408,0),-Z408,0)),0)</f>
        <v>#NUM!</v>
      </c>
      <c r="AA409" s="67" t="e">
        <f>IF(Z409&lt;=0,0,(IPMT(IF(G409=0,'Mortgage 1 Info Calcs'!F$8,G409)/12,1,('Mortgage 1 Info Calcs'!F$9*12)-C408,-Z408,0)))</f>
        <v>#NUM!</v>
      </c>
      <c r="AB409" s="67">
        <f>IF(C409&lt;('Mortgage 1 Info Calcs'!F$9*12),SUM(AA$12:AA409),0)</f>
        <v>0</v>
      </c>
      <c r="AC409" s="14">
        <v>398</v>
      </c>
      <c r="AD409" s="174">
        <f t="shared" si="37"/>
        <v>33.166666666666664</v>
      </c>
      <c r="AE409" s="174" t="str">
        <f>IF(Y409="","",IF(J$12+X409='Mortgage 2 Monthly calcs'!J$12+'Mortgage 2 Monthly calcs'!V409,"",IF(J$12+X409&gt;'Mortgage 2 Monthly calcs'!J$12+'Mortgage 2 Monthly calcs'!V409,IF(Y409+X409+'Mortgage 1 Info Calcs'!F$15&gt;'Mortgage 2 Monthly calcs'!W409+'Mortgage 2 Monthly calcs'!V409,"",C409),IF(Y409+X409&lt;'Mortgage 2 Monthly calcs'!W409+'Mortgage 2 Monthly calcs'!V409,"",C409))))</f>
        <v/>
      </c>
      <c r="AG409" s="16"/>
      <c r="AH409" s="16"/>
      <c r="AI409" s="15"/>
    </row>
    <row r="410" spans="2:35" ht="11.25" customHeight="1" x14ac:dyDescent="0.25">
      <c r="B410">
        <f t="shared" si="35"/>
        <v>33.25</v>
      </c>
      <c r="C410">
        <v>399</v>
      </c>
      <c r="E410">
        <f t="shared" si="34"/>
        <v>2043</v>
      </c>
      <c r="F410" t="str">
        <f>VLOOKUP('Mortgage 1 Variables'!D$10,'Mortgage 1 Variables'!B$8:C$19,2)</f>
        <v>Jan</v>
      </c>
      <c r="G410">
        <f>IF(ISBLANK('Mortgage 1 Monthly Table'!G410),IF(OR(J410=Q410,ISTEXT(Y409),ISTEXT('Mortgage 1 Info Calcs'!$K$4)),0,IF(('Mortgage 1 Info Calcs'!F$7*12)&gt;C409,G409,IF(C409='Mortgage 1 Info Calcs'!F$7*12,'Mortgage 1 Info Calcs'!F$8,G409))),'Mortgage 1 Monthly Table'!G410)</f>
        <v>0</v>
      </c>
      <c r="H410" t="e">
        <f>((PMT(G410/'Mortgage 1 Variables'!E$43,('Mortgage 1 Info Calcs'!F$9*'Mortgage 1 Variables'!E$43)-C409,-J410,0)))</f>
        <v>#VALUE!</v>
      </c>
      <c r="I410">
        <f>IF(OR(ISERROR(((IPMT(G410/'Mortgage 1 Variables'!E$43,1,'Mortgage 1 Info Calcs'!F$9*'Mortgage 1 Variables'!E$43,-J410+Q410+'Mortgage 1 Info Calcs'!F$24,IF('Mortgage 1 Info Calcs'!F$5="Interest Only",-J410+Q410+'Mortgage 1 Info Calcs'!F$24,0))))),(((IPMT(G410/'Mortgage 1 Variables'!E$43,1,'Mortgage 1 Info Calcs'!F$9*'Mortgage 1 Variables'!E$43,-J$12,-J$12)))=0)),0,((IPMT(G410/'Mortgage 1 Variables'!E$43,1,'Mortgage 1 Info Calcs'!F$9*'Mortgage 1 Variables'!E$43,-J410+Q410+'Mortgage 1 Info Calcs'!F$24,IF('Mortgage 1 Info Calcs'!F$5="Interest Only",-J410+Q410+'Mortgage 1 Info Calcs'!F$24,0)))))</f>
        <v>0</v>
      </c>
      <c r="J410" t="str">
        <f>IF(Y409&gt;0,IF(ISTEXT('Mortgage 1 Info Calcs'!K$4),"0",IF(ISTEXT(Y409),Y409,Y409+(IF(ISTEXT(K410),0,K410)))),0)</f>
        <v/>
      </c>
      <c r="K410">
        <f>IF(ISBLANK('Mortgage 1 Monthly Table'!L410),0,'Mortgage 1 Monthly Table'!L410)</f>
        <v>0</v>
      </c>
      <c r="L410" t="e">
        <f>IF(ISBLANK('Mortgage 1 Monthly Table'!N410),IF('Mortgage 1 Info Calcs'!F$13="Calculated",IF('Mortgage 1 Info Calcs'!F$22="Keep Same",IF('Mortgage 1 Info Calcs'!F$5="Interest Only",IF(OR(I410&gt;L409,J410=""),I410,IF(J410&lt;L409,IF(J410&lt;L409,J410+I410,IF(L409+M409&gt;J410,L409+I410,L409)),IF(L409+M409&gt;J410,L409+I410,L409))),IF(H410&gt;L409,H410,IF(J410&gt;L409,IF(L409+M409&gt;J410,L409+I410,L409),J410+S410))),IF('Mortgage 1 Info Calcs'!F$5="Interest Only",'Mortgage 1 Monthly Calcs'!I410,'Mortgage 1 Monthly Calcs'!H410)),'Mortgage 1 Monthly Calcs'!L409),'Mortgage 1 Monthly Table'!N410)</f>
        <v>#VALUE!</v>
      </c>
      <c r="M410" t="str">
        <f>IF(ISBLANK('Mortgage 1 Monthly Table'!P410),IF(N409&gt;J410,IF(J410&gt;L409,J410-L409,0),IF(OR(OR(Y409&lt;0,ISTEXT(Y409)),ISTEXT('Mortgage 1 Info Calcs'!$K$4)),"",'Mortgage 1 Info Calcs'!F$21)),'Mortgage 1 Monthly Table'!P410)</f>
        <v/>
      </c>
      <c r="N410" t="str">
        <f t="shared" si="36"/>
        <v/>
      </c>
      <c r="O410" t="str">
        <f>IF(OR(OR(Y409&lt;0,ISTEXT(Y409)),ISTEXT('Mortgage 1 Info Calcs'!$K$4)),"",(O409+M410))</f>
        <v/>
      </c>
      <c r="P410">
        <f>IF(ISBLANK('Mortgage 1 Monthly Table'!T410),IF(ISTEXT(J410),0,IF(OR(Y409&lt;Q409,AND(Y409&lt;0,NOT(ISTEXT(Y409))),ISTEXT('Mortgage 1 Info Calcs'!$K$4)),IF(-Y409&gt;P409,-Y409,Y409-Q409),IF(J410="",0,'Mortgage 1 Info Calcs'!F$26))),'Mortgage 1 Monthly Table'!T410)</f>
        <v>0</v>
      </c>
      <c r="Q410" t="str">
        <f>IF(OR(OR(Y409&lt;0,ISTEXT(Y409)),ISTEXT('Mortgage 1 Info Calcs'!$K$4)),"",IF(O410&lt;0,Q409,(Q409+P410)))</f>
        <v/>
      </c>
      <c r="R410" t="str">
        <f>IF(OR(ISERROR(L410-S410),ISTEXT('Mortgage 1 Info Calcs'!$K$4)),"",L410-S410+M410)</f>
        <v/>
      </c>
      <c r="S410">
        <f>IF(OR(IF(ISERROR(ROUND((J410-Q410-'Mortgage 1 Info Calcs'!F$24)*(G410/12),2)),0,(J410-O410-Q410-'Mortgage 1 Info Calcs'!F$24)*(G410/12)),,,ISTEXT('Mortgage 1 Info Calcs'!K$4)),IF(((J410-Q410-'Mortgage 1 Info Calcs'!F$24)*(G410/12))&gt;0,((J410-Q410-'Mortgage 1 Info Calcs'!F$24)*(G410/12)),0),0)</f>
        <v>0</v>
      </c>
      <c r="T410" t="str">
        <f>IF(OR(ISERROR(SUM(R$12:R410)),(ISTEXT(T409)),(T409=(SUM(R$12:R410)))),"",SUM(R$12:R410))</f>
        <v/>
      </c>
      <c r="U410">
        <f>SUM(S$12:S410)</f>
        <v>93290.420445652606</v>
      </c>
      <c r="V410" t="e">
        <f>IF(ISBLANK('Mortgage 1 Info Calcs'!F$28),"",IF((O410+Q410)&gt;0,((O410+Q410)*G410/12)-((O410+Q410)*(('Mortgage 1 Info Calcs'!F$28)-('Mortgage 1 Info Calcs'!F$28*'Mortgage 1 Info Calcs'!G$29))/12),""))</f>
        <v>#VALUE!</v>
      </c>
      <c r="W410" t="e">
        <f>IF(ISTEXT(V410),"",SUM(V$12:V410))</f>
        <v>#VALUE!</v>
      </c>
      <c r="X410" t="str">
        <f>IF(OR(J410=Q410,ISTEXT(Y409),ISTEXT('Mortgage 1 Info Calcs'!$F$17)),"",IF(('Mortgage 1 Info Calcs'!F$18*12)&gt;C409+1,IF(C409='Mortgage 1 Info Calcs'!F$18*12,0,'Mortgage 1 Info Calcs'!F$19+Y410*('Mortgage 1 Info Calcs'!F$17)),'Mortgage 1 Info Calcs'!F$19))</f>
        <v/>
      </c>
      <c r="Y410" t="str">
        <f>IF(OR(ISERROR(J410-R410-M410),IF(ISERROR((J410-R410-M410)=0),"True",(J410-R410-M410)=0),ISTEXT('Mortgage 1 Info Calcs'!$K$4)),"",IF((J410&gt;(L410+M410)),(FV((G410/'Mortgage 1 Variables'!E$43),1,(L410+M410),-J410+Q410+'Mortgage 1 Info Calcs'!F$24,0))+Q410+'Mortgage 1 Info Calcs'!F$24+IF(I410&gt;0,0,-I410),""))</f>
        <v/>
      </c>
      <c r="Z410" s="67" t="e">
        <f>IF((FV(IF(G410=0,'Mortgage 1 Info Calcs'!F$8,G410)/12,1,PMT(IF(G410=0,'Mortgage 1 Info Calcs'!F$8,G410)/12,('Mortgage 1 Info Calcs'!F$9*12)-C409,-Z409,0),-Z409,0))&gt;0,(FV(IF(G410=0,'Mortgage 1 Info Calcs'!F$8,G410)/12,1,PMT(IF(G410=0,'Mortgage 1 Info Calcs'!F$8,G410)/12,('Mortgage 1 Info Calcs'!F$9*12)-C409,-Z409,0),-Z409,0)),0)</f>
        <v>#NUM!</v>
      </c>
      <c r="AA410" s="67" t="e">
        <f>IF(Z410&lt;=0,0,(IPMT(IF(G410=0,'Mortgage 1 Info Calcs'!F$8,G410)/12,1,('Mortgage 1 Info Calcs'!F$9*12)-C409,-Z409,0)))</f>
        <v>#NUM!</v>
      </c>
      <c r="AB410" s="67">
        <f>IF(C410&lt;('Mortgage 1 Info Calcs'!F$9*12),SUM(AA$12:AA410),0)</f>
        <v>0</v>
      </c>
      <c r="AC410" s="14">
        <v>399</v>
      </c>
      <c r="AD410" s="174">
        <f t="shared" si="37"/>
        <v>33.25</v>
      </c>
      <c r="AE410" s="174" t="str">
        <f>IF(Y410="","",IF(J$12+X410='Mortgage 2 Monthly calcs'!J$12+'Mortgage 2 Monthly calcs'!V410,"",IF(J$12+X410&gt;'Mortgage 2 Monthly calcs'!J$12+'Mortgage 2 Monthly calcs'!V410,IF(Y410+X410+'Mortgage 1 Info Calcs'!F$15&gt;'Mortgage 2 Monthly calcs'!W410+'Mortgage 2 Monthly calcs'!V410,"",C410),IF(Y410+X410&lt;'Mortgage 2 Monthly calcs'!W410+'Mortgage 2 Monthly calcs'!V410,"",C410))))</f>
        <v/>
      </c>
      <c r="AG410" s="16"/>
      <c r="AH410" s="16"/>
      <c r="AI410" s="15"/>
    </row>
    <row r="411" spans="2:35" ht="11.25" customHeight="1" x14ac:dyDescent="0.25">
      <c r="B411">
        <f t="shared" si="35"/>
        <v>33.333333333333336</v>
      </c>
      <c r="C411">
        <v>400</v>
      </c>
      <c r="D411" t="str">
        <f>IF(J1179=1,F403+1,"")</f>
        <v/>
      </c>
      <c r="E411" t="str">
        <f t="shared" si="34"/>
        <v/>
      </c>
      <c r="F411" t="str">
        <f>VLOOKUP('Mortgage 1 Variables'!D$11,'Mortgage 1 Variables'!B$8:C$19,2)</f>
        <v>Feb</v>
      </c>
      <c r="G411">
        <f>IF(ISBLANK('Mortgage 1 Monthly Table'!G411),IF(OR(J411=Q411,ISTEXT(Y410),ISTEXT('Mortgage 1 Info Calcs'!$K$4)),0,IF(('Mortgage 1 Info Calcs'!F$7*12)&gt;C410,G410,IF(C410='Mortgage 1 Info Calcs'!F$7*12,'Mortgage 1 Info Calcs'!F$8,G410))),'Mortgage 1 Monthly Table'!G411)</f>
        <v>0</v>
      </c>
      <c r="H411" t="e">
        <f>((PMT(G411/'Mortgage 1 Variables'!E$43,('Mortgage 1 Info Calcs'!F$9*'Mortgage 1 Variables'!E$43)-C410,-J411,0)))</f>
        <v>#VALUE!</v>
      </c>
      <c r="I411">
        <f>IF(OR(ISERROR(((IPMT(G411/'Mortgage 1 Variables'!E$43,1,'Mortgage 1 Info Calcs'!F$9*'Mortgage 1 Variables'!E$43,-J411+Q411+'Mortgage 1 Info Calcs'!F$24,IF('Mortgage 1 Info Calcs'!F$5="Interest Only",-J411+Q411+'Mortgage 1 Info Calcs'!F$24,0))))),(((IPMT(G411/'Mortgage 1 Variables'!E$43,1,'Mortgage 1 Info Calcs'!F$9*'Mortgage 1 Variables'!E$43,-J$12,-J$12)))=0)),0,((IPMT(G411/'Mortgage 1 Variables'!E$43,1,'Mortgage 1 Info Calcs'!F$9*'Mortgage 1 Variables'!E$43,-J411+Q411+'Mortgage 1 Info Calcs'!F$24,IF('Mortgage 1 Info Calcs'!F$5="Interest Only",-J411+Q411+'Mortgage 1 Info Calcs'!F$24,0)))))</f>
        <v>0</v>
      </c>
      <c r="J411" t="str">
        <f>IF(Y410&gt;0,IF(ISTEXT('Mortgage 1 Info Calcs'!K$4),"0",IF(ISTEXT(Y410),Y410,Y410+(IF(ISTEXT(K411),0,K411)))),0)</f>
        <v/>
      </c>
      <c r="K411">
        <f>IF(ISBLANK('Mortgage 1 Monthly Table'!L411),0,'Mortgage 1 Monthly Table'!L411)</f>
        <v>0</v>
      </c>
      <c r="L411" t="e">
        <f>IF(ISBLANK('Mortgage 1 Monthly Table'!N411),IF('Mortgage 1 Info Calcs'!F$13="Calculated",IF('Mortgage 1 Info Calcs'!F$22="Keep Same",IF('Mortgage 1 Info Calcs'!F$5="Interest Only",IF(OR(I411&gt;L410,J411=""),I411,IF(J411&lt;L410,IF(J411&lt;L410,J411+I411,IF(L410+M410&gt;J411,L410+I411,L410)),IF(L410+M410&gt;J411,L410+I411,L410))),IF(H411&gt;L410,H411,IF(J411&gt;L410,IF(L410+M410&gt;J411,L410+I411,L410),J411+S411))),IF('Mortgage 1 Info Calcs'!F$5="Interest Only",'Mortgage 1 Monthly Calcs'!I411,'Mortgage 1 Monthly Calcs'!H411)),'Mortgage 1 Monthly Calcs'!L410),'Mortgage 1 Monthly Table'!N411)</f>
        <v>#VALUE!</v>
      </c>
      <c r="M411" t="str">
        <f>IF(ISBLANK('Mortgage 1 Monthly Table'!P411),IF(N410&gt;J411,IF(J411&gt;L410,J411-L410,0),IF(OR(OR(Y410&lt;0,ISTEXT(Y410)),ISTEXT('Mortgage 1 Info Calcs'!$K$4)),"",'Mortgage 1 Info Calcs'!F$21)),'Mortgage 1 Monthly Table'!P411)</f>
        <v/>
      </c>
      <c r="N411" t="str">
        <f t="shared" si="36"/>
        <v/>
      </c>
      <c r="O411" t="str">
        <f>IF(OR(OR(Y410&lt;0,ISTEXT(Y410)),ISTEXT('Mortgage 1 Info Calcs'!$K$4)),"",(O410+M411))</f>
        <v/>
      </c>
      <c r="P411">
        <f>IF(ISBLANK('Mortgage 1 Monthly Table'!T411),IF(ISTEXT(J411),0,IF(OR(Y410&lt;Q410,AND(Y410&lt;0,NOT(ISTEXT(Y410))),ISTEXT('Mortgage 1 Info Calcs'!$K$4)),IF(-Y410&gt;P410,-Y410,Y410-Q410),IF(J411="",0,'Mortgage 1 Info Calcs'!F$26))),'Mortgage 1 Monthly Table'!T411)</f>
        <v>0</v>
      </c>
      <c r="Q411" t="str">
        <f>IF(OR(OR(Y410&lt;0,ISTEXT(Y410)),ISTEXT('Mortgage 1 Info Calcs'!$K$4)),"",IF(O411&lt;0,Q410,(Q410+P411)))</f>
        <v/>
      </c>
      <c r="R411" t="str">
        <f>IF(OR(ISERROR(L411-S411),ISTEXT('Mortgage 1 Info Calcs'!$K$4)),"",L411-S411+M411)</f>
        <v/>
      </c>
      <c r="S411">
        <f>IF(OR(IF(ISERROR(ROUND((J411-Q411-'Mortgage 1 Info Calcs'!F$24)*(G411/12),2)),0,(J411-O411-Q411-'Mortgage 1 Info Calcs'!F$24)*(G411/12)),,,ISTEXT('Mortgage 1 Info Calcs'!K$4)),IF(((J411-Q411-'Mortgage 1 Info Calcs'!F$24)*(G411/12))&gt;0,((J411-Q411-'Mortgage 1 Info Calcs'!F$24)*(G411/12)),0),0)</f>
        <v>0</v>
      </c>
      <c r="T411" t="str">
        <f>IF(OR(ISERROR(SUM(R$12:R411)),(ISTEXT(T410)),(T410=(SUM(R$12:R411)))),"",SUM(R$12:R411))</f>
        <v/>
      </c>
      <c r="U411">
        <f>SUM(S$12:S411)</f>
        <v>93290.420445652606</v>
      </c>
      <c r="V411" t="e">
        <f>IF(ISBLANK('Mortgage 1 Info Calcs'!F$28),"",IF((O411+Q411)&gt;0,((O411+Q411)*G411/12)-((O411+Q411)*(('Mortgage 1 Info Calcs'!F$28)-('Mortgage 1 Info Calcs'!F$28*'Mortgage 1 Info Calcs'!G$29))/12),""))</f>
        <v>#VALUE!</v>
      </c>
      <c r="W411" t="e">
        <f>IF(ISTEXT(V411),"",SUM(V$12:V411))</f>
        <v>#VALUE!</v>
      </c>
      <c r="X411" t="str">
        <f>IF(OR(J411=Q411,ISTEXT(Y410),ISTEXT('Mortgage 1 Info Calcs'!$F$17)),"",IF(('Mortgage 1 Info Calcs'!F$18*12)&gt;C410+1,IF(C410='Mortgage 1 Info Calcs'!F$18*12,0,'Mortgage 1 Info Calcs'!F$19+Y411*('Mortgage 1 Info Calcs'!F$17)),'Mortgage 1 Info Calcs'!F$19))</f>
        <v/>
      </c>
      <c r="Y411" t="str">
        <f>IF(OR(ISERROR(J411-R411-M411),IF(ISERROR((J411-R411-M411)=0),"True",(J411-R411-M411)=0),ISTEXT('Mortgage 1 Info Calcs'!$K$4)),"",IF((J411&gt;(L411+M411)),(FV((G411/'Mortgage 1 Variables'!E$43),1,(L411+M411),-J411+Q411+'Mortgage 1 Info Calcs'!F$24,0))+Q411+'Mortgage 1 Info Calcs'!F$24+IF(I411&gt;0,0,-I411),""))</f>
        <v/>
      </c>
      <c r="Z411" s="67" t="e">
        <f>IF((FV(IF(G411=0,'Mortgage 1 Info Calcs'!F$8,G411)/12,1,PMT(IF(G411=0,'Mortgage 1 Info Calcs'!F$8,G411)/12,('Mortgage 1 Info Calcs'!F$9*12)-C410,-Z410,0),-Z410,0))&gt;0,(FV(IF(G411=0,'Mortgage 1 Info Calcs'!F$8,G411)/12,1,PMT(IF(G411=0,'Mortgage 1 Info Calcs'!F$8,G411)/12,('Mortgage 1 Info Calcs'!F$9*12)-C410,-Z410,0),-Z410,0)),0)</f>
        <v>#NUM!</v>
      </c>
      <c r="AA411" s="67" t="e">
        <f>IF(Z411&lt;=0,0,(IPMT(IF(G411=0,'Mortgage 1 Info Calcs'!F$8,G411)/12,1,('Mortgage 1 Info Calcs'!F$9*12)-C410,-Z410,0)))</f>
        <v>#NUM!</v>
      </c>
      <c r="AB411" s="67">
        <f>IF(C411&lt;('Mortgage 1 Info Calcs'!F$9*12),SUM(AA$12:AA411),0)</f>
        <v>0</v>
      </c>
      <c r="AC411" s="14">
        <v>400</v>
      </c>
      <c r="AD411" s="174">
        <f t="shared" si="37"/>
        <v>33.333333333333336</v>
      </c>
      <c r="AE411" s="174" t="str">
        <f>IF(Y411="","",IF(J$12+X411='Mortgage 2 Monthly calcs'!J$12+'Mortgage 2 Monthly calcs'!V411,"",IF(J$12+X411&gt;'Mortgage 2 Monthly calcs'!J$12+'Mortgage 2 Monthly calcs'!V411,IF(Y411+X411+'Mortgage 1 Info Calcs'!F$15&gt;'Mortgage 2 Monthly calcs'!W411+'Mortgage 2 Monthly calcs'!V411,"",C411),IF(Y411+X411&lt;'Mortgage 2 Monthly calcs'!W411+'Mortgage 2 Monthly calcs'!V411,"",C411))))</f>
        <v/>
      </c>
      <c r="AG411" s="16"/>
      <c r="AH411" s="16"/>
      <c r="AI411" s="15"/>
    </row>
    <row r="412" spans="2:35" ht="11.25" customHeight="1" x14ac:dyDescent="0.25">
      <c r="B412">
        <f t="shared" si="35"/>
        <v>33.416666666666664</v>
      </c>
      <c r="C412">
        <v>401</v>
      </c>
      <c r="D412" t="str">
        <f>IF(J1180=1,F403+1,"")</f>
        <v/>
      </c>
      <c r="E412" t="str">
        <f t="shared" ref="E412:E475" si="38">IF(ISNUMBER(E400),E400+1,"")</f>
        <v/>
      </c>
      <c r="F412" t="str">
        <f>VLOOKUP('Mortgage 1 Variables'!D$12,'Mortgage 1 Variables'!B$8:C$19,2)</f>
        <v>Mar</v>
      </c>
      <c r="G412">
        <f>IF(ISBLANK('Mortgage 1 Monthly Table'!G412),IF(OR(J412=Q412,ISTEXT(Y411),ISTEXT('Mortgage 1 Info Calcs'!$K$4)),0,IF(('Mortgage 1 Info Calcs'!F$7*12)&gt;C411,G411,IF(C411='Mortgage 1 Info Calcs'!F$7*12,'Mortgage 1 Info Calcs'!F$8,G411))),'Mortgage 1 Monthly Table'!G412)</f>
        <v>0</v>
      </c>
      <c r="H412" t="e">
        <f>((PMT(G412/'Mortgage 1 Variables'!E$43,('Mortgage 1 Info Calcs'!F$9*'Mortgage 1 Variables'!E$43)-C411,-J412,0)))</f>
        <v>#VALUE!</v>
      </c>
      <c r="I412">
        <f>IF(OR(ISERROR(((IPMT(G412/'Mortgage 1 Variables'!E$43,1,'Mortgage 1 Info Calcs'!F$9*'Mortgage 1 Variables'!E$43,-J412+Q412+'Mortgage 1 Info Calcs'!F$24,IF('Mortgage 1 Info Calcs'!F$5="Interest Only",-J412+Q412+'Mortgage 1 Info Calcs'!F$24,0))))),(((IPMT(G412/'Mortgage 1 Variables'!E$43,1,'Mortgage 1 Info Calcs'!F$9*'Mortgage 1 Variables'!E$43,-J$12,-J$12)))=0)),0,((IPMT(G412/'Mortgage 1 Variables'!E$43,1,'Mortgage 1 Info Calcs'!F$9*'Mortgage 1 Variables'!E$43,-J412+Q412+'Mortgage 1 Info Calcs'!F$24,IF('Mortgage 1 Info Calcs'!F$5="Interest Only",-J412+Q412+'Mortgage 1 Info Calcs'!F$24,0)))))</f>
        <v>0</v>
      </c>
      <c r="J412" t="str">
        <f>IF(Y411&gt;0,IF(ISTEXT('Mortgage 1 Info Calcs'!K$4),"0",IF(ISTEXT(Y411),Y411,Y411+(IF(ISTEXT(K412),0,K412)))),0)</f>
        <v/>
      </c>
      <c r="K412">
        <f>IF(ISBLANK('Mortgage 1 Monthly Table'!L412),0,'Mortgage 1 Monthly Table'!L412)</f>
        <v>0</v>
      </c>
      <c r="L412" t="e">
        <f>IF(ISBLANK('Mortgage 1 Monthly Table'!N412),IF('Mortgage 1 Info Calcs'!F$13="Calculated",IF('Mortgage 1 Info Calcs'!F$22="Keep Same",IF('Mortgage 1 Info Calcs'!F$5="Interest Only",IF(OR(I412&gt;L411,J412=""),I412,IF(J412&lt;L411,IF(J412&lt;L411,J412+I412,IF(L411+M411&gt;J412,L411+I412,L411)),IF(L411+M411&gt;J412,L411+I412,L411))),IF(H412&gt;L411,H412,IF(J412&gt;L411,IF(L411+M411&gt;J412,L411+I412,L411),J412+S412))),IF('Mortgage 1 Info Calcs'!F$5="Interest Only",'Mortgage 1 Monthly Calcs'!I412,'Mortgage 1 Monthly Calcs'!H412)),'Mortgage 1 Monthly Calcs'!L411),'Mortgage 1 Monthly Table'!N412)</f>
        <v>#VALUE!</v>
      </c>
      <c r="M412" t="str">
        <f>IF(ISBLANK('Mortgage 1 Monthly Table'!P412),IF(N411&gt;J412,IF(J412&gt;L411,J412-L411,0),IF(OR(OR(Y411&lt;0,ISTEXT(Y411)),ISTEXT('Mortgage 1 Info Calcs'!$K$4)),"",'Mortgage 1 Info Calcs'!F$21)),'Mortgage 1 Monthly Table'!P412)</f>
        <v/>
      </c>
      <c r="N412" t="str">
        <f t="shared" si="36"/>
        <v/>
      </c>
      <c r="O412" t="str">
        <f>IF(OR(OR(Y411&lt;0,ISTEXT(Y411)),ISTEXT('Mortgage 1 Info Calcs'!$K$4)),"",(O411+M412))</f>
        <v/>
      </c>
      <c r="P412">
        <f>IF(ISBLANK('Mortgage 1 Monthly Table'!T412),IF(ISTEXT(J412),0,IF(OR(Y411&lt;Q411,AND(Y411&lt;0,NOT(ISTEXT(Y411))),ISTEXT('Mortgage 1 Info Calcs'!$K$4)),IF(-Y411&gt;P411,-Y411,Y411-Q411),IF(J412="",0,'Mortgage 1 Info Calcs'!F$26))),'Mortgage 1 Monthly Table'!T412)</f>
        <v>0</v>
      </c>
      <c r="Q412" t="str">
        <f>IF(OR(OR(Y411&lt;0,ISTEXT(Y411)),ISTEXT('Mortgage 1 Info Calcs'!$K$4)),"",IF(O412&lt;0,Q411,(Q411+P412)))</f>
        <v/>
      </c>
      <c r="R412" t="str">
        <f>IF(OR(ISERROR(L412-S412),ISTEXT('Mortgage 1 Info Calcs'!$K$4)),"",L412-S412+M412)</f>
        <v/>
      </c>
      <c r="S412">
        <f>IF(OR(IF(ISERROR(ROUND((J412-Q412-'Mortgage 1 Info Calcs'!F$24)*(G412/12),2)),0,(J412-O412-Q412-'Mortgage 1 Info Calcs'!F$24)*(G412/12)),,,ISTEXT('Mortgage 1 Info Calcs'!K$4)),IF(((J412-Q412-'Mortgage 1 Info Calcs'!F$24)*(G412/12))&gt;0,((J412-Q412-'Mortgage 1 Info Calcs'!F$24)*(G412/12)),0),0)</f>
        <v>0</v>
      </c>
      <c r="T412" t="str">
        <f>IF(OR(ISERROR(SUM(R$12:R412)),(ISTEXT(T411)),(T411=(SUM(R$12:R412)))),"",SUM(R$12:R412))</f>
        <v/>
      </c>
      <c r="U412">
        <f>SUM(S$12:S412)</f>
        <v>93290.420445652606</v>
      </c>
      <c r="V412" t="e">
        <f>IF(ISBLANK('Mortgage 1 Info Calcs'!F$28),"",IF((O412+Q412)&gt;0,((O412+Q412)*G412/12)-((O412+Q412)*(('Mortgage 1 Info Calcs'!F$28)-('Mortgage 1 Info Calcs'!F$28*'Mortgage 1 Info Calcs'!G$29))/12),""))</f>
        <v>#VALUE!</v>
      </c>
      <c r="W412" t="e">
        <f>IF(ISTEXT(V412),"",SUM(V$12:V412))</f>
        <v>#VALUE!</v>
      </c>
      <c r="X412" t="str">
        <f>IF(OR(J412=Q412,ISTEXT(Y411),ISTEXT('Mortgage 1 Info Calcs'!$F$17)),"",IF(('Mortgage 1 Info Calcs'!F$18*12)&gt;C411+1,IF(C411='Mortgage 1 Info Calcs'!F$18*12,0,'Mortgage 1 Info Calcs'!F$19+Y412*('Mortgage 1 Info Calcs'!F$17)),'Mortgage 1 Info Calcs'!F$19))</f>
        <v/>
      </c>
      <c r="Y412" t="str">
        <f>IF(OR(ISERROR(J412-R412-M412),IF(ISERROR((J412-R412-M412)=0),"True",(J412-R412-M412)=0),ISTEXT('Mortgage 1 Info Calcs'!$K$4)),"",IF((J412&gt;(L412+M412)),(FV((G412/'Mortgage 1 Variables'!E$43),1,(L412+M412),-J412+Q412+'Mortgage 1 Info Calcs'!F$24,0))+Q412+'Mortgage 1 Info Calcs'!F$24+IF(I412&gt;0,0,-I412),""))</f>
        <v/>
      </c>
      <c r="Z412" s="67" t="e">
        <f>IF((FV(IF(G412=0,'Mortgage 1 Info Calcs'!F$8,G412)/12,1,PMT(IF(G412=0,'Mortgage 1 Info Calcs'!F$8,G412)/12,('Mortgage 1 Info Calcs'!F$9*12)-C411,-Z411,0),-Z411,0))&gt;0,(FV(IF(G412=0,'Mortgage 1 Info Calcs'!F$8,G412)/12,1,PMT(IF(G412=0,'Mortgage 1 Info Calcs'!F$8,G412)/12,('Mortgage 1 Info Calcs'!F$9*12)-C411,-Z411,0),-Z411,0)),0)</f>
        <v>#NUM!</v>
      </c>
      <c r="AA412" s="67" t="e">
        <f>IF(Z412&lt;=0,0,(IPMT(IF(G412=0,'Mortgage 1 Info Calcs'!F$8,G412)/12,1,('Mortgage 1 Info Calcs'!F$9*12)-C411,-Z411,0)))</f>
        <v>#NUM!</v>
      </c>
      <c r="AB412" s="67">
        <f>IF(C412&lt;('Mortgage 1 Info Calcs'!F$9*12),SUM(AA$12:AA412),0)</f>
        <v>0</v>
      </c>
      <c r="AC412" s="14">
        <v>401</v>
      </c>
      <c r="AD412" s="174">
        <f t="shared" si="37"/>
        <v>33.416666666666664</v>
      </c>
      <c r="AE412" s="174" t="str">
        <f>IF(Y412="","",IF(J$12+X412='Mortgage 2 Monthly calcs'!J$12+'Mortgage 2 Monthly calcs'!V412,"",IF(J$12+X412&gt;'Mortgage 2 Monthly calcs'!J$12+'Mortgage 2 Monthly calcs'!V412,IF(Y412+X412+'Mortgage 1 Info Calcs'!F$15&gt;'Mortgage 2 Monthly calcs'!W412+'Mortgage 2 Monthly calcs'!V412,"",C412),IF(Y412+X412&lt;'Mortgage 2 Monthly calcs'!W412+'Mortgage 2 Monthly calcs'!V412,"",C412))))</f>
        <v/>
      </c>
      <c r="AG412" s="16"/>
      <c r="AH412" s="16"/>
      <c r="AI412" s="15"/>
    </row>
    <row r="413" spans="2:35" ht="11.25" customHeight="1" x14ac:dyDescent="0.25">
      <c r="B413">
        <f t="shared" si="35"/>
        <v>33.5</v>
      </c>
      <c r="C413">
        <v>402</v>
      </c>
      <c r="D413" t="str">
        <f>IF(J1181=1,F403+1,"")</f>
        <v/>
      </c>
      <c r="E413" t="str">
        <f t="shared" si="38"/>
        <v/>
      </c>
      <c r="F413" t="str">
        <f>VLOOKUP('Mortgage 1 Variables'!D$13,'Mortgage 1 Variables'!B$8:C$19,2)</f>
        <v>Apr</v>
      </c>
      <c r="G413">
        <f>IF(ISBLANK('Mortgage 1 Monthly Table'!G413),IF(OR(J413=Q413,ISTEXT(Y412),ISTEXT('Mortgage 1 Info Calcs'!$K$4)),0,IF(('Mortgage 1 Info Calcs'!F$7*12)&gt;C412,G412,IF(C412='Mortgage 1 Info Calcs'!F$7*12,'Mortgage 1 Info Calcs'!F$8,G412))),'Mortgage 1 Monthly Table'!G413)</f>
        <v>0</v>
      </c>
      <c r="H413" t="e">
        <f>((PMT(G413/'Mortgage 1 Variables'!E$43,('Mortgage 1 Info Calcs'!F$9*'Mortgage 1 Variables'!E$43)-C412,-J413,0)))</f>
        <v>#VALUE!</v>
      </c>
      <c r="I413">
        <f>IF(OR(ISERROR(((IPMT(G413/'Mortgage 1 Variables'!E$43,1,'Mortgage 1 Info Calcs'!F$9*'Mortgage 1 Variables'!E$43,-J413+Q413+'Mortgage 1 Info Calcs'!F$24,IF('Mortgage 1 Info Calcs'!F$5="Interest Only",-J413+Q413+'Mortgage 1 Info Calcs'!F$24,0))))),(((IPMT(G413/'Mortgage 1 Variables'!E$43,1,'Mortgage 1 Info Calcs'!F$9*'Mortgage 1 Variables'!E$43,-J$12,-J$12)))=0)),0,((IPMT(G413/'Mortgage 1 Variables'!E$43,1,'Mortgage 1 Info Calcs'!F$9*'Mortgage 1 Variables'!E$43,-J413+Q413+'Mortgage 1 Info Calcs'!F$24,IF('Mortgage 1 Info Calcs'!F$5="Interest Only",-J413+Q413+'Mortgage 1 Info Calcs'!F$24,0)))))</f>
        <v>0</v>
      </c>
      <c r="J413" t="str">
        <f>IF(Y412&gt;0,IF(ISTEXT('Mortgage 1 Info Calcs'!K$4),"0",IF(ISTEXT(Y412),Y412,Y412+(IF(ISTEXT(K413),0,K413)))),0)</f>
        <v/>
      </c>
      <c r="K413">
        <f>IF(ISBLANK('Mortgage 1 Monthly Table'!L413),0,'Mortgage 1 Monthly Table'!L413)</f>
        <v>0</v>
      </c>
      <c r="L413" t="e">
        <f>IF(ISBLANK('Mortgage 1 Monthly Table'!N413),IF('Mortgage 1 Info Calcs'!F$13="Calculated",IF('Mortgage 1 Info Calcs'!F$22="Keep Same",IF('Mortgage 1 Info Calcs'!F$5="Interest Only",IF(OR(I413&gt;L412,J413=""),I413,IF(J413&lt;L412,IF(J413&lt;L412,J413+I413,IF(L412+M412&gt;J413,L412+I413,L412)),IF(L412+M412&gt;J413,L412+I413,L412))),IF(H413&gt;L412,H413,IF(J413&gt;L412,IF(L412+M412&gt;J413,L412+I413,L412),J413+S413))),IF('Mortgage 1 Info Calcs'!F$5="Interest Only",'Mortgage 1 Monthly Calcs'!I413,'Mortgage 1 Monthly Calcs'!H413)),'Mortgage 1 Monthly Calcs'!L412),'Mortgage 1 Monthly Table'!N413)</f>
        <v>#VALUE!</v>
      </c>
      <c r="M413" t="str">
        <f>IF(ISBLANK('Mortgage 1 Monthly Table'!P413),IF(N412&gt;J413,IF(J413&gt;L412,J413-L412,0),IF(OR(OR(Y412&lt;0,ISTEXT(Y412)),ISTEXT('Mortgage 1 Info Calcs'!$K$4)),"",'Mortgage 1 Info Calcs'!F$21)),'Mortgage 1 Monthly Table'!P413)</f>
        <v/>
      </c>
      <c r="N413" t="str">
        <f t="shared" si="36"/>
        <v/>
      </c>
      <c r="O413" t="str">
        <f>IF(OR(OR(Y412&lt;0,ISTEXT(Y412)),ISTEXT('Mortgage 1 Info Calcs'!$K$4)),"",(O412+M413))</f>
        <v/>
      </c>
      <c r="P413">
        <f>IF(ISBLANK('Mortgage 1 Monthly Table'!T413),IF(ISTEXT(J413),0,IF(OR(Y412&lt;Q412,AND(Y412&lt;0,NOT(ISTEXT(Y412))),ISTEXT('Mortgage 1 Info Calcs'!$K$4)),IF(-Y412&gt;P412,-Y412,Y412-Q412),IF(J413="",0,'Mortgage 1 Info Calcs'!F$26))),'Mortgage 1 Monthly Table'!T413)</f>
        <v>0</v>
      </c>
      <c r="Q413" t="str">
        <f>IF(OR(OR(Y412&lt;0,ISTEXT(Y412)),ISTEXT('Mortgage 1 Info Calcs'!$K$4)),"",IF(O413&lt;0,Q412,(Q412+P413)))</f>
        <v/>
      </c>
      <c r="R413" t="str">
        <f>IF(OR(ISERROR(L413-S413),ISTEXT('Mortgage 1 Info Calcs'!$K$4)),"",L413-S413+M413)</f>
        <v/>
      </c>
      <c r="S413">
        <f>IF(OR(IF(ISERROR(ROUND((J413-Q413-'Mortgage 1 Info Calcs'!F$24)*(G413/12),2)),0,(J413-O413-Q413-'Mortgage 1 Info Calcs'!F$24)*(G413/12)),,,ISTEXT('Mortgage 1 Info Calcs'!K$4)),IF(((J413-Q413-'Mortgage 1 Info Calcs'!F$24)*(G413/12))&gt;0,((J413-Q413-'Mortgage 1 Info Calcs'!F$24)*(G413/12)),0),0)</f>
        <v>0</v>
      </c>
      <c r="T413" t="str">
        <f>IF(OR(ISERROR(SUM(R$12:R413)),(ISTEXT(T412)),(T412=(SUM(R$12:R413)))),"",SUM(R$12:R413))</f>
        <v/>
      </c>
      <c r="U413">
        <f>SUM(S$12:S413)</f>
        <v>93290.420445652606</v>
      </c>
      <c r="V413" t="e">
        <f>IF(ISBLANK('Mortgage 1 Info Calcs'!F$28),"",IF((O413+Q413)&gt;0,((O413+Q413)*G413/12)-((O413+Q413)*(('Mortgage 1 Info Calcs'!F$28)-('Mortgage 1 Info Calcs'!F$28*'Mortgage 1 Info Calcs'!G$29))/12),""))</f>
        <v>#VALUE!</v>
      </c>
      <c r="W413" t="e">
        <f>IF(ISTEXT(V413),"",SUM(V$12:V413))</f>
        <v>#VALUE!</v>
      </c>
      <c r="X413" t="str">
        <f>IF(OR(J413=Q413,ISTEXT(Y412),ISTEXT('Mortgage 1 Info Calcs'!$F$17)),"",IF(('Mortgage 1 Info Calcs'!F$18*12)&gt;C412+1,IF(C412='Mortgage 1 Info Calcs'!F$18*12,0,'Mortgage 1 Info Calcs'!F$19+Y413*('Mortgage 1 Info Calcs'!F$17)),'Mortgage 1 Info Calcs'!F$19))</f>
        <v/>
      </c>
      <c r="Y413" t="str">
        <f>IF(OR(ISERROR(J413-R413-M413),IF(ISERROR((J413-R413-M413)=0),"True",(J413-R413-M413)=0),ISTEXT('Mortgage 1 Info Calcs'!$K$4)),"",IF((J413&gt;(L413+M413)),(FV((G413/'Mortgage 1 Variables'!E$43),1,(L413+M413),-J413+Q413+'Mortgage 1 Info Calcs'!F$24,0))+Q413+'Mortgage 1 Info Calcs'!F$24+IF(I413&gt;0,0,-I413),""))</f>
        <v/>
      </c>
      <c r="Z413" s="67" t="e">
        <f>IF((FV(IF(G413=0,'Mortgage 1 Info Calcs'!F$8,G413)/12,1,PMT(IF(G413=0,'Mortgage 1 Info Calcs'!F$8,G413)/12,('Mortgage 1 Info Calcs'!F$9*12)-C412,-Z412,0),-Z412,0))&gt;0,(FV(IF(G413=0,'Mortgage 1 Info Calcs'!F$8,G413)/12,1,PMT(IF(G413=0,'Mortgage 1 Info Calcs'!F$8,G413)/12,('Mortgage 1 Info Calcs'!F$9*12)-C412,-Z412,0),-Z412,0)),0)</f>
        <v>#NUM!</v>
      </c>
      <c r="AA413" s="67" t="e">
        <f>IF(Z413&lt;=0,0,(IPMT(IF(G413=0,'Mortgage 1 Info Calcs'!F$8,G413)/12,1,('Mortgage 1 Info Calcs'!F$9*12)-C412,-Z412,0)))</f>
        <v>#NUM!</v>
      </c>
      <c r="AB413" s="67">
        <f>IF(C413&lt;('Mortgage 1 Info Calcs'!F$9*12),SUM(AA$12:AA413),0)</f>
        <v>0</v>
      </c>
      <c r="AC413" s="14">
        <v>402</v>
      </c>
      <c r="AD413" s="174">
        <f t="shared" si="37"/>
        <v>33.5</v>
      </c>
      <c r="AE413" s="174" t="str">
        <f>IF(Y413="","",IF(J$12+X413='Mortgage 2 Monthly calcs'!J$12+'Mortgage 2 Monthly calcs'!V413,"",IF(J$12+X413&gt;'Mortgage 2 Monthly calcs'!J$12+'Mortgage 2 Monthly calcs'!V413,IF(Y413+X413+'Mortgage 1 Info Calcs'!F$15&gt;'Mortgage 2 Monthly calcs'!W413+'Mortgage 2 Monthly calcs'!V413,"",C413),IF(Y413+X413&lt;'Mortgage 2 Monthly calcs'!W413+'Mortgage 2 Monthly calcs'!V413,"",C413))))</f>
        <v/>
      </c>
      <c r="AG413" s="16"/>
      <c r="AH413" s="16"/>
      <c r="AI413" s="15"/>
    </row>
    <row r="414" spans="2:35" ht="11.25" customHeight="1" x14ac:dyDescent="0.25">
      <c r="B414">
        <f t="shared" si="35"/>
        <v>33.583333333333336</v>
      </c>
      <c r="C414">
        <v>403</v>
      </c>
      <c r="D414" t="str">
        <f>IF(J1182=1,F403+1,"")</f>
        <v/>
      </c>
      <c r="E414" t="str">
        <f t="shared" si="38"/>
        <v/>
      </c>
      <c r="F414" t="str">
        <f>VLOOKUP('Mortgage 1 Variables'!D$14,'Mortgage 1 Variables'!B$8:C$19,2)</f>
        <v>May</v>
      </c>
      <c r="G414">
        <f>IF(ISBLANK('Mortgage 1 Monthly Table'!G414),IF(OR(J414=Q414,ISTEXT(Y413),ISTEXT('Mortgage 1 Info Calcs'!$K$4)),0,IF(('Mortgage 1 Info Calcs'!F$7*12)&gt;C413,G413,IF(C413='Mortgage 1 Info Calcs'!F$7*12,'Mortgage 1 Info Calcs'!F$8,G413))),'Mortgage 1 Monthly Table'!G414)</f>
        <v>0</v>
      </c>
      <c r="H414" t="e">
        <f>((PMT(G414/'Mortgage 1 Variables'!E$43,('Mortgage 1 Info Calcs'!F$9*'Mortgage 1 Variables'!E$43)-C413,-J414,0)))</f>
        <v>#VALUE!</v>
      </c>
      <c r="I414">
        <f>IF(OR(ISERROR(((IPMT(G414/'Mortgage 1 Variables'!E$43,1,'Mortgage 1 Info Calcs'!F$9*'Mortgage 1 Variables'!E$43,-J414+Q414+'Mortgage 1 Info Calcs'!F$24,IF('Mortgage 1 Info Calcs'!F$5="Interest Only",-J414+Q414+'Mortgage 1 Info Calcs'!F$24,0))))),(((IPMT(G414/'Mortgage 1 Variables'!E$43,1,'Mortgage 1 Info Calcs'!F$9*'Mortgage 1 Variables'!E$43,-J$12,-J$12)))=0)),0,((IPMT(G414/'Mortgage 1 Variables'!E$43,1,'Mortgage 1 Info Calcs'!F$9*'Mortgage 1 Variables'!E$43,-J414+Q414+'Mortgage 1 Info Calcs'!F$24,IF('Mortgage 1 Info Calcs'!F$5="Interest Only",-J414+Q414+'Mortgage 1 Info Calcs'!F$24,0)))))</f>
        <v>0</v>
      </c>
      <c r="J414" t="str">
        <f>IF(Y413&gt;0,IF(ISTEXT('Mortgage 1 Info Calcs'!K$4),"0",IF(ISTEXT(Y413),Y413,Y413+(IF(ISTEXT(K414),0,K414)))),0)</f>
        <v/>
      </c>
      <c r="K414">
        <f>IF(ISBLANK('Mortgage 1 Monthly Table'!L414),0,'Mortgage 1 Monthly Table'!L414)</f>
        <v>0</v>
      </c>
      <c r="L414" t="e">
        <f>IF(ISBLANK('Mortgage 1 Monthly Table'!N414),IF('Mortgage 1 Info Calcs'!F$13="Calculated",IF('Mortgage 1 Info Calcs'!F$22="Keep Same",IF('Mortgage 1 Info Calcs'!F$5="Interest Only",IF(OR(I414&gt;L413,J414=""),I414,IF(J414&lt;L413,IF(J414&lt;L413,J414+I414,IF(L413+M413&gt;J414,L413+I414,L413)),IF(L413+M413&gt;J414,L413+I414,L413))),IF(H414&gt;L413,H414,IF(J414&gt;L413,IF(L413+M413&gt;J414,L413+I414,L413),J414+S414))),IF('Mortgage 1 Info Calcs'!F$5="Interest Only",'Mortgage 1 Monthly Calcs'!I414,'Mortgage 1 Monthly Calcs'!H414)),'Mortgage 1 Monthly Calcs'!L413),'Mortgage 1 Monthly Table'!N414)</f>
        <v>#VALUE!</v>
      </c>
      <c r="M414" t="str">
        <f>IF(ISBLANK('Mortgage 1 Monthly Table'!P414),IF(N413&gt;J414,IF(J414&gt;L413,J414-L413,0),IF(OR(OR(Y413&lt;0,ISTEXT(Y413)),ISTEXT('Mortgage 1 Info Calcs'!$K$4)),"",'Mortgage 1 Info Calcs'!F$21)),'Mortgage 1 Monthly Table'!P414)</f>
        <v/>
      </c>
      <c r="N414" t="str">
        <f t="shared" si="36"/>
        <v/>
      </c>
      <c r="O414" t="str">
        <f>IF(OR(OR(Y413&lt;0,ISTEXT(Y413)),ISTEXT('Mortgage 1 Info Calcs'!$K$4)),"",(O413+M414))</f>
        <v/>
      </c>
      <c r="P414">
        <f>IF(ISBLANK('Mortgage 1 Monthly Table'!T414),IF(ISTEXT(J414),0,IF(OR(Y413&lt;Q413,AND(Y413&lt;0,NOT(ISTEXT(Y413))),ISTEXT('Mortgage 1 Info Calcs'!$K$4)),IF(-Y413&gt;P413,-Y413,Y413-Q413),IF(J414="",0,'Mortgage 1 Info Calcs'!F$26))),'Mortgage 1 Monthly Table'!T414)</f>
        <v>0</v>
      </c>
      <c r="Q414" t="str">
        <f>IF(OR(OR(Y413&lt;0,ISTEXT(Y413)),ISTEXT('Mortgage 1 Info Calcs'!$K$4)),"",IF(O414&lt;0,Q413,(Q413+P414)))</f>
        <v/>
      </c>
      <c r="R414" t="str">
        <f>IF(OR(ISERROR(L414-S414),ISTEXT('Mortgage 1 Info Calcs'!$K$4)),"",L414-S414+M414)</f>
        <v/>
      </c>
      <c r="S414">
        <f>IF(OR(IF(ISERROR(ROUND((J414-Q414-'Mortgage 1 Info Calcs'!F$24)*(G414/12),2)),0,(J414-O414-Q414-'Mortgage 1 Info Calcs'!F$24)*(G414/12)),,,ISTEXT('Mortgage 1 Info Calcs'!K$4)),IF(((J414-Q414-'Mortgage 1 Info Calcs'!F$24)*(G414/12))&gt;0,((J414-Q414-'Mortgage 1 Info Calcs'!F$24)*(G414/12)),0),0)</f>
        <v>0</v>
      </c>
      <c r="T414" t="str">
        <f>IF(OR(ISERROR(SUM(R$12:R414)),(ISTEXT(T413)),(T413=(SUM(R$12:R414)))),"",SUM(R$12:R414))</f>
        <v/>
      </c>
      <c r="U414">
        <f>SUM(S$12:S414)</f>
        <v>93290.420445652606</v>
      </c>
      <c r="V414" t="e">
        <f>IF(ISBLANK('Mortgage 1 Info Calcs'!F$28),"",IF((O414+Q414)&gt;0,((O414+Q414)*G414/12)-((O414+Q414)*(('Mortgage 1 Info Calcs'!F$28)-('Mortgage 1 Info Calcs'!F$28*'Mortgage 1 Info Calcs'!G$29))/12),""))</f>
        <v>#VALUE!</v>
      </c>
      <c r="W414" t="e">
        <f>IF(ISTEXT(V414),"",SUM(V$12:V414))</f>
        <v>#VALUE!</v>
      </c>
      <c r="X414" t="str">
        <f>IF(OR(J414=Q414,ISTEXT(Y413),ISTEXT('Mortgage 1 Info Calcs'!$F$17)),"",IF(('Mortgage 1 Info Calcs'!F$18*12)&gt;C413+1,IF(C413='Mortgage 1 Info Calcs'!F$18*12,0,'Mortgage 1 Info Calcs'!F$19+Y414*('Mortgage 1 Info Calcs'!F$17)),'Mortgage 1 Info Calcs'!F$19))</f>
        <v/>
      </c>
      <c r="Y414" t="str">
        <f>IF(OR(ISERROR(J414-R414-M414),IF(ISERROR((J414-R414-M414)=0),"True",(J414-R414-M414)=0),ISTEXT('Mortgage 1 Info Calcs'!$K$4)),"",IF((J414&gt;(L414+M414)),(FV((G414/'Mortgage 1 Variables'!E$43),1,(L414+M414),-J414+Q414+'Mortgage 1 Info Calcs'!F$24,0))+Q414+'Mortgage 1 Info Calcs'!F$24+IF(I414&gt;0,0,-I414),""))</f>
        <v/>
      </c>
      <c r="Z414" s="67" t="e">
        <f>IF((FV(IF(G414=0,'Mortgage 1 Info Calcs'!F$8,G414)/12,1,PMT(IF(G414=0,'Mortgage 1 Info Calcs'!F$8,G414)/12,('Mortgage 1 Info Calcs'!F$9*12)-C413,-Z413,0),-Z413,0))&gt;0,(FV(IF(G414=0,'Mortgage 1 Info Calcs'!F$8,G414)/12,1,PMT(IF(G414=0,'Mortgage 1 Info Calcs'!F$8,G414)/12,('Mortgage 1 Info Calcs'!F$9*12)-C413,-Z413,0),-Z413,0)),0)</f>
        <v>#NUM!</v>
      </c>
      <c r="AA414" s="67" t="e">
        <f>IF(Z414&lt;=0,0,(IPMT(IF(G414=0,'Mortgage 1 Info Calcs'!F$8,G414)/12,1,('Mortgage 1 Info Calcs'!F$9*12)-C413,-Z413,0)))</f>
        <v>#NUM!</v>
      </c>
      <c r="AB414" s="67">
        <f>IF(C414&lt;('Mortgage 1 Info Calcs'!F$9*12),SUM(AA$12:AA414),0)</f>
        <v>0</v>
      </c>
      <c r="AC414" s="14">
        <v>403</v>
      </c>
      <c r="AD414" s="174">
        <f t="shared" si="37"/>
        <v>33.583333333333336</v>
      </c>
      <c r="AE414" s="174" t="str">
        <f>IF(Y414="","",IF(J$12+X414='Mortgage 2 Monthly calcs'!J$12+'Mortgage 2 Monthly calcs'!V414,"",IF(J$12+X414&gt;'Mortgage 2 Monthly calcs'!J$12+'Mortgage 2 Monthly calcs'!V414,IF(Y414+X414+'Mortgage 1 Info Calcs'!F$15&gt;'Mortgage 2 Monthly calcs'!W414+'Mortgage 2 Monthly calcs'!V414,"",C414),IF(Y414+X414&lt;'Mortgage 2 Monthly calcs'!W414+'Mortgage 2 Monthly calcs'!V414,"",C414))))</f>
        <v/>
      </c>
      <c r="AG414" s="16"/>
      <c r="AH414" s="16"/>
      <c r="AI414" s="15"/>
    </row>
    <row r="415" spans="2:35" ht="11.25" customHeight="1" x14ac:dyDescent="0.25">
      <c r="B415">
        <f t="shared" si="35"/>
        <v>33.666666666666664</v>
      </c>
      <c r="C415">
        <v>404</v>
      </c>
      <c r="D415" t="str">
        <f>IF(J1183=1,F403+1,"")</f>
        <v/>
      </c>
      <c r="E415" t="str">
        <f t="shared" si="38"/>
        <v/>
      </c>
      <c r="F415" t="str">
        <f>VLOOKUP('Mortgage 1 Variables'!D$15,'Mortgage 1 Variables'!B$8:C$19,2)</f>
        <v>Jun</v>
      </c>
      <c r="G415">
        <f>IF(ISBLANK('Mortgage 1 Monthly Table'!G415),IF(OR(J415=Q415,ISTEXT(Y414),ISTEXT('Mortgage 1 Info Calcs'!$K$4)),0,IF(('Mortgage 1 Info Calcs'!F$7*12)&gt;C414,G414,IF(C414='Mortgage 1 Info Calcs'!F$7*12,'Mortgage 1 Info Calcs'!F$8,G414))),'Mortgage 1 Monthly Table'!G415)</f>
        <v>0</v>
      </c>
      <c r="H415" t="e">
        <f>((PMT(G415/'Mortgage 1 Variables'!E$43,('Mortgage 1 Info Calcs'!F$9*'Mortgage 1 Variables'!E$43)-C414,-J415,0)))</f>
        <v>#VALUE!</v>
      </c>
      <c r="I415">
        <f>IF(OR(ISERROR(((IPMT(G415/'Mortgage 1 Variables'!E$43,1,'Mortgage 1 Info Calcs'!F$9*'Mortgage 1 Variables'!E$43,-J415+Q415+'Mortgage 1 Info Calcs'!F$24,IF('Mortgage 1 Info Calcs'!F$5="Interest Only",-J415+Q415+'Mortgage 1 Info Calcs'!F$24,0))))),(((IPMT(G415/'Mortgage 1 Variables'!E$43,1,'Mortgage 1 Info Calcs'!F$9*'Mortgage 1 Variables'!E$43,-J$12,-J$12)))=0)),0,((IPMT(G415/'Mortgage 1 Variables'!E$43,1,'Mortgage 1 Info Calcs'!F$9*'Mortgage 1 Variables'!E$43,-J415+Q415+'Mortgage 1 Info Calcs'!F$24,IF('Mortgage 1 Info Calcs'!F$5="Interest Only",-J415+Q415+'Mortgage 1 Info Calcs'!F$24,0)))))</f>
        <v>0</v>
      </c>
      <c r="J415" t="str">
        <f>IF(Y414&gt;0,IF(ISTEXT('Mortgage 1 Info Calcs'!K$4),"0",IF(ISTEXT(Y414),Y414,Y414+(IF(ISTEXT(K415),0,K415)))),0)</f>
        <v/>
      </c>
      <c r="K415">
        <f>IF(ISBLANK('Mortgage 1 Monthly Table'!L415),0,'Mortgage 1 Monthly Table'!L415)</f>
        <v>0</v>
      </c>
      <c r="L415" t="e">
        <f>IF(ISBLANK('Mortgage 1 Monthly Table'!N415),IF('Mortgage 1 Info Calcs'!F$13="Calculated",IF('Mortgage 1 Info Calcs'!F$22="Keep Same",IF('Mortgage 1 Info Calcs'!F$5="Interest Only",IF(OR(I415&gt;L414,J415=""),I415,IF(J415&lt;L414,IF(J415&lt;L414,J415+I415,IF(L414+M414&gt;J415,L414+I415,L414)),IF(L414+M414&gt;J415,L414+I415,L414))),IF(H415&gt;L414,H415,IF(J415&gt;L414,IF(L414+M414&gt;J415,L414+I415,L414),J415+S415))),IF('Mortgage 1 Info Calcs'!F$5="Interest Only",'Mortgage 1 Monthly Calcs'!I415,'Mortgage 1 Monthly Calcs'!H415)),'Mortgage 1 Monthly Calcs'!L414),'Mortgage 1 Monthly Table'!N415)</f>
        <v>#VALUE!</v>
      </c>
      <c r="M415" t="str">
        <f>IF(ISBLANK('Mortgage 1 Monthly Table'!P415),IF(N414&gt;J415,IF(J415&gt;L414,J415-L414,0),IF(OR(OR(Y414&lt;0,ISTEXT(Y414)),ISTEXT('Mortgage 1 Info Calcs'!$K$4)),"",'Mortgage 1 Info Calcs'!F$21)),'Mortgage 1 Monthly Table'!P415)</f>
        <v/>
      </c>
      <c r="N415" t="str">
        <f t="shared" si="36"/>
        <v/>
      </c>
      <c r="O415" t="str">
        <f>IF(OR(OR(Y414&lt;0,ISTEXT(Y414)),ISTEXT('Mortgage 1 Info Calcs'!$K$4)),"",(O414+M415))</f>
        <v/>
      </c>
      <c r="P415">
        <f>IF(ISBLANK('Mortgage 1 Monthly Table'!T415),IF(ISTEXT(J415),0,IF(OR(Y414&lt;Q414,AND(Y414&lt;0,NOT(ISTEXT(Y414))),ISTEXT('Mortgage 1 Info Calcs'!$K$4)),IF(-Y414&gt;P414,-Y414,Y414-Q414),IF(J415="",0,'Mortgage 1 Info Calcs'!F$26))),'Mortgage 1 Monthly Table'!T415)</f>
        <v>0</v>
      </c>
      <c r="Q415" t="str">
        <f>IF(OR(OR(Y414&lt;0,ISTEXT(Y414)),ISTEXT('Mortgage 1 Info Calcs'!$K$4)),"",IF(O415&lt;0,Q414,(Q414+P415)))</f>
        <v/>
      </c>
      <c r="R415" t="str">
        <f>IF(OR(ISERROR(L415-S415),ISTEXT('Mortgage 1 Info Calcs'!$K$4)),"",L415-S415+M415)</f>
        <v/>
      </c>
      <c r="S415">
        <f>IF(OR(IF(ISERROR(ROUND((J415-Q415-'Mortgage 1 Info Calcs'!F$24)*(G415/12),2)),0,(J415-O415-Q415-'Mortgage 1 Info Calcs'!F$24)*(G415/12)),,,ISTEXT('Mortgage 1 Info Calcs'!K$4)),IF(((J415-Q415-'Mortgage 1 Info Calcs'!F$24)*(G415/12))&gt;0,((J415-Q415-'Mortgage 1 Info Calcs'!F$24)*(G415/12)),0),0)</f>
        <v>0</v>
      </c>
      <c r="T415" t="str">
        <f>IF(OR(ISERROR(SUM(R$12:R415)),(ISTEXT(T414)),(T414=(SUM(R$12:R415)))),"",SUM(R$12:R415))</f>
        <v/>
      </c>
      <c r="U415">
        <f>SUM(S$12:S415)</f>
        <v>93290.420445652606</v>
      </c>
      <c r="V415" t="e">
        <f>IF(ISBLANK('Mortgage 1 Info Calcs'!F$28),"",IF((O415+Q415)&gt;0,((O415+Q415)*G415/12)-((O415+Q415)*(('Mortgage 1 Info Calcs'!F$28)-('Mortgage 1 Info Calcs'!F$28*'Mortgage 1 Info Calcs'!G$29))/12),""))</f>
        <v>#VALUE!</v>
      </c>
      <c r="W415" t="e">
        <f>IF(ISTEXT(V415),"",SUM(V$12:V415))</f>
        <v>#VALUE!</v>
      </c>
      <c r="X415" t="str">
        <f>IF(OR(J415=Q415,ISTEXT(Y414),ISTEXT('Mortgage 1 Info Calcs'!$F$17)),"",IF(('Mortgage 1 Info Calcs'!F$18*12)&gt;C414+1,IF(C414='Mortgage 1 Info Calcs'!F$18*12,0,'Mortgage 1 Info Calcs'!F$19+Y415*('Mortgage 1 Info Calcs'!F$17)),'Mortgage 1 Info Calcs'!F$19))</f>
        <v/>
      </c>
      <c r="Y415" t="str">
        <f>IF(OR(ISERROR(J415-R415-M415),IF(ISERROR((J415-R415-M415)=0),"True",(J415-R415-M415)=0),ISTEXT('Mortgage 1 Info Calcs'!$K$4)),"",IF((J415&gt;(L415+M415)),(FV((G415/'Mortgage 1 Variables'!E$43),1,(L415+M415),-J415+Q415+'Mortgage 1 Info Calcs'!F$24,0))+Q415+'Mortgage 1 Info Calcs'!F$24+IF(I415&gt;0,0,-I415),""))</f>
        <v/>
      </c>
      <c r="Z415" s="67" t="e">
        <f>IF((FV(IF(G415=0,'Mortgage 1 Info Calcs'!F$8,G415)/12,1,PMT(IF(G415=0,'Mortgage 1 Info Calcs'!F$8,G415)/12,('Mortgage 1 Info Calcs'!F$9*12)-C414,-Z414,0),-Z414,0))&gt;0,(FV(IF(G415=0,'Mortgage 1 Info Calcs'!F$8,G415)/12,1,PMT(IF(G415=0,'Mortgage 1 Info Calcs'!F$8,G415)/12,('Mortgage 1 Info Calcs'!F$9*12)-C414,-Z414,0),-Z414,0)),0)</f>
        <v>#NUM!</v>
      </c>
      <c r="AA415" s="67" t="e">
        <f>IF(Z415&lt;=0,0,(IPMT(IF(G415=0,'Mortgage 1 Info Calcs'!F$8,G415)/12,1,('Mortgage 1 Info Calcs'!F$9*12)-C414,-Z414,0)))</f>
        <v>#NUM!</v>
      </c>
      <c r="AB415" s="67">
        <f>IF(C415&lt;('Mortgage 1 Info Calcs'!F$9*12),SUM(AA$12:AA415),0)</f>
        <v>0</v>
      </c>
      <c r="AC415" s="14">
        <v>404</v>
      </c>
      <c r="AD415" s="174">
        <f t="shared" si="37"/>
        <v>33.666666666666664</v>
      </c>
      <c r="AE415" s="174" t="str">
        <f>IF(Y415="","",IF(J$12+X415='Mortgage 2 Monthly calcs'!J$12+'Mortgage 2 Monthly calcs'!V415,"",IF(J$12+X415&gt;'Mortgage 2 Monthly calcs'!J$12+'Mortgage 2 Monthly calcs'!V415,IF(Y415+X415+'Mortgage 1 Info Calcs'!F$15&gt;'Mortgage 2 Monthly calcs'!W415+'Mortgage 2 Monthly calcs'!V415,"",C415),IF(Y415+X415&lt;'Mortgage 2 Monthly calcs'!W415+'Mortgage 2 Monthly calcs'!V415,"",C415))))</f>
        <v/>
      </c>
      <c r="AG415" s="16"/>
      <c r="AH415" s="16"/>
      <c r="AI415" s="15"/>
    </row>
    <row r="416" spans="2:35" ht="11.25" customHeight="1" x14ac:dyDescent="0.25">
      <c r="B416">
        <f t="shared" si="35"/>
        <v>33.75</v>
      </c>
      <c r="C416">
        <v>405</v>
      </c>
      <c r="D416" t="str">
        <f>IF(J1184=1,F403+1,"")</f>
        <v/>
      </c>
      <c r="E416" t="str">
        <f t="shared" si="38"/>
        <v/>
      </c>
      <c r="F416" t="str">
        <f>VLOOKUP('Mortgage 1 Variables'!D$16,'Mortgage 1 Variables'!B$8:C$19,2)</f>
        <v>Jul</v>
      </c>
      <c r="G416">
        <f>IF(ISBLANK('Mortgage 1 Monthly Table'!G416),IF(OR(J416=Q416,ISTEXT(Y415),ISTEXT('Mortgage 1 Info Calcs'!$K$4)),0,IF(('Mortgage 1 Info Calcs'!F$7*12)&gt;C415,G415,IF(C415='Mortgage 1 Info Calcs'!F$7*12,'Mortgage 1 Info Calcs'!F$8,G415))),'Mortgage 1 Monthly Table'!G416)</f>
        <v>0</v>
      </c>
      <c r="H416" t="e">
        <f>((PMT(G416/'Mortgage 1 Variables'!E$43,('Mortgage 1 Info Calcs'!F$9*'Mortgage 1 Variables'!E$43)-C415,-J416,0)))</f>
        <v>#VALUE!</v>
      </c>
      <c r="I416">
        <f>IF(OR(ISERROR(((IPMT(G416/'Mortgage 1 Variables'!E$43,1,'Mortgage 1 Info Calcs'!F$9*'Mortgage 1 Variables'!E$43,-J416+Q416+'Mortgage 1 Info Calcs'!F$24,IF('Mortgage 1 Info Calcs'!F$5="Interest Only",-J416+Q416+'Mortgage 1 Info Calcs'!F$24,0))))),(((IPMT(G416/'Mortgage 1 Variables'!E$43,1,'Mortgage 1 Info Calcs'!F$9*'Mortgage 1 Variables'!E$43,-J$12,-J$12)))=0)),0,((IPMT(G416/'Mortgage 1 Variables'!E$43,1,'Mortgage 1 Info Calcs'!F$9*'Mortgage 1 Variables'!E$43,-J416+Q416+'Mortgage 1 Info Calcs'!F$24,IF('Mortgage 1 Info Calcs'!F$5="Interest Only",-J416+Q416+'Mortgage 1 Info Calcs'!F$24,0)))))</f>
        <v>0</v>
      </c>
      <c r="J416" t="str">
        <f>IF(Y415&gt;0,IF(ISTEXT('Mortgage 1 Info Calcs'!K$4),"0",IF(ISTEXT(Y415),Y415,Y415+(IF(ISTEXT(K416),0,K416)))),0)</f>
        <v/>
      </c>
      <c r="K416">
        <f>IF(ISBLANK('Mortgage 1 Monthly Table'!L416),0,'Mortgage 1 Monthly Table'!L416)</f>
        <v>0</v>
      </c>
      <c r="L416" t="e">
        <f>IF(ISBLANK('Mortgage 1 Monthly Table'!N416),IF('Mortgage 1 Info Calcs'!F$13="Calculated",IF('Mortgage 1 Info Calcs'!F$22="Keep Same",IF('Mortgage 1 Info Calcs'!F$5="Interest Only",IF(OR(I416&gt;L415,J416=""),I416,IF(J416&lt;L415,IF(J416&lt;L415,J416+I416,IF(L415+M415&gt;J416,L415+I416,L415)),IF(L415+M415&gt;J416,L415+I416,L415))),IF(H416&gt;L415,H416,IF(J416&gt;L415,IF(L415+M415&gt;J416,L415+I416,L415),J416+S416))),IF('Mortgage 1 Info Calcs'!F$5="Interest Only",'Mortgage 1 Monthly Calcs'!I416,'Mortgage 1 Monthly Calcs'!H416)),'Mortgage 1 Monthly Calcs'!L415),'Mortgage 1 Monthly Table'!N416)</f>
        <v>#VALUE!</v>
      </c>
      <c r="M416" t="str">
        <f>IF(ISBLANK('Mortgage 1 Monthly Table'!P416),IF(N415&gt;J416,IF(J416&gt;L415,J416-L415,0),IF(OR(OR(Y415&lt;0,ISTEXT(Y415)),ISTEXT('Mortgage 1 Info Calcs'!$K$4)),"",'Mortgage 1 Info Calcs'!F$21)),'Mortgage 1 Monthly Table'!P416)</f>
        <v/>
      </c>
      <c r="N416" t="str">
        <f t="shared" si="36"/>
        <v/>
      </c>
      <c r="O416" t="str">
        <f>IF(OR(OR(Y415&lt;0,ISTEXT(Y415)),ISTEXT('Mortgage 1 Info Calcs'!$K$4)),"",(O415+M416))</f>
        <v/>
      </c>
      <c r="P416">
        <f>IF(ISBLANK('Mortgage 1 Monthly Table'!T416),IF(ISTEXT(J416),0,IF(OR(Y415&lt;Q415,AND(Y415&lt;0,NOT(ISTEXT(Y415))),ISTEXT('Mortgage 1 Info Calcs'!$K$4)),IF(-Y415&gt;P415,-Y415,Y415-Q415),IF(J416="",0,'Mortgage 1 Info Calcs'!F$26))),'Mortgage 1 Monthly Table'!T416)</f>
        <v>0</v>
      </c>
      <c r="Q416" t="str">
        <f>IF(OR(OR(Y415&lt;0,ISTEXT(Y415)),ISTEXT('Mortgage 1 Info Calcs'!$K$4)),"",IF(O416&lt;0,Q415,(Q415+P416)))</f>
        <v/>
      </c>
      <c r="R416" t="str">
        <f>IF(OR(ISERROR(L416-S416),ISTEXT('Mortgage 1 Info Calcs'!$K$4)),"",L416-S416+M416)</f>
        <v/>
      </c>
      <c r="S416">
        <f>IF(OR(IF(ISERROR(ROUND((J416-Q416-'Mortgage 1 Info Calcs'!F$24)*(G416/12),2)),0,(J416-O416-Q416-'Mortgage 1 Info Calcs'!F$24)*(G416/12)),,,ISTEXT('Mortgage 1 Info Calcs'!K$4)),IF(((J416-Q416-'Mortgage 1 Info Calcs'!F$24)*(G416/12))&gt;0,((J416-Q416-'Mortgage 1 Info Calcs'!F$24)*(G416/12)),0),0)</f>
        <v>0</v>
      </c>
      <c r="T416" t="str">
        <f>IF(OR(ISERROR(SUM(R$12:R416)),(ISTEXT(T415)),(T415=(SUM(R$12:R416)))),"",SUM(R$12:R416))</f>
        <v/>
      </c>
      <c r="U416">
        <f>SUM(S$12:S416)</f>
        <v>93290.420445652606</v>
      </c>
      <c r="V416" t="e">
        <f>IF(ISBLANK('Mortgage 1 Info Calcs'!F$28),"",IF((O416+Q416)&gt;0,((O416+Q416)*G416/12)-((O416+Q416)*(('Mortgage 1 Info Calcs'!F$28)-('Mortgage 1 Info Calcs'!F$28*'Mortgage 1 Info Calcs'!G$29))/12),""))</f>
        <v>#VALUE!</v>
      </c>
      <c r="W416" t="e">
        <f>IF(ISTEXT(V416),"",SUM(V$12:V416))</f>
        <v>#VALUE!</v>
      </c>
      <c r="X416" t="str">
        <f>IF(OR(J416=Q416,ISTEXT(Y415),ISTEXT('Mortgage 1 Info Calcs'!$F$17)),"",IF(('Mortgage 1 Info Calcs'!F$18*12)&gt;C415+1,IF(C415='Mortgage 1 Info Calcs'!F$18*12,0,'Mortgage 1 Info Calcs'!F$19+Y416*('Mortgage 1 Info Calcs'!F$17)),'Mortgage 1 Info Calcs'!F$19))</f>
        <v/>
      </c>
      <c r="Y416" t="str">
        <f>IF(OR(ISERROR(J416-R416-M416),IF(ISERROR((J416-R416-M416)=0),"True",(J416-R416-M416)=0),ISTEXT('Mortgage 1 Info Calcs'!$K$4)),"",IF((J416&gt;(L416+M416)),(FV((G416/'Mortgage 1 Variables'!E$43),1,(L416+M416),-J416+Q416+'Mortgage 1 Info Calcs'!F$24,0))+Q416+'Mortgage 1 Info Calcs'!F$24+IF(I416&gt;0,0,-I416),""))</f>
        <v/>
      </c>
      <c r="Z416" s="67" t="e">
        <f>IF((FV(IF(G416=0,'Mortgage 1 Info Calcs'!F$8,G416)/12,1,PMT(IF(G416=0,'Mortgage 1 Info Calcs'!F$8,G416)/12,('Mortgage 1 Info Calcs'!F$9*12)-C415,-Z415,0),-Z415,0))&gt;0,(FV(IF(G416=0,'Mortgage 1 Info Calcs'!F$8,G416)/12,1,PMT(IF(G416=0,'Mortgage 1 Info Calcs'!F$8,G416)/12,('Mortgage 1 Info Calcs'!F$9*12)-C415,-Z415,0),-Z415,0)),0)</f>
        <v>#NUM!</v>
      </c>
      <c r="AA416" s="67" t="e">
        <f>IF(Z416&lt;=0,0,(IPMT(IF(G416=0,'Mortgage 1 Info Calcs'!F$8,G416)/12,1,('Mortgage 1 Info Calcs'!F$9*12)-C415,-Z415,0)))</f>
        <v>#NUM!</v>
      </c>
      <c r="AB416" s="67">
        <f>IF(C416&lt;('Mortgage 1 Info Calcs'!F$9*12),SUM(AA$12:AA416),0)</f>
        <v>0</v>
      </c>
      <c r="AC416" s="14">
        <v>405</v>
      </c>
      <c r="AD416" s="174">
        <f t="shared" si="37"/>
        <v>33.75</v>
      </c>
      <c r="AE416" s="174" t="str">
        <f>IF(Y416="","",IF(J$12+X416='Mortgage 2 Monthly calcs'!J$12+'Mortgage 2 Monthly calcs'!V416,"",IF(J$12+X416&gt;'Mortgage 2 Monthly calcs'!J$12+'Mortgage 2 Monthly calcs'!V416,IF(Y416+X416+'Mortgage 1 Info Calcs'!F$15&gt;'Mortgage 2 Monthly calcs'!W416+'Mortgage 2 Monthly calcs'!V416,"",C416),IF(Y416+X416&lt;'Mortgage 2 Monthly calcs'!W416+'Mortgage 2 Monthly calcs'!V416,"",C416))))</f>
        <v/>
      </c>
      <c r="AG416" s="16"/>
      <c r="AH416" s="16"/>
      <c r="AI416" s="15"/>
    </row>
    <row r="417" spans="2:35" ht="11.25" customHeight="1" x14ac:dyDescent="0.25">
      <c r="B417">
        <f t="shared" si="35"/>
        <v>33.833333333333336</v>
      </c>
      <c r="C417">
        <v>406</v>
      </c>
      <c r="D417" t="str">
        <f>IF(J1185=1,F403+1,"")</f>
        <v/>
      </c>
      <c r="E417" t="str">
        <f t="shared" si="38"/>
        <v/>
      </c>
      <c r="F417" t="str">
        <f>VLOOKUP('Mortgage 1 Variables'!D$17,'Mortgage 1 Variables'!B$8:C$19,2)</f>
        <v>Aug</v>
      </c>
      <c r="G417">
        <f>IF(ISBLANK('Mortgage 1 Monthly Table'!G417),IF(OR(J417=Q417,ISTEXT(Y416),ISTEXT('Mortgage 1 Info Calcs'!$K$4)),0,IF(('Mortgage 1 Info Calcs'!F$7*12)&gt;C416,G416,IF(C416='Mortgage 1 Info Calcs'!F$7*12,'Mortgage 1 Info Calcs'!F$8,G416))),'Mortgage 1 Monthly Table'!G417)</f>
        <v>0</v>
      </c>
      <c r="H417" t="e">
        <f>((PMT(G417/'Mortgage 1 Variables'!E$43,('Mortgage 1 Info Calcs'!F$9*'Mortgage 1 Variables'!E$43)-C416,-J417,0)))</f>
        <v>#VALUE!</v>
      </c>
      <c r="I417">
        <f>IF(OR(ISERROR(((IPMT(G417/'Mortgage 1 Variables'!E$43,1,'Mortgage 1 Info Calcs'!F$9*'Mortgage 1 Variables'!E$43,-J417+Q417+'Mortgage 1 Info Calcs'!F$24,IF('Mortgage 1 Info Calcs'!F$5="Interest Only",-J417+Q417+'Mortgage 1 Info Calcs'!F$24,0))))),(((IPMT(G417/'Mortgage 1 Variables'!E$43,1,'Mortgage 1 Info Calcs'!F$9*'Mortgage 1 Variables'!E$43,-J$12,-J$12)))=0)),0,((IPMT(G417/'Mortgage 1 Variables'!E$43,1,'Mortgage 1 Info Calcs'!F$9*'Mortgage 1 Variables'!E$43,-J417+Q417+'Mortgage 1 Info Calcs'!F$24,IF('Mortgage 1 Info Calcs'!F$5="Interest Only",-J417+Q417+'Mortgage 1 Info Calcs'!F$24,0)))))</f>
        <v>0</v>
      </c>
      <c r="J417" t="str">
        <f>IF(Y416&gt;0,IF(ISTEXT('Mortgage 1 Info Calcs'!K$4),"0",IF(ISTEXT(Y416),Y416,Y416+(IF(ISTEXT(K417),0,K417)))),0)</f>
        <v/>
      </c>
      <c r="K417">
        <f>IF(ISBLANK('Mortgage 1 Monthly Table'!L417),0,'Mortgage 1 Monthly Table'!L417)</f>
        <v>0</v>
      </c>
      <c r="L417" t="e">
        <f>IF(ISBLANK('Mortgage 1 Monthly Table'!N417),IF('Mortgage 1 Info Calcs'!F$13="Calculated",IF('Mortgage 1 Info Calcs'!F$22="Keep Same",IF('Mortgage 1 Info Calcs'!F$5="Interest Only",IF(OR(I417&gt;L416,J417=""),I417,IF(J417&lt;L416,IF(J417&lt;L416,J417+I417,IF(L416+M416&gt;J417,L416+I417,L416)),IF(L416+M416&gt;J417,L416+I417,L416))),IF(H417&gt;L416,H417,IF(J417&gt;L416,IF(L416+M416&gt;J417,L416+I417,L416),J417+S417))),IF('Mortgage 1 Info Calcs'!F$5="Interest Only",'Mortgage 1 Monthly Calcs'!I417,'Mortgage 1 Monthly Calcs'!H417)),'Mortgage 1 Monthly Calcs'!L416),'Mortgage 1 Monthly Table'!N417)</f>
        <v>#VALUE!</v>
      </c>
      <c r="M417" t="str">
        <f>IF(ISBLANK('Mortgage 1 Monthly Table'!P417),IF(N416&gt;J417,IF(J417&gt;L416,J417-L416,0),IF(OR(OR(Y416&lt;0,ISTEXT(Y416)),ISTEXT('Mortgage 1 Info Calcs'!$K$4)),"",'Mortgage 1 Info Calcs'!F$21)),'Mortgage 1 Monthly Table'!P417)</f>
        <v/>
      </c>
      <c r="N417" t="str">
        <f t="shared" si="36"/>
        <v/>
      </c>
      <c r="O417" t="str">
        <f>IF(OR(OR(Y416&lt;0,ISTEXT(Y416)),ISTEXT('Mortgage 1 Info Calcs'!$K$4)),"",(O416+M417))</f>
        <v/>
      </c>
      <c r="P417">
        <f>IF(ISBLANK('Mortgage 1 Monthly Table'!T417),IF(ISTEXT(J417),0,IF(OR(Y416&lt;Q416,AND(Y416&lt;0,NOT(ISTEXT(Y416))),ISTEXT('Mortgage 1 Info Calcs'!$K$4)),IF(-Y416&gt;P416,-Y416,Y416-Q416),IF(J417="",0,'Mortgage 1 Info Calcs'!F$26))),'Mortgage 1 Monthly Table'!T417)</f>
        <v>0</v>
      </c>
      <c r="Q417" t="str">
        <f>IF(OR(OR(Y416&lt;0,ISTEXT(Y416)),ISTEXT('Mortgage 1 Info Calcs'!$K$4)),"",IF(O417&lt;0,Q416,(Q416+P417)))</f>
        <v/>
      </c>
      <c r="R417" t="str">
        <f>IF(OR(ISERROR(L417-S417),ISTEXT('Mortgage 1 Info Calcs'!$K$4)),"",L417-S417+M417)</f>
        <v/>
      </c>
      <c r="S417">
        <f>IF(OR(IF(ISERROR(ROUND((J417-Q417-'Mortgage 1 Info Calcs'!F$24)*(G417/12),2)),0,(J417-O417-Q417-'Mortgage 1 Info Calcs'!F$24)*(G417/12)),,,ISTEXT('Mortgage 1 Info Calcs'!K$4)),IF(((J417-Q417-'Mortgage 1 Info Calcs'!F$24)*(G417/12))&gt;0,((J417-Q417-'Mortgage 1 Info Calcs'!F$24)*(G417/12)),0),0)</f>
        <v>0</v>
      </c>
      <c r="T417" t="str">
        <f>IF(OR(ISERROR(SUM(R$12:R417)),(ISTEXT(T416)),(T416=(SUM(R$12:R417)))),"",SUM(R$12:R417))</f>
        <v/>
      </c>
      <c r="U417">
        <f>SUM(S$12:S417)</f>
        <v>93290.420445652606</v>
      </c>
      <c r="V417" t="e">
        <f>IF(ISBLANK('Mortgage 1 Info Calcs'!F$28),"",IF((O417+Q417)&gt;0,((O417+Q417)*G417/12)-((O417+Q417)*(('Mortgage 1 Info Calcs'!F$28)-('Mortgage 1 Info Calcs'!F$28*'Mortgage 1 Info Calcs'!G$29))/12),""))</f>
        <v>#VALUE!</v>
      </c>
      <c r="W417" t="e">
        <f>IF(ISTEXT(V417),"",SUM(V$12:V417))</f>
        <v>#VALUE!</v>
      </c>
      <c r="X417" t="str">
        <f>IF(OR(J417=Q417,ISTEXT(Y416),ISTEXT('Mortgage 1 Info Calcs'!$F$17)),"",IF(('Mortgage 1 Info Calcs'!F$18*12)&gt;C416+1,IF(C416='Mortgage 1 Info Calcs'!F$18*12,0,'Mortgage 1 Info Calcs'!F$19+Y417*('Mortgage 1 Info Calcs'!F$17)),'Mortgage 1 Info Calcs'!F$19))</f>
        <v/>
      </c>
      <c r="Y417" t="str">
        <f>IF(OR(ISERROR(J417-R417-M417),IF(ISERROR((J417-R417-M417)=0),"True",(J417-R417-M417)=0),ISTEXT('Mortgage 1 Info Calcs'!$K$4)),"",IF((J417&gt;(L417+M417)),(FV((G417/'Mortgage 1 Variables'!E$43),1,(L417+M417),-J417+Q417+'Mortgage 1 Info Calcs'!F$24,0))+Q417+'Mortgage 1 Info Calcs'!F$24+IF(I417&gt;0,0,-I417),""))</f>
        <v/>
      </c>
      <c r="Z417" s="67" t="e">
        <f>IF((FV(IF(G417=0,'Mortgage 1 Info Calcs'!F$8,G417)/12,1,PMT(IF(G417=0,'Mortgage 1 Info Calcs'!F$8,G417)/12,('Mortgage 1 Info Calcs'!F$9*12)-C416,-Z416,0),-Z416,0))&gt;0,(FV(IF(G417=0,'Mortgage 1 Info Calcs'!F$8,G417)/12,1,PMT(IF(G417=0,'Mortgage 1 Info Calcs'!F$8,G417)/12,('Mortgage 1 Info Calcs'!F$9*12)-C416,-Z416,0),-Z416,0)),0)</f>
        <v>#NUM!</v>
      </c>
      <c r="AA417" s="67" t="e">
        <f>IF(Z417&lt;=0,0,(IPMT(IF(G417=0,'Mortgage 1 Info Calcs'!F$8,G417)/12,1,('Mortgage 1 Info Calcs'!F$9*12)-C416,-Z416,0)))</f>
        <v>#NUM!</v>
      </c>
      <c r="AB417" s="67">
        <f>IF(C417&lt;('Mortgage 1 Info Calcs'!F$9*12),SUM(AA$12:AA417),0)</f>
        <v>0</v>
      </c>
      <c r="AC417" s="14">
        <v>406</v>
      </c>
      <c r="AD417" s="174">
        <f t="shared" si="37"/>
        <v>33.833333333333336</v>
      </c>
      <c r="AE417" s="174" t="str">
        <f>IF(Y417="","",IF(J$12+X417='Mortgage 2 Monthly calcs'!J$12+'Mortgage 2 Monthly calcs'!V417,"",IF(J$12+X417&gt;'Mortgage 2 Monthly calcs'!J$12+'Mortgage 2 Monthly calcs'!V417,IF(Y417+X417+'Mortgage 1 Info Calcs'!F$15&gt;'Mortgage 2 Monthly calcs'!W417+'Mortgage 2 Monthly calcs'!V417,"",C417),IF(Y417+X417&lt;'Mortgage 2 Monthly calcs'!W417+'Mortgage 2 Monthly calcs'!V417,"",C417))))</f>
        <v/>
      </c>
      <c r="AG417" s="16"/>
      <c r="AH417" s="16"/>
      <c r="AI417" s="15"/>
    </row>
    <row r="418" spans="2:35" ht="11.25" customHeight="1" x14ac:dyDescent="0.25">
      <c r="B418">
        <f t="shared" si="35"/>
        <v>33.916666666666664</v>
      </c>
      <c r="C418">
        <v>407</v>
      </c>
      <c r="D418" t="str">
        <f>IF(J1186=1,F403+1,"")</f>
        <v/>
      </c>
      <c r="E418" t="str">
        <f t="shared" si="38"/>
        <v/>
      </c>
      <c r="F418" t="str">
        <f>VLOOKUP('Mortgage 1 Variables'!D$18,'Mortgage 1 Variables'!B$8:C$19,2)</f>
        <v>Sep</v>
      </c>
      <c r="G418">
        <f>IF(ISBLANK('Mortgage 1 Monthly Table'!G418),IF(OR(J418=Q418,ISTEXT(Y417),ISTEXT('Mortgage 1 Info Calcs'!$K$4)),0,IF(('Mortgage 1 Info Calcs'!F$7*12)&gt;C417,G417,IF(C417='Mortgage 1 Info Calcs'!F$7*12,'Mortgage 1 Info Calcs'!F$8,G417))),'Mortgage 1 Monthly Table'!G418)</f>
        <v>0</v>
      </c>
      <c r="H418" t="e">
        <f>((PMT(G418/'Mortgage 1 Variables'!E$43,('Mortgage 1 Info Calcs'!F$9*'Mortgage 1 Variables'!E$43)-C417,-J418,0)))</f>
        <v>#VALUE!</v>
      </c>
      <c r="I418">
        <f>IF(OR(ISERROR(((IPMT(G418/'Mortgage 1 Variables'!E$43,1,'Mortgage 1 Info Calcs'!F$9*'Mortgage 1 Variables'!E$43,-J418+Q418+'Mortgage 1 Info Calcs'!F$24,IF('Mortgage 1 Info Calcs'!F$5="Interest Only",-J418+Q418+'Mortgage 1 Info Calcs'!F$24,0))))),(((IPMT(G418/'Mortgage 1 Variables'!E$43,1,'Mortgage 1 Info Calcs'!F$9*'Mortgage 1 Variables'!E$43,-J$12,-J$12)))=0)),0,((IPMT(G418/'Mortgage 1 Variables'!E$43,1,'Mortgage 1 Info Calcs'!F$9*'Mortgage 1 Variables'!E$43,-J418+Q418+'Mortgage 1 Info Calcs'!F$24,IF('Mortgage 1 Info Calcs'!F$5="Interest Only",-J418+Q418+'Mortgage 1 Info Calcs'!F$24,0)))))</f>
        <v>0</v>
      </c>
      <c r="J418" t="str">
        <f>IF(Y417&gt;0,IF(ISTEXT('Mortgage 1 Info Calcs'!K$4),"0",IF(ISTEXT(Y417),Y417,Y417+(IF(ISTEXT(K418),0,K418)))),0)</f>
        <v/>
      </c>
      <c r="K418">
        <f>IF(ISBLANK('Mortgage 1 Monthly Table'!L418),0,'Mortgage 1 Monthly Table'!L418)</f>
        <v>0</v>
      </c>
      <c r="L418" t="e">
        <f>IF(ISBLANK('Mortgage 1 Monthly Table'!N418),IF('Mortgage 1 Info Calcs'!F$13="Calculated",IF('Mortgage 1 Info Calcs'!F$22="Keep Same",IF('Mortgage 1 Info Calcs'!F$5="Interest Only",IF(OR(I418&gt;L417,J418=""),I418,IF(J418&lt;L417,IF(J418&lt;L417,J418+I418,IF(L417+M417&gt;J418,L417+I418,L417)),IF(L417+M417&gt;J418,L417+I418,L417))),IF(H418&gt;L417,H418,IF(J418&gt;L417,IF(L417+M417&gt;J418,L417+I418,L417),J418+S418))),IF('Mortgage 1 Info Calcs'!F$5="Interest Only",'Mortgage 1 Monthly Calcs'!I418,'Mortgage 1 Monthly Calcs'!H418)),'Mortgage 1 Monthly Calcs'!L417),'Mortgage 1 Monthly Table'!N418)</f>
        <v>#VALUE!</v>
      </c>
      <c r="M418" t="str">
        <f>IF(ISBLANK('Mortgage 1 Monthly Table'!P418),IF(N417&gt;J418,IF(J418&gt;L417,J418-L417,0),IF(OR(OR(Y417&lt;0,ISTEXT(Y417)),ISTEXT('Mortgage 1 Info Calcs'!$K$4)),"",'Mortgage 1 Info Calcs'!F$21)),'Mortgage 1 Monthly Table'!P418)</f>
        <v/>
      </c>
      <c r="N418" t="str">
        <f t="shared" si="36"/>
        <v/>
      </c>
      <c r="O418" t="str">
        <f>IF(OR(OR(Y417&lt;0,ISTEXT(Y417)),ISTEXT('Mortgage 1 Info Calcs'!$K$4)),"",(O417+M418))</f>
        <v/>
      </c>
      <c r="P418">
        <f>IF(ISBLANK('Mortgage 1 Monthly Table'!T418),IF(ISTEXT(J418),0,IF(OR(Y417&lt;Q417,AND(Y417&lt;0,NOT(ISTEXT(Y417))),ISTEXT('Mortgage 1 Info Calcs'!$K$4)),IF(-Y417&gt;P417,-Y417,Y417-Q417),IF(J418="",0,'Mortgage 1 Info Calcs'!F$26))),'Mortgage 1 Monthly Table'!T418)</f>
        <v>0</v>
      </c>
      <c r="Q418" t="str">
        <f>IF(OR(OR(Y417&lt;0,ISTEXT(Y417)),ISTEXT('Mortgage 1 Info Calcs'!$K$4)),"",IF(O418&lt;0,Q417,(Q417+P418)))</f>
        <v/>
      </c>
      <c r="R418" t="str">
        <f>IF(OR(ISERROR(L418-S418),ISTEXT('Mortgage 1 Info Calcs'!$K$4)),"",L418-S418+M418)</f>
        <v/>
      </c>
      <c r="S418">
        <f>IF(OR(IF(ISERROR(ROUND((J418-Q418-'Mortgage 1 Info Calcs'!F$24)*(G418/12),2)),0,(J418-O418-Q418-'Mortgage 1 Info Calcs'!F$24)*(G418/12)),,,ISTEXT('Mortgage 1 Info Calcs'!K$4)),IF(((J418-Q418-'Mortgage 1 Info Calcs'!F$24)*(G418/12))&gt;0,((J418-Q418-'Mortgage 1 Info Calcs'!F$24)*(G418/12)),0),0)</f>
        <v>0</v>
      </c>
      <c r="T418" t="str">
        <f>IF(OR(ISERROR(SUM(R$12:R418)),(ISTEXT(T417)),(T417=(SUM(R$12:R418)))),"",SUM(R$12:R418))</f>
        <v/>
      </c>
      <c r="U418">
        <f>SUM(S$12:S418)</f>
        <v>93290.420445652606</v>
      </c>
      <c r="V418" t="e">
        <f>IF(ISBLANK('Mortgage 1 Info Calcs'!F$28),"",IF((O418+Q418)&gt;0,((O418+Q418)*G418/12)-((O418+Q418)*(('Mortgage 1 Info Calcs'!F$28)-('Mortgage 1 Info Calcs'!F$28*'Mortgage 1 Info Calcs'!G$29))/12),""))</f>
        <v>#VALUE!</v>
      </c>
      <c r="W418" t="e">
        <f>IF(ISTEXT(V418),"",SUM(V$12:V418))</f>
        <v>#VALUE!</v>
      </c>
      <c r="X418" t="str">
        <f>IF(OR(J418=Q418,ISTEXT(Y417),ISTEXT('Mortgage 1 Info Calcs'!$F$17)),"",IF(('Mortgage 1 Info Calcs'!F$18*12)&gt;C417+1,IF(C417='Mortgage 1 Info Calcs'!F$18*12,0,'Mortgage 1 Info Calcs'!F$19+Y418*('Mortgage 1 Info Calcs'!F$17)),'Mortgage 1 Info Calcs'!F$19))</f>
        <v/>
      </c>
      <c r="Y418" t="str">
        <f>IF(OR(ISERROR(J418-R418-M418),IF(ISERROR((J418-R418-M418)=0),"True",(J418-R418-M418)=0),ISTEXT('Mortgage 1 Info Calcs'!$K$4)),"",IF((J418&gt;(L418+M418)),(FV((G418/'Mortgage 1 Variables'!E$43),1,(L418+M418),-J418+Q418+'Mortgage 1 Info Calcs'!F$24,0))+Q418+'Mortgage 1 Info Calcs'!F$24+IF(I418&gt;0,0,-I418),""))</f>
        <v/>
      </c>
      <c r="Z418" s="67" t="e">
        <f>IF((FV(IF(G418=0,'Mortgage 1 Info Calcs'!F$8,G418)/12,1,PMT(IF(G418=0,'Mortgage 1 Info Calcs'!F$8,G418)/12,('Mortgage 1 Info Calcs'!F$9*12)-C417,-Z417,0),-Z417,0))&gt;0,(FV(IF(G418=0,'Mortgage 1 Info Calcs'!F$8,G418)/12,1,PMT(IF(G418=0,'Mortgage 1 Info Calcs'!F$8,G418)/12,('Mortgage 1 Info Calcs'!F$9*12)-C417,-Z417,0),-Z417,0)),0)</f>
        <v>#NUM!</v>
      </c>
      <c r="AA418" s="67" t="e">
        <f>IF(Z418&lt;=0,0,(IPMT(IF(G418=0,'Mortgage 1 Info Calcs'!F$8,G418)/12,1,('Mortgage 1 Info Calcs'!F$9*12)-C417,-Z417,0)))</f>
        <v>#NUM!</v>
      </c>
      <c r="AB418" s="67">
        <f>IF(C418&lt;('Mortgage 1 Info Calcs'!F$9*12),SUM(AA$12:AA418),0)</f>
        <v>0</v>
      </c>
      <c r="AC418" s="14">
        <v>407</v>
      </c>
      <c r="AD418" s="174">
        <f t="shared" si="37"/>
        <v>33.916666666666664</v>
      </c>
      <c r="AE418" s="174" t="str">
        <f>IF(Y418="","",IF(J$12+X418='Mortgage 2 Monthly calcs'!J$12+'Mortgage 2 Monthly calcs'!V418,"",IF(J$12+X418&gt;'Mortgage 2 Monthly calcs'!J$12+'Mortgage 2 Monthly calcs'!V418,IF(Y418+X418+'Mortgage 1 Info Calcs'!F$15&gt;'Mortgage 2 Monthly calcs'!W418+'Mortgage 2 Monthly calcs'!V418,"",C418),IF(Y418+X418&lt;'Mortgage 2 Monthly calcs'!W418+'Mortgage 2 Monthly calcs'!V418,"",C418))))</f>
        <v/>
      </c>
      <c r="AG418" s="16"/>
      <c r="AH418" s="16"/>
      <c r="AI418" s="15"/>
    </row>
    <row r="419" spans="2:35" ht="11.25" customHeight="1" x14ac:dyDescent="0.25">
      <c r="B419">
        <f t="shared" si="35"/>
        <v>34</v>
      </c>
      <c r="C419">
        <v>408</v>
      </c>
      <c r="D419">
        <f>D407+1</f>
        <v>34</v>
      </c>
      <c r="E419" t="str">
        <f t="shared" si="38"/>
        <v/>
      </c>
      <c r="F419" t="str">
        <f>VLOOKUP('Mortgage 1 Variables'!D$19,'Mortgage 1 Variables'!B$8:C$19,2)</f>
        <v>Oct</v>
      </c>
      <c r="G419">
        <f>IF(ISBLANK('Mortgage 1 Monthly Table'!G419),IF(OR(J419=Q419,ISTEXT(Y418),ISTEXT('Mortgage 1 Info Calcs'!$K$4)),0,IF(('Mortgage 1 Info Calcs'!F$7*12)&gt;C418,G418,IF(C418='Mortgage 1 Info Calcs'!F$7*12,'Mortgage 1 Info Calcs'!F$8,G418))),'Mortgage 1 Monthly Table'!G419)</f>
        <v>0</v>
      </c>
      <c r="H419" t="e">
        <f>((PMT(G419/'Mortgage 1 Variables'!E$43,('Mortgage 1 Info Calcs'!F$9*'Mortgage 1 Variables'!E$43)-C418,-J419,0)))</f>
        <v>#VALUE!</v>
      </c>
      <c r="I419">
        <f>IF(OR(ISERROR(((IPMT(G419/'Mortgage 1 Variables'!E$43,1,'Mortgage 1 Info Calcs'!F$9*'Mortgage 1 Variables'!E$43,-J419+Q419+'Mortgage 1 Info Calcs'!F$24,IF('Mortgage 1 Info Calcs'!F$5="Interest Only",-J419+Q419+'Mortgage 1 Info Calcs'!F$24,0))))),(((IPMT(G419/'Mortgage 1 Variables'!E$43,1,'Mortgage 1 Info Calcs'!F$9*'Mortgage 1 Variables'!E$43,-J$12,-J$12)))=0)),0,((IPMT(G419/'Mortgage 1 Variables'!E$43,1,'Mortgage 1 Info Calcs'!F$9*'Mortgage 1 Variables'!E$43,-J419+Q419+'Mortgage 1 Info Calcs'!F$24,IF('Mortgage 1 Info Calcs'!F$5="Interest Only",-J419+Q419+'Mortgage 1 Info Calcs'!F$24,0)))))</f>
        <v>0</v>
      </c>
      <c r="J419" t="str">
        <f>IF(Y418&gt;0,IF(ISTEXT('Mortgage 1 Info Calcs'!K$4),"0",IF(ISTEXT(Y418),Y418,Y418+(IF(ISTEXT(K419),0,K419)))),0)</f>
        <v/>
      </c>
      <c r="K419">
        <f>IF(ISBLANK('Mortgage 1 Monthly Table'!L419),0,'Mortgage 1 Monthly Table'!L419)</f>
        <v>0</v>
      </c>
      <c r="L419" t="e">
        <f>IF(ISBLANK('Mortgage 1 Monthly Table'!N419),IF('Mortgage 1 Info Calcs'!F$13="Calculated",IF('Mortgage 1 Info Calcs'!F$22="Keep Same",IF('Mortgage 1 Info Calcs'!F$5="Interest Only",IF(OR(I419&gt;L418,J419=""),I419,IF(J419&lt;L418,IF(J419&lt;L418,J419+I419,IF(L418+M418&gt;J419,L418+I419,L418)),IF(L418+M418&gt;J419,L418+I419,L418))),IF(H419&gt;L418,H419,IF(J419&gt;L418,IF(L418+M418&gt;J419,L418+I419,L418),J419+S419))),IF('Mortgage 1 Info Calcs'!F$5="Interest Only",'Mortgage 1 Monthly Calcs'!I419,'Mortgage 1 Monthly Calcs'!H419)),'Mortgage 1 Monthly Calcs'!L418),'Mortgage 1 Monthly Table'!N419)</f>
        <v>#VALUE!</v>
      </c>
      <c r="M419" t="str">
        <f>IF(ISBLANK('Mortgage 1 Monthly Table'!P419),IF(N418&gt;J419,IF(J419&gt;L418,J419-L418,0),IF(OR(OR(Y418&lt;0,ISTEXT(Y418)),ISTEXT('Mortgage 1 Info Calcs'!$K$4)),"",'Mortgage 1 Info Calcs'!F$21)),'Mortgage 1 Monthly Table'!P419)</f>
        <v/>
      </c>
      <c r="N419" t="str">
        <f t="shared" si="36"/>
        <v/>
      </c>
      <c r="O419" t="str">
        <f>IF(OR(OR(Y418&lt;0,ISTEXT(Y418)),ISTEXT('Mortgage 1 Info Calcs'!$K$4)),"",(O418+M419))</f>
        <v/>
      </c>
      <c r="P419">
        <f>IF(ISBLANK('Mortgage 1 Monthly Table'!T419),IF(ISTEXT(J419),0,IF(OR(Y418&lt;Q418,AND(Y418&lt;0,NOT(ISTEXT(Y418))),ISTEXT('Mortgage 1 Info Calcs'!$K$4)),IF(-Y418&gt;P418,-Y418,Y418-Q418),IF(J419="",0,'Mortgage 1 Info Calcs'!F$26))),'Mortgage 1 Monthly Table'!T419)</f>
        <v>0</v>
      </c>
      <c r="Q419" t="str">
        <f>IF(OR(OR(Y418&lt;0,ISTEXT(Y418)),ISTEXT('Mortgage 1 Info Calcs'!$K$4)),"",IF(O419&lt;0,Q418,(Q418+P419)))</f>
        <v/>
      </c>
      <c r="R419" t="str">
        <f>IF(OR(ISERROR(L419-S419),ISTEXT('Mortgage 1 Info Calcs'!$K$4)),"",L419-S419+M419)</f>
        <v/>
      </c>
      <c r="S419">
        <f>IF(OR(IF(ISERROR(ROUND((J419-Q419-'Mortgage 1 Info Calcs'!F$24)*(G419/12),2)),0,(J419-O419-Q419-'Mortgage 1 Info Calcs'!F$24)*(G419/12)),,,ISTEXT('Mortgage 1 Info Calcs'!K$4)),IF(((J419-Q419-'Mortgage 1 Info Calcs'!F$24)*(G419/12))&gt;0,((J419-Q419-'Mortgage 1 Info Calcs'!F$24)*(G419/12)),0),0)</f>
        <v>0</v>
      </c>
      <c r="T419" t="str">
        <f>IF(OR(ISERROR(SUM(R$12:R419)),(ISTEXT(T418)),(T418=(SUM(R$12:R419)))),"",SUM(R$12:R419))</f>
        <v/>
      </c>
      <c r="U419">
        <f>SUM(S$12:S419)</f>
        <v>93290.420445652606</v>
      </c>
      <c r="V419" t="e">
        <f>IF(ISBLANK('Mortgage 1 Info Calcs'!F$28),"",IF((O419+Q419)&gt;0,((O419+Q419)*G419/12)-((O419+Q419)*(('Mortgage 1 Info Calcs'!F$28)-('Mortgage 1 Info Calcs'!F$28*'Mortgage 1 Info Calcs'!G$29))/12),""))</f>
        <v>#VALUE!</v>
      </c>
      <c r="W419" t="e">
        <f>IF(ISTEXT(V419),"",SUM(V$12:V419))</f>
        <v>#VALUE!</v>
      </c>
      <c r="X419" t="str">
        <f>IF(OR(J419=Q419,ISTEXT(Y418),ISTEXT('Mortgage 1 Info Calcs'!$F$17)),"",IF(('Mortgage 1 Info Calcs'!F$18*12)&gt;C418+1,IF(C418='Mortgage 1 Info Calcs'!F$18*12,0,'Mortgage 1 Info Calcs'!F$19+Y419*('Mortgage 1 Info Calcs'!F$17)),'Mortgage 1 Info Calcs'!F$19))</f>
        <v/>
      </c>
      <c r="Y419" t="str">
        <f>IF(OR(ISERROR(J419-R419-M419),IF(ISERROR((J419-R419-M419)=0),"True",(J419-R419-M419)=0),ISTEXT('Mortgage 1 Info Calcs'!$K$4)),"",IF((J419&gt;(L419+M419)),(FV((G419/'Mortgage 1 Variables'!E$43),1,(L419+M419),-J419+Q419+'Mortgage 1 Info Calcs'!F$24,0))+Q419+'Mortgage 1 Info Calcs'!F$24+IF(I419&gt;0,0,-I419),""))</f>
        <v/>
      </c>
      <c r="Z419" s="67" t="e">
        <f>IF((FV(IF(G419=0,'Mortgage 1 Info Calcs'!F$8,G419)/12,1,PMT(IF(G419=0,'Mortgage 1 Info Calcs'!F$8,G419)/12,('Mortgage 1 Info Calcs'!F$9*12)-C418,-Z418,0),-Z418,0))&gt;0,(FV(IF(G419=0,'Mortgage 1 Info Calcs'!F$8,G419)/12,1,PMT(IF(G419=0,'Mortgage 1 Info Calcs'!F$8,G419)/12,('Mortgage 1 Info Calcs'!F$9*12)-C418,-Z418,0),-Z418,0)),0)</f>
        <v>#NUM!</v>
      </c>
      <c r="AA419" s="67" t="e">
        <f>IF(Z419&lt;=0,0,(IPMT(IF(G419=0,'Mortgage 1 Info Calcs'!F$8,G419)/12,1,('Mortgage 1 Info Calcs'!F$9*12)-C418,-Z418,0)))</f>
        <v>#NUM!</v>
      </c>
      <c r="AB419" s="67">
        <f>IF(C419&lt;('Mortgage 1 Info Calcs'!F$9*12),SUM(AA$12:AA419),0)</f>
        <v>0</v>
      </c>
      <c r="AC419" s="14">
        <v>408</v>
      </c>
      <c r="AD419" s="174">
        <f t="shared" si="37"/>
        <v>34</v>
      </c>
      <c r="AE419" s="174" t="str">
        <f>IF(Y419="","",IF(J$12+X419='Mortgage 2 Monthly calcs'!J$12+'Mortgage 2 Monthly calcs'!V419,"",IF(J$12+X419&gt;'Mortgage 2 Monthly calcs'!J$12+'Mortgage 2 Monthly calcs'!V419,IF(Y419+X419+'Mortgage 1 Info Calcs'!F$15&gt;'Mortgage 2 Monthly calcs'!W419+'Mortgage 2 Monthly calcs'!V419,"",C419),IF(Y419+X419&lt;'Mortgage 2 Monthly calcs'!W419+'Mortgage 2 Monthly calcs'!V419,"",C419))))</f>
        <v/>
      </c>
      <c r="AG419" s="16"/>
      <c r="AH419" s="16"/>
      <c r="AI419" s="15"/>
    </row>
    <row r="420" spans="2:35" ht="11.25" customHeight="1" x14ac:dyDescent="0.25">
      <c r="B420">
        <f t="shared" si="35"/>
        <v>34.083333333333336</v>
      </c>
      <c r="C420">
        <v>409</v>
      </c>
      <c r="E420" t="str">
        <f t="shared" si="38"/>
        <v/>
      </c>
      <c r="F420" t="str">
        <f>VLOOKUP('Mortgage 1 Variables'!D$8,'Mortgage 1 Variables'!B$8:C$19,2)</f>
        <v>Nov</v>
      </c>
      <c r="G420">
        <f>IF(ISBLANK('Mortgage 1 Monthly Table'!G420),IF(OR(J420=Q420,ISTEXT(Y419),ISTEXT('Mortgage 1 Info Calcs'!$K$4)),0,IF(('Mortgage 1 Info Calcs'!F$7*12)&gt;C419,G419,IF(C419='Mortgage 1 Info Calcs'!F$7*12,'Mortgage 1 Info Calcs'!F$8,G419))),'Mortgage 1 Monthly Table'!G420)</f>
        <v>0</v>
      </c>
      <c r="H420" t="e">
        <f>((PMT(G420/'Mortgage 1 Variables'!E$43,('Mortgage 1 Info Calcs'!F$9*'Mortgage 1 Variables'!E$43)-C419,-J420,0)))</f>
        <v>#VALUE!</v>
      </c>
      <c r="I420">
        <f>IF(OR(ISERROR(((IPMT(G420/'Mortgage 1 Variables'!E$43,1,'Mortgage 1 Info Calcs'!F$9*'Mortgage 1 Variables'!E$43,-J420+Q420+'Mortgage 1 Info Calcs'!F$24,IF('Mortgage 1 Info Calcs'!F$5="Interest Only",-J420+Q420+'Mortgage 1 Info Calcs'!F$24,0))))),(((IPMT(G420/'Mortgage 1 Variables'!E$43,1,'Mortgage 1 Info Calcs'!F$9*'Mortgage 1 Variables'!E$43,-J$12,-J$12)))=0)),0,((IPMT(G420/'Mortgage 1 Variables'!E$43,1,'Mortgage 1 Info Calcs'!F$9*'Mortgage 1 Variables'!E$43,-J420+Q420+'Mortgage 1 Info Calcs'!F$24,IF('Mortgage 1 Info Calcs'!F$5="Interest Only",-J420+Q420+'Mortgage 1 Info Calcs'!F$24,0)))))</f>
        <v>0</v>
      </c>
      <c r="J420" t="str">
        <f>IF(Y419&gt;0,IF(ISTEXT('Mortgage 1 Info Calcs'!K$4),"0",IF(ISTEXT(Y419),Y419,Y419+(IF(ISTEXT(K420),0,K420)))),0)</f>
        <v/>
      </c>
      <c r="K420">
        <f>IF(ISBLANK('Mortgage 1 Monthly Table'!L420),0,'Mortgage 1 Monthly Table'!L420)</f>
        <v>0</v>
      </c>
      <c r="L420" t="e">
        <f>IF(ISBLANK('Mortgage 1 Monthly Table'!N420),IF('Mortgage 1 Info Calcs'!F$13="Calculated",IF('Mortgage 1 Info Calcs'!F$22="Keep Same",IF('Mortgage 1 Info Calcs'!F$5="Interest Only",IF(OR(I420&gt;L419,J420=""),I420,IF(J420&lt;L419,IF(J420&lt;L419,J420+I420,IF(L419+M419&gt;J420,L419+I420,L419)),IF(L419+M419&gt;J420,L419+I420,L419))),IF(H420&gt;L419,H420,IF(J420&gt;L419,IF(L419+M419&gt;J420,L419+I420,L419),J420+S420))),IF('Mortgage 1 Info Calcs'!F$5="Interest Only",'Mortgage 1 Monthly Calcs'!I420,'Mortgage 1 Monthly Calcs'!H420)),'Mortgage 1 Monthly Calcs'!L419),'Mortgage 1 Monthly Table'!N420)</f>
        <v>#VALUE!</v>
      </c>
      <c r="M420" t="str">
        <f>IF(ISBLANK('Mortgage 1 Monthly Table'!P420),IF(N419&gt;J420,IF(J420&gt;L419,J420-L419,0),IF(OR(OR(Y419&lt;0,ISTEXT(Y419)),ISTEXT('Mortgage 1 Info Calcs'!$K$4)),"",'Mortgage 1 Info Calcs'!F$21)),'Mortgage 1 Monthly Table'!P420)</f>
        <v/>
      </c>
      <c r="N420" t="str">
        <f t="shared" si="36"/>
        <v/>
      </c>
      <c r="O420" t="str">
        <f>IF(OR(OR(Y419&lt;0,ISTEXT(Y419)),ISTEXT('Mortgage 1 Info Calcs'!$K$4)),"",(O419+M420))</f>
        <v/>
      </c>
      <c r="P420">
        <f>IF(ISBLANK('Mortgage 1 Monthly Table'!T420),IF(ISTEXT(J420),0,IF(OR(Y419&lt;Q419,AND(Y419&lt;0,NOT(ISTEXT(Y419))),ISTEXT('Mortgage 1 Info Calcs'!$K$4)),IF(-Y419&gt;P419,-Y419,Y419-Q419),IF(J420="",0,'Mortgage 1 Info Calcs'!F$26))),'Mortgage 1 Monthly Table'!T420)</f>
        <v>0</v>
      </c>
      <c r="Q420" t="str">
        <f>IF(OR(OR(Y419&lt;0,ISTEXT(Y419)),ISTEXT('Mortgage 1 Info Calcs'!$K$4)),"",IF(O420&lt;0,Q419,(Q419+P420)))</f>
        <v/>
      </c>
      <c r="R420" t="str">
        <f>IF(OR(ISERROR(L420-S420),ISTEXT('Mortgage 1 Info Calcs'!$K$4)),"",L420-S420+M420)</f>
        <v/>
      </c>
      <c r="S420">
        <f>IF(OR(IF(ISERROR(ROUND((J420-Q420-'Mortgage 1 Info Calcs'!F$24)*(G420/12),2)),0,(J420-O420-Q420-'Mortgage 1 Info Calcs'!F$24)*(G420/12)),,,ISTEXT('Mortgage 1 Info Calcs'!K$4)),IF(((J420-Q420-'Mortgage 1 Info Calcs'!F$24)*(G420/12))&gt;0,((J420-Q420-'Mortgage 1 Info Calcs'!F$24)*(G420/12)),0),0)</f>
        <v>0</v>
      </c>
      <c r="T420" t="str">
        <f>IF(OR(ISERROR(SUM(R$12:R420)),(ISTEXT(T419)),(T419=(SUM(R$12:R420)))),"",SUM(R$12:R420))</f>
        <v/>
      </c>
      <c r="U420">
        <f>SUM(S$12:S420)</f>
        <v>93290.420445652606</v>
      </c>
      <c r="V420" t="e">
        <f>IF(ISBLANK('Mortgage 1 Info Calcs'!F$28),"",IF((O420+Q420)&gt;0,((O420+Q420)*G420/12)-((O420+Q420)*(('Mortgage 1 Info Calcs'!F$28)-('Mortgage 1 Info Calcs'!F$28*'Mortgage 1 Info Calcs'!G$29))/12),""))</f>
        <v>#VALUE!</v>
      </c>
      <c r="W420" t="e">
        <f>IF(ISTEXT(V420),"",SUM(V$12:V420))</f>
        <v>#VALUE!</v>
      </c>
      <c r="X420" t="str">
        <f>IF(OR(J420=Q420,ISTEXT(Y419),ISTEXT('Mortgage 1 Info Calcs'!$F$17)),"",IF(('Mortgage 1 Info Calcs'!F$18*12)&gt;C419+1,IF(C419='Mortgage 1 Info Calcs'!F$18*12,0,'Mortgage 1 Info Calcs'!F$19+Y420*('Mortgage 1 Info Calcs'!F$17)),'Mortgage 1 Info Calcs'!F$19))</f>
        <v/>
      </c>
      <c r="Y420" t="str">
        <f>IF(OR(ISERROR(J420-R420-M420),IF(ISERROR((J420-R420-M420)=0),"True",(J420-R420-M420)=0),ISTEXT('Mortgage 1 Info Calcs'!$K$4)),"",IF((J420&gt;(L420+M420)),(FV((G420/'Mortgage 1 Variables'!E$43),1,(L420+M420),-J420+Q420+'Mortgage 1 Info Calcs'!F$24,0))+Q420+'Mortgage 1 Info Calcs'!F$24+IF(I420&gt;0,0,-I420),""))</f>
        <v/>
      </c>
      <c r="Z420" s="67" t="e">
        <f>IF((FV(IF(G420=0,'Mortgage 1 Info Calcs'!F$8,G420)/12,1,PMT(IF(G420=0,'Mortgage 1 Info Calcs'!F$8,G420)/12,('Mortgage 1 Info Calcs'!F$9*12)-C419,-Z419,0),-Z419,0))&gt;0,(FV(IF(G420=0,'Mortgage 1 Info Calcs'!F$8,G420)/12,1,PMT(IF(G420=0,'Mortgage 1 Info Calcs'!F$8,G420)/12,('Mortgage 1 Info Calcs'!F$9*12)-C419,-Z419,0),-Z419,0)),0)</f>
        <v>#NUM!</v>
      </c>
      <c r="AA420" s="67" t="e">
        <f>IF(Z420&lt;=0,0,(IPMT(IF(G420=0,'Mortgage 1 Info Calcs'!F$8,G420)/12,1,('Mortgage 1 Info Calcs'!F$9*12)-C419,-Z419,0)))</f>
        <v>#NUM!</v>
      </c>
      <c r="AB420" s="67">
        <f>IF(C420&lt;('Mortgage 1 Info Calcs'!F$9*12),SUM(AA$12:AA420),0)</f>
        <v>0</v>
      </c>
      <c r="AC420" s="14">
        <v>409</v>
      </c>
      <c r="AD420" s="174">
        <f t="shared" si="37"/>
        <v>34.083333333333336</v>
      </c>
      <c r="AE420" s="174" t="str">
        <f>IF(Y420="","",IF(J$12+X420='Mortgage 2 Monthly calcs'!J$12+'Mortgage 2 Monthly calcs'!V420,"",IF(J$12+X420&gt;'Mortgage 2 Monthly calcs'!J$12+'Mortgage 2 Monthly calcs'!V420,IF(Y420+X420+'Mortgage 1 Info Calcs'!F$15&gt;'Mortgage 2 Monthly calcs'!W420+'Mortgage 2 Monthly calcs'!V420,"",C420),IF(Y420+X420&lt;'Mortgage 2 Monthly calcs'!W420+'Mortgage 2 Monthly calcs'!V420,"",C420))))</f>
        <v/>
      </c>
      <c r="AG420" s="16"/>
      <c r="AH420" s="16"/>
      <c r="AI420" s="15"/>
    </row>
    <row r="421" spans="2:35" ht="11.25" customHeight="1" x14ac:dyDescent="0.25">
      <c r="B421">
        <f t="shared" si="35"/>
        <v>34.166666666666664</v>
      </c>
      <c r="C421">
        <v>410</v>
      </c>
      <c r="E421" t="str">
        <f t="shared" si="38"/>
        <v/>
      </c>
      <c r="F421" t="str">
        <f>VLOOKUP('Mortgage 1 Variables'!D$9,'Mortgage 1 Variables'!B$8:C$19,2)</f>
        <v>Dec</v>
      </c>
      <c r="G421">
        <f>IF(ISBLANK('Mortgage 1 Monthly Table'!G421),IF(OR(J421=Q421,ISTEXT(Y420),ISTEXT('Mortgage 1 Info Calcs'!$K$4)),0,IF(('Mortgage 1 Info Calcs'!F$7*12)&gt;C420,G420,IF(C420='Mortgage 1 Info Calcs'!F$7*12,'Mortgage 1 Info Calcs'!F$8,G420))),'Mortgage 1 Monthly Table'!G421)</f>
        <v>0</v>
      </c>
      <c r="H421" t="e">
        <f>((PMT(G421/'Mortgage 1 Variables'!E$43,('Mortgage 1 Info Calcs'!F$9*'Mortgage 1 Variables'!E$43)-C420,-J421,0)))</f>
        <v>#VALUE!</v>
      </c>
      <c r="I421">
        <f>IF(OR(ISERROR(((IPMT(G421/'Mortgage 1 Variables'!E$43,1,'Mortgage 1 Info Calcs'!F$9*'Mortgage 1 Variables'!E$43,-J421+Q421+'Mortgage 1 Info Calcs'!F$24,IF('Mortgage 1 Info Calcs'!F$5="Interest Only",-J421+Q421+'Mortgage 1 Info Calcs'!F$24,0))))),(((IPMT(G421/'Mortgage 1 Variables'!E$43,1,'Mortgage 1 Info Calcs'!F$9*'Mortgage 1 Variables'!E$43,-J$12,-J$12)))=0)),0,((IPMT(G421/'Mortgage 1 Variables'!E$43,1,'Mortgage 1 Info Calcs'!F$9*'Mortgage 1 Variables'!E$43,-J421+Q421+'Mortgage 1 Info Calcs'!F$24,IF('Mortgage 1 Info Calcs'!F$5="Interest Only",-J421+Q421+'Mortgage 1 Info Calcs'!F$24,0)))))</f>
        <v>0</v>
      </c>
      <c r="J421" t="str">
        <f>IF(Y420&gt;0,IF(ISTEXT('Mortgage 1 Info Calcs'!K$4),"0",IF(ISTEXT(Y420),Y420,Y420+(IF(ISTEXT(K421),0,K421)))),0)</f>
        <v/>
      </c>
      <c r="K421">
        <f>IF(ISBLANK('Mortgage 1 Monthly Table'!L421),0,'Mortgage 1 Monthly Table'!L421)</f>
        <v>0</v>
      </c>
      <c r="L421" t="e">
        <f>IF(ISBLANK('Mortgage 1 Monthly Table'!N421),IF('Mortgage 1 Info Calcs'!F$13="Calculated",IF('Mortgage 1 Info Calcs'!F$22="Keep Same",IF('Mortgage 1 Info Calcs'!F$5="Interest Only",IF(OR(I421&gt;L420,J421=""),I421,IF(J421&lt;L420,IF(J421&lt;L420,J421+I421,IF(L420+M420&gt;J421,L420+I421,L420)),IF(L420+M420&gt;J421,L420+I421,L420))),IF(H421&gt;L420,H421,IF(J421&gt;L420,IF(L420+M420&gt;J421,L420+I421,L420),J421+S421))),IF('Mortgage 1 Info Calcs'!F$5="Interest Only",'Mortgage 1 Monthly Calcs'!I421,'Mortgage 1 Monthly Calcs'!H421)),'Mortgage 1 Monthly Calcs'!L420),'Mortgage 1 Monthly Table'!N421)</f>
        <v>#VALUE!</v>
      </c>
      <c r="M421" t="str">
        <f>IF(ISBLANK('Mortgage 1 Monthly Table'!P421),IF(N420&gt;J421,IF(J421&gt;L420,J421-L420,0),IF(OR(OR(Y420&lt;0,ISTEXT(Y420)),ISTEXT('Mortgage 1 Info Calcs'!$K$4)),"",'Mortgage 1 Info Calcs'!F$21)),'Mortgage 1 Monthly Table'!P421)</f>
        <v/>
      </c>
      <c r="N421" t="str">
        <f t="shared" si="36"/>
        <v/>
      </c>
      <c r="O421" t="str">
        <f>IF(OR(OR(Y420&lt;0,ISTEXT(Y420)),ISTEXT('Mortgage 1 Info Calcs'!$K$4)),"",(O420+M421))</f>
        <v/>
      </c>
      <c r="P421">
        <f>IF(ISBLANK('Mortgage 1 Monthly Table'!T421),IF(ISTEXT(J421),0,IF(OR(Y420&lt;Q420,AND(Y420&lt;0,NOT(ISTEXT(Y420))),ISTEXT('Mortgage 1 Info Calcs'!$K$4)),IF(-Y420&gt;P420,-Y420,Y420-Q420),IF(J421="",0,'Mortgage 1 Info Calcs'!F$26))),'Mortgage 1 Monthly Table'!T421)</f>
        <v>0</v>
      </c>
      <c r="Q421" t="str">
        <f>IF(OR(OR(Y420&lt;0,ISTEXT(Y420)),ISTEXT('Mortgage 1 Info Calcs'!$K$4)),"",IF(O421&lt;0,Q420,(Q420+P421)))</f>
        <v/>
      </c>
      <c r="R421" t="str">
        <f>IF(OR(ISERROR(L421-S421),ISTEXT('Mortgage 1 Info Calcs'!$K$4)),"",L421-S421+M421)</f>
        <v/>
      </c>
      <c r="S421">
        <f>IF(OR(IF(ISERROR(ROUND((J421-Q421-'Mortgage 1 Info Calcs'!F$24)*(G421/12),2)),0,(J421-O421-Q421-'Mortgage 1 Info Calcs'!F$24)*(G421/12)),,,ISTEXT('Mortgage 1 Info Calcs'!K$4)),IF(((J421-Q421-'Mortgage 1 Info Calcs'!F$24)*(G421/12))&gt;0,((J421-Q421-'Mortgage 1 Info Calcs'!F$24)*(G421/12)),0),0)</f>
        <v>0</v>
      </c>
      <c r="T421" t="str">
        <f>IF(OR(ISERROR(SUM(R$12:R421)),(ISTEXT(T420)),(T420=(SUM(R$12:R421)))),"",SUM(R$12:R421))</f>
        <v/>
      </c>
      <c r="U421">
        <f>SUM(S$12:S421)</f>
        <v>93290.420445652606</v>
      </c>
      <c r="V421" t="e">
        <f>IF(ISBLANK('Mortgage 1 Info Calcs'!F$28),"",IF((O421+Q421)&gt;0,((O421+Q421)*G421/12)-((O421+Q421)*(('Mortgage 1 Info Calcs'!F$28)-('Mortgage 1 Info Calcs'!F$28*'Mortgage 1 Info Calcs'!G$29))/12),""))</f>
        <v>#VALUE!</v>
      </c>
      <c r="W421" t="e">
        <f>IF(ISTEXT(V421),"",SUM(V$12:V421))</f>
        <v>#VALUE!</v>
      </c>
      <c r="X421" t="str">
        <f>IF(OR(J421=Q421,ISTEXT(Y420),ISTEXT('Mortgage 1 Info Calcs'!$F$17)),"",IF(('Mortgage 1 Info Calcs'!F$18*12)&gt;C420+1,IF(C420='Mortgage 1 Info Calcs'!F$18*12,0,'Mortgage 1 Info Calcs'!F$19+Y421*('Mortgage 1 Info Calcs'!F$17)),'Mortgage 1 Info Calcs'!F$19))</f>
        <v/>
      </c>
      <c r="Y421" t="str">
        <f>IF(OR(ISERROR(J421-R421-M421),IF(ISERROR((J421-R421-M421)=0),"True",(J421-R421-M421)=0),ISTEXT('Mortgage 1 Info Calcs'!$K$4)),"",IF((J421&gt;(L421+M421)),(FV((G421/'Mortgage 1 Variables'!E$43),1,(L421+M421),-J421+Q421+'Mortgage 1 Info Calcs'!F$24,0))+Q421+'Mortgage 1 Info Calcs'!F$24+IF(I421&gt;0,0,-I421),""))</f>
        <v/>
      </c>
      <c r="Z421" s="67" t="e">
        <f>IF((FV(IF(G421=0,'Mortgage 1 Info Calcs'!F$8,G421)/12,1,PMT(IF(G421=0,'Mortgage 1 Info Calcs'!F$8,G421)/12,('Mortgage 1 Info Calcs'!F$9*12)-C420,-Z420,0),-Z420,0))&gt;0,(FV(IF(G421=0,'Mortgage 1 Info Calcs'!F$8,G421)/12,1,PMT(IF(G421=0,'Mortgage 1 Info Calcs'!F$8,G421)/12,('Mortgage 1 Info Calcs'!F$9*12)-C420,-Z420,0),-Z420,0)),0)</f>
        <v>#NUM!</v>
      </c>
      <c r="AA421" s="67" t="e">
        <f>IF(Z421&lt;=0,0,(IPMT(IF(G421=0,'Mortgage 1 Info Calcs'!F$8,G421)/12,1,('Mortgage 1 Info Calcs'!F$9*12)-C420,-Z420,0)))</f>
        <v>#NUM!</v>
      </c>
      <c r="AB421" s="67">
        <f>IF(C421&lt;('Mortgage 1 Info Calcs'!F$9*12),SUM(AA$12:AA421),0)</f>
        <v>0</v>
      </c>
      <c r="AC421" s="14">
        <v>410</v>
      </c>
      <c r="AD421" s="174">
        <f t="shared" si="37"/>
        <v>34.166666666666664</v>
      </c>
      <c r="AE421" s="174" t="str">
        <f>IF(Y421="","",IF(J$12+X421='Mortgage 2 Monthly calcs'!J$12+'Mortgage 2 Monthly calcs'!V421,"",IF(J$12+X421&gt;'Mortgage 2 Monthly calcs'!J$12+'Mortgage 2 Monthly calcs'!V421,IF(Y421+X421+'Mortgage 1 Info Calcs'!F$15&gt;'Mortgage 2 Monthly calcs'!W421+'Mortgage 2 Monthly calcs'!V421,"",C421),IF(Y421+X421&lt;'Mortgage 2 Monthly calcs'!W421+'Mortgage 2 Monthly calcs'!V421,"",C421))))</f>
        <v/>
      </c>
      <c r="AG421" s="16"/>
      <c r="AH421" s="16"/>
      <c r="AI421" s="15"/>
    </row>
    <row r="422" spans="2:35" ht="11.25" customHeight="1" x14ac:dyDescent="0.25">
      <c r="B422">
        <f t="shared" si="35"/>
        <v>34.25</v>
      </c>
      <c r="C422">
        <v>411</v>
      </c>
      <c r="E422">
        <f t="shared" si="38"/>
        <v>2044</v>
      </c>
      <c r="F422" t="str">
        <f>VLOOKUP('Mortgage 1 Variables'!D$10,'Mortgage 1 Variables'!B$8:C$19,2)</f>
        <v>Jan</v>
      </c>
      <c r="G422">
        <f>IF(ISBLANK('Mortgage 1 Monthly Table'!G422),IF(OR(J422=Q422,ISTEXT(Y421),ISTEXT('Mortgage 1 Info Calcs'!$K$4)),0,IF(('Mortgage 1 Info Calcs'!F$7*12)&gt;C421,G421,IF(C421='Mortgage 1 Info Calcs'!F$7*12,'Mortgage 1 Info Calcs'!F$8,G421))),'Mortgage 1 Monthly Table'!G422)</f>
        <v>0</v>
      </c>
      <c r="H422" t="e">
        <f>((PMT(G422/'Mortgage 1 Variables'!E$43,('Mortgage 1 Info Calcs'!F$9*'Mortgage 1 Variables'!E$43)-C421,-J422,0)))</f>
        <v>#VALUE!</v>
      </c>
      <c r="I422">
        <f>IF(OR(ISERROR(((IPMT(G422/'Mortgage 1 Variables'!E$43,1,'Mortgage 1 Info Calcs'!F$9*'Mortgage 1 Variables'!E$43,-J422+Q422+'Mortgage 1 Info Calcs'!F$24,IF('Mortgage 1 Info Calcs'!F$5="Interest Only",-J422+Q422+'Mortgage 1 Info Calcs'!F$24,0))))),(((IPMT(G422/'Mortgage 1 Variables'!E$43,1,'Mortgage 1 Info Calcs'!F$9*'Mortgage 1 Variables'!E$43,-J$12,-J$12)))=0)),0,((IPMT(G422/'Mortgage 1 Variables'!E$43,1,'Mortgage 1 Info Calcs'!F$9*'Mortgage 1 Variables'!E$43,-J422+Q422+'Mortgage 1 Info Calcs'!F$24,IF('Mortgage 1 Info Calcs'!F$5="Interest Only",-J422+Q422+'Mortgage 1 Info Calcs'!F$24,0)))))</f>
        <v>0</v>
      </c>
      <c r="J422" t="str">
        <f>IF(Y421&gt;0,IF(ISTEXT('Mortgage 1 Info Calcs'!K$4),"0",IF(ISTEXT(Y421),Y421,Y421+(IF(ISTEXT(K422),0,K422)))),0)</f>
        <v/>
      </c>
      <c r="K422">
        <f>IF(ISBLANK('Mortgage 1 Monthly Table'!L422),0,'Mortgage 1 Monthly Table'!L422)</f>
        <v>0</v>
      </c>
      <c r="L422" t="e">
        <f>IF(ISBLANK('Mortgage 1 Monthly Table'!N422),IF('Mortgage 1 Info Calcs'!F$13="Calculated",IF('Mortgage 1 Info Calcs'!F$22="Keep Same",IF('Mortgage 1 Info Calcs'!F$5="Interest Only",IF(OR(I422&gt;L421,J422=""),I422,IF(J422&lt;L421,IF(J422&lt;L421,J422+I422,IF(L421+M421&gt;J422,L421+I422,L421)),IF(L421+M421&gt;J422,L421+I422,L421))),IF(H422&gt;L421,H422,IF(J422&gt;L421,IF(L421+M421&gt;J422,L421+I422,L421),J422+S422))),IF('Mortgage 1 Info Calcs'!F$5="Interest Only",'Mortgage 1 Monthly Calcs'!I422,'Mortgage 1 Monthly Calcs'!H422)),'Mortgage 1 Monthly Calcs'!L421),'Mortgage 1 Monthly Table'!N422)</f>
        <v>#VALUE!</v>
      </c>
      <c r="M422" t="str">
        <f>IF(ISBLANK('Mortgage 1 Monthly Table'!P422),IF(N421&gt;J422,IF(J422&gt;L421,J422-L421,0),IF(OR(OR(Y421&lt;0,ISTEXT(Y421)),ISTEXT('Mortgage 1 Info Calcs'!$K$4)),"",'Mortgage 1 Info Calcs'!F$21)),'Mortgage 1 Monthly Table'!P422)</f>
        <v/>
      </c>
      <c r="N422" t="str">
        <f t="shared" si="36"/>
        <v/>
      </c>
      <c r="O422" t="str">
        <f>IF(OR(OR(Y421&lt;0,ISTEXT(Y421)),ISTEXT('Mortgage 1 Info Calcs'!$K$4)),"",(O421+M422))</f>
        <v/>
      </c>
      <c r="P422">
        <f>IF(ISBLANK('Mortgage 1 Monthly Table'!T422),IF(ISTEXT(J422),0,IF(OR(Y421&lt;Q421,AND(Y421&lt;0,NOT(ISTEXT(Y421))),ISTEXT('Mortgage 1 Info Calcs'!$K$4)),IF(-Y421&gt;P421,-Y421,Y421-Q421),IF(J422="",0,'Mortgage 1 Info Calcs'!F$26))),'Mortgage 1 Monthly Table'!T422)</f>
        <v>0</v>
      </c>
      <c r="Q422" t="str">
        <f>IF(OR(OR(Y421&lt;0,ISTEXT(Y421)),ISTEXT('Mortgage 1 Info Calcs'!$K$4)),"",IF(O422&lt;0,Q421,(Q421+P422)))</f>
        <v/>
      </c>
      <c r="R422" t="str">
        <f>IF(OR(ISERROR(L422-S422),ISTEXT('Mortgage 1 Info Calcs'!$K$4)),"",L422-S422+M422)</f>
        <v/>
      </c>
      <c r="S422">
        <f>IF(OR(IF(ISERROR(ROUND((J422-Q422-'Mortgage 1 Info Calcs'!F$24)*(G422/12),2)),0,(J422-O422-Q422-'Mortgage 1 Info Calcs'!F$24)*(G422/12)),,,ISTEXT('Mortgage 1 Info Calcs'!K$4)),IF(((J422-Q422-'Mortgage 1 Info Calcs'!F$24)*(G422/12))&gt;0,((J422-Q422-'Mortgage 1 Info Calcs'!F$24)*(G422/12)),0),0)</f>
        <v>0</v>
      </c>
      <c r="T422" t="str">
        <f>IF(OR(ISERROR(SUM(R$12:R422)),(ISTEXT(T421)),(T421=(SUM(R$12:R422)))),"",SUM(R$12:R422))</f>
        <v/>
      </c>
      <c r="U422">
        <f>SUM(S$12:S422)</f>
        <v>93290.420445652606</v>
      </c>
      <c r="V422" t="e">
        <f>IF(ISBLANK('Mortgage 1 Info Calcs'!F$28),"",IF((O422+Q422)&gt;0,((O422+Q422)*G422/12)-((O422+Q422)*(('Mortgage 1 Info Calcs'!F$28)-('Mortgage 1 Info Calcs'!F$28*'Mortgage 1 Info Calcs'!G$29))/12),""))</f>
        <v>#VALUE!</v>
      </c>
      <c r="W422" t="e">
        <f>IF(ISTEXT(V422),"",SUM(V$12:V422))</f>
        <v>#VALUE!</v>
      </c>
      <c r="X422" t="str">
        <f>IF(OR(J422=Q422,ISTEXT(Y421),ISTEXT('Mortgage 1 Info Calcs'!$F$17)),"",IF(('Mortgage 1 Info Calcs'!F$18*12)&gt;C421+1,IF(C421='Mortgage 1 Info Calcs'!F$18*12,0,'Mortgage 1 Info Calcs'!F$19+Y422*('Mortgage 1 Info Calcs'!F$17)),'Mortgage 1 Info Calcs'!F$19))</f>
        <v/>
      </c>
      <c r="Y422" t="str">
        <f>IF(OR(ISERROR(J422-R422-M422),IF(ISERROR((J422-R422-M422)=0),"True",(J422-R422-M422)=0),ISTEXT('Mortgage 1 Info Calcs'!$K$4)),"",IF((J422&gt;(L422+M422)),(FV((G422/'Mortgage 1 Variables'!E$43),1,(L422+M422),-J422+Q422+'Mortgage 1 Info Calcs'!F$24,0))+Q422+'Mortgage 1 Info Calcs'!F$24+IF(I422&gt;0,0,-I422),""))</f>
        <v/>
      </c>
      <c r="Z422" s="67" t="e">
        <f>IF((FV(IF(G422=0,'Mortgage 1 Info Calcs'!F$8,G422)/12,1,PMT(IF(G422=0,'Mortgage 1 Info Calcs'!F$8,G422)/12,('Mortgage 1 Info Calcs'!F$9*12)-C421,-Z421,0),-Z421,0))&gt;0,(FV(IF(G422=0,'Mortgage 1 Info Calcs'!F$8,G422)/12,1,PMT(IF(G422=0,'Mortgage 1 Info Calcs'!F$8,G422)/12,('Mortgage 1 Info Calcs'!F$9*12)-C421,-Z421,0),-Z421,0)),0)</f>
        <v>#NUM!</v>
      </c>
      <c r="AA422" s="67" t="e">
        <f>IF(Z422&lt;=0,0,(IPMT(IF(G422=0,'Mortgage 1 Info Calcs'!F$8,G422)/12,1,('Mortgage 1 Info Calcs'!F$9*12)-C421,-Z421,0)))</f>
        <v>#NUM!</v>
      </c>
      <c r="AB422" s="67">
        <f>IF(C422&lt;('Mortgage 1 Info Calcs'!F$9*12),SUM(AA$12:AA422),0)</f>
        <v>0</v>
      </c>
      <c r="AC422" s="14">
        <v>411</v>
      </c>
      <c r="AD422" s="174">
        <f t="shared" si="37"/>
        <v>34.25</v>
      </c>
      <c r="AE422" s="174" t="str">
        <f>IF(Y422="","",IF(J$12+X422='Mortgage 2 Monthly calcs'!J$12+'Mortgage 2 Monthly calcs'!V422,"",IF(J$12+X422&gt;'Mortgage 2 Monthly calcs'!J$12+'Mortgage 2 Monthly calcs'!V422,IF(Y422+X422+'Mortgage 1 Info Calcs'!F$15&gt;'Mortgage 2 Monthly calcs'!W422+'Mortgage 2 Monthly calcs'!V422,"",C422),IF(Y422+X422&lt;'Mortgage 2 Monthly calcs'!W422+'Mortgage 2 Monthly calcs'!V422,"",C422))))</f>
        <v/>
      </c>
      <c r="AG422" s="16"/>
      <c r="AH422" s="16"/>
      <c r="AI422" s="15"/>
    </row>
    <row r="423" spans="2:35" ht="11.25" customHeight="1" x14ac:dyDescent="0.25">
      <c r="B423">
        <f t="shared" si="35"/>
        <v>34.333333333333336</v>
      </c>
      <c r="C423">
        <v>412</v>
      </c>
      <c r="E423" t="str">
        <f t="shared" si="38"/>
        <v/>
      </c>
      <c r="F423" t="str">
        <f>VLOOKUP('Mortgage 1 Variables'!D$11,'Mortgage 1 Variables'!B$8:C$19,2)</f>
        <v>Feb</v>
      </c>
      <c r="G423">
        <f>IF(ISBLANK('Mortgage 1 Monthly Table'!G423),IF(OR(J423=Q423,ISTEXT(Y422),ISTEXT('Mortgage 1 Info Calcs'!$K$4)),0,IF(('Mortgage 1 Info Calcs'!F$7*12)&gt;C422,G422,IF(C422='Mortgage 1 Info Calcs'!F$7*12,'Mortgage 1 Info Calcs'!F$8,G422))),'Mortgage 1 Monthly Table'!G423)</f>
        <v>0</v>
      </c>
      <c r="H423" t="e">
        <f>((PMT(G423/'Mortgage 1 Variables'!E$43,('Mortgage 1 Info Calcs'!F$9*'Mortgage 1 Variables'!E$43)-C422,-J423,0)))</f>
        <v>#VALUE!</v>
      </c>
      <c r="I423">
        <f>IF(OR(ISERROR(((IPMT(G423/'Mortgage 1 Variables'!E$43,1,'Mortgage 1 Info Calcs'!F$9*'Mortgage 1 Variables'!E$43,-J423+Q423+'Mortgage 1 Info Calcs'!F$24,IF('Mortgage 1 Info Calcs'!F$5="Interest Only",-J423+Q423+'Mortgage 1 Info Calcs'!F$24,0))))),(((IPMT(G423/'Mortgage 1 Variables'!E$43,1,'Mortgage 1 Info Calcs'!F$9*'Mortgage 1 Variables'!E$43,-J$12,-J$12)))=0)),0,((IPMT(G423/'Mortgage 1 Variables'!E$43,1,'Mortgage 1 Info Calcs'!F$9*'Mortgage 1 Variables'!E$43,-J423+Q423+'Mortgage 1 Info Calcs'!F$24,IF('Mortgage 1 Info Calcs'!F$5="Interest Only",-J423+Q423+'Mortgage 1 Info Calcs'!F$24,0)))))</f>
        <v>0</v>
      </c>
      <c r="J423" t="str">
        <f>IF(Y422&gt;0,IF(ISTEXT('Mortgage 1 Info Calcs'!K$4),"0",IF(ISTEXT(Y422),Y422,Y422+(IF(ISTEXT(K423),0,K423)))),0)</f>
        <v/>
      </c>
      <c r="K423">
        <f>IF(ISBLANK('Mortgage 1 Monthly Table'!L423),0,'Mortgage 1 Monthly Table'!L423)</f>
        <v>0</v>
      </c>
      <c r="L423" t="e">
        <f>IF(ISBLANK('Mortgage 1 Monthly Table'!N423),IF('Mortgage 1 Info Calcs'!F$13="Calculated",IF('Mortgage 1 Info Calcs'!F$22="Keep Same",IF('Mortgage 1 Info Calcs'!F$5="Interest Only",IF(OR(I423&gt;L422,J423=""),I423,IF(J423&lt;L422,IF(J423&lt;L422,J423+I423,IF(L422+M422&gt;J423,L422+I423,L422)),IF(L422+M422&gt;J423,L422+I423,L422))),IF(H423&gt;L422,H423,IF(J423&gt;L422,IF(L422+M422&gt;J423,L422+I423,L422),J423+S423))),IF('Mortgage 1 Info Calcs'!F$5="Interest Only",'Mortgage 1 Monthly Calcs'!I423,'Mortgage 1 Monthly Calcs'!H423)),'Mortgage 1 Monthly Calcs'!L422),'Mortgage 1 Monthly Table'!N423)</f>
        <v>#VALUE!</v>
      </c>
      <c r="M423" t="str">
        <f>IF(ISBLANK('Mortgage 1 Monthly Table'!P423),IF(N422&gt;J423,IF(J423&gt;L422,J423-L422,0),IF(OR(OR(Y422&lt;0,ISTEXT(Y422)),ISTEXT('Mortgage 1 Info Calcs'!$K$4)),"",'Mortgage 1 Info Calcs'!F$21)),'Mortgage 1 Monthly Table'!P423)</f>
        <v/>
      </c>
      <c r="N423" t="str">
        <f t="shared" si="36"/>
        <v/>
      </c>
      <c r="O423" t="str">
        <f>IF(OR(OR(Y422&lt;0,ISTEXT(Y422)),ISTEXT('Mortgage 1 Info Calcs'!$K$4)),"",(O422+M423))</f>
        <v/>
      </c>
      <c r="P423">
        <f>IF(ISBLANK('Mortgage 1 Monthly Table'!T423),IF(ISTEXT(J423),0,IF(OR(Y422&lt;Q422,AND(Y422&lt;0,NOT(ISTEXT(Y422))),ISTEXT('Mortgage 1 Info Calcs'!$K$4)),IF(-Y422&gt;P422,-Y422,Y422-Q422),IF(J423="",0,'Mortgage 1 Info Calcs'!F$26))),'Mortgage 1 Monthly Table'!T423)</f>
        <v>0</v>
      </c>
      <c r="Q423" t="str">
        <f>IF(OR(OR(Y422&lt;0,ISTEXT(Y422)),ISTEXT('Mortgage 1 Info Calcs'!$K$4)),"",IF(O423&lt;0,Q422,(Q422+P423)))</f>
        <v/>
      </c>
      <c r="R423" t="str">
        <f>IF(OR(ISERROR(L423-S423),ISTEXT('Mortgage 1 Info Calcs'!$K$4)),"",L423-S423+M423)</f>
        <v/>
      </c>
      <c r="S423">
        <f>IF(OR(IF(ISERROR(ROUND((J423-Q423-'Mortgage 1 Info Calcs'!F$24)*(G423/12),2)),0,(J423-O423-Q423-'Mortgage 1 Info Calcs'!F$24)*(G423/12)),,,ISTEXT('Mortgage 1 Info Calcs'!K$4)),IF(((J423-Q423-'Mortgage 1 Info Calcs'!F$24)*(G423/12))&gt;0,((J423-Q423-'Mortgage 1 Info Calcs'!F$24)*(G423/12)),0),0)</f>
        <v>0</v>
      </c>
      <c r="T423" t="str">
        <f>IF(OR(ISERROR(SUM(R$12:R423)),(ISTEXT(T422)),(T422=(SUM(R$12:R423)))),"",SUM(R$12:R423))</f>
        <v/>
      </c>
      <c r="U423">
        <f>SUM(S$12:S423)</f>
        <v>93290.420445652606</v>
      </c>
      <c r="V423" t="e">
        <f>IF(ISBLANK('Mortgage 1 Info Calcs'!F$28),"",IF((O423+Q423)&gt;0,((O423+Q423)*G423/12)-((O423+Q423)*(('Mortgage 1 Info Calcs'!F$28)-('Mortgage 1 Info Calcs'!F$28*'Mortgage 1 Info Calcs'!G$29))/12),""))</f>
        <v>#VALUE!</v>
      </c>
      <c r="W423" t="e">
        <f>IF(ISTEXT(V423),"",SUM(V$12:V423))</f>
        <v>#VALUE!</v>
      </c>
      <c r="X423" t="str">
        <f>IF(OR(J423=Q423,ISTEXT(Y422),ISTEXT('Mortgage 1 Info Calcs'!$F$17)),"",IF(('Mortgage 1 Info Calcs'!F$18*12)&gt;C422+1,IF(C422='Mortgage 1 Info Calcs'!F$18*12,0,'Mortgage 1 Info Calcs'!F$19+Y423*('Mortgage 1 Info Calcs'!F$17)),'Mortgage 1 Info Calcs'!F$19))</f>
        <v/>
      </c>
      <c r="Y423" t="str">
        <f>IF(OR(ISERROR(J423-R423-M423),IF(ISERROR((J423-R423-M423)=0),"True",(J423-R423-M423)=0),ISTEXT('Mortgage 1 Info Calcs'!$K$4)),"",IF((J423&gt;(L423+M423)),(FV((G423/'Mortgage 1 Variables'!E$43),1,(L423+M423),-J423+Q423+'Mortgage 1 Info Calcs'!F$24,0))+Q423+'Mortgage 1 Info Calcs'!F$24+IF(I423&gt;0,0,-I423),""))</f>
        <v/>
      </c>
      <c r="Z423" s="67" t="e">
        <f>IF((FV(IF(G423=0,'Mortgage 1 Info Calcs'!F$8,G423)/12,1,PMT(IF(G423=0,'Mortgage 1 Info Calcs'!F$8,G423)/12,('Mortgage 1 Info Calcs'!F$9*12)-C422,-Z422,0),-Z422,0))&gt;0,(FV(IF(G423=0,'Mortgage 1 Info Calcs'!F$8,G423)/12,1,PMT(IF(G423=0,'Mortgage 1 Info Calcs'!F$8,G423)/12,('Mortgage 1 Info Calcs'!F$9*12)-C422,-Z422,0),-Z422,0)),0)</f>
        <v>#NUM!</v>
      </c>
      <c r="AA423" s="67" t="e">
        <f>IF(Z423&lt;=0,0,(IPMT(IF(G423=0,'Mortgage 1 Info Calcs'!F$8,G423)/12,1,('Mortgage 1 Info Calcs'!F$9*12)-C422,-Z422,0)))</f>
        <v>#NUM!</v>
      </c>
      <c r="AB423" s="67">
        <f>IF(C423&lt;('Mortgage 1 Info Calcs'!F$9*12),SUM(AA$12:AA423),0)</f>
        <v>0</v>
      </c>
      <c r="AC423" s="14">
        <v>412</v>
      </c>
      <c r="AD423" s="174">
        <f t="shared" si="37"/>
        <v>34.333333333333336</v>
      </c>
      <c r="AE423" s="174" t="str">
        <f>IF(Y423="","",IF(J$12+X423='Mortgage 2 Monthly calcs'!J$12+'Mortgage 2 Monthly calcs'!V423,"",IF(J$12+X423&gt;'Mortgage 2 Monthly calcs'!J$12+'Mortgage 2 Monthly calcs'!V423,IF(Y423+X423+'Mortgage 1 Info Calcs'!F$15&gt;'Mortgage 2 Monthly calcs'!W423+'Mortgage 2 Monthly calcs'!V423,"",C423),IF(Y423+X423&lt;'Mortgage 2 Monthly calcs'!W423+'Mortgage 2 Monthly calcs'!V423,"",C423))))</f>
        <v/>
      </c>
      <c r="AG423" s="16"/>
      <c r="AH423" s="16"/>
      <c r="AI423" s="15"/>
    </row>
    <row r="424" spans="2:35" ht="11.25" customHeight="1" x14ac:dyDescent="0.25">
      <c r="B424">
        <f t="shared" si="35"/>
        <v>34.416666666666664</v>
      </c>
      <c r="C424">
        <v>413</v>
      </c>
      <c r="E424" t="str">
        <f t="shared" si="38"/>
        <v/>
      </c>
      <c r="F424" t="str">
        <f>VLOOKUP('Mortgage 1 Variables'!D$12,'Mortgage 1 Variables'!B$8:C$19,2)</f>
        <v>Mar</v>
      </c>
      <c r="G424">
        <f>IF(ISBLANK('Mortgage 1 Monthly Table'!G424),IF(OR(J424=Q424,ISTEXT(Y423),ISTEXT('Mortgage 1 Info Calcs'!$K$4)),0,IF(('Mortgage 1 Info Calcs'!F$7*12)&gt;C423,G423,IF(C423='Mortgage 1 Info Calcs'!F$7*12,'Mortgage 1 Info Calcs'!F$8,G423))),'Mortgage 1 Monthly Table'!G424)</f>
        <v>0</v>
      </c>
      <c r="H424" t="e">
        <f>((PMT(G424/'Mortgage 1 Variables'!E$43,('Mortgage 1 Info Calcs'!F$9*'Mortgage 1 Variables'!E$43)-C423,-J424,0)))</f>
        <v>#VALUE!</v>
      </c>
      <c r="I424">
        <f>IF(OR(ISERROR(((IPMT(G424/'Mortgage 1 Variables'!E$43,1,'Mortgage 1 Info Calcs'!F$9*'Mortgage 1 Variables'!E$43,-J424+Q424+'Mortgage 1 Info Calcs'!F$24,IF('Mortgage 1 Info Calcs'!F$5="Interest Only",-J424+Q424+'Mortgage 1 Info Calcs'!F$24,0))))),(((IPMT(G424/'Mortgage 1 Variables'!E$43,1,'Mortgage 1 Info Calcs'!F$9*'Mortgage 1 Variables'!E$43,-J$12,-J$12)))=0)),0,((IPMT(G424/'Mortgage 1 Variables'!E$43,1,'Mortgage 1 Info Calcs'!F$9*'Mortgage 1 Variables'!E$43,-J424+Q424+'Mortgage 1 Info Calcs'!F$24,IF('Mortgage 1 Info Calcs'!F$5="Interest Only",-J424+Q424+'Mortgage 1 Info Calcs'!F$24,0)))))</f>
        <v>0</v>
      </c>
      <c r="J424" t="str">
        <f>IF(Y423&gt;0,IF(ISTEXT('Mortgage 1 Info Calcs'!K$4),"0",IF(ISTEXT(Y423),Y423,Y423+(IF(ISTEXT(K424),0,K424)))),0)</f>
        <v/>
      </c>
      <c r="K424">
        <f>IF(ISBLANK('Mortgage 1 Monthly Table'!L424),0,'Mortgage 1 Monthly Table'!L424)</f>
        <v>0</v>
      </c>
      <c r="L424" t="e">
        <f>IF(ISBLANK('Mortgage 1 Monthly Table'!N424),IF('Mortgage 1 Info Calcs'!F$13="Calculated",IF('Mortgage 1 Info Calcs'!F$22="Keep Same",IF('Mortgage 1 Info Calcs'!F$5="Interest Only",IF(OR(I424&gt;L423,J424=""),I424,IF(J424&lt;L423,IF(J424&lt;L423,J424+I424,IF(L423+M423&gt;J424,L423+I424,L423)),IF(L423+M423&gt;J424,L423+I424,L423))),IF(H424&gt;L423,H424,IF(J424&gt;L423,IF(L423+M423&gt;J424,L423+I424,L423),J424+S424))),IF('Mortgage 1 Info Calcs'!F$5="Interest Only",'Mortgage 1 Monthly Calcs'!I424,'Mortgage 1 Monthly Calcs'!H424)),'Mortgage 1 Monthly Calcs'!L423),'Mortgage 1 Monthly Table'!N424)</f>
        <v>#VALUE!</v>
      </c>
      <c r="M424" t="str">
        <f>IF(ISBLANK('Mortgage 1 Monthly Table'!P424),IF(N423&gt;J424,IF(J424&gt;L423,J424-L423,0),IF(OR(OR(Y423&lt;0,ISTEXT(Y423)),ISTEXT('Mortgage 1 Info Calcs'!$K$4)),"",'Mortgage 1 Info Calcs'!F$21)),'Mortgage 1 Monthly Table'!P424)</f>
        <v/>
      </c>
      <c r="N424" t="str">
        <f t="shared" si="36"/>
        <v/>
      </c>
      <c r="O424" t="str">
        <f>IF(OR(OR(Y423&lt;0,ISTEXT(Y423)),ISTEXT('Mortgage 1 Info Calcs'!$K$4)),"",(O423+M424))</f>
        <v/>
      </c>
      <c r="P424">
        <f>IF(ISBLANK('Mortgage 1 Monthly Table'!T424),IF(ISTEXT(J424),0,IF(OR(Y423&lt;Q423,AND(Y423&lt;0,NOT(ISTEXT(Y423))),ISTEXT('Mortgage 1 Info Calcs'!$K$4)),IF(-Y423&gt;P423,-Y423,Y423-Q423),IF(J424="",0,'Mortgage 1 Info Calcs'!F$26))),'Mortgage 1 Monthly Table'!T424)</f>
        <v>0</v>
      </c>
      <c r="Q424" t="str">
        <f>IF(OR(OR(Y423&lt;0,ISTEXT(Y423)),ISTEXT('Mortgage 1 Info Calcs'!$K$4)),"",IF(O424&lt;0,Q423,(Q423+P424)))</f>
        <v/>
      </c>
      <c r="R424" t="str">
        <f>IF(OR(ISERROR(L424-S424),ISTEXT('Mortgage 1 Info Calcs'!$K$4)),"",L424-S424+M424)</f>
        <v/>
      </c>
      <c r="S424">
        <f>IF(OR(IF(ISERROR(ROUND((J424-Q424-'Mortgage 1 Info Calcs'!F$24)*(G424/12),2)),0,(J424-O424-Q424-'Mortgage 1 Info Calcs'!F$24)*(G424/12)),,,ISTEXT('Mortgage 1 Info Calcs'!K$4)),IF(((J424-Q424-'Mortgage 1 Info Calcs'!F$24)*(G424/12))&gt;0,((J424-Q424-'Mortgage 1 Info Calcs'!F$24)*(G424/12)),0),0)</f>
        <v>0</v>
      </c>
      <c r="T424" t="str">
        <f>IF(OR(ISERROR(SUM(R$12:R424)),(ISTEXT(T423)),(T423=(SUM(R$12:R424)))),"",SUM(R$12:R424))</f>
        <v/>
      </c>
      <c r="U424">
        <f>SUM(S$12:S424)</f>
        <v>93290.420445652606</v>
      </c>
      <c r="V424" t="e">
        <f>IF(ISBLANK('Mortgage 1 Info Calcs'!F$28),"",IF((O424+Q424)&gt;0,((O424+Q424)*G424/12)-((O424+Q424)*(('Mortgage 1 Info Calcs'!F$28)-('Mortgage 1 Info Calcs'!F$28*'Mortgage 1 Info Calcs'!G$29))/12),""))</f>
        <v>#VALUE!</v>
      </c>
      <c r="W424" t="e">
        <f>IF(ISTEXT(V424),"",SUM(V$12:V424))</f>
        <v>#VALUE!</v>
      </c>
      <c r="X424" t="str">
        <f>IF(OR(J424=Q424,ISTEXT(Y423),ISTEXT('Mortgage 1 Info Calcs'!$F$17)),"",IF(('Mortgage 1 Info Calcs'!F$18*12)&gt;C423+1,IF(C423='Mortgage 1 Info Calcs'!F$18*12,0,'Mortgage 1 Info Calcs'!F$19+Y424*('Mortgage 1 Info Calcs'!F$17)),'Mortgage 1 Info Calcs'!F$19))</f>
        <v/>
      </c>
      <c r="Y424" t="str">
        <f>IF(OR(ISERROR(J424-R424-M424),IF(ISERROR((J424-R424-M424)=0),"True",(J424-R424-M424)=0),ISTEXT('Mortgage 1 Info Calcs'!$K$4)),"",IF((J424&gt;(L424+M424)),(FV((G424/'Mortgage 1 Variables'!E$43),1,(L424+M424),-J424+Q424+'Mortgage 1 Info Calcs'!F$24,0))+Q424+'Mortgage 1 Info Calcs'!F$24+IF(I424&gt;0,0,-I424),""))</f>
        <v/>
      </c>
      <c r="Z424" s="67" t="e">
        <f>IF((FV(IF(G424=0,'Mortgage 1 Info Calcs'!F$8,G424)/12,1,PMT(IF(G424=0,'Mortgage 1 Info Calcs'!F$8,G424)/12,('Mortgage 1 Info Calcs'!F$9*12)-C423,-Z423,0),-Z423,0))&gt;0,(FV(IF(G424=0,'Mortgage 1 Info Calcs'!F$8,G424)/12,1,PMT(IF(G424=0,'Mortgage 1 Info Calcs'!F$8,G424)/12,('Mortgage 1 Info Calcs'!F$9*12)-C423,-Z423,0),-Z423,0)),0)</f>
        <v>#NUM!</v>
      </c>
      <c r="AA424" s="67" t="e">
        <f>IF(Z424&lt;=0,0,(IPMT(IF(G424=0,'Mortgage 1 Info Calcs'!F$8,G424)/12,1,('Mortgage 1 Info Calcs'!F$9*12)-C423,-Z423,0)))</f>
        <v>#NUM!</v>
      </c>
      <c r="AB424" s="67">
        <f>IF(C424&lt;('Mortgage 1 Info Calcs'!F$9*12),SUM(AA$12:AA424),0)</f>
        <v>0</v>
      </c>
      <c r="AC424" s="14">
        <v>413</v>
      </c>
      <c r="AD424" s="174">
        <f t="shared" si="37"/>
        <v>34.416666666666664</v>
      </c>
      <c r="AE424" s="174" t="str">
        <f>IF(Y424="","",IF(J$12+X424='Mortgage 2 Monthly calcs'!J$12+'Mortgage 2 Monthly calcs'!V424,"",IF(J$12+X424&gt;'Mortgage 2 Monthly calcs'!J$12+'Mortgage 2 Monthly calcs'!V424,IF(Y424+X424+'Mortgage 1 Info Calcs'!F$15&gt;'Mortgage 2 Monthly calcs'!W424+'Mortgage 2 Monthly calcs'!V424,"",C424),IF(Y424+X424&lt;'Mortgage 2 Monthly calcs'!W424+'Mortgage 2 Monthly calcs'!V424,"",C424))))</f>
        <v/>
      </c>
      <c r="AG424" s="16"/>
      <c r="AH424" s="16"/>
      <c r="AI424" s="15"/>
    </row>
    <row r="425" spans="2:35" ht="11.25" customHeight="1" x14ac:dyDescent="0.25">
      <c r="B425">
        <f t="shared" si="35"/>
        <v>34.5</v>
      </c>
      <c r="C425">
        <v>414</v>
      </c>
      <c r="E425" t="str">
        <f t="shared" si="38"/>
        <v/>
      </c>
      <c r="F425" t="str">
        <f>VLOOKUP('Mortgage 1 Variables'!D$13,'Mortgage 1 Variables'!B$8:C$19,2)</f>
        <v>Apr</v>
      </c>
      <c r="G425">
        <f>IF(ISBLANK('Mortgage 1 Monthly Table'!G425),IF(OR(J425=Q425,ISTEXT(Y424),ISTEXT('Mortgage 1 Info Calcs'!$K$4)),0,IF(('Mortgage 1 Info Calcs'!F$7*12)&gt;C424,G424,IF(C424='Mortgage 1 Info Calcs'!F$7*12,'Mortgage 1 Info Calcs'!F$8,G424))),'Mortgage 1 Monthly Table'!G425)</f>
        <v>0</v>
      </c>
      <c r="H425" t="e">
        <f>((PMT(G425/'Mortgage 1 Variables'!E$43,('Mortgage 1 Info Calcs'!F$9*'Mortgage 1 Variables'!E$43)-C424,-J425,0)))</f>
        <v>#VALUE!</v>
      </c>
      <c r="I425">
        <f>IF(OR(ISERROR(((IPMT(G425/'Mortgage 1 Variables'!E$43,1,'Mortgage 1 Info Calcs'!F$9*'Mortgage 1 Variables'!E$43,-J425+Q425+'Mortgage 1 Info Calcs'!F$24,IF('Mortgage 1 Info Calcs'!F$5="Interest Only",-J425+Q425+'Mortgage 1 Info Calcs'!F$24,0))))),(((IPMT(G425/'Mortgage 1 Variables'!E$43,1,'Mortgage 1 Info Calcs'!F$9*'Mortgage 1 Variables'!E$43,-J$12,-J$12)))=0)),0,((IPMT(G425/'Mortgage 1 Variables'!E$43,1,'Mortgage 1 Info Calcs'!F$9*'Mortgage 1 Variables'!E$43,-J425+Q425+'Mortgage 1 Info Calcs'!F$24,IF('Mortgage 1 Info Calcs'!F$5="Interest Only",-J425+Q425+'Mortgage 1 Info Calcs'!F$24,0)))))</f>
        <v>0</v>
      </c>
      <c r="J425" t="str">
        <f>IF(Y424&gt;0,IF(ISTEXT('Mortgage 1 Info Calcs'!K$4),"0",IF(ISTEXT(Y424),Y424,Y424+(IF(ISTEXT(K425),0,K425)))),0)</f>
        <v/>
      </c>
      <c r="K425">
        <f>IF(ISBLANK('Mortgage 1 Monthly Table'!L425),0,'Mortgage 1 Monthly Table'!L425)</f>
        <v>0</v>
      </c>
      <c r="L425" t="e">
        <f>IF(ISBLANK('Mortgage 1 Monthly Table'!N425),IF('Mortgage 1 Info Calcs'!F$13="Calculated",IF('Mortgage 1 Info Calcs'!F$22="Keep Same",IF('Mortgage 1 Info Calcs'!F$5="Interest Only",IF(OR(I425&gt;L424,J425=""),I425,IF(J425&lt;L424,IF(J425&lt;L424,J425+I425,IF(L424+M424&gt;J425,L424+I425,L424)),IF(L424+M424&gt;J425,L424+I425,L424))),IF(H425&gt;L424,H425,IF(J425&gt;L424,IF(L424+M424&gt;J425,L424+I425,L424),J425+S425))),IF('Mortgage 1 Info Calcs'!F$5="Interest Only",'Mortgage 1 Monthly Calcs'!I425,'Mortgage 1 Monthly Calcs'!H425)),'Mortgage 1 Monthly Calcs'!L424),'Mortgage 1 Monthly Table'!N425)</f>
        <v>#VALUE!</v>
      </c>
      <c r="M425" t="str">
        <f>IF(ISBLANK('Mortgage 1 Monthly Table'!P425),IF(N424&gt;J425,IF(J425&gt;L424,J425-L424,0),IF(OR(OR(Y424&lt;0,ISTEXT(Y424)),ISTEXT('Mortgage 1 Info Calcs'!$K$4)),"",'Mortgage 1 Info Calcs'!F$21)),'Mortgage 1 Monthly Table'!P425)</f>
        <v/>
      </c>
      <c r="N425" t="str">
        <f t="shared" si="36"/>
        <v/>
      </c>
      <c r="O425" t="str">
        <f>IF(OR(OR(Y424&lt;0,ISTEXT(Y424)),ISTEXT('Mortgage 1 Info Calcs'!$K$4)),"",(O424+M425))</f>
        <v/>
      </c>
      <c r="P425">
        <f>IF(ISBLANK('Mortgage 1 Monthly Table'!T425),IF(ISTEXT(J425),0,IF(OR(Y424&lt;Q424,AND(Y424&lt;0,NOT(ISTEXT(Y424))),ISTEXT('Mortgage 1 Info Calcs'!$K$4)),IF(-Y424&gt;P424,-Y424,Y424-Q424),IF(J425="",0,'Mortgage 1 Info Calcs'!F$26))),'Mortgage 1 Monthly Table'!T425)</f>
        <v>0</v>
      </c>
      <c r="Q425" t="str">
        <f>IF(OR(OR(Y424&lt;0,ISTEXT(Y424)),ISTEXT('Mortgage 1 Info Calcs'!$K$4)),"",IF(O425&lt;0,Q424,(Q424+P425)))</f>
        <v/>
      </c>
      <c r="R425" t="str">
        <f>IF(OR(ISERROR(L425-S425),ISTEXT('Mortgage 1 Info Calcs'!$K$4)),"",L425-S425+M425)</f>
        <v/>
      </c>
      <c r="S425">
        <f>IF(OR(IF(ISERROR(ROUND((J425-Q425-'Mortgage 1 Info Calcs'!F$24)*(G425/12),2)),0,(J425-O425-Q425-'Mortgage 1 Info Calcs'!F$24)*(G425/12)),,,ISTEXT('Mortgage 1 Info Calcs'!K$4)),IF(((J425-Q425-'Mortgage 1 Info Calcs'!F$24)*(G425/12))&gt;0,((J425-Q425-'Mortgage 1 Info Calcs'!F$24)*(G425/12)),0),0)</f>
        <v>0</v>
      </c>
      <c r="T425" t="str">
        <f>IF(OR(ISERROR(SUM(R$12:R425)),(ISTEXT(T424)),(T424=(SUM(R$12:R425)))),"",SUM(R$12:R425))</f>
        <v/>
      </c>
      <c r="U425">
        <f>SUM(S$12:S425)</f>
        <v>93290.420445652606</v>
      </c>
      <c r="V425" t="e">
        <f>IF(ISBLANK('Mortgage 1 Info Calcs'!F$28),"",IF((O425+Q425)&gt;0,((O425+Q425)*G425/12)-((O425+Q425)*(('Mortgage 1 Info Calcs'!F$28)-('Mortgage 1 Info Calcs'!F$28*'Mortgage 1 Info Calcs'!G$29))/12),""))</f>
        <v>#VALUE!</v>
      </c>
      <c r="W425" t="e">
        <f>IF(ISTEXT(V425),"",SUM(V$12:V425))</f>
        <v>#VALUE!</v>
      </c>
      <c r="X425" t="str">
        <f>IF(OR(J425=Q425,ISTEXT(Y424),ISTEXT('Mortgage 1 Info Calcs'!$F$17)),"",IF(('Mortgage 1 Info Calcs'!F$18*12)&gt;C424+1,IF(C424='Mortgage 1 Info Calcs'!F$18*12,0,'Mortgage 1 Info Calcs'!F$19+Y425*('Mortgage 1 Info Calcs'!F$17)),'Mortgage 1 Info Calcs'!F$19))</f>
        <v/>
      </c>
      <c r="Y425" t="str">
        <f>IF(OR(ISERROR(J425-R425-M425),IF(ISERROR((J425-R425-M425)=0),"True",(J425-R425-M425)=0),ISTEXT('Mortgage 1 Info Calcs'!$K$4)),"",IF((J425&gt;(L425+M425)),(FV((G425/'Mortgage 1 Variables'!E$43),1,(L425+M425),-J425+Q425+'Mortgage 1 Info Calcs'!F$24,0))+Q425+'Mortgage 1 Info Calcs'!F$24+IF(I425&gt;0,0,-I425),""))</f>
        <v/>
      </c>
      <c r="Z425" s="67" t="e">
        <f>IF((FV(IF(G425=0,'Mortgage 1 Info Calcs'!F$8,G425)/12,1,PMT(IF(G425=0,'Mortgage 1 Info Calcs'!F$8,G425)/12,('Mortgage 1 Info Calcs'!F$9*12)-C424,-Z424,0),-Z424,0))&gt;0,(FV(IF(G425=0,'Mortgage 1 Info Calcs'!F$8,G425)/12,1,PMT(IF(G425=0,'Mortgage 1 Info Calcs'!F$8,G425)/12,('Mortgage 1 Info Calcs'!F$9*12)-C424,-Z424,0),-Z424,0)),0)</f>
        <v>#NUM!</v>
      </c>
      <c r="AA425" s="67" t="e">
        <f>IF(Z425&lt;=0,0,(IPMT(IF(G425=0,'Mortgage 1 Info Calcs'!F$8,G425)/12,1,('Mortgage 1 Info Calcs'!F$9*12)-C424,-Z424,0)))</f>
        <v>#NUM!</v>
      </c>
      <c r="AB425" s="67">
        <f>IF(C425&lt;('Mortgage 1 Info Calcs'!F$9*12),SUM(AA$12:AA425),0)</f>
        <v>0</v>
      </c>
      <c r="AC425" s="14">
        <v>414</v>
      </c>
      <c r="AD425" s="174">
        <f t="shared" si="37"/>
        <v>34.5</v>
      </c>
      <c r="AE425" s="174" t="str">
        <f>IF(Y425="","",IF(J$12+X425='Mortgage 2 Monthly calcs'!J$12+'Mortgage 2 Monthly calcs'!V425,"",IF(J$12+X425&gt;'Mortgage 2 Monthly calcs'!J$12+'Mortgage 2 Monthly calcs'!V425,IF(Y425+X425+'Mortgage 1 Info Calcs'!F$15&gt;'Mortgage 2 Monthly calcs'!W425+'Mortgage 2 Monthly calcs'!V425,"",C425),IF(Y425+X425&lt;'Mortgage 2 Monthly calcs'!W425+'Mortgage 2 Monthly calcs'!V425,"",C425))))</f>
        <v/>
      </c>
      <c r="AG425" s="16"/>
      <c r="AH425" s="16"/>
      <c r="AI425" s="15"/>
    </row>
    <row r="426" spans="2:35" ht="11.25" customHeight="1" x14ac:dyDescent="0.25">
      <c r="B426">
        <f t="shared" si="35"/>
        <v>34.583333333333336</v>
      </c>
      <c r="C426">
        <v>415</v>
      </c>
      <c r="E426" t="str">
        <f t="shared" si="38"/>
        <v/>
      </c>
      <c r="F426" t="str">
        <f>VLOOKUP('Mortgage 1 Variables'!D$14,'Mortgage 1 Variables'!B$8:C$19,2)</f>
        <v>May</v>
      </c>
      <c r="G426">
        <f>IF(ISBLANK('Mortgage 1 Monthly Table'!G426),IF(OR(J426=Q426,ISTEXT(Y425),ISTEXT('Mortgage 1 Info Calcs'!$K$4)),0,IF(('Mortgage 1 Info Calcs'!F$7*12)&gt;C425,G425,IF(C425='Mortgage 1 Info Calcs'!F$7*12,'Mortgage 1 Info Calcs'!F$8,G425))),'Mortgage 1 Monthly Table'!G426)</f>
        <v>0</v>
      </c>
      <c r="H426" t="e">
        <f>((PMT(G426/'Mortgage 1 Variables'!E$43,('Mortgage 1 Info Calcs'!F$9*'Mortgage 1 Variables'!E$43)-C425,-J426,0)))</f>
        <v>#VALUE!</v>
      </c>
      <c r="I426">
        <f>IF(OR(ISERROR(((IPMT(G426/'Mortgage 1 Variables'!E$43,1,'Mortgage 1 Info Calcs'!F$9*'Mortgage 1 Variables'!E$43,-J426+Q426+'Mortgage 1 Info Calcs'!F$24,IF('Mortgage 1 Info Calcs'!F$5="Interest Only",-J426+Q426+'Mortgage 1 Info Calcs'!F$24,0))))),(((IPMT(G426/'Mortgage 1 Variables'!E$43,1,'Mortgage 1 Info Calcs'!F$9*'Mortgage 1 Variables'!E$43,-J$12,-J$12)))=0)),0,((IPMT(G426/'Mortgage 1 Variables'!E$43,1,'Mortgage 1 Info Calcs'!F$9*'Mortgage 1 Variables'!E$43,-J426+Q426+'Mortgage 1 Info Calcs'!F$24,IF('Mortgage 1 Info Calcs'!F$5="Interest Only",-J426+Q426+'Mortgage 1 Info Calcs'!F$24,0)))))</f>
        <v>0</v>
      </c>
      <c r="J426" t="str">
        <f>IF(Y425&gt;0,IF(ISTEXT('Mortgage 1 Info Calcs'!K$4),"0",IF(ISTEXT(Y425),Y425,Y425+(IF(ISTEXT(K426),0,K426)))),0)</f>
        <v/>
      </c>
      <c r="K426">
        <f>IF(ISBLANK('Mortgage 1 Monthly Table'!L426),0,'Mortgage 1 Monthly Table'!L426)</f>
        <v>0</v>
      </c>
      <c r="L426" t="e">
        <f>IF(ISBLANK('Mortgage 1 Monthly Table'!N426),IF('Mortgage 1 Info Calcs'!F$13="Calculated",IF('Mortgage 1 Info Calcs'!F$22="Keep Same",IF('Mortgage 1 Info Calcs'!F$5="Interest Only",IF(OR(I426&gt;L425,J426=""),I426,IF(J426&lt;L425,IF(J426&lt;L425,J426+I426,IF(L425+M425&gt;J426,L425+I426,L425)),IF(L425+M425&gt;J426,L425+I426,L425))),IF(H426&gt;L425,H426,IF(J426&gt;L425,IF(L425+M425&gt;J426,L425+I426,L425),J426+S426))),IF('Mortgage 1 Info Calcs'!F$5="Interest Only",'Mortgage 1 Monthly Calcs'!I426,'Mortgage 1 Monthly Calcs'!H426)),'Mortgage 1 Monthly Calcs'!L425),'Mortgage 1 Monthly Table'!N426)</f>
        <v>#VALUE!</v>
      </c>
      <c r="M426" t="str">
        <f>IF(ISBLANK('Mortgage 1 Monthly Table'!P426),IF(N425&gt;J426,IF(J426&gt;L425,J426-L425,0),IF(OR(OR(Y425&lt;0,ISTEXT(Y425)),ISTEXT('Mortgage 1 Info Calcs'!$K$4)),"",'Mortgage 1 Info Calcs'!F$21)),'Mortgage 1 Monthly Table'!P426)</f>
        <v/>
      </c>
      <c r="N426" t="str">
        <f t="shared" si="36"/>
        <v/>
      </c>
      <c r="O426" t="str">
        <f>IF(OR(OR(Y425&lt;0,ISTEXT(Y425)),ISTEXT('Mortgage 1 Info Calcs'!$K$4)),"",(O425+M426))</f>
        <v/>
      </c>
      <c r="P426">
        <f>IF(ISBLANK('Mortgage 1 Monthly Table'!T426),IF(ISTEXT(J426),0,IF(OR(Y425&lt;Q425,AND(Y425&lt;0,NOT(ISTEXT(Y425))),ISTEXT('Mortgage 1 Info Calcs'!$K$4)),IF(-Y425&gt;P425,-Y425,Y425-Q425),IF(J426="",0,'Mortgage 1 Info Calcs'!F$26))),'Mortgage 1 Monthly Table'!T426)</f>
        <v>0</v>
      </c>
      <c r="Q426" t="str">
        <f>IF(OR(OR(Y425&lt;0,ISTEXT(Y425)),ISTEXT('Mortgage 1 Info Calcs'!$K$4)),"",IF(O426&lt;0,Q425,(Q425+P426)))</f>
        <v/>
      </c>
      <c r="R426" t="str">
        <f>IF(OR(ISERROR(L426-S426),ISTEXT('Mortgage 1 Info Calcs'!$K$4)),"",L426-S426+M426)</f>
        <v/>
      </c>
      <c r="S426">
        <f>IF(OR(IF(ISERROR(ROUND((J426-Q426-'Mortgage 1 Info Calcs'!F$24)*(G426/12),2)),0,(J426-O426-Q426-'Mortgage 1 Info Calcs'!F$24)*(G426/12)),,,ISTEXT('Mortgage 1 Info Calcs'!K$4)),IF(((J426-Q426-'Mortgage 1 Info Calcs'!F$24)*(G426/12))&gt;0,((J426-Q426-'Mortgage 1 Info Calcs'!F$24)*(G426/12)),0),0)</f>
        <v>0</v>
      </c>
      <c r="T426" t="str">
        <f>IF(OR(ISERROR(SUM(R$12:R426)),(ISTEXT(T425)),(T425=(SUM(R$12:R426)))),"",SUM(R$12:R426))</f>
        <v/>
      </c>
      <c r="U426">
        <f>SUM(S$12:S426)</f>
        <v>93290.420445652606</v>
      </c>
      <c r="V426" t="e">
        <f>IF(ISBLANK('Mortgage 1 Info Calcs'!F$28),"",IF((O426+Q426)&gt;0,((O426+Q426)*G426/12)-((O426+Q426)*(('Mortgage 1 Info Calcs'!F$28)-('Mortgage 1 Info Calcs'!F$28*'Mortgage 1 Info Calcs'!G$29))/12),""))</f>
        <v>#VALUE!</v>
      </c>
      <c r="W426" t="e">
        <f>IF(ISTEXT(V426),"",SUM(V$12:V426))</f>
        <v>#VALUE!</v>
      </c>
      <c r="X426" t="str">
        <f>IF(OR(J426=Q426,ISTEXT(Y425),ISTEXT('Mortgage 1 Info Calcs'!$F$17)),"",IF(('Mortgage 1 Info Calcs'!F$18*12)&gt;C425+1,IF(C425='Mortgage 1 Info Calcs'!F$18*12,0,'Mortgage 1 Info Calcs'!F$19+Y426*('Mortgage 1 Info Calcs'!F$17)),'Mortgage 1 Info Calcs'!F$19))</f>
        <v/>
      </c>
      <c r="Y426" t="str">
        <f>IF(OR(ISERROR(J426-R426-M426),IF(ISERROR((J426-R426-M426)=0),"True",(J426-R426-M426)=0),ISTEXT('Mortgage 1 Info Calcs'!$K$4)),"",IF((J426&gt;(L426+M426)),(FV((G426/'Mortgage 1 Variables'!E$43),1,(L426+M426),-J426+Q426+'Mortgage 1 Info Calcs'!F$24,0))+Q426+'Mortgage 1 Info Calcs'!F$24+IF(I426&gt;0,0,-I426),""))</f>
        <v/>
      </c>
      <c r="Z426" s="67" t="e">
        <f>IF((FV(IF(G426=0,'Mortgage 1 Info Calcs'!F$8,G426)/12,1,PMT(IF(G426=0,'Mortgage 1 Info Calcs'!F$8,G426)/12,('Mortgage 1 Info Calcs'!F$9*12)-C425,-Z425,0),-Z425,0))&gt;0,(FV(IF(G426=0,'Mortgage 1 Info Calcs'!F$8,G426)/12,1,PMT(IF(G426=0,'Mortgage 1 Info Calcs'!F$8,G426)/12,('Mortgage 1 Info Calcs'!F$9*12)-C425,-Z425,0),-Z425,0)),0)</f>
        <v>#NUM!</v>
      </c>
      <c r="AA426" s="67" t="e">
        <f>IF(Z426&lt;=0,0,(IPMT(IF(G426=0,'Mortgage 1 Info Calcs'!F$8,G426)/12,1,('Mortgage 1 Info Calcs'!F$9*12)-C425,-Z425,0)))</f>
        <v>#NUM!</v>
      </c>
      <c r="AB426" s="67">
        <f>IF(C426&lt;('Mortgage 1 Info Calcs'!F$9*12),SUM(AA$12:AA426),0)</f>
        <v>0</v>
      </c>
      <c r="AC426" s="14">
        <v>415</v>
      </c>
      <c r="AD426" s="174">
        <f t="shared" si="37"/>
        <v>34.583333333333336</v>
      </c>
      <c r="AE426" s="174" t="str">
        <f>IF(Y426="","",IF(J$12+X426='Mortgage 2 Monthly calcs'!J$12+'Mortgage 2 Monthly calcs'!V426,"",IF(J$12+X426&gt;'Mortgage 2 Monthly calcs'!J$12+'Mortgage 2 Monthly calcs'!V426,IF(Y426+X426+'Mortgage 1 Info Calcs'!F$15&gt;'Mortgage 2 Monthly calcs'!W426+'Mortgage 2 Monthly calcs'!V426,"",C426),IF(Y426+X426&lt;'Mortgage 2 Monthly calcs'!W426+'Mortgage 2 Monthly calcs'!V426,"",C426))))</f>
        <v/>
      </c>
      <c r="AG426" s="16"/>
      <c r="AH426" s="16"/>
      <c r="AI426" s="15"/>
    </row>
    <row r="427" spans="2:35" ht="11.25" customHeight="1" x14ac:dyDescent="0.25">
      <c r="B427">
        <f t="shared" si="35"/>
        <v>34.666666666666664</v>
      </c>
      <c r="C427">
        <v>416</v>
      </c>
      <c r="E427" t="str">
        <f t="shared" si="38"/>
        <v/>
      </c>
      <c r="F427" t="str">
        <f>VLOOKUP('Mortgage 1 Variables'!D$15,'Mortgage 1 Variables'!B$8:C$19,2)</f>
        <v>Jun</v>
      </c>
      <c r="G427">
        <f>IF(ISBLANK('Mortgage 1 Monthly Table'!G427),IF(OR(J427=Q427,ISTEXT(Y426),ISTEXT('Mortgage 1 Info Calcs'!$K$4)),0,IF(('Mortgage 1 Info Calcs'!F$7*12)&gt;C426,G426,IF(C426='Mortgage 1 Info Calcs'!F$7*12,'Mortgage 1 Info Calcs'!F$8,G426))),'Mortgage 1 Monthly Table'!G427)</f>
        <v>0</v>
      </c>
      <c r="H427" t="e">
        <f>((PMT(G427/'Mortgage 1 Variables'!E$43,('Mortgage 1 Info Calcs'!F$9*'Mortgage 1 Variables'!E$43)-C426,-J427,0)))</f>
        <v>#VALUE!</v>
      </c>
      <c r="I427">
        <f>IF(OR(ISERROR(((IPMT(G427/'Mortgage 1 Variables'!E$43,1,'Mortgage 1 Info Calcs'!F$9*'Mortgage 1 Variables'!E$43,-J427+Q427+'Mortgage 1 Info Calcs'!F$24,IF('Mortgage 1 Info Calcs'!F$5="Interest Only",-J427+Q427+'Mortgage 1 Info Calcs'!F$24,0))))),(((IPMT(G427/'Mortgage 1 Variables'!E$43,1,'Mortgage 1 Info Calcs'!F$9*'Mortgage 1 Variables'!E$43,-J$12,-J$12)))=0)),0,((IPMT(G427/'Mortgage 1 Variables'!E$43,1,'Mortgage 1 Info Calcs'!F$9*'Mortgage 1 Variables'!E$43,-J427+Q427+'Mortgage 1 Info Calcs'!F$24,IF('Mortgage 1 Info Calcs'!F$5="Interest Only",-J427+Q427+'Mortgage 1 Info Calcs'!F$24,0)))))</f>
        <v>0</v>
      </c>
      <c r="J427" t="str">
        <f>IF(Y426&gt;0,IF(ISTEXT('Mortgage 1 Info Calcs'!K$4),"0",IF(ISTEXT(Y426),Y426,Y426+(IF(ISTEXT(K427),0,K427)))),0)</f>
        <v/>
      </c>
      <c r="K427">
        <f>IF(ISBLANK('Mortgage 1 Monthly Table'!L427),0,'Mortgage 1 Monthly Table'!L427)</f>
        <v>0</v>
      </c>
      <c r="L427" t="e">
        <f>IF(ISBLANK('Mortgage 1 Monthly Table'!N427),IF('Mortgage 1 Info Calcs'!F$13="Calculated",IF('Mortgage 1 Info Calcs'!F$22="Keep Same",IF('Mortgage 1 Info Calcs'!F$5="Interest Only",IF(OR(I427&gt;L426,J427=""),I427,IF(J427&lt;L426,IF(J427&lt;L426,J427+I427,IF(L426+M426&gt;J427,L426+I427,L426)),IF(L426+M426&gt;J427,L426+I427,L426))),IF(H427&gt;L426,H427,IF(J427&gt;L426,IF(L426+M426&gt;J427,L426+I427,L426),J427+S427))),IF('Mortgage 1 Info Calcs'!F$5="Interest Only",'Mortgage 1 Monthly Calcs'!I427,'Mortgage 1 Monthly Calcs'!H427)),'Mortgage 1 Monthly Calcs'!L426),'Mortgage 1 Monthly Table'!N427)</f>
        <v>#VALUE!</v>
      </c>
      <c r="M427" t="str">
        <f>IF(ISBLANK('Mortgage 1 Monthly Table'!P427),IF(N426&gt;J427,IF(J427&gt;L426,J427-L426,0),IF(OR(OR(Y426&lt;0,ISTEXT(Y426)),ISTEXT('Mortgage 1 Info Calcs'!$K$4)),"",'Mortgage 1 Info Calcs'!F$21)),'Mortgage 1 Monthly Table'!P427)</f>
        <v/>
      </c>
      <c r="N427" t="str">
        <f t="shared" si="36"/>
        <v/>
      </c>
      <c r="O427" t="str">
        <f>IF(OR(OR(Y426&lt;0,ISTEXT(Y426)),ISTEXT('Mortgage 1 Info Calcs'!$K$4)),"",(O426+M427))</f>
        <v/>
      </c>
      <c r="P427">
        <f>IF(ISBLANK('Mortgage 1 Monthly Table'!T427),IF(ISTEXT(J427),0,IF(OR(Y426&lt;Q426,AND(Y426&lt;0,NOT(ISTEXT(Y426))),ISTEXT('Mortgage 1 Info Calcs'!$K$4)),IF(-Y426&gt;P426,-Y426,Y426-Q426),IF(J427="",0,'Mortgage 1 Info Calcs'!F$26))),'Mortgage 1 Monthly Table'!T427)</f>
        <v>0</v>
      </c>
      <c r="Q427" t="str">
        <f>IF(OR(OR(Y426&lt;0,ISTEXT(Y426)),ISTEXT('Mortgage 1 Info Calcs'!$K$4)),"",IF(O427&lt;0,Q426,(Q426+P427)))</f>
        <v/>
      </c>
      <c r="R427" t="str">
        <f>IF(OR(ISERROR(L427-S427),ISTEXT('Mortgage 1 Info Calcs'!$K$4)),"",L427-S427+M427)</f>
        <v/>
      </c>
      <c r="S427">
        <f>IF(OR(IF(ISERROR(ROUND((J427-Q427-'Mortgage 1 Info Calcs'!F$24)*(G427/12),2)),0,(J427-O427-Q427-'Mortgage 1 Info Calcs'!F$24)*(G427/12)),,,ISTEXT('Mortgage 1 Info Calcs'!K$4)),IF(((J427-Q427-'Mortgage 1 Info Calcs'!F$24)*(G427/12))&gt;0,((J427-Q427-'Mortgage 1 Info Calcs'!F$24)*(G427/12)),0),0)</f>
        <v>0</v>
      </c>
      <c r="T427" t="str">
        <f>IF(OR(ISERROR(SUM(R$12:R427)),(ISTEXT(T426)),(T426=(SUM(R$12:R427)))),"",SUM(R$12:R427))</f>
        <v/>
      </c>
      <c r="U427">
        <f>SUM(S$12:S427)</f>
        <v>93290.420445652606</v>
      </c>
      <c r="V427" t="e">
        <f>IF(ISBLANK('Mortgage 1 Info Calcs'!F$28),"",IF((O427+Q427)&gt;0,((O427+Q427)*G427/12)-((O427+Q427)*(('Mortgage 1 Info Calcs'!F$28)-('Mortgage 1 Info Calcs'!F$28*'Mortgage 1 Info Calcs'!G$29))/12),""))</f>
        <v>#VALUE!</v>
      </c>
      <c r="W427" t="e">
        <f>IF(ISTEXT(V427),"",SUM(V$12:V427))</f>
        <v>#VALUE!</v>
      </c>
      <c r="X427" t="str">
        <f>IF(OR(J427=Q427,ISTEXT(Y426),ISTEXT('Mortgage 1 Info Calcs'!$F$17)),"",IF(('Mortgage 1 Info Calcs'!F$18*12)&gt;C426+1,IF(C426='Mortgage 1 Info Calcs'!F$18*12,0,'Mortgage 1 Info Calcs'!F$19+Y427*('Mortgage 1 Info Calcs'!F$17)),'Mortgage 1 Info Calcs'!F$19))</f>
        <v/>
      </c>
      <c r="Y427" t="str">
        <f>IF(OR(ISERROR(J427-R427-M427),IF(ISERROR((J427-R427-M427)=0),"True",(J427-R427-M427)=0),ISTEXT('Mortgage 1 Info Calcs'!$K$4)),"",IF((J427&gt;(L427+M427)),(FV((G427/'Mortgage 1 Variables'!E$43),1,(L427+M427),-J427+Q427+'Mortgage 1 Info Calcs'!F$24,0))+Q427+'Mortgage 1 Info Calcs'!F$24+IF(I427&gt;0,0,-I427),""))</f>
        <v/>
      </c>
      <c r="Z427" s="67" t="e">
        <f>IF((FV(IF(G427=0,'Mortgage 1 Info Calcs'!F$8,G427)/12,1,PMT(IF(G427=0,'Mortgage 1 Info Calcs'!F$8,G427)/12,('Mortgage 1 Info Calcs'!F$9*12)-C426,-Z426,0),-Z426,0))&gt;0,(FV(IF(G427=0,'Mortgage 1 Info Calcs'!F$8,G427)/12,1,PMT(IF(G427=0,'Mortgage 1 Info Calcs'!F$8,G427)/12,('Mortgage 1 Info Calcs'!F$9*12)-C426,-Z426,0),-Z426,0)),0)</f>
        <v>#NUM!</v>
      </c>
      <c r="AA427" s="67" t="e">
        <f>IF(Z427&lt;=0,0,(IPMT(IF(G427=0,'Mortgage 1 Info Calcs'!F$8,G427)/12,1,('Mortgage 1 Info Calcs'!F$9*12)-C426,-Z426,0)))</f>
        <v>#NUM!</v>
      </c>
      <c r="AB427" s="67">
        <f>IF(C427&lt;('Mortgage 1 Info Calcs'!F$9*12),SUM(AA$12:AA427),0)</f>
        <v>0</v>
      </c>
      <c r="AC427" s="14">
        <v>416</v>
      </c>
      <c r="AD427" s="174">
        <f t="shared" si="37"/>
        <v>34.666666666666664</v>
      </c>
      <c r="AE427" s="174" t="str">
        <f>IF(Y427="","",IF(J$12+X427='Mortgage 2 Monthly calcs'!J$12+'Mortgage 2 Monthly calcs'!V427,"",IF(J$12+X427&gt;'Mortgage 2 Monthly calcs'!J$12+'Mortgage 2 Monthly calcs'!V427,IF(Y427+X427+'Mortgage 1 Info Calcs'!F$15&gt;'Mortgage 2 Monthly calcs'!W427+'Mortgage 2 Monthly calcs'!V427,"",C427),IF(Y427+X427&lt;'Mortgage 2 Monthly calcs'!W427+'Mortgage 2 Monthly calcs'!V427,"",C427))))</f>
        <v/>
      </c>
      <c r="AG427" s="16"/>
      <c r="AH427" s="16"/>
      <c r="AI427" s="15"/>
    </row>
    <row r="428" spans="2:35" ht="11.25" customHeight="1" x14ac:dyDescent="0.25">
      <c r="B428">
        <f t="shared" si="35"/>
        <v>34.75</v>
      </c>
      <c r="C428">
        <v>417</v>
      </c>
      <c r="E428" t="str">
        <f t="shared" si="38"/>
        <v/>
      </c>
      <c r="F428" t="str">
        <f>VLOOKUP('Mortgage 1 Variables'!D$16,'Mortgage 1 Variables'!B$8:C$19,2)</f>
        <v>Jul</v>
      </c>
      <c r="G428">
        <f>IF(ISBLANK('Mortgage 1 Monthly Table'!G428),IF(OR(J428=Q428,ISTEXT(Y427),ISTEXT('Mortgage 1 Info Calcs'!$K$4)),0,IF(('Mortgage 1 Info Calcs'!F$7*12)&gt;C427,G427,IF(C427='Mortgage 1 Info Calcs'!F$7*12,'Mortgage 1 Info Calcs'!F$8,G427))),'Mortgage 1 Monthly Table'!G428)</f>
        <v>0</v>
      </c>
      <c r="H428" t="e">
        <f>((PMT(G428/'Mortgage 1 Variables'!E$43,('Mortgage 1 Info Calcs'!F$9*'Mortgage 1 Variables'!E$43)-C427,-J428,0)))</f>
        <v>#VALUE!</v>
      </c>
      <c r="I428">
        <f>IF(OR(ISERROR(((IPMT(G428/'Mortgage 1 Variables'!E$43,1,'Mortgage 1 Info Calcs'!F$9*'Mortgage 1 Variables'!E$43,-J428+Q428+'Mortgage 1 Info Calcs'!F$24,IF('Mortgage 1 Info Calcs'!F$5="Interest Only",-J428+Q428+'Mortgage 1 Info Calcs'!F$24,0))))),(((IPMT(G428/'Mortgage 1 Variables'!E$43,1,'Mortgage 1 Info Calcs'!F$9*'Mortgage 1 Variables'!E$43,-J$12,-J$12)))=0)),0,((IPMT(G428/'Mortgage 1 Variables'!E$43,1,'Mortgage 1 Info Calcs'!F$9*'Mortgage 1 Variables'!E$43,-J428+Q428+'Mortgage 1 Info Calcs'!F$24,IF('Mortgage 1 Info Calcs'!F$5="Interest Only",-J428+Q428+'Mortgage 1 Info Calcs'!F$24,0)))))</f>
        <v>0</v>
      </c>
      <c r="J428" t="str">
        <f>IF(Y427&gt;0,IF(ISTEXT('Mortgage 1 Info Calcs'!K$4),"0",IF(ISTEXT(Y427),Y427,Y427+(IF(ISTEXT(K428),0,K428)))),0)</f>
        <v/>
      </c>
      <c r="K428">
        <f>IF(ISBLANK('Mortgage 1 Monthly Table'!L428),0,'Mortgage 1 Monthly Table'!L428)</f>
        <v>0</v>
      </c>
      <c r="L428" t="e">
        <f>IF(ISBLANK('Mortgage 1 Monthly Table'!N428),IF('Mortgage 1 Info Calcs'!F$13="Calculated",IF('Mortgage 1 Info Calcs'!F$22="Keep Same",IF('Mortgage 1 Info Calcs'!F$5="Interest Only",IF(OR(I428&gt;L427,J428=""),I428,IF(J428&lt;L427,IF(J428&lt;L427,J428+I428,IF(L427+M427&gt;J428,L427+I428,L427)),IF(L427+M427&gt;J428,L427+I428,L427))),IF(H428&gt;L427,H428,IF(J428&gt;L427,IF(L427+M427&gt;J428,L427+I428,L427),J428+S428))),IF('Mortgage 1 Info Calcs'!F$5="Interest Only",'Mortgage 1 Monthly Calcs'!I428,'Mortgage 1 Monthly Calcs'!H428)),'Mortgage 1 Monthly Calcs'!L427),'Mortgage 1 Monthly Table'!N428)</f>
        <v>#VALUE!</v>
      </c>
      <c r="M428" t="str">
        <f>IF(ISBLANK('Mortgage 1 Monthly Table'!P428),IF(N427&gt;J428,IF(J428&gt;L427,J428-L427,0),IF(OR(OR(Y427&lt;0,ISTEXT(Y427)),ISTEXT('Mortgage 1 Info Calcs'!$K$4)),"",'Mortgage 1 Info Calcs'!F$21)),'Mortgage 1 Monthly Table'!P428)</f>
        <v/>
      </c>
      <c r="N428" t="str">
        <f t="shared" si="36"/>
        <v/>
      </c>
      <c r="O428" t="str">
        <f>IF(OR(OR(Y427&lt;0,ISTEXT(Y427)),ISTEXT('Mortgage 1 Info Calcs'!$K$4)),"",(O427+M428))</f>
        <v/>
      </c>
      <c r="P428">
        <f>IF(ISBLANK('Mortgage 1 Monthly Table'!T428),IF(ISTEXT(J428),0,IF(OR(Y427&lt;Q427,AND(Y427&lt;0,NOT(ISTEXT(Y427))),ISTEXT('Mortgage 1 Info Calcs'!$K$4)),IF(-Y427&gt;P427,-Y427,Y427-Q427),IF(J428="",0,'Mortgage 1 Info Calcs'!F$26))),'Mortgage 1 Monthly Table'!T428)</f>
        <v>0</v>
      </c>
      <c r="Q428" t="str">
        <f>IF(OR(OR(Y427&lt;0,ISTEXT(Y427)),ISTEXT('Mortgage 1 Info Calcs'!$K$4)),"",IF(O428&lt;0,Q427,(Q427+P428)))</f>
        <v/>
      </c>
      <c r="R428" t="str">
        <f>IF(OR(ISERROR(L428-S428),ISTEXT('Mortgage 1 Info Calcs'!$K$4)),"",L428-S428+M428)</f>
        <v/>
      </c>
      <c r="S428">
        <f>IF(OR(IF(ISERROR(ROUND((J428-Q428-'Mortgage 1 Info Calcs'!F$24)*(G428/12),2)),0,(J428-O428-Q428-'Mortgage 1 Info Calcs'!F$24)*(G428/12)),,,ISTEXT('Mortgage 1 Info Calcs'!K$4)),IF(((J428-Q428-'Mortgage 1 Info Calcs'!F$24)*(G428/12))&gt;0,((J428-Q428-'Mortgage 1 Info Calcs'!F$24)*(G428/12)),0),0)</f>
        <v>0</v>
      </c>
      <c r="T428" t="str">
        <f>IF(OR(ISERROR(SUM(R$12:R428)),(ISTEXT(T427)),(T427=(SUM(R$12:R428)))),"",SUM(R$12:R428))</f>
        <v/>
      </c>
      <c r="U428">
        <f>SUM(S$12:S428)</f>
        <v>93290.420445652606</v>
      </c>
      <c r="V428" t="e">
        <f>IF(ISBLANK('Mortgage 1 Info Calcs'!F$28),"",IF((O428+Q428)&gt;0,((O428+Q428)*G428/12)-((O428+Q428)*(('Mortgage 1 Info Calcs'!F$28)-('Mortgage 1 Info Calcs'!F$28*'Mortgage 1 Info Calcs'!G$29))/12),""))</f>
        <v>#VALUE!</v>
      </c>
      <c r="W428" t="e">
        <f>IF(ISTEXT(V428),"",SUM(V$12:V428))</f>
        <v>#VALUE!</v>
      </c>
      <c r="X428" t="str">
        <f>IF(OR(J428=Q428,ISTEXT(Y427),ISTEXT('Mortgage 1 Info Calcs'!$F$17)),"",IF(('Mortgage 1 Info Calcs'!F$18*12)&gt;C427+1,IF(C427='Mortgage 1 Info Calcs'!F$18*12,0,'Mortgage 1 Info Calcs'!F$19+Y428*('Mortgage 1 Info Calcs'!F$17)),'Mortgage 1 Info Calcs'!F$19))</f>
        <v/>
      </c>
      <c r="Y428" t="str">
        <f>IF(OR(ISERROR(J428-R428-M428),IF(ISERROR((J428-R428-M428)=0),"True",(J428-R428-M428)=0),ISTEXT('Mortgage 1 Info Calcs'!$K$4)),"",IF((J428&gt;(L428+M428)),(FV((G428/'Mortgage 1 Variables'!E$43),1,(L428+M428),-J428+Q428+'Mortgage 1 Info Calcs'!F$24,0))+Q428+'Mortgage 1 Info Calcs'!F$24+IF(I428&gt;0,0,-I428),""))</f>
        <v/>
      </c>
      <c r="Z428" s="67" t="e">
        <f>IF((FV(IF(G428=0,'Mortgage 1 Info Calcs'!F$8,G428)/12,1,PMT(IF(G428=0,'Mortgage 1 Info Calcs'!F$8,G428)/12,('Mortgage 1 Info Calcs'!F$9*12)-C427,-Z427,0),-Z427,0))&gt;0,(FV(IF(G428=0,'Mortgage 1 Info Calcs'!F$8,G428)/12,1,PMT(IF(G428=0,'Mortgage 1 Info Calcs'!F$8,G428)/12,('Mortgage 1 Info Calcs'!F$9*12)-C427,-Z427,0),-Z427,0)),0)</f>
        <v>#NUM!</v>
      </c>
      <c r="AA428" s="67" t="e">
        <f>IF(Z428&lt;=0,0,(IPMT(IF(G428=0,'Mortgage 1 Info Calcs'!F$8,G428)/12,1,('Mortgage 1 Info Calcs'!F$9*12)-C427,-Z427,0)))</f>
        <v>#NUM!</v>
      </c>
      <c r="AB428" s="67">
        <f>IF(C428&lt;('Mortgage 1 Info Calcs'!F$9*12),SUM(AA$12:AA428),0)</f>
        <v>0</v>
      </c>
      <c r="AC428" s="14">
        <v>417</v>
      </c>
      <c r="AD428" s="174">
        <f t="shared" si="37"/>
        <v>34.75</v>
      </c>
      <c r="AE428" s="174" t="str">
        <f>IF(Y428="","",IF(J$12+X428='Mortgage 2 Monthly calcs'!J$12+'Mortgage 2 Monthly calcs'!V428,"",IF(J$12+X428&gt;'Mortgage 2 Monthly calcs'!J$12+'Mortgage 2 Monthly calcs'!V428,IF(Y428+X428+'Mortgage 1 Info Calcs'!F$15&gt;'Mortgage 2 Monthly calcs'!W428+'Mortgage 2 Monthly calcs'!V428,"",C428),IF(Y428+X428&lt;'Mortgage 2 Monthly calcs'!W428+'Mortgage 2 Monthly calcs'!V428,"",C428))))</f>
        <v/>
      </c>
      <c r="AG428" s="16"/>
      <c r="AH428" s="16"/>
      <c r="AI428" s="15"/>
    </row>
    <row r="429" spans="2:35" ht="11.25" customHeight="1" x14ac:dyDescent="0.25">
      <c r="B429">
        <f t="shared" si="35"/>
        <v>34.833333333333336</v>
      </c>
      <c r="C429">
        <v>418</v>
      </c>
      <c r="E429" t="str">
        <f t="shared" si="38"/>
        <v/>
      </c>
      <c r="F429" t="str">
        <f>VLOOKUP('Mortgage 1 Variables'!D$17,'Mortgage 1 Variables'!B$8:C$19,2)</f>
        <v>Aug</v>
      </c>
      <c r="G429">
        <f>IF(ISBLANK('Mortgage 1 Monthly Table'!G429),IF(OR(J429=Q429,ISTEXT(Y428),ISTEXT('Mortgage 1 Info Calcs'!$K$4)),0,IF(('Mortgage 1 Info Calcs'!F$7*12)&gt;C428,G428,IF(C428='Mortgage 1 Info Calcs'!F$7*12,'Mortgage 1 Info Calcs'!F$8,G428))),'Mortgage 1 Monthly Table'!G429)</f>
        <v>0</v>
      </c>
      <c r="H429" t="e">
        <f>((PMT(G429/'Mortgage 1 Variables'!E$43,('Mortgage 1 Info Calcs'!F$9*'Mortgage 1 Variables'!E$43)-C428,-J429,0)))</f>
        <v>#VALUE!</v>
      </c>
      <c r="I429">
        <f>IF(OR(ISERROR(((IPMT(G429/'Mortgage 1 Variables'!E$43,1,'Mortgage 1 Info Calcs'!F$9*'Mortgage 1 Variables'!E$43,-J429+Q429+'Mortgage 1 Info Calcs'!F$24,IF('Mortgage 1 Info Calcs'!F$5="Interest Only",-J429+Q429+'Mortgage 1 Info Calcs'!F$24,0))))),(((IPMT(G429/'Mortgage 1 Variables'!E$43,1,'Mortgage 1 Info Calcs'!F$9*'Mortgage 1 Variables'!E$43,-J$12,-J$12)))=0)),0,((IPMT(G429/'Mortgage 1 Variables'!E$43,1,'Mortgage 1 Info Calcs'!F$9*'Mortgage 1 Variables'!E$43,-J429+Q429+'Mortgage 1 Info Calcs'!F$24,IF('Mortgage 1 Info Calcs'!F$5="Interest Only",-J429+Q429+'Mortgage 1 Info Calcs'!F$24,0)))))</f>
        <v>0</v>
      </c>
      <c r="J429" t="str">
        <f>IF(Y428&gt;0,IF(ISTEXT('Mortgage 1 Info Calcs'!K$4),"0",IF(ISTEXT(Y428),Y428,Y428+(IF(ISTEXT(K429),0,K429)))),0)</f>
        <v/>
      </c>
      <c r="K429">
        <f>IF(ISBLANK('Mortgage 1 Monthly Table'!L429),0,'Mortgage 1 Monthly Table'!L429)</f>
        <v>0</v>
      </c>
      <c r="L429" t="e">
        <f>IF(ISBLANK('Mortgage 1 Monthly Table'!N429),IF('Mortgage 1 Info Calcs'!F$13="Calculated",IF('Mortgage 1 Info Calcs'!F$22="Keep Same",IF('Mortgage 1 Info Calcs'!F$5="Interest Only",IF(OR(I429&gt;L428,J429=""),I429,IF(J429&lt;L428,IF(J429&lt;L428,J429+I429,IF(L428+M428&gt;J429,L428+I429,L428)),IF(L428+M428&gt;J429,L428+I429,L428))),IF(H429&gt;L428,H429,IF(J429&gt;L428,IF(L428+M428&gt;J429,L428+I429,L428),J429+S429))),IF('Mortgage 1 Info Calcs'!F$5="Interest Only",'Mortgage 1 Monthly Calcs'!I429,'Mortgage 1 Monthly Calcs'!H429)),'Mortgage 1 Monthly Calcs'!L428),'Mortgage 1 Monthly Table'!N429)</f>
        <v>#VALUE!</v>
      </c>
      <c r="M429" t="str">
        <f>IF(ISBLANK('Mortgage 1 Monthly Table'!P429),IF(N428&gt;J429,IF(J429&gt;L428,J429-L428,0),IF(OR(OR(Y428&lt;0,ISTEXT(Y428)),ISTEXT('Mortgage 1 Info Calcs'!$K$4)),"",'Mortgage 1 Info Calcs'!F$21)),'Mortgage 1 Monthly Table'!P429)</f>
        <v/>
      </c>
      <c r="N429" t="str">
        <f t="shared" si="36"/>
        <v/>
      </c>
      <c r="O429" t="str">
        <f>IF(OR(OR(Y428&lt;0,ISTEXT(Y428)),ISTEXT('Mortgage 1 Info Calcs'!$K$4)),"",(O428+M429))</f>
        <v/>
      </c>
      <c r="P429">
        <f>IF(ISBLANK('Mortgage 1 Monthly Table'!T429),IF(ISTEXT(J429),0,IF(OR(Y428&lt;Q428,AND(Y428&lt;0,NOT(ISTEXT(Y428))),ISTEXT('Mortgage 1 Info Calcs'!$K$4)),IF(-Y428&gt;P428,-Y428,Y428-Q428),IF(J429="",0,'Mortgage 1 Info Calcs'!F$26))),'Mortgage 1 Monthly Table'!T429)</f>
        <v>0</v>
      </c>
      <c r="Q429" t="str">
        <f>IF(OR(OR(Y428&lt;0,ISTEXT(Y428)),ISTEXT('Mortgage 1 Info Calcs'!$K$4)),"",IF(O429&lt;0,Q428,(Q428+P429)))</f>
        <v/>
      </c>
      <c r="R429" t="str">
        <f>IF(OR(ISERROR(L429-S429),ISTEXT('Mortgage 1 Info Calcs'!$K$4)),"",L429-S429+M429)</f>
        <v/>
      </c>
      <c r="S429">
        <f>IF(OR(IF(ISERROR(ROUND((J429-Q429-'Mortgage 1 Info Calcs'!F$24)*(G429/12),2)),0,(J429-O429-Q429-'Mortgage 1 Info Calcs'!F$24)*(G429/12)),,,ISTEXT('Mortgage 1 Info Calcs'!K$4)),IF(((J429-Q429-'Mortgage 1 Info Calcs'!F$24)*(G429/12))&gt;0,((J429-Q429-'Mortgage 1 Info Calcs'!F$24)*(G429/12)),0),0)</f>
        <v>0</v>
      </c>
      <c r="T429" t="str">
        <f>IF(OR(ISERROR(SUM(R$12:R429)),(ISTEXT(T428)),(T428=(SUM(R$12:R429)))),"",SUM(R$12:R429))</f>
        <v/>
      </c>
      <c r="U429">
        <f>SUM(S$12:S429)</f>
        <v>93290.420445652606</v>
      </c>
      <c r="V429" t="e">
        <f>IF(ISBLANK('Mortgage 1 Info Calcs'!F$28),"",IF((O429+Q429)&gt;0,((O429+Q429)*G429/12)-((O429+Q429)*(('Mortgage 1 Info Calcs'!F$28)-('Mortgage 1 Info Calcs'!F$28*'Mortgage 1 Info Calcs'!G$29))/12),""))</f>
        <v>#VALUE!</v>
      </c>
      <c r="W429" t="e">
        <f>IF(ISTEXT(V429),"",SUM(V$12:V429))</f>
        <v>#VALUE!</v>
      </c>
      <c r="X429" t="str">
        <f>IF(OR(J429=Q429,ISTEXT(Y428),ISTEXT('Mortgage 1 Info Calcs'!$F$17)),"",IF(('Mortgage 1 Info Calcs'!F$18*12)&gt;C428+1,IF(C428='Mortgage 1 Info Calcs'!F$18*12,0,'Mortgage 1 Info Calcs'!F$19+Y429*('Mortgage 1 Info Calcs'!F$17)),'Mortgage 1 Info Calcs'!F$19))</f>
        <v/>
      </c>
      <c r="Y429" t="str">
        <f>IF(OR(ISERROR(J429-R429-M429),IF(ISERROR((J429-R429-M429)=0),"True",(J429-R429-M429)=0),ISTEXT('Mortgage 1 Info Calcs'!$K$4)),"",IF((J429&gt;(L429+M429)),(FV((G429/'Mortgage 1 Variables'!E$43),1,(L429+M429),-J429+Q429+'Mortgage 1 Info Calcs'!F$24,0))+Q429+'Mortgage 1 Info Calcs'!F$24+IF(I429&gt;0,0,-I429),""))</f>
        <v/>
      </c>
      <c r="Z429" s="67" t="e">
        <f>IF((FV(IF(G429=0,'Mortgage 1 Info Calcs'!F$8,G429)/12,1,PMT(IF(G429=0,'Mortgage 1 Info Calcs'!F$8,G429)/12,('Mortgage 1 Info Calcs'!F$9*12)-C428,-Z428,0),-Z428,0))&gt;0,(FV(IF(G429=0,'Mortgage 1 Info Calcs'!F$8,G429)/12,1,PMT(IF(G429=0,'Mortgage 1 Info Calcs'!F$8,G429)/12,('Mortgage 1 Info Calcs'!F$9*12)-C428,-Z428,0),-Z428,0)),0)</f>
        <v>#NUM!</v>
      </c>
      <c r="AA429" s="67" t="e">
        <f>IF(Z429&lt;=0,0,(IPMT(IF(G429=0,'Mortgage 1 Info Calcs'!F$8,G429)/12,1,('Mortgage 1 Info Calcs'!F$9*12)-C428,-Z428,0)))</f>
        <v>#NUM!</v>
      </c>
      <c r="AB429" s="67">
        <f>IF(C429&lt;('Mortgage 1 Info Calcs'!F$9*12),SUM(AA$12:AA429),0)</f>
        <v>0</v>
      </c>
      <c r="AC429" s="14">
        <v>418</v>
      </c>
      <c r="AD429" s="174">
        <f t="shared" si="37"/>
        <v>34.833333333333336</v>
      </c>
      <c r="AE429" s="174" t="str">
        <f>IF(Y429="","",IF(J$12+X429='Mortgage 2 Monthly calcs'!J$12+'Mortgage 2 Monthly calcs'!V429,"",IF(J$12+X429&gt;'Mortgage 2 Monthly calcs'!J$12+'Mortgage 2 Monthly calcs'!V429,IF(Y429+X429+'Mortgage 1 Info Calcs'!F$15&gt;'Mortgage 2 Monthly calcs'!W429+'Mortgage 2 Monthly calcs'!V429,"",C429),IF(Y429+X429&lt;'Mortgage 2 Monthly calcs'!W429+'Mortgage 2 Monthly calcs'!V429,"",C429))))</f>
        <v/>
      </c>
      <c r="AG429" s="16"/>
      <c r="AH429" s="16"/>
      <c r="AI429" s="15"/>
    </row>
    <row r="430" spans="2:35" ht="11.25" customHeight="1" x14ac:dyDescent="0.25">
      <c r="B430">
        <f t="shared" si="35"/>
        <v>34.916666666666664</v>
      </c>
      <c r="C430">
        <v>419</v>
      </c>
      <c r="E430" t="str">
        <f t="shared" si="38"/>
        <v/>
      </c>
      <c r="F430" t="str">
        <f>VLOOKUP('Mortgage 1 Variables'!D$18,'Mortgage 1 Variables'!B$8:C$19,2)</f>
        <v>Sep</v>
      </c>
      <c r="G430">
        <f>IF(ISBLANK('Mortgage 1 Monthly Table'!G430),IF(OR(J430=Q430,ISTEXT(Y429),ISTEXT('Mortgage 1 Info Calcs'!$K$4)),0,IF(('Mortgage 1 Info Calcs'!F$7*12)&gt;C429,G429,IF(C429='Mortgage 1 Info Calcs'!F$7*12,'Mortgage 1 Info Calcs'!F$8,G429))),'Mortgage 1 Monthly Table'!G430)</f>
        <v>0</v>
      </c>
      <c r="H430" t="e">
        <f>((PMT(G430/'Mortgage 1 Variables'!E$43,('Mortgage 1 Info Calcs'!F$9*'Mortgage 1 Variables'!E$43)-C429,-J430,0)))</f>
        <v>#VALUE!</v>
      </c>
      <c r="I430">
        <f>IF(OR(ISERROR(((IPMT(G430/'Mortgage 1 Variables'!E$43,1,'Mortgage 1 Info Calcs'!F$9*'Mortgage 1 Variables'!E$43,-J430+Q430+'Mortgage 1 Info Calcs'!F$24,IF('Mortgage 1 Info Calcs'!F$5="Interest Only",-J430+Q430+'Mortgage 1 Info Calcs'!F$24,0))))),(((IPMT(G430/'Mortgage 1 Variables'!E$43,1,'Mortgage 1 Info Calcs'!F$9*'Mortgage 1 Variables'!E$43,-J$12,-J$12)))=0)),0,((IPMT(G430/'Mortgage 1 Variables'!E$43,1,'Mortgage 1 Info Calcs'!F$9*'Mortgage 1 Variables'!E$43,-J430+Q430+'Mortgage 1 Info Calcs'!F$24,IF('Mortgage 1 Info Calcs'!F$5="Interest Only",-J430+Q430+'Mortgage 1 Info Calcs'!F$24,0)))))</f>
        <v>0</v>
      </c>
      <c r="J430" t="str">
        <f>IF(Y429&gt;0,IF(ISTEXT('Mortgage 1 Info Calcs'!K$4),"0",IF(ISTEXT(Y429),Y429,Y429+(IF(ISTEXT(K430),0,K430)))),0)</f>
        <v/>
      </c>
      <c r="K430">
        <f>IF(ISBLANK('Mortgage 1 Monthly Table'!L430),0,'Mortgage 1 Monthly Table'!L430)</f>
        <v>0</v>
      </c>
      <c r="L430" t="e">
        <f>IF(ISBLANK('Mortgage 1 Monthly Table'!N430),IF('Mortgage 1 Info Calcs'!F$13="Calculated",IF('Mortgage 1 Info Calcs'!F$22="Keep Same",IF('Mortgage 1 Info Calcs'!F$5="Interest Only",IF(OR(I430&gt;L429,J430=""),I430,IF(J430&lt;L429,IF(J430&lt;L429,J430+I430,IF(L429+M429&gt;J430,L429+I430,L429)),IF(L429+M429&gt;J430,L429+I430,L429))),IF(H430&gt;L429,H430,IF(J430&gt;L429,IF(L429+M429&gt;J430,L429+I430,L429),J430+S430))),IF('Mortgage 1 Info Calcs'!F$5="Interest Only",'Mortgage 1 Monthly Calcs'!I430,'Mortgage 1 Monthly Calcs'!H430)),'Mortgage 1 Monthly Calcs'!L429),'Mortgage 1 Monthly Table'!N430)</f>
        <v>#VALUE!</v>
      </c>
      <c r="M430" t="str">
        <f>IF(ISBLANK('Mortgage 1 Monthly Table'!P430),IF(N429&gt;J430,IF(J430&gt;L429,J430-L429,0),IF(OR(OR(Y429&lt;0,ISTEXT(Y429)),ISTEXT('Mortgage 1 Info Calcs'!$K$4)),"",'Mortgage 1 Info Calcs'!F$21)),'Mortgage 1 Monthly Table'!P430)</f>
        <v/>
      </c>
      <c r="N430" t="str">
        <f t="shared" si="36"/>
        <v/>
      </c>
      <c r="O430" t="str">
        <f>IF(OR(OR(Y429&lt;0,ISTEXT(Y429)),ISTEXT('Mortgage 1 Info Calcs'!$K$4)),"",(O429+M430))</f>
        <v/>
      </c>
      <c r="P430">
        <f>IF(ISBLANK('Mortgage 1 Monthly Table'!T430),IF(ISTEXT(J430),0,IF(OR(Y429&lt;Q429,AND(Y429&lt;0,NOT(ISTEXT(Y429))),ISTEXT('Mortgage 1 Info Calcs'!$K$4)),IF(-Y429&gt;P429,-Y429,Y429-Q429),IF(J430="",0,'Mortgage 1 Info Calcs'!F$26))),'Mortgage 1 Monthly Table'!T430)</f>
        <v>0</v>
      </c>
      <c r="Q430" t="str">
        <f>IF(OR(OR(Y429&lt;0,ISTEXT(Y429)),ISTEXT('Mortgage 1 Info Calcs'!$K$4)),"",IF(O430&lt;0,Q429,(Q429+P430)))</f>
        <v/>
      </c>
      <c r="R430" t="str">
        <f>IF(OR(ISERROR(L430-S430),ISTEXT('Mortgage 1 Info Calcs'!$K$4)),"",L430-S430+M430)</f>
        <v/>
      </c>
      <c r="S430">
        <f>IF(OR(IF(ISERROR(ROUND((J430-Q430-'Mortgage 1 Info Calcs'!F$24)*(G430/12),2)),0,(J430-O430-Q430-'Mortgage 1 Info Calcs'!F$24)*(G430/12)),,,ISTEXT('Mortgage 1 Info Calcs'!K$4)),IF(((J430-Q430-'Mortgage 1 Info Calcs'!F$24)*(G430/12))&gt;0,((J430-Q430-'Mortgage 1 Info Calcs'!F$24)*(G430/12)),0),0)</f>
        <v>0</v>
      </c>
      <c r="T430" t="str">
        <f>IF(OR(ISERROR(SUM(R$12:R430)),(ISTEXT(T429)),(T429=(SUM(R$12:R430)))),"",SUM(R$12:R430))</f>
        <v/>
      </c>
      <c r="U430">
        <f>SUM(S$12:S430)</f>
        <v>93290.420445652606</v>
      </c>
      <c r="V430" t="e">
        <f>IF(ISBLANK('Mortgage 1 Info Calcs'!F$28),"",IF((O430+Q430)&gt;0,((O430+Q430)*G430/12)-((O430+Q430)*(('Mortgage 1 Info Calcs'!F$28)-('Mortgage 1 Info Calcs'!F$28*'Mortgage 1 Info Calcs'!G$29))/12),""))</f>
        <v>#VALUE!</v>
      </c>
      <c r="W430" t="e">
        <f>IF(ISTEXT(V430),"",SUM(V$12:V430))</f>
        <v>#VALUE!</v>
      </c>
      <c r="X430" t="str">
        <f>IF(OR(J430=Q430,ISTEXT(Y429),ISTEXT('Mortgage 1 Info Calcs'!$F$17)),"",IF(('Mortgage 1 Info Calcs'!F$18*12)&gt;C429+1,IF(C429='Mortgage 1 Info Calcs'!F$18*12,0,'Mortgage 1 Info Calcs'!F$19+Y430*('Mortgage 1 Info Calcs'!F$17)),'Mortgage 1 Info Calcs'!F$19))</f>
        <v/>
      </c>
      <c r="Y430" t="str">
        <f>IF(OR(ISERROR(J430-R430-M430),IF(ISERROR((J430-R430-M430)=0),"True",(J430-R430-M430)=0),ISTEXT('Mortgage 1 Info Calcs'!$K$4)),"",IF((J430&gt;(L430+M430)),(FV((G430/'Mortgage 1 Variables'!E$43),1,(L430+M430),-J430+Q430+'Mortgage 1 Info Calcs'!F$24,0))+Q430+'Mortgage 1 Info Calcs'!F$24+IF(I430&gt;0,0,-I430),""))</f>
        <v/>
      </c>
      <c r="Z430" s="67" t="e">
        <f>IF((FV(IF(G430=0,'Mortgage 1 Info Calcs'!F$8,G430)/12,1,PMT(IF(G430=0,'Mortgage 1 Info Calcs'!F$8,G430)/12,('Mortgage 1 Info Calcs'!F$9*12)-C429,-Z429,0),-Z429,0))&gt;0,(FV(IF(G430=0,'Mortgage 1 Info Calcs'!F$8,G430)/12,1,PMT(IF(G430=0,'Mortgage 1 Info Calcs'!F$8,G430)/12,('Mortgage 1 Info Calcs'!F$9*12)-C429,-Z429,0),-Z429,0)),0)</f>
        <v>#NUM!</v>
      </c>
      <c r="AA430" s="67" t="e">
        <f>IF(Z430&lt;=0,0,(IPMT(IF(G430=0,'Mortgage 1 Info Calcs'!F$8,G430)/12,1,('Mortgage 1 Info Calcs'!F$9*12)-C429,-Z429,0)))</f>
        <v>#NUM!</v>
      </c>
      <c r="AB430" s="67">
        <f>IF(C430&lt;('Mortgage 1 Info Calcs'!F$9*12),SUM(AA$12:AA430),0)</f>
        <v>0</v>
      </c>
      <c r="AC430" s="14">
        <v>419</v>
      </c>
      <c r="AD430" s="174">
        <f t="shared" si="37"/>
        <v>34.916666666666664</v>
      </c>
      <c r="AE430" s="174" t="str">
        <f>IF(Y430="","",IF(J$12+X430='Mortgage 2 Monthly calcs'!J$12+'Mortgage 2 Monthly calcs'!V430,"",IF(J$12+X430&gt;'Mortgage 2 Monthly calcs'!J$12+'Mortgage 2 Monthly calcs'!V430,IF(Y430+X430+'Mortgage 1 Info Calcs'!F$15&gt;'Mortgage 2 Monthly calcs'!W430+'Mortgage 2 Monthly calcs'!V430,"",C430),IF(Y430+X430&lt;'Mortgage 2 Monthly calcs'!W430+'Mortgage 2 Monthly calcs'!V430,"",C430))))</f>
        <v/>
      </c>
      <c r="AG430" s="16"/>
      <c r="AH430" s="16"/>
      <c r="AI430" s="15"/>
    </row>
    <row r="431" spans="2:35" ht="11.25" customHeight="1" x14ac:dyDescent="0.25">
      <c r="B431">
        <f t="shared" si="35"/>
        <v>35</v>
      </c>
      <c r="C431">
        <v>420</v>
      </c>
      <c r="D431">
        <f>D419+1</f>
        <v>35</v>
      </c>
      <c r="E431" t="str">
        <f t="shared" si="38"/>
        <v/>
      </c>
      <c r="F431" t="str">
        <f>VLOOKUP('Mortgage 1 Variables'!D$19,'Mortgage 1 Variables'!B$8:C$19,2)</f>
        <v>Oct</v>
      </c>
      <c r="G431">
        <f>IF(ISBLANK('Mortgage 1 Monthly Table'!G431),IF(OR(J431=Q431,ISTEXT(Y430),ISTEXT('Mortgage 1 Info Calcs'!$K$4)),0,IF(('Mortgage 1 Info Calcs'!F$7*12)&gt;C430,G430,IF(C430='Mortgage 1 Info Calcs'!F$7*12,'Mortgage 1 Info Calcs'!F$8,G430))),'Mortgage 1 Monthly Table'!G431)</f>
        <v>0</v>
      </c>
      <c r="H431" t="e">
        <f>((PMT(G431/'Mortgage 1 Variables'!E$43,('Mortgage 1 Info Calcs'!F$9*'Mortgage 1 Variables'!E$43)-C430,-J431,0)))</f>
        <v>#VALUE!</v>
      </c>
      <c r="I431">
        <f>IF(OR(ISERROR(((IPMT(G431/'Mortgage 1 Variables'!E$43,1,'Mortgage 1 Info Calcs'!F$9*'Mortgage 1 Variables'!E$43,-J431+Q431+'Mortgage 1 Info Calcs'!F$24,IF('Mortgage 1 Info Calcs'!F$5="Interest Only",-J431+Q431+'Mortgage 1 Info Calcs'!F$24,0))))),(((IPMT(G431/'Mortgage 1 Variables'!E$43,1,'Mortgage 1 Info Calcs'!F$9*'Mortgage 1 Variables'!E$43,-J$12,-J$12)))=0)),0,((IPMT(G431/'Mortgage 1 Variables'!E$43,1,'Mortgage 1 Info Calcs'!F$9*'Mortgage 1 Variables'!E$43,-J431+Q431+'Mortgage 1 Info Calcs'!F$24,IF('Mortgage 1 Info Calcs'!F$5="Interest Only",-J431+Q431+'Mortgage 1 Info Calcs'!F$24,0)))))</f>
        <v>0</v>
      </c>
      <c r="J431" t="str">
        <f>IF(Y430&gt;0,IF(ISTEXT('Mortgage 1 Info Calcs'!K$4),"0",IF(ISTEXT(Y430),Y430,Y430+(IF(ISTEXT(K431),0,K431)))),0)</f>
        <v/>
      </c>
      <c r="K431">
        <f>IF(ISBLANK('Mortgage 1 Monthly Table'!L431),0,'Mortgage 1 Monthly Table'!L431)</f>
        <v>0</v>
      </c>
      <c r="L431" t="e">
        <f>IF(ISBLANK('Mortgage 1 Monthly Table'!N431),IF('Mortgage 1 Info Calcs'!F$13="Calculated",IF('Mortgage 1 Info Calcs'!F$22="Keep Same",IF('Mortgage 1 Info Calcs'!F$5="Interest Only",IF(OR(I431&gt;L430,J431=""),I431,IF(J431&lt;L430,IF(J431&lt;L430,J431+I431,IF(L430+M430&gt;J431,L430+I431,L430)),IF(L430+M430&gt;J431,L430+I431,L430))),IF(H431&gt;L430,H431,IF(J431&gt;L430,IF(L430+M430&gt;J431,L430+I431,L430),J431+S431))),IF('Mortgage 1 Info Calcs'!F$5="Interest Only",'Mortgage 1 Monthly Calcs'!I431,'Mortgage 1 Monthly Calcs'!H431)),'Mortgage 1 Monthly Calcs'!L430),'Mortgage 1 Monthly Table'!N431)</f>
        <v>#VALUE!</v>
      </c>
      <c r="M431" t="str">
        <f>IF(ISBLANK('Mortgage 1 Monthly Table'!P431),IF(N430&gt;J431,IF(J431&gt;L430,J431-L430,0),IF(OR(OR(Y430&lt;0,ISTEXT(Y430)),ISTEXT('Mortgage 1 Info Calcs'!$K$4)),"",'Mortgage 1 Info Calcs'!F$21)),'Mortgage 1 Monthly Table'!P431)</f>
        <v/>
      </c>
      <c r="N431" t="str">
        <f t="shared" si="36"/>
        <v/>
      </c>
      <c r="O431" t="str">
        <f>IF(OR(OR(Y430&lt;0,ISTEXT(Y430)),ISTEXT('Mortgage 1 Info Calcs'!$K$4)),"",(O430+M431))</f>
        <v/>
      </c>
      <c r="P431">
        <f>IF(ISBLANK('Mortgage 1 Monthly Table'!T431),IF(ISTEXT(J431),0,IF(OR(Y430&lt;Q430,AND(Y430&lt;0,NOT(ISTEXT(Y430))),ISTEXT('Mortgage 1 Info Calcs'!$K$4)),IF(-Y430&gt;P430,-Y430,Y430-Q430),IF(J431="",0,'Mortgage 1 Info Calcs'!F$26))),'Mortgage 1 Monthly Table'!T431)</f>
        <v>0</v>
      </c>
      <c r="Q431" t="str">
        <f>IF(OR(OR(Y430&lt;0,ISTEXT(Y430)),ISTEXT('Mortgage 1 Info Calcs'!$K$4)),"",IF(O431&lt;0,Q430,(Q430+P431)))</f>
        <v/>
      </c>
      <c r="R431" t="str">
        <f>IF(OR(ISERROR(L431-S431),ISTEXT('Mortgage 1 Info Calcs'!$K$4)),"",L431-S431+M431)</f>
        <v/>
      </c>
      <c r="S431">
        <f>IF(OR(IF(ISERROR(ROUND((J431-Q431-'Mortgage 1 Info Calcs'!F$24)*(G431/12),2)),0,(J431-O431-Q431-'Mortgage 1 Info Calcs'!F$24)*(G431/12)),,,ISTEXT('Mortgage 1 Info Calcs'!K$4)),IF(((J431-Q431-'Mortgage 1 Info Calcs'!F$24)*(G431/12))&gt;0,((J431-Q431-'Mortgage 1 Info Calcs'!F$24)*(G431/12)),0),0)</f>
        <v>0</v>
      </c>
      <c r="T431" t="str">
        <f>IF(OR(ISERROR(SUM(R$12:R431)),(ISTEXT(T430)),(T430=(SUM(R$12:R431)))),"",SUM(R$12:R431))</f>
        <v/>
      </c>
      <c r="U431">
        <f>SUM(S$12:S431)</f>
        <v>93290.420445652606</v>
      </c>
      <c r="V431" t="e">
        <f>IF(ISBLANK('Mortgage 1 Info Calcs'!F$28),"",IF((O431+Q431)&gt;0,((O431+Q431)*G431/12)-((O431+Q431)*(('Mortgage 1 Info Calcs'!F$28)-('Mortgage 1 Info Calcs'!F$28*'Mortgage 1 Info Calcs'!G$29))/12),""))</f>
        <v>#VALUE!</v>
      </c>
      <c r="W431" t="e">
        <f>IF(ISTEXT(V431),"",SUM(V$12:V431))</f>
        <v>#VALUE!</v>
      </c>
      <c r="X431" t="str">
        <f>IF(OR(J431=Q431,ISTEXT(Y430),ISTEXT('Mortgage 1 Info Calcs'!$F$17)),"",IF(('Mortgage 1 Info Calcs'!F$18*12)&gt;C430+1,IF(C430='Mortgage 1 Info Calcs'!F$18*12,0,'Mortgage 1 Info Calcs'!F$19+Y431*('Mortgage 1 Info Calcs'!F$17)),'Mortgage 1 Info Calcs'!F$19))</f>
        <v/>
      </c>
      <c r="Y431" t="str">
        <f>IF(OR(ISERROR(J431-R431-M431),IF(ISERROR((J431-R431-M431)=0),"True",(J431-R431-M431)=0),ISTEXT('Mortgage 1 Info Calcs'!$K$4)),"",IF((J431&gt;(L431+M431)),(FV((G431/'Mortgage 1 Variables'!E$43),1,(L431+M431),-J431+Q431+'Mortgage 1 Info Calcs'!F$24,0))+Q431+'Mortgage 1 Info Calcs'!F$24+IF(I431&gt;0,0,-I431),""))</f>
        <v/>
      </c>
      <c r="Z431" s="67" t="e">
        <f>IF((FV(IF(G431=0,'Mortgage 1 Info Calcs'!F$8,G431)/12,1,PMT(IF(G431=0,'Mortgage 1 Info Calcs'!F$8,G431)/12,('Mortgage 1 Info Calcs'!F$9*12)-C430,-Z430,0),-Z430,0))&gt;0,(FV(IF(G431=0,'Mortgage 1 Info Calcs'!F$8,G431)/12,1,PMT(IF(G431=0,'Mortgage 1 Info Calcs'!F$8,G431)/12,('Mortgage 1 Info Calcs'!F$9*12)-C430,-Z430,0),-Z430,0)),0)</f>
        <v>#NUM!</v>
      </c>
      <c r="AA431" s="67" t="e">
        <f>IF(Z431&lt;=0,0,(IPMT(IF(G431=0,'Mortgage 1 Info Calcs'!F$8,G431)/12,1,('Mortgage 1 Info Calcs'!F$9*12)-C430,-Z430,0)))</f>
        <v>#NUM!</v>
      </c>
      <c r="AB431" s="67">
        <f>IF(C431&lt;('Mortgage 1 Info Calcs'!F$9*12),SUM(AA$12:AA431),0)</f>
        <v>0</v>
      </c>
      <c r="AC431" s="14">
        <v>420</v>
      </c>
      <c r="AD431" s="174">
        <f t="shared" si="37"/>
        <v>35</v>
      </c>
      <c r="AE431" s="174" t="str">
        <f>IF(Y431="","",IF(J$12+X431='Mortgage 2 Monthly calcs'!J$12+'Mortgage 2 Monthly calcs'!V431,"",IF(J$12+X431&gt;'Mortgage 2 Monthly calcs'!J$12+'Mortgage 2 Monthly calcs'!V431,IF(Y431+X431+'Mortgage 1 Info Calcs'!F$15&gt;'Mortgage 2 Monthly calcs'!W431+'Mortgage 2 Monthly calcs'!V431,"",C431),IF(Y431+X431&lt;'Mortgage 2 Monthly calcs'!W431+'Mortgage 2 Monthly calcs'!V431,"",C431))))</f>
        <v/>
      </c>
      <c r="AG431" s="16"/>
      <c r="AH431" s="16"/>
      <c r="AI431" s="15"/>
    </row>
    <row r="432" spans="2:35" ht="11.25" customHeight="1" x14ac:dyDescent="0.25">
      <c r="B432">
        <f t="shared" si="35"/>
        <v>35.083333333333336</v>
      </c>
      <c r="C432">
        <v>421</v>
      </c>
      <c r="E432" t="str">
        <f t="shared" si="38"/>
        <v/>
      </c>
      <c r="F432" t="str">
        <f>VLOOKUP('Mortgage 1 Variables'!D$8,'Mortgage 1 Variables'!B$8:C$19,2)</f>
        <v>Nov</v>
      </c>
      <c r="G432">
        <f>IF(ISBLANK('Mortgage 1 Monthly Table'!G432),IF(OR(J432=Q432,ISTEXT(Y431),ISTEXT('Mortgage 1 Info Calcs'!$K$4)),0,IF(('Mortgage 1 Info Calcs'!F$7*12)&gt;C431,G431,IF(C431='Mortgage 1 Info Calcs'!F$7*12,'Mortgage 1 Info Calcs'!F$8,G431))),'Mortgage 1 Monthly Table'!G432)</f>
        <v>0</v>
      </c>
      <c r="H432" t="e">
        <f>((PMT(G432/'Mortgage 1 Variables'!E$43,('Mortgage 1 Info Calcs'!F$9*'Mortgage 1 Variables'!E$43)-C431,-J432,0)))</f>
        <v>#VALUE!</v>
      </c>
      <c r="I432">
        <f>IF(OR(ISERROR(((IPMT(G432/'Mortgage 1 Variables'!E$43,1,'Mortgage 1 Info Calcs'!F$9*'Mortgage 1 Variables'!E$43,-J432+Q432+'Mortgage 1 Info Calcs'!F$24,IF('Mortgage 1 Info Calcs'!F$5="Interest Only",-J432+Q432+'Mortgage 1 Info Calcs'!F$24,0))))),(((IPMT(G432/'Mortgage 1 Variables'!E$43,1,'Mortgage 1 Info Calcs'!F$9*'Mortgage 1 Variables'!E$43,-J$12,-J$12)))=0)),0,((IPMT(G432/'Mortgage 1 Variables'!E$43,1,'Mortgage 1 Info Calcs'!F$9*'Mortgage 1 Variables'!E$43,-J432+Q432+'Mortgage 1 Info Calcs'!F$24,IF('Mortgage 1 Info Calcs'!F$5="Interest Only",-J432+Q432+'Mortgage 1 Info Calcs'!F$24,0)))))</f>
        <v>0</v>
      </c>
      <c r="J432" t="str">
        <f>IF(Y431&gt;0,IF(ISTEXT('Mortgage 1 Info Calcs'!K$4),"0",IF(ISTEXT(Y431),Y431,Y431+(IF(ISTEXT(K432),0,K432)))),0)</f>
        <v/>
      </c>
      <c r="K432">
        <f>IF(ISBLANK('Mortgage 1 Monthly Table'!L432),0,'Mortgage 1 Monthly Table'!L432)</f>
        <v>0</v>
      </c>
      <c r="L432" t="e">
        <f>IF(ISBLANK('Mortgage 1 Monthly Table'!N432),IF('Mortgage 1 Info Calcs'!F$13="Calculated",IF('Mortgage 1 Info Calcs'!F$22="Keep Same",IF('Mortgage 1 Info Calcs'!F$5="Interest Only",IF(OR(I432&gt;L431,J432=""),I432,IF(J432&lt;L431,IF(J432&lt;L431,J432+I432,IF(L431+M431&gt;J432,L431+I432,L431)),IF(L431+M431&gt;J432,L431+I432,L431))),IF(H432&gt;L431,H432,IF(J432&gt;L431,IF(L431+M431&gt;J432,L431+I432,L431),J432+S432))),IF('Mortgage 1 Info Calcs'!F$5="Interest Only",'Mortgage 1 Monthly Calcs'!I432,'Mortgage 1 Monthly Calcs'!H432)),'Mortgage 1 Monthly Calcs'!L431),'Mortgage 1 Monthly Table'!N432)</f>
        <v>#VALUE!</v>
      </c>
      <c r="M432" t="str">
        <f>IF(ISBLANK('Mortgage 1 Monthly Table'!P432),IF(N431&gt;J432,IF(J432&gt;L431,J432-L431,0),IF(OR(OR(Y431&lt;0,ISTEXT(Y431)),ISTEXT('Mortgage 1 Info Calcs'!$K$4)),"",'Mortgage 1 Info Calcs'!F$21)),'Mortgage 1 Monthly Table'!P432)</f>
        <v/>
      </c>
      <c r="N432" t="str">
        <f t="shared" si="36"/>
        <v/>
      </c>
      <c r="O432" t="str">
        <f>IF(OR(OR(Y431&lt;0,ISTEXT(Y431)),ISTEXT('Mortgage 1 Info Calcs'!$K$4)),"",(O431+M432))</f>
        <v/>
      </c>
      <c r="P432">
        <f>IF(ISBLANK('Mortgage 1 Monthly Table'!T432),IF(ISTEXT(J432),0,IF(OR(Y431&lt;Q431,AND(Y431&lt;0,NOT(ISTEXT(Y431))),ISTEXT('Mortgage 1 Info Calcs'!$K$4)),IF(-Y431&gt;P431,-Y431,Y431-Q431),IF(J432="",0,'Mortgage 1 Info Calcs'!F$26))),'Mortgage 1 Monthly Table'!T432)</f>
        <v>0</v>
      </c>
      <c r="Q432" t="str">
        <f>IF(OR(OR(Y431&lt;0,ISTEXT(Y431)),ISTEXT('Mortgage 1 Info Calcs'!$K$4)),"",IF(O432&lt;0,Q431,(Q431+P432)))</f>
        <v/>
      </c>
      <c r="R432" t="str">
        <f>IF(OR(ISERROR(L432-S432),ISTEXT('Mortgage 1 Info Calcs'!$K$4)),"",L432-S432+M432)</f>
        <v/>
      </c>
      <c r="S432">
        <f>IF(OR(IF(ISERROR(ROUND((J432-Q432-'Mortgage 1 Info Calcs'!F$24)*(G432/12),2)),0,(J432-O432-Q432-'Mortgage 1 Info Calcs'!F$24)*(G432/12)),,,ISTEXT('Mortgage 1 Info Calcs'!K$4)),IF(((J432-Q432-'Mortgage 1 Info Calcs'!F$24)*(G432/12))&gt;0,((J432-Q432-'Mortgage 1 Info Calcs'!F$24)*(G432/12)),0),0)</f>
        <v>0</v>
      </c>
      <c r="T432" t="str">
        <f>IF(OR(ISERROR(SUM(R$12:R432)),(ISTEXT(T431)),(T431=(SUM(R$12:R432)))),"",SUM(R$12:R432))</f>
        <v/>
      </c>
      <c r="U432">
        <f>SUM(S$12:S432)</f>
        <v>93290.420445652606</v>
      </c>
      <c r="V432" t="e">
        <f>IF(ISBLANK('Mortgage 1 Info Calcs'!F$28),"",IF((O432+Q432)&gt;0,((O432+Q432)*G432/12)-((O432+Q432)*(('Mortgage 1 Info Calcs'!F$28)-('Mortgage 1 Info Calcs'!F$28*'Mortgage 1 Info Calcs'!G$29))/12),""))</f>
        <v>#VALUE!</v>
      </c>
      <c r="W432" t="e">
        <f>IF(ISTEXT(V432),"",SUM(V$12:V432))</f>
        <v>#VALUE!</v>
      </c>
      <c r="X432" t="str">
        <f>IF(OR(J432=Q432,ISTEXT(Y431),ISTEXT('Mortgage 1 Info Calcs'!$F$17)),"",IF(('Mortgage 1 Info Calcs'!F$18*12)&gt;C431+1,IF(C431='Mortgage 1 Info Calcs'!F$18*12,0,'Mortgage 1 Info Calcs'!F$19+Y432*('Mortgage 1 Info Calcs'!F$17)),'Mortgage 1 Info Calcs'!F$19))</f>
        <v/>
      </c>
      <c r="Y432" t="str">
        <f>IF(OR(ISERROR(J432-R432-M432),IF(ISERROR((J432-R432-M432)=0),"True",(J432-R432-M432)=0),ISTEXT('Mortgage 1 Info Calcs'!$K$4)),"",IF((J432&gt;(L432+M432)),(FV((G432/'Mortgage 1 Variables'!E$43),1,(L432+M432),-J432+Q432+'Mortgage 1 Info Calcs'!F$24,0))+Q432+'Mortgage 1 Info Calcs'!F$24+IF(I432&gt;0,0,-I432),""))</f>
        <v/>
      </c>
      <c r="Z432" s="67" t="e">
        <f>IF((FV(IF(G432=0,'Mortgage 1 Info Calcs'!F$8,G432)/12,1,PMT(IF(G432=0,'Mortgage 1 Info Calcs'!F$8,G432)/12,('Mortgage 1 Info Calcs'!F$9*12)-C431,-Z431,0),-Z431,0))&gt;0,(FV(IF(G432=0,'Mortgage 1 Info Calcs'!F$8,G432)/12,1,PMT(IF(G432=0,'Mortgage 1 Info Calcs'!F$8,G432)/12,('Mortgage 1 Info Calcs'!F$9*12)-C431,-Z431,0),-Z431,0)),0)</f>
        <v>#NUM!</v>
      </c>
      <c r="AA432" s="67" t="e">
        <f>IF(Z432&lt;=0,0,(IPMT(IF(G432=0,'Mortgage 1 Info Calcs'!F$8,G432)/12,1,('Mortgage 1 Info Calcs'!F$9*12)-C431,-Z431,0)))</f>
        <v>#NUM!</v>
      </c>
      <c r="AB432" s="67">
        <f>IF(C432&lt;('Mortgage 1 Info Calcs'!F$9*12),SUM(AA$12:AA432),0)</f>
        <v>0</v>
      </c>
      <c r="AC432" s="14">
        <v>421</v>
      </c>
      <c r="AD432" s="174">
        <f t="shared" si="37"/>
        <v>35.083333333333336</v>
      </c>
      <c r="AE432" s="174" t="str">
        <f>IF(Y432="","",IF(J$12+X432='Mortgage 2 Monthly calcs'!J$12+'Mortgage 2 Monthly calcs'!V432,"",IF(J$12+X432&gt;'Mortgage 2 Monthly calcs'!J$12+'Mortgage 2 Monthly calcs'!V432,IF(Y432+X432+'Mortgage 1 Info Calcs'!F$15&gt;'Mortgage 2 Monthly calcs'!W432+'Mortgage 2 Monthly calcs'!V432,"",C432),IF(Y432+X432&lt;'Mortgage 2 Monthly calcs'!W432+'Mortgage 2 Monthly calcs'!V432,"",C432))))</f>
        <v/>
      </c>
      <c r="AG432" s="16"/>
      <c r="AH432" s="16"/>
      <c r="AI432" s="15"/>
    </row>
    <row r="433" spans="2:35" ht="11.25" customHeight="1" x14ac:dyDescent="0.25">
      <c r="B433">
        <f t="shared" si="35"/>
        <v>35.166666666666664</v>
      </c>
      <c r="C433">
        <v>422</v>
      </c>
      <c r="E433" t="str">
        <f t="shared" si="38"/>
        <v/>
      </c>
      <c r="F433" t="str">
        <f>VLOOKUP('Mortgage 1 Variables'!D$9,'Mortgage 1 Variables'!B$8:C$19,2)</f>
        <v>Dec</v>
      </c>
      <c r="G433">
        <f>IF(ISBLANK('Mortgage 1 Monthly Table'!G433),IF(OR(J433=Q433,ISTEXT(Y432),ISTEXT('Mortgage 1 Info Calcs'!$K$4)),0,IF(('Mortgage 1 Info Calcs'!F$7*12)&gt;C432,G432,IF(C432='Mortgage 1 Info Calcs'!F$7*12,'Mortgage 1 Info Calcs'!F$8,G432))),'Mortgage 1 Monthly Table'!G433)</f>
        <v>0</v>
      </c>
      <c r="H433" t="e">
        <f>((PMT(G433/'Mortgage 1 Variables'!E$43,('Mortgage 1 Info Calcs'!F$9*'Mortgage 1 Variables'!E$43)-C432,-J433,0)))</f>
        <v>#VALUE!</v>
      </c>
      <c r="I433">
        <f>IF(OR(ISERROR(((IPMT(G433/'Mortgage 1 Variables'!E$43,1,'Mortgage 1 Info Calcs'!F$9*'Mortgage 1 Variables'!E$43,-J433+Q433+'Mortgage 1 Info Calcs'!F$24,IF('Mortgage 1 Info Calcs'!F$5="Interest Only",-J433+Q433+'Mortgage 1 Info Calcs'!F$24,0))))),(((IPMT(G433/'Mortgage 1 Variables'!E$43,1,'Mortgage 1 Info Calcs'!F$9*'Mortgage 1 Variables'!E$43,-J$12,-J$12)))=0)),0,((IPMT(G433/'Mortgage 1 Variables'!E$43,1,'Mortgage 1 Info Calcs'!F$9*'Mortgage 1 Variables'!E$43,-J433+Q433+'Mortgage 1 Info Calcs'!F$24,IF('Mortgage 1 Info Calcs'!F$5="Interest Only",-J433+Q433+'Mortgage 1 Info Calcs'!F$24,0)))))</f>
        <v>0</v>
      </c>
      <c r="J433" t="str">
        <f>IF(Y432&gt;0,IF(ISTEXT('Mortgage 1 Info Calcs'!K$4),"0",IF(ISTEXT(Y432),Y432,Y432+(IF(ISTEXT(K433),0,K433)))),0)</f>
        <v/>
      </c>
      <c r="K433">
        <f>IF(ISBLANK('Mortgage 1 Monthly Table'!L433),0,'Mortgage 1 Monthly Table'!L433)</f>
        <v>0</v>
      </c>
      <c r="L433" t="e">
        <f>IF(ISBLANK('Mortgage 1 Monthly Table'!N433),IF('Mortgage 1 Info Calcs'!F$13="Calculated",IF('Mortgage 1 Info Calcs'!F$22="Keep Same",IF('Mortgage 1 Info Calcs'!F$5="Interest Only",IF(OR(I433&gt;L432,J433=""),I433,IF(J433&lt;L432,IF(J433&lt;L432,J433+I433,IF(L432+M432&gt;J433,L432+I433,L432)),IF(L432+M432&gt;J433,L432+I433,L432))),IF(H433&gt;L432,H433,IF(J433&gt;L432,IF(L432+M432&gt;J433,L432+I433,L432),J433+S433))),IF('Mortgage 1 Info Calcs'!F$5="Interest Only",'Mortgage 1 Monthly Calcs'!I433,'Mortgage 1 Monthly Calcs'!H433)),'Mortgage 1 Monthly Calcs'!L432),'Mortgage 1 Monthly Table'!N433)</f>
        <v>#VALUE!</v>
      </c>
      <c r="M433" t="str">
        <f>IF(ISBLANK('Mortgage 1 Monthly Table'!P433),IF(N432&gt;J433,IF(J433&gt;L432,J433-L432,0),IF(OR(OR(Y432&lt;0,ISTEXT(Y432)),ISTEXT('Mortgage 1 Info Calcs'!$K$4)),"",'Mortgage 1 Info Calcs'!F$21)),'Mortgage 1 Monthly Table'!P433)</f>
        <v/>
      </c>
      <c r="N433" t="str">
        <f t="shared" si="36"/>
        <v/>
      </c>
      <c r="O433" t="str">
        <f>IF(OR(OR(Y432&lt;0,ISTEXT(Y432)),ISTEXT('Mortgage 1 Info Calcs'!$K$4)),"",(O432+M433))</f>
        <v/>
      </c>
      <c r="P433">
        <f>IF(ISBLANK('Mortgage 1 Monthly Table'!T433),IF(ISTEXT(J433),0,IF(OR(Y432&lt;Q432,AND(Y432&lt;0,NOT(ISTEXT(Y432))),ISTEXT('Mortgage 1 Info Calcs'!$K$4)),IF(-Y432&gt;P432,-Y432,Y432-Q432),IF(J433="",0,'Mortgage 1 Info Calcs'!F$26))),'Mortgage 1 Monthly Table'!T433)</f>
        <v>0</v>
      </c>
      <c r="Q433" t="str">
        <f>IF(OR(OR(Y432&lt;0,ISTEXT(Y432)),ISTEXT('Mortgage 1 Info Calcs'!$K$4)),"",IF(O433&lt;0,Q432,(Q432+P433)))</f>
        <v/>
      </c>
      <c r="R433" t="str">
        <f>IF(OR(ISERROR(L433-S433),ISTEXT('Mortgage 1 Info Calcs'!$K$4)),"",L433-S433+M433)</f>
        <v/>
      </c>
      <c r="S433">
        <f>IF(OR(IF(ISERROR(ROUND((J433-Q433-'Mortgage 1 Info Calcs'!F$24)*(G433/12),2)),0,(J433-O433-Q433-'Mortgage 1 Info Calcs'!F$24)*(G433/12)),,,ISTEXT('Mortgage 1 Info Calcs'!K$4)),IF(((J433-Q433-'Mortgage 1 Info Calcs'!F$24)*(G433/12))&gt;0,((J433-Q433-'Mortgage 1 Info Calcs'!F$24)*(G433/12)),0),0)</f>
        <v>0</v>
      </c>
      <c r="T433" t="str">
        <f>IF(OR(ISERROR(SUM(R$12:R433)),(ISTEXT(T432)),(T432=(SUM(R$12:R433)))),"",SUM(R$12:R433))</f>
        <v/>
      </c>
      <c r="U433">
        <f>SUM(S$12:S433)</f>
        <v>93290.420445652606</v>
      </c>
      <c r="V433" t="e">
        <f>IF(ISBLANK('Mortgage 1 Info Calcs'!F$28),"",IF((O433+Q433)&gt;0,((O433+Q433)*G433/12)-((O433+Q433)*(('Mortgage 1 Info Calcs'!F$28)-('Mortgage 1 Info Calcs'!F$28*'Mortgage 1 Info Calcs'!G$29))/12),""))</f>
        <v>#VALUE!</v>
      </c>
      <c r="W433" t="e">
        <f>IF(ISTEXT(V433),"",SUM(V$12:V433))</f>
        <v>#VALUE!</v>
      </c>
      <c r="X433" t="str">
        <f>IF(OR(J433=Q433,ISTEXT(Y432),ISTEXT('Mortgage 1 Info Calcs'!$F$17)),"",IF(('Mortgage 1 Info Calcs'!F$18*12)&gt;C432+1,IF(C432='Mortgage 1 Info Calcs'!F$18*12,0,'Mortgage 1 Info Calcs'!F$19+Y433*('Mortgage 1 Info Calcs'!F$17)),'Mortgage 1 Info Calcs'!F$19))</f>
        <v/>
      </c>
      <c r="Y433" t="str">
        <f>IF(OR(ISERROR(J433-R433-M433),IF(ISERROR((J433-R433-M433)=0),"True",(J433-R433-M433)=0),ISTEXT('Mortgage 1 Info Calcs'!$K$4)),"",IF((J433&gt;(L433+M433)),(FV((G433/'Mortgage 1 Variables'!E$43),1,(L433+M433),-J433+Q433+'Mortgage 1 Info Calcs'!F$24,0))+Q433+'Mortgage 1 Info Calcs'!F$24+IF(I433&gt;0,0,-I433),""))</f>
        <v/>
      </c>
      <c r="Z433" s="67" t="e">
        <f>IF((FV(IF(G433=0,'Mortgage 1 Info Calcs'!F$8,G433)/12,1,PMT(IF(G433=0,'Mortgage 1 Info Calcs'!F$8,G433)/12,('Mortgage 1 Info Calcs'!F$9*12)-C432,-Z432,0),-Z432,0))&gt;0,(FV(IF(G433=0,'Mortgage 1 Info Calcs'!F$8,G433)/12,1,PMT(IF(G433=0,'Mortgage 1 Info Calcs'!F$8,G433)/12,('Mortgage 1 Info Calcs'!F$9*12)-C432,-Z432,0),-Z432,0)),0)</f>
        <v>#NUM!</v>
      </c>
      <c r="AA433" s="67" t="e">
        <f>IF(Z433&lt;=0,0,(IPMT(IF(G433=0,'Mortgage 1 Info Calcs'!F$8,G433)/12,1,('Mortgage 1 Info Calcs'!F$9*12)-C432,-Z432,0)))</f>
        <v>#NUM!</v>
      </c>
      <c r="AB433" s="67">
        <f>IF(C433&lt;('Mortgage 1 Info Calcs'!F$9*12),SUM(AA$12:AA433),0)</f>
        <v>0</v>
      </c>
      <c r="AC433" s="14">
        <v>422</v>
      </c>
      <c r="AD433" s="174">
        <f t="shared" si="37"/>
        <v>35.166666666666664</v>
      </c>
      <c r="AE433" s="174" t="str">
        <f>IF(Y433="","",IF(J$12+X433='Mortgage 2 Monthly calcs'!J$12+'Mortgage 2 Monthly calcs'!V433,"",IF(J$12+X433&gt;'Mortgage 2 Monthly calcs'!J$12+'Mortgage 2 Monthly calcs'!V433,IF(Y433+X433+'Mortgage 1 Info Calcs'!F$15&gt;'Mortgage 2 Monthly calcs'!W433+'Mortgage 2 Monthly calcs'!V433,"",C433),IF(Y433+X433&lt;'Mortgage 2 Monthly calcs'!W433+'Mortgage 2 Monthly calcs'!V433,"",C433))))</f>
        <v/>
      </c>
      <c r="AG433" s="16"/>
      <c r="AH433" s="16"/>
      <c r="AI433" s="15"/>
    </row>
    <row r="434" spans="2:35" ht="11.25" customHeight="1" x14ac:dyDescent="0.25">
      <c r="B434">
        <f t="shared" si="35"/>
        <v>35.25</v>
      </c>
      <c r="C434">
        <v>423</v>
      </c>
      <c r="E434">
        <f t="shared" si="38"/>
        <v>2045</v>
      </c>
      <c r="F434" t="str">
        <f>VLOOKUP('Mortgage 1 Variables'!D$10,'Mortgage 1 Variables'!B$8:C$19,2)</f>
        <v>Jan</v>
      </c>
      <c r="G434">
        <f>IF(ISBLANK('Mortgage 1 Monthly Table'!G434),IF(OR(J434=Q434,ISTEXT(Y433),ISTEXT('Mortgage 1 Info Calcs'!$K$4)),0,IF(('Mortgage 1 Info Calcs'!F$7*12)&gt;C433,G433,IF(C433='Mortgage 1 Info Calcs'!F$7*12,'Mortgage 1 Info Calcs'!F$8,G433))),'Mortgage 1 Monthly Table'!G434)</f>
        <v>0</v>
      </c>
      <c r="H434" t="e">
        <f>((PMT(G434/'Mortgage 1 Variables'!E$43,('Mortgage 1 Info Calcs'!F$9*'Mortgage 1 Variables'!E$43)-C433,-J434,0)))</f>
        <v>#VALUE!</v>
      </c>
      <c r="I434">
        <f>IF(OR(ISERROR(((IPMT(G434/'Mortgage 1 Variables'!E$43,1,'Mortgage 1 Info Calcs'!F$9*'Mortgage 1 Variables'!E$43,-J434+Q434+'Mortgage 1 Info Calcs'!F$24,IF('Mortgage 1 Info Calcs'!F$5="Interest Only",-J434+Q434+'Mortgage 1 Info Calcs'!F$24,0))))),(((IPMT(G434/'Mortgage 1 Variables'!E$43,1,'Mortgage 1 Info Calcs'!F$9*'Mortgage 1 Variables'!E$43,-J$12,-J$12)))=0)),0,((IPMT(G434/'Mortgage 1 Variables'!E$43,1,'Mortgage 1 Info Calcs'!F$9*'Mortgage 1 Variables'!E$43,-J434+Q434+'Mortgage 1 Info Calcs'!F$24,IF('Mortgage 1 Info Calcs'!F$5="Interest Only",-J434+Q434+'Mortgage 1 Info Calcs'!F$24,0)))))</f>
        <v>0</v>
      </c>
      <c r="J434" t="str">
        <f>IF(Y433&gt;0,IF(ISTEXT('Mortgage 1 Info Calcs'!K$4),"0",IF(ISTEXT(Y433),Y433,Y433+(IF(ISTEXT(K434),0,K434)))),0)</f>
        <v/>
      </c>
      <c r="K434">
        <f>IF(ISBLANK('Mortgage 1 Monthly Table'!L434),0,'Mortgage 1 Monthly Table'!L434)</f>
        <v>0</v>
      </c>
      <c r="L434" t="e">
        <f>IF(ISBLANK('Mortgage 1 Monthly Table'!N434),IF('Mortgage 1 Info Calcs'!F$13="Calculated",IF('Mortgage 1 Info Calcs'!F$22="Keep Same",IF('Mortgage 1 Info Calcs'!F$5="Interest Only",IF(OR(I434&gt;L433,J434=""),I434,IF(J434&lt;L433,IF(J434&lt;L433,J434+I434,IF(L433+M433&gt;J434,L433+I434,L433)),IF(L433+M433&gt;J434,L433+I434,L433))),IF(H434&gt;L433,H434,IF(J434&gt;L433,IF(L433+M433&gt;J434,L433+I434,L433),J434+S434))),IF('Mortgage 1 Info Calcs'!F$5="Interest Only",'Mortgage 1 Monthly Calcs'!I434,'Mortgage 1 Monthly Calcs'!H434)),'Mortgage 1 Monthly Calcs'!L433),'Mortgage 1 Monthly Table'!N434)</f>
        <v>#VALUE!</v>
      </c>
      <c r="M434" t="str">
        <f>IF(ISBLANK('Mortgage 1 Monthly Table'!P434),IF(N433&gt;J434,IF(J434&gt;L433,J434-L433,0),IF(OR(OR(Y433&lt;0,ISTEXT(Y433)),ISTEXT('Mortgage 1 Info Calcs'!$K$4)),"",'Mortgage 1 Info Calcs'!F$21)),'Mortgage 1 Monthly Table'!P434)</f>
        <v/>
      </c>
      <c r="N434" t="str">
        <f t="shared" si="36"/>
        <v/>
      </c>
      <c r="O434" t="str">
        <f>IF(OR(OR(Y433&lt;0,ISTEXT(Y433)),ISTEXT('Mortgage 1 Info Calcs'!$K$4)),"",(O433+M434))</f>
        <v/>
      </c>
      <c r="P434">
        <f>IF(ISBLANK('Mortgage 1 Monthly Table'!T434),IF(ISTEXT(J434),0,IF(OR(Y433&lt;Q433,AND(Y433&lt;0,NOT(ISTEXT(Y433))),ISTEXT('Mortgage 1 Info Calcs'!$K$4)),IF(-Y433&gt;P433,-Y433,Y433-Q433),IF(J434="",0,'Mortgage 1 Info Calcs'!F$26))),'Mortgage 1 Monthly Table'!T434)</f>
        <v>0</v>
      </c>
      <c r="Q434" t="str">
        <f>IF(OR(OR(Y433&lt;0,ISTEXT(Y433)),ISTEXT('Mortgage 1 Info Calcs'!$K$4)),"",IF(O434&lt;0,Q433,(Q433+P434)))</f>
        <v/>
      </c>
      <c r="R434" t="str">
        <f>IF(OR(ISERROR(L434-S434),ISTEXT('Mortgage 1 Info Calcs'!$K$4)),"",L434-S434+M434)</f>
        <v/>
      </c>
      <c r="S434">
        <f>IF(OR(IF(ISERROR(ROUND((J434-Q434-'Mortgage 1 Info Calcs'!F$24)*(G434/12),2)),0,(J434-O434-Q434-'Mortgage 1 Info Calcs'!F$24)*(G434/12)),,,ISTEXT('Mortgage 1 Info Calcs'!K$4)),IF(((J434-Q434-'Mortgage 1 Info Calcs'!F$24)*(G434/12))&gt;0,((J434-Q434-'Mortgage 1 Info Calcs'!F$24)*(G434/12)),0),0)</f>
        <v>0</v>
      </c>
      <c r="T434" t="str">
        <f>IF(OR(ISERROR(SUM(R$12:R434)),(ISTEXT(T433)),(T433=(SUM(R$12:R434)))),"",SUM(R$12:R434))</f>
        <v/>
      </c>
      <c r="U434">
        <f>SUM(S$12:S434)</f>
        <v>93290.420445652606</v>
      </c>
      <c r="V434" t="e">
        <f>IF(ISBLANK('Mortgage 1 Info Calcs'!F$28),"",IF((O434+Q434)&gt;0,((O434+Q434)*G434/12)-((O434+Q434)*(('Mortgage 1 Info Calcs'!F$28)-('Mortgage 1 Info Calcs'!F$28*'Mortgage 1 Info Calcs'!G$29))/12),""))</f>
        <v>#VALUE!</v>
      </c>
      <c r="W434" t="e">
        <f>IF(ISTEXT(V434),"",SUM(V$12:V434))</f>
        <v>#VALUE!</v>
      </c>
      <c r="X434" t="str">
        <f>IF(OR(J434=Q434,ISTEXT(Y433),ISTEXT('Mortgage 1 Info Calcs'!$F$17)),"",IF(('Mortgage 1 Info Calcs'!F$18*12)&gt;C433+1,IF(C433='Mortgage 1 Info Calcs'!F$18*12,0,'Mortgage 1 Info Calcs'!F$19+Y434*('Mortgage 1 Info Calcs'!F$17)),'Mortgage 1 Info Calcs'!F$19))</f>
        <v/>
      </c>
      <c r="Y434" t="str">
        <f>IF(OR(ISERROR(J434-R434-M434),IF(ISERROR((J434-R434-M434)=0),"True",(J434-R434-M434)=0),ISTEXT('Mortgage 1 Info Calcs'!$K$4)),"",IF((J434&gt;(L434+M434)),(FV((G434/'Mortgage 1 Variables'!E$43),1,(L434+M434),-J434+Q434+'Mortgage 1 Info Calcs'!F$24,0))+Q434+'Mortgage 1 Info Calcs'!F$24+IF(I434&gt;0,0,-I434),""))</f>
        <v/>
      </c>
      <c r="Z434" s="67" t="e">
        <f>IF((FV(IF(G434=0,'Mortgage 1 Info Calcs'!F$8,G434)/12,1,PMT(IF(G434=0,'Mortgage 1 Info Calcs'!F$8,G434)/12,('Mortgage 1 Info Calcs'!F$9*12)-C433,-Z433,0),-Z433,0))&gt;0,(FV(IF(G434=0,'Mortgage 1 Info Calcs'!F$8,G434)/12,1,PMT(IF(G434=0,'Mortgage 1 Info Calcs'!F$8,G434)/12,('Mortgage 1 Info Calcs'!F$9*12)-C433,-Z433,0),-Z433,0)),0)</f>
        <v>#NUM!</v>
      </c>
      <c r="AA434" s="67" t="e">
        <f>IF(Z434&lt;=0,0,(IPMT(IF(G434=0,'Mortgage 1 Info Calcs'!F$8,G434)/12,1,('Mortgage 1 Info Calcs'!F$9*12)-C433,-Z433,0)))</f>
        <v>#NUM!</v>
      </c>
      <c r="AB434" s="67">
        <f>IF(C434&lt;('Mortgage 1 Info Calcs'!F$9*12),SUM(AA$12:AA434),0)</f>
        <v>0</v>
      </c>
      <c r="AC434" s="14">
        <v>423</v>
      </c>
      <c r="AD434" s="174">
        <f t="shared" si="37"/>
        <v>35.25</v>
      </c>
      <c r="AE434" s="174" t="str">
        <f>IF(Y434="","",IF(J$12+X434='Mortgage 2 Monthly calcs'!J$12+'Mortgage 2 Monthly calcs'!V434,"",IF(J$12+X434&gt;'Mortgage 2 Monthly calcs'!J$12+'Mortgage 2 Monthly calcs'!V434,IF(Y434+X434+'Mortgage 1 Info Calcs'!F$15&gt;'Mortgage 2 Monthly calcs'!W434+'Mortgage 2 Monthly calcs'!V434,"",C434),IF(Y434+X434&lt;'Mortgage 2 Monthly calcs'!W434+'Mortgage 2 Monthly calcs'!V434,"",C434))))</f>
        <v/>
      </c>
      <c r="AG434" s="16"/>
      <c r="AH434" s="16"/>
      <c r="AI434" s="15"/>
    </row>
    <row r="435" spans="2:35" ht="11.25" customHeight="1" x14ac:dyDescent="0.25">
      <c r="B435">
        <f t="shared" si="35"/>
        <v>35.333333333333336</v>
      </c>
      <c r="C435">
        <v>424</v>
      </c>
      <c r="D435" t="str">
        <f>IF(J1203=1,F427+1,"")</f>
        <v/>
      </c>
      <c r="E435" t="str">
        <f t="shared" si="38"/>
        <v/>
      </c>
      <c r="F435" t="str">
        <f>VLOOKUP('Mortgage 1 Variables'!D$11,'Mortgage 1 Variables'!B$8:C$19,2)</f>
        <v>Feb</v>
      </c>
      <c r="G435">
        <f>IF(ISBLANK('Mortgage 1 Monthly Table'!G435),IF(OR(J435=Q435,ISTEXT(Y434),ISTEXT('Mortgage 1 Info Calcs'!$K$4)),0,IF(('Mortgage 1 Info Calcs'!F$7*12)&gt;C434,G434,IF(C434='Mortgage 1 Info Calcs'!F$7*12,'Mortgage 1 Info Calcs'!F$8,G434))),'Mortgage 1 Monthly Table'!G435)</f>
        <v>0</v>
      </c>
      <c r="H435" t="e">
        <f>((PMT(G435/'Mortgage 1 Variables'!E$43,('Mortgage 1 Info Calcs'!F$9*'Mortgage 1 Variables'!E$43)-C434,-J435,0)))</f>
        <v>#VALUE!</v>
      </c>
      <c r="I435">
        <f>IF(OR(ISERROR(((IPMT(G435/'Mortgage 1 Variables'!E$43,1,'Mortgage 1 Info Calcs'!F$9*'Mortgage 1 Variables'!E$43,-J435+Q435+'Mortgage 1 Info Calcs'!F$24,IF('Mortgage 1 Info Calcs'!F$5="Interest Only",-J435+Q435+'Mortgage 1 Info Calcs'!F$24,0))))),(((IPMT(G435/'Mortgage 1 Variables'!E$43,1,'Mortgage 1 Info Calcs'!F$9*'Mortgage 1 Variables'!E$43,-J$12,-J$12)))=0)),0,((IPMT(G435/'Mortgage 1 Variables'!E$43,1,'Mortgage 1 Info Calcs'!F$9*'Mortgage 1 Variables'!E$43,-J435+Q435+'Mortgage 1 Info Calcs'!F$24,IF('Mortgage 1 Info Calcs'!F$5="Interest Only",-J435+Q435+'Mortgage 1 Info Calcs'!F$24,0)))))</f>
        <v>0</v>
      </c>
      <c r="J435" t="str">
        <f>IF(Y434&gt;0,IF(ISTEXT('Mortgage 1 Info Calcs'!K$4),"0",IF(ISTEXT(Y434),Y434,Y434+(IF(ISTEXT(K435),0,K435)))),0)</f>
        <v/>
      </c>
      <c r="K435">
        <f>IF(ISBLANK('Mortgage 1 Monthly Table'!L435),0,'Mortgage 1 Monthly Table'!L435)</f>
        <v>0</v>
      </c>
      <c r="L435" t="e">
        <f>IF(ISBLANK('Mortgage 1 Monthly Table'!N435),IF('Mortgage 1 Info Calcs'!F$13="Calculated",IF('Mortgage 1 Info Calcs'!F$22="Keep Same",IF('Mortgage 1 Info Calcs'!F$5="Interest Only",IF(OR(I435&gt;L434,J435=""),I435,IF(J435&lt;L434,IF(J435&lt;L434,J435+I435,IF(L434+M434&gt;J435,L434+I435,L434)),IF(L434+M434&gt;J435,L434+I435,L434))),IF(H435&gt;L434,H435,IF(J435&gt;L434,IF(L434+M434&gt;J435,L434+I435,L434),J435+S435))),IF('Mortgage 1 Info Calcs'!F$5="Interest Only",'Mortgage 1 Monthly Calcs'!I435,'Mortgage 1 Monthly Calcs'!H435)),'Mortgage 1 Monthly Calcs'!L434),'Mortgage 1 Monthly Table'!N435)</f>
        <v>#VALUE!</v>
      </c>
      <c r="M435" t="str">
        <f>IF(ISBLANK('Mortgage 1 Monthly Table'!P435),IF(N434&gt;J435,IF(J435&gt;L434,J435-L434,0),IF(OR(OR(Y434&lt;0,ISTEXT(Y434)),ISTEXT('Mortgage 1 Info Calcs'!$K$4)),"",'Mortgage 1 Info Calcs'!F$21)),'Mortgage 1 Monthly Table'!P435)</f>
        <v/>
      </c>
      <c r="N435" t="str">
        <f t="shared" si="36"/>
        <v/>
      </c>
      <c r="O435" t="str">
        <f>IF(OR(OR(Y434&lt;0,ISTEXT(Y434)),ISTEXT('Mortgage 1 Info Calcs'!$K$4)),"",(O434+M435))</f>
        <v/>
      </c>
      <c r="P435">
        <f>IF(ISBLANK('Mortgage 1 Monthly Table'!T435),IF(ISTEXT(J435),0,IF(OR(Y434&lt;Q434,AND(Y434&lt;0,NOT(ISTEXT(Y434))),ISTEXT('Mortgage 1 Info Calcs'!$K$4)),IF(-Y434&gt;P434,-Y434,Y434-Q434),IF(J435="",0,'Mortgage 1 Info Calcs'!F$26))),'Mortgage 1 Monthly Table'!T435)</f>
        <v>0</v>
      </c>
      <c r="Q435" t="str">
        <f>IF(OR(OR(Y434&lt;0,ISTEXT(Y434)),ISTEXT('Mortgage 1 Info Calcs'!$K$4)),"",IF(O435&lt;0,Q434,(Q434+P435)))</f>
        <v/>
      </c>
      <c r="R435" t="str">
        <f>IF(OR(ISERROR(L435-S435),ISTEXT('Mortgage 1 Info Calcs'!$K$4)),"",L435-S435+M435)</f>
        <v/>
      </c>
      <c r="S435">
        <f>IF(OR(IF(ISERROR(ROUND((J435-Q435-'Mortgage 1 Info Calcs'!F$24)*(G435/12),2)),0,(J435-O435-Q435-'Mortgage 1 Info Calcs'!F$24)*(G435/12)),,,ISTEXT('Mortgage 1 Info Calcs'!K$4)),IF(((J435-Q435-'Mortgage 1 Info Calcs'!F$24)*(G435/12))&gt;0,((J435-Q435-'Mortgage 1 Info Calcs'!F$24)*(G435/12)),0),0)</f>
        <v>0</v>
      </c>
      <c r="T435" t="str">
        <f>IF(OR(ISERROR(SUM(R$12:R435)),(ISTEXT(T434)),(T434=(SUM(R$12:R435)))),"",SUM(R$12:R435))</f>
        <v/>
      </c>
      <c r="U435">
        <f>SUM(S$12:S435)</f>
        <v>93290.420445652606</v>
      </c>
      <c r="V435" t="e">
        <f>IF(ISBLANK('Mortgage 1 Info Calcs'!F$28),"",IF((O435+Q435)&gt;0,((O435+Q435)*G435/12)-((O435+Q435)*(('Mortgage 1 Info Calcs'!F$28)-('Mortgage 1 Info Calcs'!F$28*'Mortgage 1 Info Calcs'!G$29))/12),""))</f>
        <v>#VALUE!</v>
      </c>
      <c r="W435" t="e">
        <f>IF(ISTEXT(V435),"",SUM(V$12:V435))</f>
        <v>#VALUE!</v>
      </c>
      <c r="X435" t="str">
        <f>IF(OR(J435=Q435,ISTEXT(Y434),ISTEXT('Mortgage 1 Info Calcs'!$F$17)),"",IF(('Mortgage 1 Info Calcs'!F$18*12)&gt;C434+1,IF(C434='Mortgage 1 Info Calcs'!F$18*12,0,'Mortgage 1 Info Calcs'!F$19+Y435*('Mortgage 1 Info Calcs'!F$17)),'Mortgage 1 Info Calcs'!F$19))</f>
        <v/>
      </c>
      <c r="Y435" t="str">
        <f>IF(OR(ISERROR(J435-R435-M435),IF(ISERROR((J435-R435-M435)=0),"True",(J435-R435-M435)=0),ISTEXT('Mortgage 1 Info Calcs'!$K$4)),"",IF((J435&gt;(L435+M435)),(FV((G435/'Mortgage 1 Variables'!E$43),1,(L435+M435),-J435+Q435+'Mortgage 1 Info Calcs'!F$24,0))+Q435+'Mortgage 1 Info Calcs'!F$24+IF(I435&gt;0,0,-I435),""))</f>
        <v/>
      </c>
      <c r="Z435" s="67" t="e">
        <f>IF((FV(IF(G435=0,'Mortgage 1 Info Calcs'!F$8,G435)/12,1,PMT(IF(G435=0,'Mortgage 1 Info Calcs'!F$8,G435)/12,('Mortgage 1 Info Calcs'!F$9*12)-C434,-Z434,0),-Z434,0))&gt;0,(FV(IF(G435=0,'Mortgage 1 Info Calcs'!F$8,G435)/12,1,PMT(IF(G435=0,'Mortgage 1 Info Calcs'!F$8,G435)/12,('Mortgage 1 Info Calcs'!F$9*12)-C434,-Z434,0),-Z434,0)),0)</f>
        <v>#NUM!</v>
      </c>
      <c r="AA435" s="67" t="e">
        <f>IF(Z435&lt;=0,0,(IPMT(IF(G435=0,'Mortgage 1 Info Calcs'!F$8,G435)/12,1,('Mortgage 1 Info Calcs'!F$9*12)-C434,-Z434,0)))</f>
        <v>#NUM!</v>
      </c>
      <c r="AB435" s="67">
        <f>IF(C435&lt;('Mortgage 1 Info Calcs'!F$9*12),SUM(AA$12:AA435),0)</f>
        <v>0</v>
      </c>
      <c r="AC435" s="14">
        <v>424</v>
      </c>
      <c r="AD435" s="174">
        <f t="shared" si="37"/>
        <v>35.333333333333336</v>
      </c>
      <c r="AE435" s="174" t="str">
        <f>IF(Y435="","",IF(J$12+X435='Mortgage 2 Monthly calcs'!J$12+'Mortgage 2 Monthly calcs'!V435,"",IF(J$12+X435&gt;'Mortgage 2 Monthly calcs'!J$12+'Mortgage 2 Monthly calcs'!V435,IF(Y435+X435+'Mortgage 1 Info Calcs'!F$15&gt;'Mortgage 2 Monthly calcs'!W435+'Mortgage 2 Monthly calcs'!V435,"",C435),IF(Y435+X435&lt;'Mortgage 2 Monthly calcs'!W435+'Mortgage 2 Monthly calcs'!V435,"",C435))))</f>
        <v/>
      </c>
      <c r="AG435" s="16"/>
      <c r="AH435" s="16"/>
      <c r="AI435" s="15"/>
    </row>
    <row r="436" spans="2:35" ht="11.25" customHeight="1" x14ac:dyDescent="0.25">
      <c r="B436">
        <f t="shared" si="35"/>
        <v>35.416666666666664</v>
      </c>
      <c r="C436">
        <v>425</v>
      </c>
      <c r="D436" t="str">
        <f>IF(J1204=1,F427+1,"")</f>
        <v/>
      </c>
      <c r="E436" t="str">
        <f t="shared" si="38"/>
        <v/>
      </c>
      <c r="F436" t="str">
        <f>VLOOKUP('Mortgage 1 Variables'!D$12,'Mortgage 1 Variables'!B$8:C$19,2)</f>
        <v>Mar</v>
      </c>
      <c r="G436">
        <f>IF(ISBLANK('Mortgage 1 Monthly Table'!G436),IF(OR(J436=Q436,ISTEXT(Y435),ISTEXT('Mortgage 1 Info Calcs'!$K$4)),0,IF(('Mortgage 1 Info Calcs'!F$7*12)&gt;C435,G435,IF(C435='Mortgage 1 Info Calcs'!F$7*12,'Mortgage 1 Info Calcs'!F$8,G435))),'Mortgage 1 Monthly Table'!G436)</f>
        <v>0</v>
      </c>
      <c r="H436" t="e">
        <f>((PMT(G436/'Mortgage 1 Variables'!E$43,('Mortgage 1 Info Calcs'!F$9*'Mortgage 1 Variables'!E$43)-C435,-J436,0)))</f>
        <v>#VALUE!</v>
      </c>
      <c r="I436">
        <f>IF(OR(ISERROR(((IPMT(G436/'Mortgage 1 Variables'!E$43,1,'Mortgage 1 Info Calcs'!F$9*'Mortgage 1 Variables'!E$43,-J436+Q436+'Mortgage 1 Info Calcs'!F$24,IF('Mortgage 1 Info Calcs'!F$5="Interest Only",-J436+Q436+'Mortgage 1 Info Calcs'!F$24,0))))),(((IPMT(G436/'Mortgage 1 Variables'!E$43,1,'Mortgage 1 Info Calcs'!F$9*'Mortgage 1 Variables'!E$43,-J$12,-J$12)))=0)),0,((IPMT(G436/'Mortgage 1 Variables'!E$43,1,'Mortgage 1 Info Calcs'!F$9*'Mortgage 1 Variables'!E$43,-J436+Q436+'Mortgage 1 Info Calcs'!F$24,IF('Mortgage 1 Info Calcs'!F$5="Interest Only",-J436+Q436+'Mortgage 1 Info Calcs'!F$24,0)))))</f>
        <v>0</v>
      </c>
      <c r="J436" t="str">
        <f>IF(Y435&gt;0,IF(ISTEXT('Mortgage 1 Info Calcs'!K$4),"0",IF(ISTEXT(Y435),Y435,Y435+(IF(ISTEXT(K436),0,K436)))),0)</f>
        <v/>
      </c>
      <c r="K436">
        <f>IF(ISBLANK('Mortgage 1 Monthly Table'!L436),0,'Mortgage 1 Monthly Table'!L436)</f>
        <v>0</v>
      </c>
      <c r="L436" t="e">
        <f>IF(ISBLANK('Mortgage 1 Monthly Table'!N436),IF('Mortgage 1 Info Calcs'!F$13="Calculated",IF('Mortgage 1 Info Calcs'!F$22="Keep Same",IF('Mortgage 1 Info Calcs'!F$5="Interest Only",IF(OR(I436&gt;L435,J436=""),I436,IF(J436&lt;L435,IF(J436&lt;L435,J436+I436,IF(L435+M435&gt;J436,L435+I436,L435)),IF(L435+M435&gt;J436,L435+I436,L435))),IF(H436&gt;L435,H436,IF(J436&gt;L435,IF(L435+M435&gt;J436,L435+I436,L435),J436+S436))),IF('Mortgage 1 Info Calcs'!F$5="Interest Only",'Mortgage 1 Monthly Calcs'!I436,'Mortgage 1 Monthly Calcs'!H436)),'Mortgage 1 Monthly Calcs'!L435),'Mortgage 1 Monthly Table'!N436)</f>
        <v>#VALUE!</v>
      </c>
      <c r="M436" t="str">
        <f>IF(ISBLANK('Mortgage 1 Monthly Table'!P436),IF(N435&gt;J436,IF(J436&gt;L435,J436-L435,0),IF(OR(OR(Y435&lt;0,ISTEXT(Y435)),ISTEXT('Mortgage 1 Info Calcs'!$K$4)),"",'Mortgage 1 Info Calcs'!F$21)),'Mortgage 1 Monthly Table'!P436)</f>
        <v/>
      </c>
      <c r="N436" t="str">
        <f t="shared" si="36"/>
        <v/>
      </c>
      <c r="O436" t="str">
        <f>IF(OR(OR(Y435&lt;0,ISTEXT(Y435)),ISTEXT('Mortgage 1 Info Calcs'!$K$4)),"",(O435+M436))</f>
        <v/>
      </c>
      <c r="P436">
        <f>IF(ISBLANK('Mortgage 1 Monthly Table'!T436),IF(ISTEXT(J436),0,IF(OR(Y435&lt;Q435,AND(Y435&lt;0,NOT(ISTEXT(Y435))),ISTEXT('Mortgage 1 Info Calcs'!$K$4)),IF(-Y435&gt;P435,-Y435,Y435-Q435),IF(J436="",0,'Mortgage 1 Info Calcs'!F$26))),'Mortgage 1 Monthly Table'!T436)</f>
        <v>0</v>
      </c>
      <c r="Q436" t="str">
        <f>IF(OR(OR(Y435&lt;0,ISTEXT(Y435)),ISTEXT('Mortgage 1 Info Calcs'!$K$4)),"",IF(O436&lt;0,Q435,(Q435+P436)))</f>
        <v/>
      </c>
      <c r="R436" t="str">
        <f>IF(OR(ISERROR(L436-S436),ISTEXT('Mortgage 1 Info Calcs'!$K$4)),"",L436-S436+M436)</f>
        <v/>
      </c>
      <c r="S436">
        <f>IF(OR(IF(ISERROR(ROUND((J436-Q436-'Mortgage 1 Info Calcs'!F$24)*(G436/12),2)),0,(J436-O436-Q436-'Mortgage 1 Info Calcs'!F$24)*(G436/12)),,,ISTEXT('Mortgage 1 Info Calcs'!K$4)),IF(((J436-Q436-'Mortgage 1 Info Calcs'!F$24)*(G436/12))&gt;0,((J436-Q436-'Mortgage 1 Info Calcs'!F$24)*(G436/12)),0),0)</f>
        <v>0</v>
      </c>
      <c r="T436" t="str">
        <f>IF(OR(ISERROR(SUM(R$12:R436)),(ISTEXT(T435)),(T435=(SUM(R$12:R436)))),"",SUM(R$12:R436))</f>
        <v/>
      </c>
      <c r="U436">
        <f>SUM(S$12:S436)</f>
        <v>93290.420445652606</v>
      </c>
      <c r="V436" t="e">
        <f>IF(ISBLANK('Mortgage 1 Info Calcs'!F$28),"",IF((O436+Q436)&gt;0,((O436+Q436)*G436/12)-((O436+Q436)*(('Mortgage 1 Info Calcs'!F$28)-('Mortgage 1 Info Calcs'!F$28*'Mortgage 1 Info Calcs'!G$29))/12),""))</f>
        <v>#VALUE!</v>
      </c>
      <c r="W436" t="e">
        <f>IF(ISTEXT(V436),"",SUM(V$12:V436))</f>
        <v>#VALUE!</v>
      </c>
      <c r="X436" t="str">
        <f>IF(OR(J436=Q436,ISTEXT(Y435),ISTEXT('Mortgage 1 Info Calcs'!$F$17)),"",IF(('Mortgage 1 Info Calcs'!F$18*12)&gt;C435+1,IF(C435='Mortgage 1 Info Calcs'!F$18*12,0,'Mortgage 1 Info Calcs'!F$19+Y436*('Mortgage 1 Info Calcs'!F$17)),'Mortgage 1 Info Calcs'!F$19))</f>
        <v/>
      </c>
      <c r="Y436" t="str">
        <f>IF(OR(ISERROR(J436-R436-M436),IF(ISERROR((J436-R436-M436)=0),"True",(J436-R436-M436)=0),ISTEXT('Mortgage 1 Info Calcs'!$K$4)),"",IF((J436&gt;(L436+M436)),(FV((G436/'Mortgage 1 Variables'!E$43),1,(L436+M436),-J436+Q436+'Mortgage 1 Info Calcs'!F$24,0))+Q436+'Mortgage 1 Info Calcs'!F$24+IF(I436&gt;0,0,-I436),""))</f>
        <v/>
      </c>
      <c r="Z436" s="67" t="e">
        <f>IF((FV(IF(G436=0,'Mortgage 1 Info Calcs'!F$8,G436)/12,1,PMT(IF(G436=0,'Mortgage 1 Info Calcs'!F$8,G436)/12,('Mortgage 1 Info Calcs'!F$9*12)-C435,-Z435,0),-Z435,0))&gt;0,(FV(IF(G436=0,'Mortgage 1 Info Calcs'!F$8,G436)/12,1,PMT(IF(G436=0,'Mortgage 1 Info Calcs'!F$8,G436)/12,('Mortgage 1 Info Calcs'!F$9*12)-C435,-Z435,0),-Z435,0)),0)</f>
        <v>#NUM!</v>
      </c>
      <c r="AA436" s="67" t="e">
        <f>IF(Z436&lt;=0,0,(IPMT(IF(G436=0,'Mortgage 1 Info Calcs'!F$8,G436)/12,1,('Mortgage 1 Info Calcs'!F$9*12)-C435,-Z435,0)))</f>
        <v>#NUM!</v>
      </c>
      <c r="AB436" s="67">
        <f>IF(C436&lt;('Mortgage 1 Info Calcs'!F$9*12),SUM(AA$12:AA436),0)</f>
        <v>0</v>
      </c>
      <c r="AC436" s="14">
        <v>425</v>
      </c>
      <c r="AD436" s="174">
        <f t="shared" si="37"/>
        <v>35.416666666666664</v>
      </c>
      <c r="AE436" s="174" t="str">
        <f>IF(Y436="","",IF(J$12+X436='Mortgage 2 Monthly calcs'!J$12+'Mortgage 2 Monthly calcs'!V436,"",IF(J$12+X436&gt;'Mortgage 2 Monthly calcs'!J$12+'Mortgage 2 Monthly calcs'!V436,IF(Y436+X436+'Mortgage 1 Info Calcs'!F$15&gt;'Mortgage 2 Monthly calcs'!W436+'Mortgage 2 Monthly calcs'!V436,"",C436),IF(Y436+X436&lt;'Mortgage 2 Monthly calcs'!W436+'Mortgage 2 Monthly calcs'!V436,"",C436))))</f>
        <v/>
      </c>
      <c r="AG436" s="16"/>
      <c r="AH436" s="16"/>
      <c r="AI436" s="15"/>
    </row>
    <row r="437" spans="2:35" ht="11.25" customHeight="1" x14ac:dyDescent="0.25">
      <c r="B437">
        <f t="shared" si="35"/>
        <v>35.5</v>
      </c>
      <c r="C437">
        <v>426</v>
      </c>
      <c r="D437" t="str">
        <f>IF(J1205=1,F427+1,"")</f>
        <v/>
      </c>
      <c r="E437" t="str">
        <f t="shared" si="38"/>
        <v/>
      </c>
      <c r="F437" t="str">
        <f>VLOOKUP('Mortgage 1 Variables'!D$13,'Mortgage 1 Variables'!B$8:C$19,2)</f>
        <v>Apr</v>
      </c>
      <c r="G437">
        <f>IF(ISBLANK('Mortgage 1 Monthly Table'!G437),IF(OR(J437=Q437,ISTEXT(Y436),ISTEXT('Mortgage 1 Info Calcs'!$K$4)),0,IF(('Mortgage 1 Info Calcs'!F$7*12)&gt;C436,G436,IF(C436='Mortgage 1 Info Calcs'!F$7*12,'Mortgage 1 Info Calcs'!F$8,G436))),'Mortgage 1 Monthly Table'!G437)</f>
        <v>0</v>
      </c>
      <c r="H437" t="e">
        <f>((PMT(G437/'Mortgage 1 Variables'!E$43,('Mortgage 1 Info Calcs'!F$9*'Mortgage 1 Variables'!E$43)-C436,-J437,0)))</f>
        <v>#VALUE!</v>
      </c>
      <c r="I437">
        <f>IF(OR(ISERROR(((IPMT(G437/'Mortgage 1 Variables'!E$43,1,'Mortgage 1 Info Calcs'!F$9*'Mortgage 1 Variables'!E$43,-J437+Q437+'Mortgage 1 Info Calcs'!F$24,IF('Mortgage 1 Info Calcs'!F$5="Interest Only",-J437+Q437+'Mortgage 1 Info Calcs'!F$24,0))))),(((IPMT(G437/'Mortgage 1 Variables'!E$43,1,'Mortgage 1 Info Calcs'!F$9*'Mortgage 1 Variables'!E$43,-J$12,-J$12)))=0)),0,((IPMT(G437/'Mortgage 1 Variables'!E$43,1,'Mortgage 1 Info Calcs'!F$9*'Mortgage 1 Variables'!E$43,-J437+Q437+'Mortgage 1 Info Calcs'!F$24,IF('Mortgage 1 Info Calcs'!F$5="Interest Only",-J437+Q437+'Mortgage 1 Info Calcs'!F$24,0)))))</f>
        <v>0</v>
      </c>
      <c r="J437" t="str">
        <f>IF(Y436&gt;0,IF(ISTEXT('Mortgage 1 Info Calcs'!K$4),"0",IF(ISTEXT(Y436),Y436,Y436+(IF(ISTEXT(K437),0,K437)))),0)</f>
        <v/>
      </c>
      <c r="K437">
        <f>IF(ISBLANK('Mortgage 1 Monthly Table'!L437),0,'Mortgage 1 Monthly Table'!L437)</f>
        <v>0</v>
      </c>
      <c r="L437" t="e">
        <f>IF(ISBLANK('Mortgage 1 Monthly Table'!N437),IF('Mortgage 1 Info Calcs'!F$13="Calculated",IF('Mortgage 1 Info Calcs'!F$22="Keep Same",IF('Mortgage 1 Info Calcs'!F$5="Interest Only",IF(OR(I437&gt;L436,J437=""),I437,IF(J437&lt;L436,IF(J437&lt;L436,J437+I437,IF(L436+M436&gt;J437,L436+I437,L436)),IF(L436+M436&gt;J437,L436+I437,L436))),IF(H437&gt;L436,H437,IF(J437&gt;L436,IF(L436+M436&gt;J437,L436+I437,L436),J437+S437))),IF('Mortgage 1 Info Calcs'!F$5="Interest Only",'Mortgage 1 Monthly Calcs'!I437,'Mortgage 1 Monthly Calcs'!H437)),'Mortgage 1 Monthly Calcs'!L436),'Mortgage 1 Monthly Table'!N437)</f>
        <v>#VALUE!</v>
      </c>
      <c r="M437" t="str">
        <f>IF(ISBLANK('Mortgage 1 Monthly Table'!P437),IF(N436&gt;J437,IF(J437&gt;L436,J437-L436,0),IF(OR(OR(Y436&lt;0,ISTEXT(Y436)),ISTEXT('Mortgage 1 Info Calcs'!$K$4)),"",'Mortgage 1 Info Calcs'!F$21)),'Mortgage 1 Monthly Table'!P437)</f>
        <v/>
      </c>
      <c r="N437" t="str">
        <f t="shared" si="36"/>
        <v/>
      </c>
      <c r="O437" t="str">
        <f>IF(OR(OR(Y436&lt;0,ISTEXT(Y436)),ISTEXT('Mortgage 1 Info Calcs'!$K$4)),"",(O436+M437))</f>
        <v/>
      </c>
      <c r="P437">
        <f>IF(ISBLANK('Mortgage 1 Monthly Table'!T437),IF(ISTEXT(J437),0,IF(OR(Y436&lt;Q436,AND(Y436&lt;0,NOT(ISTEXT(Y436))),ISTEXT('Mortgage 1 Info Calcs'!$K$4)),IF(-Y436&gt;P436,-Y436,Y436-Q436),IF(J437="",0,'Mortgage 1 Info Calcs'!F$26))),'Mortgage 1 Monthly Table'!T437)</f>
        <v>0</v>
      </c>
      <c r="Q437" t="str">
        <f>IF(OR(OR(Y436&lt;0,ISTEXT(Y436)),ISTEXT('Mortgage 1 Info Calcs'!$K$4)),"",IF(O437&lt;0,Q436,(Q436+P437)))</f>
        <v/>
      </c>
      <c r="R437" t="str">
        <f>IF(OR(ISERROR(L437-S437),ISTEXT('Mortgage 1 Info Calcs'!$K$4)),"",L437-S437+M437)</f>
        <v/>
      </c>
      <c r="S437">
        <f>IF(OR(IF(ISERROR(ROUND((J437-Q437-'Mortgage 1 Info Calcs'!F$24)*(G437/12),2)),0,(J437-O437-Q437-'Mortgage 1 Info Calcs'!F$24)*(G437/12)),,,ISTEXT('Mortgage 1 Info Calcs'!K$4)),IF(((J437-Q437-'Mortgage 1 Info Calcs'!F$24)*(G437/12))&gt;0,((J437-Q437-'Mortgage 1 Info Calcs'!F$24)*(G437/12)),0),0)</f>
        <v>0</v>
      </c>
      <c r="T437" t="str">
        <f>IF(OR(ISERROR(SUM(R$12:R437)),(ISTEXT(T436)),(T436=(SUM(R$12:R437)))),"",SUM(R$12:R437))</f>
        <v/>
      </c>
      <c r="U437">
        <f>SUM(S$12:S437)</f>
        <v>93290.420445652606</v>
      </c>
      <c r="V437" t="e">
        <f>IF(ISBLANK('Mortgage 1 Info Calcs'!F$28),"",IF((O437+Q437)&gt;0,((O437+Q437)*G437/12)-((O437+Q437)*(('Mortgage 1 Info Calcs'!F$28)-('Mortgage 1 Info Calcs'!F$28*'Mortgage 1 Info Calcs'!G$29))/12),""))</f>
        <v>#VALUE!</v>
      </c>
      <c r="W437" t="e">
        <f>IF(ISTEXT(V437),"",SUM(V$12:V437))</f>
        <v>#VALUE!</v>
      </c>
      <c r="X437" t="str">
        <f>IF(OR(J437=Q437,ISTEXT(Y436),ISTEXT('Mortgage 1 Info Calcs'!$F$17)),"",IF(('Mortgage 1 Info Calcs'!F$18*12)&gt;C436+1,IF(C436='Mortgage 1 Info Calcs'!F$18*12,0,'Mortgage 1 Info Calcs'!F$19+Y437*('Mortgage 1 Info Calcs'!F$17)),'Mortgage 1 Info Calcs'!F$19))</f>
        <v/>
      </c>
      <c r="Y437" t="str">
        <f>IF(OR(ISERROR(J437-R437-M437),IF(ISERROR((J437-R437-M437)=0),"True",(J437-R437-M437)=0),ISTEXT('Mortgage 1 Info Calcs'!$K$4)),"",IF((J437&gt;(L437+M437)),(FV((G437/'Mortgage 1 Variables'!E$43),1,(L437+M437),-J437+Q437+'Mortgage 1 Info Calcs'!F$24,0))+Q437+'Mortgage 1 Info Calcs'!F$24+IF(I437&gt;0,0,-I437),""))</f>
        <v/>
      </c>
      <c r="Z437" s="67" t="e">
        <f>IF((FV(IF(G437=0,'Mortgage 1 Info Calcs'!F$8,G437)/12,1,PMT(IF(G437=0,'Mortgage 1 Info Calcs'!F$8,G437)/12,('Mortgage 1 Info Calcs'!F$9*12)-C436,-Z436,0),-Z436,0))&gt;0,(FV(IF(G437=0,'Mortgage 1 Info Calcs'!F$8,G437)/12,1,PMT(IF(G437=0,'Mortgage 1 Info Calcs'!F$8,G437)/12,('Mortgage 1 Info Calcs'!F$9*12)-C436,-Z436,0),-Z436,0)),0)</f>
        <v>#NUM!</v>
      </c>
      <c r="AA437" s="67" t="e">
        <f>IF(Z437&lt;=0,0,(IPMT(IF(G437=0,'Mortgage 1 Info Calcs'!F$8,G437)/12,1,('Mortgage 1 Info Calcs'!F$9*12)-C436,-Z436,0)))</f>
        <v>#NUM!</v>
      </c>
      <c r="AB437" s="67">
        <f>IF(C437&lt;('Mortgage 1 Info Calcs'!F$9*12),SUM(AA$12:AA437),0)</f>
        <v>0</v>
      </c>
      <c r="AC437" s="14">
        <v>426</v>
      </c>
      <c r="AD437" s="174">
        <f t="shared" si="37"/>
        <v>35.5</v>
      </c>
      <c r="AE437" s="174" t="str">
        <f>IF(Y437="","",IF(J$12+X437='Mortgage 2 Monthly calcs'!J$12+'Mortgage 2 Monthly calcs'!V437,"",IF(J$12+X437&gt;'Mortgage 2 Monthly calcs'!J$12+'Mortgage 2 Monthly calcs'!V437,IF(Y437+X437+'Mortgage 1 Info Calcs'!F$15&gt;'Mortgage 2 Monthly calcs'!W437+'Mortgage 2 Monthly calcs'!V437,"",C437),IF(Y437+X437&lt;'Mortgage 2 Monthly calcs'!W437+'Mortgage 2 Monthly calcs'!V437,"",C437))))</f>
        <v/>
      </c>
      <c r="AG437" s="16"/>
      <c r="AH437" s="16"/>
      <c r="AI437" s="15"/>
    </row>
    <row r="438" spans="2:35" ht="11.25" customHeight="1" x14ac:dyDescent="0.25">
      <c r="B438">
        <f t="shared" si="35"/>
        <v>35.583333333333336</v>
      </c>
      <c r="C438">
        <v>427</v>
      </c>
      <c r="D438" t="str">
        <f>IF(J1206=1,F427+1,"")</f>
        <v/>
      </c>
      <c r="E438" t="str">
        <f t="shared" si="38"/>
        <v/>
      </c>
      <c r="F438" t="str">
        <f>VLOOKUP('Mortgage 1 Variables'!D$14,'Mortgage 1 Variables'!B$8:C$19,2)</f>
        <v>May</v>
      </c>
      <c r="G438">
        <f>IF(ISBLANK('Mortgage 1 Monthly Table'!G438),IF(OR(J438=Q438,ISTEXT(Y437),ISTEXT('Mortgage 1 Info Calcs'!$K$4)),0,IF(('Mortgage 1 Info Calcs'!F$7*12)&gt;C437,G437,IF(C437='Mortgage 1 Info Calcs'!F$7*12,'Mortgage 1 Info Calcs'!F$8,G437))),'Mortgage 1 Monthly Table'!G438)</f>
        <v>0</v>
      </c>
      <c r="H438" t="e">
        <f>((PMT(G438/'Mortgage 1 Variables'!E$43,('Mortgage 1 Info Calcs'!F$9*'Mortgage 1 Variables'!E$43)-C437,-J438,0)))</f>
        <v>#VALUE!</v>
      </c>
      <c r="I438">
        <f>IF(OR(ISERROR(((IPMT(G438/'Mortgage 1 Variables'!E$43,1,'Mortgage 1 Info Calcs'!F$9*'Mortgage 1 Variables'!E$43,-J438+Q438+'Mortgage 1 Info Calcs'!F$24,IF('Mortgage 1 Info Calcs'!F$5="Interest Only",-J438+Q438+'Mortgage 1 Info Calcs'!F$24,0))))),(((IPMT(G438/'Mortgage 1 Variables'!E$43,1,'Mortgage 1 Info Calcs'!F$9*'Mortgage 1 Variables'!E$43,-J$12,-J$12)))=0)),0,((IPMT(G438/'Mortgage 1 Variables'!E$43,1,'Mortgage 1 Info Calcs'!F$9*'Mortgage 1 Variables'!E$43,-J438+Q438+'Mortgage 1 Info Calcs'!F$24,IF('Mortgage 1 Info Calcs'!F$5="Interest Only",-J438+Q438+'Mortgage 1 Info Calcs'!F$24,0)))))</f>
        <v>0</v>
      </c>
      <c r="J438" t="str">
        <f>IF(Y437&gt;0,IF(ISTEXT('Mortgage 1 Info Calcs'!K$4),"0",IF(ISTEXT(Y437),Y437,Y437+(IF(ISTEXT(K438),0,K438)))),0)</f>
        <v/>
      </c>
      <c r="K438">
        <f>IF(ISBLANK('Mortgage 1 Monthly Table'!L438),0,'Mortgage 1 Monthly Table'!L438)</f>
        <v>0</v>
      </c>
      <c r="L438" t="e">
        <f>IF(ISBLANK('Mortgage 1 Monthly Table'!N438),IF('Mortgage 1 Info Calcs'!F$13="Calculated",IF('Mortgage 1 Info Calcs'!F$22="Keep Same",IF('Mortgage 1 Info Calcs'!F$5="Interest Only",IF(OR(I438&gt;L437,J438=""),I438,IF(J438&lt;L437,IF(J438&lt;L437,J438+I438,IF(L437+M437&gt;J438,L437+I438,L437)),IF(L437+M437&gt;J438,L437+I438,L437))),IF(H438&gt;L437,H438,IF(J438&gt;L437,IF(L437+M437&gt;J438,L437+I438,L437),J438+S438))),IF('Mortgage 1 Info Calcs'!F$5="Interest Only",'Mortgage 1 Monthly Calcs'!I438,'Mortgage 1 Monthly Calcs'!H438)),'Mortgage 1 Monthly Calcs'!L437),'Mortgage 1 Monthly Table'!N438)</f>
        <v>#VALUE!</v>
      </c>
      <c r="M438" t="str">
        <f>IF(ISBLANK('Mortgage 1 Monthly Table'!P438),IF(N437&gt;J438,IF(J438&gt;L437,J438-L437,0),IF(OR(OR(Y437&lt;0,ISTEXT(Y437)),ISTEXT('Mortgage 1 Info Calcs'!$K$4)),"",'Mortgage 1 Info Calcs'!F$21)),'Mortgage 1 Monthly Table'!P438)</f>
        <v/>
      </c>
      <c r="N438" t="str">
        <f t="shared" si="36"/>
        <v/>
      </c>
      <c r="O438" t="str">
        <f>IF(OR(OR(Y437&lt;0,ISTEXT(Y437)),ISTEXT('Mortgage 1 Info Calcs'!$K$4)),"",(O437+M438))</f>
        <v/>
      </c>
      <c r="P438">
        <f>IF(ISBLANK('Mortgage 1 Monthly Table'!T438),IF(ISTEXT(J438),0,IF(OR(Y437&lt;Q437,AND(Y437&lt;0,NOT(ISTEXT(Y437))),ISTEXT('Mortgage 1 Info Calcs'!$K$4)),IF(-Y437&gt;P437,-Y437,Y437-Q437),IF(J438="",0,'Mortgage 1 Info Calcs'!F$26))),'Mortgage 1 Monthly Table'!T438)</f>
        <v>0</v>
      </c>
      <c r="Q438" t="str">
        <f>IF(OR(OR(Y437&lt;0,ISTEXT(Y437)),ISTEXT('Mortgage 1 Info Calcs'!$K$4)),"",IF(O438&lt;0,Q437,(Q437+P438)))</f>
        <v/>
      </c>
      <c r="R438" t="str">
        <f>IF(OR(ISERROR(L438-S438),ISTEXT('Mortgage 1 Info Calcs'!$K$4)),"",L438-S438+M438)</f>
        <v/>
      </c>
      <c r="S438">
        <f>IF(OR(IF(ISERROR(ROUND((J438-Q438-'Mortgage 1 Info Calcs'!F$24)*(G438/12),2)),0,(J438-O438-Q438-'Mortgage 1 Info Calcs'!F$24)*(G438/12)),,,ISTEXT('Mortgage 1 Info Calcs'!K$4)),IF(((J438-Q438-'Mortgage 1 Info Calcs'!F$24)*(G438/12))&gt;0,((J438-Q438-'Mortgage 1 Info Calcs'!F$24)*(G438/12)),0),0)</f>
        <v>0</v>
      </c>
      <c r="T438" t="str">
        <f>IF(OR(ISERROR(SUM(R$12:R438)),(ISTEXT(T437)),(T437=(SUM(R$12:R438)))),"",SUM(R$12:R438))</f>
        <v/>
      </c>
      <c r="U438">
        <f>SUM(S$12:S438)</f>
        <v>93290.420445652606</v>
      </c>
      <c r="V438" t="e">
        <f>IF(ISBLANK('Mortgage 1 Info Calcs'!F$28),"",IF((O438+Q438)&gt;0,((O438+Q438)*G438/12)-((O438+Q438)*(('Mortgage 1 Info Calcs'!F$28)-('Mortgage 1 Info Calcs'!F$28*'Mortgage 1 Info Calcs'!G$29))/12),""))</f>
        <v>#VALUE!</v>
      </c>
      <c r="W438" t="e">
        <f>IF(ISTEXT(V438),"",SUM(V$12:V438))</f>
        <v>#VALUE!</v>
      </c>
      <c r="X438" t="str">
        <f>IF(OR(J438=Q438,ISTEXT(Y437),ISTEXT('Mortgage 1 Info Calcs'!$F$17)),"",IF(('Mortgage 1 Info Calcs'!F$18*12)&gt;C437+1,IF(C437='Mortgage 1 Info Calcs'!F$18*12,0,'Mortgage 1 Info Calcs'!F$19+Y438*('Mortgage 1 Info Calcs'!F$17)),'Mortgage 1 Info Calcs'!F$19))</f>
        <v/>
      </c>
      <c r="Y438" t="str">
        <f>IF(OR(ISERROR(J438-R438-M438),IF(ISERROR((J438-R438-M438)=0),"True",(J438-R438-M438)=0),ISTEXT('Mortgage 1 Info Calcs'!$K$4)),"",IF((J438&gt;(L438+M438)),(FV((G438/'Mortgage 1 Variables'!E$43),1,(L438+M438),-J438+Q438+'Mortgage 1 Info Calcs'!F$24,0))+Q438+'Mortgage 1 Info Calcs'!F$24+IF(I438&gt;0,0,-I438),""))</f>
        <v/>
      </c>
      <c r="Z438" s="67" t="e">
        <f>IF((FV(IF(G438=0,'Mortgage 1 Info Calcs'!F$8,G438)/12,1,PMT(IF(G438=0,'Mortgage 1 Info Calcs'!F$8,G438)/12,('Mortgage 1 Info Calcs'!F$9*12)-C437,-Z437,0),-Z437,0))&gt;0,(FV(IF(G438=0,'Mortgage 1 Info Calcs'!F$8,G438)/12,1,PMT(IF(G438=0,'Mortgage 1 Info Calcs'!F$8,G438)/12,('Mortgage 1 Info Calcs'!F$9*12)-C437,-Z437,0),-Z437,0)),0)</f>
        <v>#NUM!</v>
      </c>
      <c r="AA438" s="67" t="e">
        <f>IF(Z438&lt;=0,0,(IPMT(IF(G438=0,'Mortgage 1 Info Calcs'!F$8,G438)/12,1,('Mortgage 1 Info Calcs'!F$9*12)-C437,-Z437,0)))</f>
        <v>#NUM!</v>
      </c>
      <c r="AB438" s="67">
        <f>IF(C438&lt;('Mortgage 1 Info Calcs'!F$9*12),SUM(AA$12:AA438),0)</f>
        <v>0</v>
      </c>
      <c r="AC438" s="14">
        <v>427</v>
      </c>
      <c r="AD438" s="174">
        <f t="shared" si="37"/>
        <v>35.583333333333336</v>
      </c>
      <c r="AE438" s="174" t="str">
        <f>IF(Y438="","",IF(J$12+X438='Mortgage 2 Monthly calcs'!J$12+'Mortgage 2 Monthly calcs'!V438,"",IF(J$12+X438&gt;'Mortgage 2 Monthly calcs'!J$12+'Mortgage 2 Monthly calcs'!V438,IF(Y438+X438+'Mortgage 1 Info Calcs'!F$15&gt;'Mortgage 2 Monthly calcs'!W438+'Mortgage 2 Monthly calcs'!V438,"",C438),IF(Y438+X438&lt;'Mortgage 2 Monthly calcs'!W438+'Mortgage 2 Monthly calcs'!V438,"",C438))))</f>
        <v/>
      </c>
      <c r="AG438" s="16"/>
      <c r="AH438" s="16"/>
      <c r="AI438" s="15"/>
    </row>
    <row r="439" spans="2:35" ht="11.25" customHeight="1" x14ac:dyDescent="0.25">
      <c r="B439">
        <f t="shared" si="35"/>
        <v>35.666666666666664</v>
      </c>
      <c r="C439">
        <v>428</v>
      </c>
      <c r="D439" t="str">
        <f>IF(J1207=1,F427+1,"")</f>
        <v/>
      </c>
      <c r="E439" t="str">
        <f t="shared" si="38"/>
        <v/>
      </c>
      <c r="F439" t="str">
        <f>VLOOKUP('Mortgage 1 Variables'!D$15,'Mortgage 1 Variables'!B$8:C$19,2)</f>
        <v>Jun</v>
      </c>
      <c r="G439">
        <f>IF(ISBLANK('Mortgage 1 Monthly Table'!G439),IF(OR(J439=Q439,ISTEXT(Y438),ISTEXT('Mortgage 1 Info Calcs'!$K$4)),0,IF(('Mortgage 1 Info Calcs'!F$7*12)&gt;C438,G438,IF(C438='Mortgage 1 Info Calcs'!F$7*12,'Mortgage 1 Info Calcs'!F$8,G438))),'Mortgage 1 Monthly Table'!G439)</f>
        <v>0</v>
      </c>
      <c r="H439" t="e">
        <f>((PMT(G439/'Mortgage 1 Variables'!E$43,('Mortgage 1 Info Calcs'!F$9*'Mortgage 1 Variables'!E$43)-C438,-J439,0)))</f>
        <v>#VALUE!</v>
      </c>
      <c r="I439">
        <f>IF(OR(ISERROR(((IPMT(G439/'Mortgage 1 Variables'!E$43,1,'Mortgage 1 Info Calcs'!F$9*'Mortgage 1 Variables'!E$43,-J439+Q439+'Mortgage 1 Info Calcs'!F$24,IF('Mortgage 1 Info Calcs'!F$5="Interest Only",-J439+Q439+'Mortgage 1 Info Calcs'!F$24,0))))),(((IPMT(G439/'Mortgage 1 Variables'!E$43,1,'Mortgage 1 Info Calcs'!F$9*'Mortgage 1 Variables'!E$43,-J$12,-J$12)))=0)),0,((IPMT(G439/'Mortgage 1 Variables'!E$43,1,'Mortgage 1 Info Calcs'!F$9*'Mortgage 1 Variables'!E$43,-J439+Q439+'Mortgage 1 Info Calcs'!F$24,IF('Mortgage 1 Info Calcs'!F$5="Interest Only",-J439+Q439+'Mortgage 1 Info Calcs'!F$24,0)))))</f>
        <v>0</v>
      </c>
      <c r="J439" t="str">
        <f>IF(Y438&gt;0,IF(ISTEXT('Mortgage 1 Info Calcs'!K$4),"0",IF(ISTEXT(Y438),Y438,Y438+(IF(ISTEXT(K439),0,K439)))),0)</f>
        <v/>
      </c>
      <c r="K439">
        <f>IF(ISBLANK('Mortgage 1 Monthly Table'!L439),0,'Mortgage 1 Monthly Table'!L439)</f>
        <v>0</v>
      </c>
      <c r="L439" t="e">
        <f>IF(ISBLANK('Mortgage 1 Monthly Table'!N439),IF('Mortgage 1 Info Calcs'!F$13="Calculated",IF('Mortgage 1 Info Calcs'!F$22="Keep Same",IF('Mortgage 1 Info Calcs'!F$5="Interest Only",IF(OR(I439&gt;L438,J439=""),I439,IF(J439&lt;L438,IF(J439&lt;L438,J439+I439,IF(L438+M438&gt;J439,L438+I439,L438)),IF(L438+M438&gt;J439,L438+I439,L438))),IF(H439&gt;L438,H439,IF(J439&gt;L438,IF(L438+M438&gt;J439,L438+I439,L438),J439+S439))),IF('Mortgage 1 Info Calcs'!F$5="Interest Only",'Mortgage 1 Monthly Calcs'!I439,'Mortgage 1 Monthly Calcs'!H439)),'Mortgage 1 Monthly Calcs'!L438),'Mortgage 1 Monthly Table'!N439)</f>
        <v>#VALUE!</v>
      </c>
      <c r="M439" t="str">
        <f>IF(ISBLANK('Mortgage 1 Monthly Table'!P439),IF(N438&gt;J439,IF(J439&gt;L438,J439-L438,0),IF(OR(OR(Y438&lt;0,ISTEXT(Y438)),ISTEXT('Mortgage 1 Info Calcs'!$K$4)),"",'Mortgage 1 Info Calcs'!F$21)),'Mortgage 1 Monthly Table'!P439)</f>
        <v/>
      </c>
      <c r="N439" t="str">
        <f t="shared" si="36"/>
        <v/>
      </c>
      <c r="O439" t="str">
        <f>IF(OR(OR(Y438&lt;0,ISTEXT(Y438)),ISTEXT('Mortgage 1 Info Calcs'!$K$4)),"",(O438+M439))</f>
        <v/>
      </c>
      <c r="P439">
        <f>IF(ISBLANK('Mortgage 1 Monthly Table'!T439),IF(ISTEXT(J439),0,IF(OR(Y438&lt;Q438,AND(Y438&lt;0,NOT(ISTEXT(Y438))),ISTEXT('Mortgage 1 Info Calcs'!$K$4)),IF(-Y438&gt;P438,-Y438,Y438-Q438),IF(J439="",0,'Mortgage 1 Info Calcs'!F$26))),'Mortgage 1 Monthly Table'!T439)</f>
        <v>0</v>
      </c>
      <c r="Q439" t="str">
        <f>IF(OR(OR(Y438&lt;0,ISTEXT(Y438)),ISTEXT('Mortgage 1 Info Calcs'!$K$4)),"",IF(O439&lt;0,Q438,(Q438+P439)))</f>
        <v/>
      </c>
      <c r="R439" t="str">
        <f>IF(OR(ISERROR(L439-S439),ISTEXT('Mortgage 1 Info Calcs'!$K$4)),"",L439-S439+M439)</f>
        <v/>
      </c>
      <c r="S439">
        <f>IF(OR(IF(ISERROR(ROUND((J439-Q439-'Mortgage 1 Info Calcs'!F$24)*(G439/12),2)),0,(J439-O439-Q439-'Mortgage 1 Info Calcs'!F$24)*(G439/12)),,,ISTEXT('Mortgage 1 Info Calcs'!K$4)),IF(((J439-Q439-'Mortgage 1 Info Calcs'!F$24)*(G439/12))&gt;0,((J439-Q439-'Mortgage 1 Info Calcs'!F$24)*(G439/12)),0),0)</f>
        <v>0</v>
      </c>
      <c r="T439" t="str">
        <f>IF(OR(ISERROR(SUM(R$12:R439)),(ISTEXT(T438)),(T438=(SUM(R$12:R439)))),"",SUM(R$12:R439))</f>
        <v/>
      </c>
      <c r="U439">
        <f>SUM(S$12:S439)</f>
        <v>93290.420445652606</v>
      </c>
      <c r="V439" t="e">
        <f>IF(ISBLANK('Mortgage 1 Info Calcs'!F$28),"",IF((O439+Q439)&gt;0,((O439+Q439)*G439/12)-((O439+Q439)*(('Mortgage 1 Info Calcs'!F$28)-('Mortgage 1 Info Calcs'!F$28*'Mortgage 1 Info Calcs'!G$29))/12),""))</f>
        <v>#VALUE!</v>
      </c>
      <c r="W439" t="e">
        <f>IF(ISTEXT(V439),"",SUM(V$12:V439))</f>
        <v>#VALUE!</v>
      </c>
      <c r="X439" t="str">
        <f>IF(OR(J439=Q439,ISTEXT(Y438),ISTEXT('Mortgage 1 Info Calcs'!$F$17)),"",IF(('Mortgage 1 Info Calcs'!F$18*12)&gt;C438+1,IF(C438='Mortgage 1 Info Calcs'!F$18*12,0,'Mortgage 1 Info Calcs'!F$19+Y439*('Mortgage 1 Info Calcs'!F$17)),'Mortgage 1 Info Calcs'!F$19))</f>
        <v/>
      </c>
      <c r="Y439" t="str">
        <f>IF(OR(ISERROR(J439-R439-M439),IF(ISERROR((J439-R439-M439)=0),"True",(J439-R439-M439)=0),ISTEXT('Mortgage 1 Info Calcs'!$K$4)),"",IF((J439&gt;(L439+M439)),(FV((G439/'Mortgage 1 Variables'!E$43),1,(L439+M439),-J439+Q439+'Mortgage 1 Info Calcs'!F$24,0))+Q439+'Mortgage 1 Info Calcs'!F$24+IF(I439&gt;0,0,-I439),""))</f>
        <v/>
      </c>
      <c r="Z439" s="67" t="e">
        <f>IF((FV(IF(G439=0,'Mortgage 1 Info Calcs'!F$8,G439)/12,1,PMT(IF(G439=0,'Mortgage 1 Info Calcs'!F$8,G439)/12,('Mortgage 1 Info Calcs'!F$9*12)-C438,-Z438,0),-Z438,0))&gt;0,(FV(IF(G439=0,'Mortgage 1 Info Calcs'!F$8,G439)/12,1,PMT(IF(G439=0,'Mortgage 1 Info Calcs'!F$8,G439)/12,('Mortgage 1 Info Calcs'!F$9*12)-C438,-Z438,0),-Z438,0)),0)</f>
        <v>#NUM!</v>
      </c>
      <c r="AA439" s="67" t="e">
        <f>IF(Z439&lt;=0,0,(IPMT(IF(G439=0,'Mortgage 1 Info Calcs'!F$8,G439)/12,1,('Mortgage 1 Info Calcs'!F$9*12)-C438,-Z438,0)))</f>
        <v>#NUM!</v>
      </c>
      <c r="AB439" s="67">
        <f>IF(C439&lt;('Mortgage 1 Info Calcs'!F$9*12),SUM(AA$12:AA439),0)</f>
        <v>0</v>
      </c>
      <c r="AC439" s="14">
        <v>428</v>
      </c>
      <c r="AD439" s="174">
        <f t="shared" si="37"/>
        <v>35.666666666666664</v>
      </c>
      <c r="AE439" s="174" t="str">
        <f>IF(Y439="","",IF(J$12+X439='Mortgage 2 Monthly calcs'!J$12+'Mortgage 2 Monthly calcs'!V439,"",IF(J$12+X439&gt;'Mortgage 2 Monthly calcs'!J$12+'Mortgage 2 Monthly calcs'!V439,IF(Y439+X439+'Mortgage 1 Info Calcs'!F$15&gt;'Mortgage 2 Monthly calcs'!W439+'Mortgage 2 Monthly calcs'!V439,"",C439),IF(Y439+X439&lt;'Mortgage 2 Monthly calcs'!W439+'Mortgage 2 Monthly calcs'!V439,"",C439))))</f>
        <v/>
      </c>
      <c r="AG439" s="16"/>
      <c r="AH439" s="16"/>
      <c r="AI439" s="15"/>
    </row>
    <row r="440" spans="2:35" ht="11.25" customHeight="1" x14ac:dyDescent="0.25">
      <c r="B440">
        <f t="shared" si="35"/>
        <v>35.75</v>
      </c>
      <c r="C440">
        <v>429</v>
      </c>
      <c r="D440" t="str">
        <f>IF(J1208=1,F427+1,"")</f>
        <v/>
      </c>
      <c r="E440" t="str">
        <f t="shared" si="38"/>
        <v/>
      </c>
      <c r="F440" t="str">
        <f>VLOOKUP('Mortgage 1 Variables'!D$16,'Mortgage 1 Variables'!B$8:C$19,2)</f>
        <v>Jul</v>
      </c>
      <c r="G440">
        <f>IF(ISBLANK('Mortgage 1 Monthly Table'!G440),IF(OR(J440=Q440,ISTEXT(Y439),ISTEXT('Mortgage 1 Info Calcs'!$K$4)),0,IF(('Mortgage 1 Info Calcs'!F$7*12)&gt;C439,G439,IF(C439='Mortgage 1 Info Calcs'!F$7*12,'Mortgage 1 Info Calcs'!F$8,G439))),'Mortgage 1 Monthly Table'!G440)</f>
        <v>0</v>
      </c>
      <c r="H440" t="e">
        <f>((PMT(G440/'Mortgage 1 Variables'!E$43,('Mortgage 1 Info Calcs'!F$9*'Mortgage 1 Variables'!E$43)-C439,-J440,0)))</f>
        <v>#VALUE!</v>
      </c>
      <c r="I440">
        <f>IF(OR(ISERROR(((IPMT(G440/'Mortgage 1 Variables'!E$43,1,'Mortgage 1 Info Calcs'!F$9*'Mortgage 1 Variables'!E$43,-J440+Q440+'Mortgage 1 Info Calcs'!F$24,IF('Mortgage 1 Info Calcs'!F$5="Interest Only",-J440+Q440+'Mortgage 1 Info Calcs'!F$24,0))))),(((IPMT(G440/'Mortgage 1 Variables'!E$43,1,'Mortgage 1 Info Calcs'!F$9*'Mortgage 1 Variables'!E$43,-J$12,-J$12)))=0)),0,((IPMT(G440/'Mortgage 1 Variables'!E$43,1,'Mortgage 1 Info Calcs'!F$9*'Mortgage 1 Variables'!E$43,-J440+Q440+'Mortgage 1 Info Calcs'!F$24,IF('Mortgage 1 Info Calcs'!F$5="Interest Only",-J440+Q440+'Mortgage 1 Info Calcs'!F$24,0)))))</f>
        <v>0</v>
      </c>
      <c r="J440" t="str">
        <f>IF(Y439&gt;0,IF(ISTEXT('Mortgage 1 Info Calcs'!K$4),"0",IF(ISTEXT(Y439),Y439,Y439+(IF(ISTEXT(K440),0,K440)))),0)</f>
        <v/>
      </c>
      <c r="K440">
        <f>IF(ISBLANK('Mortgage 1 Monthly Table'!L440),0,'Mortgage 1 Monthly Table'!L440)</f>
        <v>0</v>
      </c>
      <c r="L440" t="e">
        <f>IF(ISBLANK('Mortgage 1 Monthly Table'!N440),IF('Mortgage 1 Info Calcs'!F$13="Calculated",IF('Mortgage 1 Info Calcs'!F$22="Keep Same",IF('Mortgage 1 Info Calcs'!F$5="Interest Only",IF(OR(I440&gt;L439,J440=""),I440,IF(J440&lt;L439,IF(J440&lt;L439,J440+I440,IF(L439+M439&gt;J440,L439+I440,L439)),IF(L439+M439&gt;J440,L439+I440,L439))),IF(H440&gt;L439,H440,IF(J440&gt;L439,IF(L439+M439&gt;J440,L439+I440,L439),J440+S440))),IF('Mortgage 1 Info Calcs'!F$5="Interest Only",'Mortgage 1 Monthly Calcs'!I440,'Mortgage 1 Monthly Calcs'!H440)),'Mortgage 1 Monthly Calcs'!L439),'Mortgage 1 Monthly Table'!N440)</f>
        <v>#VALUE!</v>
      </c>
      <c r="M440" t="str">
        <f>IF(ISBLANK('Mortgage 1 Monthly Table'!P440),IF(N439&gt;J440,IF(J440&gt;L439,J440-L439,0),IF(OR(OR(Y439&lt;0,ISTEXT(Y439)),ISTEXT('Mortgage 1 Info Calcs'!$K$4)),"",'Mortgage 1 Info Calcs'!F$21)),'Mortgage 1 Monthly Table'!P440)</f>
        <v/>
      </c>
      <c r="N440" t="str">
        <f t="shared" si="36"/>
        <v/>
      </c>
      <c r="O440" t="str">
        <f>IF(OR(OR(Y439&lt;0,ISTEXT(Y439)),ISTEXT('Mortgage 1 Info Calcs'!$K$4)),"",(O439+M440))</f>
        <v/>
      </c>
      <c r="P440">
        <f>IF(ISBLANK('Mortgage 1 Monthly Table'!T440),IF(ISTEXT(J440),0,IF(OR(Y439&lt;Q439,AND(Y439&lt;0,NOT(ISTEXT(Y439))),ISTEXT('Mortgage 1 Info Calcs'!$K$4)),IF(-Y439&gt;P439,-Y439,Y439-Q439),IF(J440="",0,'Mortgage 1 Info Calcs'!F$26))),'Mortgage 1 Monthly Table'!T440)</f>
        <v>0</v>
      </c>
      <c r="Q440" t="str">
        <f>IF(OR(OR(Y439&lt;0,ISTEXT(Y439)),ISTEXT('Mortgage 1 Info Calcs'!$K$4)),"",IF(O440&lt;0,Q439,(Q439+P440)))</f>
        <v/>
      </c>
      <c r="R440" t="str">
        <f>IF(OR(ISERROR(L440-S440),ISTEXT('Mortgage 1 Info Calcs'!$K$4)),"",L440-S440+M440)</f>
        <v/>
      </c>
      <c r="S440">
        <f>IF(OR(IF(ISERROR(ROUND((J440-Q440-'Mortgage 1 Info Calcs'!F$24)*(G440/12),2)),0,(J440-O440-Q440-'Mortgage 1 Info Calcs'!F$24)*(G440/12)),,,ISTEXT('Mortgage 1 Info Calcs'!K$4)),IF(((J440-Q440-'Mortgage 1 Info Calcs'!F$24)*(G440/12))&gt;0,((J440-Q440-'Mortgage 1 Info Calcs'!F$24)*(G440/12)),0),0)</f>
        <v>0</v>
      </c>
      <c r="T440" t="str">
        <f>IF(OR(ISERROR(SUM(R$12:R440)),(ISTEXT(T439)),(T439=(SUM(R$12:R440)))),"",SUM(R$12:R440))</f>
        <v/>
      </c>
      <c r="U440">
        <f>SUM(S$12:S440)</f>
        <v>93290.420445652606</v>
      </c>
      <c r="V440" t="e">
        <f>IF(ISBLANK('Mortgage 1 Info Calcs'!F$28),"",IF((O440+Q440)&gt;0,((O440+Q440)*G440/12)-((O440+Q440)*(('Mortgage 1 Info Calcs'!F$28)-('Mortgage 1 Info Calcs'!F$28*'Mortgage 1 Info Calcs'!G$29))/12),""))</f>
        <v>#VALUE!</v>
      </c>
      <c r="W440" t="e">
        <f>IF(ISTEXT(V440),"",SUM(V$12:V440))</f>
        <v>#VALUE!</v>
      </c>
      <c r="X440" t="str">
        <f>IF(OR(J440=Q440,ISTEXT(Y439),ISTEXT('Mortgage 1 Info Calcs'!$F$17)),"",IF(('Mortgage 1 Info Calcs'!F$18*12)&gt;C439+1,IF(C439='Mortgage 1 Info Calcs'!F$18*12,0,'Mortgage 1 Info Calcs'!F$19+Y440*('Mortgage 1 Info Calcs'!F$17)),'Mortgage 1 Info Calcs'!F$19))</f>
        <v/>
      </c>
      <c r="Y440" t="str">
        <f>IF(OR(ISERROR(J440-R440-M440),IF(ISERROR((J440-R440-M440)=0),"True",(J440-R440-M440)=0),ISTEXT('Mortgage 1 Info Calcs'!$K$4)),"",IF((J440&gt;(L440+M440)),(FV((G440/'Mortgage 1 Variables'!E$43),1,(L440+M440),-J440+Q440+'Mortgage 1 Info Calcs'!F$24,0))+Q440+'Mortgage 1 Info Calcs'!F$24+IF(I440&gt;0,0,-I440),""))</f>
        <v/>
      </c>
      <c r="Z440" s="67" t="e">
        <f>IF((FV(IF(G440=0,'Mortgage 1 Info Calcs'!F$8,G440)/12,1,PMT(IF(G440=0,'Mortgage 1 Info Calcs'!F$8,G440)/12,('Mortgage 1 Info Calcs'!F$9*12)-C439,-Z439,0),-Z439,0))&gt;0,(FV(IF(G440=0,'Mortgage 1 Info Calcs'!F$8,G440)/12,1,PMT(IF(G440=0,'Mortgage 1 Info Calcs'!F$8,G440)/12,('Mortgage 1 Info Calcs'!F$9*12)-C439,-Z439,0),-Z439,0)),0)</f>
        <v>#NUM!</v>
      </c>
      <c r="AA440" s="67" t="e">
        <f>IF(Z440&lt;=0,0,(IPMT(IF(G440=0,'Mortgage 1 Info Calcs'!F$8,G440)/12,1,('Mortgage 1 Info Calcs'!F$9*12)-C439,-Z439,0)))</f>
        <v>#NUM!</v>
      </c>
      <c r="AB440" s="67">
        <f>IF(C440&lt;('Mortgage 1 Info Calcs'!F$9*12),SUM(AA$12:AA440),0)</f>
        <v>0</v>
      </c>
      <c r="AC440" s="14">
        <v>429</v>
      </c>
      <c r="AD440" s="174">
        <f t="shared" si="37"/>
        <v>35.75</v>
      </c>
      <c r="AE440" s="174" t="str">
        <f>IF(Y440="","",IF(J$12+X440='Mortgage 2 Monthly calcs'!J$12+'Mortgage 2 Monthly calcs'!V440,"",IF(J$12+X440&gt;'Mortgage 2 Monthly calcs'!J$12+'Mortgage 2 Monthly calcs'!V440,IF(Y440+X440+'Mortgage 1 Info Calcs'!F$15&gt;'Mortgage 2 Monthly calcs'!W440+'Mortgage 2 Monthly calcs'!V440,"",C440),IF(Y440+X440&lt;'Mortgage 2 Monthly calcs'!W440+'Mortgage 2 Monthly calcs'!V440,"",C440))))</f>
        <v/>
      </c>
      <c r="AG440" s="16"/>
      <c r="AH440" s="16"/>
      <c r="AI440" s="15"/>
    </row>
    <row r="441" spans="2:35" ht="11.25" customHeight="1" x14ac:dyDescent="0.25">
      <c r="B441">
        <f t="shared" si="35"/>
        <v>35.833333333333336</v>
      </c>
      <c r="C441">
        <v>430</v>
      </c>
      <c r="D441" t="str">
        <f>IF(J1209=1,F427+1,"")</f>
        <v/>
      </c>
      <c r="E441" t="str">
        <f t="shared" si="38"/>
        <v/>
      </c>
      <c r="F441" t="str">
        <f>VLOOKUP('Mortgage 1 Variables'!D$17,'Mortgage 1 Variables'!B$8:C$19,2)</f>
        <v>Aug</v>
      </c>
      <c r="G441">
        <f>IF(ISBLANK('Mortgage 1 Monthly Table'!G441),IF(OR(J441=Q441,ISTEXT(Y440),ISTEXT('Mortgage 1 Info Calcs'!$K$4)),0,IF(('Mortgage 1 Info Calcs'!F$7*12)&gt;C440,G440,IF(C440='Mortgage 1 Info Calcs'!F$7*12,'Mortgage 1 Info Calcs'!F$8,G440))),'Mortgage 1 Monthly Table'!G441)</f>
        <v>0</v>
      </c>
      <c r="H441" t="e">
        <f>((PMT(G441/'Mortgage 1 Variables'!E$43,('Mortgage 1 Info Calcs'!F$9*'Mortgage 1 Variables'!E$43)-C440,-J441,0)))</f>
        <v>#VALUE!</v>
      </c>
      <c r="I441">
        <f>IF(OR(ISERROR(((IPMT(G441/'Mortgage 1 Variables'!E$43,1,'Mortgage 1 Info Calcs'!F$9*'Mortgage 1 Variables'!E$43,-J441+Q441+'Mortgage 1 Info Calcs'!F$24,IF('Mortgage 1 Info Calcs'!F$5="Interest Only",-J441+Q441+'Mortgage 1 Info Calcs'!F$24,0))))),(((IPMT(G441/'Mortgage 1 Variables'!E$43,1,'Mortgage 1 Info Calcs'!F$9*'Mortgage 1 Variables'!E$43,-J$12,-J$12)))=0)),0,((IPMT(G441/'Mortgage 1 Variables'!E$43,1,'Mortgage 1 Info Calcs'!F$9*'Mortgage 1 Variables'!E$43,-J441+Q441+'Mortgage 1 Info Calcs'!F$24,IF('Mortgage 1 Info Calcs'!F$5="Interest Only",-J441+Q441+'Mortgage 1 Info Calcs'!F$24,0)))))</f>
        <v>0</v>
      </c>
      <c r="J441" t="str">
        <f>IF(Y440&gt;0,IF(ISTEXT('Mortgage 1 Info Calcs'!K$4),"0",IF(ISTEXT(Y440),Y440,Y440+(IF(ISTEXT(K441),0,K441)))),0)</f>
        <v/>
      </c>
      <c r="K441">
        <f>IF(ISBLANK('Mortgage 1 Monthly Table'!L441),0,'Mortgage 1 Monthly Table'!L441)</f>
        <v>0</v>
      </c>
      <c r="L441" t="e">
        <f>IF(ISBLANK('Mortgage 1 Monthly Table'!N441),IF('Mortgage 1 Info Calcs'!F$13="Calculated",IF('Mortgage 1 Info Calcs'!F$22="Keep Same",IF('Mortgage 1 Info Calcs'!F$5="Interest Only",IF(OR(I441&gt;L440,J441=""),I441,IF(J441&lt;L440,IF(J441&lt;L440,J441+I441,IF(L440+M440&gt;J441,L440+I441,L440)),IF(L440+M440&gt;J441,L440+I441,L440))),IF(H441&gt;L440,H441,IF(J441&gt;L440,IF(L440+M440&gt;J441,L440+I441,L440),J441+S441))),IF('Mortgage 1 Info Calcs'!F$5="Interest Only",'Mortgage 1 Monthly Calcs'!I441,'Mortgage 1 Monthly Calcs'!H441)),'Mortgage 1 Monthly Calcs'!L440),'Mortgage 1 Monthly Table'!N441)</f>
        <v>#VALUE!</v>
      </c>
      <c r="M441" t="str">
        <f>IF(ISBLANK('Mortgage 1 Monthly Table'!P441),IF(N440&gt;J441,IF(J441&gt;L440,J441-L440,0),IF(OR(OR(Y440&lt;0,ISTEXT(Y440)),ISTEXT('Mortgage 1 Info Calcs'!$K$4)),"",'Mortgage 1 Info Calcs'!F$21)),'Mortgage 1 Monthly Table'!P441)</f>
        <v/>
      </c>
      <c r="N441" t="str">
        <f t="shared" si="36"/>
        <v/>
      </c>
      <c r="O441" t="str">
        <f>IF(OR(OR(Y440&lt;0,ISTEXT(Y440)),ISTEXT('Mortgage 1 Info Calcs'!$K$4)),"",(O440+M441))</f>
        <v/>
      </c>
      <c r="P441">
        <f>IF(ISBLANK('Mortgage 1 Monthly Table'!T441),IF(ISTEXT(J441),0,IF(OR(Y440&lt;Q440,AND(Y440&lt;0,NOT(ISTEXT(Y440))),ISTEXT('Mortgage 1 Info Calcs'!$K$4)),IF(-Y440&gt;P440,-Y440,Y440-Q440),IF(J441="",0,'Mortgage 1 Info Calcs'!F$26))),'Mortgage 1 Monthly Table'!T441)</f>
        <v>0</v>
      </c>
      <c r="Q441" t="str">
        <f>IF(OR(OR(Y440&lt;0,ISTEXT(Y440)),ISTEXT('Mortgage 1 Info Calcs'!$K$4)),"",IF(O441&lt;0,Q440,(Q440+P441)))</f>
        <v/>
      </c>
      <c r="R441" t="str">
        <f>IF(OR(ISERROR(L441-S441),ISTEXT('Mortgage 1 Info Calcs'!$K$4)),"",L441-S441+M441)</f>
        <v/>
      </c>
      <c r="S441">
        <f>IF(OR(IF(ISERROR(ROUND((J441-Q441-'Mortgage 1 Info Calcs'!F$24)*(G441/12),2)),0,(J441-O441-Q441-'Mortgage 1 Info Calcs'!F$24)*(G441/12)),,,ISTEXT('Mortgage 1 Info Calcs'!K$4)),IF(((J441-Q441-'Mortgage 1 Info Calcs'!F$24)*(G441/12))&gt;0,((J441-Q441-'Mortgage 1 Info Calcs'!F$24)*(G441/12)),0),0)</f>
        <v>0</v>
      </c>
      <c r="T441" t="str">
        <f>IF(OR(ISERROR(SUM(R$12:R441)),(ISTEXT(T440)),(T440=(SUM(R$12:R441)))),"",SUM(R$12:R441))</f>
        <v/>
      </c>
      <c r="U441">
        <f>SUM(S$12:S441)</f>
        <v>93290.420445652606</v>
      </c>
      <c r="V441" t="e">
        <f>IF(ISBLANK('Mortgage 1 Info Calcs'!F$28),"",IF((O441+Q441)&gt;0,((O441+Q441)*G441/12)-((O441+Q441)*(('Mortgage 1 Info Calcs'!F$28)-('Mortgage 1 Info Calcs'!F$28*'Mortgage 1 Info Calcs'!G$29))/12),""))</f>
        <v>#VALUE!</v>
      </c>
      <c r="W441" t="e">
        <f>IF(ISTEXT(V441),"",SUM(V$12:V441))</f>
        <v>#VALUE!</v>
      </c>
      <c r="X441" t="str">
        <f>IF(OR(J441=Q441,ISTEXT(Y440),ISTEXT('Mortgage 1 Info Calcs'!$F$17)),"",IF(('Mortgage 1 Info Calcs'!F$18*12)&gt;C440+1,IF(C440='Mortgage 1 Info Calcs'!F$18*12,0,'Mortgage 1 Info Calcs'!F$19+Y441*('Mortgage 1 Info Calcs'!F$17)),'Mortgage 1 Info Calcs'!F$19))</f>
        <v/>
      </c>
      <c r="Y441" t="str">
        <f>IF(OR(ISERROR(J441-R441-M441),IF(ISERROR((J441-R441-M441)=0),"True",(J441-R441-M441)=0),ISTEXT('Mortgage 1 Info Calcs'!$K$4)),"",IF((J441&gt;(L441+M441)),(FV((G441/'Mortgage 1 Variables'!E$43),1,(L441+M441),-J441+Q441+'Mortgage 1 Info Calcs'!F$24,0))+Q441+'Mortgage 1 Info Calcs'!F$24+IF(I441&gt;0,0,-I441),""))</f>
        <v/>
      </c>
      <c r="Z441" s="67" t="e">
        <f>IF((FV(IF(G441=0,'Mortgage 1 Info Calcs'!F$8,G441)/12,1,PMT(IF(G441=0,'Mortgage 1 Info Calcs'!F$8,G441)/12,('Mortgage 1 Info Calcs'!F$9*12)-C440,-Z440,0),-Z440,0))&gt;0,(FV(IF(G441=0,'Mortgage 1 Info Calcs'!F$8,G441)/12,1,PMT(IF(G441=0,'Mortgage 1 Info Calcs'!F$8,G441)/12,('Mortgage 1 Info Calcs'!F$9*12)-C440,-Z440,0),-Z440,0)),0)</f>
        <v>#NUM!</v>
      </c>
      <c r="AA441" s="67" t="e">
        <f>IF(Z441&lt;=0,0,(IPMT(IF(G441=0,'Mortgage 1 Info Calcs'!F$8,G441)/12,1,('Mortgage 1 Info Calcs'!F$9*12)-C440,-Z440,0)))</f>
        <v>#NUM!</v>
      </c>
      <c r="AB441" s="67">
        <f>IF(C441&lt;('Mortgage 1 Info Calcs'!F$9*12),SUM(AA$12:AA441),0)</f>
        <v>0</v>
      </c>
      <c r="AC441" s="14">
        <v>430</v>
      </c>
      <c r="AD441" s="174">
        <f t="shared" si="37"/>
        <v>35.833333333333336</v>
      </c>
      <c r="AE441" s="174" t="str">
        <f>IF(Y441="","",IF(J$12+X441='Mortgage 2 Monthly calcs'!J$12+'Mortgage 2 Monthly calcs'!V441,"",IF(J$12+X441&gt;'Mortgage 2 Monthly calcs'!J$12+'Mortgage 2 Monthly calcs'!V441,IF(Y441+X441+'Mortgage 1 Info Calcs'!F$15&gt;'Mortgage 2 Monthly calcs'!W441+'Mortgage 2 Monthly calcs'!V441,"",C441),IF(Y441+X441&lt;'Mortgage 2 Monthly calcs'!W441+'Mortgage 2 Monthly calcs'!V441,"",C441))))</f>
        <v/>
      </c>
      <c r="AG441" s="16"/>
      <c r="AH441" s="16"/>
      <c r="AI441" s="15"/>
    </row>
    <row r="442" spans="2:35" ht="11.25" customHeight="1" x14ac:dyDescent="0.25">
      <c r="B442">
        <f t="shared" si="35"/>
        <v>35.916666666666664</v>
      </c>
      <c r="C442">
        <v>431</v>
      </c>
      <c r="D442" t="str">
        <f>IF(J1210=1,F427+1,"")</f>
        <v/>
      </c>
      <c r="E442" t="str">
        <f t="shared" si="38"/>
        <v/>
      </c>
      <c r="F442" t="str">
        <f>VLOOKUP('Mortgage 1 Variables'!D$18,'Mortgage 1 Variables'!B$8:C$19,2)</f>
        <v>Sep</v>
      </c>
      <c r="G442">
        <f>IF(ISBLANK('Mortgage 1 Monthly Table'!G442),IF(OR(J442=Q442,ISTEXT(Y441),ISTEXT('Mortgage 1 Info Calcs'!$K$4)),0,IF(('Mortgage 1 Info Calcs'!F$7*12)&gt;C441,G441,IF(C441='Mortgage 1 Info Calcs'!F$7*12,'Mortgage 1 Info Calcs'!F$8,G441))),'Mortgage 1 Monthly Table'!G442)</f>
        <v>0</v>
      </c>
      <c r="H442" t="e">
        <f>((PMT(G442/'Mortgage 1 Variables'!E$43,('Mortgage 1 Info Calcs'!F$9*'Mortgage 1 Variables'!E$43)-C441,-J442,0)))</f>
        <v>#VALUE!</v>
      </c>
      <c r="I442">
        <f>IF(OR(ISERROR(((IPMT(G442/'Mortgage 1 Variables'!E$43,1,'Mortgage 1 Info Calcs'!F$9*'Mortgage 1 Variables'!E$43,-J442+Q442+'Mortgage 1 Info Calcs'!F$24,IF('Mortgage 1 Info Calcs'!F$5="Interest Only",-J442+Q442+'Mortgage 1 Info Calcs'!F$24,0))))),(((IPMT(G442/'Mortgage 1 Variables'!E$43,1,'Mortgage 1 Info Calcs'!F$9*'Mortgage 1 Variables'!E$43,-J$12,-J$12)))=0)),0,((IPMT(G442/'Mortgage 1 Variables'!E$43,1,'Mortgage 1 Info Calcs'!F$9*'Mortgage 1 Variables'!E$43,-J442+Q442+'Mortgage 1 Info Calcs'!F$24,IF('Mortgage 1 Info Calcs'!F$5="Interest Only",-J442+Q442+'Mortgage 1 Info Calcs'!F$24,0)))))</f>
        <v>0</v>
      </c>
      <c r="J442" t="str">
        <f>IF(Y441&gt;0,IF(ISTEXT('Mortgage 1 Info Calcs'!K$4),"0",IF(ISTEXT(Y441),Y441,Y441+(IF(ISTEXT(K442),0,K442)))),0)</f>
        <v/>
      </c>
      <c r="K442">
        <f>IF(ISBLANK('Mortgage 1 Monthly Table'!L442),0,'Mortgage 1 Monthly Table'!L442)</f>
        <v>0</v>
      </c>
      <c r="L442" t="e">
        <f>IF(ISBLANK('Mortgage 1 Monthly Table'!N442),IF('Mortgage 1 Info Calcs'!F$13="Calculated",IF('Mortgage 1 Info Calcs'!F$22="Keep Same",IF('Mortgage 1 Info Calcs'!F$5="Interest Only",IF(OR(I442&gt;L441,J442=""),I442,IF(J442&lt;L441,IF(J442&lt;L441,J442+I442,IF(L441+M441&gt;J442,L441+I442,L441)),IF(L441+M441&gt;J442,L441+I442,L441))),IF(H442&gt;L441,H442,IF(J442&gt;L441,IF(L441+M441&gt;J442,L441+I442,L441),J442+S442))),IF('Mortgage 1 Info Calcs'!F$5="Interest Only",'Mortgage 1 Monthly Calcs'!I442,'Mortgage 1 Monthly Calcs'!H442)),'Mortgage 1 Monthly Calcs'!L441),'Mortgage 1 Monthly Table'!N442)</f>
        <v>#VALUE!</v>
      </c>
      <c r="M442" t="str">
        <f>IF(ISBLANK('Mortgage 1 Monthly Table'!P442),IF(N441&gt;J442,IF(J442&gt;L441,J442-L441,0),IF(OR(OR(Y441&lt;0,ISTEXT(Y441)),ISTEXT('Mortgage 1 Info Calcs'!$K$4)),"",'Mortgage 1 Info Calcs'!F$21)),'Mortgage 1 Monthly Table'!P442)</f>
        <v/>
      </c>
      <c r="N442" t="str">
        <f t="shared" si="36"/>
        <v/>
      </c>
      <c r="O442" t="str">
        <f>IF(OR(OR(Y441&lt;0,ISTEXT(Y441)),ISTEXT('Mortgage 1 Info Calcs'!$K$4)),"",(O441+M442))</f>
        <v/>
      </c>
      <c r="P442">
        <f>IF(ISBLANK('Mortgage 1 Monthly Table'!T442),IF(ISTEXT(J442),0,IF(OR(Y441&lt;Q441,AND(Y441&lt;0,NOT(ISTEXT(Y441))),ISTEXT('Mortgage 1 Info Calcs'!$K$4)),IF(-Y441&gt;P441,-Y441,Y441-Q441),IF(J442="",0,'Mortgage 1 Info Calcs'!F$26))),'Mortgage 1 Monthly Table'!T442)</f>
        <v>0</v>
      </c>
      <c r="Q442" t="str">
        <f>IF(OR(OR(Y441&lt;0,ISTEXT(Y441)),ISTEXT('Mortgage 1 Info Calcs'!$K$4)),"",IF(O442&lt;0,Q441,(Q441+P442)))</f>
        <v/>
      </c>
      <c r="R442" t="str">
        <f>IF(OR(ISERROR(L442-S442),ISTEXT('Mortgage 1 Info Calcs'!$K$4)),"",L442-S442+M442)</f>
        <v/>
      </c>
      <c r="S442">
        <f>IF(OR(IF(ISERROR(ROUND((J442-Q442-'Mortgage 1 Info Calcs'!F$24)*(G442/12),2)),0,(J442-O442-Q442-'Mortgage 1 Info Calcs'!F$24)*(G442/12)),,,ISTEXT('Mortgage 1 Info Calcs'!K$4)),IF(((J442-Q442-'Mortgage 1 Info Calcs'!F$24)*(G442/12))&gt;0,((J442-Q442-'Mortgage 1 Info Calcs'!F$24)*(G442/12)),0),0)</f>
        <v>0</v>
      </c>
      <c r="T442" t="str">
        <f>IF(OR(ISERROR(SUM(R$12:R442)),(ISTEXT(T441)),(T441=(SUM(R$12:R442)))),"",SUM(R$12:R442))</f>
        <v/>
      </c>
      <c r="U442">
        <f>SUM(S$12:S442)</f>
        <v>93290.420445652606</v>
      </c>
      <c r="V442" t="e">
        <f>IF(ISBLANK('Mortgage 1 Info Calcs'!F$28),"",IF((O442+Q442)&gt;0,((O442+Q442)*G442/12)-((O442+Q442)*(('Mortgage 1 Info Calcs'!F$28)-('Mortgage 1 Info Calcs'!F$28*'Mortgage 1 Info Calcs'!G$29))/12),""))</f>
        <v>#VALUE!</v>
      </c>
      <c r="W442" t="e">
        <f>IF(ISTEXT(V442),"",SUM(V$12:V442))</f>
        <v>#VALUE!</v>
      </c>
      <c r="X442" t="str">
        <f>IF(OR(J442=Q442,ISTEXT(Y441),ISTEXT('Mortgage 1 Info Calcs'!$F$17)),"",IF(('Mortgage 1 Info Calcs'!F$18*12)&gt;C441+1,IF(C441='Mortgage 1 Info Calcs'!F$18*12,0,'Mortgage 1 Info Calcs'!F$19+Y442*('Mortgage 1 Info Calcs'!F$17)),'Mortgage 1 Info Calcs'!F$19))</f>
        <v/>
      </c>
      <c r="Y442" t="str">
        <f>IF(OR(ISERROR(J442-R442-M442),IF(ISERROR((J442-R442-M442)=0),"True",(J442-R442-M442)=0),ISTEXT('Mortgage 1 Info Calcs'!$K$4)),"",IF((J442&gt;(L442+M442)),(FV((G442/'Mortgage 1 Variables'!E$43),1,(L442+M442),-J442+Q442+'Mortgage 1 Info Calcs'!F$24,0))+Q442+'Mortgage 1 Info Calcs'!F$24+IF(I442&gt;0,0,-I442),""))</f>
        <v/>
      </c>
      <c r="Z442" s="67" t="e">
        <f>IF((FV(IF(G442=0,'Mortgage 1 Info Calcs'!F$8,G442)/12,1,PMT(IF(G442=0,'Mortgage 1 Info Calcs'!F$8,G442)/12,('Mortgage 1 Info Calcs'!F$9*12)-C441,-Z441,0),-Z441,0))&gt;0,(FV(IF(G442=0,'Mortgage 1 Info Calcs'!F$8,G442)/12,1,PMT(IF(G442=0,'Mortgage 1 Info Calcs'!F$8,G442)/12,('Mortgage 1 Info Calcs'!F$9*12)-C441,-Z441,0),-Z441,0)),0)</f>
        <v>#NUM!</v>
      </c>
      <c r="AA442" s="67" t="e">
        <f>IF(Z442&lt;=0,0,(IPMT(IF(G442=0,'Mortgage 1 Info Calcs'!F$8,G442)/12,1,('Mortgage 1 Info Calcs'!F$9*12)-C441,-Z441,0)))</f>
        <v>#NUM!</v>
      </c>
      <c r="AB442" s="67">
        <f>IF(C442&lt;('Mortgage 1 Info Calcs'!F$9*12),SUM(AA$12:AA442),0)</f>
        <v>0</v>
      </c>
      <c r="AC442" s="14">
        <v>431</v>
      </c>
      <c r="AD442" s="174">
        <f t="shared" si="37"/>
        <v>35.916666666666664</v>
      </c>
      <c r="AE442" s="174" t="str">
        <f>IF(Y442="","",IF(J$12+X442='Mortgage 2 Monthly calcs'!J$12+'Mortgage 2 Monthly calcs'!V442,"",IF(J$12+X442&gt;'Mortgage 2 Monthly calcs'!J$12+'Mortgage 2 Monthly calcs'!V442,IF(Y442+X442+'Mortgage 1 Info Calcs'!F$15&gt;'Mortgage 2 Monthly calcs'!W442+'Mortgage 2 Monthly calcs'!V442,"",C442),IF(Y442+X442&lt;'Mortgage 2 Monthly calcs'!W442+'Mortgage 2 Monthly calcs'!V442,"",C442))))</f>
        <v/>
      </c>
      <c r="AG442" s="16"/>
      <c r="AH442" s="16"/>
      <c r="AI442" s="15"/>
    </row>
    <row r="443" spans="2:35" ht="11.25" customHeight="1" x14ac:dyDescent="0.25">
      <c r="B443">
        <f t="shared" si="35"/>
        <v>36</v>
      </c>
      <c r="C443">
        <v>432</v>
      </c>
      <c r="D443">
        <f>D431+1</f>
        <v>36</v>
      </c>
      <c r="E443" t="str">
        <f t="shared" si="38"/>
        <v/>
      </c>
      <c r="F443" t="str">
        <f>VLOOKUP('Mortgage 1 Variables'!D$19,'Mortgage 1 Variables'!B$8:C$19,2)</f>
        <v>Oct</v>
      </c>
      <c r="G443">
        <f>IF(ISBLANK('Mortgage 1 Monthly Table'!G443),IF(OR(J443=Q443,ISTEXT(Y442),ISTEXT('Mortgage 1 Info Calcs'!$K$4)),0,IF(('Mortgage 1 Info Calcs'!F$7*12)&gt;C442,G442,IF(C442='Mortgage 1 Info Calcs'!F$7*12,'Mortgage 1 Info Calcs'!F$8,G442))),'Mortgage 1 Monthly Table'!G443)</f>
        <v>0</v>
      </c>
      <c r="H443" t="e">
        <f>((PMT(G443/'Mortgage 1 Variables'!E$43,('Mortgage 1 Info Calcs'!F$9*'Mortgage 1 Variables'!E$43)-C442,-J443,0)))</f>
        <v>#VALUE!</v>
      </c>
      <c r="I443">
        <f>IF(OR(ISERROR(((IPMT(G443/'Mortgage 1 Variables'!E$43,1,'Mortgage 1 Info Calcs'!F$9*'Mortgage 1 Variables'!E$43,-J443+Q443+'Mortgage 1 Info Calcs'!F$24,IF('Mortgage 1 Info Calcs'!F$5="Interest Only",-J443+Q443+'Mortgage 1 Info Calcs'!F$24,0))))),(((IPMT(G443/'Mortgage 1 Variables'!E$43,1,'Mortgage 1 Info Calcs'!F$9*'Mortgage 1 Variables'!E$43,-J$12,-J$12)))=0)),0,((IPMT(G443/'Mortgage 1 Variables'!E$43,1,'Mortgage 1 Info Calcs'!F$9*'Mortgage 1 Variables'!E$43,-J443+Q443+'Mortgage 1 Info Calcs'!F$24,IF('Mortgage 1 Info Calcs'!F$5="Interest Only",-J443+Q443+'Mortgage 1 Info Calcs'!F$24,0)))))</f>
        <v>0</v>
      </c>
      <c r="J443" t="str">
        <f>IF(Y442&gt;0,IF(ISTEXT('Mortgage 1 Info Calcs'!K$4),"0",IF(ISTEXT(Y442),Y442,Y442+(IF(ISTEXT(K443),0,K443)))),0)</f>
        <v/>
      </c>
      <c r="K443">
        <f>IF(ISBLANK('Mortgage 1 Monthly Table'!L443),0,'Mortgage 1 Monthly Table'!L443)</f>
        <v>0</v>
      </c>
      <c r="L443" t="e">
        <f>IF(ISBLANK('Mortgage 1 Monthly Table'!N443),IF('Mortgage 1 Info Calcs'!F$13="Calculated",IF('Mortgage 1 Info Calcs'!F$22="Keep Same",IF('Mortgage 1 Info Calcs'!F$5="Interest Only",IF(OR(I443&gt;L442,J443=""),I443,IF(J443&lt;L442,IF(J443&lt;L442,J443+I443,IF(L442+M442&gt;J443,L442+I443,L442)),IF(L442+M442&gt;J443,L442+I443,L442))),IF(H443&gt;L442,H443,IF(J443&gt;L442,IF(L442+M442&gt;J443,L442+I443,L442),J443+S443))),IF('Mortgage 1 Info Calcs'!F$5="Interest Only",'Mortgage 1 Monthly Calcs'!I443,'Mortgage 1 Monthly Calcs'!H443)),'Mortgage 1 Monthly Calcs'!L442),'Mortgage 1 Monthly Table'!N443)</f>
        <v>#VALUE!</v>
      </c>
      <c r="M443" t="str">
        <f>IF(ISBLANK('Mortgage 1 Monthly Table'!P443),IF(N442&gt;J443,IF(J443&gt;L442,J443-L442,0),IF(OR(OR(Y442&lt;0,ISTEXT(Y442)),ISTEXT('Mortgage 1 Info Calcs'!$K$4)),"",'Mortgage 1 Info Calcs'!F$21)),'Mortgage 1 Monthly Table'!P443)</f>
        <v/>
      </c>
      <c r="N443" t="str">
        <f t="shared" si="36"/>
        <v/>
      </c>
      <c r="O443" t="str">
        <f>IF(OR(OR(Y442&lt;0,ISTEXT(Y442)),ISTEXT('Mortgage 1 Info Calcs'!$K$4)),"",(O442+M443))</f>
        <v/>
      </c>
      <c r="P443">
        <f>IF(ISBLANK('Mortgage 1 Monthly Table'!T443),IF(ISTEXT(J443),0,IF(OR(Y442&lt;Q442,AND(Y442&lt;0,NOT(ISTEXT(Y442))),ISTEXT('Mortgage 1 Info Calcs'!$K$4)),IF(-Y442&gt;P442,-Y442,Y442-Q442),IF(J443="",0,'Mortgage 1 Info Calcs'!F$26))),'Mortgage 1 Monthly Table'!T443)</f>
        <v>0</v>
      </c>
      <c r="Q443" t="str">
        <f>IF(OR(OR(Y442&lt;0,ISTEXT(Y442)),ISTEXT('Mortgage 1 Info Calcs'!$K$4)),"",IF(O443&lt;0,Q442,(Q442+P443)))</f>
        <v/>
      </c>
      <c r="R443" t="str">
        <f>IF(OR(ISERROR(L443-S443),ISTEXT('Mortgage 1 Info Calcs'!$K$4)),"",L443-S443+M443)</f>
        <v/>
      </c>
      <c r="S443">
        <f>IF(OR(IF(ISERROR(ROUND((J443-Q443-'Mortgage 1 Info Calcs'!F$24)*(G443/12),2)),0,(J443-O443-Q443-'Mortgage 1 Info Calcs'!F$24)*(G443/12)),,,ISTEXT('Mortgage 1 Info Calcs'!K$4)),IF(((J443-Q443-'Mortgage 1 Info Calcs'!F$24)*(G443/12))&gt;0,((J443-Q443-'Mortgage 1 Info Calcs'!F$24)*(G443/12)),0),0)</f>
        <v>0</v>
      </c>
      <c r="T443" t="str">
        <f>IF(OR(ISERROR(SUM(R$12:R443)),(ISTEXT(T442)),(T442=(SUM(R$12:R443)))),"",SUM(R$12:R443))</f>
        <v/>
      </c>
      <c r="U443">
        <f>SUM(S$12:S443)</f>
        <v>93290.420445652606</v>
      </c>
      <c r="V443" t="e">
        <f>IF(ISBLANK('Mortgage 1 Info Calcs'!F$28),"",IF((O443+Q443)&gt;0,((O443+Q443)*G443/12)-((O443+Q443)*(('Mortgage 1 Info Calcs'!F$28)-('Mortgage 1 Info Calcs'!F$28*'Mortgage 1 Info Calcs'!G$29))/12),""))</f>
        <v>#VALUE!</v>
      </c>
      <c r="W443" t="e">
        <f>IF(ISTEXT(V443),"",SUM(V$12:V443))</f>
        <v>#VALUE!</v>
      </c>
      <c r="X443" t="str">
        <f>IF(OR(J443=Q443,ISTEXT(Y442),ISTEXT('Mortgage 1 Info Calcs'!$F$17)),"",IF(('Mortgage 1 Info Calcs'!F$18*12)&gt;C442+1,IF(C442='Mortgage 1 Info Calcs'!F$18*12,0,'Mortgage 1 Info Calcs'!F$19+Y443*('Mortgage 1 Info Calcs'!F$17)),'Mortgage 1 Info Calcs'!F$19))</f>
        <v/>
      </c>
      <c r="Y443" t="str">
        <f>IF(OR(ISERROR(J443-R443-M443),IF(ISERROR((J443-R443-M443)=0),"True",(J443-R443-M443)=0),ISTEXT('Mortgage 1 Info Calcs'!$K$4)),"",IF((J443&gt;(L443+M443)),(FV((G443/'Mortgage 1 Variables'!E$43),1,(L443+M443),-J443+Q443+'Mortgage 1 Info Calcs'!F$24,0))+Q443+'Mortgage 1 Info Calcs'!F$24+IF(I443&gt;0,0,-I443),""))</f>
        <v/>
      </c>
      <c r="Z443" s="67" t="e">
        <f>IF((FV(IF(G443=0,'Mortgage 1 Info Calcs'!F$8,G443)/12,1,PMT(IF(G443=0,'Mortgage 1 Info Calcs'!F$8,G443)/12,('Mortgage 1 Info Calcs'!F$9*12)-C442,-Z442,0),-Z442,0))&gt;0,(FV(IF(G443=0,'Mortgage 1 Info Calcs'!F$8,G443)/12,1,PMT(IF(G443=0,'Mortgage 1 Info Calcs'!F$8,G443)/12,('Mortgage 1 Info Calcs'!F$9*12)-C442,-Z442,0),-Z442,0)),0)</f>
        <v>#NUM!</v>
      </c>
      <c r="AA443" s="67" t="e">
        <f>IF(Z443&lt;=0,0,(IPMT(IF(G443=0,'Mortgage 1 Info Calcs'!F$8,G443)/12,1,('Mortgage 1 Info Calcs'!F$9*12)-C442,-Z442,0)))</f>
        <v>#NUM!</v>
      </c>
      <c r="AB443" s="67">
        <f>IF(C443&lt;('Mortgage 1 Info Calcs'!F$9*12),SUM(AA$12:AA443),0)</f>
        <v>0</v>
      </c>
      <c r="AC443" s="14">
        <v>432</v>
      </c>
      <c r="AD443" s="174">
        <f t="shared" si="37"/>
        <v>36</v>
      </c>
      <c r="AE443" s="174" t="str">
        <f>IF(Y443="","",IF(J$12+X443='Mortgage 2 Monthly calcs'!J$12+'Mortgage 2 Monthly calcs'!V443,"",IF(J$12+X443&gt;'Mortgage 2 Monthly calcs'!J$12+'Mortgage 2 Monthly calcs'!V443,IF(Y443+X443+'Mortgage 1 Info Calcs'!F$15&gt;'Mortgage 2 Monthly calcs'!W443+'Mortgage 2 Monthly calcs'!V443,"",C443),IF(Y443+X443&lt;'Mortgage 2 Monthly calcs'!W443+'Mortgage 2 Monthly calcs'!V443,"",C443))))</f>
        <v/>
      </c>
      <c r="AG443" s="16"/>
      <c r="AH443" s="16"/>
      <c r="AI443" s="15"/>
    </row>
    <row r="444" spans="2:35" ht="11.25" customHeight="1" x14ac:dyDescent="0.25">
      <c r="B444">
        <f t="shared" si="35"/>
        <v>36.083333333333336</v>
      </c>
      <c r="C444">
        <v>433</v>
      </c>
      <c r="E444" t="str">
        <f t="shared" si="38"/>
        <v/>
      </c>
      <c r="F444" t="str">
        <f>VLOOKUP('Mortgage 1 Variables'!D$8,'Mortgage 1 Variables'!B$8:C$19,2)</f>
        <v>Nov</v>
      </c>
      <c r="G444">
        <f>IF(ISBLANK('Mortgage 1 Monthly Table'!G444),IF(OR(J444=Q444,ISTEXT(Y443),ISTEXT('Mortgage 1 Info Calcs'!$K$4)),0,IF(('Mortgage 1 Info Calcs'!F$7*12)&gt;C443,G443,IF(C443='Mortgage 1 Info Calcs'!F$7*12,'Mortgage 1 Info Calcs'!F$8,G443))),'Mortgage 1 Monthly Table'!G444)</f>
        <v>0</v>
      </c>
      <c r="H444" t="e">
        <f>((PMT(G444/'Mortgage 1 Variables'!E$43,('Mortgage 1 Info Calcs'!F$9*'Mortgage 1 Variables'!E$43)-C443,-J444,0)))</f>
        <v>#VALUE!</v>
      </c>
      <c r="I444">
        <f>IF(OR(ISERROR(((IPMT(G444/'Mortgage 1 Variables'!E$43,1,'Mortgage 1 Info Calcs'!F$9*'Mortgage 1 Variables'!E$43,-J444+Q444+'Mortgage 1 Info Calcs'!F$24,IF('Mortgage 1 Info Calcs'!F$5="Interest Only",-J444+Q444+'Mortgage 1 Info Calcs'!F$24,0))))),(((IPMT(G444/'Mortgage 1 Variables'!E$43,1,'Mortgage 1 Info Calcs'!F$9*'Mortgage 1 Variables'!E$43,-J$12,-J$12)))=0)),0,((IPMT(G444/'Mortgage 1 Variables'!E$43,1,'Mortgage 1 Info Calcs'!F$9*'Mortgage 1 Variables'!E$43,-J444+Q444+'Mortgage 1 Info Calcs'!F$24,IF('Mortgage 1 Info Calcs'!F$5="Interest Only",-J444+Q444+'Mortgage 1 Info Calcs'!F$24,0)))))</f>
        <v>0</v>
      </c>
      <c r="J444" t="str">
        <f>IF(Y443&gt;0,IF(ISTEXT('Mortgage 1 Info Calcs'!K$4),"0",IF(ISTEXT(Y443),Y443,Y443+(IF(ISTEXT(K444),0,K444)))),0)</f>
        <v/>
      </c>
      <c r="K444">
        <f>IF(ISBLANK('Mortgage 1 Monthly Table'!L444),0,'Mortgage 1 Monthly Table'!L444)</f>
        <v>0</v>
      </c>
      <c r="L444" t="e">
        <f>IF(ISBLANK('Mortgage 1 Monthly Table'!N444),IF('Mortgage 1 Info Calcs'!F$13="Calculated",IF('Mortgage 1 Info Calcs'!F$22="Keep Same",IF('Mortgage 1 Info Calcs'!F$5="Interest Only",IF(OR(I444&gt;L443,J444=""),I444,IF(J444&lt;L443,IF(J444&lt;L443,J444+I444,IF(L443+M443&gt;J444,L443+I444,L443)),IF(L443+M443&gt;J444,L443+I444,L443))),IF(H444&gt;L443,H444,IF(J444&gt;L443,IF(L443+M443&gt;J444,L443+I444,L443),J444+S444))),IF('Mortgage 1 Info Calcs'!F$5="Interest Only",'Mortgage 1 Monthly Calcs'!I444,'Mortgage 1 Monthly Calcs'!H444)),'Mortgage 1 Monthly Calcs'!L443),'Mortgage 1 Monthly Table'!N444)</f>
        <v>#VALUE!</v>
      </c>
      <c r="M444" t="str">
        <f>IF(ISBLANK('Mortgage 1 Monthly Table'!P444),IF(N443&gt;J444,IF(J444&gt;L443,J444-L443,0),IF(OR(OR(Y443&lt;0,ISTEXT(Y443)),ISTEXT('Mortgage 1 Info Calcs'!$K$4)),"",'Mortgage 1 Info Calcs'!F$21)),'Mortgage 1 Monthly Table'!P444)</f>
        <v/>
      </c>
      <c r="N444" t="str">
        <f t="shared" si="36"/>
        <v/>
      </c>
      <c r="O444" t="str">
        <f>IF(OR(OR(Y443&lt;0,ISTEXT(Y443)),ISTEXT('Mortgage 1 Info Calcs'!$K$4)),"",(O443+M444))</f>
        <v/>
      </c>
      <c r="P444">
        <f>IF(ISBLANK('Mortgage 1 Monthly Table'!T444),IF(ISTEXT(J444),0,IF(OR(Y443&lt;Q443,AND(Y443&lt;0,NOT(ISTEXT(Y443))),ISTEXT('Mortgage 1 Info Calcs'!$K$4)),IF(-Y443&gt;P443,-Y443,Y443-Q443),IF(J444="",0,'Mortgage 1 Info Calcs'!F$26))),'Mortgage 1 Monthly Table'!T444)</f>
        <v>0</v>
      </c>
      <c r="Q444" t="str">
        <f>IF(OR(OR(Y443&lt;0,ISTEXT(Y443)),ISTEXT('Mortgage 1 Info Calcs'!$K$4)),"",IF(O444&lt;0,Q443,(Q443+P444)))</f>
        <v/>
      </c>
      <c r="R444" t="str">
        <f>IF(OR(ISERROR(L444-S444),ISTEXT('Mortgage 1 Info Calcs'!$K$4)),"",L444-S444+M444)</f>
        <v/>
      </c>
      <c r="S444">
        <f>IF(OR(IF(ISERROR(ROUND((J444-Q444-'Mortgage 1 Info Calcs'!F$24)*(G444/12),2)),0,(J444-O444-Q444-'Mortgage 1 Info Calcs'!F$24)*(G444/12)),,,ISTEXT('Mortgage 1 Info Calcs'!K$4)),IF(((J444-Q444-'Mortgage 1 Info Calcs'!F$24)*(G444/12))&gt;0,((J444-Q444-'Mortgage 1 Info Calcs'!F$24)*(G444/12)),0),0)</f>
        <v>0</v>
      </c>
      <c r="T444" t="str">
        <f>IF(OR(ISERROR(SUM(R$12:R444)),(ISTEXT(T443)),(T443=(SUM(R$12:R444)))),"",SUM(R$12:R444))</f>
        <v/>
      </c>
      <c r="U444">
        <f>SUM(S$12:S444)</f>
        <v>93290.420445652606</v>
      </c>
      <c r="V444" t="e">
        <f>IF(ISBLANK('Mortgage 1 Info Calcs'!F$28),"",IF((O444+Q444)&gt;0,((O444+Q444)*G444/12)-((O444+Q444)*(('Mortgage 1 Info Calcs'!F$28)-('Mortgage 1 Info Calcs'!F$28*'Mortgage 1 Info Calcs'!G$29))/12),""))</f>
        <v>#VALUE!</v>
      </c>
      <c r="W444" t="e">
        <f>IF(ISTEXT(V444),"",SUM(V$12:V444))</f>
        <v>#VALUE!</v>
      </c>
      <c r="X444" t="str">
        <f>IF(OR(J444=Q444,ISTEXT(Y443),ISTEXT('Mortgage 1 Info Calcs'!$F$17)),"",IF(('Mortgage 1 Info Calcs'!F$18*12)&gt;C443+1,IF(C443='Mortgage 1 Info Calcs'!F$18*12,0,'Mortgage 1 Info Calcs'!F$19+Y444*('Mortgage 1 Info Calcs'!F$17)),'Mortgage 1 Info Calcs'!F$19))</f>
        <v/>
      </c>
      <c r="Y444" t="str">
        <f>IF(OR(ISERROR(J444-R444-M444),IF(ISERROR((J444-R444-M444)=0),"True",(J444-R444-M444)=0),ISTEXT('Mortgage 1 Info Calcs'!$K$4)),"",IF((J444&gt;(L444+M444)),(FV((G444/'Mortgage 1 Variables'!E$43),1,(L444+M444),-J444+Q444+'Mortgage 1 Info Calcs'!F$24,0))+Q444+'Mortgage 1 Info Calcs'!F$24+IF(I444&gt;0,0,-I444),""))</f>
        <v/>
      </c>
      <c r="Z444" s="67" t="e">
        <f>IF((FV(IF(G444=0,'Mortgage 1 Info Calcs'!F$8,G444)/12,1,PMT(IF(G444=0,'Mortgage 1 Info Calcs'!F$8,G444)/12,('Mortgage 1 Info Calcs'!F$9*12)-C443,-Z443,0),-Z443,0))&gt;0,(FV(IF(G444=0,'Mortgage 1 Info Calcs'!F$8,G444)/12,1,PMT(IF(G444=0,'Mortgage 1 Info Calcs'!F$8,G444)/12,('Mortgage 1 Info Calcs'!F$9*12)-C443,-Z443,0),-Z443,0)),0)</f>
        <v>#NUM!</v>
      </c>
      <c r="AA444" s="67" t="e">
        <f>IF(Z444&lt;=0,0,(IPMT(IF(G444=0,'Mortgage 1 Info Calcs'!F$8,G444)/12,1,('Mortgage 1 Info Calcs'!F$9*12)-C443,-Z443,0)))</f>
        <v>#NUM!</v>
      </c>
      <c r="AB444" s="67">
        <f>IF(C444&lt;('Mortgage 1 Info Calcs'!F$9*12),SUM(AA$12:AA444),0)</f>
        <v>0</v>
      </c>
      <c r="AC444" s="14">
        <v>433</v>
      </c>
      <c r="AD444" s="174">
        <f t="shared" si="37"/>
        <v>36.083333333333336</v>
      </c>
      <c r="AE444" s="174" t="str">
        <f>IF(Y444="","",IF(J$12+X444='Mortgage 2 Monthly calcs'!J$12+'Mortgage 2 Monthly calcs'!V444,"",IF(J$12+X444&gt;'Mortgage 2 Monthly calcs'!J$12+'Mortgage 2 Monthly calcs'!V444,IF(Y444+X444+'Mortgage 1 Info Calcs'!F$15&gt;'Mortgage 2 Monthly calcs'!W444+'Mortgage 2 Monthly calcs'!V444,"",C444),IF(Y444+X444&lt;'Mortgage 2 Monthly calcs'!W444+'Mortgage 2 Monthly calcs'!V444,"",C444))))</f>
        <v/>
      </c>
      <c r="AG444" s="16"/>
      <c r="AH444" s="16"/>
      <c r="AI444" s="15"/>
    </row>
    <row r="445" spans="2:35" ht="11.25" customHeight="1" x14ac:dyDescent="0.25">
      <c r="B445">
        <f t="shared" si="35"/>
        <v>36.166666666666664</v>
      </c>
      <c r="C445">
        <v>434</v>
      </c>
      <c r="E445" t="str">
        <f t="shared" si="38"/>
        <v/>
      </c>
      <c r="F445" t="str">
        <f>VLOOKUP('Mortgage 1 Variables'!D$9,'Mortgage 1 Variables'!B$8:C$19,2)</f>
        <v>Dec</v>
      </c>
      <c r="G445">
        <f>IF(ISBLANK('Mortgage 1 Monthly Table'!G445),IF(OR(J445=Q445,ISTEXT(Y444),ISTEXT('Mortgage 1 Info Calcs'!$K$4)),0,IF(('Mortgage 1 Info Calcs'!F$7*12)&gt;C444,G444,IF(C444='Mortgage 1 Info Calcs'!F$7*12,'Mortgage 1 Info Calcs'!F$8,G444))),'Mortgage 1 Monthly Table'!G445)</f>
        <v>0</v>
      </c>
      <c r="H445" t="e">
        <f>((PMT(G445/'Mortgage 1 Variables'!E$43,('Mortgage 1 Info Calcs'!F$9*'Mortgage 1 Variables'!E$43)-C444,-J445,0)))</f>
        <v>#VALUE!</v>
      </c>
      <c r="I445">
        <f>IF(OR(ISERROR(((IPMT(G445/'Mortgage 1 Variables'!E$43,1,'Mortgage 1 Info Calcs'!F$9*'Mortgage 1 Variables'!E$43,-J445+Q445+'Mortgage 1 Info Calcs'!F$24,IF('Mortgage 1 Info Calcs'!F$5="Interest Only",-J445+Q445+'Mortgage 1 Info Calcs'!F$24,0))))),(((IPMT(G445/'Mortgage 1 Variables'!E$43,1,'Mortgage 1 Info Calcs'!F$9*'Mortgage 1 Variables'!E$43,-J$12,-J$12)))=0)),0,((IPMT(G445/'Mortgage 1 Variables'!E$43,1,'Mortgage 1 Info Calcs'!F$9*'Mortgage 1 Variables'!E$43,-J445+Q445+'Mortgage 1 Info Calcs'!F$24,IF('Mortgage 1 Info Calcs'!F$5="Interest Only",-J445+Q445+'Mortgage 1 Info Calcs'!F$24,0)))))</f>
        <v>0</v>
      </c>
      <c r="J445" t="str">
        <f>IF(Y444&gt;0,IF(ISTEXT('Mortgage 1 Info Calcs'!K$4),"0",IF(ISTEXT(Y444),Y444,Y444+(IF(ISTEXT(K445),0,K445)))),0)</f>
        <v/>
      </c>
      <c r="K445">
        <f>IF(ISBLANK('Mortgage 1 Monthly Table'!L445),0,'Mortgage 1 Monthly Table'!L445)</f>
        <v>0</v>
      </c>
      <c r="L445" t="e">
        <f>IF(ISBLANK('Mortgage 1 Monthly Table'!N445),IF('Mortgage 1 Info Calcs'!F$13="Calculated",IF('Mortgage 1 Info Calcs'!F$22="Keep Same",IF('Mortgage 1 Info Calcs'!F$5="Interest Only",IF(OR(I445&gt;L444,J445=""),I445,IF(J445&lt;L444,IF(J445&lt;L444,J445+I445,IF(L444+M444&gt;J445,L444+I445,L444)),IF(L444+M444&gt;J445,L444+I445,L444))),IF(H445&gt;L444,H445,IF(J445&gt;L444,IF(L444+M444&gt;J445,L444+I445,L444),J445+S445))),IF('Mortgage 1 Info Calcs'!F$5="Interest Only",'Mortgage 1 Monthly Calcs'!I445,'Mortgage 1 Monthly Calcs'!H445)),'Mortgage 1 Monthly Calcs'!L444),'Mortgage 1 Monthly Table'!N445)</f>
        <v>#VALUE!</v>
      </c>
      <c r="M445" t="str">
        <f>IF(ISBLANK('Mortgage 1 Monthly Table'!P445),IF(N444&gt;J445,IF(J445&gt;L444,J445-L444,0),IF(OR(OR(Y444&lt;0,ISTEXT(Y444)),ISTEXT('Mortgage 1 Info Calcs'!$K$4)),"",'Mortgage 1 Info Calcs'!F$21)),'Mortgage 1 Monthly Table'!P445)</f>
        <v/>
      </c>
      <c r="N445" t="str">
        <f t="shared" si="36"/>
        <v/>
      </c>
      <c r="O445" t="str">
        <f>IF(OR(OR(Y444&lt;0,ISTEXT(Y444)),ISTEXT('Mortgage 1 Info Calcs'!$K$4)),"",(O444+M445))</f>
        <v/>
      </c>
      <c r="P445">
        <f>IF(ISBLANK('Mortgage 1 Monthly Table'!T445),IF(ISTEXT(J445),0,IF(OR(Y444&lt;Q444,AND(Y444&lt;0,NOT(ISTEXT(Y444))),ISTEXT('Mortgage 1 Info Calcs'!$K$4)),IF(-Y444&gt;P444,-Y444,Y444-Q444),IF(J445="",0,'Mortgage 1 Info Calcs'!F$26))),'Mortgage 1 Monthly Table'!T445)</f>
        <v>0</v>
      </c>
      <c r="Q445" t="str">
        <f>IF(OR(OR(Y444&lt;0,ISTEXT(Y444)),ISTEXT('Mortgage 1 Info Calcs'!$K$4)),"",IF(O445&lt;0,Q444,(Q444+P445)))</f>
        <v/>
      </c>
      <c r="R445" t="str">
        <f>IF(OR(ISERROR(L445-S445),ISTEXT('Mortgage 1 Info Calcs'!$K$4)),"",L445-S445+M445)</f>
        <v/>
      </c>
      <c r="S445">
        <f>IF(OR(IF(ISERROR(ROUND((J445-Q445-'Mortgage 1 Info Calcs'!F$24)*(G445/12),2)),0,(J445-O445-Q445-'Mortgage 1 Info Calcs'!F$24)*(G445/12)),,,ISTEXT('Mortgage 1 Info Calcs'!K$4)),IF(((J445-Q445-'Mortgage 1 Info Calcs'!F$24)*(G445/12))&gt;0,((J445-Q445-'Mortgage 1 Info Calcs'!F$24)*(G445/12)),0),0)</f>
        <v>0</v>
      </c>
      <c r="T445" t="str">
        <f>IF(OR(ISERROR(SUM(R$12:R445)),(ISTEXT(T444)),(T444=(SUM(R$12:R445)))),"",SUM(R$12:R445))</f>
        <v/>
      </c>
      <c r="U445">
        <f>SUM(S$12:S445)</f>
        <v>93290.420445652606</v>
      </c>
      <c r="V445" t="e">
        <f>IF(ISBLANK('Mortgage 1 Info Calcs'!F$28),"",IF((O445+Q445)&gt;0,((O445+Q445)*G445/12)-((O445+Q445)*(('Mortgage 1 Info Calcs'!F$28)-('Mortgage 1 Info Calcs'!F$28*'Mortgage 1 Info Calcs'!G$29))/12),""))</f>
        <v>#VALUE!</v>
      </c>
      <c r="W445" t="e">
        <f>IF(ISTEXT(V445),"",SUM(V$12:V445))</f>
        <v>#VALUE!</v>
      </c>
      <c r="X445" t="str">
        <f>IF(OR(J445=Q445,ISTEXT(Y444),ISTEXT('Mortgage 1 Info Calcs'!$F$17)),"",IF(('Mortgage 1 Info Calcs'!F$18*12)&gt;C444+1,IF(C444='Mortgage 1 Info Calcs'!F$18*12,0,'Mortgage 1 Info Calcs'!F$19+Y445*('Mortgage 1 Info Calcs'!F$17)),'Mortgage 1 Info Calcs'!F$19))</f>
        <v/>
      </c>
      <c r="Y445" t="str">
        <f>IF(OR(ISERROR(J445-R445-M445),IF(ISERROR((J445-R445-M445)=0),"True",(J445-R445-M445)=0),ISTEXT('Mortgage 1 Info Calcs'!$K$4)),"",IF((J445&gt;(L445+M445)),(FV((G445/'Mortgage 1 Variables'!E$43),1,(L445+M445),-J445+Q445+'Mortgage 1 Info Calcs'!F$24,0))+Q445+'Mortgage 1 Info Calcs'!F$24+IF(I445&gt;0,0,-I445),""))</f>
        <v/>
      </c>
      <c r="Z445" s="67" t="e">
        <f>IF((FV(IF(G445=0,'Mortgage 1 Info Calcs'!F$8,G445)/12,1,PMT(IF(G445=0,'Mortgage 1 Info Calcs'!F$8,G445)/12,('Mortgage 1 Info Calcs'!F$9*12)-C444,-Z444,0),-Z444,0))&gt;0,(FV(IF(G445=0,'Mortgage 1 Info Calcs'!F$8,G445)/12,1,PMT(IF(G445=0,'Mortgage 1 Info Calcs'!F$8,G445)/12,('Mortgage 1 Info Calcs'!F$9*12)-C444,-Z444,0),-Z444,0)),0)</f>
        <v>#NUM!</v>
      </c>
      <c r="AA445" s="67" t="e">
        <f>IF(Z445&lt;=0,0,(IPMT(IF(G445=0,'Mortgage 1 Info Calcs'!F$8,G445)/12,1,('Mortgage 1 Info Calcs'!F$9*12)-C444,-Z444,0)))</f>
        <v>#NUM!</v>
      </c>
      <c r="AB445" s="67">
        <f>IF(C445&lt;('Mortgage 1 Info Calcs'!F$9*12),SUM(AA$12:AA445),0)</f>
        <v>0</v>
      </c>
      <c r="AC445" s="14">
        <v>434</v>
      </c>
      <c r="AD445" s="174">
        <f t="shared" si="37"/>
        <v>36.166666666666664</v>
      </c>
      <c r="AE445" s="174" t="str">
        <f>IF(Y445="","",IF(J$12+X445='Mortgage 2 Monthly calcs'!J$12+'Mortgage 2 Monthly calcs'!V445,"",IF(J$12+X445&gt;'Mortgage 2 Monthly calcs'!J$12+'Mortgage 2 Monthly calcs'!V445,IF(Y445+X445+'Mortgage 1 Info Calcs'!F$15&gt;'Mortgage 2 Monthly calcs'!W445+'Mortgage 2 Monthly calcs'!V445,"",C445),IF(Y445+X445&lt;'Mortgage 2 Monthly calcs'!W445+'Mortgage 2 Monthly calcs'!V445,"",C445))))</f>
        <v/>
      </c>
      <c r="AG445" s="16"/>
      <c r="AH445" s="16"/>
      <c r="AI445" s="15"/>
    </row>
    <row r="446" spans="2:35" ht="11.25" customHeight="1" x14ac:dyDescent="0.25">
      <c r="B446">
        <f t="shared" si="35"/>
        <v>36.25</v>
      </c>
      <c r="C446">
        <v>435</v>
      </c>
      <c r="E446">
        <f t="shared" si="38"/>
        <v>2046</v>
      </c>
      <c r="F446" t="str">
        <f>VLOOKUP('Mortgage 1 Variables'!D$10,'Mortgage 1 Variables'!B$8:C$19,2)</f>
        <v>Jan</v>
      </c>
      <c r="G446">
        <f>IF(ISBLANK('Mortgage 1 Monthly Table'!G446),IF(OR(J446=Q446,ISTEXT(Y445),ISTEXT('Mortgage 1 Info Calcs'!$K$4)),0,IF(('Mortgage 1 Info Calcs'!F$7*12)&gt;C445,G445,IF(C445='Mortgage 1 Info Calcs'!F$7*12,'Mortgage 1 Info Calcs'!F$8,G445))),'Mortgage 1 Monthly Table'!G446)</f>
        <v>0</v>
      </c>
      <c r="H446" t="e">
        <f>((PMT(G446/'Mortgage 1 Variables'!E$43,('Mortgage 1 Info Calcs'!F$9*'Mortgage 1 Variables'!E$43)-C445,-J446,0)))</f>
        <v>#VALUE!</v>
      </c>
      <c r="I446">
        <f>IF(OR(ISERROR(((IPMT(G446/'Mortgage 1 Variables'!E$43,1,'Mortgage 1 Info Calcs'!F$9*'Mortgage 1 Variables'!E$43,-J446+Q446+'Mortgage 1 Info Calcs'!F$24,IF('Mortgage 1 Info Calcs'!F$5="Interest Only",-J446+Q446+'Mortgage 1 Info Calcs'!F$24,0))))),(((IPMT(G446/'Mortgage 1 Variables'!E$43,1,'Mortgage 1 Info Calcs'!F$9*'Mortgage 1 Variables'!E$43,-J$12,-J$12)))=0)),0,((IPMT(G446/'Mortgage 1 Variables'!E$43,1,'Mortgage 1 Info Calcs'!F$9*'Mortgage 1 Variables'!E$43,-J446+Q446+'Mortgage 1 Info Calcs'!F$24,IF('Mortgage 1 Info Calcs'!F$5="Interest Only",-J446+Q446+'Mortgage 1 Info Calcs'!F$24,0)))))</f>
        <v>0</v>
      </c>
      <c r="J446" t="str">
        <f>IF(Y445&gt;0,IF(ISTEXT('Mortgage 1 Info Calcs'!K$4),"0",IF(ISTEXT(Y445),Y445,Y445+(IF(ISTEXT(K446),0,K446)))),0)</f>
        <v/>
      </c>
      <c r="K446">
        <f>IF(ISBLANK('Mortgage 1 Monthly Table'!L446),0,'Mortgage 1 Monthly Table'!L446)</f>
        <v>0</v>
      </c>
      <c r="L446" t="e">
        <f>IF(ISBLANK('Mortgage 1 Monthly Table'!N446),IF('Mortgage 1 Info Calcs'!F$13="Calculated",IF('Mortgage 1 Info Calcs'!F$22="Keep Same",IF('Mortgage 1 Info Calcs'!F$5="Interest Only",IF(OR(I446&gt;L445,J446=""),I446,IF(J446&lt;L445,IF(J446&lt;L445,J446+I446,IF(L445+M445&gt;J446,L445+I446,L445)),IF(L445+M445&gt;J446,L445+I446,L445))),IF(H446&gt;L445,H446,IF(J446&gt;L445,IF(L445+M445&gt;J446,L445+I446,L445),J446+S446))),IF('Mortgage 1 Info Calcs'!F$5="Interest Only",'Mortgage 1 Monthly Calcs'!I446,'Mortgage 1 Monthly Calcs'!H446)),'Mortgage 1 Monthly Calcs'!L445),'Mortgage 1 Monthly Table'!N446)</f>
        <v>#VALUE!</v>
      </c>
      <c r="M446" t="str">
        <f>IF(ISBLANK('Mortgage 1 Monthly Table'!P446),IF(N445&gt;J446,IF(J446&gt;L445,J446-L445,0),IF(OR(OR(Y445&lt;0,ISTEXT(Y445)),ISTEXT('Mortgage 1 Info Calcs'!$K$4)),"",'Mortgage 1 Info Calcs'!F$21)),'Mortgage 1 Monthly Table'!P446)</f>
        <v/>
      </c>
      <c r="N446" t="str">
        <f t="shared" si="36"/>
        <v/>
      </c>
      <c r="O446" t="str">
        <f>IF(OR(OR(Y445&lt;0,ISTEXT(Y445)),ISTEXT('Mortgage 1 Info Calcs'!$K$4)),"",(O445+M446))</f>
        <v/>
      </c>
      <c r="P446">
        <f>IF(ISBLANK('Mortgage 1 Monthly Table'!T446),IF(ISTEXT(J446),0,IF(OR(Y445&lt;Q445,AND(Y445&lt;0,NOT(ISTEXT(Y445))),ISTEXT('Mortgage 1 Info Calcs'!$K$4)),IF(-Y445&gt;P445,-Y445,Y445-Q445),IF(J446="",0,'Mortgage 1 Info Calcs'!F$26))),'Mortgage 1 Monthly Table'!T446)</f>
        <v>0</v>
      </c>
      <c r="Q446" t="str">
        <f>IF(OR(OR(Y445&lt;0,ISTEXT(Y445)),ISTEXT('Mortgage 1 Info Calcs'!$K$4)),"",IF(O446&lt;0,Q445,(Q445+P446)))</f>
        <v/>
      </c>
      <c r="R446" t="str">
        <f>IF(OR(ISERROR(L446-S446),ISTEXT('Mortgage 1 Info Calcs'!$K$4)),"",L446-S446+M446)</f>
        <v/>
      </c>
      <c r="S446">
        <f>IF(OR(IF(ISERROR(ROUND((J446-Q446-'Mortgage 1 Info Calcs'!F$24)*(G446/12),2)),0,(J446-O446-Q446-'Mortgage 1 Info Calcs'!F$24)*(G446/12)),,,ISTEXT('Mortgage 1 Info Calcs'!K$4)),IF(((J446-Q446-'Mortgage 1 Info Calcs'!F$24)*(G446/12))&gt;0,((J446-Q446-'Mortgage 1 Info Calcs'!F$24)*(G446/12)),0),0)</f>
        <v>0</v>
      </c>
      <c r="T446" t="str">
        <f>IF(OR(ISERROR(SUM(R$12:R446)),(ISTEXT(T445)),(T445=(SUM(R$12:R446)))),"",SUM(R$12:R446))</f>
        <v/>
      </c>
      <c r="U446">
        <f>SUM(S$12:S446)</f>
        <v>93290.420445652606</v>
      </c>
      <c r="V446" t="e">
        <f>IF(ISBLANK('Mortgage 1 Info Calcs'!F$28),"",IF((O446+Q446)&gt;0,((O446+Q446)*G446/12)-((O446+Q446)*(('Mortgage 1 Info Calcs'!F$28)-('Mortgage 1 Info Calcs'!F$28*'Mortgage 1 Info Calcs'!G$29))/12),""))</f>
        <v>#VALUE!</v>
      </c>
      <c r="W446" t="e">
        <f>IF(ISTEXT(V446),"",SUM(V$12:V446))</f>
        <v>#VALUE!</v>
      </c>
      <c r="X446" t="str">
        <f>IF(OR(J446=Q446,ISTEXT(Y445),ISTEXT('Mortgage 1 Info Calcs'!$F$17)),"",IF(('Mortgage 1 Info Calcs'!F$18*12)&gt;C445+1,IF(C445='Mortgage 1 Info Calcs'!F$18*12,0,'Mortgage 1 Info Calcs'!F$19+Y446*('Mortgage 1 Info Calcs'!F$17)),'Mortgage 1 Info Calcs'!F$19))</f>
        <v/>
      </c>
      <c r="Y446" t="str">
        <f>IF(OR(ISERROR(J446-R446-M446),IF(ISERROR((J446-R446-M446)=0),"True",(J446-R446-M446)=0),ISTEXT('Mortgage 1 Info Calcs'!$K$4)),"",IF((J446&gt;(L446+M446)),(FV((G446/'Mortgage 1 Variables'!E$43),1,(L446+M446),-J446+Q446+'Mortgage 1 Info Calcs'!F$24,0))+Q446+'Mortgage 1 Info Calcs'!F$24+IF(I446&gt;0,0,-I446),""))</f>
        <v/>
      </c>
      <c r="Z446" s="67" t="e">
        <f>IF((FV(IF(G446=0,'Mortgage 1 Info Calcs'!F$8,G446)/12,1,PMT(IF(G446=0,'Mortgage 1 Info Calcs'!F$8,G446)/12,('Mortgage 1 Info Calcs'!F$9*12)-C445,-Z445,0),-Z445,0))&gt;0,(FV(IF(G446=0,'Mortgage 1 Info Calcs'!F$8,G446)/12,1,PMT(IF(G446=0,'Mortgage 1 Info Calcs'!F$8,G446)/12,('Mortgage 1 Info Calcs'!F$9*12)-C445,-Z445,0),-Z445,0)),0)</f>
        <v>#NUM!</v>
      </c>
      <c r="AA446" s="67" t="e">
        <f>IF(Z446&lt;=0,0,(IPMT(IF(G446=0,'Mortgage 1 Info Calcs'!F$8,G446)/12,1,('Mortgage 1 Info Calcs'!F$9*12)-C445,-Z445,0)))</f>
        <v>#NUM!</v>
      </c>
      <c r="AB446" s="67">
        <f>IF(C446&lt;('Mortgage 1 Info Calcs'!F$9*12),SUM(AA$12:AA446),0)</f>
        <v>0</v>
      </c>
      <c r="AC446" s="14">
        <v>435</v>
      </c>
      <c r="AD446" s="174">
        <f t="shared" si="37"/>
        <v>36.25</v>
      </c>
      <c r="AE446" s="174" t="str">
        <f>IF(Y446="","",IF(J$12+X446='Mortgage 2 Monthly calcs'!J$12+'Mortgage 2 Monthly calcs'!V446,"",IF(J$12+X446&gt;'Mortgage 2 Monthly calcs'!J$12+'Mortgage 2 Monthly calcs'!V446,IF(Y446+X446+'Mortgage 1 Info Calcs'!F$15&gt;'Mortgage 2 Monthly calcs'!W446+'Mortgage 2 Monthly calcs'!V446,"",C446),IF(Y446+X446&lt;'Mortgage 2 Monthly calcs'!W446+'Mortgage 2 Monthly calcs'!V446,"",C446))))</f>
        <v/>
      </c>
      <c r="AG446" s="16"/>
      <c r="AH446" s="16"/>
      <c r="AI446" s="15"/>
    </row>
    <row r="447" spans="2:35" ht="11.25" customHeight="1" x14ac:dyDescent="0.25">
      <c r="B447">
        <f t="shared" si="35"/>
        <v>36.333333333333336</v>
      </c>
      <c r="C447">
        <v>436</v>
      </c>
      <c r="E447" t="str">
        <f t="shared" si="38"/>
        <v/>
      </c>
      <c r="F447" t="str">
        <f>VLOOKUP('Mortgage 1 Variables'!D$11,'Mortgage 1 Variables'!B$8:C$19,2)</f>
        <v>Feb</v>
      </c>
      <c r="G447">
        <f>IF(ISBLANK('Mortgage 1 Monthly Table'!G447),IF(OR(J447=Q447,ISTEXT(Y446),ISTEXT('Mortgage 1 Info Calcs'!$K$4)),0,IF(('Mortgage 1 Info Calcs'!F$7*12)&gt;C446,G446,IF(C446='Mortgage 1 Info Calcs'!F$7*12,'Mortgage 1 Info Calcs'!F$8,G446))),'Mortgage 1 Monthly Table'!G447)</f>
        <v>0</v>
      </c>
      <c r="H447" t="e">
        <f>((PMT(G447/'Mortgage 1 Variables'!E$43,('Mortgage 1 Info Calcs'!F$9*'Mortgage 1 Variables'!E$43)-C446,-J447,0)))</f>
        <v>#VALUE!</v>
      </c>
      <c r="I447">
        <f>IF(OR(ISERROR(((IPMT(G447/'Mortgage 1 Variables'!E$43,1,'Mortgage 1 Info Calcs'!F$9*'Mortgage 1 Variables'!E$43,-J447+Q447+'Mortgage 1 Info Calcs'!F$24,IF('Mortgage 1 Info Calcs'!F$5="Interest Only",-J447+Q447+'Mortgage 1 Info Calcs'!F$24,0))))),(((IPMT(G447/'Mortgage 1 Variables'!E$43,1,'Mortgage 1 Info Calcs'!F$9*'Mortgage 1 Variables'!E$43,-J$12,-J$12)))=0)),0,((IPMT(G447/'Mortgage 1 Variables'!E$43,1,'Mortgage 1 Info Calcs'!F$9*'Mortgage 1 Variables'!E$43,-J447+Q447+'Mortgage 1 Info Calcs'!F$24,IF('Mortgage 1 Info Calcs'!F$5="Interest Only",-J447+Q447+'Mortgage 1 Info Calcs'!F$24,0)))))</f>
        <v>0</v>
      </c>
      <c r="J447" t="str">
        <f>IF(Y446&gt;0,IF(ISTEXT('Mortgage 1 Info Calcs'!K$4),"0",IF(ISTEXT(Y446),Y446,Y446+(IF(ISTEXT(K447),0,K447)))),0)</f>
        <v/>
      </c>
      <c r="K447">
        <f>IF(ISBLANK('Mortgage 1 Monthly Table'!L447),0,'Mortgage 1 Monthly Table'!L447)</f>
        <v>0</v>
      </c>
      <c r="L447" t="e">
        <f>IF(ISBLANK('Mortgage 1 Monthly Table'!N447),IF('Mortgage 1 Info Calcs'!F$13="Calculated",IF('Mortgage 1 Info Calcs'!F$22="Keep Same",IF('Mortgage 1 Info Calcs'!F$5="Interest Only",IF(OR(I447&gt;L446,J447=""),I447,IF(J447&lt;L446,IF(J447&lt;L446,J447+I447,IF(L446+M446&gt;J447,L446+I447,L446)),IF(L446+M446&gt;J447,L446+I447,L446))),IF(H447&gt;L446,H447,IF(J447&gt;L446,IF(L446+M446&gt;J447,L446+I447,L446),J447+S447))),IF('Mortgage 1 Info Calcs'!F$5="Interest Only",'Mortgage 1 Monthly Calcs'!I447,'Mortgage 1 Monthly Calcs'!H447)),'Mortgage 1 Monthly Calcs'!L446),'Mortgage 1 Monthly Table'!N447)</f>
        <v>#VALUE!</v>
      </c>
      <c r="M447" t="str">
        <f>IF(ISBLANK('Mortgage 1 Monthly Table'!P447),IF(N446&gt;J447,IF(J447&gt;L446,J447-L446,0),IF(OR(OR(Y446&lt;0,ISTEXT(Y446)),ISTEXT('Mortgage 1 Info Calcs'!$K$4)),"",'Mortgage 1 Info Calcs'!F$21)),'Mortgage 1 Monthly Table'!P447)</f>
        <v/>
      </c>
      <c r="N447" t="str">
        <f t="shared" si="36"/>
        <v/>
      </c>
      <c r="O447" t="str">
        <f>IF(OR(OR(Y446&lt;0,ISTEXT(Y446)),ISTEXT('Mortgage 1 Info Calcs'!$K$4)),"",(O446+M447))</f>
        <v/>
      </c>
      <c r="P447">
        <f>IF(ISBLANK('Mortgage 1 Monthly Table'!T447),IF(ISTEXT(J447),0,IF(OR(Y446&lt;Q446,AND(Y446&lt;0,NOT(ISTEXT(Y446))),ISTEXT('Mortgage 1 Info Calcs'!$K$4)),IF(-Y446&gt;P446,-Y446,Y446-Q446),IF(J447="",0,'Mortgage 1 Info Calcs'!F$26))),'Mortgage 1 Monthly Table'!T447)</f>
        <v>0</v>
      </c>
      <c r="Q447" t="str">
        <f>IF(OR(OR(Y446&lt;0,ISTEXT(Y446)),ISTEXT('Mortgage 1 Info Calcs'!$K$4)),"",IF(O447&lt;0,Q446,(Q446+P447)))</f>
        <v/>
      </c>
      <c r="R447" t="str">
        <f>IF(OR(ISERROR(L447-S447),ISTEXT('Mortgage 1 Info Calcs'!$K$4)),"",L447-S447+M447)</f>
        <v/>
      </c>
      <c r="S447">
        <f>IF(OR(IF(ISERROR(ROUND((J447-Q447-'Mortgage 1 Info Calcs'!F$24)*(G447/12),2)),0,(J447-O447-Q447-'Mortgage 1 Info Calcs'!F$24)*(G447/12)),,,ISTEXT('Mortgage 1 Info Calcs'!K$4)),IF(((J447-Q447-'Mortgage 1 Info Calcs'!F$24)*(G447/12))&gt;0,((J447-Q447-'Mortgage 1 Info Calcs'!F$24)*(G447/12)),0),0)</f>
        <v>0</v>
      </c>
      <c r="T447" t="str">
        <f>IF(OR(ISERROR(SUM(R$12:R447)),(ISTEXT(T446)),(T446=(SUM(R$12:R447)))),"",SUM(R$12:R447))</f>
        <v/>
      </c>
      <c r="U447">
        <f>SUM(S$12:S447)</f>
        <v>93290.420445652606</v>
      </c>
      <c r="V447" t="e">
        <f>IF(ISBLANK('Mortgage 1 Info Calcs'!F$28),"",IF((O447+Q447)&gt;0,((O447+Q447)*G447/12)-((O447+Q447)*(('Mortgage 1 Info Calcs'!F$28)-('Mortgage 1 Info Calcs'!F$28*'Mortgage 1 Info Calcs'!G$29))/12),""))</f>
        <v>#VALUE!</v>
      </c>
      <c r="W447" t="e">
        <f>IF(ISTEXT(V447),"",SUM(V$12:V447))</f>
        <v>#VALUE!</v>
      </c>
      <c r="X447" t="str">
        <f>IF(OR(J447=Q447,ISTEXT(Y446),ISTEXT('Mortgage 1 Info Calcs'!$F$17)),"",IF(('Mortgage 1 Info Calcs'!F$18*12)&gt;C446+1,IF(C446='Mortgage 1 Info Calcs'!F$18*12,0,'Mortgage 1 Info Calcs'!F$19+Y447*('Mortgage 1 Info Calcs'!F$17)),'Mortgage 1 Info Calcs'!F$19))</f>
        <v/>
      </c>
      <c r="Y447" t="str">
        <f>IF(OR(ISERROR(J447-R447-M447),IF(ISERROR((J447-R447-M447)=0),"True",(J447-R447-M447)=0),ISTEXT('Mortgage 1 Info Calcs'!$K$4)),"",IF((J447&gt;(L447+M447)),(FV((G447/'Mortgage 1 Variables'!E$43),1,(L447+M447),-J447+Q447+'Mortgage 1 Info Calcs'!F$24,0))+Q447+'Mortgage 1 Info Calcs'!F$24+IF(I447&gt;0,0,-I447),""))</f>
        <v/>
      </c>
      <c r="Z447" s="67" t="e">
        <f>IF((FV(IF(G447=0,'Mortgage 1 Info Calcs'!F$8,G447)/12,1,PMT(IF(G447=0,'Mortgage 1 Info Calcs'!F$8,G447)/12,('Mortgage 1 Info Calcs'!F$9*12)-C446,-Z446,0),-Z446,0))&gt;0,(FV(IF(G447=0,'Mortgage 1 Info Calcs'!F$8,G447)/12,1,PMT(IF(G447=0,'Mortgage 1 Info Calcs'!F$8,G447)/12,('Mortgage 1 Info Calcs'!F$9*12)-C446,-Z446,0),-Z446,0)),0)</f>
        <v>#NUM!</v>
      </c>
      <c r="AA447" s="67" t="e">
        <f>IF(Z447&lt;=0,0,(IPMT(IF(G447=0,'Mortgage 1 Info Calcs'!F$8,G447)/12,1,('Mortgage 1 Info Calcs'!F$9*12)-C446,-Z446,0)))</f>
        <v>#NUM!</v>
      </c>
      <c r="AB447" s="67">
        <f>IF(C447&lt;('Mortgage 1 Info Calcs'!F$9*12),SUM(AA$12:AA447),0)</f>
        <v>0</v>
      </c>
      <c r="AC447" s="14">
        <v>436</v>
      </c>
      <c r="AD447" s="174">
        <f t="shared" si="37"/>
        <v>36.333333333333336</v>
      </c>
      <c r="AE447" s="174" t="str">
        <f>IF(Y447="","",IF(J$12+X447='Mortgage 2 Monthly calcs'!J$12+'Mortgage 2 Monthly calcs'!V447,"",IF(J$12+X447&gt;'Mortgage 2 Monthly calcs'!J$12+'Mortgage 2 Monthly calcs'!V447,IF(Y447+X447+'Mortgage 1 Info Calcs'!F$15&gt;'Mortgage 2 Monthly calcs'!W447+'Mortgage 2 Monthly calcs'!V447,"",C447),IF(Y447+X447&lt;'Mortgage 2 Monthly calcs'!W447+'Mortgage 2 Monthly calcs'!V447,"",C447))))</f>
        <v/>
      </c>
      <c r="AG447" s="16"/>
      <c r="AH447" s="16"/>
      <c r="AI447" s="15"/>
    </row>
    <row r="448" spans="2:35" ht="11.25" customHeight="1" x14ac:dyDescent="0.25">
      <c r="B448">
        <f t="shared" si="35"/>
        <v>36.416666666666664</v>
      </c>
      <c r="C448">
        <v>437</v>
      </c>
      <c r="E448" t="str">
        <f t="shared" si="38"/>
        <v/>
      </c>
      <c r="F448" t="str">
        <f>VLOOKUP('Mortgage 1 Variables'!D$12,'Mortgage 1 Variables'!B$8:C$19,2)</f>
        <v>Mar</v>
      </c>
      <c r="G448">
        <f>IF(ISBLANK('Mortgage 1 Monthly Table'!G448),IF(OR(J448=Q448,ISTEXT(Y447),ISTEXT('Mortgage 1 Info Calcs'!$K$4)),0,IF(('Mortgage 1 Info Calcs'!F$7*12)&gt;C447,G447,IF(C447='Mortgage 1 Info Calcs'!F$7*12,'Mortgage 1 Info Calcs'!F$8,G447))),'Mortgage 1 Monthly Table'!G448)</f>
        <v>0</v>
      </c>
      <c r="H448" t="e">
        <f>((PMT(G448/'Mortgage 1 Variables'!E$43,('Mortgage 1 Info Calcs'!F$9*'Mortgage 1 Variables'!E$43)-C447,-J448,0)))</f>
        <v>#VALUE!</v>
      </c>
      <c r="I448">
        <f>IF(OR(ISERROR(((IPMT(G448/'Mortgage 1 Variables'!E$43,1,'Mortgage 1 Info Calcs'!F$9*'Mortgage 1 Variables'!E$43,-J448+Q448+'Mortgage 1 Info Calcs'!F$24,IF('Mortgage 1 Info Calcs'!F$5="Interest Only",-J448+Q448+'Mortgage 1 Info Calcs'!F$24,0))))),(((IPMT(G448/'Mortgage 1 Variables'!E$43,1,'Mortgage 1 Info Calcs'!F$9*'Mortgage 1 Variables'!E$43,-J$12,-J$12)))=0)),0,((IPMT(G448/'Mortgage 1 Variables'!E$43,1,'Mortgage 1 Info Calcs'!F$9*'Mortgage 1 Variables'!E$43,-J448+Q448+'Mortgage 1 Info Calcs'!F$24,IF('Mortgage 1 Info Calcs'!F$5="Interest Only",-J448+Q448+'Mortgage 1 Info Calcs'!F$24,0)))))</f>
        <v>0</v>
      </c>
      <c r="J448" t="str">
        <f>IF(Y447&gt;0,IF(ISTEXT('Mortgage 1 Info Calcs'!K$4),"0",IF(ISTEXT(Y447),Y447,Y447+(IF(ISTEXT(K448),0,K448)))),0)</f>
        <v/>
      </c>
      <c r="K448">
        <f>IF(ISBLANK('Mortgage 1 Monthly Table'!L448),0,'Mortgage 1 Monthly Table'!L448)</f>
        <v>0</v>
      </c>
      <c r="L448" t="e">
        <f>IF(ISBLANK('Mortgage 1 Monthly Table'!N448),IF('Mortgage 1 Info Calcs'!F$13="Calculated",IF('Mortgage 1 Info Calcs'!F$22="Keep Same",IF('Mortgage 1 Info Calcs'!F$5="Interest Only",IF(OR(I448&gt;L447,J448=""),I448,IF(J448&lt;L447,IF(J448&lt;L447,J448+I448,IF(L447+M447&gt;J448,L447+I448,L447)),IF(L447+M447&gt;J448,L447+I448,L447))),IF(H448&gt;L447,H448,IF(J448&gt;L447,IF(L447+M447&gt;J448,L447+I448,L447),J448+S448))),IF('Mortgage 1 Info Calcs'!F$5="Interest Only",'Mortgage 1 Monthly Calcs'!I448,'Mortgage 1 Monthly Calcs'!H448)),'Mortgage 1 Monthly Calcs'!L447),'Mortgage 1 Monthly Table'!N448)</f>
        <v>#VALUE!</v>
      </c>
      <c r="M448" t="str">
        <f>IF(ISBLANK('Mortgage 1 Monthly Table'!P448),IF(N447&gt;J448,IF(J448&gt;L447,J448-L447,0),IF(OR(OR(Y447&lt;0,ISTEXT(Y447)),ISTEXT('Mortgage 1 Info Calcs'!$K$4)),"",'Mortgage 1 Info Calcs'!F$21)),'Mortgage 1 Monthly Table'!P448)</f>
        <v/>
      </c>
      <c r="N448" t="str">
        <f t="shared" si="36"/>
        <v/>
      </c>
      <c r="O448" t="str">
        <f>IF(OR(OR(Y447&lt;0,ISTEXT(Y447)),ISTEXT('Mortgage 1 Info Calcs'!$K$4)),"",(O447+M448))</f>
        <v/>
      </c>
      <c r="P448">
        <f>IF(ISBLANK('Mortgage 1 Monthly Table'!T448),IF(ISTEXT(J448),0,IF(OR(Y447&lt;Q447,AND(Y447&lt;0,NOT(ISTEXT(Y447))),ISTEXT('Mortgage 1 Info Calcs'!$K$4)),IF(-Y447&gt;P447,-Y447,Y447-Q447),IF(J448="",0,'Mortgage 1 Info Calcs'!F$26))),'Mortgage 1 Monthly Table'!T448)</f>
        <v>0</v>
      </c>
      <c r="Q448" t="str">
        <f>IF(OR(OR(Y447&lt;0,ISTEXT(Y447)),ISTEXT('Mortgage 1 Info Calcs'!$K$4)),"",IF(O448&lt;0,Q447,(Q447+P448)))</f>
        <v/>
      </c>
      <c r="R448" t="str">
        <f>IF(OR(ISERROR(L448-S448),ISTEXT('Mortgage 1 Info Calcs'!$K$4)),"",L448-S448+M448)</f>
        <v/>
      </c>
      <c r="S448">
        <f>IF(OR(IF(ISERROR(ROUND((J448-Q448-'Mortgage 1 Info Calcs'!F$24)*(G448/12),2)),0,(J448-O448-Q448-'Mortgage 1 Info Calcs'!F$24)*(G448/12)),,,ISTEXT('Mortgage 1 Info Calcs'!K$4)),IF(((J448-Q448-'Mortgage 1 Info Calcs'!F$24)*(G448/12))&gt;0,((J448-Q448-'Mortgage 1 Info Calcs'!F$24)*(G448/12)),0),0)</f>
        <v>0</v>
      </c>
      <c r="T448" t="str">
        <f>IF(OR(ISERROR(SUM(R$12:R448)),(ISTEXT(T447)),(T447=(SUM(R$12:R448)))),"",SUM(R$12:R448))</f>
        <v/>
      </c>
      <c r="U448">
        <f>SUM(S$12:S448)</f>
        <v>93290.420445652606</v>
      </c>
      <c r="V448" t="e">
        <f>IF(ISBLANK('Mortgage 1 Info Calcs'!F$28),"",IF((O448+Q448)&gt;0,((O448+Q448)*G448/12)-((O448+Q448)*(('Mortgage 1 Info Calcs'!F$28)-('Mortgage 1 Info Calcs'!F$28*'Mortgage 1 Info Calcs'!G$29))/12),""))</f>
        <v>#VALUE!</v>
      </c>
      <c r="W448" t="e">
        <f>IF(ISTEXT(V448),"",SUM(V$12:V448))</f>
        <v>#VALUE!</v>
      </c>
      <c r="X448" t="str">
        <f>IF(OR(J448=Q448,ISTEXT(Y447),ISTEXT('Mortgage 1 Info Calcs'!$F$17)),"",IF(('Mortgage 1 Info Calcs'!F$18*12)&gt;C447+1,IF(C447='Mortgage 1 Info Calcs'!F$18*12,0,'Mortgage 1 Info Calcs'!F$19+Y448*('Mortgage 1 Info Calcs'!F$17)),'Mortgage 1 Info Calcs'!F$19))</f>
        <v/>
      </c>
      <c r="Y448" t="str">
        <f>IF(OR(ISERROR(J448-R448-M448),IF(ISERROR((J448-R448-M448)=0),"True",(J448-R448-M448)=0),ISTEXT('Mortgage 1 Info Calcs'!$K$4)),"",IF((J448&gt;(L448+M448)),(FV((G448/'Mortgage 1 Variables'!E$43),1,(L448+M448),-J448+Q448+'Mortgage 1 Info Calcs'!F$24,0))+Q448+'Mortgage 1 Info Calcs'!F$24+IF(I448&gt;0,0,-I448),""))</f>
        <v/>
      </c>
      <c r="Z448" s="67" t="e">
        <f>IF((FV(IF(G448=0,'Mortgage 1 Info Calcs'!F$8,G448)/12,1,PMT(IF(G448=0,'Mortgage 1 Info Calcs'!F$8,G448)/12,('Mortgage 1 Info Calcs'!F$9*12)-C447,-Z447,0),-Z447,0))&gt;0,(FV(IF(G448=0,'Mortgage 1 Info Calcs'!F$8,G448)/12,1,PMT(IF(G448=0,'Mortgage 1 Info Calcs'!F$8,G448)/12,('Mortgage 1 Info Calcs'!F$9*12)-C447,-Z447,0),-Z447,0)),0)</f>
        <v>#NUM!</v>
      </c>
      <c r="AA448" s="67" t="e">
        <f>IF(Z448&lt;=0,0,(IPMT(IF(G448=0,'Mortgage 1 Info Calcs'!F$8,G448)/12,1,('Mortgage 1 Info Calcs'!F$9*12)-C447,-Z447,0)))</f>
        <v>#NUM!</v>
      </c>
      <c r="AB448" s="67">
        <f>IF(C448&lt;('Mortgage 1 Info Calcs'!F$9*12),SUM(AA$12:AA448),0)</f>
        <v>0</v>
      </c>
      <c r="AC448" s="14">
        <v>437</v>
      </c>
      <c r="AD448" s="174">
        <f t="shared" si="37"/>
        <v>36.416666666666664</v>
      </c>
      <c r="AE448" s="174" t="str">
        <f>IF(Y448="","",IF(J$12+X448='Mortgage 2 Monthly calcs'!J$12+'Mortgage 2 Monthly calcs'!V448,"",IF(J$12+X448&gt;'Mortgage 2 Monthly calcs'!J$12+'Mortgage 2 Monthly calcs'!V448,IF(Y448+X448+'Mortgage 1 Info Calcs'!F$15&gt;'Mortgage 2 Monthly calcs'!W448+'Mortgage 2 Monthly calcs'!V448,"",C448),IF(Y448+X448&lt;'Mortgage 2 Monthly calcs'!W448+'Mortgage 2 Monthly calcs'!V448,"",C448))))</f>
        <v/>
      </c>
      <c r="AG448" s="16"/>
      <c r="AH448" s="16"/>
      <c r="AI448" s="15"/>
    </row>
    <row r="449" spans="2:35" ht="11.25" customHeight="1" x14ac:dyDescent="0.25">
      <c r="B449">
        <f t="shared" si="35"/>
        <v>36.5</v>
      </c>
      <c r="C449">
        <v>438</v>
      </c>
      <c r="E449" t="str">
        <f t="shared" si="38"/>
        <v/>
      </c>
      <c r="F449" t="str">
        <f>VLOOKUP('Mortgage 1 Variables'!D$13,'Mortgage 1 Variables'!B$8:C$19,2)</f>
        <v>Apr</v>
      </c>
      <c r="G449">
        <f>IF(ISBLANK('Mortgage 1 Monthly Table'!G449),IF(OR(J449=Q449,ISTEXT(Y448),ISTEXT('Mortgage 1 Info Calcs'!$K$4)),0,IF(('Mortgage 1 Info Calcs'!F$7*12)&gt;C448,G448,IF(C448='Mortgage 1 Info Calcs'!F$7*12,'Mortgage 1 Info Calcs'!F$8,G448))),'Mortgage 1 Monthly Table'!G449)</f>
        <v>0</v>
      </c>
      <c r="H449" t="e">
        <f>((PMT(G449/'Mortgage 1 Variables'!E$43,('Mortgage 1 Info Calcs'!F$9*'Mortgage 1 Variables'!E$43)-C448,-J449,0)))</f>
        <v>#VALUE!</v>
      </c>
      <c r="I449">
        <f>IF(OR(ISERROR(((IPMT(G449/'Mortgage 1 Variables'!E$43,1,'Mortgage 1 Info Calcs'!F$9*'Mortgage 1 Variables'!E$43,-J449+Q449+'Mortgage 1 Info Calcs'!F$24,IF('Mortgage 1 Info Calcs'!F$5="Interest Only",-J449+Q449+'Mortgage 1 Info Calcs'!F$24,0))))),(((IPMT(G449/'Mortgage 1 Variables'!E$43,1,'Mortgage 1 Info Calcs'!F$9*'Mortgage 1 Variables'!E$43,-J$12,-J$12)))=0)),0,((IPMT(G449/'Mortgage 1 Variables'!E$43,1,'Mortgage 1 Info Calcs'!F$9*'Mortgage 1 Variables'!E$43,-J449+Q449+'Mortgage 1 Info Calcs'!F$24,IF('Mortgage 1 Info Calcs'!F$5="Interest Only",-J449+Q449+'Mortgage 1 Info Calcs'!F$24,0)))))</f>
        <v>0</v>
      </c>
      <c r="J449" t="str">
        <f>IF(Y448&gt;0,IF(ISTEXT('Mortgage 1 Info Calcs'!K$4),"0",IF(ISTEXT(Y448),Y448,Y448+(IF(ISTEXT(K449),0,K449)))),0)</f>
        <v/>
      </c>
      <c r="K449">
        <f>IF(ISBLANK('Mortgage 1 Monthly Table'!L449),0,'Mortgage 1 Monthly Table'!L449)</f>
        <v>0</v>
      </c>
      <c r="L449" t="e">
        <f>IF(ISBLANK('Mortgage 1 Monthly Table'!N449),IF('Mortgage 1 Info Calcs'!F$13="Calculated",IF('Mortgage 1 Info Calcs'!F$22="Keep Same",IF('Mortgage 1 Info Calcs'!F$5="Interest Only",IF(OR(I449&gt;L448,J449=""),I449,IF(J449&lt;L448,IF(J449&lt;L448,J449+I449,IF(L448+M448&gt;J449,L448+I449,L448)),IF(L448+M448&gt;J449,L448+I449,L448))),IF(H449&gt;L448,H449,IF(J449&gt;L448,IF(L448+M448&gt;J449,L448+I449,L448),J449+S449))),IF('Mortgage 1 Info Calcs'!F$5="Interest Only",'Mortgage 1 Monthly Calcs'!I449,'Mortgage 1 Monthly Calcs'!H449)),'Mortgage 1 Monthly Calcs'!L448),'Mortgage 1 Monthly Table'!N449)</f>
        <v>#VALUE!</v>
      </c>
      <c r="M449" t="str">
        <f>IF(ISBLANK('Mortgage 1 Monthly Table'!P449),IF(N448&gt;J449,IF(J449&gt;L448,J449-L448,0),IF(OR(OR(Y448&lt;0,ISTEXT(Y448)),ISTEXT('Mortgage 1 Info Calcs'!$K$4)),"",'Mortgage 1 Info Calcs'!F$21)),'Mortgage 1 Monthly Table'!P449)</f>
        <v/>
      </c>
      <c r="N449" t="str">
        <f t="shared" si="36"/>
        <v/>
      </c>
      <c r="O449" t="str">
        <f>IF(OR(OR(Y448&lt;0,ISTEXT(Y448)),ISTEXT('Mortgage 1 Info Calcs'!$K$4)),"",(O448+M449))</f>
        <v/>
      </c>
      <c r="P449">
        <f>IF(ISBLANK('Mortgage 1 Monthly Table'!T449),IF(ISTEXT(J449),0,IF(OR(Y448&lt;Q448,AND(Y448&lt;0,NOT(ISTEXT(Y448))),ISTEXT('Mortgage 1 Info Calcs'!$K$4)),IF(-Y448&gt;P448,-Y448,Y448-Q448),IF(J449="",0,'Mortgage 1 Info Calcs'!F$26))),'Mortgage 1 Monthly Table'!T449)</f>
        <v>0</v>
      </c>
      <c r="Q449" t="str">
        <f>IF(OR(OR(Y448&lt;0,ISTEXT(Y448)),ISTEXT('Mortgage 1 Info Calcs'!$K$4)),"",IF(O449&lt;0,Q448,(Q448+P449)))</f>
        <v/>
      </c>
      <c r="R449" t="str">
        <f>IF(OR(ISERROR(L449-S449),ISTEXT('Mortgage 1 Info Calcs'!$K$4)),"",L449-S449+M449)</f>
        <v/>
      </c>
      <c r="S449">
        <f>IF(OR(IF(ISERROR(ROUND((J449-Q449-'Mortgage 1 Info Calcs'!F$24)*(G449/12),2)),0,(J449-O449-Q449-'Mortgage 1 Info Calcs'!F$24)*(G449/12)),,,ISTEXT('Mortgage 1 Info Calcs'!K$4)),IF(((J449-Q449-'Mortgage 1 Info Calcs'!F$24)*(G449/12))&gt;0,((J449-Q449-'Mortgage 1 Info Calcs'!F$24)*(G449/12)),0),0)</f>
        <v>0</v>
      </c>
      <c r="T449" t="str">
        <f>IF(OR(ISERROR(SUM(R$12:R449)),(ISTEXT(T448)),(T448=(SUM(R$12:R449)))),"",SUM(R$12:R449))</f>
        <v/>
      </c>
      <c r="U449">
        <f>SUM(S$12:S449)</f>
        <v>93290.420445652606</v>
      </c>
      <c r="V449" t="e">
        <f>IF(ISBLANK('Mortgage 1 Info Calcs'!F$28),"",IF((O449+Q449)&gt;0,((O449+Q449)*G449/12)-((O449+Q449)*(('Mortgage 1 Info Calcs'!F$28)-('Mortgage 1 Info Calcs'!F$28*'Mortgage 1 Info Calcs'!G$29))/12),""))</f>
        <v>#VALUE!</v>
      </c>
      <c r="W449" t="e">
        <f>IF(ISTEXT(V449),"",SUM(V$12:V449))</f>
        <v>#VALUE!</v>
      </c>
      <c r="X449" t="str">
        <f>IF(OR(J449=Q449,ISTEXT(Y448),ISTEXT('Mortgage 1 Info Calcs'!$F$17)),"",IF(('Mortgage 1 Info Calcs'!F$18*12)&gt;C448+1,IF(C448='Mortgage 1 Info Calcs'!F$18*12,0,'Mortgage 1 Info Calcs'!F$19+Y449*('Mortgage 1 Info Calcs'!F$17)),'Mortgage 1 Info Calcs'!F$19))</f>
        <v/>
      </c>
      <c r="Y449" t="str">
        <f>IF(OR(ISERROR(J449-R449-M449),IF(ISERROR((J449-R449-M449)=0),"True",(J449-R449-M449)=0),ISTEXT('Mortgage 1 Info Calcs'!$K$4)),"",IF((J449&gt;(L449+M449)),(FV((G449/'Mortgage 1 Variables'!E$43),1,(L449+M449),-J449+Q449+'Mortgage 1 Info Calcs'!F$24,0))+Q449+'Mortgage 1 Info Calcs'!F$24+IF(I449&gt;0,0,-I449),""))</f>
        <v/>
      </c>
      <c r="Z449" s="67" t="e">
        <f>IF((FV(IF(G449=0,'Mortgage 1 Info Calcs'!F$8,G449)/12,1,PMT(IF(G449=0,'Mortgage 1 Info Calcs'!F$8,G449)/12,('Mortgage 1 Info Calcs'!F$9*12)-C448,-Z448,0),-Z448,0))&gt;0,(FV(IF(G449=0,'Mortgage 1 Info Calcs'!F$8,G449)/12,1,PMT(IF(G449=0,'Mortgage 1 Info Calcs'!F$8,G449)/12,('Mortgage 1 Info Calcs'!F$9*12)-C448,-Z448,0),-Z448,0)),0)</f>
        <v>#NUM!</v>
      </c>
      <c r="AA449" s="67" t="e">
        <f>IF(Z449&lt;=0,0,(IPMT(IF(G449=0,'Mortgage 1 Info Calcs'!F$8,G449)/12,1,('Mortgage 1 Info Calcs'!F$9*12)-C448,-Z448,0)))</f>
        <v>#NUM!</v>
      </c>
      <c r="AB449" s="67">
        <f>IF(C449&lt;('Mortgage 1 Info Calcs'!F$9*12),SUM(AA$12:AA449),0)</f>
        <v>0</v>
      </c>
      <c r="AC449" s="14">
        <v>438</v>
      </c>
      <c r="AD449" s="174">
        <f t="shared" si="37"/>
        <v>36.5</v>
      </c>
      <c r="AE449" s="174" t="str">
        <f>IF(Y449="","",IF(J$12+X449='Mortgage 2 Monthly calcs'!J$12+'Mortgage 2 Monthly calcs'!V449,"",IF(J$12+X449&gt;'Mortgage 2 Monthly calcs'!J$12+'Mortgage 2 Monthly calcs'!V449,IF(Y449+X449+'Mortgage 1 Info Calcs'!F$15&gt;'Mortgage 2 Monthly calcs'!W449+'Mortgage 2 Monthly calcs'!V449,"",C449),IF(Y449+X449&lt;'Mortgage 2 Monthly calcs'!W449+'Mortgage 2 Monthly calcs'!V449,"",C449))))</f>
        <v/>
      </c>
      <c r="AG449" s="16"/>
      <c r="AH449" s="16"/>
      <c r="AI449" s="15"/>
    </row>
    <row r="450" spans="2:35" ht="11.25" customHeight="1" x14ac:dyDescent="0.25">
      <c r="B450">
        <f t="shared" si="35"/>
        <v>36.583333333333336</v>
      </c>
      <c r="C450">
        <v>439</v>
      </c>
      <c r="E450" t="str">
        <f t="shared" si="38"/>
        <v/>
      </c>
      <c r="F450" t="str">
        <f>VLOOKUP('Mortgage 1 Variables'!D$14,'Mortgage 1 Variables'!B$8:C$19,2)</f>
        <v>May</v>
      </c>
      <c r="G450">
        <f>IF(ISBLANK('Mortgage 1 Monthly Table'!G450),IF(OR(J450=Q450,ISTEXT(Y449),ISTEXT('Mortgage 1 Info Calcs'!$K$4)),0,IF(('Mortgage 1 Info Calcs'!F$7*12)&gt;C449,G449,IF(C449='Mortgage 1 Info Calcs'!F$7*12,'Mortgage 1 Info Calcs'!F$8,G449))),'Mortgage 1 Monthly Table'!G450)</f>
        <v>0</v>
      </c>
      <c r="H450" t="e">
        <f>((PMT(G450/'Mortgage 1 Variables'!E$43,('Mortgage 1 Info Calcs'!F$9*'Mortgage 1 Variables'!E$43)-C449,-J450,0)))</f>
        <v>#VALUE!</v>
      </c>
      <c r="I450">
        <f>IF(OR(ISERROR(((IPMT(G450/'Mortgage 1 Variables'!E$43,1,'Mortgage 1 Info Calcs'!F$9*'Mortgage 1 Variables'!E$43,-J450+Q450+'Mortgage 1 Info Calcs'!F$24,IF('Mortgage 1 Info Calcs'!F$5="Interest Only",-J450+Q450+'Mortgage 1 Info Calcs'!F$24,0))))),(((IPMT(G450/'Mortgage 1 Variables'!E$43,1,'Mortgage 1 Info Calcs'!F$9*'Mortgage 1 Variables'!E$43,-J$12,-J$12)))=0)),0,((IPMT(G450/'Mortgage 1 Variables'!E$43,1,'Mortgage 1 Info Calcs'!F$9*'Mortgage 1 Variables'!E$43,-J450+Q450+'Mortgage 1 Info Calcs'!F$24,IF('Mortgage 1 Info Calcs'!F$5="Interest Only",-J450+Q450+'Mortgage 1 Info Calcs'!F$24,0)))))</f>
        <v>0</v>
      </c>
      <c r="J450" t="str">
        <f>IF(Y449&gt;0,IF(ISTEXT('Mortgage 1 Info Calcs'!K$4),"0",IF(ISTEXT(Y449),Y449,Y449+(IF(ISTEXT(K450),0,K450)))),0)</f>
        <v/>
      </c>
      <c r="K450">
        <f>IF(ISBLANK('Mortgage 1 Monthly Table'!L450),0,'Mortgage 1 Monthly Table'!L450)</f>
        <v>0</v>
      </c>
      <c r="L450" t="e">
        <f>IF(ISBLANK('Mortgage 1 Monthly Table'!N450),IF('Mortgage 1 Info Calcs'!F$13="Calculated",IF('Mortgage 1 Info Calcs'!F$22="Keep Same",IF('Mortgage 1 Info Calcs'!F$5="Interest Only",IF(OR(I450&gt;L449,J450=""),I450,IF(J450&lt;L449,IF(J450&lt;L449,J450+I450,IF(L449+M449&gt;J450,L449+I450,L449)),IF(L449+M449&gt;J450,L449+I450,L449))),IF(H450&gt;L449,H450,IF(J450&gt;L449,IF(L449+M449&gt;J450,L449+I450,L449),J450+S450))),IF('Mortgage 1 Info Calcs'!F$5="Interest Only",'Mortgage 1 Monthly Calcs'!I450,'Mortgage 1 Monthly Calcs'!H450)),'Mortgage 1 Monthly Calcs'!L449),'Mortgage 1 Monthly Table'!N450)</f>
        <v>#VALUE!</v>
      </c>
      <c r="M450" t="str">
        <f>IF(ISBLANK('Mortgage 1 Monthly Table'!P450),IF(N449&gt;J450,IF(J450&gt;L449,J450-L449,0),IF(OR(OR(Y449&lt;0,ISTEXT(Y449)),ISTEXT('Mortgage 1 Info Calcs'!$K$4)),"",'Mortgage 1 Info Calcs'!F$21)),'Mortgage 1 Monthly Table'!P450)</f>
        <v/>
      </c>
      <c r="N450" t="str">
        <f t="shared" si="36"/>
        <v/>
      </c>
      <c r="O450" t="str">
        <f>IF(OR(OR(Y449&lt;0,ISTEXT(Y449)),ISTEXT('Mortgage 1 Info Calcs'!$K$4)),"",(O449+M450))</f>
        <v/>
      </c>
      <c r="P450">
        <f>IF(ISBLANK('Mortgage 1 Monthly Table'!T450),IF(ISTEXT(J450),0,IF(OR(Y449&lt;Q449,AND(Y449&lt;0,NOT(ISTEXT(Y449))),ISTEXT('Mortgage 1 Info Calcs'!$K$4)),IF(-Y449&gt;P449,-Y449,Y449-Q449),IF(J450="",0,'Mortgage 1 Info Calcs'!F$26))),'Mortgage 1 Monthly Table'!T450)</f>
        <v>0</v>
      </c>
      <c r="Q450" t="str">
        <f>IF(OR(OR(Y449&lt;0,ISTEXT(Y449)),ISTEXT('Mortgage 1 Info Calcs'!$K$4)),"",IF(O450&lt;0,Q449,(Q449+P450)))</f>
        <v/>
      </c>
      <c r="R450" t="str">
        <f>IF(OR(ISERROR(L450-S450),ISTEXT('Mortgage 1 Info Calcs'!$K$4)),"",L450-S450+M450)</f>
        <v/>
      </c>
      <c r="S450">
        <f>IF(OR(IF(ISERROR(ROUND((J450-Q450-'Mortgage 1 Info Calcs'!F$24)*(G450/12),2)),0,(J450-O450-Q450-'Mortgage 1 Info Calcs'!F$24)*(G450/12)),,,ISTEXT('Mortgage 1 Info Calcs'!K$4)),IF(((J450-Q450-'Mortgage 1 Info Calcs'!F$24)*(G450/12))&gt;0,((J450-Q450-'Mortgage 1 Info Calcs'!F$24)*(G450/12)),0),0)</f>
        <v>0</v>
      </c>
      <c r="T450" t="str">
        <f>IF(OR(ISERROR(SUM(R$12:R450)),(ISTEXT(T449)),(T449=(SUM(R$12:R450)))),"",SUM(R$12:R450))</f>
        <v/>
      </c>
      <c r="U450">
        <f>SUM(S$12:S450)</f>
        <v>93290.420445652606</v>
      </c>
      <c r="V450" t="e">
        <f>IF(ISBLANK('Mortgage 1 Info Calcs'!F$28),"",IF((O450+Q450)&gt;0,((O450+Q450)*G450/12)-((O450+Q450)*(('Mortgage 1 Info Calcs'!F$28)-('Mortgage 1 Info Calcs'!F$28*'Mortgage 1 Info Calcs'!G$29))/12),""))</f>
        <v>#VALUE!</v>
      </c>
      <c r="W450" t="e">
        <f>IF(ISTEXT(V450),"",SUM(V$12:V450))</f>
        <v>#VALUE!</v>
      </c>
      <c r="X450" t="str">
        <f>IF(OR(J450=Q450,ISTEXT(Y449),ISTEXT('Mortgage 1 Info Calcs'!$F$17)),"",IF(('Mortgage 1 Info Calcs'!F$18*12)&gt;C449+1,IF(C449='Mortgage 1 Info Calcs'!F$18*12,0,'Mortgage 1 Info Calcs'!F$19+Y450*('Mortgage 1 Info Calcs'!F$17)),'Mortgage 1 Info Calcs'!F$19))</f>
        <v/>
      </c>
      <c r="Y450" t="str">
        <f>IF(OR(ISERROR(J450-R450-M450),IF(ISERROR((J450-R450-M450)=0),"True",(J450-R450-M450)=0),ISTEXT('Mortgage 1 Info Calcs'!$K$4)),"",IF((J450&gt;(L450+M450)),(FV((G450/'Mortgage 1 Variables'!E$43),1,(L450+M450),-J450+Q450+'Mortgage 1 Info Calcs'!F$24,0))+Q450+'Mortgage 1 Info Calcs'!F$24+IF(I450&gt;0,0,-I450),""))</f>
        <v/>
      </c>
      <c r="Z450" s="67" t="e">
        <f>IF((FV(IF(G450=0,'Mortgage 1 Info Calcs'!F$8,G450)/12,1,PMT(IF(G450=0,'Mortgage 1 Info Calcs'!F$8,G450)/12,('Mortgage 1 Info Calcs'!F$9*12)-C449,-Z449,0),-Z449,0))&gt;0,(FV(IF(G450=0,'Mortgage 1 Info Calcs'!F$8,G450)/12,1,PMT(IF(G450=0,'Mortgage 1 Info Calcs'!F$8,G450)/12,('Mortgage 1 Info Calcs'!F$9*12)-C449,-Z449,0),-Z449,0)),0)</f>
        <v>#NUM!</v>
      </c>
      <c r="AA450" s="67" t="e">
        <f>IF(Z450&lt;=0,0,(IPMT(IF(G450=0,'Mortgage 1 Info Calcs'!F$8,G450)/12,1,('Mortgage 1 Info Calcs'!F$9*12)-C449,-Z449,0)))</f>
        <v>#NUM!</v>
      </c>
      <c r="AB450" s="67">
        <f>IF(C450&lt;('Mortgage 1 Info Calcs'!F$9*12),SUM(AA$12:AA450),0)</f>
        <v>0</v>
      </c>
      <c r="AC450" s="14">
        <v>439</v>
      </c>
      <c r="AD450" s="174">
        <f t="shared" si="37"/>
        <v>36.583333333333336</v>
      </c>
      <c r="AE450" s="174" t="str">
        <f>IF(Y450="","",IF(J$12+X450='Mortgage 2 Monthly calcs'!J$12+'Mortgage 2 Monthly calcs'!V450,"",IF(J$12+X450&gt;'Mortgage 2 Monthly calcs'!J$12+'Mortgage 2 Monthly calcs'!V450,IF(Y450+X450+'Mortgage 1 Info Calcs'!F$15&gt;'Mortgage 2 Monthly calcs'!W450+'Mortgage 2 Monthly calcs'!V450,"",C450),IF(Y450+X450&lt;'Mortgage 2 Monthly calcs'!W450+'Mortgage 2 Monthly calcs'!V450,"",C450))))</f>
        <v/>
      </c>
      <c r="AG450" s="16"/>
      <c r="AH450" s="16"/>
      <c r="AI450" s="15"/>
    </row>
    <row r="451" spans="2:35" ht="11.25" customHeight="1" x14ac:dyDescent="0.25">
      <c r="B451">
        <f t="shared" si="35"/>
        <v>36.666666666666664</v>
      </c>
      <c r="C451">
        <v>440</v>
      </c>
      <c r="E451" t="str">
        <f t="shared" si="38"/>
        <v/>
      </c>
      <c r="F451" t="str">
        <f>VLOOKUP('Mortgage 1 Variables'!D$15,'Mortgage 1 Variables'!B$8:C$19,2)</f>
        <v>Jun</v>
      </c>
      <c r="G451">
        <f>IF(ISBLANK('Mortgage 1 Monthly Table'!G451),IF(OR(J451=Q451,ISTEXT(Y450),ISTEXT('Mortgage 1 Info Calcs'!$K$4)),0,IF(('Mortgage 1 Info Calcs'!F$7*12)&gt;C450,G450,IF(C450='Mortgage 1 Info Calcs'!F$7*12,'Mortgage 1 Info Calcs'!F$8,G450))),'Mortgage 1 Monthly Table'!G451)</f>
        <v>0</v>
      </c>
      <c r="H451" t="e">
        <f>((PMT(G451/'Mortgage 1 Variables'!E$43,('Mortgage 1 Info Calcs'!F$9*'Mortgage 1 Variables'!E$43)-C450,-J451,0)))</f>
        <v>#VALUE!</v>
      </c>
      <c r="I451">
        <f>IF(OR(ISERROR(((IPMT(G451/'Mortgage 1 Variables'!E$43,1,'Mortgage 1 Info Calcs'!F$9*'Mortgage 1 Variables'!E$43,-J451+Q451+'Mortgage 1 Info Calcs'!F$24,IF('Mortgage 1 Info Calcs'!F$5="Interest Only",-J451+Q451+'Mortgage 1 Info Calcs'!F$24,0))))),(((IPMT(G451/'Mortgage 1 Variables'!E$43,1,'Mortgage 1 Info Calcs'!F$9*'Mortgage 1 Variables'!E$43,-J$12,-J$12)))=0)),0,((IPMT(G451/'Mortgage 1 Variables'!E$43,1,'Mortgage 1 Info Calcs'!F$9*'Mortgage 1 Variables'!E$43,-J451+Q451+'Mortgage 1 Info Calcs'!F$24,IF('Mortgage 1 Info Calcs'!F$5="Interest Only",-J451+Q451+'Mortgage 1 Info Calcs'!F$24,0)))))</f>
        <v>0</v>
      </c>
      <c r="J451" t="str">
        <f>IF(Y450&gt;0,IF(ISTEXT('Mortgage 1 Info Calcs'!K$4),"0",IF(ISTEXT(Y450),Y450,Y450+(IF(ISTEXT(K451),0,K451)))),0)</f>
        <v/>
      </c>
      <c r="K451">
        <f>IF(ISBLANK('Mortgage 1 Monthly Table'!L451),0,'Mortgage 1 Monthly Table'!L451)</f>
        <v>0</v>
      </c>
      <c r="L451" t="e">
        <f>IF(ISBLANK('Mortgage 1 Monthly Table'!N451),IF('Mortgage 1 Info Calcs'!F$13="Calculated",IF('Mortgage 1 Info Calcs'!F$22="Keep Same",IF('Mortgage 1 Info Calcs'!F$5="Interest Only",IF(OR(I451&gt;L450,J451=""),I451,IF(J451&lt;L450,IF(J451&lt;L450,J451+I451,IF(L450+M450&gt;J451,L450+I451,L450)),IF(L450+M450&gt;J451,L450+I451,L450))),IF(H451&gt;L450,H451,IF(J451&gt;L450,IF(L450+M450&gt;J451,L450+I451,L450),J451+S451))),IF('Mortgage 1 Info Calcs'!F$5="Interest Only",'Mortgage 1 Monthly Calcs'!I451,'Mortgage 1 Monthly Calcs'!H451)),'Mortgage 1 Monthly Calcs'!L450),'Mortgage 1 Monthly Table'!N451)</f>
        <v>#VALUE!</v>
      </c>
      <c r="M451" t="str">
        <f>IF(ISBLANK('Mortgage 1 Monthly Table'!P451),IF(N450&gt;J451,IF(J451&gt;L450,J451-L450,0),IF(OR(OR(Y450&lt;0,ISTEXT(Y450)),ISTEXT('Mortgage 1 Info Calcs'!$K$4)),"",'Mortgage 1 Info Calcs'!F$21)),'Mortgage 1 Monthly Table'!P451)</f>
        <v/>
      </c>
      <c r="N451" t="str">
        <f t="shared" si="36"/>
        <v/>
      </c>
      <c r="O451" t="str">
        <f>IF(OR(OR(Y450&lt;0,ISTEXT(Y450)),ISTEXT('Mortgage 1 Info Calcs'!$K$4)),"",(O450+M451))</f>
        <v/>
      </c>
      <c r="P451">
        <f>IF(ISBLANK('Mortgage 1 Monthly Table'!T451),IF(ISTEXT(J451),0,IF(OR(Y450&lt;Q450,AND(Y450&lt;0,NOT(ISTEXT(Y450))),ISTEXT('Mortgage 1 Info Calcs'!$K$4)),IF(-Y450&gt;P450,-Y450,Y450-Q450),IF(J451="",0,'Mortgage 1 Info Calcs'!F$26))),'Mortgage 1 Monthly Table'!T451)</f>
        <v>0</v>
      </c>
      <c r="Q451" t="str">
        <f>IF(OR(OR(Y450&lt;0,ISTEXT(Y450)),ISTEXT('Mortgage 1 Info Calcs'!$K$4)),"",IF(O451&lt;0,Q450,(Q450+P451)))</f>
        <v/>
      </c>
      <c r="R451" t="str">
        <f>IF(OR(ISERROR(L451-S451),ISTEXT('Mortgage 1 Info Calcs'!$K$4)),"",L451-S451+M451)</f>
        <v/>
      </c>
      <c r="S451">
        <f>IF(OR(IF(ISERROR(ROUND((J451-Q451-'Mortgage 1 Info Calcs'!F$24)*(G451/12),2)),0,(J451-O451-Q451-'Mortgage 1 Info Calcs'!F$24)*(G451/12)),,,ISTEXT('Mortgage 1 Info Calcs'!K$4)),IF(((J451-Q451-'Mortgage 1 Info Calcs'!F$24)*(G451/12))&gt;0,((J451-Q451-'Mortgage 1 Info Calcs'!F$24)*(G451/12)),0),0)</f>
        <v>0</v>
      </c>
      <c r="T451" t="str">
        <f>IF(OR(ISERROR(SUM(R$12:R451)),(ISTEXT(T450)),(T450=(SUM(R$12:R451)))),"",SUM(R$12:R451))</f>
        <v/>
      </c>
      <c r="U451">
        <f>SUM(S$12:S451)</f>
        <v>93290.420445652606</v>
      </c>
      <c r="V451" t="e">
        <f>IF(ISBLANK('Mortgage 1 Info Calcs'!F$28),"",IF((O451+Q451)&gt;0,((O451+Q451)*G451/12)-((O451+Q451)*(('Mortgage 1 Info Calcs'!F$28)-('Mortgage 1 Info Calcs'!F$28*'Mortgage 1 Info Calcs'!G$29))/12),""))</f>
        <v>#VALUE!</v>
      </c>
      <c r="W451" t="e">
        <f>IF(ISTEXT(V451),"",SUM(V$12:V451))</f>
        <v>#VALUE!</v>
      </c>
      <c r="X451" t="str">
        <f>IF(OR(J451=Q451,ISTEXT(Y450),ISTEXT('Mortgage 1 Info Calcs'!$F$17)),"",IF(('Mortgage 1 Info Calcs'!F$18*12)&gt;C450+1,IF(C450='Mortgage 1 Info Calcs'!F$18*12,0,'Mortgage 1 Info Calcs'!F$19+Y451*('Mortgage 1 Info Calcs'!F$17)),'Mortgage 1 Info Calcs'!F$19))</f>
        <v/>
      </c>
      <c r="Y451" t="str">
        <f>IF(OR(ISERROR(J451-R451-M451),IF(ISERROR((J451-R451-M451)=0),"True",(J451-R451-M451)=0),ISTEXT('Mortgage 1 Info Calcs'!$K$4)),"",IF((J451&gt;(L451+M451)),(FV((G451/'Mortgage 1 Variables'!E$43),1,(L451+M451),-J451+Q451+'Mortgage 1 Info Calcs'!F$24,0))+Q451+'Mortgage 1 Info Calcs'!F$24+IF(I451&gt;0,0,-I451),""))</f>
        <v/>
      </c>
      <c r="Z451" s="67" t="e">
        <f>IF((FV(IF(G451=0,'Mortgage 1 Info Calcs'!F$8,G451)/12,1,PMT(IF(G451=0,'Mortgage 1 Info Calcs'!F$8,G451)/12,('Mortgage 1 Info Calcs'!F$9*12)-C450,-Z450,0),-Z450,0))&gt;0,(FV(IF(G451=0,'Mortgage 1 Info Calcs'!F$8,G451)/12,1,PMT(IF(G451=0,'Mortgage 1 Info Calcs'!F$8,G451)/12,('Mortgage 1 Info Calcs'!F$9*12)-C450,-Z450,0),-Z450,0)),0)</f>
        <v>#NUM!</v>
      </c>
      <c r="AA451" s="67" t="e">
        <f>IF(Z451&lt;=0,0,(IPMT(IF(G451=0,'Mortgage 1 Info Calcs'!F$8,G451)/12,1,('Mortgage 1 Info Calcs'!F$9*12)-C450,-Z450,0)))</f>
        <v>#NUM!</v>
      </c>
      <c r="AB451" s="67">
        <f>IF(C451&lt;('Mortgage 1 Info Calcs'!F$9*12),SUM(AA$12:AA451),0)</f>
        <v>0</v>
      </c>
      <c r="AC451" s="14">
        <v>440</v>
      </c>
      <c r="AD451" s="174">
        <f t="shared" si="37"/>
        <v>36.666666666666664</v>
      </c>
      <c r="AE451" s="174" t="str">
        <f>IF(Y451="","",IF(J$12+X451='Mortgage 2 Monthly calcs'!J$12+'Mortgage 2 Monthly calcs'!V451,"",IF(J$12+X451&gt;'Mortgage 2 Monthly calcs'!J$12+'Mortgage 2 Monthly calcs'!V451,IF(Y451+X451+'Mortgage 1 Info Calcs'!F$15&gt;'Mortgage 2 Monthly calcs'!W451+'Mortgage 2 Monthly calcs'!V451,"",C451),IF(Y451+X451&lt;'Mortgage 2 Monthly calcs'!W451+'Mortgage 2 Monthly calcs'!V451,"",C451))))</f>
        <v/>
      </c>
      <c r="AG451" s="16"/>
      <c r="AH451" s="16"/>
      <c r="AI451" s="15"/>
    </row>
    <row r="452" spans="2:35" ht="11.25" customHeight="1" x14ac:dyDescent="0.25">
      <c r="B452">
        <f t="shared" si="35"/>
        <v>36.75</v>
      </c>
      <c r="C452">
        <v>441</v>
      </c>
      <c r="E452" t="str">
        <f t="shared" si="38"/>
        <v/>
      </c>
      <c r="F452" t="str">
        <f>VLOOKUP('Mortgage 1 Variables'!D$16,'Mortgage 1 Variables'!B$8:C$19,2)</f>
        <v>Jul</v>
      </c>
      <c r="G452">
        <f>IF(ISBLANK('Mortgage 1 Monthly Table'!G452),IF(OR(J452=Q452,ISTEXT(Y451),ISTEXT('Mortgage 1 Info Calcs'!$K$4)),0,IF(('Mortgage 1 Info Calcs'!F$7*12)&gt;C451,G451,IF(C451='Mortgage 1 Info Calcs'!F$7*12,'Mortgage 1 Info Calcs'!F$8,G451))),'Mortgage 1 Monthly Table'!G452)</f>
        <v>0</v>
      </c>
      <c r="H452" t="e">
        <f>((PMT(G452/'Mortgage 1 Variables'!E$43,('Mortgage 1 Info Calcs'!F$9*'Mortgage 1 Variables'!E$43)-C451,-J452,0)))</f>
        <v>#VALUE!</v>
      </c>
      <c r="I452">
        <f>IF(OR(ISERROR(((IPMT(G452/'Mortgage 1 Variables'!E$43,1,'Mortgage 1 Info Calcs'!F$9*'Mortgage 1 Variables'!E$43,-J452+Q452+'Mortgage 1 Info Calcs'!F$24,IF('Mortgage 1 Info Calcs'!F$5="Interest Only",-J452+Q452+'Mortgage 1 Info Calcs'!F$24,0))))),(((IPMT(G452/'Mortgage 1 Variables'!E$43,1,'Mortgage 1 Info Calcs'!F$9*'Mortgage 1 Variables'!E$43,-J$12,-J$12)))=0)),0,((IPMT(G452/'Mortgage 1 Variables'!E$43,1,'Mortgage 1 Info Calcs'!F$9*'Mortgage 1 Variables'!E$43,-J452+Q452+'Mortgage 1 Info Calcs'!F$24,IF('Mortgage 1 Info Calcs'!F$5="Interest Only",-J452+Q452+'Mortgage 1 Info Calcs'!F$24,0)))))</f>
        <v>0</v>
      </c>
      <c r="J452" t="str">
        <f>IF(Y451&gt;0,IF(ISTEXT('Mortgage 1 Info Calcs'!K$4),"0",IF(ISTEXT(Y451),Y451,Y451+(IF(ISTEXT(K452),0,K452)))),0)</f>
        <v/>
      </c>
      <c r="K452">
        <f>IF(ISBLANK('Mortgage 1 Monthly Table'!L452),0,'Mortgage 1 Monthly Table'!L452)</f>
        <v>0</v>
      </c>
      <c r="L452" t="e">
        <f>IF(ISBLANK('Mortgage 1 Monthly Table'!N452),IF('Mortgage 1 Info Calcs'!F$13="Calculated",IF('Mortgage 1 Info Calcs'!F$22="Keep Same",IF('Mortgage 1 Info Calcs'!F$5="Interest Only",IF(OR(I452&gt;L451,J452=""),I452,IF(J452&lt;L451,IF(J452&lt;L451,J452+I452,IF(L451+M451&gt;J452,L451+I452,L451)),IF(L451+M451&gt;J452,L451+I452,L451))),IF(H452&gt;L451,H452,IF(J452&gt;L451,IF(L451+M451&gt;J452,L451+I452,L451),J452+S452))),IF('Mortgage 1 Info Calcs'!F$5="Interest Only",'Mortgage 1 Monthly Calcs'!I452,'Mortgage 1 Monthly Calcs'!H452)),'Mortgage 1 Monthly Calcs'!L451),'Mortgage 1 Monthly Table'!N452)</f>
        <v>#VALUE!</v>
      </c>
      <c r="M452" t="str">
        <f>IF(ISBLANK('Mortgage 1 Monthly Table'!P452),IF(N451&gt;J452,IF(J452&gt;L451,J452-L451,0),IF(OR(OR(Y451&lt;0,ISTEXT(Y451)),ISTEXT('Mortgage 1 Info Calcs'!$K$4)),"",'Mortgage 1 Info Calcs'!F$21)),'Mortgage 1 Monthly Table'!P452)</f>
        <v/>
      </c>
      <c r="N452" t="str">
        <f t="shared" si="36"/>
        <v/>
      </c>
      <c r="O452" t="str">
        <f>IF(OR(OR(Y451&lt;0,ISTEXT(Y451)),ISTEXT('Mortgage 1 Info Calcs'!$K$4)),"",(O451+M452))</f>
        <v/>
      </c>
      <c r="P452">
        <f>IF(ISBLANK('Mortgage 1 Monthly Table'!T452),IF(ISTEXT(J452),0,IF(OR(Y451&lt;Q451,AND(Y451&lt;0,NOT(ISTEXT(Y451))),ISTEXT('Mortgage 1 Info Calcs'!$K$4)),IF(-Y451&gt;P451,-Y451,Y451-Q451),IF(J452="",0,'Mortgage 1 Info Calcs'!F$26))),'Mortgage 1 Monthly Table'!T452)</f>
        <v>0</v>
      </c>
      <c r="Q452" t="str">
        <f>IF(OR(OR(Y451&lt;0,ISTEXT(Y451)),ISTEXT('Mortgage 1 Info Calcs'!$K$4)),"",IF(O452&lt;0,Q451,(Q451+P452)))</f>
        <v/>
      </c>
      <c r="R452" t="str">
        <f>IF(OR(ISERROR(L452-S452),ISTEXT('Mortgage 1 Info Calcs'!$K$4)),"",L452-S452+M452)</f>
        <v/>
      </c>
      <c r="S452">
        <f>IF(OR(IF(ISERROR(ROUND((J452-Q452-'Mortgage 1 Info Calcs'!F$24)*(G452/12),2)),0,(J452-O452-Q452-'Mortgage 1 Info Calcs'!F$24)*(G452/12)),,,ISTEXT('Mortgage 1 Info Calcs'!K$4)),IF(((J452-Q452-'Mortgage 1 Info Calcs'!F$24)*(G452/12))&gt;0,((J452-Q452-'Mortgage 1 Info Calcs'!F$24)*(G452/12)),0),0)</f>
        <v>0</v>
      </c>
      <c r="T452" t="str">
        <f>IF(OR(ISERROR(SUM(R$12:R452)),(ISTEXT(T451)),(T451=(SUM(R$12:R452)))),"",SUM(R$12:R452))</f>
        <v/>
      </c>
      <c r="U452">
        <f>SUM(S$12:S452)</f>
        <v>93290.420445652606</v>
      </c>
      <c r="V452" t="e">
        <f>IF(ISBLANK('Mortgage 1 Info Calcs'!F$28),"",IF((O452+Q452)&gt;0,((O452+Q452)*G452/12)-((O452+Q452)*(('Mortgage 1 Info Calcs'!F$28)-('Mortgage 1 Info Calcs'!F$28*'Mortgage 1 Info Calcs'!G$29))/12),""))</f>
        <v>#VALUE!</v>
      </c>
      <c r="W452" t="e">
        <f>IF(ISTEXT(V452),"",SUM(V$12:V452))</f>
        <v>#VALUE!</v>
      </c>
      <c r="X452" t="str">
        <f>IF(OR(J452=Q452,ISTEXT(Y451),ISTEXT('Mortgage 1 Info Calcs'!$F$17)),"",IF(('Mortgage 1 Info Calcs'!F$18*12)&gt;C451+1,IF(C451='Mortgage 1 Info Calcs'!F$18*12,0,'Mortgage 1 Info Calcs'!F$19+Y452*('Mortgage 1 Info Calcs'!F$17)),'Mortgage 1 Info Calcs'!F$19))</f>
        <v/>
      </c>
      <c r="Y452" t="str">
        <f>IF(OR(ISERROR(J452-R452-M452),IF(ISERROR((J452-R452-M452)=0),"True",(J452-R452-M452)=0),ISTEXT('Mortgage 1 Info Calcs'!$K$4)),"",IF((J452&gt;(L452+M452)),(FV((G452/'Mortgage 1 Variables'!E$43),1,(L452+M452),-J452+Q452+'Mortgage 1 Info Calcs'!F$24,0))+Q452+'Mortgage 1 Info Calcs'!F$24+IF(I452&gt;0,0,-I452),""))</f>
        <v/>
      </c>
      <c r="Z452" s="67" t="e">
        <f>IF((FV(IF(G452=0,'Mortgage 1 Info Calcs'!F$8,G452)/12,1,PMT(IF(G452=0,'Mortgage 1 Info Calcs'!F$8,G452)/12,('Mortgage 1 Info Calcs'!F$9*12)-C451,-Z451,0),-Z451,0))&gt;0,(FV(IF(G452=0,'Mortgage 1 Info Calcs'!F$8,G452)/12,1,PMT(IF(G452=0,'Mortgage 1 Info Calcs'!F$8,G452)/12,('Mortgage 1 Info Calcs'!F$9*12)-C451,-Z451,0),-Z451,0)),0)</f>
        <v>#NUM!</v>
      </c>
      <c r="AA452" s="67" t="e">
        <f>IF(Z452&lt;=0,0,(IPMT(IF(G452=0,'Mortgage 1 Info Calcs'!F$8,G452)/12,1,('Mortgage 1 Info Calcs'!F$9*12)-C451,-Z451,0)))</f>
        <v>#NUM!</v>
      </c>
      <c r="AB452" s="67">
        <f>IF(C452&lt;('Mortgage 1 Info Calcs'!F$9*12),SUM(AA$12:AA452),0)</f>
        <v>0</v>
      </c>
      <c r="AC452" s="14">
        <v>441</v>
      </c>
      <c r="AD452" s="174">
        <f t="shared" si="37"/>
        <v>36.75</v>
      </c>
      <c r="AE452" s="174" t="str">
        <f>IF(Y452="","",IF(J$12+X452='Mortgage 2 Monthly calcs'!J$12+'Mortgage 2 Monthly calcs'!V452,"",IF(J$12+X452&gt;'Mortgage 2 Monthly calcs'!J$12+'Mortgage 2 Monthly calcs'!V452,IF(Y452+X452+'Mortgage 1 Info Calcs'!F$15&gt;'Mortgage 2 Monthly calcs'!W452+'Mortgage 2 Monthly calcs'!V452,"",C452),IF(Y452+X452&lt;'Mortgage 2 Monthly calcs'!W452+'Mortgage 2 Monthly calcs'!V452,"",C452))))</f>
        <v/>
      </c>
      <c r="AG452" s="16"/>
      <c r="AH452" s="16"/>
      <c r="AI452" s="15"/>
    </row>
    <row r="453" spans="2:35" ht="11.25" customHeight="1" x14ac:dyDescent="0.25">
      <c r="B453">
        <f t="shared" si="35"/>
        <v>36.833333333333336</v>
      </c>
      <c r="C453">
        <v>442</v>
      </c>
      <c r="E453" t="str">
        <f t="shared" si="38"/>
        <v/>
      </c>
      <c r="F453" t="str">
        <f>VLOOKUP('Mortgage 1 Variables'!D$17,'Mortgage 1 Variables'!B$8:C$19,2)</f>
        <v>Aug</v>
      </c>
      <c r="G453">
        <f>IF(ISBLANK('Mortgage 1 Monthly Table'!G453),IF(OR(J453=Q453,ISTEXT(Y452),ISTEXT('Mortgage 1 Info Calcs'!$K$4)),0,IF(('Mortgage 1 Info Calcs'!F$7*12)&gt;C452,G452,IF(C452='Mortgage 1 Info Calcs'!F$7*12,'Mortgage 1 Info Calcs'!F$8,G452))),'Mortgage 1 Monthly Table'!G453)</f>
        <v>0</v>
      </c>
      <c r="H453" t="e">
        <f>((PMT(G453/'Mortgage 1 Variables'!E$43,('Mortgage 1 Info Calcs'!F$9*'Mortgage 1 Variables'!E$43)-C452,-J453,0)))</f>
        <v>#VALUE!</v>
      </c>
      <c r="I453">
        <f>IF(OR(ISERROR(((IPMT(G453/'Mortgage 1 Variables'!E$43,1,'Mortgage 1 Info Calcs'!F$9*'Mortgage 1 Variables'!E$43,-J453+Q453+'Mortgage 1 Info Calcs'!F$24,IF('Mortgage 1 Info Calcs'!F$5="Interest Only",-J453+Q453+'Mortgage 1 Info Calcs'!F$24,0))))),(((IPMT(G453/'Mortgage 1 Variables'!E$43,1,'Mortgage 1 Info Calcs'!F$9*'Mortgage 1 Variables'!E$43,-J$12,-J$12)))=0)),0,((IPMT(G453/'Mortgage 1 Variables'!E$43,1,'Mortgage 1 Info Calcs'!F$9*'Mortgage 1 Variables'!E$43,-J453+Q453+'Mortgage 1 Info Calcs'!F$24,IF('Mortgage 1 Info Calcs'!F$5="Interest Only",-J453+Q453+'Mortgage 1 Info Calcs'!F$24,0)))))</f>
        <v>0</v>
      </c>
      <c r="J453" t="str">
        <f>IF(Y452&gt;0,IF(ISTEXT('Mortgage 1 Info Calcs'!K$4),"0",IF(ISTEXT(Y452),Y452,Y452+(IF(ISTEXT(K453),0,K453)))),0)</f>
        <v/>
      </c>
      <c r="K453">
        <f>IF(ISBLANK('Mortgage 1 Monthly Table'!L453),0,'Mortgage 1 Monthly Table'!L453)</f>
        <v>0</v>
      </c>
      <c r="L453" t="e">
        <f>IF(ISBLANK('Mortgage 1 Monthly Table'!N453),IF('Mortgage 1 Info Calcs'!F$13="Calculated",IF('Mortgage 1 Info Calcs'!F$22="Keep Same",IF('Mortgage 1 Info Calcs'!F$5="Interest Only",IF(OR(I453&gt;L452,J453=""),I453,IF(J453&lt;L452,IF(J453&lt;L452,J453+I453,IF(L452+M452&gt;J453,L452+I453,L452)),IF(L452+M452&gt;J453,L452+I453,L452))),IF(H453&gt;L452,H453,IF(J453&gt;L452,IF(L452+M452&gt;J453,L452+I453,L452),J453+S453))),IF('Mortgage 1 Info Calcs'!F$5="Interest Only",'Mortgage 1 Monthly Calcs'!I453,'Mortgage 1 Monthly Calcs'!H453)),'Mortgage 1 Monthly Calcs'!L452),'Mortgage 1 Monthly Table'!N453)</f>
        <v>#VALUE!</v>
      </c>
      <c r="M453" t="str">
        <f>IF(ISBLANK('Mortgage 1 Monthly Table'!P453),IF(N452&gt;J453,IF(J453&gt;L452,J453-L452,0),IF(OR(OR(Y452&lt;0,ISTEXT(Y452)),ISTEXT('Mortgage 1 Info Calcs'!$K$4)),"",'Mortgage 1 Info Calcs'!F$21)),'Mortgage 1 Monthly Table'!P453)</f>
        <v/>
      </c>
      <c r="N453" t="str">
        <f t="shared" si="36"/>
        <v/>
      </c>
      <c r="O453" t="str">
        <f>IF(OR(OR(Y452&lt;0,ISTEXT(Y452)),ISTEXT('Mortgage 1 Info Calcs'!$K$4)),"",(O452+M453))</f>
        <v/>
      </c>
      <c r="P453">
        <f>IF(ISBLANK('Mortgage 1 Monthly Table'!T453),IF(ISTEXT(J453),0,IF(OR(Y452&lt;Q452,AND(Y452&lt;0,NOT(ISTEXT(Y452))),ISTEXT('Mortgage 1 Info Calcs'!$K$4)),IF(-Y452&gt;P452,-Y452,Y452-Q452),IF(J453="",0,'Mortgage 1 Info Calcs'!F$26))),'Mortgage 1 Monthly Table'!T453)</f>
        <v>0</v>
      </c>
      <c r="Q453" t="str">
        <f>IF(OR(OR(Y452&lt;0,ISTEXT(Y452)),ISTEXT('Mortgage 1 Info Calcs'!$K$4)),"",IF(O453&lt;0,Q452,(Q452+P453)))</f>
        <v/>
      </c>
      <c r="R453" t="str">
        <f>IF(OR(ISERROR(L453-S453),ISTEXT('Mortgage 1 Info Calcs'!$K$4)),"",L453-S453+M453)</f>
        <v/>
      </c>
      <c r="S453">
        <f>IF(OR(IF(ISERROR(ROUND((J453-Q453-'Mortgage 1 Info Calcs'!F$24)*(G453/12),2)),0,(J453-O453-Q453-'Mortgage 1 Info Calcs'!F$24)*(G453/12)),,,ISTEXT('Mortgage 1 Info Calcs'!K$4)),IF(((J453-Q453-'Mortgage 1 Info Calcs'!F$24)*(G453/12))&gt;0,((J453-Q453-'Mortgage 1 Info Calcs'!F$24)*(G453/12)),0),0)</f>
        <v>0</v>
      </c>
      <c r="T453" t="str">
        <f>IF(OR(ISERROR(SUM(R$12:R453)),(ISTEXT(T452)),(T452=(SUM(R$12:R453)))),"",SUM(R$12:R453))</f>
        <v/>
      </c>
      <c r="U453">
        <f>SUM(S$12:S453)</f>
        <v>93290.420445652606</v>
      </c>
      <c r="V453" t="e">
        <f>IF(ISBLANK('Mortgage 1 Info Calcs'!F$28),"",IF((O453+Q453)&gt;0,((O453+Q453)*G453/12)-((O453+Q453)*(('Mortgage 1 Info Calcs'!F$28)-('Mortgage 1 Info Calcs'!F$28*'Mortgage 1 Info Calcs'!G$29))/12),""))</f>
        <v>#VALUE!</v>
      </c>
      <c r="W453" t="e">
        <f>IF(ISTEXT(V453),"",SUM(V$12:V453))</f>
        <v>#VALUE!</v>
      </c>
      <c r="X453" t="str">
        <f>IF(OR(J453=Q453,ISTEXT(Y452),ISTEXT('Mortgage 1 Info Calcs'!$F$17)),"",IF(('Mortgage 1 Info Calcs'!F$18*12)&gt;C452+1,IF(C452='Mortgage 1 Info Calcs'!F$18*12,0,'Mortgage 1 Info Calcs'!F$19+Y453*('Mortgage 1 Info Calcs'!F$17)),'Mortgage 1 Info Calcs'!F$19))</f>
        <v/>
      </c>
      <c r="Y453" t="str">
        <f>IF(OR(ISERROR(J453-R453-M453),IF(ISERROR((J453-R453-M453)=0),"True",(J453-R453-M453)=0),ISTEXT('Mortgage 1 Info Calcs'!$K$4)),"",IF((J453&gt;(L453+M453)),(FV((G453/'Mortgage 1 Variables'!E$43),1,(L453+M453),-J453+Q453+'Mortgage 1 Info Calcs'!F$24,0))+Q453+'Mortgage 1 Info Calcs'!F$24+IF(I453&gt;0,0,-I453),""))</f>
        <v/>
      </c>
      <c r="Z453" s="67" t="e">
        <f>IF((FV(IF(G453=0,'Mortgage 1 Info Calcs'!F$8,G453)/12,1,PMT(IF(G453=0,'Mortgage 1 Info Calcs'!F$8,G453)/12,('Mortgage 1 Info Calcs'!F$9*12)-C452,-Z452,0),-Z452,0))&gt;0,(FV(IF(G453=0,'Mortgage 1 Info Calcs'!F$8,G453)/12,1,PMT(IF(G453=0,'Mortgage 1 Info Calcs'!F$8,G453)/12,('Mortgage 1 Info Calcs'!F$9*12)-C452,-Z452,0),-Z452,0)),0)</f>
        <v>#NUM!</v>
      </c>
      <c r="AA453" s="67" t="e">
        <f>IF(Z453&lt;=0,0,(IPMT(IF(G453=0,'Mortgage 1 Info Calcs'!F$8,G453)/12,1,('Mortgage 1 Info Calcs'!F$9*12)-C452,-Z452,0)))</f>
        <v>#NUM!</v>
      </c>
      <c r="AB453" s="67">
        <f>IF(C453&lt;('Mortgage 1 Info Calcs'!F$9*12),SUM(AA$12:AA453),0)</f>
        <v>0</v>
      </c>
      <c r="AC453" s="14">
        <v>442</v>
      </c>
      <c r="AD453" s="174">
        <f t="shared" si="37"/>
        <v>36.833333333333336</v>
      </c>
      <c r="AE453" s="174" t="str">
        <f>IF(Y453="","",IF(J$12+X453='Mortgage 2 Monthly calcs'!J$12+'Mortgage 2 Monthly calcs'!V453,"",IF(J$12+X453&gt;'Mortgage 2 Monthly calcs'!J$12+'Mortgage 2 Monthly calcs'!V453,IF(Y453+X453+'Mortgage 1 Info Calcs'!F$15&gt;'Mortgage 2 Monthly calcs'!W453+'Mortgage 2 Monthly calcs'!V453,"",C453),IF(Y453+X453&lt;'Mortgage 2 Monthly calcs'!W453+'Mortgage 2 Monthly calcs'!V453,"",C453))))</f>
        <v/>
      </c>
      <c r="AG453" s="16"/>
      <c r="AH453" s="16"/>
      <c r="AI453" s="15"/>
    </row>
    <row r="454" spans="2:35" ht="11.25" customHeight="1" x14ac:dyDescent="0.25">
      <c r="B454">
        <f t="shared" si="35"/>
        <v>36.916666666666664</v>
      </c>
      <c r="C454">
        <v>443</v>
      </c>
      <c r="E454" t="str">
        <f t="shared" si="38"/>
        <v/>
      </c>
      <c r="F454" t="str">
        <f>VLOOKUP('Mortgage 1 Variables'!D$18,'Mortgage 1 Variables'!B$8:C$19,2)</f>
        <v>Sep</v>
      </c>
      <c r="G454">
        <f>IF(ISBLANK('Mortgage 1 Monthly Table'!G454),IF(OR(J454=Q454,ISTEXT(Y453),ISTEXT('Mortgage 1 Info Calcs'!$K$4)),0,IF(('Mortgage 1 Info Calcs'!F$7*12)&gt;C453,G453,IF(C453='Mortgage 1 Info Calcs'!F$7*12,'Mortgage 1 Info Calcs'!F$8,G453))),'Mortgage 1 Monthly Table'!G454)</f>
        <v>0</v>
      </c>
      <c r="H454" t="e">
        <f>((PMT(G454/'Mortgage 1 Variables'!E$43,('Mortgage 1 Info Calcs'!F$9*'Mortgage 1 Variables'!E$43)-C453,-J454,0)))</f>
        <v>#VALUE!</v>
      </c>
      <c r="I454">
        <f>IF(OR(ISERROR(((IPMT(G454/'Mortgage 1 Variables'!E$43,1,'Mortgage 1 Info Calcs'!F$9*'Mortgage 1 Variables'!E$43,-J454+Q454+'Mortgage 1 Info Calcs'!F$24,IF('Mortgage 1 Info Calcs'!F$5="Interest Only",-J454+Q454+'Mortgage 1 Info Calcs'!F$24,0))))),(((IPMT(G454/'Mortgage 1 Variables'!E$43,1,'Mortgage 1 Info Calcs'!F$9*'Mortgage 1 Variables'!E$43,-J$12,-J$12)))=0)),0,((IPMT(G454/'Mortgage 1 Variables'!E$43,1,'Mortgage 1 Info Calcs'!F$9*'Mortgage 1 Variables'!E$43,-J454+Q454+'Mortgage 1 Info Calcs'!F$24,IF('Mortgage 1 Info Calcs'!F$5="Interest Only",-J454+Q454+'Mortgage 1 Info Calcs'!F$24,0)))))</f>
        <v>0</v>
      </c>
      <c r="J454" t="str">
        <f>IF(Y453&gt;0,IF(ISTEXT('Mortgage 1 Info Calcs'!K$4),"0",IF(ISTEXT(Y453),Y453,Y453+(IF(ISTEXT(K454),0,K454)))),0)</f>
        <v/>
      </c>
      <c r="K454">
        <f>IF(ISBLANK('Mortgage 1 Monthly Table'!L454),0,'Mortgage 1 Monthly Table'!L454)</f>
        <v>0</v>
      </c>
      <c r="L454" t="e">
        <f>IF(ISBLANK('Mortgage 1 Monthly Table'!N454),IF('Mortgage 1 Info Calcs'!F$13="Calculated",IF('Mortgage 1 Info Calcs'!F$22="Keep Same",IF('Mortgage 1 Info Calcs'!F$5="Interest Only",IF(OR(I454&gt;L453,J454=""),I454,IF(J454&lt;L453,IF(J454&lt;L453,J454+I454,IF(L453+M453&gt;J454,L453+I454,L453)),IF(L453+M453&gt;J454,L453+I454,L453))),IF(H454&gt;L453,H454,IF(J454&gt;L453,IF(L453+M453&gt;J454,L453+I454,L453),J454+S454))),IF('Mortgage 1 Info Calcs'!F$5="Interest Only",'Mortgage 1 Monthly Calcs'!I454,'Mortgage 1 Monthly Calcs'!H454)),'Mortgage 1 Monthly Calcs'!L453),'Mortgage 1 Monthly Table'!N454)</f>
        <v>#VALUE!</v>
      </c>
      <c r="M454" t="str">
        <f>IF(ISBLANK('Mortgage 1 Monthly Table'!P454),IF(N453&gt;J454,IF(J454&gt;L453,J454-L453,0),IF(OR(OR(Y453&lt;0,ISTEXT(Y453)),ISTEXT('Mortgage 1 Info Calcs'!$K$4)),"",'Mortgage 1 Info Calcs'!F$21)),'Mortgage 1 Monthly Table'!P454)</f>
        <v/>
      </c>
      <c r="N454" t="str">
        <f t="shared" si="36"/>
        <v/>
      </c>
      <c r="O454" t="str">
        <f>IF(OR(OR(Y453&lt;0,ISTEXT(Y453)),ISTEXT('Mortgage 1 Info Calcs'!$K$4)),"",(O453+M454))</f>
        <v/>
      </c>
      <c r="P454">
        <f>IF(ISBLANK('Mortgage 1 Monthly Table'!T454),IF(ISTEXT(J454),0,IF(OR(Y453&lt;Q453,AND(Y453&lt;0,NOT(ISTEXT(Y453))),ISTEXT('Mortgage 1 Info Calcs'!$K$4)),IF(-Y453&gt;P453,-Y453,Y453-Q453),IF(J454="",0,'Mortgage 1 Info Calcs'!F$26))),'Mortgage 1 Monthly Table'!T454)</f>
        <v>0</v>
      </c>
      <c r="Q454" t="str">
        <f>IF(OR(OR(Y453&lt;0,ISTEXT(Y453)),ISTEXT('Mortgage 1 Info Calcs'!$K$4)),"",IF(O454&lt;0,Q453,(Q453+P454)))</f>
        <v/>
      </c>
      <c r="R454" t="str">
        <f>IF(OR(ISERROR(L454-S454),ISTEXT('Mortgage 1 Info Calcs'!$K$4)),"",L454-S454+M454)</f>
        <v/>
      </c>
      <c r="S454">
        <f>IF(OR(IF(ISERROR(ROUND((J454-Q454-'Mortgage 1 Info Calcs'!F$24)*(G454/12),2)),0,(J454-O454-Q454-'Mortgage 1 Info Calcs'!F$24)*(G454/12)),,,ISTEXT('Mortgage 1 Info Calcs'!K$4)),IF(((J454-Q454-'Mortgage 1 Info Calcs'!F$24)*(G454/12))&gt;0,((J454-Q454-'Mortgage 1 Info Calcs'!F$24)*(G454/12)),0),0)</f>
        <v>0</v>
      </c>
      <c r="T454" t="str">
        <f>IF(OR(ISERROR(SUM(R$12:R454)),(ISTEXT(T453)),(T453=(SUM(R$12:R454)))),"",SUM(R$12:R454))</f>
        <v/>
      </c>
      <c r="U454">
        <f>SUM(S$12:S454)</f>
        <v>93290.420445652606</v>
      </c>
      <c r="V454" t="e">
        <f>IF(ISBLANK('Mortgage 1 Info Calcs'!F$28),"",IF((O454+Q454)&gt;0,((O454+Q454)*G454/12)-((O454+Q454)*(('Mortgage 1 Info Calcs'!F$28)-('Mortgage 1 Info Calcs'!F$28*'Mortgage 1 Info Calcs'!G$29))/12),""))</f>
        <v>#VALUE!</v>
      </c>
      <c r="W454" t="e">
        <f>IF(ISTEXT(V454),"",SUM(V$12:V454))</f>
        <v>#VALUE!</v>
      </c>
      <c r="X454" t="str">
        <f>IF(OR(J454=Q454,ISTEXT(Y453),ISTEXT('Mortgage 1 Info Calcs'!$F$17)),"",IF(('Mortgage 1 Info Calcs'!F$18*12)&gt;C453+1,IF(C453='Mortgage 1 Info Calcs'!F$18*12,0,'Mortgage 1 Info Calcs'!F$19+Y454*('Mortgage 1 Info Calcs'!F$17)),'Mortgage 1 Info Calcs'!F$19))</f>
        <v/>
      </c>
      <c r="Y454" t="str">
        <f>IF(OR(ISERROR(J454-R454-M454),IF(ISERROR((J454-R454-M454)=0),"True",(J454-R454-M454)=0),ISTEXT('Mortgage 1 Info Calcs'!$K$4)),"",IF((J454&gt;(L454+M454)),(FV((G454/'Mortgage 1 Variables'!E$43),1,(L454+M454),-J454+Q454+'Mortgage 1 Info Calcs'!F$24,0))+Q454+'Mortgage 1 Info Calcs'!F$24+IF(I454&gt;0,0,-I454),""))</f>
        <v/>
      </c>
      <c r="Z454" s="67" t="e">
        <f>IF((FV(IF(G454=0,'Mortgage 1 Info Calcs'!F$8,G454)/12,1,PMT(IF(G454=0,'Mortgage 1 Info Calcs'!F$8,G454)/12,('Mortgage 1 Info Calcs'!F$9*12)-C453,-Z453,0),-Z453,0))&gt;0,(FV(IF(G454=0,'Mortgage 1 Info Calcs'!F$8,G454)/12,1,PMT(IF(G454=0,'Mortgage 1 Info Calcs'!F$8,G454)/12,('Mortgage 1 Info Calcs'!F$9*12)-C453,-Z453,0),-Z453,0)),0)</f>
        <v>#NUM!</v>
      </c>
      <c r="AA454" s="67" t="e">
        <f>IF(Z454&lt;=0,0,(IPMT(IF(G454=0,'Mortgage 1 Info Calcs'!F$8,G454)/12,1,('Mortgage 1 Info Calcs'!F$9*12)-C453,-Z453,0)))</f>
        <v>#NUM!</v>
      </c>
      <c r="AB454" s="67">
        <f>IF(C454&lt;('Mortgage 1 Info Calcs'!F$9*12),SUM(AA$12:AA454),0)</f>
        <v>0</v>
      </c>
      <c r="AC454" s="14">
        <v>443</v>
      </c>
      <c r="AD454" s="174">
        <f t="shared" si="37"/>
        <v>36.916666666666664</v>
      </c>
      <c r="AE454" s="174" t="str">
        <f>IF(Y454="","",IF(J$12+X454='Mortgage 2 Monthly calcs'!J$12+'Mortgage 2 Monthly calcs'!V454,"",IF(J$12+X454&gt;'Mortgage 2 Monthly calcs'!J$12+'Mortgage 2 Monthly calcs'!V454,IF(Y454+X454+'Mortgage 1 Info Calcs'!F$15&gt;'Mortgage 2 Monthly calcs'!W454+'Mortgage 2 Monthly calcs'!V454,"",C454),IF(Y454+X454&lt;'Mortgage 2 Monthly calcs'!W454+'Mortgage 2 Monthly calcs'!V454,"",C454))))</f>
        <v/>
      </c>
      <c r="AG454" s="16"/>
      <c r="AH454" s="16"/>
      <c r="AI454" s="15"/>
    </row>
    <row r="455" spans="2:35" ht="11.25" customHeight="1" x14ac:dyDescent="0.25">
      <c r="B455">
        <f t="shared" si="35"/>
        <v>37</v>
      </c>
      <c r="C455">
        <v>444</v>
      </c>
      <c r="D455">
        <f>D443+1</f>
        <v>37</v>
      </c>
      <c r="E455" t="str">
        <f t="shared" si="38"/>
        <v/>
      </c>
      <c r="F455" t="str">
        <f>VLOOKUP('Mortgage 1 Variables'!D$19,'Mortgage 1 Variables'!B$8:C$19,2)</f>
        <v>Oct</v>
      </c>
      <c r="G455">
        <f>IF(ISBLANK('Mortgage 1 Monthly Table'!G455),IF(OR(J455=Q455,ISTEXT(Y454),ISTEXT('Mortgage 1 Info Calcs'!$K$4)),0,IF(('Mortgage 1 Info Calcs'!F$7*12)&gt;C454,G454,IF(C454='Mortgage 1 Info Calcs'!F$7*12,'Mortgage 1 Info Calcs'!F$8,G454))),'Mortgage 1 Monthly Table'!G455)</f>
        <v>0</v>
      </c>
      <c r="H455" t="e">
        <f>((PMT(G455/'Mortgage 1 Variables'!E$43,('Mortgage 1 Info Calcs'!F$9*'Mortgage 1 Variables'!E$43)-C454,-J455,0)))</f>
        <v>#VALUE!</v>
      </c>
      <c r="I455">
        <f>IF(OR(ISERROR(((IPMT(G455/'Mortgage 1 Variables'!E$43,1,'Mortgage 1 Info Calcs'!F$9*'Mortgage 1 Variables'!E$43,-J455+Q455+'Mortgage 1 Info Calcs'!F$24,IF('Mortgage 1 Info Calcs'!F$5="Interest Only",-J455+Q455+'Mortgage 1 Info Calcs'!F$24,0))))),(((IPMT(G455/'Mortgage 1 Variables'!E$43,1,'Mortgage 1 Info Calcs'!F$9*'Mortgage 1 Variables'!E$43,-J$12,-J$12)))=0)),0,((IPMT(G455/'Mortgage 1 Variables'!E$43,1,'Mortgage 1 Info Calcs'!F$9*'Mortgage 1 Variables'!E$43,-J455+Q455+'Mortgage 1 Info Calcs'!F$24,IF('Mortgage 1 Info Calcs'!F$5="Interest Only",-J455+Q455+'Mortgage 1 Info Calcs'!F$24,0)))))</f>
        <v>0</v>
      </c>
      <c r="J455" t="str">
        <f>IF(Y454&gt;0,IF(ISTEXT('Mortgage 1 Info Calcs'!K$4),"0",IF(ISTEXT(Y454),Y454,Y454+(IF(ISTEXT(K455),0,K455)))),0)</f>
        <v/>
      </c>
      <c r="K455">
        <f>IF(ISBLANK('Mortgage 1 Monthly Table'!L455),0,'Mortgage 1 Monthly Table'!L455)</f>
        <v>0</v>
      </c>
      <c r="L455" t="e">
        <f>IF(ISBLANK('Mortgage 1 Monthly Table'!N455),IF('Mortgage 1 Info Calcs'!F$13="Calculated",IF('Mortgage 1 Info Calcs'!F$22="Keep Same",IF('Mortgage 1 Info Calcs'!F$5="Interest Only",IF(OR(I455&gt;L454,J455=""),I455,IF(J455&lt;L454,IF(J455&lt;L454,J455+I455,IF(L454+M454&gt;J455,L454+I455,L454)),IF(L454+M454&gt;J455,L454+I455,L454))),IF(H455&gt;L454,H455,IF(J455&gt;L454,IF(L454+M454&gt;J455,L454+I455,L454),J455+S455))),IF('Mortgage 1 Info Calcs'!F$5="Interest Only",'Mortgage 1 Monthly Calcs'!I455,'Mortgage 1 Monthly Calcs'!H455)),'Mortgage 1 Monthly Calcs'!L454),'Mortgage 1 Monthly Table'!N455)</f>
        <v>#VALUE!</v>
      </c>
      <c r="M455" t="str">
        <f>IF(ISBLANK('Mortgage 1 Monthly Table'!P455),IF(N454&gt;J455,IF(J455&gt;L454,J455-L454,0),IF(OR(OR(Y454&lt;0,ISTEXT(Y454)),ISTEXT('Mortgage 1 Info Calcs'!$K$4)),"",'Mortgage 1 Info Calcs'!F$21)),'Mortgage 1 Monthly Table'!P455)</f>
        <v/>
      </c>
      <c r="N455" t="str">
        <f t="shared" si="36"/>
        <v/>
      </c>
      <c r="O455" t="str">
        <f>IF(OR(OR(Y454&lt;0,ISTEXT(Y454)),ISTEXT('Mortgage 1 Info Calcs'!$K$4)),"",(O454+M455))</f>
        <v/>
      </c>
      <c r="P455">
        <f>IF(ISBLANK('Mortgage 1 Monthly Table'!T455),IF(ISTEXT(J455),0,IF(OR(Y454&lt;Q454,AND(Y454&lt;0,NOT(ISTEXT(Y454))),ISTEXT('Mortgage 1 Info Calcs'!$K$4)),IF(-Y454&gt;P454,-Y454,Y454-Q454),IF(J455="",0,'Mortgage 1 Info Calcs'!F$26))),'Mortgage 1 Monthly Table'!T455)</f>
        <v>0</v>
      </c>
      <c r="Q455" t="str">
        <f>IF(OR(OR(Y454&lt;0,ISTEXT(Y454)),ISTEXT('Mortgage 1 Info Calcs'!$K$4)),"",IF(O455&lt;0,Q454,(Q454+P455)))</f>
        <v/>
      </c>
      <c r="R455" t="str">
        <f>IF(OR(ISERROR(L455-S455),ISTEXT('Mortgage 1 Info Calcs'!$K$4)),"",L455-S455+M455)</f>
        <v/>
      </c>
      <c r="S455">
        <f>IF(OR(IF(ISERROR(ROUND((J455-Q455-'Mortgage 1 Info Calcs'!F$24)*(G455/12),2)),0,(J455-O455-Q455-'Mortgage 1 Info Calcs'!F$24)*(G455/12)),,,ISTEXT('Mortgage 1 Info Calcs'!K$4)),IF(((J455-Q455-'Mortgage 1 Info Calcs'!F$24)*(G455/12))&gt;0,((J455-Q455-'Mortgage 1 Info Calcs'!F$24)*(G455/12)),0),0)</f>
        <v>0</v>
      </c>
      <c r="T455" t="str">
        <f>IF(OR(ISERROR(SUM(R$12:R455)),(ISTEXT(T454)),(T454=(SUM(R$12:R455)))),"",SUM(R$12:R455))</f>
        <v/>
      </c>
      <c r="U455">
        <f>SUM(S$12:S455)</f>
        <v>93290.420445652606</v>
      </c>
      <c r="V455" t="e">
        <f>IF(ISBLANK('Mortgage 1 Info Calcs'!F$28),"",IF((O455+Q455)&gt;0,((O455+Q455)*G455/12)-((O455+Q455)*(('Mortgage 1 Info Calcs'!F$28)-('Mortgage 1 Info Calcs'!F$28*'Mortgage 1 Info Calcs'!G$29))/12),""))</f>
        <v>#VALUE!</v>
      </c>
      <c r="W455" t="e">
        <f>IF(ISTEXT(V455),"",SUM(V$12:V455))</f>
        <v>#VALUE!</v>
      </c>
      <c r="X455" t="str">
        <f>IF(OR(J455=Q455,ISTEXT(Y454),ISTEXT('Mortgage 1 Info Calcs'!$F$17)),"",IF(('Mortgage 1 Info Calcs'!F$18*12)&gt;C454+1,IF(C454='Mortgage 1 Info Calcs'!F$18*12,0,'Mortgage 1 Info Calcs'!F$19+Y455*('Mortgage 1 Info Calcs'!F$17)),'Mortgage 1 Info Calcs'!F$19))</f>
        <v/>
      </c>
      <c r="Y455" t="str">
        <f>IF(OR(ISERROR(J455-R455-M455),IF(ISERROR((J455-R455-M455)=0),"True",(J455-R455-M455)=0),ISTEXT('Mortgage 1 Info Calcs'!$K$4)),"",IF((J455&gt;(L455+M455)),(FV((G455/'Mortgage 1 Variables'!E$43),1,(L455+M455),-J455+Q455+'Mortgage 1 Info Calcs'!F$24,0))+Q455+'Mortgage 1 Info Calcs'!F$24+IF(I455&gt;0,0,-I455),""))</f>
        <v/>
      </c>
      <c r="Z455" s="67" t="e">
        <f>IF((FV(IF(G455=0,'Mortgage 1 Info Calcs'!F$8,G455)/12,1,PMT(IF(G455=0,'Mortgage 1 Info Calcs'!F$8,G455)/12,('Mortgage 1 Info Calcs'!F$9*12)-C454,-Z454,0),-Z454,0))&gt;0,(FV(IF(G455=0,'Mortgage 1 Info Calcs'!F$8,G455)/12,1,PMT(IF(G455=0,'Mortgage 1 Info Calcs'!F$8,G455)/12,('Mortgage 1 Info Calcs'!F$9*12)-C454,-Z454,0),-Z454,0)),0)</f>
        <v>#NUM!</v>
      </c>
      <c r="AA455" s="67" t="e">
        <f>IF(Z455&lt;=0,0,(IPMT(IF(G455=0,'Mortgage 1 Info Calcs'!F$8,G455)/12,1,('Mortgage 1 Info Calcs'!F$9*12)-C454,-Z454,0)))</f>
        <v>#NUM!</v>
      </c>
      <c r="AB455" s="67">
        <f>IF(C455&lt;('Mortgage 1 Info Calcs'!F$9*12),SUM(AA$12:AA455),0)</f>
        <v>0</v>
      </c>
      <c r="AC455" s="14">
        <v>444</v>
      </c>
      <c r="AD455" s="174">
        <f t="shared" si="37"/>
        <v>37</v>
      </c>
      <c r="AE455" s="174" t="str">
        <f>IF(Y455="","",IF(J$12+X455='Mortgage 2 Monthly calcs'!J$12+'Mortgage 2 Monthly calcs'!V455,"",IF(J$12+X455&gt;'Mortgage 2 Monthly calcs'!J$12+'Mortgage 2 Monthly calcs'!V455,IF(Y455+X455+'Mortgage 1 Info Calcs'!F$15&gt;'Mortgage 2 Monthly calcs'!W455+'Mortgage 2 Monthly calcs'!V455,"",C455),IF(Y455+X455&lt;'Mortgage 2 Monthly calcs'!W455+'Mortgage 2 Monthly calcs'!V455,"",C455))))</f>
        <v/>
      </c>
      <c r="AG455" s="16"/>
      <c r="AH455" s="16"/>
      <c r="AI455" s="15"/>
    </row>
    <row r="456" spans="2:35" ht="11.25" customHeight="1" x14ac:dyDescent="0.25">
      <c r="B456">
        <f t="shared" si="35"/>
        <v>37.083333333333336</v>
      </c>
      <c r="C456">
        <v>445</v>
      </c>
      <c r="E456" t="str">
        <f t="shared" si="38"/>
        <v/>
      </c>
      <c r="F456" t="str">
        <f>VLOOKUP('Mortgage 1 Variables'!D$8,'Mortgage 1 Variables'!B$8:C$19,2)</f>
        <v>Nov</v>
      </c>
      <c r="G456">
        <f>IF(ISBLANK('Mortgage 1 Monthly Table'!G456),IF(OR(J456=Q456,ISTEXT(Y455),ISTEXT('Mortgage 1 Info Calcs'!$K$4)),0,IF(('Mortgage 1 Info Calcs'!F$7*12)&gt;C455,G455,IF(C455='Mortgage 1 Info Calcs'!F$7*12,'Mortgage 1 Info Calcs'!F$8,G455))),'Mortgage 1 Monthly Table'!G456)</f>
        <v>0</v>
      </c>
      <c r="H456" t="e">
        <f>((PMT(G456/'Mortgage 1 Variables'!E$43,('Mortgage 1 Info Calcs'!F$9*'Mortgage 1 Variables'!E$43)-C455,-J456,0)))</f>
        <v>#VALUE!</v>
      </c>
      <c r="I456">
        <f>IF(OR(ISERROR(((IPMT(G456/'Mortgage 1 Variables'!E$43,1,'Mortgage 1 Info Calcs'!F$9*'Mortgage 1 Variables'!E$43,-J456+Q456+'Mortgage 1 Info Calcs'!F$24,IF('Mortgage 1 Info Calcs'!F$5="Interest Only",-J456+Q456+'Mortgage 1 Info Calcs'!F$24,0))))),(((IPMT(G456/'Mortgage 1 Variables'!E$43,1,'Mortgage 1 Info Calcs'!F$9*'Mortgage 1 Variables'!E$43,-J$12,-J$12)))=0)),0,((IPMT(G456/'Mortgage 1 Variables'!E$43,1,'Mortgage 1 Info Calcs'!F$9*'Mortgage 1 Variables'!E$43,-J456+Q456+'Mortgage 1 Info Calcs'!F$24,IF('Mortgage 1 Info Calcs'!F$5="Interest Only",-J456+Q456+'Mortgage 1 Info Calcs'!F$24,0)))))</f>
        <v>0</v>
      </c>
      <c r="J456" t="str">
        <f>IF(Y455&gt;0,IF(ISTEXT('Mortgage 1 Info Calcs'!K$4),"0",IF(ISTEXT(Y455),Y455,Y455+(IF(ISTEXT(K456),0,K456)))),0)</f>
        <v/>
      </c>
      <c r="K456">
        <f>IF(ISBLANK('Mortgage 1 Monthly Table'!L456),0,'Mortgage 1 Monthly Table'!L456)</f>
        <v>0</v>
      </c>
      <c r="L456" t="e">
        <f>IF(ISBLANK('Mortgage 1 Monthly Table'!N456),IF('Mortgage 1 Info Calcs'!F$13="Calculated",IF('Mortgage 1 Info Calcs'!F$22="Keep Same",IF('Mortgage 1 Info Calcs'!F$5="Interest Only",IF(OR(I456&gt;L455,J456=""),I456,IF(J456&lt;L455,IF(J456&lt;L455,J456+I456,IF(L455+M455&gt;J456,L455+I456,L455)),IF(L455+M455&gt;J456,L455+I456,L455))),IF(H456&gt;L455,H456,IF(J456&gt;L455,IF(L455+M455&gt;J456,L455+I456,L455),J456+S456))),IF('Mortgage 1 Info Calcs'!F$5="Interest Only",'Mortgage 1 Monthly Calcs'!I456,'Mortgage 1 Monthly Calcs'!H456)),'Mortgage 1 Monthly Calcs'!L455),'Mortgage 1 Monthly Table'!N456)</f>
        <v>#VALUE!</v>
      </c>
      <c r="M456" t="str">
        <f>IF(ISBLANK('Mortgage 1 Monthly Table'!P456),IF(N455&gt;J456,IF(J456&gt;L455,J456-L455,0),IF(OR(OR(Y455&lt;0,ISTEXT(Y455)),ISTEXT('Mortgage 1 Info Calcs'!$K$4)),"",'Mortgage 1 Info Calcs'!F$21)),'Mortgage 1 Monthly Table'!P456)</f>
        <v/>
      </c>
      <c r="N456" t="str">
        <f t="shared" si="36"/>
        <v/>
      </c>
      <c r="O456" t="str">
        <f>IF(OR(OR(Y455&lt;0,ISTEXT(Y455)),ISTEXT('Mortgage 1 Info Calcs'!$K$4)),"",(O455+M456))</f>
        <v/>
      </c>
      <c r="P456">
        <f>IF(ISBLANK('Mortgage 1 Monthly Table'!T456),IF(ISTEXT(J456),0,IF(OR(Y455&lt;Q455,AND(Y455&lt;0,NOT(ISTEXT(Y455))),ISTEXT('Mortgage 1 Info Calcs'!$K$4)),IF(-Y455&gt;P455,-Y455,Y455-Q455),IF(J456="",0,'Mortgage 1 Info Calcs'!F$26))),'Mortgage 1 Monthly Table'!T456)</f>
        <v>0</v>
      </c>
      <c r="Q456" t="str">
        <f>IF(OR(OR(Y455&lt;0,ISTEXT(Y455)),ISTEXT('Mortgage 1 Info Calcs'!$K$4)),"",IF(O456&lt;0,Q455,(Q455+P456)))</f>
        <v/>
      </c>
      <c r="R456" t="str">
        <f>IF(OR(ISERROR(L456-S456),ISTEXT('Mortgage 1 Info Calcs'!$K$4)),"",L456-S456+M456)</f>
        <v/>
      </c>
      <c r="S456">
        <f>IF(OR(IF(ISERROR(ROUND((J456-Q456-'Mortgage 1 Info Calcs'!F$24)*(G456/12),2)),0,(J456-O456-Q456-'Mortgage 1 Info Calcs'!F$24)*(G456/12)),,,ISTEXT('Mortgage 1 Info Calcs'!K$4)),IF(((J456-Q456-'Mortgage 1 Info Calcs'!F$24)*(G456/12))&gt;0,((J456-Q456-'Mortgage 1 Info Calcs'!F$24)*(G456/12)),0),0)</f>
        <v>0</v>
      </c>
      <c r="T456" t="str">
        <f>IF(OR(ISERROR(SUM(R$12:R456)),(ISTEXT(T455)),(T455=(SUM(R$12:R456)))),"",SUM(R$12:R456))</f>
        <v/>
      </c>
      <c r="U456">
        <f>SUM(S$12:S456)</f>
        <v>93290.420445652606</v>
      </c>
      <c r="V456" t="e">
        <f>IF(ISBLANK('Mortgage 1 Info Calcs'!F$28),"",IF((O456+Q456)&gt;0,((O456+Q456)*G456/12)-((O456+Q456)*(('Mortgage 1 Info Calcs'!F$28)-('Mortgage 1 Info Calcs'!F$28*'Mortgage 1 Info Calcs'!G$29))/12),""))</f>
        <v>#VALUE!</v>
      </c>
      <c r="W456" t="e">
        <f>IF(ISTEXT(V456),"",SUM(V$12:V456))</f>
        <v>#VALUE!</v>
      </c>
      <c r="X456" t="str">
        <f>IF(OR(J456=Q456,ISTEXT(Y455),ISTEXT('Mortgage 1 Info Calcs'!$F$17)),"",IF(('Mortgage 1 Info Calcs'!F$18*12)&gt;C455+1,IF(C455='Mortgage 1 Info Calcs'!F$18*12,0,'Mortgage 1 Info Calcs'!F$19+Y456*('Mortgage 1 Info Calcs'!F$17)),'Mortgage 1 Info Calcs'!F$19))</f>
        <v/>
      </c>
      <c r="Y456" t="str">
        <f>IF(OR(ISERROR(J456-R456-M456),IF(ISERROR((J456-R456-M456)=0),"True",(J456-R456-M456)=0),ISTEXT('Mortgage 1 Info Calcs'!$K$4)),"",IF((J456&gt;(L456+M456)),(FV((G456/'Mortgage 1 Variables'!E$43),1,(L456+M456),-J456+Q456+'Mortgage 1 Info Calcs'!F$24,0))+Q456+'Mortgage 1 Info Calcs'!F$24+IF(I456&gt;0,0,-I456),""))</f>
        <v/>
      </c>
      <c r="Z456" s="67" t="e">
        <f>IF((FV(IF(G456=0,'Mortgage 1 Info Calcs'!F$8,G456)/12,1,PMT(IF(G456=0,'Mortgage 1 Info Calcs'!F$8,G456)/12,('Mortgage 1 Info Calcs'!F$9*12)-C455,-Z455,0),-Z455,0))&gt;0,(FV(IF(G456=0,'Mortgage 1 Info Calcs'!F$8,G456)/12,1,PMT(IF(G456=0,'Mortgage 1 Info Calcs'!F$8,G456)/12,('Mortgage 1 Info Calcs'!F$9*12)-C455,-Z455,0),-Z455,0)),0)</f>
        <v>#NUM!</v>
      </c>
      <c r="AA456" s="67" t="e">
        <f>IF(Z456&lt;=0,0,(IPMT(IF(G456=0,'Mortgage 1 Info Calcs'!F$8,G456)/12,1,('Mortgage 1 Info Calcs'!F$9*12)-C455,-Z455,0)))</f>
        <v>#NUM!</v>
      </c>
      <c r="AB456" s="67">
        <f>IF(C456&lt;('Mortgage 1 Info Calcs'!F$9*12),SUM(AA$12:AA456),0)</f>
        <v>0</v>
      </c>
      <c r="AC456" s="14">
        <v>445</v>
      </c>
      <c r="AD456" s="174">
        <f t="shared" si="37"/>
        <v>37.083333333333336</v>
      </c>
      <c r="AE456" s="174" t="str">
        <f>IF(Y456="","",IF(J$12+X456='Mortgage 2 Monthly calcs'!J$12+'Mortgage 2 Monthly calcs'!V456,"",IF(J$12+X456&gt;'Mortgage 2 Monthly calcs'!J$12+'Mortgage 2 Monthly calcs'!V456,IF(Y456+X456+'Mortgage 1 Info Calcs'!F$15&gt;'Mortgage 2 Monthly calcs'!W456+'Mortgage 2 Monthly calcs'!V456,"",C456),IF(Y456+X456&lt;'Mortgage 2 Monthly calcs'!W456+'Mortgage 2 Monthly calcs'!V456,"",C456))))</f>
        <v/>
      </c>
      <c r="AG456" s="16"/>
      <c r="AH456" s="16"/>
      <c r="AI456" s="15"/>
    </row>
    <row r="457" spans="2:35" ht="11.25" customHeight="1" x14ac:dyDescent="0.25">
      <c r="B457">
        <f t="shared" si="35"/>
        <v>37.166666666666664</v>
      </c>
      <c r="C457">
        <v>446</v>
      </c>
      <c r="E457" t="str">
        <f t="shared" si="38"/>
        <v/>
      </c>
      <c r="F457" t="str">
        <f>VLOOKUP('Mortgage 1 Variables'!D$9,'Mortgage 1 Variables'!B$8:C$19,2)</f>
        <v>Dec</v>
      </c>
      <c r="G457">
        <f>IF(ISBLANK('Mortgage 1 Monthly Table'!G457),IF(OR(J457=Q457,ISTEXT(Y456),ISTEXT('Mortgage 1 Info Calcs'!$K$4)),0,IF(('Mortgage 1 Info Calcs'!F$7*12)&gt;C456,G456,IF(C456='Mortgage 1 Info Calcs'!F$7*12,'Mortgage 1 Info Calcs'!F$8,G456))),'Mortgage 1 Monthly Table'!G457)</f>
        <v>0</v>
      </c>
      <c r="H457" t="e">
        <f>((PMT(G457/'Mortgage 1 Variables'!E$43,('Mortgage 1 Info Calcs'!F$9*'Mortgage 1 Variables'!E$43)-C456,-J457,0)))</f>
        <v>#VALUE!</v>
      </c>
      <c r="I457">
        <f>IF(OR(ISERROR(((IPMT(G457/'Mortgage 1 Variables'!E$43,1,'Mortgage 1 Info Calcs'!F$9*'Mortgage 1 Variables'!E$43,-J457+Q457+'Mortgage 1 Info Calcs'!F$24,IF('Mortgage 1 Info Calcs'!F$5="Interest Only",-J457+Q457+'Mortgage 1 Info Calcs'!F$24,0))))),(((IPMT(G457/'Mortgage 1 Variables'!E$43,1,'Mortgage 1 Info Calcs'!F$9*'Mortgage 1 Variables'!E$43,-J$12,-J$12)))=0)),0,((IPMT(G457/'Mortgage 1 Variables'!E$43,1,'Mortgage 1 Info Calcs'!F$9*'Mortgage 1 Variables'!E$43,-J457+Q457+'Mortgage 1 Info Calcs'!F$24,IF('Mortgage 1 Info Calcs'!F$5="Interest Only",-J457+Q457+'Mortgage 1 Info Calcs'!F$24,0)))))</f>
        <v>0</v>
      </c>
      <c r="J457" t="str">
        <f>IF(Y456&gt;0,IF(ISTEXT('Mortgage 1 Info Calcs'!K$4),"0",IF(ISTEXT(Y456),Y456,Y456+(IF(ISTEXT(K457),0,K457)))),0)</f>
        <v/>
      </c>
      <c r="K457">
        <f>IF(ISBLANK('Mortgage 1 Monthly Table'!L457),0,'Mortgage 1 Monthly Table'!L457)</f>
        <v>0</v>
      </c>
      <c r="L457" t="e">
        <f>IF(ISBLANK('Mortgage 1 Monthly Table'!N457),IF('Mortgage 1 Info Calcs'!F$13="Calculated",IF('Mortgage 1 Info Calcs'!F$22="Keep Same",IF('Mortgage 1 Info Calcs'!F$5="Interest Only",IF(OR(I457&gt;L456,J457=""),I457,IF(J457&lt;L456,IF(J457&lt;L456,J457+I457,IF(L456+M456&gt;J457,L456+I457,L456)),IF(L456+M456&gt;J457,L456+I457,L456))),IF(H457&gt;L456,H457,IF(J457&gt;L456,IF(L456+M456&gt;J457,L456+I457,L456),J457+S457))),IF('Mortgage 1 Info Calcs'!F$5="Interest Only",'Mortgage 1 Monthly Calcs'!I457,'Mortgage 1 Monthly Calcs'!H457)),'Mortgage 1 Monthly Calcs'!L456),'Mortgage 1 Monthly Table'!N457)</f>
        <v>#VALUE!</v>
      </c>
      <c r="M457" t="str">
        <f>IF(ISBLANK('Mortgage 1 Monthly Table'!P457),IF(N456&gt;J457,IF(J457&gt;L456,J457-L456,0),IF(OR(OR(Y456&lt;0,ISTEXT(Y456)),ISTEXT('Mortgage 1 Info Calcs'!$K$4)),"",'Mortgage 1 Info Calcs'!F$21)),'Mortgage 1 Monthly Table'!P457)</f>
        <v/>
      </c>
      <c r="N457" t="str">
        <f t="shared" si="36"/>
        <v/>
      </c>
      <c r="O457" t="str">
        <f>IF(OR(OR(Y456&lt;0,ISTEXT(Y456)),ISTEXT('Mortgage 1 Info Calcs'!$K$4)),"",(O456+M457))</f>
        <v/>
      </c>
      <c r="P457">
        <f>IF(ISBLANK('Mortgage 1 Monthly Table'!T457),IF(ISTEXT(J457),0,IF(OR(Y456&lt;Q456,AND(Y456&lt;0,NOT(ISTEXT(Y456))),ISTEXT('Mortgage 1 Info Calcs'!$K$4)),IF(-Y456&gt;P456,-Y456,Y456-Q456),IF(J457="",0,'Mortgage 1 Info Calcs'!F$26))),'Mortgage 1 Monthly Table'!T457)</f>
        <v>0</v>
      </c>
      <c r="Q457" t="str">
        <f>IF(OR(OR(Y456&lt;0,ISTEXT(Y456)),ISTEXT('Mortgage 1 Info Calcs'!$K$4)),"",IF(O457&lt;0,Q456,(Q456+P457)))</f>
        <v/>
      </c>
      <c r="R457" t="str">
        <f>IF(OR(ISERROR(L457-S457),ISTEXT('Mortgage 1 Info Calcs'!$K$4)),"",L457-S457+M457)</f>
        <v/>
      </c>
      <c r="S457">
        <f>IF(OR(IF(ISERROR(ROUND((J457-Q457-'Mortgage 1 Info Calcs'!F$24)*(G457/12),2)),0,(J457-O457-Q457-'Mortgage 1 Info Calcs'!F$24)*(G457/12)),,,ISTEXT('Mortgage 1 Info Calcs'!K$4)),IF(((J457-Q457-'Mortgage 1 Info Calcs'!F$24)*(G457/12))&gt;0,((J457-Q457-'Mortgage 1 Info Calcs'!F$24)*(G457/12)),0),0)</f>
        <v>0</v>
      </c>
      <c r="T457" t="str">
        <f>IF(OR(ISERROR(SUM(R$12:R457)),(ISTEXT(T456)),(T456=(SUM(R$12:R457)))),"",SUM(R$12:R457))</f>
        <v/>
      </c>
      <c r="U457">
        <f>SUM(S$12:S457)</f>
        <v>93290.420445652606</v>
      </c>
      <c r="V457" t="e">
        <f>IF(ISBLANK('Mortgage 1 Info Calcs'!F$28),"",IF((O457+Q457)&gt;0,((O457+Q457)*G457/12)-((O457+Q457)*(('Mortgage 1 Info Calcs'!F$28)-('Mortgage 1 Info Calcs'!F$28*'Mortgage 1 Info Calcs'!G$29))/12),""))</f>
        <v>#VALUE!</v>
      </c>
      <c r="W457" t="e">
        <f>IF(ISTEXT(V457),"",SUM(V$12:V457))</f>
        <v>#VALUE!</v>
      </c>
      <c r="X457" t="str">
        <f>IF(OR(J457=Q457,ISTEXT(Y456),ISTEXT('Mortgage 1 Info Calcs'!$F$17)),"",IF(('Mortgage 1 Info Calcs'!F$18*12)&gt;C456+1,IF(C456='Mortgage 1 Info Calcs'!F$18*12,0,'Mortgage 1 Info Calcs'!F$19+Y457*('Mortgage 1 Info Calcs'!F$17)),'Mortgage 1 Info Calcs'!F$19))</f>
        <v/>
      </c>
      <c r="Y457" t="str">
        <f>IF(OR(ISERROR(J457-R457-M457),IF(ISERROR((J457-R457-M457)=0),"True",(J457-R457-M457)=0),ISTEXT('Mortgage 1 Info Calcs'!$K$4)),"",IF((J457&gt;(L457+M457)),(FV((G457/'Mortgage 1 Variables'!E$43),1,(L457+M457),-J457+Q457+'Mortgage 1 Info Calcs'!F$24,0))+Q457+'Mortgage 1 Info Calcs'!F$24+IF(I457&gt;0,0,-I457),""))</f>
        <v/>
      </c>
      <c r="Z457" s="67" t="e">
        <f>IF((FV(IF(G457=0,'Mortgage 1 Info Calcs'!F$8,G457)/12,1,PMT(IF(G457=0,'Mortgage 1 Info Calcs'!F$8,G457)/12,('Mortgage 1 Info Calcs'!F$9*12)-C456,-Z456,0),-Z456,0))&gt;0,(FV(IF(G457=0,'Mortgage 1 Info Calcs'!F$8,G457)/12,1,PMT(IF(G457=0,'Mortgage 1 Info Calcs'!F$8,G457)/12,('Mortgage 1 Info Calcs'!F$9*12)-C456,-Z456,0),-Z456,0)),0)</f>
        <v>#NUM!</v>
      </c>
      <c r="AA457" s="67" t="e">
        <f>IF(Z457&lt;=0,0,(IPMT(IF(G457=0,'Mortgage 1 Info Calcs'!F$8,G457)/12,1,('Mortgage 1 Info Calcs'!F$9*12)-C456,-Z456,0)))</f>
        <v>#NUM!</v>
      </c>
      <c r="AB457" s="67">
        <f>IF(C457&lt;('Mortgage 1 Info Calcs'!F$9*12),SUM(AA$12:AA457),0)</f>
        <v>0</v>
      </c>
      <c r="AC457" s="14">
        <v>446</v>
      </c>
      <c r="AD457" s="174">
        <f t="shared" si="37"/>
        <v>37.166666666666664</v>
      </c>
      <c r="AE457" s="174" t="str">
        <f>IF(Y457="","",IF(J$12+X457='Mortgage 2 Monthly calcs'!J$12+'Mortgage 2 Monthly calcs'!V457,"",IF(J$12+X457&gt;'Mortgage 2 Monthly calcs'!J$12+'Mortgage 2 Monthly calcs'!V457,IF(Y457+X457+'Mortgage 1 Info Calcs'!F$15&gt;'Mortgage 2 Monthly calcs'!W457+'Mortgage 2 Monthly calcs'!V457,"",C457),IF(Y457+X457&lt;'Mortgage 2 Monthly calcs'!W457+'Mortgage 2 Monthly calcs'!V457,"",C457))))</f>
        <v/>
      </c>
      <c r="AG457" s="16"/>
      <c r="AH457" s="16"/>
      <c r="AI457" s="15"/>
    </row>
    <row r="458" spans="2:35" ht="11.25" customHeight="1" x14ac:dyDescent="0.25">
      <c r="B458">
        <f t="shared" si="35"/>
        <v>37.25</v>
      </c>
      <c r="C458">
        <v>447</v>
      </c>
      <c r="E458">
        <f t="shared" si="38"/>
        <v>2047</v>
      </c>
      <c r="F458" t="str">
        <f>VLOOKUP('Mortgage 1 Variables'!D$10,'Mortgage 1 Variables'!B$8:C$19,2)</f>
        <v>Jan</v>
      </c>
      <c r="G458">
        <f>IF(ISBLANK('Mortgage 1 Monthly Table'!G458),IF(OR(J458=Q458,ISTEXT(Y457),ISTEXT('Mortgage 1 Info Calcs'!$K$4)),0,IF(('Mortgage 1 Info Calcs'!F$7*12)&gt;C457,G457,IF(C457='Mortgage 1 Info Calcs'!F$7*12,'Mortgage 1 Info Calcs'!F$8,G457))),'Mortgage 1 Monthly Table'!G458)</f>
        <v>0</v>
      </c>
      <c r="H458" t="e">
        <f>((PMT(G458/'Mortgage 1 Variables'!E$43,('Mortgage 1 Info Calcs'!F$9*'Mortgage 1 Variables'!E$43)-C457,-J458,0)))</f>
        <v>#VALUE!</v>
      </c>
      <c r="I458">
        <f>IF(OR(ISERROR(((IPMT(G458/'Mortgage 1 Variables'!E$43,1,'Mortgage 1 Info Calcs'!F$9*'Mortgage 1 Variables'!E$43,-J458+Q458+'Mortgage 1 Info Calcs'!F$24,IF('Mortgage 1 Info Calcs'!F$5="Interest Only",-J458+Q458+'Mortgage 1 Info Calcs'!F$24,0))))),(((IPMT(G458/'Mortgage 1 Variables'!E$43,1,'Mortgage 1 Info Calcs'!F$9*'Mortgage 1 Variables'!E$43,-J$12,-J$12)))=0)),0,((IPMT(G458/'Mortgage 1 Variables'!E$43,1,'Mortgage 1 Info Calcs'!F$9*'Mortgage 1 Variables'!E$43,-J458+Q458+'Mortgage 1 Info Calcs'!F$24,IF('Mortgage 1 Info Calcs'!F$5="Interest Only",-J458+Q458+'Mortgage 1 Info Calcs'!F$24,0)))))</f>
        <v>0</v>
      </c>
      <c r="J458" t="str">
        <f>IF(Y457&gt;0,IF(ISTEXT('Mortgage 1 Info Calcs'!K$4),"0",IF(ISTEXT(Y457),Y457,Y457+(IF(ISTEXT(K458),0,K458)))),0)</f>
        <v/>
      </c>
      <c r="K458">
        <f>IF(ISBLANK('Mortgage 1 Monthly Table'!L458),0,'Mortgage 1 Monthly Table'!L458)</f>
        <v>0</v>
      </c>
      <c r="L458" t="e">
        <f>IF(ISBLANK('Mortgage 1 Monthly Table'!N458),IF('Mortgage 1 Info Calcs'!F$13="Calculated",IF('Mortgage 1 Info Calcs'!F$22="Keep Same",IF('Mortgage 1 Info Calcs'!F$5="Interest Only",IF(OR(I458&gt;L457,J458=""),I458,IF(J458&lt;L457,IF(J458&lt;L457,J458+I458,IF(L457+M457&gt;J458,L457+I458,L457)),IF(L457+M457&gt;J458,L457+I458,L457))),IF(H458&gt;L457,H458,IF(J458&gt;L457,IF(L457+M457&gt;J458,L457+I458,L457),J458+S458))),IF('Mortgage 1 Info Calcs'!F$5="Interest Only",'Mortgage 1 Monthly Calcs'!I458,'Mortgage 1 Monthly Calcs'!H458)),'Mortgage 1 Monthly Calcs'!L457),'Mortgage 1 Monthly Table'!N458)</f>
        <v>#VALUE!</v>
      </c>
      <c r="M458" t="str">
        <f>IF(ISBLANK('Mortgage 1 Monthly Table'!P458),IF(N457&gt;J458,IF(J458&gt;L457,J458-L457,0),IF(OR(OR(Y457&lt;0,ISTEXT(Y457)),ISTEXT('Mortgage 1 Info Calcs'!$K$4)),"",'Mortgage 1 Info Calcs'!F$21)),'Mortgage 1 Monthly Table'!P458)</f>
        <v/>
      </c>
      <c r="N458" t="str">
        <f t="shared" si="36"/>
        <v/>
      </c>
      <c r="O458" t="str">
        <f>IF(OR(OR(Y457&lt;0,ISTEXT(Y457)),ISTEXT('Mortgage 1 Info Calcs'!$K$4)),"",(O457+M458))</f>
        <v/>
      </c>
      <c r="P458">
        <f>IF(ISBLANK('Mortgage 1 Monthly Table'!T458),IF(ISTEXT(J458),0,IF(OR(Y457&lt;Q457,AND(Y457&lt;0,NOT(ISTEXT(Y457))),ISTEXT('Mortgage 1 Info Calcs'!$K$4)),IF(-Y457&gt;P457,-Y457,Y457-Q457),IF(J458="",0,'Mortgage 1 Info Calcs'!F$26))),'Mortgage 1 Monthly Table'!T458)</f>
        <v>0</v>
      </c>
      <c r="Q458" t="str">
        <f>IF(OR(OR(Y457&lt;0,ISTEXT(Y457)),ISTEXT('Mortgage 1 Info Calcs'!$K$4)),"",IF(O458&lt;0,Q457,(Q457+P458)))</f>
        <v/>
      </c>
      <c r="R458" t="str">
        <f>IF(OR(ISERROR(L458-S458),ISTEXT('Mortgage 1 Info Calcs'!$K$4)),"",L458-S458+M458)</f>
        <v/>
      </c>
      <c r="S458">
        <f>IF(OR(IF(ISERROR(ROUND((J458-Q458-'Mortgage 1 Info Calcs'!F$24)*(G458/12),2)),0,(J458-O458-Q458-'Mortgage 1 Info Calcs'!F$24)*(G458/12)),,,ISTEXT('Mortgage 1 Info Calcs'!K$4)),IF(((J458-Q458-'Mortgage 1 Info Calcs'!F$24)*(G458/12))&gt;0,((J458-Q458-'Mortgage 1 Info Calcs'!F$24)*(G458/12)),0),0)</f>
        <v>0</v>
      </c>
      <c r="T458" t="str">
        <f>IF(OR(ISERROR(SUM(R$12:R458)),(ISTEXT(T457)),(T457=(SUM(R$12:R458)))),"",SUM(R$12:R458))</f>
        <v/>
      </c>
      <c r="U458">
        <f>SUM(S$12:S458)</f>
        <v>93290.420445652606</v>
      </c>
      <c r="V458" t="e">
        <f>IF(ISBLANK('Mortgage 1 Info Calcs'!F$28),"",IF((O458+Q458)&gt;0,((O458+Q458)*G458/12)-((O458+Q458)*(('Mortgage 1 Info Calcs'!F$28)-('Mortgage 1 Info Calcs'!F$28*'Mortgage 1 Info Calcs'!G$29))/12),""))</f>
        <v>#VALUE!</v>
      </c>
      <c r="W458" t="e">
        <f>IF(ISTEXT(V458),"",SUM(V$12:V458))</f>
        <v>#VALUE!</v>
      </c>
      <c r="X458" t="str">
        <f>IF(OR(J458=Q458,ISTEXT(Y457),ISTEXT('Mortgage 1 Info Calcs'!$F$17)),"",IF(('Mortgage 1 Info Calcs'!F$18*12)&gt;C457+1,IF(C457='Mortgage 1 Info Calcs'!F$18*12,0,'Mortgage 1 Info Calcs'!F$19+Y458*('Mortgage 1 Info Calcs'!F$17)),'Mortgage 1 Info Calcs'!F$19))</f>
        <v/>
      </c>
      <c r="Y458" t="str">
        <f>IF(OR(ISERROR(J458-R458-M458),IF(ISERROR((J458-R458-M458)=0),"True",(J458-R458-M458)=0),ISTEXT('Mortgage 1 Info Calcs'!$K$4)),"",IF((J458&gt;(L458+M458)),(FV((G458/'Mortgage 1 Variables'!E$43),1,(L458+M458),-J458+Q458+'Mortgage 1 Info Calcs'!F$24,0))+Q458+'Mortgage 1 Info Calcs'!F$24+IF(I458&gt;0,0,-I458),""))</f>
        <v/>
      </c>
      <c r="Z458" s="67" t="e">
        <f>IF((FV(IF(G458=0,'Mortgage 1 Info Calcs'!F$8,G458)/12,1,PMT(IF(G458=0,'Mortgage 1 Info Calcs'!F$8,G458)/12,('Mortgage 1 Info Calcs'!F$9*12)-C457,-Z457,0),-Z457,0))&gt;0,(FV(IF(G458=0,'Mortgage 1 Info Calcs'!F$8,G458)/12,1,PMT(IF(G458=0,'Mortgage 1 Info Calcs'!F$8,G458)/12,('Mortgage 1 Info Calcs'!F$9*12)-C457,-Z457,0),-Z457,0)),0)</f>
        <v>#NUM!</v>
      </c>
      <c r="AA458" s="67" t="e">
        <f>IF(Z458&lt;=0,0,(IPMT(IF(G458=0,'Mortgage 1 Info Calcs'!F$8,G458)/12,1,('Mortgage 1 Info Calcs'!F$9*12)-C457,-Z457,0)))</f>
        <v>#NUM!</v>
      </c>
      <c r="AB458" s="67">
        <f>IF(C458&lt;('Mortgage 1 Info Calcs'!F$9*12),SUM(AA$12:AA458),0)</f>
        <v>0</v>
      </c>
      <c r="AC458" s="14">
        <v>447</v>
      </c>
      <c r="AD458" s="174">
        <f t="shared" si="37"/>
        <v>37.25</v>
      </c>
      <c r="AE458" s="174" t="str">
        <f>IF(Y458="","",IF(J$12+X458='Mortgage 2 Monthly calcs'!J$12+'Mortgage 2 Monthly calcs'!V458,"",IF(J$12+X458&gt;'Mortgage 2 Monthly calcs'!J$12+'Mortgage 2 Monthly calcs'!V458,IF(Y458+X458+'Mortgage 1 Info Calcs'!F$15&gt;'Mortgage 2 Monthly calcs'!W458+'Mortgage 2 Monthly calcs'!V458,"",C458),IF(Y458+X458&lt;'Mortgage 2 Monthly calcs'!W458+'Mortgage 2 Monthly calcs'!V458,"",C458))))</f>
        <v/>
      </c>
      <c r="AG458" s="16"/>
      <c r="AH458" s="16"/>
      <c r="AI458" s="15"/>
    </row>
    <row r="459" spans="2:35" ht="11.25" customHeight="1" x14ac:dyDescent="0.25">
      <c r="B459">
        <f t="shared" si="35"/>
        <v>37.333333333333336</v>
      </c>
      <c r="C459">
        <v>448</v>
      </c>
      <c r="D459" t="str">
        <f>IF(J1227=1,F451+1,"")</f>
        <v/>
      </c>
      <c r="E459" t="str">
        <f t="shared" si="38"/>
        <v/>
      </c>
      <c r="F459" t="str">
        <f>VLOOKUP('Mortgage 1 Variables'!D$11,'Mortgage 1 Variables'!B$8:C$19,2)</f>
        <v>Feb</v>
      </c>
      <c r="G459">
        <f>IF(ISBLANK('Mortgage 1 Monthly Table'!G459),IF(OR(J459=Q459,ISTEXT(Y458),ISTEXT('Mortgage 1 Info Calcs'!$K$4)),0,IF(('Mortgage 1 Info Calcs'!F$7*12)&gt;C458,G458,IF(C458='Mortgage 1 Info Calcs'!F$7*12,'Mortgage 1 Info Calcs'!F$8,G458))),'Mortgage 1 Monthly Table'!G459)</f>
        <v>0</v>
      </c>
      <c r="H459" t="e">
        <f>((PMT(G459/'Mortgage 1 Variables'!E$43,('Mortgage 1 Info Calcs'!F$9*'Mortgage 1 Variables'!E$43)-C458,-J459,0)))</f>
        <v>#VALUE!</v>
      </c>
      <c r="I459">
        <f>IF(OR(ISERROR(((IPMT(G459/'Mortgage 1 Variables'!E$43,1,'Mortgage 1 Info Calcs'!F$9*'Mortgage 1 Variables'!E$43,-J459+Q459+'Mortgage 1 Info Calcs'!F$24,IF('Mortgage 1 Info Calcs'!F$5="Interest Only",-J459+Q459+'Mortgage 1 Info Calcs'!F$24,0))))),(((IPMT(G459/'Mortgage 1 Variables'!E$43,1,'Mortgage 1 Info Calcs'!F$9*'Mortgage 1 Variables'!E$43,-J$12,-J$12)))=0)),0,((IPMT(G459/'Mortgage 1 Variables'!E$43,1,'Mortgage 1 Info Calcs'!F$9*'Mortgage 1 Variables'!E$43,-J459+Q459+'Mortgage 1 Info Calcs'!F$24,IF('Mortgage 1 Info Calcs'!F$5="Interest Only",-J459+Q459+'Mortgage 1 Info Calcs'!F$24,0)))))</f>
        <v>0</v>
      </c>
      <c r="J459" t="str">
        <f>IF(Y458&gt;0,IF(ISTEXT('Mortgage 1 Info Calcs'!K$4),"0",IF(ISTEXT(Y458),Y458,Y458+(IF(ISTEXT(K459),0,K459)))),0)</f>
        <v/>
      </c>
      <c r="K459">
        <f>IF(ISBLANK('Mortgage 1 Monthly Table'!L459),0,'Mortgage 1 Monthly Table'!L459)</f>
        <v>0</v>
      </c>
      <c r="L459" t="e">
        <f>IF(ISBLANK('Mortgage 1 Monthly Table'!N459),IF('Mortgage 1 Info Calcs'!F$13="Calculated",IF('Mortgage 1 Info Calcs'!F$22="Keep Same",IF('Mortgage 1 Info Calcs'!F$5="Interest Only",IF(OR(I459&gt;L458,J459=""),I459,IF(J459&lt;L458,IF(J459&lt;L458,J459+I459,IF(L458+M458&gt;J459,L458+I459,L458)),IF(L458+M458&gt;J459,L458+I459,L458))),IF(H459&gt;L458,H459,IF(J459&gt;L458,IF(L458+M458&gt;J459,L458+I459,L458),J459+S459))),IF('Mortgage 1 Info Calcs'!F$5="Interest Only",'Mortgage 1 Monthly Calcs'!I459,'Mortgage 1 Monthly Calcs'!H459)),'Mortgage 1 Monthly Calcs'!L458),'Mortgage 1 Monthly Table'!N459)</f>
        <v>#VALUE!</v>
      </c>
      <c r="M459" t="str">
        <f>IF(ISBLANK('Mortgage 1 Monthly Table'!P459),IF(N458&gt;J459,IF(J459&gt;L458,J459-L458,0),IF(OR(OR(Y458&lt;0,ISTEXT(Y458)),ISTEXT('Mortgage 1 Info Calcs'!$K$4)),"",'Mortgage 1 Info Calcs'!F$21)),'Mortgage 1 Monthly Table'!P459)</f>
        <v/>
      </c>
      <c r="N459" t="str">
        <f t="shared" si="36"/>
        <v/>
      </c>
      <c r="O459" t="str">
        <f>IF(OR(OR(Y458&lt;0,ISTEXT(Y458)),ISTEXT('Mortgage 1 Info Calcs'!$K$4)),"",(O458+M459))</f>
        <v/>
      </c>
      <c r="P459">
        <f>IF(ISBLANK('Mortgage 1 Monthly Table'!T459),IF(ISTEXT(J459),0,IF(OR(Y458&lt;Q458,AND(Y458&lt;0,NOT(ISTEXT(Y458))),ISTEXT('Mortgage 1 Info Calcs'!$K$4)),IF(-Y458&gt;P458,-Y458,Y458-Q458),IF(J459="",0,'Mortgage 1 Info Calcs'!F$26))),'Mortgage 1 Monthly Table'!T459)</f>
        <v>0</v>
      </c>
      <c r="Q459" t="str">
        <f>IF(OR(OR(Y458&lt;0,ISTEXT(Y458)),ISTEXT('Mortgage 1 Info Calcs'!$K$4)),"",IF(O459&lt;0,Q458,(Q458+P459)))</f>
        <v/>
      </c>
      <c r="R459" t="str">
        <f>IF(OR(ISERROR(L459-S459),ISTEXT('Mortgage 1 Info Calcs'!$K$4)),"",L459-S459+M459)</f>
        <v/>
      </c>
      <c r="S459">
        <f>IF(OR(IF(ISERROR(ROUND((J459-Q459-'Mortgage 1 Info Calcs'!F$24)*(G459/12),2)),0,(J459-O459-Q459-'Mortgage 1 Info Calcs'!F$24)*(G459/12)),,,ISTEXT('Mortgage 1 Info Calcs'!K$4)),IF(((J459-Q459-'Mortgage 1 Info Calcs'!F$24)*(G459/12))&gt;0,((J459-Q459-'Mortgage 1 Info Calcs'!F$24)*(G459/12)),0),0)</f>
        <v>0</v>
      </c>
      <c r="T459" t="str">
        <f>IF(OR(ISERROR(SUM(R$12:R459)),(ISTEXT(T458)),(T458=(SUM(R$12:R459)))),"",SUM(R$12:R459))</f>
        <v/>
      </c>
      <c r="U459">
        <f>SUM(S$12:S459)</f>
        <v>93290.420445652606</v>
      </c>
      <c r="V459" t="e">
        <f>IF(ISBLANK('Mortgage 1 Info Calcs'!F$28),"",IF((O459+Q459)&gt;0,((O459+Q459)*G459/12)-((O459+Q459)*(('Mortgage 1 Info Calcs'!F$28)-('Mortgage 1 Info Calcs'!F$28*'Mortgage 1 Info Calcs'!G$29))/12),""))</f>
        <v>#VALUE!</v>
      </c>
      <c r="W459" t="e">
        <f>IF(ISTEXT(V459),"",SUM(V$12:V459))</f>
        <v>#VALUE!</v>
      </c>
      <c r="X459" t="str">
        <f>IF(OR(J459=Q459,ISTEXT(Y458),ISTEXT('Mortgage 1 Info Calcs'!$F$17)),"",IF(('Mortgage 1 Info Calcs'!F$18*12)&gt;C458+1,IF(C458='Mortgage 1 Info Calcs'!F$18*12,0,'Mortgage 1 Info Calcs'!F$19+Y459*('Mortgage 1 Info Calcs'!F$17)),'Mortgage 1 Info Calcs'!F$19))</f>
        <v/>
      </c>
      <c r="Y459" t="str">
        <f>IF(OR(ISERROR(J459-R459-M459),IF(ISERROR((J459-R459-M459)=0),"True",(J459-R459-M459)=0),ISTEXT('Mortgage 1 Info Calcs'!$K$4)),"",IF((J459&gt;(L459+M459)),(FV((G459/'Mortgage 1 Variables'!E$43),1,(L459+M459),-J459+Q459+'Mortgage 1 Info Calcs'!F$24,0))+Q459+'Mortgage 1 Info Calcs'!F$24+IF(I459&gt;0,0,-I459),""))</f>
        <v/>
      </c>
      <c r="Z459" s="67" t="e">
        <f>IF((FV(IF(G459=0,'Mortgage 1 Info Calcs'!F$8,G459)/12,1,PMT(IF(G459=0,'Mortgage 1 Info Calcs'!F$8,G459)/12,('Mortgage 1 Info Calcs'!F$9*12)-C458,-Z458,0),-Z458,0))&gt;0,(FV(IF(G459=0,'Mortgage 1 Info Calcs'!F$8,G459)/12,1,PMT(IF(G459=0,'Mortgage 1 Info Calcs'!F$8,G459)/12,('Mortgage 1 Info Calcs'!F$9*12)-C458,-Z458,0),-Z458,0)),0)</f>
        <v>#NUM!</v>
      </c>
      <c r="AA459" s="67" t="e">
        <f>IF(Z459&lt;=0,0,(IPMT(IF(G459=0,'Mortgage 1 Info Calcs'!F$8,G459)/12,1,('Mortgage 1 Info Calcs'!F$9*12)-C458,-Z458,0)))</f>
        <v>#NUM!</v>
      </c>
      <c r="AB459" s="67">
        <f>IF(C459&lt;('Mortgage 1 Info Calcs'!F$9*12),SUM(AA$12:AA459),0)</f>
        <v>0</v>
      </c>
      <c r="AC459" s="14">
        <v>448</v>
      </c>
      <c r="AD459" s="174">
        <f t="shared" si="37"/>
        <v>37.333333333333336</v>
      </c>
      <c r="AE459" s="174" t="str">
        <f>IF(Y459="","",IF(J$12+X459='Mortgage 2 Monthly calcs'!J$12+'Mortgage 2 Monthly calcs'!V459,"",IF(J$12+X459&gt;'Mortgage 2 Monthly calcs'!J$12+'Mortgage 2 Monthly calcs'!V459,IF(Y459+X459+'Mortgage 1 Info Calcs'!F$15&gt;'Mortgage 2 Monthly calcs'!W459+'Mortgage 2 Monthly calcs'!V459,"",C459),IF(Y459+X459&lt;'Mortgage 2 Monthly calcs'!W459+'Mortgage 2 Monthly calcs'!V459,"",C459))))</f>
        <v/>
      </c>
      <c r="AG459" s="16"/>
      <c r="AH459" s="16"/>
      <c r="AI459" s="15"/>
    </row>
    <row r="460" spans="2:35" ht="11.25" customHeight="1" x14ac:dyDescent="0.25">
      <c r="B460">
        <f t="shared" si="35"/>
        <v>37.416666666666664</v>
      </c>
      <c r="C460">
        <v>449</v>
      </c>
      <c r="D460" t="str">
        <f>IF(J1228=1,F451+1,"")</f>
        <v/>
      </c>
      <c r="E460" t="str">
        <f t="shared" si="38"/>
        <v/>
      </c>
      <c r="F460" t="str">
        <f>VLOOKUP('Mortgage 1 Variables'!D$12,'Mortgage 1 Variables'!B$8:C$19,2)</f>
        <v>Mar</v>
      </c>
      <c r="G460">
        <f>IF(ISBLANK('Mortgage 1 Monthly Table'!G460),IF(OR(J460=Q460,ISTEXT(Y459),ISTEXT('Mortgage 1 Info Calcs'!$K$4)),0,IF(('Mortgage 1 Info Calcs'!F$7*12)&gt;C459,G459,IF(C459='Mortgage 1 Info Calcs'!F$7*12,'Mortgage 1 Info Calcs'!F$8,G459))),'Mortgage 1 Monthly Table'!G460)</f>
        <v>0</v>
      </c>
      <c r="H460" t="e">
        <f>((PMT(G460/'Mortgage 1 Variables'!E$43,('Mortgage 1 Info Calcs'!F$9*'Mortgage 1 Variables'!E$43)-C459,-J460,0)))</f>
        <v>#VALUE!</v>
      </c>
      <c r="I460">
        <f>IF(OR(ISERROR(((IPMT(G460/'Mortgage 1 Variables'!E$43,1,'Mortgage 1 Info Calcs'!F$9*'Mortgage 1 Variables'!E$43,-J460+Q460+'Mortgage 1 Info Calcs'!F$24,IF('Mortgage 1 Info Calcs'!F$5="Interest Only",-J460+Q460+'Mortgage 1 Info Calcs'!F$24,0))))),(((IPMT(G460/'Mortgage 1 Variables'!E$43,1,'Mortgage 1 Info Calcs'!F$9*'Mortgage 1 Variables'!E$43,-J$12,-J$12)))=0)),0,((IPMT(G460/'Mortgage 1 Variables'!E$43,1,'Mortgage 1 Info Calcs'!F$9*'Mortgage 1 Variables'!E$43,-J460+Q460+'Mortgage 1 Info Calcs'!F$24,IF('Mortgage 1 Info Calcs'!F$5="Interest Only",-J460+Q460+'Mortgage 1 Info Calcs'!F$24,0)))))</f>
        <v>0</v>
      </c>
      <c r="J460" t="str">
        <f>IF(Y459&gt;0,IF(ISTEXT('Mortgage 1 Info Calcs'!K$4),"0",IF(ISTEXT(Y459),Y459,Y459+(IF(ISTEXT(K460),0,K460)))),0)</f>
        <v/>
      </c>
      <c r="K460">
        <f>IF(ISBLANK('Mortgage 1 Monthly Table'!L460),0,'Mortgage 1 Monthly Table'!L460)</f>
        <v>0</v>
      </c>
      <c r="L460" t="e">
        <f>IF(ISBLANK('Mortgage 1 Monthly Table'!N460),IF('Mortgage 1 Info Calcs'!F$13="Calculated",IF('Mortgage 1 Info Calcs'!F$22="Keep Same",IF('Mortgage 1 Info Calcs'!F$5="Interest Only",IF(OR(I460&gt;L459,J460=""),I460,IF(J460&lt;L459,IF(J460&lt;L459,J460+I460,IF(L459+M459&gt;J460,L459+I460,L459)),IF(L459+M459&gt;J460,L459+I460,L459))),IF(H460&gt;L459,H460,IF(J460&gt;L459,IF(L459+M459&gt;J460,L459+I460,L459),J460+S460))),IF('Mortgage 1 Info Calcs'!F$5="Interest Only",'Mortgage 1 Monthly Calcs'!I460,'Mortgage 1 Monthly Calcs'!H460)),'Mortgage 1 Monthly Calcs'!L459),'Mortgage 1 Monthly Table'!N460)</f>
        <v>#VALUE!</v>
      </c>
      <c r="M460" t="str">
        <f>IF(ISBLANK('Mortgage 1 Monthly Table'!P460),IF(N459&gt;J460,IF(J460&gt;L459,J460-L459,0),IF(OR(OR(Y459&lt;0,ISTEXT(Y459)),ISTEXT('Mortgage 1 Info Calcs'!$K$4)),"",'Mortgage 1 Info Calcs'!F$21)),'Mortgage 1 Monthly Table'!P460)</f>
        <v/>
      </c>
      <c r="N460" t="str">
        <f t="shared" si="36"/>
        <v/>
      </c>
      <c r="O460" t="str">
        <f>IF(OR(OR(Y459&lt;0,ISTEXT(Y459)),ISTEXT('Mortgage 1 Info Calcs'!$K$4)),"",(O459+M460))</f>
        <v/>
      </c>
      <c r="P460">
        <f>IF(ISBLANK('Mortgage 1 Monthly Table'!T460),IF(ISTEXT(J460),0,IF(OR(Y459&lt;Q459,AND(Y459&lt;0,NOT(ISTEXT(Y459))),ISTEXT('Mortgage 1 Info Calcs'!$K$4)),IF(-Y459&gt;P459,-Y459,Y459-Q459),IF(J460="",0,'Mortgage 1 Info Calcs'!F$26))),'Mortgage 1 Monthly Table'!T460)</f>
        <v>0</v>
      </c>
      <c r="Q460" t="str">
        <f>IF(OR(OR(Y459&lt;0,ISTEXT(Y459)),ISTEXT('Mortgage 1 Info Calcs'!$K$4)),"",IF(O460&lt;0,Q459,(Q459+P460)))</f>
        <v/>
      </c>
      <c r="R460" t="str">
        <f>IF(OR(ISERROR(L460-S460),ISTEXT('Mortgage 1 Info Calcs'!$K$4)),"",L460-S460+M460)</f>
        <v/>
      </c>
      <c r="S460">
        <f>IF(OR(IF(ISERROR(ROUND((J460-Q460-'Mortgage 1 Info Calcs'!F$24)*(G460/12),2)),0,(J460-O460-Q460-'Mortgage 1 Info Calcs'!F$24)*(G460/12)),,,ISTEXT('Mortgage 1 Info Calcs'!K$4)),IF(((J460-Q460-'Mortgage 1 Info Calcs'!F$24)*(G460/12))&gt;0,((J460-Q460-'Mortgage 1 Info Calcs'!F$24)*(G460/12)),0),0)</f>
        <v>0</v>
      </c>
      <c r="T460" t="str">
        <f>IF(OR(ISERROR(SUM(R$12:R460)),(ISTEXT(T459)),(T459=(SUM(R$12:R460)))),"",SUM(R$12:R460))</f>
        <v/>
      </c>
      <c r="U460">
        <f>SUM(S$12:S460)</f>
        <v>93290.420445652606</v>
      </c>
      <c r="V460" t="e">
        <f>IF(ISBLANK('Mortgage 1 Info Calcs'!F$28),"",IF((O460+Q460)&gt;0,((O460+Q460)*G460/12)-((O460+Q460)*(('Mortgage 1 Info Calcs'!F$28)-('Mortgage 1 Info Calcs'!F$28*'Mortgage 1 Info Calcs'!G$29))/12),""))</f>
        <v>#VALUE!</v>
      </c>
      <c r="W460" t="e">
        <f>IF(ISTEXT(V460),"",SUM(V$12:V460))</f>
        <v>#VALUE!</v>
      </c>
      <c r="X460" t="str">
        <f>IF(OR(J460=Q460,ISTEXT(Y459),ISTEXT('Mortgage 1 Info Calcs'!$F$17)),"",IF(('Mortgage 1 Info Calcs'!F$18*12)&gt;C459+1,IF(C459='Mortgage 1 Info Calcs'!F$18*12,0,'Mortgage 1 Info Calcs'!F$19+Y460*('Mortgage 1 Info Calcs'!F$17)),'Mortgage 1 Info Calcs'!F$19))</f>
        <v/>
      </c>
      <c r="Y460" t="str">
        <f>IF(OR(ISERROR(J460-R460-M460),IF(ISERROR((J460-R460-M460)=0),"True",(J460-R460-M460)=0),ISTEXT('Mortgage 1 Info Calcs'!$K$4)),"",IF((J460&gt;(L460+M460)),(FV((G460/'Mortgage 1 Variables'!E$43),1,(L460+M460),-J460+Q460+'Mortgage 1 Info Calcs'!F$24,0))+Q460+'Mortgage 1 Info Calcs'!F$24+IF(I460&gt;0,0,-I460),""))</f>
        <v/>
      </c>
      <c r="Z460" s="67" t="e">
        <f>IF((FV(IF(G460=0,'Mortgage 1 Info Calcs'!F$8,G460)/12,1,PMT(IF(G460=0,'Mortgage 1 Info Calcs'!F$8,G460)/12,('Mortgage 1 Info Calcs'!F$9*12)-C459,-Z459,0),-Z459,0))&gt;0,(FV(IF(G460=0,'Mortgage 1 Info Calcs'!F$8,G460)/12,1,PMT(IF(G460=0,'Mortgage 1 Info Calcs'!F$8,G460)/12,('Mortgage 1 Info Calcs'!F$9*12)-C459,-Z459,0),-Z459,0)),0)</f>
        <v>#NUM!</v>
      </c>
      <c r="AA460" s="67" t="e">
        <f>IF(Z460&lt;=0,0,(IPMT(IF(G460=0,'Mortgage 1 Info Calcs'!F$8,G460)/12,1,('Mortgage 1 Info Calcs'!F$9*12)-C459,-Z459,0)))</f>
        <v>#NUM!</v>
      </c>
      <c r="AB460" s="67">
        <f>IF(C460&lt;('Mortgage 1 Info Calcs'!F$9*12),SUM(AA$12:AA460),0)</f>
        <v>0</v>
      </c>
      <c r="AC460" s="14">
        <v>449</v>
      </c>
      <c r="AD460" s="174">
        <f t="shared" si="37"/>
        <v>37.416666666666664</v>
      </c>
      <c r="AE460" s="174" t="str">
        <f>IF(Y460="","",IF(J$12+X460='Mortgage 2 Monthly calcs'!J$12+'Mortgage 2 Monthly calcs'!V460,"",IF(J$12+X460&gt;'Mortgage 2 Monthly calcs'!J$12+'Mortgage 2 Monthly calcs'!V460,IF(Y460+X460+'Mortgage 1 Info Calcs'!F$15&gt;'Mortgage 2 Monthly calcs'!W460+'Mortgage 2 Monthly calcs'!V460,"",C460),IF(Y460+X460&lt;'Mortgage 2 Monthly calcs'!W460+'Mortgage 2 Monthly calcs'!V460,"",C460))))</f>
        <v/>
      </c>
      <c r="AG460" s="16"/>
      <c r="AH460" s="16"/>
      <c r="AI460" s="15"/>
    </row>
    <row r="461" spans="2:35" ht="11.25" customHeight="1" x14ac:dyDescent="0.25">
      <c r="B461">
        <f t="shared" ref="B461:B524" si="39">C461/12</f>
        <v>37.5</v>
      </c>
      <c r="C461">
        <v>450</v>
      </c>
      <c r="D461" t="str">
        <f>IF(J1229=1,F451+1,"")</f>
        <v/>
      </c>
      <c r="E461" t="str">
        <f t="shared" si="38"/>
        <v/>
      </c>
      <c r="F461" t="str">
        <f>VLOOKUP('Mortgage 1 Variables'!D$13,'Mortgage 1 Variables'!B$8:C$19,2)</f>
        <v>Apr</v>
      </c>
      <c r="G461">
        <f>IF(ISBLANK('Mortgage 1 Monthly Table'!G461),IF(OR(J461=Q461,ISTEXT(Y460),ISTEXT('Mortgage 1 Info Calcs'!$K$4)),0,IF(('Mortgage 1 Info Calcs'!F$7*12)&gt;C460,G460,IF(C460='Mortgage 1 Info Calcs'!F$7*12,'Mortgage 1 Info Calcs'!F$8,G460))),'Mortgage 1 Monthly Table'!G461)</f>
        <v>0</v>
      </c>
      <c r="H461" t="e">
        <f>((PMT(G461/'Mortgage 1 Variables'!E$43,('Mortgage 1 Info Calcs'!F$9*'Mortgage 1 Variables'!E$43)-C460,-J461,0)))</f>
        <v>#VALUE!</v>
      </c>
      <c r="I461">
        <f>IF(OR(ISERROR(((IPMT(G461/'Mortgage 1 Variables'!E$43,1,'Mortgage 1 Info Calcs'!F$9*'Mortgage 1 Variables'!E$43,-J461+Q461+'Mortgage 1 Info Calcs'!F$24,IF('Mortgage 1 Info Calcs'!F$5="Interest Only",-J461+Q461+'Mortgage 1 Info Calcs'!F$24,0))))),(((IPMT(G461/'Mortgage 1 Variables'!E$43,1,'Mortgage 1 Info Calcs'!F$9*'Mortgage 1 Variables'!E$43,-J$12,-J$12)))=0)),0,((IPMT(G461/'Mortgage 1 Variables'!E$43,1,'Mortgage 1 Info Calcs'!F$9*'Mortgage 1 Variables'!E$43,-J461+Q461+'Mortgage 1 Info Calcs'!F$24,IF('Mortgage 1 Info Calcs'!F$5="Interest Only",-J461+Q461+'Mortgage 1 Info Calcs'!F$24,0)))))</f>
        <v>0</v>
      </c>
      <c r="J461" t="str">
        <f>IF(Y460&gt;0,IF(ISTEXT('Mortgage 1 Info Calcs'!K$4),"0",IF(ISTEXT(Y460),Y460,Y460+(IF(ISTEXT(K461),0,K461)))),0)</f>
        <v/>
      </c>
      <c r="K461">
        <f>IF(ISBLANK('Mortgage 1 Monthly Table'!L461),0,'Mortgage 1 Monthly Table'!L461)</f>
        <v>0</v>
      </c>
      <c r="L461" t="e">
        <f>IF(ISBLANK('Mortgage 1 Monthly Table'!N461),IF('Mortgage 1 Info Calcs'!F$13="Calculated",IF('Mortgage 1 Info Calcs'!F$22="Keep Same",IF('Mortgage 1 Info Calcs'!F$5="Interest Only",IF(OR(I461&gt;L460,J461=""),I461,IF(J461&lt;L460,IF(J461&lt;L460,J461+I461,IF(L460+M460&gt;J461,L460+I461,L460)),IF(L460+M460&gt;J461,L460+I461,L460))),IF(H461&gt;L460,H461,IF(J461&gt;L460,IF(L460+M460&gt;J461,L460+I461,L460),J461+S461))),IF('Mortgage 1 Info Calcs'!F$5="Interest Only",'Mortgage 1 Monthly Calcs'!I461,'Mortgage 1 Monthly Calcs'!H461)),'Mortgage 1 Monthly Calcs'!L460),'Mortgage 1 Monthly Table'!N461)</f>
        <v>#VALUE!</v>
      </c>
      <c r="M461" t="str">
        <f>IF(ISBLANK('Mortgage 1 Monthly Table'!P461),IF(N460&gt;J461,IF(J461&gt;L460,J461-L460,0),IF(OR(OR(Y460&lt;0,ISTEXT(Y460)),ISTEXT('Mortgage 1 Info Calcs'!$K$4)),"",'Mortgage 1 Info Calcs'!F$21)),'Mortgage 1 Monthly Table'!P461)</f>
        <v/>
      </c>
      <c r="N461" t="str">
        <f t="shared" ref="N461:N524" si="40">IF(ISTEXT(M461),"",L461+M461)</f>
        <v/>
      </c>
      <c r="O461" t="str">
        <f>IF(OR(OR(Y460&lt;0,ISTEXT(Y460)),ISTEXT('Mortgage 1 Info Calcs'!$K$4)),"",(O460+M461))</f>
        <v/>
      </c>
      <c r="P461">
        <f>IF(ISBLANK('Mortgage 1 Monthly Table'!T461),IF(ISTEXT(J461),0,IF(OR(Y460&lt;Q460,AND(Y460&lt;0,NOT(ISTEXT(Y460))),ISTEXT('Mortgage 1 Info Calcs'!$K$4)),IF(-Y460&gt;P460,-Y460,Y460-Q460),IF(J461="",0,'Mortgage 1 Info Calcs'!F$26))),'Mortgage 1 Monthly Table'!T461)</f>
        <v>0</v>
      </c>
      <c r="Q461" t="str">
        <f>IF(OR(OR(Y460&lt;0,ISTEXT(Y460)),ISTEXT('Mortgage 1 Info Calcs'!$K$4)),"",IF(O461&lt;0,Q460,(Q460+P461)))</f>
        <v/>
      </c>
      <c r="R461" t="str">
        <f>IF(OR(ISERROR(L461-S461),ISTEXT('Mortgage 1 Info Calcs'!$K$4)),"",L461-S461+M461)</f>
        <v/>
      </c>
      <c r="S461">
        <f>IF(OR(IF(ISERROR(ROUND((J461-Q461-'Mortgage 1 Info Calcs'!F$24)*(G461/12),2)),0,(J461-O461-Q461-'Mortgage 1 Info Calcs'!F$24)*(G461/12)),,,ISTEXT('Mortgage 1 Info Calcs'!K$4)),IF(((J461-Q461-'Mortgage 1 Info Calcs'!F$24)*(G461/12))&gt;0,((J461-Q461-'Mortgage 1 Info Calcs'!F$24)*(G461/12)),0),0)</f>
        <v>0</v>
      </c>
      <c r="T461" t="str">
        <f>IF(OR(ISERROR(SUM(R$12:R461)),(ISTEXT(T460)),(T460=(SUM(R$12:R461)))),"",SUM(R$12:R461))</f>
        <v/>
      </c>
      <c r="U461">
        <f>SUM(S$12:S461)</f>
        <v>93290.420445652606</v>
      </c>
      <c r="V461" t="e">
        <f>IF(ISBLANK('Mortgage 1 Info Calcs'!F$28),"",IF((O461+Q461)&gt;0,((O461+Q461)*G461/12)-((O461+Q461)*(('Mortgage 1 Info Calcs'!F$28)-('Mortgage 1 Info Calcs'!F$28*'Mortgage 1 Info Calcs'!G$29))/12),""))</f>
        <v>#VALUE!</v>
      </c>
      <c r="W461" t="e">
        <f>IF(ISTEXT(V461),"",SUM(V$12:V461))</f>
        <v>#VALUE!</v>
      </c>
      <c r="X461" t="str">
        <f>IF(OR(J461=Q461,ISTEXT(Y460),ISTEXT('Mortgage 1 Info Calcs'!$F$17)),"",IF(('Mortgage 1 Info Calcs'!F$18*12)&gt;C460+1,IF(C460='Mortgage 1 Info Calcs'!F$18*12,0,'Mortgage 1 Info Calcs'!F$19+Y461*('Mortgage 1 Info Calcs'!F$17)),'Mortgage 1 Info Calcs'!F$19))</f>
        <v/>
      </c>
      <c r="Y461" t="str">
        <f>IF(OR(ISERROR(J461-R461-M461),IF(ISERROR((J461-R461-M461)=0),"True",(J461-R461-M461)=0),ISTEXT('Mortgage 1 Info Calcs'!$K$4)),"",IF((J461&gt;(L461+M461)),(FV((G461/'Mortgage 1 Variables'!E$43),1,(L461+M461),-J461+Q461+'Mortgage 1 Info Calcs'!F$24,0))+Q461+'Mortgage 1 Info Calcs'!F$24+IF(I461&gt;0,0,-I461),""))</f>
        <v/>
      </c>
      <c r="Z461" s="67" t="e">
        <f>IF((FV(IF(G461=0,'Mortgage 1 Info Calcs'!F$8,G461)/12,1,PMT(IF(G461=0,'Mortgage 1 Info Calcs'!F$8,G461)/12,('Mortgage 1 Info Calcs'!F$9*12)-C460,-Z460,0),-Z460,0))&gt;0,(FV(IF(G461=0,'Mortgage 1 Info Calcs'!F$8,G461)/12,1,PMT(IF(G461=0,'Mortgage 1 Info Calcs'!F$8,G461)/12,('Mortgage 1 Info Calcs'!F$9*12)-C460,-Z460,0),-Z460,0)),0)</f>
        <v>#NUM!</v>
      </c>
      <c r="AA461" s="67" t="e">
        <f>IF(Z461&lt;=0,0,(IPMT(IF(G461=0,'Mortgage 1 Info Calcs'!F$8,G461)/12,1,('Mortgage 1 Info Calcs'!F$9*12)-C460,-Z460,0)))</f>
        <v>#NUM!</v>
      </c>
      <c r="AB461" s="67">
        <f>IF(C461&lt;('Mortgage 1 Info Calcs'!F$9*12),SUM(AA$12:AA461),0)</f>
        <v>0</v>
      </c>
      <c r="AC461" s="14">
        <v>450</v>
      </c>
      <c r="AD461" s="174">
        <f t="shared" ref="AD461:AD524" si="41">AC461/12</f>
        <v>37.5</v>
      </c>
      <c r="AE461" s="174" t="str">
        <f>IF(Y461="","",IF(J$12+X461='Mortgage 2 Monthly calcs'!J$12+'Mortgage 2 Monthly calcs'!V461,"",IF(J$12+X461&gt;'Mortgage 2 Monthly calcs'!J$12+'Mortgage 2 Monthly calcs'!V461,IF(Y461+X461+'Mortgage 1 Info Calcs'!F$15&gt;'Mortgage 2 Monthly calcs'!W461+'Mortgage 2 Monthly calcs'!V461,"",C461),IF(Y461+X461&lt;'Mortgage 2 Monthly calcs'!W461+'Mortgage 2 Monthly calcs'!V461,"",C461))))</f>
        <v/>
      </c>
      <c r="AG461" s="16"/>
      <c r="AH461" s="16"/>
      <c r="AI461" s="15"/>
    </row>
    <row r="462" spans="2:35" ht="11.25" customHeight="1" x14ac:dyDescent="0.25">
      <c r="B462">
        <f t="shared" si="39"/>
        <v>37.583333333333336</v>
      </c>
      <c r="C462">
        <v>451</v>
      </c>
      <c r="D462" t="str">
        <f>IF(J1230=1,F451+1,"")</f>
        <v/>
      </c>
      <c r="E462" t="str">
        <f t="shared" si="38"/>
        <v/>
      </c>
      <c r="F462" t="str">
        <f>VLOOKUP('Mortgage 1 Variables'!D$14,'Mortgage 1 Variables'!B$8:C$19,2)</f>
        <v>May</v>
      </c>
      <c r="G462">
        <f>IF(ISBLANK('Mortgage 1 Monthly Table'!G462),IF(OR(J462=Q462,ISTEXT(Y461),ISTEXT('Mortgage 1 Info Calcs'!$K$4)),0,IF(('Mortgage 1 Info Calcs'!F$7*12)&gt;C461,G461,IF(C461='Mortgage 1 Info Calcs'!F$7*12,'Mortgage 1 Info Calcs'!F$8,G461))),'Mortgage 1 Monthly Table'!G462)</f>
        <v>0</v>
      </c>
      <c r="H462" t="e">
        <f>((PMT(G462/'Mortgage 1 Variables'!E$43,('Mortgage 1 Info Calcs'!F$9*'Mortgage 1 Variables'!E$43)-C461,-J462,0)))</f>
        <v>#VALUE!</v>
      </c>
      <c r="I462">
        <f>IF(OR(ISERROR(((IPMT(G462/'Mortgage 1 Variables'!E$43,1,'Mortgage 1 Info Calcs'!F$9*'Mortgage 1 Variables'!E$43,-J462+Q462+'Mortgage 1 Info Calcs'!F$24,IF('Mortgage 1 Info Calcs'!F$5="Interest Only",-J462+Q462+'Mortgage 1 Info Calcs'!F$24,0))))),(((IPMT(G462/'Mortgage 1 Variables'!E$43,1,'Mortgage 1 Info Calcs'!F$9*'Mortgage 1 Variables'!E$43,-J$12,-J$12)))=0)),0,((IPMT(G462/'Mortgage 1 Variables'!E$43,1,'Mortgage 1 Info Calcs'!F$9*'Mortgage 1 Variables'!E$43,-J462+Q462+'Mortgage 1 Info Calcs'!F$24,IF('Mortgage 1 Info Calcs'!F$5="Interest Only",-J462+Q462+'Mortgage 1 Info Calcs'!F$24,0)))))</f>
        <v>0</v>
      </c>
      <c r="J462" t="str">
        <f>IF(Y461&gt;0,IF(ISTEXT('Mortgage 1 Info Calcs'!K$4),"0",IF(ISTEXT(Y461),Y461,Y461+(IF(ISTEXT(K462),0,K462)))),0)</f>
        <v/>
      </c>
      <c r="K462">
        <f>IF(ISBLANK('Mortgage 1 Monthly Table'!L462),0,'Mortgage 1 Monthly Table'!L462)</f>
        <v>0</v>
      </c>
      <c r="L462" t="e">
        <f>IF(ISBLANK('Mortgage 1 Monthly Table'!N462),IF('Mortgage 1 Info Calcs'!F$13="Calculated",IF('Mortgage 1 Info Calcs'!F$22="Keep Same",IF('Mortgage 1 Info Calcs'!F$5="Interest Only",IF(OR(I462&gt;L461,J462=""),I462,IF(J462&lt;L461,IF(J462&lt;L461,J462+I462,IF(L461+M461&gt;J462,L461+I462,L461)),IF(L461+M461&gt;J462,L461+I462,L461))),IF(H462&gt;L461,H462,IF(J462&gt;L461,IF(L461+M461&gt;J462,L461+I462,L461),J462+S462))),IF('Mortgage 1 Info Calcs'!F$5="Interest Only",'Mortgage 1 Monthly Calcs'!I462,'Mortgage 1 Monthly Calcs'!H462)),'Mortgage 1 Monthly Calcs'!L461),'Mortgage 1 Monthly Table'!N462)</f>
        <v>#VALUE!</v>
      </c>
      <c r="M462" t="str">
        <f>IF(ISBLANK('Mortgage 1 Monthly Table'!P462),IF(N461&gt;J462,IF(J462&gt;L461,J462-L461,0),IF(OR(OR(Y461&lt;0,ISTEXT(Y461)),ISTEXT('Mortgage 1 Info Calcs'!$K$4)),"",'Mortgage 1 Info Calcs'!F$21)),'Mortgage 1 Monthly Table'!P462)</f>
        <v/>
      </c>
      <c r="N462" t="str">
        <f t="shared" si="40"/>
        <v/>
      </c>
      <c r="O462" t="str">
        <f>IF(OR(OR(Y461&lt;0,ISTEXT(Y461)),ISTEXT('Mortgage 1 Info Calcs'!$K$4)),"",(O461+M462))</f>
        <v/>
      </c>
      <c r="P462">
        <f>IF(ISBLANK('Mortgage 1 Monthly Table'!T462),IF(ISTEXT(J462),0,IF(OR(Y461&lt;Q461,AND(Y461&lt;0,NOT(ISTEXT(Y461))),ISTEXT('Mortgage 1 Info Calcs'!$K$4)),IF(-Y461&gt;P461,-Y461,Y461-Q461),IF(J462="",0,'Mortgage 1 Info Calcs'!F$26))),'Mortgage 1 Monthly Table'!T462)</f>
        <v>0</v>
      </c>
      <c r="Q462" t="str">
        <f>IF(OR(OR(Y461&lt;0,ISTEXT(Y461)),ISTEXT('Mortgage 1 Info Calcs'!$K$4)),"",IF(O462&lt;0,Q461,(Q461+P462)))</f>
        <v/>
      </c>
      <c r="R462" t="str">
        <f>IF(OR(ISERROR(L462-S462),ISTEXT('Mortgage 1 Info Calcs'!$K$4)),"",L462-S462+M462)</f>
        <v/>
      </c>
      <c r="S462">
        <f>IF(OR(IF(ISERROR(ROUND((J462-Q462-'Mortgage 1 Info Calcs'!F$24)*(G462/12),2)),0,(J462-O462-Q462-'Mortgage 1 Info Calcs'!F$24)*(G462/12)),,,ISTEXT('Mortgage 1 Info Calcs'!K$4)),IF(((J462-Q462-'Mortgage 1 Info Calcs'!F$24)*(G462/12))&gt;0,((J462-Q462-'Mortgage 1 Info Calcs'!F$24)*(G462/12)),0),0)</f>
        <v>0</v>
      </c>
      <c r="T462" t="str">
        <f>IF(OR(ISERROR(SUM(R$12:R462)),(ISTEXT(T461)),(T461=(SUM(R$12:R462)))),"",SUM(R$12:R462))</f>
        <v/>
      </c>
      <c r="U462">
        <f>SUM(S$12:S462)</f>
        <v>93290.420445652606</v>
      </c>
      <c r="V462" t="e">
        <f>IF(ISBLANK('Mortgage 1 Info Calcs'!F$28),"",IF((O462+Q462)&gt;0,((O462+Q462)*G462/12)-((O462+Q462)*(('Mortgage 1 Info Calcs'!F$28)-('Mortgage 1 Info Calcs'!F$28*'Mortgage 1 Info Calcs'!G$29))/12),""))</f>
        <v>#VALUE!</v>
      </c>
      <c r="W462" t="e">
        <f>IF(ISTEXT(V462),"",SUM(V$12:V462))</f>
        <v>#VALUE!</v>
      </c>
      <c r="X462" t="str">
        <f>IF(OR(J462=Q462,ISTEXT(Y461),ISTEXT('Mortgage 1 Info Calcs'!$F$17)),"",IF(('Mortgage 1 Info Calcs'!F$18*12)&gt;C461+1,IF(C461='Mortgage 1 Info Calcs'!F$18*12,0,'Mortgage 1 Info Calcs'!F$19+Y462*('Mortgage 1 Info Calcs'!F$17)),'Mortgage 1 Info Calcs'!F$19))</f>
        <v/>
      </c>
      <c r="Y462" t="str">
        <f>IF(OR(ISERROR(J462-R462-M462),IF(ISERROR((J462-R462-M462)=0),"True",(J462-R462-M462)=0),ISTEXT('Mortgage 1 Info Calcs'!$K$4)),"",IF((J462&gt;(L462+M462)),(FV((G462/'Mortgage 1 Variables'!E$43),1,(L462+M462),-J462+Q462+'Mortgage 1 Info Calcs'!F$24,0))+Q462+'Mortgage 1 Info Calcs'!F$24+IF(I462&gt;0,0,-I462),""))</f>
        <v/>
      </c>
      <c r="Z462" s="67" t="e">
        <f>IF((FV(IF(G462=0,'Mortgage 1 Info Calcs'!F$8,G462)/12,1,PMT(IF(G462=0,'Mortgage 1 Info Calcs'!F$8,G462)/12,('Mortgage 1 Info Calcs'!F$9*12)-C461,-Z461,0),-Z461,0))&gt;0,(FV(IF(G462=0,'Mortgage 1 Info Calcs'!F$8,G462)/12,1,PMT(IF(G462=0,'Mortgage 1 Info Calcs'!F$8,G462)/12,('Mortgage 1 Info Calcs'!F$9*12)-C461,-Z461,0),-Z461,0)),0)</f>
        <v>#NUM!</v>
      </c>
      <c r="AA462" s="67" t="e">
        <f>IF(Z462&lt;=0,0,(IPMT(IF(G462=0,'Mortgage 1 Info Calcs'!F$8,G462)/12,1,('Mortgage 1 Info Calcs'!F$9*12)-C461,-Z461,0)))</f>
        <v>#NUM!</v>
      </c>
      <c r="AB462" s="67">
        <f>IF(C462&lt;('Mortgage 1 Info Calcs'!F$9*12),SUM(AA$12:AA462),0)</f>
        <v>0</v>
      </c>
      <c r="AC462" s="14">
        <v>451</v>
      </c>
      <c r="AD462" s="174">
        <f t="shared" si="41"/>
        <v>37.583333333333336</v>
      </c>
      <c r="AE462" s="174" t="str">
        <f>IF(Y462="","",IF(J$12+X462='Mortgage 2 Monthly calcs'!J$12+'Mortgage 2 Monthly calcs'!V462,"",IF(J$12+X462&gt;'Mortgage 2 Monthly calcs'!J$12+'Mortgage 2 Monthly calcs'!V462,IF(Y462+X462+'Mortgage 1 Info Calcs'!F$15&gt;'Mortgage 2 Monthly calcs'!W462+'Mortgage 2 Monthly calcs'!V462,"",C462),IF(Y462+X462&lt;'Mortgage 2 Monthly calcs'!W462+'Mortgage 2 Monthly calcs'!V462,"",C462))))</f>
        <v/>
      </c>
      <c r="AG462" s="16"/>
      <c r="AH462" s="16"/>
      <c r="AI462" s="15"/>
    </row>
    <row r="463" spans="2:35" ht="11.25" customHeight="1" x14ac:dyDescent="0.25">
      <c r="B463">
        <f t="shared" si="39"/>
        <v>37.666666666666664</v>
      </c>
      <c r="C463">
        <v>452</v>
      </c>
      <c r="D463" t="str">
        <f>IF(J1231=1,F451+1,"")</f>
        <v/>
      </c>
      <c r="E463" t="str">
        <f t="shared" si="38"/>
        <v/>
      </c>
      <c r="F463" t="str">
        <f>VLOOKUP('Mortgage 1 Variables'!D$15,'Mortgage 1 Variables'!B$8:C$19,2)</f>
        <v>Jun</v>
      </c>
      <c r="G463">
        <f>IF(ISBLANK('Mortgage 1 Monthly Table'!G463),IF(OR(J463=Q463,ISTEXT(Y462),ISTEXT('Mortgage 1 Info Calcs'!$K$4)),0,IF(('Mortgage 1 Info Calcs'!F$7*12)&gt;C462,G462,IF(C462='Mortgage 1 Info Calcs'!F$7*12,'Mortgage 1 Info Calcs'!F$8,G462))),'Mortgage 1 Monthly Table'!G463)</f>
        <v>0</v>
      </c>
      <c r="H463" t="e">
        <f>((PMT(G463/'Mortgage 1 Variables'!E$43,('Mortgage 1 Info Calcs'!F$9*'Mortgage 1 Variables'!E$43)-C462,-J463,0)))</f>
        <v>#VALUE!</v>
      </c>
      <c r="I463">
        <f>IF(OR(ISERROR(((IPMT(G463/'Mortgage 1 Variables'!E$43,1,'Mortgage 1 Info Calcs'!F$9*'Mortgage 1 Variables'!E$43,-J463+Q463+'Mortgage 1 Info Calcs'!F$24,IF('Mortgage 1 Info Calcs'!F$5="Interest Only",-J463+Q463+'Mortgage 1 Info Calcs'!F$24,0))))),(((IPMT(G463/'Mortgage 1 Variables'!E$43,1,'Mortgage 1 Info Calcs'!F$9*'Mortgage 1 Variables'!E$43,-J$12,-J$12)))=0)),0,((IPMT(G463/'Mortgage 1 Variables'!E$43,1,'Mortgage 1 Info Calcs'!F$9*'Mortgage 1 Variables'!E$43,-J463+Q463+'Mortgage 1 Info Calcs'!F$24,IF('Mortgage 1 Info Calcs'!F$5="Interest Only",-J463+Q463+'Mortgage 1 Info Calcs'!F$24,0)))))</f>
        <v>0</v>
      </c>
      <c r="J463" t="str">
        <f>IF(Y462&gt;0,IF(ISTEXT('Mortgage 1 Info Calcs'!K$4),"0",IF(ISTEXT(Y462),Y462,Y462+(IF(ISTEXT(K463),0,K463)))),0)</f>
        <v/>
      </c>
      <c r="K463">
        <f>IF(ISBLANK('Mortgage 1 Monthly Table'!L463),0,'Mortgage 1 Monthly Table'!L463)</f>
        <v>0</v>
      </c>
      <c r="L463" t="e">
        <f>IF(ISBLANK('Mortgage 1 Monthly Table'!N463),IF('Mortgage 1 Info Calcs'!F$13="Calculated",IF('Mortgage 1 Info Calcs'!F$22="Keep Same",IF('Mortgage 1 Info Calcs'!F$5="Interest Only",IF(OR(I463&gt;L462,J463=""),I463,IF(J463&lt;L462,IF(J463&lt;L462,J463+I463,IF(L462+M462&gt;J463,L462+I463,L462)),IF(L462+M462&gt;J463,L462+I463,L462))),IF(H463&gt;L462,H463,IF(J463&gt;L462,IF(L462+M462&gt;J463,L462+I463,L462),J463+S463))),IF('Mortgage 1 Info Calcs'!F$5="Interest Only",'Mortgage 1 Monthly Calcs'!I463,'Mortgage 1 Monthly Calcs'!H463)),'Mortgage 1 Monthly Calcs'!L462),'Mortgage 1 Monthly Table'!N463)</f>
        <v>#VALUE!</v>
      </c>
      <c r="M463" t="str">
        <f>IF(ISBLANK('Mortgage 1 Monthly Table'!P463),IF(N462&gt;J463,IF(J463&gt;L462,J463-L462,0),IF(OR(OR(Y462&lt;0,ISTEXT(Y462)),ISTEXT('Mortgage 1 Info Calcs'!$K$4)),"",'Mortgage 1 Info Calcs'!F$21)),'Mortgage 1 Monthly Table'!P463)</f>
        <v/>
      </c>
      <c r="N463" t="str">
        <f t="shared" si="40"/>
        <v/>
      </c>
      <c r="O463" t="str">
        <f>IF(OR(OR(Y462&lt;0,ISTEXT(Y462)),ISTEXT('Mortgage 1 Info Calcs'!$K$4)),"",(O462+M463))</f>
        <v/>
      </c>
      <c r="P463">
        <f>IF(ISBLANK('Mortgage 1 Monthly Table'!T463),IF(ISTEXT(J463),0,IF(OR(Y462&lt;Q462,AND(Y462&lt;0,NOT(ISTEXT(Y462))),ISTEXT('Mortgage 1 Info Calcs'!$K$4)),IF(-Y462&gt;P462,-Y462,Y462-Q462),IF(J463="",0,'Mortgage 1 Info Calcs'!F$26))),'Mortgage 1 Monthly Table'!T463)</f>
        <v>0</v>
      </c>
      <c r="Q463" t="str">
        <f>IF(OR(OR(Y462&lt;0,ISTEXT(Y462)),ISTEXT('Mortgage 1 Info Calcs'!$K$4)),"",IF(O463&lt;0,Q462,(Q462+P463)))</f>
        <v/>
      </c>
      <c r="R463" t="str">
        <f>IF(OR(ISERROR(L463-S463),ISTEXT('Mortgage 1 Info Calcs'!$K$4)),"",L463-S463+M463)</f>
        <v/>
      </c>
      <c r="S463">
        <f>IF(OR(IF(ISERROR(ROUND((J463-Q463-'Mortgage 1 Info Calcs'!F$24)*(G463/12),2)),0,(J463-O463-Q463-'Mortgage 1 Info Calcs'!F$24)*(G463/12)),,,ISTEXT('Mortgage 1 Info Calcs'!K$4)),IF(((J463-Q463-'Mortgage 1 Info Calcs'!F$24)*(G463/12))&gt;0,((J463-Q463-'Mortgage 1 Info Calcs'!F$24)*(G463/12)),0),0)</f>
        <v>0</v>
      </c>
      <c r="T463" t="str">
        <f>IF(OR(ISERROR(SUM(R$12:R463)),(ISTEXT(T462)),(T462=(SUM(R$12:R463)))),"",SUM(R$12:R463))</f>
        <v/>
      </c>
      <c r="U463">
        <f>SUM(S$12:S463)</f>
        <v>93290.420445652606</v>
      </c>
      <c r="V463" t="e">
        <f>IF(ISBLANK('Mortgage 1 Info Calcs'!F$28),"",IF((O463+Q463)&gt;0,((O463+Q463)*G463/12)-((O463+Q463)*(('Mortgage 1 Info Calcs'!F$28)-('Mortgage 1 Info Calcs'!F$28*'Mortgage 1 Info Calcs'!G$29))/12),""))</f>
        <v>#VALUE!</v>
      </c>
      <c r="W463" t="e">
        <f>IF(ISTEXT(V463),"",SUM(V$12:V463))</f>
        <v>#VALUE!</v>
      </c>
      <c r="X463" t="str">
        <f>IF(OR(J463=Q463,ISTEXT(Y462),ISTEXT('Mortgage 1 Info Calcs'!$F$17)),"",IF(('Mortgage 1 Info Calcs'!F$18*12)&gt;C462+1,IF(C462='Mortgage 1 Info Calcs'!F$18*12,0,'Mortgage 1 Info Calcs'!F$19+Y463*('Mortgage 1 Info Calcs'!F$17)),'Mortgage 1 Info Calcs'!F$19))</f>
        <v/>
      </c>
      <c r="Y463" t="str">
        <f>IF(OR(ISERROR(J463-R463-M463),IF(ISERROR((J463-R463-M463)=0),"True",(J463-R463-M463)=0),ISTEXT('Mortgage 1 Info Calcs'!$K$4)),"",IF((J463&gt;(L463+M463)),(FV((G463/'Mortgage 1 Variables'!E$43),1,(L463+M463),-J463+Q463+'Mortgage 1 Info Calcs'!F$24,0))+Q463+'Mortgage 1 Info Calcs'!F$24+IF(I463&gt;0,0,-I463),""))</f>
        <v/>
      </c>
      <c r="Z463" s="67" t="e">
        <f>IF((FV(IF(G463=0,'Mortgage 1 Info Calcs'!F$8,G463)/12,1,PMT(IF(G463=0,'Mortgage 1 Info Calcs'!F$8,G463)/12,('Mortgage 1 Info Calcs'!F$9*12)-C462,-Z462,0),-Z462,0))&gt;0,(FV(IF(G463=0,'Mortgage 1 Info Calcs'!F$8,G463)/12,1,PMT(IF(G463=0,'Mortgage 1 Info Calcs'!F$8,G463)/12,('Mortgage 1 Info Calcs'!F$9*12)-C462,-Z462,0),-Z462,0)),0)</f>
        <v>#NUM!</v>
      </c>
      <c r="AA463" s="67" t="e">
        <f>IF(Z463&lt;=0,0,(IPMT(IF(G463=0,'Mortgage 1 Info Calcs'!F$8,G463)/12,1,('Mortgage 1 Info Calcs'!F$9*12)-C462,-Z462,0)))</f>
        <v>#NUM!</v>
      </c>
      <c r="AB463" s="67">
        <f>IF(C463&lt;('Mortgage 1 Info Calcs'!F$9*12),SUM(AA$12:AA463),0)</f>
        <v>0</v>
      </c>
      <c r="AC463" s="14">
        <v>452</v>
      </c>
      <c r="AD463" s="174">
        <f t="shared" si="41"/>
        <v>37.666666666666664</v>
      </c>
      <c r="AE463" s="174" t="str">
        <f>IF(Y463="","",IF(J$12+X463='Mortgage 2 Monthly calcs'!J$12+'Mortgage 2 Monthly calcs'!V463,"",IF(J$12+X463&gt;'Mortgage 2 Monthly calcs'!J$12+'Mortgage 2 Monthly calcs'!V463,IF(Y463+X463+'Mortgage 1 Info Calcs'!F$15&gt;'Mortgage 2 Monthly calcs'!W463+'Mortgage 2 Monthly calcs'!V463,"",C463),IF(Y463+X463&lt;'Mortgage 2 Monthly calcs'!W463+'Mortgage 2 Monthly calcs'!V463,"",C463))))</f>
        <v/>
      </c>
      <c r="AG463" s="16"/>
      <c r="AH463" s="16"/>
      <c r="AI463" s="15"/>
    </row>
    <row r="464" spans="2:35" ht="11.25" customHeight="1" x14ac:dyDescent="0.25">
      <c r="B464">
        <f t="shared" si="39"/>
        <v>37.75</v>
      </c>
      <c r="C464">
        <v>453</v>
      </c>
      <c r="D464" t="str">
        <f>IF(J1232=1,F451+1,"")</f>
        <v/>
      </c>
      <c r="E464" t="str">
        <f t="shared" si="38"/>
        <v/>
      </c>
      <c r="F464" t="str">
        <f>VLOOKUP('Mortgage 1 Variables'!D$16,'Mortgage 1 Variables'!B$8:C$19,2)</f>
        <v>Jul</v>
      </c>
      <c r="G464">
        <f>IF(ISBLANK('Mortgage 1 Monthly Table'!G464),IF(OR(J464=Q464,ISTEXT(Y463),ISTEXT('Mortgage 1 Info Calcs'!$K$4)),0,IF(('Mortgage 1 Info Calcs'!F$7*12)&gt;C463,G463,IF(C463='Mortgage 1 Info Calcs'!F$7*12,'Mortgage 1 Info Calcs'!F$8,G463))),'Mortgage 1 Monthly Table'!G464)</f>
        <v>0</v>
      </c>
      <c r="H464" t="e">
        <f>((PMT(G464/'Mortgage 1 Variables'!E$43,('Mortgage 1 Info Calcs'!F$9*'Mortgage 1 Variables'!E$43)-C463,-J464,0)))</f>
        <v>#VALUE!</v>
      </c>
      <c r="I464">
        <f>IF(OR(ISERROR(((IPMT(G464/'Mortgage 1 Variables'!E$43,1,'Mortgage 1 Info Calcs'!F$9*'Mortgage 1 Variables'!E$43,-J464+Q464+'Mortgage 1 Info Calcs'!F$24,IF('Mortgage 1 Info Calcs'!F$5="Interest Only",-J464+Q464+'Mortgage 1 Info Calcs'!F$24,0))))),(((IPMT(G464/'Mortgage 1 Variables'!E$43,1,'Mortgage 1 Info Calcs'!F$9*'Mortgage 1 Variables'!E$43,-J$12,-J$12)))=0)),0,((IPMT(G464/'Mortgage 1 Variables'!E$43,1,'Mortgage 1 Info Calcs'!F$9*'Mortgage 1 Variables'!E$43,-J464+Q464+'Mortgage 1 Info Calcs'!F$24,IF('Mortgage 1 Info Calcs'!F$5="Interest Only",-J464+Q464+'Mortgage 1 Info Calcs'!F$24,0)))))</f>
        <v>0</v>
      </c>
      <c r="J464" t="str">
        <f>IF(Y463&gt;0,IF(ISTEXT('Mortgage 1 Info Calcs'!K$4),"0",IF(ISTEXT(Y463),Y463,Y463+(IF(ISTEXT(K464),0,K464)))),0)</f>
        <v/>
      </c>
      <c r="K464">
        <f>IF(ISBLANK('Mortgage 1 Monthly Table'!L464),0,'Mortgage 1 Monthly Table'!L464)</f>
        <v>0</v>
      </c>
      <c r="L464" t="e">
        <f>IF(ISBLANK('Mortgage 1 Monthly Table'!N464),IF('Mortgage 1 Info Calcs'!F$13="Calculated",IF('Mortgage 1 Info Calcs'!F$22="Keep Same",IF('Mortgage 1 Info Calcs'!F$5="Interest Only",IF(OR(I464&gt;L463,J464=""),I464,IF(J464&lt;L463,IF(J464&lt;L463,J464+I464,IF(L463+M463&gt;J464,L463+I464,L463)),IF(L463+M463&gt;J464,L463+I464,L463))),IF(H464&gt;L463,H464,IF(J464&gt;L463,IF(L463+M463&gt;J464,L463+I464,L463),J464+S464))),IF('Mortgage 1 Info Calcs'!F$5="Interest Only",'Mortgage 1 Monthly Calcs'!I464,'Mortgage 1 Monthly Calcs'!H464)),'Mortgage 1 Monthly Calcs'!L463),'Mortgage 1 Monthly Table'!N464)</f>
        <v>#VALUE!</v>
      </c>
      <c r="M464" t="str">
        <f>IF(ISBLANK('Mortgage 1 Monthly Table'!P464),IF(N463&gt;J464,IF(J464&gt;L463,J464-L463,0),IF(OR(OR(Y463&lt;0,ISTEXT(Y463)),ISTEXT('Mortgage 1 Info Calcs'!$K$4)),"",'Mortgage 1 Info Calcs'!F$21)),'Mortgage 1 Monthly Table'!P464)</f>
        <v/>
      </c>
      <c r="N464" t="str">
        <f t="shared" si="40"/>
        <v/>
      </c>
      <c r="O464" t="str">
        <f>IF(OR(OR(Y463&lt;0,ISTEXT(Y463)),ISTEXT('Mortgage 1 Info Calcs'!$K$4)),"",(O463+M464))</f>
        <v/>
      </c>
      <c r="P464">
        <f>IF(ISBLANK('Mortgage 1 Monthly Table'!T464),IF(ISTEXT(J464),0,IF(OR(Y463&lt;Q463,AND(Y463&lt;0,NOT(ISTEXT(Y463))),ISTEXT('Mortgage 1 Info Calcs'!$K$4)),IF(-Y463&gt;P463,-Y463,Y463-Q463),IF(J464="",0,'Mortgage 1 Info Calcs'!F$26))),'Mortgage 1 Monthly Table'!T464)</f>
        <v>0</v>
      </c>
      <c r="Q464" t="str">
        <f>IF(OR(OR(Y463&lt;0,ISTEXT(Y463)),ISTEXT('Mortgage 1 Info Calcs'!$K$4)),"",IF(O464&lt;0,Q463,(Q463+P464)))</f>
        <v/>
      </c>
      <c r="R464" t="str">
        <f>IF(OR(ISERROR(L464-S464),ISTEXT('Mortgage 1 Info Calcs'!$K$4)),"",L464-S464+M464)</f>
        <v/>
      </c>
      <c r="S464">
        <f>IF(OR(IF(ISERROR(ROUND((J464-Q464-'Mortgage 1 Info Calcs'!F$24)*(G464/12),2)),0,(J464-O464-Q464-'Mortgage 1 Info Calcs'!F$24)*(G464/12)),,,ISTEXT('Mortgage 1 Info Calcs'!K$4)),IF(((J464-Q464-'Mortgage 1 Info Calcs'!F$24)*(G464/12))&gt;0,((J464-Q464-'Mortgage 1 Info Calcs'!F$24)*(G464/12)),0),0)</f>
        <v>0</v>
      </c>
      <c r="T464" t="str">
        <f>IF(OR(ISERROR(SUM(R$12:R464)),(ISTEXT(T463)),(T463=(SUM(R$12:R464)))),"",SUM(R$12:R464))</f>
        <v/>
      </c>
      <c r="U464">
        <f>SUM(S$12:S464)</f>
        <v>93290.420445652606</v>
      </c>
      <c r="V464" t="e">
        <f>IF(ISBLANK('Mortgage 1 Info Calcs'!F$28),"",IF((O464+Q464)&gt;0,((O464+Q464)*G464/12)-((O464+Q464)*(('Mortgage 1 Info Calcs'!F$28)-('Mortgage 1 Info Calcs'!F$28*'Mortgage 1 Info Calcs'!G$29))/12),""))</f>
        <v>#VALUE!</v>
      </c>
      <c r="W464" t="e">
        <f>IF(ISTEXT(V464),"",SUM(V$12:V464))</f>
        <v>#VALUE!</v>
      </c>
      <c r="X464" t="str">
        <f>IF(OR(J464=Q464,ISTEXT(Y463),ISTEXT('Mortgage 1 Info Calcs'!$F$17)),"",IF(('Mortgage 1 Info Calcs'!F$18*12)&gt;C463+1,IF(C463='Mortgage 1 Info Calcs'!F$18*12,0,'Mortgage 1 Info Calcs'!F$19+Y464*('Mortgage 1 Info Calcs'!F$17)),'Mortgage 1 Info Calcs'!F$19))</f>
        <v/>
      </c>
      <c r="Y464" t="str">
        <f>IF(OR(ISERROR(J464-R464-M464),IF(ISERROR((J464-R464-M464)=0),"True",(J464-R464-M464)=0),ISTEXT('Mortgage 1 Info Calcs'!$K$4)),"",IF((J464&gt;(L464+M464)),(FV((G464/'Mortgage 1 Variables'!E$43),1,(L464+M464),-J464+Q464+'Mortgage 1 Info Calcs'!F$24,0))+Q464+'Mortgage 1 Info Calcs'!F$24+IF(I464&gt;0,0,-I464),""))</f>
        <v/>
      </c>
      <c r="Z464" s="67" t="e">
        <f>IF((FV(IF(G464=0,'Mortgage 1 Info Calcs'!F$8,G464)/12,1,PMT(IF(G464=0,'Mortgage 1 Info Calcs'!F$8,G464)/12,('Mortgage 1 Info Calcs'!F$9*12)-C463,-Z463,0),-Z463,0))&gt;0,(FV(IF(G464=0,'Mortgage 1 Info Calcs'!F$8,G464)/12,1,PMT(IF(G464=0,'Mortgage 1 Info Calcs'!F$8,G464)/12,('Mortgage 1 Info Calcs'!F$9*12)-C463,-Z463,0),-Z463,0)),0)</f>
        <v>#NUM!</v>
      </c>
      <c r="AA464" s="67" t="e">
        <f>IF(Z464&lt;=0,0,(IPMT(IF(G464=0,'Mortgage 1 Info Calcs'!F$8,G464)/12,1,('Mortgage 1 Info Calcs'!F$9*12)-C463,-Z463,0)))</f>
        <v>#NUM!</v>
      </c>
      <c r="AB464" s="67">
        <f>IF(C464&lt;('Mortgage 1 Info Calcs'!F$9*12),SUM(AA$12:AA464),0)</f>
        <v>0</v>
      </c>
      <c r="AC464" s="14">
        <v>453</v>
      </c>
      <c r="AD464" s="174">
        <f t="shared" si="41"/>
        <v>37.75</v>
      </c>
      <c r="AE464" s="174" t="str">
        <f>IF(Y464="","",IF(J$12+X464='Mortgage 2 Monthly calcs'!J$12+'Mortgage 2 Monthly calcs'!V464,"",IF(J$12+X464&gt;'Mortgage 2 Monthly calcs'!J$12+'Mortgage 2 Monthly calcs'!V464,IF(Y464+X464+'Mortgage 1 Info Calcs'!F$15&gt;'Mortgage 2 Monthly calcs'!W464+'Mortgage 2 Monthly calcs'!V464,"",C464),IF(Y464+X464&lt;'Mortgage 2 Monthly calcs'!W464+'Mortgage 2 Monthly calcs'!V464,"",C464))))</f>
        <v/>
      </c>
      <c r="AG464" s="16"/>
      <c r="AH464" s="16"/>
      <c r="AI464" s="15"/>
    </row>
    <row r="465" spans="2:35" ht="11.25" customHeight="1" x14ac:dyDescent="0.25">
      <c r="B465">
        <f t="shared" si="39"/>
        <v>37.833333333333336</v>
      </c>
      <c r="C465">
        <v>454</v>
      </c>
      <c r="D465" t="str">
        <f>IF(J1233=1,F451+1,"")</f>
        <v/>
      </c>
      <c r="E465" t="str">
        <f t="shared" si="38"/>
        <v/>
      </c>
      <c r="F465" t="str">
        <f>VLOOKUP('Mortgage 1 Variables'!D$17,'Mortgage 1 Variables'!B$8:C$19,2)</f>
        <v>Aug</v>
      </c>
      <c r="G465">
        <f>IF(ISBLANK('Mortgage 1 Monthly Table'!G465),IF(OR(J465=Q465,ISTEXT(Y464),ISTEXT('Mortgage 1 Info Calcs'!$K$4)),0,IF(('Mortgage 1 Info Calcs'!F$7*12)&gt;C464,G464,IF(C464='Mortgage 1 Info Calcs'!F$7*12,'Mortgage 1 Info Calcs'!F$8,G464))),'Mortgage 1 Monthly Table'!G465)</f>
        <v>0</v>
      </c>
      <c r="H465" t="e">
        <f>((PMT(G465/'Mortgage 1 Variables'!E$43,('Mortgage 1 Info Calcs'!F$9*'Mortgage 1 Variables'!E$43)-C464,-J465,0)))</f>
        <v>#VALUE!</v>
      </c>
      <c r="I465">
        <f>IF(OR(ISERROR(((IPMT(G465/'Mortgage 1 Variables'!E$43,1,'Mortgage 1 Info Calcs'!F$9*'Mortgage 1 Variables'!E$43,-J465+Q465+'Mortgage 1 Info Calcs'!F$24,IF('Mortgage 1 Info Calcs'!F$5="Interest Only",-J465+Q465+'Mortgage 1 Info Calcs'!F$24,0))))),(((IPMT(G465/'Mortgage 1 Variables'!E$43,1,'Mortgage 1 Info Calcs'!F$9*'Mortgage 1 Variables'!E$43,-J$12,-J$12)))=0)),0,((IPMT(G465/'Mortgage 1 Variables'!E$43,1,'Mortgage 1 Info Calcs'!F$9*'Mortgage 1 Variables'!E$43,-J465+Q465+'Mortgage 1 Info Calcs'!F$24,IF('Mortgage 1 Info Calcs'!F$5="Interest Only",-J465+Q465+'Mortgage 1 Info Calcs'!F$24,0)))))</f>
        <v>0</v>
      </c>
      <c r="J465" t="str">
        <f>IF(Y464&gt;0,IF(ISTEXT('Mortgage 1 Info Calcs'!K$4),"0",IF(ISTEXT(Y464),Y464,Y464+(IF(ISTEXT(K465),0,K465)))),0)</f>
        <v/>
      </c>
      <c r="K465">
        <f>IF(ISBLANK('Mortgage 1 Monthly Table'!L465),0,'Mortgage 1 Monthly Table'!L465)</f>
        <v>0</v>
      </c>
      <c r="L465" t="e">
        <f>IF(ISBLANK('Mortgage 1 Monthly Table'!N465),IF('Mortgage 1 Info Calcs'!F$13="Calculated",IF('Mortgage 1 Info Calcs'!F$22="Keep Same",IF('Mortgage 1 Info Calcs'!F$5="Interest Only",IF(OR(I465&gt;L464,J465=""),I465,IF(J465&lt;L464,IF(J465&lt;L464,J465+I465,IF(L464+M464&gt;J465,L464+I465,L464)),IF(L464+M464&gt;J465,L464+I465,L464))),IF(H465&gt;L464,H465,IF(J465&gt;L464,IF(L464+M464&gt;J465,L464+I465,L464),J465+S465))),IF('Mortgage 1 Info Calcs'!F$5="Interest Only",'Mortgage 1 Monthly Calcs'!I465,'Mortgage 1 Monthly Calcs'!H465)),'Mortgage 1 Monthly Calcs'!L464),'Mortgage 1 Monthly Table'!N465)</f>
        <v>#VALUE!</v>
      </c>
      <c r="M465" t="str">
        <f>IF(ISBLANK('Mortgage 1 Monthly Table'!P465),IF(N464&gt;J465,IF(J465&gt;L464,J465-L464,0),IF(OR(OR(Y464&lt;0,ISTEXT(Y464)),ISTEXT('Mortgage 1 Info Calcs'!$K$4)),"",'Mortgage 1 Info Calcs'!F$21)),'Mortgage 1 Monthly Table'!P465)</f>
        <v/>
      </c>
      <c r="N465" t="str">
        <f t="shared" si="40"/>
        <v/>
      </c>
      <c r="O465" t="str">
        <f>IF(OR(OR(Y464&lt;0,ISTEXT(Y464)),ISTEXT('Mortgage 1 Info Calcs'!$K$4)),"",(O464+M465))</f>
        <v/>
      </c>
      <c r="P465">
        <f>IF(ISBLANK('Mortgage 1 Monthly Table'!T465),IF(ISTEXT(J465),0,IF(OR(Y464&lt;Q464,AND(Y464&lt;0,NOT(ISTEXT(Y464))),ISTEXT('Mortgage 1 Info Calcs'!$K$4)),IF(-Y464&gt;P464,-Y464,Y464-Q464),IF(J465="",0,'Mortgage 1 Info Calcs'!F$26))),'Mortgage 1 Monthly Table'!T465)</f>
        <v>0</v>
      </c>
      <c r="Q465" t="str">
        <f>IF(OR(OR(Y464&lt;0,ISTEXT(Y464)),ISTEXT('Mortgage 1 Info Calcs'!$K$4)),"",IF(O465&lt;0,Q464,(Q464+P465)))</f>
        <v/>
      </c>
      <c r="R465" t="str">
        <f>IF(OR(ISERROR(L465-S465),ISTEXT('Mortgage 1 Info Calcs'!$K$4)),"",L465-S465+M465)</f>
        <v/>
      </c>
      <c r="S465">
        <f>IF(OR(IF(ISERROR(ROUND((J465-Q465-'Mortgage 1 Info Calcs'!F$24)*(G465/12),2)),0,(J465-O465-Q465-'Mortgage 1 Info Calcs'!F$24)*(G465/12)),,,ISTEXT('Mortgage 1 Info Calcs'!K$4)),IF(((J465-Q465-'Mortgage 1 Info Calcs'!F$24)*(G465/12))&gt;0,((J465-Q465-'Mortgage 1 Info Calcs'!F$24)*(G465/12)),0),0)</f>
        <v>0</v>
      </c>
      <c r="T465" t="str">
        <f>IF(OR(ISERROR(SUM(R$12:R465)),(ISTEXT(T464)),(T464=(SUM(R$12:R465)))),"",SUM(R$12:R465))</f>
        <v/>
      </c>
      <c r="U465">
        <f>SUM(S$12:S465)</f>
        <v>93290.420445652606</v>
      </c>
      <c r="V465" t="e">
        <f>IF(ISBLANK('Mortgage 1 Info Calcs'!F$28),"",IF((O465+Q465)&gt;0,((O465+Q465)*G465/12)-((O465+Q465)*(('Mortgage 1 Info Calcs'!F$28)-('Mortgage 1 Info Calcs'!F$28*'Mortgage 1 Info Calcs'!G$29))/12),""))</f>
        <v>#VALUE!</v>
      </c>
      <c r="W465" t="e">
        <f>IF(ISTEXT(V465),"",SUM(V$12:V465))</f>
        <v>#VALUE!</v>
      </c>
      <c r="X465" t="str">
        <f>IF(OR(J465=Q465,ISTEXT(Y464),ISTEXT('Mortgage 1 Info Calcs'!$F$17)),"",IF(('Mortgage 1 Info Calcs'!F$18*12)&gt;C464+1,IF(C464='Mortgage 1 Info Calcs'!F$18*12,0,'Mortgage 1 Info Calcs'!F$19+Y465*('Mortgage 1 Info Calcs'!F$17)),'Mortgage 1 Info Calcs'!F$19))</f>
        <v/>
      </c>
      <c r="Y465" t="str">
        <f>IF(OR(ISERROR(J465-R465-M465),IF(ISERROR((J465-R465-M465)=0),"True",(J465-R465-M465)=0),ISTEXT('Mortgage 1 Info Calcs'!$K$4)),"",IF((J465&gt;(L465+M465)),(FV((G465/'Mortgage 1 Variables'!E$43),1,(L465+M465),-J465+Q465+'Mortgage 1 Info Calcs'!F$24,0))+Q465+'Mortgage 1 Info Calcs'!F$24+IF(I465&gt;0,0,-I465),""))</f>
        <v/>
      </c>
      <c r="Z465" s="67" t="e">
        <f>IF((FV(IF(G465=0,'Mortgage 1 Info Calcs'!F$8,G465)/12,1,PMT(IF(G465=0,'Mortgage 1 Info Calcs'!F$8,G465)/12,('Mortgage 1 Info Calcs'!F$9*12)-C464,-Z464,0),-Z464,0))&gt;0,(FV(IF(G465=0,'Mortgage 1 Info Calcs'!F$8,G465)/12,1,PMT(IF(G465=0,'Mortgage 1 Info Calcs'!F$8,G465)/12,('Mortgage 1 Info Calcs'!F$9*12)-C464,-Z464,0),-Z464,0)),0)</f>
        <v>#NUM!</v>
      </c>
      <c r="AA465" s="67" t="e">
        <f>IF(Z465&lt;=0,0,(IPMT(IF(G465=0,'Mortgage 1 Info Calcs'!F$8,G465)/12,1,('Mortgage 1 Info Calcs'!F$9*12)-C464,-Z464,0)))</f>
        <v>#NUM!</v>
      </c>
      <c r="AB465" s="67">
        <f>IF(C465&lt;('Mortgage 1 Info Calcs'!F$9*12),SUM(AA$12:AA465),0)</f>
        <v>0</v>
      </c>
      <c r="AC465" s="14">
        <v>454</v>
      </c>
      <c r="AD465" s="174">
        <f t="shared" si="41"/>
        <v>37.833333333333336</v>
      </c>
      <c r="AE465" s="174" t="str">
        <f>IF(Y465="","",IF(J$12+X465='Mortgage 2 Monthly calcs'!J$12+'Mortgage 2 Monthly calcs'!V465,"",IF(J$12+X465&gt;'Mortgage 2 Monthly calcs'!J$12+'Mortgage 2 Monthly calcs'!V465,IF(Y465+X465+'Mortgage 1 Info Calcs'!F$15&gt;'Mortgage 2 Monthly calcs'!W465+'Mortgage 2 Monthly calcs'!V465,"",C465),IF(Y465+X465&lt;'Mortgage 2 Monthly calcs'!W465+'Mortgage 2 Monthly calcs'!V465,"",C465))))</f>
        <v/>
      </c>
      <c r="AG465" s="16"/>
      <c r="AH465" s="16"/>
      <c r="AI465" s="15"/>
    </row>
    <row r="466" spans="2:35" ht="11.25" customHeight="1" x14ac:dyDescent="0.25">
      <c r="B466">
        <f t="shared" si="39"/>
        <v>37.916666666666664</v>
      </c>
      <c r="C466">
        <v>455</v>
      </c>
      <c r="D466" t="str">
        <f>IF(J1234=1,F451+1,"")</f>
        <v/>
      </c>
      <c r="E466" t="str">
        <f t="shared" si="38"/>
        <v/>
      </c>
      <c r="F466" t="str">
        <f>VLOOKUP('Mortgage 1 Variables'!D$18,'Mortgage 1 Variables'!B$8:C$19,2)</f>
        <v>Sep</v>
      </c>
      <c r="G466">
        <f>IF(ISBLANK('Mortgage 1 Monthly Table'!G466),IF(OR(J466=Q466,ISTEXT(Y465),ISTEXT('Mortgage 1 Info Calcs'!$K$4)),0,IF(('Mortgage 1 Info Calcs'!F$7*12)&gt;C465,G465,IF(C465='Mortgage 1 Info Calcs'!F$7*12,'Mortgage 1 Info Calcs'!F$8,G465))),'Mortgage 1 Monthly Table'!G466)</f>
        <v>0</v>
      </c>
      <c r="H466" t="e">
        <f>((PMT(G466/'Mortgage 1 Variables'!E$43,('Mortgage 1 Info Calcs'!F$9*'Mortgage 1 Variables'!E$43)-C465,-J466,0)))</f>
        <v>#VALUE!</v>
      </c>
      <c r="I466">
        <f>IF(OR(ISERROR(((IPMT(G466/'Mortgage 1 Variables'!E$43,1,'Mortgage 1 Info Calcs'!F$9*'Mortgage 1 Variables'!E$43,-J466+Q466+'Mortgage 1 Info Calcs'!F$24,IF('Mortgage 1 Info Calcs'!F$5="Interest Only",-J466+Q466+'Mortgage 1 Info Calcs'!F$24,0))))),(((IPMT(G466/'Mortgage 1 Variables'!E$43,1,'Mortgage 1 Info Calcs'!F$9*'Mortgage 1 Variables'!E$43,-J$12,-J$12)))=0)),0,((IPMT(G466/'Mortgage 1 Variables'!E$43,1,'Mortgage 1 Info Calcs'!F$9*'Mortgage 1 Variables'!E$43,-J466+Q466+'Mortgage 1 Info Calcs'!F$24,IF('Mortgage 1 Info Calcs'!F$5="Interest Only",-J466+Q466+'Mortgage 1 Info Calcs'!F$24,0)))))</f>
        <v>0</v>
      </c>
      <c r="J466" t="str">
        <f>IF(Y465&gt;0,IF(ISTEXT('Mortgage 1 Info Calcs'!K$4),"0",IF(ISTEXT(Y465),Y465,Y465+(IF(ISTEXT(K466),0,K466)))),0)</f>
        <v/>
      </c>
      <c r="K466">
        <f>IF(ISBLANK('Mortgage 1 Monthly Table'!L466),0,'Mortgage 1 Monthly Table'!L466)</f>
        <v>0</v>
      </c>
      <c r="L466" t="e">
        <f>IF(ISBLANK('Mortgage 1 Monthly Table'!N466),IF('Mortgage 1 Info Calcs'!F$13="Calculated",IF('Mortgage 1 Info Calcs'!F$22="Keep Same",IF('Mortgage 1 Info Calcs'!F$5="Interest Only",IF(OR(I466&gt;L465,J466=""),I466,IF(J466&lt;L465,IF(J466&lt;L465,J466+I466,IF(L465+M465&gt;J466,L465+I466,L465)),IF(L465+M465&gt;J466,L465+I466,L465))),IF(H466&gt;L465,H466,IF(J466&gt;L465,IF(L465+M465&gt;J466,L465+I466,L465),J466+S466))),IF('Mortgage 1 Info Calcs'!F$5="Interest Only",'Mortgage 1 Monthly Calcs'!I466,'Mortgage 1 Monthly Calcs'!H466)),'Mortgage 1 Monthly Calcs'!L465),'Mortgage 1 Monthly Table'!N466)</f>
        <v>#VALUE!</v>
      </c>
      <c r="M466" t="str">
        <f>IF(ISBLANK('Mortgage 1 Monthly Table'!P466),IF(N465&gt;J466,IF(J466&gt;L465,J466-L465,0),IF(OR(OR(Y465&lt;0,ISTEXT(Y465)),ISTEXT('Mortgage 1 Info Calcs'!$K$4)),"",'Mortgage 1 Info Calcs'!F$21)),'Mortgage 1 Monthly Table'!P466)</f>
        <v/>
      </c>
      <c r="N466" t="str">
        <f t="shared" si="40"/>
        <v/>
      </c>
      <c r="O466" t="str">
        <f>IF(OR(OR(Y465&lt;0,ISTEXT(Y465)),ISTEXT('Mortgage 1 Info Calcs'!$K$4)),"",(O465+M466))</f>
        <v/>
      </c>
      <c r="P466">
        <f>IF(ISBLANK('Mortgage 1 Monthly Table'!T466),IF(ISTEXT(J466),0,IF(OR(Y465&lt;Q465,AND(Y465&lt;0,NOT(ISTEXT(Y465))),ISTEXT('Mortgage 1 Info Calcs'!$K$4)),IF(-Y465&gt;P465,-Y465,Y465-Q465),IF(J466="",0,'Mortgage 1 Info Calcs'!F$26))),'Mortgage 1 Monthly Table'!T466)</f>
        <v>0</v>
      </c>
      <c r="Q466" t="str">
        <f>IF(OR(OR(Y465&lt;0,ISTEXT(Y465)),ISTEXT('Mortgage 1 Info Calcs'!$K$4)),"",IF(O466&lt;0,Q465,(Q465+P466)))</f>
        <v/>
      </c>
      <c r="R466" t="str">
        <f>IF(OR(ISERROR(L466-S466),ISTEXT('Mortgage 1 Info Calcs'!$K$4)),"",L466-S466+M466)</f>
        <v/>
      </c>
      <c r="S466">
        <f>IF(OR(IF(ISERROR(ROUND((J466-Q466-'Mortgage 1 Info Calcs'!F$24)*(G466/12),2)),0,(J466-O466-Q466-'Mortgage 1 Info Calcs'!F$24)*(G466/12)),,,ISTEXT('Mortgage 1 Info Calcs'!K$4)),IF(((J466-Q466-'Mortgage 1 Info Calcs'!F$24)*(G466/12))&gt;0,((J466-Q466-'Mortgage 1 Info Calcs'!F$24)*(G466/12)),0),0)</f>
        <v>0</v>
      </c>
      <c r="T466" t="str">
        <f>IF(OR(ISERROR(SUM(R$12:R466)),(ISTEXT(T465)),(T465=(SUM(R$12:R466)))),"",SUM(R$12:R466))</f>
        <v/>
      </c>
      <c r="U466">
        <f>SUM(S$12:S466)</f>
        <v>93290.420445652606</v>
      </c>
      <c r="V466" t="e">
        <f>IF(ISBLANK('Mortgage 1 Info Calcs'!F$28),"",IF((O466+Q466)&gt;0,((O466+Q466)*G466/12)-((O466+Q466)*(('Mortgage 1 Info Calcs'!F$28)-('Mortgage 1 Info Calcs'!F$28*'Mortgage 1 Info Calcs'!G$29))/12),""))</f>
        <v>#VALUE!</v>
      </c>
      <c r="W466" t="e">
        <f>IF(ISTEXT(V466),"",SUM(V$12:V466))</f>
        <v>#VALUE!</v>
      </c>
      <c r="X466" t="str">
        <f>IF(OR(J466=Q466,ISTEXT(Y465),ISTEXT('Mortgage 1 Info Calcs'!$F$17)),"",IF(('Mortgage 1 Info Calcs'!F$18*12)&gt;C465+1,IF(C465='Mortgage 1 Info Calcs'!F$18*12,0,'Mortgage 1 Info Calcs'!F$19+Y466*('Mortgage 1 Info Calcs'!F$17)),'Mortgage 1 Info Calcs'!F$19))</f>
        <v/>
      </c>
      <c r="Y466" t="str">
        <f>IF(OR(ISERROR(J466-R466-M466),IF(ISERROR((J466-R466-M466)=0),"True",(J466-R466-M466)=0),ISTEXT('Mortgage 1 Info Calcs'!$K$4)),"",IF((J466&gt;(L466+M466)),(FV((G466/'Mortgage 1 Variables'!E$43),1,(L466+M466),-J466+Q466+'Mortgage 1 Info Calcs'!F$24,0))+Q466+'Mortgage 1 Info Calcs'!F$24+IF(I466&gt;0,0,-I466),""))</f>
        <v/>
      </c>
      <c r="Z466" s="67" t="e">
        <f>IF((FV(IF(G466=0,'Mortgage 1 Info Calcs'!F$8,G466)/12,1,PMT(IF(G466=0,'Mortgage 1 Info Calcs'!F$8,G466)/12,('Mortgage 1 Info Calcs'!F$9*12)-C465,-Z465,0),-Z465,0))&gt;0,(FV(IF(G466=0,'Mortgage 1 Info Calcs'!F$8,G466)/12,1,PMT(IF(G466=0,'Mortgage 1 Info Calcs'!F$8,G466)/12,('Mortgage 1 Info Calcs'!F$9*12)-C465,-Z465,0),-Z465,0)),0)</f>
        <v>#NUM!</v>
      </c>
      <c r="AA466" s="67" t="e">
        <f>IF(Z466&lt;=0,0,(IPMT(IF(G466=0,'Mortgage 1 Info Calcs'!F$8,G466)/12,1,('Mortgage 1 Info Calcs'!F$9*12)-C465,-Z465,0)))</f>
        <v>#NUM!</v>
      </c>
      <c r="AB466" s="67">
        <f>IF(C466&lt;('Mortgage 1 Info Calcs'!F$9*12),SUM(AA$12:AA466),0)</f>
        <v>0</v>
      </c>
      <c r="AC466" s="14">
        <v>455</v>
      </c>
      <c r="AD466" s="174">
        <f t="shared" si="41"/>
        <v>37.916666666666664</v>
      </c>
      <c r="AE466" s="174" t="str">
        <f>IF(Y466="","",IF(J$12+X466='Mortgage 2 Monthly calcs'!J$12+'Mortgage 2 Monthly calcs'!V466,"",IF(J$12+X466&gt;'Mortgage 2 Monthly calcs'!J$12+'Mortgage 2 Monthly calcs'!V466,IF(Y466+X466+'Mortgage 1 Info Calcs'!F$15&gt;'Mortgage 2 Monthly calcs'!W466+'Mortgage 2 Monthly calcs'!V466,"",C466),IF(Y466+X466&lt;'Mortgage 2 Monthly calcs'!W466+'Mortgage 2 Monthly calcs'!V466,"",C466))))</f>
        <v/>
      </c>
      <c r="AG466" s="16"/>
      <c r="AH466" s="16"/>
      <c r="AI466" s="15"/>
    </row>
    <row r="467" spans="2:35" ht="11.25" customHeight="1" x14ac:dyDescent="0.25">
      <c r="B467">
        <f t="shared" si="39"/>
        <v>38</v>
      </c>
      <c r="C467">
        <v>456</v>
      </c>
      <c r="D467">
        <f>D455+1</f>
        <v>38</v>
      </c>
      <c r="E467" t="str">
        <f t="shared" si="38"/>
        <v/>
      </c>
      <c r="F467" t="str">
        <f>VLOOKUP('Mortgage 1 Variables'!D$19,'Mortgage 1 Variables'!B$8:C$19,2)</f>
        <v>Oct</v>
      </c>
      <c r="G467">
        <f>IF(ISBLANK('Mortgage 1 Monthly Table'!G467),IF(OR(J467=Q467,ISTEXT(Y466),ISTEXT('Mortgage 1 Info Calcs'!$K$4)),0,IF(('Mortgage 1 Info Calcs'!F$7*12)&gt;C466,G466,IF(C466='Mortgage 1 Info Calcs'!F$7*12,'Mortgage 1 Info Calcs'!F$8,G466))),'Mortgage 1 Monthly Table'!G467)</f>
        <v>0</v>
      </c>
      <c r="H467" t="e">
        <f>((PMT(G467/'Mortgage 1 Variables'!E$43,('Mortgage 1 Info Calcs'!F$9*'Mortgage 1 Variables'!E$43)-C466,-J467,0)))</f>
        <v>#VALUE!</v>
      </c>
      <c r="I467">
        <f>IF(OR(ISERROR(((IPMT(G467/'Mortgage 1 Variables'!E$43,1,'Mortgage 1 Info Calcs'!F$9*'Mortgage 1 Variables'!E$43,-J467+Q467+'Mortgage 1 Info Calcs'!F$24,IF('Mortgage 1 Info Calcs'!F$5="Interest Only",-J467+Q467+'Mortgage 1 Info Calcs'!F$24,0))))),(((IPMT(G467/'Mortgage 1 Variables'!E$43,1,'Mortgage 1 Info Calcs'!F$9*'Mortgage 1 Variables'!E$43,-J$12,-J$12)))=0)),0,((IPMT(G467/'Mortgage 1 Variables'!E$43,1,'Mortgage 1 Info Calcs'!F$9*'Mortgage 1 Variables'!E$43,-J467+Q467+'Mortgage 1 Info Calcs'!F$24,IF('Mortgage 1 Info Calcs'!F$5="Interest Only",-J467+Q467+'Mortgage 1 Info Calcs'!F$24,0)))))</f>
        <v>0</v>
      </c>
      <c r="J467" t="str">
        <f>IF(Y466&gt;0,IF(ISTEXT('Mortgage 1 Info Calcs'!K$4),"0",IF(ISTEXT(Y466),Y466,Y466+(IF(ISTEXT(K467),0,K467)))),0)</f>
        <v/>
      </c>
      <c r="K467">
        <f>IF(ISBLANK('Mortgage 1 Monthly Table'!L467),0,'Mortgage 1 Monthly Table'!L467)</f>
        <v>0</v>
      </c>
      <c r="L467" t="e">
        <f>IF(ISBLANK('Mortgage 1 Monthly Table'!N467),IF('Mortgage 1 Info Calcs'!F$13="Calculated",IF('Mortgage 1 Info Calcs'!F$22="Keep Same",IF('Mortgage 1 Info Calcs'!F$5="Interest Only",IF(OR(I467&gt;L466,J467=""),I467,IF(J467&lt;L466,IF(J467&lt;L466,J467+I467,IF(L466+M466&gt;J467,L466+I467,L466)),IF(L466+M466&gt;J467,L466+I467,L466))),IF(H467&gt;L466,H467,IF(J467&gt;L466,IF(L466+M466&gt;J467,L466+I467,L466),J467+S467))),IF('Mortgage 1 Info Calcs'!F$5="Interest Only",'Mortgage 1 Monthly Calcs'!I467,'Mortgage 1 Monthly Calcs'!H467)),'Mortgage 1 Monthly Calcs'!L466),'Mortgage 1 Monthly Table'!N467)</f>
        <v>#VALUE!</v>
      </c>
      <c r="M467" t="str">
        <f>IF(ISBLANK('Mortgage 1 Monthly Table'!P467),IF(N466&gt;J467,IF(J467&gt;L466,J467-L466,0),IF(OR(OR(Y466&lt;0,ISTEXT(Y466)),ISTEXT('Mortgage 1 Info Calcs'!$K$4)),"",'Mortgage 1 Info Calcs'!F$21)),'Mortgage 1 Monthly Table'!P467)</f>
        <v/>
      </c>
      <c r="N467" t="str">
        <f t="shared" si="40"/>
        <v/>
      </c>
      <c r="O467" t="str">
        <f>IF(OR(OR(Y466&lt;0,ISTEXT(Y466)),ISTEXT('Mortgage 1 Info Calcs'!$K$4)),"",(O466+M467))</f>
        <v/>
      </c>
      <c r="P467">
        <f>IF(ISBLANK('Mortgage 1 Monthly Table'!T467),IF(ISTEXT(J467),0,IF(OR(Y466&lt;Q466,AND(Y466&lt;0,NOT(ISTEXT(Y466))),ISTEXT('Mortgage 1 Info Calcs'!$K$4)),IF(-Y466&gt;P466,-Y466,Y466-Q466),IF(J467="",0,'Mortgage 1 Info Calcs'!F$26))),'Mortgage 1 Monthly Table'!T467)</f>
        <v>0</v>
      </c>
      <c r="Q467" t="str">
        <f>IF(OR(OR(Y466&lt;0,ISTEXT(Y466)),ISTEXT('Mortgage 1 Info Calcs'!$K$4)),"",IF(O467&lt;0,Q466,(Q466+P467)))</f>
        <v/>
      </c>
      <c r="R467" t="str">
        <f>IF(OR(ISERROR(L467-S467),ISTEXT('Mortgage 1 Info Calcs'!$K$4)),"",L467-S467+M467)</f>
        <v/>
      </c>
      <c r="S467">
        <f>IF(OR(IF(ISERROR(ROUND((J467-Q467-'Mortgage 1 Info Calcs'!F$24)*(G467/12),2)),0,(J467-O467-Q467-'Mortgage 1 Info Calcs'!F$24)*(G467/12)),,,ISTEXT('Mortgage 1 Info Calcs'!K$4)),IF(((J467-Q467-'Mortgage 1 Info Calcs'!F$24)*(G467/12))&gt;0,((J467-Q467-'Mortgage 1 Info Calcs'!F$24)*(G467/12)),0),0)</f>
        <v>0</v>
      </c>
      <c r="T467" t="str">
        <f>IF(OR(ISERROR(SUM(R$12:R467)),(ISTEXT(T466)),(T466=(SUM(R$12:R467)))),"",SUM(R$12:R467))</f>
        <v/>
      </c>
      <c r="U467">
        <f>SUM(S$12:S467)</f>
        <v>93290.420445652606</v>
      </c>
      <c r="V467" t="e">
        <f>IF(ISBLANK('Mortgage 1 Info Calcs'!F$28),"",IF((O467+Q467)&gt;0,((O467+Q467)*G467/12)-((O467+Q467)*(('Mortgage 1 Info Calcs'!F$28)-('Mortgage 1 Info Calcs'!F$28*'Mortgage 1 Info Calcs'!G$29))/12),""))</f>
        <v>#VALUE!</v>
      </c>
      <c r="W467" t="e">
        <f>IF(ISTEXT(V467),"",SUM(V$12:V467))</f>
        <v>#VALUE!</v>
      </c>
      <c r="X467" t="str">
        <f>IF(OR(J467=Q467,ISTEXT(Y466),ISTEXT('Mortgage 1 Info Calcs'!$F$17)),"",IF(('Mortgage 1 Info Calcs'!F$18*12)&gt;C466+1,IF(C466='Mortgage 1 Info Calcs'!F$18*12,0,'Mortgage 1 Info Calcs'!F$19+Y467*('Mortgage 1 Info Calcs'!F$17)),'Mortgage 1 Info Calcs'!F$19))</f>
        <v/>
      </c>
      <c r="Y467" t="str">
        <f>IF(OR(ISERROR(J467-R467-M467),IF(ISERROR((J467-R467-M467)=0),"True",(J467-R467-M467)=0),ISTEXT('Mortgage 1 Info Calcs'!$K$4)),"",IF((J467&gt;(L467+M467)),(FV((G467/'Mortgage 1 Variables'!E$43),1,(L467+M467),-J467+Q467+'Mortgage 1 Info Calcs'!F$24,0))+Q467+'Mortgage 1 Info Calcs'!F$24+IF(I467&gt;0,0,-I467),""))</f>
        <v/>
      </c>
      <c r="Z467" s="67" t="e">
        <f>IF((FV(IF(G467=0,'Mortgage 1 Info Calcs'!F$8,G467)/12,1,PMT(IF(G467=0,'Mortgage 1 Info Calcs'!F$8,G467)/12,('Mortgage 1 Info Calcs'!F$9*12)-C466,-Z466,0),-Z466,0))&gt;0,(FV(IF(G467=0,'Mortgage 1 Info Calcs'!F$8,G467)/12,1,PMT(IF(G467=0,'Mortgage 1 Info Calcs'!F$8,G467)/12,('Mortgage 1 Info Calcs'!F$9*12)-C466,-Z466,0),-Z466,0)),0)</f>
        <v>#NUM!</v>
      </c>
      <c r="AA467" s="67" t="e">
        <f>IF(Z467&lt;=0,0,(IPMT(IF(G467=0,'Mortgage 1 Info Calcs'!F$8,G467)/12,1,('Mortgage 1 Info Calcs'!F$9*12)-C466,-Z466,0)))</f>
        <v>#NUM!</v>
      </c>
      <c r="AB467" s="67">
        <f>IF(C467&lt;('Mortgage 1 Info Calcs'!F$9*12),SUM(AA$12:AA467),0)</f>
        <v>0</v>
      </c>
      <c r="AC467" s="14">
        <v>456</v>
      </c>
      <c r="AD467" s="174">
        <f t="shared" si="41"/>
        <v>38</v>
      </c>
      <c r="AE467" s="174" t="str">
        <f>IF(Y467="","",IF(J$12+X467='Mortgage 2 Monthly calcs'!J$12+'Mortgage 2 Monthly calcs'!V467,"",IF(J$12+X467&gt;'Mortgage 2 Monthly calcs'!J$12+'Mortgage 2 Monthly calcs'!V467,IF(Y467+X467+'Mortgage 1 Info Calcs'!F$15&gt;'Mortgage 2 Monthly calcs'!W467+'Mortgage 2 Monthly calcs'!V467,"",C467),IF(Y467+X467&lt;'Mortgage 2 Monthly calcs'!W467+'Mortgage 2 Monthly calcs'!V467,"",C467))))</f>
        <v/>
      </c>
      <c r="AG467" s="16"/>
      <c r="AH467" s="16"/>
      <c r="AI467" s="15"/>
    </row>
    <row r="468" spans="2:35" ht="11.25" customHeight="1" x14ac:dyDescent="0.25">
      <c r="B468">
        <f t="shared" si="39"/>
        <v>38.083333333333336</v>
      </c>
      <c r="C468">
        <v>457</v>
      </c>
      <c r="E468" t="str">
        <f t="shared" si="38"/>
        <v/>
      </c>
      <c r="F468" t="str">
        <f>VLOOKUP('Mortgage 1 Variables'!D$8,'Mortgage 1 Variables'!B$8:C$19,2)</f>
        <v>Nov</v>
      </c>
      <c r="G468">
        <f>IF(ISBLANK('Mortgage 1 Monthly Table'!G468),IF(OR(J468=Q468,ISTEXT(Y467),ISTEXT('Mortgage 1 Info Calcs'!$K$4)),0,IF(('Mortgage 1 Info Calcs'!F$7*12)&gt;C467,G467,IF(C467='Mortgage 1 Info Calcs'!F$7*12,'Mortgage 1 Info Calcs'!F$8,G467))),'Mortgage 1 Monthly Table'!G468)</f>
        <v>0</v>
      </c>
      <c r="H468" t="e">
        <f>((PMT(G468/'Mortgage 1 Variables'!E$43,('Mortgage 1 Info Calcs'!F$9*'Mortgage 1 Variables'!E$43)-C467,-J468,0)))</f>
        <v>#VALUE!</v>
      </c>
      <c r="I468">
        <f>IF(OR(ISERROR(((IPMT(G468/'Mortgage 1 Variables'!E$43,1,'Mortgage 1 Info Calcs'!F$9*'Mortgage 1 Variables'!E$43,-J468+Q468+'Mortgage 1 Info Calcs'!F$24,IF('Mortgage 1 Info Calcs'!F$5="Interest Only",-J468+Q468+'Mortgage 1 Info Calcs'!F$24,0))))),(((IPMT(G468/'Mortgage 1 Variables'!E$43,1,'Mortgage 1 Info Calcs'!F$9*'Mortgage 1 Variables'!E$43,-J$12,-J$12)))=0)),0,((IPMT(G468/'Mortgage 1 Variables'!E$43,1,'Mortgage 1 Info Calcs'!F$9*'Mortgage 1 Variables'!E$43,-J468+Q468+'Mortgage 1 Info Calcs'!F$24,IF('Mortgage 1 Info Calcs'!F$5="Interest Only",-J468+Q468+'Mortgage 1 Info Calcs'!F$24,0)))))</f>
        <v>0</v>
      </c>
      <c r="J468" t="str">
        <f>IF(Y467&gt;0,IF(ISTEXT('Mortgage 1 Info Calcs'!K$4),"0",IF(ISTEXT(Y467),Y467,Y467+(IF(ISTEXT(K468),0,K468)))),0)</f>
        <v/>
      </c>
      <c r="K468">
        <f>IF(ISBLANK('Mortgage 1 Monthly Table'!L468),0,'Mortgage 1 Monthly Table'!L468)</f>
        <v>0</v>
      </c>
      <c r="L468" t="e">
        <f>IF(ISBLANK('Mortgage 1 Monthly Table'!N468),IF('Mortgage 1 Info Calcs'!F$13="Calculated",IF('Mortgage 1 Info Calcs'!F$22="Keep Same",IF('Mortgage 1 Info Calcs'!F$5="Interest Only",IF(OR(I468&gt;L467,J468=""),I468,IF(J468&lt;L467,IF(J468&lt;L467,J468+I468,IF(L467+M467&gt;J468,L467+I468,L467)),IF(L467+M467&gt;J468,L467+I468,L467))),IF(H468&gt;L467,H468,IF(J468&gt;L467,IF(L467+M467&gt;J468,L467+I468,L467),J468+S468))),IF('Mortgage 1 Info Calcs'!F$5="Interest Only",'Mortgage 1 Monthly Calcs'!I468,'Mortgage 1 Monthly Calcs'!H468)),'Mortgage 1 Monthly Calcs'!L467),'Mortgage 1 Monthly Table'!N468)</f>
        <v>#VALUE!</v>
      </c>
      <c r="M468" t="str">
        <f>IF(ISBLANK('Mortgage 1 Monthly Table'!P468),IF(N467&gt;J468,IF(J468&gt;L467,J468-L467,0),IF(OR(OR(Y467&lt;0,ISTEXT(Y467)),ISTEXT('Mortgage 1 Info Calcs'!$K$4)),"",'Mortgage 1 Info Calcs'!F$21)),'Mortgage 1 Monthly Table'!P468)</f>
        <v/>
      </c>
      <c r="N468" t="str">
        <f t="shared" si="40"/>
        <v/>
      </c>
      <c r="O468" t="str">
        <f>IF(OR(OR(Y467&lt;0,ISTEXT(Y467)),ISTEXT('Mortgage 1 Info Calcs'!$K$4)),"",(O467+M468))</f>
        <v/>
      </c>
      <c r="P468">
        <f>IF(ISBLANK('Mortgage 1 Monthly Table'!T468),IF(ISTEXT(J468),0,IF(OR(Y467&lt;Q467,AND(Y467&lt;0,NOT(ISTEXT(Y467))),ISTEXT('Mortgage 1 Info Calcs'!$K$4)),IF(-Y467&gt;P467,-Y467,Y467-Q467),IF(J468="",0,'Mortgage 1 Info Calcs'!F$26))),'Mortgage 1 Monthly Table'!T468)</f>
        <v>0</v>
      </c>
      <c r="Q468" t="str">
        <f>IF(OR(OR(Y467&lt;0,ISTEXT(Y467)),ISTEXT('Mortgage 1 Info Calcs'!$K$4)),"",IF(O468&lt;0,Q467,(Q467+P468)))</f>
        <v/>
      </c>
      <c r="R468" t="str">
        <f>IF(OR(ISERROR(L468-S468),ISTEXT('Mortgage 1 Info Calcs'!$K$4)),"",L468-S468+M468)</f>
        <v/>
      </c>
      <c r="S468">
        <f>IF(OR(IF(ISERROR(ROUND((J468-Q468-'Mortgage 1 Info Calcs'!F$24)*(G468/12),2)),0,(J468-O468-Q468-'Mortgage 1 Info Calcs'!F$24)*(G468/12)),,,ISTEXT('Mortgage 1 Info Calcs'!K$4)),IF(((J468-Q468-'Mortgage 1 Info Calcs'!F$24)*(G468/12))&gt;0,((J468-Q468-'Mortgage 1 Info Calcs'!F$24)*(G468/12)),0),0)</f>
        <v>0</v>
      </c>
      <c r="T468" t="str">
        <f>IF(OR(ISERROR(SUM(R$12:R468)),(ISTEXT(T467)),(T467=(SUM(R$12:R468)))),"",SUM(R$12:R468))</f>
        <v/>
      </c>
      <c r="U468">
        <f>SUM(S$12:S468)</f>
        <v>93290.420445652606</v>
      </c>
      <c r="V468" t="e">
        <f>IF(ISBLANK('Mortgage 1 Info Calcs'!F$28),"",IF((O468+Q468)&gt;0,((O468+Q468)*G468/12)-((O468+Q468)*(('Mortgage 1 Info Calcs'!F$28)-('Mortgage 1 Info Calcs'!F$28*'Mortgage 1 Info Calcs'!G$29))/12),""))</f>
        <v>#VALUE!</v>
      </c>
      <c r="W468" t="e">
        <f>IF(ISTEXT(V468),"",SUM(V$12:V468))</f>
        <v>#VALUE!</v>
      </c>
      <c r="X468" t="str">
        <f>IF(OR(J468=Q468,ISTEXT(Y467),ISTEXT('Mortgage 1 Info Calcs'!$F$17)),"",IF(('Mortgage 1 Info Calcs'!F$18*12)&gt;C467+1,IF(C467='Mortgage 1 Info Calcs'!F$18*12,0,'Mortgage 1 Info Calcs'!F$19+Y468*('Mortgage 1 Info Calcs'!F$17)),'Mortgage 1 Info Calcs'!F$19))</f>
        <v/>
      </c>
      <c r="Y468" t="str">
        <f>IF(OR(ISERROR(J468-R468-M468),IF(ISERROR((J468-R468-M468)=0),"True",(J468-R468-M468)=0),ISTEXT('Mortgage 1 Info Calcs'!$K$4)),"",IF((J468&gt;(L468+M468)),(FV((G468/'Mortgage 1 Variables'!E$43),1,(L468+M468),-J468+Q468+'Mortgage 1 Info Calcs'!F$24,0))+Q468+'Mortgage 1 Info Calcs'!F$24+IF(I468&gt;0,0,-I468),""))</f>
        <v/>
      </c>
      <c r="Z468" s="67" t="e">
        <f>IF((FV(IF(G468=0,'Mortgage 1 Info Calcs'!F$8,G468)/12,1,PMT(IF(G468=0,'Mortgage 1 Info Calcs'!F$8,G468)/12,('Mortgage 1 Info Calcs'!F$9*12)-C467,-Z467,0),-Z467,0))&gt;0,(FV(IF(G468=0,'Mortgage 1 Info Calcs'!F$8,G468)/12,1,PMT(IF(G468=0,'Mortgage 1 Info Calcs'!F$8,G468)/12,('Mortgage 1 Info Calcs'!F$9*12)-C467,-Z467,0),-Z467,0)),0)</f>
        <v>#NUM!</v>
      </c>
      <c r="AA468" s="67" t="e">
        <f>IF(Z468&lt;=0,0,(IPMT(IF(G468=0,'Mortgage 1 Info Calcs'!F$8,G468)/12,1,('Mortgage 1 Info Calcs'!F$9*12)-C467,-Z467,0)))</f>
        <v>#NUM!</v>
      </c>
      <c r="AB468" s="67">
        <f>IF(C468&lt;('Mortgage 1 Info Calcs'!F$9*12),SUM(AA$12:AA468),0)</f>
        <v>0</v>
      </c>
      <c r="AC468" s="14">
        <v>457</v>
      </c>
      <c r="AD468" s="174">
        <f t="shared" si="41"/>
        <v>38.083333333333336</v>
      </c>
      <c r="AE468" s="174" t="str">
        <f>IF(Y468="","",IF(J$12+X468='Mortgage 2 Monthly calcs'!J$12+'Mortgage 2 Monthly calcs'!V468,"",IF(J$12+X468&gt;'Mortgage 2 Monthly calcs'!J$12+'Mortgage 2 Monthly calcs'!V468,IF(Y468+X468+'Mortgage 1 Info Calcs'!F$15&gt;'Mortgage 2 Monthly calcs'!W468+'Mortgage 2 Monthly calcs'!V468,"",C468),IF(Y468+X468&lt;'Mortgage 2 Monthly calcs'!W468+'Mortgage 2 Monthly calcs'!V468,"",C468))))</f>
        <v/>
      </c>
      <c r="AG468" s="16"/>
      <c r="AH468" s="16"/>
      <c r="AI468" s="15"/>
    </row>
    <row r="469" spans="2:35" ht="11.25" customHeight="1" x14ac:dyDescent="0.25">
      <c r="B469">
        <f t="shared" si="39"/>
        <v>38.166666666666664</v>
      </c>
      <c r="C469">
        <v>458</v>
      </c>
      <c r="E469" t="str">
        <f t="shared" si="38"/>
        <v/>
      </c>
      <c r="F469" t="str">
        <f>VLOOKUP('Mortgage 1 Variables'!D$9,'Mortgage 1 Variables'!B$8:C$19,2)</f>
        <v>Dec</v>
      </c>
      <c r="G469">
        <f>IF(ISBLANK('Mortgage 1 Monthly Table'!G469),IF(OR(J469=Q469,ISTEXT(Y468),ISTEXT('Mortgage 1 Info Calcs'!$K$4)),0,IF(('Mortgage 1 Info Calcs'!F$7*12)&gt;C468,G468,IF(C468='Mortgage 1 Info Calcs'!F$7*12,'Mortgage 1 Info Calcs'!F$8,G468))),'Mortgage 1 Monthly Table'!G469)</f>
        <v>0</v>
      </c>
      <c r="H469" t="e">
        <f>((PMT(G469/'Mortgage 1 Variables'!E$43,('Mortgage 1 Info Calcs'!F$9*'Mortgage 1 Variables'!E$43)-C468,-J469,0)))</f>
        <v>#VALUE!</v>
      </c>
      <c r="I469">
        <f>IF(OR(ISERROR(((IPMT(G469/'Mortgage 1 Variables'!E$43,1,'Mortgage 1 Info Calcs'!F$9*'Mortgage 1 Variables'!E$43,-J469+Q469+'Mortgage 1 Info Calcs'!F$24,IF('Mortgage 1 Info Calcs'!F$5="Interest Only",-J469+Q469+'Mortgage 1 Info Calcs'!F$24,0))))),(((IPMT(G469/'Mortgage 1 Variables'!E$43,1,'Mortgage 1 Info Calcs'!F$9*'Mortgage 1 Variables'!E$43,-J$12,-J$12)))=0)),0,((IPMT(G469/'Mortgage 1 Variables'!E$43,1,'Mortgage 1 Info Calcs'!F$9*'Mortgage 1 Variables'!E$43,-J469+Q469+'Mortgage 1 Info Calcs'!F$24,IF('Mortgage 1 Info Calcs'!F$5="Interest Only",-J469+Q469+'Mortgage 1 Info Calcs'!F$24,0)))))</f>
        <v>0</v>
      </c>
      <c r="J469" t="str">
        <f>IF(Y468&gt;0,IF(ISTEXT('Mortgage 1 Info Calcs'!K$4),"0",IF(ISTEXT(Y468),Y468,Y468+(IF(ISTEXT(K469),0,K469)))),0)</f>
        <v/>
      </c>
      <c r="K469">
        <f>IF(ISBLANK('Mortgage 1 Monthly Table'!L469),0,'Mortgage 1 Monthly Table'!L469)</f>
        <v>0</v>
      </c>
      <c r="L469" t="e">
        <f>IF(ISBLANK('Mortgage 1 Monthly Table'!N469),IF('Mortgage 1 Info Calcs'!F$13="Calculated",IF('Mortgage 1 Info Calcs'!F$22="Keep Same",IF('Mortgage 1 Info Calcs'!F$5="Interest Only",IF(OR(I469&gt;L468,J469=""),I469,IF(J469&lt;L468,IF(J469&lt;L468,J469+I469,IF(L468+M468&gt;J469,L468+I469,L468)),IF(L468+M468&gt;J469,L468+I469,L468))),IF(H469&gt;L468,H469,IF(J469&gt;L468,IF(L468+M468&gt;J469,L468+I469,L468),J469+S469))),IF('Mortgage 1 Info Calcs'!F$5="Interest Only",'Mortgage 1 Monthly Calcs'!I469,'Mortgage 1 Monthly Calcs'!H469)),'Mortgage 1 Monthly Calcs'!L468),'Mortgage 1 Monthly Table'!N469)</f>
        <v>#VALUE!</v>
      </c>
      <c r="M469" t="str">
        <f>IF(ISBLANK('Mortgage 1 Monthly Table'!P469),IF(N468&gt;J469,IF(J469&gt;L468,J469-L468,0),IF(OR(OR(Y468&lt;0,ISTEXT(Y468)),ISTEXT('Mortgage 1 Info Calcs'!$K$4)),"",'Mortgage 1 Info Calcs'!F$21)),'Mortgage 1 Monthly Table'!P469)</f>
        <v/>
      </c>
      <c r="N469" t="str">
        <f t="shared" si="40"/>
        <v/>
      </c>
      <c r="O469" t="str">
        <f>IF(OR(OR(Y468&lt;0,ISTEXT(Y468)),ISTEXT('Mortgage 1 Info Calcs'!$K$4)),"",(O468+M469))</f>
        <v/>
      </c>
      <c r="P469">
        <f>IF(ISBLANK('Mortgage 1 Monthly Table'!T469),IF(ISTEXT(J469),0,IF(OR(Y468&lt;Q468,AND(Y468&lt;0,NOT(ISTEXT(Y468))),ISTEXT('Mortgage 1 Info Calcs'!$K$4)),IF(-Y468&gt;P468,-Y468,Y468-Q468),IF(J469="",0,'Mortgage 1 Info Calcs'!F$26))),'Mortgage 1 Monthly Table'!T469)</f>
        <v>0</v>
      </c>
      <c r="Q469" t="str">
        <f>IF(OR(OR(Y468&lt;0,ISTEXT(Y468)),ISTEXT('Mortgage 1 Info Calcs'!$K$4)),"",IF(O469&lt;0,Q468,(Q468+P469)))</f>
        <v/>
      </c>
      <c r="R469" t="str">
        <f>IF(OR(ISERROR(L469-S469),ISTEXT('Mortgage 1 Info Calcs'!$K$4)),"",L469-S469+M469)</f>
        <v/>
      </c>
      <c r="S469">
        <f>IF(OR(IF(ISERROR(ROUND((J469-Q469-'Mortgage 1 Info Calcs'!F$24)*(G469/12),2)),0,(J469-O469-Q469-'Mortgage 1 Info Calcs'!F$24)*(G469/12)),,,ISTEXT('Mortgage 1 Info Calcs'!K$4)),IF(((J469-Q469-'Mortgage 1 Info Calcs'!F$24)*(G469/12))&gt;0,((J469-Q469-'Mortgage 1 Info Calcs'!F$24)*(G469/12)),0),0)</f>
        <v>0</v>
      </c>
      <c r="T469" t="str">
        <f>IF(OR(ISERROR(SUM(R$12:R469)),(ISTEXT(T468)),(T468=(SUM(R$12:R469)))),"",SUM(R$12:R469))</f>
        <v/>
      </c>
      <c r="U469">
        <f>SUM(S$12:S469)</f>
        <v>93290.420445652606</v>
      </c>
      <c r="V469" t="e">
        <f>IF(ISBLANK('Mortgage 1 Info Calcs'!F$28),"",IF((O469+Q469)&gt;0,((O469+Q469)*G469/12)-((O469+Q469)*(('Mortgage 1 Info Calcs'!F$28)-('Mortgage 1 Info Calcs'!F$28*'Mortgage 1 Info Calcs'!G$29))/12),""))</f>
        <v>#VALUE!</v>
      </c>
      <c r="W469" t="e">
        <f>IF(ISTEXT(V469),"",SUM(V$12:V469))</f>
        <v>#VALUE!</v>
      </c>
      <c r="X469" t="str">
        <f>IF(OR(J469=Q469,ISTEXT(Y468),ISTEXT('Mortgage 1 Info Calcs'!$F$17)),"",IF(('Mortgage 1 Info Calcs'!F$18*12)&gt;C468+1,IF(C468='Mortgage 1 Info Calcs'!F$18*12,0,'Mortgage 1 Info Calcs'!F$19+Y469*('Mortgage 1 Info Calcs'!F$17)),'Mortgage 1 Info Calcs'!F$19))</f>
        <v/>
      </c>
      <c r="Y469" t="str">
        <f>IF(OR(ISERROR(J469-R469-M469),IF(ISERROR((J469-R469-M469)=0),"True",(J469-R469-M469)=0),ISTEXT('Mortgage 1 Info Calcs'!$K$4)),"",IF((J469&gt;(L469+M469)),(FV((G469/'Mortgage 1 Variables'!E$43),1,(L469+M469),-J469+Q469+'Mortgage 1 Info Calcs'!F$24,0))+Q469+'Mortgage 1 Info Calcs'!F$24+IF(I469&gt;0,0,-I469),""))</f>
        <v/>
      </c>
      <c r="Z469" s="67" t="e">
        <f>IF((FV(IF(G469=0,'Mortgage 1 Info Calcs'!F$8,G469)/12,1,PMT(IF(G469=0,'Mortgage 1 Info Calcs'!F$8,G469)/12,('Mortgage 1 Info Calcs'!F$9*12)-C468,-Z468,0),-Z468,0))&gt;0,(FV(IF(G469=0,'Mortgage 1 Info Calcs'!F$8,G469)/12,1,PMT(IF(G469=0,'Mortgage 1 Info Calcs'!F$8,G469)/12,('Mortgage 1 Info Calcs'!F$9*12)-C468,-Z468,0),-Z468,0)),0)</f>
        <v>#NUM!</v>
      </c>
      <c r="AA469" s="67" t="e">
        <f>IF(Z469&lt;=0,0,(IPMT(IF(G469=0,'Mortgage 1 Info Calcs'!F$8,G469)/12,1,('Mortgage 1 Info Calcs'!F$9*12)-C468,-Z468,0)))</f>
        <v>#NUM!</v>
      </c>
      <c r="AB469" s="67">
        <f>IF(C469&lt;('Mortgage 1 Info Calcs'!F$9*12),SUM(AA$12:AA469),0)</f>
        <v>0</v>
      </c>
      <c r="AC469" s="14">
        <v>458</v>
      </c>
      <c r="AD469" s="174">
        <f t="shared" si="41"/>
        <v>38.166666666666664</v>
      </c>
      <c r="AE469" s="174" t="str">
        <f>IF(Y469="","",IF(J$12+X469='Mortgage 2 Monthly calcs'!J$12+'Mortgage 2 Monthly calcs'!V469,"",IF(J$12+X469&gt;'Mortgage 2 Monthly calcs'!J$12+'Mortgage 2 Monthly calcs'!V469,IF(Y469+X469+'Mortgage 1 Info Calcs'!F$15&gt;'Mortgage 2 Monthly calcs'!W469+'Mortgage 2 Monthly calcs'!V469,"",C469),IF(Y469+X469&lt;'Mortgage 2 Monthly calcs'!W469+'Mortgage 2 Monthly calcs'!V469,"",C469))))</f>
        <v/>
      </c>
      <c r="AG469" s="16"/>
      <c r="AH469" s="16"/>
      <c r="AI469" s="15"/>
    </row>
    <row r="470" spans="2:35" ht="11.25" customHeight="1" x14ac:dyDescent="0.25">
      <c r="B470">
        <f t="shared" si="39"/>
        <v>38.25</v>
      </c>
      <c r="C470">
        <v>459</v>
      </c>
      <c r="E470">
        <f t="shared" si="38"/>
        <v>2048</v>
      </c>
      <c r="F470" t="str">
        <f>VLOOKUP('Mortgage 1 Variables'!D$10,'Mortgage 1 Variables'!B$8:C$19,2)</f>
        <v>Jan</v>
      </c>
      <c r="G470">
        <f>IF(ISBLANK('Mortgage 1 Monthly Table'!G470),IF(OR(J470=Q470,ISTEXT(Y469),ISTEXT('Mortgage 1 Info Calcs'!$K$4)),0,IF(('Mortgage 1 Info Calcs'!F$7*12)&gt;C469,G469,IF(C469='Mortgage 1 Info Calcs'!F$7*12,'Mortgage 1 Info Calcs'!F$8,G469))),'Mortgage 1 Monthly Table'!G470)</f>
        <v>0</v>
      </c>
      <c r="H470" t="e">
        <f>((PMT(G470/'Mortgage 1 Variables'!E$43,('Mortgage 1 Info Calcs'!F$9*'Mortgage 1 Variables'!E$43)-C469,-J470,0)))</f>
        <v>#VALUE!</v>
      </c>
      <c r="I470">
        <f>IF(OR(ISERROR(((IPMT(G470/'Mortgage 1 Variables'!E$43,1,'Mortgage 1 Info Calcs'!F$9*'Mortgage 1 Variables'!E$43,-J470+Q470+'Mortgage 1 Info Calcs'!F$24,IF('Mortgage 1 Info Calcs'!F$5="Interest Only",-J470+Q470+'Mortgage 1 Info Calcs'!F$24,0))))),(((IPMT(G470/'Mortgage 1 Variables'!E$43,1,'Mortgage 1 Info Calcs'!F$9*'Mortgage 1 Variables'!E$43,-J$12,-J$12)))=0)),0,((IPMT(G470/'Mortgage 1 Variables'!E$43,1,'Mortgage 1 Info Calcs'!F$9*'Mortgage 1 Variables'!E$43,-J470+Q470+'Mortgage 1 Info Calcs'!F$24,IF('Mortgage 1 Info Calcs'!F$5="Interest Only",-J470+Q470+'Mortgage 1 Info Calcs'!F$24,0)))))</f>
        <v>0</v>
      </c>
      <c r="J470" t="str">
        <f>IF(Y469&gt;0,IF(ISTEXT('Mortgage 1 Info Calcs'!K$4),"0",IF(ISTEXT(Y469),Y469,Y469+(IF(ISTEXT(K470),0,K470)))),0)</f>
        <v/>
      </c>
      <c r="K470">
        <f>IF(ISBLANK('Mortgage 1 Monthly Table'!L470),0,'Mortgage 1 Monthly Table'!L470)</f>
        <v>0</v>
      </c>
      <c r="L470" t="e">
        <f>IF(ISBLANK('Mortgage 1 Monthly Table'!N470),IF('Mortgage 1 Info Calcs'!F$13="Calculated",IF('Mortgage 1 Info Calcs'!F$22="Keep Same",IF('Mortgage 1 Info Calcs'!F$5="Interest Only",IF(OR(I470&gt;L469,J470=""),I470,IF(J470&lt;L469,IF(J470&lt;L469,J470+I470,IF(L469+M469&gt;J470,L469+I470,L469)),IF(L469+M469&gt;J470,L469+I470,L469))),IF(H470&gt;L469,H470,IF(J470&gt;L469,IF(L469+M469&gt;J470,L469+I470,L469),J470+S470))),IF('Mortgage 1 Info Calcs'!F$5="Interest Only",'Mortgage 1 Monthly Calcs'!I470,'Mortgage 1 Monthly Calcs'!H470)),'Mortgage 1 Monthly Calcs'!L469),'Mortgage 1 Monthly Table'!N470)</f>
        <v>#VALUE!</v>
      </c>
      <c r="M470" t="str">
        <f>IF(ISBLANK('Mortgage 1 Monthly Table'!P470),IF(N469&gt;J470,IF(J470&gt;L469,J470-L469,0),IF(OR(OR(Y469&lt;0,ISTEXT(Y469)),ISTEXT('Mortgage 1 Info Calcs'!$K$4)),"",'Mortgage 1 Info Calcs'!F$21)),'Mortgage 1 Monthly Table'!P470)</f>
        <v/>
      </c>
      <c r="N470" t="str">
        <f t="shared" si="40"/>
        <v/>
      </c>
      <c r="O470" t="str">
        <f>IF(OR(OR(Y469&lt;0,ISTEXT(Y469)),ISTEXT('Mortgage 1 Info Calcs'!$K$4)),"",(O469+M470))</f>
        <v/>
      </c>
      <c r="P470">
        <f>IF(ISBLANK('Mortgage 1 Monthly Table'!T470),IF(ISTEXT(J470),0,IF(OR(Y469&lt;Q469,AND(Y469&lt;0,NOT(ISTEXT(Y469))),ISTEXT('Mortgage 1 Info Calcs'!$K$4)),IF(-Y469&gt;P469,-Y469,Y469-Q469),IF(J470="",0,'Mortgage 1 Info Calcs'!F$26))),'Mortgage 1 Monthly Table'!T470)</f>
        <v>0</v>
      </c>
      <c r="Q470" t="str">
        <f>IF(OR(OR(Y469&lt;0,ISTEXT(Y469)),ISTEXT('Mortgage 1 Info Calcs'!$K$4)),"",IF(O470&lt;0,Q469,(Q469+P470)))</f>
        <v/>
      </c>
      <c r="R470" t="str">
        <f>IF(OR(ISERROR(L470-S470),ISTEXT('Mortgage 1 Info Calcs'!$K$4)),"",L470-S470+M470)</f>
        <v/>
      </c>
      <c r="S470">
        <f>IF(OR(IF(ISERROR(ROUND((J470-Q470-'Mortgage 1 Info Calcs'!F$24)*(G470/12),2)),0,(J470-O470-Q470-'Mortgage 1 Info Calcs'!F$24)*(G470/12)),,,ISTEXT('Mortgage 1 Info Calcs'!K$4)),IF(((J470-Q470-'Mortgage 1 Info Calcs'!F$24)*(G470/12))&gt;0,((J470-Q470-'Mortgage 1 Info Calcs'!F$24)*(G470/12)),0),0)</f>
        <v>0</v>
      </c>
      <c r="T470" t="str">
        <f>IF(OR(ISERROR(SUM(R$12:R470)),(ISTEXT(T469)),(T469=(SUM(R$12:R470)))),"",SUM(R$12:R470))</f>
        <v/>
      </c>
      <c r="U470">
        <f>SUM(S$12:S470)</f>
        <v>93290.420445652606</v>
      </c>
      <c r="V470" t="e">
        <f>IF(ISBLANK('Mortgage 1 Info Calcs'!F$28),"",IF((O470+Q470)&gt;0,((O470+Q470)*G470/12)-((O470+Q470)*(('Mortgage 1 Info Calcs'!F$28)-('Mortgage 1 Info Calcs'!F$28*'Mortgage 1 Info Calcs'!G$29))/12),""))</f>
        <v>#VALUE!</v>
      </c>
      <c r="W470" t="e">
        <f>IF(ISTEXT(V470),"",SUM(V$12:V470))</f>
        <v>#VALUE!</v>
      </c>
      <c r="X470" t="str">
        <f>IF(OR(J470=Q470,ISTEXT(Y469),ISTEXT('Mortgage 1 Info Calcs'!$F$17)),"",IF(('Mortgage 1 Info Calcs'!F$18*12)&gt;C469+1,IF(C469='Mortgage 1 Info Calcs'!F$18*12,0,'Mortgage 1 Info Calcs'!F$19+Y470*('Mortgage 1 Info Calcs'!F$17)),'Mortgage 1 Info Calcs'!F$19))</f>
        <v/>
      </c>
      <c r="Y470" t="str">
        <f>IF(OR(ISERROR(J470-R470-M470),IF(ISERROR((J470-R470-M470)=0),"True",(J470-R470-M470)=0),ISTEXT('Mortgage 1 Info Calcs'!$K$4)),"",IF((J470&gt;(L470+M470)),(FV((G470/'Mortgage 1 Variables'!E$43),1,(L470+M470),-J470+Q470+'Mortgage 1 Info Calcs'!F$24,0))+Q470+'Mortgage 1 Info Calcs'!F$24+IF(I470&gt;0,0,-I470),""))</f>
        <v/>
      </c>
      <c r="Z470" s="67" t="e">
        <f>IF((FV(IF(G470=0,'Mortgage 1 Info Calcs'!F$8,G470)/12,1,PMT(IF(G470=0,'Mortgage 1 Info Calcs'!F$8,G470)/12,('Mortgage 1 Info Calcs'!F$9*12)-C469,-Z469,0),-Z469,0))&gt;0,(FV(IF(G470=0,'Mortgage 1 Info Calcs'!F$8,G470)/12,1,PMT(IF(G470=0,'Mortgage 1 Info Calcs'!F$8,G470)/12,('Mortgage 1 Info Calcs'!F$9*12)-C469,-Z469,0),-Z469,0)),0)</f>
        <v>#NUM!</v>
      </c>
      <c r="AA470" s="67" t="e">
        <f>IF(Z470&lt;=0,0,(IPMT(IF(G470=0,'Mortgage 1 Info Calcs'!F$8,G470)/12,1,('Mortgage 1 Info Calcs'!F$9*12)-C469,-Z469,0)))</f>
        <v>#NUM!</v>
      </c>
      <c r="AB470" s="67">
        <f>IF(C470&lt;('Mortgage 1 Info Calcs'!F$9*12),SUM(AA$12:AA470),0)</f>
        <v>0</v>
      </c>
      <c r="AC470" s="14">
        <v>459</v>
      </c>
      <c r="AD470" s="174">
        <f t="shared" si="41"/>
        <v>38.25</v>
      </c>
      <c r="AE470" s="174" t="str">
        <f>IF(Y470="","",IF(J$12+X470='Mortgage 2 Monthly calcs'!J$12+'Mortgage 2 Monthly calcs'!V470,"",IF(J$12+X470&gt;'Mortgage 2 Monthly calcs'!J$12+'Mortgage 2 Monthly calcs'!V470,IF(Y470+X470+'Mortgage 1 Info Calcs'!F$15&gt;'Mortgage 2 Monthly calcs'!W470+'Mortgage 2 Monthly calcs'!V470,"",C470),IF(Y470+X470&lt;'Mortgage 2 Monthly calcs'!W470+'Mortgage 2 Monthly calcs'!V470,"",C470))))</f>
        <v/>
      </c>
      <c r="AG470" s="16"/>
      <c r="AH470" s="16"/>
      <c r="AI470" s="15"/>
    </row>
    <row r="471" spans="2:35" ht="11.25" customHeight="1" x14ac:dyDescent="0.25">
      <c r="B471">
        <f t="shared" si="39"/>
        <v>38.333333333333336</v>
      </c>
      <c r="C471">
        <v>460</v>
      </c>
      <c r="E471" t="str">
        <f t="shared" si="38"/>
        <v/>
      </c>
      <c r="F471" t="str">
        <f>VLOOKUP('Mortgage 1 Variables'!D$11,'Mortgage 1 Variables'!B$8:C$19,2)</f>
        <v>Feb</v>
      </c>
      <c r="G471">
        <f>IF(ISBLANK('Mortgage 1 Monthly Table'!G471),IF(OR(J471=Q471,ISTEXT(Y470),ISTEXT('Mortgage 1 Info Calcs'!$K$4)),0,IF(('Mortgage 1 Info Calcs'!F$7*12)&gt;C470,G470,IF(C470='Mortgage 1 Info Calcs'!F$7*12,'Mortgage 1 Info Calcs'!F$8,G470))),'Mortgage 1 Monthly Table'!G471)</f>
        <v>0</v>
      </c>
      <c r="H471" t="e">
        <f>((PMT(G471/'Mortgage 1 Variables'!E$43,('Mortgage 1 Info Calcs'!F$9*'Mortgage 1 Variables'!E$43)-C470,-J471,0)))</f>
        <v>#VALUE!</v>
      </c>
      <c r="I471">
        <f>IF(OR(ISERROR(((IPMT(G471/'Mortgage 1 Variables'!E$43,1,'Mortgage 1 Info Calcs'!F$9*'Mortgage 1 Variables'!E$43,-J471+Q471+'Mortgage 1 Info Calcs'!F$24,IF('Mortgage 1 Info Calcs'!F$5="Interest Only",-J471+Q471+'Mortgage 1 Info Calcs'!F$24,0))))),(((IPMT(G471/'Mortgage 1 Variables'!E$43,1,'Mortgage 1 Info Calcs'!F$9*'Mortgage 1 Variables'!E$43,-J$12,-J$12)))=0)),0,((IPMT(G471/'Mortgage 1 Variables'!E$43,1,'Mortgage 1 Info Calcs'!F$9*'Mortgage 1 Variables'!E$43,-J471+Q471+'Mortgage 1 Info Calcs'!F$24,IF('Mortgage 1 Info Calcs'!F$5="Interest Only",-J471+Q471+'Mortgage 1 Info Calcs'!F$24,0)))))</f>
        <v>0</v>
      </c>
      <c r="J471" t="str">
        <f>IF(Y470&gt;0,IF(ISTEXT('Mortgage 1 Info Calcs'!K$4),"0",IF(ISTEXT(Y470),Y470,Y470+(IF(ISTEXT(K471),0,K471)))),0)</f>
        <v/>
      </c>
      <c r="K471">
        <f>IF(ISBLANK('Mortgage 1 Monthly Table'!L471),0,'Mortgage 1 Monthly Table'!L471)</f>
        <v>0</v>
      </c>
      <c r="L471" t="e">
        <f>IF(ISBLANK('Mortgage 1 Monthly Table'!N471),IF('Mortgage 1 Info Calcs'!F$13="Calculated",IF('Mortgage 1 Info Calcs'!F$22="Keep Same",IF('Mortgage 1 Info Calcs'!F$5="Interest Only",IF(OR(I471&gt;L470,J471=""),I471,IF(J471&lt;L470,IF(J471&lt;L470,J471+I471,IF(L470+M470&gt;J471,L470+I471,L470)),IF(L470+M470&gt;J471,L470+I471,L470))),IF(H471&gt;L470,H471,IF(J471&gt;L470,IF(L470+M470&gt;J471,L470+I471,L470),J471+S471))),IF('Mortgage 1 Info Calcs'!F$5="Interest Only",'Mortgage 1 Monthly Calcs'!I471,'Mortgage 1 Monthly Calcs'!H471)),'Mortgage 1 Monthly Calcs'!L470),'Mortgage 1 Monthly Table'!N471)</f>
        <v>#VALUE!</v>
      </c>
      <c r="M471" t="str">
        <f>IF(ISBLANK('Mortgage 1 Monthly Table'!P471),IF(N470&gt;J471,IF(J471&gt;L470,J471-L470,0),IF(OR(OR(Y470&lt;0,ISTEXT(Y470)),ISTEXT('Mortgage 1 Info Calcs'!$K$4)),"",'Mortgage 1 Info Calcs'!F$21)),'Mortgage 1 Monthly Table'!P471)</f>
        <v/>
      </c>
      <c r="N471" t="str">
        <f t="shared" si="40"/>
        <v/>
      </c>
      <c r="O471" t="str">
        <f>IF(OR(OR(Y470&lt;0,ISTEXT(Y470)),ISTEXT('Mortgage 1 Info Calcs'!$K$4)),"",(O470+M471))</f>
        <v/>
      </c>
      <c r="P471">
        <f>IF(ISBLANK('Mortgage 1 Monthly Table'!T471),IF(ISTEXT(J471),0,IF(OR(Y470&lt;Q470,AND(Y470&lt;0,NOT(ISTEXT(Y470))),ISTEXT('Mortgage 1 Info Calcs'!$K$4)),IF(-Y470&gt;P470,-Y470,Y470-Q470),IF(J471="",0,'Mortgage 1 Info Calcs'!F$26))),'Mortgage 1 Monthly Table'!T471)</f>
        <v>0</v>
      </c>
      <c r="Q471" t="str">
        <f>IF(OR(OR(Y470&lt;0,ISTEXT(Y470)),ISTEXT('Mortgage 1 Info Calcs'!$K$4)),"",IF(O471&lt;0,Q470,(Q470+P471)))</f>
        <v/>
      </c>
      <c r="R471" t="str">
        <f>IF(OR(ISERROR(L471-S471),ISTEXT('Mortgage 1 Info Calcs'!$K$4)),"",L471-S471+M471)</f>
        <v/>
      </c>
      <c r="S471">
        <f>IF(OR(IF(ISERROR(ROUND((J471-Q471-'Mortgage 1 Info Calcs'!F$24)*(G471/12),2)),0,(J471-O471-Q471-'Mortgage 1 Info Calcs'!F$24)*(G471/12)),,,ISTEXT('Mortgage 1 Info Calcs'!K$4)),IF(((J471-Q471-'Mortgage 1 Info Calcs'!F$24)*(G471/12))&gt;0,((J471-Q471-'Mortgage 1 Info Calcs'!F$24)*(G471/12)),0),0)</f>
        <v>0</v>
      </c>
      <c r="T471" t="str">
        <f>IF(OR(ISERROR(SUM(R$12:R471)),(ISTEXT(T470)),(T470=(SUM(R$12:R471)))),"",SUM(R$12:R471))</f>
        <v/>
      </c>
      <c r="U471">
        <f>SUM(S$12:S471)</f>
        <v>93290.420445652606</v>
      </c>
      <c r="V471" t="e">
        <f>IF(ISBLANK('Mortgage 1 Info Calcs'!F$28),"",IF((O471+Q471)&gt;0,((O471+Q471)*G471/12)-((O471+Q471)*(('Mortgage 1 Info Calcs'!F$28)-('Mortgage 1 Info Calcs'!F$28*'Mortgage 1 Info Calcs'!G$29))/12),""))</f>
        <v>#VALUE!</v>
      </c>
      <c r="W471" t="e">
        <f>IF(ISTEXT(V471),"",SUM(V$12:V471))</f>
        <v>#VALUE!</v>
      </c>
      <c r="X471" t="str">
        <f>IF(OR(J471=Q471,ISTEXT(Y470),ISTEXT('Mortgage 1 Info Calcs'!$F$17)),"",IF(('Mortgage 1 Info Calcs'!F$18*12)&gt;C470+1,IF(C470='Mortgage 1 Info Calcs'!F$18*12,0,'Mortgage 1 Info Calcs'!F$19+Y471*('Mortgage 1 Info Calcs'!F$17)),'Mortgage 1 Info Calcs'!F$19))</f>
        <v/>
      </c>
      <c r="Y471" t="str">
        <f>IF(OR(ISERROR(J471-R471-M471),IF(ISERROR((J471-R471-M471)=0),"True",(J471-R471-M471)=0),ISTEXT('Mortgage 1 Info Calcs'!$K$4)),"",IF((J471&gt;(L471+M471)),(FV((G471/'Mortgage 1 Variables'!E$43),1,(L471+M471),-J471+Q471+'Mortgage 1 Info Calcs'!F$24,0))+Q471+'Mortgage 1 Info Calcs'!F$24+IF(I471&gt;0,0,-I471),""))</f>
        <v/>
      </c>
      <c r="Z471" s="67" t="e">
        <f>IF((FV(IF(G471=0,'Mortgage 1 Info Calcs'!F$8,G471)/12,1,PMT(IF(G471=0,'Mortgage 1 Info Calcs'!F$8,G471)/12,('Mortgage 1 Info Calcs'!F$9*12)-C470,-Z470,0),-Z470,0))&gt;0,(FV(IF(G471=0,'Mortgage 1 Info Calcs'!F$8,G471)/12,1,PMT(IF(G471=0,'Mortgage 1 Info Calcs'!F$8,G471)/12,('Mortgage 1 Info Calcs'!F$9*12)-C470,-Z470,0),-Z470,0)),0)</f>
        <v>#NUM!</v>
      </c>
      <c r="AA471" s="67" t="e">
        <f>IF(Z471&lt;=0,0,(IPMT(IF(G471=0,'Mortgage 1 Info Calcs'!F$8,G471)/12,1,('Mortgage 1 Info Calcs'!F$9*12)-C470,-Z470,0)))</f>
        <v>#NUM!</v>
      </c>
      <c r="AB471" s="67">
        <f>IF(C471&lt;('Mortgage 1 Info Calcs'!F$9*12),SUM(AA$12:AA471),0)</f>
        <v>0</v>
      </c>
      <c r="AC471" s="14">
        <v>460</v>
      </c>
      <c r="AD471" s="174">
        <f t="shared" si="41"/>
        <v>38.333333333333336</v>
      </c>
      <c r="AE471" s="174" t="str">
        <f>IF(Y471="","",IF(J$12+X471='Mortgage 2 Monthly calcs'!J$12+'Mortgage 2 Monthly calcs'!V471,"",IF(J$12+X471&gt;'Mortgage 2 Monthly calcs'!J$12+'Mortgage 2 Monthly calcs'!V471,IF(Y471+X471+'Mortgage 1 Info Calcs'!F$15&gt;'Mortgage 2 Monthly calcs'!W471+'Mortgage 2 Monthly calcs'!V471,"",C471),IF(Y471+X471&lt;'Mortgage 2 Monthly calcs'!W471+'Mortgage 2 Monthly calcs'!V471,"",C471))))</f>
        <v/>
      </c>
      <c r="AG471" s="16"/>
      <c r="AH471" s="16"/>
      <c r="AI471" s="15"/>
    </row>
    <row r="472" spans="2:35" ht="11.25" customHeight="1" x14ac:dyDescent="0.25">
      <c r="B472">
        <f t="shared" si="39"/>
        <v>38.416666666666664</v>
      </c>
      <c r="C472">
        <v>461</v>
      </c>
      <c r="E472" t="str">
        <f t="shared" si="38"/>
        <v/>
      </c>
      <c r="F472" t="str">
        <f>VLOOKUP('Mortgage 1 Variables'!D$12,'Mortgage 1 Variables'!B$8:C$19,2)</f>
        <v>Mar</v>
      </c>
      <c r="G472">
        <f>IF(ISBLANK('Mortgage 1 Monthly Table'!G472),IF(OR(J472=Q472,ISTEXT(Y471),ISTEXT('Mortgage 1 Info Calcs'!$K$4)),0,IF(('Mortgage 1 Info Calcs'!F$7*12)&gt;C471,G471,IF(C471='Mortgage 1 Info Calcs'!F$7*12,'Mortgage 1 Info Calcs'!F$8,G471))),'Mortgage 1 Monthly Table'!G472)</f>
        <v>0</v>
      </c>
      <c r="H472" t="e">
        <f>((PMT(G472/'Mortgage 1 Variables'!E$43,('Mortgage 1 Info Calcs'!F$9*'Mortgage 1 Variables'!E$43)-C471,-J472,0)))</f>
        <v>#VALUE!</v>
      </c>
      <c r="I472">
        <f>IF(OR(ISERROR(((IPMT(G472/'Mortgage 1 Variables'!E$43,1,'Mortgage 1 Info Calcs'!F$9*'Mortgage 1 Variables'!E$43,-J472+Q472+'Mortgage 1 Info Calcs'!F$24,IF('Mortgage 1 Info Calcs'!F$5="Interest Only",-J472+Q472+'Mortgage 1 Info Calcs'!F$24,0))))),(((IPMT(G472/'Mortgage 1 Variables'!E$43,1,'Mortgage 1 Info Calcs'!F$9*'Mortgage 1 Variables'!E$43,-J$12,-J$12)))=0)),0,((IPMT(G472/'Mortgage 1 Variables'!E$43,1,'Mortgage 1 Info Calcs'!F$9*'Mortgage 1 Variables'!E$43,-J472+Q472+'Mortgage 1 Info Calcs'!F$24,IF('Mortgage 1 Info Calcs'!F$5="Interest Only",-J472+Q472+'Mortgage 1 Info Calcs'!F$24,0)))))</f>
        <v>0</v>
      </c>
      <c r="J472" t="str">
        <f>IF(Y471&gt;0,IF(ISTEXT('Mortgage 1 Info Calcs'!K$4),"0",IF(ISTEXT(Y471),Y471,Y471+(IF(ISTEXT(K472),0,K472)))),0)</f>
        <v/>
      </c>
      <c r="K472">
        <f>IF(ISBLANK('Mortgage 1 Monthly Table'!L472),0,'Mortgage 1 Monthly Table'!L472)</f>
        <v>0</v>
      </c>
      <c r="L472" t="e">
        <f>IF(ISBLANK('Mortgage 1 Monthly Table'!N472),IF('Mortgage 1 Info Calcs'!F$13="Calculated",IF('Mortgage 1 Info Calcs'!F$22="Keep Same",IF('Mortgage 1 Info Calcs'!F$5="Interest Only",IF(OR(I472&gt;L471,J472=""),I472,IF(J472&lt;L471,IF(J472&lt;L471,J472+I472,IF(L471+M471&gt;J472,L471+I472,L471)),IF(L471+M471&gt;J472,L471+I472,L471))),IF(H472&gt;L471,H472,IF(J472&gt;L471,IF(L471+M471&gt;J472,L471+I472,L471),J472+S472))),IF('Mortgage 1 Info Calcs'!F$5="Interest Only",'Mortgage 1 Monthly Calcs'!I472,'Mortgage 1 Monthly Calcs'!H472)),'Mortgage 1 Monthly Calcs'!L471),'Mortgage 1 Monthly Table'!N472)</f>
        <v>#VALUE!</v>
      </c>
      <c r="M472" t="str">
        <f>IF(ISBLANK('Mortgage 1 Monthly Table'!P472),IF(N471&gt;J472,IF(J472&gt;L471,J472-L471,0),IF(OR(OR(Y471&lt;0,ISTEXT(Y471)),ISTEXT('Mortgage 1 Info Calcs'!$K$4)),"",'Mortgage 1 Info Calcs'!F$21)),'Mortgage 1 Monthly Table'!P472)</f>
        <v/>
      </c>
      <c r="N472" t="str">
        <f t="shared" si="40"/>
        <v/>
      </c>
      <c r="O472" t="str">
        <f>IF(OR(OR(Y471&lt;0,ISTEXT(Y471)),ISTEXT('Mortgage 1 Info Calcs'!$K$4)),"",(O471+M472))</f>
        <v/>
      </c>
      <c r="P472">
        <f>IF(ISBLANK('Mortgage 1 Monthly Table'!T472),IF(ISTEXT(J472),0,IF(OR(Y471&lt;Q471,AND(Y471&lt;0,NOT(ISTEXT(Y471))),ISTEXT('Mortgage 1 Info Calcs'!$K$4)),IF(-Y471&gt;P471,-Y471,Y471-Q471),IF(J472="",0,'Mortgage 1 Info Calcs'!F$26))),'Mortgage 1 Monthly Table'!T472)</f>
        <v>0</v>
      </c>
      <c r="Q472" t="str">
        <f>IF(OR(OR(Y471&lt;0,ISTEXT(Y471)),ISTEXT('Mortgage 1 Info Calcs'!$K$4)),"",IF(O472&lt;0,Q471,(Q471+P472)))</f>
        <v/>
      </c>
      <c r="R472" t="str">
        <f>IF(OR(ISERROR(L472-S472),ISTEXT('Mortgage 1 Info Calcs'!$K$4)),"",L472-S472+M472)</f>
        <v/>
      </c>
      <c r="S472">
        <f>IF(OR(IF(ISERROR(ROUND((J472-Q472-'Mortgage 1 Info Calcs'!F$24)*(G472/12),2)),0,(J472-O472-Q472-'Mortgage 1 Info Calcs'!F$24)*(G472/12)),,,ISTEXT('Mortgage 1 Info Calcs'!K$4)),IF(((J472-Q472-'Mortgage 1 Info Calcs'!F$24)*(G472/12))&gt;0,((J472-Q472-'Mortgage 1 Info Calcs'!F$24)*(G472/12)),0),0)</f>
        <v>0</v>
      </c>
      <c r="T472" t="str">
        <f>IF(OR(ISERROR(SUM(R$12:R472)),(ISTEXT(T471)),(T471=(SUM(R$12:R472)))),"",SUM(R$12:R472))</f>
        <v/>
      </c>
      <c r="U472">
        <f>SUM(S$12:S472)</f>
        <v>93290.420445652606</v>
      </c>
      <c r="V472" t="e">
        <f>IF(ISBLANK('Mortgage 1 Info Calcs'!F$28),"",IF((O472+Q472)&gt;0,((O472+Q472)*G472/12)-((O472+Q472)*(('Mortgage 1 Info Calcs'!F$28)-('Mortgage 1 Info Calcs'!F$28*'Mortgage 1 Info Calcs'!G$29))/12),""))</f>
        <v>#VALUE!</v>
      </c>
      <c r="W472" t="e">
        <f>IF(ISTEXT(V472),"",SUM(V$12:V472))</f>
        <v>#VALUE!</v>
      </c>
      <c r="X472" t="str">
        <f>IF(OR(J472=Q472,ISTEXT(Y471),ISTEXT('Mortgage 1 Info Calcs'!$F$17)),"",IF(('Mortgage 1 Info Calcs'!F$18*12)&gt;C471+1,IF(C471='Mortgage 1 Info Calcs'!F$18*12,0,'Mortgage 1 Info Calcs'!F$19+Y472*('Mortgage 1 Info Calcs'!F$17)),'Mortgage 1 Info Calcs'!F$19))</f>
        <v/>
      </c>
      <c r="Y472" t="str">
        <f>IF(OR(ISERROR(J472-R472-M472),IF(ISERROR((J472-R472-M472)=0),"True",(J472-R472-M472)=0),ISTEXT('Mortgage 1 Info Calcs'!$K$4)),"",IF((J472&gt;(L472+M472)),(FV((G472/'Mortgage 1 Variables'!E$43),1,(L472+M472),-J472+Q472+'Mortgage 1 Info Calcs'!F$24,0))+Q472+'Mortgage 1 Info Calcs'!F$24+IF(I472&gt;0,0,-I472),""))</f>
        <v/>
      </c>
      <c r="Z472" s="67" t="e">
        <f>IF((FV(IF(G472=0,'Mortgage 1 Info Calcs'!F$8,G472)/12,1,PMT(IF(G472=0,'Mortgage 1 Info Calcs'!F$8,G472)/12,('Mortgage 1 Info Calcs'!F$9*12)-C471,-Z471,0),-Z471,0))&gt;0,(FV(IF(G472=0,'Mortgage 1 Info Calcs'!F$8,G472)/12,1,PMT(IF(G472=0,'Mortgage 1 Info Calcs'!F$8,G472)/12,('Mortgage 1 Info Calcs'!F$9*12)-C471,-Z471,0),-Z471,0)),0)</f>
        <v>#NUM!</v>
      </c>
      <c r="AA472" s="67" t="e">
        <f>IF(Z472&lt;=0,0,(IPMT(IF(G472=0,'Mortgage 1 Info Calcs'!F$8,G472)/12,1,('Mortgage 1 Info Calcs'!F$9*12)-C471,-Z471,0)))</f>
        <v>#NUM!</v>
      </c>
      <c r="AB472" s="67">
        <f>IF(C472&lt;('Mortgage 1 Info Calcs'!F$9*12),SUM(AA$12:AA472),0)</f>
        <v>0</v>
      </c>
      <c r="AC472" s="14">
        <v>461</v>
      </c>
      <c r="AD472" s="174">
        <f t="shared" si="41"/>
        <v>38.416666666666664</v>
      </c>
      <c r="AE472" s="174" t="str">
        <f>IF(Y472="","",IF(J$12+X472='Mortgage 2 Monthly calcs'!J$12+'Mortgage 2 Monthly calcs'!V472,"",IF(J$12+X472&gt;'Mortgage 2 Monthly calcs'!J$12+'Mortgage 2 Monthly calcs'!V472,IF(Y472+X472+'Mortgage 1 Info Calcs'!F$15&gt;'Mortgage 2 Monthly calcs'!W472+'Mortgage 2 Monthly calcs'!V472,"",C472),IF(Y472+X472&lt;'Mortgage 2 Monthly calcs'!W472+'Mortgage 2 Monthly calcs'!V472,"",C472))))</f>
        <v/>
      </c>
      <c r="AG472" s="16"/>
      <c r="AH472" s="16"/>
      <c r="AI472" s="15"/>
    </row>
    <row r="473" spans="2:35" ht="11.25" customHeight="1" x14ac:dyDescent="0.25">
      <c r="B473">
        <f t="shared" si="39"/>
        <v>38.5</v>
      </c>
      <c r="C473">
        <v>462</v>
      </c>
      <c r="E473" t="str">
        <f t="shared" si="38"/>
        <v/>
      </c>
      <c r="F473" t="str">
        <f>VLOOKUP('Mortgage 1 Variables'!D$13,'Mortgage 1 Variables'!B$8:C$19,2)</f>
        <v>Apr</v>
      </c>
      <c r="G473">
        <f>IF(ISBLANK('Mortgage 1 Monthly Table'!G473),IF(OR(J473=Q473,ISTEXT(Y472),ISTEXT('Mortgage 1 Info Calcs'!$K$4)),0,IF(('Mortgage 1 Info Calcs'!F$7*12)&gt;C472,G472,IF(C472='Mortgage 1 Info Calcs'!F$7*12,'Mortgage 1 Info Calcs'!F$8,G472))),'Mortgage 1 Monthly Table'!G473)</f>
        <v>0</v>
      </c>
      <c r="H473" t="e">
        <f>((PMT(G473/'Mortgage 1 Variables'!E$43,('Mortgage 1 Info Calcs'!F$9*'Mortgage 1 Variables'!E$43)-C472,-J473,0)))</f>
        <v>#VALUE!</v>
      </c>
      <c r="I473">
        <f>IF(OR(ISERROR(((IPMT(G473/'Mortgage 1 Variables'!E$43,1,'Mortgage 1 Info Calcs'!F$9*'Mortgage 1 Variables'!E$43,-J473+Q473+'Mortgage 1 Info Calcs'!F$24,IF('Mortgage 1 Info Calcs'!F$5="Interest Only",-J473+Q473+'Mortgage 1 Info Calcs'!F$24,0))))),(((IPMT(G473/'Mortgage 1 Variables'!E$43,1,'Mortgage 1 Info Calcs'!F$9*'Mortgage 1 Variables'!E$43,-J$12,-J$12)))=0)),0,((IPMT(G473/'Mortgage 1 Variables'!E$43,1,'Mortgage 1 Info Calcs'!F$9*'Mortgage 1 Variables'!E$43,-J473+Q473+'Mortgage 1 Info Calcs'!F$24,IF('Mortgage 1 Info Calcs'!F$5="Interest Only",-J473+Q473+'Mortgage 1 Info Calcs'!F$24,0)))))</f>
        <v>0</v>
      </c>
      <c r="J473" t="str">
        <f>IF(Y472&gt;0,IF(ISTEXT('Mortgage 1 Info Calcs'!K$4),"0",IF(ISTEXT(Y472),Y472,Y472+(IF(ISTEXT(K473),0,K473)))),0)</f>
        <v/>
      </c>
      <c r="K473">
        <f>IF(ISBLANK('Mortgage 1 Monthly Table'!L473),0,'Mortgage 1 Monthly Table'!L473)</f>
        <v>0</v>
      </c>
      <c r="L473" t="e">
        <f>IF(ISBLANK('Mortgage 1 Monthly Table'!N473),IF('Mortgage 1 Info Calcs'!F$13="Calculated",IF('Mortgage 1 Info Calcs'!F$22="Keep Same",IF('Mortgage 1 Info Calcs'!F$5="Interest Only",IF(OR(I473&gt;L472,J473=""),I473,IF(J473&lt;L472,IF(J473&lt;L472,J473+I473,IF(L472+M472&gt;J473,L472+I473,L472)),IF(L472+M472&gt;J473,L472+I473,L472))),IF(H473&gt;L472,H473,IF(J473&gt;L472,IF(L472+M472&gt;J473,L472+I473,L472),J473+S473))),IF('Mortgage 1 Info Calcs'!F$5="Interest Only",'Mortgage 1 Monthly Calcs'!I473,'Mortgage 1 Monthly Calcs'!H473)),'Mortgage 1 Monthly Calcs'!L472),'Mortgage 1 Monthly Table'!N473)</f>
        <v>#VALUE!</v>
      </c>
      <c r="M473" t="str">
        <f>IF(ISBLANK('Mortgage 1 Monthly Table'!P473),IF(N472&gt;J473,IF(J473&gt;L472,J473-L472,0),IF(OR(OR(Y472&lt;0,ISTEXT(Y472)),ISTEXT('Mortgage 1 Info Calcs'!$K$4)),"",'Mortgage 1 Info Calcs'!F$21)),'Mortgage 1 Monthly Table'!P473)</f>
        <v/>
      </c>
      <c r="N473" t="str">
        <f t="shared" si="40"/>
        <v/>
      </c>
      <c r="O473" t="str">
        <f>IF(OR(OR(Y472&lt;0,ISTEXT(Y472)),ISTEXT('Mortgage 1 Info Calcs'!$K$4)),"",(O472+M473))</f>
        <v/>
      </c>
      <c r="P473">
        <f>IF(ISBLANK('Mortgage 1 Monthly Table'!T473),IF(ISTEXT(J473),0,IF(OR(Y472&lt;Q472,AND(Y472&lt;0,NOT(ISTEXT(Y472))),ISTEXT('Mortgage 1 Info Calcs'!$K$4)),IF(-Y472&gt;P472,-Y472,Y472-Q472),IF(J473="",0,'Mortgage 1 Info Calcs'!F$26))),'Mortgage 1 Monthly Table'!T473)</f>
        <v>0</v>
      </c>
      <c r="Q473" t="str">
        <f>IF(OR(OR(Y472&lt;0,ISTEXT(Y472)),ISTEXT('Mortgage 1 Info Calcs'!$K$4)),"",IF(O473&lt;0,Q472,(Q472+P473)))</f>
        <v/>
      </c>
      <c r="R473" t="str">
        <f>IF(OR(ISERROR(L473-S473),ISTEXT('Mortgage 1 Info Calcs'!$K$4)),"",L473-S473+M473)</f>
        <v/>
      </c>
      <c r="S473">
        <f>IF(OR(IF(ISERROR(ROUND((J473-Q473-'Mortgage 1 Info Calcs'!F$24)*(G473/12),2)),0,(J473-O473-Q473-'Mortgage 1 Info Calcs'!F$24)*(G473/12)),,,ISTEXT('Mortgage 1 Info Calcs'!K$4)),IF(((J473-Q473-'Mortgage 1 Info Calcs'!F$24)*(G473/12))&gt;0,((J473-Q473-'Mortgage 1 Info Calcs'!F$24)*(G473/12)),0),0)</f>
        <v>0</v>
      </c>
      <c r="T473" t="str">
        <f>IF(OR(ISERROR(SUM(R$12:R473)),(ISTEXT(T472)),(T472=(SUM(R$12:R473)))),"",SUM(R$12:R473))</f>
        <v/>
      </c>
      <c r="U473">
        <f>SUM(S$12:S473)</f>
        <v>93290.420445652606</v>
      </c>
      <c r="V473" t="e">
        <f>IF(ISBLANK('Mortgage 1 Info Calcs'!F$28),"",IF((O473+Q473)&gt;0,((O473+Q473)*G473/12)-((O473+Q473)*(('Mortgage 1 Info Calcs'!F$28)-('Mortgage 1 Info Calcs'!F$28*'Mortgage 1 Info Calcs'!G$29))/12),""))</f>
        <v>#VALUE!</v>
      </c>
      <c r="W473" t="e">
        <f>IF(ISTEXT(V473),"",SUM(V$12:V473))</f>
        <v>#VALUE!</v>
      </c>
      <c r="X473" t="str">
        <f>IF(OR(J473=Q473,ISTEXT(Y472),ISTEXT('Mortgage 1 Info Calcs'!$F$17)),"",IF(('Mortgage 1 Info Calcs'!F$18*12)&gt;C472+1,IF(C472='Mortgage 1 Info Calcs'!F$18*12,0,'Mortgage 1 Info Calcs'!F$19+Y473*('Mortgage 1 Info Calcs'!F$17)),'Mortgage 1 Info Calcs'!F$19))</f>
        <v/>
      </c>
      <c r="Y473" t="str">
        <f>IF(OR(ISERROR(J473-R473-M473),IF(ISERROR((J473-R473-M473)=0),"True",(J473-R473-M473)=0),ISTEXT('Mortgage 1 Info Calcs'!$K$4)),"",IF((J473&gt;(L473+M473)),(FV((G473/'Mortgage 1 Variables'!E$43),1,(L473+M473),-J473+Q473+'Mortgage 1 Info Calcs'!F$24,0))+Q473+'Mortgage 1 Info Calcs'!F$24+IF(I473&gt;0,0,-I473),""))</f>
        <v/>
      </c>
      <c r="Z473" s="67" t="e">
        <f>IF((FV(IF(G473=0,'Mortgage 1 Info Calcs'!F$8,G473)/12,1,PMT(IF(G473=0,'Mortgage 1 Info Calcs'!F$8,G473)/12,('Mortgage 1 Info Calcs'!F$9*12)-C472,-Z472,0),-Z472,0))&gt;0,(FV(IF(G473=0,'Mortgage 1 Info Calcs'!F$8,G473)/12,1,PMT(IF(G473=0,'Mortgage 1 Info Calcs'!F$8,G473)/12,('Mortgage 1 Info Calcs'!F$9*12)-C472,-Z472,0),-Z472,0)),0)</f>
        <v>#NUM!</v>
      </c>
      <c r="AA473" s="67" t="e">
        <f>IF(Z473&lt;=0,0,(IPMT(IF(G473=0,'Mortgage 1 Info Calcs'!F$8,G473)/12,1,('Mortgage 1 Info Calcs'!F$9*12)-C472,-Z472,0)))</f>
        <v>#NUM!</v>
      </c>
      <c r="AB473" s="67">
        <f>IF(C473&lt;('Mortgage 1 Info Calcs'!F$9*12),SUM(AA$12:AA473),0)</f>
        <v>0</v>
      </c>
      <c r="AC473" s="14">
        <v>462</v>
      </c>
      <c r="AD473" s="174">
        <f t="shared" si="41"/>
        <v>38.5</v>
      </c>
      <c r="AE473" s="174" t="str">
        <f>IF(Y473="","",IF(J$12+X473='Mortgage 2 Monthly calcs'!J$12+'Mortgage 2 Monthly calcs'!V473,"",IF(J$12+X473&gt;'Mortgage 2 Monthly calcs'!J$12+'Mortgage 2 Monthly calcs'!V473,IF(Y473+X473+'Mortgage 1 Info Calcs'!F$15&gt;'Mortgage 2 Monthly calcs'!W473+'Mortgage 2 Monthly calcs'!V473,"",C473),IF(Y473+X473&lt;'Mortgage 2 Monthly calcs'!W473+'Mortgage 2 Monthly calcs'!V473,"",C473))))</f>
        <v/>
      </c>
      <c r="AG473" s="16"/>
      <c r="AH473" s="16"/>
      <c r="AI473" s="15"/>
    </row>
    <row r="474" spans="2:35" ht="11.25" customHeight="1" x14ac:dyDescent="0.25">
      <c r="B474">
        <f t="shared" si="39"/>
        <v>38.583333333333336</v>
      </c>
      <c r="C474">
        <v>463</v>
      </c>
      <c r="E474" t="str">
        <f t="shared" si="38"/>
        <v/>
      </c>
      <c r="F474" t="str">
        <f>VLOOKUP('Mortgage 1 Variables'!D$14,'Mortgage 1 Variables'!B$8:C$19,2)</f>
        <v>May</v>
      </c>
      <c r="G474">
        <f>IF(ISBLANK('Mortgage 1 Monthly Table'!G474),IF(OR(J474=Q474,ISTEXT(Y473),ISTEXT('Mortgage 1 Info Calcs'!$K$4)),0,IF(('Mortgage 1 Info Calcs'!F$7*12)&gt;C473,G473,IF(C473='Mortgage 1 Info Calcs'!F$7*12,'Mortgage 1 Info Calcs'!F$8,G473))),'Mortgage 1 Monthly Table'!G474)</f>
        <v>0</v>
      </c>
      <c r="H474" t="e">
        <f>((PMT(G474/'Mortgage 1 Variables'!E$43,('Mortgage 1 Info Calcs'!F$9*'Mortgage 1 Variables'!E$43)-C473,-J474,0)))</f>
        <v>#VALUE!</v>
      </c>
      <c r="I474">
        <f>IF(OR(ISERROR(((IPMT(G474/'Mortgage 1 Variables'!E$43,1,'Mortgage 1 Info Calcs'!F$9*'Mortgage 1 Variables'!E$43,-J474+Q474+'Mortgage 1 Info Calcs'!F$24,IF('Mortgage 1 Info Calcs'!F$5="Interest Only",-J474+Q474+'Mortgage 1 Info Calcs'!F$24,0))))),(((IPMT(G474/'Mortgage 1 Variables'!E$43,1,'Mortgage 1 Info Calcs'!F$9*'Mortgage 1 Variables'!E$43,-J$12,-J$12)))=0)),0,((IPMT(G474/'Mortgage 1 Variables'!E$43,1,'Mortgage 1 Info Calcs'!F$9*'Mortgage 1 Variables'!E$43,-J474+Q474+'Mortgage 1 Info Calcs'!F$24,IF('Mortgage 1 Info Calcs'!F$5="Interest Only",-J474+Q474+'Mortgage 1 Info Calcs'!F$24,0)))))</f>
        <v>0</v>
      </c>
      <c r="J474" t="str">
        <f>IF(Y473&gt;0,IF(ISTEXT('Mortgage 1 Info Calcs'!K$4),"0",IF(ISTEXT(Y473),Y473,Y473+(IF(ISTEXT(K474),0,K474)))),0)</f>
        <v/>
      </c>
      <c r="K474">
        <f>IF(ISBLANK('Mortgage 1 Monthly Table'!L474),0,'Mortgage 1 Monthly Table'!L474)</f>
        <v>0</v>
      </c>
      <c r="L474" t="e">
        <f>IF(ISBLANK('Mortgage 1 Monthly Table'!N474),IF('Mortgage 1 Info Calcs'!F$13="Calculated",IF('Mortgage 1 Info Calcs'!F$22="Keep Same",IF('Mortgage 1 Info Calcs'!F$5="Interest Only",IF(OR(I474&gt;L473,J474=""),I474,IF(J474&lt;L473,IF(J474&lt;L473,J474+I474,IF(L473+M473&gt;J474,L473+I474,L473)),IF(L473+M473&gt;J474,L473+I474,L473))),IF(H474&gt;L473,H474,IF(J474&gt;L473,IF(L473+M473&gt;J474,L473+I474,L473),J474+S474))),IF('Mortgage 1 Info Calcs'!F$5="Interest Only",'Mortgage 1 Monthly Calcs'!I474,'Mortgage 1 Monthly Calcs'!H474)),'Mortgage 1 Monthly Calcs'!L473),'Mortgage 1 Monthly Table'!N474)</f>
        <v>#VALUE!</v>
      </c>
      <c r="M474" t="str">
        <f>IF(ISBLANK('Mortgage 1 Monthly Table'!P474),IF(N473&gt;J474,IF(J474&gt;L473,J474-L473,0),IF(OR(OR(Y473&lt;0,ISTEXT(Y473)),ISTEXT('Mortgage 1 Info Calcs'!$K$4)),"",'Mortgage 1 Info Calcs'!F$21)),'Mortgage 1 Monthly Table'!P474)</f>
        <v/>
      </c>
      <c r="N474" t="str">
        <f t="shared" si="40"/>
        <v/>
      </c>
      <c r="O474" t="str">
        <f>IF(OR(OR(Y473&lt;0,ISTEXT(Y473)),ISTEXT('Mortgage 1 Info Calcs'!$K$4)),"",(O473+M474))</f>
        <v/>
      </c>
      <c r="P474">
        <f>IF(ISBLANK('Mortgage 1 Monthly Table'!T474),IF(ISTEXT(J474),0,IF(OR(Y473&lt;Q473,AND(Y473&lt;0,NOT(ISTEXT(Y473))),ISTEXT('Mortgage 1 Info Calcs'!$K$4)),IF(-Y473&gt;P473,-Y473,Y473-Q473),IF(J474="",0,'Mortgage 1 Info Calcs'!F$26))),'Mortgage 1 Monthly Table'!T474)</f>
        <v>0</v>
      </c>
      <c r="Q474" t="str">
        <f>IF(OR(OR(Y473&lt;0,ISTEXT(Y473)),ISTEXT('Mortgage 1 Info Calcs'!$K$4)),"",IF(O474&lt;0,Q473,(Q473+P474)))</f>
        <v/>
      </c>
      <c r="R474" t="str">
        <f>IF(OR(ISERROR(L474-S474),ISTEXT('Mortgage 1 Info Calcs'!$K$4)),"",L474-S474+M474)</f>
        <v/>
      </c>
      <c r="S474">
        <f>IF(OR(IF(ISERROR(ROUND((J474-Q474-'Mortgage 1 Info Calcs'!F$24)*(G474/12),2)),0,(J474-O474-Q474-'Mortgage 1 Info Calcs'!F$24)*(G474/12)),,,ISTEXT('Mortgage 1 Info Calcs'!K$4)),IF(((J474-Q474-'Mortgage 1 Info Calcs'!F$24)*(G474/12))&gt;0,((J474-Q474-'Mortgage 1 Info Calcs'!F$24)*(G474/12)),0),0)</f>
        <v>0</v>
      </c>
      <c r="T474" t="str">
        <f>IF(OR(ISERROR(SUM(R$12:R474)),(ISTEXT(T473)),(T473=(SUM(R$12:R474)))),"",SUM(R$12:R474))</f>
        <v/>
      </c>
      <c r="U474">
        <f>SUM(S$12:S474)</f>
        <v>93290.420445652606</v>
      </c>
      <c r="V474" t="e">
        <f>IF(ISBLANK('Mortgage 1 Info Calcs'!F$28),"",IF((O474+Q474)&gt;0,((O474+Q474)*G474/12)-((O474+Q474)*(('Mortgage 1 Info Calcs'!F$28)-('Mortgage 1 Info Calcs'!F$28*'Mortgage 1 Info Calcs'!G$29))/12),""))</f>
        <v>#VALUE!</v>
      </c>
      <c r="W474" t="e">
        <f>IF(ISTEXT(V474),"",SUM(V$12:V474))</f>
        <v>#VALUE!</v>
      </c>
      <c r="X474" t="str">
        <f>IF(OR(J474=Q474,ISTEXT(Y473),ISTEXT('Mortgage 1 Info Calcs'!$F$17)),"",IF(('Mortgage 1 Info Calcs'!F$18*12)&gt;C473+1,IF(C473='Mortgage 1 Info Calcs'!F$18*12,0,'Mortgage 1 Info Calcs'!F$19+Y474*('Mortgage 1 Info Calcs'!F$17)),'Mortgage 1 Info Calcs'!F$19))</f>
        <v/>
      </c>
      <c r="Y474" t="str">
        <f>IF(OR(ISERROR(J474-R474-M474),IF(ISERROR((J474-R474-M474)=0),"True",(J474-R474-M474)=0),ISTEXT('Mortgage 1 Info Calcs'!$K$4)),"",IF((J474&gt;(L474+M474)),(FV((G474/'Mortgage 1 Variables'!E$43),1,(L474+M474),-J474+Q474+'Mortgage 1 Info Calcs'!F$24,0))+Q474+'Mortgage 1 Info Calcs'!F$24+IF(I474&gt;0,0,-I474),""))</f>
        <v/>
      </c>
      <c r="Z474" s="67" t="e">
        <f>IF((FV(IF(G474=0,'Mortgage 1 Info Calcs'!F$8,G474)/12,1,PMT(IF(G474=0,'Mortgage 1 Info Calcs'!F$8,G474)/12,('Mortgage 1 Info Calcs'!F$9*12)-C473,-Z473,0),-Z473,0))&gt;0,(FV(IF(G474=0,'Mortgage 1 Info Calcs'!F$8,G474)/12,1,PMT(IF(G474=0,'Mortgage 1 Info Calcs'!F$8,G474)/12,('Mortgage 1 Info Calcs'!F$9*12)-C473,-Z473,0),-Z473,0)),0)</f>
        <v>#NUM!</v>
      </c>
      <c r="AA474" s="67" t="e">
        <f>IF(Z474&lt;=0,0,(IPMT(IF(G474=0,'Mortgage 1 Info Calcs'!F$8,G474)/12,1,('Mortgage 1 Info Calcs'!F$9*12)-C473,-Z473,0)))</f>
        <v>#NUM!</v>
      </c>
      <c r="AB474" s="67">
        <f>IF(C474&lt;('Mortgage 1 Info Calcs'!F$9*12),SUM(AA$12:AA474),0)</f>
        <v>0</v>
      </c>
      <c r="AC474" s="14">
        <v>463</v>
      </c>
      <c r="AD474" s="174">
        <f t="shared" si="41"/>
        <v>38.583333333333336</v>
      </c>
      <c r="AE474" s="174" t="str">
        <f>IF(Y474="","",IF(J$12+X474='Mortgage 2 Monthly calcs'!J$12+'Mortgage 2 Monthly calcs'!V474,"",IF(J$12+X474&gt;'Mortgage 2 Monthly calcs'!J$12+'Mortgage 2 Monthly calcs'!V474,IF(Y474+X474+'Mortgage 1 Info Calcs'!F$15&gt;'Mortgage 2 Monthly calcs'!W474+'Mortgage 2 Monthly calcs'!V474,"",C474),IF(Y474+X474&lt;'Mortgage 2 Monthly calcs'!W474+'Mortgage 2 Monthly calcs'!V474,"",C474))))</f>
        <v/>
      </c>
      <c r="AG474" s="16"/>
      <c r="AH474" s="16"/>
      <c r="AI474" s="15"/>
    </row>
    <row r="475" spans="2:35" ht="11.25" customHeight="1" x14ac:dyDescent="0.25">
      <c r="B475">
        <f t="shared" si="39"/>
        <v>38.666666666666664</v>
      </c>
      <c r="C475">
        <v>464</v>
      </c>
      <c r="E475" t="str">
        <f t="shared" si="38"/>
        <v/>
      </c>
      <c r="F475" t="str">
        <f>VLOOKUP('Mortgage 1 Variables'!D$15,'Mortgage 1 Variables'!B$8:C$19,2)</f>
        <v>Jun</v>
      </c>
      <c r="G475">
        <f>IF(ISBLANK('Mortgage 1 Monthly Table'!G475),IF(OR(J475=Q475,ISTEXT(Y474),ISTEXT('Mortgage 1 Info Calcs'!$K$4)),0,IF(('Mortgage 1 Info Calcs'!F$7*12)&gt;C474,G474,IF(C474='Mortgage 1 Info Calcs'!F$7*12,'Mortgage 1 Info Calcs'!F$8,G474))),'Mortgage 1 Monthly Table'!G475)</f>
        <v>0</v>
      </c>
      <c r="H475" t="e">
        <f>((PMT(G475/'Mortgage 1 Variables'!E$43,('Mortgage 1 Info Calcs'!F$9*'Mortgage 1 Variables'!E$43)-C474,-J475,0)))</f>
        <v>#VALUE!</v>
      </c>
      <c r="I475">
        <f>IF(OR(ISERROR(((IPMT(G475/'Mortgage 1 Variables'!E$43,1,'Mortgage 1 Info Calcs'!F$9*'Mortgage 1 Variables'!E$43,-J475+Q475+'Mortgage 1 Info Calcs'!F$24,IF('Mortgage 1 Info Calcs'!F$5="Interest Only",-J475+Q475+'Mortgage 1 Info Calcs'!F$24,0))))),(((IPMT(G475/'Mortgage 1 Variables'!E$43,1,'Mortgage 1 Info Calcs'!F$9*'Mortgage 1 Variables'!E$43,-J$12,-J$12)))=0)),0,((IPMT(G475/'Mortgage 1 Variables'!E$43,1,'Mortgage 1 Info Calcs'!F$9*'Mortgage 1 Variables'!E$43,-J475+Q475+'Mortgage 1 Info Calcs'!F$24,IF('Mortgage 1 Info Calcs'!F$5="Interest Only",-J475+Q475+'Mortgage 1 Info Calcs'!F$24,0)))))</f>
        <v>0</v>
      </c>
      <c r="J475" t="str">
        <f>IF(Y474&gt;0,IF(ISTEXT('Mortgage 1 Info Calcs'!K$4),"0",IF(ISTEXT(Y474),Y474,Y474+(IF(ISTEXT(K475),0,K475)))),0)</f>
        <v/>
      </c>
      <c r="K475">
        <f>IF(ISBLANK('Mortgage 1 Monthly Table'!L475),0,'Mortgage 1 Monthly Table'!L475)</f>
        <v>0</v>
      </c>
      <c r="L475" t="e">
        <f>IF(ISBLANK('Mortgage 1 Monthly Table'!N475),IF('Mortgage 1 Info Calcs'!F$13="Calculated",IF('Mortgage 1 Info Calcs'!F$22="Keep Same",IF('Mortgage 1 Info Calcs'!F$5="Interest Only",IF(OR(I475&gt;L474,J475=""),I475,IF(J475&lt;L474,IF(J475&lt;L474,J475+I475,IF(L474+M474&gt;J475,L474+I475,L474)),IF(L474+M474&gt;J475,L474+I475,L474))),IF(H475&gt;L474,H475,IF(J475&gt;L474,IF(L474+M474&gt;J475,L474+I475,L474),J475+S475))),IF('Mortgage 1 Info Calcs'!F$5="Interest Only",'Mortgage 1 Monthly Calcs'!I475,'Mortgage 1 Monthly Calcs'!H475)),'Mortgage 1 Monthly Calcs'!L474),'Mortgage 1 Monthly Table'!N475)</f>
        <v>#VALUE!</v>
      </c>
      <c r="M475" t="str">
        <f>IF(ISBLANK('Mortgage 1 Monthly Table'!P475),IF(N474&gt;J475,IF(J475&gt;L474,J475-L474,0),IF(OR(OR(Y474&lt;0,ISTEXT(Y474)),ISTEXT('Mortgage 1 Info Calcs'!$K$4)),"",'Mortgage 1 Info Calcs'!F$21)),'Mortgage 1 Monthly Table'!P475)</f>
        <v/>
      </c>
      <c r="N475" t="str">
        <f t="shared" si="40"/>
        <v/>
      </c>
      <c r="O475" t="str">
        <f>IF(OR(OR(Y474&lt;0,ISTEXT(Y474)),ISTEXT('Mortgage 1 Info Calcs'!$K$4)),"",(O474+M475))</f>
        <v/>
      </c>
      <c r="P475">
        <f>IF(ISBLANK('Mortgage 1 Monthly Table'!T475),IF(ISTEXT(J475),0,IF(OR(Y474&lt;Q474,AND(Y474&lt;0,NOT(ISTEXT(Y474))),ISTEXT('Mortgage 1 Info Calcs'!$K$4)),IF(-Y474&gt;P474,-Y474,Y474-Q474),IF(J475="",0,'Mortgage 1 Info Calcs'!F$26))),'Mortgage 1 Monthly Table'!T475)</f>
        <v>0</v>
      </c>
      <c r="Q475" t="str">
        <f>IF(OR(OR(Y474&lt;0,ISTEXT(Y474)),ISTEXT('Mortgage 1 Info Calcs'!$K$4)),"",IF(O475&lt;0,Q474,(Q474+P475)))</f>
        <v/>
      </c>
      <c r="R475" t="str">
        <f>IF(OR(ISERROR(L475-S475),ISTEXT('Mortgage 1 Info Calcs'!$K$4)),"",L475-S475+M475)</f>
        <v/>
      </c>
      <c r="S475">
        <f>IF(OR(IF(ISERROR(ROUND((J475-Q475-'Mortgage 1 Info Calcs'!F$24)*(G475/12),2)),0,(J475-O475-Q475-'Mortgage 1 Info Calcs'!F$24)*(G475/12)),,,ISTEXT('Mortgage 1 Info Calcs'!K$4)),IF(((J475-Q475-'Mortgage 1 Info Calcs'!F$24)*(G475/12))&gt;0,((J475-Q475-'Mortgage 1 Info Calcs'!F$24)*(G475/12)),0),0)</f>
        <v>0</v>
      </c>
      <c r="T475" t="str">
        <f>IF(OR(ISERROR(SUM(R$12:R475)),(ISTEXT(T474)),(T474=(SUM(R$12:R475)))),"",SUM(R$12:R475))</f>
        <v/>
      </c>
      <c r="U475">
        <f>SUM(S$12:S475)</f>
        <v>93290.420445652606</v>
      </c>
      <c r="V475" t="e">
        <f>IF(ISBLANK('Mortgage 1 Info Calcs'!F$28),"",IF((O475+Q475)&gt;0,((O475+Q475)*G475/12)-((O475+Q475)*(('Mortgage 1 Info Calcs'!F$28)-('Mortgage 1 Info Calcs'!F$28*'Mortgage 1 Info Calcs'!G$29))/12),""))</f>
        <v>#VALUE!</v>
      </c>
      <c r="W475" t="e">
        <f>IF(ISTEXT(V475),"",SUM(V$12:V475))</f>
        <v>#VALUE!</v>
      </c>
      <c r="X475" t="str">
        <f>IF(OR(J475=Q475,ISTEXT(Y474),ISTEXT('Mortgage 1 Info Calcs'!$F$17)),"",IF(('Mortgage 1 Info Calcs'!F$18*12)&gt;C474+1,IF(C474='Mortgage 1 Info Calcs'!F$18*12,0,'Mortgage 1 Info Calcs'!F$19+Y475*('Mortgage 1 Info Calcs'!F$17)),'Mortgage 1 Info Calcs'!F$19))</f>
        <v/>
      </c>
      <c r="Y475" t="str">
        <f>IF(OR(ISERROR(J475-R475-M475),IF(ISERROR((J475-R475-M475)=0),"True",(J475-R475-M475)=0),ISTEXT('Mortgage 1 Info Calcs'!$K$4)),"",IF((J475&gt;(L475+M475)),(FV((G475/'Mortgage 1 Variables'!E$43),1,(L475+M475),-J475+Q475+'Mortgage 1 Info Calcs'!F$24,0))+Q475+'Mortgage 1 Info Calcs'!F$24+IF(I475&gt;0,0,-I475),""))</f>
        <v/>
      </c>
      <c r="Z475" s="67" t="e">
        <f>IF((FV(IF(G475=0,'Mortgage 1 Info Calcs'!F$8,G475)/12,1,PMT(IF(G475=0,'Mortgage 1 Info Calcs'!F$8,G475)/12,('Mortgage 1 Info Calcs'!F$9*12)-C474,-Z474,0),-Z474,0))&gt;0,(FV(IF(G475=0,'Mortgage 1 Info Calcs'!F$8,G475)/12,1,PMT(IF(G475=0,'Mortgage 1 Info Calcs'!F$8,G475)/12,('Mortgage 1 Info Calcs'!F$9*12)-C474,-Z474,0),-Z474,0)),0)</f>
        <v>#NUM!</v>
      </c>
      <c r="AA475" s="67" t="e">
        <f>IF(Z475&lt;=0,0,(IPMT(IF(G475=0,'Mortgage 1 Info Calcs'!F$8,G475)/12,1,('Mortgage 1 Info Calcs'!F$9*12)-C474,-Z474,0)))</f>
        <v>#NUM!</v>
      </c>
      <c r="AB475" s="67">
        <f>IF(C475&lt;('Mortgage 1 Info Calcs'!F$9*12),SUM(AA$12:AA475),0)</f>
        <v>0</v>
      </c>
      <c r="AC475" s="14">
        <v>464</v>
      </c>
      <c r="AD475" s="174">
        <f t="shared" si="41"/>
        <v>38.666666666666664</v>
      </c>
      <c r="AE475" s="174" t="str">
        <f>IF(Y475="","",IF(J$12+X475='Mortgage 2 Monthly calcs'!J$12+'Mortgage 2 Monthly calcs'!V475,"",IF(J$12+X475&gt;'Mortgage 2 Monthly calcs'!J$12+'Mortgage 2 Monthly calcs'!V475,IF(Y475+X475+'Mortgage 1 Info Calcs'!F$15&gt;'Mortgage 2 Monthly calcs'!W475+'Mortgage 2 Monthly calcs'!V475,"",C475),IF(Y475+X475&lt;'Mortgage 2 Monthly calcs'!W475+'Mortgage 2 Monthly calcs'!V475,"",C475))))</f>
        <v/>
      </c>
      <c r="AG475" s="16"/>
      <c r="AH475" s="16"/>
      <c r="AI475" s="15"/>
    </row>
    <row r="476" spans="2:35" ht="11.25" customHeight="1" x14ac:dyDescent="0.25">
      <c r="B476">
        <f t="shared" si="39"/>
        <v>38.75</v>
      </c>
      <c r="C476">
        <v>465</v>
      </c>
      <c r="E476" t="str">
        <f t="shared" ref="E476:E539" si="42">IF(ISNUMBER(E464),E464+1,"")</f>
        <v/>
      </c>
      <c r="F476" t="str">
        <f>VLOOKUP('Mortgage 1 Variables'!D$16,'Mortgage 1 Variables'!B$8:C$19,2)</f>
        <v>Jul</v>
      </c>
      <c r="G476">
        <f>IF(ISBLANK('Mortgage 1 Monthly Table'!G476),IF(OR(J476=Q476,ISTEXT(Y475),ISTEXT('Mortgage 1 Info Calcs'!$K$4)),0,IF(('Mortgage 1 Info Calcs'!F$7*12)&gt;C475,G475,IF(C475='Mortgage 1 Info Calcs'!F$7*12,'Mortgage 1 Info Calcs'!F$8,G475))),'Mortgage 1 Monthly Table'!G476)</f>
        <v>0</v>
      </c>
      <c r="H476" t="e">
        <f>((PMT(G476/'Mortgage 1 Variables'!E$43,('Mortgage 1 Info Calcs'!F$9*'Mortgage 1 Variables'!E$43)-C475,-J476,0)))</f>
        <v>#VALUE!</v>
      </c>
      <c r="I476">
        <f>IF(OR(ISERROR(((IPMT(G476/'Mortgage 1 Variables'!E$43,1,'Mortgage 1 Info Calcs'!F$9*'Mortgage 1 Variables'!E$43,-J476+Q476+'Mortgage 1 Info Calcs'!F$24,IF('Mortgage 1 Info Calcs'!F$5="Interest Only",-J476+Q476+'Mortgage 1 Info Calcs'!F$24,0))))),(((IPMT(G476/'Mortgage 1 Variables'!E$43,1,'Mortgage 1 Info Calcs'!F$9*'Mortgage 1 Variables'!E$43,-J$12,-J$12)))=0)),0,((IPMT(G476/'Mortgage 1 Variables'!E$43,1,'Mortgage 1 Info Calcs'!F$9*'Mortgage 1 Variables'!E$43,-J476+Q476+'Mortgage 1 Info Calcs'!F$24,IF('Mortgage 1 Info Calcs'!F$5="Interest Only",-J476+Q476+'Mortgage 1 Info Calcs'!F$24,0)))))</f>
        <v>0</v>
      </c>
      <c r="J476" t="str">
        <f>IF(Y475&gt;0,IF(ISTEXT('Mortgage 1 Info Calcs'!K$4),"0",IF(ISTEXT(Y475),Y475,Y475+(IF(ISTEXT(K476),0,K476)))),0)</f>
        <v/>
      </c>
      <c r="K476">
        <f>IF(ISBLANK('Mortgage 1 Monthly Table'!L476),0,'Mortgage 1 Monthly Table'!L476)</f>
        <v>0</v>
      </c>
      <c r="L476" t="e">
        <f>IF(ISBLANK('Mortgage 1 Monthly Table'!N476),IF('Mortgage 1 Info Calcs'!F$13="Calculated",IF('Mortgage 1 Info Calcs'!F$22="Keep Same",IF('Mortgage 1 Info Calcs'!F$5="Interest Only",IF(OR(I476&gt;L475,J476=""),I476,IF(J476&lt;L475,IF(J476&lt;L475,J476+I476,IF(L475+M475&gt;J476,L475+I476,L475)),IF(L475+M475&gt;J476,L475+I476,L475))),IF(H476&gt;L475,H476,IF(J476&gt;L475,IF(L475+M475&gt;J476,L475+I476,L475),J476+S476))),IF('Mortgage 1 Info Calcs'!F$5="Interest Only",'Mortgage 1 Monthly Calcs'!I476,'Mortgage 1 Monthly Calcs'!H476)),'Mortgage 1 Monthly Calcs'!L475),'Mortgage 1 Monthly Table'!N476)</f>
        <v>#VALUE!</v>
      </c>
      <c r="M476" t="str">
        <f>IF(ISBLANK('Mortgage 1 Monthly Table'!P476),IF(N475&gt;J476,IF(J476&gt;L475,J476-L475,0),IF(OR(OR(Y475&lt;0,ISTEXT(Y475)),ISTEXT('Mortgage 1 Info Calcs'!$K$4)),"",'Mortgage 1 Info Calcs'!F$21)),'Mortgage 1 Monthly Table'!P476)</f>
        <v/>
      </c>
      <c r="N476" t="str">
        <f t="shared" si="40"/>
        <v/>
      </c>
      <c r="O476" t="str">
        <f>IF(OR(OR(Y475&lt;0,ISTEXT(Y475)),ISTEXT('Mortgage 1 Info Calcs'!$K$4)),"",(O475+M476))</f>
        <v/>
      </c>
      <c r="P476">
        <f>IF(ISBLANK('Mortgage 1 Monthly Table'!T476),IF(ISTEXT(J476),0,IF(OR(Y475&lt;Q475,AND(Y475&lt;0,NOT(ISTEXT(Y475))),ISTEXT('Mortgage 1 Info Calcs'!$K$4)),IF(-Y475&gt;P475,-Y475,Y475-Q475),IF(J476="",0,'Mortgage 1 Info Calcs'!F$26))),'Mortgage 1 Monthly Table'!T476)</f>
        <v>0</v>
      </c>
      <c r="Q476" t="str">
        <f>IF(OR(OR(Y475&lt;0,ISTEXT(Y475)),ISTEXT('Mortgage 1 Info Calcs'!$K$4)),"",IF(O476&lt;0,Q475,(Q475+P476)))</f>
        <v/>
      </c>
      <c r="R476" t="str">
        <f>IF(OR(ISERROR(L476-S476),ISTEXT('Mortgage 1 Info Calcs'!$K$4)),"",L476-S476+M476)</f>
        <v/>
      </c>
      <c r="S476">
        <f>IF(OR(IF(ISERROR(ROUND((J476-Q476-'Mortgage 1 Info Calcs'!F$24)*(G476/12),2)),0,(J476-O476-Q476-'Mortgage 1 Info Calcs'!F$24)*(G476/12)),,,ISTEXT('Mortgage 1 Info Calcs'!K$4)),IF(((J476-Q476-'Mortgage 1 Info Calcs'!F$24)*(G476/12))&gt;0,((J476-Q476-'Mortgage 1 Info Calcs'!F$24)*(G476/12)),0),0)</f>
        <v>0</v>
      </c>
      <c r="T476" t="str">
        <f>IF(OR(ISERROR(SUM(R$12:R476)),(ISTEXT(T475)),(T475=(SUM(R$12:R476)))),"",SUM(R$12:R476))</f>
        <v/>
      </c>
      <c r="U476">
        <f>SUM(S$12:S476)</f>
        <v>93290.420445652606</v>
      </c>
      <c r="V476" t="e">
        <f>IF(ISBLANK('Mortgage 1 Info Calcs'!F$28),"",IF((O476+Q476)&gt;0,((O476+Q476)*G476/12)-((O476+Q476)*(('Mortgage 1 Info Calcs'!F$28)-('Mortgage 1 Info Calcs'!F$28*'Mortgage 1 Info Calcs'!G$29))/12),""))</f>
        <v>#VALUE!</v>
      </c>
      <c r="W476" t="e">
        <f>IF(ISTEXT(V476),"",SUM(V$12:V476))</f>
        <v>#VALUE!</v>
      </c>
      <c r="X476" t="str">
        <f>IF(OR(J476=Q476,ISTEXT(Y475),ISTEXT('Mortgage 1 Info Calcs'!$F$17)),"",IF(('Mortgage 1 Info Calcs'!F$18*12)&gt;C475+1,IF(C475='Mortgage 1 Info Calcs'!F$18*12,0,'Mortgage 1 Info Calcs'!F$19+Y476*('Mortgage 1 Info Calcs'!F$17)),'Mortgage 1 Info Calcs'!F$19))</f>
        <v/>
      </c>
      <c r="Y476" t="str">
        <f>IF(OR(ISERROR(J476-R476-M476),IF(ISERROR((J476-R476-M476)=0),"True",(J476-R476-M476)=0),ISTEXT('Mortgage 1 Info Calcs'!$K$4)),"",IF((J476&gt;(L476+M476)),(FV((G476/'Mortgage 1 Variables'!E$43),1,(L476+M476),-J476+Q476+'Mortgage 1 Info Calcs'!F$24,0))+Q476+'Mortgage 1 Info Calcs'!F$24+IF(I476&gt;0,0,-I476),""))</f>
        <v/>
      </c>
      <c r="Z476" s="67" t="e">
        <f>IF((FV(IF(G476=0,'Mortgage 1 Info Calcs'!F$8,G476)/12,1,PMT(IF(G476=0,'Mortgage 1 Info Calcs'!F$8,G476)/12,('Mortgage 1 Info Calcs'!F$9*12)-C475,-Z475,0),-Z475,0))&gt;0,(FV(IF(G476=0,'Mortgage 1 Info Calcs'!F$8,G476)/12,1,PMT(IF(G476=0,'Mortgage 1 Info Calcs'!F$8,G476)/12,('Mortgage 1 Info Calcs'!F$9*12)-C475,-Z475,0),-Z475,0)),0)</f>
        <v>#NUM!</v>
      </c>
      <c r="AA476" s="67" t="e">
        <f>IF(Z476&lt;=0,0,(IPMT(IF(G476=0,'Mortgage 1 Info Calcs'!F$8,G476)/12,1,('Mortgage 1 Info Calcs'!F$9*12)-C475,-Z475,0)))</f>
        <v>#NUM!</v>
      </c>
      <c r="AB476" s="67">
        <f>IF(C476&lt;('Mortgage 1 Info Calcs'!F$9*12),SUM(AA$12:AA476),0)</f>
        <v>0</v>
      </c>
      <c r="AC476" s="14">
        <v>465</v>
      </c>
      <c r="AD476" s="174">
        <f t="shared" si="41"/>
        <v>38.75</v>
      </c>
      <c r="AE476" s="174" t="str">
        <f>IF(Y476="","",IF(J$12+X476='Mortgage 2 Monthly calcs'!J$12+'Mortgage 2 Monthly calcs'!V476,"",IF(J$12+X476&gt;'Mortgage 2 Monthly calcs'!J$12+'Mortgage 2 Monthly calcs'!V476,IF(Y476+X476+'Mortgage 1 Info Calcs'!F$15&gt;'Mortgage 2 Monthly calcs'!W476+'Mortgage 2 Monthly calcs'!V476,"",C476),IF(Y476+X476&lt;'Mortgage 2 Monthly calcs'!W476+'Mortgage 2 Monthly calcs'!V476,"",C476))))</f>
        <v/>
      </c>
      <c r="AG476" s="16"/>
      <c r="AH476" s="16"/>
      <c r="AI476" s="15"/>
    </row>
    <row r="477" spans="2:35" ht="11.25" customHeight="1" x14ac:dyDescent="0.25">
      <c r="B477">
        <f t="shared" si="39"/>
        <v>38.833333333333336</v>
      </c>
      <c r="C477">
        <v>466</v>
      </c>
      <c r="E477" t="str">
        <f t="shared" si="42"/>
        <v/>
      </c>
      <c r="F477" t="str">
        <f>VLOOKUP('Mortgage 1 Variables'!D$17,'Mortgage 1 Variables'!B$8:C$19,2)</f>
        <v>Aug</v>
      </c>
      <c r="G477">
        <f>IF(ISBLANK('Mortgage 1 Monthly Table'!G477),IF(OR(J477=Q477,ISTEXT(Y476),ISTEXT('Mortgage 1 Info Calcs'!$K$4)),0,IF(('Mortgage 1 Info Calcs'!F$7*12)&gt;C476,G476,IF(C476='Mortgage 1 Info Calcs'!F$7*12,'Mortgage 1 Info Calcs'!F$8,G476))),'Mortgage 1 Monthly Table'!G477)</f>
        <v>0</v>
      </c>
      <c r="H477" t="e">
        <f>((PMT(G477/'Mortgage 1 Variables'!E$43,('Mortgage 1 Info Calcs'!F$9*'Mortgage 1 Variables'!E$43)-C476,-J477,0)))</f>
        <v>#VALUE!</v>
      </c>
      <c r="I477">
        <f>IF(OR(ISERROR(((IPMT(G477/'Mortgage 1 Variables'!E$43,1,'Mortgage 1 Info Calcs'!F$9*'Mortgage 1 Variables'!E$43,-J477+Q477+'Mortgage 1 Info Calcs'!F$24,IF('Mortgage 1 Info Calcs'!F$5="Interest Only",-J477+Q477+'Mortgage 1 Info Calcs'!F$24,0))))),(((IPMT(G477/'Mortgage 1 Variables'!E$43,1,'Mortgage 1 Info Calcs'!F$9*'Mortgage 1 Variables'!E$43,-J$12,-J$12)))=0)),0,((IPMT(G477/'Mortgage 1 Variables'!E$43,1,'Mortgage 1 Info Calcs'!F$9*'Mortgage 1 Variables'!E$43,-J477+Q477+'Mortgage 1 Info Calcs'!F$24,IF('Mortgage 1 Info Calcs'!F$5="Interest Only",-J477+Q477+'Mortgage 1 Info Calcs'!F$24,0)))))</f>
        <v>0</v>
      </c>
      <c r="J477" t="str">
        <f>IF(Y476&gt;0,IF(ISTEXT('Mortgage 1 Info Calcs'!K$4),"0",IF(ISTEXT(Y476),Y476,Y476+(IF(ISTEXT(K477),0,K477)))),0)</f>
        <v/>
      </c>
      <c r="K477">
        <f>IF(ISBLANK('Mortgage 1 Monthly Table'!L477),0,'Mortgage 1 Monthly Table'!L477)</f>
        <v>0</v>
      </c>
      <c r="L477" t="e">
        <f>IF(ISBLANK('Mortgage 1 Monthly Table'!N477),IF('Mortgage 1 Info Calcs'!F$13="Calculated",IF('Mortgage 1 Info Calcs'!F$22="Keep Same",IF('Mortgage 1 Info Calcs'!F$5="Interest Only",IF(OR(I477&gt;L476,J477=""),I477,IF(J477&lt;L476,IF(J477&lt;L476,J477+I477,IF(L476+M476&gt;J477,L476+I477,L476)),IF(L476+M476&gt;J477,L476+I477,L476))),IF(H477&gt;L476,H477,IF(J477&gt;L476,IF(L476+M476&gt;J477,L476+I477,L476),J477+S477))),IF('Mortgage 1 Info Calcs'!F$5="Interest Only",'Mortgage 1 Monthly Calcs'!I477,'Mortgage 1 Monthly Calcs'!H477)),'Mortgage 1 Monthly Calcs'!L476),'Mortgage 1 Monthly Table'!N477)</f>
        <v>#VALUE!</v>
      </c>
      <c r="M477" t="str">
        <f>IF(ISBLANK('Mortgage 1 Monthly Table'!P477),IF(N476&gt;J477,IF(J477&gt;L476,J477-L476,0),IF(OR(OR(Y476&lt;0,ISTEXT(Y476)),ISTEXT('Mortgage 1 Info Calcs'!$K$4)),"",'Mortgage 1 Info Calcs'!F$21)),'Mortgage 1 Monthly Table'!P477)</f>
        <v/>
      </c>
      <c r="N477" t="str">
        <f t="shared" si="40"/>
        <v/>
      </c>
      <c r="O477" t="str">
        <f>IF(OR(OR(Y476&lt;0,ISTEXT(Y476)),ISTEXT('Mortgage 1 Info Calcs'!$K$4)),"",(O476+M477))</f>
        <v/>
      </c>
      <c r="P477">
        <f>IF(ISBLANK('Mortgage 1 Monthly Table'!T477),IF(ISTEXT(J477),0,IF(OR(Y476&lt;Q476,AND(Y476&lt;0,NOT(ISTEXT(Y476))),ISTEXT('Mortgage 1 Info Calcs'!$K$4)),IF(-Y476&gt;P476,-Y476,Y476-Q476),IF(J477="",0,'Mortgage 1 Info Calcs'!F$26))),'Mortgage 1 Monthly Table'!T477)</f>
        <v>0</v>
      </c>
      <c r="Q477" t="str">
        <f>IF(OR(OR(Y476&lt;0,ISTEXT(Y476)),ISTEXT('Mortgage 1 Info Calcs'!$K$4)),"",IF(O477&lt;0,Q476,(Q476+P477)))</f>
        <v/>
      </c>
      <c r="R477" t="str">
        <f>IF(OR(ISERROR(L477-S477),ISTEXT('Mortgage 1 Info Calcs'!$K$4)),"",L477-S477+M477)</f>
        <v/>
      </c>
      <c r="S477">
        <f>IF(OR(IF(ISERROR(ROUND((J477-Q477-'Mortgage 1 Info Calcs'!F$24)*(G477/12),2)),0,(J477-O477-Q477-'Mortgage 1 Info Calcs'!F$24)*(G477/12)),,,ISTEXT('Mortgage 1 Info Calcs'!K$4)),IF(((J477-Q477-'Mortgage 1 Info Calcs'!F$24)*(G477/12))&gt;0,((J477-Q477-'Mortgage 1 Info Calcs'!F$24)*(G477/12)),0),0)</f>
        <v>0</v>
      </c>
      <c r="T477" t="str">
        <f>IF(OR(ISERROR(SUM(R$12:R477)),(ISTEXT(T476)),(T476=(SUM(R$12:R477)))),"",SUM(R$12:R477))</f>
        <v/>
      </c>
      <c r="U477">
        <f>SUM(S$12:S477)</f>
        <v>93290.420445652606</v>
      </c>
      <c r="V477" t="e">
        <f>IF(ISBLANK('Mortgage 1 Info Calcs'!F$28),"",IF((O477+Q477)&gt;0,((O477+Q477)*G477/12)-((O477+Q477)*(('Mortgage 1 Info Calcs'!F$28)-('Mortgage 1 Info Calcs'!F$28*'Mortgage 1 Info Calcs'!G$29))/12),""))</f>
        <v>#VALUE!</v>
      </c>
      <c r="W477" t="e">
        <f>IF(ISTEXT(V477),"",SUM(V$12:V477))</f>
        <v>#VALUE!</v>
      </c>
      <c r="X477" t="str">
        <f>IF(OR(J477=Q477,ISTEXT(Y476),ISTEXT('Mortgage 1 Info Calcs'!$F$17)),"",IF(('Mortgage 1 Info Calcs'!F$18*12)&gt;C476+1,IF(C476='Mortgage 1 Info Calcs'!F$18*12,0,'Mortgage 1 Info Calcs'!F$19+Y477*('Mortgage 1 Info Calcs'!F$17)),'Mortgage 1 Info Calcs'!F$19))</f>
        <v/>
      </c>
      <c r="Y477" t="str">
        <f>IF(OR(ISERROR(J477-R477-M477),IF(ISERROR((J477-R477-M477)=0),"True",(J477-R477-M477)=0),ISTEXT('Mortgage 1 Info Calcs'!$K$4)),"",IF((J477&gt;(L477+M477)),(FV((G477/'Mortgage 1 Variables'!E$43),1,(L477+M477),-J477+Q477+'Mortgage 1 Info Calcs'!F$24,0))+Q477+'Mortgage 1 Info Calcs'!F$24+IF(I477&gt;0,0,-I477),""))</f>
        <v/>
      </c>
      <c r="Z477" s="67" t="e">
        <f>IF((FV(IF(G477=0,'Mortgage 1 Info Calcs'!F$8,G477)/12,1,PMT(IF(G477=0,'Mortgage 1 Info Calcs'!F$8,G477)/12,('Mortgage 1 Info Calcs'!F$9*12)-C476,-Z476,0),-Z476,0))&gt;0,(FV(IF(G477=0,'Mortgage 1 Info Calcs'!F$8,G477)/12,1,PMT(IF(G477=0,'Mortgage 1 Info Calcs'!F$8,G477)/12,('Mortgage 1 Info Calcs'!F$9*12)-C476,-Z476,0),-Z476,0)),0)</f>
        <v>#NUM!</v>
      </c>
      <c r="AA477" s="67" t="e">
        <f>IF(Z477&lt;=0,0,(IPMT(IF(G477=0,'Mortgage 1 Info Calcs'!F$8,G477)/12,1,('Mortgage 1 Info Calcs'!F$9*12)-C476,-Z476,0)))</f>
        <v>#NUM!</v>
      </c>
      <c r="AB477" s="67">
        <f>IF(C477&lt;('Mortgage 1 Info Calcs'!F$9*12),SUM(AA$12:AA477),0)</f>
        <v>0</v>
      </c>
      <c r="AC477" s="14">
        <v>466</v>
      </c>
      <c r="AD477" s="174">
        <f t="shared" si="41"/>
        <v>38.833333333333336</v>
      </c>
      <c r="AE477" s="174" t="str">
        <f>IF(Y477="","",IF(J$12+X477='Mortgage 2 Monthly calcs'!J$12+'Mortgage 2 Monthly calcs'!V477,"",IF(J$12+X477&gt;'Mortgage 2 Monthly calcs'!J$12+'Mortgage 2 Monthly calcs'!V477,IF(Y477+X477+'Mortgage 1 Info Calcs'!F$15&gt;'Mortgage 2 Monthly calcs'!W477+'Mortgage 2 Monthly calcs'!V477,"",C477),IF(Y477+X477&lt;'Mortgage 2 Monthly calcs'!W477+'Mortgage 2 Monthly calcs'!V477,"",C477))))</f>
        <v/>
      </c>
      <c r="AG477" s="16"/>
      <c r="AH477" s="16"/>
      <c r="AI477" s="15"/>
    </row>
    <row r="478" spans="2:35" ht="11.25" customHeight="1" x14ac:dyDescent="0.25">
      <c r="B478">
        <f t="shared" si="39"/>
        <v>38.916666666666664</v>
      </c>
      <c r="C478">
        <v>467</v>
      </c>
      <c r="E478" t="str">
        <f t="shared" si="42"/>
        <v/>
      </c>
      <c r="F478" t="str">
        <f>VLOOKUP('Mortgage 1 Variables'!D$18,'Mortgage 1 Variables'!B$8:C$19,2)</f>
        <v>Sep</v>
      </c>
      <c r="G478">
        <f>IF(ISBLANK('Mortgage 1 Monthly Table'!G478),IF(OR(J478=Q478,ISTEXT(Y477),ISTEXT('Mortgage 1 Info Calcs'!$K$4)),0,IF(('Mortgage 1 Info Calcs'!F$7*12)&gt;C477,G477,IF(C477='Mortgage 1 Info Calcs'!F$7*12,'Mortgage 1 Info Calcs'!F$8,G477))),'Mortgage 1 Monthly Table'!G478)</f>
        <v>0</v>
      </c>
      <c r="H478" t="e">
        <f>((PMT(G478/'Mortgage 1 Variables'!E$43,('Mortgage 1 Info Calcs'!F$9*'Mortgage 1 Variables'!E$43)-C477,-J478,0)))</f>
        <v>#VALUE!</v>
      </c>
      <c r="I478">
        <f>IF(OR(ISERROR(((IPMT(G478/'Mortgage 1 Variables'!E$43,1,'Mortgage 1 Info Calcs'!F$9*'Mortgage 1 Variables'!E$43,-J478+Q478+'Mortgage 1 Info Calcs'!F$24,IF('Mortgage 1 Info Calcs'!F$5="Interest Only",-J478+Q478+'Mortgage 1 Info Calcs'!F$24,0))))),(((IPMT(G478/'Mortgage 1 Variables'!E$43,1,'Mortgage 1 Info Calcs'!F$9*'Mortgage 1 Variables'!E$43,-J$12,-J$12)))=0)),0,((IPMT(G478/'Mortgage 1 Variables'!E$43,1,'Mortgage 1 Info Calcs'!F$9*'Mortgage 1 Variables'!E$43,-J478+Q478+'Mortgage 1 Info Calcs'!F$24,IF('Mortgage 1 Info Calcs'!F$5="Interest Only",-J478+Q478+'Mortgage 1 Info Calcs'!F$24,0)))))</f>
        <v>0</v>
      </c>
      <c r="J478" t="str">
        <f>IF(Y477&gt;0,IF(ISTEXT('Mortgage 1 Info Calcs'!K$4),"0",IF(ISTEXT(Y477),Y477,Y477+(IF(ISTEXT(K478),0,K478)))),0)</f>
        <v/>
      </c>
      <c r="K478">
        <f>IF(ISBLANK('Mortgage 1 Monthly Table'!L478),0,'Mortgage 1 Monthly Table'!L478)</f>
        <v>0</v>
      </c>
      <c r="L478" t="e">
        <f>IF(ISBLANK('Mortgage 1 Monthly Table'!N478),IF('Mortgage 1 Info Calcs'!F$13="Calculated",IF('Mortgage 1 Info Calcs'!F$22="Keep Same",IF('Mortgage 1 Info Calcs'!F$5="Interest Only",IF(OR(I478&gt;L477,J478=""),I478,IF(J478&lt;L477,IF(J478&lt;L477,J478+I478,IF(L477+M477&gt;J478,L477+I478,L477)),IF(L477+M477&gt;J478,L477+I478,L477))),IF(H478&gt;L477,H478,IF(J478&gt;L477,IF(L477+M477&gt;J478,L477+I478,L477),J478+S478))),IF('Mortgage 1 Info Calcs'!F$5="Interest Only",'Mortgage 1 Monthly Calcs'!I478,'Mortgage 1 Monthly Calcs'!H478)),'Mortgage 1 Monthly Calcs'!L477),'Mortgage 1 Monthly Table'!N478)</f>
        <v>#VALUE!</v>
      </c>
      <c r="M478" t="str">
        <f>IF(ISBLANK('Mortgage 1 Monthly Table'!P478),IF(N477&gt;J478,IF(J478&gt;L477,J478-L477,0),IF(OR(OR(Y477&lt;0,ISTEXT(Y477)),ISTEXT('Mortgage 1 Info Calcs'!$K$4)),"",'Mortgage 1 Info Calcs'!F$21)),'Mortgage 1 Monthly Table'!P478)</f>
        <v/>
      </c>
      <c r="N478" t="str">
        <f t="shared" si="40"/>
        <v/>
      </c>
      <c r="O478" t="str">
        <f>IF(OR(OR(Y477&lt;0,ISTEXT(Y477)),ISTEXT('Mortgage 1 Info Calcs'!$K$4)),"",(O477+M478))</f>
        <v/>
      </c>
      <c r="P478">
        <f>IF(ISBLANK('Mortgage 1 Monthly Table'!T478),IF(ISTEXT(J478),0,IF(OR(Y477&lt;Q477,AND(Y477&lt;0,NOT(ISTEXT(Y477))),ISTEXT('Mortgage 1 Info Calcs'!$K$4)),IF(-Y477&gt;P477,-Y477,Y477-Q477),IF(J478="",0,'Mortgage 1 Info Calcs'!F$26))),'Mortgage 1 Monthly Table'!T478)</f>
        <v>0</v>
      </c>
      <c r="Q478" t="str">
        <f>IF(OR(OR(Y477&lt;0,ISTEXT(Y477)),ISTEXT('Mortgage 1 Info Calcs'!$K$4)),"",IF(O478&lt;0,Q477,(Q477+P478)))</f>
        <v/>
      </c>
      <c r="R478" t="str">
        <f>IF(OR(ISERROR(L478-S478),ISTEXT('Mortgage 1 Info Calcs'!$K$4)),"",L478-S478+M478)</f>
        <v/>
      </c>
      <c r="S478">
        <f>IF(OR(IF(ISERROR(ROUND((J478-Q478-'Mortgage 1 Info Calcs'!F$24)*(G478/12),2)),0,(J478-O478-Q478-'Mortgage 1 Info Calcs'!F$24)*(G478/12)),,,ISTEXT('Mortgage 1 Info Calcs'!K$4)),IF(((J478-Q478-'Mortgage 1 Info Calcs'!F$24)*(G478/12))&gt;0,((J478-Q478-'Mortgage 1 Info Calcs'!F$24)*(G478/12)),0),0)</f>
        <v>0</v>
      </c>
      <c r="T478" t="str">
        <f>IF(OR(ISERROR(SUM(R$12:R478)),(ISTEXT(T477)),(T477=(SUM(R$12:R478)))),"",SUM(R$12:R478))</f>
        <v/>
      </c>
      <c r="U478">
        <f>SUM(S$12:S478)</f>
        <v>93290.420445652606</v>
      </c>
      <c r="V478" t="e">
        <f>IF(ISBLANK('Mortgage 1 Info Calcs'!F$28),"",IF((O478+Q478)&gt;0,((O478+Q478)*G478/12)-((O478+Q478)*(('Mortgage 1 Info Calcs'!F$28)-('Mortgage 1 Info Calcs'!F$28*'Mortgage 1 Info Calcs'!G$29))/12),""))</f>
        <v>#VALUE!</v>
      </c>
      <c r="W478" t="e">
        <f>IF(ISTEXT(V478),"",SUM(V$12:V478))</f>
        <v>#VALUE!</v>
      </c>
      <c r="X478" t="str">
        <f>IF(OR(J478=Q478,ISTEXT(Y477),ISTEXT('Mortgage 1 Info Calcs'!$F$17)),"",IF(('Mortgage 1 Info Calcs'!F$18*12)&gt;C477+1,IF(C477='Mortgage 1 Info Calcs'!F$18*12,0,'Mortgage 1 Info Calcs'!F$19+Y478*('Mortgage 1 Info Calcs'!F$17)),'Mortgage 1 Info Calcs'!F$19))</f>
        <v/>
      </c>
      <c r="Y478" t="str">
        <f>IF(OR(ISERROR(J478-R478-M478),IF(ISERROR((J478-R478-M478)=0),"True",(J478-R478-M478)=0),ISTEXT('Mortgage 1 Info Calcs'!$K$4)),"",IF((J478&gt;(L478+M478)),(FV((G478/'Mortgage 1 Variables'!E$43),1,(L478+M478),-J478+Q478+'Mortgage 1 Info Calcs'!F$24,0))+Q478+'Mortgage 1 Info Calcs'!F$24+IF(I478&gt;0,0,-I478),""))</f>
        <v/>
      </c>
      <c r="Z478" s="67" t="e">
        <f>IF((FV(IF(G478=0,'Mortgage 1 Info Calcs'!F$8,G478)/12,1,PMT(IF(G478=0,'Mortgage 1 Info Calcs'!F$8,G478)/12,('Mortgage 1 Info Calcs'!F$9*12)-C477,-Z477,0),-Z477,0))&gt;0,(FV(IF(G478=0,'Mortgage 1 Info Calcs'!F$8,G478)/12,1,PMT(IF(G478=0,'Mortgage 1 Info Calcs'!F$8,G478)/12,('Mortgage 1 Info Calcs'!F$9*12)-C477,-Z477,0),-Z477,0)),0)</f>
        <v>#NUM!</v>
      </c>
      <c r="AA478" s="67" t="e">
        <f>IF(Z478&lt;=0,0,(IPMT(IF(G478=0,'Mortgage 1 Info Calcs'!F$8,G478)/12,1,('Mortgage 1 Info Calcs'!F$9*12)-C477,-Z477,0)))</f>
        <v>#NUM!</v>
      </c>
      <c r="AB478" s="67">
        <f>IF(C478&lt;('Mortgage 1 Info Calcs'!F$9*12),SUM(AA$12:AA478),0)</f>
        <v>0</v>
      </c>
      <c r="AC478" s="14">
        <v>467</v>
      </c>
      <c r="AD478" s="174">
        <f t="shared" si="41"/>
        <v>38.916666666666664</v>
      </c>
      <c r="AE478" s="174" t="str">
        <f>IF(Y478="","",IF(J$12+X478='Mortgage 2 Monthly calcs'!J$12+'Mortgage 2 Monthly calcs'!V478,"",IF(J$12+X478&gt;'Mortgage 2 Monthly calcs'!J$12+'Mortgage 2 Monthly calcs'!V478,IF(Y478+X478+'Mortgage 1 Info Calcs'!F$15&gt;'Mortgage 2 Monthly calcs'!W478+'Mortgage 2 Monthly calcs'!V478,"",C478),IF(Y478+X478&lt;'Mortgage 2 Monthly calcs'!W478+'Mortgage 2 Monthly calcs'!V478,"",C478))))</f>
        <v/>
      </c>
      <c r="AG478" s="16"/>
      <c r="AH478" s="16"/>
      <c r="AI478" s="15"/>
    </row>
    <row r="479" spans="2:35" ht="11.25" customHeight="1" x14ac:dyDescent="0.25">
      <c r="B479">
        <f t="shared" si="39"/>
        <v>39</v>
      </c>
      <c r="C479">
        <v>468</v>
      </c>
      <c r="D479">
        <f>D467+1</f>
        <v>39</v>
      </c>
      <c r="E479" t="str">
        <f t="shared" si="42"/>
        <v/>
      </c>
      <c r="F479" t="str">
        <f>VLOOKUP('Mortgage 1 Variables'!D$19,'Mortgage 1 Variables'!B$8:C$19,2)</f>
        <v>Oct</v>
      </c>
      <c r="G479">
        <f>IF(ISBLANK('Mortgage 1 Monthly Table'!G479),IF(OR(J479=Q479,ISTEXT(Y478),ISTEXT('Mortgage 1 Info Calcs'!$K$4)),0,IF(('Mortgage 1 Info Calcs'!F$7*12)&gt;C478,G478,IF(C478='Mortgage 1 Info Calcs'!F$7*12,'Mortgage 1 Info Calcs'!F$8,G478))),'Mortgage 1 Monthly Table'!G479)</f>
        <v>0</v>
      </c>
      <c r="H479" t="e">
        <f>((PMT(G479/'Mortgage 1 Variables'!E$43,('Mortgage 1 Info Calcs'!F$9*'Mortgage 1 Variables'!E$43)-C478,-J479,0)))</f>
        <v>#VALUE!</v>
      </c>
      <c r="I479">
        <f>IF(OR(ISERROR(((IPMT(G479/'Mortgage 1 Variables'!E$43,1,'Mortgage 1 Info Calcs'!F$9*'Mortgage 1 Variables'!E$43,-J479+Q479+'Mortgage 1 Info Calcs'!F$24,IF('Mortgage 1 Info Calcs'!F$5="Interest Only",-J479+Q479+'Mortgage 1 Info Calcs'!F$24,0))))),(((IPMT(G479/'Mortgage 1 Variables'!E$43,1,'Mortgage 1 Info Calcs'!F$9*'Mortgage 1 Variables'!E$43,-J$12,-J$12)))=0)),0,((IPMT(G479/'Mortgage 1 Variables'!E$43,1,'Mortgage 1 Info Calcs'!F$9*'Mortgage 1 Variables'!E$43,-J479+Q479+'Mortgage 1 Info Calcs'!F$24,IF('Mortgage 1 Info Calcs'!F$5="Interest Only",-J479+Q479+'Mortgage 1 Info Calcs'!F$24,0)))))</f>
        <v>0</v>
      </c>
      <c r="J479" t="str">
        <f>IF(Y478&gt;0,IF(ISTEXT('Mortgage 1 Info Calcs'!K$4),"0",IF(ISTEXT(Y478),Y478,Y478+(IF(ISTEXT(K479),0,K479)))),0)</f>
        <v/>
      </c>
      <c r="K479">
        <f>IF(ISBLANK('Mortgage 1 Monthly Table'!L479),0,'Mortgage 1 Monthly Table'!L479)</f>
        <v>0</v>
      </c>
      <c r="L479" t="e">
        <f>IF(ISBLANK('Mortgage 1 Monthly Table'!N479),IF('Mortgage 1 Info Calcs'!F$13="Calculated",IF('Mortgage 1 Info Calcs'!F$22="Keep Same",IF('Mortgage 1 Info Calcs'!F$5="Interest Only",IF(OR(I479&gt;L478,J479=""),I479,IF(J479&lt;L478,IF(J479&lt;L478,J479+I479,IF(L478+M478&gt;J479,L478+I479,L478)),IF(L478+M478&gt;J479,L478+I479,L478))),IF(H479&gt;L478,H479,IF(J479&gt;L478,IF(L478+M478&gt;J479,L478+I479,L478),J479+S479))),IF('Mortgage 1 Info Calcs'!F$5="Interest Only",'Mortgage 1 Monthly Calcs'!I479,'Mortgage 1 Monthly Calcs'!H479)),'Mortgage 1 Monthly Calcs'!L478),'Mortgage 1 Monthly Table'!N479)</f>
        <v>#VALUE!</v>
      </c>
      <c r="M479" t="str">
        <f>IF(ISBLANK('Mortgage 1 Monthly Table'!P479),IF(N478&gt;J479,IF(J479&gt;L478,J479-L478,0),IF(OR(OR(Y478&lt;0,ISTEXT(Y478)),ISTEXT('Mortgage 1 Info Calcs'!$K$4)),"",'Mortgage 1 Info Calcs'!F$21)),'Mortgage 1 Monthly Table'!P479)</f>
        <v/>
      </c>
      <c r="N479" t="str">
        <f t="shared" si="40"/>
        <v/>
      </c>
      <c r="O479" t="str">
        <f>IF(OR(OR(Y478&lt;0,ISTEXT(Y478)),ISTEXT('Mortgage 1 Info Calcs'!$K$4)),"",(O478+M479))</f>
        <v/>
      </c>
      <c r="P479">
        <f>IF(ISBLANK('Mortgage 1 Monthly Table'!T479),IF(ISTEXT(J479),0,IF(OR(Y478&lt;Q478,AND(Y478&lt;0,NOT(ISTEXT(Y478))),ISTEXT('Mortgage 1 Info Calcs'!$K$4)),IF(-Y478&gt;P478,-Y478,Y478-Q478),IF(J479="",0,'Mortgage 1 Info Calcs'!F$26))),'Mortgage 1 Monthly Table'!T479)</f>
        <v>0</v>
      </c>
      <c r="Q479" t="str">
        <f>IF(OR(OR(Y478&lt;0,ISTEXT(Y478)),ISTEXT('Mortgage 1 Info Calcs'!$K$4)),"",IF(O479&lt;0,Q478,(Q478+P479)))</f>
        <v/>
      </c>
      <c r="R479" t="str">
        <f>IF(OR(ISERROR(L479-S479),ISTEXT('Mortgage 1 Info Calcs'!$K$4)),"",L479-S479+M479)</f>
        <v/>
      </c>
      <c r="S479">
        <f>IF(OR(IF(ISERROR(ROUND((J479-Q479-'Mortgage 1 Info Calcs'!F$24)*(G479/12),2)),0,(J479-O479-Q479-'Mortgage 1 Info Calcs'!F$24)*(G479/12)),,,ISTEXT('Mortgage 1 Info Calcs'!K$4)),IF(((J479-Q479-'Mortgage 1 Info Calcs'!F$24)*(G479/12))&gt;0,((J479-Q479-'Mortgage 1 Info Calcs'!F$24)*(G479/12)),0),0)</f>
        <v>0</v>
      </c>
      <c r="T479" t="str">
        <f>IF(OR(ISERROR(SUM(R$12:R479)),(ISTEXT(T478)),(T478=(SUM(R$12:R479)))),"",SUM(R$12:R479))</f>
        <v/>
      </c>
      <c r="U479">
        <f>SUM(S$12:S479)</f>
        <v>93290.420445652606</v>
      </c>
      <c r="V479" t="e">
        <f>IF(ISBLANK('Mortgage 1 Info Calcs'!F$28),"",IF((O479+Q479)&gt;0,((O479+Q479)*G479/12)-((O479+Q479)*(('Mortgage 1 Info Calcs'!F$28)-('Mortgage 1 Info Calcs'!F$28*'Mortgage 1 Info Calcs'!G$29))/12),""))</f>
        <v>#VALUE!</v>
      </c>
      <c r="W479" t="e">
        <f>IF(ISTEXT(V479),"",SUM(V$12:V479))</f>
        <v>#VALUE!</v>
      </c>
      <c r="X479" t="str">
        <f>IF(OR(J479=Q479,ISTEXT(Y478),ISTEXT('Mortgage 1 Info Calcs'!$F$17)),"",IF(('Mortgage 1 Info Calcs'!F$18*12)&gt;C478+1,IF(C478='Mortgage 1 Info Calcs'!F$18*12,0,'Mortgage 1 Info Calcs'!F$19+Y479*('Mortgage 1 Info Calcs'!F$17)),'Mortgage 1 Info Calcs'!F$19))</f>
        <v/>
      </c>
      <c r="Y479" t="str">
        <f>IF(OR(ISERROR(J479-R479-M479),IF(ISERROR((J479-R479-M479)=0),"True",(J479-R479-M479)=0),ISTEXT('Mortgage 1 Info Calcs'!$K$4)),"",IF((J479&gt;(L479+M479)),(FV((G479/'Mortgage 1 Variables'!E$43),1,(L479+M479),-J479+Q479+'Mortgage 1 Info Calcs'!F$24,0))+Q479+'Mortgage 1 Info Calcs'!F$24+IF(I479&gt;0,0,-I479),""))</f>
        <v/>
      </c>
      <c r="Z479" s="67" t="e">
        <f>IF((FV(IF(G479=0,'Mortgage 1 Info Calcs'!F$8,G479)/12,1,PMT(IF(G479=0,'Mortgage 1 Info Calcs'!F$8,G479)/12,('Mortgage 1 Info Calcs'!F$9*12)-C478,-Z478,0),-Z478,0))&gt;0,(FV(IF(G479=0,'Mortgage 1 Info Calcs'!F$8,G479)/12,1,PMT(IF(G479=0,'Mortgage 1 Info Calcs'!F$8,G479)/12,('Mortgage 1 Info Calcs'!F$9*12)-C478,-Z478,0),-Z478,0)),0)</f>
        <v>#NUM!</v>
      </c>
      <c r="AA479" s="67" t="e">
        <f>IF(Z479&lt;=0,0,(IPMT(IF(G479=0,'Mortgage 1 Info Calcs'!F$8,G479)/12,1,('Mortgage 1 Info Calcs'!F$9*12)-C478,-Z478,0)))</f>
        <v>#NUM!</v>
      </c>
      <c r="AB479" s="67">
        <f>IF(C479&lt;('Mortgage 1 Info Calcs'!F$9*12),SUM(AA$12:AA479),0)</f>
        <v>0</v>
      </c>
      <c r="AC479" s="14">
        <v>468</v>
      </c>
      <c r="AD479" s="174">
        <f t="shared" si="41"/>
        <v>39</v>
      </c>
      <c r="AE479" s="174" t="str">
        <f>IF(Y479="","",IF(J$12+X479='Mortgage 2 Monthly calcs'!J$12+'Mortgage 2 Monthly calcs'!V479,"",IF(J$12+X479&gt;'Mortgage 2 Monthly calcs'!J$12+'Mortgage 2 Monthly calcs'!V479,IF(Y479+X479+'Mortgage 1 Info Calcs'!F$15&gt;'Mortgage 2 Monthly calcs'!W479+'Mortgage 2 Monthly calcs'!V479,"",C479),IF(Y479+X479&lt;'Mortgage 2 Monthly calcs'!W479+'Mortgage 2 Monthly calcs'!V479,"",C479))))</f>
        <v/>
      </c>
      <c r="AG479" s="16"/>
      <c r="AH479" s="16"/>
      <c r="AI479" s="15"/>
    </row>
    <row r="480" spans="2:35" ht="11.25" customHeight="1" x14ac:dyDescent="0.25">
      <c r="B480">
        <f t="shared" si="39"/>
        <v>39.083333333333336</v>
      </c>
      <c r="C480">
        <v>469</v>
      </c>
      <c r="E480" t="str">
        <f t="shared" si="42"/>
        <v/>
      </c>
      <c r="F480" t="str">
        <f>VLOOKUP('Mortgage 1 Variables'!D$8,'Mortgage 1 Variables'!B$8:C$19,2)</f>
        <v>Nov</v>
      </c>
      <c r="G480">
        <f>IF(ISBLANK('Mortgage 1 Monthly Table'!G480),IF(OR(J480=Q480,ISTEXT(Y479),ISTEXT('Mortgage 1 Info Calcs'!$K$4)),0,IF(('Mortgage 1 Info Calcs'!F$7*12)&gt;C479,G479,IF(C479='Mortgage 1 Info Calcs'!F$7*12,'Mortgage 1 Info Calcs'!F$8,G479))),'Mortgage 1 Monthly Table'!G480)</f>
        <v>0</v>
      </c>
      <c r="H480" t="e">
        <f>((PMT(G480/'Mortgage 1 Variables'!E$43,('Mortgage 1 Info Calcs'!F$9*'Mortgage 1 Variables'!E$43)-C479,-J480,0)))</f>
        <v>#VALUE!</v>
      </c>
      <c r="I480">
        <f>IF(OR(ISERROR(((IPMT(G480/'Mortgage 1 Variables'!E$43,1,'Mortgage 1 Info Calcs'!F$9*'Mortgage 1 Variables'!E$43,-J480+Q480+'Mortgage 1 Info Calcs'!F$24,IF('Mortgage 1 Info Calcs'!F$5="Interest Only",-J480+Q480+'Mortgage 1 Info Calcs'!F$24,0))))),(((IPMT(G480/'Mortgage 1 Variables'!E$43,1,'Mortgage 1 Info Calcs'!F$9*'Mortgage 1 Variables'!E$43,-J$12,-J$12)))=0)),0,((IPMT(G480/'Mortgage 1 Variables'!E$43,1,'Mortgage 1 Info Calcs'!F$9*'Mortgage 1 Variables'!E$43,-J480+Q480+'Mortgage 1 Info Calcs'!F$24,IF('Mortgage 1 Info Calcs'!F$5="Interest Only",-J480+Q480+'Mortgage 1 Info Calcs'!F$24,0)))))</f>
        <v>0</v>
      </c>
      <c r="J480" t="str">
        <f>IF(Y479&gt;0,IF(ISTEXT('Mortgage 1 Info Calcs'!K$4),"0",IF(ISTEXT(Y479),Y479,Y479+(IF(ISTEXT(K480),0,K480)))),0)</f>
        <v/>
      </c>
      <c r="K480">
        <f>IF(ISBLANK('Mortgage 1 Monthly Table'!L480),0,'Mortgage 1 Monthly Table'!L480)</f>
        <v>0</v>
      </c>
      <c r="L480" t="e">
        <f>IF(ISBLANK('Mortgage 1 Monthly Table'!N480),IF('Mortgage 1 Info Calcs'!F$13="Calculated",IF('Mortgage 1 Info Calcs'!F$22="Keep Same",IF('Mortgage 1 Info Calcs'!F$5="Interest Only",IF(OR(I480&gt;L479,J480=""),I480,IF(J480&lt;L479,IF(J480&lt;L479,J480+I480,IF(L479+M479&gt;J480,L479+I480,L479)),IF(L479+M479&gt;J480,L479+I480,L479))),IF(H480&gt;L479,H480,IF(J480&gt;L479,IF(L479+M479&gt;J480,L479+I480,L479),J480+S480))),IF('Mortgage 1 Info Calcs'!F$5="Interest Only",'Mortgage 1 Monthly Calcs'!I480,'Mortgage 1 Monthly Calcs'!H480)),'Mortgage 1 Monthly Calcs'!L479),'Mortgage 1 Monthly Table'!N480)</f>
        <v>#VALUE!</v>
      </c>
      <c r="M480" t="str">
        <f>IF(ISBLANK('Mortgage 1 Monthly Table'!P480),IF(N479&gt;J480,IF(J480&gt;L479,J480-L479,0),IF(OR(OR(Y479&lt;0,ISTEXT(Y479)),ISTEXT('Mortgage 1 Info Calcs'!$K$4)),"",'Mortgage 1 Info Calcs'!F$21)),'Mortgage 1 Monthly Table'!P480)</f>
        <v/>
      </c>
      <c r="N480" t="str">
        <f t="shared" si="40"/>
        <v/>
      </c>
      <c r="O480" t="str">
        <f>IF(OR(OR(Y479&lt;0,ISTEXT(Y479)),ISTEXT('Mortgage 1 Info Calcs'!$K$4)),"",(O479+M480))</f>
        <v/>
      </c>
      <c r="P480">
        <f>IF(ISBLANK('Mortgage 1 Monthly Table'!T480),IF(ISTEXT(J480),0,IF(OR(Y479&lt;Q479,AND(Y479&lt;0,NOT(ISTEXT(Y479))),ISTEXT('Mortgage 1 Info Calcs'!$K$4)),IF(-Y479&gt;P479,-Y479,Y479-Q479),IF(J480="",0,'Mortgage 1 Info Calcs'!F$26))),'Mortgage 1 Monthly Table'!T480)</f>
        <v>0</v>
      </c>
      <c r="Q480" t="str">
        <f>IF(OR(OR(Y479&lt;0,ISTEXT(Y479)),ISTEXT('Mortgage 1 Info Calcs'!$K$4)),"",IF(O480&lt;0,Q479,(Q479+P480)))</f>
        <v/>
      </c>
      <c r="R480" t="str">
        <f>IF(OR(ISERROR(L480-S480),ISTEXT('Mortgage 1 Info Calcs'!$K$4)),"",L480-S480+M480)</f>
        <v/>
      </c>
      <c r="S480">
        <f>IF(OR(IF(ISERROR(ROUND((J480-Q480-'Mortgage 1 Info Calcs'!F$24)*(G480/12),2)),0,(J480-O480-Q480-'Mortgage 1 Info Calcs'!F$24)*(G480/12)),,,ISTEXT('Mortgage 1 Info Calcs'!K$4)),IF(((J480-Q480-'Mortgage 1 Info Calcs'!F$24)*(G480/12))&gt;0,((J480-Q480-'Mortgage 1 Info Calcs'!F$24)*(G480/12)),0),0)</f>
        <v>0</v>
      </c>
      <c r="T480" t="str">
        <f>IF(OR(ISERROR(SUM(R$12:R480)),(ISTEXT(T479)),(T479=(SUM(R$12:R480)))),"",SUM(R$12:R480))</f>
        <v/>
      </c>
      <c r="U480">
        <f>SUM(S$12:S480)</f>
        <v>93290.420445652606</v>
      </c>
      <c r="V480" t="e">
        <f>IF(ISBLANK('Mortgage 1 Info Calcs'!F$28),"",IF((O480+Q480)&gt;0,((O480+Q480)*G480/12)-((O480+Q480)*(('Mortgage 1 Info Calcs'!F$28)-('Mortgage 1 Info Calcs'!F$28*'Mortgage 1 Info Calcs'!G$29))/12),""))</f>
        <v>#VALUE!</v>
      </c>
      <c r="W480" t="e">
        <f>IF(ISTEXT(V480),"",SUM(V$12:V480))</f>
        <v>#VALUE!</v>
      </c>
      <c r="X480" t="str">
        <f>IF(OR(J480=Q480,ISTEXT(Y479),ISTEXT('Mortgage 1 Info Calcs'!$F$17)),"",IF(('Mortgage 1 Info Calcs'!F$18*12)&gt;C479+1,IF(C479='Mortgage 1 Info Calcs'!F$18*12,0,'Mortgage 1 Info Calcs'!F$19+Y480*('Mortgage 1 Info Calcs'!F$17)),'Mortgage 1 Info Calcs'!F$19))</f>
        <v/>
      </c>
      <c r="Y480" t="str">
        <f>IF(OR(ISERROR(J480-R480-M480),IF(ISERROR((J480-R480-M480)=0),"True",(J480-R480-M480)=0),ISTEXT('Mortgage 1 Info Calcs'!$K$4)),"",IF((J480&gt;(L480+M480)),(FV((G480/'Mortgage 1 Variables'!E$43),1,(L480+M480),-J480+Q480+'Mortgage 1 Info Calcs'!F$24,0))+Q480+'Mortgage 1 Info Calcs'!F$24+IF(I480&gt;0,0,-I480),""))</f>
        <v/>
      </c>
      <c r="Z480" s="67" t="e">
        <f>IF((FV(IF(G480=0,'Mortgage 1 Info Calcs'!F$8,G480)/12,1,PMT(IF(G480=0,'Mortgage 1 Info Calcs'!F$8,G480)/12,('Mortgage 1 Info Calcs'!F$9*12)-C479,-Z479,0),-Z479,0))&gt;0,(FV(IF(G480=0,'Mortgage 1 Info Calcs'!F$8,G480)/12,1,PMT(IF(G480=0,'Mortgage 1 Info Calcs'!F$8,G480)/12,('Mortgage 1 Info Calcs'!F$9*12)-C479,-Z479,0),-Z479,0)),0)</f>
        <v>#NUM!</v>
      </c>
      <c r="AA480" s="67" t="e">
        <f>IF(Z480&lt;=0,0,(IPMT(IF(G480=0,'Mortgage 1 Info Calcs'!F$8,G480)/12,1,('Mortgage 1 Info Calcs'!F$9*12)-C479,-Z479,0)))</f>
        <v>#NUM!</v>
      </c>
      <c r="AB480" s="67">
        <f>IF(C480&lt;('Mortgage 1 Info Calcs'!F$9*12),SUM(AA$12:AA480),0)</f>
        <v>0</v>
      </c>
      <c r="AC480" s="14">
        <v>469</v>
      </c>
      <c r="AD480" s="174">
        <f t="shared" si="41"/>
        <v>39.083333333333336</v>
      </c>
      <c r="AE480" s="174" t="str">
        <f>IF(Y480="","",IF(J$12+X480='Mortgage 2 Monthly calcs'!J$12+'Mortgage 2 Monthly calcs'!V480,"",IF(J$12+X480&gt;'Mortgage 2 Monthly calcs'!J$12+'Mortgage 2 Monthly calcs'!V480,IF(Y480+X480+'Mortgage 1 Info Calcs'!F$15&gt;'Mortgage 2 Monthly calcs'!W480+'Mortgage 2 Monthly calcs'!V480,"",C480),IF(Y480+X480&lt;'Mortgage 2 Monthly calcs'!W480+'Mortgage 2 Monthly calcs'!V480,"",C480))))</f>
        <v/>
      </c>
      <c r="AG480" s="16"/>
      <c r="AH480" s="16"/>
      <c r="AI480" s="15"/>
    </row>
    <row r="481" spans="2:35" ht="11.25" customHeight="1" x14ac:dyDescent="0.25">
      <c r="B481">
        <f t="shared" si="39"/>
        <v>39.166666666666664</v>
      </c>
      <c r="C481">
        <v>470</v>
      </c>
      <c r="E481" t="str">
        <f t="shared" si="42"/>
        <v/>
      </c>
      <c r="F481" t="str">
        <f>VLOOKUP('Mortgage 1 Variables'!D$9,'Mortgage 1 Variables'!B$8:C$19,2)</f>
        <v>Dec</v>
      </c>
      <c r="G481">
        <f>IF(ISBLANK('Mortgage 1 Monthly Table'!G481),IF(OR(J481=Q481,ISTEXT(Y480),ISTEXT('Mortgage 1 Info Calcs'!$K$4)),0,IF(('Mortgage 1 Info Calcs'!F$7*12)&gt;C480,G480,IF(C480='Mortgage 1 Info Calcs'!F$7*12,'Mortgage 1 Info Calcs'!F$8,G480))),'Mortgage 1 Monthly Table'!G481)</f>
        <v>0</v>
      </c>
      <c r="H481" t="e">
        <f>((PMT(G481/'Mortgage 1 Variables'!E$43,('Mortgage 1 Info Calcs'!F$9*'Mortgage 1 Variables'!E$43)-C480,-J481,0)))</f>
        <v>#VALUE!</v>
      </c>
      <c r="I481">
        <f>IF(OR(ISERROR(((IPMT(G481/'Mortgage 1 Variables'!E$43,1,'Mortgage 1 Info Calcs'!F$9*'Mortgage 1 Variables'!E$43,-J481+Q481+'Mortgage 1 Info Calcs'!F$24,IF('Mortgage 1 Info Calcs'!F$5="Interest Only",-J481+Q481+'Mortgage 1 Info Calcs'!F$24,0))))),(((IPMT(G481/'Mortgage 1 Variables'!E$43,1,'Mortgage 1 Info Calcs'!F$9*'Mortgage 1 Variables'!E$43,-J$12,-J$12)))=0)),0,((IPMT(G481/'Mortgage 1 Variables'!E$43,1,'Mortgage 1 Info Calcs'!F$9*'Mortgage 1 Variables'!E$43,-J481+Q481+'Mortgage 1 Info Calcs'!F$24,IF('Mortgage 1 Info Calcs'!F$5="Interest Only",-J481+Q481+'Mortgage 1 Info Calcs'!F$24,0)))))</f>
        <v>0</v>
      </c>
      <c r="J481" t="str">
        <f>IF(Y480&gt;0,IF(ISTEXT('Mortgage 1 Info Calcs'!K$4),"0",IF(ISTEXT(Y480),Y480,Y480+(IF(ISTEXT(K481),0,K481)))),0)</f>
        <v/>
      </c>
      <c r="K481">
        <f>IF(ISBLANK('Mortgage 1 Monthly Table'!L481),0,'Mortgage 1 Monthly Table'!L481)</f>
        <v>0</v>
      </c>
      <c r="L481" t="e">
        <f>IF(ISBLANK('Mortgage 1 Monthly Table'!N481),IF('Mortgage 1 Info Calcs'!F$13="Calculated",IF('Mortgage 1 Info Calcs'!F$22="Keep Same",IF('Mortgage 1 Info Calcs'!F$5="Interest Only",IF(OR(I481&gt;L480,J481=""),I481,IF(J481&lt;L480,IF(J481&lt;L480,J481+I481,IF(L480+M480&gt;J481,L480+I481,L480)),IF(L480+M480&gt;J481,L480+I481,L480))),IF(H481&gt;L480,H481,IF(J481&gt;L480,IF(L480+M480&gt;J481,L480+I481,L480),J481+S481))),IF('Mortgage 1 Info Calcs'!F$5="Interest Only",'Mortgage 1 Monthly Calcs'!I481,'Mortgage 1 Monthly Calcs'!H481)),'Mortgage 1 Monthly Calcs'!L480),'Mortgage 1 Monthly Table'!N481)</f>
        <v>#VALUE!</v>
      </c>
      <c r="M481" t="str">
        <f>IF(ISBLANK('Mortgage 1 Monthly Table'!P481),IF(N480&gt;J481,IF(J481&gt;L480,J481-L480,0),IF(OR(OR(Y480&lt;0,ISTEXT(Y480)),ISTEXT('Mortgage 1 Info Calcs'!$K$4)),"",'Mortgage 1 Info Calcs'!F$21)),'Mortgage 1 Monthly Table'!P481)</f>
        <v/>
      </c>
      <c r="N481" t="str">
        <f t="shared" si="40"/>
        <v/>
      </c>
      <c r="O481" t="str">
        <f>IF(OR(OR(Y480&lt;0,ISTEXT(Y480)),ISTEXT('Mortgage 1 Info Calcs'!$K$4)),"",(O480+M481))</f>
        <v/>
      </c>
      <c r="P481">
        <f>IF(ISBLANK('Mortgage 1 Monthly Table'!T481),IF(ISTEXT(J481),0,IF(OR(Y480&lt;Q480,AND(Y480&lt;0,NOT(ISTEXT(Y480))),ISTEXT('Mortgage 1 Info Calcs'!$K$4)),IF(-Y480&gt;P480,-Y480,Y480-Q480),IF(J481="",0,'Mortgage 1 Info Calcs'!F$26))),'Mortgage 1 Monthly Table'!T481)</f>
        <v>0</v>
      </c>
      <c r="Q481" t="str">
        <f>IF(OR(OR(Y480&lt;0,ISTEXT(Y480)),ISTEXT('Mortgage 1 Info Calcs'!$K$4)),"",IF(O481&lt;0,Q480,(Q480+P481)))</f>
        <v/>
      </c>
      <c r="R481" t="str">
        <f>IF(OR(ISERROR(L481-S481),ISTEXT('Mortgage 1 Info Calcs'!$K$4)),"",L481-S481+M481)</f>
        <v/>
      </c>
      <c r="S481">
        <f>IF(OR(IF(ISERROR(ROUND((J481-Q481-'Mortgage 1 Info Calcs'!F$24)*(G481/12),2)),0,(J481-O481-Q481-'Mortgage 1 Info Calcs'!F$24)*(G481/12)),,,ISTEXT('Mortgage 1 Info Calcs'!K$4)),IF(((J481-Q481-'Mortgage 1 Info Calcs'!F$24)*(G481/12))&gt;0,((J481-Q481-'Mortgage 1 Info Calcs'!F$24)*(G481/12)),0),0)</f>
        <v>0</v>
      </c>
      <c r="T481" t="str">
        <f>IF(OR(ISERROR(SUM(R$12:R481)),(ISTEXT(T480)),(T480=(SUM(R$12:R481)))),"",SUM(R$12:R481))</f>
        <v/>
      </c>
      <c r="U481">
        <f>SUM(S$12:S481)</f>
        <v>93290.420445652606</v>
      </c>
      <c r="V481" t="e">
        <f>IF(ISBLANK('Mortgage 1 Info Calcs'!F$28),"",IF((O481+Q481)&gt;0,((O481+Q481)*G481/12)-((O481+Q481)*(('Mortgage 1 Info Calcs'!F$28)-('Mortgage 1 Info Calcs'!F$28*'Mortgage 1 Info Calcs'!G$29))/12),""))</f>
        <v>#VALUE!</v>
      </c>
      <c r="W481" t="e">
        <f>IF(ISTEXT(V481),"",SUM(V$12:V481))</f>
        <v>#VALUE!</v>
      </c>
      <c r="X481" t="str">
        <f>IF(OR(J481=Q481,ISTEXT(Y480),ISTEXT('Mortgage 1 Info Calcs'!$F$17)),"",IF(('Mortgage 1 Info Calcs'!F$18*12)&gt;C480+1,IF(C480='Mortgage 1 Info Calcs'!F$18*12,0,'Mortgage 1 Info Calcs'!F$19+Y481*('Mortgage 1 Info Calcs'!F$17)),'Mortgage 1 Info Calcs'!F$19))</f>
        <v/>
      </c>
      <c r="Y481" t="str">
        <f>IF(OR(ISERROR(J481-R481-M481),IF(ISERROR((J481-R481-M481)=0),"True",(J481-R481-M481)=0),ISTEXT('Mortgage 1 Info Calcs'!$K$4)),"",IF((J481&gt;(L481+M481)),(FV((G481/'Mortgage 1 Variables'!E$43),1,(L481+M481),-J481+Q481+'Mortgage 1 Info Calcs'!F$24,0))+Q481+'Mortgage 1 Info Calcs'!F$24+IF(I481&gt;0,0,-I481),""))</f>
        <v/>
      </c>
      <c r="Z481" s="67" t="e">
        <f>IF((FV(IF(G481=0,'Mortgage 1 Info Calcs'!F$8,G481)/12,1,PMT(IF(G481=0,'Mortgage 1 Info Calcs'!F$8,G481)/12,('Mortgage 1 Info Calcs'!F$9*12)-C480,-Z480,0),-Z480,0))&gt;0,(FV(IF(G481=0,'Mortgage 1 Info Calcs'!F$8,G481)/12,1,PMT(IF(G481=0,'Mortgage 1 Info Calcs'!F$8,G481)/12,('Mortgage 1 Info Calcs'!F$9*12)-C480,-Z480,0),-Z480,0)),0)</f>
        <v>#NUM!</v>
      </c>
      <c r="AA481" s="67" t="e">
        <f>IF(Z481&lt;=0,0,(IPMT(IF(G481=0,'Mortgage 1 Info Calcs'!F$8,G481)/12,1,('Mortgage 1 Info Calcs'!F$9*12)-C480,-Z480,0)))</f>
        <v>#NUM!</v>
      </c>
      <c r="AB481" s="67">
        <f>IF(C481&lt;('Mortgage 1 Info Calcs'!F$9*12),SUM(AA$12:AA481),0)</f>
        <v>0</v>
      </c>
      <c r="AC481" s="14">
        <v>470</v>
      </c>
      <c r="AD481" s="174">
        <f t="shared" si="41"/>
        <v>39.166666666666664</v>
      </c>
      <c r="AE481" s="174" t="str">
        <f>IF(Y481="","",IF(J$12+X481='Mortgage 2 Monthly calcs'!J$12+'Mortgage 2 Monthly calcs'!V481,"",IF(J$12+X481&gt;'Mortgage 2 Monthly calcs'!J$12+'Mortgage 2 Monthly calcs'!V481,IF(Y481+X481+'Mortgage 1 Info Calcs'!F$15&gt;'Mortgage 2 Monthly calcs'!W481+'Mortgage 2 Monthly calcs'!V481,"",C481),IF(Y481+X481&lt;'Mortgage 2 Monthly calcs'!W481+'Mortgage 2 Monthly calcs'!V481,"",C481))))</f>
        <v/>
      </c>
      <c r="AG481" s="16"/>
      <c r="AH481" s="16"/>
      <c r="AI481" s="15"/>
    </row>
    <row r="482" spans="2:35" ht="11.25" customHeight="1" x14ac:dyDescent="0.25">
      <c r="B482">
        <f t="shared" si="39"/>
        <v>39.25</v>
      </c>
      <c r="C482">
        <v>471</v>
      </c>
      <c r="E482">
        <f t="shared" si="42"/>
        <v>2049</v>
      </c>
      <c r="F482" t="str">
        <f>VLOOKUP('Mortgage 1 Variables'!D$10,'Mortgage 1 Variables'!B$8:C$19,2)</f>
        <v>Jan</v>
      </c>
      <c r="G482">
        <f>IF(ISBLANK('Mortgage 1 Monthly Table'!G482),IF(OR(J482=Q482,ISTEXT(Y481),ISTEXT('Mortgage 1 Info Calcs'!$K$4)),0,IF(('Mortgage 1 Info Calcs'!F$7*12)&gt;C481,G481,IF(C481='Mortgage 1 Info Calcs'!F$7*12,'Mortgage 1 Info Calcs'!F$8,G481))),'Mortgage 1 Monthly Table'!G482)</f>
        <v>0</v>
      </c>
      <c r="H482" t="e">
        <f>((PMT(G482/'Mortgage 1 Variables'!E$43,('Mortgage 1 Info Calcs'!F$9*'Mortgage 1 Variables'!E$43)-C481,-J482,0)))</f>
        <v>#VALUE!</v>
      </c>
      <c r="I482">
        <f>IF(OR(ISERROR(((IPMT(G482/'Mortgage 1 Variables'!E$43,1,'Mortgage 1 Info Calcs'!F$9*'Mortgage 1 Variables'!E$43,-J482+Q482+'Mortgage 1 Info Calcs'!F$24,IF('Mortgage 1 Info Calcs'!F$5="Interest Only",-J482+Q482+'Mortgage 1 Info Calcs'!F$24,0))))),(((IPMT(G482/'Mortgage 1 Variables'!E$43,1,'Mortgage 1 Info Calcs'!F$9*'Mortgage 1 Variables'!E$43,-J$12,-J$12)))=0)),0,((IPMT(G482/'Mortgage 1 Variables'!E$43,1,'Mortgage 1 Info Calcs'!F$9*'Mortgage 1 Variables'!E$43,-J482+Q482+'Mortgage 1 Info Calcs'!F$24,IF('Mortgage 1 Info Calcs'!F$5="Interest Only",-J482+Q482+'Mortgage 1 Info Calcs'!F$24,0)))))</f>
        <v>0</v>
      </c>
      <c r="J482" t="str">
        <f>IF(Y481&gt;0,IF(ISTEXT('Mortgage 1 Info Calcs'!K$4),"0",IF(ISTEXT(Y481),Y481,Y481+(IF(ISTEXT(K482),0,K482)))),0)</f>
        <v/>
      </c>
      <c r="K482">
        <f>IF(ISBLANK('Mortgage 1 Monthly Table'!L482),0,'Mortgage 1 Monthly Table'!L482)</f>
        <v>0</v>
      </c>
      <c r="L482" t="e">
        <f>IF(ISBLANK('Mortgage 1 Monthly Table'!N482),IF('Mortgage 1 Info Calcs'!F$13="Calculated",IF('Mortgage 1 Info Calcs'!F$22="Keep Same",IF('Mortgage 1 Info Calcs'!F$5="Interest Only",IF(OR(I482&gt;L481,J482=""),I482,IF(J482&lt;L481,IF(J482&lt;L481,J482+I482,IF(L481+M481&gt;J482,L481+I482,L481)),IF(L481+M481&gt;J482,L481+I482,L481))),IF(H482&gt;L481,H482,IF(J482&gt;L481,IF(L481+M481&gt;J482,L481+I482,L481),J482+S482))),IF('Mortgage 1 Info Calcs'!F$5="Interest Only",'Mortgage 1 Monthly Calcs'!I482,'Mortgage 1 Monthly Calcs'!H482)),'Mortgage 1 Monthly Calcs'!L481),'Mortgage 1 Monthly Table'!N482)</f>
        <v>#VALUE!</v>
      </c>
      <c r="M482" t="str">
        <f>IF(ISBLANK('Mortgage 1 Monthly Table'!P482),IF(N481&gt;J482,IF(J482&gt;L481,J482-L481,0),IF(OR(OR(Y481&lt;0,ISTEXT(Y481)),ISTEXT('Mortgage 1 Info Calcs'!$K$4)),"",'Mortgage 1 Info Calcs'!F$21)),'Mortgage 1 Monthly Table'!P482)</f>
        <v/>
      </c>
      <c r="N482" t="str">
        <f t="shared" si="40"/>
        <v/>
      </c>
      <c r="O482" t="str">
        <f>IF(OR(OR(Y481&lt;0,ISTEXT(Y481)),ISTEXT('Mortgage 1 Info Calcs'!$K$4)),"",(O481+M482))</f>
        <v/>
      </c>
      <c r="P482">
        <f>IF(ISBLANK('Mortgage 1 Monthly Table'!T482),IF(ISTEXT(J482),0,IF(OR(Y481&lt;Q481,AND(Y481&lt;0,NOT(ISTEXT(Y481))),ISTEXT('Mortgage 1 Info Calcs'!$K$4)),IF(-Y481&gt;P481,-Y481,Y481-Q481),IF(J482="",0,'Mortgage 1 Info Calcs'!F$26))),'Mortgage 1 Monthly Table'!T482)</f>
        <v>0</v>
      </c>
      <c r="Q482" t="str">
        <f>IF(OR(OR(Y481&lt;0,ISTEXT(Y481)),ISTEXT('Mortgage 1 Info Calcs'!$K$4)),"",IF(O482&lt;0,Q481,(Q481+P482)))</f>
        <v/>
      </c>
      <c r="R482" t="str">
        <f>IF(OR(ISERROR(L482-S482),ISTEXT('Mortgage 1 Info Calcs'!$K$4)),"",L482-S482+M482)</f>
        <v/>
      </c>
      <c r="S482">
        <f>IF(OR(IF(ISERROR(ROUND((J482-Q482-'Mortgage 1 Info Calcs'!F$24)*(G482/12),2)),0,(J482-O482-Q482-'Mortgage 1 Info Calcs'!F$24)*(G482/12)),,,ISTEXT('Mortgage 1 Info Calcs'!K$4)),IF(((J482-Q482-'Mortgage 1 Info Calcs'!F$24)*(G482/12))&gt;0,((J482-Q482-'Mortgage 1 Info Calcs'!F$24)*(G482/12)),0),0)</f>
        <v>0</v>
      </c>
      <c r="T482" t="str">
        <f>IF(OR(ISERROR(SUM(R$12:R482)),(ISTEXT(T481)),(T481=(SUM(R$12:R482)))),"",SUM(R$12:R482))</f>
        <v/>
      </c>
      <c r="U482">
        <f>SUM(S$12:S482)</f>
        <v>93290.420445652606</v>
      </c>
      <c r="V482" t="e">
        <f>IF(ISBLANK('Mortgage 1 Info Calcs'!F$28),"",IF((O482+Q482)&gt;0,((O482+Q482)*G482/12)-((O482+Q482)*(('Mortgage 1 Info Calcs'!F$28)-('Mortgage 1 Info Calcs'!F$28*'Mortgage 1 Info Calcs'!G$29))/12),""))</f>
        <v>#VALUE!</v>
      </c>
      <c r="W482" t="e">
        <f>IF(ISTEXT(V482),"",SUM(V$12:V482))</f>
        <v>#VALUE!</v>
      </c>
      <c r="X482" t="str">
        <f>IF(OR(J482=Q482,ISTEXT(Y481),ISTEXT('Mortgage 1 Info Calcs'!$F$17)),"",IF(('Mortgage 1 Info Calcs'!F$18*12)&gt;C481+1,IF(C481='Mortgage 1 Info Calcs'!F$18*12,0,'Mortgage 1 Info Calcs'!F$19+Y482*('Mortgage 1 Info Calcs'!F$17)),'Mortgage 1 Info Calcs'!F$19))</f>
        <v/>
      </c>
      <c r="Y482" t="str">
        <f>IF(OR(ISERROR(J482-R482-M482),IF(ISERROR((J482-R482-M482)=0),"True",(J482-R482-M482)=0),ISTEXT('Mortgage 1 Info Calcs'!$K$4)),"",IF((J482&gt;(L482+M482)),(FV((G482/'Mortgage 1 Variables'!E$43),1,(L482+M482),-J482+Q482+'Mortgage 1 Info Calcs'!F$24,0))+Q482+'Mortgage 1 Info Calcs'!F$24+IF(I482&gt;0,0,-I482),""))</f>
        <v/>
      </c>
      <c r="Z482" s="67" t="e">
        <f>IF((FV(IF(G482=0,'Mortgage 1 Info Calcs'!F$8,G482)/12,1,PMT(IF(G482=0,'Mortgage 1 Info Calcs'!F$8,G482)/12,('Mortgage 1 Info Calcs'!F$9*12)-C481,-Z481,0),-Z481,0))&gt;0,(FV(IF(G482=0,'Mortgage 1 Info Calcs'!F$8,G482)/12,1,PMT(IF(G482=0,'Mortgage 1 Info Calcs'!F$8,G482)/12,('Mortgage 1 Info Calcs'!F$9*12)-C481,-Z481,0),-Z481,0)),0)</f>
        <v>#NUM!</v>
      </c>
      <c r="AA482" s="67" t="e">
        <f>IF(Z482&lt;=0,0,(IPMT(IF(G482=0,'Mortgage 1 Info Calcs'!F$8,G482)/12,1,('Mortgage 1 Info Calcs'!F$9*12)-C481,-Z481,0)))</f>
        <v>#NUM!</v>
      </c>
      <c r="AB482" s="67">
        <f>IF(C482&lt;('Mortgage 1 Info Calcs'!F$9*12),SUM(AA$12:AA482),0)</f>
        <v>0</v>
      </c>
      <c r="AC482" s="14">
        <v>471</v>
      </c>
      <c r="AD482" s="174">
        <f t="shared" si="41"/>
        <v>39.25</v>
      </c>
      <c r="AE482" s="174" t="str">
        <f>IF(Y482="","",IF(J$12+X482='Mortgage 2 Monthly calcs'!J$12+'Mortgage 2 Monthly calcs'!V482,"",IF(J$12+X482&gt;'Mortgage 2 Monthly calcs'!J$12+'Mortgage 2 Monthly calcs'!V482,IF(Y482+X482+'Mortgage 1 Info Calcs'!F$15&gt;'Mortgage 2 Monthly calcs'!W482+'Mortgage 2 Monthly calcs'!V482,"",C482),IF(Y482+X482&lt;'Mortgage 2 Monthly calcs'!W482+'Mortgage 2 Monthly calcs'!V482,"",C482))))</f>
        <v/>
      </c>
      <c r="AG482" s="16"/>
      <c r="AH482" s="16"/>
      <c r="AI482" s="15"/>
    </row>
    <row r="483" spans="2:35" ht="11.25" customHeight="1" x14ac:dyDescent="0.25">
      <c r="B483">
        <f t="shared" si="39"/>
        <v>39.333333333333336</v>
      </c>
      <c r="C483">
        <v>472</v>
      </c>
      <c r="D483" t="str">
        <f>IF(J1251=1,F475+1,"")</f>
        <v/>
      </c>
      <c r="E483" t="str">
        <f t="shared" si="42"/>
        <v/>
      </c>
      <c r="F483" t="str">
        <f>VLOOKUP('Mortgage 1 Variables'!D$11,'Mortgage 1 Variables'!B$8:C$19,2)</f>
        <v>Feb</v>
      </c>
      <c r="G483">
        <f>IF(ISBLANK('Mortgage 1 Monthly Table'!G483),IF(OR(J483=Q483,ISTEXT(Y482),ISTEXT('Mortgage 1 Info Calcs'!$K$4)),0,IF(('Mortgage 1 Info Calcs'!F$7*12)&gt;C482,G482,IF(C482='Mortgage 1 Info Calcs'!F$7*12,'Mortgage 1 Info Calcs'!F$8,G482))),'Mortgage 1 Monthly Table'!G483)</f>
        <v>0</v>
      </c>
      <c r="H483" t="e">
        <f>((PMT(G483/'Mortgage 1 Variables'!E$43,('Mortgage 1 Info Calcs'!F$9*'Mortgage 1 Variables'!E$43)-C482,-J483,0)))</f>
        <v>#VALUE!</v>
      </c>
      <c r="I483">
        <f>IF(OR(ISERROR(((IPMT(G483/'Mortgage 1 Variables'!E$43,1,'Mortgage 1 Info Calcs'!F$9*'Mortgage 1 Variables'!E$43,-J483+Q483+'Mortgage 1 Info Calcs'!F$24,IF('Mortgage 1 Info Calcs'!F$5="Interest Only",-J483+Q483+'Mortgage 1 Info Calcs'!F$24,0))))),(((IPMT(G483/'Mortgage 1 Variables'!E$43,1,'Mortgage 1 Info Calcs'!F$9*'Mortgage 1 Variables'!E$43,-J$12,-J$12)))=0)),0,((IPMT(G483/'Mortgage 1 Variables'!E$43,1,'Mortgage 1 Info Calcs'!F$9*'Mortgage 1 Variables'!E$43,-J483+Q483+'Mortgage 1 Info Calcs'!F$24,IF('Mortgage 1 Info Calcs'!F$5="Interest Only",-J483+Q483+'Mortgage 1 Info Calcs'!F$24,0)))))</f>
        <v>0</v>
      </c>
      <c r="J483" t="str">
        <f>IF(Y482&gt;0,IF(ISTEXT('Mortgage 1 Info Calcs'!K$4),"0",IF(ISTEXT(Y482),Y482,Y482+(IF(ISTEXT(K483),0,K483)))),0)</f>
        <v/>
      </c>
      <c r="K483">
        <f>IF(ISBLANK('Mortgage 1 Monthly Table'!L483),0,'Mortgage 1 Monthly Table'!L483)</f>
        <v>0</v>
      </c>
      <c r="L483" t="e">
        <f>IF(ISBLANK('Mortgage 1 Monthly Table'!N483),IF('Mortgage 1 Info Calcs'!F$13="Calculated",IF('Mortgage 1 Info Calcs'!F$22="Keep Same",IF('Mortgage 1 Info Calcs'!F$5="Interest Only",IF(OR(I483&gt;L482,J483=""),I483,IF(J483&lt;L482,IF(J483&lt;L482,J483+I483,IF(L482+M482&gt;J483,L482+I483,L482)),IF(L482+M482&gt;J483,L482+I483,L482))),IF(H483&gt;L482,H483,IF(J483&gt;L482,IF(L482+M482&gt;J483,L482+I483,L482),J483+S483))),IF('Mortgage 1 Info Calcs'!F$5="Interest Only",'Mortgage 1 Monthly Calcs'!I483,'Mortgage 1 Monthly Calcs'!H483)),'Mortgage 1 Monthly Calcs'!L482),'Mortgage 1 Monthly Table'!N483)</f>
        <v>#VALUE!</v>
      </c>
      <c r="M483" t="str">
        <f>IF(ISBLANK('Mortgage 1 Monthly Table'!P483),IF(N482&gt;J483,IF(J483&gt;L482,J483-L482,0),IF(OR(OR(Y482&lt;0,ISTEXT(Y482)),ISTEXT('Mortgage 1 Info Calcs'!$K$4)),"",'Mortgage 1 Info Calcs'!F$21)),'Mortgage 1 Monthly Table'!P483)</f>
        <v/>
      </c>
      <c r="N483" t="str">
        <f t="shared" si="40"/>
        <v/>
      </c>
      <c r="O483" t="str">
        <f>IF(OR(OR(Y482&lt;0,ISTEXT(Y482)),ISTEXT('Mortgage 1 Info Calcs'!$K$4)),"",(O482+M483))</f>
        <v/>
      </c>
      <c r="P483">
        <f>IF(ISBLANK('Mortgage 1 Monthly Table'!T483),IF(ISTEXT(J483),0,IF(OR(Y482&lt;Q482,AND(Y482&lt;0,NOT(ISTEXT(Y482))),ISTEXT('Mortgage 1 Info Calcs'!$K$4)),IF(-Y482&gt;P482,-Y482,Y482-Q482),IF(J483="",0,'Mortgage 1 Info Calcs'!F$26))),'Mortgage 1 Monthly Table'!T483)</f>
        <v>0</v>
      </c>
      <c r="Q483" t="str">
        <f>IF(OR(OR(Y482&lt;0,ISTEXT(Y482)),ISTEXT('Mortgage 1 Info Calcs'!$K$4)),"",IF(O483&lt;0,Q482,(Q482+P483)))</f>
        <v/>
      </c>
      <c r="R483" t="str">
        <f>IF(OR(ISERROR(L483-S483),ISTEXT('Mortgage 1 Info Calcs'!$K$4)),"",L483-S483+M483)</f>
        <v/>
      </c>
      <c r="S483">
        <f>IF(OR(IF(ISERROR(ROUND((J483-Q483-'Mortgage 1 Info Calcs'!F$24)*(G483/12),2)),0,(J483-O483-Q483-'Mortgage 1 Info Calcs'!F$24)*(G483/12)),,,ISTEXT('Mortgage 1 Info Calcs'!K$4)),IF(((J483-Q483-'Mortgage 1 Info Calcs'!F$24)*(G483/12))&gt;0,((J483-Q483-'Mortgage 1 Info Calcs'!F$24)*(G483/12)),0),0)</f>
        <v>0</v>
      </c>
      <c r="T483" t="str">
        <f>IF(OR(ISERROR(SUM(R$12:R483)),(ISTEXT(T482)),(T482=(SUM(R$12:R483)))),"",SUM(R$12:R483))</f>
        <v/>
      </c>
      <c r="U483">
        <f>SUM(S$12:S483)</f>
        <v>93290.420445652606</v>
      </c>
      <c r="V483" t="e">
        <f>IF(ISBLANK('Mortgage 1 Info Calcs'!F$28),"",IF((O483+Q483)&gt;0,((O483+Q483)*G483/12)-((O483+Q483)*(('Mortgage 1 Info Calcs'!F$28)-('Mortgage 1 Info Calcs'!F$28*'Mortgage 1 Info Calcs'!G$29))/12),""))</f>
        <v>#VALUE!</v>
      </c>
      <c r="W483" t="e">
        <f>IF(ISTEXT(V483),"",SUM(V$12:V483))</f>
        <v>#VALUE!</v>
      </c>
      <c r="X483" t="str">
        <f>IF(OR(J483=Q483,ISTEXT(Y482),ISTEXT('Mortgage 1 Info Calcs'!$F$17)),"",IF(('Mortgage 1 Info Calcs'!F$18*12)&gt;C482+1,IF(C482='Mortgage 1 Info Calcs'!F$18*12,0,'Mortgage 1 Info Calcs'!F$19+Y483*('Mortgage 1 Info Calcs'!F$17)),'Mortgage 1 Info Calcs'!F$19))</f>
        <v/>
      </c>
      <c r="Y483" t="str">
        <f>IF(OR(ISERROR(J483-R483-M483),IF(ISERROR((J483-R483-M483)=0),"True",(J483-R483-M483)=0),ISTEXT('Mortgage 1 Info Calcs'!$K$4)),"",IF((J483&gt;(L483+M483)),(FV((G483/'Mortgage 1 Variables'!E$43),1,(L483+M483),-J483+Q483+'Mortgage 1 Info Calcs'!F$24,0))+Q483+'Mortgage 1 Info Calcs'!F$24+IF(I483&gt;0,0,-I483),""))</f>
        <v/>
      </c>
      <c r="Z483" s="67" t="e">
        <f>IF((FV(IF(G483=0,'Mortgage 1 Info Calcs'!F$8,G483)/12,1,PMT(IF(G483=0,'Mortgage 1 Info Calcs'!F$8,G483)/12,('Mortgage 1 Info Calcs'!F$9*12)-C482,-Z482,0),-Z482,0))&gt;0,(FV(IF(G483=0,'Mortgage 1 Info Calcs'!F$8,G483)/12,1,PMT(IF(G483=0,'Mortgage 1 Info Calcs'!F$8,G483)/12,('Mortgage 1 Info Calcs'!F$9*12)-C482,-Z482,0),-Z482,0)),0)</f>
        <v>#NUM!</v>
      </c>
      <c r="AA483" s="67" t="e">
        <f>IF(Z483&lt;=0,0,(IPMT(IF(G483=0,'Mortgage 1 Info Calcs'!F$8,G483)/12,1,('Mortgage 1 Info Calcs'!F$9*12)-C482,-Z482,0)))</f>
        <v>#NUM!</v>
      </c>
      <c r="AB483" s="67">
        <f>IF(C483&lt;('Mortgage 1 Info Calcs'!F$9*12),SUM(AA$12:AA483),0)</f>
        <v>0</v>
      </c>
      <c r="AC483" s="14">
        <v>472</v>
      </c>
      <c r="AD483" s="174">
        <f t="shared" si="41"/>
        <v>39.333333333333336</v>
      </c>
      <c r="AE483" s="174" t="str">
        <f>IF(Y483="","",IF(J$12+X483='Mortgage 2 Monthly calcs'!J$12+'Mortgage 2 Monthly calcs'!V483,"",IF(J$12+X483&gt;'Mortgage 2 Monthly calcs'!J$12+'Mortgage 2 Monthly calcs'!V483,IF(Y483+X483+'Mortgage 1 Info Calcs'!F$15&gt;'Mortgage 2 Monthly calcs'!W483+'Mortgage 2 Monthly calcs'!V483,"",C483),IF(Y483+X483&lt;'Mortgage 2 Monthly calcs'!W483+'Mortgage 2 Monthly calcs'!V483,"",C483))))</f>
        <v/>
      </c>
      <c r="AG483" s="16"/>
      <c r="AH483" s="16"/>
      <c r="AI483" s="15"/>
    </row>
    <row r="484" spans="2:35" ht="11.25" customHeight="1" x14ac:dyDescent="0.25">
      <c r="B484">
        <f t="shared" si="39"/>
        <v>39.416666666666664</v>
      </c>
      <c r="C484">
        <v>473</v>
      </c>
      <c r="D484" t="str">
        <f>IF(J1252=1,F475+1,"")</f>
        <v/>
      </c>
      <c r="E484" t="str">
        <f t="shared" si="42"/>
        <v/>
      </c>
      <c r="F484" t="str">
        <f>VLOOKUP('Mortgage 1 Variables'!D$12,'Mortgage 1 Variables'!B$8:C$19,2)</f>
        <v>Mar</v>
      </c>
      <c r="G484">
        <f>IF(ISBLANK('Mortgage 1 Monthly Table'!G484),IF(OR(J484=Q484,ISTEXT(Y483),ISTEXT('Mortgage 1 Info Calcs'!$K$4)),0,IF(('Mortgage 1 Info Calcs'!F$7*12)&gt;C483,G483,IF(C483='Mortgage 1 Info Calcs'!F$7*12,'Mortgage 1 Info Calcs'!F$8,G483))),'Mortgage 1 Monthly Table'!G484)</f>
        <v>0</v>
      </c>
      <c r="H484" t="e">
        <f>((PMT(G484/'Mortgage 1 Variables'!E$43,('Mortgage 1 Info Calcs'!F$9*'Mortgage 1 Variables'!E$43)-C483,-J484,0)))</f>
        <v>#VALUE!</v>
      </c>
      <c r="I484">
        <f>IF(OR(ISERROR(((IPMT(G484/'Mortgage 1 Variables'!E$43,1,'Mortgage 1 Info Calcs'!F$9*'Mortgage 1 Variables'!E$43,-J484+Q484+'Mortgage 1 Info Calcs'!F$24,IF('Mortgage 1 Info Calcs'!F$5="Interest Only",-J484+Q484+'Mortgage 1 Info Calcs'!F$24,0))))),(((IPMT(G484/'Mortgage 1 Variables'!E$43,1,'Mortgage 1 Info Calcs'!F$9*'Mortgage 1 Variables'!E$43,-J$12,-J$12)))=0)),0,((IPMT(G484/'Mortgage 1 Variables'!E$43,1,'Mortgage 1 Info Calcs'!F$9*'Mortgage 1 Variables'!E$43,-J484+Q484+'Mortgage 1 Info Calcs'!F$24,IF('Mortgage 1 Info Calcs'!F$5="Interest Only",-J484+Q484+'Mortgage 1 Info Calcs'!F$24,0)))))</f>
        <v>0</v>
      </c>
      <c r="J484" t="str">
        <f>IF(Y483&gt;0,IF(ISTEXT('Mortgage 1 Info Calcs'!K$4),"0",IF(ISTEXT(Y483),Y483,Y483+(IF(ISTEXT(K484),0,K484)))),0)</f>
        <v/>
      </c>
      <c r="K484">
        <f>IF(ISBLANK('Mortgage 1 Monthly Table'!L484),0,'Mortgage 1 Monthly Table'!L484)</f>
        <v>0</v>
      </c>
      <c r="L484" t="e">
        <f>IF(ISBLANK('Mortgage 1 Monthly Table'!N484),IF('Mortgage 1 Info Calcs'!F$13="Calculated",IF('Mortgage 1 Info Calcs'!F$22="Keep Same",IF('Mortgage 1 Info Calcs'!F$5="Interest Only",IF(OR(I484&gt;L483,J484=""),I484,IF(J484&lt;L483,IF(J484&lt;L483,J484+I484,IF(L483+M483&gt;J484,L483+I484,L483)),IF(L483+M483&gt;J484,L483+I484,L483))),IF(H484&gt;L483,H484,IF(J484&gt;L483,IF(L483+M483&gt;J484,L483+I484,L483),J484+S484))),IF('Mortgage 1 Info Calcs'!F$5="Interest Only",'Mortgage 1 Monthly Calcs'!I484,'Mortgage 1 Monthly Calcs'!H484)),'Mortgage 1 Monthly Calcs'!L483),'Mortgage 1 Monthly Table'!N484)</f>
        <v>#VALUE!</v>
      </c>
      <c r="M484" t="str">
        <f>IF(ISBLANK('Mortgage 1 Monthly Table'!P484),IF(N483&gt;J484,IF(J484&gt;L483,J484-L483,0),IF(OR(OR(Y483&lt;0,ISTEXT(Y483)),ISTEXT('Mortgage 1 Info Calcs'!$K$4)),"",'Mortgage 1 Info Calcs'!F$21)),'Mortgage 1 Monthly Table'!P484)</f>
        <v/>
      </c>
      <c r="N484" t="str">
        <f t="shared" si="40"/>
        <v/>
      </c>
      <c r="O484" t="str">
        <f>IF(OR(OR(Y483&lt;0,ISTEXT(Y483)),ISTEXT('Mortgage 1 Info Calcs'!$K$4)),"",(O483+M484))</f>
        <v/>
      </c>
      <c r="P484">
        <f>IF(ISBLANK('Mortgage 1 Monthly Table'!T484),IF(ISTEXT(J484),0,IF(OR(Y483&lt;Q483,AND(Y483&lt;0,NOT(ISTEXT(Y483))),ISTEXT('Mortgage 1 Info Calcs'!$K$4)),IF(-Y483&gt;P483,-Y483,Y483-Q483),IF(J484="",0,'Mortgage 1 Info Calcs'!F$26))),'Mortgage 1 Monthly Table'!T484)</f>
        <v>0</v>
      </c>
      <c r="Q484" t="str">
        <f>IF(OR(OR(Y483&lt;0,ISTEXT(Y483)),ISTEXT('Mortgage 1 Info Calcs'!$K$4)),"",IF(O484&lt;0,Q483,(Q483+P484)))</f>
        <v/>
      </c>
      <c r="R484" t="str">
        <f>IF(OR(ISERROR(L484-S484),ISTEXT('Mortgage 1 Info Calcs'!$K$4)),"",L484-S484+M484)</f>
        <v/>
      </c>
      <c r="S484">
        <f>IF(OR(IF(ISERROR(ROUND((J484-Q484-'Mortgage 1 Info Calcs'!F$24)*(G484/12),2)),0,(J484-O484-Q484-'Mortgage 1 Info Calcs'!F$24)*(G484/12)),,,ISTEXT('Mortgage 1 Info Calcs'!K$4)),IF(((J484-Q484-'Mortgage 1 Info Calcs'!F$24)*(G484/12))&gt;0,((J484-Q484-'Mortgage 1 Info Calcs'!F$24)*(G484/12)),0),0)</f>
        <v>0</v>
      </c>
      <c r="T484" t="str">
        <f>IF(OR(ISERROR(SUM(R$12:R484)),(ISTEXT(T483)),(T483=(SUM(R$12:R484)))),"",SUM(R$12:R484))</f>
        <v/>
      </c>
      <c r="U484">
        <f>SUM(S$12:S484)</f>
        <v>93290.420445652606</v>
      </c>
      <c r="V484" t="e">
        <f>IF(ISBLANK('Mortgage 1 Info Calcs'!F$28),"",IF((O484+Q484)&gt;0,((O484+Q484)*G484/12)-((O484+Q484)*(('Mortgage 1 Info Calcs'!F$28)-('Mortgage 1 Info Calcs'!F$28*'Mortgage 1 Info Calcs'!G$29))/12),""))</f>
        <v>#VALUE!</v>
      </c>
      <c r="W484" t="e">
        <f>IF(ISTEXT(V484),"",SUM(V$12:V484))</f>
        <v>#VALUE!</v>
      </c>
      <c r="X484" t="str">
        <f>IF(OR(J484=Q484,ISTEXT(Y483),ISTEXT('Mortgage 1 Info Calcs'!$F$17)),"",IF(('Mortgage 1 Info Calcs'!F$18*12)&gt;C483+1,IF(C483='Mortgage 1 Info Calcs'!F$18*12,0,'Mortgage 1 Info Calcs'!F$19+Y484*('Mortgage 1 Info Calcs'!F$17)),'Mortgage 1 Info Calcs'!F$19))</f>
        <v/>
      </c>
      <c r="Y484" t="str">
        <f>IF(OR(ISERROR(J484-R484-M484),IF(ISERROR((J484-R484-M484)=0),"True",(J484-R484-M484)=0),ISTEXT('Mortgage 1 Info Calcs'!$K$4)),"",IF((J484&gt;(L484+M484)),(FV((G484/'Mortgage 1 Variables'!E$43),1,(L484+M484),-J484+Q484+'Mortgage 1 Info Calcs'!F$24,0))+Q484+'Mortgage 1 Info Calcs'!F$24+IF(I484&gt;0,0,-I484),""))</f>
        <v/>
      </c>
      <c r="Z484" s="67" t="e">
        <f>IF((FV(IF(G484=0,'Mortgage 1 Info Calcs'!F$8,G484)/12,1,PMT(IF(G484=0,'Mortgage 1 Info Calcs'!F$8,G484)/12,('Mortgage 1 Info Calcs'!F$9*12)-C483,-Z483,0),-Z483,0))&gt;0,(FV(IF(G484=0,'Mortgage 1 Info Calcs'!F$8,G484)/12,1,PMT(IF(G484=0,'Mortgage 1 Info Calcs'!F$8,G484)/12,('Mortgage 1 Info Calcs'!F$9*12)-C483,-Z483,0),-Z483,0)),0)</f>
        <v>#NUM!</v>
      </c>
      <c r="AA484" s="67" t="e">
        <f>IF(Z484&lt;=0,0,(IPMT(IF(G484=0,'Mortgage 1 Info Calcs'!F$8,G484)/12,1,('Mortgage 1 Info Calcs'!F$9*12)-C483,-Z483,0)))</f>
        <v>#NUM!</v>
      </c>
      <c r="AB484" s="67">
        <f>IF(C484&lt;('Mortgage 1 Info Calcs'!F$9*12),SUM(AA$12:AA484),0)</f>
        <v>0</v>
      </c>
      <c r="AC484" s="14">
        <v>473</v>
      </c>
      <c r="AD484" s="174">
        <f t="shared" si="41"/>
        <v>39.416666666666664</v>
      </c>
      <c r="AE484" s="174" t="str">
        <f>IF(Y484="","",IF(J$12+X484='Mortgage 2 Monthly calcs'!J$12+'Mortgage 2 Monthly calcs'!V484,"",IF(J$12+X484&gt;'Mortgage 2 Monthly calcs'!J$12+'Mortgage 2 Monthly calcs'!V484,IF(Y484+X484+'Mortgage 1 Info Calcs'!F$15&gt;'Mortgage 2 Monthly calcs'!W484+'Mortgage 2 Monthly calcs'!V484,"",C484),IF(Y484+X484&lt;'Mortgage 2 Monthly calcs'!W484+'Mortgage 2 Monthly calcs'!V484,"",C484))))</f>
        <v/>
      </c>
      <c r="AG484" s="16"/>
      <c r="AH484" s="16"/>
      <c r="AI484" s="15"/>
    </row>
    <row r="485" spans="2:35" ht="11.25" customHeight="1" x14ac:dyDescent="0.25">
      <c r="B485">
        <f t="shared" si="39"/>
        <v>39.5</v>
      </c>
      <c r="C485">
        <v>474</v>
      </c>
      <c r="D485" t="str">
        <f>IF(J1253=1,F475+1,"")</f>
        <v/>
      </c>
      <c r="E485" t="str">
        <f t="shared" si="42"/>
        <v/>
      </c>
      <c r="F485" t="str">
        <f>VLOOKUP('Mortgage 1 Variables'!D$13,'Mortgage 1 Variables'!B$8:C$19,2)</f>
        <v>Apr</v>
      </c>
      <c r="G485">
        <f>IF(ISBLANK('Mortgage 1 Monthly Table'!G485),IF(OR(J485=Q485,ISTEXT(Y484),ISTEXT('Mortgage 1 Info Calcs'!$K$4)),0,IF(('Mortgage 1 Info Calcs'!F$7*12)&gt;C484,G484,IF(C484='Mortgage 1 Info Calcs'!F$7*12,'Mortgage 1 Info Calcs'!F$8,G484))),'Mortgage 1 Monthly Table'!G485)</f>
        <v>0</v>
      </c>
      <c r="H485" t="e">
        <f>((PMT(G485/'Mortgage 1 Variables'!E$43,('Mortgage 1 Info Calcs'!F$9*'Mortgage 1 Variables'!E$43)-C484,-J485,0)))</f>
        <v>#VALUE!</v>
      </c>
      <c r="I485">
        <f>IF(OR(ISERROR(((IPMT(G485/'Mortgage 1 Variables'!E$43,1,'Mortgage 1 Info Calcs'!F$9*'Mortgage 1 Variables'!E$43,-J485+Q485+'Mortgage 1 Info Calcs'!F$24,IF('Mortgage 1 Info Calcs'!F$5="Interest Only",-J485+Q485+'Mortgage 1 Info Calcs'!F$24,0))))),(((IPMT(G485/'Mortgage 1 Variables'!E$43,1,'Mortgage 1 Info Calcs'!F$9*'Mortgage 1 Variables'!E$43,-J$12,-J$12)))=0)),0,((IPMT(G485/'Mortgage 1 Variables'!E$43,1,'Mortgage 1 Info Calcs'!F$9*'Mortgage 1 Variables'!E$43,-J485+Q485+'Mortgage 1 Info Calcs'!F$24,IF('Mortgage 1 Info Calcs'!F$5="Interest Only",-J485+Q485+'Mortgage 1 Info Calcs'!F$24,0)))))</f>
        <v>0</v>
      </c>
      <c r="J485" t="str">
        <f>IF(Y484&gt;0,IF(ISTEXT('Mortgage 1 Info Calcs'!K$4),"0",IF(ISTEXT(Y484),Y484,Y484+(IF(ISTEXT(K485),0,K485)))),0)</f>
        <v/>
      </c>
      <c r="K485">
        <f>IF(ISBLANK('Mortgage 1 Monthly Table'!L485),0,'Mortgage 1 Monthly Table'!L485)</f>
        <v>0</v>
      </c>
      <c r="L485" t="e">
        <f>IF(ISBLANK('Mortgage 1 Monthly Table'!N485),IF('Mortgage 1 Info Calcs'!F$13="Calculated",IF('Mortgage 1 Info Calcs'!F$22="Keep Same",IF('Mortgage 1 Info Calcs'!F$5="Interest Only",IF(OR(I485&gt;L484,J485=""),I485,IF(J485&lt;L484,IF(J485&lt;L484,J485+I485,IF(L484+M484&gt;J485,L484+I485,L484)),IF(L484+M484&gt;J485,L484+I485,L484))),IF(H485&gt;L484,H485,IF(J485&gt;L484,IF(L484+M484&gt;J485,L484+I485,L484),J485+S485))),IF('Mortgage 1 Info Calcs'!F$5="Interest Only",'Mortgage 1 Monthly Calcs'!I485,'Mortgage 1 Monthly Calcs'!H485)),'Mortgage 1 Monthly Calcs'!L484),'Mortgage 1 Monthly Table'!N485)</f>
        <v>#VALUE!</v>
      </c>
      <c r="M485" t="str">
        <f>IF(ISBLANK('Mortgage 1 Monthly Table'!P485),IF(N484&gt;J485,IF(J485&gt;L484,J485-L484,0),IF(OR(OR(Y484&lt;0,ISTEXT(Y484)),ISTEXT('Mortgage 1 Info Calcs'!$K$4)),"",'Mortgage 1 Info Calcs'!F$21)),'Mortgage 1 Monthly Table'!P485)</f>
        <v/>
      </c>
      <c r="N485" t="str">
        <f t="shared" si="40"/>
        <v/>
      </c>
      <c r="O485" t="str">
        <f>IF(OR(OR(Y484&lt;0,ISTEXT(Y484)),ISTEXT('Mortgage 1 Info Calcs'!$K$4)),"",(O484+M485))</f>
        <v/>
      </c>
      <c r="P485">
        <f>IF(ISBLANK('Mortgage 1 Monthly Table'!T485),IF(ISTEXT(J485),0,IF(OR(Y484&lt;Q484,AND(Y484&lt;0,NOT(ISTEXT(Y484))),ISTEXT('Mortgage 1 Info Calcs'!$K$4)),IF(-Y484&gt;P484,-Y484,Y484-Q484),IF(J485="",0,'Mortgage 1 Info Calcs'!F$26))),'Mortgage 1 Monthly Table'!T485)</f>
        <v>0</v>
      </c>
      <c r="Q485" t="str">
        <f>IF(OR(OR(Y484&lt;0,ISTEXT(Y484)),ISTEXT('Mortgage 1 Info Calcs'!$K$4)),"",IF(O485&lt;0,Q484,(Q484+P485)))</f>
        <v/>
      </c>
      <c r="R485" t="str">
        <f>IF(OR(ISERROR(L485-S485),ISTEXT('Mortgage 1 Info Calcs'!$K$4)),"",L485-S485+M485)</f>
        <v/>
      </c>
      <c r="S485">
        <f>IF(OR(IF(ISERROR(ROUND((J485-Q485-'Mortgage 1 Info Calcs'!F$24)*(G485/12),2)),0,(J485-O485-Q485-'Mortgage 1 Info Calcs'!F$24)*(G485/12)),,,ISTEXT('Mortgage 1 Info Calcs'!K$4)),IF(((J485-Q485-'Mortgage 1 Info Calcs'!F$24)*(G485/12))&gt;0,((J485-Q485-'Mortgage 1 Info Calcs'!F$24)*(G485/12)),0),0)</f>
        <v>0</v>
      </c>
      <c r="T485" t="str">
        <f>IF(OR(ISERROR(SUM(R$12:R485)),(ISTEXT(T484)),(T484=(SUM(R$12:R485)))),"",SUM(R$12:R485))</f>
        <v/>
      </c>
      <c r="U485">
        <f>SUM(S$12:S485)</f>
        <v>93290.420445652606</v>
      </c>
      <c r="V485" t="e">
        <f>IF(ISBLANK('Mortgage 1 Info Calcs'!F$28),"",IF((O485+Q485)&gt;0,((O485+Q485)*G485/12)-((O485+Q485)*(('Mortgage 1 Info Calcs'!F$28)-('Mortgage 1 Info Calcs'!F$28*'Mortgage 1 Info Calcs'!G$29))/12),""))</f>
        <v>#VALUE!</v>
      </c>
      <c r="W485" t="e">
        <f>IF(ISTEXT(V485),"",SUM(V$12:V485))</f>
        <v>#VALUE!</v>
      </c>
      <c r="X485" t="str">
        <f>IF(OR(J485=Q485,ISTEXT(Y484),ISTEXT('Mortgage 1 Info Calcs'!$F$17)),"",IF(('Mortgage 1 Info Calcs'!F$18*12)&gt;C484+1,IF(C484='Mortgage 1 Info Calcs'!F$18*12,0,'Mortgage 1 Info Calcs'!F$19+Y485*('Mortgage 1 Info Calcs'!F$17)),'Mortgage 1 Info Calcs'!F$19))</f>
        <v/>
      </c>
      <c r="Y485" t="str">
        <f>IF(OR(ISERROR(J485-R485-M485),IF(ISERROR((J485-R485-M485)=0),"True",(J485-R485-M485)=0),ISTEXT('Mortgage 1 Info Calcs'!$K$4)),"",IF((J485&gt;(L485+M485)),(FV((G485/'Mortgage 1 Variables'!E$43),1,(L485+M485),-J485+Q485+'Mortgage 1 Info Calcs'!F$24,0))+Q485+'Mortgage 1 Info Calcs'!F$24+IF(I485&gt;0,0,-I485),""))</f>
        <v/>
      </c>
      <c r="Z485" s="67" t="e">
        <f>IF((FV(IF(G485=0,'Mortgage 1 Info Calcs'!F$8,G485)/12,1,PMT(IF(G485=0,'Mortgage 1 Info Calcs'!F$8,G485)/12,('Mortgage 1 Info Calcs'!F$9*12)-C484,-Z484,0),-Z484,0))&gt;0,(FV(IF(G485=0,'Mortgage 1 Info Calcs'!F$8,G485)/12,1,PMT(IF(G485=0,'Mortgage 1 Info Calcs'!F$8,G485)/12,('Mortgage 1 Info Calcs'!F$9*12)-C484,-Z484,0),-Z484,0)),0)</f>
        <v>#NUM!</v>
      </c>
      <c r="AA485" s="67" t="e">
        <f>IF(Z485&lt;=0,0,(IPMT(IF(G485=0,'Mortgage 1 Info Calcs'!F$8,G485)/12,1,('Mortgage 1 Info Calcs'!F$9*12)-C484,-Z484,0)))</f>
        <v>#NUM!</v>
      </c>
      <c r="AB485" s="67">
        <f>IF(C485&lt;('Mortgage 1 Info Calcs'!F$9*12),SUM(AA$12:AA485),0)</f>
        <v>0</v>
      </c>
      <c r="AC485" s="14">
        <v>474</v>
      </c>
      <c r="AD485" s="174">
        <f t="shared" si="41"/>
        <v>39.5</v>
      </c>
      <c r="AE485" s="174" t="str">
        <f>IF(Y485="","",IF(J$12+X485='Mortgage 2 Monthly calcs'!J$12+'Mortgage 2 Monthly calcs'!V485,"",IF(J$12+X485&gt;'Mortgage 2 Monthly calcs'!J$12+'Mortgage 2 Monthly calcs'!V485,IF(Y485+X485+'Mortgage 1 Info Calcs'!F$15&gt;'Mortgage 2 Monthly calcs'!W485+'Mortgage 2 Monthly calcs'!V485,"",C485),IF(Y485+X485&lt;'Mortgage 2 Monthly calcs'!W485+'Mortgage 2 Monthly calcs'!V485,"",C485))))</f>
        <v/>
      </c>
      <c r="AG485" s="16"/>
      <c r="AH485" s="16"/>
      <c r="AI485" s="15"/>
    </row>
    <row r="486" spans="2:35" ht="11.25" customHeight="1" x14ac:dyDescent="0.25">
      <c r="B486">
        <f t="shared" si="39"/>
        <v>39.583333333333336</v>
      </c>
      <c r="C486">
        <v>475</v>
      </c>
      <c r="D486" t="str">
        <f>IF(J1254=1,F475+1,"")</f>
        <v/>
      </c>
      <c r="E486" t="str">
        <f t="shared" si="42"/>
        <v/>
      </c>
      <c r="F486" t="str">
        <f>VLOOKUP('Mortgage 1 Variables'!D$14,'Mortgage 1 Variables'!B$8:C$19,2)</f>
        <v>May</v>
      </c>
      <c r="G486">
        <f>IF(ISBLANK('Mortgage 1 Monthly Table'!G486),IF(OR(J486=Q486,ISTEXT(Y485),ISTEXT('Mortgage 1 Info Calcs'!$K$4)),0,IF(('Mortgage 1 Info Calcs'!F$7*12)&gt;C485,G485,IF(C485='Mortgage 1 Info Calcs'!F$7*12,'Mortgage 1 Info Calcs'!F$8,G485))),'Mortgage 1 Monthly Table'!G486)</f>
        <v>0</v>
      </c>
      <c r="H486" t="e">
        <f>((PMT(G486/'Mortgage 1 Variables'!E$43,('Mortgage 1 Info Calcs'!F$9*'Mortgage 1 Variables'!E$43)-C485,-J486,0)))</f>
        <v>#VALUE!</v>
      </c>
      <c r="I486">
        <f>IF(OR(ISERROR(((IPMT(G486/'Mortgage 1 Variables'!E$43,1,'Mortgage 1 Info Calcs'!F$9*'Mortgage 1 Variables'!E$43,-J486+Q486+'Mortgage 1 Info Calcs'!F$24,IF('Mortgage 1 Info Calcs'!F$5="Interest Only",-J486+Q486+'Mortgage 1 Info Calcs'!F$24,0))))),(((IPMT(G486/'Mortgage 1 Variables'!E$43,1,'Mortgage 1 Info Calcs'!F$9*'Mortgage 1 Variables'!E$43,-J$12,-J$12)))=0)),0,((IPMT(G486/'Mortgage 1 Variables'!E$43,1,'Mortgage 1 Info Calcs'!F$9*'Mortgage 1 Variables'!E$43,-J486+Q486+'Mortgage 1 Info Calcs'!F$24,IF('Mortgage 1 Info Calcs'!F$5="Interest Only",-J486+Q486+'Mortgage 1 Info Calcs'!F$24,0)))))</f>
        <v>0</v>
      </c>
      <c r="J486" t="str">
        <f>IF(Y485&gt;0,IF(ISTEXT('Mortgage 1 Info Calcs'!K$4),"0",IF(ISTEXT(Y485),Y485,Y485+(IF(ISTEXT(K486),0,K486)))),0)</f>
        <v/>
      </c>
      <c r="K486">
        <f>IF(ISBLANK('Mortgage 1 Monthly Table'!L486),0,'Mortgage 1 Monthly Table'!L486)</f>
        <v>0</v>
      </c>
      <c r="L486" t="e">
        <f>IF(ISBLANK('Mortgage 1 Monthly Table'!N486),IF('Mortgage 1 Info Calcs'!F$13="Calculated",IF('Mortgage 1 Info Calcs'!F$22="Keep Same",IF('Mortgage 1 Info Calcs'!F$5="Interest Only",IF(OR(I486&gt;L485,J486=""),I486,IF(J486&lt;L485,IF(J486&lt;L485,J486+I486,IF(L485+M485&gt;J486,L485+I486,L485)),IF(L485+M485&gt;J486,L485+I486,L485))),IF(H486&gt;L485,H486,IF(J486&gt;L485,IF(L485+M485&gt;J486,L485+I486,L485),J486+S486))),IF('Mortgage 1 Info Calcs'!F$5="Interest Only",'Mortgage 1 Monthly Calcs'!I486,'Mortgage 1 Monthly Calcs'!H486)),'Mortgage 1 Monthly Calcs'!L485),'Mortgage 1 Monthly Table'!N486)</f>
        <v>#VALUE!</v>
      </c>
      <c r="M486" t="str">
        <f>IF(ISBLANK('Mortgage 1 Monthly Table'!P486),IF(N485&gt;J486,IF(J486&gt;L485,J486-L485,0),IF(OR(OR(Y485&lt;0,ISTEXT(Y485)),ISTEXT('Mortgage 1 Info Calcs'!$K$4)),"",'Mortgage 1 Info Calcs'!F$21)),'Mortgage 1 Monthly Table'!P486)</f>
        <v/>
      </c>
      <c r="N486" t="str">
        <f t="shared" si="40"/>
        <v/>
      </c>
      <c r="O486" t="str">
        <f>IF(OR(OR(Y485&lt;0,ISTEXT(Y485)),ISTEXT('Mortgage 1 Info Calcs'!$K$4)),"",(O485+M486))</f>
        <v/>
      </c>
      <c r="P486">
        <f>IF(ISBLANK('Mortgage 1 Monthly Table'!T486),IF(ISTEXT(J486),0,IF(OR(Y485&lt;Q485,AND(Y485&lt;0,NOT(ISTEXT(Y485))),ISTEXT('Mortgage 1 Info Calcs'!$K$4)),IF(-Y485&gt;P485,-Y485,Y485-Q485),IF(J486="",0,'Mortgage 1 Info Calcs'!F$26))),'Mortgage 1 Monthly Table'!T486)</f>
        <v>0</v>
      </c>
      <c r="Q486" t="str">
        <f>IF(OR(OR(Y485&lt;0,ISTEXT(Y485)),ISTEXT('Mortgage 1 Info Calcs'!$K$4)),"",IF(O486&lt;0,Q485,(Q485+P486)))</f>
        <v/>
      </c>
      <c r="R486" t="str">
        <f>IF(OR(ISERROR(L486-S486),ISTEXT('Mortgage 1 Info Calcs'!$K$4)),"",L486-S486+M486)</f>
        <v/>
      </c>
      <c r="S486">
        <f>IF(OR(IF(ISERROR(ROUND((J486-Q486-'Mortgage 1 Info Calcs'!F$24)*(G486/12),2)),0,(J486-O486-Q486-'Mortgage 1 Info Calcs'!F$24)*(G486/12)),,,ISTEXT('Mortgage 1 Info Calcs'!K$4)),IF(((J486-Q486-'Mortgage 1 Info Calcs'!F$24)*(G486/12))&gt;0,((J486-Q486-'Mortgage 1 Info Calcs'!F$24)*(G486/12)),0),0)</f>
        <v>0</v>
      </c>
      <c r="T486" t="str">
        <f>IF(OR(ISERROR(SUM(R$12:R486)),(ISTEXT(T485)),(T485=(SUM(R$12:R486)))),"",SUM(R$12:R486))</f>
        <v/>
      </c>
      <c r="U486">
        <f>SUM(S$12:S486)</f>
        <v>93290.420445652606</v>
      </c>
      <c r="V486" t="e">
        <f>IF(ISBLANK('Mortgage 1 Info Calcs'!F$28),"",IF((O486+Q486)&gt;0,((O486+Q486)*G486/12)-((O486+Q486)*(('Mortgage 1 Info Calcs'!F$28)-('Mortgage 1 Info Calcs'!F$28*'Mortgage 1 Info Calcs'!G$29))/12),""))</f>
        <v>#VALUE!</v>
      </c>
      <c r="W486" t="e">
        <f>IF(ISTEXT(V486),"",SUM(V$12:V486))</f>
        <v>#VALUE!</v>
      </c>
      <c r="X486" t="str">
        <f>IF(OR(J486=Q486,ISTEXT(Y485),ISTEXT('Mortgage 1 Info Calcs'!$F$17)),"",IF(('Mortgage 1 Info Calcs'!F$18*12)&gt;C485+1,IF(C485='Mortgage 1 Info Calcs'!F$18*12,0,'Mortgage 1 Info Calcs'!F$19+Y486*('Mortgage 1 Info Calcs'!F$17)),'Mortgage 1 Info Calcs'!F$19))</f>
        <v/>
      </c>
      <c r="Y486" t="str">
        <f>IF(OR(ISERROR(J486-R486-M486),IF(ISERROR((J486-R486-M486)=0),"True",(J486-R486-M486)=0),ISTEXT('Mortgage 1 Info Calcs'!$K$4)),"",IF((J486&gt;(L486+M486)),(FV((G486/'Mortgage 1 Variables'!E$43),1,(L486+M486),-J486+Q486+'Mortgage 1 Info Calcs'!F$24,0))+Q486+'Mortgage 1 Info Calcs'!F$24+IF(I486&gt;0,0,-I486),""))</f>
        <v/>
      </c>
      <c r="Z486" s="67" t="e">
        <f>IF((FV(IF(G486=0,'Mortgage 1 Info Calcs'!F$8,G486)/12,1,PMT(IF(G486=0,'Mortgage 1 Info Calcs'!F$8,G486)/12,('Mortgage 1 Info Calcs'!F$9*12)-C485,-Z485,0),-Z485,0))&gt;0,(FV(IF(G486=0,'Mortgage 1 Info Calcs'!F$8,G486)/12,1,PMT(IF(G486=0,'Mortgage 1 Info Calcs'!F$8,G486)/12,('Mortgage 1 Info Calcs'!F$9*12)-C485,-Z485,0),-Z485,0)),0)</f>
        <v>#NUM!</v>
      </c>
      <c r="AA486" s="67" t="e">
        <f>IF(Z486&lt;=0,0,(IPMT(IF(G486=0,'Mortgage 1 Info Calcs'!F$8,G486)/12,1,('Mortgage 1 Info Calcs'!F$9*12)-C485,-Z485,0)))</f>
        <v>#NUM!</v>
      </c>
      <c r="AB486" s="67">
        <f>IF(C486&lt;('Mortgage 1 Info Calcs'!F$9*12),SUM(AA$12:AA486),0)</f>
        <v>0</v>
      </c>
      <c r="AC486" s="14">
        <v>475</v>
      </c>
      <c r="AD486" s="174">
        <f t="shared" si="41"/>
        <v>39.583333333333336</v>
      </c>
      <c r="AE486" s="174" t="str">
        <f>IF(Y486="","",IF(J$12+X486='Mortgage 2 Monthly calcs'!J$12+'Mortgage 2 Monthly calcs'!V486,"",IF(J$12+X486&gt;'Mortgage 2 Monthly calcs'!J$12+'Mortgage 2 Monthly calcs'!V486,IF(Y486+X486+'Mortgage 1 Info Calcs'!F$15&gt;'Mortgage 2 Monthly calcs'!W486+'Mortgage 2 Monthly calcs'!V486,"",C486),IF(Y486+X486&lt;'Mortgage 2 Monthly calcs'!W486+'Mortgage 2 Monthly calcs'!V486,"",C486))))</f>
        <v/>
      </c>
      <c r="AG486" s="16"/>
      <c r="AH486" s="16"/>
      <c r="AI486" s="15"/>
    </row>
    <row r="487" spans="2:35" ht="11.25" customHeight="1" x14ac:dyDescent="0.25">
      <c r="B487">
        <f t="shared" si="39"/>
        <v>39.666666666666664</v>
      </c>
      <c r="C487">
        <v>476</v>
      </c>
      <c r="D487" t="str">
        <f>IF(J1255=1,F475+1,"")</f>
        <v/>
      </c>
      <c r="E487" t="str">
        <f t="shared" si="42"/>
        <v/>
      </c>
      <c r="F487" t="str">
        <f>VLOOKUP('Mortgage 1 Variables'!D$15,'Mortgage 1 Variables'!B$8:C$19,2)</f>
        <v>Jun</v>
      </c>
      <c r="G487">
        <f>IF(ISBLANK('Mortgage 1 Monthly Table'!G487),IF(OR(J487=Q487,ISTEXT(Y486),ISTEXT('Mortgage 1 Info Calcs'!$K$4)),0,IF(('Mortgage 1 Info Calcs'!F$7*12)&gt;C486,G486,IF(C486='Mortgage 1 Info Calcs'!F$7*12,'Mortgage 1 Info Calcs'!F$8,G486))),'Mortgage 1 Monthly Table'!G487)</f>
        <v>0</v>
      </c>
      <c r="H487" t="e">
        <f>((PMT(G487/'Mortgage 1 Variables'!E$43,('Mortgage 1 Info Calcs'!F$9*'Mortgage 1 Variables'!E$43)-C486,-J487,0)))</f>
        <v>#VALUE!</v>
      </c>
      <c r="I487">
        <f>IF(OR(ISERROR(((IPMT(G487/'Mortgage 1 Variables'!E$43,1,'Mortgage 1 Info Calcs'!F$9*'Mortgage 1 Variables'!E$43,-J487+Q487+'Mortgage 1 Info Calcs'!F$24,IF('Mortgage 1 Info Calcs'!F$5="Interest Only",-J487+Q487+'Mortgage 1 Info Calcs'!F$24,0))))),(((IPMT(G487/'Mortgage 1 Variables'!E$43,1,'Mortgage 1 Info Calcs'!F$9*'Mortgage 1 Variables'!E$43,-J$12,-J$12)))=0)),0,((IPMT(G487/'Mortgage 1 Variables'!E$43,1,'Mortgage 1 Info Calcs'!F$9*'Mortgage 1 Variables'!E$43,-J487+Q487+'Mortgage 1 Info Calcs'!F$24,IF('Mortgage 1 Info Calcs'!F$5="Interest Only",-J487+Q487+'Mortgage 1 Info Calcs'!F$24,0)))))</f>
        <v>0</v>
      </c>
      <c r="J487" t="str">
        <f>IF(Y486&gt;0,IF(ISTEXT('Mortgage 1 Info Calcs'!K$4),"0",IF(ISTEXT(Y486),Y486,Y486+(IF(ISTEXT(K487),0,K487)))),0)</f>
        <v/>
      </c>
      <c r="K487">
        <f>IF(ISBLANK('Mortgage 1 Monthly Table'!L487),0,'Mortgage 1 Monthly Table'!L487)</f>
        <v>0</v>
      </c>
      <c r="L487" t="e">
        <f>IF(ISBLANK('Mortgage 1 Monthly Table'!N487),IF('Mortgage 1 Info Calcs'!F$13="Calculated",IF('Mortgage 1 Info Calcs'!F$22="Keep Same",IF('Mortgage 1 Info Calcs'!F$5="Interest Only",IF(OR(I487&gt;L486,J487=""),I487,IF(J487&lt;L486,IF(J487&lt;L486,J487+I487,IF(L486+M486&gt;J487,L486+I487,L486)),IF(L486+M486&gt;J487,L486+I487,L486))),IF(H487&gt;L486,H487,IF(J487&gt;L486,IF(L486+M486&gt;J487,L486+I487,L486),J487+S487))),IF('Mortgage 1 Info Calcs'!F$5="Interest Only",'Mortgage 1 Monthly Calcs'!I487,'Mortgage 1 Monthly Calcs'!H487)),'Mortgage 1 Monthly Calcs'!L486),'Mortgage 1 Monthly Table'!N487)</f>
        <v>#VALUE!</v>
      </c>
      <c r="M487" t="str">
        <f>IF(ISBLANK('Mortgage 1 Monthly Table'!P487),IF(N486&gt;J487,IF(J487&gt;L486,J487-L486,0),IF(OR(OR(Y486&lt;0,ISTEXT(Y486)),ISTEXT('Mortgage 1 Info Calcs'!$K$4)),"",'Mortgage 1 Info Calcs'!F$21)),'Mortgage 1 Monthly Table'!P487)</f>
        <v/>
      </c>
      <c r="N487" t="str">
        <f t="shared" si="40"/>
        <v/>
      </c>
      <c r="O487" t="str">
        <f>IF(OR(OR(Y486&lt;0,ISTEXT(Y486)),ISTEXT('Mortgage 1 Info Calcs'!$K$4)),"",(O486+M487))</f>
        <v/>
      </c>
      <c r="P487">
        <f>IF(ISBLANK('Mortgage 1 Monthly Table'!T487),IF(ISTEXT(J487),0,IF(OR(Y486&lt;Q486,AND(Y486&lt;0,NOT(ISTEXT(Y486))),ISTEXT('Mortgage 1 Info Calcs'!$K$4)),IF(-Y486&gt;P486,-Y486,Y486-Q486),IF(J487="",0,'Mortgage 1 Info Calcs'!F$26))),'Mortgage 1 Monthly Table'!T487)</f>
        <v>0</v>
      </c>
      <c r="Q487" t="str">
        <f>IF(OR(OR(Y486&lt;0,ISTEXT(Y486)),ISTEXT('Mortgage 1 Info Calcs'!$K$4)),"",IF(O487&lt;0,Q486,(Q486+P487)))</f>
        <v/>
      </c>
      <c r="R487" t="str">
        <f>IF(OR(ISERROR(L487-S487),ISTEXT('Mortgage 1 Info Calcs'!$K$4)),"",L487-S487+M487)</f>
        <v/>
      </c>
      <c r="S487">
        <f>IF(OR(IF(ISERROR(ROUND((J487-Q487-'Mortgage 1 Info Calcs'!F$24)*(G487/12),2)),0,(J487-O487-Q487-'Mortgage 1 Info Calcs'!F$24)*(G487/12)),,,ISTEXT('Mortgage 1 Info Calcs'!K$4)),IF(((J487-Q487-'Mortgage 1 Info Calcs'!F$24)*(G487/12))&gt;0,((J487-Q487-'Mortgage 1 Info Calcs'!F$24)*(G487/12)),0),0)</f>
        <v>0</v>
      </c>
      <c r="T487" t="str">
        <f>IF(OR(ISERROR(SUM(R$12:R487)),(ISTEXT(T486)),(T486=(SUM(R$12:R487)))),"",SUM(R$12:R487))</f>
        <v/>
      </c>
      <c r="U487">
        <f>SUM(S$12:S487)</f>
        <v>93290.420445652606</v>
      </c>
      <c r="V487" t="e">
        <f>IF(ISBLANK('Mortgage 1 Info Calcs'!F$28),"",IF((O487+Q487)&gt;0,((O487+Q487)*G487/12)-((O487+Q487)*(('Mortgage 1 Info Calcs'!F$28)-('Mortgage 1 Info Calcs'!F$28*'Mortgage 1 Info Calcs'!G$29))/12),""))</f>
        <v>#VALUE!</v>
      </c>
      <c r="W487" t="e">
        <f>IF(ISTEXT(V487),"",SUM(V$12:V487))</f>
        <v>#VALUE!</v>
      </c>
      <c r="X487" t="str">
        <f>IF(OR(J487=Q487,ISTEXT(Y486),ISTEXT('Mortgage 1 Info Calcs'!$F$17)),"",IF(('Mortgage 1 Info Calcs'!F$18*12)&gt;C486+1,IF(C486='Mortgage 1 Info Calcs'!F$18*12,0,'Mortgage 1 Info Calcs'!F$19+Y487*('Mortgage 1 Info Calcs'!F$17)),'Mortgage 1 Info Calcs'!F$19))</f>
        <v/>
      </c>
      <c r="Y487" t="str">
        <f>IF(OR(ISERROR(J487-R487-M487),IF(ISERROR((J487-R487-M487)=0),"True",(J487-R487-M487)=0),ISTEXT('Mortgage 1 Info Calcs'!$K$4)),"",IF((J487&gt;(L487+M487)),(FV((G487/'Mortgage 1 Variables'!E$43),1,(L487+M487),-J487+Q487+'Mortgage 1 Info Calcs'!F$24,0))+Q487+'Mortgage 1 Info Calcs'!F$24+IF(I487&gt;0,0,-I487),""))</f>
        <v/>
      </c>
      <c r="Z487" s="67" t="e">
        <f>IF((FV(IF(G487=0,'Mortgage 1 Info Calcs'!F$8,G487)/12,1,PMT(IF(G487=0,'Mortgage 1 Info Calcs'!F$8,G487)/12,('Mortgage 1 Info Calcs'!F$9*12)-C486,-Z486,0),-Z486,0))&gt;0,(FV(IF(G487=0,'Mortgage 1 Info Calcs'!F$8,G487)/12,1,PMT(IF(G487=0,'Mortgage 1 Info Calcs'!F$8,G487)/12,('Mortgage 1 Info Calcs'!F$9*12)-C486,-Z486,0),-Z486,0)),0)</f>
        <v>#NUM!</v>
      </c>
      <c r="AA487" s="67" t="e">
        <f>IF(Z487&lt;=0,0,(IPMT(IF(G487=0,'Mortgage 1 Info Calcs'!F$8,G487)/12,1,('Mortgage 1 Info Calcs'!F$9*12)-C486,-Z486,0)))</f>
        <v>#NUM!</v>
      </c>
      <c r="AB487" s="67">
        <f>IF(C487&lt;('Mortgage 1 Info Calcs'!F$9*12),SUM(AA$12:AA487),0)</f>
        <v>0</v>
      </c>
      <c r="AC487" s="14">
        <v>476</v>
      </c>
      <c r="AD487" s="174">
        <f t="shared" si="41"/>
        <v>39.666666666666664</v>
      </c>
      <c r="AE487" s="174" t="str">
        <f>IF(Y487="","",IF(J$12+X487='Mortgage 2 Monthly calcs'!J$12+'Mortgage 2 Monthly calcs'!V487,"",IF(J$12+X487&gt;'Mortgage 2 Monthly calcs'!J$12+'Mortgage 2 Monthly calcs'!V487,IF(Y487+X487+'Mortgage 1 Info Calcs'!F$15&gt;'Mortgage 2 Monthly calcs'!W487+'Mortgage 2 Monthly calcs'!V487,"",C487),IF(Y487+X487&lt;'Mortgage 2 Monthly calcs'!W487+'Mortgage 2 Monthly calcs'!V487,"",C487))))</f>
        <v/>
      </c>
      <c r="AG487" s="16"/>
      <c r="AH487" s="16"/>
      <c r="AI487" s="15"/>
    </row>
    <row r="488" spans="2:35" ht="11.25" customHeight="1" x14ac:dyDescent="0.25">
      <c r="B488">
        <f t="shared" si="39"/>
        <v>39.75</v>
      </c>
      <c r="C488">
        <v>477</v>
      </c>
      <c r="D488" t="str">
        <f>IF(J1256=1,F475+1,"")</f>
        <v/>
      </c>
      <c r="E488" t="str">
        <f t="shared" si="42"/>
        <v/>
      </c>
      <c r="F488" t="str">
        <f>VLOOKUP('Mortgage 1 Variables'!D$16,'Mortgage 1 Variables'!B$8:C$19,2)</f>
        <v>Jul</v>
      </c>
      <c r="G488">
        <f>IF(ISBLANK('Mortgage 1 Monthly Table'!G488),IF(OR(J488=Q488,ISTEXT(Y487),ISTEXT('Mortgage 1 Info Calcs'!$K$4)),0,IF(('Mortgage 1 Info Calcs'!F$7*12)&gt;C487,G487,IF(C487='Mortgage 1 Info Calcs'!F$7*12,'Mortgage 1 Info Calcs'!F$8,G487))),'Mortgage 1 Monthly Table'!G488)</f>
        <v>0</v>
      </c>
      <c r="H488" t="e">
        <f>((PMT(G488/'Mortgage 1 Variables'!E$43,('Mortgage 1 Info Calcs'!F$9*'Mortgage 1 Variables'!E$43)-C487,-J488,0)))</f>
        <v>#VALUE!</v>
      </c>
      <c r="I488">
        <f>IF(OR(ISERROR(((IPMT(G488/'Mortgage 1 Variables'!E$43,1,'Mortgage 1 Info Calcs'!F$9*'Mortgage 1 Variables'!E$43,-J488+Q488+'Mortgage 1 Info Calcs'!F$24,IF('Mortgage 1 Info Calcs'!F$5="Interest Only",-J488+Q488+'Mortgage 1 Info Calcs'!F$24,0))))),(((IPMT(G488/'Mortgage 1 Variables'!E$43,1,'Mortgage 1 Info Calcs'!F$9*'Mortgage 1 Variables'!E$43,-J$12,-J$12)))=0)),0,((IPMT(G488/'Mortgage 1 Variables'!E$43,1,'Mortgage 1 Info Calcs'!F$9*'Mortgage 1 Variables'!E$43,-J488+Q488+'Mortgage 1 Info Calcs'!F$24,IF('Mortgage 1 Info Calcs'!F$5="Interest Only",-J488+Q488+'Mortgage 1 Info Calcs'!F$24,0)))))</f>
        <v>0</v>
      </c>
      <c r="J488" t="str">
        <f>IF(Y487&gt;0,IF(ISTEXT('Mortgage 1 Info Calcs'!K$4),"0",IF(ISTEXT(Y487),Y487,Y487+(IF(ISTEXT(K488),0,K488)))),0)</f>
        <v/>
      </c>
      <c r="K488">
        <f>IF(ISBLANK('Mortgage 1 Monthly Table'!L488),0,'Mortgage 1 Monthly Table'!L488)</f>
        <v>0</v>
      </c>
      <c r="L488" t="e">
        <f>IF(ISBLANK('Mortgage 1 Monthly Table'!N488),IF('Mortgage 1 Info Calcs'!F$13="Calculated",IF('Mortgage 1 Info Calcs'!F$22="Keep Same",IF('Mortgage 1 Info Calcs'!F$5="Interest Only",IF(OR(I488&gt;L487,J488=""),I488,IF(J488&lt;L487,IF(J488&lt;L487,J488+I488,IF(L487+M487&gt;J488,L487+I488,L487)),IF(L487+M487&gt;J488,L487+I488,L487))),IF(H488&gt;L487,H488,IF(J488&gt;L487,IF(L487+M487&gt;J488,L487+I488,L487),J488+S488))),IF('Mortgage 1 Info Calcs'!F$5="Interest Only",'Mortgage 1 Monthly Calcs'!I488,'Mortgage 1 Monthly Calcs'!H488)),'Mortgage 1 Monthly Calcs'!L487),'Mortgage 1 Monthly Table'!N488)</f>
        <v>#VALUE!</v>
      </c>
      <c r="M488" t="str">
        <f>IF(ISBLANK('Mortgage 1 Monthly Table'!P488),IF(N487&gt;J488,IF(J488&gt;L487,J488-L487,0),IF(OR(OR(Y487&lt;0,ISTEXT(Y487)),ISTEXT('Mortgage 1 Info Calcs'!$K$4)),"",'Mortgage 1 Info Calcs'!F$21)),'Mortgage 1 Monthly Table'!P488)</f>
        <v/>
      </c>
      <c r="N488" t="str">
        <f t="shared" si="40"/>
        <v/>
      </c>
      <c r="O488" t="str">
        <f>IF(OR(OR(Y487&lt;0,ISTEXT(Y487)),ISTEXT('Mortgage 1 Info Calcs'!$K$4)),"",(O487+M488))</f>
        <v/>
      </c>
      <c r="P488">
        <f>IF(ISBLANK('Mortgage 1 Monthly Table'!T488),IF(ISTEXT(J488),0,IF(OR(Y487&lt;Q487,AND(Y487&lt;0,NOT(ISTEXT(Y487))),ISTEXT('Mortgage 1 Info Calcs'!$K$4)),IF(-Y487&gt;P487,-Y487,Y487-Q487),IF(J488="",0,'Mortgage 1 Info Calcs'!F$26))),'Mortgage 1 Monthly Table'!T488)</f>
        <v>0</v>
      </c>
      <c r="Q488" t="str">
        <f>IF(OR(OR(Y487&lt;0,ISTEXT(Y487)),ISTEXT('Mortgage 1 Info Calcs'!$K$4)),"",IF(O488&lt;0,Q487,(Q487+P488)))</f>
        <v/>
      </c>
      <c r="R488" t="str">
        <f>IF(OR(ISERROR(L488-S488),ISTEXT('Mortgage 1 Info Calcs'!$K$4)),"",L488-S488+M488)</f>
        <v/>
      </c>
      <c r="S488">
        <f>IF(OR(IF(ISERROR(ROUND((J488-Q488-'Mortgage 1 Info Calcs'!F$24)*(G488/12),2)),0,(J488-O488-Q488-'Mortgage 1 Info Calcs'!F$24)*(G488/12)),,,ISTEXT('Mortgage 1 Info Calcs'!K$4)),IF(((J488-Q488-'Mortgage 1 Info Calcs'!F$24)*(G488/12))&gt;0,((J488-Q488-'Mortgage 1 Info Calcs'!F$24)*(G488/12)),0),0)</f>
        <v>0</v>
      </c>
      <c r="T488" t="str">
        <f>IF(OR(ISERROR(SUM(R$12:R488)),(ISTEXT(T487)),(T487=(SUM(R$12:R488)))),"",SUM(R$12:R488))</f>
        <v/>
      </c>
      <c r="U488">
        <f>SUM(S$12:S488)</f>
        <v>93290.420445652606</v>
      </c>
      <c r="V488" t="e">
        <f>IF(ISBLANK('Mortgage 1 Info Calcs'!F$28),"",IF((O488+Q488)&gt;0,((O488+Q488)*G488/12)-((O488+Q488)*(('Mortgage 1 Info Calcs'!F$28)-('Mortgage 1 Info Calcs'!F$28*'Mortgage 1 Info Calcs'!G$29))/12),""))</f>
        <v>#VALUE!</v>
      </c>
      <c r="W488" t="e">
        <f>IF(ISTEXT(V488),"",SUM(V$12:V488))</f>
        <v>#VALUE!</v>
      </c>
      <c r="X488" t="str">
        <f>IF(OR(J488=Q488,ISTEXT(Y487),ISTEXT('Mortgage 1 Info Calcs'!$F$17)),"",IF(('Mortgage 1 Info Calcs'!F$18*12)&gt;C487+1,IF(C487='Mortgage 1 Info Calcs'!F$18*12,0,'Mortgage 1 Info Calcs'!F$19+Y488*('Mortgage 1 Info Calcs'!F$17)),'Mortgage 1 Info Calcs'!F$19))</f>
        <v/>
      </c>
      <c r="Y488" t="str">
        <f>IF(OR(ISERROR(J488-R488-M488),IF(ISERROR((J488-R488-M488)=0),"True",(J488-R488-M488)=0),ISTEXT('Mortgage 1 Info Calcs'!$K$4)),"",IF((J488&gt;(L488+M488)),(FV((G488/'Mortgage 1 Variables'!E$43),1,(L488+M488),-J488+Q488+'Mortgage 1 Info Calcs'!F$24,0))+Q488+'Mortgage 1 Info Calcs'!F$24+IF(I488&gt;0,0,-I488),""))</f>
        <v/>
      </c>
      <c r="Z488" s="67" t="e">
        <f>IF((FV(IF(G488=0,'Mortgage 1 Info Calcs'!F$8,G488)/12,1,PMT(IF(G488=0,'Mortgage 1 Info Calcs'!F$8,G488)/12,('Mortgage 1 Info Calcs'!F$9*12)-C487,-Z487,0),-Z487,0))&gt;0,(FV(IF(G488=0,'Mortgage 1 Info Calcs'!F$8,G488)/12,1,PMT(IF(G488=0,'Mortgage 1 Info Calcs'!F$8,G488)/12,('Mortgage 1 Info Calcs'!F$9*12)-C487,-Z487,0),-Z487,0)),0)</f>
        <v>#NUM!</v>
      </c>
      <c r="AA488" s="67" t="e">
        <f>IF(Z488&lt;=0,0,(IPMT(IF(G488=0,'Mortgage 1 Info Calcs'!F$8,G488)/12,1,('Mortgage 1 Info Calcs'!F$9*12)-C487,-Z487,0)))</f>
        <v>#NUM!</v>
      </c>
      <c r="AB488" s="67">
        <f>IF(C488&lt;('Mortgage 1 Info Calcs'!F$9*12),SUM(AA$12:AA488),0)</f>
        <v>0</v>
      </c>
      <c r="AC488" s="14">
        <v>477</v>
      </c>
      <c r="AD488" s="174">
        <f t="shared" si="41"/>
        <v>39.75</v>
      </c>
      <c r="AE488" s="174" t="str">
        <f>IF(Y488="","",IF(J$12+X488='Mortgage 2 Monthly calcs'!J$12+'Mortgage 2 Monthly calcs'!V488,"",IF(J$12+X488&gt;'Mortgage 2 Monthly calcs'!J$12+'Mortgage 2 Monthly calcs'!V488,IF(Y488+X488+'Mortgage 1 Info Calcs'!F$15&gt;'Mortgage 2 Monthly calcs'!W488+'Mortgage 2 Monthly calcs'!V488,"",C488),IF(Y488+X488&lt;'Mortgage 2 Monthly calcs'!W488+'Mortgage 2 Monthly calcs'!V488,"",C488))))</f>
        <v/>
      </c>
      <c r="AG488" s="16"/>
      <c r="AH488" s="16"/>
      <c r="AI488" s="15"/>
    </row>
    <row r="489" spans="2:35" ht="11.25" customHeight="1" x14ac:dyDescent="0.25">
      <c r="B489">
        <f t="shared" si="39"/>
        <v>39.833333333333336</v>
      </c>
      <c r="C489">
        <v>478</v>
      </c>
      <c r="D489" t="str">
        <f>IF(J1257=1,F475+1,"")</f>
        <v/>
      </c>
      <c r="E489" t="str">
        <f t="shared" si="42"/>
        <v/>
      </c>
      <c r="F489" t="str">
        <f>VLOOKUP('Mortgage 1 Variables'!D$17,'Mortgage 1 Variables'!B$8:C$19,2)</f>
        <v>Aug</v>
      </c>
      <c r="G489">
        <f>IF(ISBLANK('Mortgage 1 Monthly Table'!G489),IF(OR(J489=Q489,ISTEXT(Y488),ISTEXT('Mortgage 1 Info Calcs'!$K$4)),0,IF(('Mortgage 1 Info Calcs'!F$7*12)&gt;C488,G488,IF(C488='Mortgage 1 Info Calcs'!F$7*12,'Mortgage 1 Info Calcs'!F$8,G488))),'Mortgage 1 Monthly Table'!G489)</f>
        <v>0</v>
      </c>
      <c r="H489" t="e">
        <f>((PMT(G489/'Mortgage 1 Variables'!E$43,('Mortgage 1 Info Calcs'!F$9*'Mortgage 1 Variables'!E$43)-C488,-J489,0)))</f>
        <v>#VALUE!</v>
      </c>
      <c r="I489">
        <f>IF(OR(ISERROR(((IPMT(G489/'Mortgage 1 Variables'!E$43,1,'Mortgage 1 Info Calcs'!F$9*'Mortgage 1 Variables'!E$43,-J489+Q489+'Mortgage 1 Info Calcs'!F$24,IF('Mortgage 1 Info Calcs'!F$5="Interest Only",-J489+Q489+'Mortgage 1 Info Calcs'!F$24,0))))),(((IPMT(G489/'Mortgage 1 Variables'!E$43,1,'Mortgage 1 Info Calcs'!F$9*'Mortgage 1 Variables'!E$43,-J$12,-J$12)))=0)),0,((IPMT(G489/'Mortgage 1 Variables'!E$43,1,'Mortgage 1 Info Calcs'!F$9*'Mortgage 1 Variables'!E$43,-J489+Q489+'Mortgage 1 Info Calcs'!F$24,IF('Mortgage 1 Info Calcs'!F$5="Interest Only",-J489+Q489+'Mortgage 1 Info Calcs'!F$24,0)))))</f>
        <v>0</v>
      </c>
      <c r="J489" t="str">
        <f>IF(Y488&gt;0,IF(ISTEXT('Mortgage 1 Info Calcs'!K$4),"0",IF(ISTEXT(Y488),Y488,Y488+(IF(ISTEXT(K489),0,K489)))),0)</f>
        <v/>
      </c>
      <c r="K489">
        <f>IF(ISBLANK('Mortgage 1 Monthly Table'!L489),0,'Mortgage 1 Monthly Table'!L489)</f>
        <v>0</v>
      </c>
      <c r="L489" t="e">
        <f>IF(ISBLANK('Mortgage 1 Monthly Table'!N489),IF('Mortgage 1 Info Calcs'!F$13="Calculated",IF('Mortgage 1 Info Calcs'!F$22="Keep Same",IF('Mortgage 1 Info Calcs'!F$5="Interest Only",IF(OR(I489&gt;L488,J489=""),I489,IF(J489&lt;L488,IF(J489&lt;L488,J489+I489,IF(L488+M488&gt;J489,L488+I489,L488)),IF(L488+M488&gt;J489,L488+I489,L488))),IF(H489&gt;L488,H489,IF(J489&gt;L488,IF(L488+M488&gt;J489,L488+I489,L488),J489+S489))),IF('Mortgage 1 Info Calcs'!F$5="Interest Only",'Mortgage 1 Monthly Calcs'!I489,'Mortgage 1 Monthly Calcs'!H489)),'Mortgage 1 Monthly Calcs'!L488),'Mortgage 1 Monthly Table'!N489)</f>
        <v>#VALUE!</v>
      </c>
      <c r="M489" t="str">
        <f>IF(ISBLANK('Mortgage 1 Monthly Table'!P489),IF(N488&gt;J489,IF(J489&gt;L488,J489-L488,0),IF(OR(OR(Y488&lt;0,ISTEXT(Y488)),ISTEXT('Mortgage 1 Info Calcs'!$K$4)),"",'Mortgage 1 Info Calcs'!F$21)),'Mortgage 1 Monthly Table'!P489)</f>
        <v/>
      </c>
      <c r="N489" t="str">
        <f t="shared" si="40"/>
        <v/>
      </c>
      <c r="O489" t="str">
        <f>IF(OR(OR(Y488&lt;0,ISTEXT(Y488)),ISTEXT('Mortgage 1 Info Calcs'!$K$4)),"",(O488+M489))</f>
        <v/>
      </c>
      <c r="P489">
        <f>IF(ISBLANK('Mortgage 1 Monthly Table'!T489),IF(ISTEXT(J489),0,IF(OR(Y488&lt;Q488,AND(Y488&lt;0,NOT(ISTEXT(Y488))),ISTEXT('Mortgage 1 Info Calcs'!$K$4)),IF(-Y488&gt;P488,-Y488,Y488-Q488),IF(J489="",0,'Mortgage 1 Info Calcs'!F$26))),'Mortgage 1 Monthly Table'!T489)</f>
        <v>0</v>
      </c>
      <c r="Q489" t="str">
        <f>IF(OR(OR(Y488&lt;0,ISTEXT(Y488)),ISTEXT('Mortgage 1 Info Calcs'!$K$4)),"",IF(O489&lt;0,Q488,(Q488+P489)))</f>
        <v/>
      </c>
      <c r="R489" t="str">
        <f>IF(OR(ISERROR(L489-S489),ISTEXT('Mortgage 1 Info Calcs'!$K$4)),"",L489-S489+M489)</f>
        <v/>
      </c>
      <c r="S489">
        <f>IF(OR(IF(ISERROR(ROUND((J489-Q489-'Mortgage 1 Info Calcs'!F$24)*(G489/12),2)),0,(J489-O489-Q489-'Mortgage 1 Info Calcs'!F$24)*(G489/12)),,,ISTEXT('Mortgage 1 Info Calcs'!K$4)),IF(((J489-Q489-'Mortgage 1 Info Calcs'!F$24)*(G489/12))&gt;0,((J489-Q489-'Mortgage 1 Info Calcs'!F$24)*(G489/12)),0),0)</f>
        <v>0</v>
      </c>
      <c r="T489" t="str">
        <f>IF(OR(ISERROR(SUM(R$12:R489)),(ISTEXT(T488)),(T488=(SUM(R$12:R489)))),"",SUM(R$12:R489))</f>
        <v/>
      </c>
      <c r="U489">
        <f>SUM(S$12:S489)</f>
        <v>93290.420445652606</v>
      </c>
      <c r="V489" t="e">
        <f>IF(ISBLANK('Mortgage 1 Info Calcs'!F$28),"",IF((O489+Q489)&gt;0,((O489+Q489)*G489/12)-((O489+Q489)*(('Mortgage 1 Info Calcs'!F$28)-('Mortgage 1 Info Calcs'!F$28*'Mortgage 1 Info Calcs'!G$29))/12),""))</f>
        <v>#VALUE!</v>
      </c>
      <c r="W489" t="e">
        <f>IF(ISTEXT(V489),"",SUM(V$12:V489))</f>
        <v>#VALUE!</v>
      </c>
      <c r="X489" t="str">
        <f>IF(OR(J489=Q489,ISTEXT(Y488),ISTEXT('Mortgage 1 Info Calcs'!$F$17)),"",IF(('Mortgage 1 Info Calcs'!F$18*12)&gt;C488+1,IF(C488='Mortgage 1 Info Calcs'!F$18*12,0,'Mortgage 1 Info Calcs'!F$19+Y489*('Mortgage 1 Info Calcs'!F$17)),'Mortgage 1 Info Calcs'!F$19))</f>
        <v/>
      </c>
      <c r="Y489" t="str">
        <f>IF(OR(ISERROR(J489-R489-M489),IF(ISERROR((J489-R489-M489)=0),"True",(J489-R489-M489)=0),ISTEXT('Mortgage 1 Info Calcs'!$K$4)),"",IF((J489&gt;(L489+M489)),(FV((G489/'Mortgage 1 Variables'!E$43),1,(L489+M489),-J489+Q489+'Mortgage 1 Info Calcs'!F$24,0))+Q489+'Mortgage 1 Info Calcs'!F$24+IF(I489&gt;0,0,-I489),""))</f>
        <v/>
      </c>
      <c r="Z489" s="67" t="e">
        <f>IF((FV(IF(G489=0,'Mortgage 1 Info Calcs'!F$8,G489)/12,1,PMT(IF(G489=0,'Mortgage 1 Info Calcs'!F$8,G489)/12,('Mortgage 1 Info Calcs'!F$9*12)-C488,-Z488,0),-Z488,0))&gt;0,(FV(IF(G489=0,'Mortgage 1 Info Calcs'!F$8,G489)/12,1,PMT(IF(G489=0,'Mortgage 1 Info Calcs'!F$8,G489)/12,('Mortgage 1 Info Calcs'!F$9*12)-C488,-Z488,0),-Z488,0)),0)</f>
        <v>#NUM!</v>
      </c>
      <c r="AA489" s="67" t="e">
        <f>IF(Z489&lt;=0,0,(IPMT(IF(G489=0,'Mortgage 1 Info Calcs'!F$8,G489)/12,1,('Mortgage 1 Info Calcs'!F$9*12)-C488,-Z488,0)))</f>
        <v>#NUM!</v>
      </c>
      <c r="AB489" s="67">
        <f>IF(C489&lt;('Mortgage 1 Info Calcs'!F$9*12),SUM(AA$12:AA489),0)</f>
        <v>0</v>
      </c>
      <c r="AC489" s="14">
        <v>478</v>
      </c>
      <c r="AD489" s="174">
        <f t="shared" si="41"/>
        <v>39.833333333333336</v>
      </c>
      <c r="AE489" s="174" t="str">
        <f>IF(Y489="","",IF(J$12+X489='Mortgage 2 Monthly calcs'!J$12+'Mortgage 2 Monthly calcs'!V489,"",IF(J$12+X489&gt;'Mortgage 2 Monthly calcs'!J$12+'Mortgage 2 Monthly calcs'!V489,IF(Y489+X489+'Mortgage 1 Info Calcs'!F$15&gt;'Mortgage 2 Monthly calcs'!W489+'Mortgage 2 Monthly calcs'!V489,"",C489),IF(Y489+X489&lt;'Mortgage 2 Monthly calcs'!W489+'Mortgage 2 Monthly calcs'!V489,"",C489))))</f>
        <v/>
      </c>
      <c r="AG489" s="16"/>
      <c r="AH489" s="16"/>
      <c r="AI489" s="15"/>
    </row>
    <row r="490" spans="2:35" ht="11.25" customHeight="1" x14ac:dyDescent="0.25">
      <c r="B490">
        <f t="shared" si="39"/>
        <v>39.916666666666664</v>
      </c>
      <c r="C490">
        <v>479</v>
      </c>
      <c r="D490" t="str">
        <f>IF(J1258=1,F475+1,"")</f>
        <v/>
      </c>
      <c r="E490" t="str">
        <f t="shared" si="42"/>
        <v/>
      </c>
      <c r="F490" t="str">
        <f>VLOOKUP('Mortgage 1 Variables'!D$18,'Mortgage 1 Variables'!B$8:C$19,2)</f>
        <v>Sep</v>
      </c>
      <c r="G490">
        <f>IF(ISBLANK('Mortgage 1 Monthly Table'!G490),IF(OR(J490=Q490,ISTEXT(Y489),ISTEXT('Mortgage 1 Info Calcs'!$K$4)),0,IF(('Mortgage 1 Info Calcs'!F$7*12)&gt;C489,G489,IF(C489='Mortgage 1 Info Calcs'!F$7*12,'Mortgage 1 Info Calcs'!F$8,G489))),'Mortgage 1 Monthly Table'!G490)</f>
        <v>0</v>
      </c>
      <c r="H490" t="e">
        <f>((PMT(G490/'Mortgage 1 Variables'!E$43,('Mortgage 1 Info Calcs'!F$9*'Mortgage 1 Variables'!E$43)-C489,-J490,0)))</f>
        <v>#VALUE!</v>
      </c>
      <c r="I490">
        <f>IF(OR(ISERROR(((IPMT(G490/'Mortgage 1 Variables'!E$43,1,'Mortgage 1 Info Calcs'!F$9*'Mortgage 1 Variables'!E$43,-J490+Q490+'Mortgage 1 Info Calcs'!F$24,IF('Mortgage 1 Info Calcs'!F$5="Interest Only",-J490+Q490+'Mortgage 1 Info Calcs'!F$24,0))))),(((IPMT(G490/'Mortgage 1 Variables'!E$43,1,'Mortgage 1 Info Calcs'!F$9*'Mortgage 1 Variables'!E$43,-J$12,-J$12)))=0)),0,((IPMT(G490/'Mortgage 1 Variables'!E$43,1,'Mortgage 1 Info Calcs'!F$9*'Mortgage 1 Variables'!E$43,-J490+Q490+'Mortgage 1 Info Calcs'!F$24,IF('Mortgage 1 Info Calcs'!F$5="Interest Only",-J490+Q490+'Mortgage 1 Info Calcs'!F$24,0)))))</f>
        <v>0</v>
      </c>
      <c r="J490" t="str">
        <f>IF(Y489&gt;0,IF(ISTEXT('Mortgage 1 Info Calcs'!K$4),"0",IF(ISTEXT(Y489),Y489,Y489+(IF(ISTEXT(K490),0,K490)))),0)</f>
        <v/>
      </c>
      <c r="K490">
        <f>IF(ISBLANK('Mortgage 1 Monthly Table'!L490),0,'Mortgage 1 Monthly Table'!L490)</f>
        <v>0</v>
      </c>
      <c r="L490" t="e">
        <f>IF(ISBLANK('Mortgage 1 Monthly Table'!N490),IF('Mortgage 1 Info Calcs'!F$13="Calculated",IF('Mortgage 1 Info Calcs'!F$22="Keep Same",IF('Mortgage 1 Info Calcs'!F$5="Interest Only",IF(OR(I490&gt;L489,J490=""),I490,IF(J490&lt;L489,IF(J490&lt;L489,J490+I490,IF(L489+M489&gt;J490,L489+I490,L489)),IF(L489+M489&gt;J490,L489+I490,L489))),IF(H490&gt;L489,H490,IF(J490&gt;L489,IF(L489+M489&gt;J490,L489+I490,L489),J490+S490))),IF('Mortgage 1 Info Calcs'!F$5="Interest Only",'Mortgage 1 Monthly Calcs'!I490,'Mortgage 1 Monthly Calcs'!H490)),'Mortgage 1 Monthly Calcs'!L489),'Mortgage 1 Monthly Table'!N490)</f>
        <v>#VALUE!</v>
      </c>
      <c r="M490" t="str">
        <f>IF(ISBLANK('Mortgage 1 Monthly Table'!P490),IF(N489&gt;J490,IF(J490&gt;L489,J490-L489,0),IF(OR(OR(Y489&lt;0,ISTEXT(Y489)),ISTEXT('Mortgage 1 Info Calcs'!$K$4)),"",'Mortgage 1 Info Calcs'!F$21)),'Mortgage 1 Monthly Table'!P490)</f>
        <v/>
      </c>
      <c r="N490" t="str">
        <f t="shared" si="40"/>
        <v/>
      </c>
      <c r="O490" t="str">
        <f>IF(OR(OR(Y489&lt;0,ISTEXT(Y489)),ISTEXT('Mortgage 1 Info Calcs'!$K$4)),"",(O489+M490))</f>
        <v/>
      </c>
      <c r="P490">
        <f>IF(ISBLANK('Mortgage 1 Monthly Table'!T490),IF(ISTEXT(J490),0,IF(OR(Y489&lt;Q489,AND(Y489&lt;0,NOT(ISTEXT(Y489))),ISTEXT('Mortgage 1 Info Calcs'!$K$4)),IF(-Y489&gt;P489,-Y489,Y489-Q489),IF(J490="",0,'Mortgage 1 Info Calcs'!F$26))),'Mortgage 1 Monthly Table'!T490)</f>
        <v>0</v>
      </c>
      <c r="Q490" t="str">
        <f>IF(OR(OR(Y489&lt;0,ISTEXT(Y489)),ISTEXT('Mortgage 1 Info Calcs'!$K$4)),"",IF(O490&lt;0,Q489,(Q489+P490)))</f>
        <v/>
      </c>
      <c r="R490" t="str">
        <f>IF(OR(ISERROR(L490-S490),ISTEXT('Mortgage 1 Info Calcs'!$K$4)),"",L490-S490+M490)</f>
        <v/>
      </c>
      <c r="S490">
        <f>IF(OR(IF(ISERROR(ROUND((J490-Q490-'Mortgage 1 Info Calcs'!F$24)*(G490/12),2)),0,(J490-O490-Q490-'Mortgage 1 Info Calcs'!F$24)*(G490/12)),,,ISTEXT('Mortgage 1 Info Calcs'!K$4)),IF(((J490-Q490-'Mortgage 1 Info Calcs'!F$24)*(G490/12))&gt;0,((J490-Q490-'Mortgage 1 Info Calcs'!F$24)*(G490/12)),0),0)</f>
        <v>0</v>
      </c>
      <c r="T490" t="str">
        <f>IF(OR(ISERROR(SUM(R$12:R490)),(ISTEXT(T489)),(T489=(SUM(R$12:R490)))),"",SUM(R$12:R490))</f>
        <v/>
      </c>
      <c r="U490">
        <f>SUM(S$12:S490)</f>
        <v>93290.420445652606</v>
      </c>
      <c r="V490" t="e">
        <f>IF(ISBLANK('Mortgage 1 Info Calcs'!F$28),"",IF((O490+Q490)&gt;0,((O490+Q490)*G490/12)-((O490+Q490)*(('Mortgage 1 Info Calcs'!F$28)-('Mortgage 1 Info Calcs'!F$28*'Mortgage 1 Info Calcs'!G$29))/12),""))</f>
        <v>#VALUE!</v>
      </c>
      <c r="W490" t="e">
        <f>IF(ISTEXT(V490),"",SUM(V$12:V490))</f>
        <v>#VALUE!</v>
      </c>
      <c r="X490" t="str">
        <f>IF(OR(J490=Q490,ISTEXT(Y489),ISTEXT('Mortgage 1 Info Calcs'!$F$17)),"",IF(('Mortgage 1 Info Calcs'!F$18*12)&gt;C489+1,IF(C489='Mortgage 1 Info Calcs'!F$18*12,0,'Mortgage 1 Info Calcs'!F$19+Y490*('Mortgage 1 Info Calcs'!F$17)),'Mortgage 1 Info Calcs'!F$19))</f>
        <v/>
      </c>
      <c r="Y490" t="str">
        <f>IF(OR(ISERROR(J490-R490-M490),IF(ISERROR((J490-R490-M490)=0),"True",(J490-R490-M490)=0),ISTEXT('Mortgage 1 Info Calcs'!$K$4)),"",IF((J490&gt;(L490+M490)),(FV((G490/'Mortgage 1 Variables'!E$43),1,(L490+M490),-J490+Q490+'Mortgage 1 Info Calcs'!F$24,0))+Q490+'Mortgage 1 Info Calcs'!F$24+IF(I490&gt;0,0,-I490),""))</f>
        <v/>
      </c>
      <c r="Z490" s="67" t="e">
        <f>IF((FV(IF(G490=0,'Mortgage 1 Info Calcs'!F$8,G490)/12,1,PMT(IF(G490=0,'Mortgage 1 Info Calcs'!F$8,G490)/12,('Mortgage 1 Info Calcs'!F$9*12)-C489,-Z489,0),-Z489,0))&gt;0,(FV(IF(G490=0,'Mortgage 1 Info Calcs'!F$8,G490)/12,1,PMT(IF(G490=0,'Mortgage 1 Info Calcs'!F$8,G490)/12,('Mortgage 1 Info Calcs'!F$9*12)-C489,-Z489,0),-Z489,0)),0)</f>
        <v>#NUM!</v>
      </c>
      <c r="AA490" s="67" t="e">
        <f>IF(Z490&lt;=0,0,(IPMT(IF(G490=0,'Mortgage 1 Info Calcs'!F$8,G490)/12,1,('Mortgage 1 Info Calcs'!F$9*12)-C489,-Z489,0)))</f>
        <v>#NUM!</v>
      </c>
      <c r="AB490" s="67">
        <f>IF(C490&lt;('Mortgage 1 Info Calcs'!F$9*12),SUM(AA$12:AA490),0)</f>
        <v>0</v>
      </c>
      <c r="AC490" s="14">
        <v>479</v>
      </c>
      <c r="AD490" s="174">
        <f t="shared" si="41"/>
        <v>39.916666666666664</v>
      </c>
      <c r="AE490" s="174" t="str">
        <f>IF(Y490="","",IF(J$12+X490='Mortgage 2 Monthly calcs'!J$12+'Mortgage 2 Monthly calcs'!V490,"",IF(J$12+X490&gt;'Mortgage 2 Monthly calcs'!J$12+'Mortgage 2 Monthly calcs'!V490,IF(Y490+X490+'Mortgage 1 Info Calcs'!F$15&gt;'Mortgage 2 Monthly calcs'!W490+'Mortgage 2 Monthly calcs'!V490,"",C490),IF(Y490+X490&lt;'Mortgage 2 Monthly calcs'!W490+'Mortgage 2 Monthly calcs'!V490,"",C490))))</f>
        <v/>
      </c>
      <c r="AG490" s="16"/>
      <c r="AH490" s="16"/>
      <c r="AI490" s="15"/>
    </row>
    <row r="491" spans="2:35" ht="11.25" customHeight="1" x14ac:dyDescent="0.25">
      <c r="B491">
        <f t="shared" si="39"/>
        <v>40</v>
      </c>
      <c r="C491">
        <v>480</v>
      </c>
      <c r="D491">
        <f>D479+1</f>
        <v>40</v>
      </c>
      <c r="E491" t="str">
        <f t="shared" si="42"/>
        <v/>
      </c>
      <c r="F491" t="str">
        <f>VLOOKUP('Mortgage 1 Variables'!D$19,'Mortgage 1 Variables'!B$8:C$19,2)</f>
        <v>Oct</v>
      </c>
      <c r="G491">
        <f>IF(ISBLANK('Mortgage 1 Monthly Table'!G491),IF(OR(J491=Q491,ISTEXT(Y490),ISTEXT('Mortgage 1 Info Calcs'!$K$4)),0,IF(('Mortgage 1 Info Calcs'!F$7*12)&gt;C490,G490,IF(C490='Mortgage 1 Info Calcs'!F$7*12,'Mortgage 1 Info Calcs'!F$8,G490))),'Mortgage 1 Monthly Table'!G491)</f>
        <v>0</v>
      </c>
      <c r="H491" t="e">
        <f>((PMT(G491/'Mortgage 1 Variables'!E$43,('Mortgage 1 Info Calcs'!F$9*'Mortgage 1 Variables'!E$43)-C490,-J491,0)))</f>
        <v>#VALUE!</v>
      </c>
      <c r="I491">
        <f>IF(OR(ISERROR(((IPMT(G491/'Mortgage 1 Variables'!E$43,1,'Mortgage 1 Info Calcs'!F$9*'Mortgage 1 Variables'!E$43,-J491+Q491+'Mortgage 1 Info Calcs'!F$24,IF('Mortgage 1 Info Calcs'!F$5="Interest Only",-J491+Q491+'Mortgage 1 Info Calcs'!F$24,0))))),(((IPMT(G491/'Mortgage 1 Variables'!E$43,1,'Mortgage 1 Info Calcs'!F$9*'Mortgage 1 Variables'!E$43,-J$12,-J$12)))=0)),0,((IPMT(G491/'Mortgage 1 Variables'!E$43,1,'Mortgage 1 Info Calcs'!F$9*'Mortgage 1 Variables'!E$43,-J491+Q491+'Mortgage 1 Info Calcs'!F$24,IF('Mortgage 1 Info Calcs'!F$5="Interest Only",-J491+Q491+'Mortgage 1 Info Calcs'!F$24,0)))))</f>
        <v>0</v>
      </c>
      <c r="J491" t="str">
        <f>IF(Y490&gt;0,IF(ISTEXT('Mortgage 1 Info Calcs'!K$4),"0",IF(ISTEXT(Y490),Y490,Y490+(IF(ISTEXT(K491),0,K491)))),0)</f>
        <v/>
      </c>
      <c r="K491">
        <f>IF(ISBLANK('Mortgage 1 Monthly Table'!L491),0,'Mortgage 1 Monthly Table'!L491)</f>
        <v>0</v>
      </c>
      <c r="L491" t="e">
        <f>IF(ISBLANK('Mortgage 1 Monthly Table'!N491),IF('Mortgage 1 Info Calcs'!F$13="Calculated",IF('Mortgage 1 Info Calcs'!F$22="Keep Same",IF('Mortgage 1 Info Calcs'!F$5="Interest Only",IF(OR(I491&gt;L490,J491=""),I491,IF(J491&lt;L490,IF(J491&lt;L490,J491+I491,IF(L490+M490&gt;J491,L490+I491,L490)),IF(L490+M490&gt;J491,L490+I491,L490))),IF(H491&gt;L490,H491,IF(J491&gt;L490,IF(L490+M490&gt;J491,L490+I491,L490),J491+S491))),IF('Mortgage 1 Info Calcs'!F$5="Interest Only",'Mortgage 1 Monthly Calcs'!I491,'Mortgage 1 Monthly Calcs'!H491)),'Mortgage 1 Monthly Calcs'!L490),'Mortgage 1 Monthly Table'!N491)</f>
        <v>#VALUE!</v>
      </c>
      <c r="M491" t="str">
        <f>IF(ISBLANK('Mortgage 1 Monthly Table'!P491),IF(N490&gt;J491,IF(J491&gt;L490,J491-L490,0),IF(OR(OR(Y490&lt;0,ISTEXT(Y490)),ISTEXT('Mortgage 1 Info Calcs'!$K$4)),"",'Mortgage 1 Info Calcs'!F$21)),'Mortgage 1 Monthly Table'!P491)</f>
        <v/>
      </c>
      <c r="N491" t="str">
        <f t="shared" si="40"/>
        <v/>
      </c>
      <c r="O491" t="str">
        <f>IF(OR(OR(Y490&lt;0,ISTEXT(Y490)),ISTEXT('Mortgage 1 Info Calcs'!$K$4)),"",(O490+M491))</f>
        <v/>
      </c>
      <c r="P491">
        <f>IF(ISBLANK('Mortgage 1 Monthly Table'!T491),IF(ISTEXT(J491),0,IF(OR(Y490&lt;Q490,AND(Y490&lt;0,NOT(ISTEXT(Y490))),ISTEXT('Mortgage 1 Info Calcs'!$K$4)),IF(-Y490&gt;P490,-Y490,Y490-Q490),IF(J491="",0,'Mortgage 1 Info Calcs'!F$26))),'Mortgage 1 Monthly Table'!T491)</f>
        <v>0</v>
      </c>
      <c r="Q491" t="str">
        <f>IF(OR(OR(Y490&lt;0,ISTEXT(Y490)),ISTEXT('Mortgage 1 Info Calcs'!$K$4)),"",IF(O491&lt;0,Q490,(Q490+P491)))</f>
        <v/>
      </c>
      <c r="R491" t="str">
        <f>IF(OR(ISERROR(L491-S491),ISTEXT('Mortgage 1 Info Calcs'!$K$4)),"",L491-S491+M491)</f>
        <v/>
      </c>
      <c r="S491">
        <f>IF(OR(IF(ISERROR(ROUND((J491-Q491-'Mortgage 1 Info Calcs'!F$24)*(G491/12),2)),0,(J491-O491-Q491-'Mortgage 1 Info Calcs'!F$24)*(G491/12)),,,ISTEXT('Mortgage 1 Info Calcs'!K$4)),IF(((J491-Q491-'Mortgage 1 Info Calcs'!F$24)*(G491/12))&gt;0,((J491-Q491-'Mortgage 1 Info Calcs'!F$24)*(G491/12)),0),0)</f>
        <v>0</v>
      </c>
      <c r="T491" t="str">
        <f>IF(OR(ISERROR(SUM(R$12:R491)),(ISTEXT(T490)),(T490=(SUM(R$12:R491)))),"",SUM(R$12:R491))</f>
        <v/>
      </c>
      <c r="U491">
        <f>SUM(S$12:S491)</f>
        <v>93290.420445652606</v>
      </c>
      <c r="V491" t="e">
        <f>IF(ISBLANK('Mortgage 1 Info Calcs'!F$28),"",IF((O491+Q491)&gt;0,((O491+Q491)*G491/12)-((O491+Q491)*(('Mortgage 1 Info Calcs'!F$28)-('Mortgage 1 Info Calcs'!F$28*'Mortgage 1 Info Calcs'!G$29))/12),""))</f>
        <v>#VALUE!</v>
      </c>
      <c r="W491" t="e">
        <f>IF(ISTEXT(V491),"",SUM(V$12:V491))</f>
        <v>#VALUE!</v>
      </c>
      <c r="X491" t="str">
        <f>IF(OR(J491=Q491,ISTEXT(Y490),ISTEXT('Mortgage 1 Info Calcs'!$F$17)),"",IF(('Mortgage 1 Info Calcs'!F$18*12)&gt;C490+1,IF(C490='Mortgage 1 Info Calcs'!F$18*12,0,'Mortgage 1 Info Calcs'!F$19+Y491*('Mortgage 1 Info Calcs'!F$17)),'Mortgage 1 Info Calcs'!F$19))</f>
        <v/>
      </c>
      <c r="Y491" t="str">
        <f>IF(OR(ISERROR(J491-R491-M491),IF(ISERROR((J491-R491-M491)=0),"True",(J491-R491-M491)=0),ISTEXT('Mortgage 1 Info Calcs'!$K$4)),"",IF((J491&gt;(L491+M491)),(FV((G491/'Mortgage 1 Variables'!E$43),1,(L491+M491),-J491+Q491+'Mortgage 1 Info Calcs'!F$24,0))+Q491+'Mortgage 1 Info Calcs'!F$24+IF(I491&gt;0,0,-I491),""))</f>
        <v/>
      </c>
      <c r="Z491" s="67" t="e">
        <f>IF((FV(IF(G491=0,'Mortgage 1 Info Calcs'!F$8,G491)/12,1,PMT(IF(G491=0,'Mortgage 1 Info Calcs'!F$8,G491)/12,('Mortgage 1 Info Calcs'!F$9*12)-C490,-Z490,0),-Z490,0))&gt;0,(FV(IF(G491=0,'Mortgage 1 Info Calcs'!F$8,G491)/12,1,PMT(IF(G491=0,'Mortgage 1 Info Calcs'!F$8,G491)/12,('Mortgage 1 Info Calcs'!F$9*12)-C490,-Z490,0),-Z490,0)),0)</f>
        <v>#NUM!</v>
      </c>
      <c r="AA491" s="67" t="e">
        <f>IF(Z491&lt;=0,0,(IPMT(IF(G491=0,'Mortgage 1 Info Calcs'!F$8,G491)/12,1,('Mortgage 1 Info Calcs'!F$9*12)-C490,-Z490,0)))</f>
        <v>#NUM!</v>
      </c>
      <c r="AB491" s="67">
        <f>IF(C491&lt;('Mortgage 1 Info Calcs'!F$9*12),SUM(AA$12:AA491),0)</f>
        <v>0</v>
      </c>
      <c r="AC491" s="14">
        <v>480</v>
      </c>
      <c r="AD491" s="174">
        <f t="shared" si="41"/>
        <v>40</v>
      </c>
      <c r="AE491" s="174" t="str">
        <f>IF(Y491="","",IF(J$12+X491='Mortgage 2 Monthly calcs'!J$12+'Mortgage 2 Monthly calcs'!V491,"",IF(J$12+X491&gt;'Mortgage 2 Monthly calcs'!J$12+'Mortgage 2 Monthly calcs'!V491,IF(Y491+X491+'Mortgage 1 Info Calcs'!F$15&gt;'Mortgage 2 Monthly calcs'!W491+'Mortgage 2 Monthly calcs'!V491,"",C491),IF(Y491+X491&lt;'Mortgage 2 Monthly calcs'!W491+'Mortgage 2 Monthly calcs'!V491,"",C491))))</f>
        <v/>
      </c>
      <c r="AG491" s="16"/>
      <c r="AH491" s="16"/>
      <c r="AI491" s="15"/>
    </row>
    <row r="492" spans="2:35" ht="11.25" customHeight="1" x14ac:dyDescent="0.25">
      <c r="B492">
        <f t="shared" si="39"/>
        <v>40.083333333333336</v>
      </c>
      <c r="C492">
        <v>481</v>
      </c>
      <c r="E492" t="str">
        <f t="shared" si="42"/>
        <v/>
      </c>
      <c r="F492" t="str">
        <f>VLOOKUP('Mortgage 1 Variables'!D$8,'Mortgage 1 Variables'!B$8:C$19,2)</f>
        <v>Nov</v>
      </c>
      <c r="G492">
        <f>IF(ISBLANK('Mortgage 1 Monthly Table'!G492),IF(OR(J492=Q492,ISTEXT(Y491),ISTEXT('Mortgage 1 Info Calcs'!$K$4)),0,IF(('Mortgage 1 Info Calcs'!F$7*12)&gt;C491,G491,IF(C491='Mortgage 1 Info Calcs'!F$7*12,'Mortgage 1 Info Calcs'!F$8,G491))),'Mortgage 1 Monthly Table'!G492)</f>
        <v>0</v>
      </c>
      <c r="H492" t="e">
        <f>((PMT(G492/'Mortgage 1 Variables'!E$43,('Mortgage 1 Info Calcs'!F$9*'Mortgage 1 Variables'!E$43)-C491,-J492,0)))</f>
        <v>#VALUE!</v>
      </c>
      <c r="I492">
        <f>IF(OR(ISERROR(((IPMT(G492/'Mortgage 1 Variables'!E$43,1,'Mortgage 1 Info Calcs'!F$9*'Mortgage 1 Variables'!E$43,-J492+Q492+'Mortgage 1 Info Calcs'!F$24,IF('Mortgage 1 Info Calcs'!F$5="Interest Only",-J492+Q492+'Mortgage 1 Info Calcs'!F$24,0))))),(((IPMT(G492/'Mortgage 1 Variables'!E$43,1,'Mortgage 1 Info Calcs'!F$9*'Mortgage 1 Variables'!E$43,-J$12,-J$12)))=0)),0,((IPMT(G492/'Mortgage 1 Variables'!E$43,1,'Mortgage 1 Info Calcs'!F$9*'Mortgage 1 Variables'!E$43,-J492+Q492+'Mortgage 1 Info Calcs'!F$24,IF('Mortgage 1 Info Calcs'!F$5="Interest Only",-J492+Q492+'Mortgage 1 Info Calcs'!F$24,0)))))</f>
        <v>0</v>
      </c>
      <c r="J492" t="str">
        <f>IF(Y491&gt;0,IF(ISTEXT('Mortgage 1 Info Calcs'!K$4),"0",IF(ISTEXT(Y491),Y491,Y491+(IF(ISTEXT(K492),0,K492)))),0)</f>
        <v/>
      </c>
      <c r="K492">
        <f>IF(ISBLANK('Mortgage 1 Monthly Table'!L492),0,'Mortgage 1 Monthly Table'!L492)</f>
        <v>0</v>
      </c>
      <c r="L492" t="e">
        <f>IF(ISBLANK('Mortgage 1 Monthly Table'!N492),IF('Mortgage 1 Info Calcs'!F$13="Calculated",IF('Mortgage 1 Info Calcs'!F$22="Keep Same",IF('Mortgage 1 Info Calcs'!F$5="Interest Only",IF(OR(I492&gt;L491,J492=""),I492,IF(J492&lt;L491,IF(J492&lt;L491,J492+I492,IF(L491+M491&gt;J492,L491+I492,L491)),IF(L491+M491&gt;J492,L491+I492,L491))),IF(H492&gt;L491,H492,IF(J492&gt;L491,IF(L491+M491&gt;J492,L491+I492,L491),J492+S492))),IF('Mortgage 1 Info Calcs'!F$5="Interest Only",'Mortgage 1 Monthly Calcs'!I492,'Mortgage 1 Monthly Calcs'!H492)),'Mortgage 1 Monthly Calcs'!L491),'Mortgage 1 Monthly Table'!N492)</f>
        <v>#VALUE!</v>
      </c>
      <c r="M492" t="str">
        <f>IF(ISBLANK('Mortgage 1 Monthly Table'!P492),IF(N491&gt;J492,IF(J492&gt;L491,J492-L491,0),IF(OR(OR(Y491&lt;0,ISTEXT(Y491)),ISTEXT('Mortgage 1 Info Calcs'!$K$4)),"",'Mortgage 1 Info Calcs'!F$21)),'Mortgage 1 Monthly Table'!P492)</f>
        <v/>
      </c>
      <c r="N492" t="str">
        <f t="shared" si="40"/>
        <v/>
      </c>
      <c r="O492" t="str">
        <f>IF(OR(OR(Y491&lt;0,ISTEXT(Y491)),ISTEXT('Mortgage 1 Info Calcs'!$K$4)),"",(O491+M492))</f>
        <v/>
      </c>
      <c r="P492">
        <f>IF(ISBLANK('Mortgage 1 Monthly Table'!T492),IF(ISTEXT(J492),0,IF(OR(Y491&lt;Q491,AND(Y491&lt;0,NOT(ISTEXT(Y491))),ISTEXT('Mortgage 1 Info Calcs'!$K$4)),IF(-Y491&gt;P491,-Y491,Y491-Q491),IF(J492="",0,'Mortgage 1 Info Calcs'!F$26))),'Mortgage 1 Monthly Table'!T492)</f>
        <v>0</v>
      </c>
      <c r="Q492" t="str">
        <f>IF(OR(OR(Y491&lt;0,ISTEXT(Y491)),ISTEXT('Mortgage 1 Info Calcs'!$K$4)),"",IF(O492&lt;0,Q491,(Q491+P492)))</f>
        <v/>
      </c>
      <c r="R492" t="str">
        <f>IF(OR(ISERROR(L492-S492),ISTEXT('Mortgage 1 Info Calcs'!$K$4)),"",L492-S492+M492)</f>
        <v/>
      </c>
      <c r="S492">
        <f>IF(OR(IF(ISERROR(ROUND((J492-Q492-'Mortgage 1 Info Calcs'!F$24)*(G492/12),2)),0,(J492-O492-Q492-'Mortgage 1 Info Calcs'!F$24)*(G492/12)),,,ISTEXT('Mortgage 1 Info Calcs'!K$4)),IF(((J492-Q492-'Mortgage 1 Info Calcs'!F$24)*(G492/12))&gt;0,((J492-Q492-'Mortgage 1 Info Calcs'!F$24)*(G492/12)),0),0)</f>
        <v>0</v>
      </c>
      <c r="T492" t="str">
        <f>IF(OR(ISERROR(SUM(R$12:R492)),(ISTEXT(T491)),(T491=(SUM(R$12:R492)))),"",SUM(R$12:R492))</f>
        <v/>
      </c>
      <c r="U492">
        <f>SUM(S$12:S492)</f>
        <v>93290.420445652606</v>
      </c>
      <c r="V492" t="e">
        <f>IF(ISBLANK('Mortgage 1 Info Calcs'!F$28),"",IF((O492+Q492)&gt;0,((O492+Q492)*G492/12)-((O492+Q492)*(('Mortgage 1 Info Calcs'!F$28)-('Mortgage 1 Info Calcs'!F$28*'Mortgage 1 Info Calcs'!G$29))/12),""))</f>
        <v>#VALUE!</v>
      </c>
      <c r="W492" t="e">
        <f>IF(ISTEXT(V492),"",SUM(V$12:V492))</f>
        <v>#VALUE!</v>
      </c>
      <c r="X492" t="str">
        <f>IF(OR(J492=Q492,ISTEXT(Y491),ISTEXT('Mortgage 1 Info Calcs'!$F$17)),"",IF(('Mortgage 1 Info Calcs'!F$18*12)&gt;C491+1,IF(C491='Mortgage 1 Info Calcs'!F$18*12,0,'Mortgage 1 Info Calcs'!F$19+Y492*('Mortgage 1 Info Calcs'!F$17)),'Mortgage 1 Info Calcs'!F$19))</f>
        <v/>
      </c>
      <c r="Y492" t="str">
        <f>IF(OR(ISERROR(J492-R492-M492),IF(ISERROR((J492-R492-M492)=0),"True",(J492-R492-M492)=0),ISTEXT('Mortgage 1 Info Calcs'!$K$4)),"",IF((J492&gt;(L492+M492)),(FV((G492/'Mortgage 1 Variables'!E$43),1,(L492+M492),-J492+Q492+'Mortgage 1 Info Calcs'!F$24,0))+Q492+'Mortgage 1 Info Calcs'!F$24+IF(I492&gt;0,0,-I492),""))</f>
        <v/>
      </c>
      <c r="Z492" s="67" t="e">
        <f>IF((FV(IF(G492=0,'Mortgage 1 Info Calcs'!F$8,G492)/12,1,PMT(IF(G492=0,'Mortgage 1 Info Calcs'!F$8,G492)/12,('Mortgage 1 Info Calcs'!F$9*12)-C491,-Z491,0),-Z491,0))&gt;0,(FV(IF(G492=0,'Mortgage 1 Info Calcs'!F$8,G492)/12,1,PMT(IF(G492=0,'Mortgage 1 Info Calcs'!F$8,G492)/12,('Mortgage 1 Info Calcs'!F$9*12)-C491,-Z491,0),-Z491,0)),0)</f>
        <v>#NUM!</v>
      </c>
      <c r="AA492" s="67" t="e">
        <f>IF(Z492&lt;=0,0,(IPMT(IF(G492=0,'Mortgage 1 Info Calcs'!F$8,G492)/12,1,('Mortgage 1 Info Calcs'!F$9*12)-C491,-Z491,0)))</f>
        <v>#NUM!</v>
      </c>
      <c r="AB492" s="67">
        <f>IF(C492&lt;('Mortgage 1 Info Calcs'!F$9*12),SUM(AA$12:AA492),0)</f>
        <v>0</v>
      </c>
      <c r="AC492" s="14">
        <v>481</v>
      </c>
      <c r="AD492" s="174">
        <f t="shared" si="41"/>
        <v>40.083333333333336</v>
      </c>
      <c r="AE492" s="174" t="str">
        <f>IF(Y492="","",IF(J$12+X492='Mortgage 2 Monthly calcs'!J$12+'Mortgage 2 Monthly calcs'!V492,"",IF(J$12+X492&gt;'Mortgage 2 Monthly calcs'!J$12+'Mortgage 2 Monthly calcs'!V492,IF(Y492+X492+'Mortgage 1 Info Calcs'!F$15&gt;'Mortgage 2 Monthly calcs'!W492+'Mortgage 2 Monthly calcs'!V492,"",C492),IF(Y492+X492&lt;'Mortgage 2 Monthly calcs'!W492+'Mortgage 2 Monthly calcs'!V492,"",C492))))</f>
        <v/>
      </c>
      <c r="AG492" s="16"/>
      <c r="AH492" s="16"/>
      <c r="AI492" s="15"/>
    </row>
    <row r="493" spans="2:35" ht="11.25" customHeight="1" x14ac:dyDescent="0.25">
      <c r="B493">
        <f t="shared" si="39"/>
        <v>40.166666666666664</v>
      </c>
      <c r="C493">
        <v>482</v>
      </c>
      <c r="E493" t="str">
        <f t="shared" si="42"/>
        <v/>
      </c>
      <c r="F493" t="str">
        <f>VLOOKUP('Mortgage 1 Variables'!D$9,'Mortgage 1 Variables'!B$8:C$19,2)</f>
        <v>Dec</v>
      </c>
      <c r="G493">
        <f>IF(ISBLANK('Mortgage 1 Monthly Table'!G493),IF(OR(J493=Q493,ISTEXT(Y492),ISTEXT('Mortgage 1 Info Calcs'!$K$4)),0,IF(('Mortgage 1 Info Calcs'!F$7*12)&gt;C492,G492,IF(C492='Mortgage 1 Info Calcs'!F$7*12,'Mortgage 1 Info Calcs'!F$8,G492))),'Mortgage 1 Monthly Table'!G493)</f>
        <v>0</v>
      </c>
      <c r="H493" t="e">
        <f>((PMT(G493/'Mortgage 1 Variables'!E$43,('Mortgage 1 Info Calcs'!F$9*'Mortgage 1 Variables'!E$43)-C492,-J493,0)))</f>
        <v>#VALUE!</v>
      </c>
      <c r="I493">
        <f>IF(OR(ISERROR(((IPMT(G493/'Mortgage 1 Variables'!E$43,1,'Mortgage 1 Info Calcs'!F$9*'Mortgage 1 Variables'!E$43,-J493+Q493+'Mortgage 1 Info Calcs'!F$24,IF('Mortgage 1 Info Calcs'!F$5="Interest Only",-J493+Q493+'Mortgage 1 Info Calcs'!F$24,0))))),(((IPMT(G493/'Mortgage 1 Variables'!E$43,1,'Mortgage 1 Info Calcs'!F$9*'Mortgage 1 Variables'!E$43,-J$12,-J$12)))=0)),0,((IPMT(G493/'Mortgage 1 Variables'!E$43,1,'Mortgage 1 Info Calcs'!F$9*'Mortgage 1 Variables'!E$43,-J493+Q493+'Mortgage 1 Info Calcs'!F$24,IF('Mortgage 1 Info Calcs'!F$5="Interest Only",-J493+Q493+'Mortgage 1 Info Calcs'!F$24,0)))))</f>
        <v>0</v>
      </c>
      <c r="J493" t="str">
        <f>IF(Y492&gt;0,IF(ISTEXT('Mortgage 1 Info Calcs'!K$4),"0",IF(ISTEXT(Y492),Y492,Y492+(IF(ISTEXT(K493),0,K493)))),0)</f>
        <v/>
      </c>
      <c r="K493">
        <f>IF(ISBLANK('Mortgage 1 Monthly Table'!L493),0,'Mortgage 1 Monthly Table'!L493)</f>
        <v>0</v>
      </c>
      <c r="L493" t="e">
        <f>IF(ISBLANK('Mortgage 1 Monthly Table'!N493),IF('Mortgage 1 Info Calcs'!F$13="Calculated",IF('Mortgage 1 Info Calcs'!F$22="Keep Same",IF('Mortgage 1 Info Calcs'!F$5="Interest Only",IF(OR(I493&gt;L492,J493=""),I493,IF(J493&lt;L492,IF(J493&lt;L492,J493+I493,IF(L492+M492&gt;J493,L492+I493,L492)),IF(L492+M492&gt;J493,L492+I493,L492))),IF(H493&gt;L492,H493,IF(J493&gt;L492,IF(L492+M492&gt;J493,L492+I493,L492),J493+S493))),IF('Mortgage 1 Info Calcs'!F$5="Interest Only",'Mortgage 1 Monthly Calcs'!I493,'Mortgage 1 Monthly Calcs'!H493)),'Mortgage 1 Monthly Calcs'!L492),'Mortgage 1 Monthly Table'!N493)</f>
        <v>#VALUE!</v>
      </c>
      <c r="M493" t="str">
        <f>IF(ISBLANK('Mortgage 1 Monthly Table'!P493),IF(N492&gt;J493,IF(J493&gt;L492,J493-L492,0),IF(OR(OR(Y492&lt;0,ISTEXT(Y492)),ISTEXT('Mortgage 1 Info Calcs'!$K$4)),"",'Mortgage 1 Info Calcs'!F$21)),'Mortgage 1 Monthly Table'!P493)</f>
        <v/>
      </c>
      <c r="N493" t="str">
        <f t="shared" si="40"/>
        <v/>
      </c>
      <c r="O493" t="str">
        <f>IF(OR(OR(Y492&lt;0,ISTEXT(Y492)),ISTEXT('Mortgage 1 Info Calcs'!$K$4)),"",(O492+M493))</f>
        <v/>
      </c>
      <c r="P493">
        <f>IF(ISBLANK('Mortgage 1 Monthly Table'!T493),IF(ISTEXT(J493),0,IF(OR(Y492&lt;Q492,AND(Y492&lt;0,NOT(ISTEXT(Y492))),ISTEXT('Mortgage 1 Info Calcs'!$K$4)),IF(-Y492&gt;P492,-Y492,Y492-Q492),IF(J493="",0,'Mortgage 1 Info Calcs'!F$26))),'Mortgage 1 Monthly Table'!T493)</f>
        <v>0</v>
      </c>
      <c r="Q493" t="str">
        <f>IF(OR(OR(Y492&lt;0,ISTEXT(Y492)),ISTEXT('Mortgage 1 Info Calcs'!$K$4)),"",IF(O493&lt;0,Q492,(Q492+P493)))</f>
        <v/>
      </c>
      <c r="R493" t="str">
        <f>IF(OR(ISERROR(L493-S493),ISTEXT('Mortgage 1 Info Calcs'!$K$4)),"",L493-S493+M493)</f>
        <v/>
      </c>
      <c r="S493">
        <f>IF(OR(IF(ISERROR(ROUND((J493-Q493-'Mortgage 1 Info Calcs'!F$24)*(G493/12),2)),0,(J493-O493-Q493-'Mortgage 1 Info Calcs'!F$24)*(G493/12)),,,ISTEXT('Mortgage 1 Info Calcs'!K$4)),IF(((J493-Q493-'Mortgage 1 Info Calcs'!F$24)*(G493/12))&gt;0,((J493-Q493-'Mortgage 1 Info Calcs'!F$24)*(G493/12)),0),0)</f>
        <v>0</v>
      </c>
      <c r="T493" t="str">
        <f>IF(OR(ISERROR(SUM(R$12:R493)),(ISTEXT(T492)),(T492=(SUM(R$12:R493)))),"",SUM(R$12:R493))</f>
        <v/>
      </c>
      <c r="U493">
        <f>SUM(S$12:S493)</f>
        <v>93290.420445652606</v>
      </c>
      <c r="V493" t="e">
        <f>IF(ISBLANK('Mortgage 1 Info Calcs'!F$28),"",IF((O493+Q493)&gt;0,((O493+Q493)*G493/12)-((O493+Q493)*(('Mortgage 1 Info Calcs'!F$28)-('Mortgage 1 Info Calcs'!F$28*'Mortgage 1 Info Calcs'!G$29))/12),""))</f>
        <v>#VALUE!</v>
      </c>
      <c r="W493" t="e">
        <f>IF(ISTEXT(V493),"",SUM(V$12:V493))</f>
        <v>#VALUE!</v>
      </c>
      <c r="X493" t="str">
        <f>IF(OR(J493=Q493,ISTEXT(Y492),ISTEXT('Mortgage 1 Info Calcs'!$F$17)),"",IF(('Mortgage 1 Info Calcs'!F$18*12)&gt;C492+1,IF(C492='Mortgage 1 Info Calcs'!F$18*12,0,'Mortgage 1 Info Calcs'!F$19+Y493*('Mortgage 1 Info Calcs'!F$17)),'Mortgage 1 Info Calcs'!F$19))</f>
        <v/>
      </c>
      <c r="Y493" t="str">
        <f>IF(OR(ISERROR(J493-R493-M493),IF(ISERROR((J493-R493-M493)=0),"True",(J493-R493-M493)=0),ISTEXT('Mortgage 1 Info Calcs'!$K$4)),"",IF((J493&gt;(L493+M493)),(FV((G493/'Mortgage 1 Variables'!E$43),1,(L493+M493),-J493+Q493+'Mortgage 1 Info Calcs'!F$24,0))+Q493+'Mortgage 1 Info Calcs'!F$24+IF(I493&gt;0,0,-I493),""))</f>
        <v/>
      </c>
      <c r="Z493" s="67" t="e">
        <f>IF((FV(IF(G493=0,'Mortgage 1 Info Calcs'!F$8,G493)/12,1,PMT(IF(G493=0,'Mortgage 1 Info Calcs'!F$8,G493)/12,('Mortgage 1 Info Calcs'!F$9*12)-C492,-Z492,0),-Z492,0))&gt;0,(FV(IF(G493=0,'Mortgage 1 Info Calcs'!F$8,G493)/12,1,PMT(IF(G493=0,'Mortgage 1 Info Calcs'!F$8,G493)/12,('Mortgage 1 Info Calcs'!F$9*12)-C492,-Z492,0),-Z492,0)),0)</f>
        <v>#NUM!</v>
      </c>
      <c r="AA493" s="67" t="e">
        <f>IF(Z493&lt;=0,0,(IPMT(IF(G493=0,'Mortgage 1 Info Calcs'!F$8,G493)/12,1,('Mortgage 1 Info Calcs'!F$9*12)-C492,-Z492,0)))</f>
        <v>#NUM!</v>
      </c>
      <c r="AB493" s="67">
        <f>IF(C493&lt;('Mortgage 1 Info Calcs'!F$9*12),SUM(AA$12:AA493),0)</f>
        <v>0</v>
      </c>
      <c r="AC493" s="14">
        <v>482</v>
      </c>
      <c r="AD493" s="174">
        <f t="shared" si="41"/>
        <v>40.166666666666664</v>
      </c>
      <c r="AE493" s="174" t="str">
        <f>IF(Y493="","",IF(J$12+X493='Mortgage 2 Monthly calcs'!J$12+'Mortgage 2 Monthly calcs'!V493,"",IF(J$12+X493&gt;'Mortgage 2 Monthly calcs'!J$12+'Mortgage 2 Monthly calcs'!V493,IF(Y493+X493+'Mortgage 1 Info Calcs'!F$15&gt;'Mortgage 2 Monthly calcs'!W493+'Mortgage 2 Monthly calcs'!V493,"",C493),IF(Y493+X493&lt;'Mortgage 2 Monthly calcs'!W493+'Mortgage 2 Monthly calcs'!V493,"",C493))))</f>
        <v/>
      </c>
      <c r="AG493" s="16"/>
      <c r="AH493" s="16"/>
      <c r="AI493" s="15"/>
    </row>
    <row r="494" spans="2:35" ht="11.25" customHeight="1" x14ac:dyDescent="0.25">
      <c r="B494">
        <f t="shared" si="39"/>
        <v>40.25</v>
      </c>
      <c r="C494">
        <v>483</v>
      </c>
      <c r="E494">
        <f t="shared" si="42"/>
        <v>2050</v>
      </c>
      <c r="F494" t="str">
        <f>VLOOKUP('Mortgage 1 Variables'!D$10,'Mortgage 1 Variables'!B$8:C$19,2)</f>
        <v>Jan</v>
      </c>
      <c r="G494">
        <f>IF(ISBLANK('Mortgage 1 Monthly Table'!G494),IF(OR(J494=Q494,ISTEXT(Y493),ISTEXT('Mortgage 1 Info Calcs'!$K$4)),0,IF(('Mortgage 1 Info Calcs'!F$7*12)&gt;C493,G493,IF(C493='Mortgage 1 Info Calcs'!F$7*12,'Mortgage 1 Info Calcs'!F$8,G493))),'Mortgage 1 Monthly Table'!G494)</f>
        <v>0</v>
      </c>
      <c r="H494" t="e">
        <f>((PMT(G494/'Mortgage 1 Variables'!E$43,('Mortgage 1 Info Calcs'!F$9*'Mortgage 1 Variables'!E$43)-C493,-J494,0)))</f>
        <v>#VALUE!</v>
      </c>
      <c r="I494">
        <f>IF(OR(ISERROR(((IPMT(G494/'Mortgage 1 Variables'!E$43,1,'Mortgage 1 Info Calcs'!F$9*'Mortgage 1 Variables'!E$43,-J494+Q494+'Mortgage 1 Info Calcs'!F$24,IF('Mortgage 1 Info Calcs'!F$5="Interest Only",-J494+Q494+'Mortgage 1 Info Calcs'!F$24,0))))),(((IPMT(G494/'Mortgage 1 Variables'!E$43,1,'Mortgage 1 Info Calcs'!F$9*'Mortgage 1 Variables'!E$43,-J$12,-J$12)))=0)),0,((IPMT(G494/'Mortgage 1 Variables'!E$43,1,'Mortgage 1 Info Calcs'!F$9*'Mortgage 1 Variables'!E$43,-J494+Q494+'Mortgage 1 Info Calcs'!F$24,IF('Mortgage 1 Info Calcs'!F$5="Interest Only",-J494+Q494+'Mortgage 1 Info Calcs'!F$24,0)))))</f>
        <v>0</v>
      </c>
      <c r="J494" t="str">
        <f>IF(Y493&gt;0,IF(ISTEXT('Mortgage 1 Info Calcs'!K$4),"0",IF(ISTEXT(Y493),Y493,Y493+(IF(ISTEXT(K494),0,K494)))),0)</f>
        <v/>
      </c>
      <c r="K494">
        <f>IF(ISBLANK('Mortgage 1 Monthly Table'!L494),0,'Mortgage 1 Monthly Table'!L494)</f>
        <v>0</v>
      </c>
      <c r="L494" t="e">
        <f>IF(ISBLANK('Mortgage 1 Monthly Table'!N494),IF('Mortgage 1 Info Calcs'!F$13="Calculated",IF('Mortgage 1 Info Calcs'!F$22="Keep Same",IF('Mortgage 1 Info Calcs'!F$5="Interest Only",IF(OR(I494&gt;L493,J494=""),I494,IF(J494&lt;L493,IF(J494&lt;L493,J494+I494,IF(L493+M493&gt;J494,L493+I494,L493)),IF(L493+M493&gt;J494,L493+I494,L493))),IF(H494&gt;L493,H494,IF(J494&gt;L493,IF(L493+M493&gt;J494,L493+I494,L493),J494+S494))),IF('Mortgage 1 Info Calcs'!F$5="Interest Only",'Mortgage 1 Monthly Calcs'!I494,'Mortgage 1 Monthly Calcs'!H494)),'Mortgage 1 Monthly Calcs'!L493),'Mortgage 1 Monthly Table'!N494)</f>
        <v>#VALUE!</v>
      </c>
      <c r="M494" t="str">
        <f>IF(ISBLANK('Mortgage 1 Monthly Table'!P494),IF(N493&gt;J494,IF(J494&gt;L493,J494-L493,0),IF(OR(OR(Y493&lt;0,ISTEXT(Y493)),ISTEXT('Mortgage 1 Info Calcs'!$K$4)),"",'Mortgage 1 Info Calcs'!F$21)),'Mortgage 1 Monthly Table'!P494)</f>
        <v/>
      </c>
      <c r="N494" t="str">
        <f t="shared" si="40"/>
        <v/>
      </c>
      <c r="O494" t="str">
        <f>IF(OR(OR(Y493&lt;0,ISTEXT(Y493)),ISTEXT('Mortgage 1 Info Calcs'!$K$4)),"",(O493+M494))</f>
        <v/>
      </c>
      <c r="P494">
        <f>IF(ISBLANK('Mortgage 1 Monthly Table'!T494),IF(ISTEXT(J494),0,IF(OR(Y493&lt;Q493,AND(Y493&lt;0,NOT(ISTEXT(Y493))),ISTEXT('Mortgage 1 Info Calcs'!$K$4)),IF(-Y493&gt;P493,-Y493,Y493-Q493),IF(J494="",0,'Mortgage 1 Info Calcs'!F$26))),'Mortgage 1 Monthly Table'!T494)</f>
        <v>0</v>
      </c>
      <c r="Q494" t="str">
        <f>IF(OR(OR(Y493&lt;0,ISTEXT(Y493)),ISTEXT('Mortgage 1 Info Calcs'!$K$4)),"",IF(O494&lt;0,Q493,(Q493+P494)))</f>
        <v/>
      </c>
      <c r="R494" t="str">
        <f>IF(OR(ISERROR(L494-S494),ISTEXT('Mortgage 1 Info Calcs'!$K$4)),"",L494-S494+M494)</f>
        <v/>
      </c>
      <c r="S494">
        <f>IF(OR(IF(ISERROR(ROUND((J494-Q494-'Mortgage 1 Info Calcs'!F$24)*(G494/12),2)),0,(J494-O494-Q494-'Mortgage 1 Info Calcs'!F$24)*(G494/12)),,,ISTEXT('Mortgage 1 Info Calcs'!K$4)),IF(((J494-Q494-'Mortgage 1 Info Calcs'!F$24)*(G494/12))&gt;0,((J494-Q494-'Mortgage 1 Info Calcs'!F$24)*(G494/12)),0),0)</f>
        <v>0</v>
      </c>
      <c r="T494" t="str">
        <f>IF(OR(ISERROR(SUM(R$12:R494)),(ISTEXT(T493)),(T493=(SUM(R$12:R494)))),"",SUM(R$12:R494))</f>
        <v/>
      </c>
      <c r="U494">
        <f>SUM(S$12:S494)</f>
        <v>93290.420445652606</v>
      </c>
      <c r="V494" t="e">
        <f>IF(ISBLANK('Mortgage 1 Info Calcs'!F$28),"",IF((O494+Q494)&gt;0,((O494+Q494)*G494/12)-((O494+Q494)*(('Mortgage 1 Info Calcs'!F$28)-('Mortgage 1 Info Calcs'!F$28*'Mortgage 1 Info Calcs'!G$29))/12),""))</f>
        <v>#VALUE!</v>
      </c>
      <c r="W494" t="e">
        <f>IF(ISTEXT(V494),"",SUM(V$12:V494))</f>
        <v>#VALUE!</v>
      </c>
      <c r="X494" t="str">
        <f>IF(OR(J494=Q494,ISTEXT(Y493),ISTEXT('Mortgage 1 Info Calcs'!$F$17)),"",IF(('Mortgage 1 Info Calcs'!F$18*12)&gt;C493+1,IF(C493='Mortgage 1 Info Calcs'!F$18*12,0,'Mortgage 1 Info Calcs'!F$19+Y494*('Mortgage 1 Info Calcs'!F$17)),'Mortgage 1 Info Calcs'!F$19))</f>
        <v/>
      </c>
      <c r="Y494" t="str">
        <f>IF(OR(ISERROR(J494-R494-M494),IF(ISERROR((J494-R494-M494)=0),"True",(J494-R494-M494)=0),ISTEXT('Mortgage 1 Info Calcs'!$K$4)),"",IF((J494&gt;(L494+M494)),(FV((G494/'Mortgage 1 Variables'!E$43),1,(L494+M494),-J494+Q494+'Mortgage 1 Info Calcs'!F$24,0))+Q494+'Mortgage 1 Info Calcs'!F$24+IF(I494&gt;0,0,-I494),""))</f>
        <v/>
      </c>
      <c r="Z494" s="67" t="e">
        <f>IF((FV(IF(G494=0,'Mortgage 1 Info Calcs'!F$8,G494)/12,1,PMT(IF(G494=0,'Mortgage 1 Info Calcs'!F$8,G494)/12,('Mortgage 1 Info Calcs'!F$9*12)-C493,-Z493,0),-Z493,0))&gt;0,(FV(IF(G494=0,'Mortgage 1 Info Calcs'!F$8,G494)/12,1,PMT(IF(G494=0,'Mortgage 1 Info Calcs'!F$8,G494)/12,('Mortgage 1 Info Calcs'!F$9*12)-C493,-Z493,0),-Z493,0)),0)</f>
        <v>#NUM!</v>
      </c>
      <c r="AA494" s="67" t="e">
        <f>IF(Z494&lt;=0,0,(IPMT(IF(G494=0,'Mortgage 1 Info Calcs'!F$8,G494)/12,1,('Mortgage 1 Info Calcs'!F$9*12)-C493,-Z493,0)))</f>
        <v>#NUM!</v>
      </c>
      <c r="AB494" s="67">
        <f>IF(C494&lt;('Mortgage 1 Info Calcs'!F$9*12),SUM(AA$12:AA494),0)</f>
        <v>0</v>
      </c>
      <c r="AC494" s="14">
        <v>483</v>
      </c>
      <c r="AD494" s="174">
        <f t="shared" si="41"/>
        <v>40.25</v>
      </c>
      <c r="AE494" s="174" t="str">
        <f>IF(Y494="","",IF(J$12+X494='Mortgage 2 Monthly calcs'!J$12+'Mortgage 2 Monthly calcs'!V494,"",IF(J$12+X494&gt;'Mortgage 2 Monthly calcs'!J$12+'Mortgage 2 Monthly calcs'!V494,IF(Y494+X494+'Mortgage 1 Info Calcs'!F$15&gt;'Mortgage 2 Monthly calcs'!W494+'Mortgage 2 Monthly calcs'!V494,"",C494),IF(Y494+X494&lt;'Mortgage 2 Monthly calcs'!W494+'Mortgage 2 Monthly calcs'!V494,"",C494))))</f>
        <v/>
      </c>
      <c r="AG494" s="16"/>
      <c r="AH494" s="16"/>
      <c r="AI494" s="15"/>
    </row>
    <row r="495" spans="2:35" ht="11.25" customHeight="1" x14ac:dyDescent="0.25">
      <c r="B495">
        <f t="shared" si="39"/>
        <v>40.333333333333336</v>
      </c>
      <c r="C495">
        <v>484</v>
      </c>
      <c r="E495" t="str">
        <f t="shared" si="42"/>
        <v/>
      </c>
      <c r="F495" t="str">
        <f>VLOOKUP('Mortgage 1 Variables'!D$11,'Mortgage 1 Variables'!B$8:C$19,2)</f>
        <v>Feb</v>
      </c>
      <c r="G495">
        <f>IF(ISBLANK('Mortgage 1 Monthly Table'!G495),IF(OR(J495=Q495,ISTEXT(Y494),ISTEXT('Mortgage 1 Info Calcs'!$K$4)),0,IF(('Mortgage 1 Info Calcs'!F$7*12)&gt;C494,G494,IF(C494='Mortgage 1 Info Calcs'!F$7*12,'Mortgage 1 Info Calcs'!F$8,G494))),'Mortgage 1 Monthly Table'!G495)</f>
        <v>0</v>
      </c>
      <c r="H495" t="e">
        <f>((PMT(G495/'Mortgage 1 Variables'!E$43,('Mortgage 1 Info Calcs'!F$9*'Mortgage 1 Variables'!E$43)-C494,-J495,0)))</f>
        <v>#VALUE!</v>
      </c>
      <c r="I495">
        <f>IF(OR(ISERROR(((IPMT(G495/'Mortgage 1 Variables'!E$43,1,'Mortgage 1 Info Calcs'!F$9*'Mortgage 1 Variables'!E$43,-J495+Q495+'Mortgage 1 Info Calcs'!F$24,IF('Mortgage 1 Info Calcs'!F$5="Interest Only",-J495+Q495+'Mortgage 1 Info Calcs'!F$24,0))))),(((IPMT(G495/'Mortgage 1 Variables'!E$43,1,'Mortgage 1 Info Calcs'!F$9*'Mortgage 1 Variables'!E$43,-J$12,-J$12)))=0)),0,((IPMT(G495/'Mortgage 1 Variables'!E$43,1,'Mortgage 1 Info Calcs'!F$9*'Mortgage 1 Variables'!E$43,-J495+Q495+'Mortgage 1 Info Calcs'!F$24,IF('Mortgage 1 Info Calcs'!F$5="Interest Only",-J495+Q495+'Mortgage 1 Info Calcs'!F$24,0)))))</f>
        <v>0</v>
      </c>
      <c r="J495" t="str">
        <f>IF(Y494&gt;0,IF(ISTEXT('Mortgage 1 Info Calcs'!K$4),"0",IF(ISTEXT(Y494),Y494,Y494+(IF(ISTEXT(K495),0,K495)))),0)</f>
        <v/>
      </c>
      <c r="K495">
        <f>IF(ISBLANK('Mortgage 1 Monthly Table'!L495),0,'Mortgage 1 Monthly Table'!L495)</f>
        <v>0</v>
      </c>
      <c r="L495" t="e">
        <f>IF(ISBLANK('Mortgage 1 Monthly Table'!N495),IF('Mortgage 1 Info Calcs'!F$13="Calculated",IF('Mortgage 1 Info Calcs'!F$22="Keep Same",IF('Mortgage 1 Info Calcs'!F$5="Interest Only",IF(OR(I495&gt;L494,J495=""),I495,IF(J495&lt;L494,IF(J495&lt;L494,J495+I495,IF(L494+M494&gt;J495,L494+I495,L494)),IF(L494+M494&gt;J495,L494+I495,L494))),IF(H495&gt;L494,H495,IF(J495&gt;L494,IF(L494+M494&gt;J495,L494+I495,L494),J495+S495))),IF('Mortgage 1 Info Calcs'!F$5="Interest Only",'Mortgage 1 Monthly Calcs'!I495,'Mortgage 1 Monthly Calcs'!H495)),'Mortgage 1 Monthly Calcs'!L494),'Mortgage 1 Monthly Table'!N495)</f>
        <v>#VALUE!</v>
      </c>
      <c r="M495" t="str">
        <f>IF(ISBLANK('Mortgage 1 Monthly Table'!P495),IF(N494&gt;J495,IF(J495&gt;L494,J495-L494,0),IF(OR(OR(Y494&lt;0,ISTEXT(Y494)),ISTEXT('Mortgage 1 Info Calcs'!$K$4)),"",'Mortgage 1 Info Calcs'!F$21)),'Mortgage 1 Monthly Table'!P495)</f>
        <v/>
      </c>
      <c r="N495" t="str">
        <f t="shared" si="40"/>
        <v/>
      </c>
      <c r="O495" t="str">
        <f>IF(OR(OR(Y494&lt;0,ISTEXT(Y494)),ISTEXT('Mortgage 1 Info Calcs'!$K$4)),"",(O494+M495))</f>
        <v/>
      </c>
      <c r="P495">
        <f>IF(ISBLANK('Mortgage 1 Monthly Table'!T495),IF(ISTEXT(J495),0,IF(OR(Y494&lt;Q494,AND(Y494&lt;0,NOT(ISTEXT(Y494))),ISTEXT('Mortgage 1 Info Calcs'!$K$4)),IF(-Y494&gt;P494,-Y494,Y494-Q494),IF(J495="",0,'Mortgage 1 Info Calcs'!F$26))),'Mortgage 1 Monthly Table'!T495)</f>
        <v>0</v>
      </c>
      <c r="Q495" t="str">
        <f>IF(OR(OR(Y494&lt;0,ISTEXT(Y494)),ISTEXT('Mortgage 1 Info Calcs'!$K$4)),"",IF(O495&lt;0,Q494,(Q494+P495)))</f>
        <v/>
      </c>
      <c r="R495" t="str">
        <f>IF(OR(ISERROR(L495-S495),ISTEXT('Mortgage 1 Info Calcs'!$K$4)),"",L495-S495+M495)</f>
        <v/>
      </c>
      <c r="S495">
        <f>IF(OR(IF(ISERROR(ROUND((J495-Q495-'Mortgage 1 Info Calcs'!F$24)*(G495/12),2)),0,(J495-O495-Q495-'Mortgage 1 Info Calcs'!F$24)*(G495/12)),,,ISTEXT('Mortgage 1 Info Calcs'!K$4)),IF(((J495-Q495-'Mortgage 1 Info Calcs'!F$24)*(G495/12))&gt;0,((J495-Q495-'Mortgage 1 Info Calcs'!F$24)*(G495/12)),0),0)</f>
        <v>0</v>
      </c>
      <c r="T495" t="str">
        <f>IF(OR(ISERROR(SUM(R$12:R495)),(ISTEXT(T494)),(T494=(SUM(R$12:R495)))),"",SUM(R$12:R495))</f>
        <v/>
      </c>
      <c r="U495">
        <f>SUM(S$12:S495)</f>
        <v>93290.420445652606</v>
      </c>
      <c r="V495" t="e">
        <f>IF(ISBLANK('Mortgage 1 Info Calcs'!F$28),"",IF((O495+Q495)&gt;0,((O495+Q495)*G495/12)-((O495+Q495)*(('Mortgage 1 Info Calcs'!F$28)-('Mortgage 1 Info Calcs'!F$28*'Mortgage 1 Info Calcs'!G$29))/12),""))</f>
        <v>#VALUE!</v>
      </c>
      <c r="W495" t="e">
        <f>IF(ISTEXT(V495),"",SUM(V$12:V495))</f>
        <v>#VALUE!</v>
      </c>
      <c r="X495" t="str">
        <f>IF(OR(J495=Q495,ISTEXT(Y494),ISTEXT('Mortgage 1 Info Calcs'!$F$17)),"",IF(('Mortgage 1 Info Calcs'!F$18*12)&gt;C494+1,IF(C494='Mortgage 1 Info Calcs'!F$18*12,0,'Mortgage 1 Info Calcs'!F$19+Y495*('Mortgage 1 Info Calcs'!F$17)),'Mortgage 1 Info Calcs'!F$19))</f>
        <v/>
      </c>
      <c r="Y495" t="str">
        <f>IF(OR(ISERROR(J495-R495-M495),IF(ISERROR((J495-R495-M495)=0),"True",(J495-R495-M495)=0),ISTEXT('Mortgage 1 Info Calcs'!$K$4)),"",IF((J495&gt;(L495+M495)),(FV((G495/'Mortgage 1 Variables'!E$43),1,(L495+M495),-J495+Q495+'Mortgage 1 Info Calcs'!F$24,0))+Q495+'Mortgage 1 Info Calcs'!F$24+IF(I495&gt;0,0,-I495),""))</f>
        <v/>
      </c>
      <c r="Z495" s="67" t="e">
        <f>IF((FV(IF(G495=0,'Mortgage 1 Info Calcs'!F$8,G495)/12,1,PMT(IF(G495=0,'Mortgage 1 Info Calcs'!F$8,G495)/12,('Mortgage 1 Info Calcs'!F$9*12)-C494,-Z494,0),-Z494,0))&gt;0,(FV(IF(G495=0,'Mortgage 1 Info Calcs'!F$8,G495)/12,1,PMT(IF(G495=0,'Mortgage 1 Info Calcs'!F$8,G495)/12,('Mortgage 1 Info Calcs'!F$9*12)-C494,-Z494,0),-Z494,0)),0)</f>
        <v>#NUM!</v>
      </c>
      <c r="AA495" s="67" t="e">
        <f>IF(Z495&lt;=0,0,(IPMT(IF(G495=0,'Mortgage 1 Info Calcs'!F$8,G495)/12,1,('Mortgage 1 Info Calcs'!F$9*12)-C494,-Z494,0)))</f>
        <v>#NUM!</v>
      </c>
      <c r="AB495" s="67">
        <f>IF(C495&lt;('Mortgage 1 Info Calcs'!F$9*12),SUM(AA$12:AA495),0)</f>
        <v>0</v>
      </c>
      <c r="AC495" s="14">
        <v>484</v>
      </c>
      <c r="AD495" s="174">
        <f t="shared" si="41"/>
        <v>40.333333333333336</v>
      </c>
      <c r="AE495" s="174" t="str">
        <f>IF(Y495="","",IF(J$12+X495='Mortgage 2 Monthly calcs'!J$12+'Mortgage 2 Monthly calcs'!V495,"",IF(J$12+X495&gt;'Mortgage 2 Monthly calcs'!J$12+'Mortgage 2 Monthly calcs'!V495,IF(Y495+X495+'Mortgage 1 Info Calcs'!F$15&gt;'Mortgage 2 Monthly calcs'!W495+'Mortgage 2 Monthly calcs'!V495,"",C495),IF(Y495+X495&lt;'Mortgage 2 Monthly calcs'!W495+'Mortgage 2 Monthly calcs'!V495,"",C495))))</f>
        <v/>
      </c>
      <c r="AG495" s="16"/>
      <c r="AH495" s="16"/>
      <c r="AI495" s="15"/>
    </row>
    <row r="496" spans="2:35" ht="11.25" customHeight="1" x14ac:dyDescent="0.25">
      <c r="B496">
        <f t="shared" si="39"/>
        <v>40.416666666666664</v>
      </c>
      <c r="C496">
        <v>485</v>
      </c>
      <c r="E496" t="str">
        <f t="shared" si="42"/>
        <v/>
      </c>
      <c r="F496" t="str">
        <f>VLOOKUP('Mortgage 1 Variables'!D$12,'Mortgage 1 Variables'!B$8:C$19,2)</f>
        <v>Mar</v>
      </c>
      <c r="G496">
        <f>IF(ISBLANK('Mortgage 1 Monthly Table'!G496),IF(OR(J496=Q496,ISTEXT(Y495),ISTEXT('Mortgage 1 Info Calcs'!$K$4)),0,IF(('Mortgage 1 Info Calcs'!F$7*12)&gt;C495,G495,IF(C495='Mortgage 1 Info Calcs'!F$7*12,'Mortgage 1 Info Calcs'!F$8,G495))),'Mortgage 1 Monthly Table'!G496)</f>
        <v>0</v>
      </c>
      <c r="H496" t="e">
        <f>((PMT(G496/'Mortgage 1 Variables'!E$43,('Mortgage 1 Info Calcs'!F$9*'Mortgage 1 Variables'!E$43)-C495,-J496,0)))</f>
        <v>#VALUE!</v>
      </c>
      <c r="I496">
        <f>IF(OR(ISERROR(((IPMT(G496/'Mortgage 1 Variables'!E$43,1,'Mortgage 1 Info Calcs'!F$9*'Mortgage 1 Variables'!E$43,-J496+Q496+'Mortgage 1 Info Calcs'!F$24,IF('Mortgage 1 Info Calcs'!F$5="Interest Only",-J496+Q496+'Mortgage 1 Info Calcs'!F$24,0))))),(((IPMT(G496/'Mortgage 1 Variables'!E$43,1,'Mortgage 1 Info Calcs'!F$9*'Mortgage 1 Variables'!E$43,-J$12,-J$12)))=0)),0,((IPMT(G496/'Mortgage 1 Variables'!E$43,1,'Mortgage 1 Info Calcs'!F$9*'Mortgage 1 Variables'!E$43,-J496+Q496+'Mortgage 1 Info Calcs'!F$24,IF('Mortgage 1 Info Calcs'!F$5="Interest Only",-J496+Q496+'Mortgage 1 Info Calcs'!F$24,0)))))</f>
        <v>0</v>
      </c>
      <c r="J496" t="str">
        <f>IF(Y495&gt;0,IF(ISTEXT('Mortgage 1 Info Calcs'!K$4),"0",IF(ISTEXT(Y495),Y495,Y495+(IF(ISTEXT(K496),0,K496)))),0)</f>
        <v/>
      </c>
      <c r="K496">
        <f>IF(ISBLANK('Mortgage 1 Monthly Table'!L496),0,'Mortgage 1 Monthly Table'!L496)</f>
        <v>0</v>
      </c>
      <c r="L496" t="e">
        <f>IF(ISBLANK('Mortgage 1 Monthly Table'!N496),IF('Mortgage 1 Info Calcs'!F$13="Calculated",IF('Mortgage 1 Info Calcs'!F$22="Keep Same",IF('Mortgage 1 Info Calcs'!F$5="Interest Only",IF(OR(I496&gt;L495,J496=""),I496,IF(J496&lt;L495,IF(J496&lt;L495,J496+I496,IF(L495+M495&gt;J496,L495+I496,L495)),IF(L495+M495&gt;J496,L495+I496,L495))),IF(H496&gt;L495,H496,IF(J496&gt;L495,IF(L495+M495&gt;J496,L495+I496,L495),J496+S496))),IF('Mortgage 1 Info Calcs'!F$5="Interest Only",'Mortgage 1 Monthly Calcs'!I496,'Mortgage 1 Monthly Calcs'!H496)),'Mortgage 1 Monthly Calcs'!L495),'Mortgage 1 Monthly Table'!N496)</f>
        <v>#VALUE!</v>
      </c>
      <c r="M496" t="str">
        <f>IF(ISBLANK('Mortgage 1 Monthly Table'!P496),IF(N495&gt;J496,IF(J496&gt;L495,J496-L495,0),IF(OR(OR(Y495&lt;0,ISTEXT(Y495)),ISTEXT('Mortgage 1 Info Calcs'!$K$4)),"",'Mortgage 1 Info Calcs'!F$21)),'Mortgage 1 Monthly Table'!P496)</f>
        <v/>
      </c>
      <c r="N496" t="str">
        <f t="shared" si="40"/>
        <v/>
      </c>
      <c r="O496" t="str">
        <f>IF(OR(OR(Y495&lt;0,ISTEXT(Y495)),ISTEXT('Mortgage 1 Info Calcs'!$K$4)),"",(O495+M496))</f>
        <v/>
      </c>
      <c r="P496">
        <f>IF(ISBLANK('Mortgage 1 Monthly Table'!T496),IF(ISTEXT(J496),0,IF(OR(Y495&lt;Q495,AND(Y495&lt;0,NOT(ISTEXT(Y495))),ISTEXT('Mortgage 1 Info Calcs'!$K$4)),IF(-Y495&gt;P495,-Y495,Y495-Q495),IF(J496="",0,'Mortgage 1 Info Calcs'!F$26))),'Mortgage 1 Monthly Table'!T496)</f>
        <v>0</v>
      </c>
      <c r="Q496" t="str">
        <f>IF(OR(OR(Y495&lt;0,ISTEXT(Y495)),ISTEXT('Mortgage 1 Info Calcs'!$K$4)),"",IF(O496&lt;0,Q495,(Q495+P496)))</f>
        <v/>
      </c>
      <c r="R496" t="str">
        <f>IF(OR(ISERROR(L496-S496),ISTEXT('Mortgage 1 Info Calcs'!$K$4)),"",L496-S496+M496)</f>
        <v/>
      </c>
      <c r="S496">
        <f>IF(OR(IF(ISERROR(ROUND((J496-Q496-'Mortgage 1 Info Calcs'!F$24)*(G496/12),2)),0,(J496-O496-Q496-'Mortgage 1 Info Calcs'!F$24)*(G496/12)),,,ISTEXT('Mortgage 1 Info Calcs'!K$4)),IF(((J496-Q496-'Mortgage 1 Info Calcs'!F$24)*(G496/12))&gt;0,((J496-Q496-'Mortgage 1 Info Calcs'!F$24)*(G496/12)),0),0)</f>
        <v>0</v>
      </c>
      <c r="T496" t="str">
        <f>IF(OR(ISERROR(SUM(R$12:R496)),(ISTEXT(T495)),(T495=(SUM(R$12:R496)))),"",SUM(R$12:R496))</f>
        <v/>
      </c>
      <c r="U496">
        <f>SUM(S$12:S496)</f>
        <v>93290.420445652606</v>
      </c>
      <c r="V496" t="e">
        <f>IF(ISBLANK('Mortgage 1 Info Calcs'!F$28),"",IF((O496+Q496)&gt;0,((O496+Q496)*G496/12)-((O496+Q496)*(('Mortgage 1 Info Calcs'!F$28)-('Mortgage 1 Info Calcs'!F$28*'Mortgage 1 Info Calcs'!G$29))/12),""))</f>
        <v>#VALUE!</v>
      </c>
      <c r="W496" t="e">
        <f>IF(ISTEXT(V496),"",SUM(V$12:V496))</f>
        <v>#VALUE!</v>
      </c>
      <c r="X496" t="str">
        <f>IF(OR(J496=Q496,ISTEXT(Y495),ISTEXT('Mortgage 1 Info Calcs'!$F$17)),"",IF(('Mortgage 1 Info Calcs'!F$18*12)&gt;C495+1,IF(C495='Mortgage 1 Info Calcs'!F$18*12,0,'Mortgage 1 Info Calcs'!F$19+Y496*('Mortgage 1 Info Calcs'!F$17)),'Mortgage 1 Info Calcs'!F$19))</f>
        <v/>
      </c>
      <c r="Y496" t="str">
        <f>IF(OR(ISERROR(J496-R496-M496),IF(ISERROR((J496-R496-M496)=0),"True",(J496-R496-M496)=0),ISTEXT('Mortgage 1 Info Calcs'!$K$4)),"",IF((J496&gt;(L496+M496)),(FV((G496/'Mortgage 1 Variables'!E$43),1,(L496+M496),-J496+Q496+'Mortgage 1 Info Calcs'!F$24,0))+Q496+'Mortgage 1 Info Calcs'!F$24+IF(I496&gt;0,0,-I496),""))</f>
        <v/>
      </c>
      <c r="Z496" s="67" t="e">
        <f>IF((FV(IF(G496=0,'Mortgage 1 Info Calcs'!F$8,G496)/12,1,PMT(IF(G496=0,'Mortgage 1 Info Calcs'!F$8,G496)/12,('Mortgage 1 Info Calcs'!F$9*12)-C495,-Z495,0),-Z495,0))&gt;0,(FV(IF(G496=0,'Mortgage 1 Info Calcs'!F$8,G496)/12,1,PMT(IF(G496=0,'Mortgage 1 Info Calcs'!F$8,G496)/12,('Mortgage 1 Info Calcs'!F$9*12)-C495,-Z495,0),-Z495,0)),0)</f>
        <v>#NUM!</v>
      </c>
      <c r="AA496" s="67" t="e">
        <f>IF(Z496&lt;=0,0,(IPMT(IF(G496=0,'Mortgage 1 Info Calcs'!F$8,G496)/12,1,('Mortgage 1 Info Calcs'!F$9*12)-C495,-Z495,0)))</f>
        <v>#NUM!</v>
      </c>
      <c r="AB496" s="67">
        <f>IF(C496&lt;('Mortgage 1 Info Calcs'!F$9*12),SUM(AA$12:AA496),0)</f>
        <v>0</v>
      </c>
      <c r="AC496" s="14">
        <v>485</v>
      </c>
      <c r="AD496" s="174">
        <f t="shared" si="41"/>
        <v>40.416666666666664</v>
      </c>
      <c r="AE496" s="174" t="str">
        <f>IF(Y496="","",IF(J$12+X496='Mortgage 2 Monthly calcs'!J$12+'Mortgage 2 Monthly calcs'!V496,"",IF(J$12+X496&gt;'Mortgage 2 Monthly calcs'!J$12+'Mortgage 2 Monthly calcs'!V496,IF(Y496+X496+'Mortgage 1 Info Calcs'!F$15&gt;'Mortgage 2 Monthly calcs'!W496+'Mortgage 2 Monthly calcs'!V496,"",C496),IF(Y496+X496&lt;'Mortgage 2 Monthly calcs'!W496+'Mortgage 2 Monthly calcs'!V496,"",C496))))</f>
        <v/>
      </c>
      <c r="AG496" s="16"/>
      <c r="AH496" s="16"/>
      <c r="AI496" s="15"/>
    </row>
    <row r="497" spans="2:35" ht="11.25" customHeight="1" x14ac:dyDescent="0.25">
      <c r="B497">
        <f t="shared" si="39"/>
        <v>40.5</v>
      </c>
      <c r="C497">
        <v>486</v>
      </c>
      <c r="E497" t="str">
        <f t="shared" si="42"/>
        <v/>
      </c>
      <c r="F497" t="str">
        <f>VLOOKUP('Mortgage 1 Variables'!D$13,'Mortgage 1 Variables'!B$8:C$19,2)</f>
        <v>Apr</v>
      </c>
      <c r="G497">
        <f>IF(ISBLANK('Mortgage 1 Monthly Table'!G497),IF(OR(J497=Q497,ISTEXT(Y496),ISTEXT('Mortgage 1 Info Calcs'!$K$4)),0,IF(('Mortgage 1 Info Calcs'!F$7*12)&gt;C496,G496,IF(C496='Mortgage 1 Info Calcs'!F$7*12,'Mortgage 1 Info Calcs'!F$8,G496))),'Mortgage 1 Monthly Table'!G497)</f>
        <v>0</v>
      </c>
      <c r="H497" t="e">
        <f>((PMT(G497/'Mortgage 1 Variables'!E$43,('Mortgage 1 Info Calcs'!F$9*'Mortgage 1 Variables'!E$43)-C496,-J497,0)))</f>
        <v>#VALUE!</v>
      </c>
      <c r="I497">
        <f>IF(OR(ISERROR(((IPMT(G497/'Mortgage 1 Variables'!E$43,1,'Mortgage 1 Info Calcs'!F$9*'Mortgage 1 Variables'!E$43,-J497+Q497+'Mortgage 1 Info Calcs'!F$24,IF('Mortgage 1 Info Calcs'!F$5="Interest Only",-J497+Q497+'Mortgage 1 Info Calcs'!F$24,0))))),(((IPMT(G497/'Mortgage 1 Variables'!E$43,1,'Mortgage 1 Info Calcs'!F$9*'Mortgage 1 Variables'!E$43,-J$12,-J$12)))=0)),0,((IPMT(G497/'Mortgage 1 Variables'!E$43,1,'Mortgage 1 Info Calcs'!F$9*'Mortgage 1 Variables'!E$43,-J497+Q497+'Mortgage 1 Info Calcs'!F$24,IF('Mortgage 1 Info Calcs'!F$5="Interest Only",-J497+Q497+'Mortgage 1 Info Calcs'!F$24,0)))))</f>
        <v>0</v>
      </c>
      <c r="J497" t="str">
        <f>IF(Y496&gt;0,IF(ISTEXT('Mortgage 1 Info Calcs'!K$4),"0",IF(ISTEXT(Y496),Y496,Y496+(IF(ISTEXT(K497),0,K497)))),0)</f>
        <v/>
      </c>
      <c r="K497">
        <f>IF(ISBLANK('Mortgage 1 Monthly Table'!L497),0,'Mortgage 1 Monthly Table'!L497)</f>
        <v>0</v>
      </c>
      <c r="L497" t="e">
        <f>IF(ISBLANK('Mortgage 1 Monthly Table'!N497),IF('Mortgage 1 Info Calcs'!F$13="Calculated",IF('Mortgage 1 Info Calcs'!F$22="Keep Same",IF('Mortgage 1 Info Calcs'!F$5="Interest Only",IF(OR(I497&gt;L496,J497=""),I497,IF(J497&lt;L496,IF(J497&lt;L496,J497+I497,IF(L496+M496&gt;J497,L496+I497,L496)),IF(L496+M496&gt;J497,L496+I497,L496))),IF(H497&gt;L496,H497,IF(J497&gt;L496,IF(L496+M496&gt;J497,L496+I497,L496),J497+S497))),IF('Mortgage 1 Info Calcs'!F$5="Interest Only",'Mortgage 1 Monthly Calcs'!I497,'Mortgage 1 Monthly Calcs'!H497)),'Mortgage 1 Monthly Calcs'!L496),'Mortgage 1 Monthly Table'!N497)</f>
        <v>#VALUE!</v>
      </c>
      <c r="M497" t="str">
        <f>IF(ISBLANK('Mortgage 1 Monthly Table'!P497),IF(N496&gt;J497,IF(J497&gt;L496,J497-L496,0),IF(OR(OR(Y496&lt;0,ISTEXT(Y496)),ISTEXT('Mortgage 1 Info Calcs'!$K$4)),"",'Mortgage 1 Info Calcs'!F$21)),'Mortgage 1 Monthly Table'!P497)</f>
        <v/>
      </c>
      <c r="N497" t="str">
        <f t="shared" si="40"/>
        <v/>
      </c>
      <c r="O497" t="str">
        <f>IF(OR(OR(Y496&lt;0,ISTEXT(Y496)),ISTEXT('Mortgage 1 Info Calcs'!$K$4)),"",(O496+M497))</f>
        <v/>
      </c>
      <c r="P497">
        <f>IF(ISBLANK('Mortgage 1 Monthly Table'!T497),IF(ISTEXT(J497),0,IF(OR(Y496&lt;Q496,AND(Y496&lt;0,NOT(ISTEXT(Y496))),ISTEXT('Mortgage 1 Info Calcs'!$K$4)),IF(-Y496&gt;P496,-Y496,Y496-Q496),IF(J497="",0,'Mortgage 1 Info Calcs'!F$26))),'Mortgage 1 Monthly Table'!T497)</f>
        <v>0</v>
      </c>
      <c r="Q497" t="str">
        <f>IF(OR(OR(Y496&lt;0,ISTEXT(Y496)),ISTEXT('Mortgage 1 Info Calcs'!$K$4)),"",IF(O497&lt;0,Q496,(Q496+P497)))</f>
        <v/>
      </c>
      <c r="R497" t="str">
        <f>IF(OR(ISERROR(L497-S497),ISTEXT('Mortgage 1 Info Calcs'!$K$4)),"",L497-S497+M497)</f>
        <v/>
      </c>
      <c r="S497">
        <f>IF(OR(IF(ISERROR(ROUND((J497-Q497-'Mortgage 1 Info Calcs'!F$24)*(G497/12),2)),0,(J497-O497-Q497-'Mortgage 1 Info Calcs'!F$24)*(G497/12)),,,ISTEXT('Mortgage 1 Info Calcs'!K$4)),IF(((J497-Q497-'Mortgage 1 Info Calcs'!F$24)*(G497/12))&gt;0,((J497-Q497-'Mortgage 1 Info Calcs'!F$24)*(G497/12)),0),0)</f>
        <v>0</v>
      </c>
      <c r="T497" t="str">
        <f>IF(OR(ISERROR(SUM(R$12:R497)),(ISTEXT(T496)),(T496=(SUM(R$12:R497)))),"",SUM(R$12:R497))</f>
        <v/>
      </c>
      <c r="U497">
        <f>SUM(S$12:S497)</f>
        <v>93290.420445652606</v>
      </c>
      <c r="V497" t="e">
        <f>IF(ISBLANK('Mortgage 1 Info Calcs'!F$28),"",IF((O497+Q497)&gt;0,((O497+Q497)*G497/12)-((O497+Q497)*(('Mortgage 1 Info Calcs'!F$28)-('Mortgage 1 Info Calcs'!F$28*'Mortgage 1 Info Calcs'!G$29))/12),""))</f>
        <v>#VALUE!</v>
      </c>
      <c r="W497" t="e">
        <f>IF(ISTEXT(V497),"",SUM(V$12:V497))</f>
        <v>#VALUE!</v>
      </c>
      <c r="X497" t="str">
        <f>IF(OR(J497=Q497,ISTEXT(Y496),ISTEXT('Mortgage 1 Info Calcs'!$F$17)),"",IF(('Mortgage 1 Info Calcs'!F$18*12)&gt;C496+1,IF(C496='Mortgage 1 Info Calcs'!F$18*12,0,'Mortgage 1 Info Calcs'!F$19+Y497*('Mortgage 1 Info Calcs'!F$17)),'Mortgage 1 Info Calcs'!F$19))</f>
        <v/>
      </c>
      <c r="Y497" t="str">
        <f>IF(OR(ISERROR(J497-R497-M497),IF(ISERROR((J497-R497-M497)=0),"True",(J497-R497-M497)=0),ISTEXT('Mortgage 1 Info Calcs'!$K$4)),"",IF((J497&gt;(L497+M497)),(FV((G497/'Mortgage 1 Variables'!E$43),1,(L497+M497),-J497+Q497+'Mortgage 1 Info Calcs'!F$24,0))+Q497+'Mortgage 1 Info Calcs'!F$24+IF(I497&gt;0,0,-I497),""))</f>
        <v/>
      </c>
      <c r="Z497" s="67" t="e">
        <f>IF((FV(IF(G497=0,'Mortgage 1 Info Calcs'!F$8,G497)/12,1,PMT(IF(G497=0,'Mortgage 1 Info Calcs'!F$8,G497)/12,('Mortgage 1 Info Calcs'!F$9*12)-C496,-Z496,0),-Z496,0))&gt;0,(FV(IF(G497=0,'Mortgage 1 Info Calcs'!F$8,G497)/12,1,PMT(IF(G497=0,'Mortgage 1 Info Calcs'!F$8,G497)/12,('Mortgage 1 Info Calcs'!F$9*12)-C496,-Z496,0),-Z496,0)),0)</f>
        <v>#NUM!</v>
      </c>
      <c r="AA497" s="67" t="e">
        <f>IF(Z497&lt;=0,0,(IPMT(IF(G497=0,'Mortgage 1 Info Calcs'!F$8,G497)/12,1,('Mortgage 1 Info Calcs'!F$9*12)-C496,-Z496,0)))</f>
        <v>#NUM!</v>
      </c>
      <c r="AB497" s="67">
        <f>IF(C497&lt;('Mortgage 1 Info Calcs'!F$9*12),SUM(AA$12:AA497),0)</f>
        <v>0</v>
      </c>
      <c r="AC497" s="14">
        <v>486</v>
      </c>
      <c r="AD497" s="174">
        <f t="shared" si="41"/>
        <v>40.5</v>
      </c>
      <c r="AE497" s="174" t="str">
        <f>IF(Y497="","",IF(J$12+X497='Mortgage 2 Monthly calcs'!J$12+'Mortgage 2 Monthly calcs'!V497,"",IF(J$12+X497&gt;'Mortgage 2 Monthly calcs'!J$12+'Mortgage 2 Monthly calcs'!V497,IF(Y497+X497+'Mortgage 1 Info Calcs'!F$15&gt;'Mortgage 2 Monthly calcs'!W497+'Mortgage 2 Monthly calcs'!V497,"",C497),IF(Y497+X497&lt;'Mortgage 2 Monthly calcs'!W497+'Mortgage 2 Monthly calcs'!V497,"",C497))))</f>
        <v/>
      </c>
      <c r="AG497" s="16"/>
      <c r="AH497" s="16"/>
      <c r="AI497" s="15"/>
    </row>
    <row r="498" spans="2:35" ht="11.25" customHeight="1" x14ac:dyDescent="0.25">
      <c r="B498">
        <f t="shared" si="39"/>
        <v>40.583333333333336</v>
      </c>
      <c r="C498">
        <v>487</v>
      </c>
      <c r="E498" t="str">
        <f t="shared" si="42"/>
        <v/>
      </c>
      <c r="F498" t="str">
        <f>VLOOKUP('Mortgage 1 Variables'!D$14,'Mortgage 1 Variables'!B$8:C$19,2)</f>
        <v>May</v>
      </c>
      <c r="G498">
        <f>IF(ISBLANK('Mortgage 1 Monthly Table'!G498),IF(OR(J498=Q498,ISTEXT(Y497),ISTEXT('Mortgage 1 Info Calcs'!$K$4)),0,IF(('Mortgage 1 Info Calcs'!F$7*12)&gt;C497,G497,IF(C497='Mortgage 1 Info Calcs'!F$7*12,'Mortgage 1 Info Calcs'!F$8,G497))),'Mortgage 1 Monthly Table'!G498)</f>
        <v>0</v>
      </c>
      <c r="H498" t="e">
        <f>((PMT(G498/'Mortgage 1 Variables'!E$43,('Mortgage 1 Info Calcs'!F$9*'Mortgage 1 Variables'!E$43)-C497,-J498,0)))</f>
        <v>#VALUE!</v>
      </c>
      <c r="I498">
        <f>IF(OR(ISERROR(((IPMT(G498/'Mortgage 1 Variables'!E$43,1,'Mortgage 1 Info Calcs'!F$9*'Mortgage 1 Variables'!E$43,-J498+Q498+'Mortgage 1 Info Calcs'!F$24,IF('Mortgage 1 Info Calcs'!F$5="Interest Only",-J498+Q498+'Mortgage 1 Info Calcs'!F$24,0))))),(((IPMT(G498/'Mortgage 1 Variables'!E$43,1,'Mortgage 1 Info Calcs'!F$9*'Mortgage 1 Variables'!E$43,-J$12,-J$12)))=0)),0,((IPMT(G498/'Mortgage 1 Variables'!E$43,1,'Mortgage 1 Info Calcs'!F$9*'Mortgage 1 Variables'!E$43,-J498+Q498+'Mortgage 1 Info Calcs'!F$24,IF('Mortgage 1 Info Calcs'!F$5="Interest Only",-J498+Q498+'Mortgage 1 Info Calcs'!F$24,0)))))</f>
        <v>0</v>
      </c>
      <c r="J498" t="str">
        <f>IF(Y497&gt;0,IF(ISTEXT('Mortgage 1 Info Calcs'!K$4),"0",IF(ISTEXT(Y497),Y497,Y497+(IF(ISTEXT(K498),0,K498)))),0)</f>
        <v/>
      </c>
      <c r="K498">
        <f>IF(ISBLANK('Mortgage 1 Monthly Table'!L498),0,'Mortgage 1 Monthly Table'!L498)</f>
        <v>0</v>
      </c>
      <c r="L498" t="e">
        <f>IF(ISBLANK('Mortgage 1 Monthly Table'!N498),IF('Mortgage 1 Info Calcs'!F$13="Calculated",IF('Mortgage 1 Info Calcs'!F$22="Keep Same",IF('Mortgage 1 Info Calcs'!F$5="Interest Only",IF(OR(I498&gt;L497,J498=""),I498,IF(J498&lt;L497,IF(J498&lt;L497,J498+I498,IF(L497+M497&gt;J498,L497+I498,L497)),IF(L497+M497&gt;J498,L497+I498,L497))),IF(H498&gt;L497,H498,IF(J498&gt;L497,IF(L497+M497&gt;J498,L497+I498,L497),J498+S498))),IF('Mortgage 1 Info Calcs'!F$5="Interest Only",'Mortgage 1 Monthly Calcs'!I498,'Mortgage 1 Monthly Calcs'!H498)),'Mortgage 1 Monthly Calcs'!L497),'Mortgage 1 Monthly Table'!N498)</f>
        <v>#VALUE!</v>
      </c>
      <c r="M498" t="str">
        <f>IF(ISBLANK('Mortgage 1 Monthly Table'!P498),IF(N497&gt;J498,IF(J498&gt;L497,J498-L497,0),IF(OR(OR(Y497&lt;0,ISTEXT(Y497)),ISTEXT('Mortgage 1 Info Calcs'!$K$4)),"",'Mortgage 1 Info Calcs'!F$21)),'Mortgage 1 Monthly Table'!P498)</f>
        <v/>
      </c>
      <c r="N498" t="str">
        <f t="shared" si="40"/>
        <v/>
      </c>
      <c r="O498" t="str">
        <f>IF(OR(OR(Y497&lt;0,ISTEXT(Y497)),ISTEXT('Mortgage 1 Info Calcs'!$K$4)),"",(O497+M498))</f>
        <v/>
      </c>
      <c r="P498">
        <f>IF(ISBLANK('Mortgage 1 Monthly Table'!T498),IF(ISTEXT(J498),0,IF(OR(Y497&lt;Q497,AND(Y497&lt;0,NOT(ISTEXT(Y497))),ISTEXT('Mortgage 1 Info Calcs'!$K$4)),IF(-Y497&gt;P497,-Y497,Y497-Q497),IF(J498="",0,'Mortgage 1 Info Calcs'!F$26))),'Mortgage 1 Monthly Table'!T498)</f>
        <v>0</v>
      </c>
      <c r="Q498" t="str">
        <f>IF(OR(OR(Y497&lt;0,ISTEXT(Y497)),ISTEXT('Mortgage 1 Info Calcs'!$K$4)),"",IF(O498&lt;0,Q497,(Q497+P498)))</f>
        <v/>
      </c>
      <c r="R498" t="str">
        <f>IF(OR(ISERROR(L498-S498),ISTEXT('Mortgage 1 Info Calcs'!$K$4)),"",L498-S498+M498)</f>
        <v/>
      </c>
      <c r="S498">
        <f>IF(OR(IF(ISERROR(ROUND((J498-Q498-'Mortgage 1 Info Calcs'!F$24)*(G498/12),2)),0,(J498-O498-Q498-'Mortgage 1 Info Calcs'!F$24)*(G498/12)),,,ISTEXT('Mortgage 1 Info Calcs'!K$4)),IF(((J498-Q498-'Mortgage 1 Info Calcs'!F$24)*(G498/12))&gt;0,((J498-Q498-'Mortgage 1 Info Calcs'!F$24)*(G498/12)),0),0)</f>
        <v>0</v>
      </c>
      <c r="T498" t="str">
        <f>IF(OR(ISERROR(SUM(R$12:R498)),(ISTEXT(T497)),(T497=(SUM(R$12:R498)))),"",SUM(R$12:R498))</f>
        <v/>
      </c>
      <c r="U498">
        <f>SUM(S$12:S498)</f>
        <v>93290.420445652606</v>
      </c>
      <c r="V498" t="e">
        <f>IF(ISBLANK('Mortgage 1 Info Calcs'!F$28),"",IF((O498+Q498)&gt;0,((O498+Q498)*G498/12)-((O498+Q498)*(('Mortgage 1 Info Calcs'!F$28)-('Mortgage 1 Info Calcs'!F$28*'Mortgage 1 Info Calcs'!G$29))/12),""))</f>
        <v>#VALUE!</v>
      </c>
      <c r="W498" t="e">
        <f>IF(ISTEXT(V498),"",SUM(V$12:V498))</f>
        <v>#VALUE!</v>
      </c>
      <c r="X498" t="str">
        <f>IF(OR(J498=Q498,ISTEXT(Y497),ISTEXT('Mortgage 1 Info Calcs'!$F$17)),"",IF(('Mortgage 1 Info Calcs'!F$18*12)&gt;C497+1,IF(C497='Mortgage 1 Info Calcs'!F$18*12,0,'Mortgage 1 Info Calcs'!F$19+Y498*('Mortgage 1 Info Calcs'!F$17)),'Mortgage 1 Info Calcs'!F$19))</f>
        <v/>
      </c>
      <c r="Y498" t="str">
        <f>IF(OR(ISERROR(J498-R498-M498),IF(ISERROR((J498-R498-M498)=0),"True",(J498-R498-M498)=0),ISTEXT('Mortgage 1 Info Calcs'!$K$4)),"",IF((J498&gt;(L498+M498)),(FV((G498/'Mortgage 1 Variables'!E$43),1,(L498+M498),-J498+Q498+'Mortgage 1 Info Calcs'!F$24,0))+Q498+'Mortgage 1 Info Calcs'!F$24+IF(I498&gt;0,0,-I498),""))</f>
        <v/>
      </c>
      <c r="Z498" s="67" t="e">
        <f>IF((FV(IF(G498=0,'Mortgage 1 Info Calcs'!F$8,G498)/12,1,PMT(IF(G498=0,'Mortgage 1 Info Calcs'!F$8,G498)/12,('Mortgage 1 Info Calcs'!F$9*12)-C497,-Z497,0),-Z497,0))&gt;0,(FV(IF(G498=0,'Mortgage 1 Info Calcs'!F$8,G498)/12,1,PMT(IF(G498=0,'Mortgage 1 Info Calcs'!F$8,G498)/12,('Mortgage 1 Info Calcs'!F$9*12)-C497,-Z497,0),-Z497,0)),0)</f>
        <v>#NUM!</v>
      </c>
      <c r="AA498" s="67" t="e">
        <f>IF(Z498&lt;=0,0,(IPMT(IF(G498=0,'Mortgage 1 Info Calcs'!F$8,G498)/12,1,('Mortgage 1 Info Calcs'!F$9*12)-C497,-Z497,0)))</f>
        <v>#NUM!</v>
      </c>
      <c r="AB498" s="67">
        <f>IF(C498&lt;('Mortgage 1 Info Calcs'!F$9*12),SUM(AA$12:AA498),0)</f>
        <v>0</v>
      </c>
      <c r="AC498" s="14">
        <v>487</v>
      </c>
      <c r="AD498" s="174">
        <f t="shared" si="41"/>
        <v>40.583333333333336</v>
      </c>
      <c r="AE498" s="174" t="str">
        <f>IF(Y498="","",IF(J$12+X498='Mortgage 2 Monthly calcs'!J$12+'Mortgage 2 Monthly calcs'!V498,"",IF(J$12+X498&gt;'Mortgage 2 Monthly calcs'!J$12+'Mortgage 2 Monthly calcs'!V498,IF(Y498+X498+'Mortgage 1 Info Calcs'!F$15&gt;'Mortgage 2 Monthly calcs'!W498+'Mortgage 2 Monthly calcs'!V498,"",C498),IF(Y498+X498&lt;'Mortgage 2 Monthly calcs'!W498+'Mortgage 2 Monthly calcs'!V498,"",C498))))</f>
        <v/>
      </c>
      <c r="AG498" s="16"/>
      <c r="AH498" s="16"/>
      <c r="AI498" s="15"/>
    </row>
    <row r="499" spans="2:35" ht="11.25" customHeight="1" x14ac:dyDescent="0.25">
      <c r="B499">
        <f t="shared" si="39"/>
        <v>40.666666666666664</v>
      </c>
      <c r="C499">
        <v>488</v>
      </c>
      <c r="E499" t="str">
        <f t="shared" si="42"/>
        <v/>
      </c>
      <c r="F499" t="str">
        <f>VLOOKUP('Mortgage 1 Variables'!D$15,'Mortgage 1 Variables'!B$8:C$19,2)</f>
        <v>Jun</v>
      </c>
      <c r="G499">
        <f>IF(ISBLANK('Mortgage 1 Monthly Table'!G499),IF(OR(J499=Q499,ISTEXT(Y498),ISTEXT('Mortgage 1 Info Calcs'!$K$4)),0,IF(('Mortgage 1 Info Calcs'!F$7*12)&gt;C498,G498,IF(C498='Mortgage 1 Info Calcs'!F$7*12,'Mortgage 1 Info Calcs'!F$8,G498))),'Mortgage 1 Monthly Table'!G499)</f>
        <v>0</v>
      </c>
      <c r="H499" t="e">
        <f>((PMT(G499/'Mortgage 1 Variables'!E$43,('Mortgage 1 Info Calcs'!F$9*'Mortgage 1 Variables'!E$43)-C498,-J499,0)))</f>
        <v>#VALUE!</v>
      </c>
      <c r="I499">
        <f>IF(OR(ISERROR(((IPMT(G499/'Mortgage 1 Variables'!E$43,1,'Mortgage 1 Info Calcs'!F$9*'Mortgage 1 Variables'!E$43,-J499+Q499+'Mortgage 1 Info Calcs'!F$24,IF('Mortgage 1 Info Calcs'!F$5="Interest Only",-J499+Q499+'Mortgage 1 Info Calcs'!F$24,0))))),(((IPMT(G499/'Mortgage 1 Variables'!E$43,1,'Mortgage 1 Info Calcs'!F$9*'Mortgage 1 Variables'!E$43,-J$12,-J$12)))=0)),0,((IPMT(G499/'Mortgage 1 Variables'!E$43,1,'Mortgage 1 Info Calcs'!F$9*'Mortgage 1 Variables'!E$43,-J499+Q499+'Mortgage 1 Info Calcs'!F$24,IF('Mortgage 1 Info Calcs'!F$5="Interest Only",-J499+Q499+'Mortgage 1 Info Calcs'!F$24,0)))))</f>
        <v>0</v>
      </c>
      <c r="J499" t="str">
        <f>IF(Y498&gt;0,IF(ISTEXT('Mortgage 1 Info Calcs'!K$4),"0",IF(ISTEXT(Y498),Y498,Y498+(IF(ISTEXT(K499),0,K499)))),0)</f>
        <v/>
      </c>
      <c r="K499">
        <f>IF(ISBLANK('Mortgage 1 Monthly Table'!L499),0,'Mortgage 1 Monthly Table'!L499)</f>
        <v>0</v>
      </c>
      <c r="L499" t="e">
        <f>IF(ISBLANK('Mortgage 1 Monthly Table'!N499),IF('Mortgage 1 Info Calcs'!F$13="Calculated",IF('Mortgage 1 Info Calcs'!F$22="Keep Same",IF('Mortgage 1 Info Calcs'!F$5="Interest Only",IF(OR(I499&gt;L498,J499=""),I499,IF(J499&lt;L498,IF(J499&lt;L498,J499+I499,IF(L498+M498&gt;J499,L498+I499,L498)),IF(L498+M498&gt;J499,L498+I499,L498))),IF(H499&gt;L498,H499,IF(J499&gt;L498,IF(L498+M498&gt;J499,L498+I499,L498),J499+S499))),IF('Mortgage 1 Info Calcs'!F$5="Interest Only",'Mortgage 1 Monthly Calcs'!I499,'Mortgage 1 Monthly Calcs'!H499)),'Mortgage 1 Monthly Calcs'!L498),'Mortgage 1 Monthly Table'!N499)</f>
        <v>#VALUE!</v>
      </c>
      <c r="M499" t="str">
        <f>IF(ISBLANK('Mortgage 1 Monthly Table'!P499),IF(N498&gt;J499,IF(J499&gt;L498,J499-L498,0),IF(OR(OR(Y498&lt;0,ISTEXT(Y498)),ISTEXT('Mortgage 1 Info Calcs'!$K$4)),"",'Mortgage 1 Info Calcs'!F$21)),'Mortgage 1 Monthly Table'!P499)</f>
        <v/>
      </c>
      <c r="N499" t="str">
        <f t="shared" si="40"/>
        <v/>
      </c>
      <c r="O499" t="str">
        <f>IF(OR(OR(Y498&lt;0,ISTEXT(Y498)),ISTEXT('Mortgage 1 Info Calcs'!$K$4)),"",(O498+M499))</f>
        <v/>
      </c>
      <c r="P499">
        <f>IF(ISBLANK('Mortgage 1 Monthly Table'!T499),IF(ISTEXT(J499),0,IF(OR(Y498&lt;Q498,AND(Y498&lt;0,NOT(ISTEXT(Y498))),ISTEXT('Mortgage 1 Info Calcs'!$K$4)),IF(-Y498&gt;P498,-Y498,Y498-Q498),IF(J499="",0,'Mortgage 1 Info Calcs'!F$26))),'Mortgage 1 Monthly Table'!T499)</f>
        <v>0</v>
      </c>
      <c r="Q499" t="str">
        <f>IF(OR(OR(Y498&lt;0,ISTEXT(Y498)),ISTEXT('Mortgage 1 Info Calcs'!$K$4)),"",IF(O499&lt;0,Q498,(Q498+P499)))</f>
        <v/>
      </c>
      <c r="R499" t="str">
        <f>IF(OR(ISERROR(L499-S499),ISTEXT('Mortgage 1 Info Calcs'!$K$4)),"",L499-S499+M499)</f>
        <v/>
      </c>
      <c r="S499">
        <f>IF(OR(IF(ISERROR(ROUND((J499-Q499-'Mortgage 1 Info Calcs'!F$24)*(G499/12),2)),0,(J499-O499-Q499-'Mortgage 1 Info Calcs'!F$24)*(G499/12)),,,ISTEXT('Mortgage 1 Info Calcs'!K$4)),IF(((J499-Q499-'Mortgage 1 Info Calcs'!F$24)*(G499/12))&gt;0,((J499-Q499-'Mortgage 1 Info Calcs'!F$24)*(G499/12)),0),0)</f>
        <v>0</v>
      </c>
      <c r="T499" t="str">
        <f>IF(OR(ISERROR(SUM(R$12:R499)),(ISTEXT(T498)),(T498=(SUM(R$12:R499)))),"",SUM(R$12:R499))</f>
        <v/>
      </c>
      <c r="U499">
        <f>SUM(S$12:S499)</f>
        <v>93290.420445652606</v>
      </c>
      <c r="V499" t="e">
        <f>IF(ISBLANK('Mortgage 1 Info Calcs'!F$28),"",IF((O499+Q499)&gt;0,((O499+Q499)*G499/12)-((O499+Q499)*(('Mortgage 1 Info Calcs'!F$28)-('Mortgage 1 Info Calcs'!F$28*'Mortgage 1 Info Calcs'!G$29))/12),""))</f>
        <v>#VALUE!</v>
      </c>
      <c r="W499" t="e">
        <f>IF(ISTEXT(V499),"",SUM(V$12:V499))</f>
        <v>#VALUE!</v>
      </c>
      <c r="X499" t="str">
        <f>IF(OR(J499=Q499,ISTEXT(Y498),ISTEXT('Mortgage 1 Info Calcs'!$F$17)),"",IF(('Mortgage 1 Info Calcs'!F$18*12)&gt;C498+1,IF(C498='Mortgage 1 Info Calcs'!F$18*12,0,'Mortgage 1 Info Calcs'!F$19+Y499*('Mortgage 1 Info Calcs'!F$17)),'Mortgage 1 Info Calcs'!F$19))</f>
        <v/>
      </c>
      <c r="Y499" t="str">
        <f>IF(OR(ISERROR(J499-R499-M499),IF(ISERROR((J499-R499-M499)=0),"True",(J499-R499-M499)=0),ISTEXT('Mortgage 1 Info Calcs'!$K$4)),"",IF((J499&gt;(L499+M499)),(FV((G499/'Mortgage 1 Variables'!E$43),1,(L499+M499),-J499+Q499+'Mortgage 1 Info Calcs'!F$24,0))+Q499+'Mortgage 1 Info Calcs'!F$24+IF(I499&gt;0,0,-I499),""))</f>
        <v/>
      </c>
      <c r="Z499" s="67" t="e">
        <f>IF((FV(IF(G499=0,'Mortgage 1 Info Calcs'!F$8,G499)/12,1,PMT(IF(G499=0,'Mortgage 1 Info Calcs'!F$8,G499)/12,('Mortgage 1 Info Calcs'!F$9*12)-C498,-Z498,0),-Z498,0))&gt;0,(FV(IF(G499=0,'Mortgage 1 Info Calcs'!F$8,G499)/12,1,PMT(IF(G499=0,'Mortgage 1 Info Calcs'!F$8,G499)/12,('Mortgage 1 Info Calcs'!F$9*12)-C498,-Z498,0),-Z498,0)),0)</f>
        <v>#NUM!</v>
      </c>
      <c r="AA499" s="67" t="e">
        <f>IF(Z499&lt;=0,0,(IPMT(IF(G499=0,'Mortgage 1 Info Calcs'!F$8,G499)/12,1,('Mortgage 1 Info Calcs'!F$9*12)-C498,-Z498,0)))</f>
        <v>#NUM!</v>
      </c>
      <c r="AB499" s="67">
        <f>IF(C499&lt;('Mortgage 1 Info Calcs'!F$9*12),SUM(AA$12:AA499),0)</f>
        <v>0</v>
      </c>
      <c r="AC499" s="14">
        <v>488</v>
      </c>
      <c r="AD499" s="174">
        <f t="shared" si="41"/>
        <v>40.666666666666664</v>
      </c>
      <c r="AE499" s="174" t="str">
        <f>IF(Y499="","",IF(J$12+X499='Mortgage 2 Monthly calcs'!J$12+'Mortgage 2 Monthly calcs'!V499,"",IF(J$12+X499&gt;'Mortgage 2 Monthly calcs'!J$12+'Mortgage 2 Monthly calcs'!V499,IF(Y499+X499+'Mortgage 1 Info Calcs'!F$15&gt;'Mortgage 2 Monthly calcs'!W499+'Mortgage 2 Monthly calcs'!V499,"",C499),IF(Y499+X499&lt;'Mortgage 2 Monthly calcs'!W499+'Mortgage 2 Monthly calcs'!V499,"",C499))))</f>
        <v/>
      </c>
      <c r="AG499" s="16"/>
      <c r="AH499" s="16"/>
      <c r="AI499" s="15"/>
    </row>
    <row r="500" spans="2:35" ht="11.25" customHeight="1" x14ac:dyDescent="0.25">
      <c r="B500">
        <f t="shared" si="39"/>
        <v>40.75</v>
      </c>
      <c r="C500">
        <v>489</v>
      </c>
      <c r="E500" t="str">
        <f t="shared" si="42"/>
        <v/>
      </c>
      <c r="F500" t="str">
        <f>VLOOKUP('Mortgage 1 Variables'!D$16,'Mortgage 1 Variables'!B$8:C$19,2)</f>
        <v>Jul</v>
      </c>
      <c r="G500">
        <f>IF(ISBLANK('Mortgage 1 Monthly Table'!G500),IF(OR(J500=Q500,ISTEXT(Y499),ISTEXT('Mortgage 1 Info Calcs'!$K$4)),0,IF(('Mortgage 1 Info Calcs'!F$7*12)&gt;C499,G499,IF(C499='Mortgage 1 Info Calcs'!F$7*12,'Mortgage 1 Info Calcs'!F$8,G499))),'Mortgage 1 Monthly Table'!G500)</f>
        <v>0</v>
      </c>
      <c r="H500" t="e">
        <f>((PMT(G500/'Mortgage 1 Variables'!E$43,('Mortgage 1 Info Calcs'!F$9*'Mortgage 1 Variables'!E$43)-C499,-J500,0)))</f>
        <v>#VALUE!</v>
      </c>
      <c r="I500">
        <f>IF(OR(ISERROR(((IPMT(G500/'Mortgage 1 Variables'!E$43,1,'Mortgage 1 Info Calcs'!F$9*'Mortgage 1 Variables'!E$43,-J500+Q500+'Mortgage 1 Info Calcs'!F$24,IF('Mortgage 1 Info Calcs'!F$5="Interest Only",-J500+Q500+'Mortgage 1 Info Calcs'!F$24,0))))),(((IPMT(G500/'Mortgage 1 Variables'!E$43,1,'Mortgage 1 Info Calcs'!F$9*'Mortgage 1 Variables'!E$43,-J$12,-J$12)))=0)),0,((IPMT(G500/'Mortgage 1 Variables'!E$43,1,'Mortgage 1 Info Calcs'!F$9*'Mortgage 1 Variables'!E$43,-J500+Q500+'Mortgage 1 Info Calcs'!F$24,IF('Mortgage 1 Info Calcs'!F$5="Interest Only",-J500+Q500+'Mortgage 1 Info Calcs'!F$24,0)))))</f>
        <v>0</v>
      </c>
      <c r="J500" t="str">
        <f>IF(Y499&gt;0,IF(ISTEXT('Mortgage 1 Info Calcs'!K$4),"0",IF(ISTEXT(Y499),Y499,Y499+(IF(ISTEXT(K500),0,K500)))),0)</f>
        <v/>
      </c>
      <c r="K500">
        <f>IF(ISBLANK('Mortgage 1 Monthly Table'!L500),0,'Mortgage 1 Monthly Table'!L500)</f>
        <v>0</v>
      </c>
      <c r="L500" t="e">
        <f>IF(ISBLANK('Mortgage 1 Monthly Table'!N500),IF('Mortgage 1 Info Calcs'!F$13="Calculated",IF('Mortgage 1 Info Calcs'!F$22="Keep Same",IF('Mortgage 1 Info Calcs'!F$5="Interest Only",IF(OR(I500&gt;L499,J500=""),I500,IF(J500&lt;L499,IF(J500&lt;L499,J500+I500,IF(L499+M499&gt;J500,L499+I500,L499)),IF(L499+M499&gt;J500,L499+I500,L499))),IF(H500&gt;L499,H500,IF(J500&gt;L499,IF(L499+M499&gt;J500,L499+I500,L499),J500+S500))),IF('Mortgage 1 Info Calcs'!F$5="Interest Only",'Mortgage 1 Monthly Calcs'!I500,'Mortgage 1 Monthly Calcs'!H500)),'Mortgage 1 Monthly Calcs'!L499),'Mortgage 1 Monthly Table'!N500)</f>
        <v>#VALUE!</v>
      </c>
      <c r="M500" t="str">
        <f>IF(ISBLANK('Mortgage 1 Monthly Table'!P500),IF(N499&gt;J500,IF(J500&gt;L499,J500-L499,0),IF(OR(OR(Y499&lt;0,ISTEXT(Y499)),ISTEXT('Mortgage 1 Info Calcs'!$K$4)),"",'Mortgage 1 Info Calcs'!F$21)),'Mortgage 1 Monthly Table'!P500)</f>
        <v/>
      </c>
      <c r="N500" t="str">
        <f t="shared" si="40"/>
        <v/>
      </c>
      <c r="O500" t="str">
        <f>IF(OR(OR(Y499&lt;0,ISTEXT(Y499)),ISTEXT('Mortgage 1 Info Calcs'!$K$4)),"",(O499+M500))</f>
        <v/>
      </c>
      <c r="P500">
        <f>IF(ISBLANK('Mortgage 1 Monthly Table'!T500),IF(ISTEXT(J500),0,IF(OR(Y499&lt;Q499,AND(Y499&lt;0,NOT(ISTEXT(Y499))),ISTEXT('Mortgage 1 Info Calcs'!$K$4)),IF(-Y499&gt;P499,-Y499,Y499-Q499),IF(J500="",0,'Mortgage 1 Info Calcs'!F$26))),'Mortgage 1 Monthly Table'!T500)</f>
        <v>0</v>
      </c>
      <c r="Q500" t="str">
        <f>IF(OR(OR(Y499&lt;0,ISTEXT(Y499)),ISTEXT('Mortgage 1 Info Calcs'!$K$4)),"",IF(O500&lt;0,Q499,(Q499+P500)))</f>
        <v/>
      </c>
      <c r="R500" t="str">
        <f>IF(OR(ISERROR(L500-S500),ISTEXT('Mortgage 1 Info Calcs'!$K$4)),"",L500-S500+M500)</f>
        <v/>
      </c>
      <c r="S500">
        <f>IF(OR(IF(ISERROR(ROUND((J500-Q500-'Mortgage 1 Info Calcs'!F$24)*(G500/12),2)),0,(J500-O500-Q500-'Mortgage 1 Info Calcs'!F$24)*(G500/12)),,,ISTEXT('Mortgage 1 Info Calcs'!K$4)),IF(((J500-Q500-'Mortgage 1 Info Calcs'!F$24)*(G500/12))&gt;0,((J500-Q500-'Mortgage 1 Info Calcs'!F$24)*(G500/12)),0),0)</f>
        <v>0</v>
      </c>
      <c r="T500" t="str">
        <f>IF(OR(ISERROR(SUM(R$12:R500)),(ISTEXT(T499)),(T499=(SUM(R$12:R500)))),"",SUM(R$12:R500))</f>
        <v/>
      </c>
      <c r="U500">
        <f>SUM(S$12:S500)</f>
        <v>93290.420445652606</v>
      </c>
      <c r="V500" t="e">
        <f>IF(ISBLANK('Mortgage 1 Info Calcs'!F$28),"",IF((O500+Q500)&gt;0,((O500+Q500)*G500/12)-((O500+Q500)*(('Mortgage 1 Info Calcs'!F$28)-('Mortgage 1 Info Calcs'!F$28*'Mortgage 1 Info Calcs'!G$29))/12),""))</f>
        <v>#VALUE!</v>
      </c>
      <c r="W500" t="e">
        <f>IF(ISTEXT(V500),"",SUM(V$12:V500))</f>
        <v>#VALUE!</v>
      </c>
      <c r="X500" t="str">
        <f>IF(OR(J500=Q500,ISTEXT(Y499),ISTEXT('Mortgage 1 Info Calcs'!$F$17)),"",IF(('Mortgage 1 Info Calcs'!F$18*12)&gt;C499+1,IF(C499='Mortgage 1 Info Calcs'!F$18*12,0,'Mortgage 1 Info Calcs'!F$19+Y500*('Mortgage 1 Info Calcs'!F$17)),'Mortgage 1 Info Calcs'!F$19))</f>
        <v/>
      </c>
      <c r="Y500" t="str">
        <f>IF(OR(ISERROR(J500-R500-M500),IF(ISERROR((J500-R500-M500)=0),"True",(J500-R500-M500)=0),ISTEXT('Mortgage 1 Info Calcs'!$K$4)),"",IF((J500&gt;(L500+M500)),(FV((G500/'Mortgage 1 Variables'!E$43),1,(L500+M500),-J500+Q500+'Mortgage 1 Info Calcs'!F$24,0))+Q500+'Mortgage 1 Info Calcs'!F$24+IF(I500&gt;0,0,-I500),""))</f>
        <v/>
      </c>
      <c r="Z500" s="67" t="e">
        <f>IF((FV(IF(G500=0,'Mortgage 1 Info Calcs'!F$8,G500)/12,1,PMT(IF(G500=0,'Mortgage 1 Info Calcs'!F$8,G500)/12,('Mortgage 1 Info Calcs'!F$9*12)-C499,-Z499,0),-Z499,0))&gt;0,(FV(IF(G500=0,'Mortgage 1 Info Calcs'!F$8,G500)/12,1,PMT(IF(G500=0,'Mortgage 1 Info Calcs'!F$8,G500)/12,('Mortgage 1 Info Calcs'!F$9*12)-C499,-Z499,0),-Z499,0)),0)</f>
        <v>#NUM!</v>
      </c>
      <c r="AA500" s="67" t="e">
        <f>IF(Z500&lt;=0,0,(IPMT(IF(G500=0,'Mortgage 1 Info Calcs'!F$8,G500)/12,1,('Mortgage 1 Info Calcs'!F$9*12)-C499,-Z499,0)))</f>
        <v>#NUM!</v>
      </c>
      <c r="AB500" s="67">
        <f>IF(C500&lt;('Mortgage 1 Info Calcs'!F$9*12),SUM(AA$12:AA500),0)</f>
        <v>0</v>
      </c>
      <c r="AC500" s="14">
        <v>489</v>
      </c>
      <c r="AD500" s="174">
        <f t="shared" si="41"/>
        <v>40.75</v>
      </c>
      <c r="AE500" s="174" t="str">
        <f>IF(Y500="","",IF(J$12+X500='Mortgage 2 Monthly calcs'!J$12+'Mortgage 2 Monthly calcs'!V500,"",IF(J$12+X500&gt;'Mortgage 2 Monthly calcs'!J$12+'Mortgage 2 Monthly calcs'!V500,IF(Y500+X500+'Mortgage 1 Info Calcs'!F$15&gt;'Mortgage 2 Monthly calcs'!W500+'Mortgage 2 Monthly calcs'!V500,"",C500),IF(Y500+X500&lt;'Mortgage 2 Monthly calcs'!W500+'Mortgage 2 Monthly calcs'!V500,"",C500))))</f>
        <v/>
      </c>
      <c r="AG500" s="16"/>
      <c r="AH500" s="16"/>
      <c r="AI500" s="15"/>
    </row>
    <row r="501" spans="2:35" ht="11.25" customHeight="1" x14ac:dyDescent="0.25">
      <c r="B501">
        <f t="shared" si="39"/>
        <v>40.833333333333336</v>
      </c>
      <c r="C501">
        <v>490</v>
      </c>
      <c r="E501" t="str">
        <f t="shared" si="42"/>
        <v/>
      </c>
      <c r="F501" t="str">
        <f>VLOOKUP('Mortgage 1 Variables'!D$17,'Mortgage 1 Variables'!B$8:C$19,2)</f>
        <v>Aug</v>
      </c>
      <c r="G501">
        <f>IF(ISBLANK('Mortgage 1 Monthly Table'!G501),IF(OR(J501=Q501,ISTEXT(Y500),ISTEXT('Mortgage 1 Info Calcs'!$K$4)),0,IF(('Mortgage 1 Info Calcs'!F$7*12)&gt;C500,G500,IF(C500='Mortgage 1 Info Calcs'!F$7*12,'Mortgage 1 Info Calcs'!F$8,G500))),'Mortgage 1 Monthly Table'!G501)</f>
        <v>0</v>
      </c>
      <c r="H501" t="e">
        <f>((PMT(G501/'Mortgage 1 Variables'!E$43,('Mortgage 1 Info Calcs'!F$9*'Mortgage 1 Variables'!E$43)-C500,-J501,0)))</f>
        <v>#VALUE!</v>
      </c>
      <c r="I501">
        <f>IF(OR(ISERROR(((IPMT(G501/'Mortgage 1 Variables'!E$43,1,'Mortgage 1 Info Calcs'!F$9*'Mortgage 1 Variables'!E$43,-J501+Q501+'Mortgage 1 Info Calcs'!F$24,IF('Mortgage 1 Info Calcs'!F$5="Interest Only",-J501+Q501+'Mortgage 1 Info Calcs'!F$24,0))))),(((IPMT(G501/'Mortgage 1 Variables'!E$43,1,'Mortgage 1 Info Calcs'!F$9*'Mortgage 1 Variables'!E$43,-J$12,-J$12)))=0)),0,((IPMT(G501/'Mortgage 1 Variables'!E$43,1,'Mortgage 1 Info Calcs'!F$9*'Mortgage 1 Variables'!E$43,-J501+Q501+'Mortgage 1 Info Calcs'!F$24,IF('Mortgage 1 Info Calcs'!F$5="Interest Only",-J501+Q501+'Mortgage 1 Info Calcs'!F$24,0)))))</f>
        <v>0</v>
      </c>
      <c r="J501" t="str">
        <f>IF(Y500&gt;0,IF(ISTEXT('Mortgage 1 Info Calcs'!K$4),"0",IF(ISTEXT(Y500),Y500,Y500+(IF(ISTEXT(K501),0,K501)))),0)</f>
        <v/>
      </c>
      <c r="K501">
        <f>IF(ISBLANK('Mortgage 1 Monthly Table'!L501),0,'Mortgage 1 Monthly Table'!L501)</f>
        <v>0</v>
      </c>
      <c r="L501" t="e">
        <f>IF(ISBLANK('Mortgage 1 Monthly Table'!N501),IF('Mortgage 1 Info Calcs'!F$13="Calculated",IF('Mortgage 1 Info Calcs'!F$22="Keep Same",IF('Mortgage 1 Info Calcs'!F$5="Interest Only",IF(OR(I501&gt;L500,J501=""),I501,IF(J501&lt;L500,IF(J501&lt;L500,J501+I501,IF(L500+M500&gt;J501,L500+I501,L500)),IF(L500+M500&gt;J501,L500+I501,L500))),IF(H501&gt;L500,H501,IF(J501&gt;L500,IF(L500+M500&gt;J501,L500+I501,L500),J501+S501))),IF('Mortgage 1 Info Calcs'!F$5="Interest Only",'Mortgage 1 Monthly Calcs'!I501,'Mortgage 1 Monthly Calcs'!H501)),'Mortgage 1 Monthly Calcs'!L500),'Mortgage 1 Monthly Table'!N501)</f>
        <v>#VALUE!</v>
      </c>
      <c r="M501" t="str">
        <f>IF(ISBLANK('Mortgage 1 Monthly Table'!P501),IF(N500&gt;J501,IF(J501&gt;L500,J501-L500,0),IF(OR(OR(Y500&lt;0,ISTEXT(Y500)),ISTEXT('Mortgage 1 Info Calcs'!$K$4)),"",'Mortgage 1 Info Calcs'!F$21)),'Mortgage 1 Monthly Table'!P501)</f>
        <v/>
      </c>
      <c r="N501" t="str">
        <f t="shared" si="40"/>
        <v/>
      </c>
      <c r="O501" t="str">
        <f>IF(OR(OR(Y500&lt;0,ISTEXT(Y500)),ISTEXT('Mortgage 1 Info Calcs'!$K$4)),"",(O500+M501))</f>
        <v/>
      </c>
      <c r="P501">
        <f>IF(ISBLANK('Mortgage 1 Monthly Table'!T501),IF(ISTEXT(J501),0,IF(OR(Y500&lt;Q500,AND(Y500&lt;0,NOT(ISTEXT(Y500))),ISTEXT('Mortgage 1 Info Calcs'!$K$4)),IF(-Y500&gt;P500,-Y500,Y500-Q500),IF(J501="",0,'Mortgage 1 Info Calcs'!F$26))),'Mortgage 1 Monthly Table'!T501)</f>
        <v>0</v>
      </c>
      <c r="Q501" t="str">
        <f>IF(OR(OR(Y500&lt;0,ISTEXT(Y500)),ISTEXT('Mortgage 1 Info Calcs'!$K$4)),"",IF(O501&lt;0,Q500,(Q500+P501)))</f>
        <v/>
      </c>
      <c r="R501" t="str">
        <f>IF(OR(ISERROR(L501-S501),ISTEXT('Mortgage 1 Info Calcs'!$K$4)),"",L501-S501+M501)</f>
        <v/>
      </c>
      <c r="S501">
        <f>IF(OR(IF(ISERROR(ROUND((J501-Q501-'Mortgage 1 Info Calcs'!F$24)*(G501/12),2)),0,(J501-O501-Q501-'Mortgage 1 Info Calcs'!F$24)*(G501/12)),,,ISTEXT('Mortgage 1 Info Calcs'!K$4)),IF(((J501-Q501-'Mortgage 1 Info Calcs'!F$24)*(G501/12))&gt;0,((J501-Q501-'Mortgage 1 Info Calcs'!F$24)*(G501/12)),0),0)</f>
        <v>0</v>
      </c>
      <c r="T501" t="str">
        <f>IF(OR(ISERROR(SUM(R$12:R501)),(ISTEXT(T500)),(T500=(SUM(R$12:R501)))),"",SUM(R$12:R501))</f>
        <v/>
      </c>
      <c r="U501">
        <f>SUM(S$12:S501)</f>
        <v>93290.420445652606</v>
      </c>
      <c r="V501" t="e">
        <f>IF(ISBLANK('Mortgage 1 Info Calcs'!F$28),"",IF((O501+Q501)&gt;0,((O501+Q501)*G501/12)-((O501+Q501)*(('Mortgage 1 Info Calcs'!F$28)-('Mortgage 1 Info Calcs'!F$28*'Mortgage 1 Info Calcs'!G$29))/12),""))</f>
        <v>#VALUE!</v>
      </c>
      <c r="W501" t="e">
        <f>IF(ISTEXT(V501),"",SUM(V$12:V501))</f>
        <v>#VALUE!</v>
      </c>
      <c r="X501" t="str">
        <f>IF(OR(J501=Q501,ISTEXT(Y500),ISTEXT('Mortgage 1 Info Calcs'!$F$17)),"",IF(('Mortgage 1 Info Calcs'!F$18*12)&gt;C500+1,IF(C500='Mortgage 1 Info Calcs'!F$18*12,0,'Mortgage 1 Info Calcs'!F$19+Y501*('Mortgage 1 Info Calcs'!F$17)),'Mortgage 1 Info Calcs'!F$19))</f>
        <v/>
      </c>
      <c r="Y501" t="str">
        <f>IF(OR(ISERROR(J501-R501-M501),IF(ISERROR((J501-R501-M501)=0),"True",(J501-R501-M501)=0),ISTEXT('Mortgage 1 Info Calcs'!$K$4)),"",IF((J501&gt;(L501+M501)),(FV((G501/'Mortgage 1 Variables'!E$43),1,(L501+M501),-J501+Q501+'Mortgage 1 Info Calcs'!F$24,0))+Q501+'Mortgage 1 Info Calcs'!F$24+IF(I501&gt;0,0,-I501),""))</f>
        <v/>
      </c>
      <c r="Z501" s="67" t="e">
        <f>IF((FV(IF(G501=0,'Mortgage 1 Info Calcs'!F$8,G501)/12,1,PMT(IF(G501=0,'Mortgage 1 Info Calcs'!F$8,G501)/12,('Mortgage 1 Info Calcs'!F$9*12)-C500,-Z500,0),-Z500,0))&gt;0,(FV(IF(G501=0,'Mortgage 1 Info Calcs'!F$8,G501)/12,1,PMT(IF(G501=0,'Mortgage 1 Info Calcs'!F$8,G501)/12,('Mortgage 1 Info Calcs'!F$9*12)-C500,-Z500,0),-Z500,0)),0)</f>
        <v>#NUM!</v>
      </c>
      <c r="AA501" s="67" t="e">
        <f>IF(Z501&lt;=0,0,(IPMT(IF(G501=0,'Mortgage 1 Info Calcs'!F$8,G501)/12,1,('Mortgage 1 Info Calcs'!F$9*12)-C500,-Z500,0)))</f>
        <v>#NUM!</v>
      </c>
      <c r="AB501" s="67">
        <f>IF(C501&lt;('Mortgage 1 Info Calcs'!F$9*12),SUM(AA$12:AA501),0)</f>
        <v>0</v>
      </c>
      <c r="AC501" s="14">
        <v>490</v>
      </c>
      <c r="AD501" s="174">
        <f t="shared" si="41"/>
        <v>40.833333333333336</v>
      </c>
      <c r="AE501" s="174" t="str">
        <f>IF(Y501="","",IF(J$12+X501='Mortgage 2 Monthly calcs'!J$12+'Mortgage 2 Monthly calcs'!V501,"",IF(J$12+X501&gt;'Mortgage 2 Monthly calcs'!J$12+'Mortgage 2 Monthly calcs'!V501,IF(Y501+X501+'Mortgage 1 Info Calcs'!F$15&gt;'Mortgage 2 Monthly calcs'!W501+'Mortgage 2 Monthly calcs'!V501,"",C501),IF(Y501+X501&lt;'Mortgage 2 Monthly calcs'!W501+'Mortgage 2 Monthly calcs'!V501,"",C501))))</f>
        <v/>
      </c>
      <c r="AG501" s="16"/>
      <c r="AH501" s="16"/>
      <c r="AI501" s="15"/>
    </row>
    <row r="502" spans="2:35" ht="11.25" customHeight="1" x14ac:dyDescent="0.25">
      <c r="B502">
        <f t="shared" si="39"/>
        <v>40.916666666666664</v>
      </c>
      <c r="C502">
        <v>491</v>
      </c>
      <c r="E502" t="str">
        <f t="shared" si="42"/>
        <v/>
      </c>
      <c r="F502" t="str">
        <f>VLOOKUP('Mortgage 1 Variables'!D$18,'Mortgage 1 Variables'!B$8:C$19,2)</f>
        <v>Sep</v>
      </c>
      <c r="G502">
        <f>IF(ISBLANK('Mortgage 1 Monthly Table'!G502),IF(OR(J502=Q502,ISTEXT(Y501),ISTEXT('Mortgage 1 Info Calcs'!$K$4)),0,IF(('Mortgage 1 Info Calcs'!F$7*12)&gt;C501,G501,IF(C501='Mortgage 1 Info Calcs'!F$7*12,'Mortgage 1 Info Calcs'!F$8,G501))),'Mortgage 1 Monthly Table'!G502)</f>
        <v>0</v>
      </c>
      <c r="H502" t="e">
        <f>((PMT(G502/'Mortgage 1 Variables'!E$43,('Mortgage 1 Info Calcs'!F$9*'Mortgage 1 Variables'!E$43)-C501,-J502,0)))</f>
        <v>#VALUE!</v>
      </c>
      <c r="I502">
        <f>IF(OR(ISERROR(((IPMT(G502/'Mortgage 1 Variables'!E$43,1,'Mortgage 1 Info Calcs'!F$9*'Mortgage 1 Variables'!E$43,-J502+Q502+'Mortgage 1 Info Calcs'!F$24,IF('Mortgage 1 Info Calcs'!F$5="Interest Only",-J502+Q502+'Mortgage 1 Info Calcs'!F$24,0))))),(((IPMT(G502/'Mortgage 1 Variables'!E$43,1,'Mortgage 1 Info Calcs'!F$9*'Mortgage 1 Variables'!E$43,-J$12,-J$12)))=0)),0,((IPMT(G502/'Mortgage 1 Variables'!E$43,1,'Mortgage 1 Info Calcs'!F$9*'Mortgage 1 Variables'!E$43,-J502+Q502+'Mortgage 1 Info Calcs'!F$24,IF('Mortgage 1 Info Calcs'!F$5="Interest Only",-J502+Q502+'Mortgage 1 Info Calcs'!F$24,0)))))</f>
        <v>0</v>
      </c>
      <c r="J502" t="str">
        <f>IF(Y501&gt;0,IF(ISTEXT('Mortgage 1 Info Calcs'!K$4),"0",IF(ISTEXT(Y501),Y501,Y501+(IF(ISTEXT(K502),0,K502)))),0)</f>
        <v/>
      </c>
      <c r="K502">
        <f>IF(ISBLANK('Mortgage 1 Monthly Table'!L502),0,'Mortgage 1 Monthly Table'!L502)</f>
        <v>0</v>
      </c>
      <c r="L502" t="e">
        <f>IF(ISBLANK('Mortgage 1 Monthly Table'!N502),IF('Mortgage 1 Info Calcs'!F$13="Calculated",IF('Mortgage 1 Info Calcs'!F$22="Keep Same",IF('Mortgage 1 Info Calcs'!F$5="Interest Only",IF(OR(I502&gt;L501,J502=""),I502,IF(J502&lt;L501,IF(J502&lt;L501,J502+I502,IF(L501+M501&gt;J502,L501+I502,L501)),IF(L501+M501&gt;J502,L501+I502,L501))),IF(H502&gt;L501,H502,IF(J502&gt;L501,IF(L501+M501&gt;J502,L501+I502,L501),J502+S502))),IF('Mortgage 1 Info Calcs'!F$5="Interest Only",'Mortgage 1 Monthly Calcs'!I502,'Mortgage 1 Monthly Calcs'!H502)),'Mortgage 1 Monthly Calcs'!L501),'Mortgage 1 Monthly Table'!N502)</f>
        <v>#VALUE!</v>
      </c>
      <c r="M502" t="str">
        <f>IF(ISBLANK('Mortgage 1 Monthly Table'!P502),IF(N501&gt;J502,IF(J502&gt;L501,J502-L501,0),IF(OR(OR(Y501&lt;0,ISTEXT(Y501)),ISTEXT('Mortgage 1 Info Calcs'!$K$4)),"",'Mortgage 1 Info Calcs'!F$21)),'Mortgage 1 Monthly Table'!P502)</f>
        <v/>
      </c>
      <c r="N502" t="str">
        <f t="shared" si="40"/>
        <v/>
      </c>
      <c r="O502" t="str">
        <f>IF(OR(OR(Y501&lt;0,ISTEXT(Y501)),ISTEXT('Mortgage 1 Info Calcs'!$K$4)),"",(O501+M502))</f>
        <v/>
      </c>
      <c r="P502">
        <f>IF(ISBLANK('Mortgage 1 Monthly Table'!T502),IF(ISTEXT(J502),0,IF(OR(Y501&lt;Q501,AND(Y501&lt;0,NOT(ISTEXT(Y501))),ISTEXT('Mortgage 1 Info Calcs'!$K$4)),IF(-Y501&gt;P501,-Y501,Y501-Q501),IF(J502="",0,'Mortgage 1 Info Calcs'!F$26))),'Mortgage 1 Monthly Table'!T502)</f>
        <v>0</v>
      </c>
      <c r="Q502" t="str">
        <f>IF(OR(OR(Y501&lt;0,ISTEXT(Y501)),ISTEXT('Mortgage 1 Info Calcs'!$K$4)),"",IF(O502&lt;0,Q501,(Q501+P502)))</f>
        <v/>
      </c>
      <c r="R502" t="str">
        <f>IF(OR(ISERROR(L502-S502),ISTEXT('Mortgage 1 Info Calcs'!$K$4)),"",L502-S502+M502)</f>
        <v/>
      </c>
      <c r="S502">
        <f>IF(OR(IF(ISERROR(ROUND((J502-Q502-'Mortgage 1 Info Calcs'!F$24)*(G502/12),2)),0,(J502-O502-Q502-'Mortgage 1 Info Calcs'!F$24)*(G502/12)),,,ISTEXT('Mortgage 1 Info Calcs'!K$4)),IF(((J502-Q502-'Mortgage 1 Info Calcs'!F$24)*(G502/12))&gt;0,((J502-Q502-'Mortgage 1 Info Calcs'!F$24)*(G502/12)),0),0)</f>
        <v>0</v>
      </c>
      <c r="T502" t="str">
        <f>IF(OR(ISERROR(SUM(R$12:R502)),(ISTEXT(T501)),(T501=(SUM(R$12:R502)))),"",SUM(R$12:R502))</f>
        <v/>
      </c>
      <c r="U502">
        <f>SUM(S$12:S502)</f>
        <v>93290.420445652606</v>
      </c>
      <c r="V502" t="e">
        <f>IF(ISBLANK('Mortgage 1 Info Calcs'!F$28),"",IF((O502+Q502)&gt;0,((O502+Q502)*G502/12)-((O502+Q502)*(('Mortgage 1 Info Calcs'!F$28)-('Mortgage 1 Info Calcs'!F$28*'Mortgage 1 Info Calcs'!G$29))/12),""))</f>
        <v>#VALUE!</v>
      </c>
      <c r="W502" t="e">
        <f>IF(ISTEXT(V502),"",SUM(V$12:V502))</f>
        <v>#VALUE!</v>
      </c>
      <c r="X502" t="str">
        <f>IF(OR(J502=Q502,ISTEXT(Y501),ISTEXT('Mortgage 1 Info Calcs'!$F$17)),"",IF(('Mortgage 1 Info Calcs'!F$18*12)&gt;C501+1,IF(C501='Mortgage 1 Info Calcs'!F$18*12,0,'Mortgage 1 Info Calcs'!F$19+Y502*('Mortgage 1 Info Calcs'!F$17)),'Mortgage 1 Info Calcs'!F$19))</f>
        <v/>
      </c>
      <c r="Y502" t="str">
        <f>IF(OR(ISERROR(J502-R502-M502),IF(ISERROR((J502-R502-M502)=0),"True",(J502-R502-M502)=0),ISTEXT('Mortgage 1 Info Calcs'!$K$4)),"",IF((J502&gt;(L502+M502)),(FV((G502/'Mortgage 1 Variables'!E$43),1,(L502+M502),-J502+Q502+'Mortgage 1 Info Calcs'!F$24,0))+Q502+'Mortgage 1 Info Calcs'!F$24+IF(I502&gt;0,0,-I502),""))</f>
        <v/>
      </c>
      <c r="Z502" s="67" t="e">
        <f>IF((FV(IF(G502=0,'Mortgage 1 Info Calcs'!F$8,G502)/12,1,PMT(IF(G502=0,'Mortgage 1 Info Calcs'!F$8,G502)/12,('Mortgage 1 Info Calcs'!F$9*12)-C501,-Z501,0),-Z501,0))&gt;0,(FV(IF(G502=0,'Mortgage 1 Info Calcs'!F$8,G502)/12,1,PMT(IF(G502=0,'Mortgage 1 Info Calcs'!F$8,G502)/12,('Mortgage 1 Info Calcs'!F$9*12)-C501,-Z501,0),-Z501,0)),0)</f>
        <v>#NUM!</v>
      </c>
      <c r="AA502" s="67" t="e">
        <f>IF(Z502&lt;=0,0,(IPMT(IF(G502=0,'Mortgage 1 Info Calcs'!F$8,G502)/12,1,('Mortgage 1 Info Calcs'!F$9*12)-C501,-Z501,0)))</f>
        <v>#NUM!</v>
      </c>
      <c r="AB502" s="67">
        <f>IF(C502&lt;('Mortgage 1 Info Calcs'!F$9*12),SUM(AA$12:AA502),0)</f>
        <v>0</v>
      </c>
      <c r="AC502" s="14">
        <v>491</v>
      </c>
      <c r="AD502" s="174">
        <f t="shared" si="41"/>
        <v>40.916666666666664</v>
      </c>
      <c r="AE502" s="174" t="str">
        <f>IF(Y502="","",IF(J$12+X502='Mortgage 2 Monthly calcs'!J$12+'Mortgage 2 Monthly calcs'!V502,"",IF(J$12+X502&gt;'Mortgage 2 Monthly calcs'!J$12+'Mortgage 2 Monthly calcs'!V502,IF(Y502+X502+'Mortgage 1 Info Calcs'!F$15&gt;'Mortgage 2 Monthly calcs'!W502+'Mortgage 2 Monthly calcs'!V502,"",C502),IF(Y502+X502&lt;'Mortgage 2 Monthly calcs'!W502+'Mortgage 2 Monthly calcs'!V502,"",C502))))</f>
        <v/>
      </c>
      <c r="AG502" s="16"/>
      <c r="AH502" s="16"/>
      <c r="AI502" s="15"/>
    </row>
    <row r="503" spans="2:35" ht="11.25" customHeight="1" x14ac:dyDescent="0.25">
      <c r="B503">
        <f t="shared" si="39"/>
        <v>41</v>
      </c>
      <c r="C503">
        <v>492</v>
      </c>
      <c r="D503">
        <f>D491+1</f>
        <v>41</v>
      </c>
      <c r="E503" t="str">
        <f t="shared" si="42"/>
        <v/>
      </c>
      <c r="F503" t="str">
        <f>VLOOKUP('Mortgage 1 Variables'!D$19,'Mortgage 1 Variables'!B$8:C$19,2)</f>
        <v>Oct</v>
      </c>
      <c r="G503">
        <f>IF(ISBLANK('Mortgage 1 Monthly Table'!G503),IF(OR(J503=Q503,ISTEXT(Y502),ISTEXT('Mortgage 1 Info Calcs'!$K$4)),0,IF(('Mortgage 1 Info Calcs'!F$7*12)&gt;C502,G502,IF(C502='Mortgage 1 Info Calcs'!F$7*12,'Mortgage 1 Info Calcs'!F$8,G502))),'Mortgage 1 Monthly Table'!G503)</f>
        <v>0</v>
      </c>
      <c r="H503" t="e">
        <f>((PMT(G503/'Mortgage 1 Variables'!E$43,('Mortgage 1 Info Calcs'!F$9*'Mortgage 1 Variables'!E$43)-C502,-J503,0)))</f>
        <v>#VALUE!</v>
      </c>
      <c r="I503">
        <f>IF(OR(ISERROR(((IPMT(G503/'Mortgage 1 Variables'!E$43,1,'Mortgage 1 Info Calcs'!F$9*'Mortgage 1 Variables'!E$43,-J503+Q503+'Mortgage 1 Info Calcs'!F$24,IF('Mortgage 1 Info Calcs'!F$5="Interest Only",-J503+Q503+'Mortgage 1 Info Calcs'!F$24,0))))),(((IPMT(G503/'Mortgage 1 Variables'!E$43,1,'Mortgage 1 Info Calcs'!F$9*'Mortgage 1 Variables'!E$43,-J$12,-J$12)))=0)),0,((IPMT(G503/'Mortgage 1 Variables'!E$43,1,'Mortgage 1 Info Calcs'!F$9*'Mortgage 1 Variables'!E$43,-J503+Q503+'Mortgage 1 Info Calcs'!F$24,IF('Mortgage 1 Info Calcs'!F$5="Interest Only",-J503+Q503+'Mortgage 1 Info Calcs'!F$24,0)))))</f>
        <v>0</v>
      </c>
      <c r="J503" t="str">
        <f>IF(Y502&gt;0,IF(ISTEXT('Mortgage 1 Info Calcs'!K$4),"0",IF(ISTEXT(Y502),Y502,Y502+(IF(ISTEXT(K503),0,K503)))),0)</f>
        <v/>
      </c>
      <c r="K503">
        <f>IF(ISBLANK('Mortgage 1 Monthly Table'!L503),0,'Mortgage 1 Monthly Table'!L503)</f>
        <v>0</v>
      </c>
      <c r="L503" t="e">
        <f>IF(ISBLANK('Mortgage 1 Monthly Table'!N503),IF('Mortgage 1 Info Calcs'!F$13="Calculated",IF('Mortgage 1 Info Calcs'!F$22="Keep Same",IF('Mortgage 1 Info Calcs'!F$5="Interest Only",IF(OR(I503&gt;L502,J503=""),I503,IF(J503&lt;L502,IF(J503&lt;L502,J503+I503,IF(L502+M502&gt;J503,L502+I503,L502)),IF(L502+M502&gt;J503,L502+I503,L502))),IF(H503&gt;L502,H503,IF(J503&gt;L502,IF(L502+M502&gt;J503,L502+I503,L502),J503+S503))),IF('Mortgage 1 Info Calcs'!F$5="Interest Only",'Mortgage 1 Monthly Calcs'!I503,'Mortgage 1 Monthly Calcs'!H503)),'Mortgage 1 Monthly Calcs'!L502),'Mortgage 1 Monthly Table'!N503)</f>
        <v>#VALUE!</v>
      </c>
      <c r="M503" t="str">
        <f>IF(ISBLANK('Mortgage 1 Monthly Table'!P503),IF(N502&gt;J503,IF(J503&gt;L502,J503-L502,0),IF(OR(OR(Y502&lt;0,ISTEXT(Y502)),ISTEXT('Mortgage 1 Info Calcs'!$K$4)),"",'Mortgage 1 Info Calcs'!F$21)),'Mortgage 1 Monthly Table'!P503)</f>
        <v/>
      </c>
      <c r="N503" t="str">
        <f t="shared" si="40"/>
        <v/>
      </c>
      <c r="O503" t="str">
        <f>IF(OR(OR(Y502&lt;0,ISTEXT(Y502)),ISTEXT('Mortgage 1 Info Calcs'!$K$4)),"",(O502+M503))</f>
        <v/>
      </c>
      <c r="P503">
        <f>IF(ISBLANK('Mortgage 1 Monthly Table'!T503),IF(ISTEXT(J503),0,IF(OR(Y502&lt;Q502,AND(Y502&lt;0,NOT(ISTEXT(Y502))),ISTEXT('Mortgage 1 Info Calcs'!$K$4)),IF(-Y502&gt;P502,-Y502,Y502-Q502),IF(J503="",0,'Mortgage 1 Info Calcs'!F$26))),'Mortgage 1 Monthly Table'!T503)</f>
        <v>0</v>
      </c>
      <c r="Q503" t="str">
        <f>IF(OR(OR(Y502&lt;0,ISTEXT(Y502)),ISTEXT('Mortgage 1 Info Calcs'!$K$4)),"",IF(O503&lt;0,Q502,(Q502+P503)))</f>
        <v/>
      </c>
      <c r="R503" t="str">
        <f>IF(OR(ISERROR(L503-S503),ISTEXT('Mortgage 1 Info Calcs'!$K$4)),"",L503-S503+M503)</f>
        <v/>
      </c>
      <c r="S503">
        <f>IF(OR(IF(ISERROR(ROUND((J503-Q503-'Mortgage 1 Info Calcs'!F$24)*(G503/12),2)),0,(J503-O503-Q503-'Mortgage 1 Info Calcs'!F$24)*(G503/12)),,,ISTEXT('Mortgage 1 Info Calcs'!K$4)),IF(((J503-Q503-'Mortgage 1 Info Calcs'!F$24)*(G503/12))&gt;0,((J503-Q503-'Mortgage 1 Info Calcs'!F$24)*(G503/12)),0),0)</f>
        <v>0</v>
      </c>
      <c r="T503" t="str">
        <f>IF(OR(ISERROR(SUM(R$12:R503)),(ISTEXT(T502)),(T502=(SUM(R$12:R503)))),"",SUM(R$12:R503))</f>
        <v/>
      </c>
      <c r="U503">
        <f>SUM(S$12:S503)</f>
        <v>93290.420445652606</v>
      </c>
      <c r="V503" t="e">
        <f>IF(ISBLANK('Mortgage 1 Info Calcs'!F$28),"",IF((O503+Q503)&gt;0,((O503+Q503)*G503/12)-((O503+Q503)*(('Mortgage 1 Info Calcs'!F$28)-('Mortgage 1 Info Calcs'!F$28*'Mortgage 1 Info Calcs'!G$29))/12),""))</f>
        <v>#VALUE!</v>
      </c>
      <c r="W503" t="e">
        <f>IF(ISTEXT(V503),"",SUM(V$12:V503))</f>
        <v>#VALUE!</v>
      </c>
      <c r="X503" t="str">
        <f>IF(OR(J503=Q503,ISTEXT(Y502),ISTEXT('Mortgage 1 Info Calcs'!$F$17)),"",IF(('Mortgage 1 Info Calcs'!F$18*12)&gt;C502+1,IF(C502='Mortgage 1 Info Calcs'!F$18*12,0,'Mortgage 1 Info Calcs'!F$19+Y503*('Mortgage 1 Info Calcs'!F$17)),'Mortgage 1 Info Calcs'!F$19))</f>
        <v/>
      </c>
      <c r="Y503" t="str">
        <f>IF(OR(ISERROR(J503-R503-M503),IF(ISERROR((J503-R503-M503)=0),"True",(J503-R503-M503)=0),ISTEXT('Mortgage 1 Info Calcs'!$K$4)),"",IF((J503&gt;(L503+M503)),(FV((G503/'Mortgage 1 Variables'!E$43),1,(L503+M503),-J503+Q503+'Mortgage 1 Info Calcs'!F$24,0))+Q503+'Mortgage 1 Info Calcs'!F$24+IF(I503&gt;0,0,-I503),""))</f>
        <v/>
      </c>
      <c r="Z503" s="67" t="e">
        <f>IF((FV(IF(G503=0,'Mortgage 1 Info Calcs'!F$8,G503)/12,1,PMT(IF(G503=0,'Mortgage 1 Info Calcs'!F$8,G503)/12,('Mortgage 1 Info Calcs'!F$9*12)-C502,-Z502,0),-Z502,0))&gt;0,(FV(IF(G503=0,'Mortgage 1 Info Calcs'!F$8,G503)/12,1,PMT(IF(G503=0,'Mortgage 1 Info Calcs'!F$8,G503)/12,('Mortgage 1 Info Calcs'!F$9*12)-C502,-Z502,0),-Z502,0)),0)</f>
        <v>#NUM!</v>
      </c>
      <c r="AA503" s="67" t="e">
        <f>IF(Z503&lt;=0,0,(IPMT(IF(G503=0,'Mortgage 1 Info Calcs'!F$8,G503)/12,1,('Mortgage 1 Info Calcs'!F$9*12)-C502,-Z502,0)))</f>
        <v>#NUM!</v>
      </c>
      <c r="AB503" s="67">
        <f>IF(C503&lt;('Mortgage 1 Info Calcs'!F$9*12),SUM(AA$12:AA503),0)</f>
        <v>0</v>
      </c>
      <c r="AC503" s="14">
        <v>492</v>
      </c>
      <c r="AD503" s="174">
        <f t="shared" si="41"/>
        <v>41</v>
      </c>
      <c r="AE503" s="174" t="str">
        <f>IF(Y503="","",IF(J$12+X503='Mortgage 2 Monthly calcs'!J$12+'Mortgage 2 Monthly calcs'!V503,"",IF(J$12+X503&gt;'Mortgage 2 Monthly calcs'!J$12+'Mortgage 2 Monthly calcs'!V503,IF(Y503+X503+'Mortgage 1 Info Calcs'!F$15&gt;'Mortgage 2 Monthly calcs'!W503+'Mortgage 2 Monthly calcs'!V503,"",C503),IF(Y503+X503&lt;'Mortgage 2 Monthly calcs'!W503+'Mortgage 2 Monthly calcs'!V503,"",C503))))</f>
        <v/>
      </c>
      <c r="AG503" s="16"/>
      <c r="AH503" s="16"/>
      <c r="AI503" s="15"/>
    </row>
    <row r="504" spans="2:35" ht="11.25" customHeight="1" x14ac:dyDescent="0.25">
      <c r="B504">
        <f t="shared" si="39"/>
        <v>41.083333333333336</v>
      </c>
      <c r="C504">
        <v>493</v>
      </c>
      <c r="E504" t="str">
        <f t="shared" si="42"/>
        <v/>
      </c>
      <c r="F504" t="str">
        <f>VLOOKUP('Mortgage 1 Variables'!D$8,'Mortgage 1 Variables'!B$8:C$19,2)</f>
        <v>Nov</v>
      </c>
      <c r="G504">
        <f>IF(ISBLANK('Mortgage 1 Monthly Table'!G504),IF(OR(J504=Q504,ISTEXT(Y503),ISTEXT('Mortgage 1 Info Calcs'!$K$4)),0,IF(('Mortgage 1 Info Calcs'!F$7*12)&gt;C503,G503,IF(C503='Mortgage 1 Info Calcs'!F$7*12,'Mortgage 1 Info Calcs'!F$8,G503))),'Mortgage 1 Monthly Table'!G504)</f>
        <v>0</v>
      </c>
      <c r="H504" t="e">
        <f>((PMT(G504/'Mortgage 1 Variables'!E$43,('Mortgage 1 Info Calcs'!F$9*'Mortgage 1 Variables'!E$43)-C503,-J504,0)))</f>
        <v>#VALUE!</v>
      </c>
      <c r="I504">
        <f>IF(OR(ISERROR(((IPMT(G504/'Mortgage 1 Variables'!E$43,1,'Mortgage 1 Info Calcs'!F$9*'Mortgage 1 Variables'!E$43,-J504+Q504+'Mortgage 1 Info Calcs'!F$24,IF('Mortgage 1 Info Calcs'!F$5="Interest Only",-J504+Q504+'Mortgage 1 Info Calcs'!F$24,0))))),(((IPMT(G504/'Mortgage 1 Variables'!E$43,1,'Mortgage 1 Info Calcs'!F$9*'Mortgage 1 Variables'!E$43,-J$12,-J$12)))=0)),0,((IPMT(G504/'Mortgage 1 Variables'!E$43,1,'Mortgage 1 Info Calcs'!F$9*'Mortgage 1 Variables'!E$43,-J504+Q504+'Mortgage 1 Info Calcs'!F$24,IF('Mortgage 1 Info Calcs'!F$5="Interest Only",-J504+Q504+'Mortgage 1 Info Calcs'!F$24,0)))))</f>
        <v>0</v>
      </c>
      <c r="J504" t="str">
        <f>IF(Y503&gt;0,IF(ISTEXT('Mortgage 1 Info Calcs'!K$4),"0",IF(ISTEXT(Y503),Y503,Y503+(IF(ISTEXT(K504),0,K504)))),0)</f>
        <v/>
      </c>
      <c r="K504">
        <f>IF(ISBLANK('Mortgage 1 Monthly Table'!L504),0,'Mortgage 1 Monthly Table'!L504)</f>
        <v>0</v>
      </c>
      <c r="L504" t="e">
        <f>IF(ISBLANK('Mortgage 1 Monthly Table'!N504),IF('Mortgage 1 Info Calcs'!F$13="Calculated",IF('Mortgage 1 Info Calcs'!F$22="Keep Same",IF('Mortgage 1 Info Calcs'!F$5="Interest Only",IF(OR(I504&gt;L503,J504=""),I504,IF(J504&lt;L503,IF(J504&lt;L503,J504+I504,IF(L503+M503&gt;J504,L503+I504,L503)),IF(L503+M503&gt;J504,L503+I504,L503))),IF(H504&gt;L503,H504,IF(J504&gt;L503,IF(L503+M503&gt;J504,L503+I504,L503),J504+S504))),IF('Mortgage 1 Info Calcs'!F$5="Interest Only",'Mortgage 1 Monthly Calcs'!I504,'Mortgage 1 Monthly Calcs'!H504)),'Mortgage 1 Monthly Calcs'!L503),'Mortgage 1 Monthly Table'!N504)</f>
        <v>#VALUE!</v>
      </c>
      <c r="M504" t="str">
        <f>IF(ISBLANK('Mortgage 1 Monthly Table'!P504),IF(N503&gt;J504,IF(J504&gt;L503,J504-L503,0),IF(OR(OR(Y503&lt;0,ISTEXT(Y503)),ISTEXT('Mortgage 1 Info Calcs'!$K$4)),"",'Mortgage 1 Info Calcs'!F$21)),'Mortgage 1 Monthly Table'!P504)</f>
        <v/>
      </c>
      <c r="N504" t="str">
        <f t="shared" si="40"/>
        <v/>
      </c>
      <c r="O504" t="str">
        <f>IF(OR(OR(Y503&lt;0,ISTEXT(Y503)),ISTEXT('Mortgage 1 Info Calcs'!$K$4)),"",(O503+M504))</f>
        <v/>
      </c>
      <c r="P504">
        <f>IF(ISBLANK('Mortgage 1 Monthly Table'!T504),IF(ISTEXT(J504),0,IF(OR(Y503&lt;Q503,AND(Y503&lt;0,NOT(ISTEXT(Y503))),ISTEXT('Mortgage 1 Info Calcs'!$K$4)),IF(-Y503&gt;P503,-Y503,Y503-Q503),IF(J504="",0,'Mortgage 1 Info Calcs'!F$26))),'Mortgage 1 Monthly Table'!T504)</f>
        <v>0</v>
      </c>
      <c r="Q504" t="str">
        <f>IF(OR(OR(Y503&lt;0,ISTEXT(Y503)),ISTEXT('Mortgage 1 Info Calcs'!$K$4)),"",IF(O504&lt;0,Q503,(Q503+P504)))</f>
        <v/>
      </c>
      <c r="R504" t="str">
        <f>IF(OR(ISERROR(L504-S504),ISTEXT('Mortgage 1 Info Calcs'!$K$4)),"",L504-S504+M504)</f>
        <v/>
      </c>
      <c r="S504">
        <f>IF(OR(IF(ISERROR(ROUND((J504-Q504-'Mortgage 1 Info Calcs'!F$24)*(G504/12),2)),0,(J504-O504-Q504-'Mortgage 1 Info Calcs'!F$24)*(G504/12)),,,ISTEXT('Mortgage 1 Info Calcs'!K$4)),IF(((J504-Q504-'Mortgage 1 Info Calcs'!F$24)*(G504/12))&gt;0,((J504-Q504-'Mortgage 1 Info Calcs'!F$24)*(G504/12)),0),0)</f>
        <v>0</v>
      </c>
      <c r="T504" t="str">
        <f>IF(OR(ISERROR(SUM(R$12:R504)),(ISTEXT(T503)),(T503=(SUM(R$12:R504)))),"",SUM(R$12:R504))</f>
        <v/>
      </c>
      <c r="U504">
        <f>SUM(S$12:S504)</f>
        <v>93290.420445652606</v>
      </c>
      <c r="V504" t="e">
        <f>IF(ISBLANK('Mortgage 1 Info Calcs'!F$28),"",IF((O504+Q504)&gt;0,((O504+Q504)*G504/12)-((O504+Q504)*(('Mortgage 1 Info Calcs'!F$28)-('Mortgage 1 Info Calcs'!F$28*'Mortgage 1 Info Calcs'!G$29))/12),""))</f>
        <v>#VALUE!</v>
      </c>
      <c r="W504" t="e">
        <f>IF(ISTEXT(V504),"",SUM(V$12:V504))</f>
        <v>#VALUE!</v>
      </c>
      <c r="X504" t="str">
        <f>IF(OR(J504=Q504,ISTEXT(Y503),ISTEXT('Mortgage 1 Info Calcs'!$F$17)),"",IF(('Mortgage 1 Info Calcs'!F$18*12)&gt;C503+1,IF(C503='Mortgage 1 Info Calcs'!F$18*12,0,'Mortgage 1 Info Calcs'!F$19+Y504*('Mortgage 1 Info Calcs'!F$17)),'Mortgage 1 Info Calcs'!F$19))</f>
        <v/>
      </c>
      <c r="Y504" t="str">
        <f>IF(OR(ISERROR(J504-R504-M504),IF(ISERROR((J504-R504-M504)=0),"True",(J504-R504-M504)=0),ISTEXT('Mortgage 1 Info Calcs'!$K$4)),"",IF((J504&gt;(L504+M504)),(FV((G504/'Mortgage 1 Variables'!E$43),1,(L504+M504),-J504+Q504+'Mortgage 1 Info Calcs'!F$24,0))+Q504+'Mortgage 1 Info Calcs'!F$24+IF(I504&gt;0,0,-I504),""))</f>
        <v/>
      </c>
      <c r="Z504" s="67" t="e">
        <f>IF((FV(IF(G504=0,'Mortgage 1 Info Calcs'!F$8,G504)/12,1,PMT(IF(G504=0,'Mortgage 1 Info Calcs'!F$8,G504)/12,('Mortgage 1 Info Calcs'!F$9*12)-C503,-Z503,0),-Z503,0))&gt;0,(FV(IF(G504=0,'Mortgage 1 Info Calcs'!F$8,G504)/12,1,PMT(IF(G504=0,'Mortgage 1 Info Calcs'!F$8,G504)/12,('Mortgage 1 Info Calcs'!F$9*12)-C503,-Z503,0),-Z503,0)),0)</f>
        <v>#NUM!</v>
      </c>
      <c r="AA504" s="67" t="e">
        <f>IF(Z504&lt;=0,0,(IPMT(IF(G504=0,'Mortgage 1 Info Calcs'!F$8,G504)/12,1,('Mortgage 1 Info Calcs'!F$9*12)-C503,-Z503,0)))</f>
        <v>#NUM!</v>
      </c>
      <c r="AB504" s="67">
        <f>IF(C504&lt;('Mortgage 1 Info Calcs'!F$9*12),SUM(AA$12:AA504),0)</f>
        <v>0</v>
      </c>
      <c r="AC504" s="14">
        <v>493</v>
      </c>
      <c r="AD504" s="174">
        <f t="shared" si="41"/>
        <v>41.083333333333336</v>
      </c>
      <c r="AE504" s="174" t="str">
        <f>IF(Y504="","",IF(J$12+X504='Mortgage 2 Monthly calcs'!J$12+'Mortgage 2 Monthly calcs'!V504,"",IF(J$12+X504&gt;'Mortgage 2 Monthly calcs'!J$12+'Mortgage 2 Monthly calcs'!V504,IF(Y504+X504+'Mortgage 1 Info Calcs'!F$15&gt;'Mortgage 2 Monthly calcs'!W504+'Mortgage 2 Monthly calcs'!V504,"",C504),IF(Y504+X504&lt;'Mortgage 2 Monthly calcs'!W504+'Mortgage 2 Monthly calcs'!V504,"",C504))))</f>
        <v/>
      </c>
      <c r="AG504" s="16"/>
      <c r="AH504" s="16"/>
      <c r="AI504" s="15"/>
    </row>
    <row r="505" spans="2:35" ht="11.25" customHeight="1" x14ac:dyDescent="0.25">
      <c r="B505">
        <f t="shared" si="39"/>
        <v>41.166666666666664</v>
      </c>
      <c r="C505">
        <v>494</v>
      </c>
      <c r="E505" t="str">
        <f t="shared" si="42"/>
        <v/>
      </c>
      <c r="F505" t="str">
        <f>VLOOKUP('Mortgage 1 Variables'!D$9,'Mortgage 1 Variables'!B$8:C$19,2)</f>
        <v>Dec</v>
      </c>
      <c r="G505">
        <f>IF(ISBLANK('Mortgage 1 Monthly Table'!G505),IF(OR(J505=Q505,ISTEXT(Y504),ISTEXT('Mortgage 1 Info Calcs'!$K$4)),0,IF(('Mortgage 1 Info Calcs'!F$7*12)&gt;C504,G504,IF(C504='Mortgage 1 Info Calcs'!F$7*12,'Mortgage 1 Info Calcs'!F$8,G504))),'Mortgage 1 Monthly Table'!G505)</f>
        <v>0</v>
      </c>
      <c r="H505" t="e">
        <f>((PMT(G505/'Mortgage 1 Variables'!E$43,('Mortgage 1 Info Calcs'!F$9*'Mortgage 1 Variables'!E$43)-C504,-J505,0)))</f>
        <v>#VALUE!</v>
      </c>
      <c r="I505">
        <f>IF(OR(ISERROR(((IPMT(G505/'Mortgage 1 Variables'!E$43,1,'Mortgage 1 Info Calcs'!F$9*'Mortgage 1 Variables'!E$43,-J505+Q505+'Mortgage 1 Info Calcs'!F$24,IF('Mortgage 1 Info Calcs'!F$5="Interest Only",-J505+Q505+'Mortgage 1 Info Calcs'!F$24,0))))),(((IPMT(G505/'Mortgage 1 Variables'!E$43,1,'Mortgage 1 Info Calcs'!F$9*'Mortgage 1 Variables'!E$43,-J$12,-J$12)))=0)),0,((IPMT(G505/'Mortgage 1 Variables'!E$43,1,'Mortgage 1 Info Calcs'!F$9*'Mortgage 1 Variables'!E$43,-J505+Q505+'Mortgage 1 Info Calcs'!F$24,IF('Mortgage 1 Info Calcs'!F$5="Interest Only",-J505+Q505+'Mortgage 1 Info Calcs'!F$24,0)))))</f>
        <v>0</v>
      </c>
      <c r="J505" t="str">
        <f>IF(Y504&gt;0,IF(ISTEXT('Mortgage 1 Info Calcs'!K$4),"0",IF(ISTEXT(Y504),Y504,Y504+(IF(ISTEXT(K505),0,K505)))),0)</f>
        <v/>
      </c>
      <c r="K505">
        <f>IF(ISBLANK('Mortgage 1 Monthly Table'!L505),0,'Mortgage 1 Monthly Table'!L505)</f>
        <v>0</v>
      </c>
      <c r="L505" t="e">
        <f>IF(ISBLANK('Mortgage 1 Monthly Table'!N505),IF('Mortgage 1 Info Calcs'!F$13="Calculated",IF('Mortgage 1 Info Calcs'!F$22="Keep Same",IF('Mortgage 1 Info Calcs'!F$5="Interest Only",IF(OR(I505&gt;L504,J505=""),I505,IF(J505&lt;L504,IF(J505&lt;L504,J505+I505,IF(L504+M504&gt;J505,L504+I505,L504)),IF(L504+M504&gt;J505,L504+I505,L504))),IF(H505&gt;L504,H505,IF(J505&gt;L504,IF(L504+M504&gt;J505,L504+I505,L504),J505+S505))),IF('Mortgage 1 Info Calcs'!F$5="Interest Only",'Mortgage 1 Monthly Calcs'!I505,'Mortgage 1 Monthly Calcs'!H505)),'Mortgage 1 Monthly Calcs'!L504),'Mortgage 1 Monthly Table'!N505)</f>
        <v>#VALUE!</v>
      </c>
      <c r="M505" t="str">
        <f>IF(ISBLANK('Mortgage 1 Monthly Table'!P505),IF(N504&gt;J505,IF(J505&gt;L504,J505-L504,0),IF(OR(OR(Y504&lt;0,ISTEXT(Y504)),ISTEXT('Mortgage 1 Info Calcs'!$K$4)),"",'Mortgage 1 Info Calcs'!F$21)),'Mortgage 1 Monthly Table'!P505)</f>
        <v/>
      </c>
      <c r="N505" t="str">
        <f t="shared" si="40"/>
        <v/>
      </c>
      <c r="O505" t="str">
        <f>IF(OR(OR(Y504&lt;0,ISTEXT(Y504)),ISTEXT('Mortgage 1 Info Calcs'!$K$4)),"",(O504+M505))</f>
        <v/>
      </c>
      <c r="P505">
        <f>IF(ISBLANK('Mortgage 1 Monthly Table'!T505),IF(ISTEXT(J505),0,IF(OR(Y504&lt;Q504,AND(Y504&lt;0,NOT(ISTEXT(Y504))),ISTEXT('Mortgage 1 Info Calcs'!$K$4)),IF(-Y504&gt;P504,-Y504,Y504-Q504),IF(J505="",0,'Mortgage 1 Info Calcs'!F$26))),'Mortgage 1 Monthly Table'!T505)</f>
        <v>0</v>
      </c>
      <c r="Q505" t="str">
        <f>IF(OR(OR(Y504&lt;0,ISTEXT(Y504)),ISTEXT('Mortgage 1 Info Calcs'!$K$4)),"",IF(O505&lt;0,Q504,(Q504+P505)))</f>
        <v/>
      </c>
      <c r="R505" t="str">
        <f>IF(OR(ISERROR(L505-S505),ISTEXT('Mortgage 1 Info Calcs'!$K$4)),"",L505-S505+M505)</f>
        <v/>
      </c>
      <c r="S505">
        <f>IF(OR(IF(ISERROR(ROUND((J505-Q505-'Mortgage 1 Info Calcs'!F$24)*(G505/12),2)),0,(J505-O505-Q505-'Mortgage 1 Info Calcs'!F$24)*(G505/12)),,,ISTEXT('Mortgage 1 Info Calcs'!K$4)),IF(((J505-Q505-'Mortgage 1 Info Calcs'!F$24)*(G505/12))&gt;0,((J505-Q505-'Mortgage 1 Info Calcs'!F$24)*(G505/12)),0),0)</f>
        <v>0</v>
      </c>
      <c r="T505" t="str">
        <f>IF(OR(ISERROR(SUM(R$12:R505)),(ISTEXT(T504)),(T504=(SUM(R$12:R505)))),"",SUM(R$12:R505))</f>
        <v/>
      </c>
      <c r="U505">
        <f>SUM(S$12:S505)</f>
        <v>93290.420445652606</v>
      </c>
      <c r="V505" t="e">
        <f>IF(ISBLANK('Mortgage 1 Info Calcs'!F$28),"",IF((O505+Q505)&gt;0,((O505+Q505)*G505/12)-((O505+Q505)*(('Mortgage 1 Info Calcs'!F$28)-('Mortgage 1 Info Calcs'!F$28*'Mortgage 1 Info Calcs'!G$29))/12),""))</f>
        <v>#VALUE!</v>
      </c>
      <c r="W505" t="e">
        <f>IF(ISTEXT(V505),"",SUM(V$12:V505))</f>
        <v>#VALUE!</v>
      </c>
      <c r="X505" t="str">
        <f>IF(OR(J505=Q505,ISTEXT(Y504),ISTEXT('Mortgage 1 Info Calcs'!$F$17)),"",IF(('Mortgage 1 Info Calcs'!F$18*12)&gt;C504+1,IF(C504='Mortgage 1 Info Calcs'!F$18*12,0,'Mortgage 1 Info Calcs'!F$19+Y505*('Mortgage 1 Info Calcs'!F$17)),'Mortgage 1 Info Calcs'!F$19))</f>
        <v/>
      </c>
      <c r="Y505" t="str">
        <f>IF(OR(ISERROR(J505-R505-M505),IF(ISERROR((J505-R505-M505)=0),"True",(J505-R505-M505)=0),ISTEXT('Mortgage 1 Info Calcs'!$K$4)),"",IF((J505&gt;(L505+M505)),(FV((G505/'Mortgage 1 Variables'!E$43),1,(L505+M505),-J505+Q505+'Mortgage 1 Info Calcs'!F$24,0))+Q505+'Mortgage 1 Info Calcs'!F$24+IF(I505&gt;0,0,-I505),""))</f>
        <v/>
      </c>
      <c r="Z505" s="67" t="e">
        <f>IF((FV(IF(G505=0,'Mortgage 1 Info Calcs'!F$8,G505)/12,1,PMT(IF(G505=0,'Mortgage 1 Info Calcs'!F$8,G505)/12,('Mortgage 1 Info Calcs'!F$9*12)-C504,-Z504,0),-Z504,0))&gt;0,(FV(IF(G505=0,'Mortgage 1 Info Calcs'!F$8,G505)/12,1,PMT(IF(G505=0,'Mortgage 1 Info Calcs'!F$8,G505)/12,('Mortgage 1 Info Calcs'!F$9*12)-C504,-Z504,0),-Z504,0)),0)</f>
        <v>#NUM!</v>
      </c>
      <c r="AA505" s="67" t="e">
        <f>IF(Z505&lt;=0,0,(IPMT(IF(G505=0,'Mortgage 1 Info Calcs'!F$8,G505)/12,1,('Mortgage 1 Info Calcs'!F$9*12)-C504,-Z504,0)))</f>
        <v>#NUM!</v>
      </c>
      <c r="AB505" s="67">
        <f>IF(C505&lt;('Mortgage 1 Info Calcs'!F$9*12),SUM(AA$12:AA505),0)</f>
        <v>0</v>
      </c>
      <c r="AC505" s="14">
        <v>494</v>
      </c>
      <c r="AD505" s="174">
        <f t="shared" si="41"/>
        <v>41.166666666666664</v>
      </c>
      <c r="AE505" s="174" t="str">
        <f>IF(Y505="","",IF(J$12+X505='Mortgage 2 Monthly calcs'!J$12+'Mortgage 2 Monthly calcs'!V505,"",IF(J$12+X505&gt;'Mortgage 2 Monthly calcs'!J$12+'Mortgage 2 Monthly calcs'!V505,IF(Y505+X505+'Mortgage 1 Info Calcs'!F$15&gt;'Mortgage 2 Monthly calcs'!W505+'Mortgage 2 Monthly calcs'!V505,"",C505),IF(Y505+X505&lt;'Mortgage 2 Monthly calcs'!W505+'Mortgage 2 Monthly calcs'!V505,"",C505))))</f>
        <v/>
      </c>
      <c r="AG505" s="16"/>
      <c r="AH505" s="16"/>
      <c r="AI505" s="15"/>
    </row>
    <row r="506" spans="2:35" ht="11.25" customHeight="1" x14ac:dyDescent="0.25">
      <c r="B506">
        <f t="shared" si="39"/>
        <v>41.25</v>
      </c>
      <c r="C506">
        <v>495</v>
      </c>
      <c r="E506">
        <f t="shared" si="42"/>
        <v>2051</v>
      </c>
      <c r="F506" t="str">
        <f>VLOOKUP('Mortgage 1 Variables'!D$10,'Mortgage 1 Variables'!B$8:C$19,2)</f>
        <v>Jan</v>
      </c>
      <c r="G506">
        <f>IF(ISBLANK('Mortgage 1 Monthly Table'!G506),IF(OR(J506=Q506,ISTEXT(Y505),ISTEXT('Mortgage 1 Info Calcs'!$K$4)),0,IF(('Mortgage 1 Info Calcs'!F$7*12)&gt;C505,G505,IF(C505='Mortgage 1 Info Calcs'!F$7*12,'Mortgage 1 Info Calcs'!F$8,G505))),'Mortgage 1 Monthly Table'!G506)</f>
        <v>0</v>
      </c>
      <c r="H506" t="e">
        <f>((PMT(G506/'Mortgage 1 Variables'!E$43,('Mortgage 1 Info Calcs'!F$9*'Mortgage 1 Variables'!E$43)-C505,-J506,0)))</f>
        <v>#VALUE!</v>
      </c>
      <c r="I506">
        <f>IF(OR(ISERROR(((IPMT(G506/'Mortgage 1 Variables'!E$43,1,'Mortgage 1 Info Calcs'!F$9*'Mortgage 1 Variables'!E$43,-J506+Q506+'Mortgage 1 Info Calcs'!F$24,IF('Mortgage 1 Info Calcs'!F$5="Interest Only",-J506+Q506+'Mortgage 1 Info Calcs'!F$24,0))))),(((IPMT(G506/'Mortgage 1 Variables'!E$43,1,'Mortgage 1 Info Calcs'!F$9*'Mortgage 1 Variables'!E$43,-J$12,-J$12)))=0)),0,((IPMT(G506/'Mortgage 1 Variables'!E$43,1,'Mortgage 1 Info Calcs'!F$9*'Mortgage 1 Variables'!E$43,-J506+Q506+'Mortgage 1 Info Calcs'!F$24,IF('Mortgage 1 Info Calcs'!F$5="Interest Only",-J506+Q506+'Mortgage 1 Info Calcs'!F$24,0)))))</f>
        <v>0</v>
      </c>
      <c r="J506" t="str">
        <f>IF(Y505&gt;0,IF(ISTEXT('Mortgage 1 Info Calcs'!K$4),"0",IF(ISTEXT(Y505),Y505,Y505+(IF(ISTEXT(K506),0,K506)))),0)</f>
        <v/>
      </c>
      <c r="K506">
        <f>IF(ISBLANK('Mortgage 1 Monthly Table'!L506),0,'Mortgage 1 Monthly Table'!L506)</f>
        <v>0</v>
      </c>
      <c r="L506" t="e">
        <f>IF(ISBLANK('Mortgage 1 Monthly Table'!N506),IF('Mortgage 1 Info Calcs'!F$13="Calculated",IF('Mortgage 1 Info Calcs'!F$22="Keep Same",IF('Mortgage 1 Info Calcs'!F$5="Interest Only",IF(OR(I506&gt;L505,J506=""),I506,IF(J506&lt;L505,IF(J506&lt;L505,J506+I506,IF(L505+M505&gt;J506,L505+I506,L505)),IF(L505+M505&gt;J506,L505+I506,L505))),IF(H506&gt;L505,H506,IF(J506&gt;L505,IF(L505+M505&gt;J506,L505+I506,L505),J506+S506))),IF('Mortgage 1 Info Calcs'!F$5="Interest Only",'Mortgage 1 Monthly Calcs'!I506,'Mortgage 1 Monthly Calcs'!H506)),'Mortgage 1 Monthly Calcs'!L505),'Mortgage 1 Monthly Table'!N506)</f>
        <v>#VALUE!</v>
      </c>
      <c r="M506" t="str">
        <f>IF(ISBLANK('Mortgage 1 Monthly Table'!P506),IF(N505&gt;J506,IF(J506&gt;L505,J506-L505,0),IF(OR(OR(Y505&lt;0,ISTEXT(Y505)),ISTEXT('Mortgage 1 Info Calcs'!$K$4)),"",'Mortgage 1 Info Calcs'!F$21)),'Mortgage 1 Monthly Table'!P506)</f>
        <v/>
      </c>
      <c r="N506" t="str">
        <f t="shared" si="40"/>
        <v/>
      </c>
      <c r="O506" t="str">
        <f>IF(OR(OR(Y505&lt;0,ISTEXT(Y505)),ISTEXT('Mortgage 1 Info Calcs'!$K$4)),"",(O505+M506))</f>
        <v/>
      </c>
      <c r="P506">
        <f>IF(ISBLANK('Mortgage 1 Monthly Table'!T506),IF(ISTEXT(J506),0,IF(OR(Y505&lt;Q505,AND(Y505&lt;0,NOT(ISTEXT(Y505))),ISTEXT('Mortgage 1 Info Calcs'!$K$4)),IF(-Y505&gt;P505,-Y505,Y505-Q505),IF(J506="",0,'Mortgage 1 Info Calcs'!F$26))),'Mortgage 1 Monthly Table'!T506)</f>
        <v>0</v>
      </c>
      <c r="Q506" t="str">
        <f>IF(OR(OR(Y505&lt;0,ISTEXT(Y505)),ISTEXT('Mortgage 1 Info Calcs'!$K$4)),"",IF(O506&lt;0,Q505,(Q505+P506)))</f>
        <v/>
      </c>
      <c r="R506" t="str">
        <f>IF(OR(ISERROR(L506-S506),ISTEXT('Mortgage 1 Info Calcs'!$K$4)),"",L506-S506+M506)</f>
        <v/>
      </c>
      <c r="S506">
        <f>IF(OR(IF(ISERROR(ROUND((J506-Q506-'Mortgage 1 Info Calcs'!F$24)*(G506/12),2)),0,(J506-O506-Q506-'Mortgage 1 Info Calcs'!F$24)*(G506/12)),,,ISTEXT('Mortgage 1 Info Calcs'!K$4)),IF(((J506-Q506-'Mortgage 1 Info Calcs'!F$24)*(G506/12))&gt;0,((J506-Q506-'Mortgage 1 Info Calcs'!F$24)*(G506/12)),0),0)</f>
        <v>0</v>
      </c>
      <c r="T506" t="str">
        <f>IF(OR(ISERROR(SUM(R$12:R506)),(ISTEXT(T505)),(T505=(SUM(R$12:R506)))),"",SUM(R$12:R506))</f>
        <v/>
      </c>
      <c r="U506">
        <f>SUM(S$12:S506)</f>
        <v>93290.420445652606</v>
      </c>
      <c r="V506" t="e">
        <f>IF(ISBLANK('Mortgage 1 Info Calcs'!F$28),"",IF((O506+Q506)&gt;0,((O506+Q506)*G506/12)-((O506+Q506)*(('Mortgage 1 Info Calcs'!F$28)-('Mortgage 1 Info Calcs'!F$28*'Mortgage 1 Info Calcs'!G$29))/12),""))</f>
        <v>#VALUE!</v>
      </c>
      <c r="W506" t="e">
        <f>IF(ISTEXT(V506),"",SUM(V$12:V506))</f>
        <v>#VALUE!</v>
      </c>
      <c r="X506" t="str">
        <f>IF(OR(J506=Q506,ISTEXT(Y505),ISTEXT('Mortgage 1 Info Calcs'!$F$17)),"",IF(('Mortgage 1 Info Calcs'!F$18*12)&gt;C505+1,IF(C505='Mortgage 1 Info Calcs'!F$18*12,0,'Mortgage 1 Info Calcs'!F$19+Y506*('Mortgage 1 Info Calcs'!F$17)),'Mortgage 1 Info Calcs'!F$19))</f>
        <v/>
      </c>
      <c r="Y506" t="str">
        <f>IF(OR(ISERROR(J506-R506-M506),IF(ISERROR((J506-R506-M506)=0),"True",(J506-R506-M506)=0),ISTEXT('Mortgage 1 Info Calcs'!$K$4)),"",IF((J506&gt;(L506+M506)),(FV((G506/'Mortgage 1 Variables'!E$43),1,(L506+M506),-J506+Q506+'Mortgage 1 Info Calcs'!F$24,0))+Q506+'Mortgage 1 Info Calcs'!F$24+IF(I506&gt;0,0,-I506),""))</f>
        <v/>
      </c>
      <c r="Z506" s="67" t="e">
        <f>IF((FV(IF(G506=0,'Mortgage 1 Info Calcs'!F$8,G506)/12,1,PMT(IF(G506=0,'Mortgage 1 Info Calcs'!F$8,G506)/12,('Mortgage 1 Info Calcs'!F$9*12)-C505,-Z505,0),-Z505,0))&gt;0,(FV(IF(G506=0,'Mortgage 1 Info Calcs'!F$8,G506)/12,1,PMT(IF(G506=0,'Mortgage 1 Info Calcs'!F$8,G506)/12,('Mortgage 1 Info Calcs'!F$9*12)-C505,-Z505,0),-Z505,0)),0)</f>
        <v>#NUM!</v>
      </c>
      <c r="AA506" s="67" t="e">
        <f>IF(Z506&lt;=0,0,(IPMT(IF(G506=0,'Mortgage 1 Info Calcs'!F$8,G506)/12,1,('Mortgage 1 Info Calcs'!F$9*12)-C505,-Z505,0)))</f>
        <v>#NUM!</v>
      </c>
      <c r="AB506" s="67">
        <f>IF(C506&lt;('Mortgage 1 Info Calcs'!F$9*12),SUM(AA$12:AA506),0)</f>
        <v>0</v>
      </c>
      <c r="AC506" s="14">
        <v>495</v>
      </c>
      <c r="AD506" s="174">
        <f t="shared" si="41"/>
        <v>41.25</v>
      </c>
      <c r="AE506" s="174" t="str">
        <f>IF(Y506="","",IF(J$12+X506='Mortgage 2 Monthly calcs'!J$12+'Mortgage 2 Monthly calcs'!V506,"",IF(J$12+X506&gt;'Mortgage 2 Monthly calcs'!J$12+'Mortgage 2 Monthly calcs'!V506,IF(Y506+X506+'Mortgage 1 Info Calcs'!F$15&gt;'Mortgage 2 Monthly calcs'!W506+'Mortgage 2 Monthly calcs'!V506,"",C506),IF(Y506+X506&lt;'Mortgage 2 Monthly calcs'!W506+'Mortgage 2 Monthly calcs'!V506,"",C506))))</f>
        <v/>
      </c>
      <c r="AG506" s="16"/>
      <c r="AH506" s="16"/>
      <c r="AI506" s="15"/>
    </row>
    <row r="507" spans="2:35" ht="11.25" customHeight="1" x14ac:dyDescent="0.25">
      <c r="B507">
        <f t="shared" si="39"/>
        <v>41.333333333333336</v>
      </c>
      <c r="C507">
        <v>496</v>
      </c>
      <c r="D507" t="str">
        <f>IF(J1275=1,F499+1,"")</f>
        <v/>
      </c>
      <c r="E507" t="str">
        <f t="shared" si="42"/>
        <v/>
      </c>
      <c r="F507" t="str">
        <f>VLOOKUP('Mortgage 1 Variables'!D$11,'Mortgage 1 Variables'!B$8:C$19,2)</f>
        <v>Feb</v>
      </c>
      <c r="G507">
        <f>IF(ISBLANK('Mortgage 1 Monthly Table'!G507),IF(OR(J507=Q507,ISTEXT(Y506),ISTEXT('Mortgage 1 Info Calcs'!$K$4)),0,IF(('Mortgage 1 Info Calcs'!F$7*12)&gt;C506,G506,IF(C506='Mortgage 1 Info Calcs'!F$7*12,'Mortgage 1 Info Calcs'!F$8,G506))),'Mortgage 1 Monthly Table'!G507)</f>
        <v>0</v>
      </c>
      <c r="H507" t="e">
        <f>((PMT(G507/'Mortgage 1 Variables'!E$43,('Mortgage 1 Info Calcs'!F$9*'Mortgage 1 Variables'!E$43)-C506,-J507,0)))</f>
        <v>#VALUE!</v>
      </c>
      <c r="I507">
        <f>IF(OR(ISERROR(((IPMT(G507/'Mortgage 1 Variables'!E$43,1,'Mortgage 1 Info Calcs'!F$9*'Mortgage 1 Variables'!E$43,-J507+Q507+'Mortgage 1 Info Calcs'!F$24,IF('Mortgage 1 Info Calcs'!F$5="Interest Only",-J507+Q507+'Mortgage 1 Info Calcs'!F$24,0))))),(((IPMT(G507/'Mortgage 1 Variables'!E$43,1,'Mortgage 1 Info Calcs'!F$9*'Mortgage 1 Variables'!E$43,-J$12,-J$12)))=0)),0,((IPMT(G507/'Mortgage 1 Variables'!E$43,1,'Mortgage 1 Info Calcs'!F$9*'Mortgage 1 Variables'!E$43,-J507+Q507+'Mortgage 1 Info Calcs'!F$24,IF('Mortgage 1 Info Calcs'!F$5="Interest Only",-J507+Q507+'Mortgage 1 Info Calcs'!F$24,0)))))</f>
        <v>0</v>
      </c>
      <c r="J507" t="str">
        <f>IF(Y506&gt;0,IF(ISTEXT('Mortgage 1 Info Calcs'!K$4),"0",IF(ISTEXT(Y506),Y506,Y506+(IF(ISTEXT(K507),0,K507)))),0)</f>
        <v/>
      </c>
      <c r="K507">
        <f>IF(ISBLANK('Mortgage 1 Monthly Table'!L507),0,'Mortgage 1 Monthly Table'!L507)</f>
        <v>0</v>
      </c>
      <c r="L507" t="e">
        <f>IF(ISBLANK('Mortgage 1 Monthly Table'!N507),IF('Mortgage 1 Info Calcs'!F$13="Calculated",IF('Mortgage 1 Info Calcs'!F$22="Keep Same",IF('Mortgage 1 Info Calcs'!F$5="Interest Only",IF(OR(I507&gt;L506,J507=""),I507,IF(J507&lt;L506,IF(J507&lt;L506,J507+I507,IF(L506+M506&gt;J507,L506+I507,L506)),IF(L506+M506&gt;J507,L506+I507,L506))),IF(H507&gt;L506,H507,IF(J507&gt;L506,IF(L506+M506&gt;J507,L506+I507,L506),J507+S507))),IF('Mortgage 1 Info Calcs'!F$5="Interest Only",'Mortgage 1 Monthly Calcs'!I507,'Mortgage 1 Monthly Calcs'!H507)),'Mortgage 1 Monthly Calcs'!L506),'Mortgage 1 Monthly Table'!N507)</f>
        <v>#VALUE!</v>
      </c>
      <c r="M507" t="str">
        <f>IF(ISBLANK('Mortgage 1 Monthly Table'!P507),IF(N506&gt;J507,IF(J507&gt;L506,J507-L506,0),IF(OR(OR(Y506&lt;0,ISTEXT(Y506)),ISTEXT('Mortgage 1 Info Calcs'!$K$4)),"",'Mortgage 1 Info Calcs'!F$21)),'Mortgage 1 Monthly Table'!P507)</f>
        <v/>
      </c>
      <c r="N507" t="str">
        <f t="shared" si="40"/>
        <v/>
      </c>
      <c r="O507" t="str">
        <f>IF(OR(OR(Y506&lt;0,ISTEXT(Y506)),ISTEXT('Mortgage 1 Info Calcs'!$K$4)),"",(O506+M507))</f>
        <v/>
      </c>
      <c r="P507">
        <f>IF(ISBLANK('Mortgage 1 Monthly Table'!T507),IF(ISTEXT(J507),0,IF(OR(Y506&lt;Q506,AND(Y506&lt;0,NOT(ISTEXT(Y506))),ISTEXT('Mortgage 1 Info Calcs'!$K$4)),IF(-Y506&gt;P506,-Y506,Y506-Q506),IF(J507="",0,'Mortgage 1 Info Calcs'!F$26))),'Mortgage 1 Monthly Table'!T507)</f>
        <v>0</v>
      </c>
      <c r="Q507" t="str">
        <f>IF(OR(OR(Y506&lt;0,ISTEXT(Y506)),ISTEXT('Mortgage 1 Info Calcs'!$K$4)),"",IF(O507&lt;0,Q506,(Q506+P507)))</f>
        <v/>
      </c>
      <c r="R507" t="str">
        <f>IF(OR(ISERROR(L507-S507),ISTEXT('Mortgage 1 Info Calcs'!$K$4)),"",L507-S507+M507)</f>
        <v/>
      </c>
      <c r="S507">
        <f>IF(OR(IF(ISERROR(ROUND((J507-Q507-'Mortgage 1 Info Calcs'!F$24)*(G507/12),2)),0,(J507-O507-Q507-'Mortgage 1 Info Calcs'!F$24)*(G507/12)),,,ISTEXT('Mortgage 1 Info Calcs'!K$4)),IF(((J507-Q507-'Mortgage 1 Info Calcs'!F$24)*(G507/12))&gt;0,((J507-Q507-'Mortgage 1 Info Calcs'!F$24)*(G507/12)),0),0)</f>
        <v>0</v>
      </c>
      <c r="T507" t="str">
        <f>IF(OR(ISERROR(SUM(R$12:R507)),(ISTEXT(T506)),(T506=(SUM(R$12:R507)))),"",SUM(R$12:R507))</f>
        <v/>
      </c>
      <c r="U507">
        <f>SUM(S$12:S507)</f>
        <v>93290.420445652606</v>
      </c>
      <c r="V507" t="e">
        <f>IF(ISBLANK('Mortgage 1 Info Calcs'!F$28),"",IF((O507+Q507)&gt;0,((O507+Q507)*G507/12)-((O507+Q507)*(('Mortgage 1 Info Calcs'!F$28)-('Mortgage 1 Info Calcs'!F$28*'Mortgage 1 Info Calcs'!G$29))/12),""))</f>
        <v>#VALUE!</v>
      </c>
      <c r="W507" t="e">
        <f>IF(ISTEXT(V507),"",SUM(V$12:V507))</f>
        <v>#VALUE!</v>
      </c>
      <c r="X507" t="str">
        <f>IF(OR(J507=Q507,ISTEXT(Y506),ISTEXT('Mortgage 1 Info Calcs'!$F$17)),"",IF(('Mortgage 1 Info Calcs'!F$18*12)&gt;C506+1,IF(C506='Mortgage 1 Info Calcs'!F$18*12,0,'Mortgage 1 Info Calcs'!F$19+Y507*('Mortgage 1 Info Calcs'!F$17)),'Mortgage 1 Info Calcs'!F$19))</f>
        <v/>
      </c>
      <c r="Y507" t="str">
        <f>IF(OR(ISERROR(J507-R507-M507),IF(ISERROR((J507-R507-M507)=0),"True",(J507-R507-M507)=0),ISTEXT('Mortgage 1 Info Calcs'!$K$4)),"",IF((J507&gt;(L507+M507)),(FV((G507/'Mortgage 1 Variables'!E$43),1,(L507+M507),-J507+Q507+'Mortgage 1 Info Calcs'!F$24,0))+Q507+'Mortgage 1 Info Calcs'!F$24+IF(I507&gt;0,0,-I507),""))</f>
        <v/>
      </c>
      <c r="Z507" s="67" t="e">
        <f>IF((FV(IF(G507=0,'Mortgage 1 Info Calcs'!F$8,G507)/12,1,PMT(IF(G507=0,'Mortgage 1 Info Calcs'!F$8,G507)/12,('Mortgage 1 Info Calcs'!F$9*12)-C506,-Z506,0),-Z506,0))&gt;0,(FV(IF(G507=0,'Mortgage 1 Info Calcs'!F$8,G507)/12,1,PMT(IF(G507=0,'Mortgage 1 Info Calcs'!F$8,G507)/12,('Mortgage 1 Info Calcs'!F$9*12)-C506,-Z506,0),-Z506,0)),0)</f>
        <v>#NUM!</v>
      </c>
      <c r="AA507" s="67" t="e">
        <f>IF(Z507&lt;=0,0,(IPMT(IF(G507=0,'Mortgage 1 Info Calcs'!F$8,G507)/12,1,('Mortgage 1 Info Calcs'!F$9*12)-C506,-Z506,0)))</f>
        <v>#NUM!</v>
      </c>
      <c r="AB507" s="67">
        <f>IF(C507&lt;('Mortgage 1 Info Calcs'!F$9*12),SUM(AA$12:AA507),0)</f>
        <v>0</v>
      </c>
      <c r="AC507" s="14">
        <v>496</v>
      </c>
      <c r="AD507" s="174">
        <f t="shared" si="41"/>
        <v>41.333333333333336</v>
      </c>
      <c r="AE507" s="174" t="str">
        <f>IF(Y507="","",IF(J$12+X507='Mortgage 2 Monthly calcs'!J$12+'Mortgage 2 Monthly calcs'!V507,"",IF(J$12+X507&gt;'Mortgage 2 Monthly calcs'!J$12+'Mortgage 2 Monthly calcs'!V507,IF(Y507+X507+'Mortgage 1 Info Calcs'!F$15&gt;'Mortgage 2 Monthly calcs'!W507+'Mortgage 2 Monthly calcs'!V507,"",C507),IF(Y507+X507&lt;'Mortgage 2 Monthly calcs'!W507+'Mortgage 2 Monthly calcs'!V507,"",C507))))</f>
        <v/>
      </c>
      <c r="AG507" s="16"/>
      <c r="AH507" s="16"/>
      <c r="AI507" s="15"/>
    </row>
    <row r="508" spans="2:35" ht="11.25" customHeight="1" x14ac:dyDescent="0.25">
      <c r="B508">
        <f t="shared" si="39"/>
        <v>41.416666666666664</v>
      </c>
      <c r="C508">
        <v>497</v>
      </c>
      <c r="D508" t="str">
        <f>IF(J1276=1,F499+1,"")</f>
        <v/>
      </c>
      <c r="E508" t="str">
        <f t="shared" si="42"/>
        <v/>
      </c>
      <c r="F508" t="str">
        <f>VLOOKUP('Mortgage 1 Variables'!D$12,'Mortgage 1 Variables'!B$8:C$19,2)</f>
        <v>Mar</v>
      </c>
      <c r="G508">
        <f>IF(ISBLANK('Mortgage 1 Monthly Table'!G508),IF(OR(J508=Q508,ISTEXT(Y507),ISTEXT('Mortgage 1 Info Calcs'!$K$4)),0,IF(('Mortgage 1 Info Calcs'!F$7*12)&gt;C507,G507,IF(C507='Mortgage 1 Info Calcs'!F$7*12,'Mortgage 1 Info Calcs'!F$8,G507))),'Mortgage 1 Monthly Table'!G508)</f>
        <v>0</v>
      </c>
      <c r="H508" t="e">
        <f>((PMT(G508/'Mortgage 1 Variables'!E$43,('Mortgage 1 Info Calcs'!F$9*'Mortgage 1 Variables'!E$43)-C507,-J508,0)))</f>
        <v>#VALUE!</v>
      </c>
      <c r="I508">
        <f>IF(OR(ISERROR(((IPMT(G508/'Mortgage 1 Variables'!E$43,1,'Mortgage 1 Info Calcs'!F$9*'Mortgage 1 Variables'!E$43,-J508+Q508+'Mortgage 1 Info Calcs'!F$24,IF('Mortgage 1 Info Calcs'!F$5="Interest Only",-J508+Q508+'Mortgage 1 Info Calcs'!F$24,0))))),(((IPMT(G508/'Mortgage 1 Variables'!E$43,1,'Mortgage 1 Info Calcs'!F$9*'Mortgage 1 Variables'!E$43,-J$12,-J$12)))=0)),0,((IPMT(G508/'Mortgage 1 Variables'!E$43,1,'Mortgage 1 Info Calcs'!F$9*'Mortgage 1 Variables'!E$43,-J508+Q508+'Mortgage 1 Info Calcs'!F$24,IF('Mortgage 1 Info Calcs'!F$5="Interest Only",-J508+Q508+'Mortgage 1 Info Calcs'!F$24,0)))))</f>
        <v>0</v>
      </c>
      <c r="J508" t="str">
        <f>IF(Y507&gt;0,IF(ISTEXT('Mortgage 1 Info Calcs'!K$4),"0",IF(ISTEXT(Y507),Y507,Y507+(IF(ISTEXT(K508),0,K508)))),0)</f>
        <v/>
      </c>
      <c r="K508">
        <f>IF(ISBLANK('Mortgage 1 Monthly Table'!L508),0,'Mortgage 1 Monthly Table'!L508)</f>
        <v>0</v>
      </c>
      <c r="L508" t="e">
        <f>IF(ISBLANK('Mortgage 1 Monthly Table'!N508),IF('Mortgage 1 Info Calcs'!F$13="Calculated",IF('Mortgage 1 Info Calcs'!F$22="Keep Same",IF('Mortgage 1 Info Calcs'!F$5="Interest Only",IF(OR(I508&gt;L507,J508=""),I508,IF(J508&lt;L507,IF(J508&lt;L507,J508+I508,IF(L507+M507&gt;J508,L507+I508,L507)),IF(L507+M507&gt;J508,L507+I508,L507))),IF(H508&gt;L507,H508,IF(J508&gt;L507,IF(L507+M507&gt;J508,L507+I508,L507),J508+S508))),IF('Mortgage 1 Info Calcs'!F$5="Interest Only",'Mortgage 1 Monthly Calcs'!I508,'Mortgage 1 Monthly Calcs'!H508)),'Mortgage 1 Monthly Calcs'!L507),'Mortgage 1 Monthly Table'!N508)</f>
        <v>#VALUE!</v>
      </c>
      <c r="M508" t="str">
        <f>IF(ISBLANK('Mortgage 1 Monthly Table'!P508),IF(N507&gt;J508,IF(J508&gt;L507,J508-L507,0),IF(OR(OR(Y507&lt;0,ISTEXT(Y507)),ISTEXT('Mortgage 1 Info Calcs'!$K$4)),"",'Mortgage 1 Info Calcs'!F$21)),'Mortgage 1 Monthly Table'!P508)</f>
        <v/>
      </c>
      <c r="N508" t="str">
        <f t="shared" si="40"/>
        <v/>
      </c>
      <c r="O508" t="str">
        <f>IF(OR(OR(Y507&lt;0,ISTEXT(Y507)),ISTEXT('Mortgage 1 Info Calcs'!$K$4)),"",(O507+M508))</f>
        <v/>
      </c>
      <c r="P508">
        <f>IF(ISBLANK('Mortgage 1 Monthly Table'!T508),IF(ISTEXT(J508),0,IF(OR(Y507&lt;Q507,AND(Y507&lt;0,NOT(ISTEXT(Y507))),ISTEXT('Mortgage 1 Info Calcs'!$K$4)),IF(-Y507&gt;P507,-Y507,Y507-Q507),IF(J508="",0,'Mortgage 1 Info Calcs'!F$26))),'Mortgage 1 Monthly Table'!T508)</f>
        <v>0</v>
      </c>
      <c r="Q508" t="str">
        <f>IF(OR(OR(Y507&lt;0,ISTEXT(Y507)),ISTEXT('Mortgage 1 Info Calcs'!$K$4)),"",IF(O508&lt;0,Q507,(Q507+P508)))</f>
        <v/>
      </c>
      <c r="R508" t="str">
        <f>IF(OR(ISERROR(L508-S508),ISTEXT('Mortgage 1 Info Calcs'!$K$4)),"",L508-S508+M508)</f>
        <v/>
      </c>
      <c r="S508">
        <f>IF(OR(IF(ISERROR(ROUND((J508-Q508-'Mortgage 1 Info Calcs'!F$24)*(G508/12),2)),0,(J508-O508-Q508-'Mortgage 1 Info Calcs'!F$24)*(G508/12)),,,ISTEXT('Mortgage 1 Info Calcs'!K$4)),IF(((J508-Q508-'Mortgage 1 Info Calcs'!F$24)*(G508/12))&gt;0,((J508-Q508-'Mortgage 1 Info Calcs'!F$24)*(G508/12)),0),0)</f>
        <v>0</v>
      </c>
      <c r="T508" t="str">
        <f>IF(OR(ISERROR(SUM(R$12:R508)),(ISTEXT(T507)),(T507=(SUM(R$12:R508)))),"",SUM(R$12:R508))</f>
        <v/>
      </c>
      <c r="U508">
        <f>SUM(S$12:S508)</f>
        <v>93290.420445652606</v>
      </c>
      <c r="V508" t="e">
        <f>IF(ISBLANK('Mortgage 1 Info Calcs'!F$28),"",IF((O508+Q508)&gt;0,((O508+Q508)*G508/12)-((O508+Q508)*(('Mortgage 1 Info Calcs'!F$28)-('Mortgage 1 Info Calcs'!F$28*'Mortgage 1 Info Calcs'!G$29))/12),""))</f>
        <v>#VALUE!</v>
      </c>
      <c r="W508" t="e">
        <f>IF(ISTEXT(V508),"",SUM(V$12:V508))</f>
        <v>#VALUE!</v>
      </c>
      <c r="X508" t="str">
        <f>IF(OR(J508=Q508,ISTEXT(Y507),ISTEXT('Mortgage 1 Info Calcs'!$F$17)),"",IF(('Mortgage 1 Info Calcs'!F$18*12)&gt;C507+1,IF(C507='Mortgage 1 Info Calcs'!F$18*12,0,'Mortgage 1 Info Calcs'!F$19+Y508*('Mortgage 1 Info Calcs'!F$17)),'Mortgage 1 Info Calcs'!F$19))</f>
        <v/>
      </c>
      <c r="Y508" t="str">
        <f>IF(OR(ISERROR(J508-R508-M508),IF(ISERROR((J508-R508-M508)=0),"True",(J508-R508-M508)=0),ISTEXT('Mortgage 1 Info Calcs'!$K$4)),"",IF((J508&gt;(L508+M508)),(FV((G508/'Mortgage 1 Variables'!E$43),1,(L508+M508),-J508+Q508+'Mortgage 1 Info Calcs'!F$24,0))+Q508+'Mortgage 1 Info Calcs'!F$24+IF(I508&gt;0,0,-I508),""))</f>
        <v/>
      </c>
      <c r="Z508" s="67" t="e">
        <f>IF((FV(IF(G508=0,'Mortgage 1 Info Calcs'!F$8,G508)/12,1,PMT(IF(G508=0,'Mortgage 1 Info Calcs'!F$8,G508)/12,('Mortgage 1 Info Calcs'!F$9*12)-C507,-Z507,0),-Z507,0))&gt;0,(FV(IF(G508=0,'Mortgage 1 Info Calcs'!F$8,G508)/12,1,PMT(IF(G508=0,'Mortgage 1 Info Calcs'!F$8,G508)/12,('Mortgage 1 Info Calcs'!F$9*12)-C507,-Z507,0),-Z507,0)),0)</f>
        <v>#NUM!</v>
      </c>
      <c r="AA508" s="67" t="e">
        <f>IF(Z508&lt;=0,0,(IPMT(IF(G508=0,'Mortgage 1 Info Calcs'!F$8,G508)/12,1,('Mortgage 1 Info Calcs'!F$9*12)-C507,-Z507,0)))</f>
        <v>#NUM!</v>
      </c>
      <c r="AB508" s="67">
        <f>IF(C508&lt;('Mortgage 1 Info Calcs'!F$9*12),SUM(AA$12:AA508),0)</f>
        <v>0</v>
      </c>
      <c r="AC508" s="14">
        <v>497</v>
      </c>
      <c r="AD508" s="174">
        <f t="shared" si="41"/>
        <v>41.416666666666664</v>
      </c>
      <c r="AE508" s="174" t="str">
        <f>IF(Y508="","",IF(J$12+X508='Mortgage 2 Monthly calcs'!J$12+'Mortgage 2 Monthly calcs'!V508,"",IF(J$12+X508&gt;'Mortgage 2 Monthly calcs'!J$12+'Mortgage 2 Monthly calcs'!V508,IF(Y508+X508+'Mortgage 1 Info Calcs'!F$15&gt;'Mortgage 2 Monthly calcs'!W508+'Mortgage 2 Monthly calcs'!V508,"",C508),IF(Y508+X508&lt;'Mortgage 2 Monthly calcs'!W508+'Mortgage 2 Monthly calcs'!V508,"",C508))))</f>
        <v/>
      </c>
      <c r="AG508" s="16"/>
      <c r="AH508" s="16"/>
      <c r="AI508" s="15"/>
    </row>
    <row r="509" spans="2:35" ht="11.25" customHeight="1" x14ac:dyDescent="0.25">
      <c r="B509">
        <f t="shared" si="39"/>
        <v>41.5</v>
      </c>
      <c r="C509">
        <v>498</v>
      </c>
      <c r="D509" t="str">
        <f>IF(J1277=1,F499+1,"")</f>
        <v/>
      </c>
      <c r="E509" t="str">
        <f t="shared" si="42"/>
        <v/>
      </c>
      <c r="F509" t="str">
        <f>VLOOKUP('Mortgage 1 Variables'!D$13,'Mortgage 1 Variables'!B$8:C$19,2)</f>
        <v>Apr</v>
      </c>
      <c r="G509">
        <f>IF(ISBLANK('Mortgage 1 Monthly Table'!G509),IF(OR(J509=Q509,ISTEXT(Y508),ISTEXT('Mortgage 1 Info Calcs'!$K$4)),0,IF(('Mortgage 1 Info Calcs'!F$7*12)&gt;C508,G508,IF(C508='Mortgage 1 Info Calcs'!F$7*12,'Mortgage 1 Info Calcs'!F$8,G508))),'Mortgage 1 Monthly Table'!G509)</f>
        <v>0</v>
      </c>
      <c r="H509" t="e">
        <f>((PMT(G509/'Mortgage 1 Variables'!E$43,('Mortgage 1 Info Calcs'!F$9*'Mortgage 1 Variables'!E$43)-C508,-J509,0)))</f>
        <v>#VALUE!</v>
      </c>
      <c r="I509">
        <f>IF(OR(ISERROR(((IPMT(G509/'Mortgage 1 Variables'!E$43,1,'Mortgage 1 Info Calcs'!F$9*'Mortgage 1 Variables'!E$43,-J509+Q509+'Mortgage 1 Info Calcs'!F$24,IF('Mortgage 1 Info Calcs'!F$5="Interest Only",-J509+Q509+'Mortgage 1 Info Calcs'!F$24,0))))),(((IPMT(G509/'Mortgage 1 Variables'!E$43,1,'Mortgage 1 Info Calcs'!F$9*'Mortgage 1 Variables'!E$43,-J$12,-J$12)))=0)),0,((IPMT(G509/'Mortgage 1 Variables'!E$43,1,'Mortgage 1 Info Calcs'!F$9*'Mortgage 1 Variables'!E$43,-J509+Q509+'Mortgage 1 Info Calcs'!F$24,IF('Mortgage 1 Info Calcs'!F$5="Interest Only",-J509+Q509+'Mortgage 1 Info Calcs'!F$24,0)))))</f>
        <v>0</v>
      </c>
      <c r="J509" t="str">
        <f>IF(Y508&gt;0,IF(ISTEXT('Mortgage 1 Info Calcs'!K$4),"0",IF(ISTEXT(Y508),Y508,Y508+(IF(ISTEXT(K509),0,K509)))),0)</f>
        <v/>
      </c>
      <c r="K509">
        <f>IF(ISBLANK('Mortgage 1 Monthly Table'!L509),0,'Mortgage 1 Monthly Table'!L509)</f>
        <v>0</v>
      </c>
      <c r="L509" t="e">
        <f>IF(ISBLANK('Mortgage 1 Monthly Table'!N509),IF('Mortgage 1 Info Calcs'!F$13="Calculated",IF('Mortgage 1 Info Calcs'!F$22="Keep Same",IF('Mortgage 1 Info Calcs'!F$5="Interest Only",IF(OR(I509&gt;L508,J509=""),I509,IF(J509&lt;L508,IF(J509&lt;L508,J509+I509,IF(L508+M508&gt;J509,L508+I509,L508)),IF(L508+M508&gt;J509,L508+I509,L508))),IF(H509&gt;L508,H509,IF(J509&gt;L508,IF(L508+M508&gt;J509,L508+I509,L508),J509+S509))),IF('Mortgage 1 Info Calcs'!F$5="Interest Only",'Mortgage 1 Monthly Calcs'!I509,'Mortgage 1 Monthly Calcs'!H509)),'Mortgage 1 Monthly Calcs'!L508),'Mortgage 1 Monthly Table'!N509)</f>
        <v>#VALUE!</v>
      </c>
      <c r="M509" t="str">
        <f>IF(ISBLANK('Mortgage 1 Monthly Table'!P509),IF(N508&gt;J509,IF(J509&gt;L508,J509-L508,0),IF(OR(OR(Y508&lt;0,ISTEXT(Y508)),ISTEXT('Mortgage 1 Info Calcs'!$K$4)),"",'Mortgage 1 Info Calcs'!F$21)),'Mortgage 1 Monthly Table'!P509)</f>
        <v/>
      </c>
      <c r="N509" t="str">
        <f t="shared" si="40"/>
        <v/>
      </c>
      <c r="O509" t="str">
        <f>IF(OR(OR(Y508&lt;0,ISTEXT(Y508)),ISTEXT('Mortgage 1 Info Calcs'!$K$4)),"",(O508+M509))</f>
        <v/>
      </c>
      <c r="P509">
        <f>IF(ISBLANK('Mortgage 1 Monthly Table'!T509),IF(ISTEXT(J509),0,IF(OR(Y508&lt;Q508,AND(Y508&lt;0,NOT(ISTEXT(Y508))),ISTEXT('Mortgage 1 Info Calcs'!$K$4)),IF(-Y508&gt;P508,-Y508,Y508-Q508),IF(J509="",0,'Mortgage 1 Info Calcs'!F$26))),'Mortgage 1 Monthly Table'!T509)</f>
        <v>0</v>
      </c>
      <c r="Q509" t="str">
        <f>IF(OR(OR(Y508&lt;0,ISTEXT(Y508)),ISTEXT('Mortgage 1 Info Calcs'!$K$4)),"",IF(O509&lt;0,Q508,(Q508+P509)))</f>
        <v/>
      </c>
      <c r="R509" t="str">
        <f>IF(OR(ISERROR(L509-S509),ISTEXT('Mortgage 1 Info Calcs'!$K$4)),"",L509-S509+M509)</f>
        <v/>
      </c>
      <c r="S509">
        <f>IF(OR(IF(ISERROR(ROUND((J509-Q509-'Mortgage 1 Info Calcs'!F$24)*(G509/12),2)),0,(J509-O509-Q509-'Mortgage 1 Info Calcs'!F$24)*(G509/12)),,,ISTEXT('Mortgage 1 Info Calcs'!K$4)),IF(((J509-Q509-'Mortgage 1 Info Calcs'!F$24)*(G509/12))&gt;0,((J509-Q509-'Mortgage 1 Info Calcs'!F$24)*(G509/12)),0),0)</f>
        <v>0</v>
      </c>
      <c r="T509" t="str">
        <f>IF(OR(ISERROR(SUM(R$12:R509)),(ISTEXT(T508)),(T508=(SUM(R$12:R509)))),"",SUM(R$12:R509))</f>
        <v/>
      </c>
      <c r="U509">
        <f>SUM(S$12:S509)</f>
        <v>93290.420445652606</v>
      </c>
      <c r="V509" t="e">
        <f>IF(ISBLANK('Mortgage 1 Info Calcs'!F$28),"",IF((O509+Q509)&gt;0,((O509+Q509)*G509/12)-((O509+Q509)*(('Mortgage 1 Info Calcs'!F$28)-('Mortgage 1 Info Calcs'!F$28*'Mortgage 1 Info Calcs'!G$29))/12),""))</f>
        <v>#VALUE!</v>
      </c>
      <c r="W509" t="e">
        <f>IF(ISTEXT(V509),"",SUM(V$12:V509))</f>
        <v>#VALUE!</v>
      </c>
      <c r="X509" t="str">
        <f>IF(OR(J509=Q509,ISTEXT(Y508),ISTEXT('Mortgage 1 Info Calcs'!$F$17)),"",IF(('Mortgage 1 Info Calcs'!F$18*12)&gt;C508+1,IF(C508='Mortgage 1 Info Calcs'!F$18*12,0,'Mortgage 1 Info Calcs'!F$19+Y509*('Mortgage 1 Info Calcs'!F$17)),'Mortgage 1 Info Calcs'!F$19))</f>
        <v/>
      </c>
      <c r="Y509" t="str">
        <f>IF(OR(ISERROR(J509-R509-M509),IF(ISERROR((J509-R509-M509)=0),"True",(J509-R509-M509)=0),ISTEXT('Mortgage 1 Info Calcs'!$K$4)),"",IF((J509&gt;(L509+M509)),(FV((G509/'Mortgage 1 Variables'!E$43),1,(L509+M509),-J509+Q509+'Mortgage 1 Info Calcs'!F$24,0))+Q509+'Mortgage 1 Info Calcs'!F$24+IF(I509&gt;0,0,-I509),""))</f>
        <v/>
      </c>
      <c r="Z509" s="67" t="e">
        <f>IF((FV(IF(G509=0,'Mortgage 1 Info Calcs'!F$8,G509)/12,1,PMT(IF(G509=0,'Mortgage 1 Info Calcs'!F$8,G509)/12,('Mortgage 1 Info Calcs'!F$9*12)-C508,-Z508,0),-Z508,0))&gt;0,(FV(IF(G509=0,'Mortgage 1 Info Calcs'!F$8,G509)/12,1,PMT(IF(G509=0,'Mortgage 1 Info Calcs'!F$8,G509)/12,('Mortgage 1 Info Calcs'!F$9*12)-C508,-Z508,0),-Z508,0)),0)</f>
        <v>#NUM!</v>
      </c>
      <c r="AA509" s="67" t="e">
        <f>IF(Z509&lt;=0,0,(IPMT(IF(G509=0,'Mortgage 1 Info Calcs'!F$8,G509)/12,1,('Mortgage 1 Info Calcs'!F$9*12)-C508,-Z508,0)))</f>
        <v>#NUM!</v>
      </c>
      <c r="AB509" s="67">
        <f>IF(C509&lt;('Mortgage 1 Info Calcs'!F$9*12),SUM(AA$12:AA509),0)</f>
        <v>0</v>
      </c>
      <c r="AC509" s="14">
        <v>498</v>
      </c>
      <c r="AD509" s="174">
        <f t="shared" si="41"/>
        <v>41.5</v>
      </c>
      <c r="AE509" s="174" t="str">
        <f>IF(Y509="","",IF(J$12+X509='Mortgage 2 Monthly calcs'!J$12+'Mortgage 2 Monthly calcs'!V509,"",IF(J$12+X509&gt;'Mortgage 2 Monthly calcs'!J$12+'Mortgage 2 Monthly calcs'!V509,IF(Y509+X509+'Mortgage 1 Info Calcs'!F$15&gt;'Mortgage 2 Monthly calcs'!W509+'Mortgage 2 Monthly calcs'!V509,"",C509),IF(Y509+X509&lt;'Mortgage 2 Monthly calcs'!W509+'Mortgage 2 Monthly calcs'!V509,"",C509))))</f>
        <v/>
      </c>
      <c r="AG509" s="16"/>
      <c r="AH509" s="16"/>
      <c r="AI509" s="15"/>
    </row>
    <row r="510" spans="2:35" ht="11.25" customHeight="1" x14ac:dyDescent="0.25">
      <c r="B510">
        <f t="shared" si="39"/>
        <v>41.583333333333336</v>
      </c>
      <c r="C510">
        <v>499</v>
      </c>
      <c r="D510" t="str">
        <f>IF(J1278=1,F499+1,"")</f>
        <v/>
      </c>
      <c r="E510" t="str">
        <f t="shared" si="42"/>
        <v/>
      </c>
      <c r="F510" t="str">
        <f>VLOOKUP('Mortgage 1 Variables'!D$14,'Mortgage 1 Variables'!B$8:C$19,2)</f>
        <v>May</v>
      </c>
      <c r="G510">
        <f>IF(ISBLANK('Mortgage 1 Monthly Table'!G510),IF(OR(J510=Q510,ISTEXT(Y509),ISTEXT('Mortgage 1 Info Calcs'!$K$4)),0,IF(('Mortgage 1 Info Calcs'!F$7*12)&gt;C509,G509,IF(C509='Mortgage 1 Info Calcs'!F$7*12,'Mortgage 1 Info Calcs'!F$8,G509))),'Mortgage 1 Monthly Table'!G510)</f>
        <v>0</v>
      </c>
      <c r="H510" t="e">
        <f>((PMT(G510/'Mortgage 1 Variables'!E$43,('Mortgage 1 Info Calcs'!F$9*'Mortgage 1 Variables'!E$43)-C509,-J510,0)))</f>
        <v>#VALUE!</v>
      </c>
      <c r="I510">
        <f>IF(OR(ISERROR(((IPMT(G510/'Mortgage 1 Variables'!E$43,1,'Mortgage 1 Info Calcs'!F$9*'Mortgage 1 Variables'!E$43,-J510+Q510+'Mortgage 1 Info Calcs'!F$24,IF('Mortgage 1 Info Calcs'!F$5="Interest Only",-J510+Q510+'Mortgage 1 Info Calcs'!F$24,0))))),(((IPMT(G510/'Mortgage 1 Variables'!E$43,1,'Mortgage 1 Info Calcs'!F$9*'Mortgage 1 Variables'!E$43,-J$12,-J$12)))=0)),0,((IPMT(G510/'Mortgage 1 Variables'!E$43,1,'Mortgage 1 Info Calcs'!F$9*'Mortgage 1 Variables'!E$43,-J510+Q510+'Mortgage 1 Info Calcs'!F$24,IF('Mortgage 1 Info Calcs'!F$5="Interest Only",-J510+Q510+'Mortgage 1 Info Calcs'!F$24,0)))))</f>
        <v>0</v>
      </c>
      <c r="J510" t="str">
        <f>IF(Y509&gt;0,IF(ISTEXT('Mortgage 1 Info Calcs'!K$4),"0",IF(ISTEXT(Y509),Y509,Y509+(IF(ISTEXT(K510),0,K510)))),0)</f>
        <v/>
      </c>
      <c r="K510">
        <f>IF(ISBLANK('Mortgage 1 Monthly Table'!L510),0,'Mortgage 1 Monthly Table'!L510)</f>
        <v>0</v>
      </c>
      <c r="L510" t="e">
        <f>IF(ISBLANK('Mortgage 1 Monthly Table'!N510),IF('Mortgage 1 Info Calcs'!F$13="Calculated",IF('Mortgage 1 Info Calcs'!F$22="Keep Same",IF('Mortgage 1 Info Calcs'!F$5="Interest Only",IF(OR(I510&gt;L509,J510=""),I510,IF(J510&lt;L509,IF(J510&lt;L509,J510+I510,IF(L509+M509&gt;J510,L509+I510,L509)),IF(L509+M509&gt;J510,L509+I510,L509))),IF(H510&gt;L509,H510,IF(J510&gt;L509,IF(L509+M509&gt;J510,L509+I510,L509),J510+S510))),IF('Mortgage 1 Info Calcs'!F$5="Interest Only",'Mortgage 1 Monthly Calcs'!I510,'Mortgage 1 Monthly Calcs'!H510)),'Mortgage 1 Monthly Calcs'!L509),'Mortgage 1 Monthly Table'!N510)</f>
        <v>#VALUE!</v>
      </c>
      <c r="M510" t="str">
        <f>IF(ISBLANK('Mortgage 1 Monthly Table'!P510),IF(N509&gt;J510,IF(J510&gt;L509,J510-L509,0),IF(OR(OR(Y509&lt;0,ISTEXT(Y509)),ISTEXT('Mortgage 1 Info Calcs'!$K$4)),"",'Mortgage 1 Info Calcs'!F$21)),'Mortgage 1 Monthly Table'!P510)</f>
        <v/>
      </c>
      <c r="N510" t="str">
        <f t="shared" si="40"/>
        <v/>
      </c>
      <c r="O510" t="str">
        <f>IF(OR(OR(Y509&lt;0,ISTEXT(Y509)),ISTEXT('Mortgage 1 Info Calcs'!$K$4)),"",(O509+M510))</f>
        <v/>
      </c>
      <c r="P510">
        <f>IF(ISBLANK('Mortgage 1 Monthly Table'!T510),IF(ISTEXT(J510),0,IF(OR(Y509&lt;Q509,AND(Y509&lt;0,NOT(ISTEXT(Y509))),ISTEXT('Mortgage 1 Info Calcs'!$K$4)),IF(-Y509&gt;P509,-Y509,Y509-Q509),IF(J510="",0,'Mortgage 1 Info Calcs'!F$26))),'Mortgage 1 Monthly Table'!T510)</f>
        <v>0</v>
      </c>
      <c r="Q510" t="str">
        <f>IF(OR(OR(Y509&lt;0,ISTEXT(Y509)),ISTEXT('Mortgage 1 Info Calcs'!$K$4)),"",IF(O510&lt;0,Q509,(Q509+P510)))</f>
        <v/>
      </c>
      <c r="R510" t="str">
        <f>IF(OR(ISERROR(L510-S510),ISTEXT('Mortgage 1 Info Calcs'!$K$4)),"",L510-S510+M510)</f>
        <v/>
      </c>
      <c r="S510">
        <f>IF(OR(IF(ISERROR(ROUND((J510-Q510-'Mortgage 1 Info Calcs'!F$24)*(G510/12),2)),0,(J510-O510-Q510-'Mortgage 1 Info Calcs'!F$24)*(G510/12)),,,ISTEXT('Mortgage 1 Info Calcs'!K$4)),IF(((J510-Q510-'Mortgage 1 Info Calcs'!F$24)*(G510/12))&gt;0,((J510-Q510-'Mortgage 1 Info Calcs'!F$24)*(G510/12)),0),0)</f>
        <v>0</v>
      </c>
      <c r="T510" t="str">
        <f>IF(OR(ISERROR(SUM(R$12:R510)),(ISTEXT(T509)),(T509=(SUM(R$12:R510)))),"",SUM(R$12:R510))</f>
        <v/>
      </c>
      <c r="U510">
        <f>SUM(S$12:S510)</f>
        <v>93290.420445652606</v>
      </c>
      <c r="V510" t="e">
        <f>IF(ISBLANK('Mortgage 1 Info Calcs'!F$28),"",IF((O510+Q510)&gt;0,((O510+Q510)*G510/12)-((O510+Q510)*(('Mortgage 1 Info Calcs'!F$28)-('Mortgage 1 Info Calcs'!F$28*'Mortgage 1 Info Calcs'!G$29))/12),""))</f>
        <v>#VALUE!</v>
      </c>
      <c r="W510" t="e">
        <f>IF(ISTEXT(V510),"",SUM(V$12:V510))</f>
        <v>#VALUE!</v>
      </c>
      <c r="X510" t="str">
        <f>IF(OR(J510=Q510,ISTEXT(Y509),ISTEXT('Mortgage 1 Info Calcs'!$F$17)),"",IF(('Mortgage 1 Info Calcs'!F$18*12)&gt;C509+1,IF(C509='Mortgage 1 Info Calcs'!F$18*12,0,'Mortgage 1 Info Calcs'!F$19+Y510*('Mortgage 1 Info Calcs'!F$17)),'Mortgage 1 Info Calcs'!F$19))</f>
        <v/>
      </c>
      <c r="Y510" t="str">
        <f>IF(OR(ISERROR(J510-R510-M510),IF(ISERROR((J510-R510-M510)=0),"True",(J510-R510-M510)=0),ISTEXT('Mortgage 1 Info Calcs'!$K$4)),"",IF((J510&gt;(L510+M510)),(FV((G510/'Mortgage 1 Variables'!E$43),1,(L510+M510),-J510+Q510+'Mortgage 1 Info Calcs'!F$24,0))+Q510+'Mortgage 1 Info Calcs'!F$24+IF(I510&gt;0,0,-I510),""))</f>
        <v/>
      </c>
      <c r="Z510" s="67" t="e">
        <f>IF((FV(IF(G510=0,'Mortgage 1 Info Calcs'!F$8,G510)/12,1,PMT(IF(G510=0,'Mortgage 1 Info Calcs'!F$8,G510)/12,('Mortgage 1 Info Calcs'!F$9*12)-C509,-Z509,0),-Z509,0))&gt;0,(FV(IF(G510=0,'Mortgage 1 Info Calcs'!F$8,G510)/12,1,PMT(IF(G510=0,'Mortgage 1 Info Calcs'!F$8,G510)/12,('Mortgage 1 Info Calcs'!F$9*12)-C509,-Z509,0),-Z509,0)),0)</f>
        <v>#NUM!</v>
      </c>
      <c r="AA510" s="67" t="e">
        <f>IF(Z510&lt;=0,0,(IPMT(IF(G510=0,'Mortgage 1 Info Calcs'!F$8,G510)/12,1,('Mortgage 1 Info Calcs'!F$9*12)-C509,-Z509,0)))</f>
        <v>#NUM!</v>
      </c>
      <c r="AB510" s="67">
        <f>IF(C510&lt;('Mortgage 1 Info Calcs'!F$9*12),SUM(AA$12:AA510),0)</f>
        <v>0</v>
      </c>
      <c r="AC510" s="14">
        <v>499</v>
      </c>
      <c r="AD510" s="174">
        <f t="shared" si="41"/>
        <v>41.583333333333336</v>
      </c>
      <c r="AE510" s="174" t="str">
        <f>IF(Y510="","",IF(J$12+X510='Mortgage 2 Monthly calcs'!J$12+'Mortgage 2 Monthly calcs'!V510,"",IF(J$12+X510&gt;'Mortgage 2 Monthly calcs'!J$12+'Mortgage 2 Monthly calcs'!V510,IF(Y510+X510+'Mortgage 1 Info Calcs'!F$15&gt;'Mortgage 2 Monthly calcs'!W510+'Mortgage 2 Monthly calcs'!V510,"",C510),IF(Y510+X510&lt;'Mortgage 2 Monthly calcs'!W510+'Mortgage 2 Monthly calcs'!V510,"",C510))))</f>
        <v/>
      </c>
      <c r="AG510" s="16"/>
      <c r="AH510" s="16"/>
      <c r="AI510" s="15"/>
    </row>
    <row r="511" spans="2:35" ht="11.25" customHeight="1" x14ac:dyDescent="0.25">
      <c r="B511">
        <f t="shared" si="39"/>
        <v>41.666666666666664</v>
      </c>
      <c r="C511">
        <v>500</v>
      </c>
      <c r="D511" t="str">
        <f>IF(J1279=1,F499+1,"")</f>
        <v/>
      </c>
      <c r="E511" t="str">
        <f t="shared" si="42"/>
        <v/>
      </c>
      <c r="F511" t="str">
        <f>VLOOKUP('Mortgage 1 Variables'!D$15,'Mortgage 1 Variables'!B$8:C$19,2)</f>
        <v>Jun</v>
      </c>
      <c r="G511">
        <f>IF(ISBLANK('Mortgage 1 Monthly Table'!G511),IF(OR(J511=Q511,ISTEXT(Y510),ISTEXT('Mortgage 1 Info Calcs'!$K$4)),0,IF(('Mortgage 1 Info Calcs'!F$7*12)&gt;C510,G510,IF(C510='Mortgage 1 Info Calcs'!F$7*12,'Mortgage 1 Info Calcs'!F$8,G510))),'Mortgage 1 Monthly Table'!G511)</f>
        <v>0</v>
      </c>
      <c r="H511" t="e">
        <f>((PMT(G511/'Mortgage 1 Variables'!E$43,('Mortgage 1 Info Calcs'!F$9*'Mortgage 1 Variables'!E$43)-C510,-J511,0)))</f>
        <v>#VALUE!</v>
      </c>
      <c r="I511">
        <f>IF(OR(ISERROR(((IPMT(G511/'Mortgage 1 Variables'!E$43,1,'Mortgage 1 Info Calcs'!F$9*'Mortgage 1 Variables'!E$43,-J511+Q511+'Mortgage 1 Info Calcs'!F$24,IF('Mortgage 1 Info Calcs'!F$5="Interest Only",-J511+Q511+'Mortgage 1 Info Calcs'!F$24,0))))),(((IPMT(G511/'Mortgage 1 Variables'!E$43,1,'Mortgage 1 Info Calcs'!F$9*'Mortgage 1 Variables'!E$43,-J$12,-J$12)))=0)),0,((IPMT(G511/'Mortgage 1 Variables'!E$43,1,'Mortgage 1 Info Calcs'!F$9*'Mortgage 1 Variables'!E$43,-J511+Q511+'Mortgage 1 Info Calcs'!F$24,IF('Mortgage 1 Info Calcs'!F$5="Interest Only",-J511+Q511+'Mortgage 1 Info Calcs'!F$24,0)))))</f>
        <v>0</v>
      </c>
      <c r="J511" t="str">
        <f>IF(Y510&gt;0,IF(ISTEXT('Mortgage 1 Info Calcs'!K$4),"0",IF(ISTEXT(Y510),Y510,Y510+(IF(ISTEXT(K511),0,K511)))),0)</f>
        <v/>
      </c>
      <c r="K511">
        <f>IF(ISBLANK('Mortgage 1 Monthly Table'!L511),0,'Mortgage 1 Monthly Table'!L511)</f>
        <v>0</v>
      </c>
      <c r="L511" t="e">
        <f>IF(ISBLANK('Mortgage 1 Monthly Table'!N511),IF('Mortgage 1 Info Calcs'!F$13="Calculated",IF('Mortgage 1 Info Calcs'!F$22="Keep Same",IF('Mortgage 1 Info Calcs'!F$5="Interest Only",IF(OR(I511&gt;L510,J511=""),I511,IF(J511&lt;L510,IF(J511&lt;L510,J511+I511,IF(L510+M510&gt;J511,L510+I511,L510)),IF(L510+M510&gt;J511,L510+I511,L510))),IF(H511&gt;L510,H511,IF(J511&gt;L510,IF(L510+M510&gt;J511,L510+I511,L510),J511+S511))),IF('Mortgage 1 Info Calcs'!F$5="Interest Only",'Mortgage 1 Monthly Calcs'!I511,'Mortgage 1 Monthly Calcs'!H511)),'Mortgage 1 Monthly Calcs'!L510),'Mortgage 1 Monthly Table'!N511)</f>
        <v>#VALUE!</v>
      </c>
      <c r="M511" t="str">
        <f>IF(ISBLANK('Mortgage 1 Monthly Table'!P511),IF(N510&gt;J511,IF(J511&gt;L510,J511-L510,0),IF(OR(OR(Y510&lt;0,ISTEXT(Y510)),ISTEXT('Mortgage 1 Info Calcs'!$K$4)),"",'Mortgage 1 Info Calcs'!F$21)),'Mortgage 1 Monthly Table'!P511)</f>
        <v/>
      </c>
      <c r="N511" t="str">
        <f t="shared" si="40"/>
        <v/>
      </c>
      <c r="O511" t="str">
        <f>IF(OR(OR(Y510&lt;0,ISTEXT(Y510)),ISTEXT('Mortgage 1 Info Calcs'!$K$4)),"",(O510+M511))</f>
        <v/>
      </c>
      <c r="P511">
        <f>IF(ISBLANK('Mortgage 1 Monthly Table'!T511),IF(ISTEXT(J511),0,IF(OR(Y510&lt;Q510,AND(Y510&lt;0,NOT(ISTEXT(Y510))),ISTEXT('Mortgage 1 Info Calcs'!$K$4)),IF(-Y510&gt;P510,-Y510,Y510-Q510),IF(J511="",0,'Mortgage 1 Info Calcs'!F$26))),'Mortgage 1 Monthly Table'!T511)</f>
        <v>0</v>
      </c>
      <c r="Q511" t="str">
        <f>IF(OR(OR(Y510&lt;0,ISTEXT(Y510)),ISTEXT('Mortgage 1 Info Calcs'!$K$4)),"",IF(O511&lt;0,Q510,(Q510+P511)))</f>
        <v/>
      </c>
      <c r="R511" t="str">
        <f>IF(OR(ISERROR(L511-S511),ISTEXT('Mortgage 1 Info Calcs'!$K$4)),"",L511-S511+M511)</f>
        <v/>
      </c>
      <c r="S511">
        <f>IF(OR(IF(ISERROR(ROUND((J511-Q511-'Mortgage 1 Info Calcs'!F$24)*(G511/12),2)),0,(J511-O511-Q511-'Mortgage 1 Info Calcs'!F$24)*(G511/12)),,,ISTEXT('Mortgage 1 Info Calcs'!K$4)),IF(((J511-Q511-'Mortgage 1 Info Calcs'!F$24)*(G511/12))&gt;0,((J511-Q511-'Mortgage 1 Info Calcs'!F$24)*(G511/12)),0),0)</f>
        <v>0</v>
      </c>
      <c r="T511" t="str">
        <f>IF(OR(ISERROR(SUM(R$12:R511)),(ISTEXT(T510)),(T510=(SUM(R$12:R511)))),"",SUM(R$12:R511))</f>
        <v/>
      </c>
      <c r="U511">
        <f>SUM(S$12:S511)</f>
        <v>93290.420445652606</v>
      </c>
      <c r="V511" t="e">
        <f>IF(ISBLANK('Mortgage 1 Info Calcs'!F$28),"",IF((O511+Q511)&gt;0,((O511+Q511)*G511/12)-((O511+Q511)*(('Mortgage 1 Info Calcs'!F$28)-('Mortgage 1 Info Calcs'!F$28*'Mortgage 1 Info Calcs'!G$29))/12),""))</f>
        <v>#VALUE!</v>
      </c>
      <c r="W511" t="e">
        <f>IF(ISTEXT(V511),"",SUM(V$12:V511))</f>
        <v>#VALUE!</v>
      </c>
      <c r="X511" t="str">
        <f>IF(OR(J511=Q511,ISTEXT(Y510),ISTEXT('Mortgage 1 Info Calcs'!$F$17)),"",IF(('Mortgage 1 Info Calcs'!F$18*12)&gt;C510+1,IF(C510='Mortgage 1 Info Calcs'!F$18*12,0,'Mortgage 1 Info Calcs'!F$19+Y511*('Mortgage 1 Info Calcs'!F$17)),'Mortgage 1 Info Calcs'!F$19))</f>
        <v/>
      </c>
      <c r="Y511" t="str">
        <f>IF(OR(ISERROR(J511-R511-M511),IF(ISERROR((J511-R511-M511)=0),"True",(J511-R511-M511)=0),ISTEXT('Mortgage 1 Info Calcs'!$K$4)),"",IF((J511&gt;(L511+M511)),(FV((G511/'Mortgage 1 Variables'!E$43),1,(L511+M511),-J511+Q511+'Mortgage 1 Info Calcs'!F$24,0))+Q511+'Mortgage 1 Info Calcs'!F$24+IF(I511&gt;0,0,-I511),""))</f>
        <v/>
      </c>
      <c r="Z511" s="67" t="e">
        <f>IF((FV(IF(G511=0,'Mortgage 1 Info Calcs'!F$8,G511)/12,1,PMT(IF(G511=0,'Mortgage 1 Info Calcs'!F$8,G511)/12,('Mortgage 1 Info Calcs'!F$9*12)-C510,-Z510,0),-Z510,0))&gt;0,(FV(IF(G511=0,'Mortgage 1 Info Calcs'!F$8,G511)/12,1,PMT(IF(G511=0,'Mortgage 1 Info Calcs'!F$8,G511)/12,('Mortgage 1 Info Calcs'!F$9*12)-C510,-Z510,0),-Z510,0)),0)</f>
        <v>#NUM!</v>
      </c>
      <c r="AA511" s="67" t="e">
        <f>IF(Z511&lt;=0,0,(IPMT(IF(G511=0,'Mortgage 1 Info Calcs'!F$8,G511)/12,1,('Mortgage 1 Info Calcs'!F$9*12)-C510,-Z510,0)))</f>
        <v>#NUM!</v>
      </c>
      <c r="AB511" s="67">
        <f>IF(C511&lt;('Mortgage 1 Info Calcs'!F$9*12),SUM(AA$12:AA511),0)</f>
        <v>0</v>
      </c>
      <c r="AC511" s="14">
        <v>500</v>
      </c>
      <c r="AD511" s="174">
        <f t="shared" si="41"/>
        <v>41.666666666666664</v>
      </c>
      <c r="AE511" s="174" t="str">
        <f>IF(Y511="","",IF(J$12+X511='Mortgage 2 Monthly calcs'!J$12+'Mortgage 2 Monthly calcs'!V511,"",IF(J$12+X511&gt;'Mortgage 2 Monthly calcs'!J$12+'Mortgage 2 Monthly calcs'!V511,IF(Y511+X511+'Mortgage 1 Info Calcs'!F$15&gt;'Mortgage 2 Monthly calcs'!W511+'Mortgage 2 Monthly calcs'!V511,"",C511),IF(Y511+X511&lt;'Mortgage 2 Monthly calcs'!W511+'Mortgage 2 Monthly calcs'!V511,"",C511))))</f>
        <v/>
      </c>
      <c r="AG511" s="16"/>
      <c r="AH511" s="16"/>
      <c r="AI511" s="15"/>
    </row>
    <row r="512" spans="2:35" ht="11.25" customHeight="1" x14ac:dyDescent="0.25">
      <c r="B512">
        <f t="shared" si="39"/>
        <v>41.75</v>
      </c>
      <c r="C512">
        <v>501</v>
      </c>
      <c r="D512" t="str">
        <f>IF(J1280=1,F499+1,"")</f>
        <v/>
      </c>
      <c r="E512" t="str">
        <f t="shared" si="42"/>
        <v/>
      </c>
      <c r="F512" t="str">
        <f>VLOOKUP('Mortgage 1 Variables'!D$16,'Mortgage 1 Variables'!B$8:C$19,2)</f>
        <v>Jul</v>
      </c>
      <c r="G512">
        <f>IF(ISBLANK('Mortgage 1 Monthly Table'!G512),IF(OR(J512=Q512,ISTEXT(Y511),ISTEXT('Mortgage 1 Info Calcs'!$K$4)),0,IF(('Mortgage 1 Info Calcs'!F$7*12)&gt;C511,G511,IF(C511='Mortgage 1 Info Calcs'!F$7*12,'Mortgage 1 Info Calcs'!F$8,G511))),'Mortgage 1 Monthly Table'!G512)</f>
        <v>0</v>
      </c>
      <c r="H512" t="e">
        <f>((PMT(G512/'Mortgage 1 Variables'!E$43,('Mortgage 1 Info Calcs'!F$9*'Mortgage 1 Variables'!E$43)-C511,-J512,0)))</f>
        <v>#VALUE!</v>
      </c>
      <c r="I512">
        <f>IF(OR(ISERROR(((IPMT(G512/'Mortgage 1 Variables'!E$43,1,'Mortgage 1 Info Calcs'!F$9*'Mortgage 1 Variables'!E$43,-J512+Q512+'Mortgage 1 Info Calcs'!F$24,IF('Mortgage 1 Info Calcs'!F$5="Interest Only",-J512+Q512+'Mortgage 1 Info Calcs'!F$24,0))))),(((IPMT(G512/'Mortgage 1 Variables'!E$43,1,'Mortgage 1 Info Calcs'!F$9*'Mortgage 1 Variables'!E$43,-J$12,-J$12)))=0)),0,((IPMT(G512/'Mortgage 1 Variables'!E$43,1,'Mortgage 1 Info Calcs'!F$9*'Mortgage 1 Variables'!E$43,-J512+Q512+'Mortgage 1 Info Calcs'!F$24,IF('Mortgage 1 Info Calcs'!F$5="Interest Only",-J512+Q512+'Mortgage 1 Info Calcs'!F$24,0)))))</f>
        <v>0</v>
      </c>
      <c r="J512" t="str">
        <f>IF(Y511&gt;0,IF(ISTEXT('Mortgage 1 Info Calcs'!K$4),"0",IF(ISTEXT(Y511),Y511,Y511+(IF(ISTEXT(K512),0,K512)))),0)</f>
        <v/>
      </c>
      <c r="K512">
        <f>IF(ISBLANK('Mortgage 1 Monthly Table'!L512),0,'Mortgage 1 Monthly Table'!L512)</f>
        <v>0</v>
      </c>
      <c r="L512" t="e">
        <f>IF(ISBLANK('Mortgage 1 Monthly Table'!N512),IF('Mortgage 1 Info Calcs'!F$13="Calculated",IF('Mortgage 1 Info Calcs'!F$22="Keep Same",IF('Mortgage 1 Info Calcs'!F$5="Interest Only",IF(OR(I512&gt;L511,J512=""),I512,IF(J512&lt;L511,IF(J512&lt;L511,J512+I512,IF(L511+M511&gt;J512,L511+I512,L511)),IF(L511+M511&gt;J512,L511+I512,L511))),IF(H512&gt;L511,H512,IF(J512&gt;L511,IF(L511+M511&gt;J512,L511+I512,L511),J512+S512))),IF('Mortgage 1 Info Calcs'!F$5="Interest Only",'Mortgage 1 Monthly Calcs'!I512,'Mortgage 1 Monthly Calcs'!H512)),'Mortgage 1 Monthly Calcs'!L511),'Mortgage 1 Monthly Table'!N512)</f>
        <v>#VALUE!</v>
      </c>
      <c r="M512" t="str">
        <f>IF(ISBLANK('Mortgage 1 Monthly Table'!P512),IF(N511&gt;J512,IF(J512&gt;L511,J512-L511,0),IF(OR(OR(Y511&lt;0,ISTEXT(Y511)),ISTEXT('Mortgage 1 Info Calcs'!$K$4)),"",'Mortgage 1 Info Calcs'!F$21)),'Mortgage 1 Monthly Table'!P512)</f>
        <v/>
      </c>
      <c r="N512" t="str">
        <f t="shared" si="40"/>
        <v/>
      </c>
      <c r="O512" t="str">
        <f>IF(OR(OR(Y511&lt;0,ISTEXT(Y511)),ISTEXT('Mortgage 1 Info Calcs'!$K$4)),"",(O511+M512))</f>
        <v/>
      </c>
      <c r="P512">
        <f>IF(ISBLANK('Mortgage 1 Monthly Table'!T512),IF(ISTEXT(J512),0,IF(OR(Y511&lt;Q511,AND(Y511&lt;0,NOT(ISTEXT(Y511))),ISTEXT('Mortgage 1 Info Calcs'!$K$4)),IF(-Y511&gt;P511,-Y511,Y511-Q511),IF(J512="",0,'Mortgage 1 Info Calcs'!F$26))),'Mortgage 1 Monthly Table'!T512)</f>
        <v>0</v>
      </c>
      <c r="Q512" t="str">
        <f>IF(OR(OR(Y511&lt;0,ISTEXT(Y511)),ISTEXT('Mortgage 1 Info Calcs'!$K$4)),"",IF(O512&lt;0,Q511,(Q511+P512)))</f>
        <v/>
      </c>
      <c r="R512" t="str">
        <f>IF(OR(ISERROR(L512-S512),ISTEXT('Mortgage 1 Info Calcs'!$K$4)),"",L512-S512+M512)</f>
        <v/>
      </c>
      <c r="S512">
        <f>IF(OR(IF(ISERROR(ROUND((J512-Q512-'Mortgage 1 Info Calcs'!F$24)*(G512/12),2)),0,(J512-O512-Q512-'Mortgage 1 Info Calcs'!F$24)*(G512/12)),,,ISTEXT('Mortgage 1 Info Calcs'!K$4)),IF(((J512-Q512-'Mortgage 1 Info Calcs'!F$24)*(G512/12))&gt;0,((J512-Q512-'Mortgage 1 Info Calcs'!F$24)*(G512/12)),0),0)</f>
        <v>0</v>
      </c>
      <c r="T512" t="str">
        <f>IF(OR(ISERROR(SUM(R$12:R512)),(ISTEXT(T511)),(T511=(SUM(R$12:R512)))),"",SUM(R$12:R512))</f>
        <v/>
      </c>
      <c r="U512">
        <f>SUM(S$12:S512)</f>
        <v>93290.420445652606</v>
      </c>
      <c r="V512" t="e">
        <f>IF(ISBLANK('Mortgage 1 Info Calcs'!F$28),"",IF((O512+Q512)&gt;0,((O512+Q512)*G512/12)-((O512+Q512)*(('Mortgage 1 Info Calcs'!F$28)-('Mortgage 1 Info Calcs'!F$28*'Mortgage 1 Info Calcs'!G$29))/12),""))</f>
        <v>#VALUE!</v>
      </c>
      <c r="W512" t="e">
        <f>IF(ISTEXT(V512),"",SUM(V$12:V512))</f>
        <v>#VALUE!</v>
      </c>
      <c r="X512" t="str">
        <f>IF(OR(J512=Q512,ISTEXT(Y511),ISTEXT('Mortgage 1 Info Calcs'!$F$17)),"",IF(('Mortgage 1 Info Calcs'!F$18*12)&gt;C511+1,IF(C511='Mortgage 1 Info Calcs'!F$18*12,0,'Mortgage 1 Info Calcs'!F$19+Y512*('Mortgage 1 Info Calcs'!F$17)),'Mortgage 1 Info Calcs'!F$19))</f>
        <v/>
      </c>
      <c r="Y512" t="str">
        <f>IF(OR(ISERROR(J512-R512-M512),IF(ISERROR((J512-R512-M512)=0),"True",(J512-R512-M512)=0),ISTEXT('Mortgage 1 Info Calcs'!$K$4)),"",IF((J512&gt;(L512+M512)),(FV((G512/'Mortgage 1 Variables'!E$43),1,(L512+M512),-J512+Q512+'Mortgage 1 Info Calcs'!F$24,0))+Q512+'Mortgage 1 Info Calcs'!F$24+IF(I512&gt;0,0,-I512),""))</f>
        <v/>
      </c>
      <c r="Z512" s="67" t="e">
        <f>IF((FV(IF(G512=0,'Mortgage 1 Info Calcs'!F$8,G512)/12,1,PMT(IF(G512=0,'Mortgage 1 Info Calcs'!F$8,G512)/12,('Mortgage 1 Info Calcs'!F$9*12)-C511,-Z511,0),-Z511,0))&gt;0,(FV(IF(G512=0,'Mortgage 1 Info Calcs'!F$8,G512)/12,1,PMT(IF(G512=0,'Mortgage 1 Info Calcs'!F$8,G512)/12,('Mortgage 1 Info Calcs'!F$9*12)-C511,-Z511,0),-Z511,0)),0)</f>
        <v>#NUM!</v>
      </c>
      <c r="AA512" s="67" t="e">
        <f>IF(Z512&lt;=0,0,(IPMT(IF(G512=0,'Mortgage 1 Info Calcs'!F$8,G512)/12,1,('Mortgage 1 Info Calcs'!F$9*12)-C511,-Z511,0)))</f>
        <v>#NUM!</v>
      </c>
      <c r="AB512" s="67">
        <f>IF(C512&lt;('Mortgage 1 Info Calcs'!F$9*12),SUM(AA$12:AA512),0)</f>
        <v>0</v>
      </c>
      <c r="AC512" s="14">
        <v>501</v>
      </c>
      <c r="AD512" s="174">
        <f t="shared" si="41"/>
        <v>41.75</v>
      </c>
      <c r="AE512" s="174" t="str">
        <f>IF(Y512="","",IF(J$12+X512='Mortgage 2 Monthly calcs'!J$12+'Mortgage 2 Monthly calcs'!V512,"",IF(J$12+X512&gt;'Mortgage 2 Monthly calcs'!J$12+'Mortgage 2 Monthly calcs'!V512,IF(Y512+X512+'Mortgage 1 Info Calcs'!F$15&gt;'Mortgage 2 Monthly calcs'!W512+'Mortgage 2 Monthly calcs'!V512,"",C512),IF(Y512+X512&lt;'Mortgage 2 Monthly calcs'!W512+'Mortgage 2 Monthly calcs'!V512,"",C512))))</f>
        <v/>
      </c>
      <c r="AG512" s="16"/>
      <c r="AH512" s="16"/>
      <c r="AI512" s="15"/>
    </row>
    <row r="513" spans="2:35" ht="11.25" customHeight="1" x14ac:dyDescent="0.25">
      <c r="B513">
        <f t="shared" si="39"/>
        <v>41.833333333333336</v>
      </c>
      <c r="C513">
        <v>502</v>
      </c>
      <c r="D513" t="str">
        <f>IF(J1281=1,F499+1,"")</f>
        <v/>
      </c>
      <c r="E513" t="str">
        <f t="shared" si="42"/>
        <v/>
      </c>
      <c r="F513" t="str">
        <f>VLOOKUP('Mortgage 1 Variables'!D$17,'Mortgage 1 Variables'!B$8:C$19,2)</f>
        <v>Aug</v>
      </c>
      <c r="G513">
        <f>IF(ISBLANK('Mortgage 1 Monthly Table'!G513),IF(OR(J513=Q513,ISTEXT(Y512),ISTEXT('Mortgage 1 Info Calcs'!$K$4)),0,IF(('Mortgage 1 Info Calcs'!F$7*12)&gt;C512,G512,IF(C512='Mortgage 1 Info Calcs'!F$7*12,'Mortgage 1 Info Calcs'!F$8,G512))),'Mortgage 1 Monthly Table'!G513)</f>
        <v>0</v>
      </c>
      <c r="H513" t="e">
        <f>((PMT(G513/'Mortgage 1 Variables'!E$43,('Mortgage 1 Info Calcs'!F$9*'Mortgage 1 Variables'!E$43)-C512,-J513,0)))</f>
        <v>#VALUE!</v>
      </c>
      <c r="I513">
        <f>IF(OR(ISERROR(((IPMT(G513/'Mortgage 1 Variables'!E$43,1,'Mortgage 1 Info Calcs'!F$9*'Mortgage 1 Variables'!E$43,-J513+Q513+'Mortgage 1 Info Calcs'!F$24,IF('Mortgage 1 Info Calcs'!F$5="Interest Only",-J513+Q513+'Mortgage 1 Info Calcs'!F$24,0))))),(((IPMT(G513/'Mortgage 1 Variables'!E$43,1,'Mortgage 1 Info Calcs'!F$9*'Mortgage 1 Variables'!E$43,-J$12,-J$12)))=0)),0,((IPMT(G513/'Mortgage 1 Variables'!E$43,1,'Mortgage 1 Info Calcs'!F$9*'Mortgage 1 Variables'!E$43,-J513+Q513+'Mortgage 1 Info Calcs'!F$24,IF('Mortgage 1 Info Calcs'!F$5="Interest Only",-J513+Q513+'Mortgage 1 Info Calcs'!F$24,0)))))</f>
        <v>0</v>
      </c>
      <c r="J513" t="str">
        <f>IF(Y512&gt;0,IF(ISTEXT('Mortgage 1 Info Calcs'!K$4),"0",IF(ISTEXT(Y512),Y512,Y512+(IF(ISTEXT(K513),0,K513)))),0)</f>
        <v/>
      </c>
      <c r="K513">
        <f>IF(ISBLANK('Mortgage 1 Monthly Table'!L513),0,'Mortgage 1 Monthly Table'!L513)</f>
        <v>0</v>
      </c>
      <c r="L513" t="e">
        <f>IF(ISBLANK('Mortgage 1 Monthly Table'!N513),IF('Mortgage 1 Info Calcs'!F$13="Calculated",IF('Mortgage 1 Info Calcs'!F$22="Keep Same",IF('Mortgage 1 Info Calcs'!F$5="Interest Only",IF(OR(I513&gt;L512,J513=""),I513,IF(J513&lt;L512,IF(J513&lt;L512,J513+I513,IF(L512+M512&gt;J513,L512+I513,L512)),IF(L512+M512&gt;J513,L512+I513,L512))),IF(H513&gt;L512,H513,IF(J513&gt;L512,IF(L512+M512&gt;J513,L512+I513,L512),J513+S513))),IF('Mortgage 1 Info Calcs'!F$5="Interest Only",'Mortgage 1 Monthly Calcs'!I513,'Mortgage 1 Monthly Calcs'!H513)),'Mortgage 1 Monthly Calcs'!L512),'Mortgage 1 Monthly Table'!N513)</f>
        <v>#VALUE!</v>
      </c>
      <c r="M513" t="str">
        <f>IF(ISBLANK('Mortgage 1 Monthly Table'!P513),IF(N512&gt;J513,IF(J513&gt;L512,J513-L512,0),IF(OR(OR(Y512&lt;0,ISTEXT(Y512)),ISTEXT('Mortgage 1 Info Calcs'!$K$4)),"",'Mortgage 1 Info Calcs'!F$21)),'Mortgage 1 Monthly Table'!P513)</f>
        <v/>
      </c>
      <c r="N513" t="str">
        <f t="shared" si="40"/>
        <v/>
      </c>
      <c r="O513" t="str">
        <f>IF(OR(OR(Y512&lt;0,ISTEXT(Y512)),ISTEXT('Mortgage 1 Info Calcs'!$K$4)),"",(O512+M513))</f>
        <v/>
      </c>
      <c r="P513">
        <f>IF(ISBLANK('Mortgage 1 Monthly Table'!T513),IF(ISTEXT(J513),0,IF(OR(Y512&lt;Q512,AND(Y512&lt;0,NOT(ISTEXT(Y512))),ISTEXT('Mortgage 1 Info Calcs'!$K$4)),IF(-Y512&gt;P512,-Y512,Y512-Q512),IF(J513="",0,'Mortgage 1 Info Calcs'!F$26))),'Mortgage 1 Monthly Table'!T513)</f>
        <v>0</v>
      </c>
      <c r="Q513" t="str">
        <f>IF(OR(OR(Y512&lt;0,ISTEXT(Y512)),ISTEXT('Mortgage 1 Info Calcs'!$K$4)),"",IF(O513&lt;0,Q512,(Q512+P513)))</f>
        <v/>
      </c>
      <c r="R513" t="str">
        <f>IF(OR(ISERROR(L513-S513),ISTEXT('Mortgage 1 Info Calcs'!$K$4)),"",L513-S513+M513)</f>
        <v/>
      </c>
      <c r="S513">
        <f>IF(OR(IF(ISERROR(ROUND((J513-Q513-'Mortgage 1 Info Calcs'!F$24)*(G513/12),2)),0,(J513-O513-Q513-'Mortgage 1 Info Calcs'!F$24)*(G513/12)),,,ISTEXT('Mortgage 1 Info Calcs'!K$4)),IF(((J513-Q513-'Mortgage 1 Info Calcs'!F$24)*(G513/12))&gt;0,((J513-Q513-'Mortgage 1 Info Calcs'!F$24)*(G513/12)),0),0)</f>
        <v>0</v>
      </c>
      <c r="T513" t="str">
        <f>IF(OR(ISERROR(SUM(R$12:R513)),(ISTEXT(T512)),(T512=(SUM(R$12:R513)))),"",SUM(R$12:R513))</f>
        <v/>
      </c>
      <c r="U513">
        <f>SUM(S$12:S513)</f>
        <v>93290.420445652606</v>
      </c>
      <c r="V513" t="e">
        <f>IF(ISBLANK('Mortgage 1 Info Calcs'!F$28),"",IF((O513+Q513)&gt;0,((O513+Q513)*G513/12)-((O513+Q513)*(('Mortgage 1 Info Calcs'!F$28)-('Mortgage 1 Info Calcs'!F$28*'Mortgage 1 Info Calcs'!G$29))/12),""))</f>
        <v>#VALUE!</v>
      </c>
      <c r="W513" t="e">
        <f>IF(ISTEXT(V513),"",SUM(V$12:V513))</f>
        <v>#VALUE!</v>
      </c>
      <c r="X513" t="str">
        <f>IF(OR(J513=Q513,ISTEXT(Y512),ISTEXT('Mortgage 1 Info Calcs'!$F$17)),"",IF(('Mortgage 1 Info Calcs'!F$18*12)&gt;C512+1,IF(C512='Mortgage 1 Info Calcs'!F$18*12,0,'Mortgage 1 Info Calcs'!F$19+Y513*('Mortgage 1 Info Calcs'!F$17)),'Mortgage 1 Info Calcs'!F$19))</f>
        <v/>
      </c>
      <c r="Y513" t="str">
        <f>IF(OR(ISERROR(J513-R513-M513),IF(ISERROR((J513-R513-M513)=0),"True",(J513-R513-M513)=0),ISTEXT('Mortgage 1 Info Calcs'!$K$4)),"",IF((J513&gt;(L513+M513)),(FV((G513/'Mortgage 1 Variables'!E$43),1,(L513+M513),-J513+Q513+'Mortgage 1 Info Calcs'!F$24,0))+Q513+'Mortgage 1 Info Calcs'!F$24+IF(I513&gt;0,0,-I513),""))</f>
        <v/>
      </c>
      <c r="Z513" s="67" t="e">
        <f>IF((FV(IF(G513=0,'Mortgage 1 Info Calcs'!F$8,G513)/12,1,PMT(IF(G513=0,'Mortgage 1 Info Calcs'!F$8,G513)/12,('Mortgage 1 Info Calcs'!F$9*12)-C512,-Z512,0),-Z512,0))&gt;0,(FV(IF(G513=0,'Mortgage 1 Info Calcs'!F$8,G513)/12,1,PMT(IF(G513=0,'Mortgage 1 Info Calcs'!F$8,G513)/12,('Mortgage 1 Info Calcs'!F$9*12)-C512,-Z512,0),-Z512,0)),0)</f>
        <v>#NUM!</v>
      </c>
      <c r="AA513" s="67" t="e">
        <f>IF(Z513&lt;=0,0,(IPMT(IF(G513=0,'Mortgage 1 Info Calcs'!F$8,G513)/12,1,('Mortgage 1 Info Calcs'!F$9*12)-C512,-Z512,0)))</f>
        <v>#NUM!</v>
      </c>
      <c r="AB513" s="67">
        <f>IF(C513&lt;('Mortgage 1 Info Calcs'!F$9*12),SUM(AA$12:AA513),0)</f>
        <v>0</v>
      </c>
      <c r="AC513" s="14">
        <v>502</v>
      </c>
      <c r="AD513" s="174">
        <f t="shared" si="41"/>
        <v>41.833333333333336</v>
      </c>
      <c r="AE513" s="174" t="str">
        <f>IF(Y513="","",IF(J$12+X513='Mortgage 2 Monthly calcs'!J$12+'Mortgage 2 Monthly calcs'!V513,"",IF(J$12+X513&gt;'Mortgage 2 Monthly calcs'!J$12+'Mortgage 2 Monthly calcs'!V513,IF(Y513+X513+'Mortgage 1 Info Calcs'!F$15&gt;'Mortgage 2 Monthly calcs'!W513+'Mortgage 2 Monthly calcs'!V513,"",C513),IF(Y513+X513&lt;'Mortgage 2 Monthly calcs'!W513+'Mortgage 2 Monthly calcs'!V513,"",C513))))</f>
        <v/>
      </c>
      <c r="AG513" s="16"/>
      <c r="AH513" s="16"/>
      <c r="AI513" s="15"/>
    </row>
    <row r="514" spans="2:35" ht="11.25" customHeight="1" x14ac:dyDescent="0.25">
      <c r="B514">
        <f t="shared" si="39"/>
        <v>41.916666666666664</v>
      </c>
      <c r="C514">
        <v>503</v>
      </c>
      <c r="D514" t="str">
        <f>IF(J1282=1,F499+1,"")</f>
        <v/>
      </c>
      <c r="E514" t="str">
        <f t="shared" si="42"/>
        <v/>
      </c>
      <c r="F514" t="str">
        <f>VLOOKUP('Mortgage 1 Variables'!D$18,'Mortgage 1 Variables'!B$8:C$19,2)</f>
        <v>Sep</v>
      </c>
      <c r="G514">
        <f>IF(ISBLANK('Mortgage 1 Monthly Table'!G514),IF(OR(J514=Q514,ISTEXT(Y513),ISTEXT('Mortgage 1 Info Calcs'!$K$4)),0,IF(('Mortgage 1 Info Calcs'!F$7*12)&gt;C513,G513,IF(C513='Mortgage 1 Info Calcs'!F$7*12,'Mortgage 1 Info Calcs'!F$8,G513))),'Mortgage 1 Monthly Table'!G514)</f>
        <v>0</v>
      </c>
      <c r="H514" t="e">
        <f>((PMT(G514/'Mortgage 1 Variables'!E$43,('Mortgage 1 Info Calcs'!F$9*'Mortgage 1 Variables'!E$43)-C513,-J514,0)))</f>
        <v>#VALUE!</v>
      </c>
      <c r="I514">
        <f>IF(OR(ISERROR(((IPMT(G514/'Mortgage 1 Variables'!E$43,1,'Mortgage 1 Info Calcs'!F$9*'Mortgage 1 Variables'!E$43,-J514+Q514+'Mortgage 1 Info Calcs'!F$24,IF('Mortgage 1 Info Calcs'!F$5="Interest Only",-J514+Q514+'Mortgage 1 Info Calcs'!F$24,0))))),(((IPMT(G514/'Mortgage 1 Variables'!E$43,1,'Mortgage 1 Info Calcs'!F$9*'Mortgage 1 Variables'!E$43,-J$12,-J$12)))=0)),0,((IPMT(G514/'Mortgage 1 Variables'!E$43,1,'Mortgage 1 Info Calcs'!F$9*'Mortgage 1 Variables'!E$43,-J514+Q514+'Mortgage 1 Info Calcs'!F$24,IF('Mortgage 1 Info Calcs'!F$5="Interest Only",-J514+Q514+'Mortgage 1 Info Calcs'!F$24,0)))))</f>
        <v>0</v>
      </c>
      <c r="J514" t="str">
        <f>IF(Y513&gt;0,IF(ISTEXT('Mortgage 1 Info Calcs'!K$4),"0",IF(ISTEXT(Y513),Y513,Y513+(IF(ISTEXT(K514),0,K514)))),0)</f>
        <v/>
      </c>
      <c r="K514">
        <f>IF(ISBLANK('Mortgage 1 Monthly Table'!L514),0,'Mortgage 1 Monthly Table'!L514)</f>
        <v>0</v>
      </c>
      <c r="L514" t="e">
        <f>IF(ISBLANK('Mortgage 1 Monthly Table'!N514),IF('Mortgage 1 Info Calcs'!F$13="Calculated",IF('Mortgage 1 Info Calcs'!F$22="Keep Same",IF('Mortgage 1 Info Calcs'!F$5="Interest Only",IF(OR(I514&gt;L513,J514=""),I514,IF(J514&lt;L513,IF(J514&lt;L513,J514+I514,IF(L513+M513&gt;J514,L513+I514,L513)),IF(L513+M513&gt;J514,L513+I514,L513))),IF(H514&gt;L513,H514,IF(J514&gt;L513,IF(L513+M513&gt;J514,L513+I514,L513),J514+S514))),IF('Mortgage 1 Info Calcs'!F$5="Interest Only",'Mortgage 1 Monthly Calcs'!I514,'Mortgage 1 Monthly Calcs'!H514)),'Mortgage 1 Monthly Calcs'!L513),'Mortgage 1 Monthly Table'!N514)</f>
        <v>#VALUE!</v>
      </c>
      <c r="M514" t="str">
        <f>IF(ISBLANK('Mortgage 1 Monthly Table'!P514),IF(N513&gt;J514,IF(J514&gt;L513,J514-L513,0),IF(OR(OR(Y513&lt;0,ISTEXT(Y513)),ISTEXT('Mortgage 1 Info Calcs'!$K$4)),"",'Mortgage 1 Info Calcs'!F$21)),'Mortgage 1 Monthly Table'!P514)</f>
        <v/>
      </c>
      <c r="N514" t="str">
        <f t="shared" si="40"/>
        <v/>
      </c>
      <c r="O514" t="str">
        <f>IF(OR(OR(Y513&lt;0,ISTEXT(Y513)),ISTEXT('Mortgage 1 Info Calcs'!$K$4)),"",(O513+M514))</f>
        <v/>
      </c>
      <c r="P514">
        <f>IF(ISBLANK('Mortgage 1 Monthly Table'!T514),IF(ISTEXT(J514),0,IF(OR(Y513&lt;Q513,AND(Y513&lt;0,NOT(ISTEXT(Y513))),ISTEXT('Mortgage 1 Info Calcs'!$K$4)),IF(-Y513&gt;P513,-Y513,Y513-Q513),IF(J514="",0,'Mortgage 1 Info Calcs'!F$26))),'Mortgage 1 Monthly Table'!T514)</f>
        <v>0</v>
      </c>
      <c r="Q514" t="str">
        <f>IF(OR(OR(Y513&lt;0,ISTEXT(Y513)),ISTEXT('Mortgage 1 Info Calcs'!$K$4)),"",IF(O514&lt;0,Q513,(Q513+P514)))</f>
        <v/>
      </c>
      <c r="R514" t="str">
        <f>IF(OR(ISERROR(L514-S514),ISTEXT('Mortgage 1 Info Calcs'!$K$4)),"",L514-S514+M514)</f>
        <v/>
      </c>
      <c r="S514">
        <f>IF(OR(IF(ISERROR(ROUND((J514-Q514-'Mortgage 1 Info Calcs'!F$24)*(G514/12),2)),0,(J514-O514-Q514-'Mortgage 1 Info Calcs'!F$24)*(G514/12)),,,ISTEXT('Mortgage 1 Info Calcs'!K$4)),IF(((J514-Q514-'Mortgage 1 Info Calcs'!F$24)*(G514/12))&gt;0,((J514-Q514-'Mortgage 1 Info Calcs'!F$24)*(G514/12)),0),0)</f>
        <v>0</v>
      </c>
      <c r="T514" t="str">
        <f>IF(OR(ISERROR(SUM(R$12:R514)),(ISTEXT(T513)),(T513=(SUM(R$12:R514)))),"",SUM(R$12:R514))</f>
        <v/>
      </c>
      <c r="U514">
        <f>SUM(S$12:S514)</f>
        <v>93290.420445652606</v>
      </c>
      <c r="V514" t="e">
        <f>IF(ISBLANK('Mortgage 1 Info Calcs'!F$28),"",IF((O514+Q514)&gt;0,((O514+Q514)*G514/12)-((O514+Q514)*(('Mortgage 1 Info Calcs'!F$28)-('Mortgage 1 Info Calcs'!F$28*'Mortgage 1 Info Calcs'!G$29))/12),""))</f>
        <v>#VALUE!</v>
      </c>
      <c r="W514" t="e">
        <f>IF(ISTEXT(V514),"",SUM(V$12:V514))</f>
        <v>#VALUE!</v>
      </c>
      <c r="X514" t="str">
        <f>IF(OR(J514=Q514,ISTEXT(Y513),ISTEXT('Mortgage 1 Info Calcs'!$F$17)),"",IF(('Mortgage 1 Info Calcs'!F$18*12)&gt;C513+1,IF(C513='Mortgage 1 Info Calcs'!F$18*12,0,'Mortgage 1 Info Calcs'!F$19+Y514*('Mortgage 1 Info Calcs'!F$17)),'Mortgage 1 Info Calcs'!F$19))</f>
        <v/>
      </c>
      <c r="Y514" t="str">
        <f>IF(OR(ISERROR(J514-R514-M514),IF(ISERROR((J514-R514-M514)=0),"True",(J514-R514-M514)=0),ISTEXT('Mortgage 1 Info Calcs'!$K$4)),"",IF((J514&gt;(L514+M514)),(FV((G514/'Mortgage 1 Variables'!E$43),1,(L514+M514),-J514+Q514+'Mortgage 1 Info Calcs'!F$24,0))+Q514+'Mortgage 1 Info Calcs'!F$24+IF(I514&gt;0,0,-I514),""))</f>
        <v/>
      </c>
      <c r="Z514" s="67" t="e">
        <f>IF((FV(IF(G514=0,'Mortgage 1 Info Calcs'!F$8,G514)/12,1,PMT(IF(G514=0,'Mortgage 1 Info Calcs'!F$8,G514)/12,('Mortgage 1 Info Calcs'!F$9*12)-C513,-Z513,0),-Z513,0))&gt;0,(FV(IF(G514=0,'Mortgage 1 Info Calcs'!F$8,G514)/12,1,PMT(IF(G514=0,'Mortgage 1 Info Calcs'!F$8,G514)/12,('Mortgage 1 Info Calcs'!F$9*12)-C513,-Z513,0),-Z513,0)),0)</f>
        <v>#NUM!</v>
      </c>
      <c r="AA514" s="67" t="e">
        <f>IF(Z514&lt;=0,0,(IPMT(IF(G514=0,'Mortgage 1 Info Calcs'!F$8,G514)/12,1,('Mortgage 1 Info Calcs'!F$9*12)-C513,-Z513,0)))</f>
        <v>#NUM!</v>
      </c>
      <c r="AB514" s="67">
        <f>IF(C514&lt;('Mortgage 1 Info Calcs'!F$9*12),SUM(AA$12:AA514),0)</f>
        <v>0</v>
      </c>
      <c r="AC514" s="14">
        <v>503</v>
      </c>
      <c r="AD514" s="174">
        <f t="shared" si="41"/>
        <v>41.916666666666664</v>
      </c>
      <c r="AE514" s="174" t="str">
        <f>IF(Y514="","",IF(J$12+X514='Mortgage 2 Monthly calcs'!J$12+'Mortgage 2 Monthly calcs'!V514,"",IF(J$12+X514&gt;'Mortgage 2 Monthly calcs'!J$12+'Mortgage 2 Monthly calcs'!V514,IF(Y514+X514+'Mortgage 1 Info Calcs'!F$15&gt;'Mortgage 2 Monthly calcs'!W514+'Mortgage 2 Monthly calcs'!V514,"",C514),IF(Y514+X514&lt;'Mortgage 2 Monthly calcs'!W514+'Mortgage 2 Monthly calcs'!V514,"",C514))))</f>
        <v/>
      </c>
      <c r="AG514" s="16"/>
      <c r="AH514" s="16"/>
      <c r="AI514" s="15"/>
    </row>
    <row r="515" spans="2:35" ht="11.25" customHeight="1" x14ac:dyDescent="0.25">
      <c r="B515">
        <f t="shared" si="39"/>
        <v>42</v>
      </c>
      <c r="C515">
        <v>504</v>
      </c>
      <c r="D515">
        <f>D503+1</f>
        <v>42</v>
      </c>
      <c r="E515" t="str">
        <f t="shared" si="42"/>
        <v/>
      </c>
      <c r="F515" t="str">
        <f>VLOOKUP('Mortgage 1 Variables'!D$19,'Mortgage 1 Variables'!B$8:C$19,2)</f>
        <v>Oct</v>
      </c>
      <c r="G515">
        <f>IF(ISBLANK('Mortgage 1 Monthly Table'!G515),IF(OR(J515=Q515,ISTEXT(Y514),ISTEXT('Mortgage 1 Info Calcs'!$K$4)),0,IF(('Mortgage 1 Info Calcs'!F$7*12)&gt;C514,G514,IF(C514='Mortgage 1 Info Calcs'!F$7*12,'Mortgage 1 Info Calcs'!F$8,G514))),'Mortgage 1 Monthly Table'!G515)</f>
        <v>0</v>
      </c>
      <c r="H515" t="e">
        <f>((PMT(G515/'Mortgage 1 Variables'!E$43,('Mortgage 1 Info Calcs'!F$9*'Mortgage 1 Variables'!E$43)-C514,-J515,0)))</f>
        <v>#VALUE!</v>
      </c>
      <c r="I515">
        <f>IF(OR(ISERROR(((IPMT(G515/'Mortgage 1 Variables'!E$43,1,'Mortgage 1 Info Calcs'!F$9*'Mortgage 1 Variables'!E$43,-J515+Q515+'Mortgage 1 Info Calcs'!F$24,IF('Mortgage 1 Info Calcs'!F$5="Interest Only",-J515+Q515+'Mortgage 1 Info Calcs'!F$24,0))))),(((IPMT(G515/'Mortgage 1 Variables'!E$43,1,'Mortgage 1 Info Calcs'!F$9*'Mortgage 1 Variables'!E$43,-J$12,-J$12)))=0)),0,((IPMT(G515/'Mortgage 1 Variables'!E$43,1,'Mortgage 1 Info Calcs'!F$9*'Mortgage 1 Variables'!E$43,-J515+Q515+'Mortgage 1 Info Calcs'!F$24,IF('Mortgage 1 Info Calcs'!F$5="Interest Only",-J515+Q515+'Mortgage 1 Info Calcs'!F$24,0)))))</f>
        <v>0</v>
      </c>
      <c r="J515" t="str">
        <f>IF(Y514&gt;0,IF(ISTEXT('Mortgage 1 Info Calcs'!K$4),"0",IF(ISTEXT(Y514),Y514,Y514+(IF(ISTEXT(K515),0,K515)))),0)</f>
        <v/>
      </c>
      <c r="K515">
        <f>IF(ISBLANK('Mortgage 1 Monthly Table'!L515),0,'Mortgage 1 Monthly Table'!L515)</f>
        <v>0</v>
      </c>
      <c r="L515" t="e">
        <f>IF(ISBLANK('Mortgage 1 Monthly Table'!N515),IF('Mortgage 1 Info Calcs'!F$13="Calculated",IF('Mortgage 1 Info Calcs'!F$22="Keep Same",IF('Mortgage 1 Info Calcs'!F$5="Interest Only",IF(OR(I515&gt;L514,J515=""),I515,IF(J515&lt;L514,IF(J515&lt;L514,J515+I515,IF(L514+M514&gt;J515,L514+I515,L514)),IF(L514+M514&gt;J515,L514+I515,L514))),IF(H515&gt;L514,H515,IF(J515&gt;L514,IF(L514+M514&gt;J515,L514+I515,L514),J515+S515))),IF('Mortgage 1 Info Calcs'!F$5="Interest Only",'Mortgage 1 Monthly Calcs'!I515,'Mortgage 1 Monthly Calcs'!H515)),'Mortgage 1 Monthly Calcs'!L514),'Mortgage 1 Monthly Table'!N515)</f>
        <v>#VALUE!</v>
      </c>
      <c r="M515" t="str">
        <f>IF(ISBLANK('Mortgage 1 Monthly Table'!P515),IF(N514&gt;J515,IF(J515&gt;L514,J515-L514,0),IF(OR(OR(Y514&lt;0,ISTEXT(Y514)),ISTEXT('Mortgage 1 Info Calcs'!$K$4)),"",'Mortgage 1 Info Calcs'!F$21)),'Mortgage 1 Monthly Table'!P515)</f>
        <v/>
      </c>
      <c r="N515" t="str">
        <f t="shared" si="40"/>
        <v/>
      </c>
      <c r="O515" t="str">
        <f>IF(OR(OR(Y514&lt;0,ISTEXT(Y514)),ISTEXT('Mortgage 1 Info Calcs'!$K$4)),"",(O514+M515))</f>
        <v/>
      </c>
      <c r="P515">
        <f>IF(ISBLANK('Mortgage 1 Monthly Table'!T515),IF(ISTEXT(J515),0,IF(OR(Y514&lt;Q514,AND(Y514&lt;0,NOT(ISTEXT(Y514))),ISTEXT('Mortgage 1 Info Calcs'!$K$4)),IF(-Y514&gt;P514,-Y514,Y514-Q514),IF(J515="",0,'Mortgage 1 Info Calcs'!F$26))),'Mortgage 1 Monthly Table'!T515)</f>
        <v>0</v>
      </c>
      <c r="Q515" t="str">
        <f>IF(OR(OR(Y514&lt;0,ISTEXT(Y514)),ISTEXT('Mortgage 1 Info Calcs'!$K$4)),"",IF(O515&lt;0,Q514,(Q514+P515)))</f>
        <v/>
      </c>
      <c r="R515" t="str">
        <f>IF(OR(ISERROR(L515-S515),ISTEXT('Mortgage 1 Info Calcs'!$K$4)),"",L515-S515+M515)</f>
        <v/>
      </c>
      <c r="S515">
        <f>IF(OR(IF(ISERROR(ROUND((J515-Q515-'Mortgage 1 Info Calcs'!F$24)*(G515/12),2)),0,(J515-O515-Q515-'Mortgage 1 Info Calcs'!F$24)*(G515/12)),,,ISTEXT('Mortgage 1 Info Calcs'!K$4)),IF(((J515-Q515-'Mortgage 1 Info Calcs'!F$24)*(G515/12))&gt;0,((J515-Q515-'Mortgage 1 Info Calcs'!F$24)*(G515/12)),0),0)</f>
        <v>0</v>
      </c>
      <c r="T515" t="str">
        <f>IF(OR(ISERROR(SUM(R$12:R515)),(ISTEXT(T514)),(T514=(SUM(R$12:R515)))),"",SUM(R$12:R515))</f>
        <v/>
      </c>
      <c r="U515">
        <f>SUM(S$12:S515)</f>
        <v>93290.420445652606</v>
      </c>
      <c r="V515" t="e">
        <f>IF(ISBLANK('Mortgage 1 Info Calcs'!F$28),"",IF((O515+Q515)&gt;0,((O515+Q515)*G515/12)-((O515+Q515)*(('Mortgage 1 Info Calcs'!F$28)-('Mortgage 1 Info Calcs'!F$28*'Mortgage 1 Info Calcs'!G$29))/12),""))</f>
        <v>#VALUE!</v>
      </c>
      <c r="W515" t="e">
        <f>IF(ISTEXT(V515),"",SUM(V$12:V515))</f>
        <v>#VALUE!</v>
      </c>
      <c r="X515" t="str">
        <f>IF(OR(J515=Q515,ISTEXT(Y514),ISTEXT('Mortgage 1 Info Calcs'!$F$17)),"",IF(('Mortgage 1 Info Calcs'!F$18*12)&gt;C514+1,IF(C514='Mortgage 1 Info Calcs'!F$18*12,0,'Mortgage 1 Info Calcs'!F$19+Y515*('Mortgage 1 Info Calcs'!F$17)),'Mortgage 1 Info Calcs'!F$19))</f>
        <v/>
      </c>
      <c r="Y515" t="str">
        <f>IF(OR(ISERROR(J515-R515-M515),IF(ISERROR((J515-R515-M515)=0),"True",(J515-R515-M515)=0),ISTEXT('Mortgage 1 Info Calcs'!$K$4)),"",IF((J515&gt;(L515+M515)),(FV((G515/'Mortgage 1 Variables'!E$43),1,(L515+M515),-J515+Q515+'Mortgage 1 Info Calcs'!F$24,0))+Q515+'Mortgage 1 Info Calcs'!F$24+IF(I515&gt;0,0,-I515),""))</f>
        <v/>
      </c>
      <c r="Z515" s="67" t="e">
        <f>IF((FV(IF(G515=0,'Mortgage 1 Info Calcs'!F$8,G515)/12,1,PMT(IF(G515=0,'Mortgage 1 Info Calcs'!F$8,G515)/12,('Mortgage 1 Info Calcs'!F$9*12)-C514,-Z514,0),-Z514,0))&gt;0,(FV(IF(G515=0,'Mortgage 1 Info Calcs'!F$8,G515)/12,1,PMT(IF(G515=0,'Mortgage 1 Info Calcs'!F$8,G515)/12,('Mortgage 1 Info Calcs'!F$9*12)-C514,-Z514,0),-Z514,0)),0)</f>
        <v>#NUM!</v>
      </c>
      <c r="AA515" s="67" t="e">
        <f>IF(Z515&lt;=0,0,(IPMT(IF(G515=0,'Mortgage 1 Info Calcs'!F$8,G515)/12,1,('Mortgage 1 Info Calcs'!F$9*12)-C514,-Z514,0)))</f>
        <v>#NUM!</v>
      </c>
      <c r="AB515" s="67">
        <f>IF(C515&lt;('Mortgage 1 Info Calcs'!F$9*12),SUM(AA$12:AA515),0)</f>
        <v>0</v>
      </c>
      <c r="AC515" s="14">
        <v>504</v>
      </c>
      <c r="AD515" s="174">
        <f t="shared" si="41"/>
        <v>42</v>
      </c>
      <c r="AE515" s="174" t="str">
        <f>IF(Y515="","",IF(J$12+X515='Mortgage 2 Monthly calcs'!J$12+'Mortgage 2 Monthly calcs'!V515,"",IF(J$12+X515&gt;'Mortgage 2 Monthly calcs'!J$12+'Mortgage 2 Monthly calcs'!V515,IF(Y515+X515+'Mortgage 1 Info Calcs'!F$15&gt;'Mortgage 2 Monthly calcs'!W515+'Mortgage 2 Monthly calcs'!V515,"",C515),IF(Y515+X515&lt;'Mortgage 2 Monthly calcs'!W515+'Mortgage 2 Monthly calcs'!V515,"",C515))))</f>
        <v/>
      </c>
      <c r="AG515" s="16"/>
      <c r="AH515" s="16"/>
      <c r="AI515" s="15"/>
    </row>
    <row r="516" spans="2:35" ht="11.25" customHeight="1" x14ac:dyDescent="0.25">
      <c r="B516">
        <f t="shared" si="39"/>
        <v>42.083333333333336</v>
      </c>
      <c r="C516">
        <v>505</v>
      </c>
      <c r="E516" t="str">
        <f t="shared" si="42"/>
        <v/>
      </c>
      <c r="F516" t="str">
        <f>VLOOKUP('Mortgage 1 Variables'!D$8,'Mortgage 1 Variables'!B$8:C$19,2)</f>
        <v>Nov</v>
      </c>
      <c r="G516">
        <f>IF(ISBLANK('Mortgage 1 Monthly Table'!G516),IF(OR(J516=Q516,ISTEXT(Y515),ISTEXT('Mortgage 1 Info Calcs'!$K$4)),0,IF(('Mortgage 1 Info Calcs'!F$7*12)&gt;C515,G515,IF(C515='Mortgage 1 Info Calcs'!F$7*12,'Mortgage 1 Info Calcs'!F$8,G515))),'Mortgage 1 Monthly Table'!G516)</f>
        <v>0</v>
      </c>
      <c r="H516" t="e">
        <f>((PMT(G516/'Mortgage 1 Variables'!E$43,('Mortgage 1 Info Calcs'!F$9*'Mortgage 1 Variables'!E$43)-C515,-J516,0)))</f>
        <v>#VALUE!</v>
      </c>
      <c r="I516">
        <f>IF(OR(ISERROR(((IPMT(G516/'Mortgage 1 Variables'!E$43,1,'Mortgage 1 Info Calcs'!F$9*'Mortgage 1 Variables'!E$43,-J516+Q516+'Mortgage 1 Info Calcs'!F$24,IF('Mortgage 1 Info Calcs'!F$5="Interest Only",-J516+Q516+'Mortgage 1 Info Calcs'!F$24,0))))),(((IPMT(G516/'Mortgage 1 Variables'!E$43,1,'Mortgage 1 Info Calcs'!F$9*'Mortgage 1 Variables'!E$43,-J$12,-J$12)))=0)),0,((IPMT(G516/'Mortgage 1 Variables'!E$43,1,'Mortgage 1 Info Calcs'!F$9*'Mortgage 1 Variables'!E$43,-J516+Q516+'Mortgage 1 Info Calcs'!F$24,IF('Mortgage 1 Info Calcs'!F$5="Interest Only",-J516+Q516+'Mortgage 1 Info Calcs'!F$24,0)))))</f>
        <v>0</v>
      </c>
      <c r="J516" t="str">
        <f>IF(Y515&gt;0,IF(ISTEXT('Mortgage 1 Info Calcs'!K$4),"0",IF(ISTEXT(Y515),Y515,Y515+(IF(ISTEXT(K516),0,K516)))),0)</f>
        <v/>
      </c>
      <c r="K516">
        <f>IF(ISBLANK('Mortgage 1 Monthly Table'!L516),0,'Mortgage 1 Monthly Table'!L516)</f>
        <v>0</v>
      </c>
      <c r="L516" t="e">
        <f>IF(ISBLANK('Mortgage 1 Monthly Table'!N516),IF('Mortgage 1 Info Calcs'!F$13="Calculated",IF('Mortgage 1 Info Calcs'!F$22="Keep Same",IF('Mortgage 1 Info Calcs'!F$5="Interest Only",IF(OR(I516&gt;L515,J516=""),I516,IF(J516&lt;L515,IF(J516&lt;L515,J516+I516,IF(L515+M515&gt;J516,L515+I516,L515)),IF(L515+M515&gt;J516,L515+I516,L515))),IF(H516&gt;L515,H516,IF(J516&gt;L515,IF(L515+M515&gt;J516,L515+I516,L515),J516+S516))),IF('Mortgage 1 Info Calcs'!F$5="Interest Only",'Mortgage 1 Monthly Calcs'!I516,'Mortgage 1 Monthly Calcs'!H516)),'Mortgage 1 Monthly Calcs'!L515),'Mortgage 1 Monthly Table'!N516)</f>
        <v>#VALUE!</v>
      </c>
      <c r="M516" t="str">
        <f>IF(ISBLANK('Mortgage 1 Monthly Table'!P516),IF(N515&gt;J516,IF(J516&gt;L515,J516-L515,0),IF(OR(OR(Y515&lt;0,ISTEXT(Y515)),ISTEXT('Mortgage 1 Info Calcs'!$K$4)),"",'Mortgage 1 Info Calcs'!F$21)),'Mortgage 1 Monthly Table'!P516)</f>
        <v/>
      </c>
      <c r="N516" t="str">
        <f t="shared" si="40"/>
        <v/>
      </c>
      <c r="O516" t="str">
        <f>IF(OR(OR(Y515&lt;0,ISTEXT(Y515)),ISTEXT('Mortgage 1 Info Calcs'!$K$4)),"",(O515+M516))</f>
        <v/>
      </c>
      <c r="P516">
        <f>IF(ISBLANK('Mortgage 1 Monthly Table'!T516),IF(ISTEXT(J516),0,IF(OR(Y515&lt;Q515,AND(Y515&lt;0,NOT(ISTEXT(Y515))),ISTEXT('Mortgage 1 Info Calcs'!$K$4)),IF(-Y515&gt;P515,-Y515,Y515-Q515),IF(J516="",0,'Mortgage 1 Info Calcs'!F$26))),'Mortgage 1 Monthly Table'!T516)</f>
        <v>0</v>
      </c>
      <c r="Q516" t="str">
        <f>IF(OR(OR(Y515&lt;0,ISTEXT(Y515)),ISTEXT('Mortgage 1 Info Calcs'!$K$4)),"",IF(O516&lt;0,Q515,(Q515+P516)))</f>
        <v/>
      </c>
      <c r="R516" t="str">
        <f>IF(OR(ISERROR(L516-S516),ISTEXT('Mortgage 1 Info Calcs'!$K$4)),"",L516-S516+M516)</f>
        <v/>
      </c>
      <c r="S516">
        <f>IF(OR(IF(ISERROR(ROUND((J516-Q516-'Mortgage 1 Info Calcs'!F$24)*(G516/12),2)),0,(J516-O516-Q516-'Mortgage 1 Info Calcs'!F$24)*(G516/12)),,,ISTEXT('Mortgage 1 Info Calcs'!K$4)),IF(((J516-Q516-'Mortgage 1 Info Calcs'!F$24)*(G516/12))&gt;0,((J516-Q516-'Mortgage 1 Info Calcs'!F$24)*(G516/12)),0),0)</f>
        <v>0</v>
      </c>
      <c r="T516" t="str">
        <f>IF(OR(ISERROR(SUM(R$12:R516)),(ISTEXT(T515)),(T515=(SUM(R$12:R516)))),"",SUM(R$12:R516))</f>
        <v/>
      </c>
      <c r="U516">
        <f>SUM(S$12:S516)</f>
        <v>93290.420445652606</v>
      </c>
      <c r="V516" t="e">
        <f>IF(ISBLANK('Mortgage 1 Info Calcs'!F$28),"",IF((O516+Q516)&gt;0,((O516+Q516)*G516/12)-((O516+Q516)*(('Mortgage 1 Info Calcs'!F$28)-('Mortgage 1 Info Calcs'!F$28*'Mortgage 1 Info Calcs'!G$29))/12),""))</f>
        <v>#VALUE!</v>
      </c>
      <c r="W516" t="e">
        <f>IF(ISTEXT(V516),"",SUM(V$12:V516))</f>
        <v>#VALUE!</v>
      </c>
      <c r="X516" t="str">
        <f>IF(OR(J516=Q516,ISTEXT(Y515),ISTEXT('Mortgage 1 Info Calcs'!$F$17)),"",IF(('Mortgage 1 Info Calcs'!F$18*12)&gt;C515+1,IF(C515='Mortgage 1 Info Calcs'!F$18*12,0,'Mortgage 1 Info Calcs'!F$19+Y516*('Mortgage 1 Info Calcs'!F$17)),'Mortgage 1 Info Calcs'!F$19))</f>
        <v/>
      </c>
      <c r="Y516" t="str">
        <f>IF(OR(ISERROR(J516-R516-M516),IF(ISERROR((J516-R516-M516)=0),"True",(J516-R516-M516)=0),ISTEXT('Mortgage 1 Info Calcs'!$K$4)),"",IF((J516&gt;(L516+M516)),(FV((G516/'Mortgage 1 Variables'!E$43),1,(L516+M516),-J516+Q516+'Mortgage 1 Info Calcs'!F$24,0))+Q516+'Mortgage 1 Info Calcs'!F$24+IF(I516&gt;0,0,-I516),""))</f>
        <v/>
      </c>
      <c r="Z516" s="67" t="e">
        <f>IF((FV(IF(G516=0,'Mortgage 1 Info Calcs'!F$8,G516)/12,1,PMT(IF(G516=0,'Mortgage 1 Info Calcs'!F$8,G516)/12,('Mortgage 1 Info Calcs'!F$9*12)-C515,-Z515,0),-Z515,0))&gt;0,(FV(IF(G516=0,'Mortgage 1 Info Calcs'!F$8,G516)/12,1,PMT(IF(G516=0,'Mortgage 1 Info Calcs'!F$8,G516)/12,('Mortgage 1 Info Calcs'!F$9*12)-C515,-Z515,0),-Z515,0)),0)</f>
        <v>#NUM!</v>
      </c>
      <c r="AA516" s="67" t="e">
        <f>IF(Z516&lt;=0,0,(IPMT(IF(G516=0,'Mortgage 1 Info Calcs'!F$8,G516)/12,1,('Mortgage 1 Info Calcs'!F$9*12)-C515,-Z515,0)))</f>
        <v>#NUM!</v>
      </c>
      <c r="AB516" s="67">
        <f>IF(C516&lt;('Mortgage 1 Info Calcs'!F$9*12),SUM(AA$12:AA516),0)</f>
        <v>0</v>
      </c>
      <c r="AC516" s="14">
        <v>505</v>
      </c>
      <c r="AD516" s="174">
        <f t="shared" si="41"/>
        <v>42.083333333333336</v>
      </c>
      <c r="AE516" s="174" t="str">
        <f>IF(Y516="","",IF(J$12+X516='Mortgage 2 Monthly calcs'!J$12+'Mortgage 2 Monthly calcs'!V516,"",IF(J$12+X516&gt;'Mortgage 2 Monthly calcs'!J$12+'Mortgage 2 Monthly calcs'!V516,IF(Y516+X516+'Mortgage 1 Info Calcs'!F$15&gt;'Mortgage 2 Monthly calcs'!W516+'Mortgage 2 Monthly calcs'!V516,"",C516),IF(Y516+X516&lt;'Mortgage 2 Monthly calcs'!W516+'Mortgage 2 Monthly calcs'!V516,"",C516))))</f>
        <v/>
      </c>
      <c r="AG516" s="16"/>
      <c r="AH516" s="16"/>
      <c r="AI516" s="15"/>
    </row>
    <row r="517" spans="2:35" ht="11.25" customHeight="1" x14ac:dyDescent="0.25">
      <c r="B517">
        <f t="shared" si="39"/>
        <v>42.166666666666664</v>
      </c>
      <c r="C517">
        <v>506</v>
      </c>
      <c r="E517" t="str">
        <f t="shared" si="42"/>
        <v/>
      </c>
      <c r="F517" t="str">
        <f>VLOOKUP('Mortgage 1 Variables'!D$9,'Mortgage 1 Variables'!B$8:C$19,2)</f>
        <v>Dec</v>
      </c>
      <c r="G517">
        <f>IF(ISBLANK('Mortgage 1 Monthly Table'!G517),IF(OR(J517=Q517,ISTEXT(Y516),ISTEXT('Mortgage 1 Info Calcs'!$K$4)),0,IF(('Mortgage 1 Info Calcs'!F$7*12)&gt;C516,G516,IF(C516='Mortgage 1 Info Calcs'!F$7*12,'Mortgage 1 Info Calcs'!F$8,G516))),'Mortgage 1 Monthly Table'!G517)</f>
        <v>0</v>
      </c>
      <c r="H517" t="e">
        <f>((PMT(G517/'Mortgage 1 Variables'!E$43,('Mortgage 1 Info Calcs'!F$9*'Mortgage 1 Variables'!E$43)-C516,-J517,0)))</f>
        <v>#VALUE!</v>
      </c>
      <c r="I517">
        <f>IF(OR(ISERROR(((IPMT(G517/'Mortgage 1 Variables'!E$43,1,'Mortgage 1 Info Calcs'!F$9*'Mortgage 1 Variables'!E$43,-J517+Q517+'Mortgage 1 Info Calcs'!F$24,IF('Mortgage 1 Info Calcs'!F$5="Interest Only",-J517+Q517+'Mortgage 1 Info Calcs'!F$24,0))))),(((IPMT(G517/'Mortgage 1 Variables'!E$43,1,'Mortgage 1 Info Calcs'!F$9*'Mortgage 1 Variables'!E$43,-J$12,-J$12)))=0)),0,((IPMT(G517/'Mortgage 1 Variables'!E$43,1,'Mortgage 1 Info Calcs'!F$9*'Mortgage 1 Variables'!E$43,-J517+Q517+'Mortgage 1 Info Calcs'!F$24,IF('Mortgage 1 Info Calcs'!F$5="Interest Only",-J517+Q517+'Mortgage 1 Info Calcs'!F$24,0)))))</f>
        <v>0</v>
      </c>
      <c r="J517" t="str">
        <f>IF(Y516&gt;0,IF(ISTEXT('Mortgage 1 Info Calcs'!K$4),"0",IF(ISTEXT(Y516),Y516,Y516+(IF(ISTEXT(K517),0,K517)))),0)</f>
        <v/>
      </c>
      <c r="K517">
        <f>IF(ISBLANK('Mortgage 1 Monthly Table'!L517),0,'Mortgage 1 Monthly Table'!L517)</f>
        <v>0</v>
      </c>
      <c r="L517" t="e">
        <f>IF(ISBLANK('Mortgage 1 Monthly Table'!N517),IF('Mortgage 1 Info Calcs'!F$13="Calculated",IF('Mortgage 1 Info Calcs'!F$22="Keep Same",IF('Mortgage 1 Info Calcs'!F$5="Interest Only",IF(OR(I517&gt;L516,J517=""),I517,IF(J517&lt;L516,IF(J517&lt;L516,J517+I517,IF(L516+M516&gt;J517,L516+I517,L516)),IF(L516+M516&gt;J517,L516+I517,L516))),IF(H517&gt;L516,H517,IF(J517&gt;L516,IF(L516+M516&gt;J517,L516+I517,L516),J517+S517))),IF('Mortgage 1 Info Calcs'!F$5="Interest Only",'Mortgage 1 Monthly Calcs'!I517,'Mortgage 1 Monthly Calcs'!H517)),'Mortgage 1 Monthly Calcs'!L516),'Mortgage 1 Monthly Table'!N517)</f>
        <v>#VALUE!</v>
      </c>
      <c r="M517" t="str">
        <f>IF(ISBLANK('Mortgage 1 Monthly Table'!P517),IF(N516&gt;J517,IF(J517&gt;L516,J517-L516,0),IF(OR(OR(Y516&lt;0,ISTEXT(Y516)),ISTEXT('Mortgage 1 Info Calcs'!$K$4)),"",'Mortgage 1 Info Calcs'!F$21)),'Mortgage 1 Monthly Table'!P517)</f>
        <v/>
      </c>
      <c r="N517" t="str">
        <f t="shared" si="40"/>
        <v/>
      </c>
      <c r="O517" t="str">
        <f>IF(OR(OR(Y516&lt;0,ISTEXT(Y516)),ISTEXT('Mortgage 1 Info Calcs'!$K$4)),"",(O516+M517))</f>
        <v/>
      </c>
      <c r="P517">
        <f>IF(ISBLANK('Mortgage 1 Monthly Table'!T517),IF(ISTEXT(J517),0,IF(OR(Y516&lt;Q516,AND(Y516&lt;0,NOT(ISTEXT(Y516))),ISTEXT('Mortgage 1 Info Calcs'!$K$4)),IF(-Y516&gt;P516,-Y516,Y516-Q516),IF(J517="",0,'Mortgage 1 Info Calcs'!F$26))),'Mortgage 1 Monthly Table'!T517)</f>
        <v>0</v>
      </c>
      <c r="Q517" t="str">
        <f>IF(OR(OR(Y516&lt;0,ISTEXT(Y516)),ISTEXT('Mortgage 1 Info Calcs'!$K$4)),"",IF(O517&lt;0,Q516,(Q516+P517)))</f>
        <v/>
      </c>
      <c r="R517" t="str">
        <f>IF(OR(ISERROR(L517-S517),ISTEXT('Mortgage 1 Info Calcs'!$K$4)),"",L517-S517+M517)</f>
        <v/>
      </c>
      <c r="S517">
        <f>IF(OR(IF(ISERROR(ROUND((J517-Q517-'Mortgage 1 Info Calcs'!F$24)*(G517/12),2)),0,(J517-O517-Q517-'Mortgage 1 Info Calcs'!F$24)*(G517/12)),,,ISTEXT('Mortgage 1 Info Calcs'!K$4)),IF(((J517-Q517-'Mortgage 1 Info Calcs'!F$24)*(G517/12))&gt;0,((J517-Q517-'Mortgage 1 Info Calcs'!F$24)*(G517/12)),0),0)</f>
        <v>0</v>
      </c>
      <c r="T517" t="str">
        <f>IF(OR(ISERROR(SUM(R$12:R517)),(ISTEXT(T516)),(T516=(SUM(R$12:R517)))),"",SUM(R$12:R517))</f>
        <v/>
      </c>
      <c r="U517">
        <f>SUM(S$12:S517)</f>
        <v>93290.420445652606</v>
      </c>
      <c r="V517" t="e">
        <f>IF(ISBLANK('Mortgage 1 Info Calcs'!F$28),"",IF((O517+Q517)&gt;0,((O517+Q517)*G517/12)-((O517+Q517)*(('Mortgage 1 Info Calcs'!F$28)-('Mortgage 1 Info Calcs'!F$28*'Mortgage 1 Info Calcs'!G$29))/12),""))</f>
        <v>#VALUE!</v>
      </c>
      <c r="W517" t="e">
        <f>IF(ISTEXT(V517),"",SUM(V$12:V517))</f>
        <v>#VALUE!</v>
      </c>
      <c r="X517" t="str">
        <f>IF(OR(J517=Q517,ISTEXT(Y516),ISTEXT('Mortgage 1 Info Calcs'!$F$17)),"",IF(('Mortgage 1 Info Calcs'!F$18*12)&gt;C516+1,IF(C516='Mortgage 1 Info Calcs'!F$18*12,0,'Mortgage 1 Info Calcs'!F$19+Y517*('Mortgage 1 Info Calcs'!F$17)),'Mortgage 1 Info Calcs'!F$19))</f>
        <v/>
      </c>
      <c r="Y517" t="str">
        <f>IF(OR(ISERROR(J517-R517-M517),IF(ISERROR((J517-R517-M517)=0),"True",(J517-R517-M517)=0),ISTEXT('Mortgage 1 Info Calcs'!$K$4)),"",IF((J517&gt;(L517+M517)),(FV((G517/'Mortgage 1 Variables'!E$43),1,(L517+M517),-J517+Q517+'Mortgage 1 Info Calcs'!F$24,0))+Q517+'Mortgage 1 Info Calcs'!F$24+IF(I517&gt;0,0,-I517),""))</f>
        <v/>
      </c>
      <c r="Z517" s="67" t="e">
        <f>IF((FV(IF(G517=0,'Mortgage 1 Info Calcs'!F$8,G517)/12,1,PMT(IF(G517=0,'Mortgage 1 Info Calcs'!F$8,G517)/12,('Mortgage 1 Info Calcs'!F$9*12)-C516,-Z516,0),-Z516,0))&gt;0,(FV(IF(G517=0,'Mortgage 1 Info Calcs'!F$8,G517)/12,1,PMT(IF(G517=0,'Mortgage 1 Info Calcs'!F$8,G517)/12,('Mortgage 1 Info Calcs'!F$9*12)-C516,-Z516,0),-Z516,0)),0)</f>
        <v>#NUM!</v>
      </c>
      <c r="AA517" s="67" t="e">
        <f>IF(Z517&lt;=0,0,(IPMT(IF(G517=0,'Mortgage 1 Info Calcs'!F$8,G517)/12,1,('Mortgage 1 Info Calcs'!F$9*12)-C516,-Z516,0)))</f>
        <v>#NUM!</v>
      </c>
      <c r="AB517" s="67">
        <f>IF(C517&lt;('Mortgage 1 Info Calcs'!F$9*12),SUM(AA$12:AA517),0)</f>
        <v>0</v>
      </c>
      <c r="AC517" s="14">
        <v>506</v>
      </c>
      <c r="AD517" s="174">
        <f t="shared" si="41"/>
        <v>42.166666666666664</v>
      </c>
      <c r="AE517" s="174" t="str">
        <f>IF(Y517="","",IF(J$12+X517='Mortgage 2 Monthly calcs'!J$12+'Mortgage 2 Monthly calcs'!V517,"",IF(J$12+X517&gt;'Mortgage 2 Monthly calcs'!J$12+'Mortgage 2 Monthly calcs'!V517,IF(Y517+X517+'Mortgage 1 Info Calcs'!F$15&gt;'Mortgage 2 Monthly calcs'!W517+'Mortgage 2 Monthly calcs'!V517,"",C517),IF(Y517+X517&lt;'Mortgage 2 Monthly calcs'!W517+'Mortgage 2 Monthly calcs'!V517,"",C517))))</f>
        <v/>
      </c>
      <c r="AG517" s="16"/>
      <c r="AH517" s="16"/>
      <c r="AI517" s="15"/>
    </row>
    <row r="518" spans="2:35" ht="11.25" customHeight="1" x14ac:dyDescent="0.25">
      <c r="B518">
        <f t="shared" si="39"/>
        <v>42.25</v>
      </c>
      <c r="C518">
        <v>507</v>
      </c>
      <c r="E518">
        <f t="shared" si="42"/>
        <v>2052</v>
      </c>
      <c r="F518" t="str">
        <f>VLOOKUP('Mortgage 1 Variables'!D$10,'Mortgage 1 Variables'!B$8:C$19,2)</f>
        <v>Jan</v>
      </c>
      <c r="G518">
        <f>IF(ISBLANK('Mortgage 1 Monthly Table'!G518),IF(OR(J518=Q518,ISTEXT(Y517),ISTEXT('Mortgage 1 Info Calcs'!$K$4)),0,IF(('Mortgage 1 Info Calcs'!F$7*12)&gt;C517,G517,IF(C517='Mortgage 1 Info Calcs'!F$7*12,'Mortgage 1 Info Calcs'!F$8,G517))),'Mortgage 1 Monthly Table'!G518)</f>
        <v>0</v>
      </c>
      <c r="H518" t="e">
        <f>((PMT(G518/'Mortgage 1 Variables'!E$43,('Mortgage 1 Info Calcs'!F$9*'Mortgage 1 Variables'!E$43)-C517,-J518,0)))</f>
        <v>#VALUE!</v>
      </c>
      <c r="I518">
        <f>IF(OR(ISERROR(((IPMT(G518/'Mortgage 1 Variables'!E$43,1,'Mortgage 1 Info Calcs'!F$9*'Mortgage 1 Variables'!E$43,-J518+Q518+'Mortgage 1 Info Calcs'!F$24,IF('Mortgage 1 Info Calcs'!F$5="Interest Only",-J518+Q518+'Mortgage 1 Info Calcs'!F$24,0))))),(((IPMT(G518/'Mortgage 1 Variables'!E$43,1,'Mortgage 1 Info Calcs'!F$9*'Mortgage 1 Variables'!E$43,-J$12,-J$12)))=0)),0,((IPMT(G518/'Mortgage 1 Variables'!E$43,1,'Mortgage 1 Info Calcs'!F$9*'Mortgage 1 Variables'!E$43,-J518+Q518+'Mortgage 1 Info Calcs'!F$24,IF('Mortgage 1 Info Calcs'!F$5="Interest Only",-J518+Q518+'Mortgage 1 Info Calcs'!F$24,0)))))</f>
        <v>0</v>
      </c>
      <c r="J518" t="str">
        <f>IF(Y517&gt;0,IF(ISTEXT('Mortgage 1 Info Calcs'!K$4),"0",IF(ISTEXT(Y517),Y517,Y517+(IF(ISTEXT(K518),0,K518)))),0)</f>
        <v/>
      </c>
      <c r="K518">
        <f>IF(ISBLANK('Mortgage 1 Monthly Table'!L518),0,'Mortgage 1 Monthly Table'!L518)</f>
        <v>0</v>
      </c>
      <c r="L518" t="e">
        <f>IF(ISBLANK('Mortgage 1 Monthly Table'!N518),IF('Mortgage 1 Info Calcs'!F$13="Calculated",IF('Mortgage 1 Info Calcs'!F$22="Keep Same",IF('Mortgage 1 Info Calcs'!F$5="Interest Only",IF(OR(I518&gt;L517,J518=""),I518,IF(J518&lt;L517,IF(J518&lt;L517,J518+I518,IF(L517+M517&gt;J518,L517+I518,L517)),IF(L517+M517&gt;J518,L517+I518,L517))),IF(H518&gt;L517,H518,IF(J518&gt;L517,IF(L517+M517&gt;J518,L517+I518,L517),J518+S518))),IF('Mortgage 1 Info Calcs'!F$5="Interest Only",'Mortgage 1 Monthly Calcs'!I518,'Mortgage 1 Monthly Calcs'!H518)),'Mortgage 1 Monthly Calcs'!L517),'Mortgage 1 Monthly Table'!N518)</f>
        <v>#VALUE!</v>
      </c>
      <c r="M518" t="str">
        <f>IF(ISBLANK('Mortgage 1 Monthly Table'!P518),IF(N517&gt;J518,IF(J518&gt;L517,J518-L517,0),IF(OR(OR(Y517&lt;0,ISTEXT(Y517)),ISTEXT('Mortgage 1 Info Calcs'!$K$4)),"",'Mortgage 1 Info Calcs'!F$21)),'Mortgage 1 Monthly Table'!P518)</f>
        <v/>
      </c>
      <c r="N518" t="str">
        <f t="shared" si="40"/>
        <v/>
      </c>
      <c r="O518" t="str">
        <f>IF(OR(OR(Y517&lt;0,ISTEXT(Y517)),ISTEXT('Mortgage 1 Info Calcs'!$K$4)),"",(O517+M518))</f>
        <v/>
      </c>
      <c r="P518">
        <f>IF(ISBLANK('Mortgage 1 Monthly Table'!T518),IF(ISTEXT(J518),0,IF(OR(Y517&lt;Q517,AND(Y517&lt;0,NOT(ISTEXT(Y517))),ISTEXT('Mortgage 1 Info Calcs'!$K$4)),IF(-Y517&gt;P517,-Y517,Y517-Q517),IF(J518="",0,'Mortgage 1 Info Calcs'!F$26))),'Mortgage 1 Monthly Table'!T518)</f>
        <v>0</v>
      </c>
      <c r="Q518" t="str">
        <f>IF(OR(OR(Y517&lt;0,ISTEXT(Y517)),ISTEXT('Mortgage 1 Info Calcs'!$K$4)),"",IF(O518&lt;0,Q517,(Q517+P518)))</f>
        <v/>
      </c>
      <c r="R518" t="str">
        <f>IF(OR(ISERROR(L518-S518),ISTEXT('Mortgage 1 Info Calcs'!$K$4)),"",L518-S518+M518)</f>
        <v/>
      </c>
      <c r="S518">
        <f>IF(OR(IF(ISERROR(ROUND((J518-Q518-'Mortgage 1 Info Calcs'!F$24)*(G518/12),2)),0,(J518-O518-Q518-'Mortgage 1 Info Calcs'!F$24)*(G518/12)),,,ISTEXT('Mortgage 1 Info Calcs'!K$4)),IF(((J518-Q518-'Mortgage 1 Info Calcs'!F$24)*(G518/12))&gt;0,((J518-Q518-'Mortgage 1 Info Calcs'!F$24)*(G518/12)),0),0)</f>
        <v>0</v>
      </c>
      <c r="T518" t="str">
        <f>IF(OR(ISERROR(SUM(R$12:R518)),(ISTEXT(T517)),(T517=(SUM(R$12:R518)))),"",SUM(R$12:R518))</f>
        <v/>
      </c>
      <c r="U518">
        <f>SUM(S$12:S518)</f>
        <v>93290.420445652606</v>
      </c>
      <c r="V518" t="e">
        <f>IF(ISBLANK('Mortgage 1 Info Calcs'!F$28),"",IF((O518+Q518)&gt;0,((O518+Q518)*G518/12)-((O518+Q518)*(('Mortgage 1 Info Calcs'!F$28)-('Mortgage 1 Info Calcs'!F$28*'Mortgage 1 Info Calcs'!G$29))/12),""))</f>
        <v>#VALUE!</v>
      </c>
      <c r="W518" t="e">
        <f>IF(ISTEXT(V518),"",SUM(V$12:V518))</f>
        <v>#VALUE!</v>
      </c>
      <c r="X518" t="str">
        <f>IF(OR(J518=Q518,ISTEXT(Y517),ISTEXT('Mortgage 1 Info Calcs'!$F$17)),"",IF(('Mortgage 1 Info Calcs'!F$18*12)&gt;C517+1,IF(C517='Mortgage 1 Info Calcs'!F$18*12,0,'Mortgage 1 Info Calcs'!F$19+Y518*('Mortgage 1 Info Calcs'!F$17)),'Mortgage 1 Info Calcs'!F$19))</f>
        <v/>
      </c>
      <c r="Y518" t="str">
        <f>IF(OR(ISERROR(J518-R518-M518),IF(ISERROR((J518-R518-M518)=0),"True",(J518-R518-M518)=0),ISTEXT('Mortgage 1 Info Calcs'!$K$4)),"",IF((J518&gt;(L518+M518)),(FV((G518/'Mortgage 1 Variables'!E$43),1,(L518+M518),-J518+Q518+'Mortgage 1 Info Calcs'!F$24,0))+Q518+'Mortgage 1 Info Calcs'!F$24+IF(I518&gt;0,0,-I518),""))</f>
        <v/>
      </c>
      <c r="Z518" s="67" t="e">
        <f>IF((FV(IF(G518=0,'Mortgage 1 Info Calcs'!F$8,G518)/12,1,PMT(IF(G518=0,'Mortgage 1 Info Calcs'!F$8,G518)/12,('Mortgage 1 Info Calcs'!F$9*12)-C517,-Z517,0),-Z517,0))&gt;0,(FV(IF(G518=0,'Mortgage 1 Info Calcs'!F$8,G518)/12,1,PMT(IF(G518=0,'Mortgage 1 Info Calcs'!F$8,G518)/12,('Mortgage 1 Info Calcs'!F$9*12)-C517,-Z517,0),-Z517,0)),0)</f>
        <v>#NUM!</v>
      </c>
      <c r="AA518" s="67" t="e">
        <f>IF(Z518&lt;=0,0,(IPMT(IF(G518=0,'Mortgage 1 Info Calcs'!F$8,G518)/12,1,('Mortgage 1 Info Calcs'!F$9*12)-C517,-Z517,0)))</f>
        <v>#NUM!</v>
      </c>
      <c r="AB518" s="67">
        <f>IF(C518&lt;('Mortgage 1 Info Calcs'!F$9*12),SUM(AA$12:AA518),0)</f>
        <v>0</v>
      </c>
      <c r="AC518" s="14">
        <v>507</v>
      </c>
      <c r="AD518" s="174">
        <f t="shared" si="41"/>
        <v>42.25</v>
      </c>
      <c r="AE518" s="174" t="str">
        <f>IF(Y518="","",IF(J$12+X518='Mortgage 2 Monthly calcs'!J$12+'Mortgage 2 Monthly calcs'!V518,"",IF(J$12+X518&gt;'Mortgage 2 Monthly calcs'!J$12+'Mortgage 2 Monthly calcs'!V518,IF(Y518+X518+'Mortgage 1 Info Calcs'!F$15&gt;'Mortgage 2 Monthly calcs'!W518+'Mortgage 2 Monthly calcs'!V518,"",C518),IF(Y518+X518&lt;'Mortgage 2 Monthly calcs'!W518+'Mortgage 2 Monthly calcs'!V518,"",C518))))</f>
        <v/>
      </c>
      <c r="AG518" s="16"/>
      <c r="AH518" s="16"/>
      <c r="AI518" s="15"/>
    </row>
    <row r="519" spans="2:35" ht="11.25" customHeight="1" x14ac:dyDescent="0.25">
      <c r="B519">
        <f t="shared" si="39"/>
        <v>42.333333333333336</v>
      </c>
      <c r="C519">
        <v>508</v>
      </c>
      <c r="E519" t="str">
        <f t="shared" si="42"/>
        <v/>
      </c>
      <c r="F519" t="str">
        <f>VLOOKUP('Mortgage 1 Variables'!D$11,'Mortgage 1 Variables'!B$8:C$19,2)</f>
        <v>Feb</v>
      </c>
      <c r="G519">
        <f>IF(ISBLANK('Mortgage 1 Monthly Table'!G519),IF(OR(J519=Q519,ISTEXT(Y518),ISTEXT('Mortgage 1 Info Calcs'!$K$4)),0,IF(('Mortgage 1 Info Calcs'!F$7*12)&gt;C518,G518,IF(C518='Mortgage 1 Info Calcs'!F$7*12,'Mortgage 1 Info Calcs'!F$8,G518))),'Mortgage 1 Monthly Table'!G519)</f>
        <v>0</v>
      </c>
      <c r="H519" t="e">
        <f>((PMT(G519/'Mortgage 1 Variables'!E$43,('Mortgage 1 Info Calcs'!F$9*'Mortgage 1 Variables'!E$43)-C518,-J519,0)))</f>
        <v>#VALUE!</v>
      </c>
      <c r="I519">
        <f>IF(OR(ISERROR(((IPMT(G519/'Mortgage 1 Variables'!E$43,1,'Mortgage 1 Info Calcs'!F$9*'Mortgage 1 Variables'!E$43,-J519+Q519+'Mortgage 1 Info Calcs'!F$24,IF('Mortgage 1 Info Calcs'!F$5="Interest Only",-J519+Q519+'Mortgage 1 Info Calcs'!F$24,0))))),(((IPMT(G519/'Mortgage 1 Variables'!E$43,1,'Mortgage 1 Info Calcs'!F$9*'Mortgage 1 Variables'!E$43,-J$12,-J$12)))=0)),0,((IPMT(G519/'Mortgage 1 Variables'!E$43,1,'Mortgage 1 Info Calcs'!F$9*'Mortgage 1 Variables'!E$43,-J519+Q519+'Mortgage 1 Info Calcs'!F$24,IF('Mortgage 1 Info Calcs'!F$5="Interest Only",-J519+Q519+'Mortgage 1 Info Calcs'!F$24,0)))))</f>
        <v>0</v>
      </c>
      <c r="J519" t="str">
        <f>IF(Y518&gt;0,IF(ISTEXT('Mortgage 1 Info Calcs'!K$4),"0",IF(ISTEXT(Y518),Y518,Y518+(IF(ISTEXT(K519),0,K519)))),0)</f>
        <v/>
      </c>
      <c r="K519">
        <f>IF(ISBLANK('Mortgage 1 Monthly Table'!L519),0,'Mortgage 1 Monthly Table'!L519)</f>
        <v>0</v>
      </c>
      <c r="L519" t="e">
        <f>IF(ISBLANK('Mortgage 1 Monthly Table'!N519),IF('Mortgage 1 Info Calcs'!F$13="Calculated",IF('Mortgage 1 Info Calcs'!F$22="Keep Same",IF('Mortgage 1 Info Calcs'!F$5="Interest Only",IF(OR(I519&gt;L518,J519=""),I519,IF(J519&lt;L518,IF(J519&lt;L518,J519+I519,IF(L518+M518&gt;J519,L518+I519,L518)),IF(L518+M518&gt;J519,L518+I519,L518))),IF(H519&gt;L518,H519,IF(J519&gt;L518,IF(L518+M518&gt;J519,L518+I519,L518),J519+S519))),IF('Mortgage 1 Info Calcs'!F$5="Interest Only",'Mortgage 1 Monthly Calcs'!I519,'Mortgage 1 Monthly Calcs'!H519)),'Mortgage 1 Monthly Calcs'!L518),'Mortgage 1 Monthly Table'!N519)</f>
        <v>#VALUE!</v>
      </c>
      <c r="M519" t="str">
        <f>IF(ISBLANK('Mortgage 1 Monthly Table'!P519),IF(N518&gt;J519,IF(J519&gt;L518,J519-L518,0),IF(OR(OR(Y518&lt;0,ISTEXT(Y518)),ISTEXT('Mortgage 1 Info Calcs'!$K$4)),"",'Mortgage 1 Info Calcs'!F$21)),'Mortgage 1 Monthly Table'!P519)</f>
        <v/>
      </c>
      <c r="N519" t="str">
        <f t="shared" si="40"/>
        <v/>
      </c>
      <c r="O519" t="str">
        <f>IF(OR(OR(Y518&lt;0,ISTEXT(Y518)),ISTEXT('Mortgage 1 Info Calcs'!$K$4)),"",(O518+M519))</f>
        <v/>
      </c>
      <c r="P519">
        <f>IF(ISBLANK('Mortgage 1 Monthly Table'!T519),IF(ISTEXT(J519),0,IF(OR(Y518&lt;Q518,AND(Y518&lt;0,NOT(ISTEXT(Y518))),ISTEXT('Mortgage 1 Info Calcs'!$K$4)),IF(-Y518&gt;P518,-Y518,Y518-Q518),IF(J519="",0,'Mortgage 1 Info Calcs'!F$26))),'Mortgage 1 Monthly Table'!T519)</f>
        <v>0</v>
      </c>
      <c r="Q519" t="str">
        <f>IF(OR(OR(Y518&lt;0,ISTEXT(Y518)),ISTEXT('Mortgage 1 Info Calcs'!$K$4)),"",IF(O519&lt;0,Q518,(Q518+P519)))</f>
        <v/>
      </c>
      <c r="R519" t="str">
        <f>IF(OR(ISERROR(L519-S519),ISTEXT('Mortgage 1 Info Calcs'!$K$4)),"",L519-S519+M519)</f>
        <v/>
      </c>
      <c r="S519">
        <f>IF(OR(IF(ISERROR(ROUND((J519-Q519-'Mortgage 1 Info Calcs'!F$24)*(G519/12),2)),0,(J519-O519-Q519-'Mortgage 1 Info Calcs'!F$24)*(G519/12)),,,ISTEXT('Mortgage 1 Info Calcs'!K$4)),IF(((J519-Q519-'Mortgage 1 Info Calcs'!F$24)*(G519/12))&gt;0,((J519-Q519-'Mortgage 1 Info Calcs'!F$24)*(G519/12)),0),0)</f>
        <v>0</v>
      </c>
      <c r="T519" t="str">
        <f>IF(OR(ISERROR(SUM(R$12:R519)),(ISTEXT(T518)),(T518=(SUM(R$12:R519)))),"",SUM(R$12:R519))</f>
        <v/>
      </c>
      <c r="U519">
        <f>SUM(S$12:S519)</f>
        <v>93290.420445652606</v>
      </c>
      <c r="V519" t="e">
        <f>IF(ISBLANK('Mortgage 1 Info Calcs'!F$28),"",IF((O519+Q519)&gt;0,((O519+Q519)*G519/12)-((O519+Q519)*(('Mortgage 1 Info Calcs'!F$28)-('Mortgage 1 Info Calcs'!F$28*'Mortgage 1 Info Calcs'!G$29))/12),""))</f>
        <v>#VALUE!</v>
      </c>
      <c r="W519" t="e">
        <f>IF(ISTEXT(V519),"",SUM(V$12:V519))</f>
        <v>#VALUE!</v>
      </c>
      <c r="X519" t="str">
        <f>IF(OR(J519=Q519,ISTEXT(Y518),ISTEXT('Mortgage 1 Info Calcs'!$F$17)),"",IF(('Mortgage 1 Info Calcs'!F$18*12)&gt;C518+1,IF(C518='Mortgage 1 Info Calcs'!F$18*12,0,'Mortgage 1 Info Calcs'!F$19+Y519*('Mortgage 1 Info Calcs'!F$17)),'Mortgage 1 Info Calcs'!F$19))</f>
        <v/>
      </c>
      <c r="Y519" t="str">
        <f>IF(OR(ISERROR(J519-R519-M519),IF(ISERROR((J519-R519-M519)=0),"True",(J519-R519-M519)=0),ISTEXT('Mortgage 1 Info Calcs'!$K$4)),"",IF((J519&gt;(L519+M519)),(FV((G519/'Mortgage 1 Variables'!E$43),1,(L519+M519),-J519+Q519+'Mortgage 1 Info Calcs'!F$24,0))+Q519+'Mortgage 1 Info Calcs'!F$24+IF(I519&gt;0,0,-I519),""))</f>
        <v/>
      </c>
      <c r="Z519" s="67" t="e">
        <f>IF((FV(IF(G519=0,'Mortgage 1 Info Calcs'!F$8,G519)/12,1,PMT(IF(G519=0,'Mortgage 1 Info Calcs'!F$8,G519)/12,('Mortgage 1 Info Calcs'!F$9*12)-C518,-Z518,0),-Z518,0))&gt;0,(FV(IF(G519=0,'Mortgage 1 Info Calcs'!F$8,G519)/12,1,PMT(IF(G519=0,'Mortgage 1 Info Calcs'!F$8,G519)/12,('Mortgage 1 Info Calcs'!F$9*12)-C518,-Z518,0),-Z518,0)),0)</f>
        <v>#NUM!</v>
      </c>
      <c r="AA519" s="67" t="e">
        <f>IF(Z519&lt;=0,0,(IPMT(IF(G519=0,'Mortgage 1 Info Calcs'!F$8,G519)/12,1,('Mortgage 1 Info Calcs'!F$9*12)-C518,-Z518,0)))</f>
        <v>#NUM!</v>
      </c>
      <c r="AB519" s="67">
        <f>IF(C519&lt;('Mortgage 1 Info Calcs'!F$9*12),SUM(AA$12:AA519),0)</f>
        <v>0</v>
      </c>
      <c r="AC519" s="14">
        <v>508</v>
      </c>
      <c r="AD519" s="174">
        <f t="shared" si="41"/>
        <v>42.333333333333336</v>
      </c>
      <c r="AE519" s="174" t="str">
        <f>IF(Y519="","",IF(J$12+X519='Mortgage 2 Monthly calcs'!J$12+'Mortgage 2 Monthly calcs'!V519,"",IF(J$12+X519&gt;'Mortgage 2 Monthly calcs'!J$12+'Mortgage 2 Monthly calcs'!V519,IF(Y519+X519+'Mortgage 1 Info Calcs'!F$15&gt;'Mortgage 2 Monthly calcs'!W519+'Mortgage 2 Monthly calcs'!V519,"",C519),IF(Y519+X519&lt;'Mortgage 2 Monthly calcs'!W519+'Mortgage 2 Monthly calcs'!V519,"",C519))))</f>
        <v/>
      </c>
      <c r="AG519" s="16"/>
      <c r="AH519" s="16"/>
      <c r="AI519" s="15"/>
    </row>
    <row r="520" spans="2:35" ht="11.25" customHeight="1" x14ac:dyDescent="0.25">
      <c r="B520">
        <f t="shared" si="39"/>
        <v>42.416666666666664</v>
      </c>
      <c r="C520">
        <v>509</v>
      </c>
      <c r="E520" t="str">
        <f t="shared" si="42"/>
        <v/>
      </c>
      <c r="F520" t="str">
        <f>VLOOKUP('Mortgage 1 Variables'!D$12,'Mortgage 1 Variables'!B$8:C$19,2)</f>
        <v>Mar</v>
      </c>
      <c r="G520">
        <f>IF(ISBLANK('Mortgage 1 Monthly Table'!G520),IF(OR(J520=Q520,ISTEXT(Y519),ISTEXT('Mortgage 1 Info Calcs'!$K$4)),0,IF(('Mortgage 1 Info Calcs'!F$7*12)&gt;C519,G519,IF(C519='Mortgage 1 Info Calcs'!F$7*12,'Mortgage 1 Info Calcs'!F$8,G519))),'Mortgage 1 Monthly Table'!G520)</f>
        <v>0</v>
      </c>
      <c r="H520" t="e">
        <f>((PMT(G520/'Mortgage 1 Variables'!E$43,('Mortgage 1 Info Calcs'!F$9*'Mortgage 1 Variables'!E$43)-C519,-J520,0)))</f>
        <v>#VALUE!</v>
      </c>
      <c r="I520">
        <f>IF(OR(ISERROR(((IPMT(G520/'Mortgage 1 Variables'!E$43,1,'Mortgage 1 Info Calcs'!F$9*'Mortgage 1 Variables'!E$43,-J520+Q520+'Mortgage 1 Info Calcs'!F$24,IF('Mortgage 1 Info Calcs'!F$5="Interest Only",-J520+Q520+'Mortgage 1 Info Calcs'!F$24,0))))),(((IPMT(G520/'Mortgage 1 Variables'!E$43,1,'Mortgage 1 Info Calcs'!F$9*'Mortgage 1 Variables'!E$43,-J$12,-J$12)))=0)),0,((IPMT(G520/'Mortgage 1 Variables'!E$43,1,'Mortgage 1 Info Calcs'!F$9*'Mortgage 1 Variables'!E$43,-J520+Q520+'Mortgage 1 Info Calcs'!F$24,IF('Mortgage 1 Info Calcs'!F$5="Interest Only",-J520+Q520+'Mortgage 1 Info Calcs'!F$24,0)))))</f>
        <v>0</v>
      </c>
      <c r="J520" t="str">
        <f>IF(Y519&gt;0,IF(ISTEXT('Mortgage 1 Info Calcs'!K$4),"0",IF(ISTEXT(Y519),Y519,Y519+(IF(ISTEXT(K520),0,K520)))),0)</f>
        <v/>
      </c>
      <c r="K520">
        <f>IF(ISBLANK('Mortgage 1 Monthly Table'!L520),0,'Mortgage 1 Monthly Table'!L520)</f>
        <v>0</v>
      </c>
      <c r="L520" t="e">
        <f>IF(ISBLANK('Mortgage 1 Monthly Table'!N520),IF('Mortgage 1 Info Calcs'!F$13="Calculated",IF('Mortgage 1 Info Calcs'!F$22="Keep Same",IF('Mortgage 1 Info Calcs'!F$5="Interest Only",IF(OR(I520&gt;L519,J520=""),I520,IF(J520&lt;L519,IF(J520&lt;L519,J520+I520,IF(L519+M519&gt;J520,L519+I520,L519)),IF(L519+M519&gt;J520,L519+I520,L519))),IF(H520&gt;L519,H520,IF(J520&gt;L519,IF(L519+M519&gt;J520,L519+I520,L519),J520+S520))),IF('Mortgage 1 Info Calcs'!F$5="Interest Only",'Mortgage 1 Monthly Calcs'!I520,'Mortgage 1 Monthly Calcs'!H520)),'Mortgage 1 Monthly Calcs'!L519),'Mortgage 1 Monthly Table'!N520)</f>
        <v>#VALUE!</v>
      </c>
      <c r="M520" t="str">
        <f>IF(ISBLANK('Mortgage 1 Monthly Table'!P520),IF(N519&gt;J520,IF(J520&gt;L519,J520-L519,0),IF(OR(OR(Y519&lt;0,ISTEXT(Y519)),ISTEXT('Mortgage 1 Info Calcs'!$K$4)),"",'Mortgage 1 Info Calcs'!F$21)),'Mortgage 1 Monthly Table'!P520)</f>
        <v/>
      </c>
      <c r="N520" t="str">
        <f t="shared" si="40"/>
        <v/>
      </c>
      <c r="O520" t="str">
        <f>IF(OR(OR(Y519&lt;0,ISTEXT(Y519)),ISTEXT('Mortgage 1 Info Calcs'!$K$4)),"",(O519+M520))</f>
        <v/>
      </c>
      <c r="P520">
        <f>IF(ISBLANK('Mortgage 1 Monthly Table'!T520),IF(ISTEXT(J520),0,IF(OR(Y519&lt;Q519,AND(Y519&lt;0,NOT(ISTEXT(Y519))),ISTEXT('Mortgage 1 Info Calcs'!$K$4)),IF(-Y519&gt;P519,-Y519,Y519-Q519),IF(J520="",0,'Mortgage 1 Info Calcs'!F$26))),'Mortgage 1 Monthly Table'!T520)</f>
        <v>0</v>
      </c>
      <c r="Q520" t="str">
        <f>IF(OR(OR(Y519&lt;0,ISTEXT(Y519)),ISTEXT('Mortgage 1 Info Calcs'!$K$4)),"",IF(O520&lt;0,Q519,(Q519+P520)))</f>
        <v/>
      </c>
      <c r="R520" t="str">
        <f>IF(OR(ISERROR(L520-S520),ISTEXT('Mortgage 1 Info Calcs'!$K$4)),"",L520-S520+M520)</f>
        <v/>
      </c>
      <c r="S520">
        <f>IF(OR(IF(ISERROR(ROUND((J520-Q520-'Mortgage 1 Info Calcs'!F$24)*(G520/12),2)),0,(J520-O520-Q520-'Mortgage 1 Info Calcs'!F$24)*(G520/12)),,,ISTEXT('Mortgage 1 Info Calcs'!K$4)),IF(((J520-Q520-'Mortgage 1 Info Calcs'!F$24)*(G520/12))&gt;0,((J520-Q520-'Mortgage 1 Info Calcs'!F$24)*(G520/12)),0),0)</f>
        <v>0</v>
      </c>
      <c r="T520" t="str">
        <f>IF(OR(ISERROR(SUM(R$12:R520)),(ISTEXT(T519)),(T519=(SUM(R$12:R520)))),"",SUM(R$12:R520))</f>
        <v/>
      </c>
      <c r="U520">
        <f>SUM(S$12:S520)</f>
        <v>93290.420445652606</v>
      </c>
      <c r="V520" t="e">
        <f>IF(ISBLANK('Mortgage 1 Info Calcs'!F$28),"",IF((O520+Q520)&gt;0,((O520+Q520)*G520/12)-((O520+Q520)*(('Mortgage 1 Info Calcs'!F$28)-('Mortgage 1 Info Calcs'!F$28*'Mortgage 1 Info Calcs'!G$29))/12),""))</f>
        <v>#VALUE!</v>
      </c>
      <c r="W520" t="e">
        <f>IF(ISTEXT(V520),"",SUM(V$12:V520))</f>
        <v>#VALUE!</v>
      </c>
      <c r="X520" t="str">
        <f>IF(OR(J520=Q520,ISTEXT(Y519),ISTEXT('Mortgage 1 Info Calcs'!$F$17)),"",IF(('Mortgage 1 Info Calcs'!F$18*12)&gt;C519+1,IF(C519='Mortgage 1 Info Calcs'!F$18*12,0,'Mortgage 1 Info Calcs'!F$19+Y520*('Mortgage 1 Info Calcs'!F$17)),'Mortgage 1 Info Calcs'!F$19))</f>
        <v/>
      </c>
      <c r="Y520" t="str">
        <f>IF(OR(ISERROR(J520-R520-M520),IF(ISERROR((J520-R520-M520)=0),"True",(J520-R520-M520)=0),ISTEXT('Mortgage 1 Info Calcs'!$K$4)),"",IF((J520&gt;(L520+M520)),(FV((G520/'Mortgage 1 Variables'!E$43),1,(L520+M520),-J520+Q520+'Mortgage 1 Info Calcs'!F$24,0))+Q520+'Mortgage 1 Info Calcs'!F$24+IF(I520&gt;0,0,-I520),""))</f>
        <v/>
      </c>
      <c r="Z520" s="67" t="e">
        <f>IF((FV(IF(G520=0,'Mortgage 1 Info Calcs'!F$8,G520)/12,1,PMT(IF(G520=0,'Mortgage 1 Info Calcs'!F$8,G520)/12,('Mortgage 1 Info Calcs'!F$9*12)-C519,-Z519,0),-Z519,0))&gt;0,(FV(IF(G520=0,'Mortgage 1 Info Calcs'!F$8,G520)/12,1,PMT(IF(G520=0,'Mortgage 1 Info Calcs'!F$8,G520)/12,('Mortgage 1 Info Calcs'!F$9*12)-C519,-Z519,0),-Z519,0)),0)</f>
        <v>#NUM!</v>
      </c>
      <c r="AA520" s="67" t="e">
        <f>IF(Z520&lt;=0,0,(IPMT(IF(G520=0,'Mortgage 1 Info Calcs'!F$8,G520)/12,1,('Mortgage 1 Info Calcs'!F$9*12)-C519,-Z519,0)))</f>
        <v>#NUM!</v>
      </c>
      <c r="AB520" s="67">
        <f>IF(C520&lt;('Mortgage 1 Info Calcs'!F$9*12),SUM(AA$12:AA520),0)</f>
        <v>0</v>
      </c>
      <c r="AC520" s="14">
        <v>509</v>
      </c>
      <c r="AD520" s="174">
        <f t="shared" si="41"/>
        <v>42.416666666666664</v>
      </c>
      <c r="AE520" s="174" t="str">
        <f>IF(Y520="","",IF(J$12+X520='Mortgage 2 Monthly calcs'!J$12+'Mortgage 2 Monthly calcs'!V520,"",IF(J$12+X520&gt;'Mortgage 2 Monthly calcs'!J$12+'Mortgage 2 Monthly calcs'!V520,IF(Y520+X520+'Mortgage 1 Info Calcs'!F$15&gt;'Mortgage 2 Monthly calcs'!W520+'Mortgage 2 Monthly calcs'!V520,"",C520),IF(Y520+X520&lt;'Mortgage 2 Monthly calcs'!W520+'Mortgage 2 Monthly calcs'!V520,"",C520))))</f>
        <v/>
      </c>
      <c r="AG520" s="16"/>
      <c r="AH520" s="16"/>
      <c r="AI520" s="15"/>
    </row>
    <row r="521" spans="2:35" ht="11.25" customHeight="1" x14ac:dyDescent="0.25">
      <c r="B521">
        <f t="shared" si="39"/>
        <v>42.5</v>
      </c>
      <c r="C521">
        <v>510</v>
      </c>
      <c r="E521" t="str">
        <f t="shared" si="42"/>
        <v/>
      </c>
      <c r="F521" t="str">
        <f>VLOOKUP('Mortgage 1 Variables'!D$13,'Mortgage 1 Variables'!B$8:C$19,2)</f>
        <v>Apr</v>
      </c>
      <c r="G521">
        <f>IF(ISBLANK('Mortgage 1 Monthly Table'!G521),IF(OR(J521=Q521,ISTEXT(Y520),ISTEXT('Mortgage 1 Info Calcs'!$K$4)),0,IF(('Mortgage 1 Info Calcs'!F$7*12)&gt;C520,G520,IF(C520='Mortgage 1 Info Calcs'!F$7*12,'Mortgage 1 Info Calcs'!F$8,G520))),'Mortgage 1 Monthly Table'!G521)</f>
        <v>0</v>
      </c>
      <c r="H521" t="e">
        <f>((PMT(G521/'Mortgage 1 Variables'!E$43,('Mortgage 1 Info Calcs'!F$9*'Mortgage 1 Variables'!E$43)-C520,-J521,0)))</f>
        <v>#VALUE!</v>
      </c>
      <c r="I521">
        <f>IF(OR(ISERROR(((IPMT(G521/'Mortgage 1 Variables'!E$43,1,'Mortgage 1 Info Calcs'!F$9*'Mortgage 1 Variables'!E$43,-J521+Q521+'Mortgage 1 Info Calcs'!F$24,IF('Mortgage 1 Info Calcs'!F$5="Interest Only",-J521+Q521+'Mortgage 1 Info Calcs'!F$24,0))))),(((IPMT(G521/'Mortgage 1 Variables'!E$43,1,'Mortgage 1 Info Calcs'!F$9*'Mortgage 1 Variables'!E$43,-J$12,-J$12)))=0)),0,((IPMT(G521/'Mortgage 1 Variables'!E$43,1,'Mortgage 1 Info Calcs'!F$9*'Mortgage 1 Variables'!E$43,-J521+Q521+'Mortgage 1 Info Calcs'!F$24,IF('Mortgage 1 Info Calcs'!F$5="Interest Only",-J521+Q521+'Mortgage 1 Info Calcs'!F$24,0)))))</f>
        <v>0</v>
      </c>
      <c r="J521" t="str">
        <f>IF(Y520&gt;0,IF(ISTEXT('Mortgage 1 Info Calcs'!K$4),"0",IF(ISTEXT(Y520),Y520,Y520+(IF(ISTEXT(K521),0,K521)))),0)</f>
        <v/>
      </c>
      <c r="K521">
        <f>IF(ISBLANK('Mortgage 1 Monthly Table'!L521),0,'Mortgage 1 Monthly Table'!L521)</f>
        <v>0</v>
      </c>
      <c r="L521" t="e">
        <f>IF(ISBLANK('Mortgage 1 Monthly Table'!N521),IF('Mortgage 1 Info Calcs'!F$13="Calculated",IF('Mortgage 1 Info Calcs'!F$22="Keep Same",IF('Mortgage 1 Info Calcs'!F$5="Interest Only",IF(OR(I521&gt;L520,J521=""),I521,IF(J521&lt;L520,IF(J521&lt;L520,J521+I521,IF(L520+M520&gt;J521,L520+I521,L520)),IF(L520+M520&gt;J521,L520+I521,L520))),IF(H521&gt;L520,H521,IF(J521&gt;L520,IF(L520+M520&gt;J521,L520+I521,L520),J521+S521))),IF('Mortgage 1 Info Calcs'!F$5="Interest Only",'Mortgage 1 Monthly Calcs'!I521,'Mortgage 1 Monthly Calcs'!H521)),'Mortgage 1 Monthly Calcs'!L520),'Mortgage 1 Monthly Table'!N521)</f>
        <v>#VALUE!</v>
      </c>
      <c r="M521" t="str">
        <f>IF(ISBLANK('Mortgage 1 Monthly Table'!P521),IF(N520&gt;J521,IF(J521&gt;L520,J521-L520,0),IF(OR(OR(Y520&lt;0,ISTEXT(Y520)),ISTEXT('Mortgage 1 Info Calcs'!$K$4)),"",'Mortgage 1 Info Calcs'!F$21)),'Mortgage 1 Monthly Table'!P521)</f>
        <v/>
      </c>
      <c r="N521" t="str">
        <f t="shared" si="40"/>
        <v/>
      </c>
      <c r="O521" t="str">
        <f>IF(OR(OR(Y520&lt;0,ISTEXT(Y520)),ISTEXT('Mortgage 1 Info Calcs'!$K$4)),"",(O520+M521))</f>
        <v/>
      </c>
      <c r="P521">
        <f>IF(ISBLANK('Mortgage 1 Monthly Table'!T521),IF(ISTEXT(J521),0,IF(OR(Y520&lt;Q520,AND(Y520&lt;0,NOT(ISTEXT(Y520))),ISTEXT('Mortgage 1 Info Calcs'!$K$4)),IF(-Y520&gt;P520,-Y520,Y520-Q520),IF(J521="",0,'Mortgage 1 Info Calcs'!F$26))),'Mortgage 1 Monthly Table'!T521)</f>
        <v>0</v>
      </c>
      <c r="Q521" t="str">
        <f>IF(OR(OR(Y520&lt;0,ISTEXT(Y520)),ISTEXT('Mortgage 1 Info Calcs'!$K$4)),"",IF(O521&lt;0,Q520,(Q520+P521)))</f>
        <v/>
      </c>
      <c r="R521" t="str">
        <f>IF(OR(ISERROR(L521-S521),ISTEXT('Mortgage 1 Info Calcs'!$K$4)),"",L521-S521+M521)</f>
        <v/>
      </c>
      <c r="S521">
        <f>IF(OR(IF(ISERROR(ROUND((J521-Q521-'Mortgage 1 Info Calcs'!F$24)*(G521/12),2)),0,(J521-O521-Q521-'Mortgage 1 Info Calcs'!F$24)*(G521/12)),,,ISTEXT('Mortgage 1 Info Calcs'!K$4)),IF(((J521-Q521-'Mortgage 1 Info Calcs'!F$24)*(G521/12))&gt;0,((J521-Q521-'Mortgage 1 Info Calcs'!F$24)*(G521/12)),0),0)</f>
        <v>0</v>
      </c>
      <c r="T521" t="str">
        <f>IF(OR(ISERROR(SUM(R$12:R521)),(ISTEXT(T520)),(T520=(SUM(R$12:R521)))),"",SUM(R$12:R521))</f>
        <v/>
      </c>
      <c r="U521">
        <f>SUM(S$12:S521)</f>
        <v>93290.420445652606</v>
      </c>
      <c r="V521" t="e">
        <f>IF(ISBLANK('Mortgage 1 Info Calcs'!F$28),"",IF((O521+Q521)&gt;0,((O521+Q521)*G521/12)-((O521+Q521)*(('Mortgage 1 Info Calcs'!F$28)-('Mortgage 1 Info Calcs'!F$28*'Mortgage 1 Info Calcs'!G$29))/12),""))</f>
        <v>#VALUE!</v>
      </c>
      <c r="W521" t="e">
        <f>IF(ISTEXT(V521),"",SUM(V$12:V521))</f>
        <v>#VALUE!</v>
      </c>
      <c r="X521" t="str">
        <f>IF(OR(J521=Q521,ISTEXT(Y520),ISTEXT('Mortgage 1 Info Calcs'!$F$17)),"",IF(('Mortgage 1 Info Calcs'!F$18*12)&gt;C520+1,IF(C520='Mortgage 1 Info Calcs'!F$18*12,0,'Mortgage 1 Info Calcs'!F$19+Y521*('Mortgage 1 Info Calcs'!F$17)),'Mortgage 1 Info Calcs'!F$19))</f>
        <v/>
      </c>
      <c r="Y521" t="str">
        <f>IF(OR(ISERROR(J521-R521-M521),IF(ISERROR((J521-R521-M521)=0),"True",(J521-R521-M521)=0),ISTEXT('Mortgage 1 Info Calcs'!$K$4)),"",IF((J521&gt;(L521+M521)),(FV((G521/'Mortgage 1 Variables'!E$43),1,(L521+M521),-J521+Q521+'Mortgage 1 Info Calcs'!F$24,0))+Q521+'Mortgage 1 Info Calcs'!F$24+IF(I521&gt;0,0,-I521),""))</f>
        <v/>
      </c>
      <c r="Z521" s="67" t="e">
        <f>IF((FV(IF(G521=0,'Mortgage 1 Info Calcs'!F$8,G521)/12,1,PMT(IF(G521=0,'Mortgage 1 Info Calcs'!F$8,G521)/12,('Mortgage 1 Info Calcs'!F$9*12)-C520,-Z520,0),-Z520,0))&gt;0,(FV(IF(G521=0,'Mortgage 1 Info Calcs'!F$8,G521)/12,1,PMT(IF(G521=0,'Mortgage 1 Info Calcs'!F$8,G521)/12,('Mortgage 1 Info Calcs'!F$9*12)-C520,-Z520,0),-Z520,0)),0)</f>
        <v>#NUM!</v>
      </c>
      <c r="AA521" s="67" t="e">
        <f>IF(Z521&lt;=0,0,(IPMT(IF(G521=0,'Mortgage 1 Info Calcs'!F$8,G521)/12,1,('Mortgage 1 Info Calcs'!F$9*12)-C520,-Z520,0)))</f>
        <v>#NUM!</v>
      </c>
      <c r="AB521" s="67">
        <f>IF(C521&lt;('Mortgage 1 Info Calcs'!F$9*12),SUM(AA$12:AA521),0)</f>
        <v>0</v>
      </c>
      <c r="AC521" s="14">
        <v>510</v>
      </c>
      <c r="AD521" s="174">
        <f t="shared" si="41"/>
        <v>42.5</v>
      </c>
      <c r="AE521" s="174" t="str">
        <f>IF(Y521="","",IF(J$12+X521='Mortgage 2 Monthly calcs'!J$12+'Mortgage 2 Monthly calcs'!V521,"",IF(J$12+X521&gt;'Mortgage 2 Monthly calcs'!J$12+'Mortgage 2 Monthly calcs'!V521,IF(Y521+X521+'Mortgage 1 Info Calcs'!F$15&gt;'Mortgage 2 Monthly calcs'!W521+'Mortgage 2 Monthly calcs'!V521,"",C521),IF(Y521+X521&lt;'Mortgage 2 Monthly calcs'!W521+'Mortgage 2 Monthly calcs'!V521,"",C521))))</f>
        <v/>
      </c>
      <c r="AG521" s="16"/>
      <c r="AH521" s="16"/>
      <c r="AI521" s="15"/>
    </row>
    <row r="522" spans="2:35" ht="11.25" customHeight="1" x14ac:dyDescent="0.25">
      <c r="B522">
        <f t="shared" si="39"/>
        <v>42.583333333333336</v>
      </c>
      <c r="C522">
        <v>511</v>
      </c>
      <c r="E522" t="str">
        <f t="shared" si="42"/>
        <v/>
      </c>
      <c r="F522" t="str">
        <f>VLOOKUP('Mortgage 1 Variables'!D$14,'Mortgage 1 Variables'!B$8:C$19,2)</f>
        <v>May</v>
      </c>
      <c r="G522">
        <f>IF(ISBLANK('Mortgage 1 Monthly Table'!G522),IF(OR(J522=Q522,ISTEXT(Y521),ISTEXT('Mortgage 1 Info Calcs'!$K$4)),0,IF(('Mortgage 1 Info Calcs'!F$7*12)&gt;C521,G521,IF(C521='Mortgage 1 Info Calcs'!F$7*12,'Mortgage 1 Info Calcs'!F$8,G521))),'Mortgage 1 Monthly Table'!G522)</f>
        <v>0</v>
      </c>
      <c r="H522" t="e">
        <f>((PMT(G522/'Mortgage 1 Variables'!E$43,('Mortgage 1 Info Calcs'!F$9*'Mortgage 1 Variables'!E$43)-C521,-J522,0)))</f>
        <v>#VALUE!</v>
      </c>
      <c r="I522">
        <f>IF(OR(ISERROR(((IPMT(G522/'Mortgage 1 Variables'!E$43,1,'Mortgage 1 Info Calcs'!F$9*'Mortgage 1 Variables'!E$43,-J522+Q522+'Mortgage 1 Info Calcs'!F$24,IF('Mortgage 1 Info Calcs'!F$5="Interest Only",-J522+Q522+'Mortgage 1 Info Calcs'!F$24,0))))),(((IPMT(G522/'Mortgage 1 Variables'!E$43,1,'Mortgage 1 Info Calcs'!F$9*'Mortgage 1 Variables'!E$43,-J$12,-J$12)))=0)),0,((IPMT(G522/'Mortgage 1 Variables'!E$43,1,'Mortgage 1 Info Calcs'!F$9*'Mortgage 1 Variables'!E$43,-J522+Q522+'Mortgage 1 Info Calcs'!F$24,IF('Mortgage 1 Info Calcs'!F$5="Interest Only",-J522+Q522+'Mortgage 1 Info Calcs'!F$24,0)))))</f>
        <v>0</v>
      </c>
      <c r="J522" t="str">
        <f>IF(Y521&gt;0,IF(ISTEXT('Mortgage 1 Info Calcs'!K$4),"0",IF(ISTEXT(Y521),Y521,Y521+(IF(ISTEXT(K522),0,K522)))),0)</f>
        <v/>
      </c>
      <c r="K522">
        <f>IF(ISBLANK('Mortgage 1 Monthly Table'!L522),0,'Mortgage 1 Monthly Table'!L522)</f>
        <v>0</v>
      </c>
      <c r="L522" t="e">
        <f>IF(ISBLANK('Mortgage 1 Monthly Table'!N522),IF('Mortgage 1 Info Calcs'!F$13="Calculated",IF('Mortgage 1 Info Calcs'!F$22="Keep Same",IF('Mortgage 1 Info Calcs'!F$5="Interest Only",IF(OR(I522&gt;L521,J522=""),I522,IF(J522&lt;L521,IF(J522&lt;L521,J522+I522,IF(L521+M521&gt;J522,L521+I522,L521)),IF(L521+M521&gt;J522,L521+I522,L521))),IF(H522&gt;L521,H522,IF(J522&gt;L521,IF(L521+M521&gt;J522,L521+I522,L521),J522+S522))),IF('Mortgage 1 Info Calcs'!F$5="Interest Only",'Mortgage 1 Monthly Calcs'!I522,'Mortgage 1 Monthly Calcs'!H522)),'Mortgage 1 Monthly Calcs'!L521),'Mortgage 1 Monthly Table'!N522)</f>
        <v>#VALUE!</v>
      </c>
      <c r="M522" t="str">
        <f>IF(ISBLANK('Mortgage 1 Monthly Table'!P522),IF(N521&gt;J522,IF(J522&gt;L521,J522-L521,0),IF(OR(OR(Y521&lt;0,ISTEXT(Y521)),ISTEXT('Mortgage 1 Info Calcs'!$K$4)),"",'Mortgage 1 Info Calcs'!F$21)),'Mortgage 1 Monthly Table'!P522)</f>
        <v/>
      </c>
      <c r="N522" t="str">
        <f t="shared" si="40"/>
        <v/>
      </c>
      <c r="O522" t="str">
        <f>IF(OR(OR(Y521&lt;0,ISTEXT(Y521)),ISTEXT('Mortgage 1 Info Calcs'!$K$4)),"",(O521+M522))</f>
        <v/>
      </c>
      <c r="P522">
        <f>IF(ISBLANK('Mortgage 1 Monthly Table'!T522),IF(ISTEXT(J522),0,IF(OR(Y521&lt;Q521,AND(Y521&lt;0,NOT(ISTEXT(Y521))),ISTEXT('Mortgage 1 Info Calcs'!$K$4)),IF(-Y521&gt;P521,-Y521,Y521-Q521),IF(J522="",0,'Mortgage 1 Info Calcs'!F$26))),'Mortgage 1 Monthly Table'!T522)</f>
        <v>0</v>
      </c>
      <c r="Q522" t="str">
        <f>IF(OR(OR(Y521&lt;0,ISTEXT(Y521)),ISTEXT('Mortgage 1 Info Calcs'!$K$4)),"",IF(O522&lt;0,Q521,(Q521+P522)))</f>
        <v/>
      </c>
      <c r="R522" t="str">
        <f>IF(OR(ISERROR(L522-S522),ISTEXT('Mortgage 1 Info Calcs'!$K$4)),"",L522-S522+M522)</f>
        <v/>
      </c>
      <c r="S522">
        <f>IF(OR(IF(ISERROR(ROUND((J522-Q522-'Mortgage 1 Info Calcs'!F$24)*(G522/12),2)),0,(J522-O522-Q522-'Mortgage 1 Info Calcs'!F$24)*(G522/12)),,,ISTEXT('Mortgage 1 Info Calcs'!K$4)),IF(((J522-Q522-'Mortgage 1 Info Calcs'!F$24)*(G522/12))&gt;0,((J522-Q522-'Mortgage 1 Info Calcs'!F$24)*(G522/12)),0),0)</f>
        <v>0</v>
      </c>
      <c r="T522" t="str">
        <f>IF(OR(ISERROR(SUM(R$12:R522)),(ISTEXT(T521)),(T521=(SUM(R$12:R522)))),"",SUM(R$12:R522))</f>
        <v/>
      </c>
      <c r="U522">
        <f>SUM(S$12:S522)</f>
        <v>93290.420445652606</v>
      </c>
      <c r="V522" t="e">
        <f>IF(ISBLANK('Mortgage 1 Info Calcs'!F$28),"",IF((O522+Q522)&gt;0,((O522+Q522)*G522/12)-((O522+Q522)*(('Mortgage 1 Info Calcs'!F$28)-('Mortgage 1 Info Calcs'!F$28*'Mortgage 1 Info Calcs'!G$29))/12),""))</f>
        <v>#VALUE!</v>
      </c>
      <c r="W522" t="e">
        <f>IF(ISTEXT(V522),"",SUM(V$12:V522))</f>
        <v>#VALUE!</v>
      </c>
      <c r="X522" t="str">
        <f>IF(OR(J522=Q522,ISTEXT(Y521),ISTEXT('Mortgage 1 Info Calcs'!$F$17)),"",IF(('Mortgage 1 Info Calcs'!F$18*12)&gt;C521+1,IF(C521='Mortgage 1 Info Calcs'!F$18*12,0,'Mortgage 1 Info Calcs'!F$19+Y522*('Mortgage 1 Info Calcs'!F$17)),'Mortgage 1 Info Calcs'!F$19))</f>
        <v/>
      </c>
      <c r="Y522" t="str">
        <f>IF(OR(ISERROR(J522-R522-M522),IF(ISERROR((J522-R522-M522)=0),"True",(J522-R522-M522)=0),ISTEXT('Mortgage 1 Info Calcs'!$K$4)),"",IF((J522&gt;(L522+M522)),(FV((G522/'Mortgage 1 Variables'!E$43),1,(L522+M522),-J522+Q522+'Mortgage 1 Info Calcs'!F$24,0))+Q522+'Mortgage 1 Info Calcs'!F$24+IF(I522&gt;0,0,-I522),""))</f>
        <v/>
      </c>
      <c r="Z522" s="67" t="e">
        <f>IF((FV(IF(G522=0,'Mortgage 1 Info Calcs'!F$8,G522)/12,1,PMT(IF(G522=0,'Mortgage 1 Info Calcs'!F$8,G522)/12,('Mortgage 1 Info Calcs'!F$9*12)-C521,-Z521,0),-Z521,0))&gt;0,(FV(IF(G522=0,'Mortgage 1 Info Calcs'!F$8,G522)/12,1,PMT(IF(G522=0,'Mortgage 1 Info Calcs'!F$8,G522)/12,('Mortgage 1 Info Calcs'!F$9*12)-C521,-Z521,0),-Z521,0)),0)</f>
        <v>#NUM!</v>
      </c>
      <c r="AA522" s="67" t="e">
        <f>IF(Z522&lt;=0,0,(IPMT(IF(G522=0,'Mortgage 1 Info Calcs'!F$8,G522)/12,1,('Mortgage 1 Info Calcs'!F$9*12)-C521,-Z521,0)))</f>
        <v>#NUM!</v>
      </c>
      <c r="AB522" s="67">
        <f>IF(C522&lt;('Mortgage 1 Info Calcs'!F$9*12),SUM(AA$12:AA522),0)</f>
        <v>0</v>
      </c>
      <c r="AC522" s="14">
        <v>511</v>
      </c>
      <c r="AD522" s="174">
        <f t="shared" si="41"/>
        <v>42.583333333333336</v>
      </c>
      <c r="AE522" s="174" t="str">
        <f>IF(Y522="","",IF(J$12+X522='Mortgage 2 Monthly calcs'!J$12+'Mortgage 2 Monthly calcs'!V522,"",IF(J$12+X522&gt;'Mortgage 2 Monthly calcs'!J$12+'Mortgage 2 Monthly calcs'!V522,IF(Y522+X522+'Mortgage 1 Info Calcs'!F$15&gt;'Mortgage 2 Monthly calcs'!W522+'Mortgage 2 Monthly calcs'!V522,"",C522),IF(Y522+X522&lt;'Mortgage 2 Monthly calcs'!W522+'Mortgage 2 Monthly calcs'!V522,"",C522))))</f>
        <v/>
      </c>
      <c r="AG522" s="16"/>
      <c r="AH522" s="16"/>
      <c r="AI522" s="15"/>
    </row>
    <row r="523" spans="2:35" ht="11.25" customHeight="1" x14ac:dyDescent="0.25">
      <c r="B523">
        <f t="shared" si="39"/>
        <v>42.666666666666664</v>
      </c>
      <c r="C523">
        <v>512</v>
      </c>
      <c r="E523" t="str">
        <f t="shared" si="42"/>
        <v/>
      </c>
      <c r="F523" t="str">
        <f>VLOOKUP('Mortgage 1 Variables'!D$15,'Mortgage 1 Variables'!B$8:C$19,2)</f>
        <v>Jun</v>
      </c>
      <c r="G523">
        <f>IF(ISBLANK('Mortgage 1 Monthly Table'!G523),IF(OR(J523=Q523,ISTEXT(Y522),ISTEXT('Mortgage 1 Info Calcs'!$K$4)),0,IF(('Mortgage 1 Info Calcs'!F$7*12)&gt;C522,G522,IF(C522='Mortgage 1 Info Calcs'!F$7*12,'Mortgage 1 Info Calcs'!F$8,G522))),'Mortgage 1 Monthly Table'!G523)</f>
        <v>0</v>
      </c>
      <c r="H523" t="e">
        <f>((PMT(G523/'Mortgage 1 Variables'!E$43,('Mortgage 1 Info Calcs'!F$9*'Mortgage 1 Variables'!E$43)-C522,-J523,0)))</f>
        <v>#VALUE!</v>
      </c>
      <c r="I523">
        <f>IF(OR(ISERROR(((IPMT(G523/'Mortgage 1 Variables'!E$43,1,'Mortgage 1 Info Calcs'!F$9*'Mortgage 1 Variables'!E$43,-J523+Q523+'Mortgage 1 Info Calcs'!F$24,IF('Mortgage 1 Info Calcs'!F$5="Interest Only",-J523+Q523+'Mortgage 1 Info Calcs'!F$24,0))))),(((IPMT(G523/'Mortgage 1 Variables'!E$43,1,'Mortgage 1 Info Calcs'!F$9*'Mortgage 1 Variables'!E$43,-J$12,-J$12)))=0)),0,((IPMT(G523/'Mortgage 1 Variables'!E$43,1,'Mortgage 1 Info Calcs'!F$9*'Mortgage 1 Variables'!E$43,-J523+Q523+'Mortgage 1 Info Calcs'!F$24,IF('Mortgage 1 Info Calcs'!F$5="Interest Only",-J523+Q523+'Mortgage 1 Info Calcs'!F$24,0)))))</f>
        <v>0</v>
      </c>
      <c r="J523" t="str">
        <f>IF(Y522&gt;0,IF(ISTEXT('Mortgage 1 Info Calcs'!K$4),"0",IF(ISTEXT(Y522),Y522,Y522+(IF(ISTEXT(K523),0,K523)))),0)</f>
        <v/>
      </c>
      <c r="K523">
        <f>IF(ISBLANK('Mortgage 1 Monthly Table'!L523),0,'Mortgage 1 Monthly Table'!L523)</f>
        <v>0</v>
      </c>
      <c r="L523" t="e">
        <f>IF(ISBLANK('Mortgage 1 Monthly Table'!N523),IF('Mortgage 1 Info Calcs'!F$13="Calculated",IF('Mortgage 1 Info Calcs'!F$22="Keep Same",IF('Mortgage 1 Info Calcs'!F$5="Interest Only",IF(OR(I523&gt;L522,J523=""),I523,IF(J523&lt;L522,IF(J523&lt;L522,J523+I523,IF(L522+M522&gt;J523,L522+I523,L522)),IF(L522+M522&gt;J523,L522+I523,L522))),IF(H523&gt;L522,H523,IF(J523&gt;L522,IF(L522+M522&gt;J523,L522+I523,L522),J523+S523))),IF('Mortgage 1 Info Calcs'!F$5="Interest Only",'Mortgage 1 Monthly Calcs'!I523,'Mortgage 1 Monthly Calcs'!H523)),'Mortgage 1 Monthly Calcs'!L522),'Mortgage 1 Monthly Table'!N523)</f>
        <v>#VALUE!</v>
      </c>
      <c r="M523" t="str">
        <f>IF(ISBLANK('Mortgage 1 Monthly Table'!P523),IF(N522&gt;J523,IF(J523&gt;L522,J523-L522,0),IF(OR(OR(Y522&lt;0,ISTEXT(Y522)),ISTEXT('Mortgage 1 Info Calcs'!$K$4)),"",'Mortgage 1 Info Calcs'!F$21)),'Mortgage 1 Monthly Table'!P523)</f>
        <v/>
      </c>
      <c r="N523" t="str">
        <f t="shared" si="40"/>
        <v/>
      </c>
      <c r="O523" t="str">
        <f>IF(OR(OR(Y522&lt;0,ISTEXT(Y522)),ISTEXT('Mortgage 1 Info Calcs'!$K$4)),"",(O522+M523))</f>
        <v/>
      </c>
      <c r="P523">
        <f>IF(ISBLANK('Mortgage 1 Monthly Table'!T523),IF(ISTEXT(J523),0,IF(OR(Y522&lt;Q522,AND(Y522&lt;0,NOT(ISTEXT(Y522))),ISTEXT('Mortgage 1 Info Calcs'!$K$4)),IF(-Y522&gt;P522,-Y522,Y522-Q522),IF(J523="",0,'Mortgage 1 Info Calcs'!F$26))),'Mortgage 1 Monthly Table'!T523)</f>
        <v>0</v>
      </c>
      <c r="Q523" t="str">
        <f>IF(OR(OR(Y522&lt;0,ISTEXT(Y522)),ISTEXT('Mortgage 1 Info Calcs'!$K$4)),"",IF(O523&lt;0,Q522,(Q522+P523)))</f>
        <v/>
      </c>
      <c r="R523" t="str">
        <f>IF(OR(ISERROR(L523-S523),ISTEXT('Mortgage 1 Info Calcs'!$K$4)),"",L523-S523+M523)</f>
        <v/>
      </c>
      <c r="S523">
        <f>IF(OR(IF(ISERROR(ROUND((J523-Q523-'Mortgage 1 Info Calcs'!F$24)*(G523/12),2)),0,(J523-O523-Q523-'Mortgage 1 Info Calcs'!F$24)*(G523/12)),,,ISTEXT('Mortgage 1 Info Calcs'!K$4)),IF(((J523-Q523-'Mortgage 1 Info Calcs'!F$24)*(G523/12))&gt;0,((J523-Q523-'Mortgage 1 Info Calcs'!F$24)*(G523/12)),0),0)</f>
        <v>0</v>
      </c>
      <c r="T523" t="str">
        <f>IF(OR(ISERROR(SUM(R$12:R523)),(ISTEXT(T522)),(T522=(SUM(R$12:R523)))),"",SUM(R$12:R523))</f>
        <v/>
      </c>
      <c r="U523">
        <f>SUM(S$12:S523)</f>
        <v>93290.420445652606</v>
      </c>
      <c r="V523" t="e">
        <f>IF(ISBLANK('Mortgage 1 Info Calcs'!F$28),"",IF((O523+Q523)&gt;0,((O523+Q523)*G523/12)-((O523+Q523)*(('Mortgage 1 Info Calcs'!F$28)-('Mortgage 1 Info Calcs'!F$28*'Mortgage 1 Info Calcs'!G$29))/12),""))</f>
        <v>#VALUE!</v>
      </c>
      <c r="W523" t="e">
        <f>IF(ISTEXT(V523),"",SUM(V$12:V523))</f>
        <v>#VALUE!</v>
      </c>
      <c r="X523" t="str">
        <f>IF(OR(J523=Q523,ISTEXT(Y522),ISTEXT('Mortgage 1 Info Calcs'!$F$17)),"",IF(('Mortgage 1 Info Calcs'!F$18*12)&gt;C522+1,IF(C522='Mortgage 1 Info Calcs'!F$18*12,0,'Mortgage 1 Info Calcs'!F$19+Y523*('Mortgage 1 Info Calcs'!F$17)),'Mortgage 1 Info Calcs'!F$19))</f>
        <v/>
      </c>
      <c r="Y523" t="str">
        <f>IF(OR(ISERROR(J523-R523-M523),IF(ISERROR((J523-R523-M523)=0),"True",(J523-R523-M523)=0),ISTEXT('Mortgage 1 Info Calcs'!$K$4)),"",IF((J523&gt;(L523+M523)),(FV((G523/'Mortgage 1 Variables'!E$43),1,(L523+M523),-J523+Q523+'Mortgage 1 Info Calcs'!F$24,0))+Q523+'Mortgage 1 Info Calcs'!F$24+IF(I523&gt;0,0,-I523),""))</f>
        <v/>
      </c>
      <c r="Z523" s="67" t="e">
        <f>IF((FV(IF(G523=0,'Mortgage 1 Info Calcs'!F$8,G523)/12,1,PMT(IF(G523=0,'Mortgage 1 Info Calcs'!F$8,G523)/12,('Mortgage 1 Info Calcs'!F$9*12)-C522,-Z522,0),-Z522,0))&gt;0,(FV(IF(G523=0,'Mortgage 1 Info Calcs'!F$8,G523)/12,1,PMT(IF(G523=0,'Mortgage 1 Info Calcs'!F$8,G523)/12,('Mortgage 1 Info Calcs'!F$9*12)-C522,-Z522,0),-Z522,0)),0)</f>
        <v>#NUM!</v>
      </c>
      <c r="AA523" s="67" t="e">
        <f>IF(Z523&lt;=0,0,(IPMT(IF(G523=0,'Mortgage 1 Info Calcs'!F$8,G523)/12,1,('Mortgage 1 Info Calcs'!F$9*12)-C522,-Z522,0)))</f>
        <v>#NUM!</v>
      </c>
      <c r="AB523" s="67">
        <f>IF(C523&lt;('Mortgage 1 Info Calcs'!F$9*12),SUM(AA$12:AA523),0)</f>
        <v>0</v>
      </c>
      <c r="AC523" s="14">
        <v>512</v>
      </c>
      <c r="AD523" s="174">
        <f t="shared" si="41"/>
        <v>42.666666666666664</v>
      </c>
      <c r="AE523" s="174" t="str">
        <f>IF(Y523="","",IF(J$12+X523='Mortgage 2 Monthly calcs'!J$12+'Mortgage 2 Monthly calcs'!V523,"",IF(J$12+X523&gt;'Mortgage 2 Monthly calcs'!J$12+'Mortgage 2 Monthly calcs'!V523,IF(Y523+X523+'Mortgage 1 Info Calcs'!F$15&gt;'Mortgage 2 Monthly calcs'!W523+'Mortgage 2 Monthly calcs'!V523,"",C523),IF(Y523+X523&lt;'Mortgage 2 Monthly calcs'!W523+'Mortgage 2 Monthly calcs'!V523,"",C523))))</f>
        <v/>
      </c>
      <c r="AG523" s="16"/>
      <c r="AH523" s="16"/>
      <c r="AI523" s="15"/>
    </row>
    <row r="524" spans="2:35" ht="11.25" customHeight="1" x14ac:dyDescent="0.25">
      <c r="B524">
        <f t="shared" si="39"/>
        <v>42.75</v>
      </c>
      <c r="C524">
        <v>513</v>
      </c>
      <c r="E524" t="str">
        <f t="shared" si="42"/>
        <v/>
      </c>
      <c r="F524" t="str">
        <f>VLOOKUP('Mortgage 1 Variables'!D$16,'Mortgage 1 Variables'!B$8:C$19,2)</f>
        <v>Jul</v>
      </c>
      <c r="G524">
        <f>IF(ISBLANK('Mortgage 1 Monthly Table'!G524),IF(OR(J524=Q524,ISTEXT(Y523),ISTEXT('Mortgage 1 Info Calcs'!$K$4)),0,IF(('Mortgage 1 Info Calcs'!F$7*12)&gt;C523,G523,IF(C523='Mortgage 1 Info Calcs'!F$7*12,'Mortgage 1 Info Calcs'!F$8,G523))),'Mortgage 1 Monthly Table'!G524)</f>
        <v>0</v>
      </c>
      <c r="H524" t="e">
        <f>((PMT(G524/'Mortgage 1 Variables'!E$43,('Mortgage 1 Info Calcs'!F$9*'Mortgage 1 Variables'!E$43)-C523,-J524,0)))</f>
        <v>#VALUE!</v>
      </c>
      <c r="I524">
        <f>IF(OR(ISERROR(((IPMT(G524/'Mortgage 1 Variables'!E$43,1,'Mortgage 1 Info Calcs'!F$9*'Mortgage 1 Variables'!E$43,-J524+Q524+'Mortgage 1 Info Calcs'!F$24,IF('Mortgage 1 Info Calcs'!F$5="Interest Only",-J524+Q524+'Mortgage 1 Info Calcs'!F$24,0))))),(((IPMT(G524/'Mortgage 1 Variables'!E$43,1,'Mortgage 1 Info Calcs'!F$9*'Mortgage 1 Variables'!E$43,-J$12,-J$12)))=0)),0,((IPMT(G524/'Mortgage 1 Variables'!E$43,1,'Mortgage 1 Info Calcs'!F$9*'Mortgage 1 Variables'!E$43,-J524+Q524+'Mortgage 1 Info Calcs'!F$24,IF('Mortgage 1 Info Calcs'!F$5="Interest Only",-J524+Q524+'Mortgage 1 Info Calcs'!F$24,0)))))</f>
        <v>0</v>
      </c>
      <c r="J524" t="str">
        <f>IF(Y523&gt;0,IF(ISTEXT('Mortgage 1 Info Calcs'!K$4),"0",IF(ISTEXT(Y523),Y523,Y523+(IF(ISTEXT(K524),0,K524)))),0)</f>
        <v/>
      </c>
      <c r="K524">
        <f>IF(ISBLANK('Mortgage 1 Monthly Table'!L524),0,'Mortgage 1 Monthly Table'!L524)</f>
        <v>0</v>
      </c>
      <c r="L524" t="e">
        <f>IF(ISBLANK('Mortgage 1 Monthly Table'!N524),IF('Mortgage 1 Info Calcs'!F$13="Calculated",IF('Mortgage 1 Info Calcs'!F$22="Keep Same",IF('Mortgage 1 Info Calcs'!F$5="Interest Only",IF(OR(I524&gt;L523,J524=""),I524,IF(J524&lt;L523,IF(J524&lt;L523,J524+I524,IF(L523+M523&gt;J524,L523+I524,L523)),IF(L523+M523&gt;J524,L523+I524,L523))),IF(H524&gt;L523,H524,IF(J524&gt;L523,IF(L523+M523&gt;J524,L523+I524,L523),J524+S524))),IF('Mortgage 1 Info Calcs'!F$5="Interest Only",'Mortgage 1 Monthly Calcs'!I524,'Mortgage 1 Monthly Calcs'!H524)),'Mortgage 1 Monthly Calcs'!L523),'Mortgage 1 Monthly Table'!N524)</f>
        <v>#VALUE!</v>
      </c>
      <c r="M524" t="str">
        <f>IF(ISBLANK('Mortgage 1 Monthly Table'!P524),IF(N523&gt;J524,IF(J524&gt;L523,J524-L523,0),IF(OR(OR(Y523&lt;0,ISTEXT(Y523)),ISTEXT('Mortgage 1 Info Calcs'!$K$4)),"",'Mortgage 1 Info Calcs'!F$21)),'Mortgage 1 Monthly Table'!P524)</f>
        <v/>
      </c>
      <c r="N524" t="str">
        <f t="shared" si="40"/>
        <v/>
      </c>
      <c r="O524" t="str">
        <f>IF(OR(OR(Y523&lt;0,ISTEXT(Y523)),ISTEXT('Mortgage 1 Info Calcs'!$K$4)),"",(O523+M524))</f>
        <v/>
      </c>
      <c r="P524">
        <f>IF(ISBLANK('Mortgage 1 Monthly Table'!T524),IF(ISTEXT(J524),0,IF(OR(Y523&lt;Q523,AND(Y523&lt;0,NOT(ISTEXT(Y523))),ISTEXT('Mortgage 1 Info Calcs'!$K$4)),IF(-Y523&gt;P523,-Y523,Y523-Q523),IF(J524="",0,'Mortgage 1 Info Calcs'!F$26))),'Mortgage 1 Monthly Table'!T524)</f>
        <v>0</v>
      </c>
      <c r="Q524" t="str">
        <f>IF(OR(OR(Y523&lt;0,ISTEXT(Y523)),ISTEXT('Mortgage 1 Info Calcs'!$K$4)),"",IF(O524&lt;0,Q523,(Q523+P524)))</f>
        <v/>
      </c>
      <c r="R524" t="str">
        <f>IF(OR(ISERROR(L524-S524),ISTEXT('Mortgage 1 Info Calcs'!$K$4)),"",L524-S524+M524)</f>
        <v/>
      </c>
      <c r="S524">
        <f>IF(OR(IF(ISERROR(ROUND((J524-Q524-'Mortgage 1 Info Calcs'!F$24)*(G524/12),2)),0,(J524-O524-Q524-'Mortgage 1 Info Calcs'!F$24)*(G524/12)),,,ISTEXT('Mortgage 1 Info Calcs'!K$4)),IF(((J524-Q524-'Mortgage 1 Info Calcs'!F$24)*(G524/12))&gt;0,((J524-Q524-'Mortgage 1 Info Calcs'!F$24)*(G524/12)),0),0)</f>
        <v>0</v>
      </c>
      <c r="T524" t="str">
        <f>IF(OR(ISERROR(SUM(R$12:R524)),(ISTEXT(T523)),(T523=(SUM(R$12:R524)))),"",SUM(R$12:R524))</f>
        <v/>
      </c>
      <c r="U524">
        <f>SUM(S$12:S524)</f>
        <v>93290.420445652606</v>
      </c>
      <c r="V524" t="e">
        <f>IF(ISBLANK('Mortgage 1 Info Calcs'!F$28),"",IF((O524+Q524)&gt;0,((O524+Q524)*G524/12)-((O524+Q524)*(('Mortgage 1 Info Calcs'!F$28)-('Mortgage 1 Info Calcs'!F$28*'Mortgage 1 Info Calcs'!G$29))/12),""))</f>
        <v>#VALUE!</v>
      </c>
      <c r="W524" t="e">
        <f>IF(ISTEXT(V524),"",SUM(V$12:V524))</f>
        <v>#VALUE!</v>
      </c>
      <c r="X524" t="str">
        <f>IF(OR(J524=Q524,ISTEXT(Y523),ISTEXT('Mortgage 1 Info Calcs'!$F$17)),"",IF(('Mortgage 1 Info Calcs'!F$18*12)&gt;C523+1,IF(C523='Mortgage 1 Info Calcs'!F$18*12,0,'Mortgage 1 Info Calcs'!F$19+Y524*('Mortgage 1 Info Calcs'!F$17)),'Mortgage 1 Info Calcs'!F$19))</f>
        <v/>
      </c>
      <c r="Y524" t="str">
        <f>IF(OR(ISERROR(J524-R524-M524),IF(ISERROR((J524-R524-M524)=0),"True",(J524-R524-M524)=0),ISTEXT('Mortgage 1 Info Calcs'!$K$4)),"",IF((J524&gt;(L524+M524)),(FV((G524/'Mortgage 1 Variables'!E$43),1,(L524+M524),-J524+Q524+'Mortgage 1 Info Calcs'!F$24,0))+Q524+'Mortgage 1 Info Calcs'!F$24+IF(I524&gt;0,0,-I524),""))</f>
        <v/>
      </c>
      <c r="Z524" s="67" t="e">
        <f>IF((FV(IF(G524=0,'Mortgage 1 Info Calcs'!F$8,G524)/12,1,PMT(IF(G524=0,'Mortgage 1 Info Calcs'!F$8,G524)/12,('Mortgage 1 Info Calcs'!F$9*12)-C523,-Z523,0),-Z523,0))&gt;0,(FV(IF(G524=0,'Mortgage 1 Info Calcs'!F$8,G524)/12,1,PMT(IF(G524=0,'Mortgage 1 Info Calcs'!F$8,G524)/12,('Mortgage 1 Info Calcs'!F$9*12)-C523,-Z523,0),-Z523,0)),0)</f>
        <v>#NUM!</v>
      </c>
      <c r="AA524" s="67" t="e">
        <f>IF(Z524&lt;=0,0,(IPMT(IF(G524=0,'Mortgage 1 Info Calcs'!F$8,G524)/12,1,('Mortgage 1 Info Calcs'!F$9*12)-C523,-Z523,0)))</f>
        <v>#NUM!</v>
      </c>
      <c r="AB524" s="67">
        <f>IF(C524&lt;('Mortgage 1 Info Calcs'!F$9*12),SUM(AA$12:AA524),0)</f>
        <v>0</v>
      </c>
      <c r="AC524" s="14">
        <v>513</v>
      </c>
      <c r="AD524" s="174">
        <f t="shared" si="41"/>
        <v>42.75</v>
      </c>
      <c r="AE524" s="174" t="str">
        <f>IF(Y524="","",IF(J$12+X524='Mortgage 2 Monthly calcs'!J$12+'Mortgage 2 Monthly calcs'!V524,"",IF(J$12+X524&gt;'Mortgage 2 Monthly calcs'!J$12+'Mortgage 2 Monthly calcs'!V524,IF(Y524+X524+'Mortgage 1 Info Calcs'!F$15&gt;'Mortgage 2 Monthly calcs'!W524+'Mortgage 2 Monthly calcs'!V524,"",C524),IF(Y524+X524&lt;'Mortgage 2 Monthly calcs'!W524+'Mortgage 2 Monthly calcs'!V524,"",C524))))</f>
        <v/>
      </c>
      <c r="AG524" s="16"/>
      <c r="AH524" s="16"/>
      <c r="AI524" s="15"/>
    </row>
    <row r="525" spans="2:35" ht="11.25" customHeight="1" x14ac:dyDescent="0.25">
      <c r="B525">
        <f t="shared" ref="B525:B588" si="43">C525/12</f>
        <v>42.833333333333336</v>
      </c>
      <c r="C525">
        <v>514</v>
      </c>
      <c r="E525" t="str">
        <f t="shared" si="42"/>
        <v/>
      </c>
      <c r="F525" t="str">
        <f>VLOOKUP('Mortgage 1 Variables'!D$17,'Mortgage 1 Variables'!B$8:C$19,2)</f>
        <v>Aug</v>
      </c>
      <c r="G525">
        <f>IF(ISBLANK('Mortgage 1 Monthly Table'!G525),IF(OR(J525=Q525,ISTEXT(Y524),ISTEXT('Mortgage 1 Info Calcs'!$K$4)),0,IF(('Mortgage 1 Info Calcs'!F$7*12)&gt;C524,G524,IF(C524='Mortgage 1 Info Calcs'!F$7*12,'Mortgage 1 Info Calcs'!F$8,G524))),'Mortgage 1 Monthly Table'!G525)</f>
        <v>0</v>
      </c>
      <c r="H525" t="e">
        <f>((PMT(G525/'Mortgage 1 Variables'!E$43,('Mortgage 1 Info Calcs'!F$9*'Mortgage 1 Variables'!E$43)-C524,-J525,0)))</f>
        <v>#VALUE!</v>
      </c>
      <c r="I525">
        <f>IF(OR(ISERROR(((IPMT(G525/'Mortgage 1 Variables'!E$43,1,'Mortgage 1 Info Calcs'!F$9*'Mortgage 1 Variables'!E$43,-J525+Q525+'Mortgage 1 Info Calcs'!F$24,IF('Mortgage 1 Info Calcs'!F$5="Interest Only",-J525+Q525+'Mortgage 1 Info Calcs'!F$24,0))))),(((IPMT(G525/'Mortgage 1 Variables'!E$43,1,'Mortgage 1 Info Calcs'!F$9*'Mortgage 1 Variables'!E$43,-J$12,-J$12)))=0)),0,((IPMT(G525/'Mortgage 1 Variables'!E$43,1,'Mortgage 1 Info Calcs'!F$9*'Mortgage 1 Variables'!E$43,-J525+Q525+'Mortgage 1 Info Calcs'!F$24,IF('Mortgage 1 Info Calcs'!F$5="Interest Only",-J525+Q525+'Mortgage 1 Info Calcs'!F$24,0)))))</f>
        <v>0</v>
      </c>
      <c r="J525" t="str">
        <f>IF(Y524&gt;0,IF(ISTEXT('Mortgage 1 Info Calcs'!K$4),"0",IF(ISTEXT(Y524),Y524,Y524+(IF(ISTEXT(K525),0,K525)))),0)</f>
        <v/>
      </c>
      <c r="K525">
        <f>IF(ISBLANK('Mortgage 1 Monthly Table'!L525),0,'Mortgage 1 Monthly Table'!L525)</f>
        <v>0</v>
      </c>
      <c r="L525" t="e">
        <f>IF(ISBLANK('Mortgage 1 Monthly Table'!N525),IF('Mortgage 1 Info Calcs'!F$13="Calculated",IF('Mortgage 1 Info Calcs'!F$22="Keep Same",IF('Mortgage 1 Info Calcs'!F$5="Interest Only",IF(OR(I525&gt;L524,J525=""),I525,IF(J525&lt;L524,IF(J525&lt;L524,J525+I525,IF(L524+M524&gt;J525,L524+I525,L524)),IF(L524+M524&gt;J525,L524+I525,L524))),IF(H525&gt;L524,H525,IF(J525&gt;L524,IF(L524+M524&gt;J525,L524+I525,L524),J525+S525))),IF('Mortgage 1 Info Calcs'!F$5="Interest Only",'Mortgage 1 Monthly Calcs'!I525,'Mortgage 1 Monthly Calcs'!H525)),'Mortgage 1 Monthly Calcs'!L524),'Mortgage 1 Monthly Table'!N525)</f>
        <v>#VALUE!</v>
      </c>
      <c r="M525" t="str">
        <f>IF(ISBLANK('Mortgage 1 Monthly Table'!P525),IF(N524&gt;J525,IF(J525&gt;L524,J525-L524,0),IF(OR(OR(Y524&lt;0,ISTEXT(Y524)),ISTEXT('Mortgage 1 Info Calcs'!$K$4)),"",'Mortgage 1 Info Calcs'!F$21)),'Mortgage 1 Monthly Table'!P525)</f>
        <v/>
      </c>
      <c r="N525" t="str">
        <f t="shared" ref="N525:N588" si="44">IF(ISTEXT(M525),"",L525+M525)</f>
        <v/>
      </c>
      <c r="O525" t="str">
        <f>IF(OR(OR(Y524&lt;0,ISTEXT(Y524)),ISTEXT('Mortgage 1 Info Calcs'!$K$4)),"",(O524+M525))</f>
        <v/>
      </c>
      <c r="P525">
        <f>IF(ISBLANK('Mortgage 1 Monthly Table'!T525),IF(ISTEXT(J525),0,IF(OR(Y524&lt;Q524,AND(Y524&lt;0,NOT(ISTEXT(Y524))),ISTEXT('Mortgage 1 Info Calcs'!$K$4)),IF(-Y524&gt;P524,-Y524,Y524-Q524),IF(J525="",0,'Mortgage 1 Info Calcs'!F$26))),'Mortgage 1 Monthly Table'!T525)</f>
        <v>0</v>
      </c>
      <c r="Q525" t="str">
        <f>IF(OR(OR(Y524&lt;0,ISTEXT(Y524)),ISTEXT('Mortgage 1 Info Calcs'!$K$4)),"",IF(O525&lt;0,Q524,(Q524+P525)))</f>
        <v/>
      </c>
      <c r="R525" t="str">
        <f>IF(OR(ISERROR(L525-S525),ISTEXT('Mortgage 1 Info Calcs'!$K$4)),"",L525-S525+M525)</f>
        <v/>
      </c>
      <c r="S525">
        <f>IF(OR(IF(ISERROR(ROUND((J525-Q525-'Mortgage 1 Info Calcs'!F$24)*(G525/12),2)),0,(J525-O525-Q525-'Mortgage 1 Info Calcs'!F$24)*(G525/12)),,,ISTEXT('Mortgage 1 Info Calcs'!K$4)),IF(((J525-Q525-'Mortgage 1 Info Calcs'!F$24)*(G525/12))&gt;0,((J525-Q525-'Mortgage 1 Info Calcs'!F$24)*(G525/12)),0),0)</f>
        <v>0</v>
      </c>
      <c r="T525" t="str">
        <f>IF(OR(ISERROR(SUM(R$12:R525)),(ISTEXT(T524)),(T524=(SUM(R$12:R525)))),"",SUM(R$12:R525))</f>
        <v/>
      </c>
      <c r="U525">
        <f>SUM(S$12:S525)</f>
        <v>93290.420445652606</v>
      </c>
      <c r="V525" t="e">
        <f>IF(ISBLANK('Mortgage 1 Info Calcs'!F$28),"",IF((O525+Q525)&gt;0,((O525+Q525)*G525/12)-((O525+Q525)*(('Mortgage 1 Info Calcs'!F$28)-('Mortgage 1 Info Calcs'!F$28*'Mortgage 1 Info Calcs'!G$29))/12),""))</f>
        <v>#VALUE!</v>
      </c>
      <c r="W525" t="e">
        <f>IF(ISTEXT(V525),"",SUM(V$12:V525))</f>
        <v>#VALUE!</v>
      </c>
      <c r="X525" t="str">
        <f>IF(OR(J525=Q525,ISTEXT(Y524),ISTEXT('Mortgage 1 Info Calcs'!$F$17)),"",IF(('Mortgage 1 Info Calcs'!F$18*12)&gt;C524+1,IF(C524='Mortgage 1 Info Calcs'!F$18*12,0,'Mortgage 1 Info Calcs'!F$19+Y525*('Mortgage 1 Info Calcs'!F$17)),'Mortgage 1 Info Calcs'!F$19))</f>
        <v/>
      </c>
      <c r="Y525" t="str">
        <f>IF(OR(ISERROR(J525-R525-M525),IF(ISERROR((J525-R525-M525)=0),"True",(J525-R525-M525)=0),ISTEXT('Mortgage 1 Info Calcs'!$K$4)),"",IF((J525&gt;(L525+M525)),(FV((G525/'Mortgage 1 Variables'!E$43),1,(L525+M525),-J525+Q525+'Mortgage 1 Info Calcs'!F$24,0))+Q525+'Mortgage 1 Info Calcs'!F$24+IF(I525&gt;0,0,-I525),""))</f>
        <v/>
      </c>
      <c r="Z525" s="67" t="e">
        <f>IF((FV(IF(G525=0,'Mortgage 1 Info Calcs'!F$8,G525)/12,1,PMT(IF(G525=0,'Mortgage 1 Info Calcs'!F$8,G525)/12,('Mortgage 1 Info Calcs'!F$9*12)-C524,-Z524,0),-Z524,0))&gt;0,(FV(IF(G525=0,'Mortgage 1 Info Calcs'!F$8,G525)/12,1,PMT(IF(G525=0,'Mortgage 1 Info Calcs'!F$8,G525)/12,('Mortgage 1 Info Calcs'!F$9*12)-C524,-Z524,0),-Z524,0)),0)</f>
        <v>#NUM!</v>
      </c>
      <c r="AA525" s="67" t="e">
        <f>IF(Z525&lt;=0,0,(IPMT(IF(G525=0,'Mortgage 1 Info Calcs'!F$8,G525)/12,1,('Mortgage 1 Info Calcs'!F$9*12)-C524,-Z524,0)))</f>
        <v>#NUM!</v>
      </c>
      <c r="AB525" s="67">
        <f>IF(C525&lt;('Mortgage 1 Info Calcs'!F$9*12),SUM(AA$12:AA525),0)</f>
        <v>0</v>
      </c>
      <c r="AC525" s="14">
        <v>514</v>
      </c>
      <c r="AD525" s="174">
        <f t="shared" ref="AD525:AD588" si="45">AC525/12</f>
        <v>42.833333333333336</v>
      </c>
      <c r="AE525" s="174" t="str">
        <f>IF(Y525="","",IF(J$12+X525='Mortgage 2 Monthly calcs'!J$12+'Mortgage 2 Monthly calcs'!V525,"",IF(J$12+X525&gt;'Mortgage 2 Monthly calcs'!J$12+'Mortgage 2 Monthly calcs'!V525,IF(Y525+X525+'Mortgage 1 Info Calcs'!F$15&gt;'Mortgage 2 Monthly calcs'!W525+'Mortgage 2 Monthly calcs'!V525,"",C525),IF(Y525+X525&lt;'Mortgage 2 Monthly calcs'!W525+'Mortgage 2 Monthly calcs'!V525,"",C525))))</f>
        <v/>
      </c>
      <c r="AG525" s="16"/>
      <c r="AH525" s="16"/>
      <c r="AI525" s="15"/>
    </row>
    <row r="526" spans="2:35" ht="11.25" customHeight="1" x14ac:dyDescent="0.25">
      <c r="B526">
        <f t="shared" si="43"/>
        <v>42.916666666666664</v>
      </c>
      <c r="C526">
        <v>515</v>
      </c>
      <c r="E526" t="str">
        <f t="shared" si="42"/>
        <v/>
      </c>
      <c r="F526" t="str">
        <f>VLOOKUP('Mortgage 1 Variables'!D$18,'Mortgage 1 Variables'!B$8:C$19,2)</f>
        <v>Sep</v>
      </c>
      <c r="G526">
        <f>IF(ISBLANK('Mortgage 1 Monthly Table'!G526),IF(OR(J526=Q526,ISTEXT(Y525),ISTEXT('Mortgage 1 Info Calcs'!$K$4)),0,IF(('Mortgage 1 Info Calcs'!F$7*12)&gt;C525,G525,IF(C525='Mortgage 1 Info Calcs'!F$7*12,'Mortgage 1 Info Calcs'!F$8,G525))),'Mortgage 1 Monthly Table'!G526)</f>
        <v>0</v>
      </c>
      <c r="H526" t="e">
        <f>((PMT(G526/'Mortgage 1 Variables'!E$43,('Mortgage 1 Info Calcs'!F$9*'Mortgage 1 Variables'!E$43)-C525,-J526,0)))</f>
        <v>#VALUE!</v>
      </c>
      <c r="I526">
        <f>IF(OR(ISERROR(((IPMT(G526/'Mortgage 1 Variables'!E$43,1,'Mortgage 1 Info Calcs'!F$9*'Mortgage 1 Variables'!E$43,-J526+Q526+'Mortgage 1 Info Calcs'!F$24,IF('Mortgage 1 Info Calcs'!F$5="Interest Only",-J526+Q526+'Mortgage 1 Info Calcs'!F$24,0))))),(((IPMT(G526/'Mortgage 1 Variables'!E$43,1,'Mortgage 1 Info Calcs'!F$9*'Mortgage 1 Variables'!E$43,-J$12,-J$12)))=0)),0,((IPMT(G526/'Mortgage 1 Variables'!E$43,1,'Mortgage 1 Info Calcs'!F$9*'Mortgage 1 Variables'!E$43,-J526+Q526+'Mortgage 1 Info Calcs'!F$24,IF('Mortgage 1 Info Calcs'!F$5="Interest Only",-J526+Q526+'Mortgage 1 Info Calcs'!F$24,0)))))</f>
        <v>0</v>
      </c>
      <c r="J526" t="str">
        <f>IF(Y525&gt;0,IF(ISTEXT('Mortgage 1 Info Calcs'!K$4),"0",IF(ISTEXT(Y525),Y525,Y525+(IF(ISTEXT(K526),0,K526)))),0)</f>
        <v/>
      </c>
      <c r="K526">
        <f>IF(ISBLANK('Mortgage 1 Monthly Table'!L526),0,'Mortgage 1 Monthly Table'!L526)</f>
        <v>0</v>
      </c>
      <c r="L526" t="e">
        <f>IF(ISBLANK('Mortgage 1 Monthly Table'!N526),IF('Mortgage 1 Info Calcs'!F$13="Calculated",IF('Mortgage 1 Info Calcs'!F$22="Keep Same",IF('Mortgage 1 Info Calcs'!F$5="Interest Only",IF(OR(I526&gt;L525,J526=""),I526,IF(J526&lt;L525,IF(J526&lt;L525,J526+I526,IF(L525+M525&gt;J526,L525+I526,L525)),IF(L525+M525&gt;J526,L525+I526,L525))),IF(H526&gt;L525,H526,IF(J526&gt;L525,IF(L525+M525&gt;J526,L525+I526,L525),J526+S526))),IF('Mortgage 1 Info Calcs'!F$5="Interest Only",'Mortgage 1 Monthly Calcs'!I526,'Mortgage 1 Monthly Calcs'!H526)),'Mortgage 1 Monthly Calcs'!L525),'Mortgage 1 Monthly Table'!N526)</f>
        <v>#VALUE!</v>
      </c>
      <c r="M526" t="str">
        <f>IF(ISBLANK('Mortgage 1 Monthly Table'!P526),IF(N525&gt;J526,IF(J526&gt;L525,J526-L525,0),IF(OR(OR(Y525&lt;0,ISTEXT(Y525)),ISTEXT('Mortgage 1 Info Calcs'!$K$4)),"",'Mortgage 1 Info Calcs'!F$21)),'Mortgage 1 Monthly Table'!P526)</f>
        <v/>
      </c>
      <c r="N526" t="str">
        <f t="shared" si="44"/>
        <v/>
      </c>
      <c r="O526" t="str">
        <f>IF(OR(OR(Y525&lt;0,ISTEXT(Y525)),ISTEXT('Mortgage 1 Info Calcs'!$K$4)),"",(O525+M526))</f>
        <v/>
      </c>
      <c r="P526">
        <f>IF(ISBLANK('Mortgage 1 Monthly Table'!T526),IF(ISTEXT(J526),0,IF(OR(Y525&lt;Q525,AND(Y525&lt;0,NOT(ISTEXT(Y525))),ISTEXT('Mortgage 1 Info Calcs'!$K$4)),IF(-Y525&gt;P525,-Y525,Y525-Q525),IF(J526="",0,'Mortgage 1 Info Calcs'!F$26))),'Mortgage 1 Monthly Table'!T526)</f>
        <v>0</v>
      </c>
      <c r="Q526" t="str">
        <f>IF(OR(OR(Y525&lt;0,ISTEXT(Y525)),ISTEXT('Mortgage 1 Info Calcs'!$K$4)),"",IF(O526&lt;0,Q525,(Q525+P526)))</f>
        <v/>
      </c>
      <c r="R526" t="str">
        <f>IF(OR(ISERROR(L526-S526),ISTEXT('Mortgage 1 Info Calcs'!$K$4)),"",L526-S526+M526)</f>
        <v/>
      </c>
      <c r="S526">
        <f>IF(OR(IF(ISERROR(ROUND((J526-Q526-'Mortgage 1 Info Calcs'!F$24)*(G526/12),2)),0,(J526-O526-Q526-'Mortgage 1 Info Calcs'!F$24)*(G526/12)),,,ISTEXT('Mortgage 1 Info Calcs'!K$4)),IF(((J526-Q526-'Mortgage 1 Info Calcs'!F$24)*(G526/12))&gt;0,((J526-Q526-'Mortgage 1 Info Calcs'!F$24)*(G526/12)),0),0)</f>
        <v>0</v>
      </c>
      <c r="T526" t="str">
        <f>IF(OR(ISERROR(SUM(R$12:R526)),(ISTEXT(T525)),(T525=(SUM(R$12:R526)))),"",SUM(R$12:R526))</f>
        <v/>
      </c>
      <c r="U526">
        <f>SUM(S$12:S526)</f>
        <v>93290.420445652606</v>
      </c>
      <c r="V526" t="e">
        <f>IF(ISBLANK('Mortgage 1 Info Calcs'!F$28),"",IF((O526+Q526)&gt;0,((O526+Q526)*G526/12)-((O526+Q526)*(('Mortgage 1 Info Calcs'!F$28)-('Mortgage 1 Info Calcs'!F$28*'Mortgage 1 Info Calcs'!G$29))/12),""))</f>
        <v>#VALUE!</v>
      </c>
      <c r="W526" t="e">
        <f>IF(ISTEXT(V526),"",SUM(V$12:V526))</f>
        <v>#VALUE!</v>
      </c>
      <c r="X526" t="str">
        <f>IF(OR(J526=Q526,ISTEXT(Y525),ISTEXT('Mortgage 1 Info Calcs'!$F$17)),"",IF(('Mortgage 1 Info Calcs'!F$18*12)&gt;C525+1,IF(C525='Mortgage 1 Info Calcs'!F$18*12,0,'Mortgage 1 Info Calcs'!F$19+Y526*('Mortgage 1 Info Calcs'!F$17)),'Mortgage 1 Info Calcs'!F$19))</f>
        <v/>
      </c>
      <c r="Y526" t="str">
        <f>IF(OR(ISERROR(J526-R526-M526),IF(ISERROR((J526-R526-M526)=0),"True",(J526-R526-M526)=0),ISTEXT('Mortgage 1 Info Calcs'!$K$4)),"",IF((J526&gt;(L526+M526)),(FV((G526/'Mortgage 1 Variables'!E$43),1,(L526+M526),-J526+Q526+'Mortgage 1 Info Calcs'!F$24,0))+Q526+'Mortgage 1 Info Calcs'!F$24+IF(I526&gt;0,0,-I526),""))</f>
        <v/>
      </c>
      <c r="Z526" s="67" t="e">
        <f>IF((FV(IF(G526=0,'Mortgage 1 Info Calcs'!F$8,G526)/12,1,PMT(IF(G526=0,'Mortgage 1 Info Calcs'!F$8,G526)/12,('Mortgage 1 Info Calcs'!F$9*12)-C525,-Z525,0),-Z525,0))&gt;0,(FV(IF(G526=0,'Mortgage 1 Info Calcs'!F$8,G526)/12,1,PMT(IF(G526=0,'Mortgage 1 Info Calcs'!F$8,G526)/12,('Mortgage 1 Info Calcs'!F$9*12)-C525,-Z525,0),-Z525,0)),0)</f>
        <v>#NUM!</v>
      </c>
      <c r="AA526" s="67" t="e">
        <f>IF(Z526&lt;=0,0,(IPMT(IF(G526=0,'Mortgage 1 Info Calcs'!F$8,G526)/12,1,('Mortgage 1 Info Calcs'!F$9*12)-C525,-Z525,0)))</f>
        <v>#NUM!</v>
      </c>
      <c r="AB526" s="67">
        <f>IF(C526&lt;('Mortgage 1 Info Calcs'!F$9*12),SUM(AA$12:AA526),0)</f>
        <v>0</v>
      </c>
      <c r="AC526" s="14">
        <v>515</v>
      </c>
      <c r="AD526" s="174">
        <f t="shared" si="45"/>
        <v>42.916666666666664</v>
      </c>
      <c r="AE526" s="174" t="str">
        <f>IF(Y526="","",IF(J$12+X526='Mortgage 2 Monthly calcs'!J$12+'Mortgage 2 Monthly calcs'!V526,"",IF(J$12+X526&gt;'Mortgage 2 Monthly calcs'!J$12+'Mortgage 2 Monthly calcs'!V526,IF(Y526+X526+'Mortgage 1 Info Calcs'!F$15&gt;'Mortgage 2 Monthly calcs'!W526+'Mortgage 2 Monthly calcs'!V526,"",C526),IF(Y526+X526&lt;'Mortgage 2 Monthly calcs'!W526+'Mortgage 2 Monthly calcs'!V526,"",C526))))</f>
        <v/>
      </c>
      <c r="AG526" s="16"/>
      <c r="AH526" s="16"/>
      <c r="AI526" s="15"/>
    </row>
    <row r="527" spans="2:35" ht="11.25" customHeight="1" x14ac:dyDescent="0.25">
      <c r="B527">
        <f t="shared" si="43"/>
        <v>43</v>
      </c>
      <c r="C527">
        <v>516</v>
      </c>
      <c r="D527">
        <f>D515+1</f>
        <v>43</v>
      </c>
      <c r="E527" t="str">
        <f t="shared" si="42"/>
        <v/>
      </c>
      <c r="F527" t="str">
        <f>VLOOKUP('Mortgage 1 Variables'!D$19,'Mortgage 1 Variables'!B$8:C$19,2)</f>
        <v>Oct</v>
      </c>
      <c r="G527">
        <f>IF(ISBLANK('Mortgage 1 Monthly Table'!G527),IF(OR(J527=Q527,ISTEXT(Y526),ISTEXT('Mortgage 1 Info Calcs'!$K$4)),0,IF(('Mortgage 1 Info Calcs'!F$7*12)&gt;C526,G526,IF(C526='Mortgage 1 Info Calcs'!F$7*12,'Mortgage 1 Info Calcs'!F$8,G526))),'Mortgage 1 Monthly Table'!G527)</f>
        <v>0</v>
      </c>
      <c r="H527" t="e">
        <f>((PMT(G527/'Mortgage 1 Variables'!E$43,('Mortgage 1 Info Calcs'!F$9*'Mortgage 1 Variables'!E$43)-C526,-J527,0)))</f>
        <v>#VALUE!</v>
      </c>
      <c r="I527">
        <f>IF(OR(ISERROR(((IPMT(G527/'Mortgage 1 Variables'!E$43,1,'Mortgage 1 Info Calcs'!F$9*'Mortgage 1 Variables'!E$43,-J527+Q527+'Mortgage 1 Info Calcs'!F$24,IF('Mortgage 1 Info Calcs'!F$5="Interest Only",-J527+Q527+'Mortgage 1 Info Calcs'!F$24,0))))),(((IPMT(G527/'Mortgage 1 Variables'!E$43,1,'Mortgage 1 Info Calcs'!F$9*'Mortgage 1 Variables'!E$43,-J$12,-J$12)))=0)),0,((IPMT(G527/'Mortgage 1 Variables'!E$43,1,'Mortgage 1 Info Calcs'!F$9*'Mortgage 1 Variables'!E$43,-J527+Q527+'Mortgage 1 Info Calcs'!F$24,IF('Mortgage 1 Info Calcs'!F$5="Interest Only",-J527+Q527+'Mortgage 1 Info Calcs'!F$24,0)))))</f>
        <v>0</v>
      </c>
      <c r="J527" t="str">
        <f>IF(Y526&gt;0,IF(ISTEXT('Mortgage 1 Info Calcs'!K$4),"0",IF(ISTEXT(Y526),Y526,Y526+(IF(ISTEXT(K527),0,K527)))),0)</f>
        <v/>
      </c>
      <c r="K527">
        <f>IF(ISBLANK('Mortgage 1 Monthly Table'!L527),0,'Mortgage 1 Monthly Table'!L527)</f>
        <v>0</v>
      </c>
      <c r="L527" t="e">
        <f>IF(ISBLANK('Mortgage 1 Monthly Table'!N527),IF('Mortgage 1 Info Calcs'!F$13="Calculated",IF('Mortgage 1 Info Calcs'!F$22="Keep Same",IF('Mortgage 1 Info Calcs'!F$5="Interest Only",IF(OR(I527&gt;L526,J527=""),I527,IF(J527&lt;L526,IF(J527&lt;L526,J527+I527,IF(L526+M526&gt;J527,L526+I527,L526)),IF(L526+M526&gt;J527,L526+I527,L526))),IF(H527&gt;L526,H527,IF(J527&gt;L526,IF(L526+M526&gt;J527,L526+I527,L526),J527+S527))),IF('Mortgage 1 Info Calcs'!F$5="Interest Only",'Mortgage 1 Monthly Calcs'!I527,'Mortgage 1 Monthly Calcs'!H527)),'Mortgage 1 Monthly Calcs'!L526),'Mortgage 1 Monthly Table'!N527)</f>
        <v>#VALUE!</v>
      </c>
      <c r="M527" t="str">
        <f>IF(ISBLANK('Mortgage 1 Monthly Table'!P527),IF(N526&gt;J527,IF(J527&gt;L526,J527-L526,0),IF(OR(OR(Y526&lt;0,ISTEXT(Y526)),ISTEXT('Mortgage 1 Info Calcs'!$K$4)),"",'Mortgage 1 Info Calcs'!F$21)),'Mortgage 1 Monthly Table'!P527)</f>
        <v/>
      </c>
      <c r="N527" t="str">
        <f t="shared" si="44"/>
        <v/>
      </c>
      <c r="O527" t="str">
        <f>IF(OR(OR(Y526&lt;0,ISTEXT(Y526)),ISTEXT('Mortgage 1 Info Calcs'!$K$4)),"",(O526+M527))</f>
        <v/>
      </c>
      <c r="P527">
        <f>IF(ISBLANK('Mortgage 1 Monthly Table'!T527),IF(ISTEXT(J527),0,IF(OR(Y526&lt;Q526,AND(Y526&lt;0,NOT(ISTEXT(Y526))),ISTEXT('Mortgage 1 Info Calcs'!$K$4)),IF(-Y526&gt;P526,-Y526,Y526-Q526),IF(J527="",0,'Mortgage 1 Info Calcs'!F$26))),'Mortgage 1 Monthly Table'!T527)</f>
        <v>0</v>
      </c>
      <c r="Q527" t="str">
        <f>IF(OR(OR(Y526&lt;0,ISTEXT(Y526)),ISTEXT('Mortgage 1 Info Calcs'!$K$4)),"",IF(O527&lt;0,Q526,(Q526+P527)))</f>
        <v/>
      </c>
      <c r="R527" t="str">
        <f>IF(OR(ISERROR(L527-S527),ISTEXT('Mortgage 1 Info Calcs'!$K$4)),"",L527-S527+M527)</f>
        <v/>
      </c>
      <c r="S527">
        <f>IF(OR(IF(ISERROR(ROUND((J527-Q527-'Mortgage 1 Info Calcs'!F$24)*(G527/12),2)),0,(J527-O527-Q527-'Mortgage 1 Info Calcs'!F$24)*(G527/12)),,,ISTEXT('Mortgage 1 Info Calcs'!K$4)),IF(((J527-Q527-'Mortgage 1 Info Calcs'!F$24)*(G527/12))&gt;0,((J527-Q527-'Mortgage 1 Info Calcs'!F$24)*(G527/12)),0),0)</f>
        <v>0</v>
      </c>
      <c r="T527" t="str">
        <f>IF(OR(ISERROR(SUM(R$12:R527)),(ISTEXT(T526)),(T526=(SUM(R$12:R527)))),"",SUM(R$12:R527))</f>
        <v/>
      </c>
      <c r="U527">
        <f>SUM(S$12:S527)</f>
        <v>93290.420445652606</v>
      </c>
      <c r="V527" t="e">
        <f>IF(ISBLANK('Mortgage 1 Info Calcs'!F$28),"",IF((O527+Q527)&gt;0,((O527+Q527)*G527/12)-((O527+Q527)*(('Mortgage 1 Info Calcs'!F$28)-('Mortgage 1 Info Calcs'!F$28*'Mortgage 1 Info Calcs'!G$29))/12),""))</f>
        <v>#VALUE!</v>
      </c>
      <c r="W527" t="e">
        <f>IF(ISTEXT(V527),"",SUM(V$12:V527))</f>
        <v>#VALUE!</v>
      </c>
      <c r="X527" t="str">
        <f>IF(OR(J527=Q527,ISTEXT(Y526),ISTEXT('Mortgage 1 Info Calcs'!$F$17)),"",IF(('Mortgage 1 Info Calcs'!F$18*12)&gt;C526+1,IF(C526='Mortgage 1 Info Calcs'!F$18*12,0,'Mortgage 1 Info Calcs'!F$19+Y527*('Mortgage 1 Info Calcs'!F$17)),'Mortgage 1 Info Calcs'!F$19))</f>
        <v/>
      </c>
      <c r="Y527" t="str">
        <f>IF(OR(ISERROR(J527-R527-M527),IF(ISERROR((J527-R527-M527)=0),"True",(J527-R527-M527)=0),ISTEXT('Mortgage 1 Info Calcs'!$K$4)),"",IF((J527&gt;(L527+M527)),(FV((G527/'Mortgage 1 Variables'!E$43),1,(L527+M527),-J527+Q527+'Mortgage 1 Info Calcs'!F$24,0))+Q527+'Mortgage 1 Info Calcs'!F$24+IF(I527&gt;0,0,-I527),""))</f>
        <v/>
      </c>
      <c r="Z527" s="67" t="e">
        <f>IF((FV(IF(G527=0,'Mortgage 1 Info Calcs'!F$8,G527)/12,1,PMT(IF(G527=0,'Mortgage 1 Info Calcs'!F$8,G527)/12,('Mortgage 1 Info Calcs'!F$9*12)-C526,-Z526,0),-Z526,0))&gt;0,(FV(IF(G527=0,'Mortgage 1 Info Calcs'!F$8,G527)/12,1,PMT(IF(G527=0,'Mortgage 1 Info Calcs'!F$8,G527)/12,('Mortgage 1 Info Calcs'!F$9*12)-C526,-Z526,0),-Z526,0)),0)</f>
        <v>#NUM!</v>
      </c>
      <c r="AA527" s="67" t="e">
        <f>IF(Z527&lt;=0,0,(IPMT(IF(G527=0,'Mortgage 1 Info Calcs'!F$8,G527)/12,1,('Mortgage 1 Info Calcs'!F$9*12)-C526,-Z526,0)))</f>
        <v>#NUM!</v>
      </c>
      <c r="AB527" s="67">
        <f>IF(C527&lt;('Mortgage 1 Info Calcs'!F$9*12),SUM(AA$12:AA527),0)</f>
        <v>0</v>
      </c>
      <c r="AC527" s="14">
        <v>516</v>
      </c>
      <c r="AD527" s="174">
        <f t="shared" si="45"/>
        <v>43</v>
      </c>
      <c r="AE527" s="174" t="str">
        <f>IF(Y527="","",IF(J$12+X527='Mortgage 2 Monthly calcs'!J$12+'Mortgage 2 Monthly calcs'!V527,"",IF(J$12+X527&gt;'Mortgage 2 Monthly calcs'!J$12+'Mortgage 2 Monthly calcs'!V527,IF(Y527+X527+'Mortgage 1 Info Calcs'!F$15&gt;'Mortgage 2 Monthly calcs'!W527+'Mortgage 2 Monthly calcs'!V527,"",C527),IF(Y527+X527&lt;'Mortgage 2 Monthly calcs'!W527+'Mortgage 2 Monthly calcs'!V527,"",C527))))</f>
        <v/>
      </c>
      <c r="AG527" s="16"/>
      <c r="AH527" s="16"/>
      <c r="AI527" s="15"/>
    </row>
    <row r="528" spans="2:35" ht="11.25" customHeight="1" x14ac:dyDescent="0.25">
      <c r="B528">
        <f t="shared" si="43"/>
        <v>43.083333333333336</v>
      </c>
      <c r="C528">
        <v>517</v>
      </c>
      <c r="E528" t="str">
        <f t="shared" si="42"/>
        <v/>
      </c>
      <c r="F528" t="str">
        <f>VLOOKUP('Mortgage 1 Variables'!D$8,'Mortgage 1 Variables'!B$8:C$19,2)</f>
        <v>Nov</v>
      </c>
      <c r="G528">
        <f>IF(ISBLANK('Mortgage 1 Monthly Table'!G528),IF(OR(J528=Q528,ISTEXT(Y527),ISTEXT('Mortgage 1 Info Calcs'!$K$4)),0,IF(('Mortgage 1 Info Calcs'!F$7*12)&gt;C527,G527,IF(C527='Mortgage 1 Info Calcs'!F$7*12,'Mortgage 1 Info Calcs'!F$8,G527))),'Mortgage 1 Monthly Table'!G528)</f>
        <v>0</v>
      </c>
      <c r="H528" t="e">
        <f>((PMT(G528/'Mortgage 1 Variables'!E$43,('Mortgage 1 Info Calcs'!F$9*'Mortgage 1 Variables'!E$43)-C527,-J528,0)))</f>
        <v>#VALUE!</v>
      </c>
      <c r="I528">
        <f>IF(OR(ISERROR(((IPMT(G528/'Mortgage 1 Variables'!E$43,1,'Mortgage 1 Info Calcs'!F$9*'Mortgage 1 Variables'!E$43,-J528+Q528+'Mortgage 1 Info Calcs'!F$24,IF('Mortgage 1 Info Calcs'!F$5="Interest Only",-J528+Q528+'Mortgage 1 Info Calcs'!F$24,0))))),(((IPMT(G528/'Mortgage 1 Variables'!E$43,1,'Mortgage 1 Info Calcs'!F$9*'Mortgage 1 Variables'!E$43,-J$12,-J$12)))=0)),0,((IPMT(G528/'Mortgage 1 Variables'!E$43,1,'Mortgage 1 Info Calcs'!F$9*'Mortgage 1 Variables'!E$43,-J528+Q528+'Mortgage 1 Info Calcs'!F$24,IF('Mortgage 1 Info Calcs'!F$5="Interest Only",-J528+Q528+'Mortgage 1 Info Calcs'!F$24,0)))))</f>
        <v>0</v>
      </c>
      <c r="J528" t="str">
        <f>IF(Y527&gt;0,IF(ISTEXT('Mortgage 1 Info Calcs'!K$4),"0",IF(ISTEXT(Y527),Y527,Y527+(IF(ISTEXT(K528),0,K528)))),0)</f>
        <v/>
      </c>
      <c r="K528">
        <f>IF(ISBLANK('Mortgage 1 Monthly Table'!L528),0,'Mortgage 1 Monthly Table'!L528)</f>
        <v>0</v>
      </c>
      <c r="L528" t="e">
        <f>IF(ISBLANK('Mortgage 1 Monthly Table'!N528),IF('Mortgage 1 Info Calcs'!F$13="Calculated",IF('Mortgage 1 Info Calcs'!F$22="Keep Same",IF('Mortgage 1 Info Calcs'!F$5="Interest Only",IF(OR(I528&gt;L527,J528=""),I528,IF(J528&lt;L527,IF(J528&lt;L527,J528+I528,IF(L527+M527&gt;J528,L527+I528,L527)),IF(L527+M527&gt;J528,L527+I528,L527))),IF(H528&gt;L527,H528,IF(J528&gt;L527,IF(L527+M527&gt;J528,L527+I528,L527),J528+S528))),IF('Mortgage 1 Info Calcs'!F$5="Interest Only",'Mortgage 1 Monthly Calcs'!I528,'Mortgage 1 Monthly Calcs'!H528)),'Mortgage 1 Monthly Calcs'!L527),'Mortgage 1 Monthly Table'!N528)</f>
        <v>#VALUE!</v>
      </c>
      <c r="M528" t="str">
        <f>IF(ISBLANK('Mortgage 1 Monthly Table'!P528),IF(N527&gt;J528,IF(J528&gt;L527,J528-L527,0),IF(OR(OR(Y527&lt;0,ISTEXT(Y527)),ISTEXT('Mortgage 1 Info Calcs'!$K$4)),"",'Mortgage 1 Info Calcs'!F$21)),'Mortgage 1 Monthly Table'!P528)</f>
        <v/>
      </c>
      <c r="N528" t="str">
        <f t="shared" si="44"/>
        <v/>
      </c>
      <c r="O528" t="str">
        <f>IF(OR(OR(Y527&lt;0,ISTEXT(Y527)),ISTEXT('Mortgage 1 Info Calcs'!$K$4)),"",(O527+M528))</f>
        <v/>
      </c>
      <c r="P528">
        <f>IF(ISBLANK('Mortgage 1 Monthly Table'!T528),IF(ISTEXT(J528),0,IF(OR(Y527&lt;Q527,AND(Y527&lt;0,NOT(ISTEXT(Y527))),ISTEXT('Mortgage 1 Info Calcs'!$K$4)),IF(-Y527&gt;P527,-Y527,Y527-Q527),IF(J528="",0,'Mortgage 1 Info Calcs'!F$26))),'Mortgage 1 Monthly Table'!T528)</f>
        <v>0</v>
      </c>
      <c r="Q528" t="str">
        <f>IF(OR(OR(Y527&lt;0,ISTEXT(Y527)),ISTEXT('Mortgage 1 Info Calcs'!$K$4)),"",IF(O528&lt;0,Q527,(Q527+P528)))</f>
        <v/>
      </c>
      <c r="R528" t="str">
        <f>IF(OR(ISERROR(L528-S528),ISTEXT('Mortgage 1 Info Calcs'!$K$4)),"",L528-S528+M528)</f>
        <v/>
      </c>
      <c r="S528">
        <f>IF(OR(IF(ISERROR(ROUND((J528-Q528-'Mortgage 1 Info Calcs'!F$24)*(G528/12),2)),0,(J528-O528-Q528-'Mortgage 1 Info Calcs'!F$24)*(G528/12)),,,ISTEXT('Mortgage 1 Info Calcs'!K$4)),IF(((J528-Q528-'Mortgage 1 Info Calcs'!F$24)*(G528/12))&gt;0,((J528-Q528-'Mortgage 1 Info Calcs'!F$24)*(G528/12)),0),0)</f>
        <v>0</v>
      </c>
      <c r="T528" t="str">
        <f>IF(OR(ISERROR(SUM(R$12:R528)),(ISTEXT(T527)),(T527=(SUM(R$12:R528)))),"",SUM(R$12:R528))</f>
        <v/>
      </c>
      <c r="U528">
        <f>SUM(S$12:S528)</f>
        <v>93290.420445652606</v>
      </c>
      <c r="V528" t="e">
        <f>IF(ISBLANK('Mortgage 1 Info Calcs'!F$28),"",IF((O528+Q528)&gt;0,((O528+Q528)*G528/12)-((O528+Q528)*(('Mortgage 1 Info Calcs'!F$28)-('Mortgage 1 Info Calcs'!F$28*'Mortgage 1 Info Calcs'!G$29))/12),""))</f>
        <v>#VALUE!</v>
      </c>
      <c r="W528" t="e">
        <f>IF(ISTEXT(V528),"",SUM(V$12:V528))</f>
        <v>#VALUE!</v>
      </c>
      <c r="X528" t="str">
        <f>IF(OR(J528=Q528,ISTEXT(Y527),ISTEXT('Mortgage 1 Info Calcs'!$F$17)),"",IF(('Mortgage 1 Info Calcs'!F$18*12)&gt;C527+1,IF(C527='Mortgage 1 Info Calcs'!F$18*12,0,'Mortgage 1 Info Calcs'!F$19+Y528*('Mortgage 1 Info Calcs'!F$17)),'Mortgage 1 Info Calcs'!F$19))</f>
        <v/>
      </c>
      <c r="Y528" t="str">
        <f>IF(OR(ISERROR(J528-R528-M528),IF(ISERROR((J528-R528-M528)=0),"True",(J528-R528-M528)=0),ISTEXT('Mortgage 1 Info Calcs'!$K$4)),"",IF((J528&gt;(L528+M528)),(FV((G528/'Mortgage 1 Variables'!E$43),1,(L528+M528),-J528+Q528+'Mortgage 1 Info Calcs'!F$24,0))+Q528+'Mortgage 1 Info Calcs'!F$24+IF(I528&gt;0,0,-I528),""))</f>
        <v/>
      </c>
      <c r="Z528" s="67" t="e">
        <f>IF((FV(IF(G528=0,'Mortgage 1 Info Calcs'!F$8,G528)/12,1,PMT(IF(G528=0,'Mortgage 1 Info Calcs'!F$8,G528)/12,('Mortgage 1 Info Calcs'!F$9*12)-C527,-Z527,0),-Z527,0))&gt;0,(FV(IF(G528=0,'Mortgage 1 Info Calcs'!F$8,G528)/12,1,PMT(IF(G528=0,'Mortgage 1 Info Calcs'!F$8,G528)/12,('Mortgage 1 Info Calcs'!F$9*12)-C527,-Z527,0),-Z527,0)),0)</f>
        <v>#NUM!</v>
      </c>
      <c r="AA528" s="67" t="e">
        <f>IF(Z528&lt;=0,0,(IPMT(IF(G528=0,'Mortgage 1 Info Calcs'!F$8,G528)/12,1,('Mortgage 1 Info Calcs'!F$9*12)-C527,-Z527,0)))</f>
        <v>#NUM!</v>
      </c>
      <c r="AB528" s="67">
        <f>IF(C528&lt;('Mortgage 1 Info Calcs'!F$9*12),SUM(AA$12:AA528),0)</f>
        <v>0</v>
      </c>
      <c r="AC528" s="14">
        <v>517</v>
      </c>
      <c r="AD528" s="174">
        <f t="shared" si="45"/>
        <v>43.083333333333336</v>
      </c>
      <c r="AE528" s="174" t="str">
        <f>IF(Y528="","",IF(J$12+X528='Mortgage 2 Monthly calcs'!J$12+'Mortgage 2 Monthly calcs'!V528,"",IF(J$12+X528&gt;'Mortgage 2 Monthly calcs'!J$12+'Mortgage 2 Monthly calcs'!V528,IF(Y528+X528+'Mortgage 1 Info Calcs'!F$15&gt;'Mortgage 2 Monthly calcs'!W528+'Mortgage 2 Monthly calcs'!V528,"",C528),IF(Y528+X528&lt;'Mortgage 2 Monthly calcs'!W528+'Mortgage 2 Monthly calcs'!V528,"",C528))))</f>
        <v/>
      </c>
      <c r="AG528" s="16"/>
      <c r="AH528" s="16"/>
      <c r="AI528" s="15"/>
    </row>
    <row r="529" spans="2:35" ht="11.25" customHeight="1" x14ac:dyDescent="0.25">
      <c r="B529">
        <f t="shared" si="43"/>
        <v>43.166666666666664</v>
      </c>
      <c r="C529">
        <v>518</v>
      </c>
      <c r="E529" t="str">
        <f t="shared" si="42"/>
        <v/>
      </c>
      <c r="F529" t="str">
        <f>VLOOKUP('Mortgage 1 Variables'!D$9,'Mortgage 1 Variables'!B$8:C$19,2)</f>
        <v>Dec</v>
      </c>
      <c r="G529">
        <f>IF(ISBLANK('Mortgage 1 Monthly Table'!G529),IF(OR(J529=Q529,ISTEXT(Y528),ISTEXT('Mortgage 1 Info Calcs'!$K$4)),0,IF(('Mortgage 1 Info Calcs'!F$7*12)&gt;C528,G528,IF(C528='Mortgage 1 Info Calcs'!F$7*12,'Mortgage 1 Info Calcs'!F$8,G528))),'Mortgage 1 Monthly Table'!G529)</f>
        <v>0</v>
      </c>
      <c r="H529" t="e">
        <f>((PMT(G529/'Mortgage 1 Variables'!E$43,('Mortgage 1 Info Calcs'!F$9*'Mortgage 1 Variables'!E$43)-C528,-J529,0)))</f>
        <v>#VALUE!</v>
      </c>
      <c r="I529">
        <f>IF(OR(ISERROR(((IPMT(G529/'Mortgage 1 Variables'!E$43,1,'Mortgage 1 Info Calcs'!F$9*'Mortgage 1 Variables'!E$43,-J529+Q529+'Mortgage 1 Info Calcs'!F$24,IF('Mortgage 1 Info Calcs'!F$5="Interest Only",-J529+Q529+'Mortgage 1 Info Calcs'!F$24,0))))),(((IPMT(G529/'Mortgage 1 Variables'!E$43,1,'Mortgage 1 Info Calcs'!F$9*'Mortgage 1 Variables'!E$43,-J$12,-J$12)))=0)),0,((IPMT(G529/'Mortgage 1 Variables'!E$43,1,'Mortgage 1 Info Calcs'!F$9*'Mortgage 1 Variables'!E$43,-J529+Q529+'Mortgage 1 Info Calcs'!F$24,IF('Mortgage 1 Info Calcs'!F$5="Interest Only",-J529+Q529+'Mortgage 1 Info Calcs'!F$24,0)))))</f>
        <v>0</v>
      </c>
      <c r="J529" t="str">
        <f>IF(Y528&gt;0,IF(ISTEXT('Mortgage 1 Info Calcs'!K$4),"0",IF(ISTEXT(Y528),Y528,Y528+(IF(ISTEXT(K529),0,K529)))),0)</f>
        <v/>
      </c>
      <c r="K529">
        <f>IF(ISBLANK('Mortgage 1 Monthly Table'!L529),0,'Mortgage 1 Monthly Table'!L529)</f>
        <v>0</v>
      </c>
      <c r="L529" t="e">
        <f>IF(ISBLANK('Mortgage 1 Monthly Table'!N529),IF('Mortgage 1 Info Calcs'!F$13="Calculated",IF('Mortgage 1 Info Calcs'!F$22="Keep Same",IF('Mortgage 1 Info Calcs'!F$5="Interest Only",IF(OR(I529&gt;L528,J529=""),I529,IF(J529&lt;L528,IF(J529&lt;L528,J529+I529,IF(L528+M528&gt;J529,L528+I529,L528)),IF(L528+M528&gt;J529,L528+I529,L528))),IF(H529&gt;L528,H529,IF(J529&gt;L528,IF(L528+M528&gt;J529,L528+I529,L528),J529+S529))),IF('Mortgage 1 Info Calcs'!F$5="Interest Only",'Mortgage 1 Monthly Calcs'!I529,'Mortgage 1 Monthly Calcs'!H529)),'Mortgage 1 Monthly Calcs'!L528),'Mortgage 1 Monthly Table'!N529)</f>
        <v>#VALUE!</v>
      </c>
      <c r="M529" t="str">
        <f>IF(ISBLANK('Mortgage 1 Monthly Table'!P529),IF(N528&gt;J529,IF(J529&gt;L528,J529-L528,0),IF(OR(OR(Y528&lt;0,ISTEXT(Y528)),ISTEXT('Mortgage 1 Info Calcs'!$K$4)),"",'Mortgage 1 Info Calcs'!F$21)),'Mortgage 1 Monthly Table'!P529)</f>
        <v/>
      </c>
      <c r="N529" t="str">
        <f t="shared" si="44"/>
        <v/>
      </c>
      <c r="O529" t="str">
        <f>IF(OR(OR(Y528&lt;0,ISTEXT(Y528)),ISTEXT('Mortgage 1 Info Calcs'!$K$4)),"",(O528+M529))</f>
        <v/>
      </c>
      <c r="P529">
        <f>IF(ISBLANK('Mortgage 1 Monthly Table'!T529),IF(ISTEXT(J529),0,IF(OR(Y528&lt;Q528,AND(Y528&lt;0,NOT(ISTEXT(Y528))),ISTEXT('Mortgage 1 Info Calcs'!$K$4)),IF(-Y528&gt;P528,-Y528,Y528-Q528),IF(J529="",0,'Mortgage 1 Info Calcs'!F$26))),'Mortgage 1 Monthly Table'!T529)</f>
        <v>0</v>
      </c>
      <c r="Q529" t="str">
        <f>IF(OR(OR(Y528&lt;0,ISTEXT(Y528)),ISTEXT('Mortgage 1 Info Calcs'!$K$4)),"",IF(O529&lt;0,Q528,(Q528+P529)))</f>
        <v/>
      </c>
      <c r="R529" t="str">
        <f>IF(OR(ISERROR(L529-S529),ISTEXT('Mortgage 1 Info Calcs'!$K$4)),"",L529-S529+M529)</f>
        <v/>
      </c>
      <c r="S529">
        <f>IF(OR(IF(ISERROR(ROUND((J529-Q529-'Mortgage 1 Info Calcs'!F$24)*(G529/12),2)),0,(J529-O529-Q529-'Mortgage 1 Info Calcs'!F$24)*(G529/12)),,,ISTEXT('Mortgage 1 Info Calcs'!K$4)),IF(((J529-Q529-'Mortgage 1 Info Calcs'!F$24)*(G529/12))&gt;0,((J529-Q529-'Mortgage 1 Info Calcs'!F$24)*(G529/12)),0),0)</f>
        <v>0</v>
      </c>
      <c r="T529" t="str">
        <f>IF(OR(ISERROR(SUM(R$12:R529)),(ISTEXT(T528)),(T528=(SUM(R$12:R529)))),"",SUM(R$12:R529))</f>
        <v/>
      </c>
      <c r="U529">
        <f>SUM(S$12:S529)</f>
        <v>93290.420445652606</v>
      </c>
      <c r="V529" t="e">
        <f>IF(ISBLANK('Mortgage 1 Info Calcs'!F$28),"",IF((O529+Q529)&gt;0,((O529+Q529)*G529/12)-((O529+Q529)*(('Mortgage 1 Info Calcs'!F$28)-('Mortgage 1 Info Calcs'!F$28*'Mortgage 1 Info Calcs'!G$29))/12),""))</f>
        <v>#VALUE!</v>
      </c>
      <c r="W529" t="e">
        <f>IF(ISTEXT(V529),"",SUM(V$12:V529))</f>
        <v>#VALUE!</v>
      </c>
      <c r="X529" t="str">
        <f>IF(OR(J529=Q529,ISTEXT(Y528),ISTEXT('Mortgage 1 Info Calcs'!$F$17)),"",IF(('Mortgage 1 Info Calcs'!F$18*12)&gt;C528+1,IF(C528='Mortgage 1 Info Calcs'!F$18*12,0,'Mortgage 1 Info Calcs'!F$19+Y529*('Mortgage 1 Info Calcs'!F$17)),'Mortgage 1 Info Calcs'!F$19))</f>
        <v/>
      </c>
      <c r="Y529" t="str">
        <f>IF(OR(ISERROR(J529-R529-M529),IF(ISERROR((J529-R529-M529)=0),"True",(J529-R529-M529)=0),ISTEXT('Mortgage 1 Info Calcs'!$K$4)),"",IF((J529&gt;(L529+M529)),(FV((G529/'Mortgage 1 Variables'!E$43),1,(L529+M529),-J529+Q529+'Mortgage 1 Info Calcs'!F$24,0))+Q529+'Mortgage 1 Info Calcs'!F$24+IF(I529&gt;0,0,-I529),""))</f>
        <v/>
      </c>
      <c r="Z529" s="67" t="e">
        <f>IF((FV(IF(G529=0,'Mortgage 1 Info Calcs'!F$8,G529)/12,1,PMT(IF(G529=0,'Mortgage 1 Info Calcs'!F$8,G529)/12,('Mortgage 1 Info Calcs'!F$9*12)-C528,-Z528,0),-Z528,0))&gt;0,(FV(IF(G529=0,'Mortgage 1 Info Calcs'!F$8,G529)/12,1,PMT(IF(G529=0,'Mortgage 1 Info Calcs'!F$8,G529)/12,('Mortgage 1 Info Calcs'!F$9*12)-C528,-Z528,0),-Z528,0)),0)</f>
        <v>#NUM!</v>
      </c>
      <c r="AA529" s="67" t="e">
        <f>IF(Z529&lt;=0,0,(IPMT(IF(G529=0,'Mortgage 1 Info Calcs'!F$8,G529)/12,1,('Mortgage 1 Info Calcs'!F$9*12)-C528,-Z528,0)))</f>
        <v>#NUM!</v>
      </c>
      <c r="AB529" s="67">
        <f>IF(C529&lt;('Mortgage 1 Info Calcs'!F$9*12),SUM(AA$12:AA529),0)</f>
        <v>0</v>
      </c>
      <c r="AC529" s="14">
        <v>518</v>
      </c>
      <c r="AD529" s="174">
        <f t="shared" si="45"/>
        <v>43.166666666666664</v>
      </c>
      <c r="AE529" s="174" t="str">
        <f>IF(Y529="","",IF(J$12+X529='Mortgage 2 Monthly calcs'!J$12+'Mortgage 2 Monthly calcs'!V529,"",IF(J$12+X529&gt;'Mortgage 2 Monthly calcs'!J$12+'Mortgage 2 Monthly calcs'!V529,IF(Y529+X529+'Mortgage 1 Info Calcs'!F$15&gt;'Mortgage 2 Monthly calcs'!W529+'Mortgage 2 Monthly calcs'!V529,"",C529),IF(Y529+X529&lt;'Mortgage 2 Monthly calcs'!W529+'Mortgage 2 Monthly calcs'!V529,"",C529))))</f>
        <v/>
      </c>
      <c r="AG529" s="16"/>
      <c r="AH529" s="16"/>
      <c r="AI529" s="15"/>
    </row>
    <row r="530" spans="2:35" ht="11.25" customHeight="1" x14ac:dyDescent="0.25">
      <c r="B530">
        <f t="shared" si="43"/>
        <v>43.25</v>
      </c>
      <c r="C530">
        <v>519</v>
      </c>
      <c r="E530">
        <f t="shared" si="42"/>
        <v>2053</v>
      </c>
      <c r="F530" t="str">
        <f>VLOOKUP('Mortgage 1 Variables'!D$10,'Mortgage 1 Variables'!B$8:C$19,2)</f>
        <v>Jan</v>
      </c>
      <c r="G530">
        <f>IF(ISBLANK('Mortgage 1 Monthly Table'!G530),IF(OR(J530=Q530,ISTEXT(Y529),ISTEXT('Mortgage 1 Info Calcs'!$K$4)),0,IF(('Mortgage 1 Info Calcs'!F$7*12)&gt;C529,G529,IF(C529='Mortgage 1 Info Calcs'!F$7*12,'Mortgage 1 Info Calcs'!F$8,G529))),'Mortgage 1 Monthly Table'!G530)</f>
        <v>0</v>
      </c>
      <c r="H530" t="e">
        <f>((PMT(G530/'Mortgage 1 Variables'!E$43,('Mortgage 1 Info Calcs'!F$9*'Mortgage 1 Variables'!E$43)-C529,-J530,0)))</f>
        <v>#VALUE!</v>
      </c>
      <c r="I530">
        <f>IF(OR(ISERROR(((IPMT(G530/'Mortgage 1 Variables'!E$43,1,'Mortgage 1 Info Calcs'!F$9*'Mortgage 1 Variables'!E$43,-J530+Q530+'Mortgage 1 Info Calcs'!F$24,IF('Mortgage 1 Info Calcs'!F$5="Interest Only",-J530+Q530+'Mortgage 1 Info Calcs'!F$24,0))))),(((IPMT(G530/'Mortgage 1 Variables'!E$43,1,'Mortgage 1 Info Calcs'!F$9*'Mortgage 1 Variables'!E$43,-J$12,-J$12)))=0)),0,((IPMT(G530/'Mortgage 1 Variables'!E$43,1,'Mortgage 1 Info Calcs'!F$9*'Mortgage 1 Variables'!E$43,-J530+Q530+'Mortgage 1 Info Calcs'!F$24,IF('Mortgage 1 Info Calcs'!F$5="Interest Only",-J530+Q530+'Mortgage 1 Info Calcs'!F$24,0)))))</f>
        <v>0</v>
      </c>
      <c r="J530" t="str">
        <f>IF(Y529&gt;0,IF(ISTEXT('Mortgage 1 Info Calcs'!K$4),"0",IF(ISTEXT(Y529),Y529,Y529+(IF(ISTEXT(K530),0,K530)))),0)</f>
        <v/>
      </c>
      <c r="K530">
        <f>IF(ISBLANK('Mortgage 1 Monthly Table'!L530),0,'Mortgage 1 Monthly Table'!L530)</f>
        <v>0</v>
      </c>
      <c r="L530" t="e">
        <f>IF(ISBLANK('Mortgage 1 Monthly Table'!N530),IF('Mortgage 1 Info Calcs'!F$13="Calculated",IF('Mortgage 1 Info Calcs'!F$22="Keep Same",IF('Mortgage 1 Info Calcs'!F$5="Interest Only",IF(OR(I530&gt;L529,J530=""),I530,IF(J530&lt;L529,IF(J530&lt;L529,J530+I530,IF(L529+M529&gt;J530,L529+I530,L529)),IF(L529+M529&gt;J530,L529+I530,L529))),IF(H530&gt;L529,H530,IF(J530&gt;L529,IF(L529+M529&gt;J530,L529+I530,L529),J530+S530))),IF('Mortgage 1 Info Calcs'!F$5="Interest Only",'Mortgage 1 Monthly Calcs'!I530,'Mortgage 1 Monthly Calcs'!H530)),'Mortgage 1 Monthly Calcs'!L529),'Mortgage 1 Monthly Table'!N530)</f>
        <v>#VALUE!</v>
      </c>
      <c r="M530" t="str">
        <f>IF(ISBLANK('Mortgage 1 Monthly Table'!P530),IF(N529&gt;J530,IF(J530&gt;L529,J530-L529,0),IF(OR(OR(Y529&lt;0,ISTEXT(Y529)),ISTEXT('Mortgage 1 Info Calcs'!$K$4)),"",'Mortgage 1 Info Calcs'!F$21)),'Mortgage 1 Monthly Table'!P530)</f>
        <v/>
      </c>
      <c r="N530" t="str">
        <f t="shared" si="44"/>
        <v/>
      </c>
      <c r="O530" t="str">
        <f>IF(OR(OR(Y529&lt;0,ISTEXT(Y529)),ISTEXT('Mortgage 1 Info Calcs'!$K$4)),"",(O529+M530))</f>
        <v/>
      </c>
      <c r="P530">
        <f>IF(ISBLANK('Mortgage 1 Monthly Table'!T530),IF(ISTEXT(J530),0,IF(OR(Y529&lt;Q529,AND(Y529&lt;0,NOT(ISTEXT(Y529))),ISTEXT('Mortgage 1 Info Calcs'!$K$4)),IF(-Y529&gt;P529,-Y529,Y529-Q529),IF(J530="",0,'Mortgage 1 Info Calcs'!F$26))),'Mortgage 1 Monthly Table'!T530)</f>
        <v>0</v>
      </c>
      <c r="Q530" t="str">
        <f>IF(OR(OR(Y529&lt;0,ISTEXT(Y529)),ISTEXT('Mortgage 1 Info Calcs'!$K$4)),"",IF(O530&lt;0,Q529,(Q529+P530)))</f>
        <v/>
      </c>
      <c r="R530" t="str">
        <f>IF(OR(ISERROR(L530-S530),ISTEXT('Mortgage 1 Info Calcs'!$K$4)),"",L530-S530+M530)</f>
        <v/>
      </c>
      <c r="S530">
        <f>IF(OR(IF(ISERROR(ROUND((J530-Q530-'Mortgage 1 Info Calcs'!F$24)*(G530/12),2)),0,(J530-O530-Q530-'Mortgage 1 Info Calcs'!F$24)*(G530/12)),,,ISTEXT('Mortgage 1 Info Calcs'!K$4)),IF(((J530-Q530-'Mortgage 1 Info Calcs'!F$24)*(G530/12))&gt;0,((J530-Q530-'Mortgage 1 Info Calcs'!F$24)*(G530/12)),0),0)</f>
        <v>0</v>
      </c>
      <c r="T530" t="str">
        <f>IF(OR(ISERROR(SUM(R$12:R530)),(ISTEXT(T529)),(T529=(SUM(R$12:R530)))),"",SUM(R$12:R530))</f>
        <v/>
      </c>
      <c r="U530">
        <f>SUM(S$12:S530)</f>
        <v>93290.420445652606</v>
      </c>
      <c r="V530" t="e">
        <f>IF(ISBLANK('Mortgage 1 Info Calcs'!F$28),"",IF((O530+Q530)&gt;0,((O530+Q530)*G530/12)-((O530+Q530)*(('Mortgage 1 Info Calcs'!F$28)-('Mortgage 1 Info Calcs'!F$28*'Mortgage 1 Info Calcs'!G$29))/12),""))</f>
        <v>#VALUE!</v>
      </c>
      <c r="W530" t="e">
        <f>IF(ISTEXT(V530),"",SUM(V$12:V530))</f>
        <v>#VALUE!</v>
      </c>
      <c r="X530" t="str">
        <f>IF(OR(J530=Q530,ISTEXT(Y529),ISTEXT('Mortgage 1 Info Calcs'!$F$17)),"",IF(('Mortgage 1 Info Calcs'!F$18*12)&gt;C529+1,IF(C529='Mortgage 1 Info Calcs'!F$18*12,0,'Mortgage 1 Info Calcs'!F$19+Y530*('Mortgage 1 Info Calcs'!F$17)),'Mortgage 1 Info Calcs'!F$19))</f>
        <v/>
      </c>
      <c r="Y530" t="str">
        <f>IF(OR(ISERROR(J530-R530-M530),IF(ISERROR((J530-R530-M530)=0),"True",(J530-R530-M530)=0),ISTEXT('Mortgage 1 Info Calcs'!$K$4)),"",IF((J530&gt;(L530+M530)),(FV((G530/'Mortgage 1 Variables'!E$43),1,(L530+M530),-J530+Q530+'Mortgage 1 Info Calcs'!F$24,0))+Q530+'Mortgage 1 Info Calcs'!F$24+IF(I530&gt;0,0,-I530),""))</f>
        <v/>
      </c>
      <c r="Z530" s="67" t="e">
        <f>IF((FV(IF(G530=0,'Mortgage 1 Info Calcs'!F$8,G530)/12,1,PMT(IF(G530=0,'Mortgage 1 Info Calcs'!F$8,G530)/12,('Mortgage 1 Info Calcs'!F$9*12)-C529,-Z529,0),-Z529,0))&gt;0,(FV(IF(G530=0,'Mortgage 1 Info Calcs'!F$8,G530)/12,1,PMT(IF(G530=0,'Mortgage 1 Info Calcs'!F$8,G530)/12,('Mortgage 1 Info Calcs'!F$9*12)-C529,-Z529,0),-Z529,0)),0)</f>
        <v>#NUM!</v>
      </c>
      <c r="AA530" s="67" t="e">
        <f>IF(Z530&lt;=0,0,(IPMT(IF(G530=0,'Mortgage 1 Info Calcs'!F$8,G530)/12,1,('Mortgage 1 Info Calcs'!F$9*12)-C529,-Z529,0)))</f>
        <v>#NUM!</v>
      </c>
      <c r="AB530" s="67">
        <f>IF(C530&lt;('Mortgage 1 Info Calcs'!F$9*12),SUM(AA$12:AA530),0)</f>
        <v>0</v>
      </c>
      <c r="AC530" s="14">
        <v>519</v>
      </c>
      <c r="AD530" s="174">
        <f t="shared" si="45"/>
        <v>43.25</v>
      </c>
      <c r="AE530" s="174" t="str">
        <f>IF(Y530="","",IF(J$12+X530='Mortgage 2 Monthly calcs'!J$12+'Mortgage 2 Monthly calcs'!V530,"",IF(J$12+X530&gt;'Mortgage 2 Monthly calcs'!J$12+'Mortgage 2 Monthly calcs'!V530,IF(Y530+X530+'Mortgage 1 Info Calcs'!F$15&gt;'Mortgage 2 Monthly calcs'!W530+'Mortgage 2 Monthly calcs'!V530,"",C530),IF(Y530+X530&lt;'Mortgage 2 Monthly calcs'!W530+'Mortgage 2 Monthly calcs'!V530,"",C530))))</f>
        <v/>
      </c>
      <c r="AG530" s="16"/>
      <c r="AH530" s="16"/>
      <c r="AI530" s="15"/>
    </row>
    <row r="531" spans="2:35" ht="11.25" customHeight="1" x14ac:dyDescent="0.25">
      <c r="B531">
        <f t="shared" si="43"/>
        <v>43.333333333333336</v>
      </c>
      <c r="C531">
        <v>520</v>
      </c>
      <c r="D531" t="str">
        <f>IF(J1299=1,F523+1,"")</f>
        <v/>
      </c>
      <c r="E531" t="str">
        <f t="shared" si="42"/>
        <v/>
      </c>
      <c r="F531" t="str">
        <f>VLOOKUP('Mortgage 1 Variables'!D$11,'Mortgage 1 Variables'!B$8:C$19,2)</f>
        <v>Feb</v>
      </c>
      <c r="G531">
        <f>IF(ISBLANK('Mortgage 1 Monthly Table'!G531),IF(OR(J531=Q531,ISTEXT(Y530),ISTEXT('Mortgage 1 Info Calcs'!$K$4)),0,IF(('Mortgage 1 Info Calcs'!F$7*12)&gt;C530,G530,IF(C530='Mortgage 1 Info Calcs'!F$7*12,'Mortgage 1 Info Calcs'!F$8,G530))),'Mortgage 1 Monthly Table'!G531)</f>
        <v>0</v>
      </c>
      <c r="H531" t="e">
        <f>((PMT(G531/'Mortgage 1 Variables'!E$43,('Mortgage 1 Info Calcs'!F$9*'Mortgage 1 Variables'!E$43)-C530,-J531,0)))</f>
        <v>#VALUE!</v>
      </c>
      <c r="I531">
        <f>IF(OR(ISERROR(((IPMT(G531/'Mortgage 1 Variables'!E$43,1,'Mortgage 1 Info Calcs'!F$9*'Mortgage 1 Variables'!E$43,-J531+Q531+'Mortgage 1 Info Calcs'!F$24,IF('Mortgage 1 Info Calcs'!F$5="Interest Only",-J531+Q531+'Mortgage 1 Info Calcs'!F$24,0))))),(((IPMT(G531/'Mortgage 1 Variables'!E$43,1,'Mortgage 1 Info Calcs'!F$9*'Mortgage 1 Variables'!E$43,-J$12,-J$12)))=0)),0,((IPMT(G531/'Mortgage 1 Variables'!E$43,1,'Mortgage 1 Info Calcs'!F$9*'Mortgage 1 Variables'!E$43,-J531+Q531+'Mortgage 1 Info Calcs'!F$24,IF('Mortgage 1 Info Calcs'!F$5="Interest Only",-J531+Q531+'Mortgage 1 Info Calcs'!F$24,0)))))</f>
        <v>0</v>
      </c>
      <c r="J531" t="str">
        <f>IF(Y530&gt;0,IF(ISTEXT('Mortgage 1 Info Calcs'!K$4),"0",IF(ISTEXT(Y530),Y530,Y530+(IF(ISTEXT(K531),0,K531)))),0)</f>
        <v/>
      </c>
      <c r="K531">
        <f>IF(ISBLANK('Mortgage 1 Monthly Table'!L531),0,'Mortgage 1 Monthly Table'!L531)</f>
        <v>0</v>
      </c>
      <c r="L531" t="e">
        <f>IF(ISBLANK('Mortgage 1 Monthly Table'!N531),IF('Mortgage 1 Info Calcs'!F$13="Calculated",IF('Mortgage 1 Info Calcs'!F$22="Keep Same",IF('Mortgage 1 Info Calcs'!F$5="Interest Only",IF(OR(I531&gt;L530,J531=""),I531,IF(J531&lt;L530,IF(J531&lt;L530,J531+I531,IF(L530+M530&gt;J531,L530+I531,L530)),IF(L530+M530&gt;J531,L530+I531,L530))),IF(H531&gt;L530,H531,IF(J531&gt;L530,IF(L530+M530&gt;J531,L530+I531,L530),J531+S531))),IF('Mortgage 1 Info Calcs'!F$5="Interest Only",'Mortgage 1 Monthly Calcs'!I531,'Mortgage 1 Monthly Calcs'!H531)),'Mortgage 1 Monthly Calcs'!L530),'Mortgage 1 Monthly Table'!N531)</f>
        <v>#VALUE!</v>
      </c>
      <c r="M531" t="str">
        <f>IF(ISBLANK('Mortgage 1 Monthly Table'!P531),IF(N530&gt;J531,IF(J531&gt;L530,J531-L530,0),IF(OR(OR(Y530&lt;0,ISTEXT(Y530)),ISTEXT('Mortgage 1 Info Calcs'!$K$4)),"",'Mortgage 1 Info Calcs'!F$21)),'Mortgage 1 Monthly Table'!P531)</f>
        <v/>
      </c>
      <c r="N531" t="str">
        <f t="shared" si="44"/>
        <v/>
      </c>
      <c r="O531" t="str">
        <f>IF(OR(OR(Y530&lt;0,ISTEXT(Y530)),ISTEXT('Mortgage 1 Info Calcs'!$K$4)),"",(O530+M531))</f>
        <v/>
      </c>
      <c r="P531">
        <f>IF(ISBLANK('Mortgage 1 Monthly Table'!T531),IF(ISTEXT(J531),0,IF(OR(Y530&lt;Q530,AND(Y530&lt;0,NOT(ISTEXT(Y530))),ISTEXT('Mortgage 1 Info Calcs'!$K$4)),IF(-Y530&gt;P530,-Y530,Y530-Q530),IF(J531="",0,'Mortgage 1 Info Calcs'!F$26))),'Mortgage 1 Monthly Table'!T531)</f>
        <v>0</v>
      </c>
      <c r="Q531" t="str">
        <f>IF(OR(OR(Y530&lt;0,ISTEXT(Y530)),ISTEXT('Mortgage 1 Info Calcs'!$K$4)),"",IF(O531&lt;0,Q530,(Q530+P531)))</f>
        <v/>
      </c>
      <c r="R531" t="str">
        <f>IF(OR(ISERROR(L531-S531),ISTEXT('Mortgage 1 Info Calcs'!$K$4)),"",L531-S531+M531)</f>
        <v/>
      </c>
      <c r="S531">
        <f>IF(OR(IF(ISERROR(ROUND((J531-Q531-'Mortgage 1 Info Calcs'!F$24)*(G531/12),2)),0,(J531-O531-Q531-'Mortgage 1 Info Calcs'!F$24)*(G531/12)),,,ISTEXT('Mortgage 1 Info Calcs'!K$4)),IF(((J531-Q531-'Mortgage 1 Info Calcs'!F$24)*(G531/12))&gt;0,((J531-Q531-'Mortgage 1 Info Calcs'!F$24)*(G531/12)),0),0)</f>
        <v>0</v>
      </c>
      <c r="T531" t="str">
        <f>IF(OR(ISERROR(SUM(R$12:R531)),(ISTEXT(T530)),(T530=(SUM(R$12:R531)))),"",SUM(R$12:R531))</f>
        <v/>
      </c>
      <c r="U531">
        <f>SUM(S$12:S531)</f>
        <v>93290.420445652606</v>
      </c>
      <c r="V531" t="e">
        <f>IF(ISBLANK('Mortgage 1 Info Calcs'!F$28),"",IF((O531+Q531)&gt;0,((O531+Q531)*G531/12)-((O531+Q531)*(('Mortgage 1 Info Calcs'!F$28)-('Mortgage 1 Info Calcs'!F$28*'Mortgage 1 Info Calcs'!G$29))/12),""))</f>
        <v>#VALUE!</v>
      </c>
      <c r="W531" t="e">
        <f>IF(ISTEXT(V531),"",SUM(V$12:V531))</f>
        <v>#VALUE!</v>
      </c>
      <c r="X531" t="str">
        <f>IF(OR(J531=Q531,ISTEXT(Y530),ISTEXT('Mortgage 1 Info Calcs'!$F$17)),"",IF(('Mortgage 1 Info Calcs'!F$18*12)&gt;C530+1,IF(C530='Mortgage 1 Info Calcs'!F$18*12,0,'Mortgage 1 Info Calcs'!F$19+Y531*('Mortgage 1 Info Calcs'!F$17)),'Mortgage 1 Info Calcs'!F$19))</f>
        <v/>
      </c>
      <c r="Y531" t="str">
        <f>IF(OR(ISERROR(J531-R531-M531),IF(ISERROR((J531-R531-M531)=0),"True",(J531-R531-M531)=0),ISTEXT('Mortgage 1 Info Calcs'!$K$4)),"",IF((J531&gt;(L531+M531)),(FV((G531/'Mortgage 1 Variables'!E$43),1,(L531+M531),-J531+Q531+'Mortgage 1 Info Calcs'!F$24,0))+Q531+'Mortgage 1 Info Calcs'!F$24+IF(I531&gt;0,0,-I531),""))</f>
        <v/>
      </c>
      <c r="Z531" s="67" t="e">
        <f>IF((FV(IF(G531=0,'Mortgage 1 Info Calcs'!F$8,G531)/12,1,PMT(IF(G531=0,'Mortgage 1 Info Calcs'!F$8,G531)/12,('Mortgage 1 Info Calcs'!F$9*12)-C530,-Z530,0),-Z530,0))&gt;0,(FV(IF(G531=0,'Mortgage 1 Info Calcs'!F$8,G531)/12,1,PMT(IF(G531=0,'Mortgage 1 Info Calcs'!F$8,G531)/12,('Mortgage 1 Info Calcs'!F$9*12)-C530,-Z530,0),-Z530,0)),0)</f>
        <v>#NUM!</v>
      </c>
      <c r="AA531" s="67" t="e">
        <f>IF(Z531&lt;=0,0,(IPMT(IF(G531=0,'Mortgage 1 Info Calcs'!F$8,G531)/12,1,('Mortgage 1 Info Calcs'!F$9*12)-C530,-Z530,0)))</f>
        <v>#NUM!</v>
      </c>
      <c r="AB531" s="67">
        <f>IF(C531&lt;('Mortgage 1 Info Calcs'!F$9*12),SUM(AA$12:AA531),0)</f>
        <v>0</v>
      </c>
      <c r="AC531" s="14">
        <v>520</v>
      </c>
      <c r="AD531" s="174">
        <f t="shared" si="45"/>
        <v>43.333333333333336</v>
      </c>
      <c r="AE531" s="174" t="str">
        <f>IF(Y531="","",IF(J$12+X531='Mortgage 2 Monthly calcs'!J$12+'Mortgage 2 Monthly calcs'!V531,"",IF(J$12+X531&gt;'Mortgage 2 Monthly calcs'!J$12+'Mortgage 2 Monthly calcs'!V531,IF(Y531+X531+'Mortgage 1 Info Calcs'!F$15&gt;'Mortgage 2 Monthly calcs'!W531+'Mortgage 2 Monthly calcs'!V531,"",C531),IF(Y531+X531&lt;'Mortgage 2 Monthly calcs'!W531+'Mortgage 2 Monthly calcs'!V531,"",C531))))</f>
        <v/>
      </c>
      <c r="AG531" s="16"/>
      <c r="AH531" s="16"/>
      <c r="AI531" s="15"/>
    </row>
    <row r="532" spans="2:35" ht="11.25" customHeight="1" x14ac:dyDescent="0.25">
      <c r="B532">
        <f t="shared" si="43"/>
        <v>43.416666666666664</v>
      </c>
      <c r="C532">
        <v>521</v>
      </c>
      <c r="D532" t="str">
        <f>IF(J1300=1,F523+1,"")</f>
        <v/>
      </c>
      <c r="E532" t="str">
        <f t="shared" si="42"/>
        <v/>
      </c>
      <c r="F532" t="str">
        <f>VLOOKUP('Mortgage 1 Variables'!D$12,'Mortgage 1 Variables'!B$8:C$19,2)</f>
        <v>Mar</v>
      </c>
      <c r="G532">
        <f>IF(ISBLANK('Mortgage 1 Monthly Table'!G532),IF(OR(J532=Q532,ISTEXT(Y531),ISTEXT('Mortgage 1 Info Calcs'!$K$4)),0,IF(('Mortgage 1 Info Calcs'!F$7*12)&gt;C531,G531,IF(C531='Mortgage 1 Info Calcs'!F$7*12,'Mortgage 1 Info Calcs'!F$8,G531))),'Mortgage 1 Monthly Table'!G532)</f>
        <v>0</v>
      </c>
      <c r="H532" t="e">
        <f>((PMT(G532/'Mortgage 1 Variables'!E$43,('Mortgage 1 Info Calcs'!F$9*'Mortgage 1 Variables'!E$43)-C531,-J532,0)))</f>
        <v>#VALUE!</v>
      </c>
      <c r="I532">
        <f>IF(OR(ISERROR(((IPMT(G532/'Mortgage 1 Variables'!E$43,1,'Mortgage 1 Info Calcs'!F$9*'Mortgage 1 Variables'!E$43,-J532+Q532+'Mortgage 1 Info Calcs'!F$24,IF('Mortgage 1 Info Calcs'!F$5="Interest Only",-J532+Q532+'Mortgage 1 Info Calcs'!F$24,0))))),(((IPMT(G532/'Mortgage 1 Variables'!E$43,1,'Mortgage 1 Info Calcs'!F$9*'Mortgage 1 Variables'!E$43,-J$12,-J$12)))=0)),0,((IPMT(G532/'Mortgage 1 Variables'!E$43,1,'Mortgage 1 Info Calcs'!F$9*'Mortgage 1 Variables'!E$43,-J532+Q532+'Mortgage 1 Info Calcs'!F$24,IF('Mortgage 1 Info Calcs'!F$5="Interest Only",-J532+Q532+'Mortgage 1 Info Calcs'!F$24,0)))))</f>
        <v>0</v>
      </c>
      <c r="J532" t="str">
        <f>IF(Y531&gt;0,IF(ISTEXT('Mortgage 1 Info Calcs'!K$4),"0",IF(ISTEXT(Y531),Y531,Y531+(IF(ISTEXT(K532),0,K532)))),0)</f>
        <v/>
      </c>
      <c r="K532">
        <f>IF(ISBLANK('Mortgage 1 Monthly Table'!L532),0,'Mortgage 1 Monthly Table'!L532)</f>
        <v>0</v>
      </c>
      <c r="L532" t="e">
        <f>IF(ISBLANK('Mortgage 1 Monthly Table'!N532),IF('Mortgage 1 Info Calcs'!F$13="Calculated",IF('Mortgage 1 Info Calcs'!F$22="Keep Same",IF('Mortgage 1 Info Calcs'!F$5="Interest Only",IF(OR(I532&gt;L531,J532=""),I532,IF(J532&lt;L531,IF(J532&lt;L531,J532+I532,IF(L531+M531&gt;J532,L531+I532,L531)),IF(L531+M531&gt;J532,L531+I532,L531))),IF(H532&gt;L531,H532,IF(J532&gt;L531,IF(L531+M531&gt;J532,L531+I532,L531),J532+S532))),IF('Mortgage 1 Info Calcs'!F$5="Interest Only",'Mortgage 1 Monthly Calcs'!I532,'Mortgage 1 Monthly Calcs'!H532)),'Mortgage 1 Monthly Calcs'!L531),'Mortgage 1 Monthly Table'!N532)</f>
        <v>#VALUE!</v>
      </c>
      <c r="M532" t="str">
        <f>IF(ISBLANK('Mortgage 1 Monthly Table'!P532),IF(N531&gt;J532,IF(J532&gt;L531,J532-L531,0),IF(OR(OR(Y531&lt;0,ISTEXT(Y531)),ISTEXT('Mortgage 1 Info Calcs'!$K$4)),"",'Mortgage 1 Info Calcs'!F$21)),'Mortgage 1 Monthly Table'!P532)</f>
        <v/>
      </c>
      <c r="N532" t="str">
        <f t="shared" si="44"/>
        <v/>
      </c>
      <c r="O532" t="str">
        <f>IF(OR(OR(Y531&lt;0,ISTEXT(Y531)),ISTEXT('Mortgage 1 Info Calcs'!$K$4)),"",(O531+M532))</f>
        <v/>
      </c>
      <c r="P532">
        <f>IF(ISBLANK('Mortgage 1 Monthly Table'!T532),IF(ISTEXT(J532),0,IF(OR(Y531&lt;Q531,AND(Y531&lt;0,NOT(ISTEXT(Y531))),ISTEXT('Mortgage 1 Info Calcs'!$K$4)),IF(-Y531&gt;P531,-Y531,Y531-Q531),IF(J532="",0,'Mortgage 1 Info Calcs'!F$26))),'Mortgage 1 Monthly Table'!T532)</f>
        <v>0</v>
      </c>
      <c r="Q532" t="str">
        <f>IF(OR(OR(Y531&lt;0,ISTEXT(Y531)),ISTEXT('Mortgage 1 Info Calcs'!$K$4)),"",IF(O532&lt;0,Q531,(Q531+P532)))</f>
        <v/>
      </c>
      <c r="R532" t="str">
        <f>IF(OR(ISERROR(L532-S532),ISTEXT('Mortgage 1 Info Calcs'!$K$4)),"",L532-S532+M532)</f>
        <v/>
      </c>
      <c r="S532">
        <f>IF(OR(IF(ISERROR(ROUND((J532-Q532-'Mortgage 1 Info Calcs'!F$24)*(G532/12),2)),0,(J532-O532-Q532-'Mortgage 1 Info Calcs'!F$24)*(G532/12)),,,ISTEXT('Mortgage 1 Info Calcs'!K$4)),IF(((J532-Q532-'Mortgage 1 Info Calcs'!F$24)*(G532/12))&gt;0,((J532-Q532-'Mortgage 1 Info Calcs'!F$24)*(G532/12)),0),0)</f>
        <v>0</v>
      </c>
      <c r="T532" t="str">
        <f>IF(OR(ISERROR(SUM(R$12:R532)),(ISTEXT(T531)),(T531=(SUM(R$12:R532)))),"",SUM(R$12:R532))</f>
        <v/>
      </c>
      <c r="U532">
        <f>SUM(S$12:S532)</f>
        <v>93290.420445652606</v>
      </c>
      <c r="V532" t="e">
        <f>IF(ISBLANK('Mortgage 1 Info Calcs'!F$28),"",IF((O532+Q532)&gt;0,((O532+Q532)*G532/12)-((O532+Q532)*(('Mortgage 1 Info Calcs'!F$28)-('Mortgage 1 Info Calcs'!F$28*'Mortgage 1 Info Calcs'!G$29))/12),""))</f>
        <v>#VALUE!</v>
      </c>
      <c r="W532" t="e">
        <f>IF(ISTEXT(V532),"",SUM(V$12:V532))</f>
        <v>#VALUE!</v>
      </c>
      <c r="X532" t="str">
        <f>IF(OR(J532=Q532,ISTEXT(Y531),ISTEXT('Mortgage 1 Info Calcs'!$F$17)),"",IF(('Mortgage 1 Info Calcs'!F$18*12)&gt;C531+1,IF(C531='Mortgage 1 Info Calcs'!F$18*12,0,'Mortgage 1 Info Calcs'!F$19+Y532*('Mortgage 1 Info Calcs'!F$17)),'Mortgage 1 Info Calcs'!F$19))</f>
        <v/>
      </c>
      <c r="Y532" t="str">
        <f>IF(OR(ISERROR(J532-R532-M532),IF(ISERROR((J532-R532-M532)=0),"True",(J532-R532-M532)=0),ISTEXT('Mortgage 1 Info Calcs'!$K$4)),"",IF((J532&gt;(L532+M532)),(FV((G532/'Mortgage 1 Variables'!E$43),1,(L532+M532),-J532+Q532+'Mortgage 1 Info Calcs'!F$24,0))+Q532+'Mortgage 1 Info Calcs'!F$24+IF(I532&gt;0,0,-I532),""))</f>
        <v/>
      </c>
      <c r="Z532" s="67" t="e">
        <f>IF((FV(IF(G532=0,'Mortgage 1 Info Calcs'!F$8,G532)/12,1,PMT(IF(G532=0,'Mortgage 1 Info Calcs'!F$8,G532)/12,('Mortgage 1 Info Calcs'!F$9*12)-C531,-Z531,0),-Z531,0))&gt;0,(FV(IF(G532=0,'Mortgage 1 Info Calcs'!F$8,G532)/12,1,PMT(IF(G532=0,'Mortgage 1 Info Calcs'!F$8,G532)/12,('Mortgage 1 Info Calcs'!F$9*12)-C531,-Z531,0),-Z531,0)),0)</f>
        <v>#NUM!</v>
      </c>
      <c r="AA532" s="67" t="e">
        <f>IF(Z532&lt;=0,0,(IPMT(IF(G532=0,'Mortgage 1 Info Calcs'!F$8,G532)/12,1,('Mortgage 1 Info Calcs'!F$9*12)-C531,-Z531,0)))</f>
        <v>#NUM!</v>
      </c>
      <c r="AB532" s="67">
        <f>IF(C532&lt;('Mortgage 1 Info Calcs'!F$9*12),SUM(AA$12:AA532),0)</f>
        <v>0</v>
      </c>
      <c r="AC532" s="14">
        <v>521</v>
      </c>
      <c r="AD532" s="174">
        <f t="shared" si="45"/>
        <v>43.416666666666664</v>
      </c>
      <c r="AE532" s="174" t="str">
        <f>IF(Y532="","",IF(J$12+X532='Mortgage 2 Monthly calcs'!J$12+'Mortgage 2 Monthly calcs'!V532,"",IF(J$12+X532&gt;'Mortgage 2 Monthly calcs'!J$12+'Mortgage 2 Monthly calcs'!V532,IF(Y532+X532+'Mortgage 1 Info Calcs'!F$15&gt;'Mortgage 2 Monthly calcs'!W532+'Mortgage 2 Monthly calcs'!V532,"",C532),IF(Y532+X532&lt;'Mortgage 2 Monthly calcs'!W532+'Mortgage 2 Monthly calcs'!V532,"",C532))))</f>
        <v/>
      </c>
      <c r="AG532" s="16"/>
      <c r="AH532" s="16"/>
      <c r="AI532" s="15"/>
    </row>
    <row r="533" spans="2:35" ht="11.25" customHeight="1" x14ac:dyDescent="0.25">
      <c r="B533">
        <f t="shared" si="43"/>
        <v>43.5</v>
      </c>
      <c r="C533">
        <v>522</v>
      </c>
      <c r="D533" t="str">
        <f>IF(J1301=1,F523+1,"")</f>
        <v/>
      </c>
      <c r="E533" t="str">
        <f t="shared" si="42"/>
        <v/>
      </c>
      <c r="F533" t="str">
        <f>VLOOKUP('Mortgage 1 Variables'!D$13,'Mortgage 1 Variables'!B$8:C$19,2)</f>
        <v>Apr</v>
      </c>
      <c r="G533">
        <f>IF(ISBLANK('Mortgage 1 Monthly Table'!G533),IF(OR(J533=Q533,ISTEXT(Y532),ISTEXT('Mortgage 1 Info Calcs'!$K$4)),0,IF(('Mortgage 1 Info Calcs'!F$7*12)&gt;C532,G532,IF(C532='Mortgage 1 Info Calcs'!F$7*12,'Mortgage 1 Info Calcs'!F$8,G532))),'Mortgage 1 Monthly Table'!G533)</f>
        <v>0</v>
      </c>
      <c r="H533" t="e">
        <f>((PMT(G533/'Mortgage 1 Variables'!E$43,('Mortgage 1 Info Calcs'!F$9*'Mortgage 1 Variables'!E$43)-C532,-J533,0)))</f>
        <v>#VALUE!</v>
      </c>
      <c r="I533">
        <f>IF(OR(ISERROR(((IPMT(G533/'Mortgage 1 Variables'!E$43,1,'Mortgage 1 Info Calcs'!F$9*'Mortgage 1 Variables'!E$43,-J533+Q533+'Mortgage 1 Info Calcs'!F$24,IF('Mortgage 1 Info Calcs'!F$5="Interest Only",-J533+Q533+'Mortgage 1 Info Calcs'!F$24,0))))),(((IPMT(G533/'Mortgage 1 Variables'!E$43,1,'Mortgage 1 Info Calcs'!F$9*'Mortgage 1 Variables'!E$43,-J$12,-J$12)))=0)),0,((IPMT(G533/'Mortgage 1 Variables'!E$43,1,'Mortgage 1 Info Calcs'!F$9*'Mortgage 1 Variables'!E$43,-J533+Q533+'Mortgage 1 Info Calcs'!F$24,IF('Mortgage 1 Info Calcs'!F$5="Interest Only",-J533+Q533+'Mortgage 1 Info Calcs'!F$24,0)))))</f>
        <v>0</v>
      </c>
      <c r="J533" t="str">
        <f>IF(Y532&gt;0,IF(ISTEXT('Mortgage 1 Info Calcs'!K$4),"0",IF(ISTEXT(Y532),Y532,Y532+(IF(ISTEXT(K533),0,K533)))),0)</f>
        <v/>
      </c>
      <c r="K533">
        <f>IF(ISBLANK('Mortgage 1 Monthly Table'!L533),0,'Mortgage 1 Monthly Table'!L533)</f>
        <v>0</v>
      </c>
      <c r="L533" t="e">
        <f>IF(ISBLANK('Mortgage 1 Monthly Table'!N533),IF('Mortgage 1 Info Calcs'!F$13="Calculated",IF('Mortgage 1 Info Calcs'!F$22="Keep Same",IF('Mortgage 1 Info Calcs'!F$5="Interest Only",IF(OR(I533&gt;L532,J533=""),I533,IF(J533&lt;L532,IF(J533&lt;L532,J533+I533,IF(L532+M532&gt;J533,L532+I533,L532)),IF(L532+M532&gt;J533,L532+I533,L532))),IF(H533&gt;L532,H533,IF(J533&gt;L532,IF(L532+M532&gt;J533,L532+I533,L532),J533+S533))),IF('Mortgage 1 Info Calcs'!F$5="Interest Only",'Mortgage 1 Monthly Calcs'!I533,'Mortgage 1 Monthly Calcs'!H533)),'Mortgage 1 Monthly Calcs'!L532),'Mortgage 1 Monthly Table'!N533)</f>
        <v>#VALUE!</v>
      </c>
      <c r="M533" t="str">
        <f>IF(ISBLANK('Mortgage 1 Monthly Table'!P533),IF(N532&gt;J533,IF(J533&gt;L532,J533-L532,0),IF(OR(OR(Y532&lt;0,ISTEXT(Y532)),ISTEXT('Mortgage 1 Info Calcs'!$K$4)),"",'Mortgage 1 Info Calcs'!F$21)),'Mortgage 1 Monthly Table'!P533)</f>
        <v/>
      </c>
      <c r="N533" t="str">
        <f t="shared" si="44"/>
        <v/>
      </c>
      <c r="O533" t="str">
        <f>IF(OR(OR(Y532&lt;0,ISTEXT(Y532)),ISTEXT('Mortgage 1 Info Calcs'!$K$4)),"",(O532+M533))</f>
        <v/>
      </c>
      <c r="P533">
        <f>IF(ISBLANK('Mortgage 1 Monthly Table'!T533),IF(ISTEXT(J533),0,IF(OR(Y532&lt;Q532,AND(Y532&lt;0,NOT(ISTEXT(Y532))),ISTEXT('Mortgage 1 Info Calcs'!$K$4)),IF(-Y532&gt;P532,-Y532,Y532-Q532),IF(J533="",0,'Mortgage 1 Info Calcs'!F$26))),'Mortgage 1 Monthly Table'!T533)</f>
        <v>0</v>
      </c>
      <c r="Q533" t="str">
        <f>IF(OR(OR(Y532&lt;0,ISTEXT(Y532)),ISTEXT('Mortgage 1 Info Calcs'!$K$4)),"",IF(O533&lt;0,Q532,(Q532+P533)))</f>
        <v/>
      </c>
      <c r="R533" t="str">
        <f>IF(OR(ISERROR(L533-S533),ISTEXT('Mortgage 1 Info Calcs'!$K$4)),"",L533-S533+M533)</f>
        <v/>
      </c>
      <c r="S533">
        <f>IF(OR(IF(ISERROR(ROUND((J533-Q533-'Mortgage 1 Info Calcs'!F$24)*(G533/12),2)),0,(J533-O533-Q533-'Mortgage 1 Info Calcs'!F$24)*(G533/12)),,,ISTEXT('Mortgage 1 Info Calcs'!K$4)),IF(((J533-Q533-'Mortgage 1 Info Calcs'!F$24)*(G533/12))&gt;0,((J533-Q533-'Mortgage 1 Info Calcs'!F$24)*(G533/12)),0),0)</f>
        <v>0</v>
      </c>
      <c r="T533" t="str">
        <f>IF(OR(ISERROR(SUM(R$12:R533)),(ISTEXT(T532)),(T532=(SUM(R$12:R533)))),"",SUM(R$12:R533))</f>
        <v/>
      </c>
      <c r="U533">
        <f>SUM(S$12:S533)</f>
        <v>93290.420445652606</v>
      </c>
      <c r="V533" t="e">
        <f>IF(ISBLANK('Mortgage 1 Info Calcs'!F$28),"",IF((O533+Q533)&gt;0,((O533+Q533)*G533/12)-((O533+Q533)*(('Mortgage 1 Info Calcs'!F$28)-('Mortgage 1 Info Calcs'!F$28*'Mortgage 1 Info Calcs'!G$29))/12),""))</f>
        <v>#VALUE!</v>
      </c>
      <c r="W533" t="e">
        <f>IF(ISTEXT(V533),"",SUM(V$12:V533))</f>
        <v>#VALUE!</v>
      </c>
      <c r="X533" t="str">
        <f>IF(OR(J533=Q533,ISTEXT(Y532),ISTEXT('Mortgage 1 Info Calcs'!$F$17)),"",IF(('Mortgage 1 Info Calcs'!F$18*12)&gt;C532+1,IF(C532='Mortgage 1 Info Calcs'!F$18*12,0,'Mortgage 1 Info Calcs'!F$19+Y533*('Mortgage 1 Info Calcs'!F$17)),'Mortgage 1 Info Calcs'!F$19))</f>
        <v/>
      </c>
      <c r="Y533" t="str">
        <f>IF(OR(ISERROR(J533-R533-M533),IF(ISERROR((J533-R533-M533)=0),"True",(J533-R533-M533)=0),ISTEXT('Mortgage 1 Info Calcs'!$K$4)),"",IF((J533&gt;(L533+M533)),(FV((G533/'Mortgage 1 Variables'!E$43),1,(L533+M533),-J533+Q533+'Mortgage 1 Info Calcs'!F$24,0))+Q533+'Mortgage 1 Info Calcs'!F$24+IF(I533&gt;0,0,-I533),""))</f>
        <v/>
      </c>
      <c r="Z533" s="67" t="e">
        <f>IF((FV(IF(G533=0,'Mortgage 1 Info Calcs'!F$8,G533)/12,1,PMT(IF(G533=0,'Mortgage 1 Info Calcs'!F$8,G533)/12,('Mortgage 1 Info Calcs'!F$9*12)-C532,-Z532,0),-Z532,0))&gt;0,(FV(IF(G533=0,'Mortgage 1 Info Calcs'!F$8,G533)/12,1,PMT(IF(G533=0,'Mortgage 1 Info Calcs'!F$8,G533)/12,('Mortgage 1 Info Calcs'!F$9*12)-C532,-Z532,0),-Z532,0)),0)</f>
        <v>#NUM!</v>
      </c>
      <c r="AA533" s="67" t="e">
        <f>IF(Z533&lt;=0,0,(IPMT(IF(G533=0,'Mortgage 1 Info Calcs'!F$8,G533)/12,1,('Mortgage 1 Info Calcs'!F$9*12)-C532,-Z532,0)))</f>
        <v>#NUM!</v>
      </c>
      <c r="AB533" s="67">
        <f>IF(C533&lt;('Mortgage 1 Info Calcs'!F$9*12),SUM(AA$12:AA533),0)</f>
        <v>0</v>
      </c>
      <c r="AC533" s="14">
        <v>522</v>
      </c>
      <c r="AD533" s="174">
        <f t="shared" si="45"/>
        <v>43.5</v>
      </c>
      <c r="AE533" s="174" t="str">
        <f>IF(Y533="","",IF(J$12+X533='Mortgage 2 Monthly calcs'!J$12+'Mortgage 2 Monthly calcs'!V533,"",IF(J$12+X533&gt;'Mortgage 2 Monthly calcs'!J$12+'Mortgage 2 Monthly calcs'!V533,IF(Y533+X533+'Mortgage 1 Info Calcs'!F$15&gt;'Mortgage 2 Monthly calcs'!W533+'Mortgage 2 Monthly calcs'!V533,"",C533),IF(Y533+X533&lt;'Mortgage 2 Monthly calcs'!W533+'Mortgage 2 Monthly calcs'!V533,"",C533))))</f>
        <v/>
      </c>
      <c r="AG533" s="16"/>
      <c r="AH533" s="16"/>
      <c r="AI533" s="15"/>
    </row>
    <row r="534" spans="2:35" ht="11.25" customHeight="1" x14ac:dyDescent="0.25">
      <c r="B534">
        <f t="shared" si="43"/>
        <v>43.583333333333336</v>
      </c>
      <c r="C534">
        <v>523</v>
      </c>
      <c r="D534" t="str">
        <f>IF(J1302=1,F523+1,"")</f>
        <v/>
      </c>
      <c r="E534" t="str">
        <f t="shared" si="42"/>
        <v/>
      </c>
      <c r="F534" t="str">
        <f>VLOOKUP('Mortgage 1 Variables'!D$14,'Mortgage 1 Variables'!B$8:C$19,2)</f>
        <v>May</v>
      </c>
      <c r="G534">
        <f>IF(ISBLANK('Mortgage 1 Monthly Table'!G534),IF(OR(J534=Q534,ISTEXT(Y533),ISTEXT('Mortgage 1 Info Calcs'!$K$4)),0,IF(('Mortgage 1 Info Calcs'!F$7*12)&gt;C533,G533,IF(C533='Mortgage 1 Info Calcs'!F$7*12,'Mortgage 1 Info Calcs'!F$8,G533))),'Mortgage 1 Monthly Table'!G534)</f>
        <v>0</v>
      </c>
      <c r="H534" t="e">
        <f>((PMT(G534/'Mortgage 1 Variables'!E$43,('Mortgage 1 Info Calcs'!F$9*'Mortgage 1 Variables'!E$43)-C533,-J534,0)))</f>
        <v>#VALUE!</v>
      </c>
      <c r="I534">
        <f>IF(OR(ISERROR(((IPMT(G534/'Mortgage 1 Variables'!E$43,1,'Mortgage 1 Info Calcs'!F$9*'Mortgage 1 Variables'!E$43,-J534+Q534+'Mortgage 1 Info Calcs'!F$24,IF('Mortgage 1 Info Calcs'!F$5="Interest Only",-J534+Q534+'Mortgage 1 Info Calcs'!F$24,0))))),(((IPMT(G534/'Mortgage 1 Variables'!E$43,1,'Mortgage 1 Info Calcs'!F$9*'Mortgage 1 Variables'!E$43,-J$12,-J$12)))=0)),0,((IPMT(G534/'Mortgage 1 Variables'!E$43,1,'Mortgage 1 Info Calcs'!F$9*'Mortgage 1 Variables'!E$43,-J534+Q534+'Mortgage 1 Info Calcs'!F$24,IF('Mortgage 1 Info Calcs'!F$5="Interest Only",-J534+Q534+'Mortgage 1 Info Calcs'!F$24,0)))))</f>
        <v>0</v>
      </c>
      <c r="J534" t="str">
        <f>IF(Y533&gt;0,IF(ISTEXT('Mortgage 1 Info Calcs'!K$4),"0",IF(ISTEXT(Y533),Y533,Y533+(IF(ISTEXT(K534),0,K534)))),0)</f>
        <v/>
      </c>
      <c r="K534">
        <f>IF(ISBLANK('Mortgage 1 Monthly Table'!L534),0,'Mortgage 1 Monthly Table'!L534)</f>
        <v>0</v>
      </c>
      <c r="L534" t="e">
        <f>IF(ISBLANK('Mortgage 1 Monthly Table'!N534),IF('Mortgage 1 Info Calcs'!F$13="Calculated",IF('Mortgage 1 Info Calcs'!F$22="Keep Same",IF('Mortgage 1 Info Calcs'!F$5="Interest Only",IF(OR(I534&gt;L533,J534=""),I534,IF(J534&lt;L533,IF(J534&lt;L533,J534+I534,IF(L533+M533&gt;J534,L533+I534,L533)),IF(L533+M533&gt;J534,L533+I534,L533))),IF(H534&gt;L533,H534,IF(J534&gt;L533,IF(L533+M533&gt;J534,L533+I534,L533),J534+S534))),IF('Mortgage 1 Info Calcs'!F$5="Interest Only",'Mortgage 1 Monthly Calcs'!I534,'Mortgage 1 Monthly Calcs'!H534)),'Mortgage 1 Monthly Calcs'!L533),'Mortgage 1 Monthly Table'!N534)</f>
        <v>#VALUE!</v>
      </c>
      <c r="M534" t="str">
        <f>IF(ISBLANK('Mortgage 1 Monthly Table'!P534),IF(N533&gt;J534,IF(J534&gt;L533,J534-L533,0),IF(OR(OR(Y533&lt;0,ISTEXT(Y533)),ISTEXT('Mortgage 1 Info Calcs'!$K$4)),"",'Mortgage 1 Info Calcs'!F$21)),'Mortgage 1 Monthly Table'!P534)</f>
        <v/>
      </c>
      <c r="N534" t="str">
        <f t="shared" si="44"/>
        <v/>
      </c>
      <c r="O534" t="str">
        <f>IF(OR(OR(Y533&lt;0,ISTEXT(Y533)),ISTEXT('Mortgage 1 Info Calcs'!$K$4)),"",(O533+M534))</f>
        <v/>
      </c>
      <c r="P534">
        <f>IF(ISBLANK('Mortgage 1 Monthly Table'!T534),IF(ISTEXT(J534),0,IF(OR(Y533&lt;Q533,AND(Y533&lt;0,NOT(ISTEXT(Y533))),ISTEXT('Mortgage 1 Info Calcs'!$K$4)),IF(-Y533&gt;P533,-Y533,Y533-Q533),IF(J534="",0,'Mortgage 1 Info Calcs'!F$26))),'Mortgage 1 Monthly Table'!T534)</f>
        <v>0</v>
      </c>
      <c r="Q534" t="str">
        <f>IF(OR(OR(Y533&lt;0,ISTEXT(Y533)),ISTEXT('Mortgage 1 Info Calcs'!$K$4)),"",IF(O534&lt;0,Q533,(Q533+P534)))</f>
        <v/>
      </c>
      <c r="R534" t="str">
        <f>IF(OR(ISERROR(L534-S534),ISTEXT('Mortgage 1 Info Calcs'!$K$4)),"",L534-S534+M534)</f>
        <v/>
      </c>
      <c r="S534">
        <f>IF(OR(IF(ISERROR(ROUND((J534-Q534-'Mortgage 1 Info Calcs'!F$24)*(G534/12),2)),0,(J534-O534-Q534-'Mortgage 1 Info Calcs'!F$24)*(G534/12)),,,ISTEXT('Mortgage 1 Info Calcs'!K$4)),IF(((J534-Q534-'Mortgage 1 Info Calcs'!F$24)*(G534/12))&gt;0,((J534-Q534-'Mortgage 1 Info Calcs'!F$24)*(G534/12)),0),0)</f>
        <v>0</v>
      </c>
      <c r="T534" t="str">
        <f>IF(OR(ISERROR(SUM(R$12:R534)),(ISTEXT(T533)),(T533=(SUM(R$12:R534)))),"",SUM(R$12:R534))</f>
        <v/>
      </c>
      <c r="U534">
        <f>SUM(S$12:S534)</f>
        <v>93290.420445652606</v>
      </c>
      <c r="V534" t="e">
        <f>IF(ISBLANK('Mortgage 1 Info Calcs'!F$28),"",IF((O534+Q534)&gt;0,((O534+Q534)*G534/12)-((O534+Q534)*(('Mortgage 1 Info Calcs'!F$28)-('Mortgage 1 Info Calcs'!F$28*'Mortgage 1 Info Calcs'!G$29))/12),""))</f>
        <v>#VALUE!</v>
      </c>
      <c r="W534" t="e">
        <f>IF(ISTEXT(V534),"",SUM(V$12:V534))</f>
        <v>#VALUE!</v>
      </c>
      <c r="X534" t="str">
        <f>IF(OR(J534=Q534,ISTEXT(Y533),ISTEXT('Mortgage 1 Info Calcs'!$F$17)),"",IF(('Mortgage 1 Info Calcs'!F$18*12)&gt;C533+1,IF(C533='Mortgage 1 Info Calcs'!F$18*12,0,'Mortgage 1 Info Calcs'!F$19+Y534*('Mortgage 1 Info Calcs'!F$17)),'Mortgage 1 Info Calcs'!F$19))</f>
        <v/>
      </c>
      <c r="Y534" t="str">
        <f>IF(OR(ISERROR(J534-R534-M534),IF(ISERROR((J534-R534-M534)=0),"True",(J534-R534-M534)=0),ISTEXT('Mortgage 1 Info Calcs'!$K$4)),"",IF((J534&gt;(L534+M534)),(FV((G534/'Mortgage 1 Variables'!E$43),1,(L534+M534),-J534+Q534+'Mortgage 1 Info Calcs'!F$24,0))+Q534+'Mortgage 1 Info Calcs'!F$24+IF(I534&gt;0,0,-I534),""))</f>
        <v/>
      </c>
      <c r="Z534" s="67" t="e">
        <f>IF((FV(IF(G534=0,'Mortgage 1 Info Calcs'!F$8,G534)/12,1,PMT(IF(G534=0,'Mortgage 1 Info Calcs'!F$8,G534)/12,('Mortgage 1 Info Calcs'!F$9*12)-C533,-Z533,0),-Z533,0))&gt;0,(FV(IF(G534=0,'Mortgage 1 Info Calcs'!F$8,G534)/12,1,PMT(IF(G534=0,'Mortgage 1 Info Calcs'!F$8,G534)/12,('Mortgage 1 Info Calcs'!F$9*12)-C533,-Z533,0),-Z533,0)),0)</f>
        <v>#NUM!</v>
      </c>
      <c r="AA534" s="67" t="e">
        <f>IF(Z534&lt;=0,0,(IPMT(IF(G534=0,'Mortgage 1 Info Calcs'!F$8,G534)/12,1,('Mortgage 1 Info Calcs'!F$9*12)-C533,-Z533,0)))</f>
        <v>#NUM!</v>
      </c>
      <c r="AB534" s="67">
        <f>IF(C534&lt;('Mortgage 1 Info Calcs'!F$9*12),SUM(AA$12:AA534),0)</f>
        <v>0</v>
      </c>
      <c r="AC534" s="14">
        <v>523</v>
      </c>
      <c r="AD534" s="174">
        <f t="shared" si="45"/>
        <v>43.583333333333336</v>
      </c>
      <c r="AE534" s="174" t="str">
        <f>IF(Y534="","",IF(J$12+X534='Mortgage 2 Monthly calcs'!J$12+'Mortgage 2 Monthly calcs'!V534,"",IF(J$12+X534&gt;'Mortgage 2 Monthly calcs'!J$12+'Mortgage 2 Monthly calcs'!V534,IF(Y534+X534+'Mortgage 1 Info Calcs'!F$15&gt;'Mortgage 2 Monthly calcs'!W534+'Mortgage 2 Monthly calcs'!V534,"",C534),IF(Y534+X534&lt;'Mortgage 2 Monthly calcs'!W534+'Mortgage 2 Monthly calcs'!V534,"",C534))))</f>
        <v/>
      </c>
      <c r="AG534" s="16"/>
      <c r="AH534" s="16"/>
      <c r="AI534" s="15"/>
    </row>
    <row r="535" spans="2:35" ht="11.25" customHeight="1" x14ac:dyDescent="0.25">
      <c r="B535">
        <f t="shared" si="43"/>
        <v>43.666666666666664</v>
      </c>
      <c r="C535">
        <v>524</v>
      </c>
      <c r="D535" t="str">
        <f>IF(J1303=1,F523+1,"")</f>
        <v/>
      </c>
      <c r="E535" t="str">
        <f t="shared" si="42"/>
        <v/>
      </c>
      <c r="F535" t="str">
        <f>VLOOKUP('Mortgage 1 Variables'!D$15,'Mortgage 1 Variables'!B$8:C$19,2)</f>
        <v>Jun</v>
      </c>
      <c r="G535">
        <f>IF(ISBLANK('Mortgage 1 Monthly Table'!G535),IF(OR(J535=Q535,ISTEXT(Y534),ISTEXT('Mortgage 1 Info Calcs'!$K$4)),0,IF(('Mortgage 1 Info Calcs'!F$7*12)&gt;C534,G534,IF(C534='Mortgage 1 Info Calcs'!F$7*12,'Mortgage 1 Info Calcs'!F$8,G534))),'Mortgage 1 Monthly Table'!G535)</f>
        <v>0</v>
      </c>
      <c r="H535" t="e">
        <f>((PMT(G535/'Mortgage 1 Variables'!E$43,('Mortgage 1 Info Calcs'!F$9*'Mortgage 1 Variables'!E$43)-C534,-J535,0)))</f>
        <v>#VALUE!</v>
      </c>
      <c r="I535">
        <f>IF(OR(ISERROR(((IPMT(G535/'Mortgage 1 Variables'!E$43,1,'Mortgage 1 Info Calcs'!F$9*'Mortgage 1 Variables'!E$43,-J535+Q535+'Mortgage 1 Info Calcs'!F$24,IF('Mortgage 1 Info Calcs'!F$5="Interest Only",-J535+Q535+'Mortgage 1 Info Calcs'!F$24,0))))),(((IPMT(G535/'Mortgage 1 Variables'!E$43,1,'Mortgage 1 Info Calcs'!F$9*'Mortgage 1 Variables'!E$43,-J$12,-J$12)))=0)),0,((IPMT(G535/'Mortgage 1 Variables'!E$43,1,'Mortgage 1 Info Calcs'!F$9*'Mortgage 1 Variables'!E$43,-J535+Q535+'Mortgage 1 Info Calcs'!F$24,IF('Mortgage 1 Info Calcs'!F$5="Interest Only",-J535+Q535+'Mortgage 1 Info Calcs'!F$24,0)))))</f>
        <v>0</v>
      </c>
      <c r="J535" t="str">
        <f>IF(Y534&gt;0,IF(ISTEXT('Mortgage 1 Info Calcs'!K$4),"0",IF(ISTEXT(Y534),Y534,Y534+(IF(ISTEXT(K535),0,K535)))),0)</f>
        <v/>
      </c>
      <c r="K535">
        <f>IF(ISBLANK('Mortgage 1 Monthly Table'!L535),0,'Mortgage 1 Monthly Table'!L535)</f>
        <v>0</v>
      </c>
      <c r="L535" t="e">
        <f>IF(ISBLANK('Mortgage 1 Monthly Table'!N535),IF('Mortgage 1 Info Calcs'!F$13="Calculated",IF('Mortgage 1 Info Calcs'!F$22="Keep Same",IF('Mortgage 1 Info Calcs'!F$5="Interest Only",IF(OR(I535&gt;L534,J535=""),I535,IF(J535&lt;L534,IF(J535&lt;L534,J535+I535,IF(L534+M534&gt;J535,L534+I535,L534)),IF(L534+M534&gt;J535,L534+I535,L534))),IF(H535&gt;L534,H535,IF(J535&gt;L534,IF(L534+M534&gt;J535,L534+I535,L534),J535+S535))),IF('Mortgage 1 Info Calcs'!F$5="Interest Only",'Mortgage 1 Monthly Calcs'!I535,'Mortgage 1 Monthly Calcs'!H535)),'Mortgage 1 Monthly Calcs'!L534),'Mortgage 1 Monthly Table'!N535)</f>
        <v>#VALUE!</v>
      </c>
      <c r="M535" t="str">
        <f>IF(ISBLANK('Mortgage 1 Monthly Table'!P535),IF(N534&gt;J535,IF(J535&gt;L534,J535-L534,0),IF(OR(OR(Y534&lt;0,ISTEXT(Y534)),ISTEXT('Mortgage 1 Info Calcs'!$K$4)),"",'Mortgage 1 Info Calcs'!F$21)),'Mortgage 1 Monthly Table'!P535)</f>
        <v/>
      </c>
      <c r="N535" t="str">
        <f t="shared" si="44"/>
        <v/>
      </c>
      <c r="O535" t="str">
        <f>IF(OR(OR(Y534&lt;0,ISTEXT(Y534)),ISTEXT('Mortgage 1 Info Calcs'!$K$4)),"",(O534+M535))</f>
        <v/>
      </c>
      <c r="P535">
        <f>IF(ISBLANK('Mortgage 1 Monthly Table'!T535),IF(ISTEXT(J535),0,IF(OR(Y534&lt;Q534,AND(Y534&lt;0,NOT(ISTEXT(Y534))),ISTEXT('Mortgage 1 Info Calcs'!$K$4)),IF(-Y534&gt;P534,-Y534,Y534-Q534),IF(J535="",0,'Mortgage 1 Info Calcs'!F$26))),'Mortgage 1 Monthly Table'!T535)</f>
        <v>0</v>
      </c>
      <c r="Q535" t="str">
        <f>IF(OR(OR(Y534&lt;0,ISTEXT(Y534)),ISTEXT('Mortgage 1 Info Calcs'!$K$4)),"",IF(O535&lt;0,Q534,(Q534+P535)))</f>
        <v/>
      </c>
      <c r="R535" t="str">
        <f>IF(OR(ISERROR(L535-S535),ISTEXT('Mortgage 1 Info Calcs'!$K$4)),"",L535-S535+M535)</f>
        <v/>
      </c>
      <c r="S535">
        <f>IF(OR(IF(ISERROR(ROUND((J535-Q535-'Mortgage 1 Info Calcs'!F$24)*(G535/12),2)),0,(J535-O535-Q535-'Mortgage 1 Info Calcs'!F$24)*(G535/12)),,,ISTEXT('Mortgage 1 Info Calcs'!K$4)),IF(((J535-Q535-'Mortgage 1 Info Calcs'!F$24)*(G535/12))&gt;0,((J535-Q535-'Mortgage 1 Info Calcs'!F$24)*(G535/12)),0),0)</f>
        <v>0</v>
      </c>
      <c r="T535" t="str">
        <f>IF(OR(ISERROR(SUM(R$12:R535)),(ISTEXT(T534)),(T534=(SUM(R$12:R535)))),"",SUM(R$12:R535))</f>
        <v/>
      </c>
      <c r="U535">
        <f>SUM(S$12:S535)</f>
        <v>93290.420445652606</v>
      </c>
      <c r="V535" t="e">
        <f>IF(ISBLANK('Mortgage 1 Info Calcs'!F$28),"",IF((O535+Q535)&gt;0,((O535+Q535)*G535/12)-((O535+Q535)*(('Mortgage 1 Info Calcs'!F$28)-('Mortgage 1 Info Calcs'!F$28*'Mortgage 1 Info Calcs'!G$29))/12),""))</f>
        <v>#VALUE!</v>
      </c>
      <c r="W535" t="e">
        <f>IF(ISTEXT(V535),"",SUM(V$12:V535))</f>
        <v>#VALUE!</v>
      </c>
      <c r="X535" t="str">
        <f>IF(OR(J535=Q535,ISTEXT(Y534),ISTEXT('Mortgage 1 Info Calcs'!$F$17)),"",IF(('Mortgage 1 Info Calcs'!F$18*12)&gt;C534+1,IF(C534='Mortgage 1 Info Calcs'!F$18*12,0,'Mortgage 1 Info Calcs'!F$19+Y535*('Mortgage 1 Info Calcs'!F$17)),'Mortgage 1 Info Calcs'!F$19))</f>
        <v/>
      </c>
      <c r="Y535" t="str">
        <f>IF(OR(ISERROR(J535-R535-M535),IF(ISERROR((J535-R535-M535)=0),"True",(J535-R535-M535)=0),ISTEXT('Mortgage 1 Info Calcs'!$K$4)),"",IF((J535&gt;(L535+M535)),(FV((G535/'Mortgage 1 Variables'!E$43),1,(L535+M535),-J535+Q535+'Mortgage 1 Info Calcs'!F$24,0))+Q535+'Mortgage 1 Info Calcs'!F$24+IF(I535&gt;0,0,-I535),""))</f>
        <v/>
      </c>
      <c r="Z535" s="67" t="e">
        <f>IF((FV(IF(G535=0,'Mortgage 1 Info Calcs'!F$8,G535)/12,1,PMT(IF(G535=0,'Mortgage 1 Info Calcs'!F$8,G535)/12,('Mortgage 1 Info Calcs'!F$9*12)-C534,-Z534,0),-Z534,0))&gt;0,(FV(IF(G535=0,'Mortgage 1 Info Calcs'!F$8,G535)/12,1,PMT(IF(G535=0,'Mortgage 1 Info Calcs'!F$8,G535)/12,('Mortgage 1 Info Calcs'!F$9*12)-C534,-Z534,0),-Z534,0)),0)</f>
        <v>#NUM!</v>
      </c>
      <c r="AA535" s="67" t="e">
        <f>IF(Z535&lt;=0,0,(IPMT(IF(G535=0,'Mortgage 1 Info Calcs'!F$8,G535)/12,1,('Mortgage 1 Info Calcs'!F$9*12)-C534,-Z534,0)))</f>
        <v>#NUM!</v>
      </c>
      <c r="AB535" s="67">
        <f>IF(C535&lt;('Mortgage 1 Info Calcs'!F$9*12),SUM(AA$12:AA535),0)</f>
        <v>0</v>
      </c>
      <c r="AC535" s="14">
        <v>524</v>
      </c>
      <c r="AD535" s="174">
        <f t="shared" si="45"/>
        <v>43.666666666666664</v>
      </c>
      <c r="AE535" s="174" t="str">
        <f>IF(Y535="","",IF(J$12+X535='Mortgage 2 Monthly calcs'!J$12+'Mortgage 2 Monthly calcs'!V535,"",IF(J$12+X535&gt;'Mortgage 2 Monthly calcs'!J$12+'Mortgage 2 Monthly calcs'!V535,IF(Y535+X535+'Mortgage 1 Info Calcs'!F$15&gt;'Mortgage 2 Monthly calcs'!W535+'Mortgage 2 Monthly calcs'!V535,"",C535),IF(Y535+X535&lt;'Mortgage 2 Monthly calcs'!W535+'Mortgage 2 Monthly calcs'!V535,"",C535))))</f>
        <v/>
      </c>
      <c r="AG535" s="16"/>
      <c r="AH535" s="16"/>
      <c r="AI535" s="15"/>
    </row>
    <row r="536" spans="2:35" ht="11.25" customHeight="1" x14ac:dyDescent="0.25">
      <c r="B536">
        <f t="shared" si="43"/>
        <v>43.75</v>
      </c>
      <c r="C536">
        <v>525</v>
      </c>
      <c r="D536" t="str">
        <f>IF(J1304=1,F523+1,"")</f>
        <v/>
      </c>
      <c r="E536" t="str">
        <f t="shared" si="42"/>
        <v/>
      </c>
      <c r="F536" t="str">
        <f>VLOOKUP('Mortgage 1 Variables'!D$16,'Mortgage 1 Variables'!B$8:C$19,2)</f>
        <v>Jul</v>
      </c>
      <c r="G536">
        <f>IF(ISBLANK('Mortgage 1 Monthly Table'!G536),IF(OR(J536=Q536,ISTEXT(Y535),ISTEXT('Mortgage 1 Info Calcs'!$K$4)),0,IF(('Mortgage 1 Info Calcs'!F$7*12)&gt;C535,G535,IF(C535='Mortgage 1 Info Calcs'!F$7*12,'Mortgage 1 Info Calcs'!F$8,G535))),'Mortgage 1 Monthly Table'!G536)</f>
        <v>0</v>
      </c>
      <c r="H536" t="e">
        <f>((PMT(G536/'Mortgage 1 Variables'!E$43,('Mortgage 1 Info Calcs'!F$9*'Mortgage 1 Variables'!E$43)-C535,-J536,0)))</f>
        <v>#VALUE!</v>
      </c>
      <c r="I536">
        <f>IF(OR(ISERROR(((IPMT(G536/'Mortgage 1 Variables'!E$43,1,'Mortgage 1 Info Calcs'!F$9*'Mortgage 1 Variables'!E$43,-J536+Q536+'Mortgage 1 Info Calcs'!F$24,IF('Mortgage 1 Info Calcs'!F$5="Interest Only",-J536+Q536+'Mortgage 1 Info Calcs'!F$24,0))))),(((IPMT(G536/'Mortgage 1 Variables'!E$43,1,'Mortgage 1 Info Calcs'!F$9*'Mortgage 1 Variables'!E$43,-J$12,-J$12)))=0)),0,((IPMT(G536/'Mortgage 1 Variables'!E$43,1,'Mortgage 1 Info Calcs'!F$9*'Mortgage 1 Variables'!E$43,-J536+Q536+'Mortgage 1 Info Calcs'!F$24,IF('Mortgage 1 Info Calcs'!F$5="Interest Only",-J536+Q536+'Mortgage 1 Info Calcs'!F$24,0)))))</f>
        <v>0</v>
      </c>
      <c r="J536" t="str">
        <f>IF(Y535&gt;0,IF(ISTEXT('Mortgage 1 Info Calcs'!K$4),"0",IF(ISTEXT(Y535),Y535,Y535+(IF(ISTEXT(K536),0,K536)))),0)</f>
        <v/>
      </c>
      <c r="K536">
        <f>IF(ISBLANK('Mortgage 1 Monthly Table'!L536),0,'Mortgage 1 Monthly Table'!L536)</f>
        <v>0</v>
      </c>
      <c r="L536" t="e">
        <f>IF(ISBLANK('Mortgage 1 Monthly Table'!N536),IF('Mortgage 1 Info Calcs'!F$13="Calculated",IF('Mortgage 1 Info Calcs'!F$22="Keep Same",IF('Mortgage 1 Info Calcs'!F$5="Interest Only",IF(OR(I536&gt;L535,J536=""),I536,IF(J536&lt;L535,IF(J536&lt;L535,J536+I536,IF(L535+M535&gt;J536,L535+I536,L535)),IF(L535+M535&gt;J536,L535+I536,L535))),IF(H536&gt;L535,H536,IF(J536&gt;L535,IF(L535+M535&gt;J536,L535+I536,L535),J536+S536))),IF('Mortgage 1 Info Calcs'!F$5="Interest Only",'Mortgage 1 Monthly Calcs'!I536,'Mortgage 1 Monthly Calcs'!H536)),'Mortgage 1 Monthly Calcs'!L535),'Mortgage 1 Monthly Table'!N536)</f>
        <v>#VALUE!</v>
      </c>
      <c r="M536" t="str">
        <f>IF(ISBLANK('Mortgage 1 Monthly Table'!P536),IF(N535&gt;J536,IF(J536&gt;L535,J536-L535,0),IF(OR(OR(Y535&lt;0,ISTEXT(Y535)),ISTEXT('Mortgage 1 Info Calcs'!$K$4)),"",'Mortgage 1 Info Calcs'!F$21)),'Mortgage 1 Monthly Table'!P536)</f>
        <v/>
      </c>
      <c r="N536" t="str">
        <f t="shared" si="44"/>
        <v/>
      </c>
      <c r="O536" t="str">
        <f>IF(OR(OR(Y535&lt;0,ISTEXT(Y535)),ISTEXT('Mortgage 1 Info Calcs'!$K$4)),"",(O535+M536))</f>
        <v/>
      </c>
      <c r="P536">
        <f>IF(ISBLANK('Mortgage 1 Monthly Table'!T536),IF(ISTEXT(J536),0,IF(OR(Y535&lt;Q535,AND(Y535&lt;0,NOT(ISTEXT(Y535))),ISTEXT('Mortgage 1 Info Calcs'!$K$4)),IF(-Y535&gt;P535,-Y535,Y535-Q535),IF(J536="",0,'Mortgage 1 Info Calcs'!F$26))),'Mortgage 1 Monthly Table'!T536)</f>
        <v>0</v>
      </c>
      <c r="Q536" t="str">
        <f>IF(OR(OR(Y535&lt;0,ISTEXT(Y535)),ISTEXT('Mortgage 1 Info Calcs'!$K$4)),"",IF(O536&lt;0,Q535,(Q535+P536)))</f>
        <v/>
      </c>
      <c r="R536" t="str">
        <f>IF(OR(ISERROR(L536-S536),ISTEXT('Mortgage 1 Info Calcs'!$K$4)),"",L536-S536+M536)</f>
        <v/>
      </c>
      <c r="S536">
        <f>IF(OR(IF(ISERROR(ROUND((J536-Q536-'Mortgage 1 Info Calcs'!F$24)*(G536/12),2)),0,(J536-O536-Q536-'Mortgage 1 Info Calcs'!F$24)*(G536/12)),,,ISTEXT('Mortgage 1 Info Calcs'!K$4)),IF(((J536-Q536-'Mortgage 1 Info Calcs'!F$24)*(G536/12))&gt;0,((J536-Q536-'Mortgage 1 Info Calcs'!F$24)*(G536/12)),0),0)</f>
        <v>0</v>
      </c>
      <c r="T536" t="str">
        <f>IF(OR(ISERROR(SUM(R$12:R536)),(ISTEXT(T535)),(T535=(SUM(R$12:R536)))),"",SUM(R$12:R536))</f>
        <v/>
      </c>
      <c r="U536">
        <f>SUM(S$12:S536)</f>
        <v>93290.420445652606</v>
      </c>
      <c r="V536" t="e">
        <f>IF(ISBLANK('Mortgage 1 Info Calcs'!F$28),"",IF((O536+Q536)&gt;0,((O536+Q536)*G536/12)-((O536+Q536)*(('Mortgage 1 Info Calcs'!F$28)-('Mortgage 1 Info Calcs'!F$28*'Mortgage 1 Info Calcs'!G$29))/12),""))</f>
        <v>#VALUE!</v>
      </c>
      <c r="W536" t="e">
        <f>IF(ISTEXT(V536),"",SUM(V$12:V536))</f>
        <v>#VALUE!</v>
      </c>
      <c r="X536" t="str">
        <f>IF(OR(J536=Q536,ISTEXT(Y535),ISTEXT('Mortgage 1 Info Calcs'!$F$17)),"",IF(('Mortgage 1 Info Calcs'!F$18*12)&gt;C535+1,IF(C535='Mortgage 1 Info Calcs'!F$18*12,0,'Mortgage 1 Info Calcs'!F$19+Y536*('Mortgage 1 Info Calcs'!F$17)),'Mortgage 1 Info Calcs'!F$19))</f>
        <v/>
      </c>
      <c r="Y536" t="str">
        <f>IF(OR(ISERROR(J536-R536-M536),IF(ISERROR((J536-R536-M536)=0),"True",(J536-R536-M536)=0),ISTEXT('Mortgage 1 Info Calcs'!$K$4)),"",IF((J536&gt;(L536+M536)),(FV((G536/'Mortgage 1 Variables'!E$43),1,(L536+M536),-J536+Q536+'Mortgage 1 Info Calcs'!F$24,0))+Q536+'Mortgage 1 Info Calcs'!F$24+IF(I536&gt;0,0,-I536),""))</f>
        <v/>
      </c>
      <c r="Z536" s="67" t="e">
        <f>IF((FV(IF(G536=0,'Mortgage 1 Info Calcs'!F$8,G536)/12,1,PMT(IF(G536=0,'Mortgage 1 Info Calcs'!F$8,G536)/12,('Mortgage 1 Info Calcs'!F$9*12)-C535,-Z535,0),-Z535,0))&gt;0,(FV(IF(G536=0,'Mortgage 1 Info Calcs'!F$8,G536)/12,1,PMT(IF(G536=0,'Mortgage 1 Info Calcs'!F$8,G536)/12,('Mortgage 1 Info Calcs'!F$9*12)-C535,-Z535,0),-Z535,0)),0)</f>
        <v>#NUM!</v>
      </c>
      <c r="AA536" s="67" t="e">
        <f>IF(Z536&lt;=0,0,(IPMT(IF(G536=0,'Mortgage 1 Info Calcs'!F$8,G536)/12,1,('Mortgage 1 Info Calcs'!F$9*12)-C535,-Z535,0)))</f>
        <v>#NUM!</v>
      </c>
      <c r="AB536" s="67">
        <f>IF(C536&lt;('Mortgage 1 Info Calcs'!F$9*12),SUM(AA$12:AA536),0)</f>
        <v>0</v>
      </c>
      <c r="AC536" s="14">
        <v>525</v>
      </c>
      <c r="AD536" s="174">
        <f t="shared" si="45"/>
        <v>43.75</v>
      </c>
      <c r="AE536" s="174" t="str">
        <f>IF(Y536="","",IF(J$12+X536='Mortgage 2 Monthly calcs'!J$12+'Mortgage 2 Monthly calcs'!V536,"",IF(J$12+X536&gt;'Mortgage 2 Monthly calcs'!J$12+'Mortgage 2 Monthly calcs'!V536,IF(Y536+X536+'Mortgage 1 Info Calcs'!F$15&gt;'Mortgage 2 Monthly calcs'!W536+'Mortgage 2 Monthly calcs'!V536,"",C536),IF(Y536+X536&lt;'Mortgage 2 Monthly calcs'!W536+'Mortgage 2 Monthly calcs'!V536,"",C536))))</f>
        <v/>
      </c>
      <c r="AG536" s="16"/>
      <c r="AH536" s="16"/>
      <c r="AI536" s="15"/>
    </row>
    <row r="537" spans="2:35" ht="11.25" customHeight="1" x14ac:dyDescent="0.25">
      <c r="B537">
        <f t="shared" si="43"/>
        <v>43.833333333333336</v>
      </c>
      <c r="C537">
        <v>526</v>
      </c>
      <c r="D537" t="str">
        <f>IF(J1305=1,F523+1,"")</f>
        <v/>
      </c>
      <c r="E537" t="str">
        <f t="shared" si="42"/>
        <v/>
      </c>
      <c r="F537" t="str">
        <f>VLOOKUP('Mortgage 1 Variables'!D$17,'Mortgage 1 Variables'!B$8:C$19,2)</f>
        <v>Aug</v>
      </c>
      <c r="G537">
        <f>IF(ISBLANK('Mortgage 1 Monthly Table'!G537),IF(OR(J537=Q537,ISTEXT(Y536),ISTEXT('Mortgage 1 Info Calcs'!$K$4)),0,IF(('Mortgage 1 Info Calcs'!F$7*12)&gt;C536,G536,IF(C536='Mortgage 1 Info Calcs'!F$7*12,'Mortgage 1 Info Calcs'!F$8,G536))),'Mortgage 1 Monthly Table'!G537)</f>
        <v>0</v>
      </c>
      <c r="H537" t="e">
        <f>((PMT(G537/'Mortgage 1 Variables'!E$43,('Mortgage 1 Info Calcs'!F$9*'Mortgage 1 Variables'!E$43)-C536,-J537,0)))</f>
        <v>#VALUE!</v>
      </c>
      <c r="I537">
        <f>IF(OR(ISERROR(((IPMT(G537/'Mortgage 1 Variables'!E$43,1,'Mortgage 1 Info Calcs'!F$9*'Mortgage 1 Variables'!E$43,-J537+Q537+'Mortgage 1 Info Calcs'!F$24,IF('Mortgage 1 Info Calcs'!F$5="Interest Only",-J537+Q537+'Mortgage 1 Info Calcs'!F$24,0))))),(((IPMT(G537/'Mortgage 1 Variables'!E$43,1,'Mortgage 1 Info Calcs'!F$9*'Mortgage 1 Variables'!E$43,-J$12,-J$12)))=0)),0,((IPMT(G537/'Mortgage 1 Variables'!E$43,1,'Mortgage 1 Info Calcs'!F$9*'Mortgage 1 Variables'!E$43,-J537+Q537+'Mortgage 1 Info Calcs'!F$24,IF('Mortgage 1 Info Calcs'!F$5="Interest Only",-J537+Q537+'Mortgage 1 Info Calcs'!F$24,0)))))</f>
        <v>0</v>
      </c>
      <c r="J537" t="str">
        <f>IF(Y536&gt;0,IF(ISTEXT('Mortgage 1 Info Calcs'!K$4),"0",IF(ISTEXT(Y536),Y536,Y536+(IF(ISTEXT(K537),0,K537)))),0)</f>
        <v/>
      </c>
      <c r="K537">
        <f>IF(ISBLANK('Mortgage 1 Monthly Table'!L537),0,'Mortgage 1 Monthly Table'!L537)</f>
        <v>0</v>
      </c>
      <c r="L537" t="e">
        <f>IF(ISBLANK('Mortgage 1 Monthly Table'!N537),IF('Mortgage 1 Info Calcs'!F$13="Calculated",IF('Mortgage 1 Info Calcs'!F$22="Keep Same",IF('Mortgage 1 Info Calcs'!F$5="Interest Only",IF(OR(I537&gt;L536,J537=""),I537,IF(J537&lt;L536,IF(J537&lt;L536,J537+I537,IF(L536+M536&gt;J537,L536+I537,L536)),IF(L536+M536&gt;J537,L536+I537,L536))),IF(H537&gt;L536,H537,IF(J537&gt;L536,IF(L536+M536&gt;J537,L536+I537,L536),J537+S537))),IF('Mortgage 1 Info Calcs'!F$5="Interest Only",'Mortgage 1 Monthly Calcs'!I537,'Mortgage 1 Monthly Calcs'!H537)),'Mortgage 1 Monthly Calcs'!L536),'Mortgage 1 Monthly Table'!N537)</f>
        <v>#VALUE!</v>
      </c>
      <c r="M537" t="str">
        <f>IF(ISBLANK('Mortgage 1 Monthly Table'!P537),IF(N536&gt;J537,IF(J537&gt;L536,J537-L536,0),IF(OR(OR(Y536&lt;0,ISTEXT(Y536)),ISTEXT('Mortgage 1 Info Calcs'!$K$4)),"",'Mortgage 1 Info Calcs'!F$21)),'Mortgage 1 Monthly Table'!P537)</f>
        <v/>
      </c>
      <c r="N537" t="str">
        <f t="shared" si="44"/>
        <v/>
      </c>
      <c r="O537" t="str">
        <f>IF(OR(OR(Y536&lt;0,ISTEXT(Y536)),ISTEXT('Mortgage 1 Info Calcs'!$K$4)),"",(O536+M537))</f>
        <v/>
      </c>
      <c r="P537">
        <f>IF(ISBLANK('Mortgage 1 Monthly Table'!T537),IF(ISTEXT(J537),0,IF(OR(Y536&lt;Q536,AND(Y536&lt;0,NOT(ISTEXT(Y536))),ISTEXT('Mortgage 1 Info Calcs'!$K$4)),IF(-Y536&gt;P536,-Y536,Y536-Q536),IF(J537="",0,'Mortgage 1 Info Calcs'!F$26))),'Mortgage 1 Monthly Table'!T537)</f>
        <v>0</v>
      </c>
      <c r="Q537" t="str">
        <f>IF(OR(OR(Y536&lt;0,ISTEXT(Y536)),ISTEXT('Mortgage 1 Info Calcs'!$K$4)),"",IF(O537&lt;0,Q536,(Q536+P537)))</f>
        <v/>
      </c>
      <c r="R537" t="str">
        <f>IF(OR(ISERROR(L537-S537),ISTEXT('Mortgage 1 Info Calcs'!$K$4)),"",L537-S537+M537)</f>
        <v/>
      </c>
      <c r="S537">
        <f>IF(OR(IF(ISERROR(ROUND((J537-Q537-'Mortgage 1 Info Calcs'!F$24)*(G537/12),2)),0,(J537-O537-Q537-'Mortgage 1 Info Calcs'!F$24)*(G537/12)),,,ISTEXT('Mortgage 1 Info Calcs'!K$4)),IF(((J537-Q537-'Mortgage 1 Info Calcs'!F$24)*(G537/12))&gt;0,((J537-Q537-'Mortgage 1 Info Calcs'!F$24)*(G537/12)),0),0)</f>
        <v>0</v>
      </c>
      <c r="T537" t="str">
        <f>IF(OR(ISERROR(SUM(R$12:R537)),(ISTEXT(T536)),(T536=(SUM(R$12:R537)))),"",SUM(R$12:R537))</f>
        <v/>
      </c>
      <c r="U537">
        <f>SUM(S$12:S537)</f>
        <v>93290.420445652606</v>
      </c>
      <c r="V537" t="e">
        <f>IF(ISBLANK('Mortgage 1 Info Calcs'!F$28),"",IF((O537+Q537)&gt;0,((O537+Q537)*G537/12)-((O537+Q537)*(('Mortgage 1 Info Calcs'!F$28)-('Mortgage 1 Info Calcs'!F$28*'Mortgage 1 Info Calcs'!G$29))/12),""))</f>
        <v>#VALUE!</v>
      </c>
      <c r="W537" t="e">
        <f>IF(ISTEXT(V537),"",SUM(V$12:V537))</f>
        <v>#VALUE!</v>
      </c>
      <c r="X537" t="str">
        <f>IF(OR(J537=Q537,ISTEXT(Y536),ISTEXT('Mortgage 1 Info Calcs'!$F$17)),"",IF(('Mortgage 1 Info Calcs'!F$18*12)&gt;C536+1,IF(C536='Mortgage 1 Info Calcs'!F$18*12,0,'Mortgage 1 Info Calcs'!F$19+Y537*('Mortgage 1 Info Calcs'!F$17)),'Mortgage 1 Info Calcs'!F$19))</f>
        <v/>
      </c>
      <c r="Y537" t="str">
        <f>IF(OR(ISERROR(J537-R537-M537),IF(ISERROR((J537-R537-M537)=0),"True",(J537-R537-M537)=0),ISTEXT('Mortgage 1 Info Calcs'!$K$4)),"",IF((J537&gt;(L537+M537)),(FV((G537/'Mortgage 1 Variables'!E$43),1,(L537+M537),-J537+Q537+'Mortgage 1 Info Calcs'!F$24,0))+Q537+'Mortgage 1 Info Calcs'!F$24+IF(I537&gt;0,0,-I537),""))</f>
        <v/>
      </c>
      <c r="Z537" s="67" t="e">
        <f>IF((FV(IF(G537=0,'Mortgage 1 Info Calcs'!F$8,G537)/12,1,PMT(IF(G537=0,'Mortgage 1 Info Calcs'!F$8,G537)/12,('Mortgage 1 Info Calcs'!F$9*12)-C536,-Z536,0),-Z536,0))&gt;0,(FV(IF(G537=0,'Mortgage 1 Info Calcs'!F$8,G537)/12,1,PMT(IF(G537=0,'Mortgage 1 Info Calcs'!F$8,G537)/12,('Mortgage 1 Info Calcs'!F$9*12)-C536,-Z536,0),-Z536,0)),0)</f>
        <v>#NUM!</v>
      </c>
      <c r="AA537" s="67" t="e">
        <f>IF(Z537&lt;=0,0,(IPMT(IF(G537=0,'Mortgage 1 Info Calcs'!F$8,G537)/12,1,('Mortgage 1 Info Calcs'!F$9*12)-C536,-Z536,0)))</f>
        <v>#NUM!</v>
      </c>
      <c r="AB537" s="67">
        <f>IF(C537&lt;('Mortgage 1 Info Calcs'!F$9*12),SUM(AA$12:AA537),0)</f>
        <v>0</v>
      </c>
      <c r="AC537" s="14">
        <v>526</v>
      </c>
      <c r="AD537" s="174">
        <f t="shared" si="45"/>
        <v>43.833333333333336</v>
      </c>
      <c r="AE537" s="174" t="str">
        <f>IF(Y537="","",IF(J$12+X537='Mortgage 2 Monthly calcs'!J$12+'Mortgage 2 Monthly calcs'!V537,"",IF(J$12+X537&gt;'Mortgage 2 Monthly calcs'!J$12+'Mortgage 2 Monthly calcs'!V537,IF(Y537+X537+'Mortgage 1 Info Calcs'!F$15&gt;'Mortgage 2 Monthly calcs'!W537+'Mortgage 2 Monthly calcs'!V537,"",C537),IF(Y537+X537&lt;'Mortgage 2 Monthly calcs'!W537+'Mortgage 2 Monthly calcs'!V537,"",C537))))</f>
        <v/>
      </c>
      <c r="AG537" s="16"/>
      <c r="AH537" s="16"/>
      <c r="AI537" s="15"/>
    </row>
    <row r="538" spans="2:35" ht="11.25" customHeight="1" x14ac:dyDescent="0.25">
      <c r="B538">
        <f t="shared" si="43"/>
        <v>43.916666666666664</v>
      </c>
      <c r="C538">
        <v>527</v>
      </c>
      <c r="D538" t="str">
        <f>IF(J1306=1,F523+1,"")</f>
        <v/>
      </c>
      <c r="E538" t="str">
        <f t="shared" si="42"/>
        <v/>
      </c>
      <c r="F538" t="str">
        <f>VLOOKUP('Mortgage 1 Variables'!D$18,'Mortgage 1 Variables'!B$8:C$19,2)</f>
        <v>Sep</v>
      </c>
      <c r="G538">
        <f>IF(ISBLANK('Mortgage 1 Monthly Table'!G538),IF(OR(J538=Q538,ISTEXT(Y537),ISTEXT('Mortgage 1 Info Calcs'!$K$4)),0,IF(('Mortgage 1 Info Calcs'!F$7*12)&gt;C537,G537,IF(C537='Mortgage 1 Info Calcs'!F$7*12,'Mortgage 1 Info Calcs'!F$8,G537))),'Mortgage 1 Monthly Table'!G538)</f>
        <v>0</v>
      </c>
      <c r="H538" t="e">
        <f>((PMT(G538/'Mortgage 1 Variables'!E$43,('Mortgage 1 Info Calcs'!F$9*'Mortgage 1 Variables'!E$43)-C537,-J538,0)))</f>
        <v>#VALUE!</v>
      </c>
      <c r="I538">
        <f>IF(OR(ISERROR(((IPMT(G538/'Mortgage 1 Variables'!E$43,1,'Mortgage 1 Info Calcs'!F$9*'Mortgage 1 Variables'!E$43,-J538+Q538+'Mortgage 1 Info Calcs'!F$24,IF('Mortgage 1 Info Calcs'!F$5="Interest Only",-J538+Q538+'Mortgage 1 Info Calcs'!F$24,0))))),(((IPMT(G538/'Mortgage 1 Variables'!E$43,1,'Mortgage 1 Info Calcs'!F$9*'Mortgage 1 Variables'!E$43,-J$12,-J$12)))=0)),0,((IPMT(G538/'Mortgage 1 Variables'!E$43,1,'Mortgage 1 Info Calcs'!F$9*'Mortgage 1 Variables'!E$43,-J538+Q538+'Mortgage 1 Info Calcs'!F$24,IF('Mortgage 1 Info Calcs'!F$5="Interest Only",-J538+Q538+'Mortgage 1 Info Calcs'!F$24,0)))))</f>
        <v>0</v>
      </c>
      <c r="J538" t="str">
        <f>IF(Y537&gt;0,IF(ISTEXT('Mortgage 1 Info Calcs'!K$4),"0",IF(ISTEXT(Y537),Y537,Y537+(IF(ISTEXT(K538),0,K538)))),0)</f>
        <v/>
      </c>
      <c r="K538">
        <f>IF(ISBLANK('Mortgage 1 Monthly Table'!L538),0,'Mortgage 1 Monthly Table'!L538)</f>
        <v>0</v>
      </c>
      <c r="L538" t="e">
        <f>IF(ISBLANK('Mortgage 1 Monthly Table'!N538),IF('Mortgage 1 Info Calcs'!F$13="Calculated",IF('Mortgage 1 Info Calcs'!F$22="Keep Same",IF('Mortgage 1 Info Calcs'!F$5="Interest Only",IF(OR(I538&gt;L537,J538=""),I538,IF(J538&lt;L537,IF(J538&lt;L537,J538+I538,IF(L537+M537&gt;J538,L537+I538,L537)),IF(L537+M537&gt;J538,L537+I538,L537))),IF(H538&gt;L537,H538,IF(J538&gt;L537,IF(L537+M537&gt;J538,L537+I538,L537),J538+S538))),IF('Mortgage 1 Info Calcs'!F$5="Interest Only",'Mortgage 1 Monthly Calcs'!I538,'Mortgage 1 Monthly Calcs'!H538)),'Mortgage 1 Monthly Calcs'!L537),'Mortgage 1 Monthly Table'!N538)</f>
        <v>#VALUE!</v>
      </c>
      <c r="M538" t="str">
        <f>IF(ISBLANK('Mortgage 1 Monthly Table'!P538),IF(N537&gt;J538,IF(J538&gt;L537,J538-L537,0),IF(OR(OR(Y537&lt;0,ISTEXT(Y537)),ISTEXT('Mortgage 1 Info Calcs'!$K$4)),"",'Mortgage 1 Info Calcs'!F$21)),'Mortgage 1 Monthly Table'!P538)</f>
        <v/>
      </c>
      <c r="N538" t="str">
        <f t="shared" si="44"/>
        <v/>
      </c>
      <c r="O538" t="str">
        <f>IF(OR(OR(Y537&lt;0,ISTEXT(Y537)),ISTEXT('Mortgage 1 Info Calcs'!$K$4)),"",(O537+M538))</f>
        <v/>
      </c>
      <c r="P538">
        <f>IF(ISBLANK('Mortgage 1 Monthly Table'!T538),IF(ISTEXT(J538),0,IF(OR(Y537&lt;Q537,AND(Y537&lt;0,NOT(ISTEXT(Y537))),ISTEXT('Mortgage 1 Info Calcs'!$K$4)),IF(-Y537&gt;P537,-Y537,Y537-Q537),IF(J538="",0,'Mortgage 1 Info Calcs'!F$26))),'Mortgage 1 Monthly Table'!T538)</f>
        <v>0</v>
      </c>
      <c r="Q538" t="str">
        <f>IF(OR(OR(Y537&lt;0,ISTEXT(Y537)),ISTEXT('Mortgage 1 Info Calcs'!$K$4)),"",IF(O538&lt;0,Q537,(Q537+P538)))</f>
        <v/>
      </c>
      <c r="R538" t="str">
        <f>IF(OR(ISERROR(L538-S538),ISTEXT('Mortgage 1 Info Calcs'!$K$4)),"",L538-S538+M538)</f>
        <v/>
      </c>
      <c r="S538">
        <f>IF(OR(IF(ISERROR(ROUND((J538-Q538-'Mortgage 1 Info Calcs'!F$24)*(G538/12),2)),0,(J538-O538-Q538-'Mortgage 1 Info Calcs'!F$24)*(G538/12)),,,ISTEXT('Mortgage 1 Info Calcs'!K$4)),IF(((J538-Q538-'Mortgage 1 Info Calcs'!F$24)*(G538/12))&gt;0,((J538-Q538-'Mortgage 1 Info Calcs'!F$24)*(G538/12)),0),0)</f>
        <v>0</v>
      </c>
      <c r="T538" t="str">
        <f>IF(OR(ISERROR(SUM(R$12:R538)),(ISTEXT(T537)),(T537=(SUM(R$12:R538)))),"",SUM(R$12:R538))</f>
        <v/>
      </c>
      <c r="U538">
        <f>SUM(S$12:S538)</f>
        <v>93290.420445652606</v>
      </c>
      <c r="V538" t="e">
        <f>IF(ISBLANK('Mortgage 1 Info Calcs'!F$28),"",IF((O538+Q538)&gt;0,((O538+Q538)*G538/12)-((O538+Q538)*(('Mortgage 1 Info Calcs'!F$28)-('Mortgage 1 Info Calcs'!F$28*'Mortgage 1 Info Calcs'!G$29))/12),""))</f>
        <v>#VALUE!</v>
      </c>
      <c r="W538" t="e">
        <f>IF(ISTEXT(V538),"",SUM(V$12:V538))</f>
        <v>#VALUE!</v>
      </c>
      <c r="X538" t="str">
        <f>IF(OR(J538=Q538,ISTEXT(Y537),ISTEXT('Mortgage 1 Info Calcs'!$F$17)),"",IF(('Mortgage 1 Info Calcs'!F$18*12)&gt;C537+1,IF(C537='Mortgage 1 Info Calcs'!F$18*12,0,'Mortgage 1 Info Calcs'!F$19+Y538*('Mortgage 1 Info Calcs'!F$17)),'Mortgage 1 Info Calcs'!F$19))</f>
        <v/>
      </c>
      <c r="Y538" t="str">
        <f>IF(OR(ISERROR(J538-R538-M538),IF(ISERROR((J538-R538-M538)=0),"True",(J538-R538-M538)=0),ISTEXT('Mortgage 1 Info Calcs'!$K$4)),"",IF((J538&gt;(L538+M538)),(FV((G538/'Mortgage 1 Variables'!E$43),1,(L538+M538),-J538+Q538+'Mortgage 1 Info Calcs'!F$24,0))+Q538+'Mortgage 1 Info Calcs'!F$24+IF(I538&gt;0,0,-I538),""))</f>
        <v/>
      </c>
      <c r="Z538" s="67" t="e">
        <f>IF((FV(IF(G538=0,'Mortgage 1 Info Calcs'!F$8,G538)/12,1,PMT(IF(G538=0,'Mortgage 1 Info Calcs'!F$8,G538)/12,('Mortgage 1 Info Calcs'!F$9*12)-C537,-Z537,0),-Z537,0))&gt;0,(FV(IF(G538=0,'Mortgage 1 Info Calcs'!F$8,G538)/12,1,PMT(IF(G538=0,'Mortgage 1 Info Calcs'!F$8,G538)/12,('Mortgage 1 Info Calcs'!F$9*12)-C537,-Z537,0),-Z537,0)),0)</f>
        <v>#NUM!</v>
      </c>
      <c r="AA538" s="67" t="e">
        <f>IF(Z538&lt;=0,0,(IPMT(IF(G538=0,'Mortgage 1 Info Calcs'!F$8,G538)/12,1,('Mortgage 1 Info Calcs'!F$9*12)-C537,-Z537,0)))</f>
        <v>#NUM!</v>
      </c>
      <c r="AB538" s="67">
        <f>IF(C538&lt;('Mortgage 1 Info Calcs'!F$9*12),SUM(AA$12:AA538),0)</f>
        <v>0</v>
      </c>
      <c r="AC538" s="14">
        <v>527</v>
      </c>
      <c r="AD538" s="174">
        <f t="shared" si="45"/>
        <v>43.916666666666664</v>
      </c>
      <c r="AE538" s="174" t="str">
        <f>IF(Y538="","",IF(J$12+X538='Mortgage 2 Monthly calcs'!J$12+'Mortgage 2 Monthly calcs'!V538,"",IF(J$12+X538&gt;'Mortgage 2 Monthly calcs'!J$12+'Mortgage 2 Monthly calcs'!V538,IF(Y538+X538+'Mortgage 1 Info Calcs'!F$15&gt;'Mortgage 2 Monthly calcs'!W538+'Mortgage 2 Monthly calcs'!V538,"",C538),IF(Y538+X538&lt;'Mortgage 2 Monthly calcs'!W538+'Mortgage 2 Monthly calcs'!V538,"",C538))))</f>
        <v/>
      </c>
      <c r="AG538" s="16"/>
      <c r="AH538" s="16"/>
      <c r="AI538" s="15"/>
    </row>
    <row r="539" spans="2:35" ht="11.25" customHeight="1" x14ac:dyDescent="0.25">
      <c r="B539">
        <f t="shared" si="43"/>
        <v>44</v>
      </c>
      <c r="C539">
        <v>528</v>
      </c>
      <c r="D539">
        <f>D527+1</f>
        <v>44</v>
      </c>
      <c r="E539" t="str">
        <f t="shared" si="42"/>
        <v/>
      </c>
      <c r="F539" t="str">
        <f>VLOOKUP('Mortgage 1 Variables'!D$19,'Mortgage 1 Variables'!B$8:C$19,2)</f>
        <v>Oct</v>
      </c>
      <c r="G539">
        <f>IF(ISBLANK('Mortgage 1 Monthly Table'!G539),IF(OR(J539=Q539,ISTEXT(Y538),ISTEXT('Mortgage 1 Info Calcs'!$K$4)),0,IF(('Mortgage 1 Info Calcs'!F$7*12)&gt;C538,G538,IF(C538='Mortgage 1 Info Calcs'!F$7*12,'Mortgage 1 Info Calcs'!F$8,G538))),'Mortgage 1 Monthly Table'!G539)</f>
        <v>0</v>
      </c>
      <c r="H539" t="e">
        <f>((PMT(G539/'Mortgage 1 Variables'!E$43,('Mortgage 1 Info Calcs'!F$9*'Mortgage 1 Variables'!E$43)-C538,-J539,0)))</f>
        <v>#VALUE!</v>
      </c>
      <c r="I539">
        <f>IF(OR(ISERROR(((IPMT(G539/'Mortgage 1 Variables'!E$43,1,'Mortgage 1 Info Calcs'!F$9*'Mortgage 1 Variables'!E$43,-J539+Q539+'Mortgage 1 Info Calcs'!F$24,IF('Mortgage 1 Info Calcs'!F$5="Interest Only",-J539+Q539+'Mortgage 1 Info Calcs'!F$24,0))))),(((IPMT(G539/'Mortgage 1 Variables'!E$43,1,'Mortgage 1 Info Calcs'!F$9*'Mortgage 1 Variables'!E$43,-J$12,-J$12)))=0)),0,((IPMT(G539/'Mortgage 1 Variables'!E$43,1,'Mortgage 1 Info Calcs'!F$9*'Mortgage 1 Variables'!E$43,-J539+Q539+'Mortgage 1 Info Calcs'!F$24,IF('Mortgage 1 Info Calcs'!F$5="Interest Only",-J539+Q539+'Mortgage 1 Info Calcs'!F$24,0)))))</f>
        <v>0</v>
      </c>
      <c r="J539" t="str">
        <f>IF(Y538&gt;0,IF(ISTEXT('Mortgage 1 Info Calcs'!K$4),"0",IF(ISTEXT(Y538),Y538,Y538+(IF(ISTEXT(K539),0,K539)))),0)</f>
        <v/>
      </c>
      <c r="K539">
        <f>IF(ISBLANK('Mortgage 1 Monthly Table'!L539),0,'Mortgage 1 Monthly Table'!L539)</f>
        <v>0</v>
      </c>
      <c r="L539" t="e">
        <f>IF(ISBLANK('Mortgage 1 Monthly Table'!N539),IF('Mortgage 1 Info Calcs'!F$13="Calculated",IF('Mortgage 1 Info Calcs'!F$22="Keep Same",IF('Mortgage 1 Info Calcs'!F$5="Interest Only",IF(OR(I539&gt;L538,J539=""),I539,IF(J539&lt;L538,IF(J539&lt;L538,J539+I539,IF(L538+M538&gt;J539,L538+I539,L538)),IF(L538+M538&gt;J539,L538+I539,L538))),IF(H539&gt;L538,H539,IF(J539&gt;L538,IF(L538+M538&gt;J539,L538+I539,L538),J539+S539))),IF('Mortgage 1 Info Calcs'!F$5="Interest Only",'Mortgage 1 Monthly Calcs'!I539,'Mortgage 1 Monthly Calcs'!H539)),'Mortgage 1 Monthly Calcs'!L538),'Mortgage 1 Monthly Table'!N539)</f>
        <v>#VALUE!</v>
      </c>
      <c r="M539" t="str">
        <f>IF(ISBLANK('Mortgage 1 Monthly Table'!P539),IF(N538&gt;J539,IF(J539&gt;L538,J539-L538,0),IF(OR(OR(Y538&lt;0,ISTEXT(Y538)),ISTEXT('Mortgage 1 Info Calcs'!$K$4)),"",'Mortgage 1 Info Calcs'!F$21)),'Mortgage 1 Monthly Table'!P539)</f>
        <v/>
      </c>
      <c r="N539" t="str">
        <f t="shared" si="44"/>
        <v/>
      </c>
      <c r="O539" t="str">
        <f>IF(OR(OR(Y538&lt;0,ISTEXT(Y538)),ISTEXT('Mortgage 1 Info Calcs'!$K$4)),"",(O538+M539))</f>
        <v/>
      </c>
      <c r="P539">
        <f>IF(ISBLANK('Mortgage 1 Monthly Table'!T539),IF(ISTEXT(J539),0,IF(OR(Y538&lt;Q538,AND(Y538&lt;0,NOT(ISTEXT(Y538))),ISTEXT('Mortgage 1 Info Calcs'!$K$4)),IF(-Y538&gt;P538,-Y538,Y538-Q538),IF(J539="",0,'Mortgage 1 Info Calcs'!F$26))),'Mortgage 1 Monthly Table'!T539)</f>
        <v>0</v>
      </c>
      <c r="Q539" t="str">
        <f>IF(OR(OR(Y538&lt;0,ISTEXT(Y538)),ISTEXT('Mortgage 1 Info Calcs'!$K$4)),"",IF(O539&lt;0,Q538,(Q538+P539)))</f>
        <v/>
      </c>
      <c r="R539" t="str">
        <f>IF(OR(ISERROR(L539-S539),ISTEXT('Mortgage 1 Info Calcs'!$K$4)),"",L539-S539+M539)</f>
        <v/>
      </c>
      <c r="S539">
        <f>IF(OR(IF(ISERROR(ROUND((J539-Q539-'Mortgage 1 Info Calcs'!F$24)*(G539/12),2)),0,(J539-O539-Q539-'Mortgage 1 Info Calcs'!F$24)*(G539/12)),,,ISTEXT('Mortgage 1 Info Calcs'!K$4)),IF(((J539-Q539-'Mortgage 1 Info Calcs'!F$24)*(G539/12))&gt;0,((J539-Q539-'Mortgage 1 Info Calcs'!F$24)*(G539/12)),0),0)</f>
        <v>0</v>
      </c>
      <c r="T539" t="str">
        <f>IF(OR(ISERROR(SUM(R$12:R539)),(ISTEXT(T538)),(T538=(SUM(R$12:R539)))),"",SUM(R$12:R539))</f>
        <v/>
      </c>
      <c r="U539">
        <f>SUM(S$12:S539)</f>
        <v>93290.420445652606</v>
      </c>
      <c r="V539" t="e">
        <f>IF(ISBLANK('Mortgage 1 Info Calcs'!F$28),"",IF((O539+Q539)&gt;0,((O539+Q539)*G539/12)-((O539+Q539)*(('Mortgage 1 Info Calcs'!F$28)-('Mortgage 1 Info Calcs'!F$28*'Mortgage 1 Info Calcs'!G$29))/12),""))</f>
        <v>#VALUE!</v>
      </c>
      <c r="W539" t="e">
        <f>IF(ISTEXT(V539),"",SUM(V$12:V539))</f>
        <v>#VALUE!</v>
      </c>
      <c r="X539" t="str">
        <f>IF(OR(J539=Q539,ISTEXT(Y538),ISTEXT('Mortgage 1 Info Calcs'!$F$17)),"",IF(('Mortgage 1 Info Calcs'!F$18*12)&gt;C538+1,IF(C538='Mortgage 1 Info Calcs'!F$18*12,0,'Mortgage 1 Info Calcs'!F$19+Y539*('Mortgage 1 Info Calcs'!F$17)),'Mortgage 1 Info Calcs'!F$19))</f>
        <v/>
      </c>
      <c r="Y539" t="str">
        <f>IF(OR(ISERROR(J539-R539-M539),IF(ISERROR((J539-R539-M539)=0),"True",(J539-R539-M539)=0),ISTEXT('Mortgage 1 Info Calcs'!$K$4)),"",IF((J539&gt;(L539+M539)),(FV((G539/'Mortgage 1 Variables'!E$43),1,(L539+M539),-J539+Q539+'Mortgage 1 Info Calcs'!F$24,0))+Q539+'Mortgage 1 Info Calcs'!F$24+IF(I539&gt;0,0,-I539),""))</f>
        <v/>
      </c>
      <c r="Z539" s="67" t="e">
        <f>IF((FV(IF(G539=0,'Mortgage 1 Info Calcs'!F$8,G539)/12,1,PMT(IF(G539=0,'Mortgage 1 Info Calcs'!F$8,G539)/12,('Mortgage 1 Info Calcs'!F$9*12)-C538,-Z538,0),-Z538,0))&gt;0,(FV(IF(G539=0,'Mortgage 1 Info Calcs'!F$8,G539)/12,1,PMT(IF(G539=0,'Mortgage 1 Info Calcs'!F$8,G539)/12,('Mortgage 1 Info Calcs'!F$9*12)-C538,-Z538,0),-Z538,0)),0)</f>
        <v>#NUM!</v>
      </c>
      <c r="AA539" s="67" t="e">
        <f>IF(Z539&lt;=0,0,(IPMT(IF(G539=0,'Mortgage 1 Info Calcs'!F$8,G539)/12,1,('Mortgage 1 Info Calcs'!F$9*12)-C538,-Z538,0)))</f>
        <v>#NUM!</v>
      </c>
      <c r="AB539" s="67">
        <f>IF(C539&lt;('Mortgage 1 Info Calcs'!F$9*12),SUM(AA$12:AA539),0)</f>
        <v>0</v>
      </c>
      <c r="AC539" s="14">
        <v>528</v>
      </c>
      <c r="AD539" s="174">
        <f t="shared" si="45"/>
        <v>44</v>
      </c>
      <c r="AE539" s="174" t="str">
        <f>IF(Y539="","",IF(J$12+X539='Mortgage 2 Monthly calcs'!J$12+'Mortgage 2 Monthly calcs'!V539,"",IF(J$12+X539&gt;'Mortgage 2 Monthly calcs'!J$12+'Mortgage 2 Monthly calcs'!V539,IF(Y539+X539+'Mortgage 1 Info Calcs'!F$15&gt;'Mortgage 2 Monthly calcs'!W539+'Mortgage 2 Monthly calcs'!V539,"",C539),IF(Y539+X539&lt;'Mortgage 2 Monthly calcs'!W539+'Mortgage 2 Monthly calcs'!V539,"",C539))))</f>
        <v/>
      </c>
      <c r="AG539" s="16"/>
      <c r="AH539" s="16"/>
      <c r="AI539" s="15"/>
    </row>
    <row r="540" spans="2:35" ht="11.25" customHeight="1" x14ac:dyDescent="0.25">
      <c r="B540">
        <f t="shared" si="43"/>
        <v>44.083333333333336</v>
      </c>
      <c r="C540">
        <v>529</v>
      </c>
      <c r="E540" t="str">
        <f t="shared" ref="E540:E603" si="46">IF(ISNUMBER(E528),E528+1,"")</f>
        <v/>
      </c>
      <c r="F540" t="str">
        <f>VLOOKUP('Mortgage 1 Variables'!D$8,'Mortgage 1 Variables'!B$8:C$19,2)</f>
        <v>Nov</v>
      </c>
      <c r="G540">
        <f>IF(ISBLANK('Mortgage 1 Monthly Table'!G540),IF(OR(J540=Q540,ISTEXT(Y539),ISTEXT('Mortgage 1 Info Calcs'!$K$4)),0,IF(('Mortgage 1 Info Calcs'!F$7*12)&gt;C539,G539,IF(C539='Mortgage 1 Info Calcs'!F$7*12,'Mortgage 1 Info Calcs'!F$8,G539))),'Mortgage 1 Monthly Table'!G540)</f>
        <v>0</v>
      </c>
      <c r="H540" t="e">
        <f>((PMT(G540/'Mortgage 1 Variables'!E$43,('Mortgage 1 Info Calcs'!F$9*'Mortgage 1 Variables'!E$43)-C539,-J540,0)))</f>
        <v>#VALUE!</v>
      </c>
      <c r="I540">
        <f>IF(OR(ISERROR(((IPMT(G540/'Mortgage 1 Variables'!E$43,1,'Mortgage 1 Info Calcs'!F$9*'Mortgage 1 Variables'!E$43,-J540+Q540+'Mortgage 1 Info Calcs'!F$24,IF('Mortgage 1 Info Calcs'!F$5="Interest Only",-J540+Q540+'Mortgage 1 Info Calcs'!F$24,0))))),(((IPMT(G540/'Mortgage 1 Variables'!E$43,1,'Mortgage 1 Info Calcs'!F$9*'Mortgage 1 Variables'!E$43,-J$12,-J$12)))=0)),0,((IPMT(G540/'Mortgage 1 Variables'!E$43,1,'Mortgage 1 Info Calcs'!F$9*'Mortgage 1 Variables'!E$43,-J540+Q540+'Mortgage 1 Info Calcs'!F$24,IF('Mortgage 1 Info Calcs'!F$5="Interest Only",-J540+Q540+'Mortgage 1 Info Calcs'!F$24,0)))))</f>
        <v>0</v>
      </c>
      <c r="J540" t="str">
        <f>IF(Y539&gt;0,IF(ISTEXT('Mortgage 1 Info Calcs'!K$4),"0",IF(ISTEXT(Y539),Y539,Y539+(IF(ISTEXT(K540),0,K540)))),0)</f>
        <v/>
      </c>
      <c r="K540">
        <f>IF(ISBLANK('Mortgage 1 Monthly Table'!L540),0,'Mortgage 1 Monthly Table'!L540)</f>
        <v>0</v>
      </c>
      <c r="L540" t="e">
        <f>IF(ISBLANK('Mortgage 1 Monthly Table'!N540),IF('Mortgage 1 Info Calcs'!F$13="Calculated",IF('Mortgage 1 Info Calcs'!F$22="Keep Same",IF('Mortgage 1 Info Calcs'!F$5="Interest Only",IF(OR(I540&gt;L539,J540=""),I540,IF(J540&lt;L539,IF(J540&lt;L539,J540+I540,IF(L539+M539&gt;J540,L539+I540,L539)),IF(L539+M539&gt;J540,L539+I540,L539))),IF(H540&gt;L539,H540,IF(J540&gt;L539,IF(L539+M539&gt;J540,L539+I540,L539),J540+S540))),IF('Mortgage 1 Info Calcs'!F$5="Interest Only",'Mortgage 1 Monthly Calcs'!I540,'Mortgage 1 Monthly Calcs'!H540)),'Mortgage 1 Monthly Calcs'!L539),'Mortgage 1 Monthly Table'!N540)</f>
        <v>#VALUE!</v>
      </c>
      <c r="M540" t="str">
        <f>IF(ISBLANK('Mortgage 1 Monthly Table'!P540),IF(N539&gt;J540,IF(J540&gt;L539,J540-L539,0),IF(OR(OR(Y539&lt;0,ISTEXT(Y539)),ISTEXT('Mortgage 1 Info Calcs'!$K$4)),"",'Mortgage 1 Info Calcs'!F$21)),'Mortgage 1 Monthly Table'!P540)</f>
        <v/>
      </c>
      <c r="N540" t="str">
        <f t="shared" si="44"/>
        <v/>
      </c>
      <c r="O540" t="str">
        <f>IF(OR(OR(Y539&lt;0,ISTEXT(Y539)),ISTEXT('Mortgage 1 Info Calcs'!$K$4)),"",(O539+M540))</f>
        <v/>
      </c>
      <c r="P540">
        <f>IF(ISBLANK('Mortgage 1 Monthly Table'!T540),IF(ISTEXT(J540),0,IF(OR(Y539&lt;Q539,AND(Y539&lt;0,NOT(ISTEXT(Y539))),ISTEXT('Mortgage 1 Info Calcs'!$K$4)),IF(-Y539&gt;P539,-Y539,Y539-Q539),IF(J540="",0,'Mortgage 1 Info Calcs'!F$26))),'Mortgage 1 Monthly Table'!T540)</f>
        <v>0</v>
      </c>
      <c r="Q540" t="str">
        <f>IF(OR(OR(Y539&lt;0,ISTEXT(Y539)),ISTEXT('Mortgage 1 Info Calcs'!$K$4)),"",IF(O540&lt;0,Q539,(Q539+P540)))</f>
        <v/>
      </c>
      <c r="R540" t="str">
        <f>IF(OR(ISERROR(L540-S540),ISTEXT('Mortgage 1 Info Calcs'!$K$4)),"",L540-S540+M540)</f>
        <v/>
      </c>
      <c r="S540">
        <f>IF(OR(IF(ISERROR(ROUND((J540-Q540-'Mortgage 1 Info Calcs'!F$24)*(G540/12),2)),0,(J540-O540-Q540-'Mortgage 1 Info Calcs'!F$24)*(G540/12)),,,ISTEXT('Mortgage 1 Info Calcs'!K$4)),IF(((J540-Q540-'Mortgage 1 Info Calcs'!F$24)*(G540/12))&gt;0,((J540-Q540-'Mortgage 1 Info Calcs'!F$24)*(G540/12)),0),0)</f>
        <v>0</v>
      </c>
      <c r="T540" t="str">
        <f>IF(OR(ISERROR(SUM(R$12:R540)),(ISTEXT(T539)),(T539=(SUM(R$12:R540)))),"",SUM(R$12:R540))</f>
        <v/>
      </c>
      <c r="U540">
        <f>SUM(S$12:S540)</f>
        <v>93290.420445652606</v>
      </c>
      <c r="V540" t="e">
        <f>IF(ISBLANK('Mortgage 1 Info Calcs'!F$28),"",IF((O540+Q540)&gt;0,((O540+Q540)*G540/12)-((O540+Q540)*(('Mortgage 1 Info Calcs'!F$28)-('Mortgage 1 Info Calcs'!F$28*'Mortgage 1 Info Calcs'!G$29))/12),""))</f>
        <v>#VALUE!</v>
      </c>
      <c r="W540" t="e">
        <f>IF(ISTEXT(V540),"",SUM(V$12:V540))</f>
        <v>#VALUE!</v>
      </c>
      <c r="X540" t="str">
        <f>IF(OR(J540=Q540,ISTEXT(Y539),ISTEXT('Mortgage 1 Info Calcs'!$F$17)),"",IF(('Mortgage 1 Info Calcs'!F$18*12)&gt;C539+1,IF(C539='Mortgage 1 Info Calcs'!F$18*12,0,'Mortgage 1 Info Calcs'!F$19+Y540*('Mortgage 1 Info Calcs'!F$17)),'Mortgage 1 Info Calcs'!F$19))</f>
        <v/>
      </c>
      <c r="Y540" t="str">
        <f>IF(OR(ISERROR(J540-R540-M540),IF(ISERROR((J540-R540-M540)=0),"True",(J540-R540-M540)=0),ISTEXT('Mortgage 1 Info Calcs'!$K$4)),"",IF((J540&gt;(L540+M540)),(FV((G540/'Mortgage 1 Variables'!E$43),1,(L540+M540),-J540+Q540+'Mortgage 1 Info Calcs'!F$24,0))+Q540+'Mortgage 1 Info Calcs'!F$24+IF(I540&gt;0,0,-I540),""))</f>
        <v/>
      </c>
      <c r="Z540" s="67" t="e">
        <f>IF((FV(IF(G540=0,'Mortgage 1 Info Calcs'!F$8,G540)/12,1,PMT(IF(G540=0,'Mortgage 1 Info Calcs'!F$8,G540)/12,('Mortgage 1 Info Calcs'!F$9*12)-C539,-Z539,0),-Z539,0))&gt;0,(FV(IF(G540=0,'Mortgage 1 Info Calcs'!F$8,G540)/12,1,PMT(IF(G540=0,'Mortgage 1 Info Calcs'!F$8,G540)/12,('Mortgage 1 Info Calcs'!F$9*12)-C539,-Z539,0),-Z539,0)),0)</f>
        <v>#NUM!</v>
      </c>
      <c r="AA540" s="67" t="e">
        <f>IF(Z540&lt;=0,0,(IPMT(IF(G540=0,'Mortgage 1 Info Calcs'!F$8,G540)/12,1,('Mortgage 1 Info Calcs'!F$9*12)-C539,-Z539,0)))</f>
        <v>#NUM!</v>
      </c>
      <c r="AB540" s="67">
        <f>IF(C540&lt;('Mortgage 1 Info Calcs'!F$9*12),SUM(AA$12:AA540),0)</f>
        <v>0</v>
      </c>
      <c r="AC540" s="14">
        <v>529</v>
      </c>
      <c r="AD540" s="174">
        <f t="shared" si="45"/>
        <v>44.083333333333336</v>
      </c>
      <c r="AE540" s="174" t="str">
        <f>IF(Y540="","",IF(J$12+X540='Mortgage 2 Monthly calcs'!J$12+'Mortgage 2 Monthly calcs'!V540,"",IF(J$12+X540&gt;'Mortgage 2 Monthly calcs'!J$12+'Mortgage 2 Monthly calcs'!V540,IF(Y540+X540+'Mortgage 1 Info Calcs'!F$15&gt;'Mortgage 2 Monthly calcs'!W540+'Mortgage 2 Monthly calcs'!V540,"",C540),IF(Y540+X540&lt;'Mortgage 2 Monthly calcs'!W540+'Mortgage 2 Monthly calcs'!V540,"",C540))))</f>
        <v/>
      </c>
      <c r="AG540" s="16"/>
      <c r="AH540" s="16"/>
      <c r="AI540" s="15"/>
    </row>
    <row r="541" spans="2:35" ht="11.25" customHeight="1" x14ac:dyDescent="0.25">
      <c r="B541">
        <f t="shared" si="43"/>
        <v>44.166666666666664</v>
      </c>
      <c r="C541">
        <v>530</v>
      </c>
      <c r="E541" t="str">
        <f t="shared" si="46"/>
        <v/>
      </c>
      <c r="F541" t="str">
        <f>VLOOKUP('Mortgage 1 Variables'!D$9,'Mortgage 1 Variables'!B$8:C$19,2)</f>
        <v>Dec</v>
      </c>
      <c r="G541">
        <f>IF(ISBLANK('Mortgage 1 Monthly Table'!G541),IF(OR(J541=Q541,ISTEXT(Y540),ISTEXT('Mortgage 1 Info Calcs'!$K$4)),0,IF(('Mortgage 1 Info Calcs'!F$7*12)&gt;C540,G540,IF(C540='Mortgage 1 Info Calcs'!F$7*12,'Mortgage 1 Info Calcs'!F$8,G540))),'Mortgage 1 Monthly Table'!G541)</f>
        <v>0</v>
      </c>
      <c r="H541" t="e">
        <f>((PMT(G541/'Mortgage 1 Variables'!E$43,('Mortgage 1 Info Calcs'!F$9*'Mortgage 1 Variables'!E$43)-C540,-J541,0)))</f>
        <v>#VALUE!</v>
      </c>
      <c r="I541">
        <f>IF(OR(ISERROR(((IPMT(G541/'Mortgage 1 Variables'!E$43,1,'Mortgage 1 Info Calcs'!F$9*'Mortgage 1 Variables'!E$43,-J541+Q541+'Mortgage 1 Info Calcs'!F$24,IF('Mortgage 1 Info Calcs'!F$5="Interest Only",-J541+Q541+'Mortgage 1 Info Calcs'!F$24,0))))),(((IPMT(G541/'Mortgage 1 Variables'!E$43,1,'Mortgage 1 Info Calcs'!F$9*'Mortgage 1 Variables'!E$43,-J$12,-J$12)))=0)),0,((IPMT(G541/'Mortgage 1 Variables'!E$43,1,'Mortgage 1 Info Calcs'!F$9*'Mortgage 1 Variables'!E$43,-J541+Q541+'Mortgage 1 Info Calcs'!F$24,IF('Mortgage 1 Info Calcs'!F$5="Interest Only",-J541+Q541+'Mortgage 1 Info Calcs'!F$24,0)))))</f>
        <v>0</v>
      </c>
      <c r="J541" t="str">
        <f>IF(Y540&gt;0,IF(ISTEXT('Mortgage 1 Info Calcs'!K$4),"0",IF(ISTEXT(Y540),Y540,Y540+(IF(ISTEXT(K541),0,K541)))),0)</f>
        <v/>
      </c>
      <c r="K541">
        <f>IF(ISBLANK('Mortgage 1 Monthly Table'!L541),0,'Mortgage 1 Monthly Table'!L541)</f>
        <v>0</v>
      </c>
      <c r="L541" t="e">
        <f>IF(ISBLANK('Mortgage 1 Monthly Table'!N541),IF('Mortgage 1 Info Calcs'!F$13="Calculated",IF('Mortgage 1 Info Calcs'!F$22="Keep Same",IF('Mortgage 1 Info Calcs'!F$5="Interest Only",IF(OR(I541&gt;L540,J541=""),I541,IF(J541&lt;L540,IF(J541&lt;L540,J541+I541,IF(L540+M540&gt;J541,L540+I541,L540)),IF(L540+M540&gt;J541,L540+I541,L540))),IF(H541&gt;L540,H541,IF(J541&gt;L540,IF(L540+M540&gt;J541,L540+I541,L540),J541+S541))),IF('Mortgage 1 Info Calcs'!F$5="Interest Only",'Mortgage 1 Monthly Calcs'!I541,'Mortgage 1 Monthly Calcs'!H541)),'Mortgage 1 Monthly Calcs'!L540),'Mortgage 1 Monthly Table'!N541)</f>
        <v>#VALUE!</v>
      </c>
      <c r="M541" t="str">
        <f>IF(ISBLANK('Mortgage 1 Monthly Table'!P541),IF(N540&gt;J541,IF(J541&gt;L540,J541-L540,0),IF(OR(OR(Y540&lt;0,ISTEXT(Y540)),ISTEXT('Mortgage 1 Info Calcs'!$K$4)),"",'Mortgage 1 Info Calcs'!F$21)),'Mortgage 1 Monthly Table'!P541)</f>
        <v/>
      </c>
      <c r="N541" t="str">
        <f t="shared" si="44"/>
        <v/>
      </c>
      <c r="O541" t="str">
        <f>IF(OR(OR(Y540&lt;0,ISTEXT(Y540)),ISTEXT('Mortgage 1 Info Calcs'!$K$4)),"",(O540+M541))</f>
        <v/>
      </c>
      <c r="P541">
        <f>IF(ISBLANK('Mortgage 1 Monthly Table'!T541),IF(ISTEXT(J541),0,IF(OR(Y540&lt;Q540,AND(Y540&lt;0,NOT(ISTEXT(Y540))),ISTEXT('Mortgage 1 Info Calcs'!$K$4)),IF(-Y540&gt;P540,-Y540,Y540-Q540),IF(J541="",0,'Mortgage 1 Info Calcs'!F$26))),'Mortgage 1 Monthly Table'!T541)</f>
        <v>0</v>
      </c>
      <c r="Q541" t="str">
        <f>IF(OR(OR(Y540&lt;0,ISTEXT(Y540)),ISTEXT('Mortgage 1 Info Calcs'!$K$4)),"",IF(O541&lt;0,Q540,(Q540+P541)))</f>
        <v/>
      </c>
      <c r="R541" t="str">
        <f>IF(OR(ISERROR(L541-S541),ISTEXT('Mortgage 1 Info Calcs'!$K$4)),"",L541-S541+M541)</f>
        <v/>
      </c>
      <c r="S541">
        <f>IF(OR(IF(ISERROR(ROUND((J541-Q541-'Mortgage 1 Info Calcs'!F$24)*(G541/12),2)),0,(J541-O541-Q541-'Mortgage 1 Info Calcs'!F$24)*(G541/12)),,,ISTEXT('Mortgage 1 Info Calcs'!K$4)),IF(((J541-Q541-'Mortgage 1 Info Calcs'!F$24)*(G541/12))&gt;0,((J541-Q541-'Mortgage 1 Info Calcs'!F$24)*(G541/12)),0),0)</f>
        <v>0</v>
      </c>
      <c r="T541" t="str">
        <f>IF(OR(ISERROR(SUM(R$12:R541)),(ISTEXT(T540)),(T540=(SUM(R$12:R541)))),"",SUM(R$12:R541))</f>
        <v/>
      </c>
      <c r="U541">
        <f>SUM(S$12:S541)</f>
        <v>93290.420445652606</v>
      </c>
      <c r="V541" t="e">
        <f>IF(ISBLANK('Mortgage 1 Info Calcs'!F$28),"",IF((O541+Q541)&gt;0,((O541+Q541)*G541/12)-((O541+Q541)*(('Mortgage 1 Info Calcs'!F$28)-('Mortgage 1 Info Calcs'!F$28*'Mortgage 1 Info Calcs'!G$29))/12),""))</f>
        <v>#VALUE!</v>
      </c>
      <c r="W541" t="e">
        <f>IF(ISTEXT(V541),"",SUM(V$12:V541))</f>
        <v>#VALUE!</v>
      </c>
      <c r="X541" t="str">
        <f>IF(OR(J541=Q541,ISTEXT(Y540),ISTEXT('Mortgage 1 Info Calcs'!$F$17)),"",IF(('Mortgage 1 Info Calcs'!F$18*12)&gt;C540+1,IF(C540='Mortgage 1 Info Calcs'!F$18*12,0,'Mortgage 1 Info Calcs'!F$19+Y541*('Mortgage 1 Info Calcs'!F$17)),'Mortgage 1 Info Calcs'!F$19))</f>
        <v/>
      </c>
      <c r="Y541" t="str">
        <f>IF(OR(ISERROR(J541-R541-M541),IF(ISERROR((J541-R541-M541)=0),"True",(J541-R541-M541)=0),ISTEXT('Mortgage 1 Info Calcs'!$K$4)),"",IF((J541&gt;(L541+M541)),(FV((G541/'Mortgage 1 Variables'!E$43),1,(L541+M541),-J541+Q541+'Mortgage 1 Info Calcs'!F$24,0))+Q541+'Mortgage 1 Info Calcs'!F$24+IF(I541&gt;0,0,-I541),""))</f>
        <v/>
      </c>
      <c r="Z541" s="67" t="e">
        <f>IF((FV(IF(G541=0,'Mortgage 1 Info Calcs'!F$8,G541)/12,1,PMT(IF(G541=0,'Mortgage 1 Info Calcs'!F$8,G541)/12,('Mortgage 1 Info Calcs'!F$9*12)-C540,-Z540,0),-Z540,0))&gt;0,(FV(IF(G541=0,'Mortgage 1 Info Calcs'!F$8,G541)/12,1,PMT(IF(G541=0,'Mortgage 1 Info Calcs'!F$8,G541)/12,('Mortgage 1 Info Calcs'!F$9*12)-C540,-Z540,0),-Z540,0)),0)</f>
        <v>#NUM!</v>
      </c>
      <c r="AA541" s="67" t="e">
        <f>IF(Z541&lt;=0,0,(IPMT(IF(G541=0,'Mortgage 1 Info Calcs'!F$8,G541)/12,1,('Mortgage 1 Info Calcs'!F$9*12)-C540,-Z540,0)))</f>
        <v>#NUM!</v>
      </c>
      <c r="AB541" s="67">
        <f>IF(C541&lt;('Mortgage 1 Info Calcs'!F$9*12),SUM(AA$12:AA541),0)</f>
        <v>0</v>
      </c>
      <c r="AC541" s="14">
        <v>530</v>
      </c>
      <c r="AD541" s="174">
        <f t="shared" si="45"/>
        <v>44.166666666666664</v>
      </c>
      <c r="AE541" s="174" t="str">
        <f>IF(Y541="","",IF(J$12+X541='Mortgage 2 Monthly calcs'!J$12+'Mortgage 2 Monthly calcs'!V541,"",IF(J$12+X541&gt;'Mortgage 2 Monthly calcs'!J$12+'Mortgage 2 Monthly calcs'!V541,IF(Y541+X541+'Mortgage 1 Info Calcs'!F$15&gt;'Mortgage 2 Monthly calcs'!W541+'Mortgage 2 Monthly calcs'!V541,"",C541),IF(Y541+X541&lt;'Mortgage 2 Monthly calcs'!W541+'Mortgage 2 Monthly calcs'!V541,"",C541))))</f>
        <v/>
      </c>
      <c r="AG541" s="16"/>
      <c r="AH541" s="16"/>
      <c r="AI541" s="15"/>
    </row>
    <row r="542" spans="2:35" ht="11.25" customHeight="1" x14ac:dyDescent="0.25">
      <c r="B542">
        <f t="shared" si="43"/>
        <v>44.25</v>
      </c>
      <c r="C542">
        <v>531</v>
      </c>
      <c r="E542">
        <f t="shared" si="46"/>
        <v>2054</v>
      </c>
      <c r="F542" t="str">
        <f>VLOOKUP('Mortgage 1 Variables'!D$10,'Mortgage 1 Variables'!B$8:C$19,2)</f>
        <v>Jan</v>
      </c>
      <c r="G542">
        <f>IF(ISBLANK('Mortgage 1 Monthly Table'!G542),IF(OR(J542=Q542,ISTEXT(Y541),ISTEXT('Mortgage 1 Info Calcs'!$K$4)),0,IF(('Mortgage 1 Info Calcs'!F$7*12)&gt;C541,G541,IF(C541='Mortgage 1 Info Calcs'!F$7*12,'Mortgage 1 Info Calcs'!F$8,G541))),'Mortgage 1 Monthly Table'!G542)</f>
        <v>0</v>
      </c>
      <c r="H542" t="e">
        <f>((PMT(G542/'Mortgage 1 Variables'!E$43,('Mortgage 1 Info Calcs'!F$9*'Mortgage 1 Variables'!E$43)-C541,-J542,0)))</f>
        <v>#VALUE!</v>
      </c>
      <c r="I542">
        <f>IF(OR(ISERROR(((IPMT(G542/'Mortgage 1 Variables'!E$43,1,'Mortgage 1 Info Calcs'!F$9*'Mortgage 1 Variables'!E$43,-J542+Q542+'Mortgage 1 Info Calcs'!F$24,IF('Mortgage 1 Info Calcs'!F$5="Interest Only",-J542+Q542+'Mortgage 1 Info Calcs'!F$24,0))))),(((IPMT(G542/'Mortgage 1 Variables'!E$43,1,'Mortgage 1 Info Calcs'!F$9*'Mortgage 1 Variables'!E$43,-J$12,-J$12)))=0)),0,((IPMT(G542/'Mortgage 1 Variables'!E$43,1,'Mortgage 1 Info Calcs'!F$9*'Mortgage 1 Variables'!E$43,-J542+Q542+'Mortgage 1 Info Calcs'!F$24,IF('Mortgage 1 Info Calcs'!F$5="Interest Only",-J542+Q542+'Mortgage 1 Info Calcs'!F$24,0)))))</f>
        <v>0</v>
      </c>
      <c r="J542" t="str">
        <f>IF(Y541&gt;0,IF(ISTEXT('Mortgage 1 Info Calcs'!K$4),"0",IF(ISTEXT(Y541),Y541,Y541+(IF(ISTEXT(K542),0,K542)))),0)</f>
        <v/>
      </c>
      <c r="K542">
        <f>IF(ISBLANK('Mortgage 1 Monthly Table'!L542),0,'Mortgage 1 Monthly Table'!L542)</f>
        <v>0</v>
      </c>
      <c r="L542" t="e">
        <f>IF(ISBLANK('Mortgage 1 Monthly Table'!N542),IF('Mortgage 1 Info Calcs'!F$13="Calculated",IF('Mortgage 1 Info Calcs'!F$22="Keep Same",IF('Mortgage 1 Info Calcs'!F$5="Interest Only",IF(OR(I542&gt;L541,J542=""),I542,IF(J542&lt;L541,IF(J542&lt;L541,J542+I542,IF(L541+M541&gt;J542,L541+I542,L541)),IF(L541+M541&gt;J542,L541+I542,L541))),IF(H542&gt;L541,H542,IF(J542&gt;L541,IF(L541+M541&gt;J542,L541+I542,L541),J542+S542))),IF('Mortgage 1 Info Calcs'!F$5="Interest Only",'Mortgage 1 Monthly Calcs'!I542,'Mortgage 1 Monthly Calcs'!H542)),'Mortgage 1 Monthly Calcs'!L541),'Mortgage 1 Monthly Table'!N542)</f>
        <v>#VALUE!</v>
      </c>
      <c r="M542" t="str">
        <f>IF(ISBLANK('Mortgage 1 Monthly Table'!P542),IF(N541&gt;J542,IF(J542&gt;L541,J542-L541,0),IF(OR(OR(Y541&lt;0,ISTEXT(Y541)),ISTEXT('Mortgage 1 Info Calcs'!$K$4)),"",'Mortgage 1 Info Calcs'!F$21)),'Mortgage 1 Monthly Table'!P542)</f>
        <v/>
      </c>
      <c r="N542" t="str">
        <f t="shared" si="44"/>
        <v/>
      </c>
      <c r="O542" t="str">
        <f>IF(OR(OR(Y541&lt;0,ISTEXT(Y541)),ISTEXT('Mortgage 1 Info Calcs'!$K$4)),"",(O541+M542))</f>
        <v/>
      </c>
      <c r="P542">
        <f>IF(ISBLANK('Mortgage 1 Monthly Table'!T542),IF(ISTEXT(J542),0,IF(OR(Y541&lt;Q541,AND(Y541&lt;0,NOT(ISTEXT(Y541))),ISTEXT('Mortgage 1 Info Calcs'!$K$4)),IF(-Y541&gt;P541,-Y541,Y541-Q541),IF(J542="",0,'Mortgage 1 Info Calcs'!F$26))),'Mortgage 1 Monthly Table'!T542)</f>
        <v>0</v>
      </c>
      <c r="Q542" t="str">
        <f>IF(OR(OR(Y541&lt;0,ISTEXT(Y541)),ISTEXT('Mortgage 1 Info Calcs'!$K$4)),"",IF(O542&lt;0,Q541,(Q541+P542)))</f>
        <v/>
      </c>
      <c r="R542" t="str">
        <f>IF(OR(ISERROR(L542-S542),ISTEXT('Mortgage 1 Info Calcs'!$K$4)),"",L542-S542+M542)</f>
        <v/>
      </c>
      <c r="S542">
        <f>IF(OR(IF(ISERROR(ROUND((J542-Q542-'Mortgage 1 Info Calcs'!F$24)*(G542/12),2)),0,(J542-O542-Q542-'Mortgage 1 Info Calcs'!F$24)*(G542/12)),,,ISTEXT('Mortgage 1 Info Calcs'!K$4)),IF(((J542-Q542-'Mortgage 1 Info Calcs'!F$24)*(G542/12))&gt;0,((J542-Q542-'Mortgage 1 Info Calcs'!F$24)*(G542/12)),0),0)</f>
        <v>0</v>
      </c>
      <c r="T542" t="str">
        <f>IF(OR(ISERROR(SUM(R$12:R542)),(ISTEXT(T541)),(T541=(SUM(R$12:R542)))),"",SUM(R$12:R542))</f>
        <v/>
      </c>
      <c r="U542">
        <f>SUM(S$12:S542)</f>
        <v>93290.420445652606</v>
      </c>
      <c r="V542" t="e">
        <f>IF(ISBLANK('Mortgage 1 Info Calcs'!F$28),"",IF((O542+Q542)&gt;0,((O542+Q542)*G542/12)-((O542+Q542)*(('Mortgage 1 Info Calcs'!F$28)-('Mortgage 1 Info Calcs'!F$28*'Mortgage 1 Info Calcs'!G$29))/12),""))</f>
        <v>#VALUE!</v>
      </c>
      <c r="W542" t="e">
        <f>IF(ISTEXT(V542),"",SUM(V$12:V542))</f>
        <v>#VALUE!</v>
      </c>
      <c r="X542" t="str">
        <f>IF(OR(J542=Q542,ISTEXT(Y541),ISTEXT('Mortgage 1 Info Calcs'!$F$17)),"",IF(('Mortgage 1 Info Calcs'!F$18*12)&gt;C541+1,IF(C541='Mortgage 1 Info Calcs'!F$18*12,0,'Mortgage 1 Info Calcs'!F$19+Y542*('Mortgage 1 Info Calcs'!F$17)),'Mortgage 1 Info Calcs'!F$19))</f>
        <v/>
      </c>
      <c r="Y542" t="str">
        <f>IF(OR(ISERROR(J542-R542-M542),IF(ISERROR((J542-R542-M542)=0),"True",(J542-R542-M542)=0),ISTEXT('Mortgage 1 Info Calcs'!$K$4)),"",IF((J542&gt;(L542+M542)),(FV((G542/'Mortgage 1 Variables'!E$43),1,(L542+M542),-J542+Q542+'Mortgage 1 Info Calcs'!F$24,0))+Q542+'Mortgage 1 Info Calcs'!F$24+IF(I542&gt;0,0,-I542),""))</f>
        <v/>
      </c>
      <c r="Z542" s="67" t="e">
        <f>IF((FV(IF(G542=0,'Mortgage 1 Info Calcs'!F$8,G542)/12,1,PMT(IF(G542=0,'Mortgage 1 Info Calcs'!F$8,G542)/12,('Mortgage 1 Info Calcs'!F$9*12)-C541,-Z541,0),-Z541,0))&gt;0,(FV(IF(G542=0,'Mortgage 1 Info Calcs'!F$8,G542)/12,1,PMT(IF(G542=0,'Mortgage 1 Info Calcs'!F$8,G542)/12,('Mortgage 1 Info Calcs'!F$9*12)-C541,-Z541,0),-Z541,0)),0)</f>
        <v>#NUM!</v>
      </c>
      <c r="AA542" s="67" t="e">
        <f>IF(Z542&lt;=0,0,(IPMT(IF(G542=0,'Mortgage 1 Info Calcs'!F$8,G542)/12,1,('Mortgage 1 Info Calcs'!F$9*12)-C541,-Z541,0)))</f>
        <v>#NUM!</v>
      </c>
      <c r="AB542" s="67">
        <f>IF(C542&lt;('Mortgage 1 Info Calcs'!F$9*12),SUM(AA$12:AA542),0)</f>
        <v>0</v>
      </c>
      <c r="AC542" s="14">
        <v>531</v>
      </c>
      <c r="AD542" s="174">
        <f t="shared" si="45"/>
        <v>44.25</v>
      </c>
      <c r="AE542" s="174" t="str">
        <f>IF(Y542="","",IF(J$12+X542='Mortgage 2 Monthly calcs'!J$12+'Mortgage 2 Monthly calcs'!V542,"",IF(J$12+X542&gt;'Mortgage 2 Monthly calcs'!J$12+'Mortgage 2 Monthly calcs'!V542,IF(Y542+X542+'Mortgage 1 Info Calcs'!F$15&gt;'Mortgage 2 Monthly calcs'!W542+'Mortgage 2 Monthly calcs'!V542,"",C542),IF(Y542+X542&lt;'Mortgage 2 Monthly calcs'!W542+'Mortgage 2 Monthly calcs'!V542,"",C542))))</f>
        <v/>
      </c>
      <c r="AG542" s="16"/>
      <c r="AH542" s="16"/>
      <c r="AI542" s="15"/>
    </row>
    <row r="543" spans="2:35" ht="11.25" customHeight="1" x14ac:dyDescent="0.25">
      <c r="B543">
        <f t="shared" si="43"/>
        <v>44.333333333333336</v>
      </c>
      <c r="C543">
        <v>532</v>
      </c>
      <c r="E543" t="str">
        <f t="shared" si="46"/>
        <v/>
      </c>
      <c r="F543" t="str">
        <f>VLOOKUP('Mortgage 1 Variables'!D$11,'Mortgage 1 Variables'!B$8:C$19,2)</f>
        <v>Feb</v>
      </c>
      <c r="G543">
        <f>IF(ISBLANK('Mortgage 1 Monthly Table'!G543),IF(OR(J543=Q543,ISTEXT(Y542),ISTEXT('Mortgage 1 Info Calcs'!$K$4)),0,IF(('Mortgage 1 Info Calcs'!F$7*12)&gt;C542,G542,IF(C542='Mortgage 1 Info Calcs'!F$7*12,'Mortgage 1 Info Calcs'!F$8,G542))),'Mortgage 1 Monthly Table'!G543)</f>
        <v>0</v>
      </c>
      <c r="H543" t="e">
        <f>((PMT(G543/'Mortgage 1 Variables'!E$43,('Mortgage 1 Info Calcs'!F$9*'Mortgage 1 Variables'!E$43)-C542,-J543,0)))</f>
        <v>#VALUE!</v>
      </c>
      <c r="I543">
        <f>IF(OR(ISERROR(((IPMT(G543/'Mortgage 1 Variables'!E$43,1,'Mortgage 1 Info Calcs'!F$9*'Mortgage 1 Variables'!E$43,-J543+Q543+'Mortgage 1 Info Calcs'!F$24,IF('Mortgage 1 Info Calcs'!F$5="Interest Only",-J543+Q543+'Mortgage 1 Info Calcs'!F$24,0))))),(((IPMT(G543/'Mortgage 1 Variables'!E$43,1,'Mortgage 1 Info Calcs'!F$9*'Mortgage 1 Variables'!E$43,-J$12,-J$12)))=0)),0,((IPMT(G543/'Mortgage 1 Variables'!E$43,1,'Mortgage 1 Info Calcs'!F$9*'Mortgage 1 Variables'!E$43,-J543+Q543+'Mortgage 1 Info Calcs'!F$24,IF('Mortgage 1 Info Calcs'!F$5="Interest Only",-J543+Q543+'Mortgage 1 Info Calcs'!F$24,0)))))</f>
        <v>0</v>
      </c>
      <c r="J543" t="str">
        <f>IF(Y542&gt;0,IF(ISTEXT('Mortgage 1 Info Calcs'!K$4),"0",IF(ISTEXT(Y542),Y542,Y542+(IF(ISTEXT(K543),0,K543)))),0)</f>
        <v/>
      </c>
      <c r="K543">
        <f>IF(ISBLANK('Mortgage 1 Monthly Table'!L543),0,'Mortgage 1 Monthly Table'!L543)</f>
        <v>0</v>
      </c>
      <c r="L543" t="e">
        <f>IF(ISBLANK('Mortgage 1 Monthly Table'!N543),IF('Mortgage 1 Info Calcs'!F$13="Calculated",IF('Mortgage 1 Info Calcs'!F$22="Keep Same",IF('Mortgage 1 Info Calcs'!F$5="Interest Only",IF(OR(I543&gt;L542,J543=""),I543,IF(J543&lt;L542,IF(J543&lt;L542,J543+I543,IF(L542+M542&gt;J543,L542+I543,L542)),IF(L542+M542&gt;J543,L542+I543,L542))),IF(H543&gt;L542,H543,IF(J543&gt;L542,IF(L542+M542&gt;J543,L542+I543,L542),J543+S543))),IF('Mortgage 1 Info Calcs'!F$5="Interest Only",'Mortgage 1 Monthly Calcs'!I543,'Mortgage 1 Monthly Calcs'!H543)),'Mortgage 1 Monthly Calcs'!L542),'Mortgage 1 Monthly Table'!N543)</f>
        <v>#VALUE!</v>
      </c>
      <c r="M543" t="str">
        <f>IF(ISBLANK('Mortgage 1 Monthly Table'!P543),IF(N542&gt;J543,IF(J543&gt;L542,J543-L542,0),IF(OR(OR(Y542&lt;0,ISTEXT(Y542)),ISTEXT('Mortgage 1 Info Calcs'!$K$4)),"",'Mortgage 1 Info Calcs'!F$21)),'Mortgage 1 Monthly Table'!P543)</f>
        <v/>
      </c>
      <c r="N543" t="str">
        <f t="shared" si="44"/>
        <v/>
      </c>
      <c r="O543" t="str">
        <f>IF(OR(OR(Y542&lt;0,ISTEXT(Y542)),ISTEXT('Mortgage 1 Info Calcs'!$K$4)),"",(O542+M543))</f>
        <v/>
      </c>
      <c r="P543">
        <f>IF(ISBLANK('Mortgage 1 Monthly Table'!T543),IF(ISTEXT(J543),0,IF(OR(Y542&lt;Q542,AND(Y542&lt;0,NOT(ISTEXT(Y542))),ISTEXT('Mortgage 1 Info Calcs'!$K$4)),IF(-Y542&gt;P542,-Y542,Y542-Q542),IF(J543="",0,'Mortgage 1 Info Calcs'!F$26))),'Mortgage 1 Monthly Table'!T543)</f>
        <v>0</v>
      </c>
      <c r="Q543" t="str">
        <f>IF(OR(OR(Y542&lt;0,ISTEXT(Y542)),ISTEXT('Mortgage 1 Info Calcs'!$K$4)),"",IF(O543&lt;0,Q542,(Q542+P543)))</f>
        <v/>
      </c>
      <c r="R543" t="str">
        <f>IF(OR(ISERROR(L543-S543),ISTEXT('Mortgage 1 Info Calcs'!$K$4)),"",L543-S543+M543)</f>
        <v/>
      </c>
      <c r="S543">
        <f>IF(OR(IF(ISERROR(ROUND((J543-Q543-'Mortgage 1 Info Calcs'!F$24)*(G543/12),2)),0,(J543-O543-Q543-'Mortgage 1 Info Calcs'!F$24)*(G543/12)),,,ISTEXT('Mortgage 1 Info Calcs'!K$4)),IF(((J543-Q543-'Mortgage 1 Info Calcs'!F$24)*(G543/12))&gt;0,((J543-Q543-'Mortgage 1 Info Calcs'!F$24)*(G543/12)),0),0)</f>
        <v>0</v>
      </c>
      <c r="T543" t="str">
        <f>IF(OR(ISERROR(SUM(R$12:R543)),(ISTEXT(T542)),(T542=(SUM(R$12:R543)))),"",SUM(R$12:R543))</f>
        <v/>
      </c>
      <c r="U543">
        <f>SUM(S$12:S543)</f>
        <v>93290.420445652606</v>
      </c>
      <c r="V543" t="e">
        <f>IF(ISBLANK('Mortgage 1 Info Calcs'!F$28),"",IF((O543+Q543)&gt;0,((O543+Q543)*G543/12)-((O543+Q543)*(('Mortgage 1 Info Calcs'!F$28)-('Mortgage 1 Info Calcs'!F$28*'Mortgage 1 Info Calcs'!G$29))/12),""))</f>
        <v>#VALUE!</v>
      </c>
      <c r="W543" t="e">
        <f>IF(ISTEXT(V543),"",SUM(V$12:V543))</f>
        <v>#VALUE!</v>
      </c>
      <c r="X543" t="str">
        <f>IF(OR(J543=Q543,ISTEXT(Y542),ISTEXT('Mortgage 1 Info Calcs'!$F$17)),"",IF(('Mortgage 1 Info Calcs'!F$18*12)&gt;C542+1,IF(C542='Mortgage 1 Info Calcs'!F$18*12,0,'Mortgage 1 Info Calcs'!F$19+Y543*('Mortgage 1 Info Calcs'!F$17)),'Mortgage 1 Info Calcs'!F$19))</f>
        <v/>
      </c>
      <c r="Y543" t="str">
        <f>IF(OR(ISERROR(J543-R543-M543),IF(ISERROR((J543-R543-M543)=0),"True",(J543-R543-M543)=0),ISTEXT('Mortgage 1 Info Calcs'!$K$4)),"",IF((J543&gt;(L543+M543)),(FV((G543/'Mortgage 1 Variables'!E$43),1,(L543+M543),-J543+Q543+'Mortgage 1 Info Calcs'!F$24,0))+Q543+'Mortgage 1 Info Calcs'!F$24+IF(I543&gt;0,0,-I543),""))</f>
        <v/>
      </c>
      <c r="Z543" s="67" t="e">
        <f>IF((FV(IF(G543=0,'Mortgage 1 Info Calcs'!F$8,G543)/12,1,PMT(IF(G543=0,'Mortgage 1 Info Calcs'!F$8,G543)/12,('Mortgage 1 Info Calcs'!F$9*12)-C542,-Z542,0),-Z542,0))&gt;0,(FV(IF(G543=0,'Mortgage 1 Info Calcs'!F$8,G543)/12,1,PMT(IF(G543=0,'Mortgage 1 Info Calcs'!F$8,G543)/12,('Mortgage 1 Info Calcs'!F$9*12)-C542,-Z542,0),-Z542,0)),0)</f>
        <v>#NUM!</v>
      </c>
      <c r="AA543" s="67" t="e">
        <f>IF(Z543&lt;=0,0,(IPMT(IF(G543=0,'Mortgage 1 Info Calcs'!F$8,G543)/12,1,('Mortgage 1 Info Calcs'!F$9*12)-C542,-Z542,0)))</f>
        <v>#NUM!</v>
      </c>
      <c r="AB543" s="67">
        <f>IF(C543&lt;('Mortgage 1 Info Calcs'!F$9*12),SUM(AA$12:AA543),0)</f>
        <v>0</v>
      </c>
      <c r="AC543" s="14">
        <v>532</v>
      </c>
      <c r="AD543" s="174">
        <f t="shared" si="45"/>
        <v>44.333333333333336</v>
      </c>
      <c r="AE543" s="174" t="str">
        <f>IF(Y543="","",IF(J$12+X543='Mortgage 2 Monthly calcs'!J$12+'Mortgage 2 Monthly calcs'!V543,"",IF(J$12+X543&gt;'Mortgage 2 Monthly calcs'!J$12+'Mortgage 2 Monthly calcs'!V543,IF(Y543+X543+'Mortgage 1 Info Calcs'!F$15&gt;'Mortgage 2 Monthly calcs'!W543+'Mortgage 2 Monthly calcs'!V543,"",C543),IF(Y543+X543&lt;'Mortgage 2 Monthly calcs'!W543+'Mortgage 2 Monthly calcs'!V543,"",C543))))</f>
        <v/>
      </c>
      <c r="AG543" s="16"/>
      <c r="AH543" s="16"/>
      <c r="AI543" s="15"/>
    </row>
    <row r="544" spans="2:35" ht="11.25" customHeight="1" x14ac:dyDescent="0.25">
      <c r="B544">
        <f t="shared" si="43"/>
        <v>44.416666666666664</v>
      </c>
      <c r="C544">
        <v>533</v>
      </c>
      <c r="E544" t="str">
        <f t="shared" si="46"/>
        <v/>
      </c>
      <c r="F544" t="str">
        <f>VLOOKUP('Mortgage 1 Variables'!D$12,'Mortgage 1 Variables'!B$8:C$19,2)</f>
        <v>Mar</v>
      </c>
      <c r="G544">
        <f>IF(ISBLANK('Mortgage 1 Monthly Table'!G544),IF(OR(J544=Q544,ISTEXT(Y543),ISTEXT('Mortgage 1 Info Calcs'!$K$4)),0,IF(('Mortgage 1 Info Calcs'!F$7*12)&gt;C543,G543,IF(C543='Mortgage 1 Info Calcs'!F$7*12,'Mortgage 1 Info Calcs'!F$8,G543))),'Mortgage 1 Monthly Table'!G544)</f>
        <v>0</v>
      </c>
      <c r="H544" t="e">
        <f>((PMT(G544/'Mortgage 1 Variables'!E$43,('Mortgage 1 Info Calcs'!F$9*'Mortgage 1 Variables'!E$43)-C543,-J544,0)))</f>
        <v>#VALUE!</v>
      </c>
      <c r="I544">
        <f>IF(OR(ISERROR(((IPMT(G544/'Mortgage 1 Variables'!E$43,1,'Mortgage 1 Info Calcs'!F$9*'Mortgage 1 Variables'!E$43,-J544+Q544+'Mortgage 1 Info Calcs'!F$24,IF('Mortgage 1 Info Calcs'!F$5="Interest Only",-J544+Q544+'Mortgage 1 Info Calcs'!F$24,0))))),(((IPMT(G544/'Mortgage 1 Variables'!E$43,1,'Mortgage 1 Info Calcs'!F$9*'Mortgage 1 Variables'!E$43,-J$12,-J$12)))=0)),0,((IPMT(G544/'Mortgage 1 Variables'!E$43,1,'Mortgage 1 Info Calcs'!F$9*'Mortgage 1 Variables'!E$43,-J544+Q544+'Mortgage 1 Info Calcs'!F$24,IF('Mortgage 1 Info Calcs'!F$5="Interest Only",-J544+Q544+'Mortgage 1 Info Calcs'!F$24,0)))))</f>
        <v>0</v>
      </c>
      <c r="J544" t="str">
        <f>IF(Y543&gt;0,IF(ISTEXT('Mortgage 1 Info Calcs'!K$4),"0",IF(ISTEXT(Y543),Y543,Y543+(IF(ISTEXT(K544),0,K544)))),0)</f>
        <v/>
      </c>
      <c r="K544">
        <f>IF(ISBLANK('Mortgage 1 Monthly Table'!L544),0,'Mortgage 1 Monthly Table'!L544)</f>
        <v>0</v>
      </c>
      <c r="L544" t="e">
        <f>IF(ISBLANK('Mortgage 1 Monthly Table'!N544),IF('Mortgage 1 Info Calcs'!F$13="Calculated",IF('Mortgage 1 Info Calcs'!F$22="Keep Same",IF('Mortgage 1 Info Calcs'!F$5="Interest Only",IF(OR(I544&gt;L543,J544=""),I544,IF(J544&lt;L543,IF(J544&lt;L543,J544+I544,IF(L543+M543&gt;J544,L543+I544,L543)),IF(L543+M543&gt;J544,L543+I544,L543))),IF(H544&gt;L543,H544,IF(J544&gt;L543,IF(L543+M543&gt;J544,L543+I544,L543),J544+S544))),IF('Mortgage 1 Info Calcs'!F$5="Interest Only",'Mortgage 1 Monthly Calcs'!I544,'Mortgage 1 Monthly Calcs'!H544)),'Mortgage 1 Monthly Calcs'!L543),'Mortgage 1 Monthly Table'!N544)</f>
        <v>#VALUE!</v>
      </c>
      <c r="M544" t="str">
        <f>IF(ISBLANK('Mortgage 1 Monthly Table'!P544),IF(N543&gt;J544,IF(J544&gt;L543,J544-L543,0),IF(OR(OR(Y543&lt;0,ISTEXT(Y543)),ISTEXT('Mortgage 1 Info Calcs'!$K$4)),"",'Mortgage 1 Info Calcs'!F$21)),'Mortgage 1 Monthly Table'!P544)</f>
        <v/>
      </c>
      <c r="N544" t="str">
        <f t="shared" si="44"/>
        <v/>
      </c>
      <c r="O544" t="str">
        <f>IF(OR(OR(Y543&lt;0,ISTEXT(Y543)),ISTEXT('Mortgage 1 Info Calcs'!$K$4)),"",(O543+M544))</f>
        <v/>
      </c>
      <c r="P544">
        <f>IF(ISBLANK('Mortgage 1 Monthly Table'!T544),IF(ISTEXT(J544),0,IF(OR(Y543&lt;Q543,AND(Y543&lt;0,NOT(ISTEXT(Y543))),ISTEXT('Mortgage 1 Info Calcs'!$K$4)),IF(-Y543&gt;P543,-Y543,Y543-Q543),IF(J544="",0,'Mortgage 1 Info Calcs'!F$26))),'Mortgage 1 Monthly Table'!T544)</f>
        <v>0</v>
      </c>
      <c r="Q544" t="str">
        <f>IF(OR(OR(Y543&lt;0,ISTEXT(Y543)),ISTEXT('Mortgage 1 Info Calcs'!$K$4)),"",IF(O544&lt;0,Q543,(Q543+P544)))</f>
        <v/>
      </c>
      <c r="R544" t="str">
        <f>IF(OR(ISERROR(L544-S544),ISTEXT('Mortgage 1 Info Calcs'!$K$4)),"",L544-S544+M544)</f>
        <v/>
      </c>
      <c r="S544">
        <f>IF(OR(IF(ISERROR(ROUND((J544-Q544-'Mortgage 1 Info Calcs'!F$24)*(G544/12),2)),0,(J544-O544-Q544-'Mortgage 1 Info Calcs'!F$24)*(G544/12)),,,ISTEXT('Mortgage 1 Info Calcs'!K$4)),IF(((J544-Q544-'Mortgage 1 Info Calcs'!F$24)*(G544/12))&gt;0,((J544-Q544-'Mortgage 1 Info Calcs'!F$24)*(G544/12)),0),0)</f>
        <v>0</v>
      </c>
      <c r="T544" t="str">
        <f>IF(OR(ISERROR(SUM(R$12:R544)),(ISTEXT(T543)),(T543=(SUM(R$12:R544)))),"",SUM(R$12:R544))</f>
        <v/>
      </c>
      <c r="U544">
        <f>SUM(S$12:S544)</f>
        <v>93290.420445652606</v>
      </c>
      <c r="V544" t="e">
        <f>IF(ISBLANK('Mortgage 1 Info Calcs'!F$28),"",IF((O544+Q544)&gt;0,((O544+Q544)*G544/12)-((O544+Q544)*(('Mortgage 1 Info Calcs'!F$28)-('Mortgage 1 Info Calcs'!F$28*'Mortgage 1 Info Calcs'!G$29))/12),""))</f>
        <v>#VALUE!</v>
      </c>
      <c r="W544" t="e">
        <f>IF(ISTEXT(V544),"",SUM(V$12:V544))</f>
        <v>#VALUE!</v>
      </c>
      <c r="X544" t="str">
        <f>IF(OR(J544=Q544,ISTEXT(Y543),ISTEXT('Mortgage 1 Info Calcs'!$F$17)),"",IF(('Mortgage 1 Info Calcs'!F$18*12)&gt;C543+1,IF(C543='Mortgage 1 Info Calcs'!F$18*12,0,'Mortgage 1 Info Calcs'!F$19+Y544*('Mortgage 1 Info Calcs'!F$17)),'Mortgage 1 Info Calcs'!F$19))</f>
        <v/>
      </c>
      <c r="Y544" t="str">
        <f>IF(OR(ISERROR(J544-R544-M544),IF(ISERROR((J544-R544-M544)=0),"True",(J544-R544-M544)=0),ISTEXT('Mortgage 1 Info Calcs'!$K$4)),"",IF((J544&gt;(L544+M544)),(FV((G544/'Mortgage 1 Variables'!E$43),1,(L544+M544),-J544+Q544+'Mortgage 1 Info Calcs'!F$24,0))+Q544+'Mortgage 1 Info Calcs'!F$24+IF(I544&gt;0,0,-I544),""))</f>
        <v/>
      </c>
      <c r="Z544" s="67" t="e">
        <f>IF((FV(IF(G544=0,'Mortgage 1 Info Calcs'!F$8,G544)/12,1,PMT(IF(G544=0,'Mortgage 1 Info Calcs'!F$8,G544)/12,('Mortgage 1 Info Calcs'!F$9*12)-C543,-Z543,0),-Z543,0))&gt;0,(FV(IF(G544=0,'Mortgage 1 Info Calcs'!F$8,G544)/12,1,PMT(IF(G544=0,'Mortgage 1 Info Calcs'!F$8,G544)/12,('Mortgage 1 Info Calcs'!F$9*12)-C543,-Z543,0),-Z543,0)),0)</f>
        <v>#NUM!</v>
      </c>
      <c r="AA544" s="67" t="e">
        <f>IF(Z544&lt;=0,0,(IPMT(IF(G544=0,'Mortgage 1 Info Calcs'!F$8,G544)/12,1,('Mortgage 1 Info Calcs'!F$9*12)-C543,-Z543,0)))</f>
        <v>#NUM!</v>
      </c>
      <c r="AB544" s="67">
        <f>IF(C544&lt;('Mortgage 1 Info Calcs'!F$9*12),SUM(AA$12:AA544),0)</f>
        <v>0</v>
      </c>
      <c r="AC544" s="14">
        <v>533</v>
      </c>
      <c r="AD544" s="174">
        <f t="shared" si="45"/>
        <v>44.416666666666664</v>
      </c>
      <c r="AE544" s="174" t="str">
        <f>IF(Y544="","",IF(J$12+X544='Mortgage 2 Monthly calcs'!J$12+'Mortgage 2 Monthly calcs'!V544,"",IF(J$12+X544&gt;'Mortgage 2 Monthly calcs'!J$12+'Mortgage 2 Monthly calcs'!V544,IF(Y544+X544+'Mortgage 1 Info Calcs'!F$15&gt;'Mortgage 2 Monthly calcs'!W544+'Mortgage 2 Monthly calcs'!V544,"",C544),IF(Y544+X544&lt;'Mortgage 2 Monthly calcs'!W544+'Mortgage 2 Monthly calcs'!V544,"",C544))))</f>
        <v/>
      </c>
      <c r="AG544" s="16"/>
      <c r="AH544" s="16"/>
      <c r="AI544" s="15"/>
    </row>
    <row r="545" spans="2:35" ht="11.25" customHeight="1" x14ac:dyDescent="0.25">
      <c r="B545">
        <f t="shared" si="43"/>
        <v>44.5</v>
      </c>
      <c r="C545">
        <v>534</v>
      </c>
      <c r="E545" t="str">
        <f t="shared" si="46"/>
        <v/>
      </c>
      <c r="F545" t="str">
        <f>VLOOKUP('Mortgage 1 Variables'!D$13,'Mortgage 1 Variables'!B$8:C$19,2)</f>
        <v>Apr</v>
      </c>
      <c r="G545">
        <f>IF(ISBLANK('Mortgage 1 Monthly Table'!G545),IF(OR(J545=Q545,ISTEXT(Y544),ISTEXT('Mortgage 1 Info Calcs'!$K$4)),0,IF(('Mortgage 1 Info Calcs'!F$7*12)&gt;C544,G544,IF(C544='Mortgage 1 Info Calcs'!F$7*12,'Mortgage 1 Info Calcs'!F$8,G544))),'Mortgage 1 Monthly Table'!G545)</f>
        <v>0</v>
      </c>
      <c r="H545" t="e">
        <f>((PMT(G545/'Mortgage 1 Variables'!E$43,('Mortgage 1 Info Calcs'!F$9*'Mortgage 1 Variables'!E$43)-C544,-J545,0)))</f>
        <v>#VALUE!</v>
      </c>
      <c r="I545">
        <f>IF(OR(ISERROR(((IPMT(G545/'Mortgage 1 Variables'!E$43,1,'Mortgage 1 Info Calcs'!F$9*'Mortgage 1 Variables'!E$43,-J545+Q545+'Mortgage 1 Info Calcs'!F$24,IF('Mortgage 1 Info Calcs'!F$5="Interest Only",-J545+Q545+'Mortgage 1 Info Calcs'!F$24,0))))),(((IPMT(G545/'Mortgage 1 Variables'!E$43,1,'Mortgage 1 Info Calcs'!F$9*'Mortgage 1 Variables'!E$43,-J$12,-J$12)))=0)),0,((IPMT(G545/'Mortgage 1 Variables'!E$43,1,'Mortgage 1 Info Calcs'!F$9*'Mortgage 1 Variables'!E$43,-J545+Q545+'Mortgage 1 Info Calcs'!F$24,IF('Mortgage 1 Info Calcs'!F$5="Interest Only",-J545+Q545+'Mortgage 1 Info Calcs'!F$24,0)))))</f>
        <v>0</v>
      </c>
      <c r="J545" t="str">
        <f>IF(Y544&gt;0,IF(ISTEXT('Mortgage 1 Info Calcs'!K$4),"0",IF(ISTEXT(Y544),Y544,Y544+(IF(ISTEXT(K545),0,K545)))),0)</f>
        <v/>
      </c>
      <c r="K545">
        <f>IF(ISBLANK('Mortgage 1 Monthly Table'!L545),0,'Mortgage 1 Monthly Table'!L545)</f>
        <v>0</v>
      </c>
      <c r="L545" t="e">
        <f>IF(ISBLANK('Mortgage 1 Monthly Table'!N545),IF('Mortgage 1 Info Calcs'!F$13="Calculated",IF('Mortgage 1 Info Calcs'!F$22="Keep Same",IF('Mortgage 1 Info Calcs'!F$5="Interest Only",IF(OR(I545&gt;L544,J545=""),I545,IF(J545&lt;L544,IF(J545&lt;L544,J545+I545,IF(L544+M544&gt;J545,L544+I545,L544)),IF(L544+M544&gt;J545,L544+I545,L544))),IF(H545&gt;L544,H545,IF(J545&gt;L544,IF(L544+M544&gt;J545,L544+I545,L544),J545+S545))),IF('Mortgage 1 Info Calcs'!F$5="Interest Only",'Mortgage 1 Monthly Calcs'!I545,'Mortgage 1 Monthly Calcs'!H545)),'Mortgage 1 Monthly Calcs'!L544),'Mortgage 1 Monthly Table'!N545)</f>
        <v>#VALUE!</v>
      </c>
      <c r="M545" t="str">
        <f>IF(ISBLANK('Mortgage 1 Monthly Table'!P545),IF(N544&gt;J545,IF(J545&gt;L544,J545-L544,0),IF(OR(OR(Y544&lt;0,ISTEXT(Y544)),ISTEXT('Mortgage 1 Info Calcs'!$K$4)),"",'Mortgage 1 Info Calcs'!F$21)),'Mortgage 1 Monthly Table'!P545)</f>
        <v/>
      </c>
      <c r="N545" t="str">
        <f t="shared" si="44"/>
        <v/>
      </c>
      <c r="O545" t="str">
        <f>IF(OR(OR(Y544&lt;0,ISTEXT(Y544)),ISTEXT('Mortgage 1 Info Calcs'!$K$4)),"",(O544+M545))</f>
        <v/>
      </c>
      <c r="P545">
        <f>IF(ISBLANK('Mortgage 1 Monthly Table'!T545),IF(ISTEXT(J545),0,IF(OR(Y544&lt;Q544,AND(Y544&lt;0,NOT(ISTEXT(Y544))),ISTEXT('Mortgage 1 Info Calcs'!$K$4)),IF(-Y544&gt;P544,-Y544,Y544-Q544),IF(J545="",0,'Mortgage 1 Info Calcs'!F$26))),'Mortgage 1 Monthly Table'!T545)</f>
        <v>0</v>
      </c>
      <c r="Q545" t="str">
        <f>IF(OR(OR(Y544&lt;0,ISTEXT(Y544)),ISTEXT('Mortgage 1 Info Calcs'!$K$4)),"",IF(O545&lt;0,Q544,(Q544+P545)))</f>
        <v/>
      </c>
      <c r="R545" t="str">
        <f>IF(OR(ISERROR(L545-S545),ISTEXT('Mortgage 1 Info Calcs'!$K$4)),"",L545-S545+M545)</f>
        <v/>
      </c>
      <c r="S545">
        <f>IF(OR(IF(ISERROR(ROUND((J545-Q545-'Mortgage 1 Info Calcs'!F$24)*(G545/12),2)),0,(J545-O545-Q545-'Mortgage 1 Info Calcs'!F$24)*(G545/12)),,,ISTEXT('Mortgage 1 Info Calcs'!K$4)),IF(((J545-Q545-'Mortgage 1 Info Calcs'!F$24)*(G545/12))&gt;0,((J545-Q545-'Mortgage 1 Info Calcs'!F$24)*(G545/12)),0),0)</f>
        <v>0</v>
      </c>
      <c r="T545" t="str">
        <f>IF(OR(ISERROR(SUM(R$12:R545)),(ISTEXT(T544)),(T544=(SUM(R$12:R545)))),"",SUM(R$12:R545))</f>
        <v/>
      </c>
      <c r="U545">
        <f>SUM(S$12:S545)</f>
        <v>93290.420445652606</v>
      </c>
      <c r="V545" t="e">
        <f>IF(ISBLANK('Mortgage 1 Info Calcs'!F$28),"",IF((O545+Q545)&gt;0,((O545+Q545)*G545/12)-((O545+Q545)*(('Mortgage 1 Info Calcs'!F$28)-('Mortgage 1 Info Calcs'!F$28*'Mortgage 1 Info Calcs'!G$29))/12),""))</f>
        <v>#VALUE!</v>
      </c>
      <c r="W545" t="e">
        <f>IF(ISTEXT(V545),"",SUM(V$12:V545))</f>
        <v>#VALUE!</v>
      </c>
      <c r="X545" t="str">
        <f>IF(OR(J545=Q545,ISTEXT(Y544),ISTEXT('Mortgage 1 Info Calcs'!$F$17)),"",IF(('Mortgage 1 Info Calcs'!F$18*12)&gt;C544+1,IF(C544='Mortgage 1 Info Calcs'!F$18*12,0,'Mortgage 1 Info Calcs'!F$19+Y545*('Mortgage 1 Info Calcs'!F$17)),'Mortgage 1 Info Calcs'!F$19))</f>
        <v/>
      </c>
      <c r="Y545" t="str">
        <f>IF(OR(ISERROR(J545-R545-M545),IF(ISERROR((J545-R545-M545)=0),"True",(J545-R545-M545)=0),ISTEXT('Mortgage 1 Info Calcs'!$K$4)),"",IF((J545&gt;(L545+M545)),(FV((G545/'Mortgage 1 Variables'!E$43),1,(L545+M545),-J545+Q545+'Mortgage 1 Info Calcs'!F$24,0))+Q545+'Mortgage 1 Info Calcs'!F$24+IF(I545&gt;0,0,-I545),""))</f>
        <v/>
      </c>
      <c r="Z545" s="67" t="e">
        <f>IF((FV(IF(G545=0,'Mortgage 1 Info Calcs'!F$8,G545)/12,1,PMT(IF(G545=0,'Mortgage 1 Info Calcs'!F$8,G545)/12,('Mortgage 1 Info Calcs'!F$9*12)-C544,-Z544,0),-Z544,0))&gt;0,(FV(IF(G545=0,'Mortgage 1 Info Calcs'!F$8,G545)/12,1,PMT(IF(G545=0,'Mortgage 1 Info Calcs'!F$8,G545)/12,('Mortgage 1 Info Calcs'!F$9*12)-C544,-Z544,0),-Z544,0)),0)</f>
        <v>#NUM!</v>
      </c>
      <c r="AA545" s="67" t="e">
        <f>IF(Z545&lt;=0,0,(IPMT(IF(G545=0,'Mortgage 1 Info Calcs'!F$8,G545)/12,1,('Mortgage 1 Info Calcs'!F$9*12)-C544,-Z544,0)))</f>
        <v>#NUM!</v>
      </c>
      <c r="AB545" s="67">
        <f>IF(C545&lt;('Mortgage 1 Info Calcs'!F$9*12),SUM(AA$12:AA545),0)</f>
        <v>0</v>
      </c>
      <c r="AC545" s="14">
        <v>534</v>
      </c>
      <c r="AD545" s="174">
        <f t="shared" si="45"/>
        <v>44.5</v>
      </c>
      <c r="AE545" s="174" t="str">
        <f>IF(Y545="","",IF(J$12+X545='Mortgage 2 Monthly calcs'!J$12+'Mortgage 2 Monthly calcs'!V545,"",IF(J$12+X545&gt;'Mortgage 2 Monthly calcs'!J$12+'Mortgage 2 Monthly calcs'!V545,IF(Y545+X545+'Mortgage 1 Info Calcs'!F$15&gt;'Mortgage 2 Monthly calcs'!W545+'Mortgage 2 Monthly calcs'!V545,"",C545),IF(Y545+X545&lt;'Mortgage 2 Monthly calcs'!W545+'Mortgage 2 Monthly calcs'!V545,"",C545))))</f>
        <v/>
      </c>
      <c r="AG545" s="16"/>
      <c r="AH545" s="16"/>
      <c r="AI545" s="15"/>
    </row>
    <row r="546" spans="2:35" ht="11.25" customHeight="1" x14ac:dyDescent="0.25">
      <c r="B546">
        <f t="shared" si="43"/>
        <v>44.583333333333336</v>
      </c>
      <c r="C546">
        <v>535</v>
      </c>
      <c r="E546" t="str">
        <f t="shared" si="46"/>
        <v/>
      </c>
      <c r="F546" t="str">
        <f>VLOOKUP('Mortgage 1 Variables'!D$14,'Mortgage 1 Variables'!B$8:C$19,2)</f>
        <v>May</v>
      </c>
      <c r="G546">
        <f>IF(ISBLANK('Mortgage 1 Monthly Table'!G546),IF(OR(J546=Q546,ISTEXT(Y545),ISTEXT('Mortgage 1 Info Calcs'!$K$4)),0,IF(('Mortgage 1 Info Calcs'!F$7*12)&gt;C545,G545,IF(C545='Mortgage 1 Info Calcs'!F$7*12,'Mortgage 1 Info Calcs'!F$8,G545))),'Mortgage 1 Monthly Table'!G546)</f>
        <v>0</v>
      </c>
      <c r="H546" t="e">
        <f>((PMT(G546/'Mortgage 1 Variables'!E$43,('Mortgage 1 Info Calcs'!F$9*'Mortgage 1 Variables'!E$43)-C545,-J546,0)))</f>
        <v>#VALUE!</v>
      </c>
      <c r="I546">
        <f>IF(OR(ISERROR(((IPMT(G546/'Mortgage 1 Variables'!E$43,1,'Mortgage 1 Info Calcs'!F$9*'Mortgage 1 Variables'!E$43,-J546+Q546+'Mortgage 1 Info Calcs'!F$24,IF('Mortgage 1 Info Calcs'!F$5="Interest Only",-J546+Q546+'Mortgage 1 Info Calcs'!F$24,0))))),(((IPMT(G546/'Mortgage 1 Variables'!E$43,1,'Mortgage 1 Info Calcs'!F$9*'Mortgage 1 Variables'!E$43,-J$12,-J$12)))=0)),0,((IPMT(G546/'Mortgage 1 Variables'!E$43,1,'Mortgage 1 Info Calcs'!F$9*'Mortgage 1 Variables'!E$43,-J546+Q546+'Mortgage 1 Info Calcs'!F$24,IF('Mortgage 1 Info Calcs'!F$5="Interest Only",-J546+Q546+'Mortgage 1 Info Calcs'!F$24,0)))))</f>
        <v>0</v>
      </c>
      <c r="J546" t="str">
        <f>IF(Y545&gt;0,IF(ISTEXT('Mortgage 1 Info Calcs'!K$4),"0",IF(ISTEXT(Y545),Y545,Y545+(IF(ISTEXT(K546),0,K546)))),0)</f>
        <v/>
      </c>
      <c r="K546">
        <f>IF(ISBLANK('Mortgage 1 Monthly Table'!L546),0,'Mortgage 1 Monthly Table'!L546)</f>
        <v>0</v>
      </c>
      <c r="L546" t="e">
        <f>IF(ISBLANK('Mortgage 1 Monthly Table'!N546),IF('Mortgage 1 Info Calcs'!F$13="Calculated",IF('Mortgage 1 Info Calcs'!F$22="Keep Same",IF('Mortgage 1 Info Calcs'!F$5="Interest Only",IF(OR(I546&gt;L545,J546=""),I546,IF(J546&lt;L545,IF(J546&lt;L545,J546+I546,IF(L545+M545&gt;J546,L545+I546,L545)),IF(L545+M545&gt;J546,L545+I546,L545))),IF(H546&gt;L545,H546,IF(J546&gt;L545,IF(L545+M545&gt;J546,L545+I546,L545),J546+S546))),IF('Mortgage 1 Info Calcs'!F$5="Interest Only",'Mortgage 1 Monthly Calcs'!I546,'Mortgage 1 Monthly Calcs'!H546)),'Mortgage 1 Monthly Calcs'!L545),'Mortgage 1 Monthly Table'!N546)</f>
        <v>#VALUE!</v>
      </c>
      <c r="M546" t="str">
        <f>IF(ISBLANK('Mortgage 1 Monthly Table'!P546),IF(N545&gt;J546,IF(J546&gt;L545,J546-L545,0),IF(OR(OR(Y545&lt;0,ISTEXT(Y545)),ISTEXT('Mortgage 1 Info Calcs'!$K$4)),"",'Mortgage 1 Info Calcs'!F$21)),'Mortgage 1 Monthly Table'!P546)</f>
        <v/>
      </c>
      <c r="N546" t="str">
        <f t="shared" si="44"/>
        <v/>
      </c>
      <c r="O546" t="str">
        <f>IF(OR(OR(Y545&lt;0,ISTEXT(Y545)),ISTEXT('Mortgage 1 Info Calcs'!$K$4)),"",(O545+M546))</f>
        <v/>
      </c>
      <c r="P546">
        <f>IF(ISBLANK('Mortgage 1 Monthly Table'!T546),IF(ISTEXT(J546),0,IF(OR(Y545&lt;Q545,AND(Y545&lt;0,NOT(ISTEXT(Y545))),ISTEXT('Mortgage 1 Info Calcs'!$K$4)),IF(-Y545&gt;P545,-Y545,Y545-Q545),IF(J546="",0,'Mortgage 1 Info Calcs'!F$26))),'Mortgage 1 Monthly Table'!T546)</f>
        <v>0</v>
      </c>
      <c r="Q546" t="str">
        <f>IF(OR(OR(Y545&lt;0,ISTEXT(Y545)),ISTEXT('Mortgage 1 Info Calcs'!$K$4)),"",IF(O546&lt;0,Q545,(Q545+P546)))</f>
        <v/>
      </c>
      <c r="R546" t="str">
        <f>IF(OR(ISERROR(L546-S546),ISTEXT('Mortgage 1 Info Calcs'!$K$4)),"",L546-S546+M546)</f>
        <v/>
      </c>
      <c r="S546">
        <f>IF(OR(IF(ISERROR(ROUND((J546-Q546-'Mortgage 1 Info Calcs'!F$24)*(G546/12),2)),0,(J546-O546-Q546-'Mortgage 1 Info Calcs'!F$24)*(G546/12)),,,ISTEXT('Mortgage 1 Info Calcs'!K$4)),IF(((J546-Q546-'Mortgage 1 Info Calcs'!F$24)*(G546/12))&gt;0,((J546-Q546-'Mortgage 1 Info Calcs'!F$24)*(G546/12)),0),0)</f>
        <v>0</v>
      </c>
      <c r="T546" t="str">
        <f>IF(OR(ISERROR(SUM(R$12:R546)),(ISTEXT(T545)),(T545=(SUM(R$12:R546)))),"",SUM(R$12:R546))</f>
        <v/>
      </c>
      <c r="U546">
        <f>SUM(S$12:S546)</f>
        <v>93290.420445652606</v>
      </c>
      <c r="V546" t="e">
        <f>IF(ISBLANK('Mortgage 1 Info Calcs'!F$28),"",IF((O546+Q546)&gt;0,((O546+Q546)*G546/12)-((O546+Q546)*(('Mortgage 1 Info Calcs'!F$28)-('Mortgage 1 Info Calcs'!F$28*'Mortgage 1 Info Calcs'!G$29))/12),""))</f>
        <v>#VALUE!</v>
      </c>
      <c r="W546" t="e">
        <f>IF(ISTEXT(V546),"",SUM(V$12:V546))</f>
        <v>#VALUE!</v>
      </c>
      <c r="X546" t="str">
        <f>IF(OR(J546=Q546,ISTEXT(Y545),ISTEXT('Mortgage 1 Info Calcs'!$F$17)),"",IF(('Mortgage 1 Info Calcs'!F$18*12)&gt;C545+1,IF(C545='Mortgage 1 Info Calcs'!F$18*12,0,'Mortgage 1 Info Calcs'!F$19+Y546*('Mortgage 1 Info Calcs'!F$17)),'Mortgage 1 Info Calcs'!F$19))</f>
        <v/>
      </c>
      <c r="Y546" t="str">
        <f>IF(OR(ISERROR(J546-R546-M546),IF(ISERROR((J546-R546-M546)=0),"True",(J546-R546-M546)=0),ISTEXT('Mortgage 1 Info Calcs'!$K$4)),"",IF((J546&gt;(L546+M546)),(FV((G546/'Mortgage 1 Variables'!E$43),1,(L546+M546),-J546+Q546+'Mortgage 1 Info Calcs'!F$24,0))+Q546+'Mortgage 1 Info Calcs'!F$24+IF(I546&gt;0,0,-I546),""))</f>
        <v/>
      </c>
      <c r="Z546" s="67" t="e">
        <f>IF((FV(IF(G546=0,'Mortgage 1 Info Calcs'!F$8,G546)/12,1,PMT(IF(G546=0,'Mortgage 1 Info Calcs'!F$8,G546)/12,('Mortgage 1 Info Calcs'!F$9*12)-C545,-Z545,0),-Z545,0))&gt;0,(FV(IF(G546=0,'Mortgage 1 Info Calcs'!F$8,G546)/12,1,PMT(IF(G546=0,'Mortgage 1 Info Calcs'!F$8,G546)/12,('Mortgage 1 Info Calcs'!F$9*12)-C545,-Z545,0),-Z545,0)),0)</f>
        <v>#NUM!</v>
      </c>
      <c r="AA546" s="67" t="e">
        <f>IF(Z546&lt;=0,0,(IPMT(IF(G546=0,'Mortgage 1 Info Calcs'!F$8,G546)/12,1,('Mortgage 1 Info Calcs'!F$9*12)-C545,-Z545,0)))</f>
        <v>#NUM!</v>
      </c>
      <c r="AB546" s="67">
        <f>IF(C546&lt;('Mortgage 1 Info Calcs'!F$9*12),SUM(AA$12:AA546),0)</f>
        <v>0</v>
      </c>
      <c r="AC546" s="14">
        <v>535</v>
      </c>
      <c r="AD546" s="174">
        <f t="shared" si="45"/>
        <v>44.583333333333336</v>
      </c>
      <c r="AE546" s="174" t="str">
        <f>IF(Y546="","",IF(J$12+X546='Mortgage 2 Monthly calcs'!J$12+'Mortgage 2 Monthly calcs'!V546,"",IF(J$12+X546&gt;'Mortgage 2 Monthly calcs'!J$12+'Mortgage 2 Monthly calcs'!V546,IF(Y546+X546+'Mortgage 1 Info Calcs'!F$15&gt;'Mortgage 2 Monthly calcs'!W546+'Mortgage 2 Monthly calcs'!V546,"",C546),IF(Y546+X546&lt;'Mortgage 2 Monthly calcs'!W546+'Mortgage 2 Monthly calcs'!V546,"",C546))))</f>
        <v/>
      </c>
      <c r="AG546" s="16"/>
      <c r="AH546" s="16"/>
      <c r="AI546" s="15"/>
    </row>
    <row r="547" spans="2:35" ht="11.25" customHeight="1" x14ac:dyDescent="0.25">
      <c r="B547">
        <f t="shared" si="43"/>
        <v>44.666666666666664</v>
      </c>
      <c r="C547">
        <v>536</v>
      </c>
      <c r="E547" t="str">
        <f t="shared" si="46"/>
        <v/>
      </c>
      <c r="F547" t="str">
        <f>VLOOKUP('Mortgage 1 Variables'!D$15,'Mortgage 1 Variables'!B$8:C$19,2)</f>
        <v>Jun</v>
      </c>
      <c r="G547">
        <f>IF(ISBLANK('Mortgage 1 Monthly Table'!G547),IF(OR(J547=Q547,ISTEXT(Y546),ISTEXT('Mortgage 1 Info Calcs'!$K$4)),0,IF(('Mortgage 1 Info Calcs'!F$7*12)&gt;C546,G546,IF(C546='Mortgage 1 Info Calcs'!F$7*12,'Mortgage 1 Info Calcs'!F$8,G546))),'Mortgage 1 Monthly Table'!G547)</f>
        <v>0</v>
      </c>
      <c r="H547" t="e">
        <f>((PMT(G547/'Mortgage 1 Variables'!E$43,('Mortgage 1 Info Calcs'!F$9*'Mortgage 1 Variables'!E$43)-C546,-J547,0)))</f>
        <v>#VALUE!</v>
      </c>
      <c r="I547">
        <f>IF(OR(ISERROR(((IPMT(G547/'Mortgage 1 Variables'!E$43,1,'Mortgage 1 Info Calcs'!F$9*'Mortgage 1 Variables'!E$43,-J547+Q547+'Mortgage 1 Info Calcs'!F$24,IF('Mortgage 1 Info Calcs'!F$5="Interest Only",-J547+Q547+'Mortgage 1 Info Calcs'!F$24,0))))),(((IPMT(G547/'Mortgage 1 Variables'!E$43,1,'Mortgage 1 Info Calcs'!F$9*'Mortgage 1 Variables'!E$43,-J$12,-J$12)))=0)),0,((IPMT(G547/'Mortgage 1 Variables'!E$43,1,'Mortgage 1 Info Calcs'!F$9*'Mortgage 1 Variables'!E$43,-J547+Q547+'Mortgage 1 Info Calcs'!F$24,IF('Mortgage 1 Info Calcs'!F$5="Interest Only",-J547+Q547+'Mortgage 1 Info Calcs'!F$24,0)))))</f>
        <v>0</v>
      </c>
      <c r="J547" t="str">
        <f>IF(Y546&gt;0,IF(ISTEXT('Mortgage 1 Info Calcs'!K$4),"0",IF(ISTEXT(Y546),Y546,Y546+(IF(ISTEXT(K547),0,K547)))),0)</f>
        <v/>
      </c>
      <c r="K547">
        <f>IF(ISBLANK('Mortgage 1 Monthly Table'!L547),0,'Mortgage 1 Monthly Table'!L547)</f>
        <v>0</v>
      </c>
      <c r="L547" t="e">
        <f>IF(ISBLANK('Mortgage 1 Monthly Table'!N547),IF('Mortgage 1 Info Calcs'!F$13="Calculated",IF('Mortgage 1 Info Calcs'!F$22="Keep Same",IF('Mortgage 1 Info Calcs'!F$5="Interest Only",IF(OR(I547&gt;L546,J547=""),I547,IF(J547&lt;L546,IF(J547&lt;L546,J547+I547,IF(L546+M546&gt;J547,L546+I547,L546)),IF(L546+M546&gt;J547,L546+I547,L546))),IF(H547&gt;L546,H547,IF(J547&gt;L546,IF(L546+M546&gt;J547,L546+I547,L546),J547+S547))),IF('Mortgage 1 Info Calcs'!F$5="Interest Only",'Mortgage 1 Monthly Calcs'!I547,'Mortgage 1 Monthly Calcs'!H547)),'Mortgage 1 Monthly Calcs'!L546),'Mortgage 1 Monthly Table'!N547)</f>
        <v>#VALUE!</v>
      </c>
      <c r="M547" t="str">
        <f>IF(ISBLANK('Mortgage 1 Monthly Table'!P547),IF(N546&gt;J547,IF(J547&gt;L546,J547-L546,0),IF(OR(OR(Y546&lt;0,ISTEXT(Y546)),ISTEXT('Mortgage 1 Info Calcs'!$K$4)),"",'Mortgage 1 Info Calcs'!F$21)),'Mortgage 1 Monthly Table'!P547)</f>
        <v/>
      </c>
      <c r="N547" t="str">
        <f t="shared" si="44"/>
        <v/>
      </c>
      <c r="O547" t="str">
        <f>IF(OR(OR(Y546&lt;0,ISTEXT(Y546)),ISTEXT('Mortgage 1 Info Calcs'!$K$4)),"",(O546+M547))</f>
        <v/>
      </c>
      <c r="P547">
        <f>IF(ISBLANK('Mortgage 1 Monthly Table'!T547),IF(ISTEXT(J547),0,IF(OR(Y546&lt;Q546,AND(Y546&lt;0,NOT(ISTEXT(Y546))),ISTEXT('Mortgage 1 Info Calcs'!$K$4)),IF(-Y546&gt;P546,-Y546,Y546-Q546),IF(J547="",0,'Mortgage 1 Info Calcs'!F$26))),'Mortgage 1 Monthly Table'!T547)</f>
        <v>0</v>
      </c>
      <c r="Q547" t="str">
        <f>IF(OR(OR(Y546&lt;0,ISTEXT(Y546)),ISTEXT('Mortgage 1 Info Calcs'!$K$4)),"",IF(O547&lt;0,Q546,(Q546+P547)))</f>
        <v/>
      </c>
      <c r="R547" t="str">
        <f>IF(OR(ISERROR(L547-S547),ISTEXT('Mortgage 1 Info Calcs'!$K$4)),"",L547-S547+M547)</f>
        <v/>
      </c>
      <c r="S547">
        <f>IF(OR(IF(ISERROR(ROUND((J547-Q547-'Mortgage 1 Info Calcs'!F$24)*(G547/12),2)),0,(J547-O547-Q547-'Mortgage 1 Info Calcs'!F$24)*(G547/12)),,,ISTEXT('Mortgage 1 Info Calcs'!K$4)),IF(((J547-Q547-'Mortgage 1 Info Calcs'!F$24)*(G547/12))&gt;0,((J547-Q547-'Mortgage 1 Info Calcs'!F$24)*(G547/12)),0),0)</f>
        <v>0</v>
      </c>
      <c r="T547" t="str">
        <f>IF(OR(ISERROR(SUM(R$12:R547)),(ISTEXT(T546)),(T546=(SUM(R$12:R547)))),"",SUM(R$12:R547))</f>
        <v/>
      </c>
      <c r="U547">
        <f>SUM(S$12:S547)</f>
        <v>93290.420445652606</v>
      </c>
      <c r="V547" t="e">
        <f>IF(ISBLANK('Mortgage 1 Info Calcs'!F$28),"",IF((O547+Q547)&gt;0,((O547+Q547)*G547/12)-((O547+Q547)*(('Mortgage 1 Info Calcs'!F$28)-('Mortgage 1 Info Calcs'!F$28*'Mortgage 1 Info Calcs'!G$29))/12),""))</f>
        <v>#VALUE!</v>
      </c>
      <c r="W547" t="e">
        <f>IF(ISTEXT(V547),"",SUM(V$12:V547))</f>
        <v>#VALUE!</v>
      </c>
      <c r="X547" t="str">
        <f>IF(OR(J547=Q547,ISTEXT(Y546),ISTEXT('Mortgage 1 Info Calcs'!$F$17)),"",IF(('Mortgage 1 Info Calcs'!F$18*12)&gt;C546+1,IF(C546='Mortgage 1 Info Calcs'!F$18*12,0,'Mortgage 1 Info Calcs'!F$19+Y547*('Mortgage 1 Info Calcs'!F$17)),'Mortgage 1 Info Calcs'!F$19))</f>
        <v/>
      </c>
      <c r="Y547" t="str">
        <f>IF(OR(ISERROR(J547-R547-M547),IF(ISERROR((J547-R547-M547)=0),"True",(J547-R547-M547)=0),ISTEXT('Mortgage 1 Info Calcs'!$K$4)),"",IF((J547&gt;(L547+M547)),(FV((G547/'Mortgage 1 Variables'!E$43),1,(L547+M547),-J547+Q547+'Mortgage 1 Info Calcs'!F$24,0))+Q547+'Mortgage 1 Info Calcs'!F$24+IF(I547&gt;0,0,-I547),""))</f>
        <v/>
      </c>
      <c r="Z547" s="67" t="e">
        <f>IF((FV(IF(G547=0,'Mortgage 1 Info Calcs'!F$8,G547)/12,1,PMT(IF(G547=0,'Mortgage 1 Info Calcs'!F$8,G547)/12,('Mortgage 1 Info Calcs'!F$9*12)-C546,-Z546,0),-Z546,0))&gt;0,(FV(IF(G547=0,'Mortgage 1 Info Calcs'!F$8,G547)/12,1,PMT(IF(G547=0,'Mortgage 1 Info Calcs'!F$8,G547)/12,('Mortgage 1 Info Calcs'!F$9*12)-C546,-Z546,0),-Z546,0)),0)</f>
        <v>#NUM!</v>
      </c>
      <c r="AA547" s="67" t="e">
        <f>IF(Z547&lt;=0,0,(IPMT(IF(G547=0,'Mortgage 1 Info Calcs'!F$8,G547)/12,1,('Mortgage 1 Info Calcs'!F$9*12)-C546,-Z546,0)))</f>
        <v>#NUM!</v>
      </c>
      <c r="AB547" s="67">
        <f>IF(C547&lt;('Mortgage 1 Info Calcs'!F$9*12),SUM(AA$12:AA547),0)</f>
        <v>0</v>
      </c>
      <c r="AC547" s="14">
        <v>536</v>
      </c>
      <c r="AD547" s="174">
        <f t="shared" si="45"/>
        <v>44.666666666666664</v>
      </c>
      <c r="AE547" s="174" t="str">
        <f>IF(Y547="","",IF(J$12+X547='Mortgage 2 Monthly calcs'!J$12+'Mortgage 2 Monthly calcs'!V547,"",IF(J$12+X547&gt;'Mortgage 2 Monthly calcs'!J$12+'Mortgage 2 Monthly calcs'!V547,IF(Y547+X547+'Mortgage 1 Info Calcs'!F$15&gt;'Mortgage 2 Monthly calcs'!W547+'Mortgage 2 Monthly calcs'!V547,"",C547),IF(Y547+X547&lt;'Mortgage 2 Monthly calcs'!W547+'Mortgage 2 Monthly calcs'!V547,"",C547))))</f>
        <v/>
      </c>
      <c r="AG547" s="16"/>
      <c r="AH547" s="16"/>
      <c r="AI547" s="15"/>
    </row>
    <row r="548" spans="2:35" ht="11.25" customHeight="1" x14ac:dyDescent="0.25">
      <c r="B548">
        <f t="shared" si="43"/>
        <v>44.75</v>
      </c>
      <c r="C548">
        <v>537</v>
      </c>
      <c r="E548" t="str">
        <f t="shared" si="46"/>
        <v/>
      </c>
      <c r="F548" t="str">
        <f>VLOOKUP('Mortgage 1 Variables'!D$16,'Mortgage 1 Variables'!B$8:C$19,2)</f>
        <v>Jul</v>
      </c>
      <c r="G548">
        <f>IF(ISBLANK('Mortgage 1 Monthly Table'!G548),IF(OR(J548=Q548,ISTEXT(Y547),ISTEXT('Mortgage 1 Info Calcs'!$K$4)),0,IF(('Mortgage 1 Info Calcs'!F$7*12)&gt;C547,G547,IF(C547='Mortgage 1 Info Calcs'!F$7*12,'Mortgage 1 Info Calcs'!F$8,G547))),'Mortgage 1 Monthly Table'!G548)</f>
        <v>0</v>
      </c>
      <c r="H548" t="e">
        <f>((PMT(G548/'Mortgage 1 Variables'!E$43,('Mortgage 1 Info Calcs'!F$9*'Mortgage 1 Variables'!E$43)-C547,-J548,0)))</f>
        <v>#VALUE!</v>
      </c>
      <c r="I548">
        <f>IF(OR(ISERROR(((IPMT(G548/'Mortgage 1 Variables'!E$43,1,'Mortgage 1 Info Calcs'!F$9*'Mortgage 1 Variables'!E$43,-J548+Q548+'Mortgage 1 Info Calcs'!F$24,IF('Mortgage 1 Info Calcs'!F$5="Interest Only",-J548+Q548+'Mortgage 1 Info Calcs'!F$24,0))))),(((IPMT(G548/'Mortgage 1 Variables'!E$43,1,'Mortgage 1 Info Calcs'!F$9*'Mortgage 1 Variables'!E$43,-J$12,-J$12)))=0)),0,((IPMT(G548/'Mortgage 1 Variables'!E$43,1,'Mortgage 1 Info Calcs'!F$9*'Mortgage 1 Variables'!E$43,-J548+Q548+'Mortgage 1 Info Calcs'!F$24,IF('Mortgage 1 Info Calcs'!F$5="Interest Only",-J548+Q548+'Mortgage 1 Info Calcs'!F$24,0)))))</f>
        <v>0</v>
      </c>
      <c r="J548" t="str">
        <f>IF(Y547&gt;0,IF(ISTEXT('Mortgage 1 Info Calcs'!K$4),"0",IF(ISTEXT(Y547),Y547,Y547+(IF(ISTEXT(K548),0,K548)))),0)</f>
        <v/>
      </c>
      <c r="K548">
        <f>IF(ISBLANK('Mortgage 1 Monthly Table'!L548),0,'Mortgage 1 Monthly Table'!L548)</f>
        <v>0</v>
      </c>
      <c r="L548" t="e">
        <f>IF(ISBLANK('Mortgage 1 Monthly Table'!N548),IF('Mortgage 1 Info Calcs'!F$13="Calculated",IF('Mortgage 1 Info Calcs'!F$22="Keep Same",IF('Mortgage 1 Info Calcs'!F$5="Interest Only",IF(OR(I548&gt;L547,J548=""),I548,IF(J548&lt;L547,IF(J548&lt;L547,J548+I548,IF(L547+M547&gt;J548,L547+I548,L547)),IF(L547+M547&gt;J548,L547+I548,L547))),IF(H548&gt;L547,H548,IF(J548&gt;L547,IF(L547+M547&gt;J548,L547+I548,L547),J548+S548))),IF('Mortgage 1 Info Calcs'!F$5="Interest Only",'Mortgage 1 Monthly Calcs'!I548,'Mortgage 1 Monthly Calcs'!H548)),'Mortgage 1 Monthly Calcs'!L547),'Mortgage 1 Monthly Table'!N548)</f>
        <v>#VALUE!</v>
      </c>
      <c r="M548" t="str">
        <f>IF(ISBLANK('Mortgage 1 Monthly Table'!P548),IF(N547&gt;J548,IF(J548&gt;L547,J548-L547,0),IF(OR(OR(Y547&lt;0,ISTEXT(Y547)),ISTEXT('Mortgage 1 Info Calcs'!$K$4)),"",'Mortgage 1 Info Calcs'!F$21)),'Mortgage 1 Monthly Table'!P548)</f>
        <v/>
      </c>
      <c r="N548" t="str">
        <f t="shared" si="44"/>
        <v/>
      </c>
      <c r="O548" t="str">
        <f>IF(OR(OR(Y547&lt;0,ISTEXT(Y547)),ISTEXT('Mortgage 1 Info Calcs'!$K$4)),"",(O547+M548))</f>
        <v/>
      </c>
      <c r="P548">
        <f>IF(ISBLANK('Mortgage 1 Monthly Table'!T548),IF(ISTEXT(J548),0,IF(OR(Y547&lt;Q547,AND(Y547&lt;0,NOT(ISTEXT(Y547))),ISTEXT('Mortgage 1 Info Calcs'!$K$4)),IF(-Y547&gt;P547,-Y547,Y547-Q547),IF(J548="",0,'Mortgage 1 Info Calcs'!F$26))),'Mortgage 1 Monthly Table'!T548)</f>
        <v>0</v>
      </c>
      <c r="Q548" t="str">
        <f>IF(OR(OR(Y547&lt;0,ISTEXT(Y547)),ISTEXT('Mortgage 1 Info Calcs'!$K$4)),"",IF(O548&lt;0,Q547,(Q547+P548)))</f>
        <v/>
      </c>
      <c r="R548" t="str">
        <f>IF(OR(ISERROR(L548-S548),ISTEXT('Mortgage 1 Info Calcs'!$K$4)),"",L548-S548+M548)</f>
        <v/>
      </c>
      <c r="S548">
        <f>IF(OR(IF(ISERROR(ROUND((J548-Q548-'Mortgage 1 Info Calcs'!F$24)*(G548/12),2)),0,(J548-O548-Q548-'Mortgage 1 Info Calcs'!F$24)*(G548/12)),,,ISTEXT('Mortgage 1 Info Calcs'!K$4)),IF(((J548-Q548-'Mortgage 1 Info Calcs'!F$24)*(G548/12))&gt;0,((J548-Q548-'Mortgage 1 Info Calcs'!F$24)*(G548/12)),0),0)</f>
        <v>0</v>
      </c>
      <c r="T548" t="str">
        <f>IF(OR(ISERROR(SUM(R$12:R548)),(ISTEXT(T547)),(T547=(SUM(R$12:R548)))),"",SUM(R$12:R548))</f>
        <v/>
      </c>
      <c r="U548">
        <f>SUM(S$12:S548)</f>
        <v>93290.420445652606</v>
      </c>
      <c r="V548" t="e">
        <f>IF(ISBLANK('Mortgage 1 Info Calcs'!F$28),"",IF((O548+Q548)&gt;0,((O548+Q548)*G548/12)-((O548+Q548)*(('Mortgage 1 Info Calcs'!F$28)-('Mortgage 1 Info Calcs'!F$28*'Mortgage 1 Info Calcs'!G$29))/12),""))</f>
        <v>#VALUE!</v>
      </c>
      <c r="W548" t="e">
        <f>IF(ISTEXT(V548),"",SUM(V$12:V548))</f>
        <v>#VALUE!</v>
      </c>
      <c r="X548" t="str">
        <f>IF(OR(J548=Q548,ISTEXT(Y547),ISTEXT('Mortgage 1 Info Calcs'!$F$17)),"",IF(('Mortgage 1 Info Calcs'!F$18*12)&gt;C547+1,IF(C547='Mortgage 1 Info Calcs'!F$18*12,0,'Mortgage 1 Info Calcs'!F$19+Y548*('Mortgage 1 Info Calcs'!F$17)),'Mortgage 1 Info Calcs'!F$19))</f>
        <v/>
      </c>
      <c r="Y548" t="str">
        <f>IF(OR(ISERROR(J548-R548-M548),IF(ISERROR((J548-R548-M548)=0),"True",(J548-R548-M548)=0),ISTEXT('Mortgage 1 Info Calcs'!$K$4)),"",IF((J548&gt;(L548+M548)),(FV((G548/'Mortgage 1 Variables'!E$43),1,(L548+M548),-J548+Q548+'Mortgage 1 Info Calcs'!F$24,0))+Q548+'Mortgage 1 Info Calcs'!F$24+IF(I548&gt;0,0,-I548),""))</f>
        <v/>
      </c>
      <c r="Z548" s="67" t="e">
        <f>IF((FV(IF(G548=0,'Mortgage 1 Info Calcs'!F$8,G548)/12,1,PMT(IF(G548=0,'Mortgage 1 Info Calcs'!F$8,G548)/12,('Mortgage 1 Info Calcs'!F$9*12)-C547,-Z547,0),-Z547,0))&gt;0,(FV(IF(G548=0,'Mortgage 1 Info Calcs'!F$8,G548)/12,1,PMT(IF(G548=0,'Mortgage 1 Info Calcs'!F$8,G548)/12,('Mortgage 1 Info Calcs'!F$9*12)-C547,-Z547,0),-Z547,0)),0)</f>
        <v>#NUM!</v>
      </c>
      <c r="AA548" s="67" t="e">
        <f>IF(Z548&lt;=0,0,(IPMT(IF(G548=0,'Mortgage 1 Info Calcs'!F$8,G548)/12,1,('Mortgage 1 Info Calcs'!F$9*12)-C547,-Z547,0)))</f>
        <v>#NUM!</v>
      </c>
      <c r="AB548" s="67">
        <f>IF(C548&lt;('Mortgage 1 Info Calcs'!F$9*12),SUM(AA$12:AA548),0)</f>
        <v>0</v>
      </c>
      <c r="AC548" s="14">
        <v>537</v>
      </c>
      <c r="AD548" s="174">
        <f t="shared" si="45"/>
        <v>44.75</v>
      </c>
      <c r="AE548" s="174" t="str">
        <f>IF(Y548="","",IF(J$12+X548='Mortgage 2 Monthly calcs'!J$12+'Mortgage 2 Monthly calcs'!V548,"",IF(J$12+X548&gt;'Mortgage 2 Monthly calcs'!J$12+'Mortgage 2 Monthly calcs'!V548,IF(Y548+X548+'Mortgage 1 Info Calcs'!F$15&gt;'Mortgage 2 Monthly calcs'!W548+'Mortgage 2 Monthly calcs'!V548,"",C548),IF(Y548+X548&lt;'Mortgage 2 Monthly calcs'!W548+'Mortgage 2 Monthly calcs'!V548,"",C548))))</f>
        <v/>
      </c>
      <c r="AG548" s="16"/>
      <c r="AH548" s="16"/>
      <c r="AI548" s="15"/>
    </row>
    <row r="549" spans="2:35" ht="11.25" customHeight="1" x14ac:dyDescent="0.25">
      <c r="B549">
        <f t="shared" si="43"/>
        <v>44.833333333333336</v>
      </c>
      <c r="C549">
        <v>538</v>
      </c>
      <c r="E549" t="str">
        <f t="shared" si="46"/>
        <v/>
      </c>
      <c r="F549" t="str">
        <f>VLOOKUP('Mortgage 1 Variables'!D$17,'Mortgage 1 Variables'!B$8:C$19,2)</f>
        <v>Aug</v>
      </c>
      <c r="G549">
        <f>IF(ISBLANK('Mortgage 1 Monthly Table'!G549),IF(OR(J549=Q549,ISTEXT(Y548),ISTEXT('Mortgage 1 Info Calcs'!$K$4)),0,IF(('Mortgage 1 Info Calcs'!F$7*12)&gt;C548,G548,IF(C548='Mortgage 1 Info Calcs'!F$7*12,'Mortgage 1 Info Calcs'!F$8,G548))),'Mortgage 1 Monthly Table'!G549)</f>
        <v>0</v>
      </c>
      <c r="H549" t="e">
        <f>((PMT(G549/'Mortgage 1 Variables'!E$43,('Mortgage 1 Info Calcs'!F$9*'Mortgage 1 Variables'!E$43)-C548,-J549,0)))</f>
        <v>#VALUE!</v>
      </c>
      <c r="I549">
        <f>IF(OR(ISERROR(((IPMT(G549/'Mortgage 1 Variables'!E$43,1,'Mortgage 1 Info Calcs'!F$9*'Mortgage 1 Variables'!E$43,-J549+Q549+'Mortgage 1 Info Calcs'!F$24,IF('Mortgage 1 Info Calcs'!F$5="Interest Only",-J549+Q549+'Mortgage 1 Info Calcs'!F$24,0))))),(((IPMT(G549/'Mortgage 1 Variables'!E$43,1,'Mortgage 1 Info Calcs'!F$9*'Mortgage 1 Variables'!E$43,-J$12,-J$12)))=0)),0,((IPMT(G549/'Mortgage 1 Variables'!E$43,1,'Mortgage 1 Info Calcs'!F$9*'Mortgage 1 Variables'!E$43,-J549+Q549+'Mortgage 1 Info Calcs'!F$24,IF('Mortgage 1 Info Calcs'!F$5="Interest Only",-J549+Q549+'Mortgage 1 Info Calcs'!F$24,0)))))</f>
        <v>0</v>
      </c>
      <c r="J549" t="str">
        <f>IF(Y548&gt;0,IF(ISTEXT('Mortgage 1 Info Calcs'!K$4),"0",IF(ISTEXT(Y548),Y548,Y548+(IF(ISTEXT(K549),0,K549)))),0)</f>
        <v/>
      </c>
      <c r="K549">
        <f>IF(ISBLANK('Mortgage 1 Monthly Table'!L549),0,'Mortgage 1 Monthly Table'!L549)</f>
        <v>0</v>
      </c>
      <c r="L549" t="e">
        <f>IF(ISBLANK('Mortgage 1 Monthly Table'!N549),IF('Mortgage 1 Info Calcs'!F$13="Calculated",IF('Mortgage 1 Info Calcs'!F$22="Keep Same",IF('Mortgage 1 Info Calcs'!F$5="Interest Only",IF(OR(I549&gt;L548,J549=""),I549,IF(J549&lt;L548,IF(J549&lt;L548,J549+I549,IF(L548+M548&gt;J549,L548+I549,L548)),IF(L548+M548&gt;J549,L548+I549,L548))),IF(H549&gt;L548,H549,IF(J549&gt;L548,IF(L548+M548&gt;J549,L548+I549,L548),J549+S549))),IF('Mortgage 1 Info Calcs'!F$5="Interest Only",'Mortgage 1 Monthly Calcs'!I549,'Mortgage 1 Monthly Calcs'!H549)),'Mortgage 1 Monthly Calcs'!L548),'Mortgage 1 Monthly Table'!N549)</f>
        <v>#VALUE!</v>
      </c>
      <c r="M549" t="str">
        <f>IF(ISBLANK('Mortgage 1 Monthly Table'!P549),IF(N548&gt;J549,IF(J549&gt;L548,J549-L548,0),IF(OR(OR(Y548&lt;0,ISTEXT(Y548)),ISTEXT('Mortgage 1 Info Calcs'!$K$4)),"",'Mortgage 1 Info Calcs'!F$21)),'Mortgage 1 Monthly Table'!P549)</f>
        <v/>
      </c>
      <c r="N549" t="str">
        <f t="shared" si="44"/>
        <v/>
      </c>
      <c r="O549" t="str">
        <f>IF(OR(OR(Y548&lt;0,ISTEXT(Y548)),ISTEXT('Mortgage 1 Info Calcs'!$K$4)),"",(O548+M549))</f>
        <v/>
      </c>
      <c r="P549">
        <f>IF(ISBLANK('Mortgage 1 Monthly Table'!T549),IF(ISTEXT(J549),0,IF(OR(Y548&lt;Q548,AND(Y548&lt;0,NOT(ISTEXT(Y548))),ISTEXT('Mortgage 1 Info Calcs'!$K$4)),IF(-Y548&gt;P548,-Y548,Y548-Q548),IF(J549="",0,'Mortgage 1 Info Calcs'!F$26))),'Mortgage 1 Monthly Table'!T549)</f>
        <v>0</v>
      </c>
      <c r="Q549" t="str">
        <f>IF(OR(OR(Y548&lt;0,ISTEXT(Y548)),ISTEXT('Mortgage 1 Info Calcs'!$K$4)),"",IF(O549&lt;0,Q548,(Q548+P549)))</f>
        <v/>
      </c>
      <c r="R549" t="str">
        <f>IF(OR(ISERROR(L549-S549),ISTEXT('Mortgage 1 Info Calcs'!$K$4)),"",L549-S549+M549)</f>
        <v/>
      </c>
      <c r="S549">
        <f>IF(OR(IF(ISERROR(ROUND((J549-Q549-'Mortgage 1 Info Calcs'!F$24)*(G549/12),2)),0,(J549-O549-Q549-'Mortgage 1 Info Calcs'!F$24)*(G549/12)),,,ISTEXT('Mortgage 1 Info Calcs'!K$4)),IF(((J549-Q549-'Mortgage 1 Info Calcs'!F$24)*(G549/12))&gt;0,((J549-Q549-'Mortgage 1 Info Calcs'!F$24)*(G549/12)),0),0)</f>
        <v>0</v>
      </c>
      <c r="T549" t="str">
        <f>IF(OR(ISERROR(SUM(R$12:R549)),(ISTEXT(T548)),(T548=(SUM(R$12:R549)))),"",SUM(R$12:R549))</f>
        <v/>
      </c>
      <c r="U549">
        <f>SUM(S$12:S549)</f>
        <v>93290.420445652606</v>
      </c>
      <c r="V549" t="e">
        <f>IF(ISBLANK('Mortgage 1 Info Calcs'!F$28),"",IF((O549+Q549)&gt;0,((O549+Q549)*G549/12)-((O549+Q549)*(('Mortgage 1 Info Calcs'!F$28)-('Mortgage 1 Info Calcs'!F$28*'Mortgage 1 Info Calcs'!G$29))/12),""))</f>
        <v>#VALUE!</v>
      </c>
      <c r="W549" t="e">
        <f>IF(ISTEXT(V549),"",SUM(V$12:V549))</f>
        <v>#VALUE!</v>
      </c>
      <c r="X549" t="str">
        <f>IF(OR(J549=Q549,ISTEXT(Y548),ISTEXT('Mortgage 1 Info Calcs'!$F$17)),"",IF(('Mortgage 1 Info Calcs'!F$18*12)&gt;C548+1,IF(C548='Mortgage 1 Info Calcs'!F$18*12,0,'Mortgage 1 Info Calcs'!F$19+Y549*('Mortgage 1 Info Calcs'!F$17)),'Mortgage 1 Info Calcs'!F$19))</f>
        <v/>
      </c>
      <c r="Y549" t="str">
        <f>IF(OR(ISERROR(J549-R549-M549),IF(ISERROR((J549-R549-M549)=0),"True",(J549-R549-M549)=0),ISTEXT('Mortgage 1 Info Calcs'!$K$4)),"",IF((J549&gt;(L549+M549)),(FV((G549/'Mortgage 1 Variables'!E$43),1,(L549+M549),-J549+Q549+'Mortgage 1 Info Calcs'!F$24,0))+Q549+'Mortgage 1 Info Calcs'!F$24+IF(I549&gt;0,0,-I549),""))</f>
        <v/>
      </c>
      <c r="Z549" s="67" t="e">
        <f>IF((FV(IF(G549=0,'Mortgage 1 Info Calcs'!F$8,G549)/12,1,PMT(IF(G549=0,'Mortgage 1 Info Calcs'!F$8,G549)/12,('Mortgage 1 Info Calcs'!F$9*12)-C548,-Z548,0),-Z548,0))&gt;0,(FV(IF(G549=0,'Mortgage 1 Info Calcs'!F$8,G549)/12,1,PMT(IF(G549=0,'Mortgage 1 Info Calcs'!F$8,G549)/12,('Mortgage 1 Info Calcs'!F$9*12)-C548,-Z548,0),-Z548,0)),0)</f>
        <v>#NUM!</v>
      </c>
      <c r="AA549" s="67" t="e">
        <f>IF(Z549&lt;=0,0,(IPMT(IF(G549=0,'Mortgage 1 Info Calcs'!F$8,G549)/12,1,('Mortgage 1 Info Calcs'!F$9*12)-C548,-Z548,0)))</f>
        <v>#NUM!</v>
      </c>
      <c r="AB549" s="67">
        <f>IF(C549&lt;('Mortgage 1 Info Calcs'!F$9*12),SUM(AA$12:AA549),0)</f>
        <v>0</v>
      </c>
      <c r="AC549" s="14">
        <v>538</v>
      </c>
      <c r="AD549" s="174">
        <f t="shared" si="45"/>
        <v>44.833333333333336</v>
      </c>
      <c r="AE549" s="174" t="str">
        <f>IF(Y549="","",IF(J$12+X549='Mortgage 2 Monthly calcs'!J$12+'Mortgage 2 Monthly calcs'!V549,"",IF(J$12+X549&gt;'Mortgage 2 Monthly calcs'!J$12+'Mortgage 2 Monthly calcs'!V549,IF(Y549+X549+'Mortgage 1 Info Calcs'!F$15&gt;'Mortgage 2 Monthly calcs'!W549+'Mortgage 2 Monthly calcs'!V549,"",C549),IF(Y549+X549&lt;'Mortgage 2 Monthly calcs'!W549+'Mortgage 2 Monthly calcs'!V549,"",C549))))</f>
        <v/>
      </c>
      <c r="AG549" s="16"/>
      <c r="AH549" s="16"/>
      <c r="AI549" s="15"/>
    </row>
    <row r="550" spans="2:35" ht="11.25" customHeight="1" x14ac:dyDescent="0.25">
      <c r="B550">
        <f t="shared" si="43"/>
        <v>44.916666666666664</v>
      </c>
      <c r="C550">
        <v>539</v>
      </c>
      <c r="E550" t="str">
        <f t="shared" si="46"/>
        <v/>
      </c>
      <c r="F550" t="str">
        <f>VLOOKUP('Mortgage 1 Variables'!D$18,'Mortgage 1 Variables'!B$8:C$19,2)</f>
        <v>Sep</v>
      </c>
      <c r="G550">
        <f>IF(ISBLANK('Mortgage 1 Monthly Table'!G550),IF(OR(J550=Q550,ISTEXT(Y549),ISTEXT('Mortgage 1 Info Calcs'!$K$4)),0,IF(('Mortgage 1 Info Calcs'!F$7*12)&gt;C549,G549,IF(C549='Mortgage 1 Info Calcs'!F$7*12,'Mortgage 1 Info Calcs'!F$8,G549))),'Mortgage 1 Monthly Table'!G550)</f>
        <v>0</v>
      </c>
      <c r="H550" t="e">
        <f>((PMT(G550/'Mortgage 1 Variables'!E$43,('Mortgage 1 Info Calcs'!F$9*'Mortgage 1 Variables'!E$43)-C549,-J550,0)))</f>
        <v>#VALUE!</v>
      </c>
      <c r="I550">
        <f>IF(OR(ISERROR(((IPMT(G550/'Mortgage 1 Variables'!E$43,1,'Mortgage 1 Info Calcs'!F$9*'Mortgage 1 Variables'!E$43,-J550+Q550+'Mortgage 1 Info Calcs'!F$24,IF('Mortgage 1 Info Calcs'!F$5="Interest Only",-J550+Q550+'Mortgage 1 Info Calcs'!F$24,0))))),(((IPMT(G550/'Mortgage 1 Variables'!E$43,1,'Mortgage 1 Info Calcs'!F$9*'Mortgage 1 Variables'!E$43,-J$12,-J$12)))=0)),0,((IPMT(G550/'Mortgage 1 Variables'!E$43,1,'Mortgage 1 Info Calcs'!F$9*'Mortgage 1 Variables'!E$43,-J550+Q550+'Mortgage 1 Info Calcs'!F$24,IF('Mortgage 1 Info Calcs'!F$5="Interest Only",-J550+Q550+'Mortgage 1 Info Calcs'!F$24,0)))))</f>
        <v>0</v>
      </c>
      <c r="J550" t="str">
        <f>IF(Y549&gt;0,IF(ISTEXT('Mortgage 1 Info Calcs'!K$4),"0",IF(ISTEXT(Y549),Y549,Y549+(IF(ISTEXT(K550),0,K550)))),0)</f>
        <v/>
      </c>
      <c r="K550">
        <f>IF(ISBLANK('Mortgage 1 Monthly Table'!L550),0,'Mortgage 1 Monthly Table'!L550)</f>
        <v>0</v>
      </c>
      <c r="L550" t="e">
        <f>IF(ISBLANK('Mortgage 1 Monthly Table'!N550),IF('Mortgage 1 Info Calcs'!F$13="Calculated",IF('Mortgage 1 Info Calcs'!F$22="Keep Same",IF('Mortgage 1 Info Calcs'!F$5="Interest Only",IF(OR(I550&gt;L549,J550=""),I550,IF(J550&lt;L549,IF(J550&lt;L549,J550+I550,IF(L549+M549&gt;J550,L549+I550,L549)),IF(L549+M549&gt;J550,L549+I550,L549))),IF(H550&gt;L549,H550,IF(J550&gt;L549,IF(L549+M549&gt;J550,L549+I550,L549),J550+S550))),IF('Mortgage 1 Info Calcs'!F$5="Interest Only",'Mortgage 1 Monthly Calcs'!I550,'Mortgage 1 Monthly Calcs'!H550)),'Mortgage 1 Monthly Calcs'!L549),'Mortgage 1 Monthly Table'!N550)</f>
        <v>#VALUE!</v>
      </c>
      <c r="M550" t="str">
        <f>IF(ISBLANK('Mortgage 1 Monthly Table'!P550),IF(N549&gt;J550,IF(J550&gt;L549,J550-L549,0),IF(OR(OR(Y549&lt;0,ISTEXT(Y549)),ISTEXT('Mortgage 1 Info Calcs'!$K$4)),"",'Mortgage 1 Info Calcs'!F$21)),'Mortgage 1 Monthly Table'!P550)</f>
        <v/>
      </c>
      <c r="N550" t="str">
        <f t="shared" si="44"/>
        <v/>
      </c>
      <c r="O550" t="str">
        <f>IF(OR(OR(Y549&lt;0,ISTEXT(Y549)),ISTEXT('Mortgage 1 Info Calcs'!$K$4)),"",(O549+M550))</f>
        <v/>
      </c>
      <c r="P550">
        <f>IF(ISBLANK('Mortgage 1 Monthly Table'!T550),IF(ISTEXT(J550),0,IF(OR(Y549&lt;Q549,AND(Y549&lt;0,NOT(ISTEXT(Y549))),ISTEXT('Mortgage 1 Info Calcs'!$K$4)),IF(-Y549&gt;P549,-Y549,Y549-Q549),IF(J550="",0,'Mortgage 1 Info Calcs'!F$26))),'Mortgage 1 Monthly Table'!T550)</f>
        <v>0</v>
      </c>
      <c r="Q550" t="str">
        <f>IF(OR(OR(Y549&lt;0,ISTEXT(Y549)),ISTEXT('Mortgage 1 Info Calcs'!$K$4)),"",IF(O550&lt;0,Q549,(Q549+P550)))</f>
        <v/>
      </c>
      <c r="R550" t="str">
        <f>IF(OR(ISERROR(L550-S550),ISTEXT('Mortgage 1 Info Calcs'!$K$4)),"",L550-S550+M550)</f>
        <v/>
      </c>
      <c r="S550">
        <f>IF(OR(IF(ISERROR(ROUND((J550-Q550-'Mortgage 1 Info Calcs'!F$24)*(G550/12),2)),0,(J550-O550-Q550-'Mortgage 1 Info Calcs'!F$24)*(G550/12)),,,ISTEXT('Mortgage 1 Info Calcs'!K$4)),IF(((J550-Q550-'Mortgage 1 Info Calcs'!F$24)*(G550/12))&gt;0,((J550-Q550-'Mortgage 1 Info Calcs'!F$24)*(G550/12)),0),0)</f>
        <v>0</v>
      </c>
      <c r="T550" t="str">
        <f>IF(OR(ISERROR(SUM(R$12:R550)),(ISTEXT(T549)),(T549=(SUM(R$12:R550)))),"",SUM(R$12:R550))</f>
        <v/>
      </c>
      <c r="U550">
        <f>SUM(S$12:S550)</f>
        <v>93290.420445652606</v>
      </c>
      <c r="V550" t="e">
        <f>IF(ISBLANK('Mortgage 1 Info Calcs'!F$28),"",IF((O550+Q550)&gt;0,((O550+Q550)*G550/12)-((O550+Q550)*(('Mortgage 1 Info Calcs'!F$28)-('Mortgage 1 Info Calcs'!F$28*'Mortgage 1 Info Calcs'!G$29))/12),""))</f>
        <v>#VALUE!</v>
      </c>
      <c r="W550" t="e">
        <f>IF(ISTEXT(V550),"",SUM(V$12:V550))</f>
        <v>#VALUE!</v>
      </c>
      <c r="X550" t="str">
        <f>IF(OR(J550=Q550,ISTEXT(Y549),ISTEXT('Mortgage 1 Info Calcs'!$F$17)),"",IF(('Mortgage 1 Info Calcs'!F$18*12)&gt;C549+1,IF(C549='Mortgage 1 Info Calcs'!F$18*12,0,'Mortgage 1 Info Calcs'!F$19+Y550*('Mortgage 1 Info Calcs'!F$17)),'Mortgage 1 Info Calcs'!F$19))</f>
        <v/>
      </c>
      <c r="Y550" t="str">
        <f>IF(OR(ISERROR(J550-R550-M550),IF(ISERROR((J550-R550-M550)=0),"True",(J550-R550-M550)=0),ISTEXT('Mortgage 1 Info Calcs'!$K$4)),"",IF((J550&gt;(L550+M550)),(FV((G550/'Mortgage 1 Variables'!E$43),1,(L550+M550),-J550+Q550+'Mortgage 1 Info Calcs'!F$24,0))+Q550+'Mortgage 1 Info Calcs'!F$24+IF(I550&gt;0,0,-I550),""))</f>
        <v/>
      </c>
      <c r="Z550" s="67" t="e">
        <f>IF((FV(IF(G550=0,'Mortgage 1 Info Calcs'!F$8,G550)/12,1,PMT(IF(G550=0,'Mortgage 1 Info Calcs'!F$8,G550)/12,('Mortgage 1 Info Calcs'!F$9*12)-C549,-Z549,0),-Z549,0))&gt;0,(FV(IF(G550=0,'Mortgage 1 Info Calcs'!F$8,G550)/12,1,PMT(IF(G550=0,'Mortgage 1 Info Calcs'!F$8,G550)/12,('Mortgage 1 Info Calcs'!F$9*12)-C549,-Z549,0),-Z549,0)),0)</f>
        <v>#NUM!</v>
      </c>
      <c r="AA550" s="67" t="e">
        <f>IF(Z550&lt;=0,0,(IPMT(IF(G550=0,'Mortgage 1 Info Calcs'!F$8,G550)/12,1,('Mortgage 1 Info Calcs'!F$9*12)-C549,-Z549,0)))</f>
        <v>#NUM!</v>
      </c>
      <c r="AB550" s="67">
        <f>IF(C550&lt;('Mortgage 1 Info Calcs'!F$9*12),SUM(AA$12:AA550),0)</f>
        <v>0</v>
      </c>
      <c r="AC550" s="14">
        <v>539</v>
      </c>
      <c r="AD550" s="174">
        <f t="shared" si="45"/>
        <v>44.916666666666664</v>
      </c>
      <c r="AE550" s="174" t="str">
        <f>IF(Y550="","",IF(J$12+X550='Mortgage 2 Monthly calcs'!J$12+'Mortgage 2 Monthly calcs'!V550,"",IF(J$12+X550&gt;'Mortgage 2 Monthly calcs'!J$12+'Mortgage 2 Monthly calcs'!V550,IF(Y550+X550+'Mortgage 1 Info Calcs'!F$15&gt;'Mortgage 2 Monthly calcs'!W550+'Mortgage 2 Monthly calcs'!V550,"",C550),IF(Y550+X550&lt;'Mortgage 2 Monthly calcs'!W550+'Mortgage 2 Monthly calcs'!V550,"",C550))))</f>
        <v/>
      </c>
      <c r="AG550" s="16"/>
      <c r="AH550" s="16"/>
      <c r="AI550" s="15"/>
    </row>
    <row r="551" spans="2:35" ht="11.25" customHeight="1" x14ac:dyDescent="0.25">
      <c r="B551">
        <f t="shared" si="43"/>
        <v>45</v>
      </c>
      <c r="C551">
        <v>540</v>
      </c>
      <c r="D551">
        <f>D539+1</f>
        <v>45</v>
      </c>
      <c r="E551" t="str">
        <f t="shared" si="46"/>
        <v/>
      </c>
      <c r="F551" t="str">
        <f>VLOOKUP('Mortgage 1 Variables'!D$19,'Mortgage 1 Variables'!B$8:C$19,2)</f>
        <v>Oct</v>
      </c>
      <c r="G551">
        <f>IF(ISBLANK('Mortgage 1 Monthly Table'!G551),IF(OR(J551=Q551,ISTEXT(Y550),ISTEXT('Mortgage 1 Info Calcs'!$K$4)),0,IF(('Mortgage 1 Info Calcs'!F$7*12)&gt;C550,G550,IF(C550='Mortgage 1 Info Calcs'!F$7*12,'Mortgage 1 Info Calcs'!F$8,G550))),'Mortgage 1 Monthly Table'!G551)</f>
        <v>0</v>
      </c>
      <c r="H551" t="e">
        <f>((PMT(G551/'Mortgage 1 Variables'!E$43,('Mortgage 1 Info Calcs'!F$9*'Mortgage 1 Variables'!E$43)-C550,-J551,0)))</f>
        <v>#VALUE!</v>
      </c>
      <c r="I551">
        <f>IF(OR(ISERROR(((IPMT(G551/'Mortgage 1 Variables'!E$43,1,'Mortgage 1 Info Calcs'!F$9*'Mortgage 1 Variables'!E$43,-J551+Q551+'Mortgage 1 Info Calcs'!F$24,IF('Mortgage 1 Info Calcs'!F$5="Interest Only",-J551+Q551+'Mortgage 1 Info Calcs'!F$24,0))))),(((IPMT(G551/'Mortgage 1 Variables'!E$43,1,'Mortgage 1 Info Calcs'!F$9*'Mortgage 1 Variables'!E$43,-J$12,-J$12)))=0)),0,((IPMT(G551/'Mortgage 1 Variables'!E$43,1,'Mortgage 1 Info Calcs'!F$9*'Mortgage 1 Variables'!E$43,-J551+Q551+'Mortgage 1 Info Calcs'!F$24,IF('Mortgage 1 Info Calcs'!F$5="Interest Only",-J551+Q551+'Mortgage 1 Info Calcs'!F$24,0)))))</f>
        <v>0</v>
      </c>
      <c r="J551" t="str">
        <f>IF(Y550&gt;0,IF(ISTEXT('Mortgage 1 Info Calcs'!K$4),"0",IF(ISTEXT(Y550),Y550,Y550+(IF(ISTEXT(K551),0,K551)))),0)</f>
        <v/>
      </c>
      <c r="K551">
        <f>IF(ISBLANK('Mortgage 1 Monthly Table'!L551),0,'Mortgage 1 Monthly Table'!L551)</f>
        <v>0</v>
      </c>
      <c r="L551" t="e">
        <f>IF(ISBLANK('Mortgage 1 Monthly Table'!N551),IF('Mortgage 1 Info Calcs'!F$13="Calculated",IF('Mortgage 1 Info Calcs'!F$22="Keep Same",IF('Mortgage 1 Info Calcs'!F$5="Interest Only",IF(OR(I551&gt;L550,J551=""),I551,IF(J551&lt;L550,IF(J551&lt;L550,J551+I551,IF(L550+M550&gt;J551,L550+I551,L550)),IF(L550+M550&gt;J551,L550+I551,L550))),IF(H551&gt;L550,H551,IF(J551&gt;L550,IF(L550+M550&gt;J551,L550+I551,L550),J551+S551))),IF('Mortgage 1 Info Calcs'!F$5="Interest Only",'Mortgage 1 Monthly Calcs'!I551,'Mortgage 1 Monthly Calcs'!H551)),'Mortgage 1 Monthly Calcs'!L550),'Mortgage 1 Monthly Table'!N551)</f>
        <v>#VALUE!</v>
      </c>
      <c r="M551" t="str">
        <f>IF(ISBLANK('Mortgage 1 Monthly Table'!P551),IF(N550&gt;J551,IF(J551&gt;L550,J551-L550,0),IF(OR(OR(Y550&lt;0,ISTEXT(Y550)),ISTEXT('Mortgage 1 Info Calcs'!$K$4)),"",'Mortgage 1 Info Calcs'!F$21)),'Mortgage 1 Monthly Table'!P551)</f>
        <v/>
      </c>
      <c r="N551" t="str">
        <f t="shared" si="44"/>
        <v/>
      </c>
      <c r="O551" t="str">
        <f>IF(OR(OR(Y550&lt;0,ISTEXT(Y550)),ISTEXT('Mortgage 1 Info Calcs'!$K$4)),"",(O550+M551))</f>
        <v/>
      </c>
      <c r="P551">
        <f>IF(ISBLANK('Mortgage 1 Monthly Table'!T551),IF(ISTEXT(J551),0,IF(OR(Y550&lt;Q550,AND(Y550&lt;0,NOT(ISTEXT(Y550))),ISTEXT('Mortgage 1 Info Calcs'!$K$4)),IF(-Y550&gt;P550,-Y550,Y550-Q550),IF(J551="",0,'Mortgage 1 Info Calcs'!F$26))),'Mortgage 1 Monthly Table'!T551)</f>
        <v>0</v>
      </c>
      <c r="Q551" t="str">
        <f>IF(OR(OR(Y550&lt;0,ISTEXT(Y550)),ISTEXT('Mortgage 1 Info Calcs'!$K$4)),"",IF(O551&lt;0,Q550,(Q550+P551)))</f>
        <v/>
      </c>
      <c r="R551" t="str">
        <f>IF(OR(ISERROR(L551-S551),ISTEXT('Mortgage 1 Info Calcs'!$K$4)),"",L551-S551+M551)</f>
        <v/>
      </c>
      <c r="S551">
        <f>IF(OR(IF(ISERROR(ROUND((J551-Q551-'Mortgage 1 Info Calcs'!F$24)*(G551/12),2)),0,(J551-O551-Q551-'Mortgage 1 Info Calcs'!F$24)*(G551/12)),,,ISTEXT('Mortgage 1 Info Calcs'!K$4)),IF(((J551-Q551-'Mortgage 1 Info Calcs'!F$24)*(G551/12))&gt;0,((J551-Q551-'Mortgage 1 Info Calcs'!F$24)*(G551/12)),0),0)</f>
        <v>0</v>
      </c>
      <c r="T551" t="str">
        <f>IF(OR(ISERROR(SUM(R$12:R551)),(ISTEXT(T550)),(T550=(SUM(R$12:R551)))),"",SUM(R$12:R551))</f>
        <v/>
      </c>
      <c r="U551">
        <f>SUM(S$12:S551)</f>
        <v>93290.420445652606</v>
      </c>
      <c r="V551" t="e">
        <f>IF(ISBLANK('Mortgage 1 Info Calcs'!F$28),"",IF((O551+Q551)&gt;0,((O551+Q551)*G551/12)-((O551+Q551)*(('Mortgage 1 Info Calcs'!F$28)-('Mortgage 1 Info Calcs'!F$28*'Mortgage 1 Info Calcs'!G$29))/12),""))</f>
        <v>#VALUE!</v>
      </c>
      <c r="W551" t="e">
        <f>IF(ISTEXT(V551),"",SUM(V$12:V551))</f>
        <v>#VALUE!</v>
      </c>
      <c r="X551" t="str">
        <f>IF(OR(J551=Q551,ISTEXT(Y550),ISTEXT('Mortgage 1 Info Calcs'!$F$17)),"",IF(('Mortgage 1 Info Calcs'!F$18*12)&gt;C550+1,IF(C550='Mortgage 1 Info Calcs'!F$18*12,0,'Mortgage 1 Info Calcs'!F$19+Y551*('Mortgage 1 Info Calcs'!F$17)),'Mortgage 1 Info Calcs'!F$19))</f>
        <v/>
      </c>
      <c r="Y551" t="str">
        <f>IF(OR(ISERROR(J551-R551-M551),IF(ISERROR((J551-R551-M551)=0),"True",(J551-R551-M551)=0),ISTEXT('Mortgage 1 Info Calcs'!$K$4)),"",IF((J551&gt;(L551+M551)),(FV((G551/'Mortgage 1 Variables'!E$43),1,(L551+M551),-J551+Q551+'Mortgage 1 Info Calcs'!F$24,0))+Q551+'Mortgage 1 Info Calcs'!F$24+IF(I551&gt;0,0,-I551),""))</f>
        <v/>
      </c>
      <c r="Z551" s="67" t="e">
        <f>IF((FV(IF(G551=0,'Mortgage 1 Info Calcs'!F$8,G551)/12,1,PMT(IF(G551=0,'Mortgage 1 Info Calcs'!F$8,G551)/12,('Mortgage 1 Info Calcs'!F$9*12)-C550,-Z550,0),-Z550,0))&gt;0,(FV(IF(G551=0,'Mortgage 1 Info Calcs'!F$8,G551)/12,1,PMT(IF(G551=0,'Mortgage 1 Info Calcs'!F$8,G551)/12,('Mortgage 1 Info Calcs'!F$9*12)-C550,-Z550,0),-Z550,0)),0)</f>
        <v>#NUM!</v>
      </c>
      <c r="AA551" s="67" t="e">
        <f>IF(Z551&lt;=0,0,(IPMT(IF(G551=0,'Mortgage 1 Info Calcs'!F$8,G551)/12,1,('Mortgage 1 Info Calcs'!F$9*12)-C550,-Z550,0)))</f>
        <v>#NUM!</v>
      </c>
      <c r="AB551" s="67">
        <f>IF(C551&lt;('Mortgage 1 Info Calcs'!F$9*12),SUM(AA$12:AA551),0)</f>
        <v>0</v>
      </c>
      <c r="AC551" s="14">
        <v>540</v>
      </c>
      <c r="AD551" s="174">
        <f t="shared" si="45"/>
        <v>45</v>
      </c>
      <c r="AE551" s="174" t="str">
        <f>IF(Y551="","",IF(J$12+X551='Mortgage 2 Monthly calcs'!J$12+'Mortgage 2 Monthly calcs'!V551,"",IF(J$12+X551&gt;'Mortgage 2 Monthly calcs'!J$12+'Mortgage 2 Monthly calcs'!V551,IF(Y551+X551+'Mortgage 1 Info Calcs'!F$15&gt;'Mortgage 2 Monthly calcs'!W551+'Mortgage 2 Monthly calcs'!V551,"",C551),IF(Y551+X551&lt;'Mortgage 2 Monthly calcs'!W551+'Mortgage 2 Monthly calcs'!V551,"",C551))))</f>
        <v/>
      </c>
      <c r="AG551" s="16"/>
      <c r="AH551" s="16"/>
      <c r="AI551" s="15"/>
    </row>
    <row r="552" spans="2:35" ht="11.25" customHeight="1" x14ac:dyDescent="0.25">
      <c r="B552">
        <f t="shared" si="43"/>
        <v>45.083333333333336</v>
      </c>
      <c r="C552">
        <v>541</v>
      </c>
      <c r="E552" t="str">
        <f t="shared" si="46"/>
        <v/>
      </c>
      <c r="F552" t="str">
        <f>VLOOKUP('Mortgage 1 Variables'!D$8,'Mortgage 1 Variables'!B$8:C$19,2)</f>
        <v>Nov</v>
      </c>
      <c r="G552">
        <f>IF(ISBLANK('Mortgage 1 Monthly Table'!G552),IF(OR(J552=Q552,ISTEXT(Y551),ISTEXT('Mortgage 1 Info Calcs'!$K$4)),0,IF(('Mortgage 1 Info Calcs'!F$7*12)&gt;C551,G551,IF(C551='Mortgage 1 Info Calcs'!F$7*12,'Mortgage 1 Info Calcs'!F$8,G551))),'Mortgage 1 Monthly Table'!G552)</f>
        <v>0</v>
      </c>
      <c r="H552" t="e">
        <f>((PMT(G552/'Mortgage 1 Variables'!E$43,('Mortgage 1 Info Calcs'!F$9*'Mortgage 1 Variables'!E$43)-C551,-J552,0)))</f>
        <v>#VALUE!</v>
      </c>
      <c r="I552">
        <f>IF(OR(ISERROR(((IPMT(G552/'Mortgage 1 Variables'!E$43,1,'Mortgage 1 Info Calcs'!F$9*'Mortgage 1 Variables'!E$43,-J552+Q552+'Mortgage 1 Info Calcs'!F$24,IF('Mortgage 1 Info Calcs'!F$5="Interest Only",-J552+Q552+'Mortgage 1 Info Calcs'!F$24,0))))),(((IPMT(G552/'Mortgage 1 Variables'!E$43,1,'Mortgage 1 Info Calcs'!F$9*'Mortgage 1 Variables'!E$43,-J$12,-J$12)))=0)),0,((IPMT(G552/'Mortgage 1 Variables'!E$43,1,'Mortgage 1 Info Calcs'!F$9*'Mortgage 1 Variables'!E$43,-J552+Q552+'Mortgage 1 Info Calcs'!F$24,IF('Mortgage 1 Info Calcs'!F$5="Interest Only",-J552+Q552+'Mortgage 1 Info Calcs'!F$24,0)))))</f>
        <v>0</v>
      </c>
      <c r="J552" t="str">
        <f>IF(Y551&gt;0,IF(ISTEXT('Mortgage 1 Info Calcs'!K$4),"0",IF(ISTEXT(Y551),Y551,Y551+(IF(ISTEXT(K552),0,K552)))),0)</f>
        <v/>
      </c>
      <c r="K552">
        <f>IF(ISBLANK('Mortgage 1 Monthly Table'!L552),0,'Mortgage 1 Monthly Table'!L552)</f>
        <v>0</v>
      </c>
      <c r="L552" t="e">
        <f>IF(ISBLANK('Mortgage 1 Monthly Table'!N552),IF('Mortgage 1 Info Calcs'!F$13="Calculated",IF('Mortgage 1 Info Calcs'!F$22="Keep Same",IF('Mortgage 1 Info Calcs'!F$5="Interest Only",IF(OR(I552&gt;L551,J552=""),I552,IF(J552&lt;L551,IF(J552&lt;L551,J552+I552,IF(L551+M551&gt;J552,L551+I552,L551)),IF(L551+M551&gt;J552,L551+I552,L551))),IF(H552&gt;L551,H552,IF(J552&gt;L551,IF(L551+M551&gt;J552,L551+I552,L551),J552+S552))),IF('Mortgage 1 Info Calcs'!F$5="Interest Only",'Mortgage 1 Monthly Calcs'!I552,'Mortgage 1 Monthly Calcs'!H552)),'Mortgage 1 Monthly Calcs'!L551),'Mortgage 1 Monthly Table'!N552)</f>
        <v>#VALUE!</v>
      </c>
      <c r="M552" t="str">
        <f>IF(ISBLANK('Mortgage 1 Monthly Table'!P552),IF(N551&gt;J552,IF(J552&gt;L551,J552-L551,0),IF(OR(OR(Y551&lt;0,ISTEXT(Y551)),ISTEXT('Mortgage 1 Info Calcs'!$K$4)),"",'Mortgage 1 Info Calcs'!F$21)),'Mortgage 1 Monthly Table'!P552)</f>
        <v/>
      </c>
      <c r="N552" t="str">
        <f t="shared" si="44"/>
        <v/>
      </c>
      <c r="O552" t="str">
        <f>IF(OR(OR(Y551&lt;0,ISTEXT(Y551)),ISTEXT('Mortgage 1 Info Calcs'!$K$4)),"",(O551+M552))</f>
        <v/>
      </c>
      <c r="P552">
        <f>IF(ISBLANK('Mortgage 1 Monthly Table'!T552),IF(ISTEXT(J552),0,IF(OR(Y551&lt;Q551,AND(Y551&lt;0,NOT(ISTEXT(Y551))),ISTEXT('Mortgage 1 Info Calcs'!$K$4)),IF(-Y551&gt;P551,-Y551,Y551-Q551),IF(J552="",0,'Mortgage 1 Info Calcs'!F$26))),'Mortgage 1 Monthly Table'!T552)</f>
        <v>0</v>
      </c>
      <c r="Q552" t="str">
        <f>IF(OR(OR(Y551&lt;0,ISTEXT(Y551)),ISTEXT('Mortgage 1 Info Calcs'!$K$4)),"",IF(O552&lt;0,Q551,(Q551+P552)))</f>
        <v/>
      </c>
      <c r="R552" t="str">
        <f>IF(OR(ISERROR(L552-S552),ISTEXT('Mortgage 1 Info Calcs'!$K$4)),"",L552-S552+M552)</f>
        <v/>
      </c>
      <c r="S552">
        <f>IF(OR(IF(ISERROR(ROUND((J552-Q552-'Mortgage 1 Info Calcs'!F$24)*(G552/12),2)),0,(J552-O552-Q552-'Mortgage 1 Info Calcs'!F$24)*(G552/12)),,,ISTEXT('Mortgage 1 Info Calcs'!K$4)),IF(((J552-Q552-'Mortgage 1 Info Calcs'!F$24)*(G552/12))&gt;0,((J552-Q552-'Mortgage 1 Info Calcs'!F$24)*(G552/12)),0),0)</f>
        <v>0</v>
      </c>
      <c r="T552" t="str">
        <f>IF(OR(ISERROR(SUM(R$12:R552)),(ISTEXT(T551)),(T551=(SUM(R$12:R552)))),"",SUM(R$12:R552))</f>
        <v/>
      </c>
      <c r="U552">
        <f>SUM(S$12:S552)</f>
        <v>93290.420445652606</v>
      </c>
      <c r="V552" t="e">
        <f>IF(ISBLANK('Mortgage 1 Info Calcs'!F$28),"",IF((O552+Q552)&gt;0,((O552+Q552)*G552/12)-((O552+Q552)*(('Mortgage 1 Info Calcs'!F$28)-('Mortgage 1 Info Calcs'!F$28*'Mortgage 1 Info Calcs'!G$29))/12),""))</f>
        <v>#VALUE!</v>
      </c>
      <c r="W552" t="e">
        <f>IF(ISTEXT(V552),"",SUM(V$12:V552))</f>
        <v>#VALUE!</v>
      </c>
      <c r="X552" t="str">
        <f>IF(OR(J552=Q552,ISTEXT(Y551),ISTEXT('Mortgage 1 Info Calcs'!$F$17)),"",IF(('Mortgage 1 Info Calcs'!F$18*12)&gt;C551+1,IF(C551='Mortgage 1 Info Calcs'!F$18*12,0,'Mortgage 1 Info Calcs'!F$19+Y552*('Mortgage 1 Info Calcs'!F$17)),'Mortgage 1 Info Calcs'!F$19))</f>
        <v/>
      </c>
      <c r="Y552" t="str">
        <f>IF(OR(ISERROR(J552-R552-M552),IF(ISERROR((J552-R552-M552)=0),"True",(J552-R552-M552)=0),ISTEXT('Mortgage 1 Info Calcs'!$K$4)),"",IF((J552&gt;(L552+M552)),(FV((G552/'Mortgage 1 Variables'!E$43),1,(L552+M552),-J552+Q552+'Mortgage 1 Info Calcs'!F$24,0))+Q552+'Mortgage 1 Info Calcs'!F$24+IF(I552&gt;0,0,-I552),""))</f>
        <v/>
      </c>
      <c r="Z552" s="67" t="e">
        <f>IF((FV(IF(G552=0,'Mortgage 1 Info Calcs'!F$8,G552)/12,1,PMT(IF(G552=0,'Mortgage 1 Info Calcs'!F$8,G552)/12,('Mortgage 1 Info Calcs'!F$9*12)-C551,-Z551,0),-Z551,0))&gt;0,(FV(IF(G552=0,'Mortgage 1 Info Calcs'!F$8,G552)/12,1,PMT(IF(G552=0,'Mortgage 1 Info Calcs'!F$8,G552)/12,('Mortgage 1 Info Calcs'!F$9*12)-C551,-Z551,0),-Z551,0)),0)</f>
        <v>#NUM!</v>
      </c>
      <c r="AA552" s="67" t="e">
        <f>IF(Z552&lt;=0,0,(IPMT(IF(G552=0,'Mortgage 1 Info Calcs'!F$8,G552)/12,1,('Mortgage 1 Info Calcs'!F$9*12)-C551,-Z551,0)))</f>
        <v>#NUM!</v>
      </c>
      <c r="AB552" s="67">
        <f>IF(C552&lt;('Mortgage 1 Info Calcs'!F$9*12),SUM(AA$12:AA552),0)</f>
        <v>0</v>
      </c>
      <c r="AC552" s="14">
        <v>541</v>
      </c>
      <c r="AD552" s="174">
        <f t="shared" si="45"/>
        <v>45.083333333333336</v>
      </c>
      <c r="AE552" s="174" t="str">
        <f>IF(Y552="","",IF(J$12+X552='Mortgage 2 Monthly calcs'!J$12+'Mortgage 2 Monthly calcs'!V552,"",IF(J$12+X552&gt;'Mortgage 2 Monthly calcs'!J$12+'Mortgage 2 Monthly calcs'!V552,IF(Y552+X552+'Mortgage 1 Info Calcs'!F$15&gt;'Mortgage 2 Monthly calcs'!W552+'Mortgage 2 Monthly calcs'!V552,"",C552),IF(Y552+X552&lt;'Mortgage 2 Monthly calcs'!W552+'Mortgage 2 Monthly calcs'!V552,"",C552))))</f>
        <v/>
      </c>
      <c r="AG552" s="16"/>
      <c r="AH552" s="16"/>
      <c r="AI552" s="15"/>
    </row>
    <row r="553" spans="2:35" ht="11.25" customHeight="1" x14ac:dyDescent="0.25">
      <c r="B553">
        <f t="shared" si="43"/>
        <v>45.166666666666664</v>
      </c>
      <c r="C553">
        <v>542</v>
      </c>
      <c r="E553" t="str">
        <f t="shared" si="46"/>
        <v/>
      </c>
      <c r="F553" t="str">
        <f>VLOOKUP('Mortgage 1 Variables'!D$9,'Mortgage 1 Variables'!B$8:C$19,2)</f>
        <v>Dec</v>
      </c>
      <c r="G553">
        <f>IF(ISBLANK('Mortgage 1 Monthly Table'!G553),IF(OR(J553=Q553,ISTEXT(Y552),ISTEXT('Mortgage 1 Info Calcs'!$K$4)),0,IF(('Mortgage 1 Info Calcs'!F$7*12)&gt;C552,G552,IF(C552='Mortgage 1 Info Calcs'!F$7*12,'Mortgage 1 Info Calcs'!F$8,G552))),'Mortgage 1 Monthly Table'!G553)</f>
        <v>0</v>
      </c>
      <c r="H553" t="e">
        <f>((PMT(G553/'Mortgage 1 Variables'!E$43,('Mortgage 1 Info Calcs'!F$9*'Mortgage 1 Variables'!E$43)-C552,-J553,0)))</f>
        <v>#VALUE!</v>
      </c>
      <c r="I553">
        <f>IF(OR(ISERROR(((IPMT(G553/'Mortgage 1 Variables'!E$43,1,'Mortgage 1 Info Calcs'!F$9*'Mortgage 1 Variables'!E$43,-J553+Q553+'Mortgage 1 Info Calcs'!F$24,IF('Mortgage 1 Info Calcs'!F$5="Interest Only",-J553+Q553+'Mortgage 1 Info Calcs'!F$24,0))))),(((IPMT(G553/'Mortgage 1 Variables'!E$43,1,'Mortgage 1 Info Calcs'!F$9*'Mortgage 1 Variables'!E$43,-J$12,-J$12)))=0)),0,((IPMT(G553/'Mortgage 1 Variables'!E$43,1,'Mortgage 1 Info Calcs'!F$9*'Mortgage 1 Variables'!E$43,-J553+Q553+'Mortgage 1 Info Calcs'!F$24,IF('Mortgage 1 Info Calcs'!F$5="Interest Only",-J553+Q553+'Mortgage 1 Info Calcs'!F$24,0)))))</f>
        <v>0</v>
      </c>
      <c r="J553" t="str">
        <f>IF(Y552&gt;0,IF(ISTEXT('Mortgage 1 Info Calcs'!K$4),"0",IF(ISTEXT(Y552),Y552,Y552+(IF(ISTEXT(K553),0,K553)))),0)</f>
        <v/>
      </c>
      <c r="K553">
        <f>IF(ISBLANK('Mortgage 1 Monthly Table'!L553),0,'Mortgage 1 Monthly Table'!L553)</f>
        <v>0</v>
      </c>
      <c r="L553" t="e">
        <f>IF(ISBLANK('Mortgage 1 Monthly Table'!N553),IF('Mortgage 1 Info Calcs'!F$13="Calculated",IF('Mortgage 1 Info Calcs'!F$22="Keep Same",IF('Mortgage 1 Info Calcs'!F$5="Interest Only",IF(OR(I553&gt;L552,J553=""),I553,IF(J553&lt;L552,IF(J553&lt;L552,J553+I553,IF(L552+M552&gt;J553,L552+I553,L552)),IF(L552+M552&gt;J553,L552+I553,L552))),IF(H553&gt;L552,H553,IF(J553&gt;L552,IF(L552+M552&gt;J553,L552+I553,L552),J553+S553))),IF('Mortgage 1 Info Calcs'!F$5="Interest Only",'Mortgage 1 Monthly Calcs'!I553,'Mortgage 1 Monthly Calcs'!H553)),'Mortgage 1 Monthly Calcs'!L552),'Mortgage 1 Monthly Table'!N553)</f>
        <v>#VALUE!</v>
      </c>
      <c r="M553" t="str">
        <f>IF(ISBLANK('Mortgage 1 Monthly Table'!P553),IF(N552&gt;J553,IF(J553&gt;L552,J553-L552,0),IF(OR(OR(Y552&lt;0,ISTEXT(Y552)),ISTEXT('Mortgage 1 Info Calcs'!$K$4)),"",'Mortgage 1 Info Calcs'!F$21)),'Mortgage 1 Monthly Table'!P553)</f>
        <v/>
      </c>
      <c r="N553" t="str">
        <f t="shared" si="44"/>
        <v/>
      </c>
      <c r="O553" t="str">
        <f>IF(OR(OR(Y552&lt;0,ISTEXT(Y552)),ISTEXT('Mortgage 1 Info Calcs'!$K$4)),"",(O552+M553))</f>
        <v/>
      </c>
      <c r="P553">
        <f>IF(ISBLANK('Mortgage 1 Monthly Table'!T553),IF(ISTEXT(J553),0,IF(OR(Y552&lt;Q552,AND(Y552&lt;0,NOT(ISTEXT(Y552))),ISTEXT('Mortgage 1 Info Calcs'!$K$4)),IF(-Y552&gt;P552,-Y552,Y552-Q552),IF(J553="",0,'Mortgage 1 Info Calcs'!F$26))),'Mortgage 1 Monthly Table'!T553)</f>
        <v>0</v>
      </c>
      <c r="Q553" t="str">
        <f>IF(OR(OR(Y552&lt;0,ISTEXT(Y552)),ISTEXT('Mortgage 1 Info Calcs'!$K$4)),"",IF(O553&lt;0,Q552,(Q552+P553)))</f>
        <v/>
      </c>
      <c r="R553" t="str">
        <f>IF(OR(ISERROR(L553-S553),ISTEXT('Mortgage 1 Info Calcs'!$K$4)),"",L553-S553+M553)</f>
        <v/>
      </c>
      <c r="S553">
        <f>IF(OR(IF(ISERROR(ROUND((J553-Q553-'Mortgage 1 Info Calcs'!F$24)*(G553/12),2)),0,(J553-O553-Q553-'Mortgage 1 Info Calcs'!F$24)*(G553/12)),,,ISTEXT('Mortgage 1 Info Calcs'!K$4)),IF(((J553-Q553-'Mortgage 1 Info Calcs'!F$24)*(G553/12))&gt;0,((J553-Q553-'Mortgage 1 Info Calcs'!F$24)*(G553/12)),0),0)</f>
        <v>0</v>
      </c>
      <c r="T553" t="str">
        <f>IF(OR(ISERROR(SUM(R$12:R553)),(ISTEXT(T552)),(T552=(SUM(R$12:R553)))),"",SUM(R$12:R553))</f>
        <v/>
      </c>
      <c r="U553">
        <f>SUM(S$12:S553)</f>
        <v>93290.420445652606</v>
      </c>
      <c r="V553" t="e">
        <f>IF(ISBLANK('Mortgage 1 Info Calcs'!F$28),"",IF((O553+Q553)&gt;0,((O553+Q553)*G553/12)-((O553+Q553)*(('Mortgage 1 Info Calcs'!F$28)-('Mortgage 1 Info Calcs'!F$28*'Mortgage 1 Info Calcs'!G$29))/12),""))</f>
        <v>#VALUE!</v>
      </c>
      <c r="W553" t="e">
        <f>IF(ISTEXT(V553),"",SUM(V$12:V553))</f>
        <v>#VALUE!</v>
      </c>
      <c r="X553" t="str">
        <f>IF(OR(J553=Q553,ISTEXT(Y552),ISTEXT('Mortgage 1 Info Calcs'!$F$17)),"",IF(('Mortgage 1 Info Calcs'!F$18*12)&gt;C552+1,IF(C552='Mortgage 1 Info Calcs'!F$18*12,0,'Mortgage 1 Info Calcs'!F$19+Y553*('Mortgage 1 Info Calcs'!F$17)),'Mortgage 1 Info Calcs'!F$19))</f>
        <v/>
      </c>
      <c r="Y553" t="str">
        <f>IF(OR(ISERROR(J553-R553-M553),IF(ISERROR((J553-R553-M553)=0),"True",(J553-R553-M553)=0),ISTEXT('Mortgage 1 Info Calcs'!$K$4)),"",IF((J553&gt;(L553+M553)),(FV((G553/'Mortgage 1 Variables'!E$43),1,(L553+M553),-J553+Q553+'Mortgage 1 Info Calcs'!F$24,0))+Q553+'Mortgage 1 Info Calcs'!F$24+IF(I553&gt;0,0,-I553),""))</f>
        <v/>
      </c>
      <c r="Z553" s="67" t="e">
        <f>IF((FV(IF(G553=0,'Mortgage 1 Info Calcs'!F$8,G553)/12,1,PMT(IF(G553=0,'Mortgage 1 Info Calcs'!F$8,G553)/12,('Mortgage 1 Info Calcs'!F$9*12)-C552,-Z552,0),-Z552,0))&gt;0,(FV(IF(G553=0,'Mortgage 1 Info Calcs'!F$8,G553)/12,1,PMT(IF(G553=0,'Mortgage 1 Info Calcs'!F$8,G553)/12,('Mortgage 1 Info Calcs'!F$9*12)-C552,-Z552,0),-Z552,0)),0)</f>
        <v>#NUM!</v>
      </c>
      <c r="AA553" s="67" t="e">
        <f>IF(Z553&lt;=0,0,(IPMT(IF(G553=0,'Mortgage 1 Info Calcs'!F$8,G553)/12,1,('Mortgage 1 Info Calcs'!F$9*12)-C552,-Z552,0)))</f>
        <v>#NUM!</v>
      </c>
      <c r="AB553" s="67">
        <f>IF(C553&lt;('Mortgage 1 Info Calcs'!F$9*12),SUM(AA$12:AA553),0)</f>
        <v>0</v>
      </c>
      <c r="AC553" s="14">
        <v>542</v>
      </c>
      <c r="AD553" s="174">
        <f t="shared" si="45"/>
        <v>45.166666666666664</v>
      </c>
      <c r="AE553" s="174" t="str">
        <f>IF(Y553="","",IF(J$12+X553='Mortgage 2 Monthly calcs'!J$12+'Mortgage 2 Monthly calcs'!V553,"",IF(J$12+X553&gt;'Mortgage 2 Monthly calcs'!J$12+'Mortgage 2 Monthly calcs'!V553,IF(Y553+X553+'Mortgage 1 Info Calcs'!F$15&gt;'Mortgage 2 Monthly calcs'!W553+'Mortgage 2 Monthly calcs'!V553,"",C553),IF(Y553+X553&lt;'Mortgage 2 Monthly calcs'!W553+'Mortgage 2 Monthly calcs'!V553,"",C553))))</f>
        <v/>
      </c>
      <c r="AG553" s="16"/>
      <c r="AH553" s="16"/>
      <c r="AI553" s="15"/>
    </row>
    <row r="554" spans="2:35" ht="11.25" customHeight="1" x14ac:dyDescent="0.25">
      <c r="B554">
        <f t="shared" si="43"/>
        <v>45.25</v>
      </c>
      <c r="C554">
        <v>543</v>
      </c>
      <c r="E554">
        <f t="shared" si="46"/>
        <v>2055</v>
      </c>
      <c r="F554" t="str">
        <f>VLOOKUP('Mortgage 1 Variables'!D$10,'Mortgage 1 Variables'!B$8:C$19,2)</f>
        <v>Jan</v>
      </c>
      <c r="G554">
        <f>IF(ISBLANK('Mortgage 1 Monthly Table'!G554),IF(OR(J554=Q554,ISTEXT(Y553),ISTEXT('Mortgage 1 Info Calcs'!$K$4)),0,IF(('Mortgage 1 Info Calcs'!F$7*12)&gt;C553,G553,IF(C553='Mortgage 1 Info Calcs'!F$7*12,'Mortgage 1 Info Calcs'!F$8,G553))),'Mortgage 1 Monthly Table'!G554)</f>
        <v>0</v>
      </c>
      <c r="H554" t="e">
        <f>((PMT(G554/'Mortgage 1 Variables'!E$43,('Mortgage 1 Info Calcs'!F$9*'Mortgage 1 Variables'!E$43)-C553,-J554,0)))</f>
        <v>#VALUE!</v>
      </c>
      <c r="I554">
        <f>IF(OR(ISERROR(((IPMT(G554/'Mortgage 1 Variables'!E$43,1,'Mortgage 1 Info Calcs'!F$9*'Mortgage 1 Variables'!E$43,-J554+Q554+'Mortgage 1 Info Calcs'!F$24,IF('Mortgage 1 Info Calcs'!F$5="Interest Only",-J554+Q554+'Mortgage 1 Info Calcs'!F$24,0))))),(((IPMT(G554/'Mortgage 1 Variables'!E$43,1,'Mortgage 1 Info Calcs'!F$9*'Mortgage 1 Variables'!E$43,-J$12,-J$12)))=0)),0,((IPMT(G554/'Mortgage 1 Variables'!E$43,1,'Mortgage 1 Info Calcs'!F$9*'Mortgage 1 Variables'!E$43,-J554+Q554+'Mortgage 1 Info Calcs'!F$24,IF('Mortgage 1 Info Calcs'!F$5="Interest Only",-J554+Q554+'Mortgage 1 Info Calcs'!F$24,0)))))</f>
        <v>0</v>
      </c>
      <c r="J554" t="str">
        <f>IF(Y553&gt;0,IF(ISTEXT('Mortgage 1 Info Calcs'!K$4),"0",IF(ISTEXT(Y553),Y553,Y553+(IF(ISTEXT(K554),0,K554)))),0)</f>
        <v/>
      </c>
      <c r="K554">
        <f>IF(ISBLANK('Mortgage 1 Monthly Table'!L554),0,'Mortgage 1 Monthly Table'!L554)</f>
        <v>0</v>
      </c>
      <c r="L554" t="e">
        <f>IF(ISBLANK('Mortgage 1 Monthly Table'!N554),IF('Mortgage 1 Info Calcs'!F$13="Calculated",IF('Mortgage 1 Info Calcs'!F$22="Keep Same",IF('Mortgage 1 Info Calcs'!F$5="Interest Only",IF(OR(I554&gt;L553,J554=""),I554,IF(J554&lt;L553,IF(J554&lt;L553,J554+I554,IF(L553+M553&gt;J554,L553+I554,L553)),IF(L553+M553&gt;J554,L553+I554,L553))),IF(H554&gt;L553,H554,IF(J554&gt;L553,IF(L553+M553&gt;J554,L553+I554,L553),J554+S554))),IF('Mortgage 1 Info Calcs'!F$5="Interest Only",'Mortgage 1 Monthly Calcs'!I554,'Mortgage 1 Monthly Calcs'!H554)),'Mortgage 1 Monthly Calcs'!L553),'Mortgage 1 Monthly Table'!N554)</f>
        <v>#VALUE!</v>
      </c>
      <c r="M554" t="str">
        <f>IF(ISBLANK('Mortgage 1 Monthly Table'!P554),IF(N553&gt;J554,IF(J554&gt;L553,J554-L553,0),IF(OR(OR(Y553&lt;0,ISTEXT(Y553)),ISTEXT('Mortgage 1 Info Calcs'!$K$4)),"",'Mortgage 1 Info Calcs'!F$21)),'Mortgage 1 Monthly Table'!P554)</f>
        <v/>
      </c>
      <c r="N554" t="str">
        <f t="shared" si="44"/>
        <v/>
      </c>
      <c r="O554" t="str">
        <f>IF(OR(OR(Y553&lt;0,ISTEXT(Y553)),ISTEXT('Mortgage 1 Info Calcs'!$K$4)),"",(O553+M554))</f>
        <v/>
      </c>
      <c r="P554">
        <f>IF(ISBLANK('Mortgage 1 Monthly Table'!T554),IF(ISTEXT(J554),0,IF(OR(Y553&lt;Q553,AND(Y553&lt;0,NOT(ISTEXT(Y553))),ISTEXT('Mortgage 1 Info Calcs'!$K$4)),IF(-Y553&gt;P553,-Y553,Y553-Q553),IF(J554="",0,'Mortgage 1 Info Calcs'!F$26))),'Mortgage 1 Monthly Table'!T554)</f>
        <v>0</v>
      </c>
      <c r="Q554" t="str">
        <f>IF(OR(OR(Y553&lt;0,ISTEXT(Y553)),ISTEXT('Mortgage 1 Info Calcs'!$K$4)),"",IF(O554&lt;0,Q553,(Q553+P554)))</f>
        <v/>
      </c>
      <c r="R554" t="str">
        <f>IF(OR(ISERROR(L554-S554),ISTEXT('Mortgage 1 Info Calcs'!$K$4)),"",L554-S554+M554)</f>
        <v/>
      </c>
      <c r="S554">
        <f>IF(OR(IF(ISERROR(ROUND((J554-Q554-'Mortgage 1 Info Calcs'!F$24)*(G554/12),2)),0,(J554-O554-Q554-'Mortgage 1 Info Calcs'!F$24)*(G554/12)),,,ISTEXT('Mortgage 1 Info Calcs'!K$4)),IF(((J554-Q554-'Mortgage 1 Info Calcs'!F$24)*(G554/12))&gt;0,((J554-Q554-'Mortgage 1 Info Calcs'!F$24)*(G554/12)),0),0)</f>
        <v>0</v>
      </c>
      <c r="T554" t="str">
        <f>IF(OR(ISERROR(SUM(R$12:R554)),(ISTEXT(T553)),(T553=(SUM(R$12:R554)))),"",SUM(R$12:R554))</f>
        <v/>
      </c>
      <c r="U554">
        <f>SUM(S$12:S554)</f>
        <v>93290.420445652606</v>
      </c>
      <c r="V554" t="e">
        <f>IF(ISBLANK('Mortgage 1 Info Calcs'!F$28),"",IF((O554+Q554)&gt;0,((O554+Q554)*G554/12)-((O554+Q554)*(('Mortgage 1 Info Calcs'!F$28)-('Mortgage 1 Info Calcs'!F$28*'Mortgage 1 Info Calcs'!G$29))/12),""))</f>
        <v>#VALUE!</v>
      </c>
      <c r="W554" t="e">
        <f>IF(ISTEXT(V554),"",SUM(V$12:V554))</f>
        <v>#VALUE!</v>
      </c>
      <c r="X554" t="str">
        <f>IF(OR(J554=Q554,ISTEXT(Y553),ISTEXT('Mortgage 1 Info Calcs'!$F$17)),"",IF(('Mortgage 1 Info Calcs'!F$18*12)&gt;C553+1,IF(C553='Mortgage 1 Info Calcs'!F$18*12,0,'Mortgage 1 Info Calcs'!F$19+Y554*('Mortgage 1 Info Calcs'!F$17)),'Mortgage 1 Info Calcs'!F$19))</f>
        <v/>
      </c>
      <c r="Y554" t="str">
        <f>IF(OR(ISERROR(J554-R554-M554),IF(ISERROR((J554-R554-M554)=0),"True",(J554-R554-M554)=0),ISTEXT('Mortgage 1 Info Calcs'!$K$4)),"",IF((J554&gt;(L554+M554)),(FV((G554/'Mortgage 1 Variables'!E$43),1,(L554+M554),-J554+Q554+'Mortgage 1 Info Calcs'!F$24,0))+Q554+'Mortgage 1 Info Calcs'!F$24+IF(I554&gt;0,0,-I554),""))</f>
        <v/>
      </c>
      <c r="Z554" s="67" t="e">
        <f>IF((FV(IF(G554=0,'Mortgage 1 Info Calcs'!F$8,G554)/12,1,PMT(IF(G554=0,'Mortgage 1 Info Calcs'!F$8,G554)/12,('Mortgage 1 Info Calcs'!F$9*12)-C553,-Z553,0),-Z553,0))&gt;0,(FV(IF(G554=0,'Mortgage 1 Info Calcs'!F$8,G554)/12,1,PMT(IF(G554=0,'Mortgage 1 Info Calcs'!F$8,G554)/12,('Mortgage 1 Info Calcs'!F$9*12)-C553,-Z553,0),-Z553,0)),0)</f>
        <v>#NUM!</v>
      </c>
      <c r="AA554" s="67" t="e">
        <f>IF(Z554&lt;=0,0,(IPMT(IF(G554=0,'Mortgage 1 Info Calcs'!F$8,G554)/12,1,('Mortgage 1 Info Calcs'!F$9*12)-C553,-Z553,0)))</f>
        <v>#NUM!</v>
      </c>
      <c r="AB554" s="67">
        <f>IF(C554&lt;('Mortgage 1 Info Calcs'!F$9*12),SUM(AA$12:AA554),0)</f>
        <v>0</v>
      </c>
      <c r="AC554" s="14">
        <v>543</v>
      </c>
      <c r="AD554" s="174">
        <f t="shared" si="45"/>
        <v>45.25</v>
      </c>
      <c r="AE554" s="174" t="str">
        <f>IF(Y554="","",IF(J$12+X554='Mortgage 2 Monthly calcs'!J$12+'Mortgage 2 Monthly calcs'!V554,"",IF(J$12+X554&gt;'Mortgage 2 Monthly calcs'!J$12+'Mortgage 2 Monthly calcs'!V554,IF(Y554+X554+'Mortgage 1 Info Calcs'!F$15&gt;'Mortgage 2 Monthly calcs'!W554+'Mortgage 2 Monthly calcs'!V554,"",C554),IF(Y554+X554&lt;'Mortgage 2 Monthly calcs'!W554+'Mortgage 2 Monthly calcs'!V554,"",C554))))</f>
        <v/>
      </c>
      <c r="AG554" s="16"/>
      <c r="AH554" s="16"/>
      <c r="AI554" s="15"/>
    </row>
    <row r="555" spans="2:35" ht="11.25" customHeight="1" x14ac:dyDescent="0.25">
      <c r="B555">
        <f t="shared" si="43"/>
        <v>45.333333333333336</v>
      </c>
      <c r="C555">
        <v>544</v>
      </c>
      <c r="D555" t="str">
        <f>IF(J1323=1,F547+1,"")</f>
        <v/>
      </c>
      <c r="E555" t="str">
        <f t="shared" si="46"/>
        <v/>
      </c>
      <c r="F555" t="str">
        <f>VLOOKUP('Mortgage 1 Variables'!D$11,'Mortgage 1 Variables'!B$8:C$19,2)</f>
        <v>Feb</v>
      </c>
      <c r="G555">
        <f>IF(ISBLANK('Mortgage 1 Monthly Table'!G555),IF(OR(J555=Q555,ISTEXT(Y554),ISTEXT('Mortgage 1 Info Calcs'!$K$4)),0,IF(('Mortgage 1 Info Calcs'!F$7*12)&gt;C554,G554,IF(C554='Mortgage 1 Info Calcs'!F$7*12,'Mortgage 1 Info Calcs'!F$8,G554))),'Mortgage 1 Monthly Table'!G555)</f>
        <v>0</v>
      </c>
      <c r="H555" t="e">
        <f>((PMT(G555/'Mortgage 1 Variables'!E$43,('Mortgage 1 Info Calcs'!F$9*'Mortgage 1 Variables'!E$43)-C554,-J555,0)))</f>
        <v>#VALUE!</v>
      </c>
      <c r="I555">
        <f>IF(OR(ISERROR(((IPMT(G555/'Mortgage 1 Variables'!E$43,1,'Mortgage 1 Info Calcs'!F$9*'Mortgage 1 Variables'!E$43,-J555+Q555+'Mortgage 1 Info Calcs'!F$24,IF('Mortgage 1 Info Calcs'!F$5="Interest Only",-J555+Q555+'Mortgage 1 Info Calcs'!F$24,0))))),(((IPMT(G555/'Mortgage 1 Variables'!E$43,1,'Mortgage 1 Info Calcs'!F$9*'Mortgage 1 Variables'!E$43,-J$12,-J$12)))=0)),0,((IPMT(G555/'Mortgage 1 Variables'!E$43,1,'Mortgage 1 Info Calcs'!F$9*'Mortgage 1 Variables'!E$43,-J555+Q555+'Mortgage 1 Info Calcs'!F$24,IF('Mortgage 1 Info Calcs'!F$5="Interest Only",-J555+Q555+'Mortgage 1 Info Calcs'!F$24,0)))))</f>
        <v>0</v>
      </c>
      <c r="J555" t="str">
        <f>IF(Y554&gt;0,IF(ISTEXT('Mortgage 1 Info Calcs'!K$4),"0",IF(ISTEXT(Y554),Y554,Y554+(IF(ISTEXT(K555),0,K555)))),0)</f>
        <v/>
      </c>
      <c r="K555">
        <f>IF(ISBLANK('Mortgage 1 Monthly Table'!L555),0,'Mortgage 1 Monthly Table'!L555)</f>
        <v>0</v>
      </c>
      <c r="L555" t="e">
        <f>IF(ISBLANK('Mortgage 1 Monthly Table'!N555),IF('Mortgage 1 Info Calcs'!F$13="Calculated",IF('Mortgage 1 Info Calcs'!F$22="Keep Same",IF('Mortgage 1 Info Calcs'!F$5="Interest Only",IF(OR(I555&gt;L554,J555=""),I555,IF(J555&lt;L554,IF(J555&lt;L554,J555+I555,IF(L554+M554&gt;J555,L554+I555,L554)),IF(L554+M554&gt;J555,L554+I555,L554))),IF(H555&gt;L554,H555,IF(J555&gt;L554,IF(L554+M554&gt;J555,L554+I555,L554),J555+S555))),IF('Mortgage 1 Info Calcs'!F$5="Interest Only",'Mortgage 1 Monthly Calcs'!I555,'Mortgage 1 Monthly Calcs'!H555)),'Mortgage 1 Monthly Calcs'!L554),'Mortgage 1 Monthly Table'!N555)</f>
        <v>#VALUE!</v>
      </c>
      <c r="M555" t="str">
        <f>IF(ISBLANK('Mortgage 1 Monthly Table'!P555),IF(N554&gt;J555,IF(J555&gt;L554,J555-L554,0),IF(OR(OR(Y554&lt;0,ISTEXT(Y554)),ISTEXT('Mortgage 1 Info Calcs'!$K$4)),"",'Mortgage 1 Info Calcs'!F$21)),'Mortgage 1 Monthly Table'!P555)</f>
        <v/>
      </c>
      <c r="N555" t="str">
        <f t="shared" si="44"/>
        <v/>
      </c>
      <c r="O555" t="str">
        <f>IF(OR(OR(Y554&lt;0,ISTEXT(Y554)),ISTEXT('Mortgage 1 Info Calcs'!$K$4)),"",(O554+M555))</f>
        <v/>
      </c>
      <c r="P555">
        <f>IF(ISBLANK('Mortgage 1 Monthly Table'!T555),IF(ISTEXT(J555),0,IF(OR(Y554&lt;Q554,AND(Y554&lt;0,NOT(ISTEXT(Y554))),ISTEXT('Mortgage 1 Info Calcs'!$K$4)),IF(-Y554&gt;P554,-Y554,Y554-Q554),IF(J555="",0,'Mortgage 1 Info Calcs'!F$26))),'Mortgage 1 Monthly Table'!T555)</f>
        <v>0</v>
      </c>
      <c r="Q555" t="str">
        <f>IF(OR(OR(Y554&lt;0,ISTEXT(Y554)),ISTEXT('Mortgage 1 Info Calcs'!$K$4)),"",IF(O555&lt;0,Q554,(Q554+P555)))</f>
        <v/>
      </c>
      <c r="R555" t="str">
        <f>IF(OR(ISERROR(L555-S555),ISTEXT('Mortgage 1 Info Calcs'!$K$4)),"",L555-S555+M555)</f>
        <v/>
      </c>
      <c r="S555">
        <f>IF(OR(IF(ISERROR(ROUND((J555-Q555-'Mortgage 1 Info Calcs'!F$24)*(G555/12),2)),0,(J555-O555-Q555-'Mortgage 1 Info Calcs'!F$24)*(G555/12)),,,ISTEXT('Mortgage 1 Info Calcs'!K$4)),IF(((J555-Q555-'Mortgage 1 Info Calcs'!F$24)*(G555/12))&gt;0,((J555-Q555-'Mortgage 1 Info Calcs'!F$24)*(G555/12)),0),0)</f>
        <v>0</v>
      </c>
      <c r="T555" t="str">
        <f>IF(OR(ISERROR(SUM(R$12:R555)),(ISTEXT(T554)),(T554=(SUM(R$12:R555)))),"",SUM(R$12:R555))</f>
        <v/>
      </c>
      <c r="U555">
        <f>SUM(S$12:S555)</f>
        <v>93290.420445652606</v>
      </c>
      <c r="V555" t="e">
        <f>IF(ISBLANK('Mortgage 1 Info Calcs'!F$28),"",IF((O555+Q555)&gt;0,((O555+Q555)*G555/12)-((O555+Q555)*(('Mortgage 1 Info Calcs'!F$28)-('Mortgage 1 Info Calcs'!F$28*'Mortgage 1 Info Calcs'!G$29))/12),""))</f>
        <v>#VALUE!</v>
      </c>
      <c r="W555" t="e">
        <f>IF(ISTEXT(V555),"",SUM(V$12:V555))</f>
        <v>#VALUE!</v>
      </c>
      <c r="X555" t="str">
        <f>IF(OR(J555=Q555,ISTEXT(Y554),ISTEXT('Mortgage 1 Info Calcs'!$F$17)),"",IF(('Mortgage 1 Info Calcs'!F$18*12)&gt;C554+1,IF(C554='Mortgage 1 Info Calcs'!F$18*12,0,'Mortgage 1 Info Calcs'!F$19+Y555*('Mortgage 1 Info Calcs'!F$17)),'Mortgage 1 Info Calcs'!F$19))</f>
        <v/>
      </c>
      <c r="Y555" t="str">
        <f>IF(OR(ISERROR(J555-R555-M555),IF(ISERROR((J555-R555-M555)=0),"True",(J555-R555-M555)=0),ISTEXT('Mortgage 1 Info Calcs'!$K$4)),"",IF((J555&gt;(L555+M555)),(FV((G555/'Mortgage 1 Variables'!E$43),1,(L555+M555),-J555+Q555+'Mortgage 1 Info Calcs'!F$24,0))+Q555+'Mortgage 1 Info Calcs'!F$24+IF(I555&gt;0,0,-I555),""))</f>
        <v/>
      </c>
      <c r="Z555" s="67" t="e">
        <f>IF((FV(IF(G555=0,'Mortgage 1 Info Calcs'!F$8,G555)/12,1,PMT(IF(G555=0,'Mortgage 1 Info Calcs'!F$8,G555)/12,('Mortgage 1 Info Calcs'!F$9*12)-C554,-Z554,0),-Z554,0))&gt;0,(FV(IF(G555=0,'Mortgage 1 Info Calcs'!F$8,G555)/12,1,PMT(IF(G555=0,'Mortgage 1 Info Calcs'!F$8,G555)/12,('Mortgage 1 Info Calcs'!F$9*12)-C554,-Z554,0),-Z554,0)),0)</f>
        <v>#NUM!</v>
      </c>
      <c r="AA555" s="67" t="e">
        <f>IF(Z555&lt;=0,0,(IPMT(IF(G555=0,'Mortgage 1 Info Calcs'!F$8,G555)/12,1,('Mortgage 1 Info Calcs'!F$9*12)-C554,-Z554,0)))</f>
        <v>#NUM!</v>
      </c>
      <c r="AB555" s="67">
        <f>IF(C555&lt;('Mortgage 1 Info Calcs'!F$9*12),SUM(AA$12:AA555),0)</f>
        <v>0</v>
      </c>
      <c r="AC555" s="14">
        <v>544</v>
      </c>
      <c r="AD555" s="174">
        <f t="shared" si="45"/>
        <v>45.333333333333336</v>
      </c>
      <c r="AE555" s="174" t="str">
        <f>IF(Y555="","",IF(J$12+X555='Mortgage 2 Monthly calcs'!J$12+'Mortgage 2 Monthly calcs'!V555,"",IF(J$12+X555&gt;'Mortgage 2 Monthly calcs'!J$12+'Mortgage 2 Monthly calcs'!V555,IF(Y555+X555+'Mortgage 1 Info Calcs'!F$15&gt;'Mortgage 2 Monthly calcs'!W555+'Mortgage 2 Monthly calcs'!V555,"",C555),IF(Y555+X555&lt;'Mortgage 2 Monthly calcs'!W555+'Mortgage 2 Monthly calcs'!V555,"",C555))))</f>
        <v/>
      </c>
      <c r="AG555" s="16"/>
      <c r="AH555" s="16"/>
      <c r="AI555" s="15"/>
    </row>
    <row r="556" spans="2:35" ht="11.25" customHeight="1" x14ac:dyDescent="0.25">
      <c r="B556">
        <f t="shared" si="43"/>
        <v>45.416666666666664</v>
      </c>
      <c r="C556">
        <v>545</v>
      </c>
      <c r="D556" t="str">
        <f>IF(J1324=1,F547+1,"")</f>
        <v/>
      </c>
      <c r="E556" t="str">
        <f t="shared" si="46"/>
        <v/>
      </c>
      <c r="F556" t="str">
        <f>VLOOKUP('Mortgage 1 Variables'!D$12,'Mortgage 1 Variables'!B$8:C$19,2)</f>
        <v>Mar</v>
      </c>
      <c r="G556">
        <f>IF(ISBLANK('Mortgage 1 Monthly Table'!G556),IF(OR(J556=Q556,ISTEXT(Y555),ISTEXT('Mortgage 1 Info Calcs'!$K$4)),0,IF(('Mortgage 1 Info Calcs'!F$7*12)&gt;C555,G555,IF(C555='Mortgage 1 Info Calcs'!F$7*12,'Mortgage 1 Info Calcs'!F$8,G555))),'Mortgage 1 Monthly Table'!G556)</f>
        <v>0</v>
      </c>
      <c r="H556" t="e">
        <f>((PMT(G556/'Mortgage 1 Variables'!E$43,('Mortgage 1 Info Calcs'!F$9*'Mortgage 1 Variables'!E$43)-C555,-J556,0)))</f>
        <v>#VALUE!</v>
      </c>
      <c r="I556">
        <f>IF(OR(ISERROR(((IPMT(G556/'Mortgage 1 Variables'!E$43,1,'Mortgage 1 Info Calcs'!F$9*'Mortgage 1 Variables'!E$43,-J556+Q556+'Mortgage 1 Info Calcs'!F$24,IF('Mortgage 1 Info Calcs'!F$5="Interest Only",-J556+Q556+'Mortgage 1 Info Calcs'!F$24,0))))),(((IPMT(G556/'Mortgage 1 Variables'!E$43,1,'Mortgage 1 Info Calcs'!F$9*'Mortgage 1 Variables'!E$43,-J$12,-J$12)))=0)),0,((IPMT(G556/'Mortgage 1 Variables'!E$43,1,'Mortgage 1 Info Calcs'!F$9*'Mortgage 1 Variables'!E$43,-J556+Q556+'Mortgage 1 Info Calcs'!F$24,IF('Mortgage 1 Info Calcs'!F$5="Interest Only",-J556+Q556+'Mortgage 1 Info Calcs'!F$24,0)))))</f>
        <v>0</v>
      </c>
      <c r="J556" t="str">
        <f>IF(Y555&gt;0,IF(ISTEXT('Mortgage 1 Info Calcs'!K$4),"0",IF(ISTEXT(Y555),Y555,Y555+(IF(ISTEXT(K556),0,K556)))),0)</f>
        <v/>
      </c>
      <c r="K556">
        <f>IF(ISBLANK('Mortgage 1 Monthly Table'!L556),0,'Mortgage 1 Monthly Table'!L556)</f>
        <v>0</v>
      </c>
      <c r="L556" t="e">
        <f>IF(ISBLANK('Mortgage 1 Monthly Table'!N556),IF('Mortgage 1 Info Calcs'!F$13="Calculated",IF('Mortgage 1 Info Calcs'!F$22="Keep Same",IF('Mortgage 1 Info Calcs'!F$5="Interest Only",IF(OR(I556&gt;L555,J556=""),I556,IF(J556&lt;L555,IF(J556&lt;L555,J556+I556,IF(L555+M555&gt;J556,L555+I556,L555)),IF(L555+M555&gt;J556,L555+I556,L555))),IF(H556&gt;L555,H556,IF(J556&gt;L555,IF(L555+M555&gt;J556,L555+I556,L555),J556+S556))),IF('Mortgage 1 Info Calcs'!F$5="Interest Only",'Mortgage 1 Monthly Calcs'!I556,'Mortgage 1 Monthly Calcs'!H556)),'Mortgage 1 Monthly Calcs'!L555),'Mortgage 1 Monthly Table'!N556)</f>
        <v>#VALUE!</v>
      </c>
      <c r="M556" t="str">
        <f>IF(ISBLANK('Mortgage 1 Monthly Table'!P556),IF(N555&gt;J556,IF(J556&gt;L555,J556-L555,0),IF(OR(OR(Y555&lt;0,ISTEXT(Y555)),ISTEXT('Mortgage 1 Info Calcs'!$K$4)),"",'Mortgage 1 Info Calcs'!F$21)),'Mortgage 1 Monthly Table'!P556)</f>
        <v/>
      </c>
      <c r="N556" t="str">
        <f t="shared" si="44"/>
        <v/>
      </c>
      <c r="O556" t="str">
        <f>IF(OR(OR(Y555&lt;0,ISTEXT(Y555)),ISTEXT('Mortgage 1 Info Calcs'!$K$4)),"",(O555+M556))</f>
        <v/>
      </c>
      <c r="P556">
        <f>IF(ISBLANK('Mortgage 1 Monthly Table'!T556),IF(ISTEXT(J556),0,IF(OR(Y555&lt;Q555,AND(Y555&lt;0,NOT(ISTEXT(Y555))),ISTEXT('Mortgage 1 Info Calcs'!$K$4)),IF(-Y555&gt;P555,-Y555,Y555-Q555),IF(J556="",0,'Mortgage 1 Info Calcs'!F$26))),'Mortgage 1 Monthly Table'!T556)</f>
        <v>0</v>
      </c>
      <c r="Q556" t="str">
        <f>IF(OR(OR(Y555&lt;0,ISTEXT(Y555)),ISTEXT('Mortgage 1 Info Calcs'!$K$4)),"",IF(O556&lt;0,Q555,(Q555+P556)))</f>
        <v/>
      </c>
      <c r="R556" t="str">
        <f>IF(OR(ISERROR(L556-S556),ISTEXT('Mortgage 1 Info Calcs'!$K$4)),"",L556-S556+M556)</f>
        <v/>
      </c>
      <c r="S556">
        <f>IF(OR(IF(ISERROR(ROUND((J556-Q556-'Mortgage 1 Info Calcs'!F$24)*(G556/12),2)),0,(J556-O556-Q556-'Mortgage 1 Info Calcs'!F$24)*(G556/12)),,,ISTEXT('Mortgage 1 Info Calcs'!K$4)),IF(((J556-Q556-'Mortgage 1 Info Calcs'!F$24)*(G556/12))&gt;0,((J556-Q556-'Mortgage 1 Info Calcs'!F$24)*(G556/12)),0),0)</f>
        <v>0</v>
      </c>
      <c r="T556" t="str">
        <f>IF(OR(ISERROR(SUM(R$12:R556)),(ISTEXT(T555)),(T555=(SUM(R$12:R556)))),"",SUM(R$12:R556))</f>
        <v/>
      </c>
      <c r="U556">
        <f>SUM(S$12:S556)</f>
        <v>93290.420445652606</v>
      </c>
      <c r="V556" t="e">
        <f>IF(ISBLANK('Mortgage 1 Info Calcs'!F$28),"",IF((O556+Q556)&gt;0,((O556+Q556)*G556/12)-((O556+Q556)*(('Mortgage 1 Info Calcs'!F$28)-('Mortgage 1 Info Calcs'!F$28*'Mortgage 1 Info Calcs'!G$29))/12),""))</f>
        <v>#VALUE!</v>
      </c>
      <c r="W556" t="e">
        <f>IF(ISTEXT(V556),"",SUM(V$12:V556))</f>
        <v>#VALUE!</v>
      </c>
      <c r="X556" t="str">
        <f>IF(OR(J556=Q556,ISTEXT(Y555),ISTEXT('Mortgage 1 Info Calcs'!$F$17)),"",IF(('Mortgage 1 Info Calcs'!F$18*12)&gt;C555+1,IF(C555='Mortgage 1 Info Calcs'!F$18*12,0,'Mortgage 1 Info Calcs'!F$19+Y556*('Mortgage 1 Info Calcs'!F$17)),'Mortgage 1 Info Calcs'!F$19))</f>
        <v/>
      </c>
      <c r="Y556" t="str">
        <f>IF(OR(ISERROR(J556-R556-M556),IF(ISERROR((J556-R556-M556)=0),"True",(J556-R556-M556)=0),ISTEXT('Mortgage 1 Info Calcs'!$K$4)),"",IF((J556&gt;(L556+M556)),(FV((G556/'Mortgage 1 Variables'!E$43),1,(L556+M556),-J556+Q556+'Mortgage 1 Info Calcs'!F$24,0))+Q556+'Mortgage 1 Info Calcs'!F$24+IF(I556&gt;0,0,-I556),""))</f>
        <v/>
      </c>
      <c r="Z556" s="67" t="e">
        <f>IF((FV(IF(G556=0,'Mortgage 1 Info Calcs'!F$8,G556)/12,1,PMT(IF(G556=0,'Mortgage 1 Info Calcs'!F$8,G556)/12,('Mortgage 1 Info Calcs'!F$9*12)-C555,-Z555,0),-Z555,0))&gt;0,(FV(IF(G556=0,'Mortgage 1 Info Calcs'!F$8,G556)/12,1,PMT(IF(G556=0,'Mortgage 1 Info Calcs'!F$8,G556)/12,('Mortgage 1 Info Calcs'!F$9*12)-C555,-Z555,0),-Z555,0)),0)</f>
        <v>#NUM!</v>
      </c>
      <c r="AA556" s="67" t="e">
        <f>IF(Z556&lt;=0,0,(IPMT(IF(G556=0,'Mortgage 1 Info Calcs'!F$8,G556)/12,1,('Mortgage 1 Info Calcs'!F$9*12)-C555,-Z555,0)))</f>
        <v>#NUM!</v>
      </c>
      <c r="AB556" s="67">
        <f>IF(C556&lt;('Mortgage 1 Info Calcs'!F$9*12),SUM(AA$12:AA556),0)</f>
        <v>0</v>
      </c>
      <c r="AC556" s="14">
        <v>545</v>
      </c>
      <c r="AD556" s="174">
        <f t="shared" si="45"/>
        <v>45.416666666666664</v>
      </c>
      <c r="AE556" s="174" t="str">
        <f>IF(Y556="","",IF(J$12+X556='Mortgage 2 Monthly calcs'!J$12+'Mortgage 2 Monthly calcs'!V556,"",IF(J$12+X556&gt;'Mortgage 2 Monthly calcs'!J$12+'Mortgage 2 Monthly calcs'!V556,IF(Y556+X556+'Mortgage 1 Info Calcs'!F$15&gt;'Mortgage 2 Monthly calcs'!W556+'Mortgage 2 Monthly calcs'!V556,"",C556),IF(Y556+X556&lt;'Mortgage 2 Monthly calcs'!W556+'Mortgage 2 Monthly calcs'!V556,"",C556))))</f>
        <v/>
      </c>
      <c r="AG556" s="16"/>
      <c r="AH556" s="16"/>
      <c r="AI556" s="15"/>
    </row>
    <row r="557" spans="2:35" ht="11.25" customHeight="1" x14ac:dyDescent="0.25">
      <c r="B557">
        <f t="shared" si="43"/>
        <v>45.5</v>
      </c>
      <c r="C557">
        <v>546</v>
      </c>
      <c r="D557" t="str">
        <f>IF(J1325=1,F547+1,"")</f>
        <v/>
      </c>
      <c r="E557" t="str">
        <f t="shared" si="46"/>
        <v/>
      </c>
      <c r="F557" t="str">
        <f>VLOOKUP('Mortgage 1 Variables'!D$13,'Mortgage 1 Variables'!B$8:C$19,2)</f>
        <v>Apr</v>
      </c>
      <c r="G557">
        <f>IF(ISBLANK('Mortgage 1 Monthly Table'!G557),IF(OR(J557=Q557,ISTEXT(Y556),ISTEXT('Mortgage 1 Info Calcs'!$K$4)),0,IF(('Mortgage 1 Info Calcs'!F$7*12)&gt;C556,G556,IF(C556='Mortgage 1 Info Calcs'!F$7*12,'Mortgage 1 Info Calcs'!F$8,G556))),'Mortgage 1 Monthly Table'!G557)</f>
        <v>0</v>
      </c>
      <c r="H557" t="e">
        <f>((PMT(G557/'Mortgage 1 Variables'!E$43,('Mortgage 1 Info Calcs'!F$9*'Mortgage 1 Variables'!E$43)-C556,-J557,0)))</f>
        <v>#VALUE!</v>
      </c>
      <c r="I557">
        <f>IF(OR(ISERROR(((IPMT(G557/'Mortgage 1 Variables'!E$43,1,'Mortgage 1 Info Calcs'!F$9*'Mortgage 1 Variables'!E$43,-J557+Q557+'Mortgage 1 Info Calcs'!F$24,IF('Mortgage 1 Info Calcs'!F$5="Interest Only",-J557+Q557+'Mortgage 1 Info Calcs'!F$24,0))))),(((IPMT(G557/'Mortgage 1 Variables'!E$43,1,'Mortgage 1 Info Calcs'!F$9*'Mortgage 1 Variables'!E$43,-J$12,-J$12)))=0)),0,((IPMT(G557/'Mortgage 1 Variables'!E$43,1,'Mortgage 1 Info Calcs'!F$9*'Mortgage 1 Variables'!E$43,-J557+Q557+'Mortgage 1 Info Calcs'!F$24,IF('Mortgage 1 Info Calcs'!F$5="Interest Only",-J557+Q557+'Mortgage 1 Info Calcs'!F$24,0)))))</f>
        <v>0</v>
      </c>
      <c r="J557" t="str">
        <f>IF(Y556&gt;0,IF(ISTEXT('Mortgage 1 Info Calcs'!K$4),"0",IF(ISTEXT(Y556),Y556,Y556+(IF(ISTEXT(K557),0,K557)))),0)</f>
        <v/>
      </c>
      <c r="K557">
        <f>IF(ISBLANK('Mortgage 1 Monthly Table'!L557),0,'Mortgage 1 Monthly Table'!L557)</f>
        <v>0</v>
      </c>
      <c r="L557" t="e">
        <f>IF(ISBLANK('Mortgage 1 Monthly Table'!N557),IF('Mortgage 1 Info Calcs'!F$13="Calculated",IF('Mortgage 1 Info Calcs'!F$22="Keep Same",IF('Mortgage 1 Info Calcs'!F$5="Interest Only",IF(OR(I557&gt;L556,J557=""),I557,IF(J557&lt;L556,IF(J557&lt;L556,J557+I557,IF(L556+M556&gt;J557,L556+I557,L556)),IF(L556+M556&gt;J557,L556+I557,L556))),IF(H557&gt;L556,H557,IF(J557&gt;L556,IF(L556+M556&gt;J557,L556+I557,L556),J557+S557))),IF('Mortgage 1 Info Calcs'!F$5="Interest Only",'Mortgage 1 Monthly Calcs'!I557,'Mortgage 1 Monthly Calcs'!H557)),'Mortgage 1 Monthly Calcs'!L556),'Mortgage 1 Monthly Table'!N557)</f>
        <v>#VALUE!</v>
      </c>
      <c r="M557" t="str">
        <f>IF(ISBLANK('Mortgage 1 Monthly Table'!P557),IF(N556&gt;J557,IF(J557&gt;L556,J557-L556,0),IF(OR(OR(Y556&lt;0,ISTEXT(Y556)),ISTEXT('Mortgage 1 Info Calcs'!$K$4)),"",'Mortgage 1 Info Calcs'!F$21)),'Mortgage 1 Monthly Table'!P557)</f>
        <v/>
      </c>
      <c r="N557" t="str">
        <f t="shared" si="44"/>
        <v/>
      </c>
      <c r="O557" t="str">
        <f>IF(OR(OR(Y556&lt;0,ISTEXT(Y556)),ISTEXT('Mortgage 1 Info Calcs'!$K$4)),"",(O556+M557))</f>
        <v/>
      </c>
      <c r="P557">
        <f>IF(ISBLANK('Mortgage 1 Monthly Table'!T557),IF(ISTEXT(J557),0,IF(OR(Y556&lt;Q556,AND(Y556&lt;0,NOT(ISTEXT(Y556))),ISTEXT('Mortgage 1 Info Calcs'!$K$4)),IF(-Y556&gt;P556,-Y556,Y556-Q556),IF(J557="",0,'Mortgage 1 Info Calcs'!F$26))),'Mortgage 1 Monthly Table'!T557)</f>
        <v>0</v>
      </c>
      <c r="Q557" t="str">
        <f>IF(OR(OR(Y556&lt;0,ISTEXT(Y556)),ISTEXT('Mortgage 1 Info Calcs'!$K$4)),"",IF(O557&lt;0,Q556,(Q556+P557)))</f>
        <v/>
      </c>
      <c r="R557" t="str">
        <f>IF(OR(ISERROR(L557-S557),ISTEXT('Mortgage 1 Info Calcs'!$K$4)),"",L557-S557+M557)</f>
        <v/>
      </c>
      <c r="S557">
        <f>IF(OR(IF(ISERROR(ROUND((J557-Q557-'Mortgage 1 Info Calcs'!F$24)*(G557/12),2)),0,(J557-O557-Q557-'Mortgage 1 Info Calcs'!F$24)*(G557/12)),,,ISTEXT('Mortgage 1 Info Calcs'!K$4)),IF(((J557-Q557-'Mortgage 1 Info Calcs'!F$24)*(G557/12))&gt;0,((J557-Q557-'Mortgage 1 Info Calcs'!F$24)*(G557/12)),0),0)</f>
        <v>0</v>
      </c>
      <c r="T557" t="str">
        <f>IF(OR(ISERROR(SUM(R$12:R557)),(ISTEXT(T556)),(T556=(SUM(R$12:R557)))),"",SUM(R$12:R557))</f>
        <v/>
      </c>
      <c r="U557">
        <f>SUM(S$12:S557)</f>
        <v>93290.420445652606</v>
      </c>
      <c r="V557" t="e">
        <f>IF(ISBLANK('Mortgage 1 Info Calcs'!F$28),"",IF((O557+Q557)&gt;0,((O557+Q557)*G557/12)-((O557+Q557)*(('Mortgage 1 Info Calcs'!F$28)-('Mortgage 1 Info Calcs'!F$28*'Mortgage 1 Info Calcs'!G$29))/12),""))</f>
        <v>#VALUE!</v>
      </c>
      <c r="W557" t="e">
        <f>IF(ISTEXT(V557),"",SUM(V$12:V557))</f>
        <v>#VALUE!</v>
      </c>
      <c r="X557" t="str">
        <f>IF(OR(J557=Q557,ISTEXT(Y556),ISTEXT('Mortgage 1 Info Calcs'!$F$17)),"",IF(('Mortgage 1 Info Calcs'!F$18*12)&gt;C556+1,IF(C556='Mortgage 1 Info Calcs'!F$18*12,0,'Mortgage 1 Info Calcs'!F$19+Y557*('Mortgage 1 Info Calcs'!F$17)),'Mortgage 1 Info Calcs'!F$19))</f>
        <v/>
      </c>
      <c r="Y557" t="str">
        <f>IF(OR(ISERROR(J557-R557-M557),IF(ISERROR((J557-R557-M557)=0),"True",(J557-R557-M557)=0),ISTEXT('Mortgage 1 Info Calcs'!$K$4)),"",IF((J557&gt;(L557+M557)),(FV((G557/'Mortgage 1 Variables'!E$43),1,(L557+M557),-J557+Q557+'Mortgage 1 Info Calcs'!F$24,0))+Q557+'Mortgage 1 Info Calcs'!F$24+IF(I557&gt;0,0,-I557),""))</f>
        <v/>
      </c>
      <c r="Z557" s="67" t="e">
        <f>IF((FV(IF(G557=0,'Mortgage 1 Info Calcs'!F$8,G557)/12,1,PMT(IF(G557=0,'Mortgage 1 Info Calcs'!F$8,G557)/12,('Mortgage 1 Info Calcs'!F$9*12)-C556,-Z556,0),-Z556,0))&gt;0,(FV(IF(G557=0,'Mortgage 1 Info Calcs'!F$8,G557)/12,1,PMT(IF(G557=0,'Mortgage 1 Info Calcs'!F$8,G557)/12,('Mortgage 1 Info Calcs'!F$9*12)-C556,-Z556,0),-Z556,0)),0)</f>
        <v>#NUM!</v>
      </c>
      <c r="AA557" s="67" t="e">
        <f>IF(Z557&lt;=0,0,(IPMT(IF(G557=0,'Mortgage 1 Info Calcs'!F$8,G557)/12,1,('Mortgage 1 Info Calcs'!F$9*12)-C556,-Z556,0)))</f>
        <v>#NUM!</v>
      </c>
      <c r="AB557" s="67">
        <f>IF(C557&lt;('Mortgage 1 Info Calcs'!F$9*12),SUM(AA$12:AA557),0)</f>
        <v>0</v>
      </c>
      <c r="AC557" s="14">
        <v>546</v>
      </c>
      <c r="AD557" s="174">
        <f t="shared" si="45"/>
        <v>45.5</v>
      </c>
      <c r="AE557" s="174" t="str">
        <f>IF(Y557="","",IF(J$12+X557='Mortgage 2 Monthly calcs'!J$12+'Mortgage 2 Monthly calcs'!V557,"",IF(J$12+X557&gt;'Mortgage 2 Monthly calcs'!J$12+'Mortgage 2 Monthly calcs'!V557,IF(Y557+X557+'Mortgage 1 Info Calcs'!F$15&gt;'Mortgage 2 Monthly calcs'!W557+'Mortgage 2 Monthly calcs'!V557,"",C557),IF(Y557+X557&lt;'Mortgage 2 Monthly calcs'!W557+'Mortgage 2 Monthly calcs'!V557,"",C557))))</f>
        <v/>
      </c>
      <c r="AG557" s="16"/>
      <c r="AH557" s="16"/>
      <c r="AI557" s="15"/>
    </row>
    <row r="558" spans="2:35" ht="11.25" customHeight="1" x14ac:dyDescent="0.25">
      <c r="B558">
        <f t="shared" si="43"/>
        <v>45.583333333333336</v>
      </c>
      <c r="C558">
        <v>547</v>
      </c>
      <c r="D558" t="str">
        <f>IF(J1326=1,F547+1,"")</f>
        <v/>
      </c>
      <c r="E558" t="str">
        <f t="shared" si="46"/>
        <v/>
      </c>
      <c r="F558" t="str">
        <f>VLOOKUP('Mortgage 1 Variables'!D$14,'Mortgage 1 Variables'!B$8:C$19,2)</f>
        <v>May</v>
      </c>
      <c r="G558">
        <f>IF(ISBLANK('Mortgage 1 Monthly Table'!G558),IF(OR(J558=Q558,ISTEXT(Y557),ISTEXT('Mortgage 1 Info Calcs'!$K$4)),0,IF(('Mortgage 1 Info Calcs'!F$7*12)&gt;C557,G557,IF(C557='Mortgage 1 Info Calcs'!F$7*12,'Mortgage 1 Info Calcs'!F$8,G557))),'Mortgage 1 Monthly Table'!G558)</f>
        <v>0</v>
      </c>
      <c r="H558" t="e">
        <f>((PMT(G558/'Mortgage 1 Variables'!E$43,('Mortgage 1 Info Calcs'!F$9*'Mortgage 1 Variables'!E$43)-C557,-J558,0)))</f>
        <v>#VALUE!</v>
      </c>
      <c r="I558">
        <f>IF(OR(ISERROR(((IPMT(G558/'Mortgage 1 Variables'!E$43,1,'Mortgage 1 Info Calcs'!F$9*'Mortgage 1 Variables'!E$43,-J558+Q558+'Mortgage 1 Info Calcs'!F$24,IF('Mortgage 1 Info Calcs'!F$5="Interest Only",-J558+Q558+'Mortgage 1 Info Calcs'!F$24,0))))),(((IPMT(G558/'Mortgage 1 Variables'!E$43,1,'Mortgage 1 Info Calcs'!F$9*'Mortgage 1 Variables'!E$43,-J$12,-J$12)))=0)),0,((IPMT(G558/'Mortgage 1 Variables'!E$43,1,'Mortgage 1 Info Calcs'!F$9*'Mortgage 1 Variables'!E$43,-J558+Q558+'Mortgage 1 Info Calcs'!F$24,IF('Mortgage 1 Info Calcs'!F$5="Interest Only",-J558+Q558+'Mortgage 1 Info Calcs'!F$24,0)))))</f>
        <v>0</v>
      </c>
      <c r="J558" t="str">
        <f>IF(Y557&gt;0,IF(ISTEXT('Mortgage 1 Info Calcs'!K$4),"0",IF(ISTEXT(Y557),Y557,Y557+(IF(ISTEXT(K558),0,K558)))),0)</f>
        <v/>
      </c>
      <c r="K558">
        <f>IF(ISBLANK('Mortgage 1 Monthly Table'!L558),0,'Mortgage 1 Monthly Table'!L558)</f>
        <v>0</v>
      </c>
      <c r="L558" t="e">
        <f>IF(ISBLANK('Mortgage 1 Monthly Table'!N558),IF('Mortgage 1 Info Calcs'!F$13="Calculated",IF('Mortgage 1 Info Calcs'!F$22="Keep Same",IF('Mortgage 1 Info Calcs'!F$5="Interest Only",IF(OR(I558&gt;L557,J558=""),I558,IF(J558&lt;L557,IF(J558&lt;L557,J558+I558,IF(L557+M557&gt;J558,L557+I558,L557)),IF(L557+M557&gt;J558,L557+I558,L557))),IF(H558&gt;L557,H558,IF(J558&gt;L557,IF(L557+M557&gt;J558,L557+I558,L557),J558+S558))),IF('Mortgage 1 Info Calcs'!F$5="Interest Only",'Mortgage 1 Monthly Calcs'!I558,'Mortgage 1 Monthly Calcs'!H558)),'Mortgage 1 Monthly Calcs'!L557),'Mortgage 1 Monthly Table'!N558)</f>
        <v>#VALUE!</v>
      </c>
      <c r="M558" t="str">
        <f>IF(ISBLANK('Mortgage 1 Monthly Table'!P558),IF(N557&gt;J558,IF(J558&gt;L557,J558-L557,0),IF(OR(OR(Y557&lt;0,ISTEXT(Y557)),ISTEXT('Mortgage 1 Info Calcs'!$K$4)),"",'Mortgage 1 Info Calcs'!F$21)),'Mortgage 1 Monthly Table'!P558)</f>
        <v/>
      </c>
      <c r="N558" t="str">
        <f t="shared" si="44"/>
        <v/>
      </c>
      <c r="O558" t="str">
        <f>IF(OR(OR(Y557&lt;0,ISTEXT(Y557)),ISTEXT('Mortgage 1 Info Calcs'!$K$4)),"",(O557+M558))</f>
        <v/>
      </c>
      <c r="P558">
        <f>IF(ISBLANK('Mortgage 1 Monthly Table'!T558),IF(ISTEXT(J558),0,IF(OR(Y557&lt;Q557,AND(Y557&lt;0,NOT(ISTEXT(Y557))),ISTEXT('Mortgage 1 Info Calcs'!$K$4)),IF(-Y557&gt;P557,-Y557,Y557-Q557),IF(J558="",0,'Mortgage 1 Info Calcs'!F$26))),'Mortgage 1 Monthly Table'!T558)</f>
        <v>0</v>
      </c>
      <c r="Q558" t="str">
        <f>IF(OR(OR(Y557&lt;0,ISTEXT(Y557)),ISTEXT('Mortgage 1 Info Calcs'!$K$4)),"",IF(O558&lt;0,Q557,(Q557+P558)))</f>
        <v/>
      </c>
      <c r="R558" t="str">
        <f>IF(OR(ISERROR(L558-S558),ISTEXT('Mortgage 1 Info Calcs'!$K$4)),"",L558-S558+M558)</f>
        <v/>
      </c>
      <c r="S558">
        <f>IF(OR(IF(ISERROR(ROUND((J558-Q558-'Mortgage 1 Info Calcs'!F$24)*(G558/12),2)),0,(J558-O558-Q558-'Mortgage 1 Info Calcs'!F$24)*(G558/12)),,,ISTEXT('Mortgage 1 Info Calcs'!K$4)),IF(((J558-Q558-'Mortgage 1 Info Calcs'!F$24)*(G558/12))&gt;0,((J558-Q558-'Mortgage 1 Info Calcs'!F$24)*(G558/12)),0),0)</f>
        <v>0</v>
      </c>
      <c r="T558" t="str">
        <f>IF(OR(ISERROR(SUM(R$12:R558)),(ISTEXT(T557)),(T557=(SUM(R$12:R558)))),"",SUM(R$12:R558))</f>
        <v/>
      </c>
      <c r="U558">
        <f>SUM(S$12:S558)</f>
        <v>93290.420445652606</v>
      </c>
      <c r="V558" t="e">
        <f>IF(ISBLANK('Mortgage 1 Info Calcs'!F$28),"",IF((O558+Q558)&gt;0,((O558+Q558)*G558/12)-((O558+Q558)*(('Mortgage 1 Info Calcs'!F$28)-('Mortgage 1 Info Calcs'!F$28*'Mortgage 1 Info Calcs'!G$29))/12),""))</f>
        <v>#VALUE!</v>
      </c>
      <c r="W558" t="e">
        <f>IF(ISTEXT(V558),"",SUM(V$12:V558))</f>
        <v>#VALUE!</v>
      </c>
      <c r="X558" t="str">
        <f>IF(OR(J558=Q558,ISTEXT(Y557),ISTEXT('Mortgage 1 Info Calcs'!$F$17)),"",IF(('Mortgage 1 Info Calcs'!F$18*12)&gt;C557+1,IF(C557='Mortgage 1 Info Calcs'!F$18*12,0,'Mortgage 1 Info Calcs'!F$19+Y558*('Mortgage 1 Info Calcs'!F$17)),'Mortgage 1 Info Calcs'!F$19))</f>
        <v/>
      </c>
      <c r="Y558" t="str">
        <f>IF(OR(ISERROR(J558-R558-M558),IF(ISERROR((J558-R558-M558)=0),"True",(J558-R558-M558)=0),ISTEXT('Mortgage 1 Info Calcs'!$K$4)),"",IF((J558&gt;(L558+M558)),(FV((G558/'Mortgage 1 Variables'!E$43),1,(L558+M558),-J558+Q558+'Mortgage 1 Info Calcs'!F$24,0))+Q558+'Mortgage 1 Info Calcs'!F$24+IF(I558&gt;0,0,-I558),""))</f>
        <v/>
      </c>
      <c r="Z558" s="67" t="e">
        <f>IF((FV(IF(G558=0,'Mortgage 1 Info Calcs'!F$8,G558)/12,1,PMT(IF(G558=0,'Mortgage 1 Info Calcs'!F$8,G558)/12,('Mortgage 1 Info Calcs'!F$9*12)-C557,-Z557,0),-Z557,0))&gt;0,(FV(IF(G558=0,'Mortgage 1 Info Calcs'!F$8,G558)/12,1,PMT(IF(G558=0,'Mortgage 1 Info Calcs'!F$8,G558)/12,('Mortgage 1 Info Calcs'!F$9*12)-C557,-Z557,0),-Z557,0)),0)</f>
        <v>#NUM!</v>
      </c>
      <c r="AA558" s="67" t="e">
        <f>IF(Z558&lt;=0,0,(IPMT(IF(G558=0,'Mortgage 1 Info Calcs'!F$8,G558)/12,1,('Mortgage 1 Info Calcs'!F$9*12)-C557,-Z557,0)))</f>
        <v>#NUM!</v>
      </c>
      <c r="AB558" s="67">
        <f>IF(C558&lt;('Mortgage 1 Info Calcs'!F$9*12),SUM(AA$12:AA558),0)</f>
        <v>0</v>
      </c>
      <c r="AC558" s="14">
        <v>547</v>
      </c>
      <c r="AD558" s="174">
        <f t="shared" si="45"/>
        <v>45.583333333333336</v>
      </c>
      <c r="AE558" s="174" t="str">
        <f>IF(Y558="","",IF(J$12+X558='Mortgage 2 Monthly calcs'!J$12+'Mortgage 2 Monthly calcs'!V558,"",IF(J$12+X558&gt;'Mortgage 2 Monthly calcs'!J$12+'Mortgage 2 Monthly calcs'!V558,IF(Y558+X558+'Mortgage 1 Info Calcs'!F$15&gt;'Mortgage 2 Monthly calcs'!W558+'Mortgage 2 Monthly calcs'!V558,"",C558),IF(Y558+X558&lt;'Mortgage 2 Monthly calcs'!W558+'Mortgage 2 Monthly calcs'!V558,"",C558))))</f>
        <v/>
      </c>
      <c r="AG558" s="16"/>
      <c r="AH558" s="16"/>
      <c r="AI558" s="15"/>
    </row>
    <row r="559" spans="2:35" ht="11.25" customHeight="1" x14ac:dyDescent="0.25">
      <c r="B559">
        <f t="shared" si="43"/>
        <v>45.666666666666664</v>
      </c>
      <c r="C559">
        <v>548</v>
      </c>
      <c r="D559" t="str">
        <f>IF(J1327=1,F547+1,"")</f>
        <v/>
      </c>
      <c r="E559" t="str">
        <f t="shared" si="46"/>
        <v/>
      </c>
      <c r="F559" t="str">
        <f>VLOOKUP('Mortgage 1 Variables'!D$15,'Mortgage 1 Variables'!B$8:C$19,2)</f>
        <v>Jun</v>
      </c>
      <c r="G559">
        <f>IF(ISBLANK('Mortgage 1 Monthly Table'!G559),IF(OR(J559=Q559,ISTEXT(Y558),ISTEXT('Mortgage 1 Info Calcs'!$K$4)),0,IF(('Mortgage 1 Info Calcs'!F$7*12)&gt;C558,G558,IF(C558='Mortgage 1 Info Calcs'!F$7*12,'Mortgage 1 Info Calcs'!F$8,G558))),'Mortgage 1 Monthly Table'!G559)</f>
        <v>0</v>
      </c>
      <c r="H559" t="e">
        <f>((PMT(G559/'Mortgage 1 Variables'!E$43,('Mortgage 1 Info Calcs'!F$9*'Mortgage 1 Variables'!E$43)-C558,-J559,0)))</f>
        <v>#VALUE!</v>
      </c>
      <c r="I559">
        <f>IF(OR(ISERROR(((IPMT(G559/'Mortgage 1 Variables'!E$43,1,'Mortgage 1 Info Calcs'!F$9*'Mortgage 1 Variables'!E$43,-J559+Q559+'Mortgage 1 Info Calcs'!F$24,IF('Mortgage 1 Info Calcs'!F$5="Interest Only",-J559+Q559+'Mortgage 1 Info Calcs'!F$24,0))))),(((IPMT(G559/'Mortgage 1 Variables'!E$43,1,'Mortgage 1 Info Calcs'!F$9*'Mortgage 1 Variables'!E$43,-J$12,-J$12)))=0)),0,((IPMT(G559/'Mortgage 1 Variables'!E$43,1,'Mortgage 1 Info Calcs'!F$9*'Mortgage 1 Variables'!E$43,-J559+Q559+'Mortgage 1 Info Calcs'!F$24,IF('Mortgage 1 Info Calcs'!F$5="Interest Only",-J559+Q559+'Mortgage 1 Info Calcs'!F$24,0)))))</f>
        <v>0</v>
      </c>
      <c r="J559" t="str">
        <f>IF(Y558&gt;0,IF(ISTEXT('Mortgage 1 Info Calcs'!K$4),"0",IF(ISTEXT(Y558),Y558,Y558+(IF(ISTEXT(K559),0,K559)))),0)</f>
        <v/>
      </c>
      <c r="K559">
        <f>IF(ISBLANK('Mortgage 1 Monthly Table'!L559),0,'Mortgage 1 Monthly Table'!L559)</f>
        <v>0</v>
      </c>
      <c r="L559" t="e">
        <f>IF(ISBLANK('Mortgage 1 Monthly Table'!N559),IF('Mortgage 1 Info Calcs'!F$13="Calculated",IF('Mortgage 1 Info Calcs'!F$22="Keep Same",IF('Mortgage 1 Info Calcs'!F$5="Interest Only",IF(OR(I559&gt;L558,J559=""),I559,IF(J559&lt;L558,IF(J559&lt;L558,J559+I559,IF(L558+M558&gt;J559,L558+I559,L558)),IF(L558+M558&gt;J559,L558+I559,L558))),IF(H559&gt;L558,H559,IF(J559&gt;L558,IF(L558+M558&gt;J559,L558+I559,L558),J559+S559))),IF('Mortgage 1 Info Calcs'!F$5="Interest Only",'Mortgage 1 Monthly Calcs'!I559,'Mortgage 1 Monthly Calcs'!H559)),'Mortgage 1 Monthly Calcs'!L558),'Mortgage 1 Monthly Table'!N559)</f>
        <v>#VALUE!</v>
      </c>
      <c r="M559" t="str">
        <f>IF(ISBLANK('Mortgage 1 Monthly Table'!P559),IF(N558&gt;J559,IF(J559&gt;L558,J559-L558,0),IF(OR(OR(Y558&lt;0,ISTEXT(Y558)),ISTEXT('Mortgage 1 Info Calcs'!$K$4)),"",'Mortgage 1 Info Calcs'!F$21)),'Mortgage 1 Monthly Table'!P559)</f>
        <v/>
      </c>
      <c r="N559" t="str">
        <f t="shared" si="44"/>
        <v/>
      </c>
      <c r="O559" t="str">
        <f>IF(OR(OR(Y558&lt;0,ISTEXT(Y558)),ISTEXT('Mortgage 1 Info Calcs'!$K$4)),"",(O558+M559))</f>
        <v/>
      </c>
      <c r="P559">
        <f>IF(ISBLANK('Mortgage 1 Monthly Table'!T559),IF(ISTEXT(J559),0,IF(OR(Y558&lt;Q558,AND(Y558&lt;0,NOT(ISTEXT(Y558))),ISTEXT('Mortgage 1 Info Calcs'!$K$4)),IF(-Y558&gt;P558,-Y558,Y558-Q558),IF(J559="",0,'Mortgage 1 Info Calcs'!F$26))),'Mortgage 1 Monthly Table'!T559)</f>
        <v>0</v>
      </c>
      <c r="Q559" t="str">
        <f>IF(OR(OR(Y558&lt;0,ISTEXT(Y558)),ISTEXT('Mortgage 1 Info Calcs'!$K$4)),"",IF(O559&lt;0,Q558,(Q558+P559)))</f>
        <v/>
      </c>
      <c r="R559" t="str">
        <f>IF(OR(ISERROR(L559-S559),ISTEXT('Mortgage 1 Info Calcs'!$K$4)),"",L559-S559+M559)</f>
        <v/>
      </c>
      <c r="S559">
        <f>IF(OR(IF(ISERROR(ROUND((J559-Q559-'Mortgage 1 Info Calcs'!F$24)*(G559/12),2)),0,(J559-O559-Q559-'Mortgage 1 Info Calcs'!F$24)*(G559/12)),,,ISTEXT('Mortgage 1 Info Calcs'!K$4)),IF(((J559-Q559-'Mortgage 1 Info Calcs'!F$24)*(G559/12))&gt;0,((J559-Q559-'Mortgage 1 Info Calcs'!F$24)*(G559/12)),0),0)</f>
        <v>0</v>
      </c>
      <c r="T559" t="str">
        <f>IF(OR(ISERROR(SUM(R$12:R559)),(ISTEXT(T558)),(T558=(SUM(R$12:R559)))),"",SUM(R$12:R559))</f>
        <v/>
      </c>
      <c r="U559">
        <f>SUM(S$12:S559)</f>
        <v>93290.420445652606</v>
      </c>
      <c r="V559" t="e">
        <f>IF(ISBLANK('Mortgage 1 Info Calcs'!F$28),"",IF((O559+Q559)&gt;0,((O559+Q559)*G559/12)-((O559+Q559)*(('Mortgage 1 Info Calcs'!F$28)-('Mortgage 1 Info Calcs'!F$28*'Mortgage 1 Info Calcs'!G$29))/12),""))</f>
        <v>#VALUE!</v>
      </c>
      <c r="W559" t="e">
        <f>IF(ISTEXT(V559),"",SUM(V$12:V559))</f>
        <v>#VALUE!</v>
      </c>
      <c r="X559" t="str">
        <f>IF(OR(J559=Q559,ISTEXT(Y558),ISTEXT('Mortgage 1 Info Calcs'!$F$17)),"",IF(('Mortgage 1 Info Calcs'!F$18*12)&gt;C558+1,IF(C558='Mortgage 1 Info Calcs'!F$18*12,0,'Mortgage 1 Info Calcs'!F$19+Y559*('Mortgage 1 Info Calcs'!F$17)),'Mortgage 1 Info Calcs'!F$19))</f>
        <v/>
      </c>
      <c r="Y559" t="str">
        <f>IF(OR(ISERROR(J559-R559-M559),IF(ISERROR((J559-R559-M559)=0),"True",(J559-R559-M559)=0),ISTEXT('Mortgage 1 Info Calcs'!$K$4)),"",IF((J559&gt;(L559+M559)),(FV((G559/'Mortgage 1 Variables'!E$43),1,(L559+M559),-J559+Q559+'Mortgage 1 Info Calcs'!F$24,0))+Q559+'Mortgage 1 Info Calcs'!F$24+IF(I559&gt;0,0,-I559),""))</f>
        <v/>
      </c>
      <c r="Z559" s="67" t="e">
        <f>IF((FV(IF(G559=0,'Mortgage 1 Info Calcs'!F$8,G559)/12,1,PMT(IF(G559=0,'Mortgage 1 Info Calcs'!F$8,G559)/12,('Mortgage 1 Info Calcs'!F$9*12)-C558,-Z558,0),-Z558,0))&gt;0,(FV(IF(G559=0,'Mortgage 1 Info Calcs'!F$8,G559)/12,1,PMT(IF(G559=0,'Mortgage 1 Info Calcs'!F$8,G559)/12,('Mortgage 1 Info Calcs'!F$9*12)-C558,-Z558,0),-Z558,0)),0)</f>
        <v>#NUM!</v>
      </c>
      <c r="AA559" s="67" t="e">
        <f>IF(Z559&lt;=0,0,(IPMT(IF(G559=0,'Mortgage 1 Info Calcs'!F$8,G559)/12,1,('Mortgage 1 Info Calcs'!F$9*12)-C558,-Z558,0)))</f>
        <v>#NUM!</v>
      </c>
      <c r="AB559" s="67">
        <f>IF(C559&lt;('Mortgage 1 Info Calcs'!F$9*12),SUM(AA$12:AA559),0)</f>
        <v>0</v>
      </c>
      <c r="AC559" s="14">
        <v>548</v>
      </c>
      <c r="AD559" s="174">
        <f t="shared" si="45"/>
        <v>45.666666666666664</v>
      </c>
      <c r="AE559" s="174" t="str">
        <f>IF(Y559="","",IF(J$12+X559='Mortgage 2 Monthly calcs'!J$12+'Mortgage 2 Monthly calcs'!V559,"",IF(J$12+X559&gt;'Mortgage 2 Monthly calcs'!J$12+'Mortgage 2 Monthly calcs'!V559,IF(Y559+X559+'Mortgage 1 Info Calcs'!F$15&gt;'Mortgage 2 Monthly calcs'!W559+'Mortgage 2 Monthly calcs'!V559,"",C559),IF(Y559+X559&lt;'Mortgage 2 Monthly calcs'!W559+'Mortgage 2 Monthly calcs'!V559,"",C559))))</f>
        <v/>
      </c>
      <c r="AG559" s="16"/>
      <c r="AH559" s="16"/>
      <c r="AI559" s="15"/>
    </row>
    <row r="560" spans="2:35" ht="11.25" customHeight="1" x14ac:dyDescent="0.25">
      <c r="B560">
        <f t="shared" si="43"/>
        <v>45.75</v>
      </c>
      <c r="C560">
        <v>549</v>
      </c>
      <c r="D560" t="str">
        <f>IF(J1328=1,F547+1,"")</f>
        <v/>
      </c>
      <c r="E560" t="str">
        <f t="shared" si="46"/>
        <v/>
      </c>
      <c r="F560" t="str">
        <f>VLOOKUP('Mortgage 1 Variables'!D$16,'Mortgage 1 Variables'!B$8:C$19,2)</f>
        <v>Jul</v>
      </c>
      <c r="G560">
        <f>IF(ISBLANK('Mortgage 1 Monthly Table'!G560),IF(OR(J560=Q560,ISTEXT(Y559),ISTEXT('Mortgage 1 Info Calcs'!$K$4)),0,IF(('Mortgage 1 Info Calcs'!F$7*12)&gt;C559,G559,IF(C559='Mortgage 1 Info Calcs'!F$7*12,'Mortgage 1 Info Calcs'!F$8,G559))),'Mortgage 1 Monthly Table'!G560)</f>
        <v>0</v>
      </c>
      <c r="H560" t="e">
        <f>((PMT(G560/'Mortgage 1 Variables'!E$43,('Mortgage 1 Info Calcs'!F$9*'Mortgage 1 Variables'!E$43)-C559,-J560,0)))</f>
        <v>#VALUE!</v>
      </c>
      <c r="I560">
        <f>IF(OR(ISERROR(((IPMT(G560/'Mortgage 1 Variables'!E$43,1,'Mortgage 1 Info Calcs'!F$9*'Mortgage 1 Variables'!E$43,-J560+Q560+'Mortgage 1 Info Calcs'!F$24,IF('Mortgage 1 Info Calcs'!F$5="Interest Only",-J560+Q560+'Mortgage 1 Info Calcs'!F$24,0))))),(((IPMT(G560/'Mortgage 1 Variables'!E$43,1,'Mortgage 1 Info Calcs'!F$9*'Mortgage 1 Variables'!E$43,-J$12,-J$12)))=0)),0,((IPMT(G560/'Mortgage 1 Variables'!E$43,1,'Mortgage 1 Info Calcs'!F$9*'Mortgage 1 Variables'!E$43,-J560+Q560+'Mortgage 1 Info Calcs'!F$24,IF('Mortgage 1 Info Calcs'!F$5="Interest Only",-J560+Q560+'Mortgage 1 Info Calcs'!F$24,0)))))</f>
        <v>0</v>
      </c>
      <c r="J560" t="str">
        <f>IF(Y559&gt;0,IF(ISTEXT('Mortgage 1 Info Calcs'!K$4),"0",IF(ISTEXT(Y559),Y559,Y559+(IF(ISTEXT(K560),0,K560)))),0)</f>
        <v/>
      </c>
      <c r="K560">
        <f>IF(ISBLANK('Mortgage 1 Monthly Table'!L560),0,'Mortgage 1 Monthly Table'!L560)</f>
        <v>0</v>
      </c>
      <c r="L560" t="e">
        <f>IF(ISBLANK('Mortgage 1 Monthly Table'!N560),IF('Mortgage 1 Info Calcs'!F$13="Calculated",IF('Mortgage 1 Info Calcs'!F$22="Keep Same",IF('Mortgage 1 Info Calcs'!F$5="Interest Only",IF(OR(I560&gt;L559,J560=""),I560,IF(J560&lt;L559,IF(J560&lt;L559,J560+I560,IF(L559+M559&gt;J560,L559+I560,L559)),IF(L559+M559&gt;J560,L559+I560,L559))),IF(H560&gt;L559,H560,IF(J560&gt;L559,IF(L559+M559&gt;J560,L559+I560,L559),J560+S560))),IF('Mortgage 1 Info Calcs'!F$5="Interest Only",'Mortgage 1 Monthly Calcs'!I560,'Mortgage 1 Monthly Calcs'!H560)),'Mortgage 1 Monthly Calcs'!L559),'Mortgage 1 Monthly Table'!N560)</f>
        <v>#VALUE!</v>
      </c>
      <c r="M560" t="str">
        <f>IF(ISBLANK('Mortgage 1 Monthly Table'!P560),IF(N559&gt;J560,IF(J560&gt;L559,J560-L559,0),IF(OR(OR(Y559&lt;0,ISTEXT(Y559)),ISTEXT('Mortgage 1 Info Calcs'!$K$4)),"",'Mortgage 1 Info Calcs'!F$21)),'Mortgage 1 Monthly Table'!P560)</f>
        <v/>
      </c>
      <c r="N560" t="str">
        <f t="shared" si="44"/>
        <v/>
      </c>
      <c r="O560" t="str">
        <f>IF(OR(OR(Y559&lt;0,ISTEXT(Y559)),ISTEXT('Mortgage 1 Info Calcs'!$K$4)),"",(O559+M560))</f>
        <v/>
      </c>
      <c r="P560">
        <f>IF(ISBLANK('Mortgage 1 Monthly Table'!T560),IF(ISTEXT(J560),0,IF(OR(Y559&lt;Q559,AND(Y559&lt;0,NOT(ISTEXT(Y559))),ISTEXT('Mortgage 1 Info Calcs'!$K$4)),IF(-Y559&gt;P559,-Y559,Y559-Q559),IF(J560="",0,'Mortgage 1 Info Calcs'!F$26))),'Mortgage 1 Monthly Table'!T560)</f>
        <v>0</v>
      </c>
      <c r="Q560" t="str">
        <f>IF(OR(OR(Y559&lt;0,ISTEXT(Y559)),ISTEXT('Mortgage 1 Info Calcs'!$K$4)),"",IF(O560&lt;0,Q559,(Q559+P560)))</f>
        <v/>
      </c>
      <c r="R560" t="str">
        <f>IF(OR(ISERROR(L560-S560),ISTEXT('Mortgage 1 Info Calcs'!$K$4)),"",L560-S560+M560)</f>
        <v/>
      </c>
      <c r="S560">
        <f>IF(OR(IF(ISERROR(ROUND((J560-Q560-'Mortgage 1 Info Calcs'!F$24)*(G560/12),2)),0,(J560-O560-Q560-'Mortgage 1 Info Calcs'!F$24)*(G560/12)),,,ISTEXT('Mortgage 1 Info Calcs'!K$4)),IF(((J560-Q560-'Mortgage 1 Info Calcs'!F$24)*(G560/12))&gt;0,((J560-Q560-'Mortgage 1 Info Calcs'!F$24)*(G560/12)),0),0)</f>
        <v>0</v>
      </c>
      <c r="T560" t="str">
        <f>IF(OR(ISERROR(SUM(R$12:R560)),(ISTEXT(T559)),(T559=(SUM(R$12:R560)))),"",SUM(R$12:R560))</f>
        <v/>
      </c>
      <c r="U560">
        <f>SUM(S$12:S560)</f>
        <v>93290.420445652606</v>
      </c>
      <c r="V560" t="e">
        <f>IF(ISBLANK('Mortgage 1 Info Calcs'!F$28),"",IF((O560+Q560)&gt;0,((O560+Q560)*G560/12)-((O560+Q560)*(('Mortgage 1 Info Calcs'!F$28)-('Mortgage 1 Info Calcs'!F$28*'Mortgage 1 Info Calcs'!G$29))/12),""))</f>
        <v>#VALUE!</v>
      </c>
      <c r="W560" t="e">
        <f>IF(ISTEXT(V560),"",SUM(V$12:V560))</f>
        <v>#VALUE!</v>
      </c>
      <c r="X560" t="str">
        <f>IF(OR(J560=Q560,ISTEXT(Y559),ISTEXT('Mortgage 1 Info Calcs'!$F$17)),"",IF(('Mortgage 1 Info Calcs'!F$18*12)&gt;C559+1,IF(C559='Mortgage 1 Info Calcs'!F$18*12,0,'Mortgage 1 Info Calcs'!F$19+Y560*('Mortgage 1 Info Calcs'!F$17)),'Mortgage 1 Info Calcs'!F$19))</f>
        <v/>
      </c>
      <c r="Y560" t="str">
        <f>IF(OR(ISERROR(J560-R560-M560),IF(ISERROR((J560-R560-M560)=0),"True",(J560-R560-M560)=0),ISTEXT('Mortgage 1 Info Calcs'!$K$4)),"",IF((J560&gt;(L560+M560)),(FV((G560/'Mortgage 1 Variables'!E$43),1,(L560+M560),-J560+Q560+'Mortgage 1 Info Calcs'!F$24,0))+Q560+'Mortgage 1 Info Calcs'!F$24+IF(I560&gt;0,0,-I560),""))</f>
        <v/>
      </c>
      <c r="Z560" s="67" t="e">
        <f>IF((FV(IF(G560=0,'Mortgage 1 Info Calcs'!F$8,G560)/12,1,PMT(IF(G560=0,'Mortgage 1 Info Calcs'!F$8,G560)/12,('Mortgage 1 Info Calcs'!F$9*12)-C559,-Z559,0),-Z559,0))&gt;0,(FV(IF(G560=0,'Mortgage 1 Info Calcs'!F$8,G560)/12,1,PMT(IF(G560=0,'Mortgage 1 Info Calcs'!F$8,G560)/12,('Mortgage 1 Info Calcs'!F$9*12)-C559,-Z559,0),-Z559,0)),0)</f>
        <v>#NUM!</v>
      </c>
      <c r="AA560" s="67" t="e">
        <f>IF(Z560&lt;=0,0,(IPMT(IF(G560=0,'Mortgage 1 Info Calcs'!F$8,G560)/12,1,('Mortgage 1 Info Calcs'!F$9*12)-C559,-Z559,0)))</f>
        <v>#NUM!</v>
      </c>
      <c r="AB560" s="67">
        <f>IF(C560&lt;('Mortgage 1 Info Calcs'!F$9*12),SUM(AA$12:AA560),0)</f>
        <v>0</v>
      </c>
      <c r="AC560" s="14">
        <v>549</v>
      </c>
      <c r="AD560" s="174">
        <f t="shared" si="45"/>
        <v>45.75</v>
      </c>
      <c r="AE560" s="174" t="str">
        <f>IF(Y560="","",IF(J$12+X560='Mortgage 2 Monthly calcs'!J$12+'Mortgage 2 Monthly calcs'!V560,"",IF(J$12+X560&gt;'Mortgage 2 Monthly calcs'!J$12+'Mortgage 2 Monthly calcs'!V560,IF(Y560+X560+'Mortgage 1 Info Calcs'!F$15&gt;'Mortgage 2 Monthly calcs'!W560+'Mortgage 2 Monthly calcs'!V560,"",C560),IF(Y560+X560&lt;'Mortgage 2 Monthly calcs'!W560+'Mortgage 2 Monthly calcs'!V560,"",C560))))</f>
        <v/>
      </c>
      <c r="AG560" s="16"/>
      <c r="AH560" s="16"/>
      <c r="AI560" s="15"/>
    </row>
    <row r="561" spans="2:35" ht="11.25" customHeight="1" x14ac:dyDescent="0.25">
      <c r="B561">
        <f t="shared" si="43"/>
        <v>45.833333333333336</v>
      </c>
      <c r="C561">
        <v>550</v>
      </c>
      <c r="D561" t="str">
        <f>IF(J1329=1,F547+1,"")</f>
        <v/>
      </c>
      <c r="E561" t="str">
        <f t="shared" si="46"/>
        <v/>
      </c>
      <c r="F561" t="str">
        <f>VLOOKUP('Mortgage 1 Variables'!D$17,'Mortgage 1 Variables'!B$8:C$19,2)</f>
        <v>Aug</v>
      </c>
      <c r="G561">
        <f>IF(ISBLANK('Mortgage 1 Monthly Table'!G561),IF(OR(J561=Q561,ISTEXT(Y560),ISTEXT('Mortgage 1 Info Calcs'!$K$4)),0,IF(('Mortgage 1 Info Calcs'!F$7*12)&gt;C560,G560,IF(C560='Mortgage 1 Info Calcs'!F$7*12,'Mortgage 1 Info Calcs'!F$8,G560))),'Mortgage 1 Monthly Table'!G561)</f>
        <v>0</v>
      </c>
      <c r="H561" t="e">
        <f>((PMT(G561/'Mortgage 1 Variables'!E$43,('Mortgage 1 Info Calcs'!F$9*'Mortgage 1 Variables'!E$43)-C560,-J561,0)))</f>
        <v>#VALUE!</v>
      </c>
      <c r="I561">
        <f>IF(OR(ISERROR(((IPMT(G561/'Mortgage 1 Variables'!E$43,1,'Mortgage 1 Info Calcs'!F$9*'Mortgage 1 Variables'!E$43,-J561+Q561+'Mortgage 1 Info Calcs'!F$24,IF('Mortgage 1 Info Calcs'!F$5="Interest Only",-J561+Q561+'Mortgage 1 Info Calcs'!F$24,0))))),(((IPMT(G561/'Mortgage 1 Variables'!E$43,1,'Mortgage 1 Info Calcs'!F$9*'Mortgage 1 Variables'!E$43,-J$12,-J$12)))=0)),0,((IPMT(G561/'Mortgage 1 Variables'!E$43,1,'Mortgage 1 Info Calcs'!F$9*'Mortgage 1 Variables'!E$43,-J561+Q561+'Mortgage 1 Info Calcs'!F$24,IF('Mortgage 1 Info Calcs'!F$5="Interest Only",-J561+Q561+'Mortgage 1 Info Calcs'!F$24,0)))))</f>
        <v>0</v>
      </c>
      <c r="J561" t="str">
        <f>IF(Y560&gt;0,IF(ISTEXT('Mortgage 1 Info Calcs'!K$4),"0",IF(ISTEXT(Y560),Y560,Y560+(IF(ISTEXT(K561),0,K561)))),0)</f>
        <v/>
      </c>
      <c r="K561">
        <f>IF(ISBLANK('Mortgage 1 Monthly Table'!L561),0,'Mortgage 1 Monthly Table'!L561)</f>
        <v>0</v>
      </c>
      <c r="L561" t="e">
        <f>IF(ISBLANK('Mortgage 1 Monthly Table'!N561),IF('Mortgage 1 Info Calcs'!F$13="Calculated",IF('Mortgage 1 Info Calcs'!F$22="Keep Same",IF('Mortgage 1 Info Calcs'!F$5="Interest Only",IF(OR(I561&gt;L560,J561=""),I561,IF(J561&lt;L560,IF(J561&lt;L560,J561+I561,IF(L560+M560&gt;J561,L560+I561,L560)),IF(L560+M560&gt;J561,L560+I561,L560))),IF(H561&gt;L560,H561,IF(J561&gt;L560,IF(L560+M560&gt;J561,L560+I561,L560),J561+S561))),IF('Mortgage 1 Info Calcs'!F$5="Interest Only",'Mortgage 1 Monthly Calcs'!I561,'Mortgage 1 Monthly Calcs'!H561)),'Mortgage 1 Monthly Calcs'!L560),'Mortgage 1 Monthly Table'!N561)</f>
        <v>#VALUE!</v>
      </c>
      <c r="M561" t="str">
        <f>IF(ISBLANK('Mortgage 1 Monthly Table'!P561),IF(N560&gt;J561,IF(J561&gt;L560,J561-L560,0),IF(OR(OR(Y560&lt;0,ISTEXT(Y560)),ISTEXT('Mortgage 1 Info Calcs'!$K$4)),"",'Mortgage 1 Info Calcs'!F$21)),'Mortgage 1 Monthly Table'!P561)</f>
        <v/>
      </c>
      <c r="N561" t="str">
        <f t="shared" si="44"/>
        <v/>
      </c>
      <c r="O561" t="str">
        <f>IF(OR(OR(Y560&lt;0,ISTEXT(Y560)),ISTEXT('Mortgage 1 Info Calcs'!$K$4)),"",(O560+M561))</f>
        <v/>
      </c>
      <c r="P561">
        <f>IF(ISBLANK('Mortgage 1 Monthly Table'!T561),IF(ISTEXT(J561),0,IF(OR(Y560&lt;Q560,AND(Y560&lt;0,NOT(ISTEXT(Y560))),ISTEXT('Mortgage 1 Info Calcs'!$K$4)),IF(-Y560&gt;P560,-Y560,Y560-Q560),IF(J561="",0,'Mortgage 1 Info Calcs'!F$26))),'Mortgage 1 Monthly Table'!T561)</f>
        <v>0</v>
      </c>
      <c r="Q561" t="str">
        <f>IF(OR(OR(Y560&lt;0,ISTEXT(Y560)),ISTEXT('Mortgage 1 Info Calcs'!$K$4)),"",IF(O561&lt;0,Q560,(Q560+P561)))</f>
        <v/>
      </c>
      <c r="R561" t="str">
        <f>IF(OR(ISERROR(L561-S561),ISTEXT('Mortgage 1 Info Calcs'!$K$4)),"",L561-S561+M561)</f>
        <v/>
      </c>
      <c r="S561">
        <f>IF(OR(IF(ISERROR(ROUND((J561-Q561-'Mortgage 1 Info Calcs'!F$24)*(G561/12),2)),0,(J561-O561-Q561-'Mortgage 1 Info Calcs'!F$24)*(G561/12)),,,ISTEXT('Mortgage 1 Info Calcs'!K$4)),IF(((J561-Q561-'Mortgage 1 Info Calcs'!F$24)*(G561/12))&gt;0,((J561-Q561-'Mortgage 1 Info Calcs'!F$24)*(G561/12)),0),0)</f>
        <v>0</v>
      </c>
      <c r="T561" t="str">
        <f>IF(OR(ISERROR(SUM(R$12:R561)),(ISTEXT(T560)),(T560=(SUM(R$12:R561)))),"",SUM(R$12:R561))</f>
        <v/>
      </c>
      <c r="U561">
        <f>SUM(S$12:S561)</f>
        <v>93290.420445652606</v>
      </c>
      <c r="V561" t="e">
        <f>IF(ISBLANK('Mortgage 1 Info Calcs'!F$28),"",IF((O561+Q561)&gt;0,((O561+Q561)*G561/12)-((O561+Q561)*(('Mortgage 1 Info Calcs'!F$28)-('Mortgage 1 Info Calcs'!F$28*'Mortgage 1 Info Calcs'!G$29))/12),""))</f>
        <v>#VALUE!</v>
      </c>
      <c r="W561" t="e">
        <f>IF(ISTEXT(V561),"",SUM(V$12:V561))</f>
        <v>#VALUE!</v>
      </c>
      <c r="X561" t="str">
        <f>IF(OR(J561=Q561,ISTEXT(Y560),ISTEXT('Mortgage 1 Info Calcs'!$F$17)),"",IF(('Mortgage 1 Info Calcs'!F$18*12)&gt;C560+1,IF(C560='Mortgage 1 Info Calcs'!F$18*12,0,'Mortgage 1 Info Calcs'!F$19+Y561*('Mortgage 1 Info Calcs'!F$17)),'Mortgage 1 Info Calcs'!F$19))</f>
        <v/>
      </c>
      <c r="Y561" t="str">
        <f>IF(OR(ISERROR(J561-R561-M561),IF(ISERROR((J561-R561-M561)=0),"True",(J561-R561-M561)=0),ISTEXT('Mortgage 1 Info Calcs'!$K$4)),"",IF((J561&gt;(L561+M561)),(FV((G561/'Mortgage 1 Variables'!E$43),1,(L561+M561),-J561+Q561+'Mortgage 1 Info Calcs'!F$24,0))+Q561+'Mortgage 1 Info Calcs'!F$24+IF(I561&gt;0,0,-I561),""))</f>
        <v/>
      </c>
      <c r="Z561" s="67" t="e">
        <f>IF((FV(IF(G561=0,'Mortgage 1 Info Calcs'!F$8,G561)/12,1,PMT(IF(G561=0,'Mortgage 1 Info Calcs'!F$8,G561)/12,('Mortgage 1 Info Calcs'!F$9*12)-C560,-Z560,0),-Z560,0))&gt;0,(FV(IF(G561=0,'Mortgage 1 Info Calcs'!F$8,G561)/12,1,PMT(IF(G561=0,'Mortgage 1 Info Calcs'!F$8,G561)/12,('Mortgage 1 Info Calcs'!F$9*12)-C560,-Z560,0),-Z560,0)),0)</f>
        <v>#NUM!</v>
      </c>
      <c r="AA561" s="67" t="e">
        <f>IF(Z561&lt;=0,0,(IPMT(IF(G561=0,'Mortgage 1 Info Calcs'!F$8,G561)/12,1,('Mortgage 1 Info Calcs'!F$9*12)-C560,-Z560,0)))</f>
        <v>#NUM!</v>
      </c>
      <c r="AB561" s="67">
        <f>IF(C561&lt;('Mortgage 1 Info Calcs'!F$9*12),SUM(AA$12:AA561),0)</f>
        <v>0</v>
      </c>
      <c r="AC561" s="14">
        <v>550</v>
      </c>
      <c r="AD561" s="174">
        <f t="shared" si="45"/>
        <v>45.833333333333336</v>
      </c>
      <c r="AE561" s="174" t="str">
        <f>IF(Y561="","",IF(J$12+X561='Mortgage 2 Monthly calcs'!J$12+'Mortgage 2 Monthly calcs'!V561,"",IF(J$12+X561&gt;'Mortgage 2 Monthly calcs'!J$12+'Mortgage 2 Monthly calcs'!V561,IF(Y561+X561+'Mortgage 1 Info Calcs'!F$15&gt;'Mortgage 2 Monthly calcs'!W561+'Mortgage 2 Monthly calcs'!V561,"",C561),IF(Y561+X561&lt;'Mortgage 2 Monthly calcs'!W561+'Mortgage 2 Monthly calcs'!V561,"",C561))))</f>
        <v/>
      </c>
      <c r="AG561" s="16"/>
      <c r="AH561" s="16"/>
      <c r="AI561" s="15"/>
    </row>
    <row r="562" spans="2:35" ht="11.25" customHeight="1" x14ac:dyDescent="0.25">
      <c r="B562">
        <f t="shared" si="43"/>
        <v>45.916666666666664</v>
      </c>
      <c r="C562">
        <v>551</v>
      </c>
      <c r="D562" t="str">
        <f>IF(J1330=1,F547+1,"")</f>
        <v/>
      </c>
      <c r="E562" t="str">
        <f t="shared" si="46"/>
        <v/>
      </c>
      <c r="F562" t="str">
        <f>VLOOKUP('Mortgage 1 Variables'!D$18,'Mortgage 1 Variables'!B$8:C$19,2)</f>
        <v>Sep</v>
      </c>
      <c r="G562">
        <f>IF(ISBLANK('Mortgage 1 Monthly Table'!G562),IF(OR(J562=Q562,ISTEXT(Y561),ISTEXT('Mortgage 1 Info Calcs'!$K$4)),0,IF(('Mortgage 1 Info Calcs'!F$7*12)&gt;C561,G561,IF(C561='Mortgage 1 Info Calcs'!F$7*12,'Mortgage 1 Info Calcs'!F$8,G561))),'Mortgage 1 Monthly Table'!G562)</f>
        <v>0</v>
      </c>
      <c r="H562" t="e">
        <f>((PMT(G562/'Mortgage 1 Variables'!E$43,('Mortgage 1 Info Calcs'!F$9*'Mortgage 1 Variables'!E$43)-C561,-J562,0)))</f>
        <v>#VALUE!</v>
      </c>
      <c r="I562">
        <f>IF(OR(ISERROR(((IPMT(G562/'Mortgage 1 Variables'!E$43,1,'Mortgage 1 Info Calcs'!F$9*'Mortgage 1 Variables'!E$43,-J562+Q562+'Mortgage 1 Info Calcs'!F$24,IF('Mortgage 1 Info Calcs'!F$5="Interest Only",-J562+Q562+'Mortgage 1 Info Calcs'!F$24,0))))),(((IPMT(G562/'Mortgage 1 Variables'!E$43,1,'Mortgage 1 Info Calcs'!F$9*'Mortgage 1 Variables'!E$43,-J$12,-J$12)))=0)),0,((IPMT(G562/'Mortgage 1 Variables'!E$43,1,'Mortgage 1 Info Calcs'!F$9*'Mortgage 1 Variables'!E$43,-J562+Q562+'Mortgage 1 Info Calcs'!F$24,IF('Mortgage 1 Info Calcs'!F$5="Interest Only",-J562+Q562+'Mortgage 1 Info Calcs'!F$24,0)))))</f>
        <v>0</v>
      </c>
      <c r="J562" t="str">
        <f>IF(Y561&gt;0,IF(ISTEXT('Mortgage 1 Info Calcs'!K$4),"0",IF(ISTEXT(Y561),Y561,Y561+(IF(ISTEXT(K562),0,K562)))),0)</f>
        <v/>
      </c>
      <c r="K562">
        <f>IF(ISBLANK('Mortgage 1 Monthly Table'!L562),0,'Mortgage 1 Monthly Table'!L562)</f>
        <v>0</v>
      </c>
      <c r="L562" t="e">
        <f>IF(ISBLANK('Mortgage 1 Monthly Table'!N562),IF('Mortgage 1 Info Calcs'!F$13="Calculated",IF('Mortgage 1 Info Calcs'!F$22="Keep Same",IF('Mortgage 1 Info Calcs'!F$5="Interest Only",IF(OR(I562&gt;L561,J562=""),I562,IF(J562&lt;L561,IF(J562&lt;L561,J562+I562,IF(L561+M561&gt;J562,L561+I562,L561)),IF(L561+M561&gt;J562,L561+I562,L561))),IF(H562&gt;L561,H562,IF(J562&gt;L561,IF(L561+M561&gt;J562,L561+I562,L561),J562+S562))),IF('Mortgage 1 Info Calcs'!F$5="Interest Only",'Mortgage 1 Monthly Calcs'!I562,'Mortgage 1 Monthly Calcs'!H562)),'Mortgage 1 Monthly Calcs'!L561),'Mortgage 1 Monthly Table'!N562)</f>
        <v>#VALUE!</v>
      </c>
      <c r="M562" t="str">
        <f>IF(ISBLANK('Mortgage 1 Monthly Table'!P562),IF(N561&gt;J562,IF(J562&gt;L561,J562-L561,0),IF(OR(OR(Y561&lt;0,ISTEXT(Y561)),ISTEXT('Mortgage 1 Info Calcs'!$K$4)),"",'Mortgage 1 Info Calcs'!F$21)),'Mortgage 1 Monthly Table'!P562)</f>
        <v/>
      </c>
      <c r="N562" t="str">
        <f t="shared" si="44"/>
        <v/>
      </c>
      <c r="O562" t="str">
        <f>IF(OR(OR(Y561&lt;0,ISTEXT(Y561)),ISTEXT('Mortgage 1 Info Calcs'!$K$4)),"",(O561+M562))</f>
        <v/>
      </c>
      <c r="P562">
        <f>IF(ISBLANK('Mortgage 1 Monthly Table'!T562),IF(ISTEXT(J562),0,IF(OR(Y561&lt;Q561,AND(Y561&lt;0,NOT(ISTEXT(Y561))),ISTEXT('Mortgage 1 Info Calcs'!$K$4)),IF(-Y561&gt;P561,-Y561,Y561-Q561),IF(J562="",0,'Mortgage 1 Info Calcs'!F$26))),'Mortgage 1 Monthly Table'!T562)</f>
        <v>0</v>
      </c>
      <c r="Q562" t="str">
        <f>IF(OR(OR(Y561&lt;0,ISTEXT(Y561)),ISTEXT('Mortgage 1 Info Calcs'!$K$4)),"",IF(O562&lt;0,Q561,(Q561+P562)))</f>
        <v/>
      </c>
      <c r="R562" t="str">
        <f>IF(OR(ISERROR(L562-S562),ISTEXT('Mortgage 1 Info Calcs'!$K$4)),"",L562-S562+M562)</f>
        <v/>
      </c>
      <c r="S562">
        <f>IF(OR(IF(ISERROR(ROUND((J562-Q562-'Mortgage 1 Info Calcs'!F$24)*(G562/12),2)),0,(J562-O562-Q562-'Mortgage 1 Info Calcs'!F$24)*(G562/12)),,,ISTEXT('Mortgage 1 Info Calcs'!K$4)),IF(((J562-Q562-'Mortgage 1 Info Calcs'!F$24)*(G562/12))&gt;0,((J562-Q562-'Mortgage 1 Info Calcs'!F$24)*(G562/12)),0),0)</f>
        <v>0</v>
      </c>
      <c r="T562" t="str">
        <f>IF(OR(ISERROR(SUM(R$12:R562)),(ISTEXT(T561)),(T561=(SUM(R$12:R562)))),"",SUM(R$12:R562))</f>
        <v/>
      </c>
      <c r="U562">
        <f>SUM(S$12:S562)</f>
        <v>93290.420445652606</v>
      </c>
      <c r="V562" t="e">
        <f>IF(ISBLANK('Mortgage 1 Info Calcs'!F$28),"",IF((O562+Q562)&gt;0,((O562+Q562)*G562/12)-((O562+Q562)*(('Mortgage 1 Info Calcs'!F$28)-('Mortgage 1 Info Calcs'!F$28*'Mortgage 1 Info Calcs'!G$29))/12),""))</f>
        <v>#VALUE!</v>
      </c>
      <c r="W562" t="e">
        <f>IF(ISTEXT(V562),"",SUM(V$12:V562))</f>
        <v>#VALUE!</v>
      </c>
      <c r="X562" t="str">
        <f>IF(OR(J562=Q562,ISTEXT(Y561),ISTEXT('Mortgage 1 Info Calcs'!$F$17)),"",IF(('Mortgage 1 Info Calcs'!F$18*12)&gt;C561+1,IF(C561='Mortgage 1 Info Calcs'!F$18*12,0,'Mortgage 1 Info Calcs'!F$19+Y562*('Mortgage 1 Info Calcs'!F$17)),'Mortgage 1 Info Calcs'!F$19))</f>
        <v/>
      </c>
      <c r="Y562" t="str">
        <f>IF(OR(ISERROR(J562-R562-M562),IF(ISERROR((J562-R562-M562)=0),"True",(J562-R562-M562)=0),ISTEXT('Mortgage 1 Info Calcs'!$K$4)),"",IF((J562&gt;(L562+M562)),(FV((G562/'Mortgage 1 Variables'!E$43),1,(L562+M562),-J562+Q562+'Mortgage 1 Info Calcs'!F$24,0))+Q562+'Mortgage 1 Info Calcs'!F$24+IF(I562&gt;0,0,-I562),""))</f>
        <v/>
      </c>
      <c r="Z562" s="67" t="e">
        <f>IF((FV(IF(G562=0,'Mortgage 1 Info Calcs'!F$8,G562)/12,1,PMT(IF(G562=0,'Mortgage 1 Info Calcs'!F$8,G562)/12,('Mortgage 1 Info Calcs'!F$9*12)-C561,-Z561,0),-Z561,0))&gt;0,(FV(IF(G562=0,'Mortgage 1 Info Calcs'!F$8,G562)/12,1,PMT(IF(G562=0,'Mortgage 1 Info Calcs'!F$8,G562)/12,('Mortgage 1 Info Calcs'!F$9*12)-C561,-Z561,0),-Z561,0)),0)</f>
        <v>#NUM!</v>
      </c>
      <c r="AA562" s="67" t="e">
        <f>IF(Z562&lt;=0,0,(IPMT(IF(G562=0,'Mortgage 1 Info Calcs'!F$8,G562)/12,1,('Mortgage 1 Info Calcs'!F$9*12)-C561,-Z561,0)))</f>
        <v>#NUM!</v>
      </c>
      <c r="AB562" s="67">
        <f>IF(C562&lt;('Mortgage 1 Info Calcs'!F$9*12),SUM(AA$12:AA562),0)</f>
        <v>0</v>
      </c>
      <c r="AC562" s="14">
        <v>551</v>
      </c>
      <c r="AD562" s="174">
        <f t="shared" si="45"/>
        <v>45.916666666666664</v>
      </c>
      <c r="AE562" s="174" t="str">
        <f>IF(Y562="","",IF(J$12+X562='Mortgage 2 Monthly calcs'!J$12+'Mortgage 2 Monthly calcs'!V562,"",IF(J$12+X562&gt;'Mortgage 2 Monthly calcs'!J$12+'Mortgage 2 Monthly calcs'!V562,IF(Y562+X562+'Mortgage 1 Info Calcs'!F$15&gt;'Mortgage 2 Monthly calcs'!W562+'Mortgage 2 Monthly calcs'!V562,"",C562),IF(Y562+X562&lt;'Mortgage 2 Monthly calcs'!W562+'Mortgage 2 Monthly calcs'!V562,"",C562))))</f>
        <v/>
      </c>
      <c r="AG562" s="16"/>
      <c r="AH562" s="16"/>
      <c r="AI562" s="15"/>
    </row>
    <row r="563" spans="2:35" ht="11.25" customHeight="1" x14ac:dyDescent="0.25">
      <c r="B563">
        <f t="shared" si="43"/>
        <v>46</v>
      </c>
      <c r="C563">
        <v>552</v>
      </c>
      <c r="D563">
        <f>D551+1</f>
        <v>46</v>
      </c>
      <c r="E563" t="str">
        <f t="shared" si="46"/>
        <v/>
      </c>
      <c r="F563" t="str">
        <f>VLOOKUP('Mortgage 1 Variables'!D$19,'Mortgage 1 Variables'!B$8:C$19,2)</f>
        <v>Oct</v>
      </c>
      <c r="G563">
        <f>IF(ISBLANK('Mortgage 1 Monthly Table'!G563),IF(OR(J563=Q563,ISTEXT(Y562),ISTEXT('Mortgage 1 Info Calcs'!$K$4)),0,IF(('Mortgage 1 Info Calcs'!F$7*12)&gt;C562,G562,IF(C562='Mortgage 1 Info Calcs'!F$7*12,'Mortgage 1 Info Calcs'!F$8,G562))),'Mortgage 1 Monthly Table'!G563)</f>
        <v>0</v>
      </c>
      <c r="H563" t="e">
        <f>((PMT(G563/'Mortgage 1 Variables'!E$43,('Mortgage 1 Info Calcs'!F$9*'Mortgage 1 Variables'!E$43)-C562,-J563,0)))</f>
        <v>#VALUE!</v>
      </c>
      <c r="I563">
        <f>IF(OR(ISERROR(((IPMT(G563/'Mortgage 1 Variables'!E$43,1,'Mortgage 1 Info Calcs'!F$9*'Mortgage 1 Variables'!E$43,-J563+Q563+'Mortgage 1 Info Calcs'!F$24,IF('Mortgage 1 Info Calcs'!F$5="Interest Only",-J563+Q563+'Mortgage 1 Info Calcs'!F$24,0))))),(((IPMT(G563/'Mortgage 1 Variables'!E$43,1,'Mortgage 1 Info Calcs'!F$9*'Mortgage 1 Variables'!E$43,-J$12,-J$12)))=0)),0,((IPMT(G563/'Mortgage 1 Variables'!E$43,1,'Mortgage 1 Info Calcs'!F$9*'Mortgage 1 Variables'!E$43,-J563+Q563+'Mortgage 1 Info Calcs'!F$24,IF('Mortgage 1 Info Calcs'!F$5="Interest Only",-J563+Q563+'Mortgage 1 Info Calcs'!F$24,0)))))</f>
        <v>0</v>
      </c>
      <c r="J563" t="str">
        <f>IF(Y562&gt;0,IF(ISTEXT('Mortgage 1 Info Calcs'!K$4),"0",IF(ISTEXT(Y562),Y562,Y562+(IF(ISTEXT(K563),0,K563)))),0)</f>
        <v/>
      </c>
      <c r="K563">
        <f>IF(ISBLANK('Mortgage 1 Monthly Table'!L563),0,'Mortgage 1 Monthly Table'!L563)</f>
        <v>0</v>
      </c>
      <c r="L563" t="e">
        <f>IF(ISBLANK('Mortgage 1 Monthly Table'!N563),IF('Mortgage 1 Info Calcs'!F$13="Calculated",IF('Mortgage 1 Info Calcs'!F$22="Keep Same",IF('Mortgage 1 Info Calcs'!F$5="Interest Only",IF(OR(I563&gt;L562,J563=""),I563,IF(J563&lt;L562,IF(J563&lt;L562,J563+I563,IF(L562+M562&gt;J563,L562+I563,L562)),IF(L562+M562&gt;J563,L562+I563,L562))),IF(H563&gt;L562,H563,IF(J563&gt;L562,IF(L562+M562&gt;J563,L562+I563,L562),J563+S563))),IF('Mortgage 1 Info Calcs'!F$5="Interest Only",'Mortgage 1 Monthly Calcs'!I563,'Mortgage 1 Monthly Calcs'!H563)),'Mortgage 1 Monthly Calcs'!L562),'Mortgage 1 Monthly Table'!N563)</f>
        <v>#VALUE!</v>
      </c>
      <c r="M563" t="str">
        <f>IF(ISBLANK('Mortgage 1 Monthly Table'!P563),IF(N562&gt;J563,IF(J563&gt;L562,J563-L562,0),IF(OR(OR(Y562&lt;0,ISTEXT(Y562)),ISTEXT('Mortgage 1 Info Calcs'!$K$4)),"",'Mortgage 1 Info Calcs'!F$21)),'Mortgage 1 Monthly Table'!P563)</f>
        <v/>
      </c>
      <c r="N563" t="str">
        <f t="shared" si="44"/>
        <v/>
      </c>
      <c r="O563" t="str">
        <f>IF(OR(OR(Y562&lt;0,ISTEXT(Y562)),ISTEXT('Mortgage 1 Info Calcs'!$K$4)),"",(O562+M563))</f>
        <v/>
      </c>
      <c r="P563">
        <f>IF(ISBLANK('Mortgage 1 Monthly Table'!T563),IF(ISTEXT(J563),0,IF(OR(Y562&lt;Q562,AND(Y562&lt;0,NOT(ISTEXT(Y562))),ISTEXT('Mortgage 1 Info Calcs'!$K$4)),IF(-Y562&gt;P562,-Y562,Y562-Q562),IF(J563="",0,'Mortgage 1 Info Calcs'!F$26))),'Mortgage 1 Monthly Table'!T563)</f>
        <v>0</v>
      </c>
      <c r="Q563" t="str">
        <f>IF(OR(OR(Y562&lt;0,ISTEXT(Y562)),ISTEXT('Mortgage 1 Info Calcs'!$K$4)),"",IF(O563&lt;0,Q562,(Q562+P563)))</f>
        <v/>
      </c>
      <c r="R563" t="str">
        <f>IF(OR(ISERROR(L563-S563),ISTEXT('Mortgage 1 Info Calcs'!$K$4)),"",L563-S563+M563)</f>
        <v/>
      </c>
      <c r="S563">
        <f>IF(OR(IF(ISERROR(ROUND((J563-Q563-'Mortgage 1 Info Calcs'!F$24)*(G563/12),2)),0,(J563-O563-Q563-'Mortgage 1 Info Calcs'!F$24)*(G563/12)),,,ISTEXT('Mortgage 1 Info Calcs'!K$4)),IF(((J563-Q563-'Mortgage 1 Info Calcs'!F$24)*(G563/12))&gt;0,((J563-Q563-'Mortgage 1 Info Calcs'!F$24)*(G563/12)),0),0)</f>
        <v>0</v>
      </c>
      <c r="T563" t="str">
        <f>IF(OR(ISERROR(SUM(R$12:R563)),(ISTEXT(T562)),(T562=(SUM(R$12:R563)))),"",SUM(R$12:R563))</f>
        <v/>
      </c>
      <c r="U563">
        <f>SUM(S$12:S563)</f>
        <v>93290.420445652606</v>
      </c>
      <c r="V563" t="e">
        <f>IF(ISBLANK('Mortgage 1 Info Calcs'!F$28),"",IF((O563+Q563)&gt;0,((O563+Q563)*G563/12)-((O563+Q563)*(('Mortgage 1 Info Calcs'!F$28)-('Mortgage 1 Info Calcs'!F$28*'Mortgage 1 Info Calcs'!G$29))/12),""))</f>
        <v>#VALUE!</v>
      </c>
      <c r="W563" t="e">
        <f>IF(ISTEXT(V563),"",SUM(V$12:V563))</f>
        <v>#VALUE!</v>
      </c>
      <c r="X563" t="str">
        <f>IF(OR(J563=Q563,ISTEXT(Y562),ISTEXT('Mortgage 1 Info Calcs'!$F$17)),"",IF(('Mortgage 1 Info Calcs'!F$18*12)&gt;C562+1,IF(C562='Mortgage 1 Info Calcs'!F$18*12,0,'Mortgage 1 Info Calcs'!F$19+Y563*('Mortgage 1 Info Calcs'!F$17)),'Mortgage 1 Info Calcs'!F$19))</f>
        <v/>
      </c>
      <c r="Y563" t="str">
        <f>IF(OR(ISERROR(J563-R563-M563),IF(ISERROR((J563-R563-M563)=0),"True",(J563-R563-M563)=0),ISTEXT('Mortgage 1 Info Calcs'!$K$4)),"",IF((J563&gt;(L563+M563)),(FV((G563/'Mortgage 1 Variables'!E$43),1,(L563+M563),-J563+Q563+'Mortgage 1 Info Calcs'!F$24,0))+Q563+'Mortgage 1 Info Calcs'!F$24+IF(I563&gt;0,0,-I563),""))</f>
        <v/>
      </c>
      <c r="Z563" s="67" t="e">
        <f>IF((FV(IF(G563=0,'Mortgage 1 Info Calcs'!F$8,G563)/12,1,PMT(IF(G563=0,'Mortgage 1 Info Calcs'!F$8,G563)/12,('Mortgage 1 Info Calcs'!F$9*12)-C562,-Z562,0),-Z562,0))&gt;0,(FV(IF(G563=0,'Mortgage 1 Info Calcs'!F$8,G563)/12,1,PMT(IF(G563=0,'Mortgage 1 Info Calcs'!F$8,G563)/12,('Mortgage 1 Info Calcs'!F$9*12)-C562,-Z562,0),-Z562,0)),0)</f>
        <v>#NUM!</v>
      </c>
      <c r="AA563" s="67" t="e">
        <f>IF(Z563&lt;=0,0,(IPMT(IF(G563=0,'Mortgage 1 Info Calcs'!F$8,G563)/12,1,('Mortgage 1 Info Calcs'!F$9*12)-C562,-Z562,0)))</f>
        <v>#NUM!</v>
      </c>
      <c r="AB563" s="67">
        <f>IF(C563&lt;('Mortgage 1 Info Calcs'!F$9*12),SUM(AA$12:AA563),0)</f>
        <v>0</v>
      </c>
      <c r="AC563" s="14">
        <v>552</v>
      </c>
      <c r="AD563" s="174">
        <f t="shared" si="45"/>
        <v>46</v>
      </c>
      <c r="AE563" s="174" t="str">
        <f>IF(Y563="","",IF(J$12+X563='Mortgage 2 Monthly calcs'!J$12+'Mortgage 2 Monthly calcs'!V563,"",IF(J$12+X563&gt;'Mortgage 2 Monthly calcs'!J$12+'Mortgage 2 Monthly calcs'!V563,IF(Y563+X563+'Mortgage 1 Info Calcs'!F$15&gt;'Mortgage 2 Monthly calcs'!W563+'Mortgage 2 Monthly calcs'!V563,"",C563),IF(Y563+X563&lt;'Mortgage 2 Monthly calcs'!W563+'Mortgage 2 Monthly calcs'!V563,"",C563))))</f>
        <v/>
      </c>
      <c r="AG563" s="16"/>
      <c r="AH563" s="16"/>
      <c r="AI563" s="15"/>
    </row>
    <row r="564" spans="2:35" ht="11.25" customHeight="1" x14ac:dyDescent="0.25">
      <c r="B564">
        <f t="shared" si="43"/>
        <v>46.083333333333336</v>
      </c>
      <c r="C564">
        <v>553</v>
      </c>
      <c r="E564" t="str">
        <f t="shared" si="46"/>
        <v/>
      </c>
      <c r="F564" t="str">
        <f>VLOOKUP('Mortgage 1 Variables'!D$8,'Mortgage 1 Variables'!B$8:C$19,2)</f>
        <v>Nov</v>
      </c>
      <c r="G564">
        <f>IF(ISBLANK('Mortgage 1 Monthly Table'!G564),IF(OR(J564=Q564,ISTEXT(Y563),ISTEXT('Mortgage 1 Info Calcs'!$K$4)),0,IF(('Mortgage 1 Info Calcs'!F$7*12)&gt;C563,G563,IF(C563='Mortgage 1 Info Calcs'!F$7*12,'Mortgage 1 Info Calcs'!F$8,G563))),'Mortgage 1 Monthly Table'!G564)</f>
        <v>0</v>
      </c>
      <c r="H564" t="e">
        <f>((PMT(G564/'Mortgage 1 Variables'!E$43,('Mortgage 1 Info Calcs'!F$9*'Mortgage 1 Variables'!E$43)-C563,-J564,0)))</f>
        <v>#VALUE!</v>
      </c>
      <c r="I564">
        <f>IF(OR(ISERROR(((IPMT(G564/'Mortgage 1 Variables'!E$43,1,'Mortgage 1 Info Calcs'!F$9*'Mortgage 1 Variables'!E$43,-J564+Q564+'Mortgage 1 Info Calcs'!F$24,IF('Mortgage 1 Info Calcs'!F$5="Interest Only",-J564+Q564+'Mortgage 1 Info Calcs'!F$24,0))))),(((IPMT(G564/'Mortgage 1 Variables'!E$43,1,'Mortgage 1 Info Calcs'!F$9*'Mortgage 1 Variables'!E$43,-J$12,-J$12)))=0)),0,((IPMT(G564/'Mortgage 1 Variables'!E$43,1,'Mortgage 1 Info Calcs'!F$9*'Mortgage 1 Variables'!E$43,-J564+Q564+'Mortgage 1 Info Calcs'!F$24,IF('Mortgage 1 Info Calcs'!F$5="Interest Only",-J564+Q564+'Mortgage 1 Info Calcs'!F$24,0)))))</f>
        <v>0</v>
      </c>
      <c r="J564" t="str">
        <f>IF(Y563&gt;0,IF(ISTEXT('Mortgage 1 Info Calcs'!K$4),"0",IF(ISTEXT(Y563),Y563,Y563+(IF(ISTEXT(K564),0,K564)))),0)</f>
        <v/>
      </c>
      <c r="K564">
        <f>IF(ISBLANK('Mortgage 1 Monthly Table'!L564),0,'Mortgage 1 Monthly Table'!L564)</f>
        <v>0</v>
      </c>
      <c r="L564" t="e">
        <f>IF(ISBLANK('Mortgage 1 Monthly Table'!N564),IF('Mortgage 1 Info Calcs'!F$13="Calculated",IF('Mortgage 1 Info Calcs'!F$22="Keep Same",IF('Mortgage 1 Info Calcs'!F$5="Interest Only",IF(OR(I564&gt;L563,J564=""),I564,IF(J564&lt;L563,IF(J564&lt;L563,J564+I564,IF(L563+M563&gt;J564,L563+I564,L563)),IF(L563+M563&gt;J564,L563+I564,L563))),IF(H564&gt;L563,H564,IF(J564&gt;L563,IF(L563+M563&gt;J564,L563+I564,L563),J564+S564))),IF('Mortgage 1 Info Calcs'!F$5="Interest Only",'Mortgage 1 Monthly Calcs'!I564,'Mortgage 1 Monthly Calcs'!H564)),'Mortgage 1 Monthly Calcs'!L563),'Mortgage 1 Monthly Table'!N564)</f>
        <v>#VALUE!</v>
      </c>
      <c r="M564" t="str">
        <f>IF(ISBLANK('Mortgage 1 Monthly Table'!P564),IF(N563&gt;J564,IF(J564&gt;L563,J564-L563,0),IF(OR(OR(Y563&lt;0,ISTEXT(Y563)),ISTEXT('Mortgage 1 Info Calcs'!$K$4)),"",'Mortgage 1 Info Calcs'!F$21)),'Mortgage 1 Monthly Table'!P564)</f>
        <v/>
      </c>
      <c r="N564" t="str">
        <f t="shared" si="44"/>
        <v/>
      </c>
      <c r="O564" t="str">
        <f>IF(OR(OR(Y563&lt;0,ISTEXT(Y563)),ISTEXT('Mortgage 1 Info Calcs'!$K$4)),"",(O563+M564))</f>
        <v/>
      </c>
      <c r="P564">
        <f>IF(ISBLANK('Mortgage 1 Monthly Table'!T564),IF(ISTEXT(J564),0,IF(OR(Y563&lt;Q563,AND(Y563&lt;0,NOT(ISTEXT(Y563))),ISTEXT('Mortgage 1 Info Calcs'!$K$4)),IF(-Y563&gt;P563,-Y563,Y563-Q563),IF(J564="",0,'Mortgage 1 Info Calcs'!F$26))),'Mortgage 1 Monthly Table'!T564)</f>
        <v>0</v>
      </c>
      <c r="Q564" t="str">
        <f>IF(OR(OR(Y563&lt;0,ISTEXT(Y563)),ISTEXT('Mortgage 1 Info Calcs'!$K$4)),"",IF(O564&lt;0,Q563,(Q563+P564)))</f>
        <v/>
      </c>
      <c r="R564" t="str">
        <f>IF(OR(ISERROR(L564-S564),ISTEXT('Mortgage 1 Info Calcs'!$K$4)),"",L564-S564+M564)</f>
        <v/>
      </c>
      <c r="S564">
        <f>IF(OR(IF(ISERROR(ROUND((J564-Q564-'Mortgage 1 Info Calcs'!F$24)*(G564/12),2)),0,(J564-O564-Q564-'Mortgage 1 Info Calcs'!F$24)*(G564/12)),,,ISTEXT('Mortgage 1 Info Calcs'!K$4)),IF(((J564-Q564-'Mortgage 1 Info Calcs'!F$24)*(G564/12))&gt;0,((J564-Q564-'Mortgage 1 Info Calcs'!F$24)*(G564/12)),0),0)</f>
        <v>0</v>
      </c>
      <c r="T564" t="str">
        <f>IF(OR(ISERROR(SUM(R$12:R564)),(ISTEXT(T563)),(T563=(SUM(R$12:R564)))),"",SUM(R$12:R564))</f>
        <v/>
      </c>
      <c r="U564">
        <f>SUM(S$12:S564)</f>
        <v>93290.420445652606</v>
      </c>
      <c r="V564" t="e">
        <f>IF(ISBLANK('Mortgage 1 Info Calcs'!F$28),"",IF((O564+Q564)&gt;0,((O564+Q564)*G564/12)-((O564+Q564)*(('Mortgage 1 Info Calcs'!F$28)-('Mortgage 1 Info Calcs'!F$28*'Mortgage 1 Info Calcs'!G$29))/12),""))</f>
        <v>#VALUE!</v>
      </c>
      <c r="W564" t="e">
        <f>IF(ISTEXT(V564),"",SUM(V$12:V564))</f>
        <v>#VALUE!</v>
      </c>
      <c r="X564" t="str">
        <f>IF(OR(J564=Q564,ISTEXT(Y563),ISTEXT('Mortgage 1 Info Calcs'!$F$17)),"",IF(('Mortgage 1 Info Calcs'!F$18*12)&gt;C563+1,IF(C563='Mortgage 1 Info Calcs'!F$18*12,0,'Mortgage 1 Info Calcs'!F$19+Y564*('Mortgage 1 Info Calcs'!F$17)),'Mortgage 1 Info Calcs'!F$19))</f>
        <v/>
      </c>
      <c r="Y564" t="str">
        <f>IF(OR(ISERROR(J564-R564-M564),IF(ISERROR((J564-R564-M564)=0),"True",(J564-R564-M564)=0),ISTEXT('Mortgage 1 Info Calcs'!$K$4)),"",IF((J564&gt;(L564+M564)),(FV((G564/'Mortgage 1 Variables'!E$43),1,(L564+M564),-J564+Q564+'Mortgage 1 Info Calcs'!F$24,0))+Q564+'Mortgage 1 Info Calcs'!F$24+IF(I564&gt;0,0,-I564),""))</f>
        <v/>
      </c>
      <c r="Z564" s="67" t="e">
        <f>IF((FV(IF(G564=0,'Mortgage 1 Info Calcs'!F$8,G564)/12,1,PMT(IF(G564=0,'Mortgage 1 Info Calcs'!F$8,G564)/12,('Mortgage 1 Info Calcs'!F$9*12)-C563,-Z563,0),-Z563,0))&gt;0,(FV(IF(G564=0,'Mortgage 1 Info Calcs'!F$8,G564)/12,1,PMT(IF(G564=0,'Mortgage 1 Info Calcs'!F$8,G564)/12,('Mortgage 1 Info Calcs'!F$9*12)-C563,-Z563,0),-Z563,0)),0)</f>
        <v>#NUM!</v>
      </c>
      <c r="AA564" s="67" t="e">
        <f>IF(Z564&lt;=0,0,(IPMT(IF(G564=0,'Mortgage 1 Info Calcs'!F$8,G564)/12,1,('Mortgage 1 Info Calcs'!F$9*12)-C563,-Z563,0)))</f>
        <v>#NUM!</v>
      </c>
      <c r="AB564" s="67">
        <f>IF(C564&lt;('Mortgage 1 Info Calcs'!F$9*12),SUM(AA$12:AA564),0)</f>
        <v>0</v>
      </c>
      <c r="AC564" s="14">
        <v>553</v>
      </c>
      <c r="AD564" s="174">
        <f t="shared" si="45"/>
        <v>46.083333333333336</v>
      </c>
      <c r="AE564" s="174" t="str">
        <f>IF(Y564="","",IF(J$12+X564='Mortgage 2 Monthly calcs'!J$12+'Mortgage 2 Monthly calcs'!V564,"",IF(J$12+X564&gt;'Mortgage 2 Monthly calcs'!J$12+'Mortgage 2 Monthly calcs'!V564,IF(Y564+X564+'Mortgage 1 Info Calcs'!F$15&gt;'Mortgage 2 Monthly calcs'!W564+'Mortgage 2 Monthly calcs'!V564,"",C564),IF(Y564+X564&lt;'Mortgage 2 Monthly calcs'!W564+'Mortgage 2 Monthly calcs'!V564,"",C564))))</f>
        <v/>
      </c>
      <c r="AG564" s="16"/>
      <c r="AH564" s="16"/>
      <c r="AI564" s="15"/>
    </row>
    <row r="565" spans="2:35" ht="11.25" customHeight="1" x14ac:dyDescent="0.25">
      <c r="B565">
        <f t="shared" si="43"/>
        <v>46.166666666666664</v>
      </c>
      <c r="C565">
        <v>554</v>
      </c>
      <c r="E565" t="str">
        <f t="shared" si="46"/>
        <v/>
      </c>
      <c r="F565" t="str">
        <f>VLOOKUP('Mortgage 1 Variables'!D$9,'Mortgage 1 Variables'!B$8:C$19,2)</f>
        <v>Dec</v>
      </c>
      <c r="G565">
        <f>IF(ISBLANK('Mortgage 1 Monthly Table'!G565),IF(OR(J565=Q565,ISTEXT(Y564),ISTEXT('Mortgage 1 Info Calcs'!$K$4)),0,IF(('Mortgage 1 Info Calcs'!F$7*12)&gt;C564,G564,IF(C564='Mortgage 1 Info Calcs'!F$7*12,'Mortgage 1 Info Calcs'!F$8,G564))),'Mortgage 1 Monthly Table'!G565)</f>
        <v>0</v>
      </c>
      <c r="H565" t="e">
        <f>((PMT(G565/'Mortgage 1 Variables'!E$43,('Mortgage 1 Info Calcs'!F$9*'Mortgage 1 Variables'!E$43)-C564,-J565,0)))</f>
        <v>#VALUE!</v>
      </c>
      <c r="I565">
        <f>IF(OR(ISERROR(((IPMT(G565/'Mortgage 1 Variables'!E$43,1,'Mortgage 1 Info Calcs'!F$9*'Mortgage 1 Variables'!E$43,-J565+Q565+'Mortgage 1 Info Calcs'!F$24,IF('Mortgage 1 Info Calcs'!F$5="Interest Only",-J565+Q565+'Mortgage 1 Info Calcs'!F$24,0))))),(((IPMT(G565/'Mortgage 1 Variables'!E$43,1,'Mortgage 1 Info Calcs'!F$9*'Mortgage 1 Variables'!E$43,-J$12,-J$12)))=0)),0,((IPMT(G565/'Mortgage 1 Variables'!E$43,1,'Mortgage 1 Info Calcs'!F$9*'Mortgage 1 Variables'!E$43,-J565+Q565+'Mortgage 1 Info Calcs'!F$24,IF('Mortgage 1 Info Calcs'!F$5="Interest Only",-J565+Q565+'Mortgage 1 Info Calcs'!F$24,0)))))</f>
        <v>0</v>
      </c>
      <c r="J565" t="str">
        <f>IF(Y564&gt;0,IF(ISTEXT('Mortgage 1 Info Calcs'!K$4),"0",IF(ISTEXT(Y564),Y564,Y564+(IF(ISTEXT(K565),0,K565)))),0)</f>
        <v/>
      </c>
      <c r="K565">
        <f>IF(ISBLANK('Mortgage 1 Monthly Table'!L565),0,'Mortgage 1 Monthly Table'!L565)</f>
        <v>0</v>
      </c>
      <c r="L565" t="e">
        <f>IF(ISBLANK('Mortgage 1 Monthly Table'!N565),IF('Mortgage 1 Info Calcs'!F$13="Calculated",IF('Mortgage 1 Info Calcs'!F$22="Keep Same",IF('Mortgage 1 Info Calcs'!F$5="Interest Only",IF(OR(I565&gt;L564,J565=""),I565,IF(J565&lt;L564,IF(J565&lt;L564,J565+I565,IF(L564+M564&gt;J565,L564+I565,L564)),IF(L564+M564&gt;J565,L564+I565,L564))),IF(H565&gt;L564,H565,IF(J565&gt;L564,IF(L564+M564&gt;J565,L564+I565,L564),J565+S565))),IF('Mortgage 1 Info Calcs'!F$5="Interest Only",'Mortgage 1 Monthly Calcs'!I565,'Mortgage 1 Monthly Calcs'!H565)),'Mortgage 1 Monthly Calcs'!L564),'Mortgage 1 Monthly Table'!N565)</f>
        <v>#VALUE!</v>
      </c>
      <c r="M565" t="str">
        <f>IF(ISBLANK('Mortgage 1 Monthly Table'!P565),IF(N564&gt;J565,IF(J565&gt;L564,J565-L564,0),IF(OR(OR(Y564&lt;0,ISTEXT(Y564)),ISTEXT('Mortgage 1 Info Calcs'!$K$4)),"",'Mortgage 1 Info Calcs'!F$21)),'Mortgage 1 Monthly Table'!P565)</f>
        <v/>
      </c>
      <c r="N565" t="str">
        <f t="shared" si="44"/>
        <v/>
      </c>
      <c r="O565" t="str">
        <f>IF(OR(OR(Y564&lt;0,ISTEXT(Y564)),ISTEXT('Mortgage 1 Info Calcs'!$K$4)),"",(O564+M565))</f>
        <v/>
      </c>
      <c r="P565">
        <f>IF(ISBLANK('Mortgage 1 Monthly Table'!T565),IF(ISTEXT(J565),0,IF(OR(Y564&lt;Q564,AND(Y564&lt;0,NOT(ISTEXT(Y564))),ISTEXT('Mortgage 1 Info Calcs'!$K$4)),IF(-Y564&gt;P564,-Y564,Y564-Q564),IF(J565="",0,'Mortgage 1 Info Calcs'!F$26))),'Mortgage 1 Monthly Table'!T565)</f>
        <v>0</v>
      </c>
      <c r="Q565" t="str">
        <f>IF(OR(OR(Y564&lt;0,ISTEXT(Y564)),ISTEXT('Mortgage 1 Info Calcs'!$K$4)),"",IF(O565&lt;0,Q564,(Q564+P565)))</f>
        <v/>
      </c>
      <c r="R565" t="str">
        <f>IF(OR(ISERROR(L565-S565),ISTEXT('Mortgage 1 Info Calcs'!$K$4)),"",L565-S565+M565)</f>
        <v/>
      </c>
      <c r="S565">
        <f>IF(OR(IF(ISERROR(ROUND((J565-Q565-'Mortgage 1 Info Calcs'!F$24)*(G565/12),2)),0,(J565-O565-Q565-'Mortgage 1 Info Calcs'!F$24)*(G565/12)),,,ISTEXT('Mortgage 1 Info Calcs'!K$4)),IF(((J565-Q565-'Mortgage 1 Info Calcs'!F$24)*(G565/12))&gt;0,((J565-Q565-'Mortgage 1 Info Calcs'!F$24)*(G565/12)),0),0)</f>
        <v>0</v>
      </c>
      <c r="T565" t="str">
        <f>IF(OR(ISERROR(SUM(R$12:R565)),(ISTEXT(T564)),(T564=(SUM(R$12:R565)))),"",SUM(R$12:R565))</f>
        <v/>
      </c>
      <c r="U565">
        <f>SUM(S$12:S565)</f>
        <v>93290.420445652606</v>
      </c>
      <c r="V565" t="e">
        <f>IF(ISBLANK('Mortgage 1 Info Calcs'!F$28),"",IF((O565+Q565)&gt;0,((O565+Q565)*G565/12)-((O565+Q565)*(('Mortgage 1 Info Calcs'!F$28)-('Mortgage 1 Info Calcs'!F$28*'Mortgage 1 Info Calcs'!G$29))/12),""))</f>
        <v>#VALUE!</v>
      </c>
      <c r="W565" t="e">
        <f>IF(ISTEXT(V565),"",SUM(V$12:V565))</f>
        <v>#VALUE!</v>
      </c>
      <c r="X565" t="str">
        <f>IF(OR(J565=Q565,ISTEXT(Y564),ISTEXT('Mortgage 1 Info Calcs'!$F$17)),"",IF(('Mortgage 1 Info Calcs'!F$18*12)&gt;C564+1,IF(C564='Mortgage 1 Info Calcs'!F$18*12,0,'Mortgage 1 Info Calcs'!F$19+Y565*('Mortgage 1 Info Calcs'!F$17)),'Mortgage 1 Info Calcs'!F$19))</f>
        <v/>
      </c>
      <c r="Y565" t="str">
        <f>IF(OR(ISERROR(J565-R565-M565),IF(ISERROR((J565-R565-M565)=0),"True",(J565-R565-M565)=0),ISTEXT('Mortgage 1 Info Calcs'!$K$4)),"",IF((J565&gt;(L565+M565)),(FV((G565/'Mortgage 1 Variables'!E$43),1,(L565+M565),-J565+Q565+'Mortgage 1 Info Calcs'!F$24,0))+Q565+'Mortgage 1 Info Calcs'!F$24+IF(I565&gt;0,0,-I565),""))</f>
        <v/>
      </c>
      <c r="Z565" s="67" t="e">
        <f>IF((FV(IF(G565=0,'Mortgage 1 Info Calcs'!F$8,G565)/12,1,PMT(IF(G565=0,'Mortgage 1 Info Calcs'!F$8,G565)/12,('Mortgage 1 Info Calcs'!F$9*12)-C564,-Z564,0),-Z564,0))&gt;0,(FV(IF(G565=0,'Mortgage 1 Info Calcs'!F$8,G565)/12,1,PMT(IF(G565=0,'Mortgage 1 Info Calcs'!F$8,G565)/12,('Mortgage 1 Info Calcs'!F$9*12)-C564,-Z564,0),-Z564,0)),0)</f>
        <v>#NUM!</v>
      </c>
      <c r="AA565" s="67" t="e">
        <f>IF(Z565&lt;=0,0,(IPMT(IF(G565=0,'Mortgage 1 Info Calcs'!F$8,G565)/12,1,('Mortgage 1 Info Calcs'!F$9*12)-C564,-Z564,0)))</f>
        <v>#NUM!</v>
      </c>
      <c r="AB565" s="67">
        <f>IF(C565&lt;('Mortgage 1 Info Calcs'!F$9*12),SUM(AA$12:AA565),0)</f>
        <v>0</v>
      </c>
      <c r="AC565" s="14">
        <v>554</v>
      </c>
      <c r="AD565" s="174">
        <f t="shared" si="45"/>
        <v>46.166666666666664</v>
      </c>
      <c r="AE565" s="174" t="str">
        <f>IF(Y565="","",IF(J$12+X565='Mortgage 2 Monthly calcs'!J$12+'Mortgage 2 Monthly calcs'!V565,"",IF(J$12+X565&gt;'Mortgage 2 Monthly calcs'!J$12+'Mortgage 2 Monthly calcs'!V565,IF(Y565+X565+'Mortgage 1 Info Calcs'!F$15&gt;'Mortgage 2 Monthly calcs'!W565+'Mortgage 2 Monthly calcs'!V565,"",C565),IF(Y565+X565&lt;'Mortgage 2 Monthly calcs'!W565+'Mortgage 2 Monthly calcs'!V565,"",C565))))</f>
        <v/>
      </c>
      <c r="AG565" s="16"/>
      <c r="AH565" s="16"/>
      <c r="AI565" s="15"/>
    </row>
    <row r="566" spans="2:35" ht="11.25" customHeight="1" x14ac:dyDescent="0.25">
      <c r="B566">
        <f t="shared" si="43"/>
        <v>46.25</v>
      </c>
      <c r="C566">
        <v>555</v>
      </c>
      <c r="E566">
        <f t="shared" si="46"/>
        <v>2056</v>
      </c>
      <c r="F566" t="str">
        <f>VLOOKUP('Mortgage 1 Variables'!D$10,'Mortgage 1 Variables'!B$8:C$19,2)</f>
        <v>Jan</v>
      </c>
      <c r="G566">
        <f>IF(ISBLANK('Mortgage 1 Monthly Table'!G566),IF(OR(J566=Q566,ISTEXT(Y565),ISTEXT('Mortgage 1 Info Calcs'!$K$4)),0,IF(('Mortgage 1 Info Calcs'!F$7*12)&gt;C565,G565,IF(C565='Mortgage 1 Info Calcs'!F$7*12,'Mortgage 1 Info Calcs'!F$8,G565))),'Mortgage 1 Monthly Table'!G566)</f>
        <v>0</v>
      </c>
      <c r="H566" t="e">
        <f>((PMT(G566/'Mortgage 1 Variables'!E$43,('Mortgage 1 Info Calcs'!F$9*'Mortgage 1 Variables'!E$43)-C565,-J566,0)))</f>
        <v>#VALUE!</v>
      </c>
      <c r="I566">
        <f>IF(OR(ISERROR(((IPMT(G566/'Mortgage 1 Variables'!E$43,1,'Mortgage 1 Info Calcs'!F$9*'Mortgage 1 Variables'!E$43,-J566+Q566+'Mortgage 1 Info Calcs'!F$24,IF('Mortgage 1 Info Calcs'!F$5="Interest Only",-J566+Q566+'Mortgage 1 Info Calcs'!F$24,0))))),(((IPMT(G566/'Mortgage 1 Variables'!E$43,1,'Mortgage 1 Info Calcs'!F$9*'Mortgage 1 Variables'!E$43,-J$12,-J$12)))=0)),0,((IPMT(G566/'Mortgage 1 Variables'!E$43,1,'Mortgage 1 Info Calcs'!F$9*'Mortgage 1 Variables'!E$43,-J566+Q566+'Mortgage 1 Info Calcs'!F$24,IF('Mortgage 1 Info Calcs'!F$5="Interest Only",-J566+Q566+'Mortgage 1 Info Calcs'!F$24,0)))))</f>
        <v>0</v>
      </c>
      <c r="J566" t="str">
        <f>IF(Y565&gt;0,IF(ISTEXT('Mortgage 1 Info Calcs'!K$4),"0",IF(ISTEXT(Y565),Y565,Y565+(IF(ISTEXT(K566),0,K566)))),0)</f>
        <v/>
      </c>
      <c r="K566">
        <f>IF(ISBLANK('Mortgage 1 Monthly Table'!L566),0,'Mortgage 1 Monthly Table'!L566)</f>
        <v>0</v>
      </c>
      <c r="L566" t="e">
        <f>IF(ISBLANK('Mortgage 1 Monthly Table'!N566),IF('Mortgage 1 Info Calcs'!F$13="Calculated",IF('Mortgage 1 Info Calcs'!F$22="Keep Same",IF('Mortgage 1 Info Calcs'!F$5="Interest Only",IF(OR(I566&gt;L565,J566=""),I566,IF(J566&lt;L565,IF(J566&lt;L565,J566+I566,IF(L565+M565&gt;J566,L565+I566,L565)),IF(L565+M565&gt;J566,L565+I566,L565))),IF(H566&gt;L565,H566,IF(J566&gt;L565,IF(L565+M565&gt;J566,L565+I566,L565),J566+S566))),IF('Mortgage 1 Info Calcs'!F$5="Interest Only",'Mortgage 1 Monthly Calcs'!I566,'Mortgage 1 Monthly Calcs'!H566)),'Mortgage 1 Monthly Calcs'!L565),'Mortgage 1 Monthly Table'!N566)</f>
        <v>#VALUE!</v>
      </c>
      <c r="M566" t="str">
        <f>IF(ISBLANK('Mortgage 1 Monthly Table'!P566),IF(N565&gt;J566,IF(J566&gt;L565,J566-L565,0),IF(OR(OR(Y565&lt;0,ISTEXT(Y565)),ISTEXT('Mortgage 1 Info Calcs'!$K$4)),"",'Mortgage 1 Info Calcs'!F$21)),'Mortgage 1 Monthly Table'!P566)</f>
        <v/>
      </c>
      <c r="N566" t="str">
        <f t="shared" si="44"/>
        <v/>
      </c>
      <c r="O566" t="str">
        <f>IF(OR(OR(Y565&lt;0,ISTEXT(Y565)),ISTEXT('Mortgage 1 Info Calcs'!$K$4)),"",(O565+M566))</f>
        <v/>
      </c>
      <c r="P566">
        <f>IF(ISBLANK('Mortgage 1 Monthly Table'!T566),IF(ISTEXT(J566),0,IF(OR(Y565&lt;Q565,AND(Y565&lt;0,NOT(ISTEXT(Y565))),ISTEXT('Mortgage 1 Info Calcs'!$K$4)),IF(-Y565&gt;P565,-Y565,Y565-Q565),IF(J566="",0,'Mortgage 1 Info Calcs'!F$26))),'Mortgage 1 Monthly Table'!T566)</f>
        <v>0</v>
      </c>
      <c r="Q566" t="str">
        <f>IF(OR(OR(Y565&lt;0,ISTEXT(Y565)),ISTEXT('Mortgage 1 Info Calcs'!$K$4)),"",IF(O566&lt;0,Q565,(Q565+P566)))</f>
        <v/>
      </c>
      <c r="R566" t="str">
        <f>IF(OR(ISERROR(L566-S566),ISTEXT('Mortgage 1 Info Calcs'!$K$4)),"",L566-S566+M566)</f>
        <v/>
      </c>
      <c r="S566">
        <f>IF(OR(IF(ISERROR(ROUND((J566-Q566-'Mortgage 1 Info Calcs'!F$24)*(G566/12),2)),0,(J566-O566-Q566-'Mortgage 1 Info Calcs'!F$24)*(G566/12)),,,ISTEXT('Mortgage 1 Info Calcs'!K$4)),IF(((J566-Q566-'Mortgage 1 Info Calcs'!F$24)*(G566/12))&gt;0,((J566-Q566-'Mortgage 1 Info Calcs'!F$24)*(G566/12)),0),0)</f>
        <v>0</v>
      </c>
      <c r="T566" t="str">
        <f>IF(OR(ISERROR(SUM(R$12:R566)),(ISTEXT(T565)),(T565=(SUM(R$12:R566)))),"",SUM(R$12:R566))</f>
        <v/>
      </c>
      <c r="U566">
        <f>SUM(S$12:S566)</f>
        <v>93290.420445652606</v>
      </c>
      <c r="V566" t="e">
        <f>IF(ISBLANK('Mortgage 1 Info Calcs'!F$28),"",IF((O566+Q566)&gt;0,((O566+Q566)*G566/12)-((O566+Q566)*(('Mortgage 1 Info Calcs'!F$28)-('Mortgage 1 Info Calcs'!F$28*'Mortgage 1 Info Calcs'!G$29))/12),""))</f>
        <v>#VALUE!</v>
      </c>
      <c r="W566" t="e">
        <f>IF(ISTEXT(V566),"",SUM(V$12:V566))</f>
        <v>#VALUE!</v>
      </c>
      <c r="X566" t="str">
        <f>IF(OR(J566=Q566,ISTEXT(Y565),ISTEXT('Mortgage 1 Info Calcs'!$F$17)),"",IF(('Mortgage 1 Info Calcs'!F$18*12)&gt;C565+1,IF(C565='Mortgage 1 Info Calcs'!F$18*12,0,'Mortgage 1 Info Calcs'!F$19+Y566*('Mortgage 1 Info Calcs'!F$17)),'Mortgage 1 Info Calcs'!F$19))</f>
        <v/>
      </c>
      <c r="Y566" t="str">
        <f>IF(OR(ISERROR(J566-R566-M566),IF(ISERROR((J566-R566-M566)=0),"True",(J566-R566-M566)=0),ISTEXT('Mortgage 1 Info Calcs'!$K$4)),"",IF((J566&gt;(L566+M566)),(FV((G566/'Mortgage 1 Variables'!E$43),1,(L566+M566),-J566+Q566+'Mortgage 1 Info Calcs'!F$24,0))+Q566+'Mortgage 1 Info Calcs'!F$24+IF(I566&gt;0,0,-I566),""))</f>
        <v/>
      </c>
      <c r="Z566" s="67" t="e">
        <f>IF((FV(IF(G566=0,'Mortgage 1 Info Calcs'!F$8,G566)/12,1,PMT(IF(G566=0,'Mortgage 1 Info Calcs'!F$8,G566)/12,('Mortgage 1 Info Calcs'!F$9*12)-C565,-Z565,0),-Z565,0))&gt;0,(FV(IF(G566=0,'Mortgage 1 Info Calcs'!F$8,G566)/12,1,PMT(IF(G566=0,'Mortgage 1 Info Calcs'!F$8,G566)/12,('Mortgage 1 Info Calcs'!F$9*12)-C565,-Z565,0),-Z565,0)),0)</f>
        <v>#NUM!</v>
      </c>
      <c r="AA566" s="67" t="e">
        <f>IF(Z566&lt;=0,0,(IPMT(IF(G566=0,'Mortgage 1 Info Calcs'!F$8,G566)/12,1,('Mortgage 1 Info Calcs'!F$9*12)-C565,-Z565,0)))</f>
        <v>#NUM!</v>
      </c>
      <c r="AB566" s="67">
        <f>IF(C566&lt;('Mortgage 1 Info Calcs'!F$9*12),SUM(AA$12:AA566),0)</f>
        <v>0</v>
      </c>
      <c r="AC566" s="14">
        <v>555</v>
      </c>
      <c r="AD566" s="174">
        <f t="shared" si="45"/>
        <v>46.25</v>
      </c>
      <c r="AE566" s="174" t="str">
        <f>IF(Y566="","",IF(J$12+X566='Mortgage 2 Monthly calcs'!J$12+'Mortgage 2 Monthly calcs'!V566,"",IF(J$12+X566&gt;'Mortgage 2 Monthly calcs'!J$12+'Mortgage 2 Monthly calcs'!V566,IF(Y566+X566+'Mortgage 1 Info Calcs'!F$15&gt;'Mortgage 2 Monthly calcs'!W566+'Mortgage 2 Monthly calcs'!V566,"",C566),IF(Y566+X566&lt;'Mortgage 2 Monthly calcs'!W566+'Mortgage 2 Monthly calcs'!V566,"",C566))))</f>
        <v/>
      </c>
      <c r="AG566" s="16"/>
      <c r="AH566" s="16"/>
      <c r="AI566" s="15"/>
    </row>
    <row r="567" spans="2:35" ht="11.25" customHeight="1" x14ac:dyDescent="0.25">
      <c r="B567">
        <f t="shared" si="43"/>
        <v>46.333333333333336</v>
      </c>
      <c r="C567">
        <v>556</v>
      </c>
      <c r="E567" t="str">
        <f t="shared" si="46"/>
        <v/>
      </c>
      <c r="F567" t="str">
        <f>VLOOKUP('Mortgage 1 Variables'!D$11,'Mortgage 1 Variables'!B$8:C$19,2)</f>
        <v>Feb</v>
      </c>
      <c r="G567">
        <f>IF(ISBLANK('Mortgage 1 Monthly Table'!G567),IF(OR(J567=Q567,ISTEXT(Y566),ISTEXT('Mortgage 1 Info Calcs'!$K$4)),0,IF(('Mortgage 1 Info Calcs'!F$7*12)&gt;C566,G566,IF(C566='Mortgage 1 Info Calcs'!F$7*12,'Mortgage 1 Info Calcs'!F$8,G566))),'Mortgage 1 Monthly Table'!G567)</f>
        <v>0</v>
      </c>
      <c r="H567" t="e">
        <f>((PMT(G567/'Mortgage 1 Variables'!E$43,('Mortgage 1 Info Calcs'!F$9*'Mortgage 1 Variables'!E$43)-C566,-J567,0)))</f>
        <v>#VALUE!</v>
      </c>
      <c r="I567">
        <f>IF(OR(ISERROR(((IPMT(G567/'Mortgage 1 Variables'!E$43,1,'Mortgage 1 Info Calcs'!F$9*'Mortgage 1 Variables'!E$43,-J567+Q567+'Mortgage 1 Info Calcs'!F$24,IF('Mortgage 1 Info Calcs'!F$5="Interest Only",-J567+Q567+'Mortgage 1 Info Calcs'!F$24,0))))),(((IPMT(G567/'Mortgage 1 Variables'!E$43,1,'Mortgage 1 Info Calcs'!F$9*'Mortgage 1 Variables'!E$43,-J$12,-J$12)))=0)),0,((IPMT(G567/'Mortgage 1 Variables'!E$43,1,'Mortgage 1 Info Calcs'!F$9*'Mortgage 1 Variables'!E$43,-J567+Q567+'Mortgage 1 Info Calcs'!F$24,IF('Mortgage 1 Info Calcs'!F$5="Interest Only",-J567+Q567+'Mortgage 1 Info Calcs'!F$24,0)))))</f>
        <v>0</v>
      </c>
      <c r="J567" t="str">
        <f>IF(Y566&gt;0,IF(ISTEXT('Mortgage 1 Info Calcs'!K$4),"0",IF(ISTEXT(Y566),Y566,Y566+(IF(ISTEXT(K567),0,K567)))),0)</f>
        <v/>
      </c>
      <c r="K567">
        <f>IF(ISBLANK('Mortgage 1 Monthly Table'!L567),0,'Mortgage 1 Monthly Table'!L567)</f>
        <v>0</v>
      </c>
      <c r="L567" t="e">
        <f>IF(ISBLANK('Mortgage 1 Monthly Table'!N567),IF('Mortgage 1 Info Calcs'!F$13="Calculated",IF('Mortgage 1 Info Calcs'!F$22="Keep Same",IF('Mortgage 1 Info Calcs'!F$5="Interest Only",IF(OR(I567&gt;L566,J567=""),I567,IF(J567&lt;L566,IF(J567&lt;L566,J567+I567,IF(L566+M566&gt;J567,L566+I567,L566)),IF(L566+M566&gt;J567,L566+I567,L566))),IF(H567&gt;L566,H567,IF(J567&gt;L566,IF(L566+M566&gt;J567,L566+I567,L566),J567+S567))),IF('Mortgage 1 Info Calcs'!F$5="Interest Only",'Mortgage 1 Monthly Calcs'!I567,'Mortgage 1 Monthly Calcs'!H567)),'Mortgage 1 Monthly Calcs'!L566),'Mortgage 1 Monthly Table'!N567)</f>
        <v>#VALUE!</v>
      </c>
      <c r="M567" t="str">
        <f>IF(ISBLANK('Mortgage 1 Monthly Table'!P567),IF(N566&gt;J567,IF(J567&gt;L566,J567-L566,0),IF(OR(OR(Y566&lt;0,ISTEXT(Y566)),ISTEXT('Mortgage 1 Info Calcs'!$K$4)),"",'Mortgage 1 Info Calcs'!F$21)),'Mortgage 1 Monthly Table'!P567)</f>
        <v/>
      </c>
      <c r="N567" t="str">
        <f t="shared" si="44"/>
        <v/>
      </c>
      <c r="O567" t="str">
        <f>IF(OR(OR(Y566&lt;0,ISTEXT(Y566)),ISTEXT('Mortgage 1 Info Calcs'!$K$4)),"",(O566+M567))</f>
        <v/>
      </c>
      <c r="P567">
        <f>IF(ISBLANK('Mortgage 1 Monthly Table'!T567),IF(ISTEXT(J567),0,IF(OR(Y566&lt;Q566,AND(Y566&lt;0,NOT(ISTEXT(Y566))),ISTEXT('Mortgage 1 Info Calcs'!$K$4)),IF(-Y566&gt;P566,-Y566,Y566-Q566),IF(J567="",0,'Mortgage 1 Info Calcs'!F$26))),'Mortgage 1 Monthly Table'!T567)</f>
        <v>0</v>
      </c>
      <c r="Q567" t="str">
        <f>IF(OR(OR(Y566&lt;0,ISTEXT(Y566)),ISTEXT('Mortgage 1 Info Calcs'!$K$4)),"",IF(O567&lt;0,Q566,(Q566+P567)))</f>
        <v/>
      </c>
      <c r="R567" t="str">
        <f>IF(OR(ISERROR(L567-S567),ISTEXT('Mortgage 1 Info Calcs'!$K$4)),"",L567-S567+M567)</f>
        <v/>
      </c>
      <c r="S567">
        <f>IF(OR(IF(ISERROR(ROUND((J567-Q567-'Mortgage 1 Info Calcs'!F$24)*(G567/12),2)),0,(J567-O567-Q567-'Mortgage 1 Info Calcs'!F$24)*(G567/12)),,,ISTEXT('Mortgage 1 Info Calcs'!K$4)),IF(((J567-Q567-'Mortgage 1 Info Calcs'!F$24)*(G567/12))&gt;0,((J567-Q567-'Mortgage 1 Info Calcs'!F$24)*(G567/12)),0),0)</f>
        <v>0</v>
      </c>
      <c r="T567" t="str">
        <f>IF(OR(ISERROR(SUM(R$12:R567)),(ISTEXT(T566)),(T566=(SUM(R$12:R567)))),"",SUM(R$12:R567))</f>
        <v/>
      </c>
      <c r="U567">
        <f>SUM(S$12:S567)</f>
        <v>93290.420445652606</v>
      </c>
      <c r="V567" t="e">
        <f>IF(ISBLANK('Mortgage 1 Info Calcs'!F$28),"",IF((O567+Q567)&gt;0,((O567+Q567)*G567/12)-((O567+Q567)*(('Mortgage 1 Info Calcs'!F$28)-('Mortgage 1 Info Calcs'!F$28*'Mortgage 1 Info Calcs'!G$29))/12),""))</f>
        <v>#VALUE!</v>
      </c>
      <c r="W567" t="e">
        <f>IF(ISTEXT(V567),"",SUM(V$12:V567))</f>
        <v>#VALUE!</v>
      </c>
      <c r="X567" t="str">
        <f>IF(OR(J567=Q567,ISTEXT(Y566),ISTEXT('Mortgage 1 Info Calcs'!$F$17)),"",IF(('Mortgage 1 Info Calcs'!F$18*12)&gt;C566+1,IF(C566='Mortgage 1 Info Calcs'!F$18*12,0,'Mortgage 1 Info Calcs'!F$19+Y567*('Mortgage 1 Info Calcs'!F$17)),'Mortgage 1 Info Calcs'!F$19))</f>
        <v/>
      </c>
      <c r="Y567" t="str">
        <f>IF(OR(ISERROR(J567-R567-M567),IF(ISERROR((J567-R567-M567)=0),"True",(J567-R567-M567)=0),ISTEXT('Mortgage 1 Info Calcs'!$K$4)),"",IF((J567&gt;(L567+M567)),(FV((G567/'Mortgage 1 Variables'!E$43),1,(L567+M567),-J567+Q567+'Mortgage 1 Info Calcs'!F$24,0))+Q567+'Mortgage 1 Info Calcs'!F$24+IF(I567&gt;0,0,-I567),""))</f>
        <v/>
      </c>
      <c r="Z567" s="67" t="e">
        <f>IF((FV(IF(G567=0,'Mortgage 1 Info Calcs'!F$8,G567)/12,1,PMT(IF(G567=0,'Mortgage 1 Info Calcs'!F$8,G567)/12,('Mortgage 1 Info Calcs'!F$9*12)-C566,-Z566,0),-Z566,0))&gt;0,(FV(IF(G567=0,'Mortgage 1 Info Calcs'!F$8,G567)/12,1,PMT(IF(G567=0,'Mortgage 1 Info Calcs'!F$8,G567)/12,('Mortgage 1 Info Calcs'!F$9*12)-C566,-Z566,0),-Z566,0)),0)</f>
        <v>#NUM!</v>
      </c>
      <c r="AA567" s="67" t="e">
        <f>IF(Z567&lt;=0,0,(IPMT(IF(G567=0,'Mortgage 1 Info Calcs'!F$8,G567)/12,1,('Mortgage 1 Info Calcs'!F$9*12)-C566,-Z566,0)))</f>
        <v>#NUM!</v>
      </c>
      <c r="AB567" s="67">
        <f>IF(C567&lt;('Mortgage 1 Info Calcs'!F$9*12),SUM(AA$12:AA567),0)</f>
        <v>0</v>
      </c>
      <c r="AC567" s="14">
        <v>556</v>
      </c>
      <c r="AD567" s="174">
        <f t="shared" si="45"/>
        <v>46.333333333333336</v>
      </c>
      <c r="AE567" s="174" t="str">
        <f>IF(Y567="","",IF(J$12+X567='Mortgage 2 Monthly calcs'!J$12+'Mortgage 2 Monthly calcs'!V567,"",IF(J$12+X567&gt;'Mortgage 2 Monthly calcs'!J$12+'Mortgage 2 Monthly calcs'!V567,IF(Y567+X567+'Mortgage 1 Info Calcs'!F$15&gt;'Mortgage 2 Monthly calcs'!W567+'Mortgage 2 Monthly calcs'!V567,"",C567),IF(Y567+X567&lt;'Mortgage 2 Monthly calcs'!W567+'Mortgage 2 Monthly calcs'!V567,"",C567))))</f>
        <v/>
      </c>
      <c r="AG567" s="16"/>
      <c r="AH567" s="16"/>
      <c r="AI567" s="15"/>
    </row>
    <row r="568" spans="2:35" ht="11.25" customHeight="1" x14ac:dyDescent="0.25">
      <c r="B568">
        <f t="shared" si="43"/>
        <v>46.416666666666664</v>
      </c>
      <c r="C568">
        <v>557</v>
      </c>
      <c r="E568" t="str">
        <f t="shared" si="46"/>
        <v/>
      </c>
      <c r="F568" t="str">
        <f>VLOOKUP('Mortgage 1 Variables'!D$12,'Mortgage 1 Variables'!B$8:C$19,2)</f>
        <v>Mar</v>
      </c>
      <c r="G568">
        <f>IF(ISBLANK('Mortgage 1 Monthly Table'!G568),IF(OR(J568=Q568,ISTEXT(Y567),ISTEXT('Mortgage 1 Info Calcs'!$K$4)),0,IF(('Mortgage 1 Info Calcs'!F$7*12)&gt;C567,G567,IF(C567='Mortgage 1 Info Calcs'!F$7*12,'Mortgage 1 Info Calcs'!F$8,G567))),'Mortgage 1 Monthly Table'!G568)</f>
        <v>0</v>
      </c>
      <c r="H568" t="e">
        <f>((PMT(G568/'Mortgage 1 Variables'!E$43,('Mortgage 1 Info Calcs'!F$9*'Mortgage 1 Variables'!E$43)-C567,-J568,0)))</f>
        <v>#VALUE!</v>
      </c>
      <c r="I568">
        <f>IF(OR(ISERROR(((IPMT(G568/'Mortgage 1 Variables'!E$43,1,'Mortgage 1 Info Calcs'!F$9*'Mortgage 1 Variables'!E$43,-J568+Q568+'Mortgage 1 Info Calcs'!F$24,IF('Mortgage 1 Info Calcs'!F$5="Interest Only",-J568+Q568+'Mortgage 1 Info Calcs'!F$24,0))))),(((IPMT(G568/'Mortgage 1 Variables'!E$43,1,'Mortgage 1 Info Calcs'!F$9*'Mortgage 1 Variables'!E$43,-J$12,-J$12)))=0)),0,((IPMT(G568/'Mortgage 1 Variables'!E$43,1,'Mortgage 1 Info Calcs'!F$9*'Mortgage 1 Variables'!E$43,-J568+Q568+'Mortgage 1 Info Calcs'!F$24,IF('Mortgage 1 Info Calcs'!F$5="Interest Only",-J568+Q568+'Mortgage 1 Info Calcs'!F$24,0)))))</f>
        <v>0</v>
      </c>
      <c r="J568" t="str">
        <f>IF(Y567&gt;0,IF(ISTEXT('Mortgage 1 Info Calcs'!K$4),"0",IF(ISTEXT(Y567),Y567,Y567+(IF(ISTEXT(K568),0,K568)))),0)</f>
        <v/>
      </c>
      <c r="K568">
        <f>IF(ISBLANK('Mortgage 1 Monthly Table'!L568),0,'Mortgage 1 Monthly Table'!L568)</f>
        <v>0</v>
      </c>
      <c r="L568" t="e">
        <f>IF(ISBLANK('Mortgage 1 Monthly Table'!N568),IF('Mortgage 1 Info Calcs'!F$13="Calculated",IF('Mortgage 1 Info Calcs'!F$22="Keep Same",IF('Mortgage 1 Info Calcs'!F$5="Interest Only",IF(OR(I568&gt;L567,J568=""),I568,IF(J568&lt;L567,IF(J568&lt;L567,J568+I568,IF(L567+M567&gt;J568,L567+I568,L567)),IF(L567+M567&gt;J568,L567+I568,L567))),IF(H568&gt;L567,H568,IF(J568&gt;L567,IF(L567+M567&gt;J568,L567+I568,L567),J568+S568))),IF('Mortgage 1 Info Calcs'!F$5="Interest Only",'Mortgage 1 Monthly Calcs'!I568,'Mortgage 1 Monthly Calcs'!H568)),'Mortgage 1 Monthly Calcs'!L567),'Mortgage 1 Monthly Table'!N568)</f>
        <v>#VALUE!</v>
      </c>
      <c r="M568" t="str">
        <f>IF(ISBLANK('Mortgage 1 Monthly Table'!P568),IF(N567&gt;J568,IF(J568&gt;L567,J568-L567,0),IF(OR(OR(Y567&lt;0,ISTEXT(Y567)),ISTEXT('Mortgage 1 Info Calcs'!$K$4)),"",'Mortgage 1 Info Calcs'!F$21)),'Mortgage 1 Monthly Table'!P568)</f>
        <v/>
      </c>
      <c r="N568" t="str">
        <f t="shared" si="44"/>
        <v/>
      </c>
      <c r="O568" t="str">
        <f>IF(OR(OR(Y567&lt;0,ISTEXT(Y567)),ISTEXT('Mortgage 1 Info Calcs'!$K$4)),"",(O567+M568))</f>
        <v/>
      </c>
      <c r="P568">
        <f>IF(ISBLANK('Mortgage 1 Monthly Table'!T568),IF(ISTEXT(J568),0,IF(OR(Y567&lt;Q567,AND(Y567&lt;0,NOT(ISTEXT(Y567))),ISTEXT('Mortgage 1 Info Calcs'!$K$4)),IF(-Y567&gt;P567,-Y567,Y567-Q567),IF(J568="",0,'Mortgage 1 Info Calcs'!F$26))),'Mortgage 1 Monthly Table'!T568)</f>
        <v>0</v>
      </c>
      <c r="Q568" t="str">
        <f>IF(OR(OR(Y567&lt;0,ISTEXT(Y567)),ISTEXT('Mortgage 1 Info Calcs'!$K$4)),"",IF(O568&lt;0,Q567,(Q567+P568)))</f>
        <v/>
      </c>
      <c r="R568" t="str">
        <f>IF(OR(ISERROR(L568-S568),ISTEXT('Mortgage 1 Info Calcs'!$K$4)),"",L568-S568+M568)</f>
        <v/>
      </c>
      <c r="S568">
        <f>IF(OR(IF(ISERROR(ROUND((J568-Q568-'Mortgage 1 Info Calcs'!F$24)*(G568/12),2)),0,(J568-O568-Q568-'Mortgage 1 Info Calcs'!F$24)*(G568/12)),,,ISTEXT('Mortgage 1 Info Calcs'!K$4)),IF(((J568-Q568-'Mortgage 1 Info Calcs'!F$24)*(G568/12))&gt;0,((J568-Q568-'Mortgage 1 Info Calcs'!F$24)*(G568/12)),0),0)</f>
        <v>0</v>
      </c>
      <c r="T568" t="str">
        <f>IF(OR(ISERROR(SUM(R$12:R568)),(ISTEXT(T567)),(T567=(SUM(R$12:R568)))),"",SUM(R$12:R568))</f>
        <v/>
      </c>
      <c r="U568">
        <f>SUM(S$12:S568)</f>
        <v>93290.420445652606</v>
      </c>
      <c r="V568" t="e">
        <f>IF(ISBLANK('Mortgage 1 Info Calcs'!F$28),"",IF((O568+Q568)&gt;0,((O568+Q568)*G568/12)-((O568+Q568)*(('Mortgage 1 Info Calcs'!F$28)-('Mortgage 1 Info Calcs'!F$28*'Mortgage 1 Info Calcs'!G$29))/12),""))</f>
        <v>#VALUE!</v>
      </c>
      <c r="W568" t="e">
        <f>IF(ISTEXT(V568),"",SUM(V$12:V568))</f>
        <v>#VALUE!</v>
      </c>
      <c r="X568" t="str">
        <f>IF(OR(J568=Q568,ISTEXT(Y567),ISTEXT('Mortgage 1 Info Calcs'!$F$17)),"",IF(('Mortgage 1 Info Calcs'!F$18*12)&gt;C567+1,IF(C567='Mortgage 1 Info Calcs'!F$18*12,0,'Mortgage 1 Info Calcs'!F$19+Y568*('Mortgage 1 Info Calcs'!F$17)),'Mortgage 1 Info Calcs'!F$19))</f>
        <v/>
      </c>
      <c r="Y568" t="str">
        <f>IF(OR(ISERROR(J568-R568-M568),IF(ISERROR((J568-R568-M568)=0),"True",(J568-R568-M568)=0),ISTEXT('Mortgage 1 Info Calcs'!$K$4)),"",IF((J568&gt;(L568+M568)),(FV((G568/'Mortgage 1 Variables'!E$43),1,(L568+M568),-J568+Q568+'Mortgage 1 Info Calcs'!F$24,0))+Q568+'Mortgage 1 Info Calcs'!F$24+IF(I568&gt;0,0,-I568),""))</f>
        <v/>
      </c>
      <c r="Z568" s="67" t="e">
        <f>IF((FV(IF(G568=0,'Mortgage 1 Info Calcs'!F$8,G568)/12,1,PMT(IF(G568=0,'Mortgage 1 Info Calcs'!F$8,G568)/12,('Mortgage 1 Info Calcs'!F$9*12)-C567,-Z567,0),-Z567,0))&gt;0,(FV(IF(G568=0,'Mortgage 1 Info Calcs'!F$8,G568)/12,1,PMT(IF(G568=0,'Mortgage 1 Info Calcs'!F$8,G568)/12,('Mortgage 1 Info Calcs'!F$9*12)-C567,-Z567,0),-Z567,0)),0)</f>
        <v>#NUM!</v>
      </c>
      <c r="AA568" s="67" t="e">
        <f>IF(Z568&lt;=0,0,(IPMT(IF(G568=0,'Mortgage 1 Info Calcs'!F$8,G568)/12,1,('Mortgage 1 Info Calcs'!F$9*12)-C567,-Z567,0)))</f>
        <v>#NUM!</v>
      </c>
      <c r="AB568" s="67">
        <f>IF(C568&lt;('Mortgage 1 Info Calcs'!F$9*12),SUM(AA$12:AA568),0)</f>
        <v>0</v>
      </c>
      <c r="AC568" s="14">
        <v>557</v>
      </c>
      <c r="AD568" s="174">
        <f t="shared" si="45"/>
        <v>46.416666666666664</v>
      </c>
      <c r="AE568" s="174" t="str">
        <f>IF(Y568="","",IF(J$12+X568='Mortgage 2 Monthly calcs'!J$12+'Mortgage 2 Monthly calcs'!V568,"",IF(J$12+X568&gt;'Mortgage 2 Monthly calcs'!J$12+'Mortgage 2 Monthly calcs'!V568,IF(Y568+X568+'Mortgage 1 Info Calcs'!F$15&gt;'Mortgage 2 Monthly calcs'!W568+'Mortgage 2 Monthly calcs'!V568,"",C568),IF(Y568+X568&lt;'Mortgage 2 Monthly calcs'!W568+'Mortgage 2 Monthly calcs'!V568,"",C568))))</f>
        <v/>
      </c>
      <c r="AG568" s="16"/>
      <c r="AH568" s="16"/>
      <c r="AI568" s="15"/>
    </row>
    <row r="569" spans="2:35" ht="11.25" customHeight="1" x14ac:dyDescent="0.25">
      <c r="B569">
        <f t="shared" si="43"/>
        <v>46.5</v>
      </c>
      <c r="C569">
        <v>558</v>
      </c>
      <c r="E569" t="str">
        <f t="shared" si="46"/>
        <v/>
      </c>
      <c r="F569" t="str">
        <f>VLOOKUP('Mortgage 1 Variables'!D$13,'Mortgage 1 Variables'!B$8:C$19,2)</f>
        <v>Apr</v>
      </c>
      <c r="G569">
        <f>IF(ISBLANK('Mortgage 1 Monthly Table'!G569),IF(OR(J569=Q569,ISTEXT(Y568),ISTEXT('Mortgage 1 Info Calcs'!$K$4)),0,IF(('Mortgage 1 Info Calcs'!F$7*12)&gt;C568,G568,IF(C568='Mortgage 1 Info Calcs'!F$7*12,'Mortgage 1 Info Calcs'!F$8,G568))),'Mortgage 1 Monthly Table'!G569)</f>
        <v>0</v>
      </c>
      <c r="H569" t="e">
        <f>((PMT(G569/'Mortgage 1 Variables'!E$43,('Mortgage 1 Info Calcs'!F$9*'Mortgage 1 Variables'!E$43)-C568,-J569,0)))</f>
        <v>#VALUE!</v>
      </c>
      <c r="I569">
        <f>IF(OR(ISERROR(((IPMT(G569/'Mortgage 1 Variables'!E$43,1,'Mortgage 1 Info Calcs'!F$9*'Mortgage 1 Variables'!E$43,-J569+Q569+'Mortgage 1 Info Calcs'!F$24,IF('Mortgage 1 Info Calcs'!F$5="Interest Only",-J569+Q569+'Mortgage 1 Info Calcs'!F$24,0))))),(((IPMT(G569/'Mortgage 1 Variables'!E$43,1,'Mortgage 1 Info Calcs'!F$9*'Mortgage 1 Variables'!E$43,-J$12,-J$12)))=0)),0,((IPMT(G569/'Mortgage 1 Variables'!E$43,1,'Mortgage 1 Info Calcs'!F$9*'Mortgage 1 Variables'!E$43,-J569+Q569+'Mortgage 1 Info Calcs'!F$24,IF('Mortgage 1 Info Calcs'!F$5="Interest Only",-J569+Q569+'Mortgage 1 Info Calcs'!F$24,0)))))</f>
        <v>0</v>
      </c>
      <c r="J569" t="str">
        <f>IF(Y568&gt;0,IF(ISTEXT('Mortgage 1 Info Calcs'!K$4),"0",IF(ISTEXT(Y568),Y568,Y568+(IF(ISTEXT(K569),0,K569)))),0)</f>
        <v/>
      </c>
      <c r="K569">
        <f>IF(ISBLANK('Mortgage 1 Monthly Table'!L569),0,'Mortgage 1 Monthly Table'!L569)</f>
        <v>0</v>
      </c>
      <c r="L569" t="e">
        <f>IF(ISBLANK('Mortgage 1 Monthly Table'!N569),IF('Mortgage 1 Info Calcs'!F$13="Calculated",IF('Mortgage 1 Info Calcs'!F$22="Keep Same",IF('Mortgage 1 Info Calcs'!F$5="Interest Only",IF(OR(I569&gt;L568,J569=""),I569,IF(J569&lt;L568,IF(J569&lt;L568,J569+I569,IF(L568+M568&gt;J569,L568+I569,L568)),IF(L568+M568&gt;J569,L568+I569,L568))),IF(H569&gt;L568,H569,IF(J569&gt;L568,IF(L568+M568&gt;J569,L568+I569,L568),J569+S569))),IF('Mortgage 1 Info Calcs'!F$5="Interest Only",'Mortgage 1 Monthly Calcs'!I569,'Mortgage 1 Monthly Calcs'!H569)),'Mortgage 1 Monthly Calcs'!L568),'Mortgage 1 Monthly Table'!N569)</f>
        <v>#VALUE!</v>
      </c>
      <c r="M569" t="str">
        <f>IF(ISBLANK('Mortgage 1 Monthly Table'!P569),IF(N568&gt;J569,IF(J569&gt;L568,J569-L568,0),IF(OR(OR(Y568&lt;0,ISTEXT(Y568)),ISTEXT('Mortgage 1 Info Calcs'!$K$4)),"",'Mortgage 1 Info Calcs'!F$21)),'Mortgage 1 Monthly Table'!P569)</f>
        <v/>
      </c>
      <c r="N569" t="str">
        <f t="shared" si="44"/>
        <v/>
      </c>
      <c r="O569" t="str">
        <f>IF(OR(OR(Y568&lt;0,ISTEXT(Y568)),ISTEXT('Mortgage 1 Info Calcs'!$K$4)),"",(O568+M569))</f>
        <v/>
      </c>
      <c r="P569">
        <f>IF(ISBLANK('Mortgage 1 Monthly Table'!T569),IF(ISTEXT(J569),0,IF(OR(Y568&lt;Q568,AND(Y568&lt;0,NOT(ISTEXT(Y568))),ISTEXT('Mortgage 1 Info Calcs'!$K$4)),IF(-Y568&gt;P568,-Y568,Y568-Q568),IF(J569="",0,'Mortgage 1 Info Calcs'!F$26))),'Mortgage 1 Monthly Table'!T569)</f>
        <v>0</v>
      </c>
      <c r="Q569" t="str">
        <f>IF(OR(OR(Y568&lt;0,ISTEXT(Y568)),ISTEXT('Mortgage 1 Info Calcs'!$K$4)),"",IF(O569&lt;0,Q568,(Q568+P569)))</f>
        <v/>
      </c>
      <c r="R569" t="str">
        <f>IF(OR(ISERROR(L569-S569),ISTEXT('Mortgage 1 Info Calcs'!$K$4)),"",L569-S569+M569)</f>
        <v/>
      </c>
      <c r="S569">
        <f>IF(OR(IF(ISERROR(ROUND((J569-Q569-'Mortgage 1 Info Calcs'!F$24)*(G569/12),2)),0,(J569-O569-Q569-'Mortgage 1 Info Calcs'!F$24)*(G569/12)),,,ISTEXT('Mortgage 1 Info Calcs'!K$4)),IF(((J569-Q569-'Mortgage 1 Info Calcs'!F$24)*(G569/12))&gt;0,((J569-Q569-'Mortgage 1 Info Calcs'!F$24)*(G569/12)),0),0)</f>
        <v>0</v>
      </c>
      <c r="T569" t="str">
        <f>IF(OR(ISERROR(SUM(R$12:R569)),(ISTEXT(T568)),(T568=(SUM(R$12:R569)))),"",SUM(R$12:R569))</f>
        <v/>
      </c>
      <c r="U569">
        <f>SUM(S$12:S569)</f>
        <v>93290.420445652606</v>
      </c>
      <c r="V569" t="e">
        <f>IF(ISBLANK('Mortgage 1 Info Calcs'!F$28),"",IF((O569+Q569)&gt;0,((O569+Q569)*G569/12)-((O569+Q569)*(('Mortgage 1 Info Calcs'!F$28)-('Mortgage 1 Info Calcs'!F$28*'Mortgage 1 Info Calcs'!G$29))/12),""))</f>
        <v>#VALUE!</v>
      </c>
      <c r="W569" t="e">
        <f>IF(ISTEXT(V569),"",SUM(V$12:V569))</f>
        <v>#VALUE!</v>
      </c>
      <c r="X569" t="str">
        <f>IF(OR(J569=Q569,ISTEXT(Y568),ISTEXT('Mortgage 1 Info Calcs'!$F$17)),"",IF(('Mortgage 1 Info Calcs'!F$18*12)&gt;C568+1,IF(C568='Mortgage 1 Info Calcs'!F$18*12,0,'Mortgage 1 Info Calcs'!F$19+Y569*('Mortgage 1 Info Calcs'!F$17)),'Mortgage 1 Info Calcs'!F$19))</f>
        <v/>
      </c>
      <c r="Y569" t="str">
        <f>IF(OR(ISERROR(J569-R569-M569),IF(ISERROR((J569-R569-M569)=0),"True",(J569-R569-M569)=0),ISTEXT('Mortgage 1 Info Calcs'!$K$4)),"",IF((J569&gt;(L569+M569)),(FV((G569/'Mortgage 1 Variables'!E$43),1,(L569+M569),-J569+Q569+'Mortgage 1 Info Calcs'!F$24,0))+Q569+'Mortgage 1 Info Calcs'!F$24+IF(I569&gt;0,0,-I569),""))</f>
        <v/>
      </c>
      <c r="Z569" s="67" t="e">
        <f>IF((FV(IF(G569=0,'Mortgage 1 Info Calcs'!F$8,G569)/12,1,PMT(IF(G569=0,'Mortgage 1 Info Calcs'!F$8,G569)/12,('Mortgage 1 Info Calcs'!F$9*12)-C568,-Z568,0),-Z568,0))&gt;0,(FV(IF(G569=0,'Mortgage 1 Info Calcs'!F$8,G569)/12,1,PMT(IF(G569=0,'Mortgage 1 Info Calcs'!F$8,G569)/12,('Mortgage 1 Info Calcs'!F$9*12)-C568,-Z568,0),-Z568,0)),0)</f>
        <v>#NUM!</v>
      </c>
      <c r="AA569" s="67" t="e">
        <f>IF(Z569&lt;=0,0,(IPMT(IF(G569=0,'Mortgage 1 Info Calcs'!F$8,G569)/12,1,('Mortgage 1 Info Calcs'!F$9*12)-C568,-Z568,0)))</f>
        <v>#NUM!</v>
      </c>
      <c r="AB569" s="67">
        <f>IF(C569&lt;('Mortgage 1 Info Calcs'!F$9*12),SUM(AA$12:AA569),0)</f>
        <v>0</v>
      </c>
      <c r="AC569" s="14">
        <v>558</v>
      </c>
      <c r="AD569" s="174">
        <f t="shared" si="45"/>
        <v>46.5</v>
      </c>
      <c r="AE569" s="174" t="str">
        <f>IF(Y569="","",IF(J$12+X569='Mortgage 2 Monthly calcs'!J$12+'Mortgage 2 Monthly calcs'!V569,"",IF(J$12+X569&gt;'Mortgage 2 Monthly calcs'!J$12+'Mortgage 2 Monthly calcs'!V569,IF(Y569+X569+'Mortgage 1 Info Calcs'!F$15&gt;'Mortgage 2 Monthly calcs'!W569+'Mortgage 2 Monthly calcs'!V569,"",C569),IF(Y569+X569&lt;'Mortgage 2 Monthly calcs'!W569+'Mortgage 2 Monthly calcs'!V569,"",C569))))</f>
        <v/>
      </c>
      <c r="AG569" s="16"/>
      <c r="AH569" s="16"/>
      <c r="AI569" s="15"/>
    </row>
    <row r="570" spans="2:35" ht="11.25" customHeight="1" x14ac:dyDescent="0.25">
      <c r="B570">
        <f t="shared" si="43"/>
        <v>46.583333333333336</v>
      </c>
      <c r="C570">
        <v>559</v>
      </c>
      <c r="E570" t="str">
        <f t="shared" si="46"/>
        <v/>
      </c>
      <c r="F570" t="str">
        <f>VLOOKUP('Mortgage 1 Variables'!D$14,'Mortgage 1 Variables'!B$8:C$19,2)</f>
        <v>May</v>
      </c>
      <c r="G570">
        <f>IF(ISBLANK('Mortgage 1 Monthly Table'!G570),IF(OR(J570=Q570,ISTEXT(Y569),ISTEXT('Mortgage 1 Info Calcs'!$K$4)),0,IF(('Mortgage 1 Info Calcs'!F$7*12)&gt;C569,G569,IF(C569='Mortgage 1 Info Calcs'!F$7*12,'Mortgage 1 Info Calcs'!F$8,G569))),'Mortgage 1 Monthly Table'!G570)</f>
        <v>0</v>
      </c>
      <c r="H570" t="e">
        <f>((PMT(G570/'Mortgage 1 Variables'!E$43,('Mortgage 1 Info Calcs'!F$9*'Mortgage 1 Variables'!E$43)-C569,-J570,0)))</f>
        <v>#VALUE!</v>
      </c>
      <c r="I570">
        <f>IF(OR(ISERROR(((IPMT(G570/'Mortgage 1 Variables'!E$43,1,'Mortgage 1 Info Calcs'!F$9*'Mortgage 1 Variables'!E$43,-J570+Q570+'Mortgage 1 Info Calcs'!F$24,IF('Mortgage 1 Info Calcs'!F$5="Interest Only",-J570+Q570+'Mortgage 1 Info Calcs'!F$24,0))))),(((IPMT(G570/'Mortgage 1 Variables'!E$43,1,'Mortgage 1 Info Calcs'!F$9*'Mortgage 1 Variables'!E$43,-J$12,-J$12)))=0)),0,((IPMT(G570/'Mortgage 1 Variables'!E$43,1,'Mortgage 1 Info Calcs'!F$9*'Mortgage 1 Variables'!E$43,-J570+Q570+'Mortgage 1 Info Calcs'!F$24,IF('Mortgage 1 Info Calcs'!F$5="Interest Only",-J570+Q570+'Mortgage 1 Info Calcs'!F$24,0)))))</f>
        <v>0</v>
      </c>
      <c r="J570" t="str">
        <f>IF(Y569&gt;0,IF(ISTEXT('Mortgage 1 Info Calcs'!K$4),"0",IF(ISTEXT(Y569),Y569,Y569+(IF(ISTEXT(K570),0,K570)))),0)</f>
        <v/>
      </c>
      <c r="K570">
        <f>IF(ISBLANK('Mortgage 1 Monthly Table'!L570),0,'Mortgage 1 Monthly Table'!L570)</f>
        <v>0</v>
      </c>
      <c r="L570" t="e">
        <f>IF(ISBLANK('Mortgage 1 Monthly Table'!N570),IF('Mortgage 1 Info Calcs'!F$13="Calculated",IF('Mortgage 1 Info Calcs'!F$22="Keep Same",IF('Mortgage 1 Info Calcs'!F$5="Interest Only",IF(OR(I570&gt;L569,J570=""),I570,IF(J570&lt;L569,IF(J570&lt;L569,J570+I570,IF(L569+M569&gt;J570,L569+I570,L569)),IF(L569+M569&gt;J570,L569+I570,L569))),IF(H570&gt;L569,H570,IF(J570&gt;L569,IF(L569+M569&gt;J570,L569+I570,L569),J570+S570))),IF('Mortgage 1 Info Calcs'!F$5="Interest Only",'Mortgage 1 Monthly Calcs'!I570,'Mortgage 1 Monthly Calcs'!H570)),'Mortgage 1 Monthly Calcs'!L569),'Mortgage 1 Monthly Table'!N570)</f>
        <v>#VALUE!</v>
      </c>
      <c r="M570" t="str">
        <f>IF(ISBLANK('Mortgage 1 Monthly Table'!P570),IF(N569&gt;J570,IF(J570&gt;L569,J570-L569,0),IF(OR(OR(Y569&lt;0,ISTEXT(Y569)),ISTEXT('Mortgage 1 Info Calcs'!$K$4)),"",'Mortgage 1 Info Calcs'!F$21)),'Mortgage 1 Monthly Table'!P570)</f>
        <v/>
      </c>
      <c r="N570" t="str">
        <f t="shared" si="44"/>
        <v/>
      </c>
      <c r="O570" t="str">
        <f>IF(OR(OR(Y569&lt;0,ISTEXT(Y569)),ISTEXT('Mortgage 1 Info Calcs'!$K$4)),"",(O569+M570))</f>
        <v/>
      </c>
      <c r="P570">
        <f>IF(ISBLANK('Mortgage 1 Monthly Table'!T570),IF(ISTEXT(J570),0,IF(OR(Y569&lt;Q569,AND(Y569&lt;0,NOT(ISTEXT(Y569))),ISTEXT('Mortgage 1 Info Calcs'!$K$4)),IF(-Y569&gt;P569,-Y569,Y569-Q569),IF(J570="",0,'Mortgage 1 Info Calcs'!F$26))),'Mortgage 1 Monthly Table'!T570)</f>
        <v>0</v>
      </c>
      <c r="Q570" t="str">
        <f>IF(OR(OR(Y569&lt;0,ISTEXT(Y569)),ISTEXT('Mortgage 1 Info Calcs'!$K$4)),"",IF(O570&lt;0,Q569,(Q569+P570)))</f>
        <v/>
      </c>
      <c r="R570" t="str">
        <f>IF(OR(ISERROR(L570-S570),ISTEXT('Mortgage 1 Info Calcs'!$K$4)),"",L570-S570+M570)</f>
        <v/>
      </c>
      <c r="S570">
        <f>IF(OR(IF(ISERROR(ROUND((J570-Q570-'Mortgage 1 Info Calcs'!F$24)*(G570/12),2)),0,(J570-O570-Q570-'Mortgage 1 Info Calcs'!F$24)*(G570/12)),,,ISTEXT('Mortgage 1 Info Calcs'!K$4)),IF(((J570-Q570-'Mortgage 1 Info Calcs'!F$24)*(G570/12))&gt;0,((J570-Q570-'Mortgage 1 Info Calcs'!F$24)*(G570/12)),0),0)</f>
        <v>0</v>
      </c>
      <c r="T570" t="str">
        <f>IF(OR(ISERROR(SUM(R$12:R570)),(ISTEXT(T569)),(T569=(SUM(R$12:R570)))),"",SUM(R$12:R570))</f>
        <v/>
      </c>
      <c r="U570">
        <f>SUM(S$12:S570)</f>
        <v>93290.420445652606</v>
      </c>
      <c r="V570" t="e">
        <f>IF(ISBLANK('Mortgage 1 Info Calcs'!F$28),"",IF((O570+Q570)&gt;0,((O570+Q570)*G570/12)-((O570+Q570)*(('Mortgage 1 Info Calcs'!F$28)-('Mortgage 1 Info Calcs'!F$28*'Mortgage 1 Info Calcs'!G$29))/12),""))</f>
        <v>#VALUE!</v>
      </c>
      <c r="W570" t="e">
        <f>IF(ISTEXT(V570),"",SUM(V$12:V570))</f>
        <v>#VALUE!</v>
      </c>
      <c r="X570" t="str">
        <f>IF(OR(J570=Q570,ISTEXT(Y569),ISTEXT('Mortgage 1 Info Calcs'!$F$17)),"",IF(('Mortgage 1 Info Calcs'!F$18*12)&gt;C569+1,IF(C569='Mortgage 1 Info Calcs'!F$18*12,0,'Mortgage 1 Info Calcs'!F$19+Y570*('Mortgage 1 Info Calcs'!F$17)),'Mortgage 1 Info Calcs'!F$19))</f>
        <v/>
      </c>
      <c r="Y570" t="str">
        <f>IF(OR(ISERROR(J570-R570-M570),IF(ISERROR((J570-R570-M570)=0),"True",(J570-R570-M570)=0),ISTEXT('Mortgage 1 Info Calcs'!$K$4)),"",IF((J570&gt;(L570+M570)),(FV((G570/'Mortgage 1 Variables'!E$43),1,(L570+M570),-J570+Q570+'Mortgage 1 Info Calcs'!F$24,0))+Q570+'Mortgage 1 Info Calcs'!F$24+IF(I570&gt;0,0,-I570),""))</f>
        <v/>
      </c>
      <c r="Z570" s="67" t="e">
        <f>IF((FV(IF(G570=0,'Mortgage 1 Info Calcs'!F$8,G570)/12,1,PMT(IF(G570=0,'Mortgage 1 Info Calcs'!F$8,G570)/12,('Mortgage 1 Info Calcs'!F$9*12)-C569,-Z569,0),-Z569,0))&gt;0,(FV(IF(G570=0,'Mortgage 1 Info Calcs'!F$8,G570)/12,1,PMT(IF(G570=0,'Mortgage 1 Info Calcs'!F$8,G570)/12,('Mortgage 1 Info Calcs'!F$9*12)-C569,-Z569,0),-Z569,0)),0)</f>
        <v>#NUM!</v>
      </c>
      <c r="AA570" s="67" t="e">
        <f>IF(Z570&lt;=0,0,(IPMT(IF(G570=0,'Mortgage 1 Info Calcs'!F$8,G570)/12,1,('Mortgage 1 Info Calcs'!F$9*12)-C569,-Z569,0)))</f>
        <v>#NUM!</v>
      </c>
      <c r="AB570" s="67">
        <f>IF(C570&lt;('Mortgage 1 Info Calcs'!F$9*12),SUM(AA$12:AA570),0)</f>
        <v>0</v>
      </c>
      <c r="AC570" s="14">
        <v>559</v>
      </c>
      <c r="AD570" s="174">
        <f t="shared" si="45"/>
        <v>46.583333333333336</v>
      </c>
      <c r="AE570" s="174" t="str">
        <f>IF(Y570="","",IF(J$12+X570='Mortgage 2 Monthly calcs'!J$12+'Mortgage 2 Monthly calcs'!V570,"",IF(J$12+X570&gt;'Mortgage 2 Monthly calcs'!J$12+'Mortgage 2 Monthly calcs'!V570,IF(Y570+X570+'Mortgage 1 Info Calcs'!F$15&gt;'Mortgage 2 Monthly calcs'!W570+'Mortgage 2 Monthly calcs'!V570,"",C570),IF(Y570+X570&lt;'Mortgage 2 Monthly calcs'!W570+'Mortgage 2 Monthly calcs'!V570,"",C570))))</f>
        <v/>
      </c>
      <c r="AG570" s="16"/>
      <c r="AH570" s="16"/>
      <c r="AI570" s="15"/>
    </row>
    <row r="571" spans="2:35" ht="11.25" customHeight="1" x14ac:dyDescent="0.25">
      <c r="B571">
        <f t="shared" si="43"/>
        <v>46.666666666666664</v>
      </c>
      <c r="C571">
        <v>560</v>
      </c>
      <c r="E571" t="str">
        <f t="shared" si="46"/>
        <v/>
      </c>
      <c r="F571" t="str">
        <f>VLOOKUP('Mortgage 1 Variables'!D$15,'Mortgage 1 Variables'!B$8:C$19,2)</f>
        <v>Jun</v>
      </c>
      <c r="G571">
        <f>IF(ISBLANK('Mortgage 1 Monthly Table'!G571),IF(OR(J571=Q571,ISTEXT(Y570),ISTEXT('Mortgage 1 Info Calcs'!$K$4)),0,IF(('Mortgage 1 Info Calcs'!F$7*12)&gt;C570,G570,IF(C570='Mortgage 1 Info Calcs'!F$7*12,'Mortgage 1 Info Calcs'!F$8,G570))),'Mortgage 1 Monthly Table'!G571)</f>
        <v>0</v>
      </c>
      <c r="H571" t="e">
        <f>((PMT(G571/'Mortgage 1 Variables'!E$43,('Mortgage 1 Info Calcs'!F$9*'Mortgage 1 Variables'!E$43)-C570,-J571,0)))</f>
        <v>#VALUE!</v>
      </c>
      <c r="I571">
        <f>IF(OR(ISERROR(((IPMT(G571/'Mortgage 1 Variables'!E$43,1,'Mortgage 1 Info Calcs'!F$9*'Mortgage 1 Variables'!E$43,-J571+Q571+'Mortgage 1 Info Calcs'!F$24,IF('Mortgage 1 Info Calcs'!F$5="Interest Only",-J571+Q571+'Mortgage 1 Info Calcs'!F$24,0))))),(((IPMT(G571/'Mortgage 1 Variables'!E$43,1,'Mortgage 1 Info Calcs'!F$9*'Mortgage 1 Variables'!E$43,-J$12,-J$12)))=0)),0,((IPMT(G571/'Mortgage 1 Variables'!E$43,1,'Mortgage 1 Info Calcs'!F$9*'Mortgage 1 Variables'!E$43,-J571+Q571+'Mortgage 1 Info Calcs'!F$24,IF('Mortgage 1 Info Calcs'!F$5="Interest Only",-J571+Q571+'Mortgage 1 Info Calcs'!F$24,0)))))</f>
        <v>0</v>
      </c>
      <c r="J571" t="str">
        <f>IF(Y570&gt;0,IF(ISTEXT('Mortgage 1 Info Calcs'!K$4),"0",IF(ISTEXT(Y570),Y570,Y570+(IF(ISTEXT(K571),0,K571)))),0)</f>
        <v/>
      </c>
      <c r="K571">
        <f>IF(ISBLANK('Mortgage 1 Monthly Table'!L571),0,'Mortgage 1 Monthly Table'!L571)</f>
        <v>0</v>
      </c>
      <c r="L571" t="e">
        <f>IF(ISBLANK('Mortgage 1 Monthly Table'!N571),IF('Mortgage 1 Info Calcs'!F$13="Calculated",IF('Mortgage 1 Info Calcs'!F$22="Keep Same",IF('Mortgage 1 Info Calcs'!F$5="Interest Only",IF(OR(I571&gt;L570,J571=""),I571,IF(J571&lt;L570,IF(J571&lt;L570,J571+I571,IF(L570+M570&gt;J571,L570+I571,L570)),IF(L570+M570&gt;J571,L570+I571,L570))),IF(H571&gt;L570,H571,IF(J571&gt;L570,IF(L570+M570&gt;J571,L570+I571,L570),J571+S571))),IF('Mortgage 1 Info Calcs'!F$5="Interest Only",'Mortgage 1 Monthly Calcs'!I571,'Mortgage 1 Monthly Calcs'!H571)),'Mortgage 1 Monthly Calcs'!L570),'Mortgage 1 Monthly Table'!N571)</f>
        <v>#VALUE!</v>
      </c>
      <c r="M571" t="str">
        <f>IF(ISBLANK('Mortgage 1 Monthly Table'!P571),IF(N570&gt;J571,IF(J571&gt;L570,J571-L570,0),IF(OR(OR(Y570&lt;0,ISTEXT(Y570)),ISTEXT('Mortgage 1 Info Calcs'!$K$4)),"",'Mortgage 1 Info Calcs'!F$21)),'Mortgage 1 Monthly Table'!P571)</f>
        <v/>
      </c>
      <c r="N571" t="str">
        <f t="shared" si="44"/>
        <v/>
      </c>
      <c r="O571" t="str">
        <f>IF(OR(OR(Y570&lt;0,ISTEXT(Y570)),ISTEXT('Mortgage 1 Info Calcs'!$K$4)),"",(O570+M571))</f>
        <v/>
      </c>
      <c r="P571">
        <f>IF(ISBLANK('Mortgage 1 Monthly Table'!T571),IF(ISTEXT(J571),0,IF(OR(Y570&lt;Q570,AND(Y570&lt;0,NOT(ISTEXT(Y570))),ISTEXT('Mortgage 1 Info Calcs'!$K$4)),IF(-Y570&gt;P570,-Y570,Y570-Q570),IF(J571="",0,'Mortgage 1 Info Calcs'!F$26))),'Mortgage 1 Monthly Table'!T571)</f>
        <v>0</v>
      </c>
      <c r="Q571" t="str">
        <f>IF(OR(OR(Y570&lt;0,ISTEXT(Y570)),ISTEXT('Mortgage 1 Info Calcs'!$K$4)),"",IF(O571&lt;0,Q570,(Q570+P571)))</f>
        <v/>
      </c>
      <c r="R571" t="str">
        <f>IF(OR(ISERROR(L571-S571),ISTEXT('Mortgage 1 Info Calcs'!$K$4)),"",L571-S571+M571)</f>
        <v/>
      </c>
      <c r="S571">
        <f>IF(OR(IF(ISERROR(ROUND((J571-Q571-'Mortgage 1 Info Calcs'!F$24)*(G571/12),2)),0,(J571-O571-Q571-'Mortgage 1 Info Calcs'!F$24)*(G571/12)),,,ISTEXT('Mortgage 1 Info Calcs'!K$4)),IF(((J571-Q571-'Mortgage 1 Info Calcs'!F$24)*(G571/12))&gt;0,((J571-Q571-'Mortgage 1 Info Calcs'!F$24)*(G571/12)),0),0)</f>
        <v>0</v>
      </c>
      <c r="T571" t="str">
        <f>IF(OR(ISERROR(SUM(R$12:R571)),(ISTEXT(T570)),(T570=(SUM(R$12:R571)))),"",SUM(R$12:R571))</f>
        <v/>
      </c>
      <c r="U571">
        <f>SUM(S$12:S571)</f>
        <v>93290.420445652606</v>
      </c>
      <c r="V571" t="e">
        <f>IF(ISBLANK('Mortgage 1 Info Calcs'!F$28),"",IF((O571+Q571)&gt;0,((O571+Q571)*G571/12)-((O571+Q571)*(('Mortgage 1 Info Calcs'!F$28)-('Mortgage 1 Info Calcs'!F$28*'Mortgage 1 Info Calcs'!G$29))/12),""))</f>
        <v>#VALUE!</v>
      </c>
      <c r="W571" t="e">
        <f>IF(ISTEXT(V571),"",SUM(V$12:V571))</f>
        <v>#VALUE!</v>
      </c>
      <c r="X571" t="str">
        <f>IF(OR(J571=Q571,ISTEXT(Y570),ISTEXT('Mortgage 1 Info Calcs'!$F$17)),"",IF(('Mortgage 1 Info Calcs'!F$18*12)&gt;C570+1,IF(C570='Mortgage 1 Info Calcs'!F$18*12,0,'Mortgage 1 Info Calcs'!F$19+Y571*('Mortgage 1 Info Calcs'!F$17)),'Mortgage 1 Info Calcs'!F$19))</f>
        <v/>
      </c>
      <c r="Y571" t="str">
        <f>IF(OR(ISERROR(J571-R571-M571),IF(ISERROR((J571-R571-M571)=0),"True",(J571-R571-M571)=0),ISTEXT('Mortgage 1 Info Calcs'!$K$4)),"",IF((J571&gt;(L571+M571)),(FV((G571/'Mortgage 1 Variables'!E$43),1,(L571+M571),-J571+Q571+'Mortgage 1 Info Calcs'!F$24,0))+Q571+'Mortgage 1 Info Calcs'!F$24+IF(I571&gt;0,0,-I571),""))</f>
        <v/>
      </c>
      <c r="Z571" s="67" t="e">
        <f>IF((FV(IF(G571=0,'Mortgage 1 Info Calcs'!F$8,G571)/12,1,PMT(IF(G571=0,'Mortgage 1 Info Calcs'!F$8,G571)/12,('Mortgage 1 Info Calcs'!F$9*12)-C570,-Z570,0),-Z570,0))&gt;0,(FV(IF(G571=0,'Mortgage 1 Info Calcs'!F$8,G571)/12,1,PMT(IF(G571=0,'Mortgage 1 Info Calcs'!F$8,G571)/12,('Mortgage 1 Info Calcs'!F$9*12)-C570,-Z570,0),-Z570,0)),0)</f>
        <v>#NUM!</v>
      </c>
      <c r="AA571" s="67" t="e">
        <f>IF(Z571&lt;=0,0,(IPMT(IF(G571=0,'Mortgage 1 Info Calcs'!F$8,G571)/12,1,('Mortgage 1 Info Calcs'!F$9*12)-C570,-Z570,0)))</f>
        <v>#NUM!</v>
      </c>
      <c r="AB571" s="67">
        <f>IF(C571&lt;('Mortgage 1 Info Calcs'!F$9*12),SUM(AA$12:AA571),0)</f>
        <v>0</v>
      </c>
      <c r="AC571" s="14">
        <v>560</v>
      </c>
      <c r="AD571" s="174">
        <f t="shared" si="45"/>
        <v>46.666666666666664</v>
      </c>
      <c r="AE571" s="174" t="str">
        <f>IF(Y571="","",IF(J$12+X571='Mortgage 2 Monthly calcs'!J$12+'Mortgage 2 Monthly calcs'!V571,"",IF(J$12+X571&gt;'Mortgage 2 Monthly calcs'!J$12+'Mortgage 2 Monthly calcs'!V571,IF(Y571+X571+'Mortgage 1 Info Calcs'!F$15&gt;'Mortgage 2 Monthly calcs'!W571+'Mortgage 2 Monthly calcs'!V571,"",C571),IF(Y571+X571&lt;'Mortgage 2 Monthly calcs'!W571+'Mortgage 2 Monthly calcs'!V571,"",C571))))</f>
        <v/>
      </c>
      <c r="AG571" s="16"/>
      <c r="AH571" s="16"/>
      <c r="AI571" s="15"/>
    </row>
    <row r="572" spans="2:35" ht="11.25" customHeight="1" x14ac:dyDescent="0.25">
      <c r="B572">
        <f t="shared" si="43"/>
        <v>46.75</v>
      </c>
      <c r="C572">
        <v>561</v>
      </c>
      <c r="E572" t="str">
        <f t="shared" si="46"/>
        <v/>
      </c>
      <c r="F572" t="str">
        <f>VLOOKUP('Mortgage 1 Variables'!D$16,'Mortgage 1 Variables'!B$8:C$19,2)</f>
        <v>Jul</v>
      </c>
      <c r="G572">
        <f>IF(ISBLANK('Mortgage 1 Monthly Table'!G572),IF(OR(J572=Q572,ISTEXT(Y571),ISTEXT('Mortgage 1 Info Calcs'!$K$4)),0,IF(('Mortgage 1 Info Calcs'!F$7*12)&gt;C571,G571,IF(C571='Mortgage 1 Info Calcs'!F$7*12,'Mortgage 1 Info Calcs'!F$8,G571))),'Mortgage 1 Monthly Table'!G572)</f>
        <v>0</v>
      </c>
      <c r="H572" t="e">
        <f>((PMT(G572/'Mortgage 1 Variables'!E$43,('Mortgage 1 Info Calcs'!F$9*'Mortgage 1 Variables'!E$43)-C571,-J572,0)))</f>
        <v>#VALUE!</v>
      </c>
      <c r="I572">
        <f>IF(OR(ISERROR(((IPMT(G572/'Mortgage 1 Variables'!E$43,1,'Mortgage 1 Info Calcs'!F$9*'Mortgage 1 Variables'!E$43,-J572+Q572+'Mortgage 1 Info Calcs'!F$24,IF('Mortgage 1 Info Calcs'!F$5="Interest Only",-J572+Q572+'Mortgage 1 Info Calcs'!F$24,0))))),(((IPMT(G572/'Mortgage 1 Variables'!E$43,1,'Mortgage 1 Info Calcs'!F$9*'Mortgage 1 Variables'!E$43,-J$12,-J$12)))=0)),0,((IPMT(G572/'Mortgage 1 Variables'!E$43,1,'Mortgage 1 Info Calcs'!F$9*'Mortgage 1 Variables'!E$43,-J572+Q572+'Mortgage 1 Info Calcs'!F$24,IF('Mortgage 1 Info Calcs'!F$5="Interest Only",-J572+Q572+'Mortgage 1 Info Calcs'!F$24,0)))))</f>
        <v>0</v>
      </c>
      <c r="J572" t="str">
        <f>IF(Y571&gt;0,IF(ISTEXT('Mortgage 1 Info Calcs'!K$4),"0",IF(ISTEXT(Y571),Y571,Y571+(IF(ISTEXT(K572),0,K572)))),0)</f>
        <v/>
      </c>
      <c r="K572">
        <f>IF(ISBLANK('Mortgage 1 Monthly Table'!L572),0,'Mortgage 1 Monthly Table'!L572)</f>
        <v>0</v>
      </c>
      <c r="L572" t="e">
        <f>IF(ISBLANK('Mortgage 1 Monthly Table'!N572),IF('Mortgage 1 Info Calcs'!F$13="Calculated",IF('Mortgage 1 Info Calcs'!F$22="Keep Same",IF('Mortgage 1 Info Calcs'!F$5="Interest Only",IF(OR(I572&gt;L571,J572=""),I572,IF(J572&lt;L571,IF(J572&lt;L571,J572+I572,IF(L571+M571&gt;J572,L571+I572,L571)),IF(L571+M571&gt;J572,L571+I572,L571))),IF(H572&gt;L571,H572,IF(J572&gt;L571,IF(L571+M571&gt;J572,L571+I572,L571),J572+S572))),IF('Mortgage 1 Info Calcs'!F$5="Interest Only",'Mortgage 1 Monthly Calcs'!I572,'Mortgage 1 Monthly Calcs'!H572)),'Mortgage 1 Monthly Calcs'!L571),'Mortgage 1 Monthly Table'!N572)</f>
        <v>#VALUE!</v>
      </c>
      <c r="M572" t="str">
        <f>IF(ISBLANK('Mortgage 1 Monthly Table'!P572),IF(N571&gt;J572,IF(J572&gt;L571,J572-L571,0),IF(OR(OR(Y571&lt;0,ISTEXT(Y571)),ISTEXT('Mortgage 1 Info Calcs'!$K$4)),"",'Mortgage 1 Info Calcs'!F$21)),'Mortgage 1 Monthly Table'!P572)</f>
        <v/>
      </c>
      <c r="N572" t="str">
        <f t="shared" si="44"/>
        <v/>
      </c>
      <c r="O572" t="str">
        <f>IF(OR(OR(Y571&lt;0,ISTEXT(Y571)),ISTEXT('Mortgage 1 Info Calcs'!$K$4)),"",(O571+M572))</f>
        <v/>
      </c>
      <c r="P572">
        <f>IF(ISBLANK('Mortgage 1 Monthly Table'!T572),IF(ISTEXT(J572),0,IF(OR(Y571&lt;Q571,AND(Y571&lt;0,NOT(ISTEXT(Y571))),ISTEXT('Mortgage 1 Info Calcs'!$K$4)),IF(-Y571&gt;P571,-Y571,Y571-Q571),IF(J572="",0,'Mortgage 1 Info Calcs'!F$26))),'Mortgage 1 Monthly Table'!T572)</f>
        <v>0</v>
      </c>
      <c r="Q572" t="str">
        <f>IF(OR(OR(Y571&lt;0,ISTEXT(Y571)),ISTEXT('Mortgage 1 Info Calcs'!$K$4)),"",IF(O572&lt;0,Q571,(Q571+P572)))</f>
        <v/>
      </c>
      <c r="R572" t="str">
        <f>IF(OR(ISERROR(L572-S572),ISTEXT('Mortgage 1 Info Calcs'!$K$4)),"",L572-S572+M572)</f>
        <v/>
      </c>
      <c r="S572">
        <f>IF(OR(IF(ISERROR(ROUND((J572-Q572-'Mortgage 1 Info Calcs'!F$24)*(G572/12),2)),0,(J572-O572-Q572-'Mortgage 1 Info Calcs'!F$24)*(G572/12)),,,ISTEXT('Mortgage 1 Info Calcs'!K$4)),IF(((J572-Q572-'Mortgage 1 Info Calcs'!F$24)*(G572/12))&gt;0,((J572-Q572-'Mortgage 1 Info Calcs'!F$24)*(G572/12)),0),0)</f>
        <v>0</v>
      </c>
      <c r="T572" t="str">
        <f>IF(OR(ISERROR(SUM(R$12:R572)),(ISTEXT(T571)),(T571=(SUM(R$12:R572)))),"",SUM(R$12:R572))</f>
        <v/>
      </c>
      <c r="U572">
        <f>SUM(S$12:S572)</f>
        <v>93290.420445652606</v>
      </c>
      <c r="V572" t="e">
        <f>IF(ISBLANK('Mortgage 1 Info Calcs'!F$28),"",IF((O572+Q572)&gt;0,((O572+Q572)*G572/12)-((O572+Q572)*(('Mortgage 1 Info Calcs'!F$28)-('Mortgage 1 Info Calcs'!F$28*'Mortgage 1 Info Calcs'!G$29))/12),""))</f>
        <v>#VALUE!</v>
      </c>
      <c r="W572" t="e">
        <f>IF(ISTEXT(V572),"",SUM(V$12:V572))</f>
        <v>#VALUE!</v>
      </c>
      <c r="X572" t="str">
        <f>IF(OR(J572=Q572,ISTEXT(Y571),ISTEXT('Mortgage 1 Info Calcs'!$F$17)),"",IF(('Mortgage 1 Info Calcs'!F$18*12)&gt;C571+1,IF(C571='Mortgage 1 Info Calcs'!F$18*12,0,'Mortgage 1 Info Calcs'!F$19+Y572*('Mortgage 1 Info Calcs'!F$17)),'Mortgage 1 Info Calcs'!F$19))</f>
        <v/>
      </c>
      <c r="Y572" t="str">
        <f>IF(OR(ISERROR(J572-R572-M572),IF(ISERROR((J572-R572-M572)=0),"True",(J572-R572-M572)=0),ISTEXT('Mortgage 1 Info Calcs'!$K$4)),"",IF((J572&gt;(L572+M572)),(FV((G572/'Mortgage 1 Variables'!E$43),1,(L572+M572),-J572+Q572+'Mortgage 1 Info Calcs'!F$24,0))+Q572+'Mortgage 1 Info Calcs'!F$24+IF(I572&gt;0,0,-I572),""))</f>
        <v/>
      </c>
      <c r="Z572" s="67" t="e">
        <f>IF((FV(IF(G572=0,'Mortgage 1 Info Calcs'!F$8,G572)/12,1,PMT(IF(G572=0,'Mortgage 1 Info Calcs'!F$8,G572)/12,('Mortgage 1 Info Calcs'!F$9*12)-C571,-Z571,0),-Z571,0))&gt;0,(FV(IF(G572=0,'Mortgage 1 Info Calcs'!F$8,G572)/12,1,PMT(IF(G572=0,'Mortgage 1 Info Calcs'!F$8,G572)/12,('Mortgage 1 Info Calcs'!F$9*12)-C571,-Z571,0),-Z571,0)),0)</f>
        <v>#NUM!</v>
      </c>
      <c r="AA572" s="67" t="e">
        <f>IF(Z572&lt;=0,0,(IPMT(IF(G572=0,'Mortgage 1 Info Calcs'!F$8,G572)/12,1,('Mortgage 1 Info Calcs'!F$9*12)-C571,-Z571,0)))</f>
        <v>#NUM!</v>
      </c>
      <c r="AB572" s="67">
        <f>IF(C572&lt;('Mortgage 1 Info Calcs'!F$9*12),SUM(AA$12:AA572),0)</f>
        <v>0</v>
      </c>
      <c r="AC572" s="14">
        <v>561</v>
      </c>
      <c r="AD572" s="174">
        <f t="shared" si="45"/>
        <v>46.75</v>
      </c>
      <c r="AE572" s="174" t="str">
        <f>IF(Y572="","",IF(J$12+X572='Mortgage 2 Monthly calcs'!J$12+'Mortgage 2 Monthly calcs'!V572,"",IF(J$12+X572&gt;'Mortgage 2 Monthly calcs'!J$12+'Mortgage 2 Monthly calcs'!V572,IF(Y572+X572+'Mortgage 1 Info Calcs'!F$15&gt;'Mortgage 2 Monthly calcs'!W572+'Mortgage 2 Monthly calcs'!V572,"",C572),IF(Y572+X572&lt;'Mortgage 2 Monthly calcs'!W572+'Mortgage 2 Monthly calcs'!V572,"",C572))))</f>
        <v/>
      </c>
      <c r="AG572" s="16"/>
      <c r="AH572" s="16"/>
      <c r="AI572" s="15"/>
    </row>
    <row r="573" spans="2:35" ht="11.25" customHeight="1" x14ac:dyDescent="0.25">
      <c r="B573">
        <f t="shared" si="43"/>
        <v>46.833333333333336</v>
      </c>
      <c r="C573">
        <v>562</v>
      </c>
      <c r="E573" t="str">
        <f t="shared" si="46"/>
        <v/>
      </c>
      <c r="F573" t="str">
        <f>VLOOKUP('Mortgage 1 Variables'!D$17,'Mortgage 1 Variables'!B$8:C$19,2)</f>
        <v>Aug</v>
      </c>
      <c r="G573">
        <f>IF(ISBLANK('Mortgage 1 Monthly Table'!G573),IF(OR(J573=Q573,ISTEXT(Y572),ISTEXT('Mortgage 1 Info Calcs'!$K$4)),0,IF(('Mortgage 1 Info Calcs'!F$7*12)&gt;C572,G572,IF(C572='Mortgage 1 Info Calcs'!F$7*12,'Mortgage 1 Info Calcs'!F$8,G572))),'Mortgage 1 Monthly Table'!G573)</f>
        <v>0</v>
      </c>
      <c r="H573" t="e">
        <f>((PMT(G573/'Mortgage 1 Variables'!E$43,('Mortgage 1 Info Calcs'!F$9*'Mortgage 1 Variables'!E$43)-C572,-J573,0)))</f>
        <v>#VALUE!</v>
      </c>
      <c r="I573">
        <f>IF(OR(ISERROR(((IPMT(G573/'Mortgage 1 Variables'!E$43,1,'Mortgage 1 Info Calcs'!F$9*'Mortgage 1 Variables'!E$43,-J573+Q573+'Mortgage 1 Info Calcs'!F$24,IF('Mortgage 1 Info Calcs'!F$5="Interest Only",-J573+Q573+'Mortgage 1 Info Calcs'!F$24,0))))),(((IPMT(G573/'Mortgage 1 Variables'!E$43,1,'Mortgage 1 Info Calcs'!F$9*'Mortgage 1 Variables'!E$43,-J$12,-J$12)))=0)),0,((IPMT(G573/'Mortgage 1 Variables'!E$43,1,'Mortgage 1 Info Calcs'!F$9*'Mortgage 1 Variables'!E$43,-J573+Q573+'Mortgage 1 Info Calcs'!F$24,IF('Mortgage 1 Info Calcs'!F$5="Interest Only",-J573+Q573+'Mortgage 1 Info Calcs'!F$24,0)))))</f>
        <v>0</v>
      </c>
      <c r="J573" t="str">
        <f>IF(Y572&gt;0,IF(ISTEXT('Mortgage 1 Info Calcs'!K$4),"0",IF(ISTEXT(Y572),Y572,Y572+(IF(ISTEXT(K573),0,K573)))),0)</f>
        <v/>
      </c>
      <c r="K573">
        <f>IF(ISBLANK('Mortgage 1 Monthly Table'!L573),0,'Mortgage 1 Monthly Table'!L573)</f>
        <v>0</v>
      </c>
      <c r="L573" t="e">
        <f>IF(ISBLANK('Mortgage 1 Monthly Table'!N573),IF('Mortgage 1 Info Calcs'!F$13="Calculated",IF('Mortgage 1 Info Calcs'!F$22="Keep Same",IF('Mortgage 1 Info Calcs'!F$5="Interest Only",IF(OR(I573&gt;L572,J573=""),I573,IF(J573&lt;L572,IF(J573&lt;L572,J573+I573,IF(L572+M572&gt;J573,L572+I573,L572)),IF(L572+M572&gt;J573,L572+I573,L572))),IF(H573&gt;L572,H573,IF(J573&gt;L572,IF(L572+M572&gt;J573,L572+I573,L572),J573+S573))),IF('Mortgage 1 Info Calcs'!F$5="Interest Only",'Mortgage 1 Monthly Calcs'!I573,'Mortgage 1 Monthly Calcs'!H573)),'Mortgage 1 Monthly Calcs'!L572),'Mortgage 1 Monthly Table'!N573)</f>
        <v>#VALUE!</v>
      </c>
      <c r="M573" t="str">
        <f>IF(ISBLANK('Mortgage 1 Monthly Table'!P573),IF(N572&gt;J573,IF(J573&gt;L572,J573-L572,0),IF(OR(OR(Y572&lt;0,ISTEXT(Y572)),ISTEXT('Mortgage 1 Info Calcs'!$K$4)),"",'Mortgage 1 Info Calcs'!F$21)),'Mortgage 1 Monthly Table'!P573)</f>
        <v/>
      </c>
      <c r="N573" t="str">
        <f t="shared" si="44"/>
        <v/>
      </c>
      <c r="O573" t="str">
        <f>IF(OR(OR(Y572&lt;0,ISTEXT(Y572)),ISTEXT('Mortgage 1 Info Calcs'!$K$4)),"",(O572+M573))</f>
        <v/>
      </c>
      <c r="P573">
        <f>IF(ISBLANK('Mortgage 1 Monthly Table'!T573),IF(ISTEXT(J573),0,IF(OR(Y572&lt;Q572,AND(Y572&lt;0,NOT(ISTEXT(Y572))),ISTEXT('Mortgage 1 Info Calcs'!$K$4)),IF(-Y572&gt;P572,-Y572,Y572-Q572),IF(J573="",0,'Mortgage 1 Info Calcs'!F$26))),'Mortgage 1 Monthly Table'!T573)</f>
        <v>0</v>
      </c>
      <c r="Q573" t="str">
        <f>IF(OR(OR(Y572&lt;0,ISTEXT(Y572)),ISTEXT('Mortgage 1 Info Calcs'!$K$4)),"",IF(O573&lt;0,Q572,(Q572+P573)))</f>
        <v/>
      </c>
      <c r="R573" t="str">
        <f>IF(OR(ISERROR(L573-S573),ISTEXT('Mortgage 1 Info Calcs'!$K$4)),"",L573-S573+M573)</f>
        <v/>
      </c>
      <c r="S573">
        <f>IF(OR(IF(ISERROR(ROUND((J573-Q573-'Mortgage 1 Info Calcs'!F$24)*(G573/12),2)),0,(J573-O573-Q573-'Mortgage 1 Info Calcs'!F$24)*(G573/12)),,,ISTEXT('Mortgage 1 Info Calcs'!K$4)),IF(((J573-Q573-'Mortgage 1 Info Calcs'!F$24)*(G573/12))&gt;0,((J573-Q573-'Mortgage 1 Info Calcs'!F$24)*(G573/12)),0),0)</f>
        <v>0</v>
      </c>
      <c r="T573" t="str">
        <f>IF(OR(ISERROR(SUM(R$12:R573)),(ISTEXT(T572)),(T572=(SUM(R$12:R573)))),"",SUM(R$12:R573))</f>
        <v/>
      </c>
      <c r="U573">
        <f>SUM(S$12:S573)</f>
        <v>93290.420445652606</v>
      </c>
      <c r="V573" t="e">
        <f>IF(ISBLANK('Mortgage 1 Info Calcs'!F$28),"",IF((O573+Q573)&gt;0,((O573+Q573)*G573/12)-((O573+Q573)*(('Mortgage 1 Info Calcs'!F$28)-('Mortgage 1 Info Calcs'!F$28*'Mortgage 1 Info Calcs'!G$29))/12),""))</f>
        <v>#VALUE!</v>
      </c>
      <c r="W573" t="e">
        <f>IF(ISTEXT(V573),"",SUM(V$12:V573))</f>
        <v>#VALUE!</v>
      </c>
      <c r="X573" t="str">
        <f>IF(OR(J573=Q573,ISTEXT(Y572),ISTEXT('Mortgage 1 Info Calcs'!$F$17)),"",IF(('Mortgage 1 Info Calcs'!F$18*12)&gt;C572+1,IF(C572='Mortgage 1 Info Calcs'!F$18*12,0,'Mortgage 1 Info Calcs'!F$19+Y573*('Mortgage 1 Info Calcs'!F$17)),'Mortgage 1 Info Calcs'!F$19))</f>
        <v/>
      </c>
      <c r="Y573" t="str">
        <f>IF(OR(ISERROR(J573-R573-M573),IF(ISERROR((J573-R573-M573)=0),"True",(J573-R573-M573)=0),ISTEXT('Mortgage 1 Info Calcs'!$K$4)),"",IF((J573&gt;(L573+M573)),(FV((G573/'Mortgage 1 Variables'!E$43),1,(L573+M573),-J573+Q573+'Mortgage 1 Info Calcs'!F$24,0))+Q573+'Mortgage 1 Info Calcs'!F$24+IF(I573&gt;0,0,-I573),""))</f>
        <v/>
      </c>
      <c r="Z573" s="67" t="e">
        <f>IF((FV(IF(G573=0,'Mortgage 1 Info Calcs'!F$8,G573)/12,1,PMT(IF(G573=0,'Mortgage 1 Info Calcs'!F$8,G573)/12,('Mortgage 1 Info Calcs'!F$9*12)-C572,-Z572,0),-Z572,0))&gt;0,(FV(IF(G573=0,'Mortgage 1 Info Calcs'!F$8,G573)/12,1,PMT(IF(G573=0,'Mortgage 1 Info Calcs'!F$8,G573)/12,('Mortgage 1 Info Calcs'!F$9*12)-C572,-Z572,0),-Z572,0)),0)</f>
        <v>#NUM!</v>
      </c>
      <c r="AA573" s="67" t="e">
        <f>IF(Z573&lt;=0,0,(IPMT(IF(G573=0,'Mortgage 1 Info Calcs'!F$8,G573)/12,1,('Mortgage 1 Info Calcs'!F$9*12)-C572,-Z572,0)))</f>
        <v>#NUM!</v>
      </c>
      <c r="AB573" s="67">
        <f>IF(C573&lt;('Mortgage 1 Info Calcs'!F$9*12),SUM(AA$12:AA573),0)</f>
        <v>0</v>
      </c>
      <c r="AC573" s="14">
        <v>562</v>
      </c>
      <c r="AD573" s="174">
        <f t="shared" si="45"/>
        <v>46.833333333333336</v>
      </c>
      <c r="AE573" s="174" t="str">
        <f>IF(Y573="","",IF(J$12+X573='Mortgage 2 Monthly calcs'!J$12+'Mortgage 2 Monthly calcs'!V573,"",IF(J$12+X573&gt;'Mortgage 2 Monthly calcs'!J$12+'Mortgage 2 Monthly calcs'!V573,IF(Y573+X573+'Mortgage 1 Info Calcs'!F$15&gt;'Mortgage 2 Monthly calcs'!W573+'Mortgage 2 Monthly calcs'!V573,"",C573),IF(Y573+X573&lt;'Mortgage 2 Monthly calcs'!W573+'Mortgage 2 Monthly calcs'!V573,"",C573))))</f>
        <v/>
      </c>
      <c r="AG573" s="16"/>
      <c r="AH573" s="16"/>
      <c r="AI573" s="15"/>
    </row>
    <row r="574" spans="2:35" ht="11.25" customHeight="1" x14ac:dyDescent="0.25">
      <c r="B574">
        <f t="shared" si="43"/>
        <v>46.916666666666664</v>
      </c>
      <c r="C574">
        <v>563</v>
      </c>
      <c r="E574" t="str">
        <f t="shared" si="46"/>
        <v/>
      </c>
      <c r="F574" t="str">
        <f>VLOOKUP('Mortgage 1 Variables'!D$18,'Mortgage 1 Variables'!B$8:C$19,2)</f>
        <v>Sep</v>
      </c>
      <c r="G574">
        <f>IF(ISBLANK('Mortgage 1 Monthly Table'!G574),IF(OR(J574=Q574,ISTEXT(Y573),ISTEXT('Mortgage 1 Info Calcs'!$K$4)),0,IF(('Mortgage 1 Info Calcs'!F$7*12)&gt;C573,G573,IF(C573='Mortgage 1 Info Calcs'!F$7*12,'Mortgage 1 Info Calcs'!F$8,G573))),'Mortgage 1 Monthly Table'!G574)</f>
        <v>0</v>
      </c>
      <c r="H574" t="e">
        <f>((PMT(G574/'Mortgage 1 Variables'!E$43,('Mortgage 1 Info Calcs'!F$9*'Mortgage 1 Variables'!E$43)-C573,-J574,0)))</f>
        <v>#VALUE!</v>
      </c>
      <c r="I574">
        <f>IF(OR(ISERROR(((IPMT(G574/'Mortgage 1 Variables'!E$43,1,'Mortgage 1 Info Calcs'!F$9*'Mortgage 1 Variables'!E$43,-J574+Q574+'Mortgage 1 Info Calcs'!F$24,IF('Mortgage 1 Info Calcs'!F$5="Interest Only",-J574+Q574+'Mortgage 1 Info Calcs'!F$24,0))))),(((IPMT(G574/'Mortgage 1 Variables'!E$43,1,'Mortgage 1 Info Calcs'!F$9*'Mortgage 1 Variables'!E$43,-J$12,-J$12)))=0)),0,((IPMT(G574/'Mortgage 1 Variables'!E$43,1,'Mortgage 1 Info Calcs'!F$9*'Mortgage 1 Variables'!E$43,-J574+Q574+'Mortgage 1 Info Calcs'!F$24,IF('Mortgage 1 Info Calcs'!F$5="Interest Only",-J574+Q574+'Mortgage 1 Info Calcs'!F$24,0)))))</f>
        <v>0</v>
      </c>
      <c r="J574" t="str">
        <f>IF(Y573&gt;0,IF(ISTEXT('Mortgage 1 Info Calcs'!K$4),"0",IF(ISTEXT(Y573),Y573,Y573+(IF(ISTEXT(K574),0,K574)))),0)</f>
        <v/>
      </c>
      <c r="K574">
        <f>IF(ISBLANK('Mortgage 1 Monthly Table'!L574),0,'Mortgage 1 Monthly Table'!L574)</f>
        <v>0</v>
      </c>
      <c r="L574" t="e">
        <f>IF(ISBLANK('Mortgage 1 Monthly Table'!N574),IF('Mortgage 1 Info Calcs'!F$13="Calculated",IF('Mortgage 1 Info Calcs'!F$22="Keep Same",IF('Mortgage 1 Info Calcs'!F$5="Interest Only",IF(OR(I574&gt;L573,J574=""),I574,IF(J574&lt;L573,IF(J574&lt;L573,J574+I574,IF(L573+M573&gt;J574,L573+I574,L573)),IF(L573+M573&gt;J574,L573+I574,L573))),IF(H574&gt;L573,H574,IF(J574&gt;L573,IF(L573+M573&gt;J574,L573+I574,L573),J574+S574))),IF('Mortgage 1 Info Calcs'!F$5="Interest Only",'Mortgage 1 Monthly Calcs'!I574,'Mortgage 1 Monthly Calcs'!H574)),'Mortgage 1 Monthly Calcs'!L573),'Mortgage 1 Monthly Table'!N574)</f>
        <v>#VALUE!</v>
      </c>
      <c r="M574" t="str">
        <f>IF(ISBLANK('Mortgage 1 Monthly Table'!P574),IF(N573&gt;J574,IF(J574&gt;L573,J574-L573,0),IF(OR(OR(Y573&lt;0,ISTEXT(Y573)),ISTEXT('Mortgage 1 Info Calcs'!$K$4)),"",'Mortgage 1 Info Calcs'!F$21)),'Mortgage 1 Monthly Table'!P574)</f>
        <v/>
      </c>
      <c r="N574" t="str">
        <f t="shared" si="44"/>
        <v/>
      </c>
      <c r="O574" t="str">
        <f>IF(OR(OR(Y573&lt;0,ISTEXT(Y573)),ISTEXT('Mortgage 1 Info Calcs'!$K$4)),"",(O573+M574))</f>
        <v/>
      </c>
      <c r="P574">
        <f>IF(ISBLANK('Mortgage 1 Monthly Table'!T574),IF(ISTEXT(J574),0,IF(OR(Y573&lt;Q573,AND(Y573&lt;0,NOT(ISTEXT(Y573))),ISTEXT('Mortgage 1 Info Calcs'!$K$4)),IF(-Y573&gt;P573,-Y573,Y573-Q573),IF(J574="",0,'Mortgage 1 Info Calcs'!F$26))),'Mortgage 1 Monthly Table'!T574)</f>
        <v>0</v>
      </c>
      <c r="Q574" t="str">
        <f>IF(OR(OR(Y573&lt;0,ISTEXT(Y573)),ISTEXT('Mortgage 1 Info Calcs'!$K$4)),"",IF(O574&lt;0,Q573,(Q573+P574)))</f>
        <v/>
      </c>
      <c r="R574" t="str">
        <f>IF(OR(ISERROR(L574-S574),ISTEXT('Mortgage 1 Info Calcs'!$K$4)),"",L574-S574+M574)</f>
        <v/>
      </c>
      <c r="S574">
        <f>IF(OR(IF(ISERROR(ROUND((J574-Q574-'Mortgage 1 Info Calcs'!F$24)*(G574/12),2)),0,(J574-O574-Q574-'Mortgage 1 Info Calcs'!F$24)*(G574/12)),,,ISTEXT('Mortgage 1 Info Calcs'!K$4)),IF(((J574-Q574-'Mortgage 1 Info Calcs'!F$24)*(G574/12))&gt;0,((J574-Q574-'Mortgage 1 Info Calcs'!F$24)*(G574/12)),0),0)</f>
        <v>0</v>
      </c>
      <c r="T574" t="str">
        <f>IF(OR(ISERROR(SUM(R$12:R574)),(ISTEXT(T573)),(T573=(SUM(R$12:R574)))),"",SUM(R$12:R574))</f>
        <v/>
      </c>
      <c r="U574">
        <f>SUM(S$12:S574)</f>
        <v>93290.420445652606</v>
      </c>
      <c r="V574" t="e">
        <f>IF(ISBLANK('Mortgage 1 Info Calcs'!F$28),"",IF((O574+Q574)&gt;0,((O574+Q574)*G574/12)-((O574+Q574)*(('Mortgage 1 Info Calcs'!F$28)-('Mortgage 1 Info Calcs'!F$28*'Mortgage 1 Info Calcs'!G$29))/12),""))</f>
        <v>#VALUE!</v>
      </c>
      <c r="W574" t="e">
        <f>IF(ISTEXT(V574),"",SUM(V$12:V574))</f>
        <v>#VALUE!</v>
      </c>
      <c r="X574" t="str">
        <f>IF(OR(J574=Q574,ISTEXT(Y573),ISTEXT('Mortgage 1 Info Calcs'!$F$17)),"",IF(('Mortgage 1 Info Calcs'!F$18*12)&gt;C573+1,IF(C573='Mortgage 1 Info Calcs'!F$18*12,0,'Mortgage 1 Info Calcs'!F$19+Y574*('Mortgage 1 Info Calcs'!F$17)),'Mortgage 1 Info Calcs'!F$19))</f>
        <v/>
      </c>
      <c r="Y574" t="str">
        <f>IF(OR(ISERROR(J574-R574-M574),IF(ISERROR((J574-R574-M574)=0),"True",(J574-R574-M574)=0),ISTEXT('Mortgage 1 Info Calcs'!$K$4)),"",IF((J574&gt;(L574+M574)),(FV((G574/'Mortgage 1 Variables'!E$43),1,(L574+M574),-J574+Q574+'Mortgage 1 Info Calcs'!F$24,0))+Q574+'Mortgage 1 Info Calcs'!F$24+IF(I574&gt;0,0,-I574),""))</f>
        <v/>
      </c>
      <c r="Z574" s="67" t="e">
        <f>IF((FV(IF(G574=0,'Mortgage 1 Info Calcs'!F$8,G574)/12,1,PMT(IF(G574=0,'Mortgage 1 Info Calcs'!F$8,G574)/12,('Mortgage 1 Info Calcs'!F$9*12)-C573,-Z573,0),-Z573,0))&gt;0,(FV(IF(G574=0,'Mortgage 1 Info Calcs'!F$8,G574)/12,1,PMT(IF(G574=0,'Mortgage 1 Info Calcs'!F$8,G574)/12,('Mortgage 1 Info Calcs'!F$9*12)-C573,-Z573,0),-Z573,0)),0)</f>
        <v>#NUM!</v>
      </c>
      <c r="AA574" s="67" t="e">
        <f>IF(Z574&lt;=0,0,(IPMT(IF(G574=0,'Mortgage 1 Info Calcs'!F$8,G574)/12,1,('Mortgage 1 Info Calcs'!F$9*12)-C573,-Z573,0)))</f>
        <v>#NUM!</v>
      </c>
      <c r="AB574" s="67">
        <f>IF(C574&lt;('Mortgage 1 Info Calcs'!F$9*12),SUM(AA$12:AA574),0)</f>
        <v>0</v>
      </c>
      <c r="AC574" s="14">
        <v>563</v>
      </c>
      <c r="AD574" s="174">
        <f t="shared" si="45"/>
        <v>46.916666666666664</v>
      </c>
      <c r="AE574" s="174" t="str">
        <f>IF(Y574="","",IF(J$12+X574='Mortgage 2 Monthly calcs'!J$12+'Mortgage 2 Monthly calcs'!V574,"",IF(J$12+X574&gt;'Mortgage 2 Monthly calcs'!J$12+'Mortgage 2 Monthly calcs'!V574,IF(Y574+X574+'Mortgage 1 Info Calcs'!F$15&gt;'Mortgage 2 Monthly calcs'!W574+'Mortgage 2 Monthly calcs'!V574,"",C574),IF(Y574+X574&lt;'Mortgage 2 Monthly calcs'!W574+'Mortgage 2 Monthly calcs'!V574,"",C574))))</f>
        <v/>
      </c>
      <c r="AG574" s="16"/>
      <c r="AH574" s="16"/>
      <c r="AI574" s="15"/>
    </row>
    <row r="575" spans="2:35" ht="11.25" customHeight="1" x14ac:dyDescent="0.25">
      <c r="B575">
        <f t="shared" si="43"/>
        <v>47</v>
      </c>
      <c r="C575">
        <v>564</v>
      </c>
      <c r="D575">
        <f>D563+1</f>
        <v>47</v>
      </c>
      <c r="E575" t="str">
        <f t="shared" si="46"/>
        <v/>
      </c>
      <c r="F575" t="str">
        <f>VLOOKUP('Mortgage 1 Variables'!D$19,'Mortgage 1 Variables'!B$8:C$19,2)</f>
        <v>Oct</v>
      </c>
      <c r="G575">
        <f>IF(ISBLANK('Mortgage 1 Monthly Table'!G575),IF(OR(J575=Q575,ISTEXT(Y574),ISTEXT('Mortgage 1 Info Calcs'!$K$4)),0,IF(('Mortgage 1 Info Calcs'!F$7*12)&gt;C574,G574,IF(C574='Mortgage 1 Info Calcs'!F$7*12,'Mortgage 1 Info Calcs'!F$8,G574))),'Mortgage 1 Monthly Table'!G575)</f>
        <v>0</v>
      </c>
      <c r="H575" t="e">
        <f>((PMT(G575/'Mortgage 1 Variables'!E$43,('Mortgage 1 Info Calcs'!F$9*'Mortgage 1 Variables'!E$43)-C574,-J575,0)))</f>
        <v>#VALUE!</v>
      </c>
      <c r="I575">
        <f>IF(OR(ISERROR(((IPMT(G575/'Mortgage 1 Variables'!E$43,1,'Mortgage 1 Info Calcs'!F$9*'Mortgage 1 Variables'!E$43,-J575+Q575+'Mortgage 1 Info Calcs'!F$24,IF('Mortgage 1 Info Calcs'!F$5="Interest Only",-J575+Q575+'Mortgage 1 Info Calcs'!F$24,0))))),(((IPMT(G575/'Mortgage 1 Variables'!E$43,1,'Mortgage 1 Info Calcs'!F$9*'Mortgage 1 Variables'!E$43,-J$12,-J$12)))=0)),0,((IPMT(G575/'Mortgage 1 Variables'!E$43,1,'Mortgage 1 Info Calcs'!F$9*'Mortgage 1 Variables'!E$43,-J575+Q575+'Mortgage 1 Info Calcs'!F$24,IF('Mortgage 1 Info Calcs'!F$5="Interest Only",-J575+Q575+'Mortgage 1 Info Calcs'!F$24,0)))))</f>
        <v>0</v>
      </c>
      <c r="J575" t="str">
        <f>IF(Y574&gt;0,IF(ISTEXT('Mortgage 1 Info Calcs'!K$4),"0",IF(ISTEXT(Y574),Y574,Y574+(IF(ISTEXT(K575),0,K575)))),0)</f>
        <v/>
      </c>
      <c r="K575">
        <f>IF(ISBLANK('Mortgage 1 Monthly Table'!L575),0,'Mortgage 1 Monthly Table'!L575)</f>
        <v>0</v>
      </c>
      <c r="L575" t="e">
        <f>IF(ISBLANK('Mortgage 1 Monthly Table'!N575),IF('Mortgage 1 Info Calcs'!F$13="Calculated",IF('Mortgage 1 Info Calcs'!F$22="Keep Same",IF('Mortgage 1 Info Calcs'!F$5="Interest Only",IF(OR(I575&gt;L574,J575=""),I575,IF(J575&lt;L574,IF(J575&lt;L574,J575+I575,IF(L574+M574&gt;J575,L574+I575,L574)),IF(L574+M574&gt;J575,L574+I575,L574))),IF(H575&gt;L574,H575,IF(J575&gt;L574,IF(L574+M574&gt;J575,L574+I575,L574),J575+S575))),IF('Mortgage 1 Info Calcs'!F$5="Interest Only",'Mortgage 1 Monthly Calcs'!I575,'Mortgage 1 Monthly Calcs'!H575)),'Mortgage 1 Monthly Calcs'!L574),'Mortgage 1 Monthly Table'!N575)</f>
        <v>#VALUE!</v>
      </c>
      <c r="M575" t="str">
        <f>IF(ISBLANK('Mortgage 1 Monthly Table'!P575),IF(N574&gt;J575,IF(J575&gt;L574,J575-L574,0),IF(OR(OR(Y574&lt;0,ISTEXT(Y574)),ISTEXT('Mortgage 1 Info Calcs'!$K$4)),"",'Mortgage 1 Info Calcs'!F$21)),'Mortgage 1 Monthly Table'!P575)</f>
        <v/>
      </c>
      <c r="N575" t="str">
        <f t="shared" si="44"/>
        <v/>
      </c>
      <c r="O575" t="str">
        <f>IF(OR(OR(Y574&lt;0,ISTEXT(Y574)),ISTEXT('Mortgage 1 Info Calcs'!$K$4)),"",(O574+M575))</f>
        <v/>
      </c>
      <c r="P575">
        <f>IF(ISBLANK('Mortgage 1 Monthly Table'!T575),IF(ISTEXT(J575),0,IF(OR(Y574&lt;Q574,AND(Y574&lt;0,NOT(ISTEXT(Y574))),ISTEXT('Mortgage 1 Info Calcs'!$K$4)),IF(-Y574&gt;P574,-Y574,Y574-Q574),IF(J575="",0,'Mortgage 1 Info Calcs'!F$26))),'Mortgage 1 Monthly Table'!T575)</f>
        <v>0</v>
      </c>
      <c r="Q575" t="str">
        <f>IF(OR(OR(Y574&lt;0,ISTEXT(Y574)),ISTEXT('Mortgage 1 Info Calcs'!$K$4)),"",IF(O575&lt;0,Q574,(Q574+P575)))</f>
        <v/>
      </c>
      <c r="R575" t="str">
        <f>IF(OR(ISERROR(L575-S575),ISTEXT('Mortgage 1 Info Calcs'!$K$4)),"",L575-S575+M575)</f>
        <v/>
      </c>
      <c r="S575">
        <f>IF(OR(IF(ISERROR(ROUND((J575-Q575-'Mortgage 1 Info Calcs'!F$24)*(G575/12),2)),0,(J575-O575-Q575-'Mortgage 1 Info Calcs'!F$24)*(G575/12)),,,ISTEXT('Mortgage 1 Info Calcs'!K$4)),IF(((J575-Q575-'Mortgage 1 Info Calcs'!F$24)*(G575/12))&gt;0,((J575-Q575-'Mortgage 1 Info Calcs'!F$24)*(G575/12)),0),0)</f>
        <v>0</v>
      </c>
      <c r="T575" t="str">
        <f>IF(OR(ISERROR(SUM(R$12:R575)),(ISTEXT(T574)),(T574=(SUM(R$12:R575)))),"",SUM(R$12:R575))</f>
        <v/>
      </c>
      <c r="U575">
        <f>SUM(S$12:S575)</f>
        <v>93290.420445652606</v>
      </c>
      <c r="V575" t="e">
        <f>IF(ISBLANK('Mortgage 1 Info Calcs'!F$28),"",IF((O575+Q575)&gt;0,((O575+Q575)*G575/12)-((O575+Q575)*(('Mortgage 1 Info Calcs'!F$28)-('Mortgage 1 Info Calcs'!F$28*'Mortgage 1 Info Calcs'!G$29))/12),""))</f>
        <v>#VALUE!</v>
      </c>
      <c r="W575" t="e">
        <f>IF(ISTEXT(V575),"",SUM(V$12:V575))</f>
        <v>#VALUE!</v>
      </c>
      <c r="X575" t="str">
        <f>IF(OR(J575=Q575,ISTEXT(Y574),ISTEXT('Mortgage 1 Info Calcs'!$F$17)),"",IF(('Mortgage 1 Info Calcs'!F$18*12)&gt;C574+1,IF(C574='Mortgage 1 Info Calcs'!F$18*12,0,'Mortgage 1 Info Calcs'!F$19+Y575*('Mortgage 1 Info Calcs'!F$17)),'Mortgage 1 Info Calcs'!F$19))</f>
        <v/>
      </c>
      <c r="Y575" t="str">
        <f>IF(OR(ISERROR(J575-R575-M575),IF(ISERROR((J575-R575-M575)=0),"True",(J575-R575-M575)=0),ISTEXT('Mortgage 1 Info Calcs'!$K$4)),"",IF((J575&gt;(L575+M575)),(FV((G575/'Mortgage 1 Variables'!E$43),1,(L575+M575),-J575+Q575+'Mortgage 1 Info Calcs'!F$24,0))+Q575+'Mortgage 1 Info Calcs'!F$24+IF(I575&gt;0,0,-I575),""))</f>
        <v/>
      </c>
      <c r="Z575" s="67" t="e">
        <f>IF((FV(IF(G575=0,'Mortgage 1 Info Calcs'!F$8,G575)/12,1,PMT(IF(G575=0,'Mortgage 1 Info Calcs'!F$8,G575)/12,('Mortgage 1 Info Calcs'!F$9*12)-C574,-Z574,0),-Z574,0))&gt;0,(FV(IF(G575=0,'Mortgage 1 Info Calcs'!F$8,G575)/12,1,PMT(IF(G575=0,'Mortgage 1 Info Calcs'!F$8,G575)/12,('Mortgage 1 Info Calcs'!F$9*12)-C574,-Z574,0),-Z574,0)),0)</f>
        <v>#NUM!</v>
      </c>
      <c r="AA575" s="67" t="e">
        <f>IF(Z575&lt;=0,0,(IPMT(IF(G575=0,'Mortgage 1 Info Calcs'!F$8,G575)/12,1,('Mortgage 1 Info Calcs'!F$9*12)-C574,-Z574,0)))</f>
        <v>#NUM!</v>
      </c>
      <c r="AB575" s="67">
        <f>IF(C575&lt;('Mortgage 1 Info Calcs'!F$9*12),SUM(AA$12:AA575),0)</f>
        <v>0</v>
      </c>
      <c r="AC575" s="14">
        <v>564</v>
      </c>
      <c r="AD575" s="174">
        <f t="shared" si="45"/>
        <v>47</v>
      </c>
      <c r="AE575" s="174" t="str">
        <f>IF(Y575="","",IF(J$12+X575='Mortgage 2 Monthly calcs'!J$12+'Mortgage 2 Monthly calcs'!V575,"",IF(J$12+X575&gt;'Mortgage 2 Monthly calcs'!J$12+'Mortgage 2 Monthly calcs'!V575,IF(Y575+X575+'Mortgage 1 Info Calcs'!F$15&gt;'Mortgage 2 Monthly calcs'!W575+'Mortgage 2 Monthly calcs'!V575,"",C575),IF(Y575+X575&lt;'Mortgage 2 Monthly calcs'!W575+'Mortgage 2 Monthly calcs'!V575,"",C575))))</f>
        <v/>
      </c>
      <c r="AG575" s="16"/>
      <c r="AH575" s="16"/>
      <c r="AI575" s="15"/>
    </row>
    <row r="576" spans="2:35" ht="11.25" customHeight="1" x14ac:dyDescent="0.25">
      <c r="B576">
        <f t="shared" si="43"/>
        <v>47.083333333333336</v>
      </c>
      <c r="C576">
        <v>565</v>
      </c>
      <c r="E576" t="str">
        <f t="shared" si="46"/>
        <v/>
      </c>
      <c r="F576" t="str">
        <f>VLOOKUP('Mortgage 1 Variables'!D$8,'Mortgage 1 Variables'!B$8:C$19,2)</f>
        <v>Nov</v>
      </c>
      <c r="G576">
        <f>IF(ISBLANK('Mortgage 1 Monthly Table'!G576),IF(OR(J576=Q576,ISTEXT(Y575),ISTEXT('Mortgage 1 Info Calcs'!$K$4)),0,IF(('Mortgage 1 Info Calcs'!F$7*12)&gt;C575,G575,IF(C575='Mortgage 1 Info Calcs'!F$7*12,'Mortgage 1 Info Calcs'!F$8,G575))),'Mortgage 1 Monthly Table'!G576)</f>
        <v>0</v>
      </c>
      <c r="H576" t="e">
        <f>((PMT(G576/'Mortgage 1 Variables'!E$43,('Mortgage 1 Info Calcs'!F$9*'Mortgage 1 Variables'!E$43)-C575,-J576,0)))</f>
        <v>#VALUE!</v>
      </c>
      <c r="I576">
        <f>IF(OR(ISERROR(((IPMT(G576/'Mortgage 1 Variables'!E$43,1,'Mortgage 1 Info Calcs'!F$9*'Mortgage 1 Variables'!E$43,-J576+Q576+'Mortgage 1 Info Calcs'!F$24,IF('Mortgage 1 Info Calcs'!F$5="Interest Only",-J576+Q576+'Mortgage 1 Info Calcs'!F$24,0))))),(((IPMT(G576/'Mortgage 1 Variables'!E$43,1,'Mortgage 1 Info Calcs'!F$9*'Mortgage 1 Variables'!E$43,-J$12,-J$12)))=0)),0,((IPMT(G576/'Mortgage 1 Variables'!E$43,1,'Mortgage 1 Info Calcs'!F$9*'Mortgage 1 Variables'!E$43,-J576+Q576+'Mortgage 1 Info Calcs'!F$24,IF('Mortgage 1 Info Calcs'!F$5="Interest Only",-J576+Q576+'Mortgage 1 Info Calcs'!F$24,0)))))</f>
        <v>0</v>
      </c>
      <c r="J576" t="str">
        <f>IF(Y575&gt;0,IF(ISTEXT('Mortgage 1 Info Calcs'!K$4),"0",IF(ISTEXT(Y575),Y575,Y575+(IF(ISTEXT(K576),0,K576)))),0)</f>
        <v/>
      </c>
      <c r="K576">
        <f>IF(ISBLANK('Mortgage 1 Monthly Table'!L576),0,'Mortgage 1 Monthly Table'!L576)</f>
        <v>0</v>
      </c>
      <c r="L576" t="e">
        <f>IF(ISBLANK('Mortgage 1 Monthly Table'!N576),IF('Mortgage 1 Info Calcs'!F$13="Calculated",IF('Mortgage 1 Info Calcs'!F$22="Keep Same",IF('Mortgage 1 Info Calcs'!F$5="Interest Only",IF(OR(I576&gt;L575,J576=""),I576,IF(J576&lt;L575,IF(J576&lt;L575,J576+I576,IF(L575+M575&gt;J576,L575+I576,L575)),IF(L575+M575&gt;J576,L575+I576,L575))),IF(H576&gt;L575,H576,IF(J576&gt;L575,IF(L575+M575&gt;J576,L575+I576,L575),J576+S576))),IF('Mortgage 1 Info Calcs'!F$5="Interest Only",'Mortgage 1 Monthly Calcs'!I576,'Mortgage 1 Monthly Calcs'!H576)),'Mortgage 1 Monthly Calcs'!L575),'Mortgage 1 Monthly Table'!N576)</f>
        <v>#VALUE!</v>
      </c>
      <c r="M576" t="str">
        <f>IF(ISBLANK('Mortgage 1 Monthly Table'!P576),IF(N575&gt;J576,IF(J576&gt;L575,J576-L575,0),IF(OR(OR(Y575&lt;0,ISTEXT(Y575)),ISTEXT('Mortgage 1 Info Calcs'!$K$4)),"",'Mortgage 1 Info Calcs'!F$21)),'Mortgage 1 Monthly Table'!P576)</f>
        <v/>
      </c>
      <c r="N576" t="str">
        <f t="shared" si="44"/>
        <v/>
      </c>
      <c r="O576" t="str">
        <f>IF(OR(OR(Y575&lt;0,ISTEXT(Y575)),ISTEXT('Mortgage 1 Info Calcs'!$K$4)),"",(O575+M576))</f>
        <v/>
      </c>
      <c r="P576">
        <f>IF(ISBLANK('Mortgage 1 Monthly Table'!T576),IF(ISTEXT(J576),0,IF(OR(Y575&lt;Q575,AND(Y575&lt;0,NOT(ISTEXT(Y575))),ISTEXT('Mortgage 1 Info Calcs'!$K$4)),IF(-Y575&gt;P575,-Y575,Y575-Q575),IF(J576="",0,'Mortgage 1 Info Calcs'!F$26))),'Mortgage 1 Monthly Table'!T576)</f>
        <v>0</v>
      </c>
      <c r="Q576" t="str">
        <f>IF(OR(OR(Y575&lt;0,ISTEXT(Y575)),ISTEXT('Mortgage 1 Info Calcs'!$K$4)),"",IF(O576&lt;0,Q575,(Q575+P576)))</f>
        <v/>
      </c>
      <c r="R576" t="str">
        <f>IF(OR(ISERROR(L576-S576),ISTEXT('Mortgage 1 Info Calcs'!$K$4)),"",L576-S576+M576)</f>
        <v/>
      </c>
      <c r="S576">
        <f>IF(OR(IF(ISERROR(ROUND((J576-Q576-'Mortgage 1 Info Calcs'!F$24)*(G576/12),2)),0,(J576-O576-Q576-'Mortgage 1 Info Calcs'!F$24)*(G576/12)),,,ISTEXT('Mortgage 1 Info Calcs'!K$4)),IF(((J576-Q576-'Mortgage 1 Info Calcs'!F$24)*(G576/12))&gt;0,((J576-Q576-'Mortgage 1 Info Calcs'!F$24)*(G576/12)),0),0)</f>
        <v>0</v>
      </c>
      <c r="T576" t="str">
        <f>IF(OR(ISERROR(SUM(R$12:R576)),(ISTEXT(T575)),(T575=(SUM(R$12:R576)))),"",SUM(R$12:R576))</f>
        <v/>
      </c>
      <c r="U576">
        <f>SUM(S$12:S576)</f>
        <v>93290.420445652606</v>
      </c>
      <c r="V576" t="e">
        <f>IF(ISBLANK('Mortgage 1 Info Calcs'!F$28),"",IF((O576+Q576)&gt;0,((O576+Q576)*G576/12)-((O576+Q576)*(('Mortgage 1 Info Calcs'!F$28)-('Mortgage 1 Info Calcs'!F$28*'Mortgage 1 Info Calcs'!G$29))/12),""))</f>
        <v>#VALUE!</v>
      </c>
      <c r="W576" t="e">
        <f>IF(ISTEXT(V576),"",SUM(V$12:V576))</f>
        <v>#VALUE!</v>
      </c>
      <c r="X576" t="str">
        <f>IF(OR(J576=Q576,ISTEXT(Y575),ISTEXT('Mortgage 1 Info Calcs'!$F$17)),"",IF(('Mortgage 1 Info Calcs'!F$18*12)&gt;C575+1,IF(C575='Mortgage 1 Info Calcs'!F$18*12,0,'Mortgage 1 Info Calcs'!F$19+Y576*('Mortgage 1 Info Calcs'!F$17)),'Mortgage 1 Info Calcs'!F$19))</f>
        <v/>
      </c>
      <c r="Y576" t="str">
        <f>IF(OR(ISERROR(J576-R576-M576),IF(ISERROR((J576-R576-M576)=0),"True",(J576-R576-M576)=0),ISTEXT('Mortgage 1 Info Calcs'!$K$4)),"",IF((J576&gt;(L576+M576)),(FV((G576/'Mortgage 1 Variables'!E$43),1,(L576+M576),-J576+Q576+'Mortgage 1 Info Calcs'!F$24,0))+Q576+'Mortgage 1 Info Calcs'!F$24+IF(I576&gt;0,0,-I576),""))</f>
        <v/>
      </c>
      <c r="Z576" s="67" t="e">
        <f>IF((FV(IF(G576=0,'Mortgage 1 Info Calcs'!F$8,G576)/12,1,PMT(IF(G576=0,'Mortgage 1 Info Calcs'!F$8,G576)/12,('Mortgage 1 Info Calcs'!F$9*12)-C575,-Z575,0),-Z575,0))&gt;0,(FV(IF(G576=0,'Mortgage 1 Info Calcs'!F$8,G576)/12,1,PMT(IF(G576=0,'Mortgage 1 Info Calcs'!F$8,G576)/12,('Mortgage 1 Info Calcs'!F$9*12)-C575,-Z575,0),-Z575,0)),0)</f>
        <v>#NUM!</v>
      </c>
      <c r="AA576" s="67" t="e">
        <f>IF(Z576&lt;=0,0,(IPMT(IF(G576=0,'Mortgage 1 Info Calcs'!F$8,G576)/12,1,('Mortgage 1 Info Calcs'!F$9*12)-C575,-Z575,0)))</f>
        <v>#NUM!</v>
      </c>
      <c r="AB576" s="67">
        <f>IF(C576&lt;('Mortgage 1 Info Calcs'!F$9*12),SUM(AA$12:AA576),0)</f>
        <v>0</v>
      </c>
      <c r="AC576" s="14">
        <v>565</v>
      </c>
      <c r="AD576" s="174">
        <f t="shared" si="45"/>
        <v>47.083333333333336</v>
      </c>
      <c r="AE576" s="174" t="str">
        <f>IF(Y576="","",IF(J$12+X576='Mortgage 2 Monthly calcs'!J$12+'Mortgage 2 Monthly calcs'!V576,"",IF(J$12+X576&gt;'Mortgage 2 Monthly calcs'!J$12+'Mortgage 2 Monthly calcs'!V576,IF(Y576+X576+'Mortgage 1 Info Calcs'!F$15&gt;'Mortgage 2 Monthly calcs'!W576+'Mortgage 2 Monthly calcs'!V576,"",C576),IF(Y576+X576&lt;'Mortgage 2 Monthly calcs'!W576+'Mortgage 2 Monthly calcs'!V576,"",C576))))</f>
        <v/>
      </c>
      <c r="AG576" s="16"/>
      <c r="AH576" s="16"/>
      <c r="AI576" s="15"/>
    </row>
    <row r="577" spans="2:35" ht="11.25" customHeight="1" x14ac:dyDescent="0.25">
      <c r="B577">
        <f t="shared" si="43"/>
        <v>47.166666666666664</v>
      </c>
      <c r="C577">
        <v>566</v>
      </c>
      <c r="E577" t="str">
        <f t="shared" si="46"/>
        <v/>
      </c>
      <c r="F577" t="str">
        <f>VLOOKUP('Mortgage 1 Variables'!D$9,'Mortgage 1 Variables'!B$8:C$19,2)</f>
        <v>Dec</v>
      </c>
      <c r="G577">
        <f>IF(ISBLANK('Mortgage 1 Monthly Table'!G577),IF(OR(J577=Q577,ISTEXT(Y576),ISTEXT('Mortgage 1 Info Calcs'!$K$4)),0,IF(('Mortgage 1 Info Calcs'!F$7*12)&gt;C576,G576,IF(C576='Mortgage 1 Info Calcs'!F$7*12,'Mortgage 1 Info Calcs'!F$8,G576))),'Mortgage 1 Monthly Table'!G577)</f>
        <v>0</v>
      </c>
      <c r="H577" t="e">
        <f>((PMT(G577/'Mortgage 1 Variables'!E$43,('Mortgage 1 Info Calcs'!F$9*'Mortgage 1 Variables'!E$43)-C576,-J577,0)))</f>
        <v>#VALUE!</v>
      </c>
      <c r="I577">
        <f>IF(OR(ISERROR(((IPMT(G577/'Mortgage 1 Variables'!E$43,1,'Mortgage 1 Info Calcs'!F$9*'Mortgage 1 Variables'!E$43,-J577+Q577+'Mortgage 1 Info Calcs'!F$24,IF('Mortgage 1 Info Calcs'!F$5="Interest Only",-J577+Q577+'Mortgage 1 Info Calcs'!F$24,0))))),(((IPMT(G577/'Mortgage 1 Variables'!E$43,1,'Mortgage 1 Info Calcs'!F$9*'Mortgage 1 Variables'!E$43,-J$12,-J$12)))=0)),0,((IPMT(G577/'Mortgage 1 Variables'!E$43,1,'Mortgage 1 Info Calcs'!F$9*'Mortgage 1 Variables'!E$43,-J577+Q577+'Mortgage 1 Info Calcs'!F$24,IF('Mortgage 1 Info Calcs'!F$5="Interest Only",-J577+Q577+'Mortgage 1 Info Calcs'!F$24,0)))))</f>
        <v>0</v>
      </c>
      <c r="J577" t="str">
        <f>IF(Y576&gt;0,IF(ISTEXT('Mortgage 1 Info Calcs'!K$4),"0",IF(ISTEXT(Y576),Y576,Y576+(IF(ISTEXT(K577),0,K577)))),0)</f>
        <v/>
      </c>
      <c r="K577">
        <f>IF(ISBLANK('Mortgage 1 Monthly Table'!L577),0,'Mortgage 1 Monthly Table'!L577)</f>
        <v>0</v>
      </c>
      <c r="L577" t="e">
        <f>IF(ISBLANK('Mortgage 1 Monthly Table'!N577),IF('Mortgage 1 Info Calcs'!F$13="Calculated",IF('Mortgage 1 Info Calcs'!F$22="Keep Same",IF('Mortgage 1 Info Calcs'!F$5="Interest Only",IF(OR(I577&gt;L576,J577=""),I577,IF(J577&lt;L576,IF(J577&lt;L576,J577+I577,IF(L576+M576&gt;J577,L576+I577,L576)),IF(L576+M576&gt;J577,L576+I577,L576))),IF(H577&gt;L576,H577,IF(J577&gt;L576,IF(L576+M576&gt;J577,L576+I577,L576),J577+S577))),IF('Mortgage 1 Info Calcs'!F$5="Interest Only",'Mortgage 1 Monthly Calcs'!I577,'Mortgage 1 Monthly Calcs'!H577)),'Mortgage 1 Monthly Calcs'!L576),'Mortgage 1 Monthly Table'!N577)</f>
        <v>#VALUE!</v>
      </c>
      <c r="M577" t="str">
        <f>IF(ISBLANK('Mortgage 1 Monthly Table'!P577),IF(N576&gt;J577,IF(J577&gt;L576,J577-L576,0),IF(OR(OR(Y576&lt;0,ISTEXT(Y576)),ISTEXT('Mortgage 1 Info Calcs'!$K$4)),"",'Mortgage 1 Info Calcs'!F$21)),'Mortgage 1 Monthly Table'!P577)</f>
        <v/>
      </c>
      <c r="N577" t="str">
        <f t="shared" si="44"/>
        <v/>
      </c>
      <c r="O577" t="str">
        <f>IF(OR(OR(Y576&lt;0,ISTEXT(Y576)),ISTEXT('Mortgage 1 Info Calcs'!$K$4)),"",(O576+M577))</f>
        <v/>
      </c>
      <c r="P577">
        <f>IF(ISBLANK('Mortgage 1 Monthly Table'!T577),IF(ISTEXT(J577),0,IF(OR(Y576&lt;Q576,AND(Y576&lt;0,NOT(ISTEXT(Y576))),ISTEXT('Mortgage 1 Info Calcs'!$K$4)),IF(-Y576&gt;P576,-Y576,Y576-Q576),IF(J577="",0,'Mortgage 1 Info Calcs'!F$26))),'Mortgage 1 Monthly Table'!T577)</f>
        <v>0</v>
      </c>
      <c r="Q577" t="str">
        <f>IF(OR(OR(Y576&lt;0,ISTEXT(Y576)),ISTEXT('Mortgage 1 Info Calcs'!$K$4)),"",IF(O577&lt;0,Q576,(Q576+P577)))</f>
        <v/>
      </c>
      <c r="R577" t="str">
        <f>IF(OR(ISERROR(L577-S577),ISTEXT('Mortgage 1 Info Calcs'!$K$4)),"",L577-S577+M577)</f>
        <v/>
      </c>
      <c r="S577">
        <f>IF(OR(IF(ISERROR(ROUND((J577-Q577-'Mortgage 1 Info Calcs'!F$24)*(G577/12),2)),0,(J577-O577-Q577-'Mortgage 1 Info Calcs'!F$24)*(G577/12)),,,ISTEXT('Mortgage 1 Info Calcs'!K$4)),IF(((J577-Q577-'Mortgage 1 Info Calcs'!F$24)*(G577/12))&gt;0,((J577-Q577-'Mortgage 1 Info Calcs'!F$24)*(G577/12)),0),0)</f>
        <v>0</v>
      </c>
      <c r="T577" t="str">
        <f>IF(OR(ISERROR(SUM(R$12:R577)),(ISTEXT(T576)),(T576=(SUM(R$12:R577)))),"",SUM(R$12:R577))</f>
        <v/>
      </c>
      <c r="U577">
        <f>SUM(S$12:S577)</f>
        <v>93290.420445652606</v>
      </c>
      <c r="V577" t="e">
        <f>IF(ISBLANK('Mortgage 1 Info Calcs'!F$28),"",IF((O577+Q577)&gt;0,((O577+Q577)*G577/12)-((O577+Q577)*(('Mortgage 1 Info Calcs'!F$28)-('Mortgage 1 Info Calcs'!F$28*'Mortgage 1 Info Calcs'!G$29))/12),""))</f>
        <v>#VALUE!</v>
      </c>
      <c r="W577" t="e">
        <f>IF(ISTEXT(V577),"",SUM(V$12:V577))</f>
        <v>#VALUE!</v>
      </c>
      <c r="X577" t="str">
        <f>IF(OR(J577=Q577,ISTEXT(Y576),ISTEXT('Mortgage 1 Info Calcs'!$F$17)),"",IF(('Mortgage 1 Info Calcs'!F$18*12)&gt;C576+1,IF(C576='Mortgage 1 Info Calcs'!F$18*12,0,'Mortgage 1 Info Calcs'!F$19+Y577*('Mortgage 1 Info Calcs'!F$17)),'Mortgage 1 Info Calcs'!F$19))</f>
        <v/>
      </c>
      <c r="Y577" t="str">
        <f>IF(OR(ISERROR(J577-R577-M577),IF(ISERROR((J577-R577-M577)=0),"True",(J577-R577-M577)=0),ISTEXT('Mortgage 1 Info Calcs'!$K$4)),"",IF((J577&gt;(L577+M577)),(FV((G577/'Mortgage 1 Variables'!E$43),1,(L577+M577),-J577+Q577+'Mortgage 1 Info Calcs'!F$24,0))+Q577+'Mortgage 1 Info Calcs'!F$24+IF(I577&gt;0,0,-I577),""))</f>
        <v/>
      </c>
      <c r="Z577" s="67" t="e">
        <f>IF((FV(IF(G577=0,'Mortgage 1 Info Calcs'!F$8,G577)/12,1,PMT(IF(G577=0,'Mortgage 1 Info Calcs'!F$8,G577)/12,('Mortgage 1 Info Calcs'!F$9*12)-C576,-Z576,0),-Z576,0))&gt;0,(FV(IF(G577=0,'Mortgage 1 Info Calcs'!F$8,G577)/12,1,PMT(IF(G577=0,'Mortgage 1 Info Calcs'!F$8,G577)/12,('Mortgage 1 Info Calcs'!F$9*12)-C576,-Z576,0),-Z576,0)),0)</f>
        <v>#NUM!</v>
      </c>
      <c r="AA577" s="67" t="e">
        <f>IF(Z577&lt;=0,0,(IPMT(IF(G577=0,'Mortgage 1 Info Calcs'!F$8,G577)/12,1,('Mortgage 1 Info Calcs'!F$9*12)-C576,-Z576,0)))</f>
        <v>#NUM!</v>
      </c>
      <c r="AB577" s="67">
        <f>IF(C577&lt;('Mortgage 1 Info Calcs'!F$9*12),SUM(AA$12:AA577),0)</f>
        <v>0</v>
      </c>
      <c r="AC577" s="14">
        <v>566</v>
      </c>
      <c r="AD577" s="174">
        <f t="shared" si="45"/>
        <v>47.166666666666664</v>
      </c>
      <c r="AE577" s="174" t="str">
        <f>IF(Y577="","",IF(J$12+X577='Mortgage 2 Monthly calcs'!J$12+'Mortgage 2 Monthly calcs'!V577,"",IF(J$12+X577&gt;'Mortgage 2 Monthly calcs'!J$12+'Mortgage 2 Monthly calcs'!V577,IF(Y577+X577+'Mortgage 1 Info Calcs'!F$15&gt;'Mortgage 2 Monthly calcs'!W577+'Mortgage 2 Monthly calcs'!V577,"",C577),IF(Y577+X577&lt;'Mortgage 2 Monthly calcs'!W577+'Mortgage 2 Monthly calcs'!V577,"",C577))))</f>
        <v/>
      </c>
      <c r="AG577" s="16"/>
      <c r="AH577" s="16"/>
      <c r="AI577" s="15"/>
    </row>
    <row r="578" spans="2:35" ht="11.25" customHeight="1" x14ac:dyDescent="0.25">
      <c r="B578">
        <f t="shared" si="43"/>
        <v>47.25</v>
      </c>
      <c r="C578">
        <v>567</v>
      </c>
      <c r="E578">
        <f t="shared" si="46"/>
        <v>2057</v>
      </c>
      <c r="F578" t="str">
        <f>VLOOKUP('Mortgage 1 Variables'!D$10,'Mortgage 1 Variables'!B$8:C$19,2)</f>
        <v>Jan</v>
      </c>
      <c r="G578">
        <f>IF(ISBLANK('Mortgage 1 Monthly Table'!G578),IF(OR(J578=Q578,ISTEXT(Y577),ISTEXT('Mortgage 1 Info Calcs'!$K$4)),0,IF(('Mortgage 1 Info Calcs'!F$7*12)&gt;C577,G577,IF(C577='Mortgage 1 Info Calcs'!F$7*12,'Mortgage 1 Info Calcs'!F$8,G577))),'Mortgage 1 Monthly Table'!G578)</f>
        <v>0</v>
      </c>
      <c r="H578" t="e">
        <f>((PMT(G578/'Mortgage 1 Variables'!E$43,('Mortgage 1 Info Calcs'!F$9*'Mortgage 1 Variables'!E$43)-C577,-J578,0)))</f>
        <v>#VALUE!</v>
      </c>
      <c r="I578">
        <f>IF(OR(ISERROR(((IPMT(G578/'Mortgage 1 Variables'!E$43,1,'Mortgage 1 Info Calcs'!F$9*'Mortgage 1 Variables'!E$43,-J578+Q578+'Mortgage 1 Info Calcs'!F$24,IF('Mortgage 1 Info Calcs'!F$5="Interest Only",-J578+Q578+'Mortgage 1 Info Calcs'!F$24,0))))),(((IPMT(G578/'Mortgage 1 Variables'!E$43,1,'Mortgage 1 Info Calcs'!F$9*'Mortgage 1 Variables'!E$43,-J$12,-J$12)))=0)),0,((IPMT(G578/'Mortgage 1 Variables'!E$43,1,'Mortgage 1 Info Calcs'!F$9*'Mortgage 1 Variables'!E$43,-J578+Q578+'Mortgage 1 Info Calcs'!F$24,IF('Mortgage 1 Info Calcs'!F$5="Interest Only",-J578+Q578+'Mortgage 1 Info Calcs'!F$24,0)))))</f>
        <v>0</v>
      </c>
      <c r="J578" t="str">
        <f>IF(Y577&gt;0,IF(ISTEXT('Mortgage 1 Info Calcs'!K$4),"0",IF(ISTEXT(Y577),Y577,Y577+(IF(ISTEXT(K578),0,K578)))),0)</f>
        <v/>
      </c>
      <c r="K578">
        <f>IF(ISBLANK('Mortgage 1 Monthly Table'!L578),0,'Mortgage 1 Monthly Table'!L578)</f>
        <v>0</v>
      </c>
      <c r="L578" t="e">
        <f>IF(ISBLANK('Mortgage 1 Monthly Table'!N578),IF('Mortgage 1 Info Calcs'!F$13="Calculated",IF('Mortgage 1 Info Calcs'!F$22="Keep Same",IF('Mortgage 1 Info Calcs'!F$5="Interest Only",IF(OR(I578&gt;L577,J578=""),I578,IF(J578&lt;L577,IF(J578&lt;L577,J578+I578,IF(L577+M577&gt;J578,L577+I578,L577)),IF(L577+M577&gt;J578,L577+I578,L577))),IF(H578&gt;L577,H578,IF(J578&gt;L577,IF(L577+M577&gt;J578,L577+I578,L577),J578+S578))),IF('Mortgage 1 Info Calcs'!F$5="Interest Only",'Mortgage 1 Monthly Calcs'!I578,'Mortgage 1 Monthly Calcs'!H578)),'Mortgage 1 Monthly Calcs'!L577),'Mortgage 1 Monthly Table'!N578)</f>
        <v>#VALUE!</v>
      </c>
      <c r="M578" t="str">
        <f>IF(ISBLANK('Mortgage 1 Monthly Table'!P578),IF(N577&gt;J578,IF(J578&gt;L577,J578-L577,0),IF(OR(OR(Y577&lt;0,ISTEXT(Y577)),ISTEXT('Mortgage 1 Info Calcs'!$K$4)),"",'Mortgage 1 Info Calcs'!F$21)),'Mortgage 1 Monthly Table'!P578)</f>
        <v/>
      </c>
      <c r="N578" t="str">
        <f t="shared" si="44"/>
        <v/>
      </c>
      <c r="O578" t="str">
        <f>IF(OR(OR(Y577&lt;0,ISTEXT(Y577)),ISTEXT('Mortgage 1 Info Calcs'!$K$4)),"",(O577+M578))</f>
        <v/>
      </c>
      <c r="P578">
        <f>IF(ISBLANK('Mortgage 1 Monthly Table'!T578),IF(ISTEXT(J578),0,IF(OR(Y577&lt;Q577,AND(Y577&lt;0,NOT(ISTEXT(Y577))),ISTEXT('Mortgage 1 Info Calcs'!$K$4)),IF(-Y577&gt;P577,-Y577,Y577-Q577),IF(J578="",0,'Mortgage 1 Info Calcs'!F$26))),'Mortgage 1 Monthly Table'!T578)</f>
        <v>0</v>
      </c>
      <c r="Q578" t="str">
        <f>IF(OR(OR(Y577&lt;0,ISTEXT(Y577)),ISTEXT('Mortgage 1 Info Calcs'!$K$4)),"",IF(O578&lt;0,Q577,(Q577+P578)))</f>
        <v/>
      </c>
      <c r="R578" t="str">
        <f>IF(OR(ISERROR(L578-S578),ISTEXT('Mortgage 1 Info Calcs'!$K$4)),"",L578-S578+M578)</f>
        <v/>
      </c>
      <c r="S578">
        <f>IF(OR(IF(ISERROR(ROUND((J578-Q578-'Mortgage 1 Info Calcs'!F$24)*(G578/12),2)),0,(J578-O578-Q578-'Mortgage 1 Info Calcs'!F$24)*(G578/12)),,,ISTEXT('Mortgage 1 Info Calcs'!K$4)),IF(((J578-Q578-'Mortgage 1 Info Calcs'!F$24)*(G578/12))&gt;0,((J578-Q578-'Mortgage 1 Info Calcs'!F$24)*(G578/12)),0),0)</f>
        <v>0</v>
      </c>
      <c r="T578" t="str">
        <f>IF(OR(ISERROR(SUM(R$12:R578)),(ISTEXT(T577)),(T577=(SUM(R$12:R578)))),"",SUM(R$12:R578))</f>
        <v/>
      </c>
      <c r="U578">
        <f>SUM(S$12:S578)</f>
        <v>93290.420445652606</v>
      </c>
      <c r="V578" t="e">
        <f>IF(ISBLANK('Mortgage 1 Info Calcs'!F$28),"",IF((O578+Q578)&gt;0,((O578+Q578)*G578/12)-((O578+Q578)*(('Mortgage 1 Info Calcs'!F$28)-('Mortgage 1 Info Calcs'!F$28*'Mortgage 1 Info Calcs'!G$29))/12),""))</f>
        <v>#VALUE!</v>
      </c>
      <c r="W578" t="e">
        <f>IF(ISTEXT(V578),"",SUM(V$12:V578))</f>
        <v>#VALUE!</v>
      </c>
      <c r="X578" t="str">
        <f>IF(OR(J578=Q578,ISTEXT(Y577),ISTEXT('Mortgage 1 Info Calcs'!$F$17)),"",IF(('Mortgage 1 Info Calcs'!F$18*12)&gt;C577+1,IF(C577='Mortgage 1 Info Calcs'!F$18*12,0,'Mortgage 1 Info Calcs'!F$19+Y578*('Mortgage 1 Info Calcs'!F$17)),'Mortgage 1 Info Calcs'!F$19))</f>
        <v/>
      </c>
      <c r="Y578" t="str">
        <f>IF(OR(ISERROR(J578-R578-M578),IF(ISERROR((J578-R578-M578)=0),"True",(J578-R578-M578)=0),ISTEXT('Mortgage 1 Info Calcs'!$K$4)),"",IF((J578&gt;(L578+M578)),(FV((G578/'Mortgage 1 Variables'!E$43),1,(L578+M578),-J578+Q578+'Mortgage 1 Info Calcs'!F$24,0))+Q578+'Mortgage 1 Info Calcs'!F$24+IF(I578&gt;0,0,-I578),""))</f>
        <v/>
      </c>
      <c r="Z578" s="67" t="e">
        <f>IF((FV(IF(G578=0,'Mortgage 1 Info Calcs'!F$8,G578)/12,1,PMT(IF(G578=0,'Mortgage 1 Info Calcs'!F$8,G578)/12,('Mortgage 1 Info Calcs'!F$9*12)-C577,-Z577,0),-Z577,0))&gt;0,(FV(IF(G578=0,'Mortgage 1 Info Calcs'!F$8,G578)/12,1,PMT(IF(G578=0,'Mortgage 1 Info Calcs'!F$8,G578)/12,('Mortgage 1 Info Calcs'!F$9*12)-C577,-Z577,0),-Z577,0)),0)</f>
        <v>#NUM!</v>
      </c>
      <c r="AA578" s="67" t="e">
        <f>IF(Z578&lt;=0,0,(IPMT(IF(G578=0,'Mortgage 1 Info Calcs'!F$8,G578)/12,1,('Mortgage 1 Info Calcs'!F$9*12)-C577,-Z577,0)))</f>
        <v>#NUM!</v>
      </c>
      <c r="AB578" s="67">
        <f>IF(C578&lt;('Mortgage 1 Info Calcs'!F$9*12),SUM(AA$12:AA578),0)</f>
        <v>0</v>
      </c>
      <c r="AC578" s="14">
        <v>567</v>
      </c>
      <c r="AD578" s="174">
        <f t="shared" si="45"/>
        <v>47.25</v>
      </c>
      <c r="AE578" s="174" t="str">
        <f>IF(Y578="","",IF(J$12+X578='Mortgage 2 Monthly calcs'!J$12+'Mortgage 2 Monthly calcs'!V578,"",IF(J$12+X578&gt;'Mortgage 2 Monthly calcs'!J$12+'Mortgage 2 Monthly calcs'!V578,IF(Y578+X578+'Mortgage 1 Info Calcs'!F$15&gt;'Mortgage 2 Monthly calcs'!W578+'Mortgage 2 Monthly calcs'!V578,"",C578),IF(Y578+X578&lt;'Mortgage 2 Monthly calcs'!W578+'Mortgage 2 Monthly calcs'!V578,"",C578))))</f>
        <v/>
      </c>
      <c r="AG578" s="16"/>
      <c r="AH578" s="16"/>
      <c r="AI578" s="15"/>
    </row>
    <row r="579" spans="2:35" ht="11.25" customHeight="1" x14ac:dyDescent="0.25">
      <c r="B579">
        <f t="shared" si="43"/>
        <v>47.333333333333336</v>
      </c>
      <c r="C579">
        <v>568</v>
      </c>
      <c r="D579" t="str">
        <f>IF(J1347=1,F571+1,"")</f>
        <v/>
      </c>
      <c r="E579" t="str">
        <f t="shared" si="46"/>
        <v/>
      </c>
      <c r="F579" t="str">
        <f>VLOOKUP('Mortgage 1 Variables'!D$11,'Mortgage 1 Variables'!B$8:C$19,2)</f>
        <v>Feb</v>
      </c>
      <c r="G579">
        <f>IF(ISBLANK('Mortgage 1 Monthly Table'!G579),IF(OR(J579=Q579,ISTEXT(Y578),ISTEXT('Mortgage 1 Info Calcs'!$K$4)),0,IF(('Mortgage 1 Info Calcs'!F$7*12)&gt;C578,G578,IF(C578='Mortgage 1 Info Calcs'!F$7*12,'Mortgage 1 Info Calcs'!F$8,G578))),'Mortgage 1 Monthly Table'!G579)</f>
        <v>0</v>
      </c>
      <c r="H579" t="e">
        <f>((PMT(G579/'Mortgage 1 Variables'!E$43,('Mortgage 1 Info Calcs'!F$9*'Mortgage 1 Variables'!E$43)-C578,-J579,0)))</f>
        <v>#VALUE!</v>
      </c>
      <c r="I579">
        <f>IF(OR(ISERROR(((IPMT(G579/'Mortgage 1 Variables'!E$43,1,'Mortgage 1 Info Calcs'!F$9*'Mortgage 1 Variables'!E$43,-J579+Q579+'Mortgage 1 Info Calcs'!F$24,IF('Mortgage 1 Info Calcs'!F$5="Interest Only",-J579+Q579+'Mortgage 1 Info Calcs'!F$24,0))))),(((IPMT(G579/'Mortgage 1 Variables'!E$43,1,'Mortgage 1 Info Calcs'!F$9*'Mortgage 1 Variables'!E$43,-J$12,-J$12)))=0)),0,((IPMT(G579/'Mortgage 1 Variables'!E$43,1,'Mortgage 1 Info Calcs'!F$9*'Mortgage 1 Variables'!E$43,-J579+Q579+'Mortgage 1 Info Calcs'!F$24,IF('Mortgage 1 Info Calcs'!F$5="Interest Only",-J579+Q579+'Mortgage 1 Info Calcs'!F$24,0)))))</f>
        <v>0</v>
      </c>
      <c r="J579" t="str">
        <f>IF(Y578&gt;0,IF(ISTEXT('Mortgage 1 Info Calcs'!K$4),"0",IF(ISTEXT(Y578),Y578,Y578+(IF(ISTEXT(K579),0,K579)))),0)</f>
        <v/>
      </c>
      <c r="K579">
        <f>IF(ISBLANK('Mortgage 1 Monthly Table'!L579),0,'Mortgage 1 Monthly Table'!L579)</f>
        <v>0</v>
      </c>
      <c r="L579" t="e">
        <f>IF(ISBLANK('Mortgage 1 Monthly Table'!N579),IF('Mortgage 1 Info Calcs'!F$13="Calculated",IF('Mortgage 1 Info Calcs'!F$22="Keep Same",IF('Mortgage 1 Info Calcs'!F$5="Interest Only",IF(OR(I579&gt;L578,J579=""),I579,IF(J579&lt;L578,IF(J579&lt;L578,J579+I579,IF(L578+M578&gt;J579,L578+I579,L578)),IF(L578+M578&gt;J579,L578+I579,L578))),IF(H579&gt;L578,H579,IF(J579&gt;L578,IF(L578+M578&gt;J579,L578+I579,L578),J579+S579))),IF('Mortgage 1 Info Calcs'!F$5="Interest Only",'Mortgage 1 Monthly Calcs'!I579,'Mortgage 1 Monthly Calcs'!H579)),'Mortgage 1 Monthly Calcs'!L578),'Mortgage 1 Monthly Table'!N579)</f>
        <v>#VALUE!</v>
      </c>
      <c r="M579" t="str">
        <f>IF(ISBLANK('Mortgage 1 Monthly Table'!P579),IF(N578&gt;J579,IF(J579&gt;L578,J579-L578,0),IF(OR(OR(Y578&lt;0,ISTEXT(Y578)),ISTEXT('Mortgage 1 Info Calcs'!$K$4)),"",'Mortgage 1 Info Calcs'!F$21)),'Mortgage 1 Monthly Table'!P579)</f>
        <v/>
      </c>
      <c r="N579" t="str">
        <f t="shared" si="44"/>
        <v/>
      </c>
      <c r="O579" t="str">
        <f>IF(OR(OR(Y578&lt;0,ISTEXT(Y578)),ISTEXT('Mortgage 1 Info Calcs'!$K$4)),"",(O578+M579))</f>
        <v/>
      </c>
      <c r="P579">
        <f>IF(ISBLANK('Mortgage 1 Monthly Table'!T579),IF(ISTEXT(J579),0,IF(OR(Y578&lt;Q578,AND(Y578&lt;0,NOT(ISTEXT(Y578))),ISTEXT('Mortgage 1 Info Calcs'!$K$4)),IF(-Y578&gt;P578,-Y578,Y578-Q578),IF(J579="",0,'Mortgage 1 Info Calcs'!F$26))),'Mortgage 1 Monthly Table'!T579)</f>
        <v>0</v>
      </c>
      <c r="Q579" t="str">
        <f>IF(OR(OR(Y578&lt;0,ISTEXT(Y578)),ISTEXT('Mortgage 1 Info Calcs'!$K$4)),"",IF(O579&lt;0,Q578,(Q578+P579)))</f>
        <v/>
      </c>
      <c r="R579" t="str">
        <f>IF(OR(ISERROR(L579-S579),ISTEXT('Mortgage 1 Info Calcs'!$K$4)),"",L579-S579+M579)</f>
        <v/>
      </c>
      <c r="S579">
        <f>IF(OR(IF(ISERROR(ROUND((J579-Q579-'Mortgage 1 Info Calcs'!F$24)*(G579/12),2)),0,(J579-O579-Q579-'Mortgage 1 Info Calcs'!F$24)*(G579/12)),,,ISTEXT('Mortgage 1 Info Calcs'!K$4)),IF(((J579-Q579-'Mortgage 1 Info Calcs'!F$24)*(G579/12))&gt;0,((J579-Q579-'Mortgage 1 Info Calcs'!F$24)*(G579/12)),0),0)</f>
        <v>0</v>
      </c>
      <c r="T579" t="str">
        <f>IF(OR(ISERROR(SUM(R$12:R579)),(ISTEXT(T578)),(T578=(SUM(R$12:R579)))),"",SUM(R$12:R579))</f>
        <v/>
      </c>
      <c r="U579">
        <f>SUM(S$12:S579)</f>
        <v>93290.420445652606</v>
      </c>
      <c r="V579" t="e">
        <f>IF(ISBLANK('Mortgage 1 Info Calcs'!F$28),"",IF((O579+Q579)&gt;0,((O579+Q579)*G579/12)-((O579+Q579)*(('Mortgage 1 Info Calcs'!F$28)-('Mortgage 1 Info Calcs'!F$28*'Mortgage 1 Info Calcs'!G$29))/12),""))</f>
        <v>#VALUE!</v>
      </c>
      <c r="W579" t="e">
        <f>IF(ISTEXT(V579),"",SUM(V$12:V579))</f>
        <v>#VALUE!</v>
      </c>
      <c r="X579" t="str">
        <f>IF(OR(J579=Q579,ISTEXT(Y578),ISTEXT('Mortgage 1 Info Calcs'!$F$17)),"",IF(('Mortgage 1 Info Calcs'!F$18*12)&gt;C578+1,IF(C578='Mortgage 1 Info Calcs'!F$18*12,0,'Mortgage 1 Info Calcs'!F$19+Y579*('Mortgage 1 Info Calcs'!F$17)),'Mortgage 1 Info Calcs'!F$19))</f>
        <v/>
      </c>
      <c r="Y579" t="str">
        <f>IF(OR(ISERROR(J579-R579-M579),IF(ISERROR((J579-R579-M579)=0),"True",(J579-R579-M579)=0),ISTEXT('Mortgage 1 Info Calcs'!$K$4)),"",IF((J579&gt;(L579+M579)),(FV((G579/'Mortgage 1 Variables'!E$43),1,(L579+M579),-J579+Q579+'Mortgage 1 Info Calcs'!F$24,0))+Q579+'Mortgage 1 Info Calcs'!F$24+IF(I579&gt;0,0,-I579),""))</f>
        <v/>
      </c>
      <c r="Z579" s="67" t="e">
        <f>IF((FV(IF(G579=0,'Mortgage 1 Info Calcs'!F$8,G579)/12,1,PMT(IF(G579=0,'Mortgage 1 Info Calcs'!F$8,G579)/12,('Mortgage 1 Info Calcs'!F$9*12)-C578,-Z578,0),-Z578,0))&gt;0,(FV(IF(G579=0,'Mortgage 1 Info Calcs'!F$8,G579)/12,1,PMT(IF(G579=0,'Mortgage 1 Info Calcs'!F$8,G579)/12,('Mortgage 1 Info Calcs'!F$9*12)-C578,-Z578,0),-Z578,0)),0)</f>
        <v>#NUM!</v>
      </c>
      <c r="AA579" s="67" t="e">
        <f>IF(Z579&lt;=0,0,(IPMT(IF(G579=0,'Mortgage 1 Info Calcs'!F$8,G579)/12,1,('Mortgage 1 Info Calcs'!F$9*12)-C578,-Z578,0)))</f>
        <v>#NUM!</v>
      </c>
      <c r="AB579" s="67">
        <f>IF(C579&lt;('Mortgage 1 Info Calcs'!F$9*12),SUM(AA$12:AA579),0)</f>
        <v>0</v>
      </c>
      <c r="AC579" s="14">
        <v>568</v>
      </c>
      <c r="AD579" s="174">
        <f t="shared" si="45"/>
        <v>47.333333333333336</v>
      </c>
      <c r="AE579" s="174" t="str">
        <f>IF(Y579="","",IF(J$12+X579='Mortgage 2 Monthly calcs'!J$12+'Mortgage 2 Monthly calcs'!V579,"",IF(J$12+X579&gt;'Mortgage 2 Monthly calcs'!J$12+'Mortgage 2 Monthly calcs'!V579,IF(Y579+X579+'Mortgage 1 Info Calcs'!F$15&gt;'Mortgage 2 Monthly calcs'!W579+'Mortgage 2 Monthly calcs'!V579,"",C579),IF(Y579+X579&lt;'Mortgage 2 Monthly calcs'!W579+'Mortgage 2 Monthly calcs'!V579,"",C579))))</f>
        <v/>
      </c>
      <c r="AG579" s="16"/>
      <c r="AH579" s="16"/>
      <c r="AI579" s="15"/>
    </row>
    <row r="580" spans="2:35" ht="11.25" customHeight="1" x14ac:dyDescent="0.25">
      <c r="B580">
        <f t="shared" si="43"/>
        <v>47.416666666666664</v>
      </c>
      <c r="C580">
        <v>569</v>
      </c>
      <c r="D580" t="str">
        <f>IF(J1348=1,F571+1,"")</f>
        <v/>
      </c>
      <c r="E580" t="str">
        <f t="shared" si="46"/>
        <v/>
      </c>
      <c r="F580" t="str">
        <f>VLOOKUP('Mortgage 1 Variables'!D$12,'Mortgage 1 Variables'!B$8:C$19,2)</f>
        <v>Mar</v>
      </c>
      <c r="G580">
        <f>IF(ISBLANK('Mortgage 1 Monthly Table'!G580),IF(OR(J580=Q580,ISTEXT(Y579),ISTEXT('Mortgage 1 Info Calcs'!$K$4)),0,IF(('Mortgage 1 Info Calcs'!F$7*12)&gt;C579,G579,IF(C579='Mortgage 1 Info Calcs'!F$7*12,'Mortgage 1 Info Calcs'!F$8,G579))),'Mortgage 1 Monthly Table'!G580)</f>
        <v>0</v>
      </c>
      <c r="H580" t="e">
        <f>((PMT(G580/'Mortgage 1 Variables'!E$43,('Mortgage 1 Info Calcs'!F$9*'Mortgage 1 Variables'!E$43)-C579,-J580,0)))</f>
        <v>#VALUE!</v>
      </c>
      <c r="I580">
        <f>IF(OR(ISERROR(((IPMT(G580/'Mortgage 1 Variables'!E$43,1,'Mortgage 1 Info Calcs'!F$9*'Mortgage 1 Variables'!E$43,-J580+Q580+'Mortgage 1 Info Calcs'!F$24,IF('Mortgage 1 Info Calcs'!F$5="Interest Only",-J580+Q580+'Mortgage 1 Info Calcs'!F$24,0))))),(((IPMT(G580/'Mortgage 1 Variables'!E$43,1,'Mortgage 1 Info Calcs'!F$9*'Mortgage 1 Variables'!E$43,-J$12,-J$12)))=0)),0,((IPMT(G580/'Mortgage 1 Variables'!E$43,1,'Mortgage 1 Info Calcs'!F$9*'Mortgage 1 Variables'!E$43,-J580+Q580+'Mortgage 1 Info Calcs'!F$24,IF('Mortgage 1 Info Calcs'!F$5="Interest Only",-J580+Q580+'Mortgage 1 Info Calcs'!F$24,0)))))</f>
        <v>0</v>
      </c>
      <c r="J580" t="str">
        <f>IF(Y579&gt;0,IF(ISTEXT('Mortgage 1 Info Calcs'!K$4),"0",IF(ISTEXT(Y579),Y579,Y579+(IF(ISTEXT(K580),0,K580)))),0)</f>
        <v/>
      </c>
      <c r="K580">
        <f>IF(ISBLANK('Mortgage 1 Monthly Table'!L580),0,'Mortgage 1 Monthly Table'!L580)</f>
        <v>0</v>
      </c>
      <c r="L580" t="e">
        <f>IF(ISBLANK('Mortgage 1 Monthly Table'!N580),IF('Mortgage 1 Info Calcs'!F$13="Calculated",IF('Mortgage 1 Info Calcs'!F$22="Keep Same",IF('Mortgage 1 Info Calcs'!F$5="Interest Only",IF(OR(I580&gt;L579,J580=""),I580,IF(J580&lt;L579,IF(J580&lt;L579,J580+I580,IF(L579+M579&gt;J580,L579+I580,L579)),IF(L579+M579&gt;J580,L579+I580,L579))),IF(H580&gt;L579,H580,IF(J580&gt;L579,IF(L579+M579&gt;J580,L579+I580,L579),J580+S580))),IF('Mortgage 1 Info Calcs'!F$5="Interest Only",'Mortgage 1 Monthly Calcs'!I580,'Mortgage 1 Monthly Calcs'!H580)),'Mortgage 1 Monthly Calcs'!L579),'Mortgage 1 Monthly Table'!N580)</f>
        <v>#VALUE!</v>
      </c>
      <c r="M580" t="str">
        <f>IF(ISBLANK('Mortgage 1 Monthly Table'!P580),IF(N579&gt;J580,IF(J580&gt;L579,J580-L579,0),IF(OR(OR(Y579&lt;0,ISTEXT(Y579)),ISTEXT('Mortgage 1 Info Calcs'!$K$4)),"",'Mortgage 1 Info Calcs'!F$21)),'Mortgage 1 Monthly Table'!P580)</f>
        <v/>
      </c>
      <c r="N580" t="str">
        <f t="shared" si="44"/>
        <v/>
      </c>
      <c r="O580" t="str">
        <f>IF(OR(OR(Y579&lt;0,ISTEXT(Y579)),ISTEXT('Mortgage 1 Info Calcs'!$K$4)),"",(O579+M580))</f>
        <v/>
      </c>
      <c r="P580">
        <f>IF(ISBLANK('Mortgage 1 Monthly Table'!T580),IF(ISTEXT(J580),0,IF(OR(Y579&lt;Q579,AND(Y579&lt;0,NOT(ISTEXT(Y579))),ISTEXT('Mortgage 1 Info Calcs'!$K$4)),IF(-Y579&gt;P579,-Y579,Y579-Q579),IF(J580="",0,'Mortgage 1 Info Calcs'!F$26))),'Mortgage 1 Monthly Table'!T580)</f>
        <v>0</v>
      </c>
      <c r="Q580" t="str">
        <f>IF(OR(OR(Y579&lt;0,ISTEXT(Y579)),ISTEXT('Mortgage 1 Info Calcs'!$K$4)),"",IF(O580&lt;0,Q579,(Q579+P580)))</f>
        <v/>
      </c>
      <c r="R580" t="str">
        <f>IF(OR(ISERROR(L580-S580),ISTEXT('Mortgage 1 Info Calcs'!$K$4)),"",L580-S580+M580)</f>
        <v/>
      </c>
      <c r="S580">
        <f>IF(OR(IF(ISERROR(ROUND((J580-Q580-'Mortgage 1 Info Calcs'!F$24)*(G580/12),2)),0,(J580-O580-Q580-'Mortgage 1 Info Calcs'!F$24)*(G580/12)),,,ISTEXT('Mortgage 1 Info Calcs'!K$4)),IF(((J580-Q580-'Mortgage 1 Info Calcs'!F$24)*(G580/12))&gt;0,((J580-Q580-'Mortgage 1 Info Calcs'!F$24)*(G580/12)),0),0)</f>
        <v>0</v>
      </c>
      <c r="T580" t="str">
        <f>IF(OR(ISERROR(SUM(R$12:R580)),(ISTEXT(T579)),(T579=(SUM(R$12:R580)))),"",SUM(R$12:R580))</f>
        <v/>
      </c>
      <c r="U580">
        <f>SUM(S$12:S580)</f>
        <v>93290.420445652606</v>
      </c>
      <c r="V580" t="e">
        <f>IF(ISBLANK('Mortgage 1 Info Calcs'!F$28),"",IF((O580+Q580)&gt;0,((O580+Q580)*G580/12)-((O580+Q580)*(('Mortgage 1 Info Calcs'!F$28)-('Mortgage 1 Info Calcs'!F$28*'Mortgage 1 Info Calcs'!G$29))/12),""))</f>
        <v>#VALUE!</v>
      </c>
      <c r="W580" t="e">
        <f>IF(ISTEXT(V580),"",SUM(V$12:V580))</f>
        <v>#VALUE!</v>
      </c>
      <c r="X580" t="str">
        <f>IF(OR(J580=Q580,ISTEXT(Y579),ISTEXT('Mortgage 1 Info Calcs'!$F$17)),"",IF(('Mortgage 1 Info Calcs'!F$18*12)&gt;C579+1,IF(C579='Mortgage 1 Info Calcs'!F$18*12,0,'Mortgage 1 Info Calcs'!F$19+Y580*('Mortgage 1 Info Calcs'!F$17)),'Mortgage 1 Info Calcs'!F$19))</f>
        <v/>
      </c>
      <c r="Y580" t="str">
        <f>IF(OR(ISERROR(J580-R580-M580),IF(ISERROR((J580-R580-M580)=0),"True",(J580-R580-M580)=0),ISTEXT('Mortgage 1 Info Calcs'!$K$4)),"",IF((J580&gt;(L580+M580)),(FV((G580/'Mortgage 1 Variables'!E$43),1,(L580+M580),-J580+Q580+'Mortgage 1 Info Calcs'!F$24,0))+Q580+'Mortgage 1 Info Calcs'!F$24+IF(I580&gt;0,0,-I580),""))</f>
        <v/>
      </c>
      <c r="Z580" s="67" t="e">
        <f>IF((FV(IF(G580=0,'Mortgage 1 Info Calcs'!F$8,G580)/12,1,PMT(IF(G580=0,'Mortgage 1 Info Calcs'!F$8,G580)/12,('Mortgage 1 Info Calcs'!F$9*12)-C579,-Z579,0),-Z579,0))&gt;0,(FV(IF(G580=0,'Mortgage 1 Info Calcs'!F$8,G580)/12,1,PMT(IF(G580=0,'Mortgage 1 Info Calcs'!F$8,G580)/12,('Mortgage 1 Info Calcs'!F$9*12)-C579,-Z579,0),-Z579,0)),0)</f>
        <v>#NUM!</v>
      </c>
      <c r="AA580" s="67" t="e">
        <f>IF(Z580&lt;=0,0,(IPMT(IF(G580=0,'Mortgage 1 Info Calcs'!F$8,G580)/12,1,('Mortgage 1 Info Calcs'!F$9*12)-C579,-Z579,0)))</f>
        <v>#NUM!</v>
      </c>
      <c r="AB580" s="67">
        <f>IF(C580&lt;('Mortgage 1 Info Calcs'!F$9*12),SUM(AA$12:AA580),0)</f>
        <v>0</v>
      </c>
      <c r="AC580" s="14">
        <v>569</v>
      </c>
      <c r="AD580" s="174">
        <f t="shared" si="45"/>
        <v>47.416666666666664</v>
      </c>
      <c r="AE580" s="174" t="str">
        <f>IF(Y580="","",IF(J$12+X580='Mortgage 2 Monthly calcs'!J$12+'Mortgage 2 Monthly calcs'!V580,"",IF(J$12+X580&gt;'Mortgage 2 Monthly calcs'!J$12+'Mortgage 2 Monthly calcs'!V580,IF(Y580+X580+'Mortgage 1 Info Calcs'!F$15&gt;'Mortgage 2 Monthly calcs'!W580+'Mortgage 2 Monthly calcs'!V580,"",C580),IF(Y580+X580&lt;'Mortgage 2 Monthly calcs'!W580+'Mortgage 2 Monthly calcs'!V580,"",C580))))</f>
        <v/>
      </c>
      <c r="AG580" s="16"/>
      <c r="AH580" s="16"/>
      <c r="AI580" s="15"/>
    </row>
    <row r="581" spans="2:35" ht="11.25" customHeight="1" x14ac:dyDescent="0.25">
      <c r="B581">
        <f t="shared" si="43"/>
        <v>47.5</v>
      </c>
      <c r="C581">
        <v>570</v>
      </c>
      <c r="D581" t="str">
        <f>IF(J1349=1,F571+1,"")</f>
        <v/>
      </c>
      <c r="E581" t="str">
        <f t="shared" si="46"/>
        <v/>
      </c>
      <c r="F581" t="str">
        <f>VLOOKUP('Mortgage 1 Variables'!D$13,'Mortgage 1 Variables'!B$8:C$19,2)</f>
        <v>Apr</v>
      </c>
      <c r="G581">
        <f>IF(ISBLANK('Mortgage 1 Monthly Table'!G581),IF(OR(J581=Q581,ISTEXT(Y580),ISTEXT('Mortgage 1 Info Calcs'!$K$4)),0,IF(('Mortgage 1 Info Calcs'!F$7*12)&gt;C580,G580,IF(C580='Mortgage 1 Info Calcs'!F$7*12,'Mortgage 1 Info Calcs'!F$8,G580))),'Mortgage 1 Monthly Table'!G581)</f>
        <v>0</v>
      </c>
      <c r="H581" t="e">
        <f>((PMT(G581/'Mortgage 1 Variables'!E$43,('Mortgage 1 Info Calcs'!F$9*'Mortgage 1 Variables'!E$43)-C580,-J581,0)))</f>
        <v>#VALUE!</v>
      </c>
      <c r="I581">
        <f>IF(OR(ISERROR(((IPMT(G581/'Mortgage 1 Variables'!E$43,1,'Mortgage 1 Info Calcs'!F$9*'Mortgage 1 Variables'!E$43,-J581+Q581+'Mortgage 1 Info Calcs'!F$24,IF('Mortgage 1 Info Calcs'!F$5="Interest Only",-J581+Q581+'Mortgage 1 Info Calcs'!F$24,0))))),(((IPMT(G581/'Mortgage 1 Variables'!E$43,1,'Mortgage 1 Info Calcs'!F$9*'Mortgage 1 Variables'!E$43,-J$12,-J$12)))=0)),0,((IPMT(G581/'Mortgage 1 Variables'!E$43,1,'Mortgage 1 Info Calcs'!F$9*'Mortgage 1 Variables'!E$43,-J581+Q581+'Mortgage 1 Info Calcs'!F$24,IF('Mortgage 1 Info Calcs'!F$5="Interest Only",-J581+Q581+'Mortgage 1 Info Calcs'!F$24,0)))))</f>
        <v>0</v>
      </c>
      <c r="J581" t="str">
        <f>IF(Y580&gt;0,IF(ISTEXT('Mortgage 1 Info Calcs'!K$4),"0",IF(ISTEXT(Y580),Y580,Y580+(IF(ISTEXT(K581),0,K581)))),0)</f>
        <v/>
      </c>
      <c r="K581">
        <f>IF(ISBLANK('Mortgage 1 Monthly Table'!L581),0,'Mortgage 1 Monthly Table'!L581)</f>
        <v>0</v>
      </c>
      <c r="L581" t="e">
        <f>IF(ISBLANK('Mortgage 1 Monthly Table'!N581),IF('Mortgage 1 Info Calcs'!F$13="Calculated",IF('Mortgage 1 Info Calcs'!F$22="Keep Same",IF('Mortgage 1 Info Calcs'!F$5="Interest Only",IF(OR(I581&gt;L580,J581=""),I581,IF(J581&lt;L580,IF(J581&lt;L580,J581+I581,IF(L580+M580&gt;J581,L580+I581,L580)),IF(L580+M580&gt;J581,L580+I581,L580))),IF(H581&gt;L580,H581,IF(J581&gt;L580,IF(L580+M580&gt;J581,L580+I581,L580),J581+S581))),IF('Mortgage 1 Info Calcs'!F$5="Interest Only",'Mortgage 1 Monthly Calcs'!I581,'Mortgage 1 Monthly Calcs'!H581)),'Mortgage 1 Monthly Calcs'!L580),'Mortgage 1 Monthly Table'!N581)</f>
        <v>#VALUE!</v>
      </c>
      <c r="M581" t="str">
        <f>IF(ISBLANK('Mortgage 1 Monthly Table'!P581),IF(N580&gt;J581,IF(J581&gt;L580,J581-L580,0),IF(OR(OR(Y580&lt;0,ISTEXT(Y580)),ISTEXT('Mortgage 1 Info Calcs'!$K$4)),"",'Mortgage 1 Info Calcs'!F$21)),'Mortgage 1 Monthly Table'!P581)</f>
        <v/>
      </c>
      <c r="N581" t="str">
        <f t="shared" si="44"/>
        <v/>
      </c>
      <c r="O581" t="str">
        <f>IF(OR(OR(Y580&lt;0,ISTEXT(Y580)),ISTEXT('Mortgage 1 Info Calcs'!$K$4)),"",(O580+M581))</f>
        <v/>
      </c>
      <c r="P581">
        <f>IF(ISBLANK('Mortgage 1 Monthly Table'!T581),IF(ISTEXT(J581),0,IF(OR(Y580&lt;Q580,AND(Y580&lt;0,NOT(ISTEXT(Y580))),ISTEXT('Mortgage 1 Info Calcs'!$K$4)),IF(-Y580&gt;P580,-Y580,Y580-Q580),IF(J581="",0,'Mortgage 1 Info Calcs'!F$26))),'Mortgage 1 Monthly Table'!T581)</f>
        <v>0</v>
      </c>
      <c r="Q581" t="str">
        <f>IF(OR(OR(Y580&lt;0,ISTEXT(Y580)),ISTEXT('Mortgage 1 Info Calcs'!$K$4)),"",IF(O581&lt;0,Q580,(Q580+P581)))</f>
        <v/>
      </c>
      <c r="R581" t="str">
        <f>IF(OR(ISERROR(L581-S581),ISTEXT('Mortgage 1 Info Calcs'!$K$4)),"",L581-S581+M581)</f>
        <v/>
      </c>
      <c r="S581">
        <f>IF(OR(IF(ISERROR(ROUND((J581-Q581-'Mortgage 1 Info Calcs'!F$24)*(G581/12),2)),0,(J581-O581-Q581-'Mortgage 1 Info Calcs'!F$24)*(G581/12)),,,ISTEXT('Mortgage 1 Info Calcs'!K$4)),IF(((J581-Q581-'Mortgage 1 Info Calcs'!F$24)*(G581/12))&gt;0,((J581-Q581-'Mortgage 1 Info Calcs'!F$24)*(G581/12)),0),0)</f>
        <v>0</v>
      </c>
      <c r="T581" t="str">
        <f>IF(OR(ISERROR(SUM(R$12:R581)),(ISTEXT(T580)),(T580=(SUM(R$12:R581)))),"",SUM(R$12:R581))</f>
        <v/>
      </c>
      <c r="U581">
        <f>SUM(S$12:S581)</f>
        <v>93290.420445652606</v>
      </c>
      <c r="V581" t="e">
        <f>IF(ISBLANK('Mortgage 1 Info Calcs'!F$28),"",IF((O581+Q581)&gt;0,((O581+Q581)*G581/12)-((O581+Q581)*(('Mortgage 1 Info Calcs'!F$28)-('Mortgage 1 Info Calcs'!F$28*'Mortgage 1 Info Calcs'!G$29))/12),""))</f>
        <v>#VALUE!</v>
      </c>
      <c r="W581" t="e">
        <f>IF(ISTEXT(V581),"",SUM(V$12:V581))</f>
        <v>#VALUE!</v>
      </c>
      <c r="X581" t="str">
        <f>IF(OR(J581=Q581,ISTEXT(Y580),ISTEXT('Mortgage 1 Info Calcs'!$F$17)),"",IF(('Mortgage 1 Info Calcs'!F$18*12)&gt;C580+1,IF(C580='Mortgage 1 Info Calcs'!F$18*12,0,'Mortgage 1 Info Calcs'!F$19+Y581*('Mortgage 1 Info Calcs'!F$17)),'Mortgage 1 Info Calcs'!F$19))</f>
        <v/>
      </c>
      <c r="Y581" t="str">
        <f>IF(OR(ISERROR(J581-R581-M581),IF(ISERROR((J581-R581-M581)=0),"True",(J581-R581-M581)=0),ISTEXT('Mortgage 1 Info Calcs'!$K$4)),"",IF((J581&gt;(L581+M581)),(FV((G581/'Mortgage 1 Variables'!E$43),1,(L581+M581),-J581+Q581+'Mortgage 1 Info Calcs'!F$24,0))+Q581+'Mortgage 1 Info Calcs'!F$24+IF(I581&gt;0,0,-I581),""))</f>
        <v/>
      </c>
      <c r="Z581" s="67" t="e">
        <f>IF((FV(IF(G581=0,'Mortgage 1 Info Calcs'!F$8,G581)/12,1,PMT(IF(G581=0,'Mortgage 1 Info Calcs'!F$8,G581)/12,('Mortgage 1 Info Calcs'!F$9*12)-C580,-Z580,0),-Z580,0))&gt;0,(FV(IF(G581=0,'Mortgage 1 Info Calcs'!F$8,G581)/12,1,PMT(IF(G581=0,'Mortgage 1 Info Calcs'!F$8,G581)/12,('Mortgage 1 Info Calcs'!F$9*12)-C580,-Z580,0),-Z580,0)),0)</f>
        <v>#NUM!</v>
      </c>
      <c r="AA581" s="67" t="e">
        <f>IF(Z581&lt;=0,0,(IPMT(IF(G581=0,'Mortgage 1 Info Calcs'!F$8,G581)/12,1,('Mortgage 1 Info Calcs'!F$9*12)-C580,-Z580,0)))</f>
        <v>#NUM!</v>
      </c>
      <c r="AB581" s="67">
        <f>IF(C581&lt;('Mortgage 1 Info Calcs'!F$9*12),SUM(AA$12:AA581),0)</f>
        <v>0</v>
      </c>
      <c r="AC581" s="14">
        <v>570</v>
      </c>
      <c r="AD581" s="174">
        <f t="shared" si="45"/>
        <v>47.5</v>
      </c>
      <c r="AE581" s="174" t="str">
        <f>IF(Y581="","",IF(J$12+X581='Mortgage 2 Monthly calcs'!J$12+'Mortgage 2 Monthly calcs'!V581,"",IF(J$12+X581&gt;'Mortgage 2 Monthly calcs'!J$12+'Mortgage 2 Monthly calcs'!V581,IF(Y581+X581+'Mortgage 1 Info Calcs'!F$15&gt;'Mortgage 2 Monthly calcs'!W581+'Mortgage 2 Monthly calcs'!V581,"",C581),IF(Y581+X581&lt;'Mortgage 2 Monthly calcs'!W581+'Mortgage 2 Monthly calcs'!V581,"",C581))))</f>
        <v/>
      </c>
      <c r="AG581" s="16"/>
      <c r="AH581" s="16"/>
      <c r="AI581" s="15"/>
    </row>
    <row r="582" spans="2:35" ht="11.25" customHeight="1" x14ac:dyDescent="0.25">
      <c r="B582">
        <f t="shared" si="43"/>
        <v>47.583333333333336</v>
      </c>
      <c r="C582">
        <v>571</v>
      </c>
      <c r="D582" t="str">
        <f>IF(J1350=1,F571+1,"")</f>
        <v/>
      </c>
      <c r="E582" t="str">
        <f t="shared" si="46"/>
        <v/>
      </c>
      <c r="F582" t="str">
        <f>VLOOKUP('Mortgage 1 Variables'!D$14,'Mortgage 1 Variables'!B$8:C$19,2)</f>
        <v>May</v>
      </c>
      <c r="G582">
        <f>IF(ISBLANK('Mortgage 1 Monthly Table'!G582),IF(OR(J582=Q582,ISTEXT(Y581),ISTEXT('Mortgage 1 Info Calcs'!$K$4)),0,IF(('Mortgage 1 Info Calcs'!F$7*12)&gt;C581,G581,IF(C581='Mortgage 1 Info Calcs'!F$7*12,'Mortgage 1 Info Calcs'!F$8,G581))),'Mortgage 1 Monthly Table'!G582)</f>
        <v>0</v>
      </c>
      <c r="H582" t="e">
        <f>((PMT(G582/'Mortgage 1 Variables'!E$43,('Mortgage 1 Info Calcs'!F$9*'Mortgage 1 Variables'!E$43)-C581,-J582,0)))</f>
        <v>#VALUE!</v>
      </c>
      <c r="I582">
        <f>IF(OR(ISERROR(((IPMT(G582/'Mortgage 1 Variables'!E$43,1,'Mortgage 1 Info Calcs'!F$9*'Mortgage 1 Variables'!E$43,-J582+Q582+'Mortgage 1 Info Calcs'!F$24,IF('Mortgage 1 Info Calcs'!F$5="Interest Only",-J582+Q582+'Mortgage 1 Info Calcs'!F$24,0))))),(((IPMT(G582/'Mortgage 1 Variables'!E$43,1,'Mortgage 1 Info Calcs'!F$9*'Mortgage 1 Variables'!E$43,-J$12,-J$12)))=0)),0,((IPMT(G582/'Mortgage 1 Variables'!E$43,1,'Mortgage 1 Info Calcs'!F$9*'Mortgage 1 Variables'!E$43,-J582+Q582+'Mortgage 1 Info Calcs'!F$24,IF('Mortgage 1 Info Calcs'!F$5="Interest Only",-J582+Q582+'Mortgage 1 Info Calcs'!F$24,0)))))</f>
        <v>0</v>
      </c>
      <c r="J582" t="str">
        <f>IF(Y581&gt;0,IF(ISTEXT('Mortgage 1 Info Calcs'!K$4),"0",IF(ISTEXT(Y581),Y581,Y581+(IF(ISTEXT(K582),0,K582)))),0)</f>
        <v/>
      </c>
      <c r="K582">
        <f>IF(ISBLANK('Mortgage 1 Monthly Table'!L582),0,'Mortgage 1 Monthly Table'!L582)</f>
        <v>0</v>
      </c>
      <c r="L582" t="e">
        <f>IF(ISBLANK('Mortgage 1 Monthly Table'!N582),IF('Mortgage 1 Info Calcs'!F$13="Calculated",IF('Mortgage 1 Info Calcs'!F$22="Keep Same",IF('Mortgage 1 Info Calcs'!F$5="Interest Only",IF(OR(I582&gt;L581,J582=""),I582,IF(J582&lt;L581,IF(J582&lt;L581,J582+I582,IF(L581+M581&gt;J582,L581+I582,L581)),IF(L581+M581&gt;J582,L581+I582,L581))),IF(H582&gt;L581,H582,IF(J582&gt;L581,IF(L581+M581&gt;J582,L581+I582,L581),J582+S582))),IF('Mortgage 1 Info Calcs'!F$5="Interest Only",'Mortgage 1 Monthly Calcs'!I582,'Mortgage 1 Monthly Calcs'!H582)),'Mortgage 1 Monthly Calcs'!L581),'Mortgage 1 Monthly Table'!N582)</f>
        <v>#VALUE!</v>
      </c>
      <c r="M582" t="str">
        <f>IF(ISBLANK('Mortgage 1 Monthly Table'!P582),IF(N581&gt;J582,IF(J582&gt;L581,J582-L581,0),IF(OR(OR(Y581&lt;0,ISTEXT(Y581)),ISTEXT('Mortgage 1 Info Calcs'!$K$4)),"",'Mortgage 1 Info Calcs'!F$21)),'Mortgage 1 Monthly Table'!P582)</f>
        <v/>
      </c>
      <c r="N582" t="str">
        <f t="shared" si="44"/>
        <v/>
      </c>
      <c r="O582" t="str">
        <f>IF(OR(OR(Y581&lt;0,ISTEXT(Y581)),ISTEXT('Mortgage 1 Info Calcs'!$K$4)),"",(O581+M582))</f>
        <v/>
      </c>
      <c r="P582">
        <f>IF(ISBLANK('Mortgage 1 Monthly Table'!T582),IF(ISTEXT(J582),0,IF(OR(Y581&lt;Q581,AND(Y581&lt;0,NOT(ISTEXT(Y581))),ISTEXT('Mortgage 1 Info Calcs'!$K$4)),IF(-Y581&gt;P581,-Y581,Y581-Q581),IF(J582="",0,'Mortgage 1 Info Calcs'!F$26))),'Mortgage 1 Monthly Table'!T582)</f>
        <v>0</v>
      </c>
      <c r="Q582" t="str">
        <f>IF(OR(OR(Y581&lt;0,ISTEXT(Y581)),ISTEXT('Mortgage 1 Info Calcs'!$K$4)),"",IF(O582&lt;0,Q581,(Q581+P582)))</f>
        <v/>
      </c>
      <c r="R582" t="str">
        <f>IF(OR(ISERROR(L582-S582),ISTEXT('Mortgage 1 Info Calcs'!$K$4)),"",L582-S582+M582)</f>
        <v/>
      </c>
      <c r="S582">
        <f>IF(OR(IF(ISERROR(ROUND((J582-Q582-'Mortgage 1 Info Calcs'!F$24)*(G582/12),2)),0,(J582-O582-Q582-'Mortgage 1 Info Calcs'!F$24)*(G582/12)),,,ISTEXT('Mortgage 1 Info Calcs'!K$4)),IF(((J582-Q582-'Mortgage 1 Info Calcs'!F$24)*(G582/12))&gt;0,((J582-Q582-'Mortgage 1 Info Calcs'!F$24)*(G582/12)),0),0)</f>
        <v>0</v>
      </c>
      <c r="T582" t="str">
        <f>IF(OR(ISERROR(SUM(R$12:R582)),(ISTEXT(T581)),(T581=(SUM(R$12:R582)))),"",SUM(R$12:R582))</f>
        <v/>
      </c>
      <c r="U582">
        <f>SUM(S$12:S582)</f>
        <v>93290.420445652606</v>
      </c>
      <c r="V582" t="e">
        <f>IF(ISBLANK('Mortgage 1 Info Calcs'!F$28),"",IF((O582+Q582)&gt;0,((O582+Q582)*G582/12)-((O582+Q582)*(('Mortgage 1 Info Calcs'!F$28)-('Mortgage 1 Info Calcs'!F$28*'Mortgage 1 Info Calcs'!G$29))/12),""))</f>
        <v>#VALUE!</v>
      </c>
      <c r="W582" t="e">
        <f>IF(ISTEXT(V582),"",SUM(V$12:V582))</f>
        <v>#VALUE!</v>
      </c>
      <c r="X582" t="str">
        <f>IF(OR(J582=Q582,ISTEXT(Y581),ISTEXT('Mortgage 1 Info Calcs'!$F$17)),"",IF(('Mortgage 1 Info Calcs'!F$18*12)&gt;C581+1,IF(C581='Mortgage 1 Info Calcs'!F$18*12,0,'Mortgage 1 Info Calcs'!F$19+Y582*('Mortgage 1 Info Calcs'!F$17)),'Mortgage 1 Info Calcs'!F$19))</f>
        <v/>
      </c>
      <c r="Y582" t="str">
        <f>IF(OR(ISERROR(J582-R582-M582),IF(ISERROR((J582-R582-M582)=0),"True",(J582-R582-M582)=0),ISTEXT('Mortgage 1 Info Calcs'!$K$4)),"",IF((J582&gt;(L582+M582)),(FV((G582/'Mortgage 1 Variables'!E$43),1,(L582+M582),-J582+Q582+'Mortgage 1 Info Calcs'!F$24,0))+Q582+'Mortgage 1 Info Calcs'!F$24+IF(I582&gt;0,0,-I582),""))</f>
        <v/>
      </c>
      <c r="Z582" s="67" t="e">
        <f>IF((FV(IF(G582=0,'Mortgage 1 Info Calcs'!F$8,G582)/12,1,PMT(IF(G582=0,'Mortgage 1 Info Calcs'!F$8,G582)/12,('Mortgage 1 Info Calcs'!F$9*12)-C581,-Z581,0),-Z581,0))&gt;0,(FV(IF(G582=0,'Mortgage 1 Info Calcs'!F$8,G582)/12,1,PMT(IF(G582=0,'Mortgage 1 Info Calcs'!F$8,G582)/12,('Mortgage 1 Info Calcs'!F$9*12)-C581,-Z581,0),-Z581,0)),0)</f>
        <v>#NUM!</v>
      </c>
      <c r="AA582" s="67" t="e">
        <f>IF(Z582&lt;=0,0,(IPMT(IF(G582=0,'Mortgage 1 Info Calcs'!F$8,G582)/12,1,('Mortgage 1 Info Calcs'!F$9*12)-C581,-Z581,0)))</f>
        <v>#NUM!</v>
      </c>
      <c r="AB582" s="67">
        <f>IF(C582&lt;('Mortgage 1 Info Calcs'!F$9*12),SUM(AA$12:AA582),0)</f>
        <v>0</v>
      </c>
      <c r="AC582" s="14">
        <v>571</v>
      </c>
      <c r="AD582" s="174">
        <f t="shared" si="45"/>
        <v>47.583333333333336</v>
      </c>
      <c r="AE582" s="174" t="str">
        <f>IF(Y582="","",IF(J$12+X582='Mortgage 2 Monthly calcs'!J$12+'Mortgage 2 Monthly calcs'!V582,"",IF(J$12+X582&gt;'Mortgage 2 Monthly calcs'!J$12+'Mortgage 2 Monthly calcs'!V582,IF(Y582+X582+'Mortgage 1 Info Calcs'!F$15&gt;'Mortgage 2 Monthly calcs'!W582+'Mortgage 2 Monthly calcs'!V582,"",C582),IF(Y582+X582&lt;'Mortgage 2 Monthly calcs'!W582+'Mortgage 2 Monthly calcs'!V582,"",C582))))</f>
        <v/>
      </c>
      <c r="AG582" s="16"/>
      <c r="AH582" s="16"/>
      <c r="AI582" s="15"/>
    </row>
    <row r="583" spans="2:35" ht="11.25" customHeight="1" x14ac:dyDescent="0.25">
      <c r="B583">
        <f t="shared" si="43"/>
        <v>47.666666666666664</v>
      </c>
      <c r="C583">
        <v>572</v>
      </c>
      <c r="D583" t="str">
        <f>IF(J1351=1,F571+1,"")</f>
        <v/>
      </c>
      <c r="E583" t="str">
        <f t="shared" si="46"/>
        <v/>
      </c>
      <c r="F583" t="str">
        <f>VLOOKUP('Mortgage 1 Variables'!D$15,'Mortgage 1 Variables'!B$8:C$19,2)</f>
        <v>Jun</v>
      </c>
      <c r="G583">
        <f>IF(ISBLANK('Mortgage 1 Monthly Table'!G583),IF(OR(J583=Q583,ISTEXT(Y582),ISTEXT('Mortgage 1 Info Calcs'!$K$4)),0,IF(('Mortgage 1 Info Calcs'!F$7*12)&gt;C582,G582,IF(C582='Mortgage 1 Info Calcs'!F$7*12,'Mortgage 1 Info Calcs'!F$8,G582))),'Mortgage 1 Monthly Table'!G583)</f>
        <v>0</v>
      </c>
      <c r="H583" t="e">
        <f>((PMT(G583/'Mortgage 1 Variables'!E$43,('Mortgage 1 Info Calcs'!F$9*'Mortgage 1 Variables'!E$43)-C582,-J583,0)))</f>
        <v>#VALUE!</v>
      </c>
      <c r="I583">
        <f>IF(OR(ISERROR(((IPMT(G583/'Mortgage 1 Variables'!E$43,1,'Mortgage 1 Info Calcs'!F$9*'Mortgage 1 Variables'!E$43,-J583+Q583+'Mortgage 1 Info Calcs'!F$24,IF('Mortgage 1 Info Calcs'!F$5="Interest Only",-J583+Q583+'Mortgage 1 Info Calcs'!F$24,0))))),(((IPMT(G583/'Mortgage 1 Variables'!E$43,1,'Mortgage 1 Info Calcs'!F$9*'Mortgage 1 Variables'!E$43,-J$12,-J$12)))=0)),0,((IPMT(G583/'Mortgage 1 Variables'!E$43,1,'Mortgage 1 Info Calcs'!F$9*'Mortgage 1 Variables'!E$43,-J583+Q583+'Mortgage 1 Info Calcs'!F$24,IF('Mortgage 1 Info Calcs'!F$5="Interest Only",-J583+Q583+'Mortgage 1 Info Calcs'!F$24,0)))))</f>
        <v>0</v>
      </c>
      <c r="J583" t="str">
        <f>IF(Y582&gt;0,IF(ISTEXT('Mortgage 1 Info Calcs'!K$4),"0",IF(ISTEXT(Y582),Y582,Y582+(IF(ISTEXT(K583),0,K583)))),0)</f>
        <v/>
      </c>
      <c r="K583">
        <f>IF(ISBLANK('Mortgage 1 Monthly Table'!L583),0,'Mortgage 1 Monthly Table'!L583)</f>
        <v>0</v>
      </c>
      <c r="L583" t="e">
        <f>IF(ISBLANK('Mortgage 1 Monthly Table'!N583),IF('Mortgage 1 Info Calcs'!F$13="Calculated",IF('Mortgage 1 Info Calcs'!F$22="Keep Same",IF('Mortgage 1 Info Calcs'!F$5="Interest Only",IF(OR(I583&gt;L582,J583=""),I583,IF(J583&lt;L582,IF(J583&lt;L582,J583+I583,IF(L582+M582&gt;J583,L582+I583,L582)),IF(L582+M582&gt;J583,L582+I583,L582))),IF(H583&gt;L582,H583,IF(J583&gt;L582,IF(L582+M582&gt;J583,L582+I583,L582),J583+S583))),IF('Mortgage 1 Info Calcs'!F$5="Interest Only",'Mortgage 1 Monthly Calcs'!I583,'Mortgage 1 Monthly Calcs'!H583)),'Mortgage 1 Monthly Calcs'!L582),'Mortgage 1 Monthly Table'!N583)</f>
        <v>#VALUE!</v>
      </c>
      <c r="M583" t="str">
        <f>IF(ISBLANK('Mortgage 1 Monthly Table'!P583),IF(N582&gt;J583,IF(J583&gt;L582,J583-L582,0),IF(OR(OR(Y582&lt;0,ISTEXT(Y582)),ISTEXT('Mortgage 1 Info Calcs'!$K$4)),"",'Mortgage 1 Info Calcs'!F$21)),'Mortgage 1 Monthly Table'!P583)</f>
        <v/>
      </c>
      <c r="N583" t="str">
        <f t="shared" si="44"/>
        <v/>
      </c>
      <c r="O583" t="str">
        <f>IF(OR(OR(Y582&lt;0,ISTEXT(Y582)),ISTEXT('Mortgage 1 Info Calcs'!$K$4)),"",(O582+M583))</f>
        <v/>
      </c>
      <c r="P583">
        <f>IF(ISBLANK('Mortgage 1 Monthly Table'!T583),IF(ISTEXT(J583),0,IF(OR(Y582&lt;Q582,AND(Y582&lt;0,NOT(ISTEXT(Y582))),ISTEXT('Mortgage 1 Info Calcs'!$K$4)),IF(-Y582&gt;P582,-Y582,Y582-Q582),IF(J583="",0,'Mortgage 1 Info Calcs'!F$26))),'Mortgage 1 Monthly Table'!T583)</f>
        <v>0</v>
      </c>
      <c r="Q583" t="str">
        <f>IF(OR(OR(Y582&lt;0,ISTEXT(Y582)),ISTEXT('Mortgage 1 Info Calcs'!$K$4)),"",IF(O583&lt;0,Q582,(Q582+P583)))</f>
        <v/>
      </c>
      <c r="R583" t="str">
        <f>IF(OR(ISERROR(L583-S583),ISTEXT('Mortgage 1 Info Calcs'!$K$4)),"",L583-S583+M583)</f>
        <v/>
      </c>
      <c r="S583">
        <f>IF(OR(IF(ISERROR(ROUND((J583-Q583-'Mortgage 1 Info Calcs'!F$24)*(G583/12),2)),0,(J583-O583-Q583-'Mortgage 1 Info Calcs'!F$24)*(G583/12)),,,ISTEXT('Mortgage 1 Info Calcs'!K$4)),IF(((J583-Q583-'Mortgage 1 Info Calcs'!F$24)*(G583/12))&gt;0,((J583-Q583-'Mortgage 1 Info Calcs'!F$24)*(G583/12)),0),0)</f>
        <v>0</v>
      </c>
      <c r="T583" t="str">
        <f>IF(OR(ISERROR(SUM(R$12:R583)),(ISTEXT(T582)),(T582=(SUM(R$12:R583)))),"",SUM(R$12:R583))</f>
        <v/>
      </c>
      <c r="U583">
        <f>SUM(S$12:S583)</f>
        <v>93290.420445652606</v>
      </c>
      <c r="V583" t="e">
        <f>IF(ISBLANK('Mortgage 1 Info Calcs'!F$28),"",IF((O583+Q583)&gt;0,((O583+Q583)*G583/12)-((O583+Q583)*(('Mortgage 1 Info Calcs'!F$28)-('Mortgage 1 Info Calcs'!F$28*'Mortgage 1 Info Calcs'!G$29))/12),""))</f>
        <v>#VALUE!</v>
      </c>
      <c r="W583" t="e">
        <f>IF(ISTEXT(V583),"",SUM(V$12:V583))</f>
        <v>#VALUE!</v>
      </c>
      <c r="X583" t="str">
        <f>IF(OR(J583=Q583,ISTEXT(Y582),ISTEXT('Mortgage 1 Info Calcs'!$F$17)),"",IF(('Mortgage 1 Info Calcs'!F$18*12)&gt;C582+1,IF(C582='Mortgage 1 Info Calcs'!F$18*12,0,'Mortgage 1 Info Calcs'!F$19+Y583*('Mortgage 1 Info Calcs'!F$17)),'Mortgage 1 Info Calcs'!F$19))</f>
        <v/>
      </c>
      <c r="Y583" t="str">
        <f>IF(OR(ISERROR(J583-R583-M583),IF(ISERROR((J583-R583-M583)=0),"True",(J583-R583-M583)=0),ISTEXT('Mortgage 1 Info Calcs'!$K$4)),"",IF((J583&gt;(L583+M583)),(FV((G583/'Mortgage 1 Variables'!E$43),1,(L583+M583),-J583+Q583+'Mortgage 1 Info Calcs'!F$24,0))+Q583+'Mortgage 1 Info Calcs'!F$24+IF(I583&gt;0,0,-I583),""))</f>
        <v/>
      </c>
      <c r="Z583" s="67" t="e">
        <f>IF((FV(IF(G583=0,'Mortgage 1 Info Calcs'!F$8,G583)/12,1,PMT(IF(G583=0,'Mortgage 1 Info Calcs'!F$8,G583)/12,('Mortgage 1 Info Calcs'!F$9*12)-C582,-Z582,0),-Z582,0))&gt;0,(FV(IF(G583=0,'Mortgage 1 Info Calcs'!F$8,G583)/12,1,PMT(IF(G583=0,'Mortgage 1 Info Calcs'!F$8,G583)/12,('Mortgage 1 Info Calcs'!F$9*12)-C582,-Z582,0),-Z582,0)),0)</f>
        <v>#NUM!</v>
      </c>
      <c r="AA583" s="67" t="e">
        <f>IF(Z583&lt;=0,0,(IPMT(IF(G583=0,'Mortgage 1 Info Calcs'!F$8,G583)/12,1,('Mortgage 1 Info Calcs'!F$9*12)-C582,-Z582,0)))</f>
        <v>#NUM!</v>
      </c>
      <c r="AB583" s="67">
        <f>IF(C583&lt;('Mortgage 1 Info Calcs'!F$9*12),SUM(AA$12:AA583),0)</f>
        <v>0</v>
      </c>
      <c r="AC583" s="14">
        <v>572</v>
      </c>
      <c r="AD583" s="174">
        <f t="shared" si="45"/>
        <v>47.666666666666664</v>
      </c>
      <c r="AE583" s="174" t="str">
        <f>IF(Y583="","",IF(J$12+X583='Mortgage 2 Monthly calcs'!J$12+'Mortgage 2 Monthly calcs'!V583,"",IF(J$12+X583&gt;'Mortgage 2 Monthly calcs'!J$12+'Mortgage 2 Monthly calcs'!V583,IF(Y583+X583+'Mortgage 1 Info Calcs'!F$15&gt;'Mortgage 2 Monthly calcs'!W583+'Mortgage 2 Monthly calcs'!V583,"",C583),IF(Y583+X583&lt;'Mortgage 2 Monthly calcs'!W583+'Mortgage 2 Monthly calcs'!V583,"",C583))))</f>
        <v/>
      </c>
      <c r="AG583" s="16"/>
      <c r="AH583" s="16"/>
      <c r="AI583" s="15"/>
    </row>
    <row r="584" spans="2:35" ht="11.25" customHeight="1" x14ac:dyDescent="0.25">
      <c r="B584">
        <f t="shared" si="43"/>
        <v>47.75</v>
      </c>
      <c r="C584">
        <v>573</v>
      </c>
      <c r="D584" t="str">
        <f>IF(J1352=1,F571+1,"")</f>
        <v/>
      </c>
      <c r="E584" t="str">
        <f t="shared" si="46"/>
        <v/>
      </c>
      <c r="F584" t="str">
        <f>VLOOKUP('Mortgage 1 Variables'!D$16,'Mortgage 1 Variables'!B$8:C$19,2)</f>
        <v>Jul</v>
      </c>
      <c r="G584">
        <f>IF(ISBLANK('Mortgage 1 Monthly Table'!G584),IF(OR(J584=Q584,ISTEXT(Y583),ISTEXT('Mortgage 1 Info Calcs'!$K$4)),0,IF(('Mortgage 1 Info Calcs'!F$7*12)&gt;C583,G583,IF(C583='Mortgage 1 Info Calcs'!F$7*12,'Mortgage 1 Info Calcs'!F$8,G583))),'Mortgage 1 Monthly Table'!G584)</f>
        <v>0</v>
      </c>
      <c r="H584" t="e">
        <f>((PMT(G584/'Mortgage 1 Variables'!E$43,('Mortgage 1 Info Calcs'!F$9*'Mortgage 1 Variables'!E$43)-C583,-J584,0)))</f>
        <v>#VALUE!</v>
      </c>
      <c r="I584">
        <f>IF(OR(ISERROR(((IPMT(G584/'Mortgage 1 Variables'!E$43,1,'Mortgage 1 Info Calcs'!F$9*'Mortgage 1 Variables'!E$43,-J584+Q584+'Mortgage 1 Info Calcs'!F$24,IF('Mortgage 1 Info Calcs'!F$5="Interest Only",-J584+Q584+'Mortgage 1 Info Calcs'!F$24,0))))),(((IPMT(G584/'Mortgage 1 Variables'!E$43,1,'Mortgage 1 Info Calcs'!F$9*'Mortgage 1 Variables'!E$43,-J$12,-J$12)))=0)),0,((IPMT(G584/'Mortgage 1 Variables'!E$43,1,'Mortgage 1 Info Calcs'!F$9*'Mortgage 1 Variables'!E$43,-J584+Q584+'Mortgage 1 Info Calcs'!F$24,IF('Mortgage 1 Info Calcs'!F$5="Interest Only",-J584+Q584+'Mortgage 1 Info Calcs'!F$24,0)))))</f>
        <v>0</v>
      </c>
      <c r="J584" t="str">
        <f>IF(Y583&gt;0,IF(ISTEXT('Mortgage 1 Info Calcs'!K$4),"0",IF(ISTEXT(Y583),Y583,Y583+(IF(ISTEXT(K584),0,K584)))),0)</f>
        <v/>
      </c>
      <c r="K584">
        <f>IF(ISBLANK('Mortgage 1 Monthly Table'!L584),0,'Mortgage 1 Monthly Table'!L584)</f>
        <v>0</v>
      </c>
      <c r="L584" t="e">
        <f>IF(ISBLANK('Mortgage 1 Monthly Table'!N584),IF('Mortgage 1 Info Calcs'!F$13="Calculated",IF('Mortgage 1 Info Calcs'!F$22="Keep Same",IF('Mortgage 1 Info Calcs'!F$5="Interest Only",IF(OR(I584&gt;L583,J584=""),I584,IF(J584&lt;L583,IF(J584&lt;L583,J584+I584,IF(L583+M583&gt;J584,L583+I584,L583)),IF(L583+M583&gt;J584,L583+I584,L583))),IF(H584&gt;L583,H584,IF(J584&gt;L583,IF(L583+M583&gt;J584,L583+I584,L583),J584+S584))),IF('Mortgage 1 Info Calcs'!F$5="Interest Only",'Mortgage 1 Monthly Calcs'!I584,'Mortgage 1 Monthly Calcs'!H584)),'Mortgage 1 Monthly Calcs'!L583),'Mortgage 1 Monthly Table'!N584)</f>
        <v>#VALUE!</v>
      </c>
      <c r="M584" t="str">
        <f>IF(ISBLANK('Mortgage 1 Monthly Table'!P584),IF(N583&gt;J584,IF(J584&gt;L583,J584-L583,0),IF(OR(OR(Y583&lt;0,ISTEXT(Y583)),ISTEXT('Mortgage 1 Info Calcs'!$K$4)),"",'Mortgage 1 Info Calcs'!F$21)),'Mortgage 1 Monthly Table'!P584)</f>
        <v/>
      </c>
      <c r="N584" t="str">
        <f t="shared" si="44"/>
        <v/>
      </c>
      <c r="O584" t="str">
        <f>IF(OR(OR(Y583&lt;0,ISTEXT(Y583)),ISTEXT('Mortgage 1 Info Calcs'!$K$4)),"",(O583+M584))</f>
        <v/>
      </c>
      <c r="P584">
        <f>IF(ISBLANK('Mortgage 1 Monthly Table'!T584),IF(ISTEXT(J584),0,IF(OR(Y583&lt;Q583,AND(Y583&lt;0,NOT(ISTEXT(Y583))),ISTEXT('Mortgage 1 Info Calcs'!$K$4)),IF(-Y583&gt;P583,-Y583,Y583-Q583),IF(J584="",0,'Mortgage 1 Info Calcs'!F$26))),'Mortgage 1 Monthly Table'!T584)</f>
        <v>0</v>
      </c>
      <c r="Q584" t="str">
        <f>IF(OR(OR(Y583&lt;0,ISTEXT(Y583)),ISTEXT('Mortgage 1 Info Calcs'!$K$4)),"",IF(O584&lt;0,Q583,(Q583+P584)))</f>
        <v/>
      </c>
      <c r="R584" t="str">
        <f>IF(OR(ISERROR(L584-S584),ISTEXT('Mortgage 1 Info Calcs'!$K$4)),"",L584-S584+M584)</f>
        <v/>
      </c>
      <c r="S584">
        <f>IF(OR(IF(ISERROR(ROUND((J584-Q584-'Mortgage 1 Info Calcs'!F$24)*(G584/12),2)),0,(J584-O584-Q584-'Mortgage 1 Info Calcs'!F$24)*(G584/12)),,,ISTEXT('Mortgage 1 Info Calcs'!K$4)),IF(((J584-Q584-'Mortgage 1 Info Calcs'!F$24)*(G584/12))&gt;0,((J584-Q584-'Mortgage 1 Info Calcs'!F$24)*(G584/12)),0),0)</f>
        <v>0</v>
      </c>
      <c r="T584" t="str">
        <f>IF(OR(ISERROR(SUM(R$12:R584)),(ISTEXT(T583)),(T583=(SUM(R$12:R584)))),"",SUM(R$12:R584))</f>
        <v/>
      </c>
      <c r="U584">
        <f>SUM(S$12:S584)</f>
        <v>93290.420445652606</v>
      </c>
      <c r="V584" t="e">
        <f>IF(ISBLANK('Mortgage 1 Info Calcs'!F$28),"",IF((O584+Q584)&gt;0,((O584+Q584)*G584/12)-((O584+Q584)*(('Mortgage 1 Info Calcs'!F$28)-('Mortgage 1 Info Calcs'!F$28*'Mortgage 1 Info Calcs'!G$29))/12),""))</f>
        <v>#VALUE!</v>
      </c>
      <c r="W584" t="e">
        <f>IF(ISTEXT(V584),"",SUM(V$12:V584))</f>
        <v>#VALUE!</v>
      </c>
      <c r="X584" t="str">
        <f>IF(OR(J584=Q584,ISTEXT(Y583),ISTEXT('Mortgage 1 Info Calcs'!$F$17)),"",IF(('Mortgage 1 Info Calcs'!F$18*12)&gt;C583+1,IF(C583='Mortgage 1 Info Calcs'!F$18*12,0,'Mortgage 1 Info Calcs'!F$19+Y584*('Mortgage 1 Info Calcs'!F$17)),'Mortgage 1 Info Calcs'!F$19))</f>
        <v/>
      </c>
      <c r="Y584" t="str">
        <f>IF(OR(ISERROR(J584-R584-M584),IF(ISERROR((J584-R584-M584)=0),"True",(J584-R584-M584)=0),ISTEXT('Mortgage 1 Info Calcs'!$K$4)),"",IF((J584&gt;(L584+M584)),(FV((G584/'Mortgage 1 Variables'!E$43),1,(L584+M584),-J584+Q584+'Mortgage 1 Info Calcs'!F$24,0))+Q584+'Mortgage 1 Info Calcs'!F$24+IF(I584&gt;0,0,-I584),""))</f>
        <v/>
      </c>
      <c r="Z584" s="67" t="e">
        <f>IF((FV(IF(G584=0,'Mortgage 1 Info Calcs'!F$8,G584)/12,1,PMT(IF(G584=0,'Mortgage 1 Info Calcs'!F$8,G584)/12,('Mortgage 1 Info Calcs'!F$9*12)-C583,-Z583,0),-Z583,0))&gt;0,(FV(IF(G584=0,'Mortgage 1 Info Calcs'!F$8,G584)/12,1,PMT(IF(G584=0,'Mortgage 1 Info Calcs'!F$8,G584)/12,('Mortgage 1 Info Calcs'!F$9*12)-C583,-Z583,0),-Z583,0)),0)</f>
        <v>#NUM!</v>
      </c>
      <c r="AA584" s="67" t="e">
        <f>IF(Z584&lt;=0,0,(IPMT(IF(G584=0,'Mortgage 1 Info Calcs'!F$8,G584)/12,1,('Mortgage 1 Info Calcs'!F$9*12)-C583,-Z583,0)))</f>
        <v>#NUM!</v>
      </c>
      <c r="AB584" s="67">
        <f>IF(C584&lt;('Mortgage 1 Info Calcs'!F$9*12),SUM(AA$12:AA584),0)</f>
        <v>0</v>
      </c>
      <c r="AC584" s="14">
        <v>573</v>
      </c>
      <c r="AD584" s="174">
        <f t="shared" si="45"/>
        <v>47.75</v>
      </c>
      <c r="AE584" s="174" t="str">
        <f>IF(Y584="","",IF(J$12+X584='Mortgage 2 Monthly calcs'!J$12+'Mortgage 2 Monthly calcs'!V584,"",IF(J$12+X584&gt;'Mortgage 2 Monthly calcs'!J$12+'Mortgage 2 Monthly calcs'!V584,IF(Y584+X584+'Mortgage 1 Info Calcs'!F$15&gt;'Mortgage 2 Monthly calcs'!W584+'Mortgage 2 Monthly calcs'!V584,"",C584),IF(Y584+X584&lt;'Mortgage 2 Monthly calcs'!W584+'Mortgage 2 Monthly calcs'!V584,"",C584))))</f>
        <v/>
      </c>
      <c r="AG584" s="16"/>
      <c r="AH584" s="16"/>
      <c r="AI584" s="15"/>
    </row>
    <row r="585" spans="2:35" ht="11.25" customHeight="1" x14ac:dyDescent="0.25">
      <c r="B585">
        <f t="shared" si="43"/>
        <v>47.833333333333336</v>
      </c>
      <c r="C585">
        <v>574</v>
      </c>
      <c r="D585" t="str">
        <f>IF(J1353=1,F571+1,"")</f>
        <v/>
      </c>
      <c r="E585" t="str">
        <f t="shared" si="46"/>
        <v/>
      </c>
      <c r="F585" t="str">
        <f>VLOOKUP('Mortgage 1 Variables'!D$17,'Mortgage 1 Variables'!B$8:C$19,2)</f>
        <v>Aug</v>
      </c>
      <c r="G585">
        <f>IF(ISBLANK('Mortgage 1 Monthly Table'!G585),IF(OR(J585=Q585,ISTEXT(Y584),ISTEXT('Mortgage 1 Info Calcs'!$K$4)),0,IF(('Mortgage 1 Info Calcs'!F$7*12)&gt;C584,G584,IF(C584='Mortgage 1 Info Calcs'!F$7*12,'Mortgage 1 Info Calcs'!F$8,G584))),'Mortgage 1 Monthly Table'!G585)</f>
        <v>0</v>
      </c>
      <c r="H585" t="e">
        <f>((PMT(G585/'Mortgage 1 Variables'!E$43,('Mortgage 1 Info Calcs'!F$9*'Mortgage 1 Variables'!E$43)-C584,-J585,0)))</f>
        <v>#VALUE!</v>
      </c>
      <c r="I585">
        <f>IF(OR(ISERROR(((IPMT(G585/'Mortgage 1 Variables'!E$43,1,'Mortgage 1 Info Calcs'!F$9*'Mortgage 1 Variables'!E$43,-J585+Q585+'Mortgage 1 Info Calcs'!F$24,IF('Mortgage 1 Info Calcs'!F$5="Interest Only",-J585+Q585+'Mortgage 1 Info Calcs'!F$24,0))))),(((IPMT(G585/'Mortgage 1 Variables'!E$43,1,'Mortgage 1 Info Calcs'!F$9*'Mortgage 1 Variables'!E$43,-J$12,-J$12)))=0)),0,((IPMT(G585/'Mortgage 1 Variables'!E$43,1,'Mortgage 1 Info Calcs'!F$9*'Mortgage 1 Variables'!E$43,-J585+Q585+'Mortgage 1 Info Calcs'!F$24,IF('Mortgage 1 Info Calcs'!F$5="Interest Only",-J585+Q585+'Mortgage 1 Info Calcs'!F$24,0)))))</f>
        <v>0</v>
      </c>
      <c r="J585" t="str">
        <f>IF(Y584&gt;0,IF(ISTEXT('Mortgage 1 Info Calcs'!K$4),"0",IF(ISTEXT(Y584),Y584,Y584+(IF(ISTEXT(K585),0,K585)))),0)</f>
        <v/>
      </c>
      <c r="K585">
        <f>IF(ISBLANK('Mortgage 1 Monthly Table'!L585),0,'Mortgage 1 Monthly Table'!L585)</f>
        <v>0</v>
      </c>
      <c r="L585" t="e">
        <f>IF(ISBLANK('Mortgage 1 Monthly Table'!N585),IF('Mortgage 1 Info Calcs'!F$13="Calculated",IF('Mortgage 1 Info Calcs'!F$22="Keep Same",IF('Mortgage 1 Info Calcs'!F$5="Interest Only",IF(OR(I585&gt;L584,J585=""),I585,IF(J585&lt;L584,IF(J585&lt;L584,J585+I585,IF(L584+M584&gt;J585,L584+I585,L584)),IF(L584+M584&gt;J585,L584+I585,L584))),IF(H585&gt;L584,H585,IF(J585&gt;L584,IF(L584+M584&gt;J585,L584+I585,L584),J585+S585))),IF('Mortgage 1 Info Calcs'!F$5="Interest Only",'Mortgage 1 Monthly Calcs'!I585,'Mortgage 1 Monthly Calcs'!H585)),'Mortgage 1 Monthly Calcs'!L584),'Mortgage 1 Monthly Table'!N585)</f>
        <v>#VALUE!</v>
      </c>
      <c r="M585" t="str">
        <f>IF(ISBLANK('Mortgage 1 Monthly Table'!P585),IF(N584&gt;J585,IF(J585&gt;L584,J585-L584,0),IF(OR(OR(Y584&lt;0,ISTEXT(Y584)),ISTEXT('Mortgage 1 Info Calcs'!$K$4)),"",'Mortgage 1 Info Calcs'!F$21)),'Mortgage 1 Monthly Table'!P585)</f>
        <v/>
      </c>
      <c r="N585" t="str">
        <f t="shared" si="44"/>
        <v/>
      </c>
      <c r="O585" t="str">
        <f>IF(OR(OR(Y584&lt;0,ISTEXT(Y584)),ISTEXT('Mortgage 1 Info Calcs'!$K$4)),"",(O584+M585))</f>
        <v/>
      </c>
      <c r="P585">
        <f>IF(ISBLANK('Mortgage 1 Monthly Table'!T585),IF(ISTEXT(J585),0,IF(OR(Y584&lt;Q584,AND(Y584&lt;0,NOT(ISTEXT(Y584))),ISTEXT('Mortgage 1 Info Calcs'!$K$4)),IF(-Y584&gt;P584,-Y584,Y584-Q584),IF(J585="",0,'Mortgage 1 Info Calcs'!F$26))),'Mortgage 1 Monthly Table'!T585)</f>
        <v>0</v>
      </c>
      <c r="Q585" t="str">
        <f>IF(OR(OR(Y584&lt;0,ISTEXT(Y584)),ISTEXT('Mortgage 1 Info Calcs'!$K$4)),"",IF(O585&lt;0,Q584,(Q584+P585)))</f>
        <v/>
      </c>
      <c r="R585" t="str">
        <f>IF(OR(ISERROR(L585-S585),ISTEXT('Mortgage 1 Info Calcs'!$K$4)),"",L585-S585+M585)</f>
        <v/>
      </c>
      <c r="S585">
        <f>IF(OR(IF(ISERROR(ROUND((J585-Q585-'Mortgage 1 Info Calcs'!F$24)*(G585/12),2)),0,(J585-O585-Q585-'Mortgage 1 Info Calcs'!F$24)*(G585/12)),,,ISTEXT('Mortgage 1 Info Calcs'!K$4)),IF(((J585-Q585-'Mortgage 1 Info Calcs'!F$24)*(G585/12))&gt;0,((J585-Q585-'Mortgage 1 Info Calcs'!F$24)*(G585/12)),0),0)</f>
        <v>0</v>
      </c>
      <c r="T585" t="str">
        <f>IF(OR(ISERROR(SUM(R$12:R585)),(ISTEXT(T584)),(T584=(SUM(R$12:R585)))),"",SUM(R$12:R585))</f>
        <v/>
      </c>
      <c r="U585">
        <f>SUM(S$12:S585)</f>
        <v>93290.420445652606</v>
      </c>
      <c r="V585" t="e">
        <f>IF(ISBLANK('Mortgage 1 Info Calcs'!F$28),"",IF((O585+Q585)&gt;0,((O585+Q585)*G585/12)-((O585+Q585)*(('Mortgage 1 Info Calcs'!F$28)-('Mortgage 1 Info Calcs'!F$28*'Mortgage 1 Info Calcs'!G$29))/12),""))</f>
        <v>#VALUE!</v>
      </c>
      <c r="W585" t="e">
        <f>IF(ISTEXT(V585),"",SUM(V$12:V585))</f>
        <v>#VALUE!</v>
      </c>
      <c r="X585" t="str">
        <f>IF(OR(J585=Q585,ISTEXT(Y584),ISTEXT('Mortgage 1 Info Calcs'!$F$17)),"",IF(('Mortgage 1 Info Calcs'!F$18*12)&gt;C584+1,IF(C584='Mortgage 1 Info Calcs'!F$18*12,0,'Mortgage 1 Info Calcs'!F$19+Y585*('Mortgage 1 Info Calcs'!F$17)),'Mortgage 1 Info Calcs'!F$19))</f>
        <v/>
      </c>
      <c r="Y585" t="str">
        <f>IF(OR(ISERROR(J585-R585-M585),IF(ISERROR((J585-R585-M585)=0),"True",(J585-R585-M585)=0),ISTEXT('Mortgage 1 Info Calcs'!$K$4)),"",IF((J585&gt;(L585+M585)),(FV((G585/'Mortgage 1 Variables'!E$43),1,(L585+M585),-J585+Q585+'Mortgage 1 Info Calcs'!F$24,0))+Q585+'Mortgage 1 Info Calcs'!F$24+IF(I585&gt;0,0,-I585),""))</f>
        <v/>
      </c>
      <c r="Z585" s="67" t="e">
        <f>IF((FV(IF(G585=0,'Mortgage 1 Info Calcs'!F$8,G585)/12,1,PMT(IF(G585=0,'Mortgage 1 Info Calcs'!F$8,G585)/12,('Mortgage 1 Info Calcs'!F$9*12)-C584,-Z584,0),-Z584,0))&gt;0,(FV(IF(G585=0,'Mortgage 1 Info Calcs'!F$8,G585)/12,1,PMT(IF(G585=0,'Mortgage 1 Info Calcs'!F$8,G585)/12,('Mortgage 1 Info Calcs'!F$9*12)-C584,-Z584,0),-Z584,0)),0)</f>
        <v>#NUM!</v>
      </c>
      <c r="AA585" s="67" t="e">
        <f>IF(Z585&lt;=0,0,(IPMT(IF(G585=0,'Mortgage 1 Info Calcs'!F$8,G585)/12,1,('Mortgage 1 Info Calcs'!F$9*12)-C584,-Z584,0)))</f>
        <v>#NUM!</v>
      </c>
      <c r="AB585" s="67">
        <f>IF(C585&lt;('Mortgage 1 Info Calcs'!F$9*12),SUM(AA$12:AA585),0)</f>
        <v>0</v>
      </c>
      <c r="AC585" s="14">
        <v>574</v>
      </c>
      <c r="AD585" s="174">
        <f t="shared" si="45"/>
        <v>47.833333333333336</v>
      </c>
      <c r="AE585" s="174" t="str">
        <f>IF(Y585="","",IF(J$12+X585='Mortgage 2 Monthly calcs'!J$12+'Mortgage 2 Monthly calcs'!V585,"",IF(J$12+X585&gt;'Mortgage 2 Monthly calcs'!J$12+'Mortgage 2 Monthly calcs'!V585,IF(Y585+X585+'Mortgage 1 Info Calcs'!F$15&gt;'Mortgage 2 Monthly calcs'!W585+'Mortgage 2 Monthly calcs'!V585,"",C585),IF(Y585+X585&lt;'Mortgage 2 Monthly calcs'!W585+'Mortgage 2 Monthly calcs'!V585,"",C585))))</f>
        <v/>
      </c>
      <c r="AG585" s="16"/>
      <c r="AH585" s="16"/>
      <c r="AI585" s="15"/>
    </row>
    <row r="586" spans="2:35" ht="11.25" customHeight="1" x14ac:dyDescent="0.25">
      <c r="B586">
        <f t="shared" si="43"/>
        <v>47.916666666666664</v>
      </c>
      <c r="C586">
        <v>575</v>
      </c>
      <c r="D586" t="str">
        <f>IF(J1354=1,F571+1,"")</f>
        <v/>
      </c>
      <c r="E586" t="str">
        <f t="shared" si="46"/>
        <v/>
      </c>
      <c r="F586" t="str">
        <f>VLOOKUP('Mortgage 1 Variables'!D$18,'Mortgage 1 Variables'!B$8:C$19,2)</f>
        <v>Sep</v>
      </c>
      <c r="G586">
        <f>IF(ISBLANK('Mortgage 1 Monthly Table'!G586),IF(OR(J586=Q586,ISTEXT(Y585),ISTEXT('Mortgage 1 Info Calcs'!$K$4)),0,IF(('Mortgage 1 Info Calcs'!F$7*12)&gt;C585,G585,IF(C585='Mortgage 1 Info Calcs'!F$7*12,'Mortgage 1 Info Calcs'!F$8,G585))),'Mortgage 1 Monthly Table'!G586)</f>
        <v>0</v>
      </c>
      <c r="H586" t="e">
        <f>((PMT(G586/'Mortgage 1 Variables'!E$43,('Mortgage 1 Info Calcs'!F$9*'Mortgage 1 Variables'!E$43)-C585,-J586,0)))</f>
        <v>#VALUE!</v>
      </c>
      <c r="I586">
        <f>IF(OR(ISERROR(((IPMT(G586/'Mortgage 1 Variables'!E$43,1,'Mortgage 1 Info Calcs'!F$9*'Mortgage 1 Variables'!E$43,-J586+Q586+'Mortgage 1 Info Calcs'!F$24,IF('Mortgage 1 Info Calcs'!F$5="Interest Only",-J586+Q586+'Mortgage 1 Info Calcs'!F$24,0))))),(((IPMT(G586/'Mortgage 1 Variables'!E$43,1,'Mortgage 1 Info Calcs'!F$9*'Mortgage 1 Variables'!E$43,-J$12,-J$12)))=0)),0,((IPMT(G586/'Mortgage 1 Variables'!E$43,1,'Mortgage 1 Info Calcs'!F$9*'Mortgage 1 Variables'!E$43,-J586+Q586+'Mortgage 1 Info Calcs'!F$24,IF('Mortgage 1 Info Calcs'!F$5="Interest Only",-J586+Q586+'Mortgage 1 Info Calcs'!F$24,0)))))</f>
        <v>0</v>
      </c>
      <c r="J586" t="str">
        <f>IF(Y585&gt;0,IF(ISTEXT('Mortgage 1 Info Calcs'!K$4),"0",IF(ISTEXT(Y585),Y585,Y585+(IF(ISTEXT(K586),0,K586)))),0)</f>
        <v/>
      </c>
      <c r="K586">
        <f>IF(ISBLANK('Mortgage 1 Monthly Table'!L586),0,'Mortgage 1 Monthly Table'!L586)</f>
        <v>0</v>
      </c>
      <c r="L586" t="e">
        <f>IF(ISBLANK('Mortgage 1 Monthly Table'!N586),IF('Mortgage 1 Info Calcs'!F$13="Calculated",IF('Mortgage 1 Info Calcs'!F$22="Keep Same",IF('Mortgage 1 Info Calcs'!F$5="Interest Only",IF(OR(I586&gt;L585,J586=""),I586,IF(J586&lt;L585,IF(J586&lt;L585,J586+I586,IF(L585+M585&gt;J586,L585+I586,L585)),IF(L585+M585&gt;J586,L585+I586,L585))),IF(H586&gt;L585,H586,IF(J586&gt;L585,IF(L585+M585&gt;J586,L585+I586,L585),J586+S586))),IF('Mortgage 1 Info Calcs'!F$5="Interest Only",'Mortgage 1 Monthly Calcs'!I586,'Mortgage 1 Monthly Calcs'!H586)),'Mortgage 1 Monthly Calcs'!L585),'Mortgage 1 Monthly Table'!N586)</f>
        <v>#VALUE!</v>
      </c>
      <c r="M586" t="str">
        <f>IF(ISBLANK('Mortgage 1 Monthly Table'!P586),IF(N585&gt;J586,IF(J586&gt;L585,J586-L585,0),IF(OR(OR(Y585&lt;0,ISTEXT(Y585)),ISTEXT('Mortgage 1 Info Calcs'!$K$4)),"",'Mortgage 1 Info Calcs'!F$21)),'Mortgage 1 Monthly Table'!P586)</f>
        <v/>
      </c>
      <c r="N586" t="str">
        <f t="shared" si="44"/>
        <v/>
      </c>
      <c r="O586" t="str">
        <f>IF(OR(OR(Y585&lt;0,ISTEXT(Y585)),ISTEXT('Mortgage 1 Info Calcs'!$K$4)),"",(O585+M586))</f>
        <v/>
      </c>
      <c r="P586">
        <f>IF(ISBLANK('Mortgage 1 Monthly Table'!T586),IF(ISTEXT(J586),0,IF(OR(Y585&lt;Q585,AND(Y585&lt;0,NOT(ISTEXT(Y585))),ISTEXT('Mortgage 1 Info Calcs'!$K$4)),IF(-Y585&gt;P585,-Y585,Y585-Q585),IF(J586="",0,'Mortgage 1 Info Calcs'!F$26))),'Mortgage 1 Monthly Table'!T586)</f>
        <v>0</v>
      </c>
      <c r="Q586" t="str">
        <f>IF(OR(OR(Y585&lt;0,ISTEXT(Y585)),ISTEXT('Mortgage 1 Info Calcs'!$K$4)),"",IF(O586&lt;0,Q585,(Q585+P586)))</f>
        <v/>
      </c>
      <c r="R586" t="str">
        <f>IF(OR(ISERROR(L586-S586),ISTEXT('Mortgage 1 Info Calcs'!$K$4)),"",L586-S586+M586)</f>
        <v/>
      </c>
      <c r="S586">
        <f>IF(OR(IF(ISERROR(ROUND((J586-Q586-'Mortgage 1 Info Calcs'!F$24)*(G586/12),2)),0,(J586-O586-Q586-'Mortgage 1 Info Calcs'!F$24)*(G586/12)),,,ISTEXT('Mortgage 1 Info Calcs'!K$4)),IF(((J586-Q586-'Mortgage 1 Info Calcs'!F$24)*(G586/12))&gt;0,((J586-Q586-'Mortgage 1 Info Calcs'!F$24)*(G586/12)),0),0)</f>
        <v>0</v>
      </c>
      <c r="T586" t="str">
        <f>IF(OR(ISERROR(SUM(R$12:R586)),(ISTEXT(T585)),(T585=(SUM(R$12:R586)))),"",SUM(R$12:R586))</f>
        <v/>
      </c>
      <c r="U586">
        <f>SUM(S$12:S586)</f>
        <v>93290.420445652606</v>
      </c>
      <c r="V586" t="e">
        <f>IF(ISBLANK('Mortgage 1 Info Calcs'!F$28),"",IF((O586+Q586)&gt;0,((O586+Q586)*G586/12)-((O586+Q586)*(('Mortgage 1 Info Calcs'!F$28)-('Mortgage 1 Info Calcs'!F$28*'Mortgage 1 Info Calcs'!G$29))/12),""))</f>
        <v>#VALUE!</v>
      </c>
      <c r="W586" t="e">
        <f>IF(ISTEXT(V586),"",SUM(V$12:V586))</f>
        <v>#VALUE!</v>
      </c>
      <c r="X586" t="str">
        <f>IF(OR(J586=Q586,ISTEXT(Y585),ISTEXT('Mortgage 1 Info Calcs'!$F$17)),"",IF(('Mortgage 1 Info Calcs'!F$18*12)&gt;C585+1,IF(C585='Mortgage 1 Info Calcs'!F$18*12,0,'Mortgage 1 Info Calcs'!F$19+Y586*('Mortgage 1 Info Calcs'!F$17)),'Mortgage 1 Info Calcs'!F$19))</f>
        <v/>
      </c>
      <c r="Y586" t="str">
        <f>IF(OR(ISERROR(J586-R586-M586),IF(ISERROR((J586-R586-M586)=0),"True",(J586-R586-M586)=0),ISTEXT('Mortgage 1 Info Calcs'!$K$4)),"",IF((J586&gt;(L586+M586)),(FV((G586/'Mortgage 1 Variables'!E$43),1,(L586+M586),-J586+Q586+'Mortgage 1 Info Calcs'!F$24,0))+Q586+'Mortgage 1 Info Calcs'!F$24+IF(I586&gt;0,0,-I586),""))</f>
        <v/>
      </c>
      <c r="Z586" s="67" t="e">
        <f>IF((FV(IF(G586=0,'Mortgage 1 Info Calcs'!F$8,G586)/12,1,PMT(IF(G586=0,'Mortgage 1 Info Calcs'!F$8,G586)/12,('Mortgage 1 Info Calcs'!F$9*12)-C585,-Z585,0),-Z585,0))&gt;0,(FV(IF(G586=0,'Mortgage 1 Info Calcs'!F$8,G586)/12,1,PMT(IF(G586=0,'Mortgage 1 Info Calcs'!F$8,G586)/12,('Mortgage 1 Info Calcs'!F$9*12)-C585,-Z585,0),-Z585,0)),0)</f>
        <v>#NUM!</v>
      </c>
      <c r="AA586" s="67" t="e">
        <f>IF(Z586&lt;=0,0,(IPMT(IF(G586=0,'Mortgage 1 Info Calcs'!F$8,G586)/12,1,('Mortgage 1 Info Calcs'!F$9*12)-C585,-Z585,0)))</f>
        <v>#NUM!</v>
      </c>
      <c r="AB586" s="67">
        <f>IF(C586&lt;('Mortgage 1 Info Calcs'!F$9*12),SUM(AA$12:AA586),0)</f>
        <v>0</v>
      </c>
      <c r="AC586" s="14">
        <v>575</v>
      </c>
      <c r="AD586" s="174">
        <f t="shared" si="45"/>
        <v>47.916666666666664</v>
      </c>
      <c r="AE586" s="174" t="str">
        <f>IF(Y586="","",IF(J$12+X586='Mortgage 2 Monthly calcs'!J$12+'Mortgage 2 Monthly calcs'!V586,"",IF(J$12+X586&gt;'Mortgage 2 Monthly calcs'!J$12+'Mortgage 2 Monthly calcs'!V586,IF(Y586+X586+'Mortgage 1 Info Calcs'!F$15&gt;'Mortgage 2 Monthly calcs'!W586+'Mortgage 2 Monthly calcs'!V586,"",C586),IF(Y586+X586&lt;'Mortgage 2 Monthly calcs'!W586+'Mortgage 2 Monthly calcs'!V586,"",C586))))</f>
        <v/>
      </c>
      <c r="AG586" s="16"/>
      <c r="AH586" s="16"/>
      <c r="AI586" s="15"/>
    </row>
    <row r="587" spans="2:35" ht="11.25" customHeight="1" x14ac:dyDescent="0.25">
      <c r="B587">
        <f t="shared" si="43"/>
        <v>48</v>
      </c>
      <c r="C587">
        <v>576</v>
      </c>
      <c r="D587">
        <f>D575+1</f>
        <v>48</v>
      </c>
      <c r="E587" t="str">
        <f t="shared" si="46"/>
        <v/>
      </c>
      <c r="F587" t="str">
        <f>VLOOKUP('Mortgage 1 Variables'!D$19,'Mortgage 1 Variables'!B$8:C$19,2)</f>
        <v>Oct</v>
      </c>
      <c r="G587">
        <f>IF(ISBLANK('Mortgage 1 Monthly Table'!G587),IF(OR(J587=Q587,ISTEXT(Y586),ISTEXT('Mortgage 1 Info Calcs'!$K$4)),0,IF(('Mortgage 1 Info Calcs'!F$7*12)&gt;C586,G586,IF(C586='Mortgage 1 Info Calcs'!F$7*12,'Mortgage 1 Info Calcs'!F$8,G586))),'Mortgage 1 Monthly Table'!G587)</f>
        <v>0</v>
      </c>
      <c r="H587" t="e">
        <f>((PMT(G587/'Mortgage 1 Variables'!E$43,('Mortgage 1 Info Calcs'!F$9*'Mortgage 1 Variables'!E$43)-C586,-J587,0)))</f>
        <v>#VALUE!</v>
      </c>
      <c r="I587">
        <f>IF(OR(ISERROR(((IPMT(G587/'Mortgage 1 Variables'!E$43,1,'Mortgage 1 Info Calcs'!F$9*'Mortgage 1 Variables'!E$43,-J587+Q587+'Mortgage 1 Info Calcs'!F$24,IF('Mortgage 1 Info Calcs'!F$5="Interest Only",-J587+Q587+'Mortgage 1 Info Calcs'!F$24,0))))),(((IPMT(G587/'Mortgage 1 Variables'!E$43,1,'Mortgage 1 Info Calcs'!F$9*'Mortgage 1 Variables'!E$43,-J$12,-J$12)))=0)),0,((IPMT(G587/'Mortgage 1 Variables'!E$43,1,'Mortgage 1 Info Calcs'!F$9*'Mortgage 1 Variables'!E$43,-J587+Q587+'Mortgage 1 Info Calcs'!F$24,IF('Mortgage 1 Info Calcs'!F$5="Interest Only",-J587+Q587+'Mortgage 1 Info Calcs'!F$24,0)))))</f>
        <v>0</v>
      </c>
      <c r="J587" t="str">
        <f>IF(Y586&gt;0,IF(ISTEXT('Mortgage 1 Info Calcs'!K$4),"0",IF(ISTEXT(Y586),Y586,Y586+(IF(ISTEXT(K587),0,K587)))),0)</f>
        <v/>
      </c>
      <c r="K587">
        <f>IF(ISBLANK('Mortgage 1 Monthly Table'!L587),0,'Mortgage 1 Monthly Table'!L587)</f>
        <v>0</v>
      </c>
      <c r="L587" t="e">
        <f>IF(ISBLANK('Mortgage 1 Monthly Table'!N587),IF('Mortgage 1 Info Calcs'!F$13="Calculated",IF('Mortgage 1 Info Calcs'!F$22="Keep Same",IF('Mortgage 1 Info Calcs'!F$5="Interest Only",IF(OR(I587&gt;L586,J587=""),I587,IF(J587&lt;L586,IF(J587&lt;L586,J587+I587,IF(L586+M586&gt;J587,L586+I587,L586)),IF(L586+M586&gt;J587,L586+I587,L586))),IF(H587&gt;L586,H587,IF(J587&gt;L586,IF(L586+M586&gt;J587,L586+I587,L586),J587+S587))),IF('Mortgage 1 Info Calcs'!F$5="Interest Only",'Mortgage 1 Monthly Calcs'!I587,'Mortgage 1 Monthly Calcs'!H587)),'Mortgage 1 Monthly Calcs'!L586),'Mortgage 1 Monthly Table'!N587)</f>
        <v>#VALUE!</v>
      </c>
      <c r="M587" t="str">
        <f>IF(ISBLANK('Mortgage 1 Monthly Table'!P587),IF(N586&gt;J587,IF(J587&gt;L586,J587-L586,0),IF(OR(OR(Y586&lt;0,ISTEXT(Y586)),ISTEXT('Mortgage 1 Info Calcs'!$K$4)),"",'Mortgage 1 Info Calcs'!F$21)),'Mortgage 1 Monthly Table'!P587)</f>
        <v/>
      </c>
      <c r="N587" t="str">
        <f t="shared" si="44"/>
        <v/>
      </c>
      <c r="O587" t="str">
        <f>IF(OR(OR(Y586&lt;0,ISTEXT(Y586)),ISTEXT('Mortgage 1 Info Calcs'!$K$4)),"",(O586+M587))</f>
        <v/>
      </c>
      <c r="P587">
        <f>IF(ISBLANK('Mortgage 1 Monthly Table'!T587),IF(ISTEXT(J587),0,IF(OR(Y586&lt;Q586,AND(Y586&lt;0,NOT(ISTEXT(Y586))),ISTEXT('Mortgage 1 Info Calcs'!$K$4)),IF(-Y586&gt;P586,-Y586,Y586-Q586),IF(J587="",0,'Mortgage 1 Info Calcs'!F$26))),'Mortgage 1 Monthly Table'!T587)</f>
        <v>0</v>
      </c>
      <c r="Q587" t="str">
        <f>IF(OR(OR(Y586&lt;0,ISTEXT(Y586)),ISTEXT('Mortgage 1 Info Calcs'!$K$4)),"",IF(O587&lt;0,Q586,(Q586+P587)))</f>
        <v/>
      </c>
      <c r="R587" t="str">
        <f>IF(OR(ISERROR(L587-S587),ISTEXT('Mortgage 1 Info Calcs'!$K$4)),"",L587-S587+M587)</f>
        <v/>
      </c>
      <c r="S587">
        <f>IF(OR(IF(ISERROR(ROUND((J587-Q587-'Mortgage 1 Info Calcs'!F$24)*(G587/12),2)),0,(J587-O587-Q587-'Mortgage 1 Info Calcs'!F$24)*(G587/12)),,,ISTEXT('Mortgage 1 Info Calcs'!K$4)),IF(((J587-Q587-'Mortgage 1 Info Calcs'!F$24)*(G587/12))&gt;0,((J587-Q587-'Mortgage 1 Info Calcs'!F$24)*(G587/12)),0),0)</f>
        <v>0</v>
      </c>
      <c r="T587" t="str">
        <f>IF(OR(ISERROR(SUM(R$12:R587)),(ISTEXT(T586)),(T586=(SUM(R$12:R587)))),"",SUM(R$12:R587))</f>
        <v/>
      </c>
      <c r="U587">
        <f>SUM(S$12:S587)</f>
        <v>93290.420445652606</v>
      </c>
      <c r="V587" t="e">
        <f>IF(ISBLANK('Mortgage 1 Info Calcs'!F$28),"",IF((O587+Q587)&gt;0,((O587+Q587)*G587/12)-((O587+Q587)*(('Mortgage 1 Info Calcs'!F$28)-('Mortgage 1 Info Calcs'!F$28*'Mortgage 1 Info Calcs'!G$29))/12),""))</f>
        <v>#VALUE!</v>
      </c>
      <c r="W587" t="e">
        <f>IF(ISTEXT(V587),"",SUM(V$12:V587))</f>
        <v>#VALUE!</v>
      </c>
      <c r="X587" t="str">
        <f>IF(OR(J587=Q587,ISTEXT(Y586),ISTEXT('Mortgage 1 Info Calcs'!$F$17)),"",IF(('Mortgage 1 Info Calcs'!F$18*12)&gt;C586+1,IF(C586='Mortgage 1 Info Calcs'!F$18*12,0,'Mortgage 1 Info Calcs'!F$19+Y587*('Mortgage 1 Info Calcs'!F$17)),'Mortgage 1 Info Calcs'!F$19))</f>
        <v/>
      </c>
      <c r="Y587" t="str">
        <f>IF(OR(ISERROR(J587-R587-M587),IF(ISERROR((J587-R587-M587)=0),"True",(J587-R587-M587)=0),ISTEXT('Mortgage 1 Info Calcs'!$K$4)),"",IF((J587&gt;(L587+M587)),(FV((G587/'Mortgage 1 Variables'!E$43),1,(L587+M587),-J587+Q587+'Mortgage 1 Info Calcs'!F$24,0))+Q587+'Mortgage 1 Info Calcs'!F$24+IF(I587&gt;0,0,-I587),""))</f>
        <v/>
      </c>
      <c r="Z587" s="67" t="e">
        <f>IF((FV(IF(G587=0,'Mortgage 1 Info Calcs'!F$8,G587)/12,1,PMT(IF(G587=0,'Mortgage 1 Info Calcs'!F$8,G587)/12,('Mortgage 1 Info Calcs'!F$9*12)-C586,-Z586,0),-Z586,0))&gt;0,(FV(IF(G587=0,'Mortgage 1 Info Calcs'!F$8,G587)/12,1,PMT(IF(G587=0,'Mortgage 1 Info Calcs'!F$8,G587)/12,('Mortgage 1 Info Calcs'!F$9*12)-C586,-Z586,0),-Z586,0)),0)</f>
        <v>#NUM!</v>
      </c>
      <c r="AA587" s="67" t="e">
        <f>IF(Z587&lt;=0,0,(IPMT(IF(G587=0,'Mortgage 1 Info Calcs'!F$8,G587)/12,1,('Mortgage 1 Info Calcs'!F$9*12)-C586,-Z586,0)))</f>
        <v>#NUM!</v>
      </c>
      <c r="AB587" s="67">
        <f>IF(C587&lt;('Mortgage 1 Info Calcs'!F$9*12),SUM(AA$12:AA587),0)</f>
        <v>0</v>
      </c>
      <c r="AC587" s="14">
        <v>576</v>
      </c>
      <c r="AD587" s="174">
        <f t="shared" si="45"/>
        <v>48</v>
      </c>
      <c r="AE587" s="174" t="str">
        <f>IF(Y587="","",IF(J$12+X587='Mortgage 2 Monthly calcs'!J$12+'Mortgage 2 Monthly calcs'!V587,"",IF(J$12+X587&gt;'Mortgage 2 Monthly calcs'!J$12+'Mortgage 2 Monthly calcs'!V587,IF(Y587+X587+'Mortgage 1 Info Calcs'!F$15&gt;'Mortgage 2 Monthly calcs'!W587+'Mortgage 2 Monthly calcs'!V587,"",C587),IF(Y587+X587&lt;'Mortgage 2 Monthly calcs'!W587+'Mortgage 2 Monthly calcs'!V587,"",C587))))</f>
        <v/>
      </c>
      <c r="AG587" s="16"/>
      <c r="AH587" s="16"/>
      <c r="AI587" s="15"/>
    </row>
    <row r="588" spans="2:35" ht="11.25" customHeight="1" x14ac:dyDescent="0.25">
      <c r="B588">
        <f t="shared" si="43"/>
        <v>48.083333333333336</v>
      </c>
      <c r="C588">
        <v>577</v>
      </c>
      <c r="E588" t="str">
        <f t="shared" si="46"/>
        <v/>
      </c>
      <c r="F588" t="str">
        <f>VLOOKUP('Mortgage 1 Variables'!D$8,'Mortgage 1 Variables'!B$8:C$19,2)</f>
        <v>Nov</v>
      </c>
      <c r="G588">
        <f>IF(ISBLANK('Mortgage 1 Monthly Table'!G588),IF(OR(J588=Q588,ISTEXT(Y587),ISTEXT('Mortgage 1 Info Calcs'!$K$4)),0,IF(('Mortgage 1 Info Calcs'!F$7*12)&gt;C587,G587,IF(C587='Mortgage 1 Info Calcs'!F$7*12,'Mortgage 1 Info Calcs'!F$8,G587))),'Mortgage 1 Monthly Table'!G588)</f>
        <v>0</v>
      </c>
      <c r="H588" t="e">
        <f>((PMT(G588/'Mortgage 1 Variables'!E$43,('Mortgage 1 Info Calcs'!F$9*'Mortgage 1 Variables'!E$43)-C587,-J588,0)))</f>
        <v>#VALUE!</v>
      </c>
      <c r="I588">
        <f>IF(OR(ISERROR(((IPMT(G588/'Mortgage 1 Variables'!E$43,1,'Mortgage 1 Info Calcs'!F$9*'Mortgage 1 Variables'!E$43,-J588+Q588+'Mortgage 1 Info Calcs'!F$24,IF('Mortgage 1 Info Calcs'!F$5="Interest Only",-J588+Q588+'Mortgage 1 Info Calcs'!F$24,0))))),(((IPMT(G588/'Mortgage 1 Variables'!E$43,1,'Mortgage 1 Info Calcs'!F$9*'Mortgage 1 Variables'!E$43,-J$12,-J$12)))=0)),0,((IPMT(G588/'Mortgage 1 Variables'!E$43,1,'Mortgage 1 Info Calcs'!F$9*'Mortgage 1 Variables'!E$43,-J588+Q588+'Mortgage 1 Info Calcs'!F$24,IF('Mortgage 1 Info Calcs'!F$5="Interest Only",-J588+Q588+'Mortgage 1 Info Calcs'!F$24,0)))))</f>
        <v>0</v>
      </c>
      <c r="J588" t="str">
        <f>IF(Y587&gt;0,IF(ISTEXT('Mortgage 1 Info Calcs'!K$4),"0",IF(ISTEXT(Y587),Y587,Y587+(IF(ISTEXT(K588),0,K588)))),0)</f>
        <v/>
      </c>
      <c r="K588">
        <f>IF(ISBLANK('Mortgage 1 Monthly Table'!L588),0,'Mortgage 1 Monthly Table'!L588)</f>
        <v>0</v>
      </c>
      <c r="L588" t="e">
        <f>IF(ISBLANK('Mortgage 1 Monthly Table'!N588),IF('Mortgage 1 Info Calcs'!F$13="Calculated",IF('Mortgage 1 Info Calcs'!F$22="Keep Same",IF('Mortgage 1 Info Calcs'!F$5="Interest Only",IF(OR(I588&gt;L587,J588=""),I588,IF(J588&lt;L587,IF(J588&lt;L587,J588+I588,IF(L587+M587&gt;J588,L587+I588,L587)),IF(L587+M587&gt;J588,L587+I588,L587))),IF(H588&gt;L587,H588,IF(J588&gt;L587,IF(L587+M587&gt;J588,L587+I588,L587),J588+S588))),IF('Mortgage 1 Info Calcs'!F$5="Interest Only",'Mortgage 1 Monthly Calcs'!I588,'Mortgage 1 Monthly Calcs'!H588)),'Mortgage 1 Monthly Calcs'!L587),'Mortgage 1 Monthly Table'!N588)</f>
        <v>#VALUE!</v>
      </c>
      <c r="M588" t="str">
        <f>IF(ISBLANK('Mortgage 1 Monthly Table'!P588),IF(N587&gt;J588,IF(J588&gt;L587,J588-L587,0),IF(OR(OR(Y587&lt;0,ISTEXT(Y587)),ISTEXT('Mortgage 1 Info Calcs'!$K$4)),"",'Mortgage 1 Info Calcs'!F$21)),'Mortgage 1 Monthly Table'!P588)</f>
        <v/>
      </c>
      <c r="N588" t="str">
        <f t="shared" si="44"/>
        <v/>
      </c>
      <c r="O588" t="str">
        <f>IF(OR(OR(Y587&lt;0,ISTEXT(Y587)),ISTEXT('Mortgage 1 Info Calcs'!$K$4)),"",(O587+M588))</f>
        <v/>
      </c>
      <c r="P588">
        <f>IF(ISBLANK('Mortgage 1 Monthly Table'!T588),IF(ISTEXT(J588),0,IF(OR(Y587&lt;Q587,AND(Y587&lt;0,NOT(ISTEXT(Y587))),ISTEXT('Mortgage 1 Info Calcs'!$K$4)),IF(-Y587&gt;P587,-Y587,Y587-Q587),IF(J588="",0,'Mortgage 1 Info Calcs'!F$26))),'Mortgage 1 Monthly Table'!T588)</f>
        <v>0</v>
      </c>
      <c r="Q588" t="str">
        <f>IF(OR(OR(Y587&lt;0,ISTEXT(Y587)),ISTEXT('Mortgage 1 Info Calcs'!$K$4)),"",IF(O588&lt;0,Q587,(Q587+P588)))</f>
        <v/>
      </c>
      <c r="R588" t="str">
        <f>IF(OR(ISERROR(L588-S588),ISTEXT('Mortgage 1 Info Calcs'!$K$4)),"",L588-S588+M588)</f>
        <v/>
      </c>
      <c r="S588">
        <f>IF(OR(IF(ISERROR(ROUND((J588-Q588-'Mortgage 1 Info Calcs'!F$24)*(G588/12),2)),0,(J588-O588-Q588-'Mortgage 1 Info Calcs'!F$24)*(G588/12)),,,ISTEXT('Mortgage 1 Info Calcs'!K$4)),IF(((J588-Q588-'Mortgage 1 Info Calcs'!F$24)*(G588/12))&gt;0,((J588-Q588-'Mortgage 1 Info Calcs'!F$24)*(G588/12)),0),0)</f>
        <v>0</v>
      </c>
      <c r="T588" t="str">
        <f>IF(OR(ISERROR(SUM(R$12:R588)),(ISTEXT(T587)),(T587=(SUM(R$12:R588)))),"",SUM(R$12:R588))</f>
        <v/>
      </c>
      <c r="U588">
        <f>SUM(S$12:S588)</f>
        <v>93290.420445652606</v>
      </c>
      <c r="V588" t="e">
        <f>IF(ISBLANK('Mortgage 1 Info Calcs'!F$28),"",IF((O588+Q588)&gt;0,((O588+Q588)*G588/12)-((O588+Q588)*(('Mortgage 1 Info Calcs'!F$28)-('Mortgage 1 Info Calcs'!F$28*'Mortgage 1 Info Calcs'!G$29))/12),""))</f>
        <v>#VALUE!</v>
      </c>
      <c r="W588" t="e">
        <f>IF(ISTEXT(V588),"",SUM(V$12:V588))</f>
        <v>#VALUE!</v>
      </c>
      <c r="X588" t="str">
        <f>IF(OR(J588=Q588,ISTEXT(Y587),ISTEXT('Mortgage 1 Info Calcs'!$F$17)),"",IF(('Mortgage 1 Info Calcs'!F$18*12)&gt;C587+1,IF(C587='Mortgage 1 Info Calcs'!F$18*12,0,'Mortgage 1 Info Calcs'!F$19+Y588*('Mortgage 1 Info Calcs'!F$17)),'Mortgage 1 Info Calcs'!F$19))</f>
        <v/>
      </c>
      <c r="Y588" t="str">
        <f>IF(OR(ISERROR(J588-R588-M588),IF(ISERROR((J588-R588-M588)=0),"True",(J588-R588-M588)=0),ISTEXT('Mortgage 1 Info Calcs'!$K$4)),"",IF((J588&gt;(L588+M588)),(FV((G588/'Mortgage 1 Variables'!E$43),1,(L588+M588),-J588+Q588+'Mortgage 1 Info Calcs'!F$24,0))+Q588+'Mortgage 1 Info Calcs'!F$24+IF(I588&gt;0,0,-I588),""))</f>
        <v/>
      </c>
      <c r="Z588" s="67" t="e">
        <f>IF((FV(IF(G588=0,'Mortgage 1 Info Calcs'!F$8,G588)/12,1,PMT(IF(G588=0,'Mortgage 1 Info Calcs'!F$8,G588)/12,('Mortgage 1 Info Calcs'!F$9*12)-C587,-Z587,0),-Z587,0))&gt;0,(FV(IF(G588=0,'Mortgage 1 Info Calcs'!F$8,G588)/12,1,PMT(IF(G588=0,'Mortgage 1 Info Calcs'!F$8,G588)/12,('Mortgage 1 Info Calcs'!F$9*12)-C587,-Z587,0),-Z587,0)),0)</f>
        <v>#NUM!</v>
      </c>
      <c r="AA588" s="67" t="e">
        <f>IF(Z588&lt;=0,0,(IPMT(IF(G588=0,'Mortgage 1 Info Calcs'!F$8,G588)/12,1,('Mortgage 1 Info Calcs'!F$9*12)-C587,-Z587,0)))</f>
        <v>#NUM!</v>
      </c>
      <c r="AB588" s="67">
        <f>IF(C588&lt;('Mortgage 1 Info Calcs'!F$9*12),SUM(AA$12:AA588),0)</f>
        <v>0</v>
      </c>
      <c r="AC588" s="14">
        <v>577</v>
      </c>
      <c r="AD588" s="174">
        <f t="shared" si="45"/>
        <v>48.083333333333336</v>
      </c>
      <c r="AE588" s="174" t="str">
        <f>IF(Y588="","",IF(J$12+X588='Mortgage 2 Monthly calcs'!J$12+'Mortgage 2 Monthly calcs'!V588,"",IF(J$12+X588&gt;'Mortgage 2 Monthly calcs'!J$12+'Mortgage 2 Monthly calcs'!V588,IF(Y588+X588+'Mortgage 1 Info Calcs'!F$15&gt;'Mortgage 2 Monthly calcs'!W588+'Mortgage 2 Monthly calcs'!V588,"",C588),IF(Y588+X588&lt;'Mortgage 2 Monthly calcs'!W588+'Mortgage 2 Monthly calcs'!V588,"",C588))))</f>
        <v/>
      </c>
      <c r="AG588" s="16"/>
      <c r="AH588" s="16"/>
      <c r="AI588" s="15"/>
    </row>
    <row r="589" spans="2:35" ht="11.25" customHeight="1" x14ac:dyDescent="0.25">
      <c r="B589">
        <f t="shared" ref="B589:B611" si="47">C589/12</f>
        <v>48.166666666666664</v>
      </c>
      <c r="C589">
        <v>578</v>
      </c>
      <c r="E589" t="str">
        <f t="shared" si="46"/>
        <v/>
      </c>
      <c r="F589" t="str">
        <f>VLOOKUP('Mortgage 1 Variables'!D$9,'Mortgage 1 Variables'!B$8:C$19,2)</f>
        <v>Dec</v>
      </c>
      <c r="G589">
        <f>IF(ISBLANK('Mortgage 1 Monthly Table'!G589),IF(OR(J589=Q589,ISTEXT(Y588),ISTEXT('Mortgage 1 Info Calcs'!$K$4)),0,IF(('Mortgage 1 Info Calcs'!F$7*12)&gt;C588,G588,IF(C588='Mortgage 1 Info Calcs'!F$7*12,'Mortgage 1 Info Calcs'!F$8,G588))),'Mortgage 1 Monthly Table'!G589)</f>
        <v>0</v>
      </c>
      <c r="H589" t="e">
        <f>((PMT(G589/'Mortgage 1 Variables'!E$43,('Mortgage 1 Info Calcs'!F$9*'Mortgage 1 Variables'!E$43)-C588,-J589,0)))</f>
        <v>#VALUE!</v>
      </c>
      <c r="I589">
        <f>IF(OR(ISERROR(((IPMT(G589/'Mortgage 1 Variables'!E$43,1,'Mortgage 1 Info Calcs'!F$9*'Mortgage 1 Variables'!E$43,-J589+Q589+'Mortgage 1 Info Calcs'!F$24,IF('Mortgage 1 Info Calcs'!F$5="Interest Only",-J589+Q589+'Mortgage 1 Info Calcs'!F$24,0))))),(((IPMT(G589/'Mortgage 1 Variables'!E$43,1,'Mortgage 1 Info Calcs'!F$9*'Mortgage 1 Variables'!E$43,-J$12,-J$12)))=0)),0,((IPMT(G589/'Mortgage 1 Variables'!E$43,1,'Mortgage 1 Info Calcs'!F$9*'Mortgage 1 Variables'!E$43,-J589+Q589+'Mortgage 1 Info Calcs'!F$24,IF('Mortgage 1 Info Calcs'!F$5="Interest Only",-J589+Q589+'Mortgage 1 Info Calcs'!F$24,0)))))</f>
        <v>0</v>
      </c>
      <c r="J589" t="str">
        <f>IF(Y588&gt;0,IF(ISTEXT('Mortgage 1 Info Calcs'!K$4),"0",IF(ISTEXT(Y588),Y588,Y588+(IF(ISTEXT(K589),0,K589)))),0)</f>
        <v/>
      </c>
      <c r="K589">
        <f>IF(ISBLANK('Mortgage 1 Monthly Table'!L589),0,'Mortgage 1 Monthly Table'!L589)</f>
        <v>0</v>
      </c>
      <c r="L589" t="e">
        <f>IF(ISBLANK('Mortgage 1 Monthly Table'!N589),IF('Mortgage 1 Info Calcs'!F$13="Calculated",IF('Mortgage 1 Info Calcs'!F$22="Keep Same",IF('Mortgage 1 Info Calcs'!F$5="Interest Only",IF(OR(I589&gt;L588,J589=""),I589,IF(J589&lt;L588,IF(J589&lt;L588,J589+I589,IF(L588+M588&gt;J589,L588+I589,L588)),IF(L588+M588&gt;J589,L588+I589,L588))),IF(H589&gt;L588,H589,IF(J589&gt;L588,IF(L588+M588&gt;J589,L588+I589,L588),J589+S589))),IF('Mortgage 1 Info Calcs'!F$5="Interest Only",'Mortgage 1 Monthly Calcs'!I589,'Mortgage 1 Monthly Calcs'!H589)),'Mortgage 1 Monthly Calcs'!L588),'Mortgage 1 Monthly Table'!N589)</f>
        <v>#VALUE!</v>
      </c>
      <c r="M589" t="str">
        <f>IF(ISBLANK('Mortgage 1 Monthly Table'!P589),IF(N588&gt;J589,IF(J589&gt;L588,J589-L588,0),IF(OR(OR(Y588&lt;0,ISTEXT(Y588)),ISTEXT('Mortgage 1 Info Calcs'!$K$4)),"",'Mortgage 1 Info Calcs'!F$21)),'Mortgage 1 Monthly Table'!P589)</f>
        <v/>
      </c>
      <c r="N589" t="str">
        <f t="shared" ref="N589:N611" si="48">IF(ISTEXT(M589),"",L589+M589)</f>
        <v/>
      </c>
      <c r="O589" t="str">
        <f>IF(OR(OR(Y588&lt;0,ISTEXT(Y588)),ISTEXT('Mortgage 1 Info Calcs'!$K$4)),"",(O588+M589))</f>
        <v/>
      </c>
      <c r="P589">
        <f>IF(ISBLANK('Mortgage 1 Monthly Table'!T589),IF(ISTEXT(J589),0,IF(OR(Y588&lt;Q588,AND(Y588&lt;0,NOT(ISTEXT(Y588))),ISTEXT('Mortgage 1 Info Calcs'!$K$4)),IF(-Y588&gt;P588,-Y588,Y588-Q588),IF(J589="",0,'Mortgage 1 Info Calcs'!F$26))),'Mortgage 1 Monthly Table'!T589)</f>
        <v>0</v>
      </c>
      <c r="Q589" t="str">
        <f>IF(OR(OR(Y588&lt;0,ISTEXT(Y588)),ISTEXT('Mortgage 1 Info Calcs'!$K$4)),"",IF(O589&lt;0,Q588,(Q588+P589)))</f>
        <v/>
      </c>
      <c r="R589" t="str">
        <f>IF(OR(ISERROR(L589-S589),ISTEXT('Mortgage 1 Info Calcs'!$K$4)),"",L589-S589+M589)</f>
        <v/>
      </c>
      <c r="S589">
        <f>IF(OR(IF(ISERROR(ROUND((J589-Q589-'Mortgage 1 Info Calcs'!F$24)*(G589/12),2)),0,(J589-O589-Q589-'Mortgage 1 Info Calcs'!F$24)*(G589/12)),,,ISTEXT('Mortgage 1 Info Calcs'!K$4)),IF(((J589-Q589-'Mortgage 1 Info Calcs'!F$24)*(G589/12))&gt;0,((J589-Q589-'Mortgage 1 Info Calcs'!F$24)*(G589/12)),0),0)</f>
        <v>0</v>
      </c>
      <c r="T589" t="str">
        <f>IF(OR(ISERROR(SUM(R$12:R589)),(ISTEXT(T588)),(T588=(SUM(R$12:R589)))),"",SUM(R$12:R589))</f>
        <v/>
      </c>
      <c r="U589">
        <f>SUM(S$12:S589)</f>
        <v>93290.420445652606</v>
      </c>
      <c r="V589" t="e">
        <f>IF(ISBLANK('Mortgage 1 Info Calcs'!F$28),"",IF((O589+Q589)&gt;0,((O589+Q589)*G589/12)-((O589+Q589)*(('Mortgage 1 Info Calcs'!F$28)-('Mortgage 1 Info Calcs'!F$28*'Mortgage 1 Info Calcs'!G$29))/12),""))</f>
        <v>#VALUE!</v>
      </c>
      <c r="W589" t="e">
        <f>IF(ISTEXT(V589),"",SUM(V$12:V589))</f>
        <v>#VALUE!</v>
      </c>
      <c r="X589" t="str">
        <f>IF(OR(J589=Q589,ISTEXT(Y588),ISTEXT('Mortgage 1 Info Calcs'!$F$17)),"",IF(('Mortgage 1 Info Calcs'!F$18*12)&gt;C588+1,IF(C588='Mortgage 1 Info Calcs'!F$18*12,0,'Mortgage 1 Info Calcs'!F$19+Y589*('Mortgage 1 Info Calcs'!F$17)),'Mortgage 1 Info Calcs'!F$19))</f>
        <v/>
      </c>
      <c r="Y589" t="str">
        <f>IF(OR(ISERROR(J589-R589-M589),IF(ISERROR((J589-R589-M589)=0),"True",(J589-R589-M589)=0),ISTEXT('Mortgage 1 Info Calcs'!$K$4)),"",IF((J589&gt;(L589+M589)),(FV((G589/'Mortgage 1 Variables'!E$43),1,(L589+M589),-J589+Q589+'Mortgage 1 Info Calcs'!F$24,0))+Q589+'Mortgage 1 Info Calcs'!F$24+IF(I589&gt;0,0,-I589),""))</f>
        <v/>
      </c>
      <c r="Z589" s="67" t="e">
        <f>IF((FV(IF(G589=0,'Mortgage 1 Info Calcs'!F$8,G589)/12,1,PMT(IF(G589=0,'Mortgage 1 Info Calcs'!F$8,G589)/12,('Mortgage 1 Info Calcs'!F$9*12)-C588,-Z588,0),-Z588,0))&gt;0,(FV(IF(G589=0,'Mortgage 1 Info Calcs'!F$8,G589)/12,1,PMT(IF(G589=0,'Mortgage 1 Info Calcs'!F$8,G589)/12,('Mortgage 1 Info Calcs'!F$9*12)-C588,-Z588,0),-Z588,0)),0)</f>
        <v>#NUM!</v>
      </c>
      <c r="AA589" s="67" t="e">
        <f>IF(Z589&lt;=0,0,(IPMT(IF(G589=0,'Mortgage 1 Info Calcs'!F$8,G589)/12,1,('Mortgage 1 Info Calcs'!F$9*12)-C588,-Z588,0)))</f>
        <v>#NUM!</v>
      </c>
      <c r="AB589" s="67">
        <f>IF(C589&lt;('Mortgage 1 Info Calcs'!F$9*12),SUM(AA$12:AA589),0)</f>
        <v>0</v>
      </c>
      <c r="AC589" s="14">
        <v>578</v>
      </c>
      <c r="AD589" s="174">
        <f t="shared" ref="AD589:AD611" si="49">AC589/12</f>
        <v>48.166666666666664</v>
      </c>
      <c r="AE589" s="174" t="str">
        <f>IF(Y589="","",IF(J$12+X589='Mortgage 2 Monthly calcs'!J$12+'Mortgage 2 Monthly calcs'!V589,"",IF(J$12+X589&gt;'Mortgage 2 Monthly calcs'!J$12+'Mortgage 2 Monthly calcs'!V589,IF(Y589+X589+'Mortgage 1 Info Calcs'!F$15&gt;'Mortgage 2 Monthly calcs'!W589+'Mortgage 2 Monthly calcs'!V589,"",C589),IF(Y589+X589&lt;'Mortgage 2 Monthly calcs'!W589+'Mortgage 2 Monthly calcs'!V589,"",C589))))</f>
        <v/>
      </c>
      <c r="AG589" s="16"/>
      <c r="AH589" s="16"/>
      <c r="AI589" s="15"/>
    </row>
    <row r="590" spans="2:35" ht="11.25" customHeight="1" x14ac:dyDescent="0.25">
      <c r="B590">
        <f t="shared" si="47"/>
        <v>48.25</v>
      </c>
      <c r="C590">
        <v>579</v>
      </c>
      <c r="E590">
        <f t="shared" si="46"/>
        <v>2058</v>
      </c>
      <c r="F590" t="str">
        <f>VLOOKUP('Mortgage 1 Variables'!D$10,'Mortgage 1 Variables'!B$8:C$19,2)</f>
        <v>Jan</v>
      </c>
      <c r="G590">
        <f>IF(ISBLANK('Mortgage 1 Monthly Table'!G590),IF(OR(J590=Q590,ISTEXT(Y589),ISTEXT('Mortgage 1 Info Calcs'!$K$4)),0,IF(('Mortgage 1 Info Calcs'!F$7*12)&gt;C589,G589,IF(C589='Mortgage 1 Info Calcs'!F$7*12,'Mortgage 1 Info Calcs'!F$8,G589))),'Mortgage 1 Monthly Table'!G590)</f>
        <v>0</v>
      </c>
      <c r="H590" t="e">
        <f>((PMT(G590/'Mortgage 1 Variables'!E$43,('Mortgage 1 Info Calcs'!F$9*'Mortgage 1 Variables'!E$43)-C589,-J590,0)))</f>
        <v>#VALUE!</v>
      </c>
      <c r="I590">
        <f>IF(OR(ISERROR(((IPMT(G590/'Mortgage 1 Variables'!E$43,1,'Mortgage 1 Info Calcs'!F$9*'Mortgage 1 Variables'!E$43,-J590+Q590+'Mortgage 1 Info Calcs'!F$24,IF('Mortgage 1 Info Calcs'!F$5="Interest Only",-J590+Q590+'Mortgage 1 Info Calcs'!F$24,0))))),(((IPMT(G590/'Mortgage 1 Variables'!E$43,1,'Mortgage 1 Info Calcs'!F$9*'Mortgage 1 Variables'!E$43,-J$12,-J$12)))=0)),0,((IPMT(G590/'Mortgage 1 Variables'!E$43,1,'Mortgage 1 Info Calcs'!F$9*'Mortgage 1 Variables'!E$43,-J590+Q590+'Mortgage 1 Info Calcs'!F$24,IF('Mortgage 1 Info Calcs'!F$5="Interest Only",-J590+Q590+'Mortgage 1 Info Calcs'!F$24,0)))))</f>
        <v>0</v>
      </c>
      <c r="J590" t="str">
        <f>IF(Y589&gt;0,IF(ISTEXT('Mortgage 1 Info Calcs'!K$4),"0",IF(ISTEXT(Y589),Y589,Y589+(IF(ISTEXT(K590),0,K590)))),0)</f>
        <v/>
      </c>
      <c r="K590">
        <f>IF(ISBLANK('Mortgage 1 Monthly Table'!L590),0,'Mortgage 1 Monthly Table'!L590)</f>
        <v>0</v>
      </c>
      <c r="L590" t="e">
        <f>IF(ISBLANK('Mortgage 1 Monthly Table'!N590),IF('Mortgage 1 Info Calcs'!F$13="Calculated",IF('Mortgage 1 Info Calcs'!F$22="Keep Same",IF('Mortgage 1 Info Calcs'!F$5="Interest Only",IF(OR(I590&gt;L589,J590=""),I590,IF(J590&lt;L589,IF(J590&lt;L589,J590+I590,IF(L589+M589&gt;J590,L589+I590,L589)),IF(L589+M589&gt;J590,L589+I590,L589))),IF(H590&gt;L589,H590,IF(J590&gt;L589,IF(L589+M589&gt;J590,L589+I590,L589),J590+S590))),IF('Mortgage 1 Info Calcs'!F$5="Interest Only",'Mortgage 1 Monthly Calcs'!I590,'Mortgage 1 Monthly Calcs'!H590)),'Mortgage 1 Monthly Calcs'!L589),'Mortgage 1 Monthly Table'!N590)</f>
        <v>#VALUE!</v>
      </c>
      <c r="M590" t="str">
        <f>IF(ISBLANK('Mortgage 1 Monthly Table'!P590),IF(N589&gt;J590,IF(J590&gt;L589,J590-L589,0),IF(OR(OR(Y589&lt;0,ISTEXT(Y589)),ISTEXT('Mortgage 1 Info Calcs'!$K$4)),"",'Mortgage 1 Info Calcs'!F$21)),'Mortgage 1 Monthly Table'!P590)</f>
        <v/>
      </c>
      <c r="N590" t="str">
        <f t="shared" si="48"/>
        <v/>
      </c>
      <c r="O590" t="str">
        <f>IF(OR(OR(Y589&lt;0,ISTEXT(Y589)),ISTEXT('Mortgage 1 Info Calcs'!$K$4)),"",(O589+M590))</f>
        <v/>
      </c>
      <c r="P590">
        <f>IF(ISBLANK('Mortgage 1 Monthly Table'!T590),IF(ISTEXT(J590),0,IF(OR(Y589&lt;Q589,AND(Y589&lt;0,NOT(ISTEXT(Y589))),ISTEXT('Mortgage 1 Info Calcs'!$K$4)),IF(-Y589&gt;P589,-Y589,Y589-Q589),IF(J590="",0,'Mortgage 1 Info Calcs'!F$26))),'Mortgage 1 Monthly Table'!T590)</f>
        <v>0</v>
      </c>
      <c r="Q590" t="str">
        <f>IF(OR(OR(Y589&lt;0,ISTEXT(Y589)),ISTEXT('Mortgage 1 Info Calcs'!$K$4)),"",IF(O590&lt;0,Q589,(Q589+P590)))</f>
        <v/>
      </c>
      <c r="R590" t="str">
        <f>IF(OR(ISERROR(L590-S590),ISTEXT('Mortgage 1 Info Calcs'!$K$4)),"",L590-S590+M590)</f>
        <v/>
      </c>
      <c r="S590">
        <f>IF(OR(IF(ISERROR(ROUND((J590-Q590-'Mortgage 1 Info Calcs'!F$24)*(G590/12),2)),0,(J590-O590-Q590-'Mortgage 1 Info Calcs'!F$24)*(G590/12)),,,ISTEXT('Mortgage 1 Info Calcs'!K$4)),IF(((J590-Q590-'Mortgage 1 Info Calcs'!F$24)*(G590/12))&gt;0,((J590-Q590-'Mortgage 1 Info Calcs'!F$24)*(G590/12)),0),0)</f>
        <v>0</v>
      </c>
      <c r="T590" t="str">
        <f>IF(OR(ISERROR(SUM(R$12:R590)),(ISTEXT(T589)),(T589=(SUM(R$12:R590)))),"",SUM(R$12:R590))</f>
        <v/>
      </c>
      <c r="U590">
        <f>SUM(S$12:S590)</f>
        <v>93290.420445652606</v>
      </c>
      <c r="V590" t="e">
        <f>IF(ISBLANK('Mortgage 1 Info Calcs'!F$28),"",IF((O590+Q590)&gt;0,((O590+Q590)*G590/12)-((O590+Q590)*(('Mortgage 1 Info Calcs'!F$28)-('Mortgage 1 Info Calcs'!F$28*'Mortgage 1 Info Calcs'!G$29))/12),""))</f>
        <v>#VALUE!</v>
      </c>
      <c r="W590" t="e">
        <f>IF(ISTEXT(V590),"",SUM(V$12:V590))</f>
        <v>#VALUE!</v>
      </c>
      <c r="X590" t="str">
        <f>IF(OR(J590=Q590,ISTEXT(Y589),ISTEXT('Mortgage 1 Info Calcs'!$F$17)),"",IF(('Mortgage 1 Info Calcs'!F$18*12)&gt;C589+1,IF(C589='Mortgage 1 Info Calcs'!F$18*12,0,'Mortgage 1 Info Calcs'!F$19+Y590*('Mortgage 1 Info Calcs'!F$17)),'Mortgage 1 Info Calcs'!F$19))</f>
        <v/>
      </c>
      <c r="Y590" t="str">
        <f>IF(OR(ISERROR(J590-R590-M590),IF(ISERROR((J590-R590-M590)=0),"True",(J590-R590-M590)=0),ISTEXT('Mortgage 1 Info Calcs'!$K$4)),"",IF((J590&gt;(L590+M590)),(FV((G590/'Mortgage 1 Variables'!E$43),1,(L590+M590),-J590+Q590+'Mortgage 1 Info Calcs'!F$24,0))+Q590+'Mortgage 1 Info Calcs'!F$24+IF(I590&gt;0,0,-I590),""))</f>
        <v/>
      </c>
      <c r="Z590" s="67" t="e">
        <f>IF((FV(IF(G590=0,'Mortgage 1 Info Calcs'!F$8,G590)/12,1,PMT(IF(G590=0,'Mortgage 1 Info Calcs'!F$8,G590)/12,('Mortgage 1 Info Calcs'!F$9*12)-C589,-Z589,0),-Z589,0))&gt;0,(FV(IF(G590=0,'Mortgage 1 Info Calcs'!F$8,G590)/12,1,PMT(IF(G590=0,'Mortgage 1 Info Calcs'!F$8,G590)/12,('Mortgage 1 Info Calcs'!F$9*12)-C589,-Z589,0),-Z589,0)),0)</f>
        <v>#NUM!</v>
      </c>
      <c r="AA590" s="67" t="e">
        <f>IF(Z590&lt;=0,0,(IPMT(IF(G590=0,'Mortgage 1 Info Calcs'!F$8,G590)/12,1,('Mortgage 1 Info Calcs'!F$9*12)-C589,-Z589,0)))</f>
        <v>#NUM!</v>
      </c>
      <c r="AB590" s="67">
        <f>IF(C590&lt;('Mortgage 1 Info Calcs'!F$9*12),SUM(AA$12:AA590),0)</f>
        <v>0</v>
      </c>
      <c r="AC590" s="14">
        <v>579</v>
      </c>
      <c r="AD590" s="174">
        <f t="shared" si="49"/>
        <v>48.25</v>
      </c>
      <c r="AE590" s="174" t="str">
        <f>IF(Y590="","",IF(J$12+X590='Mortgage 2 Monthly calcs'!J$12+'Mortgage 2 Monthly calcs'!V590,"",IF(J$12+X590&gt;'Mortgage 2 Monthly calcs'!J$12+'Mortgage 2 Monthly calcs'!V590,IF(Y590+X590+'Mortgage 1 Info Calcs'!F$15&gt;'Mortgage 2 Monthly calcs'!W590+'Mortgage 2 Monthly calcs'!V590,"",C590),IF(Y590+X590&lt;'Mortgage 2 Monthly calcs'!W590+'Mortgage 2 Monthly calcs'!V590,"",C590))))</f>
        <v/>
      </c>
      <c r="AG590" s="16"/>
      <c r="AH590" s="16"/>
      <c r="AI590" s="15"/>
    </row>
    <row r="591" spans="2:35" ht="11.25" customHeight="1" x14ac:dyDescent="0.25">
      <c r="B591">
        <f t="shared" si="47"/>
        <v>48.333333333333336</v>
      </c>
      <c r="C591">
        <v>580</v>
      </c>
      <c r="E591" t="str">
        <f t="shared" si="46"/>
        <v/>
      </c>
      <c r="F591" t="str">
        <f>VLOOKUP('Mortgage 1 Variables'!D$11,'Mortgage 1 Variables'!B$8:C$19,2)</f>
        <v>Feb</v>
      </c>
      <c r="G591">
        <f>IF(ISBLANK('Mortgage 1 Monthly Table'!G591),IF(OR(J591=Q591,ISTEXT(Y590),ISTEXT('Mortgage 1 Info Calcs'!$K$4)),0,IF(('Mortgage 1 Info Calcs'!F$7*12)&gt;C590,G590,IF(C590='Mortgage 1 Info Calcs'!F$7*12,'Mortgage 1 Info Calcs'!F$8,G590))),'Mortgage 1 Monthly Table'!G591)</f>
        <v>0</v>
      </c>
      <c r="H591" t="e">
        <f>((PMT(G591/'Mortgage 1 Variables'!E$43,('Mortgage 1 Info Calcs'!F$9*'Mortgage 1 Variables'!E$43)-C590,-J591,0)))</f>
        <v>#VALUE!</v>
      </c>
      <c r="I591">
        <f>IF(OR(ISERROR(((IPMT(G591/'Mortgage 1 Variables'!E$43,1,'Mortgage 1 Info Calcs'!F$9*'Mortgage 1 Variables'!E$43,-J591+Q591+'Mortgage 1 Info Calcs'!F$24,IF('Mortgage 1 Info Calcs'!F$5="Interest Only",-J591+Q591+'Mortgage 1 Info Calcs'!F$24,0))))),(((IPMT(G591/'Mortgage 1 Variables'!E$43,1,'Mortgage 1 Info Calcs'!F$9*'Mortgage 1 Variables'!E$43,-J$12,-J$12)))=0)),0,((IPMT(G591/'Mortgage 1 Variables'!E$43,1,'Mortgage 1 Info Calcs'!F$9*'Mortgage 1 Variables'!E$43,-J591+Q591+'Mortgage 1 Info Calcs'!F$24,IF('Mortgage 1 Info Calcs'!F$5="Interest Only",-J591+Q591+'Mortgage 1 Info Calcs'!F$24,0)))))</f>
        <v>0</v>
      </c>
      <c r="J591" t="str">
        <f>IF(Y590&gt;0,IF(ISTEXT('Mortgage 1 Info Calcs'!K$4),"0",IF(ISTEXT(Y590),Y590,Y590+(IF(ISTEXT(K591),0,K591)))),0)</f>
        <v/>
      </c>
      <c r="K591">
        <f>IF(ISBLANK('Mortgage 1 Monthly Table'!L591),0,'Mortgage 1 Monthly Table'!L591)</f>
        <v>0</v>
      </c>
      <c r="L591" t="e">
        <f>IF(ISBLANK('Mortgage 1 Monthly Table'!N591),IF('Mortgage 1 Info Calcs'!F$13="Calculated",IF('Mortgage 1 Info Calcs'!F$22="Keep Same",IF('Mortgage 1 Info Calcs'!F$5="Interest Only",IF(OR(I591&gt;L590,J591=""),I591,IF(J591&lt;L590,IF(J591&lt;L590,J591+I591,IF(L590+M590&gt;J591,L590+I591,L590)),IF(L590+M590&gt;J591,L590+I591,L590))),IF(H591&gt;L590,H591,IF(J591&gt;L590,IF(L590+M590&gt;J591,L590+I591,L590),J591+S591))),IF('Mortgage 1 Info Calcs'!F$5="Interest Only",'Mortgage 1 Monthly Calcs'!I591,'Mortgage 1 Monthly Calcs'!H591)),'Mortgage 1 Monthly Calcs'!L590),'Mortgage 1 Monthly Table'!N591)</f>
        <v>#VALUE!</v>
      </c>
      <c r="M591" t="str">
        <f>IF(ISBLANK('Mortgage 1 Monthly Table'!P591),IF(N590&gt;J591,IF(J591&gt;L590,J591-L590,0),IF(OR(OR(Y590&lt;0,ISTEXT(Y590)),ISTEXT('Mortgage 1 Info Calcs'!$K$4)),"",'Mortgage 1 Info Calcs'!F$21)),'Mortgage 1 Monthly Table'!P591)</f>
        <v/>
      </c>
      <c r="N591" t="str">
        <f t="shared" si="48"/>
        <v/>
      </c>
      <c r="O591" t="str">
        <f>IF(OR(OR(Y590&lt;0,ISTEXT(Y590)),ISTEXT('Mortgage 1 Info Calcs'!$K$4)),"",(O590+M591))</f>
        <v/>
      </c>
      <c r="P591">
        <f>IF(ISBLANK('Mortgage 1 Monthly Table'!T591),IF(ISTEXT(J591),0,IF(OR(Y590&lt;Q590,AND(Y590&lt;0,NOT(ISTEXT(Y590))),ISTEXT('Mortgage 1 Info Calcs'!$K$4)),IF(-Y590&gt;P590,-Y590,Y590-Q590),IF(J591="",0,'Mortgage 1 Info Calcs'!F$26))),'Mortgage 1 Monthly Table'!T591)</f>
        <v>0</v>
      </c>
      <c r="Q591" t="str">
        <f>IF(OR(OR(Y590&lt;0,ISTEXT(Y590)),ISTEXT('Mortgage 1 Info Calcs'!$K$4)),"",IF(O591&lt;0,Q590,(Q590+P591)))</f>
        <v/>
      </c>
      <c r="R591" t="str">
        <f>IF(OR(ISERROR(L591-S591),ISTEXT('Mortgage 1 Info Calcs'!$K$4)),"",L591-S591+M591)</f>
        <v/>
      </c>
      <c r="S591">
        <f>IF(OR(IF(ISERROR(ROUND((J591-Q591-'Mortgage 1 Info Calcs'!F$24)*(G591/12),2)),0,(J591-O591-Q591-'Mortgage 1 Info Calcs'!F$24)*(G591/12)),,,ISTEXT('Mortgage 1 Info Calcs'!K$4)),IF(((J591-Q591-'Mortgage 1 Info Calcs'!F$24)*(G591/12))&gt;0,((J591-Q591-'Mortgage 1 Info Calcs'!F$24)*(G591/12)),0),0)</f>
        <v>0</v>
      </c>
      <c r="T591" t="str">
        <f>IF(OR(ISERROR(SUM(R$12:R591)),(ISTEXT(T590)),(T590=(SUM(R$12:R591)))),"",SUM(R$12:R591))</f>
        <v/>
      </c>
      <c r="U591">
        <f>SUM(S$12:S591)</f>
        <v>93290.420445652606</v>
      </c>
      <c r="V591" t="e">
        <f>IF(ISBLANK('Mortgage 1 Info Calcs'!F$28),"",IF((O591+Q591)&gt;0,((O591+Q591)*G591/12)-((O591+Q591)*(('Mortgage 1 Info Calcs'!F$28)-('Mortgage 1 Info Calcs'!F$28*'Mortgage 1 Info Calcs'!G$29))/12),""))</f>
        <v>#VALUE!</v>
      </c>
      <c r="W591" t="e">
        <f>IF(ISTEXT(V591),"",SUM(V$12:V591))</f>
        <v>#VALUE!</v>
      </c>
      <c r="X591" t="str">
        <f>IF(OR(J591=Q591,ISTEXT(Y590),ISTEXT('Mortgage 1 Info Calcs'!$F$17)),"",IF(('Mortgage 1 Info Calcs'!F$18*12)&gt;C590+1,IF(C590='Mortgage 1 Info Calcs'!F$18*12,0,'Mortgage 1 Info Calcs'!F$19+Y591*('Mortgage 1 Info Calcs'!F$17)),'Mortgage 1 Info Calcs'!F$19))</f>
        <v/>
      </c>
      <c r="Y591" t="str">
        <f>IF(OR(ISERROR(J591-R591-M591),IF(ISERROR((J591-R591-M591)=0),"True",(J591-R591-M591)=0),ISTEXT('Mortgage 1 Info Calcs'!$K$4)),"",IF((J591&gt;(L591+M591)),(FV((G591/'Mortgage 1 Variables'!E$43),1,(L591+M591),-J591+Q591+'Mortgage 1 Info Calcs'!F$24,0))+Q591+'Mortgage 1 Info Calcs'!F$24+IF(I591&gt;0,0,-I591),""))</f>
        <v/>
      </c>
      <c r="Z591" s="67" t="e">
        <f>IF((FV(IF(G591=0,'Mortgage 1 Info Calcs'!F$8,G591)/12,1,PMT(IF(G591=0,'Mortgage 1 Info Calcs'!F$8,G591)/12,('Mortgage 1 Info Calcs'!F$9*12)-C590,-Z590,0),-Z590,0))&gt;0,(FV(IF(G591=0,'Mortgage 1 Info Calcs'!F$8,G591)/12,1,PMT(IF(G591=0,'Mortgage 1 Info Calcs'!F$8,G591)/12,('Mortgage 1 Info Calcs'!F$9*12)-C590,-Z590,0),-Z590,0)),0)</f>
        <v>#NUM!</v>
      </c>
      <c r="AA591" s="67" t="e">
        <f>IF(Z591&lt;=0,0,(IPMT(IF(G591=0,'Mortgage 1 Info Calcs'!F$8,G591)/12,1,('Mortgage 1 Info Calcs'!F$9*12)-C590,-Z590,0)))</f>
        <v>#NUM!</v>
      </c>
      <c r="AB591" s="67">
        <f>IF(C591&lt;('Mortgage 1 Info Calcs'!F$9*12),SUM(AA$12:AA591),0)</f>
        <v>0</v>
      </c>
      <c r="AC591" s="14">
        <v>580</v>
      </c>
      <c r="AD591" s="174">
        <f t="shared" si="49"/>
        <v>48.333333333333336</v>
      </c>
      <c r="AE591" s="174" t="str">
        <f>IF(Y591="","",IF(J$12+X591='Mortgage 2 Monthly calcs'!J$12+'Mortgage 2 Monthly calcs'!V591,"",IF(J$12+X591&gt;'Mortgage 2 Monthly calcs'!J$12+'Mortgage 2 Monthly calcs'!V591,IF(Y591+X591+'Mortgage 1 Info Calcs'!F$15&gt;'Mortgage 2 Monthly calcs'!W591+'Mortgage 2 Monthly calcs'!V591,"",C591),IF(Y591+X591&lt;'Mortgage 2 Monthly calcs'!W591+'Mortgage 2 Monthly calcs'!V591,"",C591))))</f>
        <v/>
      </c>
      <c r="AG591" s="16"/>
      <c r="AH591" s="16"/>
      <c r="AI591" s="15"/>
    </row>
    <row r="592" spans="2:35" ht="11.25" customHeight="1" x14ac:dyDescent="0.25">
      <c r="B592">
        <f t="shared" si="47"/>
        <v>48.416666666666664</v>
      </c>
      <c r="C592">
        <v>581</v>
      </c>
      <c r="E592" t="str">
        <f t="shared" si="46"/>
        <v/>
      </c>
      <c r="F592" t="str">
        <f>VLOOKUP('Mortgage 1 Variables'!D$12,'Mortgage 1 Variables'!B$8:C$19,2)</f>
        <v>Mar</v>
      </c>
      <c r="G592">
        <f>IF(ISBLANK('Mortgage 1 Monthly Table'!G592),IF(OR(J592=Q592,ISTEXT(Y591),ISTEXT('Mortgage 1 Info Calcs'!$K$4)),0,IF(('Mortgage 1 Info Calcs'!F$7*12)&gt;C591,G591,IF(C591='Mortgage 1 Info Calcs'!F$7*12,'Mortgage 1 Info Calcs'!F$8,G591))),'Mortgage 1 Monthly Table'!G592)</f>
        <v>0</v>
      </c>
      <c r="H592" t="e">
        <f>((PMT(G592/'Mortgage 1 Variables'!E$43,('Mortgage 1 Info Calcs'!F$9*'Mortgage 1 Variables'!E$43)-C591,-J592,0)))</f>
        <v>#VALUE!</v>
      </c>
      <c r="I592">
        <f>IF(OR(ISERROR(((IPMT(G592/'Mortgage 1 Variables'!E$43,1,'Mortgage 1 Info Calcs'!F$9*'Mortgage 1 Variables'!E$43,-J592+Q592+'Mortgage 1 Info Calcs'!F$24,IF('Mortgage 1 Info Calcs'!F$5="Interest Only",-J592+Q592+'Mortgage 1 Info Calcs'!F$24,0))))),(((IPMT(G592/'Mortgage 1 Variables'!E$43,1,'Mortgage 1 Info Calcs'!F$9*'Mortgage 1 Variables'!E$43,-J$12,-J$12)))=0)),0,((IPMT(G592/'Mortgage 1 Variables'!E$43,1,'Mortgage 1 Info Calcs'!F$9*'Mortgage 1 Variables'!E$43,-J592+Q592+'Mortgage 1 Info Calcs'!F$24,IF('Mortgage 1 Info Calcs'!F$5="Interest Only",-J592+Q592+'Mortgage 1 Info Calcs'!F$24,0)))))</f>
        <v>0</v>
      </c>
      <c r="J592" t="str">
        <f>IF(Y591&gt;0,IF(ISTEXT('Mortgage 1 Info Calcs'!K$4),"0",IF(ISTEXT(Y591),Y591,Y591+(IF(ISTEXT(K592),0,K592)))),0)</f>
        <v/>
      </c>
      <c r="K592">
        <f>IF(ISBLANK('Mortgage 1 Monthly Table'!L592),0,'Mortgage 1 Monthly Table'!L592)</f>
        <v>0</v>
      </c>
      <c r="L592" t="e">
        <f>IF(ISBLANK('Mortgage 1 Monthly Table'!N592),IF('Mortgage 1 Info Calcs'!F$13="Calculated",IF('Mortgage 1 Info Calcs'!F$22="Keep Same",IF('Mortgage 1 Info Calcs'!F$5="Interest Only",IF(OR(I592&gt;L591,J592=""),I592,IF(J592&lt;L591,IF(J592&lt;L591,J592+I592,IF(L591+M591&gt;J592,L591+I592,L591)),IF(L591+M591&gt;J592,L591+I592,L591))),IF(H592&gt;L591,H592,IF(J592&gt;L591,IF(L591+M591&gt;J592,L591+I592,L591),J592+S592))),IF('Mortgage 1 Info Calcs'!F$5="Interest Only",'Mortgage 1 Monthly Calcs'!I592,'Mortgage 1 Monthly Calcs'!H592)),'Mortgage 1 Monthly Calcs'!L591),'Mortgage 1 Monthly Table'!N592)</f>
        <v>#VALUE!</v>
      </c>
      <c r="M592" t="str">
        <f>IF(ISBLANK('Mortgage 1 Monthly Table'!P592),IF(N591&gt;J592,IF(J592&gt;L591,J592-L591,0),IF(OR(OR(Y591&lt;0,ISTEXT(Y591)),ISTEXT('Mortgage 1 Info Calcs'!$K$4)),"",'Mortgage 1 Info Calcs'!F$21)),'Mortgage 1 Monthly Table'!P592)</f>
        <v/>
      </c>
      <c r="N592" t="str">
        <f t="shared" si="48"/>
        <v/>
      </c>
      <c r="O592" t="str">
        <f>IF(OR(OR(Y591&lt;0,ISTEXT(Y591)),ISTEXT('Mortgage 1 Info Calcs'!$K$4)),"",(O591+M592))</f>
        <v/>
      </c>
      <c r="P592">
        <f>IF(ISBLANK('Mortgage 1 Monthly Table'!T592),IF(ISTEXT(J592),0,IF(OR(Y591&lt;Q591,AND(Y591&lt;0,NOT(ISTEXT(Y591))),ISTEXT('Mortgage 1 Info Calcs'!$K$4)),IF(-Y591&gt;P591,-Y591,Y591-Q591),IF(J592="",0,'Mortgage 1 Info Calcs'!F$26))),'Mortgage 1 Monthly Table'!T592)</f>
        <v>0</v>
      </c>
      <c r="Q592" t="str">
        <f>IF(OR(OR(Y591&lt;0,ISTEXT(Y591)),ISTEXT('Mortgage 1 Info Calcs'!$K$4)),"",IF(O592&lt;0,Q591,(Q591+P592)))</f>
        <v/>
      </c>
      <c r="R592" t="str">
        <f>IF(OR(ISERROR(L592-S592),ISTEXT('Mortgage 1 Info Calcs'!$K$4)),"",L592-S592+M592)</f>
        <v/>
      </c>
      <c r="S592">
        <f>IF(OR(IF(ISERROR(ROUND((J592-Q592-'Mortgage 1 Info Calcs'!F$24)*(G592/12),2)),0,(J592-O592-Q592-'Mortgage 1 Info Calcs'!F$24)*(G592/12)),,,ISTEXT('Mortgage 1 Info Calcs'!K$4)),IF(((J592-Q592-'Mortgage 1 Info Calcs'!F$24)*(G592/12))&gt;0,((J592-Q592-'Mortgage 1 Info Calcs'!F$24)*(G592/12)),0),0)</f>
        <v>0</v>
      </c>
      <c r="T592" t="str">
        <f>IF(OR(ISERROR(SUM(R$12:R592)),(ISTEXT(T591)),(T591=(SUM(R$12:R592)))),"",SUM(R$12:R592))</f>
        <v/>
      </c>
      <c r="U592">
        <f>SUM(S$12:S592)</f>
        <v>93290.420445652606</v>
      </c>
      <c r="V592" t="e">
        <f>IF(ISBLANK('Mortgage 1 Info Calcs'!F$28),"",IF((O592+Q592)&gt;0,((O592+Q592)*G592/12)-((O592+Q592)*(('Mortgage 1 Info Calcs'!F$28)-('Mortgage 1 Info Calcs'!F$28*'Mortgage 1 Info Calcs'!G$29))/12),""))</f>
        <v>#VALUE!</v>
      </c>
      <c r="W592" t="e">
        <f>IF(ISTEXT(V592),"",SUM(V$12:V592))</f>
        <v>#VALUE!</v>
      </c>
      <c r="X592" t="str">
        <f>IF(OR(J592=Q592,ISTEXT(Y591),ISTEXT('Mortgage 1 Info Calcs'!$F$17)),"",IF(('Mortgage 1 Info Calcs'!F$18*12)&gt;C591+1,IF(C591='Mortgage 1 Info Calcs'!F$18*12,0,'Mortgage 1 Info Calcs'!F$19+Y592*('Mortgage 1 Info Calcs'!F$17)),'Mortgage 1 Info Calcs'!F$19))</f>
        <v/>
      </c>
      <c r="Y592" t="str">
        <f>IF(OR(ISERROR(J592-R592-M592),IF(ISERROR((J592-R592-M592)=0),"True",(J592-R592-M592)=0),ISTEXT('Mortgage 1 Info Calcs'!$K$4)),"",IF((J592&gt;(L592+M592)),(FV((G592/'Mortgage 1 Variables'!E$43),1,(L592+M592),-J592+Q592+'Mortgage 1 Info Calcs'!F$24,0))+Q592+'Mortgage 1 Info Calcs'!F$24+IF(I592&gt;0,0,-I592),""))</f>
        <v/>
      </c>
      <c r="Z592" s="67" t="e">
        <f>IF((FV(IF(G592=0,'Mortgage 1 Info Calcs'!F$8,G592)/12,1,PMT(IF(G592=0,'Mortgage 1 Info Calcs'!F$8,G592)/12,('Mortgage 1 Info Calcs'!F$9*12)-C591,-Z591,0),-Z591,0))&gt;0,(FV(IF(G592=0,'Mortgage 1 Info Calcs'!F$8,G592)/12,1,PMT(IF(G592=0,'Mortgage 1 Info Calcs'!F$8,G592)/12,('Mortgage 1 Info Calcs'!F$9*12)-C591,-Z591,0),-Z591,0)),0)</f>
        <v>#NUM!</v>
      </c>
      <c r="AA592" s="67" t="e">
        <f>IF(Z592&lt;=0,0,(IPMT(IF(G592=0,'Mortgage 1 Info Calcs'!F$8,G592)/12,1,('Mortgage 1 Info Calcs'!F$9*12)-C591,-Z591,0)))</f>
        <v>#NUM!</v>
      </c>
      <c r="AB592" s="67">
        <f>IF(C592&lt;('Mortgage 1 Info Calcs'!F$9*12),SUM(AA$12:AA592),0)</f>
        <v>0</v>
      </c>
      <c r="AC592" s="14">
        <v>581</v>
      </c>
      <c r="AD592" s="174">
        <f t="shared" si="49"/>
        <v>48.416666666666664</v>
      </c>
      <c r="AE592" s="174" t="str">
        <f>IF(Y592="","",IF(J$12+X592='Mortgage 2 Monthly calcs'!J$12+'Mortgage 2 Monthly calcs'!V592,"",IF(J$12+X592&gt;'Mortgage 2 Monthly calcs'!J$12+'Mortgage 2 Monthly calcs'!V592,IF(Y592+X592+'Mortgage 1 Info Calcs'!F$15&gt;'Mortgage 2 Monthly calcs'!W592+'Mortgage 2 Monthly calcs'!V592,"",C592),IF(Y592+X592&lt;'Mortgage 2 Monthly calcs'!W592+'Mortgage 2 Monthly calcs'!V592,"",C592))))</f>
        <v/>
      </c>
      <c r="AG592" s="16"/>
      <c r="AH592" s="16"/>
      <c r="AI592" s="15"/>
    </row>
    <row r="593" spans="2:35" ht="11.25" customHeight="1" x14ac:dyDescent="0.25">
      <c r="B593">
        <f t="shared" si="47"/>
        <v>48.5</v>
      </c>
      <c r="C593">
        <v>582</v>
      </c>
      <c r="E593" t="str">
        <f t="shared" si="46"/>
        <v/>
      </c>
      <c r="F593" t="str">
        <f>VLOOKUP('Mortgage 1 Variables'!D$13,'Mortgage 1 Variables'!B$8:C$19,2)</f>
        <v>Apr</v>
      </c>
      <c r="G593">
        <f>IF(ISBLANK('Mortgage 1 Monthly Table'!G593),IF(OR(J593=Q593,ISTEXT(Y592),ISTEXT('Mortgage 1 Info Calcs'!$K$4)),0,IF(('Mortgage 1 Info Calcs'!F$7*12)&gt;C592,G592,IF(C592='Mortgage 1 Info Calcs'!F$7*12,'Mortgage 1 Info Calcs'!F$8,G592))),'Mortgage 1 Monthly Table'!G593)</f>
        <v>0</v>
      </c>
      <c r="H593" t="e">
        <f>((PMT(G593/'Mortgage 1 Variables'!E$43,('Mortgage 1 Info Calcs'!F$9*'Mortgage 1 Variables'!E$43)-C592,-J593,0)))</f>
        <v>#VALUE!</v>
      </c>
      <c r="I593">
        <f>IF(OR(ISERROR(((IPMT(G593/'Mortgage 1 Variables'!E$43,1,'Mortgage 1 Info Calcs'!F$9*'Mortgage 1 Variables'!E$43,-J593+Q593+'Mortgage 1 Info Calcs'!F$24,IF('Mortgage 1 Info Calcs'!F$5="Interest Only",-J593+Q593+'Mortgage 1 Info Calcs'!F$24,0))))),(((IPMT(G593/'Mortgage 1 Variables'!E$43,1,'Mortgage 1 Info Calcs'!F$9*'Mortgage 1 Variables'!E$43,-J$12,-J$12)))=0)),0,((IPMT(G593/'Mortgage 1 Variables'!E$43,1,'Mortgage 1 Info Calcs'!F$9*'Mortgage 1 Variables'!E$43,-J593+Q593+'Mortgage 1 Info Calcs'!F$24,IF('Mortgage 1 Info Calcs'!F$5="Interest Only",-J593+Q593+'Mortgage 1 Info Calcs'!F$24,0)))))</f>
        <v>0</v>
      </c>
      <c r="J593" t="str">
        <f>IF(Y592&gt;0,IF(ISTEXT('Mortgage 1 Info Calcs'!K$4),"0",IF(ISTEXT(Y592),Y592,Y592+(IF(ISTEXT(K593),0,K593)))),0)</f>
        <v/>
      </c>
      <c r="K593">
        <f>IF(ISBLANK('Mortgage 1 Monthly Table'!L593),0,'Mortgage 1 Monthly Table'!L593)</f>
        <v>0</v>
      </c>
      <c r="L593" t="e">
        <f>IF(ISBLANK('Mortgage 1 Monthly Table'!N593),IF('Mortgage 1 Info Calcs'!F$13="Calculated",IF('Mortgage 1 Info Calcs'!F$22="Keep Same",IF('Mortgage 1 Info Calcs'!F$5="Interest Only",IF(OR(I593&gt;L592,J593=""),I593,IF(J593&lt;L592,IF(J593&lt;L592,J593+I593,IF(L592+M592&gt;J593,L592+I593,L592)),IF(L592+M592&gt;J593,L592+I593,L592))),IF(H593&gt;L592,H593,IF(J593&gt;L592,IF(L592+M592&gt;J593,L592+I593,L592),J593+S593))),IF('Mortgage 1 Info Calcs'!F$5="Interest Only",'Mortgage 1 Monthly Calcs'!I593,'Mortgage 1 Monthly Calcs'!H593)),'Mortgage 1 Monthly Calcs'!L592),'Mortgage 1 Monthly Table'!N593)</f>
        <v>#VALUE!</v>
      </c>
      <c r="M593" t="str">
        <f>IF(ISBLANK('Mortgage 1 Monthly Table'!P593),IF(N592&gt;J593,IF(J593&gt;L592,J593-L592,0),IF(OR(OR(Y592&lt;0,ISTEXT(Y592)),ISTEXT('Mortgage 1 Info Calcs'!$K$4)),"",'Mortgage 1 Info Calcs'!F$21)),'Mortgage 1 Monthly Table'!P593)</f>
        <v/>
      </c>
      <c r="N593" t="str">
        <f t="shared" si="48"/>
        <v/>
      </c>
      <c r="O593" t="str">
        <f>IF(OR(OR(Y592&lt;0,ISTEXT(Y592)),ISTEXT('Mortgage 1 Info Calcs'!$K$4)),"",(O592+M593))</f>
        <v/>
      </c>
      <c r="P593">
        <f>IF(ISBLANK('Mortgage 1 Monthly Table'!T593),IF(ISTEXT(J593),0,IF(OR(Y592&lt;Q592,AND(Y592&lt;0,NOT(ISTEXT(Y592))),ISTEXT('Mortgage 1 Info Calcs'!$K$4)),IF(-Y592&gt;P592,-Y592,Y592-Q592),IF(J593="",0,'Mortgage 1 Info Calcs'!F$26))),'Mortgage 1 Monthly Table'!T593)</f>
        <v>0</v>
      </c>
      <c r="Q593" t="str">
        <f>IF(OR(OR(Y592&lt;0,ISTEXT(Y592)),ISTEXT('Mortgage 1 Info Calcs'!$K$4)),"",IF(O593&lt;0,Q592,(Q592+P593)))</f>
        <v/>
      </c>
      <c r="R593" t="str">
        <f>IF(OR(ISERROR(L593-S593),ISTEXT('Mortgage 1 Info Calcs'!$K$4)),"",L593-S593+M593)</f>
        <v/>
      </c>
      <c r="S593">
        <f>IF(OR(IF(ISERROR(ROUND((J593-Q593-'Mortgage 1 Info Calcs'!F$24)*(G593/12),2)),0,(J593-O593-Q593-'Mortgage 1 Info Calcs'!F$24)*(G593/12)),,,ISTEXT('Mortgage 1 Info Calcs'!K$4)),IF(((J593-Q593-'Mortgage 1 Info Calcs'!F$24)*(G593/12))&gt;0,((J593-Q593-'Mortgage 1 Info Calcs'!F$24)*(G593/12)),0),0)</f>
        <v>0</v>
      </c>
      <c r="T593" t="str">
        <f>IF(OR(ISERROR(SUM(R$12:R593)),(ISTEXT(T592)),(T592=(SUM(R$12:R593)))),"",SUM(R$12:R593))</f>
        <v/>
      </c>
      <c r="U593">
        <f>SUM(S$12:S593)</f>
        <v>93290.420445652606</v>
      </c>
      <c r="V593" t="e">
        <f>IF(ISBLANK('Mortgage 1 Info Calcs'!F$28),"",IF((O593+Q593)&gt;0,((O593+Q593)*G593/12)-((O593+Q593)*(('Mortgage 1 Info Calcs'!F$28)-('Mortgage 1 Info Calcs'!F$28*'Mortgage 1 Info Calcs'!G$29))/12),""))</f>
        <v>#VALUE!</v>
      </c>
      <c r="W593" t="e">
        <f>IF(ISTEXT(V593),"",SUM(V$12:V593))</f>
        <v>#VALUE!</v>
      </c>
      <c r="X593" t="str">
        <f>IF(OR(J593=Q593,ISTEXT(Y592),ISTEXT('Mortgage 1 Info Calcs'!$F$17)),"",IF(('Mortgage 1 Info Calcs'!F$18*12)&gt;C592+1,IF(C592='Mortgage 1 Info Calcs'!F$18*12,0,'Mortgage 1 Info Calcs'!F$19+Y593*('Mortgage 1 Info Calcs'!F$17)),'Mortgage 1 Info Calcs'!F$19))</f>
        <v/>
      </c>
      <c r="Y593" t="str">
        <f>IF(OR(ISERROR(J593-R593-M593),IF(ISERROR((J593-R593-M593)=0),"True",(J593-R593-M593)=0),ISTEXT('Mortgage 1 Info Calcs'!$K$4)),"",IF((J593&gt;(L593+M593)),(FV((G593/'Mortgage 1 Variables'!E$43),1,(L593+M593),-J593+Q593+'Mortgage 1 Info Calcs'!F$24,0))+Q593+'Mortgage 1 Info Calcs'!F$24+IF(I593&gt;0,0,-I593),""))</f>
        <v/>
      </c>
      <c r="Z593" s="67" t="e">
        <f>IF((FV(IF(G593=0,'Mortgage 1 Info Calcs'!F$8,G593)/12,1,PMT(IF(G593=0,'Mortgage 1 Info Calcs'!F$8,G593)/12,('Mortgage 1 Info Calcs'!F$9*12)-C592,-Z592,0),-Z592,0))&gt;0,(FV(IF(G593=0,'Mortgage 1 Info Calcs'!F$8,G593)/12,1,PMT(IF(G593=0,'Mortgage 1 Info Calcs'!F$8,G593)/12,('Mortgage 1 Info Calcs'!F$9*12)-C592,-Z592,0),-Z592,0)),0)</f>
        <v>#NUM!</v>
      </c>
      <c r="AA593" s="67" t="e">
        <f>IF(Z593&lt;=0,0,(IPMT(IF(G593=0,'Mortgage 1 Info Calcs'!F$8,G593)/12,1,('Mortgage 1 Info Calcs'!F$9*12)-C592,-Z592,0)))</f>
        <v>#NUM!</v>
      </c>
      <c r="AB593" s="67">
        <f>IF(C593&lt;('Mortgage 1 Info Calcs'!F$9*12),SUM(AA$12:AA593),0)</f>
        <v>0</v>
      </c>
      <c r="AC593" s="14">
        <v>582</v>
      </c>
      <c r="AD593" s="174">
        <f t="shared" si="49"/>
        <v>48.5</v>
      </c>
      <c r="AE593" s="174" t="str">
        <f>IF(Y593="","",IF(J$12+X593='Mortgage 2 Monthly calcs'!J$12+'Mortgage 2 Monthly calcs'!V593,"",IF(J$12+X593&gt;'Mortgage 2 Monthly calcs'!J$12+'Mortgage 2 Monthly calcs'!V593,IF(Y593+X593+'Mortgage 1 Info Calcs'!F$15&gt;'Mortgage 2 Monthly calcs'!W593+'Mortgage 2 Monthly calcs'!V593,"",C593),IF(Y593+X593&lt;'Mortgage 2 Monthly calcs'!W593+'Mortgage 2 Monthly calcs'!V593,"",C593))))</f>
        <v/>
      </c>
      <c r="AG593" s="16"/>
      <c r="AH593" s="16"/>
      <c r="AI593" s="15"/>
    </row>
    <row r="594" spans="2:35" ht="11.25" customHeight="1" x14ac:dyDescent="0.25">
      <c r="B594">
        <f t="shared" si="47"/>
        <v>48.583333333333336</v>
      </c>
      <c r="C594">
        <v>583</v>
      </c>
      <c r="E594" t="str">
        <f t="shared" si="46"/>
        <v/>
      </c>
      <c r="F594" t="str">
        <f>VLOOKUP('Mortgage 1 Variables'!D$14,'Mortgage 1 Variables'!B$8:C$19,2)</f>
        <v>May</v>
      </c>
      <c r="G594">
        <f>IF(ISBLANK('Mortgage 1 Monthly Table'!G594),IF(OR(J594=Q594,ISTEXT(Y593),ISTEXT('Mortgage 1 Info Calcs'!$K$4)),0,IF(('Mortgage 1 Info Calcs'!F$7*12)&gt;C593,G593,IF(C593='Mortgage 1 Info Calcs'!F$7*12,'Mortgage 1 Info Calcs'!F$8,G593))),'Mortgage 1 Monthly Table'!G594)</f>
        <v>0</v>
      </c>
      <c r="H594" t="e">
        <f>((PMT(G594/'Mortgage 1 Variables'!E$43,('Mortgage 1 Info Calcs'!F$9*'Mortgage 1 Variables'!E$43)-C593,-J594,0)))</f>
        <v>#VALUE!</v>
      </c>
      <c r="I594">
        <f>IF(OR(ISERROR(((IPMT(G594/'Mortgage 1 Variables'!E$43,1,'Mortgage 1 Info Calcs'!F$9*'Mortgage 1 Variables'!E$43,-J594+Q594+'Mortgage 1 Info Calcs'!F$24,IF('Mortgage 1 Info Calcs'!F$5="Interest Only",-J594+Q594+'Mortgage 1 Info Calcs'!F$24,0))))),(((IPMT(G594/'Mortgage 1 Variables'!E$43,1,'Mortgage 1 Info Calcs'!F$9*'Mortgage 1 Variables'!E$43,-J$12,-J$12)))=0)),0,((IPMT(G594/'Mortgage 1 Variables'!E$43,1,'Mortgage 1 Info Calcs'!F$9*'Mortgage 1 Variables'!E$43,-J594+Q594+'Mortgage 1 Info Calcs'!F$24,IF('Mortgage 1 Info Calcs'!F$5="Interest Only",-J594+Q594+'Mortgage 1 Info Calcs'!F$24,0)))))</f>
        <v>0</v>
      </c>
      <c r="J594" t="str">
        <f>IF(Y593&gt;0,IF(ISTEXT('Mortgage 1 Info Calcs'!K$4),"0",IF(ISTEXT(Y593),Y593,Y593+(IF(ISTEXT(K594),0,K594)))),0)</f>
        <v/>
      </c>
      <c r="K594">
        <f>IF(ISBLANK('Mortgage 1 Monthly Table'!L594),0,'Mortgage 1 Monthly Table'!L594)</f>
        <v>0</v>
      </c>
      <c r="L594" t="e">
        <f>IF(ISBLANK('Mortgage 1 Monthly Table'!N594),IF('Mortgage 1 Info Calcs'!F$13="Calculated",IF('Mortgage 1 Info Calcs'!F$22="Keep Same",IF('Mortgage 1 Info Calcs'!F$5="Interest Only",IF(OR(I594&gt;L593,J594=""),I594,IF(J594&lt;L593,IF(J594&lt;L593,J594+I594,IF(L593+M593&gt;J594,L593+I594,L593)),IF(L593+M593&gt;J594,L593+I594,L593))),IF(H594&gt;L593,H594,IF(J594&gt;L593,IF(L593+M593&gt;J594,L593+I594,L593),J594+S594))),IF('Mortgage 1 Info Calcs'!F$5="Interest Only",'Mortgage 1 Monthly Calcs'!I594,'Mortgage 1 Monthly Calcs'!H594)),'Mortgage 1 Monthly Calcs'!L593),'Mortgage 1 Monthly Table'!N594)</f>
        <v>#VALUE!</v>
      </c>
      <c r="M594" t="str">
        <f>IF(ISBLANK('Mortgage 1 Monthly Table'!P594),IF(N593&gt;J594,IF(J594&gt;L593,J594-L593,0),IF(OR(OR(Y593&lt;0,ISTEXT(Y593)),ISTEXT('Mortgage 1 Info Calcs'!$K$4)),"",'Mortgage 1 Info Calcs'!F$21)),'Mortgage 1 Monthly Table'!P594)</f>
        <v/>
      </c>
      <c r="N594" t="str">
        <f t="shared" si="48"/>
        <v/>
      </c>
      <c r="O594" t="str">
        <f>IF(OR(OR(Y593&lt;0,ISTEXT(Y593)),ISTEXT('Mortgage 1 Info Calcs'!$K$4)),"",(O593+M594))</f>
        <v/>
      </c>
      <c r="P594">
        <f>IF(ISBLANK('Mortgage 1 Monthly Table'!T594),IF(ISTEXT(J594),0,IF(OR(Y593&lt;Q593,AND(Y593&lt;0,NOT(ISTEXT(Y593))),ISTEXT('Mortgage 1 Info Calcs'!$K$4)),IF(-Y593&gt;P593,-Y593,Y593-Q593),IF(J594="",0,'Mortgage 1 Info Calcs'!F$26))),'Mortgage 1 Monthly Table'!T594)</f>
        <v>0</v>
      </c>
      <c r="Q594" t="str">
        <f>IF(OR(OR(Y593&lt;0,ISTEXT(Y593)),ISTEXT('Mortgage 1 Info Calcs'!$K$4)),"",IF(O594&lt;0,Q593,(Q593+P594)))</f>
        <v/>
      </c>
      <c r="R594" t="str">
        <f>IF(OR(ISERROR(L594-S594),ISTEXT('Mortgage 1 Info Calcs'!$K$4)),"",L594-S594+M594)</f>
        <v/>
      </c>
      <c r="S594">
        <f>IF(OR(IF(ISERROR(ROUND((J594-Q594-'Mortgage 1 Info Calcs'!F$24)*(G594/12),2)),0,(J594-O594-Q594-'Mortgage 1 Info Calcs'!F$24)*(G594/12)),,,ISTEXT('Mortgage 1 Info Calcs'!K$4)),IF(((J594-Q594-'Mortgage 1 Info Calcs'!F$24)*(G594/12))&gt;0,((J594-Q594-'Mortgage 1 Info Calcs'!F$24)*(G594/12)),0),0)</f>
        <v>0</v>
      </c>
      <c r="T594" t="str">
        <f>IF(OR(ISERROR(SUM(R$12:R594)),(ISTEXT(T593)),(T593=(SUM(R$12:R594)))),"",SUM(R$12:R594))</f>
        <v/>
      </c>
      <c r="U594">
        <f>SUM(S$12:S594)</f>
        <v>93290.420445652606</v>
      </c>
      <c r="V594" t="e">
        <f>IF(ISBLANK('Mortgage 1 Info Calcs'!F$28),"",IF((O594+Q594)&gt;0,((O594+Q594)*G594/12)-((O594+Q594)*(('Mortgage 1 Info Calcs'!F$28)-('Mortgage 1 Info Calcs'!F$28*'Mortgage 1 Info Calcs'!G$29))/12),""))</f>
        <v>#VALUE!</v>
      </c>
      <c r="W594" t="e">
        <f>IF(ISTEXT(V594),"",SUM(V$12:V594))</f>
        <v>#VALUE!</v>
      </c>
      <c r="X594" t="str">
        <f>IF(OR(J594=Q594,ISTEXT(Y593),ISTEXT('Mortgage 1 Info Calcs'!$F$17)),"",IF(('Mortgage 1 Info Calcs'!F$18*12)&gt;C593+1,IF(C593='Mortgage 1 Info Calcs'!F$18*12,0,'Mortgage 1 Info Calcs'!F$19+Y594*('Mortgage 1 Info Calcs'!F$17)),'Mortgage 1 Info Calcs'!F$19))</f>
        <v/>
      </c>
      <c r="Y594" t="str">
        <f>IF(OR(ISERROR(J594-R594-M594),IF(ISERROR((J594-R594-M594)=0),"True",(J594-R594-M594)=0),ISTEXT('Mortgage 1 Info Calcs'!$K$4)),"",IF((J594&gt;(L594+M594)),(FV((G594/'Mortgage 1 Variables'!E$43),1,(L594+M594),-J594+Q594+'Mortgage 1 Info Calcs'!F$24,0))+Q594+'Mortgage 1 Info Calcs'!F$24+IF(I594&gt;0,0,-I594),""))</f>
        <v/>
      </c>
      <c r="Z594" s="67" t="e">
        <f>IF((FV(IF(G594=0,'Mortgage 1 Info Calcs'!F$8,G594)/12,1,PMT(IF(G594=0,'Mortgage 1 Info Calcs'!F$8,G594)/12,('Mortgage 1 Info Calcs'!F$9*12)-C593,-Z593,0),-Z593,0))&gt;0,(FV(IF(G594=0,'Mortgage 1 Info Calcs'!F$8,G594)/12,1,PMT(IF(G594=0,'Mortgage 1 Info Calcs'!F$8,G594)/12,('Mortgage 1 Info Calcs'!F$9*12)-C593,-Z593,0),-Z593,0)),0)</f>
        <v>#NUM!</v>
      </c>
      <c r="AA594" s="67" t="e">
        <f>IF(Z594&lt;=0,0,(IPMT(IF(G594=0,'Mortgage 1 Info Calcs'!F$8,G594)/12,1,('Mortgage 1 Info Calcs'!F$9*12)-C593,-Z593,0)))</f>
        <v>#NUM!</v>
      </c>
      <c r="AB594" s="67">
        <f>IF(C594&lt;('Mortgage 1 Info Calcs'!F$9*12),SUM(AA$12:AA594),0)</f>
        <v>0</v>
      </c>
      <c r="AC594" s="14">
        <v>583</v>
      </c>
      <c r="AD594" s="174">
        <f t="shared" si="49"/>
        <v>48.583333333333336</v>
      </c>
      <c r="AE594" s="174" t="str">
        <f>IF(Y594="","",IF(J$12+X594='Mortgage 2 Monthly calcs'!J$12+'Mortgage 2 Monthly calcs'!V594,"",IF(J$12+X594&gt;'Mortgage 2 Monthly calcs'!J$12+'Mortgage 2 Monthly calcs'!V594,IF(Y594+X594+'Mortgage 1 Info Calcs'!F$15&gt;'Mortgage 2 Monthly calcs'!W594+'Mortgage 2 Monthly calcs'!V594,"",C594),IF(Y594+X594&lt;'Mortgage 2 Monthly calcs'!W594+'Mortgage 2 Monthly calcs'!V594,"",C594))))</f>
        <v/>
      </c>
      <c r="AG594" s="16"/>
      <c r="AH594" s="16"/>
      <c r="AI594" s="15"/>
    </row>
    <row r="595" spans="2:35" ht="11.25" customHeight="1" x14ac:dyDescent="0.25">
      <c r="B595">
        <f t="shared" si="47"/>
        <v>48.666666666666664</v>
      </c>
      <c r="C595">
        <v>584</v>
      </c>
      <c r="E595" t="str">
        <f t="shared" si="46"/>
        <v/>
      </c>
      <c r="F595" t="str">
        <f>VLOOKUP('Mortgage 1 Variables'!D$15,'Mortgage 1 Variables'!B$8:C$19,2)</f>
        <v>Jun</v>
      </c>
      <c r="G595">
        <f>IF(ISBLANK('Mortgage 1 Monthly Table'!G595),IF(OR(J595=Q595,ISTEXT(Y594),ISTEXT('Mortgage 1 Info Calcs'!$K$4)),0,IF(('Mortgage 1 Info Calcs'!F$7*12)&gt;C594,G594,IF(C594='Mortgage 1 Info Calcs'!F$7*12,'Mortgage 1 Info Calcs'!F$8,G594))),'Mortgage 1 Monthly Table'!G595)</f>
        <v>0</v>
      </c>
      <c r="H595" t="e">
        <f>((PMT(G595/'Mortgage 1 Variables'!E$43,('Mortgage 1 Info Calcs'!F$9*'Mortgage 1 Variables'!E$43)-C594,-J595,0)))</f>
        <v>#VALUE!</v>
      </c>
      <c r="I595">
        <f>IF(OR(ISERROR(((IPMT(G595/'Mortgage 1 Variables'!E$43,1,'Mortgage 1 Info Calcs'!F$9*'Mortgage 1 Variables'!E$43,-J595+Q595+'Mortgage 1 Info Calcs'!F$24,IF('Mortgage 1 Info Calcs'!F$5="Interest Only",-J595+Q595+'Mortgage 1 Info Calcs'!F$24,0))))),(((IPMT(G595/'Mortgage 1 Variables'!E$43,1,'Mortgage 1 Info Calcs'!F$9*'Mortgage 1 Variables'!E$43,-J$12,-J$12)))=0)),0,((IPMT(G595/'Mortgage 1 Variables'!E$43,1,'Mortgage 1 Info Calcs'!F$9*'Mortgage 1 Variables'!E$43,-J595+Q595+'Mortgage 1 Info Calcs'!F$24,IF('Mortgage 1 Info Calcs'!F$5="Interest Only",-J595+Q595+'Mortgage 1 Info Calcs'!F$24,0)))))</f>
        <v>0</v>
      </c>
      <c r="J595" t="str">
        <f>IF(Y594&gt;0,IF(ISTEXT('Mortgage 1 Info Calcs'!K$4),"0",IF(ISTEXT(Y594),Y594,Y594+(IF(ISTEXT(K595),0,K595)))),0)</f>
        <v/>
      </c>
      <c r="K595">
        <f>IF(ISBLANK('Mortgage 1 Monthly Table'!L595),0,'Mortgage 1 Monthly Table'!L595)</f>
        <v>0</v>
      </c>
      <c r="L595" t="e">
        <f>IF(ISBLANK('Mortgage 1 Monthly Table'!N595),IF('Mortgage 1 Info Calcs'!F$13="Calculated",IF('Mortgage 1 Info Calcs'!F$22="Keep Same",IF('Mortgage 1 Info Calcs'!F$5="Interest Only",IF(OR(I595&gt;L594,J595=""),I595,IF(J595&lt;L594,IF(J595&lt;L594,J595+I595,IF(L594+M594&gt;J595,L594+I595,L594)),IF(L594+M594&gt;J595,L594+I595,L594))),IF(H595&gt;L594,H595,IF(J595&gt;L594,IF(L594+M594&gt;J595,L594+I595,L594),J595+S595))),IF('Mortgage 1 Info Calcs'!F$5="Interest Only",'Mortgage 1 Monthly Calcs'!I595,'Mortgage 1 Monthly Calcs'!H595)),'Mortgage 1 Monthly Calcs'!L594),'Mortgage 1 Monthly Table'!N595)</f>
        <v>#VALUE!</v>
      </c>
      <c r="M595" t="str">
        <f>IF(ISBLANK('Mortgage 1 Monthly Table'!P595),IF(N594&gt;J595,IF(J595&gt;L594,J595-L594,0),IF(OR(OR(Y594&lt;0,ISTEXT(Y594)),ISTEXT('Mortgage 1 Info Calcs'!$K$4)),"",'Mortgage 1 Info Calcs'!F$21)),'Mortgage 1 Monthly Table'!P595)</f>
        <v/>
      </c>
      <c r="N595" t="str">
        <f t="shared" si="48"/>
        <v/>
      </c>
      <c r="O595" t="str">
        <f>IF(OR(OR(Y594&lt;0,ISTEXT(Y594)),ISTEXT('Mortgage 1 Info Calcs'!$K$4)),"",(O594+M595))</f>
        <v/>
      </c>
      <c r="P595">
        <f>IF(ISBLANK('Mortgage 1 Monthly Table'!T595),IF(ISTEXT(J595),0,IF(OR(Y594&lt;Q594,AND(Y594&lt;0,NOT(ISTEXT(Y594))),ISTEXT('Mortgage 1 Info Calcs'!$K$4)),IF(-Y594&gt;P594,-Y594,Y594-Q594),IF(J595="",0,'Mortgage 1 Info Calcs'!F$26))),'Mortgage 1 Monthly Table'!T595)</f>
        <v>0</v>
      </c>
      <c r="Q595" t="str">
        <f>IF(OR(OR(Y594&lt;0,ISTEXT(Y594)),ISTEXT('Mortgage 1 Info Calcs'!$K$4)),"",IF(O595&lt;0,Q594,(Q594+P595)))</f>
        <v/>
      </c>
      <c r="R595" t="str">
        <f>IF(OR(ISERROR(L595-S595),ISTEXT('Mortgage 1 Info Calcs'!$K$4)),"",L595-S595+M595)</f>
        <v/>
      </c>
      <c r="S595">
        <f>IF(OR(IF(ISERROR(ROUND((J595-Q595-'Mortgage 1 Info Calcs'!F$24)*(G595/12),2)),0,(J595-O595-Q595-'Mortgage 1 Info Calcs'!F$24)*(G595/12)),,,ISTEXT('Mortgage 1 Info Calcs'!K$4)),IF(((J595-Q595-'Mortgage 1 Info Calcs'!F$24)*(G595/12))&gt;0,((J595-Q595-'Mortgage 1 Info Calcs'!F$24)*(G595/12)),0),0)</f>
        <v>0</v>
      </c>
      <c r="T595" t="str">
        <f>IF(OR(ISERROR(SUM(R$12:R595)),(ISTEXT(T594)),(T594=(SUM(R$12:R595)))),"",SUM(R$12:R595))</f>
        <v/>
      </c>
      <c r="U595">
        <f>SUM(S$12:S595)</f>
        <v>93290.420445652606</v>
      </c>
      <c r="V595" t="e">
        <f>IF(ISBLANK('Mortgage 1 Info Calcs'!F$28),"",IF((O595+Q595)&gt;0,((O595+Q595)*G595/12)-((O595+Q595)*(('Mortgage 1 Info Calcs'!F$28)-('Mortgage 1 Info Calcs'!F$28*'Mortgage 1 Info Calcs'!G$29))/12),""))</f>
        <v>#VALUE!</v>
      </c>
      <c r="W595" t="e">
        <f>IF(ISTEXT(V595),"",SUM(V$12:V595))</f>
        <v>#VALUE!</v>
      </c>
      <c r="X595" t="str">
        <f>IF(OR(J595=Q595,ISTEXT(Y594),ISTEXT('Mortgage 1 Info Calcs'!$F$17)),"",IF(('Mortgage 1 Info Calcs'!F$18*12)&gt;C594+1,IF(C594='Mortgage 1 Info Calcs'!F$18*12,0,'Mortgage 1 Info Calcs'!F$19+Y595*('Mortgage 1 Info Calcs'!F$17)),'Mortgage 1 Info Calcs'!F$19))</f>
        <v/>
      </c>
      <c r="Y595" t="str">
        <f>IF(OR(ISERROR(J595-R595-M595),IF(ISERROR((J595-R595-M595)=0),"True",(J595-R595-M595)=0),ISTEXT('Mortgage 1 Info Calcs'!$K$4)),"",IF((J595&gt;(L595+M595)),(FV((G595/'Mortgage 1 Variables'!E$43),1,(L595+M595),-J595+Q595+'Mortgage 1 Info Calcs'!F$24,0))+Q595+'Mortgage 1 Info Calcs'!F$24+IF(I595&gt;0,0,-I595),""))</f>
        <v/>
      </c>
      <c r="Z595" s="67" t="e">
        <f>IF((FV(IF(G595=0,'Mortgage 1 Info Calcs'!F$8,G595)/12,1,PMT(IF(G595=0,'Mortgage 1 Info Calcs'!F$8,G595)/12,('Mortgage 1 Info Calcs'!F$9*12)-C594,-Z594,0),-Z594,0))&gt;0,(FV(IF(G595=0,'Mortgage 1 Info Calcs'!F$8,G595)/12,1,PMT(IF(G595=0,'Mortgage 1 Info Calcs'!F$8,G595)/12,('Mortgage 1 Info Calcs'!F$9*12)-C594,-Z594,0),-Z594,0)),0)</f>
        <v>#NUM!</v>
      </c>
      <c r="AA595" s="67" t="e">
        <f>IF(Z595&lt;=0,0,(IPMT(IF(G595=0,'Mortgage 1 Info Calcs'!F$8,G595)/12,1,('Mortgage 1 Info Calcs'!F$9*12)-C594,-Z594,0)))</f>
        <v>#NUM!</v>
      </c>
      <c r="AB595" s="67">
        <f>IF(C595&lt;('Mortgage 1 Info Calcs'!F$9*12),SUM(AA$12:AA595),0)</f>
        <v>0</v>
      </c>
      <c r="AC595" s="14">
        <v>584</v>
      </c>
      <c r="AD595" s="174">
        <f t="shared" si="49"/>
        <v>48.666666666666664</v>
      </c>
      <c r="AE595" s="174" t="str">
        <f>IF(Y595="","",IF(J$12+X595='Mortgage 2 Monthly calcs'!J$12+'Mortgage 2 Monthly calcs'!V595,"",IF(J$12+X595&gt;'Mortgage 2 Monthly calcs'!J$12+'Mortgage 2 Monthly calcs'!V595,IF(Y595+X595+'Mortgage 1 Info Calcs'!F$15&gt;'Mortgage 2 Monthly calcs'!W595+'Mortgage 2 Monthly calcs'!V595,"",C595),IF(Y595+X595&lt;'Mortgage 2 Monthly calcs'!W595+'Mortgage 2 Monthly calcs'!V595,"",C595))))</f>
        <v/>
      </c>
      <c r="AG595" s="16"/>
      <c r="AH595" s="16"/>
      <c r="AI595" s="15"/>
    </row>
    <row r="596" spans="2:35" ht="11.25" customHeight="1" x14ac:dyDescent="0.25">
      <c r="B596">
        <f t="shared" si="47"/>
        <v>48.75</v>
      </c>
      <c r="C596">
        <v>585</v>
      </c>
      <c r="E596" t="str">
        <f t="shared" si="46"/>
        <v/>
      </c>
      <c r="F596" t="str">
        <f>VLOOKUP('Mortgage 1 Variables'!D$16,'Mortgage 1 Variables'!B$8:C$19,2)</f>
        <v>Jul</v>
      </c>
      <c r="G596">
        <f>IF(ISBLANK('Mortgage 1 Monthly Table'!G596),IF(OR(J596=Q596,ISTEXT(Y595),ISTEXT('Mortgage 1 Info Calcs'!$K$4)),0,IF(('Mortgage 1 Info Calcs'!F$7*12)&gt;C595,G595,IF(C595='Mortgage 1 Info Calcs'!F$7*12,'Mortgage 1 Info Calcs'!F$8,G595))),'Mortgage 1 Monthly Table'!G596)</f>
        <v>0</v>
      </c>
      <c r="H596" t="e">
        <f>((PMT(G596/'Mortgage 1 Variables'!E$43,('Mortgage 1 Info Calcs'!F$9*'Mortgage 1 Variables'!E$43)-C595,-J596,0)))</f>
        <v>#VALUE!</v>
      </c>
      <c r="I596">
        <f>IF(OR(ISERROR(((IPMT(G596/'Mortgage 1 Variables'!E$43,1,'Mortgage 1 Info Calcs'!F$9*'Mortgage 1 Variables'!E$43,-J596+Q596+'Mortgage 1 Info Calcs'!F$24,IF('Mortgage 1 Info Calcs'!F$5="Interest Only",-J596+Q596+'Mortgage 1 Info Calcs'!F$24,0))))),(((IPMT(G596/'Mortgage 1 Variables'!E$43,1,'Mortgage 1 Info Calcs'!F$9*'Mortgage 1 Variables'!E$43,-J$12,-J$12)))=0)),0,((IPMT(G596/'Mortgage 1 Variables'!E$43,1,'Mortgage 1 Info Calcs'!F$9*'Mortgage 1 Variables'!E$43,-J596+Q596+'Mortgage 1 Info Calcs'!F$24,IF('Mortgage 1 Info Calcs'!F$5="Interest Only",-J596+Q596+'Mortgage 1 Info Calcs'!F$24,0)))))</f>
        <v>0</v>
      </c>
      <c r="J596" t="str">
        <f>IF(Y595&gt;0,IF(ISTEXT('Mortgage 1 Info Calcs'!K$4),"0",IF(ISTEXT(Y595),Y595,Y595+(IF(ISTEXT(K596),0,K596)))),0)</f>
        <v/>
      </c>
      <c r="K596">
        <f>IF(ISBLANK('Mortgage 1 Monthly Table'!L596),0,'Mortgage 1 Monthly Table'!L596)</f>
        <v>0</v>
      </c>
      <c r="L596" t="e">
        <f>IF(ISBLANK('Mortgage 1 Monthly Table'!N596),IF('Mortgage 1 Info Calcs'!F$13="Calculated",IF('Mortgage 1 Info Calcs'!F$22="Keep Same",IF('Mortgage 1 Info Calcs'!F$5="Interest Only",IF(OR(I596&gt;L595,J596=""),I596,IF(J596&lt;L595,IF(J596&lt;L595,J596+I596,IF(L595+M595&gt;J596,L595+I596,L595)),IF(L595+M595&gt;J596,L595+I596,L595))),IF(H596&gt;L595,H596,IF(J596&gt;L595,IF(L595+M595&gt;J596,L595+I596,L595),J596+S596))),IF('Mortgage 1 Info Calcs'!F$5="Interest Only",'Mortgage 1 Monthly Calcs'!I596,'Mortgage 1 Monthly Calcs'!H596)),'Mortgage 1 Monthly Calcs'!L595),'Mortgage 1 Monthly Table'!N596)</f>
        <v>#VALUE!</v>
      </c>
      <c r="M596" t="str">
        <f>IF(ISBLANK('Mortgage 1 Monthly Table'!P596),IF(N595&gt;J596,IF(J596&gt;L595,J596-L595,0),IF(OR(OR(Y595&lt;0,ISTEXT(Y595)),ISTEXT('Mortgage 1 Info Calcs'!$K$4)),"",'Mortgage 1 Info Calcs'!F$21)),'Mortgage 1 Monthly Table'!P596)</f>
        <v/>
      </c>
      <c r="N596" t="str">
        <f t="shared" si="48"/>
        <v/>
      </c>
      <c r="O596" t="str">
        <f>IF(OR(OR(Y595&lt;0,ISTEXT(Y595)),ISTEXT('Mortgage 1 Info Calcs'!$K$4)),"",(O595+M596))</f>
        <v/>
      </c>
      <c r="P596">
        <f>IF(ISBLANK('Mortgage 1 Monthly Table'!T596),IF(ISTEXT(J596),0,IF(OR(Y595&lt;Q595,AND(Y595&lt;0,NOT(ISTEXT(Y595))),ISTEXT('Mortgage 1 Info Calcs'!$K$4)),IF(-Y595&gt;P595,-Y595,Y595-Q595),IF(J596="",0,'Mortgage 1 Info Calcs'!F$26))),'Mortgage 1 Monthly Table'!T596)</f>
        <v>0</v>
      </c>
      <c r="Q596" t="str">
        <f>IF(OR(OR(Y595&lt;0,ISTEXT(Y595)),ISTEXT('Mortgage 1 Info Calcs'!$K$4)),"",IF(O596&lt;0,Q595,(Q595+P596)))</f>
        <v/>
      </c>
      <c r="R596" t="str">
        <f>IF(OR(ISERROR(L596-S596),ISTEXT('Mortgage 1 Info Calcs'!$K$4)),"",L596-S596+M596)</f>
        <v/>
      </c>
      <c r="S596">
        <f>IF(OR(IF(ISERROR(ROUND((J596-Q596-'Mortgage 1 Info Calcs'!F$24)*(G596/12),2)),0,(J596-O596-Q596-'Mortgage 1 Info Calcs'!F$24)*(G596/12)),,,ISTEXT('Mortgage 1 Info Calcs'!K$4)),IF(((J596-Q596-'Mortgage 1 Info Calcs'!F$24)*(G596/12))&gt;0,((J596-Q596-'Mortgage 1 Info Calcs'!F$24)*(G596/12)),0),0)</f>
        <v>0</v>
      </c>
      <c r="T596" t="str">
        <f>IF(OR(ISERROR(SUM(R$12:R596)),(ISTEXT(T595)),(T595=(SUM(R$12:R596)))),"",SUM(R$12:R596))</f>
        <v/>
      </c>
      <c r="U596">
        <f>SUM(S$12:S596)</f>
        <v>93290.420445652606</v>
      </c>
      <c r="V596" t="e">
        <f>IF(ISBLANK('Mortgage 1 Info Calcs'!F$28),"",IF((O596+Q596)&gt;0,((O596+Q596)*G596/12)-((O596+Q596)*(('Mortgage 1 Info Calcs'!F$28)-('Mortgage 1 Info Calcs'!F$28*'Mortgage 1 Info Calcs'!G$29))/12),""))</f>
        <v>#VALUE!</v>
      </c>
      <c r="W596" t="e">
        <f>IF(ISTEXT(V596),"",SUM(V$12:V596))</f>
        <v>#VALUE!</v>
      </c>
      <c r="X596" t="str">
        <f>IF(OR(J596=Q596,ISTEXT(Y595),ISTEXT('Mortgage 1 Info Calcs'!$F$17)),"",IF(('Mortgage 1 Info Calcs'!F$18*12)&gt;C595+1,IF(C595='Mortgage 1 Info Calcs'!F$18*12,0,'Mortgage 1 Info Calcs'!F$19+Y596*('Mortgage 1 Info Calcs'!F$17)),'Mortgage 1 Info Calcs'!F$19))</f>
        <v/>
      </c>
      <c r="Y596" t="str">
        <f>IF(OR(ISERROR(J596-R596-M596),IF(ISERROR((J596-R596-M596)=0),"True",(J596-R596-M596)=0),ISTEXT('Mortgage 1 Info Calcs'!$K$4)),"",IF((J596&gt;(L596+M596)),(FV((G596/'Mortgage 1 Variables'!E$43),1,(L596+M596),-J596+Q596+'Mortgage 1 Info Calcs'!F$24,0))+Q596+'Mortgage 1 Info Calcs'!F$24+IF(I596&gt;0,0,-I596),""))</f>
        <v/>
      </c>
      <c r="Z596" s="67" t="e">
        <f>IF((FV(IF(G596=0,'Mortgage 1 Info Calcs'!F$8,G596)/12,1,PMT(IF(G596=0,'Mortgage 1 Info Calcs'!F$8,G596)/12,('Mortgage 1 Info Calcs'!F$9*12)-C595,-Z595,0),-Z595,0))&gt;0,(FV(IF(G596=0,'Mortgage 1 Info Calcs'!F$8,G596)/12,1,PMT(IF(G596=0,'Mortgage 1 Info Calcs'!F$8,G596)/12,('Mortgage 1 Info Calcs'!F$9*12)-C595,-Z595,0),-Z595,0)),0)</f>
        <v>#NUM!</v>
      </c>
      <c r="AA596" s="67" t="e">
        <f>IF(Z596&lt;=0,0,(IPMT(IF(G596=0,'Mortgage 1 Info Calcs'!F$8,G596)/12,1,('Mortgage 1 Info Calcs'!F$9*12)-C595,-Z595,0)))</f>
        <v>#NUM!</v>
      </c>
      <c r="AB596" s="67">
        <f>IF(C596&lt;('Mortgage 1 Info Calcs'!F$9*12),SUM(AA$12:AA596),0)</f>
        <v>0</v>
      </c>
      <c r="AC596" s="14">
        <v>585</v>
      </c>
      <c r="AD596" s="174">
        <f t="shared" si="49"/>
        <v>48.75</v>
      </c>
      <c r="AE596" s="174" t="str">
        <f>IF(Y596="","",IF(J$12+X596='Mortgage 2 Monthly calcs'!J$12+'Mortgage 2 Monthly calcs'!V596,"",IF(J$12+X596&gt;'Mortgage 2 Monthly calcs'!J$12+'Mortgage 2 Monthly calcs'!V596,IF(Y596+X596+'Mortgage 1 Info Calcs'!F$15&gt;'Mortgage 2 Monthly calcs'!W596+'Mortgage 2 Monthly calcs'!V596,"",C596),IF(Y596+X596&lt;'Mortgage 2 Monthly calcs'!W596+'Mortgage 2 Monthly calcs'!V596,"",C596))))</f>
        <v/>
      </c>
      <c r="AG596" s="16"/>
      <c r="AH596" s="16"/>
      <c r="AI596" s="15"/>
    </row>
    <row r="597" spans="2:35" ht="11.25" customHeight="1" x14ac:dyDescent="0.25">
      <c r="B597">
        <f t="shared" si="47"/>
        <v>48.833333333333336</v>
      </c>
      <c r="C597">
        <v>586</v>
      </c>
      <c r="E597" t="str">
        <f t="shared" si="46"/>
        <v/>
      </c>
      <c r="F597" t="str">
        <f>VLOOKUP('Mortgage 1 Variables'!D$17,'Mortgage 1 Variables'!B$8:C$19,2)</f>
        <v>Aug</v>
      </c>
      <c r="G597">
        <f>IF(ISBLANK('Mortgage 1 Monthly Table'!G597),IF(OR(J597=Q597,ISTEXT(Y596),ISTEXT('Mortgage 1 Info Calcs'!$K$4)),0,IF(('Mortgage 1 Info Calcs'!F$7*12)&gt;C596,G596,IF(C596='Mortgage 1 Info Calcs'!F$7*12,'Mortgage 1 Info Calcs'!F$8,G596))),'Mortgage 1 Monthly Table'!G597)</f>
        <v>0</v>
      </c>
      <c r="H597" t="e">
        <f>((PMT(G597/'Mortgage 1 Variables'!E$43,('Mortgage 1 Info Calcs'!F$9*'Mortgage 1 Variables'!E$43)-C596,-J597,0)))</f>
        <v>#VALUE!</v>
      </c>
      <c r="I597">
        <f>IF(OR(ISERROR(((IPMT(G597/'Mortgage 1 Variables'!E$43,1,'Mortgage 1 Info Calcs'!F$9*'Mortgage 1 Variables'!E$43,-J597+Q597+'Mortgage 1 Info Calcs'!F$24,IF('Mortgage 1 Info Calcs'!F$5="Interest Only",-J597+Q597+'Mortgage 1 Info Calcs'!F$24,0))))),(((IPMT(G597/'Mortgage 1 Variables'!E$43,1,'Mortgage 1 Info Calcs'!F$9*'Mortgage 1 Variables'!E$43,-J$12,-J$12)))=0)),0,((IPMT(G597/'Mortgage 1 Variables'!E$43,1,'Mortgage 1 Info Calcs'!F$9*'Mortgage 1 Variables'!E$43,-J597+Q597+'Mortgage 1 Info Calcs'!F$24,IF('Mortgage 1 Info Calcs'!F$5="Interest Only",-J597+Q597+'Mortgage 1 Info Calcs'!F$24,0)))))</f>
        <v>0</v>
      </c>
      <c r="J597" t="str">
        <f>IF(Y596&gt;0,IF(ISTEXT('Mortgage 1 Info Calcs'!K$4),"0",IF(ISTEXT(Y596),Y596,Y596+(IF(ISTEXT(K597),0,K597)))),0)</f>
        <v/>
      </c>
      <c r="K597">
        <f>IF(ISBLANK('Mortgage 1 Monthly Table'!L597),0,'Mortgage 1 Monthly Table'!L597)</f>
        <v>0</v>
      </c>
      <c r="L597" t="e">
        <f>IF(ISBLANK('Mortgage 1 Monthly Table'!N597),IF('Mortgage 1 Info Calcs'!F$13="Calculated",IF('Mortgage 1 Info Calcs'!F$22="Keep Same",IF('Mortgage 1 Info Calcs'!F$5="Interest Only",IF(OR(I597&gt;L596,J597=""),I597,IF(J597&lt;L596,IF(J597&lt;L596,J597+I597,IF(L596+M596&gt;J597,L596+I597,L596)),IF(L596+M596&gt;J597,L596+I597,L596))),IF(H597&gt;L596,H597,IF(J597&gt;L596,IF(L596+M596&gt;J597,L596+I597,L596),J597+S597))),IF('Mortgage 1 Info Calcs'!F$5="Interest Only",'Mortgage 1 Monthly Calcs'!I597,'Mortgage 1 Monthly Calcs'!H597)),'Mortgage 1 Monthly Calcs'!L596),'Mortgage 1 Monthly Table'!N597)</f>
        <v>#VALUE!</v>
      </c>
      <c r="M597" t="str">
        <f>IF(ISBLANK('Mortgage 1 Monthly Table'!P597),IF(N596&gt;J597,IF(J597&gt;L596,J597-L596,0),IF(OR(OR(Y596&lt;0,ISTEXT(Y596)),ISTEXT('Mortgage 1 Info Calcs'!$K$4)),"",'Mortgage 1 Info Calcs'!F$21)),'Mortgage 1 Monthly Table'!P597)</f>
        <v/>
      </c>
      <c r="N597" t="str">
        <f t="shared" si="48"/>
        <v/>
      </c>
      <c r="O597" t="str">
        <f>IF(OR(OR(Y596&lt;0,ISTEXT(Y596)),ISTEXT('Mortgage 1 Info Calcs'!$K$4)),"",(O596+M597))</f>
        <v/>
      </c>
      <c r="P597">
        <f>IF(ISBLANK('Mortgage 1 Monthly Table'!T597),IF(ISTEXT(J597),0,IF(OR(Y596&lt;Q596,AND(Y596&lt;0,NOT(ISTEXT(Y596))),ISTEXT('Mortgage 1 Info Calcs'!$K$4)),IF(-Y596&gt;P596,-Y596,Y596-Q596),IF(J597="",0,'Mortgage 1 Info Calcs'!F$26))),'Mortgage 1 Monthly Table'!T597)</f>
        <v>0</v>
      </c>
      <c r="Q597" t="str">
        <f>IF(OR(OR(Y596&lt;0,ISTEXT(Y596)),ISTEXT('Mortgage 1 Info Calcs'!$K$4)),"",IF(O597&lt;0,Q596,(Q596+P597)))</f>
        <v/>
      </c>
      <c r="R597" t="str">
        <f>IF(OR(ISERROR(L597-S597),ISTEXT('Mortgage 1 Info Calcs'!$K$4)),"",L597-S597+M597)</f>
        <v/>
      </c>
      <c r="S597">
        <f>IF(OR(IF(ISERROR(ROUND((J597-Q597-'Mortgage 1 Info Calcs'!F$24)*(G597/12),2)),0,(J597-O597-Q597-'Mortgage 1 Info Calcs'!F$24)*(G597/12)),,,ISTEXT('Mortgage 1 Info Calcs'!K$4)),IF(((J597-Q597-'Mortgage 1 Info Calcs'!F$24)*(G597/12))&gt;0,((J597-Q597-'Mortgage 1 Info Calcs'!F$24)*(G597/12)),0),0)</f>
        <v>0</v>
      </c>
      <c r="T597" t="str">
        <f>IF(OR(ISERROR(SUM(R$12:R597)),(ISTEXT(T596)),(T596=(SUM(R$12:R597)))),"",SUM(R$12:R597))</f>
        <v/>
      </c>
      <c r="U597">
        <f>SUM(S$12:S597)</f>
        <v>93290.420445652606</v>
      </c>
      <c r="V597" t="e">
        <f>IF(ISBLANK('Mortgage 1 Info Calcs'!F$28),"",IF((O597+Q597)&gt;0,((O597+Q597)*G597/12)-((O597+Q597)*(('Mortgage 1 Info Calcs'!F$28)-('Mortgage 1 Info Calcs'!F$28*'Mortgage 1 Info Calcs'!G$29))/12),""))</f>
        <v>#VALUE!</v>
      </c>
      <c r="W597" t="e">
        <f>IF(ISTEXT(V597),"",SUM(V$12:V597))</f>
        <v>#VALUE!</v>
      </c>
      <c r="X597" t="str">
        <f>IF(OR(J597=Q597,ISTEXT(Y596),ISTEXT('Mortgage 1 Info Calcs'!$F$17)),"",IF(('Mortgage 1 Info Calcs'!F$18*12)&gt;C596+1,IF(C596='Mortgage 1 Info Calcs'!F$18*12,0,'Mortgage 1 Info Calcs'!F$19+Y597*('Mortgage 1 Info Calcs'!F$17)),'Mortgage 1 Info Calcs'!F$19))</f>
        <v/>
      </c>
      <c r="Y597" t="str">
        <f>IF(OR(ISERROR(J597-R597-M597),IF(ISERROR((J597-R597-M597)=0),"True",(J597-R597-M597)=0),ISTEXT('Mortgage 1 Info Calcs'!$K$4)),"",IF((J597&gt;(L597+M597)),(FV((G597/'Mortgage 1 Variables'!E$43),1,(L597+M597),-J597+Q597+'Mortgage 1 Info Calcs'!F$24,0))+Q597+'Mortgage 1 Info Calcs'!F$24+IF(I597&gt;0,0,-I597),""))</f>
        <v/>
      </c>
      <c r="Z597" s="67" t="e">
        <f>IF((FV(IF(G597=0,'Mortgage 1 Info Calcs'!F$8,G597)/12,1,PMT(IF(G597=0,'Mortgage 1 Info Calcs'!F$8,G597)/12,('Mortgage 1 Info Calcs'!F$9*12)-C596,-Z596,0),-Z596,0))&gt;0,(FV(IF(G597=0,'Mortgage 1 Info Calcs'!F$8,G597)/12,1,PMT(IF(G597=0,'Mortgage 1 Info Calcs'!F$8,G597)/12,('Mortgage 1 Info Calcs'!F$9*12)-C596,-Z596,0),-Z596,0)),0)</f>
        <v>#NUM!</v>
      </c>
      <c r="AA597" s="67" t="e">
        <f>IF(Z597&lt;=0,0,(IPMT(IF(G597=0,'Mortgage 1 Info Calcs'!F$8,G597)/12,1,('Mortgage 1 Info Calcs'!F$9*12)-C596,-Z596,0)))</f>
        <v>#NUM!</v>
      </c>
      <c r="AB597" s="67">
        <f>IF(C597&lt;('Mortgage 1 Info Calcs'!F$9*12),SUM(AA$12:AA597),0)</f>
        <v>0</v>
      </c>
      <c r="AC597" s="14">
        <v>586</v>
      </c>
      <c r="AD597" s="174">
        <f t="shared" si="49"/>
        <v>48.833333333333336</v>
      </c>
      <c r="AE597" s="174" t="str">
        <f>IF(Y597="","",IF(J$12+X597='Mortgage 2 Monthly calcs'!J$12+'Mortgage 2 Monthly calcs'!V597,"",IF(J$12+X597&gt;'Mortgage 2 Monthly calcs'!J$12+'Mortgage 2 Monthly calcs'!V597,IF(Y597+X597+'Mortgage 1 Info Calcs'!F$15&gt;'Mortgage 2 Monthly calcs'!W597+'Mortgage 2 Monthly calcs'!V597,"",C597),IF(Y597+X597&lt;'Mortgage 2 Monthly calcs'!W597+'Mortgage 2 Monthly calcs'!V597,"",C597))))</f>
        <v/>
      </c>
      <c r="AG597" s="16"/>
      <c r="AH597" s="16"/>
      <c r="AI597" s="15"/>
    </row>
    <row r="598" spans="2:35" ht="11.25" customHeight="1" x14ac:dyDescent="0.25">
      <c r="B598">
        <f t="shared" si="47"/>
        <v>48.916666666666664</v>
      </c>
      <c r="C598">
        <v>587</v>
      </c>
      <c r="E598" t="str">
        <f t="shared" si="46"/>
        <v/>
      </c>
      <c r="F598" t="str">
        <f>VLOOKUP('Mortgage 1 Variables'!D$18,'Mortgage 1 Variables'!B$8:C$19,2)</f>
        <v>Sep</v>
      </c>
      <c r="G598">
        <f>IF(ISBLANK('Mortgage 1 Monthly Table'!G598),IF(OR(J598=Q598,ISTEXT(Y597),ISTEXT('Mortgage 1 Info Calcs'!$K$4)),0,IF(('Mortgage 1 Info Calcs'!F$7*12)&gt;C597,G597,IF(C597='Mortgage 1 Info Calcs'!F$7*12,'Mortgage 1 Info Calcs'!F$8,G597))),'Mortgage 1 Monthly Table'!G598)</f>
        <v>0</v>
      </c>
      <c r="H598" t="e">
        <f>((PMT(G598/'Mortgage 1 Variables'!E$43,('Mortgage 1 Info Calcs'!F$9*'Mortgage 1 Variables'!E$43)-C597,-J598,0)))</f>
        <v>#VALUE!</v>
      </c>
      <c r="I598">
        <f>IF(OR(ISERROR(((IPMT(G598/'Mortgage 1 Variables'!E$43,1,'Mortgage 1 Info Calcs'!F$9*'Mortgage 1 Variables'!E$43,-J598+Q598+'Mortgage 1 Info Calcs'!F$24,IF('Mortgage 1 Info Calcs'!F$5="Interest Only",-J598+Q598+'Mortgage 1 Info Calcs'!F$24,0))))),(((IPMT(G598/'Mortgage 1 Variables'!E$43,1,'Mortgage 1 Info Calcs'!F$9*'Mortgage 1 Variables'!E$43,-J$12,-J$12)))=0)),0,((IPMT(G598/'Mortgage 1 Variables'!E$43,1,'Mortgage 1 Info Calcs'!F$9*'Mortgage 1 Variables'!E$43,-J598+Q598+'Mortgage 1 Info Calcs'!F$24,IF('Mortgage 1 Info Calcs'!F$5="Interest Only",-J598+Q598+'Mortgage 1 Info Calcs'!F$24,0)))))</f>
        <v>0</v>
      </c>
      <c r="J598" t="str">
        <f>IF(Y597&gt;0,IF(ISTEXT('Mortgage 1 Info Calcs'!K$4),"0",IF(ISTEXT(Y597),Y597,Y597+(IF(ISTEXT(K598),0,K598)))),0)</f>
        <v/>
      </c>
      <c r="K598">
        <f>IF(ISBLANK('Mortgage 1 Monthly Table'!L598),0,'Mortgage 1 Monthly Table'!L598)</f>
        <v>0</v>
      </c>
      <c r="L598" t="e">
        <f>IF(ISBLANK('Mortgage 1 Monthly Table'!N598),IF('Mortgage 1 Info Calcs'!F$13="Calculated",IF('Mortgage 1 Info Calcs'!F$22="Keep Same",IF('Mortgage 1 Info Calcs'!F$5="Interest Only",IF(OR(I598&gt;L597,J598=""),I598,IF(J598&lt;L597,IF(J598&lt;L597,J598+I598,IF(L597+M597&gt;J598,L597+I598,L597)),IF(L597+M597&gt;J598,L597+I598,L597))),IF(H598&gt;L597,H598,IF(J598&gt;L597,IF(L597+M597&gt;J598,L597+I598,L597),J598+S598))),IF('Mortgage 1 Info Calcs'!F$5="Interest Only",'Mortgage 1 Monthly Calcs'!I598,'Mortgage 1 Monthly Calcs'!H598)),'Mortgage 1 Monthly Calcs'!L597),'Mortgage 1 Monthly Table'!N598)</f>
        <v>#VALUE!</v>
      </c>
      <c r="M598" t="str">
        <f>IF(ISBLANK('Mortgage 1 Monthly Table'!P598),IF(N597&gt;J598,IF(J598&gt;L597,J598-L597,0),IF(OR(OR(Y597&lt;0,ISTEXT(Y597)),ISTEXT('Mortgage 1 Info Calcs'!$K$4)),"",'Mortgage 1 Info Calcs'!F$21)),'Mortgage 1 Monthly Table'!P598)</f>
        <v/>
      </c>
      <c r="N598" t="str">
        <f t="shared" si="48"/>
        <v/>
      </c>
      <c r="O598" t="str">
        <f>IF(OR(OR(Y597&lt;0,ISTEXT(Y597)),ISTEXT('Mortgage 1 Info Calcs'!$K$4)),"",(O597+M598))</f>
        <v/>
      </c>
      <c r="P598">
        <f>IF(ISBLANK('Mortgage 1 Monthly Table'!T598),IF(ISTEXT(J598),0,IF(OR(Y597&lt;Q597,AND(Y597&lt;0,NOT(ISTEXT(Y597))),ISTEXT('Mortgage 1 Info Calcs'!$K$4)),IF(-Y597&gt;P597,-Y597,Y597-Q597),IF(J598="",0,'Mortgage 1 Info Calcs'!F$26))),'Mortgage 1 Monthly Table'!T598)</f>
        <v>0</v>
      </c>
      <c r="Q598" t="str">
        <f>IF(OR(OR(Y597&lt;0,ISTEXT(Y597)),ISTEXT('Mortgage 1 Info Calcs'!$K$4)),"",IF(O598&lt;0,Q597,(Q597+P598)))</f>
        <v/>
      </c>
      <c r="R598" t="str">
        <f>IF(OR(ISERROR(L598-S598),ISTEXT('Mortgage 1 Info Calcs'!$K$4)),"",L598-S598+M598)</f>
        <v/>
      </c>
      <c r="S598">
        <f>IF(OR(IF(ISERROR(ROUND((J598-Q598-'Mortgage 1 Info Calcs'!F$24)*(G598/12),2)),0,(J598-O598-Q598-'Mortgage 1 Info Calcs'!F$24)*(G598/12)),,,ISTEXT('Mortgage 1 Info Calcs'!K$4)),IF(((J598-Q598-'Mortgage 1 Info Calcs'!F$24)*(G598/12))&gt;0,((J598-Q598-'Mortgage 1 Info Calcs'!F$24)*(G598/12)),0),0)</f>
        <v>0</v>
      </c>
      <c r="T598" t="str">
        <f>IF(OR(ISERROR(SUM(R$12:R598)),(ISTEXT(T597)),(T597=(SUM(R$12:R598)))),"",SUM(R$12:R598))</f>
        <v/>
      </c>
      <c r="U598">
        <f>SUM(S$12:S598)</f>
        <v>93290.420445652606</v>
      </c>
      <c r="V598" t="e">
        <f>IF(ISBLANK('Mortgage 1 Info Calcs'!F$28),"",IF((O598+Q598)&gt;0,((O598+Q598)*G598/12)-((O598+Q598)*(('Mortgage 1 Info Calcs'!F$28)-('Mortgage 1 Info Calcs'!F$28*'Mortgage 1 Info Calcs'!G$29))/12),""))</f>
        <v>#VALUE!</v>
      </c>
      <c r="W598" t="e">
        <f>IF(ISTEXT(V598),"",SUM(V$12:V598))</f>
        <v>#VALUE!</v>
      </c>
      <c r="X598" t="str">
        <f>IF(OR(J598=Q598,ISTEXT(Y597),ISTEXT('Mortgage 1 Info Calcs'!$F$17)),"",IF(('Mortgage 1 Info Calcs'!F$18*12)&gt;C597+1,IF(C597='Mortgage 1 Info Calcs'!F$18*12,0,'Mortgage 1 Info Calcs'!F$19+Y598*('Mortgage 1 Info Calcs'!F$17)),'Mortgage 1 Info Calcs'!F$19))</f>
        <v/>
      </c>
      <c r="Y598" t="str">
        <f>IF(OR(ISERROR(J598-R598-M598),IF(ISERROR((J598-R598-M598)=0),"True",(J598-R598-M598)=0),ISTEXT('Mortgage 1 Info Calcs'!$K$4)),"",IF((J598&gt;(L598+M598)),(FV((G598/'Mortgage 1 Variables'!E$43),1,(L598+M598),-J598+Q598+'Mortgage 1 Info Calcs'!F$24,0))+Q598+'Mortgage 1 Info Calcs'!F$24+IF(I598&gt;0,0,-I598),""))</f>
        <v/>
      </c>
      <c r="Z598" s="67" t="e">
        <f>IF((FV(IF(G598=0,'Mortgage 1 Info Calcs'!F$8,G598)/12,1,PMT(IF(G598=0,'Mortgage 1 Info Calcs'!F$8,G598)/12,('Mortgage 1 Info Calcs'!F$9*12)-C597,-Z597,0),-Z597,0))&gt;0,(FV(IF(G598=0,'Mortgage 1 Info Calcs'!F$8,G598)/12,1,PMT(IF(G598=0,'Mortgage 1 Info Calcs'!F$8,G598)/12,('Mortgage 1 Info Calcs'!F$9*12)-C597,-Z597,0),-Z597,0)),0)</f>
        <v>#NUM!</v>
      </c>
      <c r="AA598" s="67" t="e">
        <f>IF(Z598&lt;=0,0,(IPMT(IF(G598=0,'Mortgage 1 Info Calcs'!F$8,G598)/12,1,('Mortgage 1 Info Calcs'!F$9*12)-C597,-Z597,0)))</f>
        <v>#NUM!</v>
      </c>
      <c r="AB598" s="67">
        <f>IF(C598&lt;('Mortgage 1 Info Calcs'!F$9*12),SUM(AA$12:AA598),0)</f>
        <v>0</v>
      </c>
      <c r="AC598" s="14">
        <v>587</v>
      </c>
      <c r="AD598" s="174">
        <f t="shared" si="49"/>
        <v>48.916666666666664</v>
      </c>
      <c r="AE598" s="174" t="str">
        <f>IF(Y598="","",IF(J$12+X598='Mortgage 2 Monthly calcs'!J$12+'Mortgage 2 Monthly calcs'!V598,"",IF(J$12+X598&gt;'Mortgage 2 Monthly calcs'!J$12+'Mortgage 2 Monthly calcs'!V598,IF(Y598+X598+'Mortgage 1 Info Calcs'!F$15&gt;'Mortgage 2 Monthly calcs'!W598+'Mortgage 2 Monthly calcs'!V598,"",C598),IF(Y598+X598&lt;'Mortgage 2 Monthly calcs'!W598+'Mortgage 2 Monthly calcs'!V598,"",C598))))</f>
        <v/>
      </c>
      <c r="AG598" s="16"/>
      <c r="AH598" s="16"/>
      <c r="AI598" s="15"/>
    </row>
    <row r="599" spans="2:35" ht="11.25" customHeight="1" x14ac:dyDescent="0.25">
      <c r="B599">
        <f t="shared" si="47"/>
        <v>49</v>
      </c>
      <c r="C599">
        <v>588</v>
      </c>
      <c r="D599">
        <f>D587+1</f>
        <v>49</v>
      </c>
      <c r="E599" t="str">
        <f t="shared" si="46"/>
        <v/>
      </c>
      <c r="F599" t="str">
        <f>VLOOKUP('Mortgage 1 Variables'!D$19,'Mortgage 1 Variables'!B$8:C$19,2)</f>
        <v>Oct</v>
      </c>
      <c r="G599">
        <f>IF(ISBLANK('Mortgage 1 Monthly Table'!G599),IF(OR(J599=Q599,ISTEXT(Y598),ISTEXT('Mortgage 1 Info Calcs'!$K$4)),0,IF(('Mortgage 1 Info Calcs'!F$7*12)&gt;C598,G598,IF(C598='Mortgage 1 Info Calcs'!F$7*12,'Mortgage 1 Info Calcs'!F$8,G598))),'Mortgage 1 Monthly Table'!G599)</f>
        <v>0</v>
      </c>
      <c r="H599" t="e">
        <f>((PMT(G599/'Mortgage 1 Variables'!E$43,('Mortgage 1 Info Calcs'!F$9*'Mortgage 1 Variables'!E$43)-C598,-J599,0)))</f>
        <v>#VALUE!</v>
      </c>
      <c r="I599">
        <f>IF(OR(ISERROR(((IPMT(G599/'Mortgage 1 Variables'!E$43,1,'Mortgage 1 Info Calcs'!F$9*'Mortgage 1 Variables'!E$43,-J599+Q599+'Mortgage 1 Info Calcs'!F$24,IF('Mortgage 1 Info Calcs'!F$5="Interest Only",-J599+Q599+'Mortgage 1 Info Calcs'!F$24,0))))),(((IPMT(G599/'Mortgage 1 Variables'!E$43,1,'Mortgage 1 Info Calcs'!F$9*'Mortgage 1 Variables'!E$43,-J$12,-J$12)))=0)),0,((IPMT(G599/'Mortgage 1 Variables'!E$43,1,'Mortgage 1 Info Calcs'!F$9*'Mortgage 1 Variables'!E$43,-J599+Q599+'Mortgage 1 Info Calcs'!F$24,IF('Mortgage 1 Info Calcs'!F$5="Interest Only",-J599+Q599+'Mortgage 1 Info Calcs'!F$24,0)))))</f>
        <v>0</v>
      </c>
      <c r="J599" t="str">
        <f>IF(Y598&gt;0,IF(ISTEXT('Mortgage 1 Info Calcs'!K$4),"0",IF(ISTEXT(Y598),Y598,Y598+(IF(ISTEXT(K599),0,K599)))),0)</f>
        <v/>
      </c>
      <c r="K599">
        <f>IF(ISBLANK('Mortgage 1 Monthly Table'!L599),0,'Mortgage 1 Monthly Table'!L599)</f>
        <v>0</v>
      </c>
      <c r="L599" t="e">
        <f>IF(ISBLANK('Mortgage 1 Monthly Table'!N599),IF('Mortgage 1 Info Calcs'!F$13="Calculated",IF('Mortgage 1 Info Calcs'!F$22="Keep Same",IF('Mortgage 1 Info Calcs'!F$5="Interest Only",IF(OR(I599&gt;L598,J599=""),I599,IF(J599&lt;L598,IF(J599&lt;L598,J599+I599,IF(L598+M598&gt;J599,L598+I599,L598)),IF(L598+M598&gt;J599,L598+I599,L598))),IF(H599&gt;L598,H599,IF(J599&gt;L598,IF(L598+M598&gt;J599,L598+I599,L598),J599+S599))),IF('Mortgage 1 Info Calcs'!F$5="Interest Only",'Mortgage 1 Monthly Calcs'!I599,'Mortgage 1 Monthly Calcs'!H599)),'Mortgage 1 Monthly Calcs'!L598),'Mortgage 1 Monthly Table'!N599)</f>
        <v>#VALUE!</v>
      </c>
      <c r="M599" t="str">
        <f>IF(ISBLANK('Mortgage 1 Monthly Table'!P599),IF(N598&gt;J599,IF(J599&gt;L598,J599-L598,0),IF(OR(OR(Y598&lt;0,ISTEXT(Y598)),ISTEXT('Mortgage 1 Info Calcs'!$K$4)),"",'Mortgage 1 Info Calcs'!F$21)),'Mortgage 1 Monthly Table'!P599)</f>
        <v/>
      </c>
      <c r="N599" t="str">
        <f t="shared" si="48"/>
        <v/>
      </c>
      <c r="O599" t="str">
        <f>IF(OR(OR(Y598&lt;0,ISTEXT(Y598)),ISTEXT('Mortgage 1 Info Calcs'!$K$4)),"",(O598+M599))</f>
        <v/>
      </c>
      <c r="P599">
        <f>IF(ISBLANK('Mortgage 1 Monthly Table'!T599),IF(ISTEXT(J599),0,IF(OR(Y598&lt;Q598,AND(Y598&lt;0,NOT(ISTEXT(Y598))),ISTEXT('Mortgage 1 Info Calcs'!$K$4)),IF(-Y598&gt;P598,-Y598,Y598-Q598),IF(J599="",0,'Mortgage 1 Info Calcs'!F$26))),'Mortgage 1 Monthly Table'!T599)</f>
        <v>0</v>
      </c>
      <c r="Q599" t="str">
        <f>IF(OR(OR(Y598&lt;0,ISTEXT(Y598)),ISTEXT('Mortgage 1 Info Calcs'!$K$4)),"",IF(O599&lt;0,Q598,(Q598+P599)))</f>
        <v/>
      </c>
      <c r="R599" t="str">
        <f>IF(OR(ISERROR(L599-S599),ISTEXT('Mortgage 1 Info Calcs'!$K$4)),"",L599-S599+M599)</f>
        <v/>
      </c>
      <c r="S599">
        <f>IF(OR(IF(ISERROR(ROUND((J599-Q599-'Mortgage 1 Info Calcs'!F$24)*(G599/12),2)),0,(J599-O599-Q599-'Mortgage 1 Info Calcs'!F$24)*(G599/12)),,,ISTEXT('Mortgage 1 Info Calcs'!K$4)),IF(((J599-Q599-'Mortgage 1 Info Calcs'!F$24)*(G599/12))&gt;0,((J599-Q599-'Mortgage 1 Info Calcs'!F$24)*(G599/12)),0),0)</f>
        <v>0</v>
      </c>
      <c r="T599" t="str">
        <f>IF(OR(ISERROR(SUM(R$12:R599)),(ISTEXT(T598)),(T598=(SUM(R$12:R599)))),"",SUM(R$12:R599))</f>
        <v/>
      </c>
      <c r="U599">
        <f>SUM(S$12:S599)</f>
        <v>93290.420445652606</v>
      </c>
      <c r="V599" t="e">
        <f>IF(ISBLANK('Mortgage 1 Info Calcs'!F$28),"",IF((O599+Q599)&gt;0,((O599+Q599)*G599/12)-((O599+Q599)*(('Mortgage 1 Info Calcs'!F$28)-('Mortgage 1 Info Calcs'!F$28*'Mortgage 1 Info Calcs'!G$29))/12),""))</f>
        <v>#VALUE!</v>
      </c>
      <c r="W599" t="e">
        <f>IF(ISTEXT(V599),"",SUM(V$12:V599))</f>
        <v>#VALUE!</v>
      </c>
      <c r="X599" t="str">
        <f>IF(OR(J599=Q599,ISTEXT(Y598),ISTEXT('Mortgage 1 Info Calcs'!$F$17)),"",IF(('Mortgage 1 Info Calcs'!F$18*12)&gt;C598+1,IF(C598='Mortgage 1 Info Calcs'!F$18*12,0,'Mortgage 1 Info Calcs'!F$19+Y599*('Mortgage 1 Info Calcs'!F$17)),'Mortgage 1 Info Calcs'!F$19))</f>
        <v/>
      </c>
      <c r="Y599" t="str">
        <f>IF(OR(ISERROR(J599-R599-M599),IF(ISERROR((J599-R599-M599)=0),"True",(J599-R599-M599)=0),ISTEXT('Mortgage 1 Info Calcs'!$K$4)),"",IF((J599&gt;(L599+M599)),(FV((G599/'Mortgage 1 Variables'!E$43),1,(L599+M599),-J599+Q599+'Mortgage 1 Info Calcs'!F$24,0))+Q599+'Mortgage 1 Info Calcs'!F$24+IF(I599&gt;0,0,-I599),""))</f>
        <v/>
      </c>
      <c r="Z599" s="67" t="e">
        <f>IF((FV(IF(G599=0,'Mortgage 1 Info Calcs'!F$8,G599)/12,1,PMT(IF(G599=0,'Mortgage 1 Info Calcs'!F$8,G599)/12,('Mortgage 1 Info Calcs'!F$9*12)-C598,-Z598,0),-Z598,0))&gt;0,(FV(IF(G599=0,'Mortgage 1 Info Calcs'!F$8,G599)/12,1,PMT(IF(G599=0,'Mortgage 1 Info Calcs'!F$8,G599)/12,('Mortgage 1 Info Calcs'!F$9*12)-C598,-Z598,0),-Z598,0)),0)</f>
        <v>#NUM!</v>
      </c>
      <c r="AA599" s="67" t="e">
        <f>IF(Z599&lt;=0,0,(IPMT(IF(G599=0,'Mortgage 1 Info Calcs'!F$8,G599)/12,1,('Mortgage 1 Info Calcs'!F$9*12)-C598,-Z598,0)))</f>
        <v>#NUM!</v>
      </c>
      <c r="AB599" s="67">
        <f>IF(C599&lt;('Mortgage 1 Info Calcs'!F$9*12),SUM(AA$12:AA599),0)</f>
        <v>0</v>
      </c>
      <c r="AC599" s="14">
        <v>588</v>
      </c>
      <c r="AD599" s="174">
        <f t="shared" si="49"/>
        <v>49</v>
      </c>
      <c r="AE599" s="174" t="str">
        <f>IF(Y599="","",IF(J$12+X599='Mortgage 2 Monthly calcs'!J$12+'Mortgage 2 Monthly calcs'!V599,"",IF(J$12+X599&gt;'Mortgage 2 Monthly calcs'!J$12+'Mortgage 2 Monthly calcs'!V599,IF(Y599+X599+'Mortgage 1 Info Calcs'!F$15&gt;'Mortgage 2 Monthly calcs'!W599+'Mortgage 2 Monthly calcs'!V599,"",C599),IF(Y599+X599&lt;'Mortgage 2 Monthly calcs'!W599+'Mortgage 2 Monthly calcs'!V599,"",C599))))</f>
        <v/>
      </c>
      <c r="AG599" s="16"/>
      <c r="AH599" s="16"/>
      <c r="AI599" s="15"/>
    </row>
    <row r="600" spans="2:35" ht="11.25" customHeight="1" x14ac:dyDescent="0.25">
      <c r="B600">
        <f t="shared" si="47"/>
        <v>49.083333333333336</v>
      </c>
      <c r="C600">
        <v>589</v>
      </c>
      <c r="E600" t="str">
        <f t="shared" si="46"/>
        <v/>
      </c>
      <c r="F600" t="str">
        <f>VLOOKUP('Mortgage 1 Variables'!D$8,'Mortgage 1 Variables'!B$8:C$19,2)</f>
        <v>Nov</v>
      </c>
      <c r="G600">
        <f>IF(ISBLANK('Mortgage 1 Monthly Table'!G600),IF(OR(J600=Q600,ISTEXT(Y599),ISTEXT('Mortgage 1 Info Calcs'!$K$4)),0,IF(('Mortgage 1 Info Calcs'!F$7*12)&gt;C599,G599,IF(C599='Mortgage 1 Info Calcs'!F$7*12,'Mortgage 1 Info Calcs'!F$8,G599))),'Mortgage 1 Monthly Table'!G600)</f>
        <v>0</v>
      </c>
      <c r="H600" t="e">
        <f>((PMT(G600/'Mortgage 1 Variables'!E$43,('Mortgage 1 Info Calcs'!F$9*'Mortgage 1 Variables'!E$43)-C599,-J600,0)))</f>
        <v>#VALUE!</v>
      </c>
      <c r="I600">
        <f>IF(OR(ISERROR(((IPMT(G600/'Mortgage 1 Variables'!E$43,1,'Mortgage 1 Info Calcs'!F$9*'Mortgage 1 Variables'!E$43,-J600+Q600+'Mortgage 1 Info Calcs'!F$24,IF('Mortgage 1 Info Calcs'!F$5="Interest Only",-J600+Q600+'Mortgage 1 Info Calcs'!F$24,0))))),(((IPMT(G600/'Mortgage 1 Variables'!E$43,1,'Mortgage 1 Info Calcs'!F$9*'Mortgage 1 Variables'!E$43,-J$12,-J$12)))=0)),0,((IPMT(G600/'Mortgage 1 Variables'!E$43,1,'Mortgage 1 Info Calcs'!F$9*'Mortgage 1 Variables'!E$43,-J600+Q600+'Mortgage 1 Info Calcs'!F$24,IF('Mortgage 1 Info Calcs'!F$5="Interest Only",-J600+Q600+'Mortgage 1 Info Calcs'!F$24,0)))))</f>
        <v>0</v>
      </c>
      <c r="J600" t="str">
        <f>IF(Y599&gt;0,IF(ISTEXT('Mortgage 1 Info Calcs'!K$4),"0",IF(ISTEXT(Y599),Y599,Y599+(IF(ISTEXT(K600),0,K600)))),0)</f>
        <v/>
      </c>
      <c r="K600">
        <f>IF(ISBLANK('Mortgage 1 Monthly Table'!L600),0,'Mortgage 1 Monthly Table'!L600)</f>
        <v>0</v>
      </c>
      <c r="L600" t="e">
        <f>IF(ISBLANK('Mortgage 1 Monthly Table'!N600),IF('Mortgage 1 Info Calcs'!F$13="Calculated",IF('Mortgage 1 Info Calcs'!F$22="Keep Same",IF('Mortgage 1 Info Calcs'!F$5="Interest Only",IF(OR(I600&gt;L599,J600=""),I600,IF(J600&lt;L599,IF(J600&lt;L599,J600+I600,IF(L599+M599&gt;J600,L599+I600,L599)),IF(L599+M599&gt;J600,L599+I600,L599))),IF(H600&gt;L599,H600,IF(J600&gt;L599,IF(L599+M599&gt;J600,L599+I600,L599),J600+S600))),IF('Mortgage 1 Info Calcs'!F$5="Interest Only",'Mortgage 1 Monthly Calcs'!I600,'Mortgage 1 Monthly Calcs'!H600)),'Mortgage 1 Monthly Calcs'!L599),'Mortgage 1 Monthly Table'!N600)</f>
        <v>#VALUE!</v>
      </c>
      <c r="M600" t="str">
        <f>IF(ISBLANK('Mortgage 1 Monthly Table'!P600),IF(N599&gt;J600,IF(J600&gt;L599,J600-L599,0),IF(OR(OR(Y599&lt;0,ISTEXT(Y599)),ISTEXT('Mortgage 1 Info Calcs'!$K$4)),"",'Mortgage 1 Info Calcs'!F$21)),'Mortgage 1 Monthly Table'!P600)</f>
        <v/>
      </c>
      <c r="N600" t="str">
        <f t="shared" si="48"/>
        <v/>
      </c>
      <c r="O600" t="str">
        <f>IF(OR(OR(Y599&lt;0,ISTEXT(Y599)),ISTEXT('Mortgage 1 Info Calcs'!$K$4)),"",(O599+M600))</f>
        <v/>
      </c>
      <c r="P600">
        <f>IF(ISBLANK('Mortgage 1 Monthly Table'!T600),IF(ISTEXT(J600),0,IF(OR(Y599&lt;Q599,AND(Y599&lt;0,NOT(ISTEXT(Y599))),ISTEXT('Mortgage 1 Info Calcs'!$K$4)),IF(-Y599&gt;P599,-Y599,Y599-Q599),IF(J600="",0,'Mortgage 1 Info Calcs'!F$26))),'Mortgage 1 Monthly Table'!T600)</f>
        <v>0</v>
      </c>
      <c r="Q600" t="str">
        <f>IF(OR(OR(Y599&lt;0,ISTEXT(Y599)),ISTEXT('Mortgage 1 Info Calcs'!$K$4)),"",IF(O600&lt;0,Q599,(Q599+P600)))</f>
        <v/>
      </c>
      <c r="R600" t="str">
        <f>IF(OR(ISERROR(L600-S600),ISTEXT('Mortgage 1 Info Calcs'!$K$4)),"",L600-S600+M600)</f>
        <v/>
      </c>
      <c r="S600">
        <f>IF(OR(IF(ISERROR(ROUND((J600-Q600-'Mortgage 1 Info Calcs'!F$24)*(G600/12),2)),0,(J600-O600-Q600-'Mortgage 1 Info Calcs'!F$24)*(G600/12)),,,ISTEXT('Mortgage 1 Info Calcs'!K$4)),IF(((J600-Q600-'Mortgage 1 Info Calcs'!F$24)*(G600/12))&gt;0,((J600-Q600-'Mortgage 1 Info Calcs'!F$24)*(G600/12)),0),0)</f>
        <v>0</v>
      </c>
      <c r="T600" t="str">
        <f>IF(OR(ISERROR(SUM(R$12:R600)),(ISTEXT(T599)),(T599=(SUM(R$12:R600)))),"",SUM(R$12:R600))</f>
        <v/>
      </c>
      <c r="U600">
        <f>SUM(S$12:S600)</f>
        <v>93290.420445652606</v>
      </c>
      <c r="V600" t="e">
        <f>IF(ISBLANK('Mortgage 1 Info Calcs'!F$28),"",IF((O600+Q600)&gt;0,((O600+Q600)*G600/12)-((O600+Q600)*(('Mortgage 1 Info Calcs'!F$28)-('Mortgage 1 Info Calcs'!F$28*'Mortgage 1 Info Calcs'!G$29))/12),""))</f>
        <v>#VALUE!</v>
      </c>
      <c r="W600" t="e">
        <f>IF(ISTEXT(V600),"",SUM(V$12:V600))</f>
        <v>#VALUE!</v>
      </c>
      <c r="X600" t="str">
        <f>IF(OR(J600=Q600,ISTEXT(Y599),ISTEXT('Mortgage 1 Info Calcs'!$F$17)),"",IF(('Mortgage 1 Info Calcs'!F$18*12)&gt;C599+1,IF(C599='Mortgage 1 Info Calcs'!F$18*12,0,'Mortgage 1 Info Calcs'!F$19+Y600*('Mortgage 1 Info Calcs'!F$17)),'Mortgage 1 Info Calcs'!F$19))</f>
        <v/>
      </c>
      <c r="Y600" t="str">
        <f>IF(OR(ISERROR(J600-R600-M600),IF(ISERROR((J600-R600-M600)=0),"True",(J600-R600-M600)=0),ISTEXT('Mortgage 1 Info Calcs'!$K$4)),"",IF((J600&gt;(L600+M600)),(FV((G600/'Mortgage 1 Variables'!E$43),1,(L600+M600),-J600+Q600+'Mortgage 1 Info Calcs'!F$24,0))+Q600+'Mortgage 1 Info Calcs'!F$24+IF(I600&gt;0,0,-I600),""))</f>
        <v/>
      </c>
      <c r="Z600" s="67" t="e">
        <f>IF((FV(IF(G600=0,'Mortgage 1 Info Calcs'!F$8,G600)/12,1,PMT(IF(G600=0,'Mortgage 1 Info Calcs'!F$8,G600)/12,('Mortgage 1 Info Calcs'!F$9*12)-C599,-Z599,0),-Z599,0))&gt;0,(FV(IF(G600=0,'Mortgage 1 Info Calcs'!F$8,G600)/12,1,PMT(IF(G600=0,'Mortgage 1 Info Calcs'!F$8,G600)/12,('Mortgage 1 Info Calcs'!F$9*12)-C599,-Z599,0),-Z599,0)),0)</f>
        <v>#NUM!</v>
      </c>
      <c r="AA600" s="67" t="e">
        <f>IF(Z600&lt;=0,0,(IPMT(IF(G600=0,'Mortgage 1 Info Calcs'!F$8,G600)/12,1,('Mortgage 1 Info Calcs'!F$9*12)-C599,-Z599,0)))</f>
        <v>#NUM!</v>
      </c>
      <c r="AB600" s="67">
        <f>IF(C600&lt;('Mortgage 1 Info Calcs'!F$9*12),SUM(AA$12:AA600),0)</f>
        <v>0</v>
      </c>
      <c r="AC600" s="14">
        <v>589</v>
      </c>
      <c r="AD600" s="174">
        <f t="shared" si="49"/>
        <v>49.083333333333336</v>
      </c>
      <c r="AE600" s="174" t="str">
        <f>IF(Y600="","",IF(J$12+X600='Mortgage 2 Monthly calcs'!J$12+'Mortgage 2 Monthly calcs'!V600,"",IF(J$12+X600&gt;'Mortgage 2 Monthly calcs'!J$12+'Mortgage 2 Monthly calcs'!V600,IF(Y600+X600+'Mortgage 1 Info Calcs'!F$15&gt;'Mortgage 2 Monthly calcs'!W600+'Mortgage 2 Monthly calcs'!V600,"",C600),IF(Y600+X600&lt;'Mortgage 2 Monthly calcs'!W600+'Mortgage 2 Monthly calcs'!V600,"",C600))))</f>
        <v/>
      </c>
      <c r="AG600" s="16"/>
      <c r="AH600" s="16"/>
      <c r="AI600" s="15"/>
    </row>
    <row r="601" spans="2:35" ht="11.25" customHeight="1" x14ac:dyDescent="0.25">
      <c r="B601">
        <f t="shared" si="47"/>
        <v>49.166666666666664</v>
      </c>
      <c r="C601">
        <v>590</v>
      </c>
      <c r="E601" t="str">
        <f t="shared" si="46"/>
        <v/>
      </c>
      <c r="F601" t="str">
        <f>VLOOKUP('Mortgage 1 Variables'!D$9,'Mortgage 1 Variables'!B$8:C$19,2)</f>
        <v>Dec</v>
      </c>
      <c r="G601">
        <f>IF(ISBLANK('Mortgage 1 Monthly Table'!G601),IF(OR(J601=Q601,ISTEXT(Y600),ISTEXT('Mortgage 1 Info Calcs'!$K$4)),0,IF(('Mortgage 1 Info Calcs'!F$7*12)&gt;C600,G600,IF(C600='Mortgage 1 Info Calcs'!F$7*12,'Mortgage 1 Info Calcs'!F$8,G600))),'Mortgage 1 Monthly Table'!G601)</f>
        <v>0</v>
      </c>
      <c r="H601" t="e">
        <f>((PMT(G601/'Mortgage 1 Variables'!E$43,('Mortgage 1 Info Calcs'!F$9*'Mortgage 1 Variables'!E$43)-C600,-J601,0)))</f>
        <v>#VALUE!</v>
      </c>
      <c r="I601">
        <f>IF(OR(ISERROR(((IPMT(G601/'Mortgage 1 Variables'!E$43,1,'Mortgage 1 Info Calcs'!F$9*'Mortgage 1 Variables'!E$43,-J601+Q601+'Mortgage 1 Info Calcs'!F$24,IF('Mortgage 1 Info Calcs'!F$5="Interest Only",-J601+Q601+'Mortgage 1 Info Calcs'!F$24,0))))),(((IPMT(G601/'Mortgage 1 Variables'!E$43,1,'Mortgage 1 Info Calcs'!F$9*'Mortgage 1 Variables'!E$43,-J$12,-J$12)))=0)),0,((IPMT(G601/'Mortgage 1 Variables'!E$43,1,'Mortgage 1 Info Calcs'!F$9*'Mortgage 1 Variables'!E$43,-J601+Q601+'Mortgage 1 Info Calcs'!F$24,IF('Mortgage 1 Info Calcs'!F$5="Interest Only",-J601+Q601+'Mortgage 1 Info Calcs'!F$24,0)))))</f>
        <v>0</v>
      </c>
      <c r="J601" t="str">
        <f>IF(Y600&gt;0,IF(ISTEXT('Mortgage 1 Info Calcs'!K$4),"0",IF(ISTEXT(Y600),Y600,Y600+(IF(ISTEXT(K601),0,K601)))),0)</f>
        <v/>
      </c>
      <c r="K601">
        <f>IF(ISBLANK('Mortgage 1 Monthly Table'!L601),0,'Mortgage 1 Monthly Table'!L601)</f>
        <v>0</v>
      </c>
      <c r="L601" t="e">
        <f>IF(ISBLANK('Mortgage 1 Monthly Table'!N601),IF('Mortgage 1 Info Calcs'!F$13="Calculated",IF('Mortgage 1 Info Calcs'!F$22="Keep Same",IF('Mortgage 1 Info Calcs'!F$5="Interest Only",IF(OR(I601&gt;L600,J601=""),I601,IF(J601&lt;L600,IF(J601&lt;L600,J601+I601,IF(L600+M600&gt;J601,L600+I601,L600)),IF(L600+M600&gt;J601,L600+I601,L600))),IF(H601&gt;L600,H601,IF(J601&gt;L600,IF(L600+M600&gt;J601,L600+I601,L600),J601+S601))),IF('Mortgage 1 Info Calcs'!F$5="Interest Only",'Mortgage 1 Monthly Calcs'!I601,'Mortgage 1 Monthly Calcs'!H601)),'Mortgage 1 Monthly Calcs'!L600),'Mortgage 1 Monthly Table'!N601)</f>
        <v>#VALUE!</v>
      </c>
      <c r="M601" t="str">
        <f>IF(ISBLANK('Mortgage 1 Monthly Table'!P601),IF(N600&gt;J601,IF(J601&gt;L600,J601-L600,0),IF(OR(OR(Y600&lt;0,ISTEXT(Y600)),ISTEXT('Mortgage 1 Info Calcs'!$K$4)),"",'Mortgage 1 Info Calcs'!F$21)),'Mortgage 1 Monthly Table'!P601)</f>
        <v/>
      </c>
      <c r="N601" t="str">
        <f t="shared" si="48"/>
        <v/>
      </c>
      <c r="O601" t="str">
        <f>IF(OR(OR(Y600&lt;0,ISTEXT(Y600)),ISTEXT('Mortgage 1 Info Calcs'!$K$4)),"",(O600+M601))</f>
        <v/>
      </c>
      <c r="P601">
        <f>IF(ISBLANK('Mortgage 1 Monthly Table'!T601),IF(ISTEXT(J601),0,IF(OR(Y600&lt;Q600,AND(Y600&lt;0,NOT(ISTEXT(Y600))),ISTEXT('Mortgage 1 Info Calcs'!$K$4)),IF(-Y600&gt;P600,-Y600,Y600-Q600),IF(J601="",0,'Mortgage 1 Info Calcs'!F$26))),'Mortgage 1 Monthly Table'!T601)</f>
        <v>0</v>
      </c>
      <c r="Q601" t="str">
        <f>IF(OR(OR(Y600&lt;0,ISTEXT(Y600)),ISTEXT('Mortgage 1 Info Calcs'!$K$4)),"",IF(O601&lt;0,Q600,(Q600+P601)))</f>
        <v/>
      </c>
      <c r="R601" t="str">
        <f>IF(OR(ISERROR(L601-S601),ISTEXT('Mortgage 1 Info Calcs'!$K$4)),"",L601-S601+M601)</f>
        <v/>
      </c>
      <c r="S601">
        <f>IF(OR(IF(ISERROR(ROUND((J601-Q601-'Mortgage 1 Info Calcs'!F$24)*(G601/12),2)),0,(J601-O601-Q601-'Mortgage 1 Info Calcs'!F$24)*(G601/12)),,,ISTEXT('Mortgage 1 Info Calcs'!K$4)),IF(((J601-Q601-'Mortgage 1 Info Calcs'!F$24)*(G601/12))&gt;0,((J601-Q601-'Mortgage 1 Info Calcs'!F$24)*(G601/12)),0),0)</f>
        <v>0</v>
      </c>
      <c r="T601" t="str">
        <f>IF(OR(ISERROR(SUM(R$12:R601)),(ISTEXT(T600)),(T600=(SUM(R$12:R601)))),"",SUM(R$12:R601))</f>
        <v/>
      </c>
      <c r="U601">
        <f>SUM(S$12:S601)</f>
        <v>93290.420445652606</v>
      </c>
      <c r="V601" t="e">
        <f>IF(ISBLANK('Mortgage 1 Info Calcs'!F$28),"",IF((O601+Q601)&gt;0,((O601+Q601)*G601/12)-((O601+Q601)*(('Mortgage 1 Info Calcs'!F$28)-('Mortgage 1 Info Calcs'!F$28*'Mortgage 1 Info Calcs'!G$29))/12),""))</f>
        <v>#VALUE!</v>
      </c>
      <c r="W601" t="e">
        <f>IF(ISTEXT(V601),"",SUM(V$12:V601))</f>
        <v>#VALUE!</v>
      </c>
      <c r="X601" t="str">
        <f>IF(OR(J601=Q601,ISTEXT(Y600),ISTEXT('Mortgage 1 Info Calcs'!$F$17)),"",IF(('Mortgage 1 Info Calcs'!F$18*12)&gt;C600+1,IF(C600='Mortgage 1 Info Calcs'!F$18*12,0,'Mortgage 1 Info Calcs'!F$19+Y601*('Mortgage 1 Info Calcs'!F$17)),'Mortgage 1 Info Calcs'!F$19))</f>
        <v/>
      </c>
      <c r="Y601" t="str">
        <f>IF(OR(ISERROR(J601-R601-M601),IF(ISERROR((J601-R601-M601)=0),"True",(J601-R601-M601)=0),ISTEXT('Mortgage 1 Info Calcs'!$K$4)),"",IF((J601&gt;(L601+M601)),(FV((G601/'Mortgage 1 Variables'!E$43),1,(L601+M601),-J601+Q601+'Mortgage 1 Info Calcs'!F$24,0))+Q601+'Mortgage 1 Info Calcs'!F$24+IF(I601&gt;0,0,-I601),""))</f>
        <v/>
      </c>
      <c r="Z601" s="67" t="e">
        <f>IF((FV(IF(G601=0,'Mortgage 1 Info Calcs'!F$8,G601)/12,1,PMT(IF(G601=0,'Mortgage 1 Info Calcs'!F$8,G601)/12,('Mortgage 1 Info Calcs'!F$9*12)-C600,-Z600,0),-Z600,0))&gt;0,(FV(IF(G601=0,'Mortgage 1 Info Calcs'!F$8,G601)/12,1,PMT(IF(G601=0,'Mortgage 1 Info Calcs'!F$8,G601)/12,('Mortgage 1 Info Calcs'!F$9*12)-C600,-Z600,0),-Z600,0)),0)</f>
        <v>#NUM!</v>
      </c>
      <c r="AA601" s="67" t="e">
        <f>IF(Z601&lt;=0,0,(IPMT(IF(G601=0,'Mortgage 1 Info Calcs'!F$8,G601)/12,1,('Mortgage 1 Info Calcs'!F$9*12)-C600,-Z600,0)))</f>
        <v>#NUM!</v>
      </c>
      <c r="AB601" s="67">
        <f>IF(C601&lt;('Mortgage 1 Info Calcs'!F$9*12),SUM(AA$12:AA601),0)</f>
        <v>0</v>
      </c>
      <c r="AC601" s="14">
        <v>590</v>
      </c>
      <c r="AD601" s="174">
        <f t="shared" si="49"/>
        <v>49.166666666666664</v>
      </c>
      <c r="AE601" s="174" t="str">
        <f>IF(Y601="","",IF(J$12+X601='Mortgage 2 Monthly calcs'!J$12+'Mortgage 2 Monthly calcs'!V601,"",IF(J$12+X601&gt;'Mortgage 2 Monthly calcs'!J$12+'Mortgage 2 Monthly calcs'!V601,IF(Y601+X601+'Mortgage 1 Info Calcs'!F$15&gt;'Mortgage 2 Monthly calcs'!W601+'Mortgage 2 Monthly calcs'!V601,"",C601),IF(Y601+X601&lt;'Mortgage 2 Monthly calcs'!W601+'Mortgage 2 Monthly calcs'!V601,"",C601))))</f>
        <v/>
      </c>
      <c r="AG601" s="16"/>
      <c r="AH601" s="16"/>
      <c r="AI601" s="15"/>
    </row>
    <row r="602" spans="2:35" ht="11.25" customHeight="1" x14ac:dyDescent="0.25">
      <c r="B602">
        <f t="shared" si="47"/>
        <v>49.25</v>
      </c>
      <c r="C602">
        <v>591</v>
      </c>
      <c r="E602">
        <f t="shared" si="46"/>
        <v>2059</v>
      </c>
      <c r="F602" t="str">
        <f>VLOOKUP('Mortgage 1 Variables'!D$10,'Mortgage 1 Variables'!B$8:C$19,2)</f>
        <v>Jan</v>
      </c>
      <c r="G602">
        <f>IF(ISBLANK('Mortgage 1 Monthly Table'!G602),IF(OR(J602=Q602,ISTEXT(Y601),ISTEXT('Mortgage 1 Info Calcs'!$K$4)),0,IF(('Mortgage 1 Info Calcs'!F$7*12)&gt;C601,G601,IF(C601='Mortgage 1 Info Calcs'!F$7*12,'Mortgage 1 Info Calcs'!F$8,G601))),'Mortgage 1 Monthly Table'!G602)</f>
        <v>0</v>
      </c>
      <c r="H602" t="e">
        <f>((PMT(G602/'Mortgage 1 Variables'!E$43,('Mortgage 1 Info Calcs'!F$9*'Mortgage 1 Variables'!E$43)-C601,-J602,0)))</f>
        <v>#VALUE!</v>
      </c>
      <c r="I602">
        <f>IF(OR(ISERROR(((IPMT(G602/'Mortgage 1 Variables'!E$43,1,'Mortgage 1 Info Calcs'!F$9*'Mortgage 1 Variables'!E$43,-J602+Q602+'Mortgage 1 Info Calcs'!F$24,IF('Mortgage 1 Info Calcs'!F$5="Interest Only",-J602+Q602+'Mortgage 1 Info Calcs'!F$24,0))))),(((IPMT(G602/'Mortgage 1 Variables'!E$43,1,'Mortgage 1 Info Calcs'!F$9*'Mortgage 1 Variables'!E$43,-J$12,-J$12)))=0)),0,((IPMT(G602/'Mortgage 1 Variables'!E$43,1,'Mortgage 1 Info Calcs'!F$9*'Mortgage 1 Variables'!E$43,-J602+Q602+'Mortgage 1 Info Calcs'!F$24,IF('Mortgage 1 Info Calcs'!F$5="Interest Only",-J602+Q602+'Mortgage 1 Info Calcs'!F$24,0)))))</f>
        <v>0</v>
      </c>
      <c r="J602" t="str">
        <f>IF(Y601&gt;0,IF(ISTEXT('Mortgage 1 Info Calcs'!K$4),"0",IF(ISTEXT(Y601),Y601,Y601+(IF(ISTEXT(K602),0,K602)))),0)</f>
        <v/>
      </c>
      <c r="K602">
        <f>IF(ISBLANK('Mortgage 1 Monthly Table'!L602),0,'Mortgage 1 Monthly Table'!L602)</f>
        <v>0</v>
      </c>
      <c r="L602" t="e">
        <f>IF(ISBLANK('Mortgage 1 Monthly Table'!N602),IF('Mortgage 1 Info Calcs'!F$13="Calculated",IF('Mortgage 1 Info Calcs'!F$22="Keep Same",IF('Mortgage 1 Info Calcs'!F$5="Interest Only",IF(OR(I602&gt;L601,J602=""),I602,IF(J602&lt;L601,IF(J602&lt;L601,J602+I602,IF(L601+M601&gt;J602,L601+I602,L601)),IF(L601+M601&gt;J602,L601+I602,L601))),IF(H602&gt;L601,H602,IF(J602&gt;L601,IF(L601+M601&gt;J602,L601+I602,L601),J602+S602))),IF('Mortgage 1 Info Calcs'!F$5="Interest Only",'Mortgage 1 Monthly Calcs'!I602,'Mortgage 1 Monthly Calcs'!H602)),'Mortgage 1 Monthly Calcs'!L601),'Mortgage 1 Monthly Table'!N602)</f>
        <v>#VALUE!</v>
      </c>
      <c r="M602" t="str">
        <f>IF(ISBLANK('Mortgage 1 Monthly Table'!P602),IF(N601&gt;J602,IF(J602&gt;L601,J602-L601,0),IF(OR(OR(Y601&lt;0,ISTEXT(Y601)),ISTEXT('Mortgage 1 Info Calcs'!$K$4)),"",'Mortgage 1 Info Calcs'!F$21)),'Mortgage 1 Monthly Table'!P602)</f>
        <v/>
      </c>
      <c r="N602" t="str">
        <f t="shared" si="48"/>
        <v/>
      </c>
      <c r="O602" t="str">
        <f>IF(OR(OR(Y601&lt;0,ISTEXT(Y601)),ISTEXT('Mortgage 1 Info Calcs'!$K$4)),"",(O601+M602))</f>
        <v/>
      </c>
      <c r="P602">
        <f>IF(ISBLANK('Mortgage 1 Monthly Table'!T602),IF(ISTEXT(J602),0,IF(OR(Y601&lt;Q601,AND(Y601&lt;0,NOT(ISTEXT(Y601))),ISTEXT('Mortgage 1 Info Calcs'!$K$4)),IF(-Y601&gt;P601,-Y601,Y601-Q601),IF(J602="",0,'Mortgage 1 Info Calcs'!F$26))),'Mortgage 1 Monthly Table'!T602)</f>
        <v>0</v>
      </c>
      <c r="Q602" t="str">
        <f>IF(OR(OR(Y601&lt;0,ISTEXT(Y601)),ISTEXT('Mortgage 1 Info Calcs'!$K$4)),"",IF(O602&lt;0,Q601,(Q601+P602)))</f>
        <v/>
      </c>
      <c r="R602" t="str">
        <f>IF(OR(ISERROR(L602-S602),ISTEXT('Mortgage 1 Info Calcs'!$K$4)),"",L602-S602+M602)</f>
        <v/>
      </c>
      <c r="S602">
        <f>IF(OR(IF(ISERROR(ROUND((J602-Q602-'Mortgage 1 Info Calcs'!F$24)*(G602/12),2)),0,(J602-O602-Q602-'Mortgage 1 Info Calcs'!F$24)*(G602/12)),,,ISTEXT('Mortgage 1 Info Calcs'!K$4)),IF(((J602-Q602-'Mortgage 1 Info Calcs'!F$24)*(G602/12))&gt;0,((J602-Q602-'Mortgage 1 Info Calcs'!F$24)*(G602/12)),0),0)</f>
        <v>0</v>
      </c>
      <c r="T602" t="str">
        <f>IF(OR(ISERROR(SUM(R$12:R602)),(ISTEXT(T601)),(T601=(SUM(R$12:R602)))),"",SUM(R$12:R602))</f>
        <v/>
      </c>
      <c r="U602">
        <f>SUM(S$12:S602)</f>
        <v>93290.420445652606</v>
      </c>
      <c r="V602" t="e">
        <f>IF(ISBLANK('Mortgage 1 Info Calcs'!F$28),"",IF((O602+Q602)&gt;0,((O602+Q602)*G602/12)-((O602+Q602)*(('Mortgage 1 Info Calcs'!F$28)-('Mortgage 1 Info Calcs'!F$28*'Mortgage 1 Info Calcs'!G$29))/12),""))</f>
        <v>#VALUE!</v>
      </c>
      <c r="W602" t="e">
        <f>IF(ISTEXT(V602),"",SUM(V$12:V602))</f>
        <v>#VALUE!</v>
      </c>
      <c r="X602" t="str">
        <f>IF(OR(J602=Q602,ISTEXT(Y601),ISTEXT('Mortgage 1 Info Calcs'!$F$17)),"",IF(('Mortgage 1 Info Calcs'!F$18*12)&gt;C601+1,IF(C601='Mortgage 1 Info Calcs'!F$18*12,0,'Mortgage 1 Info Calcs'!F$19+Y602*('Mortgage 1 Info Calcs'!F$17)),'Mortgage 1 Info Calcs'!F$19))</f>
        <v/>
      </c>
      <c r="Y602" t="str">
        <f>IF(OR(ISERROR(J602-R602-M602),IF(ISERROR((J602-R602-M602)=0),"True",(J602-R602-M602)=0),ISTEXT('Mortgage 1 Info Calcs'!$K$4)),"",IF((J602&gt;(L602+M602)),(FV((G602/'Mortgage 1 Variables'!E$43),1,(L602+M602),-J602+Q602+'Mortgage 1 Info Calcs'!F$24,0))+Q602+'Mortgage 1 Info Calcs'!F$24+IF(I602&gt;0,0,-I602),""))</f>
        <v/>
      </c>
      <c r="Z602" s="67" t="e">
        <f>IF((FV(IF(G602=0,'Mortgage 1 Info Calcs'!F$8,G602)/12,1,PMT(IF(G602=0,'Mortgage 1 Info Calcs'!F$8,G602)/12,('Mortgage 1 Info Calcs'!F$9*12)-C601,-Z601,0),-Z601,0))&gt;0,(FV(IF(G602=0,'Mortgage 1 Info Calcs'!F$8,G602)/12,1,PMT(IF(G602=0,'Mortgage 1 Info Calcs'!F$8,G602)/12,('Mortgage 1 Info Calcs'!F$9*12)-C601,-Z601,0),-Z601,0)),0)</f>
        <v>#NUM!</v>
      </c>
      <c r="AA602" s="67" t="e">
        <f>IF(Z602&lt;=0,0,(IPMT(IF(G602=0,'Mortgage 1 Info Calcs'!F$8,G602)/12,1,('Mortgage 1 Info Calcs'!F$9*12)-C601,-Z601,0)))</f>
        <v>#NUM!</v>
      </c>
      <c r="AB602" s="67">
        <f>IF(C602&lt;('Mortgage 1 Info Calcs'!F$9*12),SUM(AA$12:AA602),0)</f>
        <v>0</v>
      </c>
      <c r="AC602" s="14">
        <v>591</v>
      </c>
      <c r="AD602" s="174">
        <f t="shared" si="49"/>
        <v>49.25</v>
      </c>
      <c r="AE602" s="174" t="str">
        <f>IF(Y602="","",IF(J$12+X602='Mortgage 2 Monthly calcs'!J$12+'Mortgage 2 Monthly calcs'!V602,"",IF(J$12+X602&gt;'Mortgage 2 Monthly calcs'!J$12+'Mortgage 2 Monthly calcs'!V602,IF(Y602+X602+'Mortgage 1 Info Calcs'!F$15&gt;'Mortgage 2 Monthly calcs'!W602+'Mortgage 2 Monthly calcs'!V602,"",C602),IF(Y602+X602&lt;'Mortgage 2 Monthly calcs'!W602+'Mortgage 2 Monthly calcs'!V602,"",C602))))</f>
        <v/>
      </c>
      <c r="AG602" s="16"/>
      <c r="AH602" s="16"/>
      <c r="AI602" s="15"/>
    </row>
    <row r="603" spans="2:35" ht="11.25" customHeight="1" x14ac:dyDescent="0.25">
      <c r="B603">
        <f t="shared" si="47"/>
        <v>49.333333333333336</v>
      </c>
      <c r="C603">
        <v>592</v>
      </c>
      <c r="D603" t="str">
        <f>IF(J1371=1,F595+1,"")</f>
        <v/>
      </c>
      <c r="E603" t="str">
        <f t="shared" si="46"/>
        <v/>
      </c>
      <c r="F603" t="str">
        <f>VLOOKUP('Mortgage 1 Variables'!D$11,'Mortgage 1 Variables'!B$8:C$19,2)</f>
        <v>Feb</v>
      </c>
      <c r="G603">
        <f>IF(ISBLANK('Mortgage 1 Monthly Table'!G603),IF(OR(J603=Q603,ISTEXT(Y602),ISTEXT('Mortgage 1 Info Calcs'!$K$4)),0,IF(('Mortgage 1 Info Calcs'!F$7*12)&gt;C602,G602,IF(C602='Mortgage 1 Info Calcs'!F$7*12,'Mortgage 1 Info Calcs'!F$8,G602))),'Mortgage 1 Monthly Table'!G603)</f>
        <v>0</v>
      </c>
      <c r="H603" t="e">
        <f>((PMT(G603/'Mortgage 1 Variables'!E$43,('Mortgage 1 Info Calcs'!F$9*'Mortgage 1 Variables'!E$43)-C602,-J603,0)))</f>
        <v>#VALUE!</v>
      </c>
      <c r="I603">
        <f>IF(OR(ISERROR(((IPMT(G603/'Mortgage 1 Variables'!E$43,1,'Mortgage 1 Info Calcs'!F$9*'Mortgage 1 Variables'!E$43,-J603+Q603+'Mortgage 1 Info Calcs'!F$24,IF('Mortgage 1 Info Calcs'!F$5="Interest Only",-J603+Q603+'Mortgage 1 Info Calcs'!F$24,0))))),(((IPMT(G603/'Mortgage 1 Variables'!E$43,1,'Mortgage 1 Info Calcs'!F$9*'Mortgage 1 Variables'!E$43,-J$12,-J$12)))=0)),0,((IPMT(G603/'Mortgage 1 Variables'!E$43,1,'Mortgage 1 Info Calcs'!F$9*'Mortgage 1 Variables'!E$43,-J603+Q603+'Mortgage 1 Info Calcs'!F$24,IF('Mortgage 1 Info Calcs'!F$5="Interest Only",-J603+Q603+'Mortgage 1 Info Calcs'!F$24,0)))))</f>
        <v>0</v>
      </c>
      <c r="J603" t="str">
        <f>IF(Y602&gt;0,IF(ISTEXT('Mortgage 1 Info Calcs'!K$4),"0",IF(ISTEXT(Y602),Y602,Y602+(IF(ISTEXT(K603),0,K603)))),0)</f>
        <v/>
      </c>
      <c r="K603">
        <f>IF(ISBLANK('Mortgage 1 Monthly Table'!L603),0,'Mortgage 1 Monthly Table'!L603)</f>
        <v>0</v>
      </c>
      <c r="L603" t="e">
        <f>IF(ISBLANK('Mortgage 1 Monthly Table'!N603),IF('Mortgage 1 Info Calcs'!F$13="Calculated",IF('Mortgage 1 Info Calcs'!F$22="Keep Same",IF('Mortgage 1 Info Calcs'!F$5="Interest Only",IF(OR(I603&gt;L602,J603=""),I603,IF(J603&lt;L602,IF(J603&lt;L602,J603+I603,IF(L602+M602&gt;J603,L602+I603,L602)),IF(L602+M602&gt;J603,L602+I603,L602))),IF(H603&gt;L602,H603,IF(J603&gt;L602,IF(L602+M602&gt;J603,L602+I603,L602),J603+S603))),IF('Mortgage 1 Info Calcs'!F$5="Interest Only",'Mortgage 1 Monthly Calcs'!I603,'Mortgage 1 Monthly Calcs'!H603)),'Mortgage 1 Monthly Calcs'!L602),'Mortgage 1 Monthly Table'!N603)</f>
        <v>#VALUE!</v>
      </c>
      <c r="M603" t="str">
        <f>IF(ISBLANK('Mortgage 1 Monthly Table'!P603),IF(N602&gt;J603,IF(J603&gt;L602,J603-L602,0),IF(OR(OR(Y602&lt;0,ISTEXT(Y602)),ISTEXT('Mortgage 1 Info Calcs'!$K$4)),"",'Mortgage 1 Info Calcs'!F$21)),'Mortgage 1 Monthly Table'!P603)</f>
        <v/>
      </c>
      <c r="N603" t="str">
        <f t="shared" si="48"/>
        <v/>
      </c>
      <c r="O603" t="str">
        <f>IF(OR(OR(Y602&lt;0,ISTEXT(Y602)),ISTEXT('Mortgage 1 Info Calcs'!$K$4)),"",(O602+M603))</f>
        <v/>
      </c>
      <c r="P603">
        <f>IF(ISBLANK('Mortgage 1 Monthly Table'!T603),IF(ISTEXT(J603),0,IF(OR(Y602&lt;Q602,AND(Y602&lt;0,NOT(ISTEXT(Y602))),ISTEXT('Mortgage 1 Info Calcs'!$K$4)),IF(-Y602&gt;P602,-Y602,Y602-Q602),IF(J603="",0,'Mortgage 1 Info Calcs'!F$26))),'Mortgage 1 Monthly Table'!T603)</f>
        <v>0</v>
      </c>
      <c r="Q603" t="str">
        <f>IF(OR(OR(Y602&lt;0,ISTEXT(Y602)),ISTEXT('Mortgage 1 Info Calcs'!$K$4)),"",IF(O603&lt;0,Q602,(Q602+P603)))</f>
        <v/>
      </c>
      <c r="R603" t="str">
        <f>IF(OR(ISERROR(L603-S603),ISTEXT('Mortgage 1 Info Calcs'!$K$4)),"",L603-S603+M603)</f>
        <v/>
      </c>
      <c r="S603">
        <f>IF(OR(IF(ISERROR(ROUND((J603-Q603-'Mortgage 1 Info Calcs'!F$24)*(G603/12),2)),0,(J603-O603-Q603-'Mortgage 1 Info Calcs'!F$24)*(G603/12)),,,ISTEXT('Mortgage 1 Info Calcs'!K$4)),IF(((J603-Q603-'Mortgage 1 Info Calcs'!F$24)*(G603/12))&gt;0,((J603-Q603-'Mortgage 1 Info Calcs'!F$24)*(G603/12)),0),0)</f>
        <v>0</v>
      </c>
      <c r="T603" t="str">
        <f>IF(OR(ISERROR(SUM(R$12:R603)),(ISTEXT(T602)),(T602=(SUM(R$12:R603)))),"",SUM(R$12:R603))</f>
        <v/>
      </c>
      <c r="U603">
        <f>SUM(S$12:S603)</f>
        <v>93290.420445652606</v>
      </c>
      <c r="V603" t="e">
        <f>IF(ISBLANK('Mortgage 1 Info Calcs'!F$28),"",IF((O603+Q603)&gt;0,((O603+Q603)*G603/12)-((O603+Q603)*(('Mortgage 1 Info Calcs'!F$28)-('Mortgage 1 Info Calcs'!F$28*'Mortgage 1 Info Calcs'!G$29))/12),""))</f>
        <v>#VALUE!</v>
      </c>
      <c r="W603" t="e">
        <f>IF(ISTEXT(V603),"",SUM(V$12:V603))</f>
        <v>#VALUE!</v>
      </c>
      <c r="X603" t="str">
        <f>IF(OR(J603=Q603,ISTEXT(Y602),ISTEXT('Mortgage 1 Info Calcs'!$F$17)),"",IF(('Mortgage 1 Info Calcs'!F$18*12)&gt;C602+1,IF(C602='Mortgage 1 Info Calcs'!F$18*12,0,'Mortgage 1 Info Calcs'!F$19+Y603*('Mortgage 1 Info Calcs'!F$17)),'Mortgage 1 Info Calcs'!F$19))</f>
        <v/>
      </c>
      <c r="Y603" t="str">
        <f>IF(OR(ISERROR(J603-R603-M603),IF(ISERROR((J603-R603-M603)=0),"True",(J603-R603-M603)=0),ISTEXT('Mortgage 1 Info Calcs'!$K$4)),"",IF((J603&gt;(L603+M603)),(FV((G603/'Mortgage 1 Variables'!E$43),1,(L603+M603),-J603+Q603+'Mortgage 1 Info Calcs'!F$24,0))+Q603+'Mortgage 1 Info Calcs'!F$24+IF(I603&gt;0,0,-I603),""))</f>
        <v/>
      </c>
      <c r="Z603" s="67" t="e">
        <f>IF((FV(IF(G603=0,'Mortgage 1 Info Calcs'!F$8,G603)/12,1,PMT(IF(G603=0,'Mortgage 1 Info Calcs'!F$8,G603)/12,('Mortgage 1 Info Calcs'!F$9*12)-C602,-Z602,0),-Z602,0))&gt;0,(FV(IF(G603=0,'Mortgage 1 Info Calcs'!F$8,G603)/12,1,PMT(IF(G603=0,'Mortgage 1 Info Calcs'!F$8,G603)/12,('Mortgage 1 Info Calcs'!F$9*12)-C602,-Z602,0),-Z602,0)),0)</f>
        <v>#NUM!</v>
      </c>
      <c r="AA603" s="67" t="e">
        <f>IF(Z603&lt;=0,0,(IPMT(IF(G603=0,'Mortgage 1 Info Calcs'!F$8,G603)/12,1,('Mortgage 1 Info Calcs'!F$9*12)-C602,-Z602,0)))</f>
        <v>#NUM!</v>
      </c>
      <c r="AB603" s="67">
        <f>IF(C603&lt;('Mortgage 1 Info Calcs'!F$9*12),SUM(AA$12:AA603),0)</f>
        <v>0</v>
      </c>
      <c r="AC603" s="14">
        <v>592</v>
      </c>
      <c r="AD603" s="174">
        <f t="shared" si="49"/>
        <v>49.333333333333336</v>
      </c>
      <c r="AE603" s="174" t="str">
        <f>IF(Y603="","",IF(J$12+X603='Mortgage 2 Monthly calcs'!J$12+'Mortgage 2 Monthly calcs'!V603,"",IF(J$12+X603&gt;'Mortgage 2 Monthly calcs'!J$12+'Mortgage 2 Monthly calcs'!V603,IF(Y603+X603+'Mortgage 1 Info Calcs'!F$15&gt;'Mortgage 2 Monthly calcs'!W603+'Mortgage 2 Monthly calcs'!V603,"",C603),IF(Y603+X603&lt;'Mortgage 2 Monthly calcs'!W603+'Mortgage 2 Monthly calcs'!V603,"",C603))))</f>
        <v/>
      </c>
      <c r="AG603" s="16"/>
      <c r="AH603" s="16"/>
      <c r="AI603" s="15"/>
    </row>
    <row r="604" spans="2:35" ht="11.25" customHeight="1" x14ac:dyDescent="0.25">
      <c r="B604">
        <f t="shared" si="47"/>
        <v>49.416666666666664</v>
      </c>
      <c r="C604">
        <v>593</v>
      </c>
      <c r="D604" t="str">
        <f>IF(J1372=1,F595+1,"")</f>
        <v/>
      </c>
      <c r="E604" t="str">
        <f t="shared" ref="E604:E611" si="50">IF(ISNUMBER(E592),E592+1,"")</f>
        <v/>
      </c>
      <c r="F604" t="str">
        <f>VLOOKUP('Mortgage 1 Variables'!D$12,'Mortgage 1 Variables'!B$8:C$19,2)</f>
        <v>Mar</v>
      </c>
      <c r="G604">
        <f>IF(ISBLANK('Mortgage 1 Monthly Table'!G604),IF(OR(J604=Q604,ISTEXT(Y603),ISTEXT('Mortgage 1 Info Calcs'!$K$4)),0,IF(('Mortgage 1 Info Calcs'!F$7*12)&gt;C603,G603,IF(C603='Mortgage 1 Info Calcs'!F$7*12,'Mortgage 1 Info Calcs'!F$8,G603))),'Mortgage 1 Monthly Table'!G604)</f>
        <v>0</v>
      </c>
      <c r="H604" t="e">
        <f>((PMT(G604/'Mortgage 1 Variables'!E$43,('Mortgage 1 Info Calcs'!F$9*'Mortgage 1 Variables'!E$43)-C603,-J604,0)))</f>
        <v>#VALUE!</v>
      </c>
      <c r="I604">
        <f>IF(OR(ISERROR(((IPMT(G604/'Mortgage 1 Variables'!E$43,1,'Mortgage 1 Info Calcs'!F$9*'Mortgage 1 Variables'!E$43,-J604+Q604+'Mortgage 1 Info Calcs'!F$24,IF('Mortgage 1 Info Calcs'!F$5="Interest Only",-J604+Q604+'Mortgage 1 Info Calcs'!F$24,0))))),(((IPMT(G604/'Mortgage 1 Variables'!E$43,1,'Mortgage 1 Info Calcs'!F$9*'Mortgage 1 Variables'!E$43,-J$12,-J$12)))=0)),0,((IPMT(G604/'Mortgage 1 Variables'!E$43,1,'Mortgage 1 Info Calcs'!F$9*'Mortgage 1 Variables'!E$43,-J604+Q604+'Mortgage 1 Info Calcs'!F$24,IF('Mortgage 1 Info Calcs'!F$5="Interest Only",-J604+Q604+'Mortgage 1 Info Calcs'!F$24,0)))))</f>
        <v>0</v>
      </c>
      <c r="J604" t="str">
        <f>IF(Y603&gt;0,IF(ISTEXT('Mortgage 1 Info Calcs'!K$4),"0",IF(ISTEXT(Y603),Y603,Y603+(IF(ISTEXT(K604),0,K604)))),0)</f>
        <v/>
      </c>
      <c r="K604">
        <f>IF(ISBLANK('Mortgage 1 Monthly Table'!L604),0,'Mortgage 1 Monthly Table'!L604)</f>
        <v>0</v>
      </c>
      <c r="L604" t="e">
        <f>IF(ISBLANK('Mortgage 1 Monthly Table'!N604),IF('Mortgage 1 Info Calcs'!F$13="Calculated",IF('Mortgage 1 Info Calcs'!F$22="Keep Same",IF('Mortgage 1 Info Calcs'!F$5="Interest Only",IF(OR(I604&gt;L603,J604=""),I604,IF(J604&lt;L603,IF(J604&lt;L603,J604+I604,IF(L603+M603&gt;J604,L603+I604,L603)),IF(L603+M603&gt;J604,L603+I604,L603))),IF(H604&gt;L603,H604,IF(J604&gt;L603,IF(L603+M603&gt;J604,L603+I604,L603),J604+S604))),IF('Mortgage 1 Info Calcs'!F$5="Interest Only",'Mortgage 1 Monthly Calcs'!I604,'Mortgage 1 Monthly Calcs'!H604)),'Mortgage 1 Monthly Calcs'!L603),'Mortgage 1 Monthly Table'!N604)</f>
        <v>#VALUE!</v>
      </c>
      <c r="M604" t="str">
        <f>IF(ISBLANK('Mortgage 1 Monthly Table'!P604),IF(N603&gt;J604,IF(J604&gt;L603,J604-L603,0),IF(OR(OR(Y603&lt;0,ISTEXT(Y603)),ISTEXT('Mortgage 1 Info Calcs'!$K$4)),"",'Mortgage 1 Info Calcs'!F$21)),'Mortgage 1 Monthly Table'!P604)</f>
        <v/>
      </c>
      <c r="N604" t="str">
        <f t="shared" si="48"/>
        <v/>
      </c>
      <c r="O604" t="str">
        <f>IF(OR(OR(Y603&lt;0,ISTEXT(Y603)),ISTEXT('Mortgage 1 Info Calcs'!$K$4)),"",(O603+M604))</f>
        <v/>
      </c>
      <c r="P604">
        <f>IF(ISBLANK('Mortgage 1 Monthly Table'!T604),IF(ISTEXT(J604),0,IF(OR(Y603&lt;Q603,AND(Y603&lt;0,NOT(ISTEXT(Y603))),ISTEXT('Mortgage 1 Info Calcs'!$K$4)),IF(-Y603&gt;P603,-Y603,Y603-Q603),IF(J604="",0,'Mortgage 1 Info Calcs'!F$26))),'Mortgage 1 Monthly Table'!T604)</f>
        <v>0</v>
      </c>
      <c r="Q604" t="str">
        <f>IF(OR(OR(Y603&lt;0,ISTEXT(Y603)),ISTEXT('Mortgage 1 Info Calcs'!$K$4)),"",IF(O604&lt;0,Q603,(Q603+P604)))</f>
        <v/>
      </c>
      <c r="R604" t="str">
        <f>IF(OR(ISERROR(L604-S604),ISTEXT('Mortgage 1 Info Calcs'!$K$4)),"",L604-S604+M604)</f>
        <v/>
      </c>
      <c r="S604">
        <f>IF(OR(IF(ISERROR(ROUND((J604-Q604-'Mortgage 1 Info Calcs'!F$24)*(G604/12),2)),0,(J604-O604-Q604-'Mortgage 1 Info Calcs'!F$24)*(G604/12)),,,ISTEXT('Mortgage 1 Info Calcs'!K$4)),IF(((J604-Q604-'Mortgage 1 Info Calcs'!F$24)*(G604/12))&gt;0,((J604-Q604-'Mortgage 1 Info Calcs'!F$24)*(G604/12)),0),0)</f>
        <v>0</v>
      </c>
      <c r="T604" t="str">
        <f>IF(OR(ISERROR(SUM(R$12:R604)),(ISTEXT(T603)),(T603=(SUM(R$12:R604)))),"",SUM(R$12:R604))</f>
        <v/>
      </c>
      <c r="U604">
        <f>SUM(S$12:S604)</f>
        <v>93290.420445652606</v>
      </c>
      <c r="V604" t="e">
        <f>IF(ISBLANK('Mortgage 1 Info Calcs'!F$28),"",IF((O604+Q604)&gt;0,((O604+Q604)*G604/12)-((O604+Q604)*(('Mortgage 1 Info Calcs'!F$28)-('Mortgage 1 Info Calcs'!F$28*'Mortgage 1 Info Calcs'!G$29))/12),""))</f>
        <v>#VALUE!</v>
      </c>
      <c r="W604" t="e">
        <f>IF(ISTEXT(V604),"",SUM(V$12:V604))</f>
        <v>#VALUE!</v>
      </c>
      <c r="X604" t="str">
        <f>IF(OR(J604=Q604,ISTEXT(Y603),ISTEXT('Mortgage 1 Info Calcs'!$F$17)),"",IF(('Mortgage 1 Info Calcs'!F$18*12)&gt;C603+1,IF(C603='Mortgage 1 Info Calcs'!F$18*12,0,'Mortgage 1 Info Calcs'!F$19+Y604*('Mortgage 1 Info Calcs'!F$17)),'Mortgage 1 Info Calcs'!F$19))</f>
        <v/>
      </c>
      <c r="Y604" t="str">
        <f>IF(OR(ISERROR(J604-R604-M604),IF(ISERROR((J604-R604-M604)=0),"True",(J604-R604-M604)=0),ISTEXT('Mortgage 1 Info Calcs'!$K$4)),"",IF((J604&gt;(L604+M604)),(FV((G604/'Mortgage 1 Variables'!E$43),1,(L604+M604),-J604+Q604+'Mortgage 1 Info Calcs'!F$24,0))+Q604+'Mortgage 1 Info Calcs'!F$24+IF(I604&gt;0,0,-I604),""))</f>
        <v/>
      </c>
      <c r="Z604" s="67" t="e">
        <f>IF((FV(IF(G604=0,'Mortgage 1 Info Calcs'!F$8,G604)/12,1,PMT(IF(G604=0,'Mortgage 1 Info Calcs'!F$8,G604)/12,('Mortgage 1 Info Calcs'!F$9*12)-C603,-Z603,0),-Z603,0))&gt;0,(FV(IF(G604=0,'Mortgage 1 Info Calcs'!F$8,G604)/12,1,PMT(IF(G604=0,'Mortgage 1 Info Calcs'!F$8,G604)/12,('Mortgage 1 Info Calcs'!F$9*12)-C603,-Z603,0),-Z603,0)),0)</f>
        <v>#NUM!</v>
      </c>
      <c r="AA604" s="67" t="e">
        <f>IF(Z604&lt;=0,0,(IPMT(IF(G604=0,'Mortgage 1 Info Calcs'!F$8,G604)/12,1,('Mortgage 1 Info Calcs'!F$9*12)-C603,-Z603,0)))</f>
        <v>#NUM!</v>
      </c>
      <c r="AB604" s="67">
        <f>IF(C604&lt;('Mortgage 1 Info Calcs'!F$9*12),SUM(AA$12:AA604),0)</f>
        <v>0</v>
      </c>
      <c r="AC604" s="14">
        <v>593</v>
      </c>
      <c r="AD604" s="174">
        <f t="shared" si="49"/>
        <v>49.416666666666664</v>
      </c>
      <c r="AE604" s="174" t="str">
        <f>IF(Y604="","",IF(J$12+X604='Mortgage 2 Monthly calcs'!J$12+'Mortgage 2 Monthly calcs'!V604,"",IF(J$12+X604&gt;'Mortgage 2 Monthly calcs'!J$12+'Mortgage 2 Monthly calcs'!V604,IF(Y604+X604+'Mortgage 1 Info Calcs'!F$15&gt;'Mortgage 2 Monthly calcs'!W604+'Mortgage 2 Monthly calcs'!V604,"",C604),IF(Y604+X604&lt;'Mortgage 2 Monthly calcs'!W604+'Mortgage 2 Monthly calcs'!V604,"",C604))))</f>
        <v/>
      </c>
      <c r="AG604" s="16"/>
      <c r="AH604" s="16"/>
      <c r="AI604" s="15"/>
    </row>
    <row r="605" spans="2:35" ht="11.25" customHeight="1" x14ac:dyDescent="0.25">
      <c r="B605">
        <f t="shared" si="47"/>
        <v>49.5</v>
      </c>
      <c r="C605">
        <v>594</v>
      </c>
      <c r="D605" t="str">
        <f>IF(J1373=1,F595+1,"")</f>
        <v/>
      </c>
      <c r="E605" t="str">
        <f t="shared" si="50"/>
        <v/>
      </c>
      <c r="F605" t="str">
        <f>VLOOKUP('Mortgage 1 Variables'!D$13,'Mortgage 1 Variables'!B$8:C$19,2)</f>
        <v>Apr</v>
      </c>
      <c r="G605">
        <f>IF(ISBLANK('Mortgage 1 Monthly Table'!G605),IF(OR(J605=Q605,ISTEXT(Y604),ISTEXT('Mortgage 1 Info Calcs'!$K$4)),0,IF(('Mortgage 1 Info Calcs'!F$7*12)&gt;C604,G604,IF(C604='Mortgage 1 Info Calcs'!F$7*12,'Mortgage 1 Info Calcs'!F$8,G604))),'Mortgage 1 Monthly Table'!G605)</f>
        <v>0</v>
      </c>
      <c r="H605" t="e">
        <f>((PMT(G605/'Mortgage 1 Variables'!E$43,('Mortgage 1 Info Calcs'!F$9*'Mortgage 1 Variables'!E$43)-C604,-J605,0)))</f>
        <v>#VALUE!</v>
      </c>
      <c r="I605">
        <f>IF(OR(ISERROR(((IPMT(G605/'Mortgage 1 Variables'!E$43,1,'Mortgage 1 Info Calcs'!F$9*'Mortgage 1 Variables'!E$43,-J605+Q605+'Mortgage 1 Info Calcs'!F$24,IF('Mortgage 1 Info Calcs'!F$5="Interest Only",-J605+Q605+'Mortgage 1 Info Calcs'!F$24,0))))),(((IPMT(G605/'Mortgage 1 Variables'!E$43,1,'Mortgage 1 Info Calcs'!F$9*'Mortgage 1 Variables'!E$43,-J$12,-J$12)))=0)),0,((IPMT(G605/'Mortgage 1 Variables'!E$43,1,'Mortgage 1 Info Calcs'!F$9*'Mortgage 1 Variables'!E$43,-J605+Q605+'Mortgage 1 Info Calcs'!F$24,IF('Mortgage 1 Info Calcs'!F$5="Interest Only",-J605+Q605+'Mortgage 1 Info Calcs'!F$24,0)))))</f>
        <v>0</v>
      </c>
      <c r="J605" t="str">
        <f>IF(Y604&gt;0,IF(ISTEXT('Mortgage 1 Info Calcs'!K$4),"0",IF(ISTEXT(Y604),Y604,Y604+(IF(ISTEXT(K605),0,K605)))),0)</f>
        <v/>
      </c>
      <c r="K605">
        <f>IF(ISBLANK('Mortgage 1 Monthly Table'!L605),0,'Mortgage 1 Monthly Table'!L605)</f>
        <v>0</v>
      </c>
      <c r="L605" t="e">
        <f>IF(ISBLANK('Mortgage 1 Monthly Table'!N605),IF('Mortgage 1 Info Calcs'!F$13="Calculated",IF('Mortgage 1 Info Calcs'!F$22="Keep Same",IF('Mortgage 1 Info Calcs'!F$5="Interest Only",IF(OR(I605&gt;L604,J605=""),I605,IF(J605&lt;L604,IF(J605&lt;L604,J605+I605,IF(L604+M604&gt;J605,L604+I605,L604)),IF(L604+M604&gt;J605,L604+I605,L604))),IF(H605&gt;L604,H605,IF(J605&gt;L604,IF(L604+M604&gt;J605,L604+I605,L604),J605+S605))),IF('Mortgage 1 Info Calcs'!F$5="Interest Only",'Mortgage 1 Monthly Calcs'!I605,'Mortgage 1 Monthly Calcs'!H605)),'Mortgage 1 Monthly Calcs'!L604),'Mortgage 1 Monthly Table'!N605)</f>
        <v>#VALUE!</v>
      </c>
      <c r="M605" t="str">
        <f>IF(ISBLANK('Mortgage 1 Monthly Table'!P605),IF(N604&gt;J605,IF(J605&gt;L604,J605-L604,0),IF(OR(OR(Y604&lt;0,ISTEXT(Y604)),ISTEXT('Mortgage 1 Info Calcs'!$K$4)),"",'Mortgage 1 Info Calcs'!F$21)),'Mortgage 1 Monthly Table'!P605)</f>
        <v/>
      </c>
      <c r="N605" t="str">
        <f t="shared" si="48"/>
        <v/>
      </c>
      <c r="O605" t="str">
        <f>IF(OR(OR(Y604&lt;0,ISTEXT(Y604)),ISTEXT('Mortgage 1 Info Calcs'!$K$4)),"",(O604+M605))</f>
        <v/>
      </c>
      <c r="P605">
        <f>IF(ISBLANK('Mortgage 1 Monthly Table'!T605),IF(ISTEXT(J605),0,IF(OR(Y604&lt;Q604,AND(Y604&lt;0,NOT(ISTEXT(Y604))),ISTEXT('Mortgage 1 Info Calcs'!$K$4)),IF(-Y604&gt;P604,-Y604,Y604-Q604),IF(J605="",0,'Mortgage 1 Info Calcs'!F$26))),'Mortgage 1 Monthly Table'!T605)</f>
        <v>0</v>
      </c>
      <c r="Q605" t="str">
        <f>IF(OR(OR(Y604&lt;0,ISTEXT(Y604)),ISTEXT('Mortgage 1 Info Calcs'!$K$4)),"",IF(O605&lt;0,Q604,(Q604+P605)))</f>
        <v/>
      </c>
      <c r="R605" t="str">
        <f>IF(OR(ISERROR(L605-S605),ISTEXT('Mortgage 1 Info Calcs'!$K$4)),"",L605-S605+M605)</f>
        <v/>
      </c>
      <c r="S605">
        <f>IF(OR(IF(ISERROR(ROUND((J605-Q605-'Mortgage 1 Info Calcs'!F$24)*(G605/12),2)),0,(J605-O605-Q605-'Mortgage 1 Info Calcs'!F$24)*(G605/12)),,,ISTEXT('Mortgage 1 Info Calcs'!K$4)),IF(((J605-Q605-'Mortgage 1 Info Calcs'!F$24)*(G605/12))&gt;0,((J605-Q605-'Mortgage 1 Info Calcs'!F$24)*(G605/12)),0),0)</f>
        <v>0</v>
      </c>
      <c r="T605" t="str">
        <f>IF(OR(ISERROR(SUM(R$12:R605)),(ISTEXT(T604)),(T604=(SUM(R$12:R605)))),"",SUM(R$12:R605))</f>
        <v/>
      </c>
      <c r="U605">
        <f>SUM(S$12:S605)</f>
        <v>93290.420445652606</v>
      </c>
      <c r="V605" t="e">
        <f>IF(ISBLANK('Mortgage 1 Info Calcs'!F$28),"",IF((O605+Q605)&gt;0,((O605+Q605)*G605/12)-((O605+Q605)*(('Mortgage 1 Info Calcs'!F$28)-('Mortgage 1 Info Calcs'!F$28*'Mortgage 1 Info Calcs'!G$29))/12),""))</f>
        <v>#VALUE!</v>
      </c>
      <c r="W605" t="e">
        <f>IF(ISTEXT(V605),"",SUM(V$12:V605))</f>
        <v>#VALUE!</v>
      </c>
      <c r="X605" t="str">
        <f>IF(OR(J605=Q605,ISTEXT(Y604),ISTEXT('Mortgage 1 Info Calcs'!$F$17)),"",IF(('Mortgage 1 Info Calcs'!F$18*12)&gt;C604+1,IF(C604='Mortgage 1 Info Calcs'!F$18*12,0,'Mortgage 1 Info Calcs'!F$19+Y605*('Mortgage 1 Info Calcs'!F$17)),'Mortgage 1 Info Calcs'!F$19))</f>
        <v/>
      </c>
      <c r="Y605" t="str">
        <f>IF(OR(ISERROR(J605-R605-M605),IF(ISERROR((J605-R605-M605)=0),"True",(J605-R605-M605)=0),ISTEXT('Mortgage 1 Info Calcs'!$K$4)),"",IF((J605&gt;(L605+M605)),(FV((G605/'Mortgage 1 Variables'!E$43),1,(L605+M605),-J605+Q605+'Mortgage 1 Info Calcs'!F$24,0))+Q605+'Mortgage 1 Info Calcs'!F$24+IF(I605&gt;0,0,-I605),""))</f>
        <v/>
      </c>
      <c r="Z605" s="67" t="e">
        <f>IF((FV(IF(G605=0,'Mortgage 1 Info Calcs'!F$8,G605)/12,1,PMT(IF(G605=0,'Mortgage 1 Info Calcs'!F$8,G605)/12,('Mortgage 1 Info Calcs'!F$9*12)-C604,-Z604,0),-Z604,0))&gt;0,(FV(IF(G605=0,'Mortgage 1 Info Calcs'!F$8,G605)/12,1,PMT(IF(G605=0,'Mortgage 1 Info Calcs'!F$8,G605)/12,('Mortgage 1 Info Calcs'!F$9*12)-C604,-Z604,0),-Z604,0)),0)</f>
        <v>#NUM!</v>
      </c>
      <c r="AA605" s="67" t="e">
        <f>IF(Z605&lt;=0,0,(IPMT(IF(G605=0,'Mortgage 1 Info Calcs'!F$8,G605)/12,1,('Mortgage 1 Info Calcs'!F$9*12)-C604,-Z604,0)))</f>
        <v>#NUM!</v>
      </c>
      <c r="AB605" s="67">
        <f>IF(C605&lt;('Mortgage 1 Info Calcs'!F$9*12),SUM(AA$12:AA605),0)</f>
        <v>0</v>
      </c>
      <c r="AC605" s="14">
        <v>594</v>
      </c>
      <c r="AD605" s="174">
        <f t="shared" si="49"/>
        <v>49.5</v>
      </c>
      <c r="AE605" s="174" t="str">
        <f>IF(Y605="","",IF(J$12+X605='Mortgage 2 Monthly calcs'!J$12+'Mortgage 2 Monthly calcs'!V605,"",IF(J$12+X605&gt;'Mortgage 2 Monthly calcs'!J$12+'Mortgage 2 Monthly calcs'!V605,IF(Y605+X605+'Mortgage 1 Info Calcs'!F$15&gt;'Mortgage 2 Monthly calcs'!W605+'Mortgage 2 Monthly calcs'!V605,"",C605),IF(Y605+X605&lt;'Mortgage 2 Monthly calcs'!W605+'Mortgage 2 Monthly calcs'!V605,"",C605))))</f>
        <v/>
      </c>
      <c r="AG605" s="16"/>
      <c r="AH605" s="16"/>
      <c r="AI605" s="15"/>
    </row>
    <row r="606" spans="2:35" ht="11.25" customHeight="1" x14ac:dyDescent="0.25">
      <c r="B606">
        <f t="shared" si="47"/>
        <v>49.583333333333336</v>
      </c>
      <c r="C606">
        <v>595</v>
      </c>
      <c r="D606" t="str">
        <f>IF(J1374=1,F595+1,"")</f>
        <v/>
      </c>
      <c r="E606" t="str">
        <f t="shared" si="50"/>
        <v/>
      </c>
      <c r="F606" t="str">
        <f>VLOOKUP('Mortgage 1 Variables'!D$14,'Mortgage 1 Variables'!B$8:C$19,2)</f>
        <v>May</v>
      </c>
      <c r="G606">
        <f>IF(ISBLANK('Mortgage 1 Monthly Table'!G606),IF(OR(J606=Q606,ISTEXT(Y605),ISTEXT('Mortgage 1 Info Calcs'!$K$4)),0,IF(('Mortgage 1 Info Calcs'!F$7*12)&gt;C605,G605,IF(C605='Mortgage 1 Info Calcs'!F$7*12,'Mortgage 1 Info Calcs'!F$8,G605))),'Mortgage 1 Monthly Table'!G606)</f>
        <v>0</v>
      </c>
      <c r="H606" t="e">
        <f>((PMT(G606/'Mortgage 1 Variables'!E$43,('Mortgage 1 Info Calcs'!F$9*'Mortgage 1 Variables'!E$43)-C605,-J606,0)))</f>
        <v>#VALUE!</v>
      </c>
      <c r="I606">
        <f>IF(OR(ISERROR(((IPMT(G606/'Mortgage 1 Variables'!E$43,1,'Mortgage 1 Info Calcs'!F$9*'Mortgage 1 Variables'!E$43,-J606+Q606+'Mortgage 1 Info Calcs'!F$24,IF('Mortgage 1 Info Calcs'!F$5="Interest Only",-J606+Q606+'Mortgage 1 Info Calcs'!F$24,0))))),(((IPMT(G606/'Mortgage 1 Variables'!E$43,1,'Mortgage 1 Info Calcs'!F$9*'Mortgage 1 Variables'!E$43,-J$12,-J$12)))=0)),0,((IPMT(G606/'Mortgage 1 Variables'!E$43,1,'Mortgage 1 Info Calcs'!F$9*'Mortgage 1 Variables'!E$43,-J606+Q606+'Mortgage 1 Info Calcs'!F$24,IF('Mortgage 1 Info Calcs'!F$5="Interest Only",-J606+Q606+'Mortgage 1 Info Calcs'!F$24,0)))))</f>
        <v>0</v>
      </c>
      <c r="J606" t="str">
        <f>IF(Y605&gt;0,IF(ISTEXT('Mortgage 1 Info Calcs'!K$4),"0",IF(ISTEXT(Y605),Y605,Y605+(IF(ISTEXT(K606),0,K606)))),0)</f>
        <v/>
      </c>
      <c r="K606">
        <f>IF(ISBLANK('Mortgage 1 Monthly Table'!L606),0,'Mortgage 1 Monthly Table'!L606)</f>
        <v>0</v>
      </c>
      <c r="L606" t="e">
        <f>IF(ISBLANK('Mortgage 1 Monthly Table'!N606),IF('Mortgage 1 Info Calcs'!F$13="Calculated",IF('Mortgage 1 Info Calcs'!F$22="Keep Same",IF('Mortgage 1 Info Calcs'!F$5="Interest Only",IF(OR(I606&gt;L605,J606=""),I606,IF(J606&lt;L605,IF(J606&lt;L605,J606+I606,IF(L605+M605&gt;J606,L605+I606,L605)),IF(L605+M605&gt;J606,L605+I606,L605))),IF(H606&gt;L605,H606,IF(J606&gt;L605,IF(L605+M605&gt;J606,L605+I606,L605),J606+S606))),IF('Mortgage 1 Info Calcs'!F$5="Interest Only",'Mortgage 1 Monthly Calcs'!I606,'Mortgage 1 Monthly Calcs'!H606)),'Mortgage 1 Monthly Calcs'!L605),'Mortgage 1 Monthly Table'!N606)</f>
        <v>#VALUE!</v>
      </c>
      <c r="M606" t="str">
        <f>IF(ISBLANK('Mortgage 1 Monthly Table'!P606),IF(N605&gt;J606,IF(J606&gt;L605,J606-L605,0),IF(OR(OR(Y605&lt;0,ISTEXT(Y605)),ISTEXT('Mortgage 1 Info Calcs'!$K$4)),"",'Mortgage 1 Info Calcs'!F$21)),'Mortgage 1 Monthly Table'!P606)</f>
        <v/>
      </c>
      <c r="N606" t="str">
        <f t="shared" si="48"/>
        <v/>
      </c>
      <c r="O606" t="str">
        <f>IF(OR(OR(Y605&lt;0,ISTEXT(Y605)),ISTEXT('Mortgage 1 Info Calcs'!$K$4)),"",(O605+M606))</f>
        <v/>
      </c>
      <c r="P606">
        <f>IF(ISBLANK('Mortgage 1 Monthly Table'!T606),IF(ISTEXT(J606),0,IF(OR(Y605&lt;Q605,AND(Y605&lt;0,NOT(ISTEXT(Y605))),ISTEXT('Mortgage 1 Info Calcs'!$K$4)),IF(-Y605&gt;P605,-Y605,Y605-Q605),IF(J606="",0,'Mortgage 1 Info Calcs'!F$26))),'Mortgage 1 Monthly Table'!T606)</f>
        <v>0</v>
      </c>
      <c r="Q606" t="str">
        <f>IF(OR(OR(Y605&lt;0,ISTEXT(Y605)),ISTEXT('Mortgage 1 Info Calcs'!$K$4)),"",IF(O606&lt;0,Q605,(Q605+P606)))</f>
        <v/>
      </c>
      <c r="R606" t="str">
        <f>IF(OR(ISERROR(L606-S606),ISTEXT('Mortgage 1 Info Calcs'!$K$4)),"",L606-S606+M606)</f>
        <v/>
      </c>
      <c r="S606">
        <f>IF(OR(IF(ISERROR(ROUND((J606-Q606-'Mortgage 1 Info Calcs'!F$24)*(G606/12),2)),0,(J606-O606-Q606-'Mortgage 1 Info Calcs'!F$24)*(G606/12)),,,ISTEXT('Mortgage 1 Info Calcs'!K$4)),IF(((J606-Q606-'Mortgage 1 Info Calcs'!F$24)*(G606/12))&gt;0,((J606-Q606-'Mortgage 1 Info Calcs'!F$24)*(G606/12)),0),0)</f>
        <v>0</v>
      </c>
      <c r="T606" t="str">
        <f>IF(OR(ISERROR(SUM(R$12:R606)),(ISTEXT(T605)),(T605=(SUM(R$12:R606)))),"",SUM(R$12:R606))</f>
        <v/>
      </c>
      <c r="U606">
        <f>SUM(S$12:S606)</f>
        <v>93290.420445652606</v>
      </c>
      <c r="V606" t="e">
        <f>IF(ISBLANK('Mortgage 1 Info Calcs'!F$28),"",IF((O606+Q606)&gt;0,((O606+Q606)*G606/12)-((O606+Q606)*(('Mortgage 1 Info Calcs'!F$28)-('Mortgage 1 Info Calcs'!F$28*'Mortgage 1 Info Calcs'!G$29))/12),""))</f>
        <v>#VALUE!</v>
      </c>
      <c r="W606" t="e">
        <f>IF(ISTEXT(V606),"",SUM(V$12:V606))</f>
        <v>#VALUE!</v>
      </c>
      <c r="X606" t="str">
        <f>IF(OR(J606=Q606,ISTEXT(Y605),ISTEXT('Mortgage 1 Info Calcs'!$F$17)),"",IF(('Mortgage 1 Info Calcs'!F$18*12)&gt;C605+1,IF(C605='Mortgage 1 Info Calcs'!F$18*12,0,'Mortgage 1 Info Calcs'!F$19+Y606*('Mortgage 1 Info Calcs'!F$17)),'Mortgage 1 Info Calcs'!F$19))</f>
        <v/>
      </c>
      <c r="Y606" t="str">
        <f>IF(OR(ISERROR(J606-R606-M606),IF(ISERROR((J606-R606-M606)=0),"True",(J606-R606-M606)=0),ISTEXT('Mortgage 1 Info Calcs'!$K$4)),"",IF((J606&gt;(L606+M606)),(FV((G606/'Mortgage 1 Variables'!E$43),1,(L606+M606),-J606+Q606+'Mortgage 1 Info Calcs'!F$24,0))+Q606+'Mortgage 1 Info Calcs'!F$24+IF(I606&gt;0,0,-I606),""))</f>
        <v/>
      </c>
      <c r="Z606" s="67" t="e">
        <f>IF((FV(IF(G606=0,'Mortgage 1 Info Calcs'!F$8,G606)/12,1,PMT(IF(G606=0,'Mortgage 1 Info Calcs'!F$8,G606)/12,('Mortgage 1 Info Calcs'!F$9*12)-C605,-Z605,0),-Z605,0))&gt;0,(FV(IF(G606=0,'Mortgage 1 Info Calcs'!F$8,G606)/12,1,PMT(IF(G606=0,'Mortgage 1 Info Calcs'!F$8,G606)/12,('Mortgage 1 Info Calcs'!F$9*12)-C605,-Z605,0),-Z605,0)),0)</f>
        <v>#NUM!</v>
      </c>
      <c r="AA606" s="67" t="e">
        <f>IF(Z606&lt;=0,0,(IPMT(IF(G606=0,'Mortgage 1 Info Calcs'!F$8,G606)/12,1,('Mortgage 1 Info Calcs'!F$9*12)-C605,-Z605,0)))</f>
        <v>#NUM!</v>
      </c>
      <c r="AB606" s="67">
        <f>IF(C606&lt;('Mortgage 1 Info Calcs'!F$9*12),SUM(AA$12:AA606),0)</f>
        <v>0</v>
      </c>
      <c r="AC606" s="14">
        <v>595</v>
      </c>
      <c r="AD606" s="174">
        <f t="shared" si="49"/>
        <v>49.583333333333336</v>
      </c>
      <c r="AE606" s="174" t="str">
        <f>IF(Y606="","",IF(J$12+X606='Mortgage 2 Monthly calcs'!J$12+'Mortgage 2 Monthly calcs'!V606,"",IF(J$12+X606&gt;'Mortgage 2 Monthly calcs'!J$12+'Mortgage 2 Monthly calcs'!V606,IF(Y606+X606+'Mortgage 1 Info Calcs'!F$15&gt;'Mortgage 2 Monthly calcs'!W606+'Mortgage 2 Monthly calcs'!V606,"",C606),IF(Y606+X606&lt;'Mortgage 2 Monthly calcs'!W606+'Mortgage 2 Monthly calcs'!V606,"",C606))))</f>
        <v/>
      </c>
      <c r="AG606" s="16"/>
      <c r="AH606" s="16"/>
      <c r="AI606" s="15"/>
    </row>
    <row r="607" spans="2:35" ht="11.25" customHeight="1" x14ac:dyDescent="0.25">
      <c r="B607">
        <f t="shared" si="47"/>
        <v>49.666666666666664</v>
      </c>
      <c r="C607">
        <v>596</v>
      </c>
      <c r="D607" t="str">
        <f>IF(J1375=1,F595+1,"")</f>
        <v/>
      </c>
      <c r="E607" t="str">
        <f t="shared" si="50"/>
        <v/>
      </c>
      <c r="F607" t="str">
        <f>VLOOKUP('Mortgage 1 Variables'!D$15,'Mortgage 1 Variables'!B$8:C$19,2)</f>
        <v>Jun</v>
      </c>
      <c r="G607">
        <f>IF(ISBLANK('Mortgage 1 Monthly Table'!G607),IF(OR(J607=Q607,ISTEXT(Y606),ISTEXT('Mortgage 1 Info Calcs'!$K$4)),0,IF(('Mortgage 1 Info Calcs'!F$7*12)&gt;C606,G606,IF(C606='Mortgage 1 Info Calcs'!F$7*12,'Mortgage 1 Info Calcs'!F$8,G606))),'Mortgage 1 Monthly Table'!G607)</f>
        <v>0</v>
      </c>
      <c r="H607" t="e">
        <f>((PMT(G607/'Mortgage 1 Variables'!E$43,('Mortgage 1 Info Calcs'!F$9*'Mortgage 1 Variables'!E$43)-C606,-J607,0)))</f>
        <v>#VALUE!</v>
      </c>
      <c r="I607">
        <f>IF(OR(ISERROR(((IPMT(G607/'Mortgage 1 Variables'!E$43,1,'Mortgage 1 Info Calcs'!F$9*'Mortgage 1 Variables'!E$43,-J607+Q607+'Mortgage 1 Info Calcs'!F$24,IF('Mortgage 1 Info Calcs'!F$5="Interest Only",-J607+Q607+'Mortgage 1 Info Calcs'!F$24,0))))),(((IPMT(G607/'Mortgage 1 Variables'!E$43,1,'Mortgage 1 Info Calcs'!F$9*'Mortgage 1 Variables'!E$43,-J$12,-J$12)))=0)),0,((IPMT(G607/'Mortgage 1 Variables'!E$43,1,'Mortgage 1 Info Calcs'!F$9*'Mortgage 1 Variables'!E$43,-J607+Q607+'Mortgage 1 Info Calcs'!F$24,IF('Mortgage 1 Info Calcs'!F$5="Interest Only",-J607+Q607+'Mortgage 1 Info Calcs'!F$24,0)))))</f>
        <v>0</v>
      </c>
      <c r="J607" t="str">
        <f>IF(Y606&gt;0,IF(ISTEXT('Mortgage 1 Info Calcs'!K$4),"0",IF(ISTEXT(Y606),Y606,Y606+(IF(ISTEXT(K607),0,K607)))),0)</f>
        <v/>
      </c>
      <c r="K607">
        <f>IF(ISBLANK('Mortgage 1 Monthly Table'!L607),0,'Mortgage 1 Monthly Table'!L607)</f>
        <v>0</v>
      </c>
      <c r="L607" t="e">
        <f>IF(ISBLANK('Mortgage 1 Monthly Table'!N607),IF('Mortgage 1 Info Calcs'!F$13="Calculated",IF('Mortgage 1 Info Calcs'!F$22="Keep Same",IF('Mortgage 1 Info Calcs'!F$5="Interest Only",IF(OR(I607&gt;L606,J607=""),I607,IF(J607&lt;L606,IF(J607&lt;L606,J607+I607,IF(L606+M606&gt;J607,L606+I607,L606)),IF(L606+M606&gt;J607,L606+I607,L606))),IF(H607&gt;L606,H607,IF(J607&gt;L606,IF(L606+M606&gt;J607,L606+I607,L606),J607+S607))),IF('Mortgage 1 Info Calcs'!F$5="Interest Only",'Mortgage 1 Monthly Calcs'!I607,'Mortgage 1 Monthly Calcs'!H607)),'Mortgage 1 Monthly Calcs'!L606),'Mortgage 1 Monthly Table'!N607)</f>
        <v>#VALUE!</v>
      </c>
      <c r="M607" t="str">
        <f>IF(ISBLANK('Mortgage 1 Monthly Table'!P607),IF(N606&gt;J607,IF(J607&gt;L606,J607-L606,0),IF(OR(OR(Y606&lt;0,ISTEXT(Y606)),ISTEXT('Mortgage 1 Info Calcs'!$K$4)),"",'Mortgage 1 Info Calcs'!F$21)),'Mortgage 1 Monthly Table'!P607)</f>
        <v/>
      </c>
      <c r="N607" t="str">
        <f t="shared" si="48"/>
        <v/>
      </c>
      <c r="O607" t="str">
        <f>IF(OR(OR(Y606&lt;0,ISTEXT(Y606)),ISTEXT('Mortgage 1 Info Calcs'!$K$4)),"",(O606+M607))</f>
        <v/>
      </c>
      <c r="P607">
        <f>IF(ISBLANK('Mortgage 1 Monthly Table'!T607),IF(ISTEXT(J607),0,IF(OR(Y606&lt;Q606,AND(Y606&lt;0,NOT(ISTEXT(Y606))),ISTEXT('Mortgage 1 Info Calcs'!$K$4)),IF(-Y606&gt;P606,-Y606,Y606-Q606),IF(J607="",0,'Mortgage 1 Info Calcs'!F$26))),'Mortgage 1 Monthly Table'!T607)</f>
        <v>0</v>
      </c>
      <c r="Q607" t="str">
        <f>IF(OR(OR(Y606&lt;0,ISTEXT(Y606)),ISTEXT('Mortgage 1 Info Calcs'!$K$4)),"",IF(O607&lt;0,Q606,(Q606+P607)))</f>
        <v/>
      </c>
      <c r="R607" t="str">
        <f>IF(OR(ISERROR(L607-S607),ISTEXT('Mortgage 1 Info Calcs'!$K$4)),"",L607-S607+M607)</f>
        <v/>
      </c>
      <c r="S607">
        <f>IF(OR(IF(ISERROR(ROUND((J607-Q607-'Mortgage 1 Info Calcs'!F$24)*(G607/12),2)),0,(J607-O607-Q607-'Mortgage 1 Info Calcs'!F$24)*(G607/12)),,,ISTEXT('Mortgage 1 Info Calcs'!K$4)),IF(((J607-Q607-'Mortgage 1 Info Calcs'!F$24)*(G607/12))&gt;0,((J607-Q607-'Mortgage 1 Info Calcs'!F$24)*(G607/12)),0),0)</f>
        <v>0</v>
      </c>
      <c r="T607" t="str">
        <f>IF(OR(ISERROR(SUM(R$12:R607)),(ISTEXT(T606)),(T606=(SUM(R$12:R607)))),"",SUM(R$12:R607))</f>
        <v/>
      </c>
      <c r="U607">
        <f>SUM(S$12:S607)</f>
        <v>93290.420445652606</v>
      </c>
      <c r="V607" t="e">
        <f>IF(ISBLANK('Mortgage 1 Info Calcs'!F$28),"",IF((O607+Q607)&gt;0,((O607+Q607)*G607/12)-((O607+Q607)*(('Mortgage 1 Info Calcs'!F$28)-('Mortgage 1 Info Calcs'!F$28*'Mortgage 1 Info Calcs'!G$29))/12),""))</f>
        <v>#VALUE!</v>
      </c>
      <c r="W607" t="e">
        <f>IF(ISTEXT(V607),"",SUM(V$12:V607))</f>
        <v>#VALUE!</v>
      </c>
      <c r="X607" t="str">
        <f>IF(OR(J607=Q607,ISTEXT(Y606),ISTEXT('Mortgage 1 Info Calcs'!$F$17)),"",IF(('Mortgage 1 Info Calcs'!F$18*12)&gt;C606+1,IF(C606='Mortgage 1 Info Calcs'!F$18*12,0,'Mortgage 1 Info Calcs'!F$19+Y607*('Mortgage 1 Info Calcs'!F$17)),'Mortgage 1 Info Calcs'!F$19))</f>
        <v/>
      </c>
      <c r="Y607" t="str">
        <f>IF(OR(ISERROR(J607-R607-M607),IF(ISERROR((J607-R607-M607)=0),"True",(J607-R607-M607)=0),ISTEXT('Mortgage 1 Info Calcs'!$K$4)),"",IF((J607&gt;(L607+M607)),(FV((G607/'Mortgage 1 Variables'!E$43),1,(L607+M607),-J607+Q607+'Mortgage 1 Info Calcs'!F$24,0))+Q607+'Mortgage 1 Info Calcs'!F$24+IF(I607&gt;0,0,-I607),""))</f>
        <v/>
      </c>
      <c r="Z607" s="67" t="e">
        <f>IF((FV(IF(G607=0,'Mortgage 1 Info Calcs'!F$8,G607)/12,1,PMT(IF(G607=0,'Mortgage 1 Info Calcs'!F$8,G607)/12,('Mortgage 1 Info Calcs'!F$9*12)-C606,-Z606,0),-Z606,0))&gt;0,(FV(IF(G607=0,'Mortgage 1 Info Calcs'!F$8,G607)/12,1,PMT(IF(G607=0,'Mortgage 1 Info Calcs'!F$8,G607)/12,('Mortgage 1 Info Calcs'!F$9*12)-C606,-Z606,0),-Z606,0)),0)</f>
        <v>#NUM!</v>
      </c>
      <c r="AA607" s="67" t="e">
        <f>IF(Z607&lt;=0,0,(IPMT(IF(G607=0,'Mortgage 1 Info Calcs'!F$8,G607)/12,1,('Mortgage 1 Info Calcs'!F$9*12)-C606,-Z606,0)))</f>
        <v>#NUM!</v>
      </c>
      <c r="AB607" s="67">
        <f>IF(C607&lt;('Mortgage 1 Info Calcs'!F$9*12),SUM(AA$12:AA607),0)</f>
        <v>0</v>
      </c>
      <c r="AC607" s="14">
        <v>596</v>
      </c>
      <c r="AD607" s="174">
        <f t="shared" si="49"/>
        <v>49.666666666666664</v>
      </c>
      <c r="AE607" s="174" t="str">
        <f>IF(Y607="","",IF(J$12+X607='Mortgage 2 Monthly calcs'!J$12+'Mortgage 2 Monthly calcs'!V607,"",IF(J$12+X607&gt;'Mortgage 2 Monthly calcs'!J$12+'Mortgage 2 Monthly calcs'!V607,IF(Y607+X607+'Mortgage 1 Info Calcs'!F$15&gt;'Mortgage 2 Monthly calcs'!W607+'Mortgage 2 Monthly calcs'!V607,"",C607),IF(Y607+X607&lt;'Mortgage 2 Monthly calcs'!W607+'Mortgage 2 Monthly calcs'!V607,"",C607))))</f>
        <v/>
      </c>
      <c r="AG607" s="16"/>
      <c r="AH607" s="16"/>
      <c r="AI607" s="15"/>
    </row>
    <row r="608" spans="2:35" ht="11.25" customHeight="1" x14ac:dyDescent="0.25">
      <c r="B608">
        <f t="shared" si="47"/>
        <v>49.75</v>
      </c>
      <c r="C608">
        <v>597</v>
      </c>
      <c r="D608" t="str">
        <f>IF(J1376=1,F595+1,"")</f>
        <v/>
      </c>
      <c r="E608" t="str">
        <f t="shared" si="50"/>
        <v/>
      </c>
      <c r="F608" t="str">
        <f>VLOOKUP('Mortgage 1 Variables'!D$16,'Mortgage 1 Variables'!B$8:C$19,2)</f>
        <v>Jul</v>
      </c>
      <c r="G608">
        <f>IF(ISBLANK('Mortgage 1 Monthly Table'!G608),IF(OR(J608=Q608,ISTEXT(Y607),ISTEXT('Mortgage 1 Info Calcs'!$K$4)),0,IF(('Mortgage 1 Info Calcs'!F$7*12)&gt;C607,G607,IF(C607='Mortgage 1 Info Calcs'!F$7*12,'Mortgage 1 Info Calcs'!F$8,G607))),'Mortgage 1 Monthly Table'!G608)</f>
        <v>0</v>
      </c>
      <c r="H608" t="e">
        <f>((PMT(G608/'Mortgage 1 Variables'!E$43,('Mortgage 1 Info Calcs'!F$9*'Mortgage 1 Variables'!E$43)-C607,-J608,0)))</f>
        <v>#VALUE!</v>
      </c>
      <c r="I608">
        <f>IF(OR(ISERROR(((IPMT(G608/'Mortgage 1 Variables'!E$43,1,'Mortgage 1 Info Calcs'!F$9*'Mortgage 1 Variables'!E$43,-J608+Q608+'Mortgage 1 Info Calcs'!F$24,IF('Mortgage 1 Info Calcs'!F$5="Interest Only",-J608+Q608+'Mortgage 1 Info Calcs'!F$24,0))))),(((IPMT(G608/'Mortgage 1 Variables'!E$43,1,'Mortgage 1 Info Calcs'!F$9*'Mortgage 1 Variables'!E$43,-J$12,-J$12)))=0)),0,((IPMT(G608/'Mortgage 1 Variables'!E$43,1,'Mortgage 1 Info Calcs'!F$9*'Mortgage 1 Variables'!E$43,-J608+Q608+'Mortgage 1 Info Calcs'!F$24,IF('Mortgage 1 Info Calcs'!F$5="Interest Only",-J608+Q608+'Mortgage 1 Info Calcs'!F$24,0)))))</f>
        <v>0</v>
      </c>
      <c r="J608" t="str">
        <f>IF(Y607&gt;0,IF(ISTEXT('Mortgage 1 Info Calcs'!K$4),"0",IF(ISTEXT(Y607),Y607,Y607+(IF(ISTEXT(K608),0,K608)))),0)</f>
        <v/>
      </c>
      <c r="K608">
        <f>IF(ISBLANK('Mortgage 1 Monthly Table'!L608),0,'Mortgage 1 Monthly Table'!L608)</f>
        <v>0</v>
      </c>
      <c r="L608" t="e">
        <f>IF(ISBLANK('Mortgage 1 Monthly Table'!N608),IF('Mortgage 1 Info Calcs'!F$13="Calculated",IF('Mortgage 1 Info Calcs'!F$22="Keep Same",IF('Mortgage 1 Info Calcs'!F$5="Interest Only",IF(OR(I608&gt;L607,J608=""),I608,IF(J608&lt;L607,IF(J608&lt;L607,J608+I608,IF(L607+M607&gt;J608,L607+I608,L607)),IF(L607+M607&gt;J608,L607+I608,L607))),IF(H608&gt;L607,H608,IF(J608&gt;L607,IF(L607+M607&gt;J608,L607+I608,L607),J608+S608))),IF('Mortgage 1 Info Calcs'!F$5="Interest Only",'Mortgage 1 Monthly Calcs'!I608,'Mortgage 1 Monthly Calcs'!H608)),'Mortgage 1 Monthly Calcs'!L607),'Mortgage 1 Monthly Table'!N608)</f>
        <v>#VALUE!</v>
      </c>
      <c r="M608" t="str">
        <f>IF(ISBLANK('Mortgage 1 Monthly Table'!P608),IF(N607&gt;J608,IF(J608&gt;L607,J608-L607,0),IF(OR(OR(Y607&lt;0,ISTEXT(Y607)),ISTEXT('Mortgage 1 Info Calcs'!$K$4)),"",'Mortgage 1 Info Calcs'!F$21)),'Mortgage 1 Monthly Table'!P608)</f>
        <v/>
      </c>
      <c r="N608" t="str">
        <f t="shared" si="48"/>
        <v/>
      </c>
      <c r="O608" t="str">
        <f>IF(OR(OR(Y607&lt;0,ISTEXT(Y607)),ISTEXT('Mortgage 1 Info Calcs'!$K$4)),"",(O607+M608))</f>
        <v/>
      </c>
      <c r="P608">
        <f>IF(ISBLANK('Mortgage 1 Monthly Table'!T608),IF(ISTEXT(J608),0,IF(OR(Y607&lt;Q607,AND(Y607&lt;0,NOT(ISTEXT(Y607))),ISTEXT('Mortgage 1 Info Calcs'!$K$4)),IF(-Y607&gt;P607,-Y607,Y607-Q607),IF(J608="",0,'Mortgage 1 Info Calcs'!F$26))),'Mortgage 1 Monthly Table'!T608)</f>
        <v>0</v>
      </c>
      <c r="Q608" t="str">
        <f>IF(OR(OR(Y607&lt;0,ISTEXT(Y607)),ISTEXT('Mortgage 1 Info Calcs'!$K$4)),"",IF(O608&lt;0,Q607,(Q607+P608)))</f>
        <v/>
      </c>
      <c r="R608" t="str">
        <f>IF(OR(ISERROR(L608-S608),ISTEXT('Mortgage 1 Info Calcs'!$K$4)),"",L608-S608+M608)</f>
        <v/>
      </c>
      <c r="S608">
        <f>IF(OR(IF(ISERROR(ROUND((J608-Q608-'Mortgage 1 Info Calcs'!F$24)*(G608/12),2)),0,(J608-O608-Q608-'Mortgage 1 Info Calcs'!F$24)*(G608/12)),,,ISTEXT('Mortgage 1 Info Calcs'!K$4)),IF(((J608-Q608-'Mortgage 1 Info Calcs'!F$24)*(G608/12))&gt;0,((J608-Q608-'Mortgage 1 Info Calcs'!F$24)*(G608/12)),0),0)</f>
        <v>0</v>
      </c>
      <c r="T608" t="str">
        <f>IF(OR(ISERROR(SUM(R$12:R608)),(ISTEXT(T607)),(T607=(SUM(R$12:R608)))),"",SUM(R$12:R608))</f>
        <v/>
      </c>
      <c r="U608">
        <f>SUM(S$12:S608)</f>
        <v>93290.420445652606</v>
      </c>
      <c r="V608" t="e">
        <f>IF(ISBLANK('Mortgage 1 Info Calcs'!F$28),"",IF((O608+Q608)&gt;0,((O608+Q608)*G608/12)-((O608+Q608)*(('Mortgage 1 Info Calcs'!F$28)-('Mortgage 1 Info Calcs'!F$28*'Mortgage 1 Info Calcs'!G$29))/12),""))</f>
        <v>#VALUE!</v>
      </c>
      <c r="W608" t="e">
        <f>IF(ISTEXT(V608),"",SUM(V$12:V608))</f>
        <v>#VALUE!</v>
      </c>
      <c r="X608" t="str">
        <f>IF(OR(J608=Q608,ISTEXT(Y607),ISTEXT('Mortgage 1 Info Calcs'!$F$17)),"",IF(('Mortgage 1 Info Calcs'!F$18*12)&gt;C607+1,IF(C607='Mortgage 1 Info Calcs'!F$18*12,0,'Mortgage 1 Info Calcs'!F$19+Y608*('Mortgage 1 Info Calcs'!F$17)),'Mortgage 1 Info Calcs'!F$19))</f>
        <v/>
      </c>
      <c r="Y608" t="str">
        <f>IF(OR(ISERROR(J608-R608-M608),IF(ISERROR((J608-R608-M608)=0),"True",(J608-R608-M608)=0),ISTEXT('Mortgage 1 Info Calcs'!$K$4)),"",IF((J608&gt;(L608+M608)),(FV((G608/'Mortgage 1 Variables'!E$43),1,(L608+M608),-J608+Q608+'Mortgage 1 Info Calcs'!F$24,0))+Q608+'Mortgage 1 Info Calcs'!F$24+IF(I608&gt;0,0,-I608),""))</f>
        <v/>
      </c>
      <c r="Z608" s="67" t="e">
        <f>IF((FV(IF(G608=0,'Mortgage 1 Info Calcs'!F$8,G608)/12,1,PMT(IF(G608=0,'Mortgage 1 Info Calcs'!F$8,G608)/12,('Mortgage 1 Info Calcs'!F$9*12)-C607,-Z607,0),-Z607,0))&gt;0,(FV(IF(G608=0,'Mortgage 1 Info Calcs'!F$8,G608)/12,1,PMT(IF(G608=0,'Mortgage 1 Info Calcs'!F$8,G608)/12,('Mortgage 1 Info Calcs'!F$9*12)-C607,-Z607,0),-Z607,0)),0)</f>
        <v>#NUM!</v>
      </c>
      <c r="AA608" s="67" t="e">
        <f>IF(Z608&lt;=0,0,(IPMT(IF(G608=0,'Mortgage 1 Info Calcs'!F$8,G608)/12,1,('Mortgage 1 Info Calcs'!F$9*12)-C607,-Z607,0)))</f>
        <v>#NUM!</v>
      </c>
      <c r="AB608" s="67">
        <f>IF(C608&lt;('Mortgage 1 Info Calcs'!F$9*12),SUM(AA$12:AA608),0)</f>
        <v>0</v>
      </c>
      <c r="AC608" s="14">
        <v>597</v>
      </c>
      <c r="AD608" s="174">
        <f t="shared" si="49"/>
        <v>49.75</v>
      </c>
      <c r="AE608" s="174" t="str">
        <f>IF(Y608="","",IF(J$12+X608='Mortgage 2 Monthly calcs'!J$12+'Mortgage 2 Monthly calcs'!V608,"",IF(J$12+X608&gt;'Mortgage 2 Monthly calcs'!J$12+'Mortgage 2 Monthly calcs'!V608,IF(Y608+X608+'Mortgage 1 Info Calcs'!F$15&gt;'Mortgage 2 Monthly calcs'!W608+'Mortgage 2 Monthly calcs'!V608,"",C608),IF(Y608+X608&lt;'Mortgage 2 Monthly calcs'!W608+'Mortgage 2 Monthly calcs'!V608,"",C608))))</f>
        <v/>
      </c>
      <c r="AG608" s="16"/>
      <c r="AH608" s="16"/>
      <c r="AI608" s="15"/>
    </row>
    <row r="609" spans="2:35" ht="11.25" customHeight="1" x14ac:dyDescent="0.25">
      <c r="B609">
        <f t="shared" si="47"/>
        <v>49.833333333333336</v>
      </c>
      <c r="C609">
        <v>598</v>
      </c>
      <c r="D609" t="str">
        <f>IF(J1377=1,F595+1,"")</f>
        <v/>
      </c>
      <c r="E609" t="str">
        <f t="shared" si="50"/>
        <v/>
      </c>
      <c r="F609" t="str">
        <f>VLOOKUP('Mortgage 1 Variables'!D$17,'Mortgage 1 Variables'!B$8:C$19,2)</f>
        <v>Aug</v>
      </c>
      <c r="G609">
        <f>IF(ISBLANK('Mortgage 1 Monthly Table'!G609),IF(OR(J609=Q609,ISTEXT(Y608),ISTEXT('Mortgage 1 Info Calcs'!$K$4)),0,IF(('Mortgage 1 Info Calcs'!F$7*12)&gt;C608,G608,IF(C608='Mortgage 1 Info Calcs'!F$7*12,'Mortgage 1 Info Calcs'!F$8,G608))),'Mortgage 1 Monthly Table'!G609)</f>
        <v>0</v>
      </c>
      <c r="H609" t="e">
        <f>((PMT(G609/'Mortgage 1 Variables'!E$43,('Mortgage 1 Info Calcs'!F$9*'Mortgage 1 Variables'!E$43)-C608,-J609,0)))</f>
        <v>#VALUE!</v>
      </c>
      <c r="I609">
        <f>IF(OR(ISERROR(((IPMT(G609/'Mortgage 1 Variables'!E$43,1,'Mortgage 1 Info Calcs'!F$9*'Mortgage 1 Variables'!E$43,-J609+Q609+'Mortgage 1 Info Calcs'!F$24,IF('Mortgage 1 Info Calcs'!F$5="Interest Only",-J609+Q609+'Mortgage 1 Info Calcs'!F$24,0))))),(((IPMT(G609/'Mortgage 1 Variables'!E$43,1,'Mortgage 1 Info Calcs'!F$9*'Mortgage 1 Variables'!E$43,-J$12,-J$12)))=0)),0,((IPMT(G609/'Mortgage 1 Variables'!E$43,1,'Mortgage 1 Info Calcs'!F$9*'Mortgage 1 Variables'!E$43,-J609+Q609+'Mortgage 1 Info Calcs'!F$24,IF('Mortgage 1 Info Calcs'!F$5="Interest Only",-J609+Q609+'Mortgage 1 Info Calcs'!F$24,0)))))</f>
        <v>0</v>
      </c>
      <c r="J609" t="str">
        <f>IF(Y608&gt;0,IF(ISTEXT('Mortgage 1 Info Calcs'!K$4),"0",IF(ISTEXT(Y608),Y608,Y608+(IF(ISTEXT(K609),0,K609)))),0)</f>
        <v/>
      </c>
      <c r="K609">
        <f>IF(ISBLANK('Mortgage 1 Monthly Table'!L609),0,'Mortgage 1 Monthly Table'!L609)</f>
        <v>0</v>
      </c>
      <c r="L609" t="e">
        <f>IF(ISBLANK('Mortgage 1 Monthly Table'!N609),IF('Mortgage 1 Info Calcs'!F$13="Calculated",IF('Mortgage 1 Info Calcs'!F$22="Keep Same",IF('Mortgage 1 Info Calcs'!F$5="Interest Only",IF(OR(I609&gt;L608,J609=""),I609,IF(J609&lt;L608,IF(J609&lt;L608,J609+I609,IF(L608+M608&gt;J609,L608+I609,L608)),IF(L608+M608&gt;J609,L608+I609,L608))),IF(H609&gt;L608,H609,IF(J609&gt;L608,IF(L608+M608&gt;J609,L608+I609,L608),J609+S609))),IF('Mortgage 1 Info Calcs'!F$5="Interest Only",'Mortgage 1 Monthly Calcs'!I609,'Mortgage 1 Monthly Calcs'!H609)),'Mortgage 1 Monthly Calcs'!L608),'Mortgage 1 Monthly Table'!N609)</f>
        <v>#VALUE!</v>
      </c>
      <c r="M609" t="str">
        <f>IF(ISBLANK('Mortgage 1 Monthly Table'!P609),IF(N608&gt;J609,IF(J609&gt;L608,J609-L608,0),IF(OR(OR(Y608&lt;0,ISTEXT(Y608)),ISTEXT('Mortgage 1 Info Calcs'!$K$4)),"",'Mortgage 1 Info Calcs'!F$21)),'Mortgage 1 Monthly Table'!P609)</f>
        <v/>
      </c>
      <c r="N609" t="str">
        <f t="shared" si="48"/>
        <v/>
      </c>
      <c r="O609" t="str">
        <f>IF(OR(OR(Y608&lt;0,ISTEXT(Y608)),ISTEXT('Mortgage 1 Info Calcs'!$K$4)),"",(O608+M609))</f>
        <v/>
      </c>
      <c r="P609">
        <f>IF(ISBLANK('Mortgage 1 Monthly Table'!T609),IF(ISTEXT(J609),0,IF(OR(Y608&lt;Q608,AND(Y608&lt;0,NOT(ISTEXT(Y608))),ISTEXT('Mortgage 1 Info Calcs'!$K$4)),IF(-Y608&gt;P608,-Y608,Y608-Q608),IF(J609="",0,'Mortgage 1 Info Calcs'!F$26))),'Mortgage 1 Monthly Table'!T609)</f>
        <v>0</v>
      </c>
      <c r="Q609" t="str">
        <f>IF(OR(OR(Y608&lt;0,ISTEXT(Y608)),ISTEXT('Mortgage 1 Info Calcs'!$K$4)),"",IF(O609&lt;0,Q608,(Q608+P609)))</f>
        <v/>
      </c>
      <c r="R609" t="str">
        <f>IF(OR(ISERROR(L609-S609),ISTEXT('Mortgage 1 Info Calcs'!$K$4)),"",L609-S609+M609)</f>
        <v/>
      </c>
      <c r="S609">
        <f>IF(OR(IF(ISERROR(ROUND((J609-Q609-'Mortgage 1 Info Calcs'!F$24)*(G609/12),2)),0,(J609-O609-Q609-'Mortgage 1 Info Calcs'!F$24)*(G609/12)),,,ISTEXT('Mortgage 1 Info Calcs'!K$4)),IF(((J609-Q609-'Mortgage 1 Info Calcs'!F$24)*(G609/12))&gt;0,((J609-Q609-'Mortgage 1 Info Calcs'!F$24)*(G609/12)),0),0)</f>
        <v>0</v>
      </c>
      <c r="T609" t="str">
        <f>IF(OR(ISERROR(SUM(R$12:R609)),(ISTEXT(T608)),(T608=(SUM(R$12:R609)))),"",SUM(R$12:R609))</f>
        <v/>
      </c>
      <c r="U609">
        <f>SUM(S$12:S609)</f>
        <v>93290.420445652606</v>
      </c>
      <c r="V609" t="e">
        <f>IF(ISBLANK('Mortgage 1 Info Calcs'!F$28),"",IF((O609+Q609)&gt;0,((O609+Q609)*G609/12)-((O609+Q609)*(('Mortgage 1 Info Calcs'!F$28)-('Mortgage 1 Info Calcs'!F$28*'Mortgage 1 Info Calcs'!G$29))/12),""))</f>
        <v>#VALUE!</v>
      </c>
      <c r="W609" t="e">
        <f>IF(ISTEXT(V609),"",SUM(V$12:V609))</f>
        <v>#VALUE!</v>
      </c>
      <c r="X609" t="str">
        <f>IF(OR(J609=Q609,ISTEXT(Y608),ISTEXT('Mortgage 1 Info Calcs'!$F$17)),"",IF(('Mortgage 1 Info Calcs'!F$18*12)&gt;C608+1,IF(C608='Mortgage 1 Info Calcs'!F$18*12,0,'Mortgage 1 Info Calcs'!F$19+Y609*('Mortgage 1 Info Calcs'!F$17)),'Mortgage 1 Info Calcs'!F$19))</f>
        <v/>
      </c>
      <c r="Y609" t="str">
        <f>IF(OR(ISERROR(J609-R609-M609),IF(ISERROR((J609-R609-M609)=0),"True",(J609-R609-M609)=0),ISTEXT('Mortgage 1 Info Calcs'!$K$4)),"",IF((J609&gt;(L609+M609)),(FV((G609/'Mortgage 1 Variables'!E$43),1,(L609+M609),-J609+Q609+'Mortgage 1 Info Calcs'!F$24,0))+Q609+'Mortgage 1 Info Calcs'!F$24+IF(I609&gt;0,0,-I609),""))</f>
        <v/>
      </c>
      <c r="Z609" s="67" t="e">
        <f>IF((FV(IF(G609=0,'Mortgage 1 Info Calcs'!F$8,G609)/12,1,PMT(IF(G609=0,'Mortgage 1 Info Calcs'!F$8,G609)/12,('Mortgage 1 Info Calcs'!F$9*12)-C608,-Z608,0),-Z608,0))&gt;0,(FV(IF(G609=0,'Mortgage 1 Info Calcs'!F$8,G609)/12,1,PMT(IF(G609=0,'Mortgage 1 Info Calcs'!F$8,G609)/12,('Mortgage 1 Info Calcs'!F$9*12)-C608,-Z608,0),-Z608,0)),0)</f>
        <v>#NUM!</v>
      </c>
      <c r="AA609" s="67" t="e">
        <f>IF(Z609&lt;=0,0,(IPMT(IF(G609=0,'Mortgage 1 Info Calcs'!F$8,G609)/12,1,('Mortgage 1 Info Calcs'!F$9*12)-C608,-Z608,0)))</f>
        <v>#NUM!</v>
      </c>
      <c r="AB609" s="67">
        <f>IF(C609&lt;('Mortgage 1 Info Calcs'!F$9*12),SUM(AA$12:AA609),0)</f>
        <v>0</v>
      </c>
      <c r="AC609" s="14">
        <v>598</v>
      </c>
      <c r="AD609" s="174">
        <f t="shared" si="49"/>
        <v>49.833333333333336</v>
      </c>
      <c r="AE609" s="174" t="str">
        <f>IF(Y609="","",IF(J$12+X609='Mortgage 2 Monthly calcs'!J$12+'Mortgage 2 Monthly calcs'!V609,"",IF(J$12+X609&gt;'Mortgage 2 Monthly calcs'!J$12+'Mortgage 2 Monthly calcs'!V609,IF(Y609+X609+'Mortgage 1 Info Calcs'!F$15&gt;'Mortgage 2 Monthly calcs'!W609+'Mortgage 2 Monthly calcs'!V609,"",C609),IF(Y609+X609&lt;'Mortgage 2 Monthly calcs'!W609+'Mortgage 2 Monthly calcs'!V609,"",C609))))</f>
        <v/>
      </c>
      <c r="AG609" s="16"/>
      <c r="AH609" s="16"/>
      <c r="AI609" s="15"/>
    </row>
    <row r="610" spans="2:35" ht="11.25" customHeight="1" x14ac:dyDescent="0.25">
      <c r="B610">
        <f t="shared" si="47"/>
        <v>49.916666666666664</v>
      </c>
      <c r="C610">
        <v>599</v>
      </c>
      <c r="D610" t="str">
        <f>IF(J1378=1,F595+1,"")</f>
        <v/>
      </c>
      <c r="E610" t="str">
        <f t="shared" si="50"/>
        <v/>
      </c>
      <c r="F610" t="str">
        <f>VLOOKUP('Mortgage 1 Variables'!D$18,'Mortgage 1 Variables'!B$8:C$19,2)</f>
        <v>Sep</v>
      </c>
      <c r="G610">
        <f>IF(ISBLANK('Mortgage 1 Monthly Table'!G610),IF(OR(J610=Q610,ISTEXT(Y609),ISTEXT('Mortgage 1 Info Calcs'!$K$4)),0,IF(('Mortgage 1 Info Calcs'!F$7*12)&gt;C609,G609,IF(C609='Mortgage 1 Info Calcs'!F$7*12,'Mortgage 1 Info Calcs'!F$8,G609))),'Mortgage 1 Monthly Table'!G610)</f>
        <v>0</v>
      </c>
      <c r="H610" t="e">
        <f>((PMT(G610/'Mortgage 1 Variables'!E$43,('Mortgage 1 Info Calcs'!F$9*'Mortgage 1 Variables'!E$43)-C609,-J610,0)))</f>
        <v>#VALUE!</v>
      </c>
      <c r="I610">
        <f>IF(OR(ISERROR(((IPMT(G610/'Mortgage 1 Variables'!E$43,1,'Mortgage 1 Info Calcs'!F$9*'Mortgage 1 Variables'!E$43,-J610+Q610+'Mortgage 1 Info Calcs'!F$24,IF('Mortgage 1 Info Calcs'!F$5="Interest Only",-J610+Q610+'Mortgage 1 Info Calcs'!F$24,0))))),(((IPMT(G610/'Mortgage 1 Variables'!E$43,1,'Mortgage 1 Info Calcs'!F$9*'Mortgage 1 Variables'!E$43,-J$12,-J$12)))=0)),0,((IPMT(G610/'Mortgage 1 Variables'!E$43,1,'Mortgage 1 Info Calcs'!F$9*'Mortgage 1 Variables'!E$43,-J610+Q610+'Mortgage 1 Info Calcs'!F$24,IF('Mortgage 1 Info Calcs'!F$5="Interest Only",-J610+Q610+'Mortgage 1 Info Calcs'!F$24,0)))))</f>
        <v>0</v>
      </c>
      <c r="J610" t="str">
        <f>IF(Y609&gt;0,IF(ISTEXT('Mortgage 1 Info Calcs'!K$4),"0",IF(ISTEXT(Y609),Y609,Y609+(IF(ISTEXT(K610),0,K610)))),0)</f>
        <v/>
      </c>
      <c r="K610">
        <f>IF(ISBLANK('Mortgage 1 Monthly Table'!L610),0,'Mortgage 1 Monthly Table'!L610)</f>
        <v>0</v>
      </c>
      <c r="L610" t="e">
        <f>IF(ISBLANK('Mortgage 1 Monthly Table'!N610),IF('Mortgage 1 Info Calcs'!F$13="Calculated",IF('Mortgage 1 Info Calcs'!F$22="Keep Same",IF('Mortgage 1 Info Calcs'!F$5="Interest Only",IF(OR(I610&gt;L609,J610=""),I610,IF(J610&lt;L609,IF(J610&lt;L609,J610+I610,IF(L609+M609&gt;J610,L609+I610,L609)),IF(L609+M609&gt;J610,L609+I610,L609))),IF(H610&gt;L609,H610,IF(J610&gt;L609,IF(L609+M609&gt;J610,L609+I610,L609),J610+S610))),IF('Mortgage 1 Info Calcs'!F$5="Interest Only",'Mortgage 1 Monthly Calcs'!I610,'Mortgage 1 Monthly Calcs'!H610)),'Mortgage 1 Monthly Calcs'!L609),'Mortgage 1 Monthly Table'!N610)</f>
        <v>#VALUE!</v>
      </c>
      <c r="M610" t="str">
        <f>IF(ISBLANK('Mortgage 1 Monthly Table'!P610),IF(N609&gt;J610,IF(J610&gt;L609,J610-L609,0),IF(OR(OR(Y609&lt;0,ISTEXT(Y609)),ISTEXT('Mortgage 1 Info Calcs'!$K$4)),"",'Mortgage 1 Info Calcs'!F$21)),'Mortgage 1 Monthly Table'!P610)</f>
        <v/>
      </c>
      <c r="N610" t="str">
        <f t="shared" si="48"/>
        <v/>
      </c>
      <c r="O610" t="str">
        <f>IF(OR(OR(Y609&lt;0,ISTEXT(Y609)),ISTEXT('Mortgage 1 Info Calcs'!$K$4)),"",(O609+M610))</f>
        <v/>
      </c>
      <c r="P610">
        <f>IF(ISBLANK('Mortgage 1 Monthly Table'!T610),IF(ISTEXT(J610),0,IF(OR(Y609&lt;Q609,AND(Y609&lt;0,NOT(ISTEXT(Y609))),ISTEXT('Mortgage 1 Info Calcs'!$K$4)),IF(-Y609&gt;P609,-Y609,Y609-Q609),IF(J610="",0,'Mortgage 1 Info Calcs'!F$26))),'Mortgage 1 Monthly Table'!T610)</f>
        <v>0</v>
      </c>
      <c r="Q610" t="str">
        <f>IF(OR(OR(Y609&lt;0,ISTEXT(Y609)),ISTEXT('Mortgage 1 Info Calcs'!$K$4)),"",IF(O610&lt;0,Q609,(Q609+P610)))</f>
        <v/>
      </c>
      <c r="R610" t="str">
        <f>IF(OR(ISERROR(L610-S610),ISTEXT('Mortgage 1 Info Calcs'!$K$4)),"",L610-S610+M610)</f>
        <v/>
      </c>
      <c r="S610">
        <f>IF(OR(IF(ISERROR(ROUND((J610-Q610-'Mortgage 1 Info Calcs'!F$24)*(G610/12),2)),0,(J610-O610-Q610-'Mortgage 1 Info Calcs'!F$24)*(G610/12)),,,ISTEXT('Mortgage 1 Info Calcs'!K$4)),IF(((J610-Q610-'Mortgage 1 Info Calcs'!F$24)*(G610/12))&gt;0,((J610-Q610-'Mortgage 1 Info Calcs'!F$24)*(G610/12)),0),0)</f>
        <v>0</v>
      </c>
      <c r="T610" t="str">
        <f>IF(OR(ISERROR(SUM(R$12:R610)),(ISTEXT(T609)),(T609=(SUM(R$12:R610)))),"",SUM(R$12:R610))</f>
        <v/>
      </c>
      <c r="U610">
        <f>SUM(S$12:S610)</f>
        <v>93290.420445652606</v>
      </c>
      <c r="V610" t="e">
        <f>IF(ISBLANK('Mortgage 1 Info Calcs'!F$28),"",IF((O610+Q610)&gt;0,((O610+Q610)*G610/12)-((O610+Q610)*(('Mortgage 1 Info Calcs'!F$28)-('Mortgage 1 Info Calcs'!F$28*'Mortgage 1 Info Calcs'!G$29))/12),""))</f>
        <v>#VALUE!</v>
      </c>
      <c r="W610" t="e">
        <f>IF(ISTEXT(V610),"",SUM(V$12:V610))</f>
        <v>#VALUE!</v>
      </c>
      <c r="X610" t="str">
        <f>IF(OR(J610=Q610,ISTEXT(Y609),ISTEXT('Mortgage 1 Info Calcs'!$F$17)),"",IF(('Mortgage 1 Info Calcs'!F$18*12)&gt;C609+1,IF(C609='Mortgage 1 Info Calcs'!F$18*12,0,'Mortgage 1 Info Calcs'!F$19+Y610*('Mortgage 1 Info Calcs'!F$17)),'Mortgage 1 Info Calcs'!F$19))</f>
        <v/>
      </c>
      <c r="Y610" t="str">
        <f>IF(OR(ISERROR(J610-R610-M610),IF(ISERROR((J610-R610-M610)=0),"True",(J610-R610-M610)=0),ISTEXT('Mortgage 1 Info Calcs'!$K$4)),"",IF((J610&gt;(L610+M610)),(FV((G610/'Mortgage 1 Variables'!E$43),1,(L610+M610),-J610+Q610+'Mortgage 1 Info Calcs'!F$24,0))+Q610+'Mortgage 1 Info Calcs'!F$24+IF(I610&gt;0,0,-I610),""))</f>
        <v/>
      </c>
      <c r="Z610" s="67" t="e">
        <f>IF((FV(IF(G610=0,'Mortgage 1 Info Calcs'!F$8,G610)/12,1,PMT(IF(G610=0,'Mortgage 1 Info Calcs'!F$8,G610)/12,('Mortgage 1 Info Calcs'!F$9*12)-C609,-Z609,0),-Z609,0))&gt;0,(FV(IF(G610=0,'Mortgage 1 Info Calcs'!F$8,G610)/12,1,PMT(IF(G610=0,'Mortgage 1 Info Calcs'!F$8,G610)/12,('Mortgage 1 Info Calcs'!F$9*12)-C609,-Z609,0),-Z609,0)),0)</f>
        <v>#NUM!</v>
      </c>
      <c r="AA610" s="67" t="e">
        <f>IF(Z610&lt;=0,0,(IPMT(IF(G610=0,'Mortgage 1 Info Calcs'!F$8,G610)/12,1,('Mortgage 1 Info Calcs'!F$9*12)-C609,-Z609,0)))</f>
        <v>#NUM!</v>
      </c>
      <c r="AB610" s="67">
        <f>IF(C610&lt;('Mortgage 1 Info Calcs'!F$9*12),SUM(AA$12:AA610),0)</f>
        <v>0</v>
      </c>
      <c r="AC610" s="14">
        <v>599</v>
      </c>
      <c r="AD610" s="174">
        <f t="shared" si="49"/>
        <v>49.916666666666664</v>
      </c>
      <c r="AE610" s="174" t="str">
        <f>IF(Y610="","",IF(J$12+X610='Mortgage 2 Monthly calcs'!J$12+'Mortgage 2 Monthly calcs'!V610,"",IF(J$12+X610&gt;'Mortgage 2 Monthly calcs'!J$12+'Mortgage 2 Monthly calcs'!V610,IF(Y610+X610+'Mortgage 1 Info Calcs'!F$15&gt;'Mortgage 2 Monthly calcs'!W610+'Mortgage 2 Monthly calcs'!V610,"",C610),IF(Y610+X610&lt;'Mortgage 2 Monthly calcs'!W610+'Mortgage 2 Monthly calcs'!V610,"",C610))))</f>
        <v/>
      </c>
      <c r="AG610" s="16"/>
      <c r="AH610" s="16"/>
      <c r="AI610" s="15"/>
    </row>
    <row r="611" spans="2:35" ht="11.25" customHeight="1" x14ac:dyDescent="0.25">
      <c r="B611">
        <f t="shared" si="47"/>
        <v>50</v>
      </c>
      <c r="C611">
        <v>600</v>
      </c>
      <c r="D611">
        <f>D599+1</f>
        <v>50</v>
      </c>
      <c r="E611" t="str">
        <f t="shared" si="50"/>
        <v/>
      </c>
      <c r="F611" t="str">
        <f>VLOOKUP('Mortgage 1 Variables'!D$19,'Mortgage 1 Variables'!B$8:C$19,2)</f>
        <v>Oct</v>
      </c>
      <c r="G611">
        <f>IF(ISBLANK('Mortgage 1 Monthly Table'!G611),IF(OR(J611=Q611,ISTEXT(Y610),ISTEXT('Mortgage 1 Info Calcs'!$K$4)),0,IF(('Mortgage 1 Info Calcs'!F$7*12)&gt;C610,G610,IF(C610='Mortgage 1 Info Calcs'!F$7*12,'Mortgage 1 Info Calcs'!F$8,G610))),'Mortgage 1 Monthly Table'!G611)</f>
        <v>0</v>
      </c>
      <c r="H611" t="e">
        <f>((PMT(G611/'Mortgage 1 Variables'!E$43,('Mortgage 1 Info Calcs'!F$9*'Mortgage 1 Variables'!E$43)-C610,-J611,0)))</f>
        <v>#VALUE!</v>
      </c>
      <c r="I611">
        <f>IF(OR(ISERROR(((IPMT(G611/'Mortgage 1 Variables'!E$43,1,'Mortgage 1 Info Calcs'!F$9*'Mortgage 1 Variables'!E$43,-J611+Q611+'Mortgage 1 Info Calcs'!F$24,IF('Mortgage 1 Info Calcs'!F$5="Interest Only",-J611+Q611+'Mortgage 1 Info Calcs'!F$24,0))))),(((IPMT(G611/'Mortgage 1 Variables'!E$43,1,'Mortgage 1 Info Calcs'!F$9*'Mortgage 1 Variables'!E$43,-J$12,-J$12)))=0)),0,((IPMT(G611/'Mortgage 1 Variables'!E$43,1,'Mortgage 1 Info Calcs'!F$9*'Mortgage 1 Variables'!E$43,-J611+Q611+'Mortgage 1 Info Calcs'!F$24,IF('Mortgage 1 Info Calcs'!F$5="Interest Only",-J611+Q611+'Mortgage 1 Info Calcs'!F$24,0)))))</f>
        <v>0</v>
      </c>
      <c r="J611" t="str">
        <f>IF(Y610&gt;0,IF(ISTEXT('Mortgage 1 Info Calcs'!K$4),"0",IF(ISTEXT(Y610),Y610,Y610+(IF(ISTEXT(K611),0,K611)))),0)</f>
        <v/>
      </c>
      <c r="K611">
        <f>IF(ISBLANK('Mortgage 1 Monthly Table'!L611),0,'Mortgage 1 Monthly Table'!L611)</f>
        <v>0</v>
      </c>
      <c r="L611" t="e">
        <f>IF(ISBLANK('Mortgage 1 Monthly Table'!N611),IF('Mortgage 1 Info Calcs'!F$13="Calculated",IF('Mortgage 1 Info Calcs'!F$22="Keep Same",IF('Mortgage 1 Info Calcs'!F$5="Interest Only",IF(OR(I611&gt;L610,J611=""),I611,IF(J611&lt;L610,IF(J611&lt;L610,J611+I611,IF(L610+M610&gt;J611,L610+I611,L610)),IF(L610+M610&gt;J611,L610+I611,L610))),IF(H611&gt;L610,H611,IF(J611&gt;L610,IF(L610+M610&gt;J611,L610+I611,L610),J611+S611))),IF('Mortgage 1 Info Calcs'!F$5="Interest Only",'Mortgage 1 Monthly Calcs'!I611,'Mortgage 1 Monthly Calcs'!H611)),'Mortgage 1 Monthly Calcs'!L610),'Mortgage 1 Monthly Table'!N611)</f>
        <v>#VALUE!</v>
      </c>
      <c r="M611" t="str">
        <f>IF(ISBLANK('Mortgage 1 Monthly Table'!P611),IF(N610&gt;J611,IF(J611&gt;L610,J611-L610,0),IF(OR(OR(Y610&lt;0,ISTEXT(Y610)),ISTEXT('Mortgage 1 Info Calcs'!$K$4)),"",'Mortgage 1 Info Calcs'!F$21)),'Mortgage 1 Monthly Table'!P611)</f>
        <v/>
      </c>
      <c r="N611" t="str">
        <f t="shared" si="48"/>
        <v/>
      </c>
      <c r="O611" t="str">
        <f>IF(OR(OR(Y610&lt;0,ISTEXT(Y610)),ISTEXT('Mortgage 1 Info Calcs'!$K$4)),"",(O610+M611))</f>
        <v/>
      </c>
      <c r="P611">
        <f>IF(ISBLANK('Mortgage 1 Monthly Table'!T611),IF(ISTEXT(J611),0,IF(OR(Y610&lt;Q610,AND(Y610&lt;0,NOT(ISTEXT(Y610))),ISTEXT('Mortgage 1 Info Calcs'!$K$4)),IF(-Y610&gt;P610,-Y610,Y610-Q610),IF(J611="",0,'Mortgage 1 Info Calcs'!F$26))),'Mortgage 1 Monthly Table'!T611)</f>
        <v>0</v>
      </c>
      <c r="Q611" t="str">
        <f>IF(OR(OR(Y610&lt;0,ISTEXT(Y610)),ISTEXT('Mortgage 1 Info Calcs'!$K$4)),"",IF(O611&lt;0,Q610,(Q610+P611)))</f>
        <v/>
      </c>
      <c r="R611" t="str">
        <f>IF(OR(ISERROR(L611-S611),ISTEXT('Mortgage 1 Info Calcs'!$K$4)),"",L611-S611+M611)</f>
        <v/>
      </c>
      <c r="S611">
        <f>IF(OR(IF(ISERROR(ROUND((J611-Q611-'Mortgage 1 Info Calcs'!F$24)*(G611/12),2)),0,(J611-O611-Q611-'Mortgage 1 Info Calcs'!F$24)*(G611/12)),,,ISTEXT('Mortgage 1 Info Calcs'!K$4)),IF(((J611-Q611-'Mortgage 1 Info Calcs'!F$24)*(G611/12))&gt;0,((J611-Q611-'Mortgage 1 Info Calcs'!F$24)*(G611/12)),0),0)</f>
        <v>0</v>
      </c>
      <c r="T611" t="str">
        <f>IF(OR(ISERROR(SUM(R$12:R611)),(ISTEXT(T610)),(T610=(SUM(R$12:R611)))),"",SUM(R$12:R611))</f>
        <v/>
      </c>
      <c r="U611">
        <f>SUM(S$12:S611)</f>
        <v>93290.420445652606</v>
      </c>
      <c r="V611" t="e">
        <f>IF(ISBLANK('Mortgage 1 Info Calcs'!F$28),"",IF((O611+Q611)&gt;0,((O611+Q611)*G611/12)-((O611+Q611)*(('Mortgage 1 Info Calcs'!F$28)-('Mortgage 1 Info Calcs'!F$28*'Mortgage 1 Info Calcs'!G$29))/12),""))</f>
        <v>#VALUE!</v>
      </c>
      <c r="W611" t="e">
        <f>IF(ISTEXT(V611),"",SUM(V$12:V611))</f>
        <v>#VALUE!</v>
      </c>
      <c r="X611" t="str">
        <f>IF(OR(J611=Q611,ISTEXT(Y610),ISTEXT('Mortgage 1 Info Calcs'!$F$17)),"",IF(('Mortgage 1 Info Calcs'!F$18*12)&gt;C610+1,IF(C610='Mortgage 1 Info Calcs'!F$18*12,0,'Mortgage 1 Info Calcs'!F$19+Y611*('Mortgage 1 Info Calcs'!F$17)),'Mortgage 1 Info Calcs'!F$19))</f>
        <v/>
      </c>
      <c r="Y611" t="str">
        <f>IF(OR(ISERROR(J611-R611-M611),IF(ISERROR((J611-R611-M611)=0),"True",(J611-R611-M611)=0),ISTEXT('Mortgage 1 Info Calcs'!$K$4)),"",IF((J611&gt;(L611+M611)),(FV((G611/'Mortgage 1 Variables'!E$43),1,(L611+M611),-J611+Q611+'Mortgage 1 Info Calcs'!F$24,0))+Q611+'Mortgage 1 Info Calcs'!F$24+IF(I611&gt;0,0,-I611),""))</f>
        <v/>
      </c>
      <c r="Z611" s="67" t="e">
        <f>IF((FV(IF(G611=0,'Mortgage 1 Info Calcs'!F$8,G611)/12,1,PMT(IF(G611=0,'Mortgage 1 Info Calcs'!F$8,G611)/12,('Mortgage 1 Info Calcs'!F$9*12)-C610,-Z610,0),-Z610,0))&gt;0,(FV(IF(G611=0,'Mortgage 1 Info Calcs'!F$8,G611)/12,1,PMT(IF(G611=0,'Mortgage 1 Info Calcs'!F$8,G611)/12,('Mortgage 1 Info Calcs'!F$9*12)-C610,-Z610,0),-Z610,0)),0)</f>
        <v>#NUM!</v>
      </c>
      <c r="AA611" s="67" t="e">
        <f>IF(Z611&lt;=0,0,(IPMT(IF(G611=0,'Mortgage 1 Info Calcs'!F$8,G611)/12,1,('Mortgage 1 Info Calcs'!F$9*12)-C610,-Z610,0)))</f>
        <v>#NUM!</v>
      </c>
      <c r="AB611" s="67">
        <f>IF(C611&lt;('Mortgage 1 Info Calcs'!F$9*12),SUM(AA$12:AA611),0)</f>
        <v>0</v>
      </c>
      <c r="AC611" s="14">
        <v>600</v>
      </c>
      <c r="AD611" s="174">
        <f t="shared" si="49"/>
        <v>50</v>
      </c>
      <c r="AE611" s="174" t="str">
        <f>IF(Y611="","",IF(J$12+X611='Mortgage 2 Monthly calcs'!J$12+'Mortgage 2 Monthly calcs'!V611,"",IF(J$12+X611&gt;'Mortgage 2 Monthly calcs'!J$12+'Mortgage 2 Monthly calcs'!V611,IF(Y611+X611+'Mortgage 1 Info Calcs'!F$15&gt;'Mortgage 2 Monthly calcs'!W611+'Mortgage 2 Monthly calcs'!V611,"",C611),IF(Y611+X611&lt;'Mortgage 2 Monthly calcs'!W611+'Mortgage 2 Monthly calcs'!V611,"",C611))))</f>
        <v/>
      </c>
    </row>
    <row r="612" spans="2:35" ht="9.9" customHeight="1" x14ac:dyDescent="0.25">
      <c r="Y612" t="s">
        <v>81</v>
      </c>
      <c r="Z612" s="65"/>
      <c r="AA612" s="65"/>
      <c r="AB612" s="65"/>
      <c r="AC612" s="14">
        <v>601</v>
      </c>
      <c r="AD612" s="169">
        <v>9999</v>
      </c>
    </row>
    <row r="613" spans="2:35" ht="18" customHeight="1" x14ac:dyDescent="0.25"/>
    <row r="614" spans="2:35" ht="27" customHeight="1" x14ac:dyDescent="0.25"/>
    <row r="615" spans="2:35" ht="11.7" customHeight="1" x14ac:dyDescent="0.25"/>
    <row r="616" spans="2:35" ht="11.7" customHeight="1" x14ac:dyDescent="0.25"/>
    <row r="617" spans="2:35" ht="11.7" customHeight="1" x14ac:dyDescent="0.25"/>
    <row r="618" spans="2:35" ht="11.7" customHeight="1" x14ac:dyDescent="0.25"/>
    <row r="619" spans="2:35" ht="11.7" customHeight="1" x14ac:dyDescent="0.25"/>
    <row r="620" spans="2:35" ht="11.7" customHeight="1" x14ac:dyDescent="0.25"/>
    <row r="621" spans="2:35" ht="11.7" customHeight="1" x14ac:dyDescent="0.25"/>
    <row r="622" spans="2:35" ht="11.7" customHeight="1" x14ac:dyDescent="0.25"/>
    <row r="623" spans="2:35" ht="11.7" customHeight="1" x14ac:dyDescent="0.25"/>
    <row r="624" spans="2:35" ht="11.7" customHeight="1" x14ac:dyDescent="0.25"/>
    <row r="625" ht="11.7" customHeight="1" x14ac:dyDescent="0.25"/>
    <row r="626" ht="11.7" customHeight="1" x14ac:dyDescent="0.25"/>
    <row r="627" ht="11.7" customHeight="1" x14ac:dyDescent="0.25"/>
    <row r="628" ht="11.7" customHeight="1" x14ac:dyDescent="0.25"/>
    <row r="629" ht="11.7" customHeight="1" x14ac:dyDescent="0.25"/>
    <row r="630" ht="11.7" customHeight="1" x14ac:dyDescent="0.25"/>
    <row r="631" ht="11.7" customHeight="1" x14ac:dyDescent="0.25"/>
    <row r="632" ht="11.7" customHeight="1" x14ac:dyDescent="0.25"/>
    <row r="633" ht="11.7" customHeight="1" x14ac:dyDescent="0.25"/>
    <row r="634" ht="11.7" customHeight="1" x14ac:dyDescent="0.25"/>
    <row r="635" ht="11.7" customHeight="1" x14ac:dyDescent="0.25"/>
    <row r="636" ht="11.7" customHeight="1" x14ac:dyDescent="0.25"/>
    <row r="637" ht="11.7" customHeight="1" x14ac:dyDescent="0.25"/>
    <row r="638" ht="11.7" customHeight="1" x14ac:dyDescent="0.25"/>
    <row r="639" ht="11.7" customHeight="1" x14ac:dyDescent="0.25"/>
    <row r="640" ht="11.7" customHeight="1" x14ac:dyDescent="0.25"/>
    <row r="641" ht="11.7" customHeight="1" x14ac:dyDescent="0.25"/>
    <row r="642" ht="11.7" customHeight="1" x14ac:dyDescent="0.25"/>
    <row r="643" ht="11.7" customHeight="1" x14ac:dyDescent="0.25"/>
    <row r="644" ht="11.7" customHeight="1" x14ac:dyDescent="0.25"/>
  </sheetData>
  <sheetProtection password="E9A2" sheet="1" formatCells="0"/>
  <protectedRanges>
    <protectedRange sqref="P12:P611 K12:M611 G12:G611" name="Editable Columns" securityDescriptor="O:WDG:WDD:(A;;CC;;;WD)"/>
  </protectedRanges>
  <dataConsolidate/>
  <mergeCells count="13">
    <mergeCell ref="Z8:Z11"/>
    <mergeCell ref="AA8:AA11"/>
    <mergeCell ref="AQ8:AQ11"/>
    <mergeCell ref="AB8:AB11"/>
    <mergeCell ref="AP8:AP11"/>
    <mergeCell ref="AO8:AO11"/>
    <mergeCell ref="AN8:AN11"/>
    <mergeCell ref="AH8:AH11"/>
    <mergeCell ref="AI8:AI11"/>
    <mergeCell ref="AJ8:AJ11"/>
    <mergeCell ref="AK8:AK11"/>
    <mergeCell ref="AL8:AL11"/>
    <mergeCell ref="AM8:AM11"/>
  </mergeCells>
  <phoneticPr fontId="0" type="noConversion"/>
  <conditionalFormatting sqref="AL8 AL12:AL61">
    <cfRule type="cellIs" dxfId="5" priority="1" stopIfTrue="1" operator="lessThan">
      <formula>0</formula>
    </cfRule>
  </conditionalFormatting>
  <dataValidations count="20">
    <dataValidation allowBlank="1" showInputMessage="1" showErrorMessage="1" promptTitle="Redemption Charges" prompt="This is how much it will cost to either pay off the mortgage or remortgage away from this product at the end of this month. This is a combination of Inputs 14 to 16_x000a_" sqref="X8" xr:uid="{00000000-0002-0000-0400-000000000000}"/>
    <dataValidation allowBlank="1" showInputMessage="1" showErrorMessage="1" promptTitle="Interest Rate" prompt="This is the interest rate applied each month. This will automatically change after the introductory period if an introductory rate/time was specified on the Mortgage Info page. These cells can be edited manually for variable rate loans if required." sqref="G8" xr:uid="{00000000-0002-0000-0400-000001000000}"/>
    <dataValidation allowBlank="1" showInputMessage="1" showErrorMessage="1" promptTitle="Min Monthly Repayment" prompt="This is the minimum payment needed to pay the loan off full in the specified time. This will reduce following an overpayment / offset, and will increase each month with an Interest Only mortgage. If Interest Only, this column is for information only." sqref="H8" xr:uid="{00000000-0002-0000-0400-000002000000}"/>
    <dataValidation allowBlank="1" showInputMessage="1" showErrorMessage="1" promptTitle="Min Monthly Interest Only" prompt="This is the minimum payment needed to pay the interest accrued each month. This will reduce following an overpayment / offset payment." sqref="I8" xr:uid="{00000000-0002-0000-0400-000003000000}"/>
    <dataValidation allowBlank="1" showInputMessage="1" showErrorMessage="1" promptTitle="End of Year" prompt="This column shows the end of each payment year (ie every 12 payments from the start month)" sqref="D8" xr:uid="{00000000-0002-0000-0400-000004000000}"/>
    <dataValidation allowBlank="1" showInputMessage="1" showErrorMessage="1" promptTitle="Start Balance" prompt="This is the amount of capital owed on the mortgage at the start of each month." sqref="J8" xr:uid="{00000000-0002-0000-0400-000005000000}"/>
    <dataValidation allowBlank="1" showInputMessage="1" showErrorMessage="1" promptTitle="Basic Montly Payment" prompt="If &quot;Manual&quot; is selected for Input 10, the first payment is the figure manually entered into Input 11, and subsequent entries will be the same unless manually edited in this column. If Input 10 is &quot;Calculated&quot; then these figures are generated automatically" sqref="L8" xr:uid="{00000000-0002-0000-0400-000006000000}"/>
    <dataValidation allowBlank="1" showInputMessage="1" showErrorMessage="1" promptTitle="Monthly Overpayment" prompt="Equals the regular overpayment added into Input 17, or can be added manually each month if overpayments vary from month to month." sqref="M8" xr:uid="{00000000-0002-0000-0400-000007000000}"/>
    <dataValidation allowBlank="1" showInputMessage="1" showErrorMessage="1" promptTitle="Total Monthly Payment" prompt="This is the sum of the Basic Monthly Payment and the Monthly Overpayment" sqref="N8" xr:uid="{00000000-0002-0000-0400-000008000000}"/>
    <dataValidation allowBlank="1" showInputMessage="1" showErrorMessage="1" promptTitle="Cumulative Overpayment" prompt="This is the sum of all overpayments to date" sqref="O8" xr:uid="{00000000-0002-0000-0400-000009000000}"/>
    <dataValidation allowBlank="1" showInputMessage="1" showErrorMessage="1" promptTitle="Monthly Offset Savings" prompt="Equals the regular offset added into Input 21, or can be added manually each month if offset amounts vary from month to month. If you withdraw from your offset savings account, indicate this with a negative number." sqref="P8" xr:uid="{00000000-0002-0000-0400-00000A000000}"/>
    <dataValidation allowBlank="1" showInputMessage="1" showErrorMessage="1" promptTitle="Cumulative Offset Savings" prompt="This is the amount currently held in the offset savings pot" sqref="Q8" xr:uid="{00000000-0002-0000-0400-00000B000000}"/>
    <dataValidation allowBlank="1" showInputMessage="1" showErrorMessage="1" promptTitle="Monthly Capital Paid Off" prompt="This is the amount of capital paid off as part of the monthly payment. This amount is subtracted from this month's &quot;Start Balance&quot; to calculate the following month's start balance." sqref="R8" xr:uid="{00000000-0002-0000-0400-00000C000000}"/>
    <dataValidation allowBlank="1" showInputMessage="1" showErrorMessage="1" promptTitle="Monthly Interest Paid" prompt="This is the amount of interest paid as part of the monthly payment" sqref="S8" xr:uid="{00000000-0002-0000-0400-00000D000000}"/>
    <dataValidation allowBlank="1" showInputMessage="1" showErrorMessage="1" promptTitle="Cumulative Capital Paid Off" prompt="This is the sum of all capital repayments to date" sqref="T8" xr:uid="{00000000-0002-0000-0400-00000E000000}"/>
    <dataValidation allowBlank="1" showInputMessage="1" showErrorMessage="1" promptTitle="Cumulative Interest Paid" prompt="This is the sum of all interest payments to date" sqref="U8" xr:uid="{00000000-0002-0000-0400-00000F000000}"/>
    <dataValidation allowBlank="1" showInputMessage="1" showErrorMessage="1" promptTitle="End Balance" prompt="This is the amount of capital owed at the end of the month following the monthly payment." sqref="Y8" xr:uid="{00000000-0002-0000-0400-000010000000}"/>
    <dataValidation allowBlank="1" showInputMessage="1" showErrorMessage="1" promptTitle="Additional Borrowing" prompt="If you take out addional borrowing you can add it in this column. Note this will only calculate additional borrowing at the same rate as the main loan. If your additional borrowing is at a different rate you will need to use a seperate spreadsheet." sqref="K8" xr:uid="{00000000-0002-0000-0400-000011000000}"/>
    <dataValidation allowBlank="1" showInputMessage="1" showErrorMessage="1" promptTitle="Comparison against Savings" prompt="This is the amount saved each month compared to putting the offset/overpayments in a savings account as specified with Inputs 22 and 23. If a negative number, the money is better off in savings." sqref="V8" xr:uid="{00000000-0002-0000-0400-000012000000}"/>
    <dataValidation allowBlank="1" showInputMessage="1" showErrorMessage="1" promptTitle="Cumulative Comparison" prompt="This is the cumulative amount of interest saved by overpaying/offset compared to putting  in the specified savings account. If a negative number, the money is better off in savings. This comparison is blank when the offset starts to repay the mortgage." sqref="W8" xr:uid="{00000000-0002-0000-0400-000013000000}"/>
  </dataValidations>
  <printOptions horizontalCentered="1"/>
  <pageMargins left="0.65" right="0.65" top="0.65" bottom="0.65" header="0.5" footer="0.5"/>
  <pageSetup scale="85"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AH1"/>
  <sheetViews>
    <sheetView showRowColHeaders="0" zoomScale="85" zoomScaleNormal="85" workbookViewId="0"/>
  </sheetViews>
  <sheetFormatPr defaultRowHeight="13.2" x14ac:dyDescent="0.25"/>
  <cols>
    <col min="1" max="1" width="9.109375" style="82" customWidth="1"/>
    <col min="2" max="34" width="9.109375" style="66" customWidth="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G125"/>
  <sheetViews>
    <sheetView workbookViewId="0">
      <selection activeCell="D7" sqref="D7"/>
    </sheetView>
  </sheetViews>
  <sheetFormatPr defaultRowHeight="13.2" x14ac:dyDescent="0.25"/>
  <cols>
    <col min="6" max="6" width="12.44140625" customWidth="1"/>
  </cols>
  <sheetData>
    <row r="1" spans="1:7" x14ac:dyDescent="0.25">
      <c r="A1" t="s">
        <v>20</v>
      </c>
      <c r="B1" t="b">
        <v>0</v>
      </c>
      <c r="D1" s="71" t="s">
        <v>90</v>
      </c>
    </row>
    <row r="2" spans="1:7" x14ac:dyDescent="0.25">
      <c r="A2" t="s">
        <v>21</v>
      </c>
      <c r="B2" t="b">
        <v>0</v>
      </c>
    </row>
    <row r="3" spans="1:7" x14ac:dyDescent="0.25">
      <c r="A3" t="s">
        <v>22</v>
      </c>
      <c r="B3" t="s">
        <v>24</v>
      </c>
    </row>
    <row r="4" spans="1:7" x14ac:dyDescent="0.25">
      <c r="A4" t="s">
        <v>23</v>
      </c>
      <c r="B4">
        <v>1</v>
      </c>
    </row>
    <row r="5" spans="1:7" ht="13.8" thickBot="1" x14ac:dyDescent="0.3"/>
    <row r="6" spans="1:7" ht="13.8" thickTop="1" x14ac:dyDescent="0.25">
      <c r="B6" s="6" t="s">
        <v>2</v>
      </c>
      <c r="C6" s="7"/>
      <c r="D6" s="7"/>
      <c r="E6" s="7"/>
      <c r="F6" s="30"/>
      <c r="G6" s="34">
        <v>1</v>
      </c>
    </row>
    <row r="7" spans="1:7" x14ac:dyDescent="0.25">
      <c r="B7" s="8"/>
      <c r="C7" s="9"/>
      <c r="D7" s="72" t="s">
        <v>90</v>
      </c>
      <c r="E7" s="9"/>
      <c r="F7" s="31"/>
      <c r="G7" s="35">
        <v>2</v>
      </c>
    </row>
    <row r="8" spans="1:7" x14ac:dyDescent="0.25">
      <c r="B8" s="8">
        <v>1</v>
      </c>
      <c r="C8" s="9" t="s">
        <v>3</v>
      </c>
      <c r="D8" s="9">
        <f>IF(ISNA(MATCH(PROPER(LEFT('Mortgage 1 Info Calcs'!F11,3)),F8:F19,0)),1,MATCH(PROPER(LEFT('Mortgage 1 Info Calcs'!F11,3)),F8:F19,0))</f>
        <v>11</v>
      </c>
      <c r="E8" s="9">
        <v>31</v>
      </c>
      <c r="F8" s="31" t="s">
        <v>3</v>
      </c>
      <c r="G8" s="35">
        <v>3</v>
      </c>
    </row>
    <row r="9" spans="1:7" x14ac:dyDescent="0.25">
      <c r="B9" s="8">
        <v>2</v>
      </c>
      <c r="C9" s="9" t="s">
        <v>4</v>
      </c>
      <c r="D9" s="9">
        <f t="shared" ref="D9:D19" si="0">IF(D8=12,1,D8+1)</f>
        <v>12</v>
      </c>
      <c r="E9" s="9">
        <v>28</v>
      </c>
      <c r="F9" s="31" t="s">
        <v>4</v>
      </c>
      <c r="G9" s="35">
        <v>4</v>
      </c>
    </row>
    <row r="10" spans="1:7" x14ac:dyDescent="0.25">
      <c r="B10" s="8">
        <v>3</v>
      </c>
      <c r="C10" s="9" t="s">
        <v>5</v>
      </c>
      <c r="D10" s="9">
        <f t="shared" si="0"/>
        <v>1</v>
      </c>
      <c r="E10" s="9">
        <v>31</v>
      </c>
      <c r="F10" s="31" t="s">
        <v>5</v>
      </c>
      <c r="G10" s="35">
        <v>5</v>
      </c>
    </row>
    <row r="11" spans="1:7" x14ac:dyDescent="0.25">
      <c r="B11" s="8">
        <v>4</v>
      </c>
      <c r="C11" s="9" t="s">
        <v>6</v>
      </c>
      <c r="D11" s="9">
        <f t="shared" si="0"/>
        <v>2</v>
      </c>
      <c r="E11" s="9">
        <v>30</v>
      </c>
      <c r="F11" s="31" t="s">
        <v>6</v>
      </c>
      <c r="G11" s="35">
        <v>6</v>
      </c>
    </row>
    <row r="12" spans="1:7" x14ac:dyDescent="0.25">
      <c r="B12" s="8">
        <v>5</v>
      </c>
      <c r="C12" s="9" t="s">
        <v>7</v>
      </c>
      <c r="D12" s="9">
        <f t="shared" si="0"/>
        <v>3</v>
      </c>
      <c r="E12" s="9">
        <v>31</v>
      </c>
      <c r="F12" s="31" t="s">
        <v>7</v>
      </c>
      <c r="G12" s="35">
        <v>7</v>
      </c>
    </row>
    <row r="13" spans="1:7" x14ac:dyDescent="0.25">
      <c r="B13" s="8">
        <v>6</v>
      </c>
      <c r="C13" s="9" t="s">
        <v>8</v>
      </c>
      <c r="D13" s="9">
        <f t="shared" si="0"/>
        <v>4</v>
      </c>
      <c r="E13" s="9">
        <v>30</v>
      </c>
      <c r="F13" s="31" t="s">
        <v>8</v>
      </c>
      <c r="G13" s="35">
        <v>8</v>
      </c>
    </row>
    <row r="14" spans="1:7" x14ac:dyDescent="0.25">
      <c r="B14" s="8">
        <v>7</v>
      </c>
      <c r="C14" s="9" t="s">
        <v>9</v>
      </c>
      <c r="D14" s="9">
        <f t="shared" si="0"/>
        <v>5</v>
      </c>
      <c r="E14" s="9">
        <v>31</v>
      </c>
      <c r="F14" s="31" t="s">
        <v>9</v>
      </c>
      <c r="G14" s="35">
        <v>9</v>
      </c>
    </row>
    <row r="15" spans="1:7" x14ac:dyDescent="0.25">
      <c r="B15" s="8">
        <v>8</v>
      </c>
      <c r="C15" s="9" t="s">
        <v>10</v>
      </c>
      <c r="D15" s="9">
        <f t="shared" si="0"/>
        <v>6</v>
      </c>
      <c r="E15" s="9">
        <v>31</v>
      </c>
      <c r="F15" s="31" t="s">
        <v>10</v>
      </c>
      <c r="G15" s="35">
        <v>10</v>
      </c>
    </row>
    <row r="16" spans="1:7" x14ac:dyDescent="0.25">
      <c r="B16" s="8">
        <v>9</v>
      </c>
      <c r="C16" s="9" t="s">
        <v>11</v>
      </c>
      <c r="D16" s="9">
        <f t="shared" si="0"/>
        <v>7</v>
      </c>
      <c r="E16" s="9">
        <v>30</v>
      </c>
      <c r="F16" s="31" t="s">
        <v>11</v>
      </c>
      <c r="G16" s="35">
        <v>11</v>
      </c>
    </row>
    <row r="17" spans="2:7" x14ac:dyDescent="0.25">
      <c r="B17" s="8">
        <v>10</v>
      </c>
      <c r="C17" s="9" t="s">
        <v>12</v>
      </c>
      <c r="D17" s="9">
        <f t="shared" si="0"/>
        <v>8</v>
      </c>
      <c r="E17" s="9">
        <v>31</v>
      </c>
      <c r="F17" s="31" t="s">
        <v>12</v>
      </c>
      <c r="G17" s="35">
        <v>12</v>
      </c>
    </row>
    <row r="18" spans="2:7" x14ac:dyDescent="0.25">
      <c r="B18" s="8">
        <v>11</v>
      </c>
      <c r="C18" s="9" t="s">
        <v>13</v>
      </c>
      <c r="D18" s="9">
        <f t="shared" si="0"/>
        <v>9</v>
      </c>
      <c r="E18" s="9">
        <v>30</v>
      </c>
      <c r="F18" s="31" t="s">
        <v>13</v>
      </c>
      <c r="G18" s="35">
        <v>13</v>
      </c>
    </row>
    <row r="19" spans="2:7" x14ac:dyDescent="0.25">
      <c r="B19" s="8">
        <v>12</v>
      </c>
      <c r="C19" s="9" t="s">
        <v>14</v>
      </c>
      <c r="D19" s="9">
        <f t="shared" si="0"/>
        <v>10</v>
      </c>
      <c r="E19" s="9">
        <v>31</v>
      </c>
      <c r="F19" s="31" t="s">
        <v>14</v>
      </c>
      <c r="G19" s="35">
        <v>14</v>
      </c>
    </row>
    <row r="20" spans="2:7" x14ac:dyDescent="0.25">
      <c r="B20" s="8"/>
      <c r="C20" s="9"/>
      <c r="D20" s="9"/>
      <c r="E20" s="9"/>
      <c r="F20" s="31"/>
      <c r="G20" s="35">
        <v>15</v>
      </c>
    </row>
    <row r="21" spans="2:7" x14ac:dyDescent="0.25">
      <c r="B21" s="10">
        <f>IF('Mortgage 1 Monthly Calcs'!F12="Jan",24,MATCH("Jan",'Mortgage 1 Monthly Calcs'!F12:F23,0)+11)</f>
        <v>14</v>
      </c>
      <c r="C21" s="9">
        <f>F24-B21</f>
        <v>286</v>
      </c>
      <c r="D21" s="9"/>
      <c r="E21" s="9"/>
      <c r="F21" s="31"/>
      <c r="G21" s="35">
        <v>16</v>
      </c>
    </row>
    <row r="22" spans="2:7" x14ac:dyDescent="0.25">
      <c r="B22" s="8">
        <f t="shared" ref="B22:B50" si="1">MIN(F$24,B21+12)</f>
        <v>26</v>
      </c>
      <c r="C22" s="9">
        <f>F24-B22</f>
        <v>274</v>
      </c>
      <c r="D22" s="9"/>
      <c r="E22" s="9"/>
      <c r="F22" s="31"/>
      <c r="G22" s="35">
        <v>17</v>
      </c>
    </row>
    <row r="23" spans="2:7" x14ac:dyDescent="0.25">
      <c r="B23" s="8">
        <f t="shared" si="1"/>
        <v>38</v>
      </c>
      <c r="C23" s="9">
        <f>F24-B23</f>
        <v>262</v>
      </c>
      <c r="D23" s="9"/>
      <c r="E23" s="9"/>
      <c r="F23" s="31"/>
      <c r="G23" s="35">
        <v>18</v>
      </c>
    </row>
    <row r="24" spans="2:7" x14ac:dyDescent="0.25">
      <c r="B24" s="8">
        <f t="shared" si="1"/>
        <v>50</v>
      </c>
      <c r="C24" s="9">
        <f>F24-B24</f>
        <v>250</v>
      </c>
      <c r="D24" s="9"/>
      <c r="E24" s="9" t="s">
        <v>15</v>
      </c>
      <c r="F24" s="31">
        <f>'Mortgage 1 Info Calcs'!F9*12</f>
        <v>300</v>
      </c>
      <c r="G24" s="35">
        <v>19</v>
      </c>
    </row>
    <row r="25" spans="2:7" x14ac:dyDescent="0.25">
      <c r="B25" s="8">
        <f t="shared" si="1"/>
        <v>62</v>
      </c>
      <c r="C25" s="9">
        <f>F24-B25</f>
        <v>238</v>
      </c>
      <c r="D25" s="9"/>
      <c r="E25" s="9" t="s">
        <v>16</v>
      </c>
      <c r="F25" s="32">
        <f>'Mortgage 1 Info Calcs'!F10</f>
        <v>2009</v>
      </c>
      <c r="G25" s="35">
        <v>20</v>
      </c>
    </row>
    <row r="26" spans="2:7" x14ac:dyDescent="0.25">
      <c r="B26" s="8">
        <f t="shared" si="1"/>
        <v>74</v>
      </c>
      <c r="C26" s="9">
        <f>F24-B26</f>
        <v>226</v>
      </c>
      <c r="D26" s="9"/>
      <c r="E26" s="9" t="s">
        <v>17</v>
      </c>
      <c r="F26" s="31">
        <f>F24/12</f>
        <v>25</v>
      </c>
      <c r="G26" s="35">
        <v>21</v>
      </c>
    </row>
    <row r="27" spans="2:7" x14ac:dyDescent="0.25">
      <c r="B27" s="8">
        <f t="shared" si="1"/>
        <v>86</v>
      </c>
      <c r="C27" s="9">
        <f>F24-B27</f>
        <v>214</v>
      </c>
      <c r="D27" s="9"/>
      <c r="E27" s="9" t="s">
        <v>18</v>
      </c>
      <c r="F27" s="32">
        <f>IF('Mortgage 1 Info Calcs'!F10,F26+F25-IF(PROPER(LEFT('Mortgage 1 Monthly Calcs'!F12,3))="Jan",1,0),"")</f>
        <v>2034</v>
      </c>
      <c r="G27" s="35">
        <v>22</v>
      </c>
    </row>
    <row r="28" spans="2:7" x14ac:dyDescent="0.25">
      <c r="B28" s="8">
        <f t="shared" si="1"/>
        <v>98</v>
      </c>
      <c r="C28" s="9">
        <f>F24-B28</f>
        <v>202</v>
      </c>
      <c r="D28" s="9"/>
      <c r="E28" s="9" t="s">
        <v>19</v>
      </c>
      <c r="F28" s="31">
        <f>D19</f>
        <v>10</v>
      </c>
      <c r="G28" s="35">
        <v>23</v>
      </c>
    </row>
    <row r="29" spans="2:7" x14ac:dyDescent="0.25">
      <c r="B29" s="8">
        <f t="shared" si="1"/>
        <v>110</v>
      </c>
      <c r="C29" s="9">
        <f>F24-B29</f>
        <v>190</v>
      </c>
      <c r="D29" s="9"/>
      <c r="E29" s="9"/>
      <c r="F29" s="31"/>
      <c r="G29" s="35">
        <v>24</v>
      </c>
    </row>
    <row r="30" spans="2:7" x14ac:dyDescent="0.25">
      <c r="B30" s="8">
        <f t="shared" si="1"/>
        <v>122</v>
      </c>
      <c r="C30" s="9">
        <f>F24-B30</f>
        <v>178</v>
      </c>
      <c r="D30" s="9"/>
      <c r="E30" s="9"/>
      <c r="F30" s="31"/>
      <c r="G30" s="35">
        <v>25</v>
      </c>
    </row>
    <row r="31" spans="2:7" x14ac:dyDescent="0.25">
      <c r="B31" s="8">
        <f t="shared" si="1"/>
        <v>134</v>
      </c>
      <c r="C31" s="9">
        <f>F24-B31</f>
        <v>166</v>
      </c>
      <c r="D31" s="9"/>
      <c r="E31" s="9" t="s">
        <v>52</v>
      </c>
      <c r="F31" s="42">
        <f>-(CUMIPMT('Mortgage 1 Info Calcs'!F6/12,'Mortgage 1 Info Calcs'!F9*12,'Mortgage 1 Info Calcs'!F4,1,'Mortgage 1 Info Calcs'!F7*12,0))-(CUMIPMT('Mortgage 1 Info Calcs'!F8/12,'Mortgage 1 Info Calcs'!F9*12,'Mortgage 1 Info Calcs'!F4,('Mortgage 1 Info Calcs'!F7*12)+1,'Mortgage 1 Info Calcs'!F9*12,0))</f>
        <v>93290.420445652577</v>
      </c>
      <c r="G31" s="35">
        <v>26</v>
      </c>
    </row>
    <row r="32" spans="2:7" x14ac:dyDescent="0.25">
      <c r="B32" s="8">
        <f t="shared" si="1"/>
        <v>146</v>
      </c>
      <c r="C32" s="9">
        <f>F24-B32</f>
        <v>154</v>
      </c>
      <c r="D32" s="9"/>
      <c r="E32" s="9" t="s">
        <v>53</v>
      </c>
      <c r="F32" s="43">
        <f>'Mortgage 1 Monthly Calcs'!I12*'Mortgage 1 Info Calcs'!F9*12</f>
        <v>150000</v>
      </c>
      <c r="G32" s="35">
        <v>27</v>
      </c>
    </row>
    <row r="33" spans="2:7" x14ac:dyDescent="0.25">
      <c r="B33" s="8">
        <f t="shared" si="1"/>
        <v>158</v>
      </c>
      <c r="C33" s="9">
        <f>F24-B33</f>
        <v>142</v>
      </c>
      <c r="D33" s="9"/>
      <c r="E33" s="9"/>
      <c r="F33" s="31"/>
      <c r="G33" s="35">
        <v>28</v>
      </c>
    </row>
    <row r="34" spans="2:7" x14ac:dyDescent="0.25">
      <c r="B34" s="8">
        <f t="shared" si="1"/>
        <v>170</v>
      </c>
      <c r="C34" s="9">
        <f>F24-B34</f>
        <v>130</v>
      </c>
      <c r="D34" s="9"/>
      <c r="E34" s="9"/>
      <c r="F34" s="31"/>
      <c r="G34" s="35">
        <v>29</v>
      </c>
    </row>
    <row r="35" spans="2:7" x14ac:dyDescent="0.25">
      <c r="B35" s="8">
        <f t="shared" si="1"/>
        <v>182</v>
      </c>
      <c r="C35" s="9">
        <f>F24-B35</f>
        <v>118</v>
      </c>
      <c r="D35" s="9"/>
      <c r="E35" s="9" t="s">
        <v>79</v>
      </c>
      <c r="F35" s="31"/>
      <c r="G35" s="35">
        <v>30</v>
      </c>
    </row>
    <row r="36" spans="2:7" x14ac:dyDescent="0.25">
      <c r="B36" s="8">
        <f t="shared" si="1"/>
        <v>194</v>
      </c>
      <c r="C36" s="9">
        <f>F24-B36</f>
        <v>106</v>
      </c>
      <c r="D36" s="9"/>
      <c r="E36" s="63">
        <f ca="1">'Mortgage 1 Info Calcs'!K8</f>
        <v>93290.420445652606</v>
      </c>
      <c r="F36" s="63">
        <f>'Mortgage 1 Info Calcs'!F4</f>
        <v>100000</v>
      </c>
      <c r="G36" s="35">
        <v>31</v>
      </c>
    </row>
    <row r="37" spans="2:7" x14ac:dyDescent="0.25">
      <c r="B37" s="8">
        <f t="shared" si="1"/>
        <v>206</v>
      </c>
      <c r="C37" s="9">
        <f>F24-B37</f>
        <v>94</v>
      </c>
      <c r="D37" s="9"/>
      <c r="E37" s="9"/>
      <c r="F37" s="31"/>
      <c r="G37" s="35">
        <v>32</v>
      </c>
    </row>
    <row r="38" spans="2:7" x14ac:dyDescent="0.25">
      <c r="B38" s="8">
        <f t="shared" si="1"/>
        <v>218</v>
      </c>
      <c r="C38" s="9">
        <f>F24-B38</f>
        <v>82</v>
      </c>
      <c r="D38" s="9"/>
      <c r="E38" s="9"/>
      <c r="F38" s="31"/>
      <c r="G38" s="35">
        <v>33</v>
      </c>
    </row>
    <row r="39" spans="2:7" x14ac:dyDescent="0.25">
      <c r="B39" s="8">
        <f t="shared" si="1"/>
        <v>230</v>
      </c>
      <c r="C39" s="9">
        <f>F24-B39</f>
        <v>70</v>
      </c>
      <c r="D39" s="9"/>
      <c r="E39" s="9"/>
      <c r="F39" s="31"/>
      <c r="G39" s="35">
        <v>34</v>
      </c>
    </row>
    <row r="40" spans="2:7" x14ac:dyDescent="0.25">
      <c r="B40" s="8">
        <f t="shared" si="1"/>
        <v>242</v>
      </c>
      <c r="C40" s="9">
        <f>F24-B40</f>
        <v>58</v>
      </c>
      <c r="D40" s="9"/>
      <c r="E40" s="9"/>
      <c r="F40" s="31"/>
      <c r="G40" s="35">
        <v>35</v>
      </c>
    </row>
    <row r="41" spans="2:7" x14ac:dyDescent="0.25">
      <c r="B41" s="8">
        <f t="shared" si="1"/>
        <v>254</v>
      </c>
      <c r="C41" s="9">
        <f>F24-B41</f>
        <v>46</v>
      </c>
      <c r="D41" s="9"/>
      <c r="E41" s="9"/>
      <c r="F41" s="31"/>
      <c r="G41" s="35">
        <v>36</v>
      </c>
    </row>
    <row r="42" spans="2:7" x14ac:dyDescent="0.25">
      <c r="B42" s="8">
        <f t="shared" si="1"/>
        <v>266</v>
      </c>
      <c r="C42" s="9">
        <f>F24-B42</f>
        <v>34</v>
      </c>
      <c r="D42" s="9"/>
      <c r="E42" s="9" t="s">
        <v>66</v>
      </c>
      <c r="F42" s="31"/>
      <c r="G42" s="35">
        <v>37</v>
      </c>
    </row>
    <row r="43" spans="2:7" x14ac:dyDescent="0.25">
      <c r="B43" s="8">
        <f t="shared" si="1"/>
        <v>278</v>
      </c>
      <c r="C43" s="9">
        <f>F24-B43</f>
        <v>22</v>
      </c>
      <c r="D43" s="9"/>
      <c r="E43" s="9">
        <f>IF('Mortgage 1 Info Calcs'!F12="Daily",365,12)</f>
        <v>12</v>
      </c>
      <c r="F43" s="31"/>
      <c r="G43" s="35">
        <v>38</v>
      </c>
    </row>
    <row r="44" spans="2:7" x14ac:dyDescent="0.25">
      <c r="B44" s="8">
        <f t="shared" si="1"/>
        <v>290</v>
      </c>
      <c r="C44" s="9">
        <f>F24-B44</f>
        <v>10</v>
      </c>
      <c r="D44" s="9"/>
      <c r="E44" s="9">
        <v>0</v>
      </c>
      <c r="F44" s="31"/>
      <c r="G44" s="35">
        <v>39</v>
      </c>
    </row>
    <row r="45" spans="2:7" x14ac:dyDescent="0.25">
      <c r="B45" s="8">
        <f t="shared" si="1"/>
        <v>300</v>
      </c>
      <c r="C45" s="9">
        <f>F24-B45</f>
        <v>0</v>
      </c>
      <c r="D45" s="9"/>
      <c r="E45" s="9"/>
      <c r="F45" s="31"/>
      <c r="G45" s="35">
        <v>40</v>
      </c>
    </row>
    <row r="46" spans="2:7" x14ac:dyDescent="0.25">
      <c r="B46" s="8">
        <f t="shared" si="1"/>
        <v>300</v>
      </c>
      <c r="C46" s="9">
        <f>F24-B46</f>
        <v>0</v>
      </c>
      <c r="D46" s="9"/>
      <c r="E46" s="9" t="s">
        <v>67</v>
      </c>
      <c r="F46" s="31"/>
      <c r="G46" s="35">
        <v>41</v>
      </c>
    </row>
    <row r="47" spans="2:7" x14ac:dyDescent="0.25">
      <c r="B47" s="8">
        <f t="shared" si="1"/>
        <v>300</v>
      </c>
      <c r="C47" s="9">
        <f>F24-B47</f>
        <v>0</v>
      </c>
      <c r="D47" s="9"/>
      <c r="E47" s="9">
        <v>1</v>
      </c>
      <c r="F47" s="31"/>
      <c r="G47" s="35">
        <v>42</v>
      </c>
    </row>
    <row r="48" spans="2:7" x14ac:dyDescent="0.25">
      <c r="B48" s="8">
        <f t="shared" si="1"/>
        <v>300</v>
      </c>
      <c r="C48" s="9">
        <f>F24-B48</f>
        <v>0</v>
      </c>
      <c r="D48" s="9"/>
      <c r="E48" s="9"/>
      <c r="F48" s="31"/>
      <c r="G48" s="35">
        <v>43</v>
      </c>
    </row>
    <row r="49" spans="2:7" x14ac:dyDescent="0.25">
      <c r="B49" s="8">
        <f t="shared" si="1"/>
        <v>300</v>
      </c>
      <c r="C49" s="9">
        <f>F24-B49</f>
        <v>0</v>
      </c>
      <c r="D49" s="9"/>
      <c r="E49" s="9"/>
      <c r="F49" s="31"/>
      <c r="G49" s="35">
        <v>44</v>
      </c>
    </row>
    <row r="50" spans="2:7" ht="13.8" thickBot="1" x14ac:dyDescent="0.3">
      <c r="B50" s="11">
        <f t="shared" si="1"/>
        <v>300</v>
      </c>
      <c r="C50" s="12">
        <f>F24-B50</f>
        <v>0</v>
      </c>
      <c r="D50" s="12"/>
      <c r="E50" s="12"/>
      <c r="F50" s="33"/>
      <c r="G50" s="35">
        <v>45</v>
      </c>
    </row>
    <row r="51" spans="2:7" ht="13.8" thickTop="1" x14ac:dyDescent="0.25">
      <c r="E51" t="s">
        <v>68</v>
      </c>
      <c r="G51" s="35">
        <v>46</v>
      </c>
    </row>
    <row r="52" spans="2:7" x14ac:dyDescent="0.25">
      <c r="E52" s="63">
        <v>2008</v>
      </c>
      <c r="F52">
        <v>29</v>
      </c>
      <c r="G52" s="35">
        <v>47</v>
      </c>
    </row>
    <row r="53" spans="2:7" x14ac:dyDescent="0.25">
      <c r="E53" s="63">
        <v>2012</v>
      </c>
      <c r="F53">
        <v>29</v>
      </c>
      <c r="G53" s="35">
        <v>48</v>
      </c>
    </row>
    <row r="54" spans="2:7" x14ac:dyDescent="0.25">
      <c r="E54" s="63">
        <v>2016</v>
      </c>
      <c r="F54">
        <v>29</v>
      </c>
      <c r="G54" s="35">
        <v>49</v>
      </c>
    </row>
    <row r="55" spans="2:7" ht="13.8" thickBot="1" x14ac:dyDescent="0.3">
      <c r="E55" s="63">
        <v>2020</v>
      </c>
      <c r="F55">
        <v>29</v>
      </c>
      <c r="G55" s="36">
        <v>50</v>
      </c>
    </row>
    <row r="56" spans="2:7" ht="13.8" thickTop="1" x14ac:dyDescent="0.25">
      <c r="E56" s="63">
        <v>2024</v>
      </c>
      <c r="F56">
        <v>29</v>
      </c>
    </row>
    <row r="57" spans="2:7" x14ac:dyDescent="0.25">
      <c r="E57" s="63">
        <v>2028</v>
      </c>
      <c r="F57">
        <v>29</v>
      </c>
    </row>
    <row r="58" spans="2:7" x14ac:dyDescent="0.25">
      <c r="E58" s="63">
        <v>2032</v>
      </c>
      <c r="F58">
        <v>29</v>
      </c>
    </row>
    <row r="59" spans="2:7" x14ac:dyDescent="0.25">
      <c r="E59" s="63">
        <v>2036</v>
      </c>
      <c r="F59">
        <v>29</v>
      </c>
    </row>
    <row r="60" spans="2:7" x14ac:dyDescent="0.25">
      <c r="E60" s="63">
        <v>2040</v>
      </c>
      <c r="F60">
        <v>29</v>
      </c>
    </row>
    <row r="61" spans="2:7" x14ac:dyDescent="0.25">
      <c r="E61" s="63">
        <v>2044</v>
      </c>
      <c r="F61">
        <v>29</v>
      </c>
    </row>
    <row r="62" spans="2:7" x14ac:dyDescent="0.25">
      <c r="E62" s="63">
        <v>2048</v>
      </c>
      <c r="F62">
        <v>29</v>
      </c>
    </row>
    <row r="63" spans="2:7" x14ac:dyDescent="0.25">
      <c r="E63" s="63">
        <v>2052</v>
      </c>
      <c r="F63">
        <v>29</v>
      </c>
    </row>
    <row r="64" spans="2:7" x14ac:dyDescent="0.25">
      <c r="E64" s="63">
        <v>2056</v>
      </c>
      <c r="F64">
        <v>29</v>
      </c>
    </row>
    <row r="65" spans="5:6" x14ac:dyDescent="0.25">
      <c r="E65" s="63">
        <v>2060</v>
      </c>
      <c r="F65">
        <v>29</v>
      </c>
    </row>
    <row r="66" spans="5:6" x14ac:dyDescent="0.25">
      <c r="E66" s="63">
        <v>2064</v>
      </c>
      <c r="F66">
        <v>29</v>
      </c>
    </row>
    <row r="67" spans="5:6" x14ac:dyDescent="0.25">
      <c r="E67" s="63">
        <v>2068</v>
      </c>
      <c r="F67">
        <v>29</v>
      </c>
    </row>
    <row r="68" spans="5:6" x14ac:dyDescent="0.25">
      <c r="E68" s="63">
        <v>2072</v>
      </c>
      <c r="F68">
        <v>29</v>
      </c>
    </row>
    <row r="69" spans="5:6" x14ac:dyDescent="0.25">
      <c r="E69" s="63">
        <v>2076</v>
      </c>
      <c r="F69">
        <v>29</v>
      </c>
    </row>
    <row r="70" spans="5:6" x14ac:dyDescent="0.25">
      <c r="E70" s="63">
        <v>2080</v>
      </c>
      <c r="F70">
        <v>29</v>
      </c>
    </row>
    <row r="71" spans="5:6" x14ac:dyDescent="0.25">
      <c r="E71" s="63">
        <v>2084</v>
      </c>
      <c r="F71">
        <v>29</v>
      </c>
    </row>
    <row r="72" spans="5:6" x14ac:dyDescent="0.25">
      <c r="E72" s="63">
        <v>2088</v>
      </c>
      <c r="F72">
        <v>29</v>
      </c>
    </row>
    <row r="73" spans="5:6" x14ac:dyDescent="0.25">
      <c r="E73" s="63">
        <v>2092</v>
      </c>
      <c r="F73">
        <v>29</v>
      </c>
    </row>
    <row r="74" spans="5:6" x14ac:dyDescent="0.25">
      <c r="E74" s="63">
        <v>2096</v>
      </c>
      <c r="F74">
        <v>29</v>
      </c>
    </row>
    <row r="75" spans="5:6" x14ac:dyDescent="0.25">
      <c r="E75" s="63">
        <v>2100</v>
      </c>
      <c r="F75">
        <v>29</v>
      </c>
    </row>
    <row r="76" spans="5:6" x14ac:dyDescent="0.25">
      <c r="E76" s="63">
        <v>2104</v>
      </c>
      <c r="F76">
        <v>29</v>
      </c>
    </row>
    <row r="77" spans="5:6" x14ac:dyDescent="0.25">
      <c r="E77" s="63">
        <v>2108</v>
      </c>
      <c r="F77">
        <v>29</v>
      </c>
    </row>
    <row r="78" spans="5:6" x14ac:dyDescent="0.25">
      <c r="E78" s="63">
        <v>2112</v>
      </c>
      <c r="F78">
        <v>29</v>
      </c>
    </row>
    <row r="79" spans="5:6" x14ac:dyDescent="0.25">
      <c r="E79" s="63">
        <v>2116</v>
      </c>
      <c r="F79">
        <v>29</v>
      </c>
    </row>
    <row r="80" spans="5:6" x14ac:dyDescent="0.25">
      <c r="E80" s="63">
        <v>2120</v>
      </c>
      <c r="F80">
        <v>29</v>
      </c>
    </row>
    <row r="81" spans="5:6" x14ac:dyDescent="0.25">
      <c r="E81" s="63">
        <v>2124</v>
      </c>
      <c r="F81">
        <v>29</v>
      </c>
    </row>
    <row r="82" spans="5:6" x14ac:dyDescent="0.25">
      <c r="E82" s="63">
        <v>2128</v>
      </c>
      <c r="F82">
        <v>29</v>
      </c>
    </row>
    <row r="83" spans="5:6" x14ac:dyDescent="0.25">
      <c r="E83" s="63">
        <v>2132</v>
      </c>
      <c r="F83">
        <v>29</v>
      </c>
    </row>
    <row r="84" spans="5:6" x14ac:dyDescent="0.25">
      <c r="E84" s="63">
        <v>2136</v>
      </c>
      <c r="F84">
        <v>29</v>
      </c>
    </row>
    <row r="85" spans="5:6" x14ac:dyDescent="0.25">
      <c r="E85" s="63">
        <v>2140</v>
      </c>
      <c r="F85">
        <v>29</v>
      </c>
    </row>
    <row r="86" spans="5:6" x14ac:dyDescent="0.25">
      <c r="E86" s="63">
        <v>2144</v>
      </c>
      <c r="F86">
        <v>29</v>
      </c>
    </row>
    <row r="87" spans="5:6" x14ac:dyDescent="0.25">
      <c r="E87" s="63">
        <v>2148</v>
      </c>
      <c r="F87">
        <v>29</v>
      </c>
    </row>
    <row r="88" spans="5:6" x14ac:dyDescent="0.25">
      <c r="E88" s="63">
        <v>2152</v>
      </c>
      <c r="F88">
        <v>29</v>
      </c>
    </row>
    <row r="89" spans="5:6" x14ac:dyDescent="0.25">
      <c r="E89" s="63">
        <v>2156</v>
      </c>
      <c r="F89">
        <v>29</v>
      </c>
    </row>
    <row r="90" spans="5:6" x14ac:dyDescent="0.25">
      <c r="E90" s="63">
        <v>2160</v>
      </c>
      <c r="F90">
        <v>29</v>
      </c>
    </row>
    <row r="91" spans="5:6" x14ac:dyDescent="0.25">
      <c r="E91" s="63">
        <v>2164</v>
      </c>
      <c r="F91">
        <v>29</v>
      </c>
    </row>
    <row r="92" spans="5:6" x14ac:dyDescent="0.25">
      <c r="E92" s="63">
        <v>2168</v>
      </c>
      <c r="F92">
        <v>29</v>
      </c>
    </row>
    <row r="93" spans="5:6" x14ac:dyDescent="0.25">
      <c r="E93" s="63">
        <v>2172</v>
      </c>
      <c r="F93">
        <v>29</v>
      </c>
    </row>
    <row r="94" spans="5:6" x14ac:dyDescent="0.25">
      <c r="E94" s="63">
        <v>2176</v>
      </c>
      <c r="F94">
        <v>29</v>
      </c>
    </row>
    <row r="95" spans="5:6" x14ac:dyDescent="0.25">
      <c r="E95" s="63">
        <v>2180</v>
      </c>
      <c r="F95">
        <v>29</v>
      </c>
    </row>
    <row r="96" spans="5:6" x14ac:dyDescent="0.25">
      <c r="E96" s="63">
        <v>2184</v>
      </c>
      <c r="F96">
        <v>29</v>
      </c>
    </row>
    <row r="97" spans="5:6" x14ac:dyDescent="0.25">
      <c r="E97" s="63">
        <v>2188</v>
      </c>
      <c r="F97">
        <v>29</v>
      </c>
    </row>
    <row r="98" spans="5:6" x14ac:dyDescent="0.25">
      <c r="E98" s="63">
        <v>2192</v>
      </c>
      <c r="F98">
        <v>29</v>
      </c>
    </row>
    <row r="99" spans="5:6" x14ac:dyDescent="0.25">
      <c r="E99" s="63">
        <v>2196</v>
      </c>
      <c r="F99">
        <v>29</v>
      </c>
    </row>
    <row r="100" spans="5:6" x14ac:dyDescent="0.25">
      <c r="E100" s="63">
        <v>2200</v>
      </c>
      <c r="F100">
        <v>29</v>
      </c>
    </row>
    <row r="101" spans="5:6" x14ac:dyDescent="0.25">
      <c r="E101" s="63">
        <v>2204</v>
      </c>
      <c r="F101">
        <v>29</v>
      </c>
    </row>
    <row r="102" spans="5:6" x14ac:dyDescent="0.25">
      <c r="E102" s="63">
        <v>2208</v>
      </c>
      <c r="F102">
        <v>29</v>
      </c>
    </row>
    <row r="103" spans="5:6" x14ac:dyDescent="0.25">
      <c r="E103" s="63">
        <v>2212</v>
      </c>
      <c r="F103">
        <v>29</v>
      </c>
    </row>
    <row r="104" spans="5:6" x14ac:dyDescent="0.25">
      <c r="E104" s="63">
        <v>2216</v>
      </c>
      <c r="F104">
        <v>29</v>
      </c>
    </row>
    <row r="105" spans="5:6" x14ac:dyDescent="0.25">
      <c r="E105" s="63">
        <v>2220</v>
      </c>
      <c r="F105">
        <v>29</v>
      </c>
    </row>
    <row r="106" spans="5:6" x14ac:dyDescent="0.25">
      <c r="E106" s="63">
        <v>2224</v>
      </c>
      <c r="F106">
        <v>29</v>
      </c>
    </row>
    <row r="107" spans="5:6" x14ac:dyDescent="0.25">
      <c r="E107" s="63">
        <v>2228</v>
      </c>
      <c r="F107">
        <v>29</v>
      </c>
    </row>
    <row r="108" spans="5:6" x14ac:dyDescent="0.25">
      <c r="E108" s="63">
        <v>2232</v>
      </c>
      <c r="F108">
        <v>29</v>
      </c>
    </row>
    <row r="109" spans="5:6" x14ac:dyDescent="0.25">
      <c r="E109" s="63">
        <v>2236</v>
      </c>
      <c r="F109">
        <v>29</v>
      </c>
    </row>
    <row r="110" spans="5:6" x14ac:dyDescent="0.25">
      <c r="E110" s="63">
        <v>2240</v>
      </c>
      <c r="F110">
        <v>29</v>
      </c>
    </row>
    <row r="111" spans="5:6" x14ac:dyDescent="0.25">
      <c r="E111" s="63">
        <v>2244</v>
      </c>
      <c r="F111">
        <v>29</v>
      </c>
    </row>
    <row r="112" spans="5:6" x14ac:dyDescent="0.25">
      <c r="E112" s="63">
        <v>2248</v>
      </c>
      <c r="F112">
        <v>29</v>
      </c>
    </row>
    <row r="113" spans="5:6" x14ac:dyDescent="0.25">
      <c r="E113" s="63">
        <v>2252</v>
      </c>
      <c r="F113">
        <v>29</v>
      </c>
    </row>
    <row r="114" spans="5:6" x14ac:dyDescent="0.25">
      <c r="E114" s="63">
        <v>2256</v>
      </c>
      <c r="F114">
        <v>29</v>
      </c>
    </row>
    <row r="115" spans="5:6" x14ac:dyDescent="0.25">
      <c r="E115" s="63">
        <v>2260</v>
      </c>
      <c r="F115">
        <v>29</v>
      </c>
    </row>
    <row r="116" spans="5:6" x14ac:dyDescent="0.25">
      <c r="E116" s="63">
        <v>2264</v>
      </c>
      <c r="F116">
        <v>29</v>
      </c>
    </row>
    <row r="117" spans="5:6" x14ac:dyDescent="0.25">
      <c r="E117" s="63">
        <v>2268</v>
      </c>
      <c r="F117">
        <v>29</v>
      </c>
    </row>
    <row r="118" spans="5:6" x14ac:dyDescent="0.25">
      <c r="E118" s="63">
        <v>2272</v>
      </c>
      <c r="F118">
        <v>29</v>
      </c>
    </row>
    <row r="119" spans="5:6" x14ac:dyDescent="0.25">
      <c r="E119" s="63">
        <v>2276</v>
      </c>
      <c r="F119">
        <v>29</v>
      </c>
    </row>
    <row r="120" spans="5:6" x14ac:dyDescent="0.25">
      <c r="E120" s="63">
        <v>2280</v>
      </c>
      <c r="F120">
        <v>29</v>
      </c>
    </row>
    <row r="121" spans="5:6" x14ac:dyDescent="0.25">
      <c r="E121" s="63">
        <v>2284</v>
      </c>
      <c r="F121">
        <v>29</v>
      </c>
    </row>
    <row r="122" spans="5:6" x14ac:dyDescent="0.25">
      <c r="E122" s="63">
        <v>2288</v>
      </c>
      <c r="F122">
        <v>29</v>
      </c>
    </row>
    <row r="123" spans="5:6" x14ac:dyDescent="0.25">
      <c r="E123" s="63">
        <v>2292</v>
      </c>
      <c r="F123">
        <v>29</v>
      </c>
    </row>
    <row r="124" spans="5:6" x14ac:dyDescent="0.25">
      <c r="E124" s="63">
        <v>2296</v>
      </c>
      <c r="F124">
        <v>29</v>
      </c>
    </row>
    <row r="125" spans="5:6" x14ac:dyDescent="0.25">
      <c r="E125" s="63">
        <v>2300</v>
      </c>
      <c r="F125">
        <v>29</v>
      </c>
    </row>
  </sheetData>
  <sheetProtection password="E9A2" sheet="1" objects="1" scenarios="1"/>
  <phoneticPr fontId="0" type="noConversion"/>
  <conditionalFormatting sqref="C6:C55">
    <cfRule type="cellIs" dxfId="4" priority="1" stopIfTrue="1" operator="lessThan">
      <formula>0</formula>
    </cfRule>
  </conditionalFormatting>
  <pageMargins left="0.75" right="0.75" top="1" bottom="1" header="0.5" footer="0.5"/>
  <headerFooter alignWithMargins="0">
    <oddHeader>&amp;A</oddHead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2:U80"/>
  <sheetViews>
    <sheetView showGridLines="0" showRowColHeaders="0" zoomScaleNormal="100" workbookViewId="0"/>
  </sheetViews>
  <sheetFormatPr defaultRowHeight="13.2" x14ac:dyDescent="0.25"/>
  <cols>
    <col min="1" max="1" width="5.5546875" customWidth="1"/>
    <col min="2" max="2" width="3.44140625" customWidth="1"/>
    <col min="4" max="13" width="12.6640625" customWidth="1"/>
    <col min="14" max="14" width="13.44140625" customWidth="1"/>
    <col min="15" max="19" width="12.6640625" customWidth="1"/>
    <col min="20" max="20" width="12.88671875" customWidth="1"/>
    <col min="21" max="21" width="12.6640625" customWidth="1"/>
  </cols>
  <sheetData>
    <row r="2" spans="2:14" x14ac:dyDescent="0.25">
      <c r="B2" s="127" t="s">
        <v>27</v>
      </c>
      <c r="C2" s="127"/>
      <c r="D2" s="128"/>
      <c r="E2" s="129"/>
      <c r="F2" s="126" t="s">
        <v>115</v>
      </c>
      <c r="G2" s="136" t="s">
        <v>116</v>
      </c>
      <c r="I2" s="127" t="s">
        <v>28</v>
      </c>
      <c r="J2" s="128"/>
      <c r="K2" s="128"/>
      <c r="L2" s="137" t="s">
        <v>115</v>
      </c>
      <c r="M2" s="140" t="s">
        <v>116</v>
      </c>
      <c r="N2" s="139" t="s">
        <v>151</v>
      </c>
    </row>
    <row r="3" spans="2:14" x14ac:dyDescent="0.25">
      <c r="B3" s="78">
        <v>1</v>
      </c>
      <c r="C3" s="78" t="s">
        <v>41</v>
      </c>
      <c r="D3" s="79"/>
      <c r="E3" s="79"/>
      <c r="F3" s="24">
        <f>'Mortgage 1 Info Calcs'!F4</f>
        <v>100000</v>
      </c>
      <c r="G3" s="99">
        <f>'Mortgage 2 Info Calcs'!F4</f>
        <v>100000</v>
      </c>
      <c r="I3" s="78" t="s">
        <v>103</v>
      </c>
      <c r="J3" s="79"/>
      <c r="K3" s="79"/>
      <c r="L3" s="24">
        <f>'Mortgage 1 Info Calcs'!K4</f>
        <v>7731.6168178261032</v>
      </c>
      <c r="M3" s="155">
        <f>'Mortgage 2 Info Calcs'!K4</f>
        <v>7731.6168178261032</v>
      </c>
      <c r="N3" s="153" t="str">
        <f>IF(F$4=G$4,IF(L3=M3,"Either",IF(L3&lt;M3,"Mortgage 1","Mortgage 2")),"Can't Compare")</f>
        <v>Either</v>
      </c>
    </row>
    <row r="4" spans="2:14" x14ac:dyDescent="0.25">
      <c r="B4" s="78">
        <v>2</v>
      </c>
      <c r="C4" s="78" t="s">
        <v>51</v>
      </c>
      <c r="D4" s="79"/>
      <c r="E4" s="79"/>
      <c r="F4" s="24" t="str">
        <f>'Mortgage 1 Info Calcs'!F5</f>
        <v>Repayment</v>
      </c>
      <c r="G4" s="99" t="str">
        <f>'Mortgage 2 Info Calcs'!F5</f>
        <v>Repayment</v>
      </c>
      <c r="I4" s="78" t="s">
        <v>104</v>
      </c>
      <c r="J4" s="79"/>
      <c r="K4" s="79"/>
      <c r="L4" s="24">
        <f>'Mortgage 1 Info Calcs'!K5</f>
        <v>644.30140148550856</v>
      </c>
      <c r="M4" s="155">
        <f>'Mortgage 2 Info Calcs'!K5</f>
        <v>644.30140148550856</v>
      </c>
      <c r="N4" s="153" t="str">
        <f t="shared" ref="N4:N14" si="0">IF(F$4=G$4,IF(L4=M4,"Either",IF(L4&lt;M4,"Mortgage 1","Mortgage 2")),"Can't Compare")</f>
        <v>Either</v>
      </c>
    </row>
    <row r="5" spans="2:14" x14ac:dyDescent="0.25">
      <c r="B5" s="78">
        <v>3</v>
      </c>
      <c r="C5" s="78" t="s">
        <v>54</v>
      </c>
      <c r="D5" s="79"/>
      <c r="E5" s="79"/>
      <c r="F5" s="28">
        <f>'Mortgage 1 Info Calcs'!F6</f>
        <v>0.06</v>
      </c>
      <c r="G5" s="123">
        <f>'Mortgage 2 Info Calcs'!F6</f>
        <v>0.06</v>
      </c>
      <c r="I5" s="78" t="s">
        <v>71</v>
      </c>
      <c r="J5" s="79"/>
      <c r="K5" s="79"/>
      <c r="L5" s="24">
        <f ca="1">'Mortgage 1 Info Calcs'!K6</f>
        <v>3731.6168178261041</v>
      </c>
      <c r="M5" s="155">
        <f ca="1">'Mortgage 2 Info Calcs'!K6</f>
        <v>3731.6168178261009</v>
      </c>
      <c r="N5" s="153" t="str">
        <f t="shared" ca="1" si="0"/>
        <v>Either</v>
      </c>
    </row>
    <row r="6" spans="2:14" x14ac:dyDescent="0.25">
      <c r="B6" s="78">
        <v>4</v>
      </c>
      <c r="C6" s="78" t="s">
        <v>56</v>
      </c>
      <c r="D6" s="79"/>
      <c r="E6" s="79"/>
      <c r="F6" s="38">
        <f>'Mortgage 1 Info Calcs'!F7</f>
        <v>2</v>
      </c>
      <c r="G6" s="150">
        <f>'Mortgage 2 Info Calcs'!F7</f>
        <v>2</v>
      </c>
      <c r="I6" s="78" t="s">
        <v>105</v>
      </c>
      <c r="J6" s="79"/>
      <c r="K6" s="79"/>
      <c r="L6" s="24">
        <f>'Mortgage 1 Info Calcs'!K7</f>
        <v>495.96482327539479</v>
      </c>
      <c r="M6" s="155">
        <f>'Mortgage 2 Info Calcs'!K7</f>
        <v>495.96482327539479</v>
      </c>
      <c r="N6" s="153" t="str">
        <f t="shared" si="0"/>
        <v>Either</v>
      </c>
    </row>
    <row r="7" spans="2:14" x14ac:dyDescent="0.25">
      <c r="B7" s="78">
        <v>5</v>
      </c>
      <c r="C7" s="78" t="s">
        <v>55</v>
      </c>
      <c r="D7" s="79"/>
      <c r="E7" s="79"/>
      <c r="F7" s="28">
        <f>'Mortgage 1 Info Calcs'!F8</f>
        <v>0.06</v>
      </c>
      <c r="G7" s="123">
        <f>'Mortgage 2 Info Calcs'!F8</f>
        <v>0.06</v>
      </c>
      <c r="I7" s="78" t="s">
        <v>25</v>
      </c>
      <c r="J7" s="79"/>
      <c r="K7" s="79"/>
      <c r="L7" s="24">
        <f ca="1">'Mortgage 1 Info Calcs'!K8</f>
        <v>93290.420445652606</v>
      </c>
      <c r="M7" s="155">
        <f ca="1">'Mortgage 2 Info Calcs'!K8</f>
        <v>93290.420445652519</v>
      </c>
      <c r="N7" s="153" t="str">
        <f t="shared" ca="1" si="0"/>
        <v>Mortgage 2</v>
      </c>
    </row>
    <row r="8" spans="2:14" x14ac:dyDescent="0.25">
      <c r="B8" s="78">
        <v>6</v>
      </c>
      <c r="C8" s="78" t="s">
        <v>57</v>
      </c>
      <c r="D8" s="79"/>
      <c r="E8" s="79"/>
      <c r="F8" s="38">
        <f>'Mortgage 1 Info Calcs'!F9</f>
        <v>25</v>
      </c>
      <c r="G8" s="150">
        <f>'Mortgage 2 Info Calcs'!F9</f>
        <v>25</v>
      </c>
      <c r="I8" s="78" t="s">
        <v>149</v>
      </c>
      <c r="J8" s="79"/>
      <c r="K8" s="79"/>
      <c r="L8" s="24">
        <f ca="1">'Mortgage 1 Info Calcs'!K9</f>
        <v>0</v>
      </c>
      <c r="M8" s="155">
        <f ca="1">'Mortgage 2 Info Calcs'!K9</f>
        <v>0</v>
      </c>
      <c r="N8" s="153" t="str">
        <f ca="1">IF(F$4=G$4,IF(L8=M8,"Either",IF(L8&gt;M8,"Mortgage 1","Mortgage 2")),"Can't Compare")</f>
        <v>Either</v>
      </c>
    </row>
    <row r="9" spans="2:14" x14ac:dyDescent="0.25">
      <c r="B9" s="78">
        <v>7</v>
      </c>
      <c r="C9" s="78" t="s">
        <v>39</v>
      </c>
      <c r="D9" s="79"/>
      <c r="E9" s="79"/>
      <c r="F9" s="131">
        <f>'Mortgage 1 Info Calcs'!F10</f>
        <v>2009</v>
      </c>
      <c r="G9" s="151">
        <f>'Mortgage 2 Info Calcs'!F10</f>
        <v>2009</v>
      </c>
      <c r="I9" s="78" t="s">
        <v>26</v>
      </c>
      <c r="J9" s="79"/>
      <c r="K9" s="79"/>
      <c r="L9" s="24">
        <f ca="1">'Mortgage 1 Info Calcs'!K10</f>
        <v>193290.42044565338</v>
      </c>
      <c r="M9" s="155">
        <f ca="1">'Mortgage 2 Info Calcs'!K10</f>
        <v>193290.42044565425</v>
      </c>
      <c r="N9" s="153" t="str">
        <f t="shared" ca="1" si="0"/>
        <v>Mortgage 1</v>
      </c>
    </row>
    <row r="10" spans="2:14" x14ac:dyDescent="0.25">
      <c r="B10" s="78">
        <v>8</v>
      </c>
      <c r="C10" s="78" t="s">
        <v>40</v>
      </c>
      <c r="D10" s="79"/>
      <c r="E10" s="79"/>
      <c r="F10" s="131" t="str">
        <f>'Mortgage 1 Info Calcs'!F11</f>
        <v>Nov</v>
      </c>
      <c r="G10" s="99" t="str">
        <f>'Mortgage 2 Info Calcs'!F11</f>
        <v>Nov</v>
      </c>
      <c r="I10" s="78" t="s">
        <v>75</v>
      </c>
      <c r="J10" s="79"/>
      <c r="K10" s="79"/>
      <c r="L10" s="38">
        <f>'Mortgage 1 Info Calcs'!K11</f>
        <v>25</v>
      </c>
      <c r="M10" s="156">
        <f>'Mortgage 2 Info Calcs'!K11</f>
        <v>25</v>
      </c>
      <c r="N10" s="153" t="str">
        <f t="shared" si="0"/>
        <v>Either</v>
      </c>
    </row>
    <row r="11" spans="2:14" x14ac:dyDescent="0.25">
      <c r="B11" s="78">
        <v>10</v>
      </c>
      <c r="C11" s="78" t="s">
        <v>87</v>
      </c>
      <c r="D11" s="79"/>
      <c r="E11" s="79"/>
      <c r="F11" s="161" t="str">
        <f>'Mortgage 1 Info Calcs'!F13</f>
        <v>Calculated</v>
      </c>
      <c r="G11" s="99" t="str">
        <f>'Mortgage 2 Info Calcs'!F13</f>
        <v>Calculated</v>
      </c>
      <c r="I11" s="132" t="str">
        <f>"* Total cost up to the end of year "&amp;F6</f>
        <v>* Total cost up to the end of year 2</v>
      </c>
      <c r="J11" s="133"/>
      <c r="K11" s="133"/>
      <c r="L11" s="24">
        <f ca="1">'Mortgage 1 Info Calcs'!K13</f>
        <v>15463.233635652196</v>
      </c>
      <c r="M11" s="155">
        <f ca="1">OFFSET('Mortgage 2 Info Calcs'!K33,'-Comparison-'!F6-1,0)</f>
        <v>15463.233635652208</v>
      </c>
      <c r="N11" s="153" t="str">
        <f t="shared" ca="1" si="0"/>
        <v>Either</v>
      </c>
    </row>
    <row r="12" spans="2:14" x14ac:dyDescent="0.25">
      <c r="B12" s="78">
        <v>11</v>
      </c>
      <c r="C12" s="78" t="s">
        <v>97</v>
      </c>
      <c r="D12" s="79"/>
      <c r="E12" s="79"/>
      <c r="F12" s="146" t="str">
        <f>'Mortgage 1 Info Calcs'!F14</f>
        <v>N/A</v>
      </c>
      <c r="G12" s="99" t="str">
        <f>'Mortgage 2 Info Calcs'!F14</f>
        <v>N/A</v>
      </c>
      <c r="I12" s="132" t="str">
        <f>"Total capital remaining at the end of year "&amp;F6</f>
        <v>Total capital remaining at the end of year 2</v>
      </c>
      <c r="J12" s="133"/>
      <c r="K12" s="133"/>
      <c r="L12" s="24">
        <f ca="1">'Mortgage 1 Info Calcs'!K14</f>
        <v>96330.133216195609</v>
      </c>
      <c r="M12" s="155">
        <f ca="1">OFFSET('Mortgage 2 Info Calcs'!J33,'-Comparison-'!F6-1,0)</f>
        <v>96330.133216195609</v>
      </c>
      <c r="N12" s="153" t="str">
        <f t="shared" ca="1" si="0"/>
        <v>Either</v>
      </c>
    </row>
    <row r="13" spans="2:14" x14ac:dyDescent="0.25">
      <c r="B13" s="78">
        <v>12</v>
      </c>
      <c r="C13" s="78" t="s">
        <v>106</v>
      </c>
      <c r="D13" s="79"/>
      <c r="E13" s="79"/>
      <c r="F13" s="146">
        <f>'Mortgage 1 Info Calcs'!F15</f>
        <v>0</v>
      </c>
      <c r="G13" s="99">
        <f>'Mortgage 2 Info Calcs'!F15</f>
        <v>0</v>
      </c>
      <c r="I13" s="127" t="s">
        <v>60</v>
      </c>
      <c r="J13" s="128"/>
      <c r="K13" s="128"/>
      <c r="L13" s="137"/>
      <c r="M13" s="140"/>
      <c r="N13" s="154"/>
    </row>
    <row r="14" spans="2:14" x14ac:dyDescent="0.25">
      <c r="B14" s="78">
        <v>13</v>
      </c>
      <c r="C14" s="78" t="s">
        <v>153</v>
      </c>
      <c r="D14" s="79"/>
      <c r="E14" s="79"/>
      <c r="F14" s="146">
        <f>'Mortgage 1 Info Calcs'!F16</f>
        <v>0</v>
      </c>
      <c r="G14" s="99">
        <f>'Mortgage 2 Info Calcs'!F16</f>
        <v>0</v>
      </c>
      <c r="I14" s="88" t="s">
        <v>59</v>
      </c>
      <c r="J14" s="89"/>
      <c r="K14" s="89"/>
      <c r="L14" s="38" t="str">
        <f>'Mortgage 1 Info Calcs'!K17</f>
        <v/>
      </c>
      <c r="M14" s="156" t="str">
        <f>'Mortgage 2 Info Calcs'!K16</f>
        <v/>
      </c>
      <c r="N14" s="153" t="str">
        <f t="shared" si="0"/>
        <v>Either</v>
      </c>
    </row>
    <row r="15" spans="2:14" x14ac:dyDescent="0.25">
      <c r="B15" s="78">
        <v>14</v>
      </c>
      <c r="C15" s="144" t="s">
        <v>138</v>
      </c>
      <c r="D15" s="144"/>
      <c r="E15" s="144"/>
      <c r="F15" s="28">
        <f>'Mortgage 1 Info Calcs'!F17</f>
        <v>0</v>
      </c>
      <c r="G15" s="123">
        <f>'Mortgage 2 Info Calcs'!F17</f>
        <v>0</v>
      </c>
      <c r="H15" s="45"/>
      <c r="I15" s="88" t="s">
        <v>150</v>
      </c>
      <c r="J15" s="89"/>
      <c r="K15" s="89"/>
      <c r="L15" s="24">
        <f>'Mortgage 1 Info Calcs'!K18</f>
        <v>0</v>
      </c>
      <c r="M15" s="155">
        <f>'Mortgage 2 Info Calcs'!K17</f>
        <v>0</v>
      </c>
      <c r="N15" s="153" t="str">
        <f>IF(F$4=G$4,IF(L15=M15,"Either",IF(L15&gt;M15,"Mortgage 1","Mortgage 2")),"Can't Compare")</f>
        <v>Either</v>
      </c>
    </row>
    <row r="16" spans="2:14" x14ac:dyDescent="0.25">
      <c r="B16" s="78">
        <v>15</v>
      </c>
      <c r="C16" s="142" t="s">
        <v>137</v>
      </c>
      <c r="D16" s="143"/>
      <c r="E16" s="143"/>
      <c r="F16" s="147">
        <f>'Mortgage 1 Info Calcs'!F18</f>
        <v>0</v>
      </c>
      <c r="G16" s="148">
        <f>'Mortgage 2 Info Calcs'!F18</f>
        <v>0</v>
      </c>
      <c r="H16" s="45"/>
      <c r="I16" s="162" t="s">
        <v>152</v>
      </c>
      <c r="J16" s="164"/>
      <c r="K16" s="164"/>
      <c r="L16" s="165"/>
      <c r="M16" s="165"/>
      <c r="N16" s="163"/>
    </row>
    <row r="17" spans="2:21" x14ac:dyDescent="0.25">
      <c r="B17" s="78">
        <v>16</v>
      </c>
      <c r="C17" s="142" t="s">
        <v>139</v>
      </c>
      <c r="D17" s="143"/>
      <c r="E17" s="143"/>
      <c r="F17" s="146">
        <f>'Mortgage 1 Info Calcs'!F19</f>
        <v>0</v>
      </c>
      <c r="G17" s="149">
        <f>'Mortgage 2 Info Calcs'!F19</f>
        <v>0</v>
      </c>
      <c r="H17" s="45"/>
    </row>
    <row r="18" spans="2:21" ht="12.75" customHeight="1" x14ac:dyDescent="0.25">
      <c r="B18" s="127" t="s">
        <v>73</v>
      </c>
      <c r="C18" s="127"/>
      <c r="D18" s="128"/>
      <c r="E18" s="128"/>
      <c r="F18" s="126"/>
      <c r="G18" s="152"/>
      <c r="H18" s="45"/>
      <c r="I18" s="127" t="s">
        <v>162</v>
      </c>
      <c r="J18" s="128"/>
      <c r="K18" s="128"/>
      <c r="L18" s="128"/>
      <c r="M18" s="128"/>
      <c r="N18" s="128"/>
      <c r="O18" s="166"/>
      <c r="P18" s="166"/>
      <c r="Q18" s="166"/>
    </row>
    <row r="19" spans="2:21" ht="12.75" customHeight="1" x14ac:dyDescent="0.25">
      <c r="B19" s="78">
        <v>17</v>
      </c>
      <c r="C19" s="78" t="s">
        <v>44</v>
      </c>
      <c r="D19" s="79"/>
      <c r="E19" s="79"/>
      <c r="F19" s="24">
        <f>'Mortgage 1 Info Calcs'!F21</f>
        <v>0</v>
      </c>
      <c r="G19" s="99">
        <f>'Mortgage 2 Info Calcs'!F21</f>
        <v>0</v>
      </c>
      <c r="H19" s="45"/>
      <c r="I19" s="252" t="str">
        <f>IF('Mortgage 1 Monthly Calcs'!J12='Mortgage 2 Monthly calcs'!J$12,"Not Applicable, both loans start off equal",IF('Mortgage 1 Monthly Calcs'!J12&gt;'Mortgage 2 Monthly calcs'!J$12,IF(F5&lt;G5,"Capital remaining on Mortgage 1 lower than Mortgage 2 after month ","Not Applicable"),IF(F5&gt;G5,"Capital remaining on Mortgage 2 lower than Mortgage 1 after month ","Not Applicable")))</f>
        <v>Not Applicable, both loans start off equal</v>
      </c>
      <c r="J19" s="253"/>
      <c r="K19" s="253"/>
      <c r="L19" s="253"/>
      <c r="M19" s="254"/>
      <c r="N19" s="175" t="str">
        <f>IF('Mortgage 1 Monthly Calcs'!J12='Mortgage 2 Monthly calcs'!J12,"",IF(I19="Not Applicable","N/A",MIN('Mortgage 1 Monthly Calcs'!AE12:AE611)))</f>
        <v/>
      </c>
    </row>
    <row r="20" spans="2:21" ht="12.75" customHeight="1" x14ac:dyDescent="0.25">
      <c r="B20" s="78">
        <v>18</v>
      </c>
      <c r="C20" s="78" t="s">
        <v>74</v>
      </c>
      <c r="D20" s="79"/>
      <c r="E20" s="79"/>
      <c r="F20" s="24" t="str">
        <f>'Mortgage 1 Info Calcs'!F22</f>
        <v>Reduce Monthly</v>
      </c>
      <c r="G20" s="99" t="str">
        <f>'Mortgage 2 Info Calcs'!F22</f>
        <v>Keep Same</v>
      </c>
      <c r="H20" s="45"/>
      <c r="I20" s="255" t="s">
        <v>163</v>
      </c>
      <c r="J20" s="255"/>
      <c r="K20" s="255"/>
      <c r="L20" s="255"/>
      <c r="M20" s="255"/>
      <c r="N20" s="255"/>
    </row>
    <row r="21" spans="2:21" x14ac:dyDescent="0.25">
      <c r="B21" s="127" t="s">
        <v>99</v>
      </c>
      <c r="C21" s="127"/>
      <c r="D21" s="128"/>
      <c r="E21" s="128"/>
      <c r="F21" s="126"/>
      <c r="G21" s="152"/>
      <c r="H21" s="45"/>
      <c r="I21" s="255"/>
      <c r="J21" s="255"/>
      <c r="K21" s="255"/>
      <c r="L21" s="255"/>
      <c r="M21" s="255"/>
      <c r="N21" s="255"/>
    </row>
    <row r="22" spans="2:21" x14ac:dyDescent="0.25">
      <c r="B22" s="78">
        <v>19</v>
      </c>
      <c r="C22" s="78" t="s">
        <v>42</v>
      </c>
      <c r="D22" s="79"/>
      <c r="E22" s="79"/>
      <c r="F22" s="24">
        <f>'Mortgage 1 Info Calcs'!F24</f>
        <v>0</v>
      </c>
      <c r="G22" s="99">
        <f>'Mortgage 2 Info Calcs'!F24</f>
        <v>0</v>
      </c>
      <c r="H22" s="45"/>
      <c r="I22" s="255"/>
      <c r="J22" s="255"/>
      <c r="K22" s="255"/>
      <c r="L22" s="255"/>
      <c r="M22" s="255"/>
      <c r="N22" s="255"/>
    </row>
    <row r="23" spans="2:21" x14ac:dyDescent="0.25">
      <c r="B23" s="78">
        <v>20</v>
      </c>
      <c r="C23" s="78" t="s">
        <v>43</v>
      </c>
      <c r="D23" s="79"/>
      <c r="E23" s="79"/>
      <c r="F23" s="24">
        <f>'Mortgage 1 Info Calcs'!F25</f>
        <v>0</v>
      </c>
      <c r="G23" s="99">
        <f>'Mortgage 2 Info Calcs'!F25</f>
        <v>0</v>
      </c>
      <c r="H23" s="45"/>
      <c r="I23" s="255"/>
      <c r="J23" s="255"/>
      <c r="K23" s="255"/>
      <c r="L23" s="255"/>
      <c r="M23" s="255"/>
      <c r="N23" s="255"/>
    </row>
    <row r="24" spans="2:21" ht="12.75" customHeight="1" x14ac:dyDescent="0.25">
      <c r="B24" s="78">
        <v>21</v>
      </c>
      <c r="C24" s="78" t="s">
        <v>62</v>
      </c>
      <c r="D24" s="79"/>
      <c r="E24" s="79"/>
      <c r="F24" s="24">
        <f>'Mortgage 1 Info Calcs'!F26</f>
        <v>0</v>
      </c>
      <c r="G24" s="99">
        <f>'Mortgage 2 Info Calcs'!F26</f>
        <v>0</v>
      </c>
      <c r="H24" s="77"/>
      <c r="I24" s="255"/>
      <c r="J24" s="255"/>
      <c r="K24" s="255"/>
      <c r="L24" s="255"/>
      <c r="M24" s="255"/>
      <c r="N24" s="255"/>
    </row>
    <row r="25" spans="2:21" x14ac:dyDescent="0.25">
      <c r="B25" s="45"/>
      <c r="C25" s="45"/>
      <c r="D25" s="45"/>
      <c r="E25" s="45"/>
      <c r="F25" s="45"/>
      <c r="G25" s="45"/>
      <c r="H25" s="45"/>
      <c r="I25" s="45"/>
      <c r="J25" s="45"/>
      <c r="K25" s="45"/>
    </row>
    <row r="26" spans="2:21" x14ac:dyDescent="0.25">
      <c r="B26" s="135" t="s">
        <v>63</v>
      </c>
      <c r="C26" s="135"/>
      <c r="D26" s="135"/>
      <c r="E26" s="135"/>
      <c r="F26" s="135"/>
      <c r="G26" s="135"/>
      <c r="H26" s="135"/>
      <c r="I26" s="135"/>
      <c r="J26" s="135"/>
      <c r="K26" s="135"/>
      <c r="L26" s="135"/>
      <c r="M26" s="135"/>
      <c r="N26" s="135"/>
      <c r="O26" s="135"/>
      <c r="P26" s="135"/>
      <c r="Q26" s="135"/>
      <c r="R26" s="135"/>
      <c r="S26" s="135"/>
      <c r="T26" s="135"/>
      <c r="U26" s="135"/>
    </row>
    <row r="27" spans="2:21" x14ac:dyDescent="0.25">
      <c r="B27" s="256" t="s">
        <v>35</v>
      </c>
      <c r="C27" s="257"/>
      <c r="D27" s="222" t="s">
        <v>117</v>
      </c>
      <c r="E27" s="246" t="s">
        <v>118</v>
      </c>
      <c r="F27" s="222" t="s">
        <v>119</v>
      </c>
      <c r="G27" s="246" t="s">
        <v>127</v>
      </c>
      <c r="H27" s="222" t="s">
        <v>120</v>
      </c>
      <c r="I27" s="246" t="s">
        <v>128</v>
      </c>
      <c r="J27" s="222" t="s">
        <v>121</v>
      </c>
      <c r="K27" s="246" t="s">
        <v>129</v>
      </c>
      <c r="L27" s="225" t="s">
        <v>122</v>
      </c>
      <c r="M27" s="249" t="s">
        <v>123</v>
      </c>
      <c r="N27" s="222" t="s">
        <v>124</v>
      </c>
      <c r="O27" s="246" t="s">
        <v>130</v>
      </c>
      <c r="P27" s="222" t="s">
        <v>125</v>
      </c>
      <c r="Q27" s="246" t="s">
        <v>131</v>
      </c>
      <c r="R27" s="222" t="s">
        <v>126</v>
      </c>
      <c r="S27" s="246" t="s">
        <v>132</v>
      </c>
      <c r="T27" s="222" t="s">
        <v>144</v>
      </c>
      <c r="U27" s="246" t="s">
        <v>145</v>
      </c>
    </row>
    <row r="28" spans="2:21" x14ac:dyDescent="0.25">
      <c r="B28" s="258"/>
      <c r="C28" s="259"/>
      <c r="D28" s="223"/>
      <c r="E28" s="247"/>
      <c r="F28" s="223"/>
      <c r="G28" s="247"/>
      <c r="H28" s="223"/>
      <c r="I28" s="247"/>
      <c r="J28" s="223"/>
      <c r="K28" s="247"/>
      <c r="L28" s="226"/>
      <c r="M28" s="250"/>
      <c r="N28" s="223"/>
      <c r="O28" s="247"/>
      <c r="P28" s="223"/>
      <c r="Q28" s="247"/>
      <c r="R28" s="223"/>
      <c r="S28" s="247"/>
      <c r="T28" s="223"/>
      <c r="U28" s="247"/>
    </row>
    <row r="29" spans="2:21" x14ac:dyDescent="0.25">
      <c r="B29" s="258"/>
      <c r="C29" s="259"/>
      <c r="D29" s="223"/>
      <c r="E29" s="247"/>
      <c r="F29" s="223"/>
      <c r="G29" s="247"/>
      <c r="H29" s="223"/>
      <c r="I29" s="247"/>
      <c r="J29" s="223"/>
      <c r="K29" s="247"/>
      <c r="L29" s="226"/>
      <c r="M29" s="250"/>
      <c r="N29" s="223"/>
      <c r="O29" s="247"/>
      <c r="P29" s="223"/>
      <c r="Q29" s="247"/>
      <c r="R29" s="223"/>
      <c r="S29" s="247"/>
      <c r="T29" s="223"/>
      <c r="U29" s="247"/>
    </row>
    <row r="30" spans="2:21" x14ac:dyDescent="0.25">
      <c r="B30" s="260"/>
      <c r="C30" s="261"/>
      <c r="D30" s="224"/>
      <c r="E30" s="248"/>
      <c r="F30" s="224"/>
      <c r="G30" s="248"/>
      <c r="H30" s="224"/>
      <c r="I30" s="248"/>
      <c r="J30" s="224"/>
      <c r="K30" s="248"/>
      <c r="L30" s="227"/>
      <c r="M30" s="251"/>
      <c r="N30" s="224"/>
      <c r="O30" s="248"/>
      <c r="P30" s="224"/>
      <c r="Q30" s="248"/>
      <c r="R30" s="224"/>
      <c r="S30" s="248"/>
      <c r="T30" s="224"/>
      <c r="U30" s="248"/>
    </row>
    <row r="31" spans="2:21" x14ac:dyDescent="0.25">
      <c r="B31" s="244">
        <v>1</v>
      </c>
      <c r="C31" s="245"/>
      <c r="D31" s="87">
        <f>'Mortgage 1 Info Calcs'!D37</f>
        <v>100000</v>
      </c>
      <c r="E31" s="98">
        <f>'Mortgage 2 Info Calcs'!D33</f>
        <v>100000</v>
      </c>
      <c r="F31" s="87">
        <f>'Mortgage 1 Info Calcs'!E37</f>
        <v>7731.6168178260987</v>
      </c>
      <c r="G31" s="98">
        <f>'Mortgage 2 Info Calcs'!E33</f>
        <v>7731.6168178261041</v>
      </c>
      <c r="H31" s="87">
        <f ca="1">'Mortgage 1 Info Calcs'!F37</f>
        <v>1780.0389385214075</v>
      </c>
      <c r="I31" s="98">
        <f ca="1">'Mortgage 2 Info Calcs'!F33</f>
        <v>1780.0389385214075</v>
      </c>
      <c r="J31" s="87">
        <f ca="1">'Mortgage 1 Info Calcs'!G37</f>
        <v>5951.5778793046911</v>
      </c>
      <c r="K31" s="98">
        <f ca="1">'Mortgage 2 Info Calcs'!G33</f>
        <v>5951.5778793046966</v>
      </c>
      <c r="L31" s="87">
        <f ca="1">'Mortgage 1 Info Calcs'!H37</f>
        <v>1780.0389385214075</v>
      </c>
      <c r="M31" s="98">
        <f ca="1">'Mortgage 2 Info Calcs'!H33</f>
        <v>1780.0389385214075</v>
      </c>
      <c r="N31" s="87">
        <f ca="1">'Mortgage 1 Info Calcs'!I37</f>
        <v>5951.5778793046911</v>
      </c>
      <c r="O31" s="98">
        <f ca="1">'Mortgage 2 Info Calcs'!I33</f>
        <v>5951.5778793046966</v>
      </c>
      <c r="P31" s="87">
        <f ca="1">'Mortgage 1 Info Calcs'!J37</f>
        <v>98219.961061478592</v>
      </c>
      <c r="Q31" s="98">
        <f ca="1">'Mortgage 2 Info Calcs'!J33</f>
        <v>98219.961061478592</v>
      </c>
      <c r="R31" s="87">
        <f>'Mortgage 1 Info Calcs'!K37</f>
        <v>7731.6168178260987</v>
      </c>
      <c r="S31" s="98">
        <f>'Mortgage 2 Info Calcs'!K33</f>
        <v>7731.6168178261041</v>
      </c>
      <c r="T31" s="87">
        <f>'Mortgage 1 Info Calcs'!M37</f>
        <v>0</v>
      </c>
      <c r="U31" s="98">
        <f>'Mortgage 2 Info Calcs'!L33</f>
        <v>0</v>
      </c>
    </row>
    <row r="32" spans="2:21" x14ac:dyDescent="0.25">
      <c r="B32" s="244">
        <v>2</v>
      </c>
      <c r="C32" s="245"/>
      <c r="D32" s="87">
        <f ca="1">'Mortgage 1 Info Calcs'!D38</f>
        <v>98219.961061478592</v>
      </c>
      <c r="E32" s="98">
        <f ca="1">'Mortgage 2 Info Calcs'!D34</f>
        <v>98219.961061478592</v>
      </c>
      <c r="F32" s="87">
        <f ca="1">'Mortgage 1 Info Calcs'!E38</f>
        <v>7731.6168178260968</v>
      </c>
      <c r="G32" s="98">
        <f ca="1">'Mortgage 2 Info Calcs'!E34</f>
        <v>7731.6168178261041</v>
      </c>
      <c r="H32" s="87">
        <f ca="1">'Mortgage 1 Info Calcs'!F38</f>
        <v>1889.8278452829836</v>
      </c>
      <c r="I32" s="98">
        <f ca="1">'Mortgage 2 Info Calcs'!F34</f>
        <v>1889.8278452829836</v>
      </c>
      <c r="J32" s="87">
        <f ca="1">'Mortgage 1 Info Calcs'!G38</f>
        <v>5841.7889725431132</v>
      </c>
      <c r="K32" s="98">
        <f ca="1">'Mortgage 2 Info Calcs'!G34</f>
        <v>5841.7889725431205</v>
      </c>
      <c r="L32" s="87">
        <f ca="1">'Mortgage 1 Info Calcs'!H38</f>
        <v>3669.8667838043912</v>
      </c>
      <c r="M32" s="98">
        <f ca="1">'Mortgage 2 Info Calcs'!H34</f>
        <v>3669.8667838043912</v>
      </c>
      <c r="N32" s="87">
        <f ca="1">'Mortgage 1 Info Calcs'!I38</f>
        <v>11793.366851847804</v>
      </c>
      <c r="O32" s="98">
        <f ca="1">'Mortgage 2 Info Calcs'!I34</f>
        <v>11793.366851847817</v>
      </c>
      <c r="P32" s="87">
        <f ca="1">'Mortgage 1 Info Calcs'!J38</f>
        <v>96330.133216195609</v>
      </c>
      <c r="Q32" s="98">
        <f ca="1">'Mortgage 2 Info Calcs'!J34</f>
        <v>96330.133216195609</v>
      </c>
      <c r="R32" s="87">
        <f ca="1">'Mortgage 1 Info Calcs'!K38</f>
        <v>15463.233635652196</v>
      </c>
      <c r="S32" s="98">
        <f ca="1">'Mortgage 2 Info Calcs'!K34</f>
        <v>15463.233635652208</v>
      </c>
      <c r="T32" s="87">
        <f ca="1">'Mortgage 1 Info Calcs'!M38</f>
        <v>0</v>
      </c>
      <c r="U32" s="98">
        <f ca="1">'Mortgage 2 Info Calcs'!L34</f>
        <v>0</v>
      </c>
    </row>
    <row r="33" spans="2:21" x14ac:dyDescent="0.25">
      <c r="B33" s="244">
        <v>3</v>
      </c>
      <c r="C33" s="245"/>
      <c r="D33" s="87">
        <f ca="1">'Mortgage 1 Info Calcs'!D39</f>
        <v>96330.133216195609</v>
      </c>
      <c r="E33" s="98">
        <f ca="1">'Mortgage 2 Info Calcs'!D35</f>
        <v>96330.133216195609</v>
      </c>
      <c r="F33" s="87">
        <f ca="1">'Mortgage 1 Info Calcs'!E39</f>
        <v>7731.6168178260959</v>
      </c>
      <c r="G33" s="98">
        <f ca="1">'Mortgage 2 Info Calcs'!E35</f>
        <v>7731.6168178261041</v>
      </c>
      <c r="H33" s="87">
        <f ca="1">'Mortgage 1 Info Calcs'!F39</f>
        <v>2006.3882915806462</v>
      </c>
      <c r="I33" s="98">
        <f ca="1">'Mortgage 2 Info Calcs'!F35</f>
        <v>2006.3882915806462</v>
      </c>
      <c r="J33" s="87">
        <f ca="1">'Mortgage 1 Info Calcs'!G39</f>
        <v>5725.2285262454498</v>
      </c>
      <c r="K33" s="98">
        <f ca="1">'Mortgage 2 Info Calcs'!G35</f>
        <v>5725.2285262454579</v>
      </c>
      <c r="L33" s="87">
        <f ca="1">'Mortgage 1 Info Calcs'!H39</f>
        <v>5676.2550753850373</v>
      </c>
      <c r="M33" s="98">
        <f ca="1">'Mortgage 2 Info Calcs'!H35</f>
        <v>5676.2550753850373</v>
      </c>
      <c r="N33" s="87">
        <f ca="1">'Mortgage 1 Info Calcs'!I39</f>
        <v>17518.595378093254</v>
      </c>
      <c r="O33" s="98">
        <f ca="1">'Mortgage 2 Info Calcs'!I35</f>
        <v>17518.595378093276</v>
      </c>
      <c r="P33" s="87">
        <f ca="1">'Mortgage 1 Info Calcs'!J39</f>
        <v>94323.744924614963</v>
      </c>
      <c r="Q33" s="98">
        <f ca="1">'Mortgage 2 Info Calcs'!J35</f>
        <v>94323.744924614963</v>
      </c>
      <c r="R33" s="87">
        <f ca="1">'Mortgage 1 Info Calcs'!K39</f>
        <v>23194.850453478291</v>
      </c>
      <c r="S33" s="98">
        <f ca="1">'Mortgage 2 Info Calcs'!K35</f>
        <v>23194.850453478313</v>
      </c>
      <c r="T33" s="87">
        <f ca="1">'Mortgage 1 Info Calcs'!M39</f>
        <v>0</v>
      </c>
      <c r="U33" s="98">
        <f ca="1">'Mortgage 2 Info Calcs'!L35</f>
        <v>0</v>
      </c>
    </row>
    <row r="34" spans="2:21" x14ac:dyDescent="0.25">
      <c r="B34" s="244">
        <v>4</v>
      </c>
      <c r="C34" s="245"/>
      <c r="D34" s="87">
        <f ca="1">'Mortgage 1 Info Calcs'!D40</f>
        <v>94323.744924614963</v>
      </c>
      <c r="E34" s="98">
        <f ca="1">'Mortgage 2 Info Calcs'!D36</f>
        <v>94323.744924614963</v>
      </c>
      <c r="F34" s="87">
        <f ca="1">'Mortgage 1 Info Calcs'!E40</f>
        <v>7731.6168178260959</v>
      </c>
      <c r="G34" s="98">
        <f ca="1">'Mortgage 2 Info Calcs'!E36</f>
        <v>7731.6168178261041</v>
      </c>
      <c r="H34" s="87">
        <f ca="1">'Mortgage 1 Info Calcs'!F40</f>
        <v>2130.1379311558849</v>
      </c>
      <c r="I34" s="98">
        <f ca="1">'Mortgage 2 Info Calcs'!F36</f>
        <v>2130.1379311558849</v>
      </c>
      <c r="J34" s="87">
        <f ca="1">'Mortgage 1 Info Calcs'!G40</f>
        <v>5601.4788866702111</v>
      </c>
      <c r="K34" s="98">
        <f ca="1">'Mortgage 2 Info Calcs'!G36</f>
        <v>5601.4788866702193</v>
      </c>
      <c r="L34" s="87">
        <f ca="1">'Mortgage 1 Info Calcs'!H40</f>
        <v>7806.3930065409222</v>
      </c>
      <c r="M34" s="98">
        <f ca="1">'Mortgage 2 Info Calcs'!H36</f>
        <v>7806.3930065409222</v>
      </c>
      <c r="N34" s="87">
        <f ca="1">'Mortgage 1 Info Calcs'!I40</f>
        <v>23120.074264763465</v>
      </c>
      <c r="O34" s="98">
        <f ca="1">'Mortgage 2 Info Calcs'!I36</f>
        <v>23120.074264763494</v>
      </c>
      <c r="P34" s="87">
        <f ca="1">'Mortgage 1 Info Calcs'!J40</f>
        <v>92193.606993459078</v>
      </c>
      <c r="Q34" s="98">
        <f ca="1">'Mortgage 2 Info Calcs'!J36</f>
        <v>92193.606993459078</v>
      </c>
      <c r="R34" s="87">
        <f ca="1">'Mortgage 1 Info Calcs'!K40</f>
        <v>30926.467271304387</v>
      </c>
      <c r="S34" s="98">
        <f ca="1">'Mortgage 2 Info Calcs'!K36</f>
        <v>30926.467271304416</v>
      </c>
      <c r="T34" s="87">
        <f ca="1">'Mortgage 1 Info Calcs'!M40</f>
        <v>0</v>
      </c>
      <c r="U34" s="98">
        <f ca="1">'Mortgage 2 Info Calcs'!L36</f>
        <v>0</v>
      </c>
    </row>
    <row r="35" spans="2:21" x14ac:dyDescent="0.25">
      <c r="B35" s="244">
        <v>5</v>
      </c>
      <c r="C35" s="245"/>
      <c r="D35" s="87">
        <f ca="1">'Mortgage 1 Info Calcs'!D41</f>
        <v>92193.606993459078</v>
      </c>
      <c r="E35" s="98">
        <f ca="1">'Mortgage 2 Info Calcs'!D37</f>
        <v>92193.606993459078</v>
      </c>
      <c r="F35" s="87">
        <f ca="1">'Mortgage 1 Info Calcs'!E41</f>
        <v>7731.6168178260941</v>
      </c>
      <c r="G35" s="98">
        <f ca="1">'Mortgage 2 Info Calcs'!E37</f>
        <v>7731.6168178261041</v>
      </c>
      <c r="H35" s="87">
        <f ca="1">'Mortgage 1 Info Calcs'!F41</f>
        <v>2261.5201777191687</v>
      </c>
      <c r="I35" s="98">
        <f ca="1">'Mortgage 2 Info Calcs'!F37</f>
        <v>2261.5201777191687</v>
      </c>
      <c r="J35" s="87">
        <f ca="1">'Mortgage 1 Info Calcs'!G41</f>
        <v>5470.0966401069254</v>
      </c>
      <c r="K35" s="98">
        <f ca="1">'Mortgage 2 Info Calcs'!G37</f>
        <v>5470.0966401069354</v>
      </c>
      <c r="L35" s="87">
        <f ca="1">'Mortgage 1 Info Calcs'!H41</f>
        <v>10067.913184260091</v>
      </c>
      <c r="M35" s="98">
        <f ca="1">'Mortgage 2 Info Calcs'!H37</f>
        <v>10067.913184260091</v>
      </c>
      <c r="N35" s="87">
        <f ca="1">'Mortgage 1 Info Calcs'!I41</f>
        <v>28590.170904870392</v>
      </c>
      <c r="O35" s="98">
        <f ca="1">'Mortgage 2 Info Calcs'!I37</f>
        <v>28590.170904870429</v>
      </c>
      <c r="P35" s="87">
        <f ca="1">'Mortgage 1 Info Calcs'!J41</f>
        <v>89932.086815739909</v>
      </c>
      <c r="Q35" s="98">
        <f ca="1">'Mortgage 2 Info Calcs'!J37</f>
        <v>89932.086815739909</v>
      </c>
      <c r="R35" s="87">
        <f ca="1">'Mortgage 1 Info Calcs'!K41</f>
        <v>38658.084089130483</v>
      </c>
      <c r="S35" s="98">
        <f ca="1">'Mortgage 2 Info Calcs'!K37</f>
        <v>38658.08408913052</v>
      </c>
      <c r="T35" s="87">
        <f ca="1">'Mortgage 1 Info Calcs'!M41</f>
        <v>0</v>
      </c>
      <c r="U35" s="98">
        <f ca="1">'Mortgage 2 Info Calcs'!L37</f>
        <v>0</v>
      </c>
    </row>
    <row r="36" spans="2:21" x14ac:dyDescent="0.25">
      <c r="B36" s="244">
        <v>6</v>
      </c>
      <c r="C36" s="245"/>
      <c r="D36" s="87">
        <f ca="1">'Mortgage 1 Info Calcs'!D42</f>
        <v>89932.086815739909</v>
      </c>
      <c r="E36" s="98">
        <f ca="1">'Mortgage 2 Info Calcs'!D38</f>
        <v>89932.086815739909</v>
      </c>
      <c r="F36" s="87">
        <f ca="1">'Mortgage 1 Info Calcs'!E42</f>
        <v>7731.6168178260878</v>
      </c>
      <c r="G36" s="98">
        <f ca="1">'Mortgage 2 Info Calcs'!E38</f>
        <v>7731.6168178261041</v>
      </c>
      <c r="H36" s="87">
        <f ca="1">'Mortgage 1 Info Calcs'!F42</f>
        <v>2401.0057937682868</v>
      </c>
      <c r="I36" s="98">
        <f ca="1">'Mortgage 2 Info Calcs'!F38</f>
        <v>2401.0057937682868</v>
      </c>
      <c r="J36" s="87">
        <f ca="1">'Mortgage 1 Info Calcs'!G42</f>
        <v>5330.6110240578009</v>
      </c>
      <c r="K36" s="98">
        <f ca="1">'Mortgage 2 Info Calcs'!G38</f>
        <v>5330.6110240578173</v>
      </c>
      <c r="L36" s="87">
        <f ca="1">'Mortgage 1 Info Calcs'!H42</f>
        <v>12468.918978028378</v>
      </c>
      <c r="M36" s="98">
        <f ca="1">'Mortgage 2 Info Calcs'!H38</f>
        <v>12468.918978028378</v>
      </c>
      <c r="N36" s="87">
        <f ca="1">'Mortgage 1 Info Calcs'!I42</f>
        <v>33920.781928928191</v>
      </c>
      <c r="O36" s="98">
        <f ca="1">'Mortgage 2 Info Calcs'!I38</f>
        <v>33920.781928928249</v>
      </c>
      <c r="P36" s="87">
        <f ca="1">'Mortgage 1 Info Calcs'!J42</f>
        <v>87531.081021971622</v>
      </c>
      <c r="Q36" s="98">
        <f ca="1">'Mortgage 2 Info Calcs'!J38</f>
        <v>87531.081021971622</v>
      </c>
      <c r="R36" s="87">
        <f ca="1">'Mortgage 1 Info Calcs'!K42</f>
        <v>46389.700906956568</v>
      </c>
      <c r="S36" s="98">
        <f ca="1">'Mortgage 2 Info Calcs'!K38</f>
        <v>46389.700906956627</v>
      </c>
      <c r="T36" s="87">
        <f ca="1">'Mortgage 1 Info Calcs'!M42</f>
        <v>0</v>
      </c>
      <c r="U36" s="98">
        <f ca="1">'Mortgage 2 Info Calcs'!L38</f>
        <v>0</v>
      </c>
    </row>
    <row r="37" spans="2:21" x14ac:dyDescent="0.25">
      <c r="B37" s="244">
        <v>7</v>
      </c>
      <c r="C37" s="245"/>
      <c r="D37" s="87">
        <f ca="1">'Mortgage 1 Info Calcs'!D43</f>
        <v>87531.081021971622</v>
      </c>
      <c r="E37" s="98">
        <f ca="1">'Mortgage 2 Info Calcs'!D39</f>
        <v>87531.081021971622</v>
      </c>
      <c r="F37" s="87">
        <f ca="1">'Mortgage 1 Info Calcs'!E43</f>
        <v>7731.6168178260859</v>
      </c>
      <c r="G37" s="98">
        <f ca="1">'Mortgage 2 Info Calcs'!E39</f>
        <v>7731.6168178261041</v>
      </c>
      <c r="H37" s="87">
        <f ca="1">'Mortgage 1 Info Calcs'!F43</f>
        <v>2549.0945774019201</v>
      </c>
      <c r="I37" s="98">
        <f ca="1">'Mortgage 2 Info Calcs'!F39</f>
        <v>2549.0945774019201</v>
      </c>
      <c r="J37" s="87">
        <f ca="1">'Mortgage 1 Info Calcs'!G43</f>
        <v>5182.5222404241658</v>
      </c>
      <c r="K37" s="98">
        <f ca="1">'Mortgage 2 Info Calcs'!G39</f>
        <v>5182.522240424184</v>
      </c>
      <c r="L37" s="87">
        <f ca="1">'Mortgage 1 Info Calcs'!H43</f>
        <v>15018.013555430298</v>
      </c>
      <c r="M37" s="98">
        <f ca="1">'Mortgage 2 Info Calcs'!H39</f>
        <v>15018.013555430298</v>
      </c>
      <c r="N37" s="87">
        <f ca="1">'Mortgage 1 Info Calcs'!I43</f>
        <v>39103.304169352356</v>
      </c>
      <c r="O37" s="98">
        <f ca="1">'Mortgage 2 Info Calcs'!I39</f>
        <v>39103.304169352436</v>
      </c>
      <c r="P37" s="87">
        <f ca="1">'Mortgage 1 Info Calcs'!J43</f>
        <v>84981.986444569702</v>
      </c>
      <c r="Q37" s="98">
        <f ca="1">'Mortgage 2 Info Calcs'!J39</f>
        <v>84981.986444569702</v>
      </c>
      <c r="R37" s="87">
        <f ca="1">'Mortgage 1 Info Calcs'!K43</f>
        <v>54121.317724782653</v>
      </c>
      <c r="S37" s="98">
        <f ca="1">'Mortgage 2 Info Calcs'!K39</f>
        <v>54121.317724782733</v>
      </c>
      <c r="T37" s="87">
        <f ca="1">'Mortgage 1 Info Calcs'!M43</f>
        <v>0</v>
      </c>
      <c r="U37" s="98">
        <f ca="1">'Mortgage 2 Info Calcs'!L39</f>
        <v>0</v>
      </c>
    </row>
    <row r="38" spans="2:21" x14ac:dyDescent="0.25">
      <c r="B38" s="244">
        <v>8</v>
      </c>
      <c r="C38" s="245"/>
      <c r="D38" s="87">
        <f ca="1">'Mortgage 1 Info Calcs'!D44</f>
        <v>84981.986444569702</v>
      </c>
      <c r="E38" s="98">
        <f ca="1">'Mortgage 2 Info Calcs'!D40</f>
        <v>84981.986444569702</v>
      </c>
      <c r="F38" s="87">
        <f ca="1">'Mortgage 1 Info Calcs'!E44</f>
        <v>7731.6168178260841</v>
      </c>
      <c r="G38" s="98">
        <f ca="1">'Mortgage 2 Info Calcs'!E40</f>
        <v>7731.6168178261041</v>
      </c>
      <c r="H38" s="87">
        <f ca="1">'Mortgage 1 Info Calcs'!F44</f>
        <v>2706.3171531717089</v>
      </c>
      <c r="I38" s="98">
        <f ca="1">'Mortgage 2 Info Calcs'!F40</f>
        <v>2706.3171531717089</v>
      </c>
      <c r="J38" s="87">
        <f ca="1">'Mortgage 1 Info Calcs'!G44</f>
        <v>5025.2996646543752</v>
      </c>
      <c r="K38" s="98">
        <f ca="1">'Mortgage 2 Info Calcs'!G40</f>
        <v>5025.2996646543952</v>
      </c>
      <c r="L38" s="87">
        <f ca="1">'Mortgage 1 Info Calcs'!H44</f>
        <v>17724.330708602007</v>
      </c>
      <c r="M38" s="98">
        <f ca="1">'Mortgage 2 Info Calcs'!H40</f>
        <v>17724.330708602007</v>
      </c>
      <c r="N38" s="87">
        <f ca="1">'Mortgage 1 Info Calcs'!I44</f>
        <v>44128.603834006732</v>
      </c>
      <c r="O38" s="98">
        <f ca="1">'Mortgage 2 Info Calcs'!I40</f>
        <v>44128.603834006833</v>
      </c>
      <c r="P38" s="87">
        <f ca="1">'Mortgage 1 Info Calcs'!J44</f>
        <v>82275.669291397993</v>
      </c>
      <c r="Q38" s="98">
        <f ca="1">'Mortgage 2 Info Calcs'!J40</f>
        <v>82275.669291397993</v>
      </c>
      <c r="R38" s="87">
        <f ca="1">'Mortgage 1 Info Calcs'!K44</f>
        <v>61852.934542608738</v>
      </c>
      <c r="S38" s="98">
        <f ca="1">'Mortgage 2 Info Calcs'!K40</f>
        <v>61852.93454260884</v>
      </c>
      <c r="T38" s="87">
        <f ca="1">'Mortgage 1 Info Calcs'!M44</f>
        <v>0</v>
      </c>
      <c r="U38" s="98">
        <f ca="1">'Mortgage 2 Info Calcs'!L40</f>
        <v>0</v>
      </c>
    </row>
    <row r="39" spans="2:21" x14ac:dyDescent="0.25">
      <c r="B39" s="244">
        <v>9</v>
      </c>
      <c r="C39" s="245"/>
      <c r="D39" s="87">
        <f ca="1">'Mortgage 1 Info Calcs'!D45</f>
        <v>82275.669291397993</v>
      </c>
      <c r="E39" s="98">
        <f ca="1">'Mortgage 2 Info Calcs'!D41</f>
        <v>82275.669291397993</v>
      </c>
      <c r="F39" s="87">
        <f ca="1">'Mortgage 1 Info Calcs'!E45</f>
        <v>7731.6168178260805</v>
      </c>
      <c r="G39" s="98">
        <f ca="1">'Mortgage 2 Info Calcs'!E41</f>
        <v>7731.6168178261041</v>
      </c>
      <c r="H39" s="87">
        <f ca="1">'Mortgage 1 Info Calcs'!F45</f>
        <v>2873.2368733906915</v>
      </c>
      <c r="I39" s="98">
        <f ca="1">'Mortgage 2 Info Calcs'!F41</f>
        <v>2873.2368733906915</v>
      </c>
      <c r="J39" s="87">
        <f ca="1">'Mortgage 1 Info Calcs'!G45</f>
        <v>4858.379944435389</v>
      </c>
      <c r="K39" s="98">
        <f ca="1">'Mortgage 2 Info Calcs'!G41</f>
        <v>4858.3799444354127</v>
      </c>
      <c r="L39" s="87">
        <f ca="1">'Mortgage 1 Info Calcs'!H45</f>
        <v>20597.567581992698</v>
      </c>
      <c r="M39" s="98">
        <f ca="1">'Mortgage 2 Info Calcs'!H41</f>
        <v>20597.567581992698</v>
      </c>
      <c r="N39" s="87">
        <f ca="1">'Mortgage 1 Info Calcs'!I45</f>
        <v>48986.983778442118</v>
      </c>
      <c r="O39" s="98">
        <f ca="1">'Mortgage 2 Info Calcs'!I41</f>
        <v>48986.983778442249</v>
      </c>
      <c r="P39" s="87">
        <f ca="1">'Mortgage 1 Info Calcs'!J45</f>
        <v>79402.432418007302</v>
      </c>
      <c r="Q39" s="98">
        <f ca="1">'Mortgage 2 Info Calcs'!J41</f>
        <v>79402.432418007302</v>
      </c>
      <c r="R39" s="87">
        <f ca="1">'Mortgage 1 Info Calcs'!K45</f>
        <v>69584.551360434823</v>
      </c>
      <c r="S39" s="98">
        <f ca="1">'Mortgage 2 Info Calcs'!K41</f>
        <v>69584.55136043494</v>
      </c>
      <c r="T39" s="87">
        <f ca="1">'Mortgage 1 Info Calcs'!M45</f>
        <v>0</v>
      </c>
      <c r="U39" s="98">
        <f ca="1">'Mortgage 2 Info Calcs'!L41</f>
        <v>0</v>
      </c>
    </row>
    <row r="40" spans="2:21" x14ac:dyDescent="0.25">
      <c r="B40" s="244">
        <v>10</v>
      </c>
      <c r="C40" s="245"/>
      <c r="D40" s="87">
        <f ca="1">'Mortgage 1 Info Calcs'!D46</f>
        <v>79402.432418007302</v>
      </c>
      <c r="E40" s="98">
        <f ca="1">'Mortgage 2 Info Calcs'!D42</f>
        <v>79402.432418007302</v>
      </c>
      <c r="F40" s="87">
        <f ca="1">'Mortgage 1 Info Calcs'!E46</f>
        <v>7731.6168178260759</v>
      </c>
      <c r="G40" s="98">
        <f ca="1">'Mortgage 2 Info Calcs'!E42</f>
        <v>7731.6168178261041</v>
      </c>
      <c r="H40" s="87">
        <f ca="1">'Mortgage 1 Info Calcs'!F46</f>
        <v>3050.4518367098208</v>
      </c>
      <c r="I40" s="98">
        <f ca="1">'Mortgage 2 Info Calcs'!F42</f>
        <v>3050.4518367098208</v>
      </c>
      <c r="J40" s="87">
        <f ca="1">'Mortgage 1 Info Calcs'!G46</f>
        <v>4681.1649811162551</v>
      </c>
      <c r="K40" s="98">
        <f ca="1">'Mortgage 2 Info Calcs'!G42</f>
        <v>4681.1649811162833</v>
      </c>
      <c r="L40" s="87">
        <f ca="1">'Mortgage 1 Info Calcs'!H46</f>
        <v>23648.019418702519</v>
      </c>
      <c r="M40" s="98">
        <f ca="1">'Mortgage 2 Info Calcs'!H42</f>
        <v>23648.019418702519</v>
      </c>
      <c r="N40" s="87">
        <f ca="1">'Mortgage 1 Info Calcs'!I46</f>
        <v>53668.148759558375</v>
      </c>
      <c r="O40" s="98">
        <f ca="1">'Mortgage 2 Info Calcs'!I42</f>
        <v>53668.148759558535</v>
      </c>
      <c r="P40" s="87">
        <f ca="1">'Mortgage 1 Info Calcs'!J46</f>
        <v>76351.980581297481</v>
      </c>
      <c r="Q40" s="98">
        <f ca="1">'Mortgage 2 Info Calcs'!J42</f>
        <v>76351.980581297481</v>
      </c>
      <c r="R40" s="87">
        <f ca="1">'Mortgage 1 Info Calcs'!K46</f>
        <v>77316.168178260894</v>
      </c>
      <c r="S40" s="98">
        <f ca="1">'Mortgage 2 Info Calcs'!K42</f>
        <v>77316.168178261039</v>
      </c>
      <c r="T40" s="87">
        <f ca="1">'Mortgage 1 Info Calcs'!M46</f>
        <v>0</v>
      </c>
      <c r="U40" s="98">
        <f ca="1">'Mortgage 2 Info Calcs'!L42</f>
        <v>0</v>
      </c>
    </row>
    <row r="41" spans="2:21" x14ac:dyDescent="0.25">
      <c r="B41" s="244">
        <v>11</v>
      </c>
      <c r="C41" s="245"/>
      <c r="D41" s="87">
        <f ca="1">'Mortgage 1 Info Calcs'!D47</f>
        <v>76351.980581297481</v>
      </c>
      <c r="E41" s="98">
        <f ca="1">'Mortgage 2 Info Calcs'!D43</f>
        <v>76351.980581297481</v>
      </c>
      <c r="F41" s="87">
        <f ca="1">'Mortgage 1 Info Calcs'!E47</f>
        <v>7731.616817826075</v>
      </c>
      <c r="G41" s="98">
        <f ca="1">'Mortgage 2 Info Calcs'!E43</f>
        <v>7731.6168178261041</v>
      </c>
      <c r="H41" s="87">
        <f ca="1">'Mortgage 1 Info Calcs'!F47</f>
        <v>3238.5970311960846</v>
      </c>
      <c r="I41" s="98">
        <f ca="1">'Mortgage 2 Info Calcs'!F43</f>
        <v>3238.5970311961428</v>
      </c>
      <c r="J41" s="87">
        <f ca="1">'Mortgage 1 Info Calcs'!G47</f>
        <v>4493.0197866299904</v>
      </c>
      <c r="K41" s="98">
        <f ca="1">'Mortgage 2 Info Calcs'!G43</f>
        <v>4493.0197866299613</v>
      </c>
      <c r="L41" s="87">
        <f ca="1">'Mortgage 1 Info Calcs'!H47</f>
        <v>26886.616449898604</v>
      </c>
      <c r="M41" s="98">
        <f ca="1">'Mortgage 2 Info Calcs'!H43</f>
        <v>26886.616449898662</v>
      </c>
      <c r="N41" s="87">
        <f ca="1">'Mortgage 1 Info Calcs'!I47</f>
        <v>58161.168546188368</v>
      </c>
      <c r="O41" s="98">
        <f ca="1">'Mortgage 2 Info Calcs'!I43</f>
        <v>58161.168546188499</v>
      </c>
      <c r="P41" s="87">
        <f ca="1">'Mortgage 1 Info Calcs'!J47</f>
        <v>73113.383550101396</v>
      </c>
      <c r="Q41" s="98">
        <f ca="1">'Mortgage 2 Info Calcs'!J43</f>
        <v>73113.383550101338</v>
      </c>
      <c r="R41" s="87">
        <f ca="1">'Mortgage 1 Info Calcs'!K47</f>
        <v>85047.784996086964</v>
      </c>
      <c r="S41" s="98">
        <f ca="1">'Mortgage 2 Info Calcs'!K43</f>
        <v>85047.784996087139</v>
      </c>
      <c r="T41" s="87">
        <f ca="1">'Mortgage 1 Info Calcs'!M47</f>
        <v>0</v>
      </c>
      <c r="U41" s="98">
        <f ca="1">'Mortgage 2 Info Calcs'!L43</f>
        <v>0</v>
      </c>
    </row>
    <row r="42" spans="2:21" x14ac:dyDescent="0.25">
      <c r="B42" s="244">
        <v>12</v>
      </c>
      <c r="C42" s="245"/>
      <c r="D42" s="87">
        <f ca="1">'Mortgage 1 Info Calcs'!D48</f>
        <v>73113.383550101396</v>
      </c>
      <c r="E42" s="98">
        <f ca="1">'Mortgage 2 Info Calcs'!D44</f>
        <v>73113.383550101338</v>
      </c>
      <c r="F42" s="87">
        <f ca="1">'Mortgage 1 Info Calcs'!E48</f>
        <v>7731.6168178260768</v>
      </c>
      <c r="G42" s="98">
        <f ca="1">'Mortgage 2 Info Calcs'!E44</f>
        <v>7731.6168178261041</v>
      </c>
      <c r="H42" s="87">
        <f ca="1">'Mortgage 1 Info Calcs'!F48</f>
        <v>3438.3466095911572</v>
      </c>
      <c r="I42" s="98">
        <f ca="1">'Mortgage 2 Info Calcs'!F44</f>
        <v>3438.3466095911572</v>
      </c>
      <c r="J42" s="87">
        <f ca="1">'Mortgage 1 Info Calcs'!G48</f>
        <v>4293.2702082349197</v>
      </c>
      <c r="K42" s="98">
        <f ca="1">'Mortgage 2 Info Calcs'!G44</f>
        <v>4293.2702082349469</v>
      </c>
      <c r="L42" s="87">
        <f ca="1">'Mortgage 1 Info Calcs'!H48</f>
        <v>30324.963059489761</v>
      </c>
      <c r="M42" s="98">
        <f ca="1">'Mortgage 2 Info Calcs'!H44</f>
        <v>30324.963059489819</v>
      </c>
      <c r="N42" s="87">
        <f ca="1">'Mortgage 1 Info Calcs'!I48</f>
        <v>62454.438754423289</v>
      </c>
      <c r="O42" s="98">
        <f ca="1">'Mortgage 2 Info Calcs'!I44</f>
        <v>62454.438754423449</v>
      </c>
      <c r="P42" s="87">
        <f ca="1">'Mortgage 1 Info Calcs'!J48</f>
        <v>69675.036940510239</v>
      </c>
      <c r="Q42" s="98">
        <f ca="1">'Mortgage 2 Info Calcs'!J44</f>
        <v>69675.036940510181</v>
      </c>
      <c r="R42" s="87">
        <f ca="1">'Mortgage 1 Info Calcs'!K48</f>
        <v>92779.401813913035</v>
      </c>
      <c r="S42" s="98">
        <f ca="1">'Mortgage 2 Info Calcs'!K44</f>
        <v>92779.401813913239</v>
      </c>
      <c r="T42" s="87">
        <f ca="1">'Mortgage 1 Info Calcs'!M48</f>
        <v>0</v>
      </c>
      <c r="U42" s="98">
        <f ca="1">'Mortgage 2 Info Calcs'!L44</f>
        <v>0</v>
      </c>
    </row>
    <row r="43" spans="2:21" x14ac:dyDescent="0.25">
      <c r="B43" s="244">
        <v>13</v>
      </c>
      <c r="C43" s="245"/>
      <c r="D43" s="87">
        <f ca="1">'Mortgage 1 Info Calcs'!D49</f>
        <v>69675.036940510239</v>
      </c>
      <c r="E43" s="98">
        <f ca="1">'Mortgage 2 Info Calcs'!D45</f>
        <v>69675.036940510181</v>
      </c>
      <c r="F43" s="87">
        <f ca="1">'Mortgage 1 Info Calcs'!E49</f>
        <v>7731.6168178260759</v>
      </c>
      <c r="G43" s="98">
        <f ca="1">'Mortgage 2 Info Calcs'!E45</f>
        <v>7731.6168178261041</v>
      </c>
      <c r="H43" s="87">
        <f ca="1">'Mortgage 1 Info Calcs'!F49</f>
        <v>3650.4163049024355</v>
      </c>
      <c r="I43" s="98">
        <f ca="1">'Mortgage 2 Info Calcs'!F45</f>
        <v>3650.4163049024646</v>
      </c>
      <c r="J43" s="87">
        <f ca="1">'Mortgage 1 Info Calcs'!G49</f>
        <v>4081.2005129236404</v>
      </c>
      <c r="K43" s="98">
        <f ca="1">'Mortgage 2 Info Calcs'!G45</f>
        <v>4081.2005129236395</v>
      </c>
      <c r="L43" s="87">
        <f ca="1">'Mortgage 1 Info Calcs'!H49</f>
        <v>33975.379364392196</v>
      </c>
      <c r="M43" s="98">
        <f ca="1">'Mortgage 2 Info Calcs'!H45</f>
        <v>33975.379364392284</v>
      </c>
      <c r="N43" s="87">
        <f ca="1">'Mortgage 1 Info Calcs'!I49</f>
        <v>66535.639267346924</v>
      </c>
      <c r="O43" s="98">
        <f ca="1">'Mortgage 2 Info Calcs'!I45</f>
        <v>66535.639267347084</v>
      </c>
      <c r="P43" s="87">
        <f ca="1">'Mortgage 1 Info Calcs'!J49</f>
        <v>66024.620635607804</v>
      </c>
      <c r="Q43" s="98">
        <f ca="1">'Mortgage 2 Info Calcs'!J45</f>
        <v>66024.620635607716</v>
      </c>
      <c r="R43" s="87">
        <f ca="1">'Mortgage 1 Info Calcs'!K49</f>
        <v>100511.01863173911</v>
      </c>
      <c r="S43" s="98">
        <f ca="1">'Mortgage 2 Info Calcs'!K45</f>
        <v>100511.01863173934</v>
      </c>
      <c r="T43" s="87">
        <f ca="1">'Mortgage 1 Info Calcs'!M49</f>
        <v>0</v>
      </c>
      <c r="U43" s="98">
        <f ca="1">'Mortgage 2 Info Calcs'!L45</f>
        <v>0</v>
      </c>
    </row>
    <row r="44" spans="2:21" x14ac:dyDescent="0.25">
      <c r="B44" s="244">
        <v>14</v>
      </c>
      <c r="C44" s="245"/>
      <c r="D44" s="87">
        <f ca="1">'Mortgage 1 Info Calcs'!D50</f>
        <v>66024.620635607804</v>
      </c>
      <c r="E44" s="98">
        <f ca="1">'Mortgage 2 Info Calcs'!D46</f>
        <v>66024.620635607716</v>
      </c>
      <c r="F44" s="87">
        <f ca="1">'Mortgage 1 Info Calcs'!E50</f>
        <v>7731.6168178260814</v>
      </c>
      <c r="G44" s="98">
        <f ca="1">'Mortgage 2 Info Calcs'!E46</f>
        <v>7731.6168178261041</v>
      </c>
      <c r="H44" s="87">
        <f ca="1">'Mortgage 1 Info Calcs'!F50</f>
        <v>3875.5659949832407</v>
      </c>
      <c r="I44" s="98">
        <f ca="1">'Mortgage 2 Info Calcs'!F46</f>
        <v>3875.5659949832407</v>
      </c>
      <c r="J44" s="87">
        <f ca="1">'Mortgage 1 Info Calcs'!G50</f>
        <v>3856.0508228428407</v>
      </c>
      <c r="K44" s="98">
        <f ca="1">'Mortgage 2 Info Calcs'!G46</f>
        <v>3856.0508228428635</v>
      </c>
      <c r="L44" s="87">
        <f ca="1">'Mortgage 1 Info Calcs'!H50</f>
        <v>37850.945359375437</v>
      </c>
      <c r="M44" s="98">
        <f ca="1">'Mortgage 2 Info Calcs'!H46</f>
        <v>37850.945359375524</v>
      </c>
      <c r="N44" s="87">
        <f ca="1">'Mortgage 1 Info Calcs'!I50</f>
        <v>70391.690090189761</v>
      </c>
      <c r="O44" s="98">
        <f ca="1">'Mortgage 2 Info Calcs'!I46</f>
        <v>70391.69009018995</v>
      </c>
      <c r="P44" s="87">
        <f ca="1">'Mortgage 1 Info Calcs'!J50</f>
        <v>62149.054640624563</v>
      </c>
      <c r="Q44" s="98">
        <f ca="1">'Mortgage 2 Info Calcs'!J46</f>
        <v>62149.054640624476</v>
      </c>
      <c r="R44" s="87">
        <f ca="1">'Mortgage 1 Info Calcs'!K50</f>
        <v>108242.63544956519</v>
      </c>
      <c r="S44" s="98">
        <f ca="1">'Mortgage 2 Info Calcs'!K46</f>
        <v>108242.63544956544</v>
      </c>
      <c r="T44" s="87">
        <f ca="1">'Mortgage 1 Info Calcs'!M50</f>
        <v>0</v>
      </c>
      <c r="U44" s="98">
        <f ca="1">'Mortgage 2 Info Calcs'!L46</f>
        <v>0</v>
      </c>
    </row>
    <row r="45" spans="2:21" x14ac:dyDescent="0.25">
      <c r="B45" s="244">
        <v>15</v>
      </c>
      <c r="C45" s="245"/>
      <c r="D45" s="87">
        <f ca="1">'Mortgage 1 Info Calcs'!D51</f>
        <v>62149.054640624563</v>
      </c>
      <c r="E45" s="98">
        <f ca="1">'Mortgage 2 Info Calcs'!D47</f>
        <v>62149.054640624476</v>
      </c>
      <c r="F45" s="87">
        <f ca="1">'Mortgage 1 Info Calcs'!E51</f>
        <v>7731.6168178260932</v>
      </c>
      <c r="G45" s="98">
        <f ca="1">'Mortgage 2 Info Calcs'!E47</f>
        <v>7731.6168178261041</v>
      </c>
      <c r="H45" s="87">
        <f ca="1">'Mortgage 1 Info Calcs'!F51</f>
        <v>4114.6024252902571</v>
      </c>
      <c r="I45" s="98">
        <f ca="1">'Mortgage 2 Info Calcs'!F47</f>
        <v>4114.6024252902644</v>
      </c>
      <c r="J45" s="87">
        <f ca="1">'Mortgage 1 Info Calcs'!G51</f>
        <v>3617.0143925358361</v>
      </c>
      <c r="K45" s="98">
        <f ca="1">'Mortgage 2 Info Calcs'!G47</f>
        <v>3617.0143925358398</v>
      </c>
      <c r="L45" s="87">
        <f ca="1">'Mortgage 1 Info Calcs'!H51</f>
        <v>41965.547784665694</v>
      </c>
      <c r="M45" s="98">
        <f ca="1">'Mortgage 2 Info Calcs'!H47</f>
        <v>41965.547784665789</v>
      </c>
      <c r="N45" s="87">
        <f ca="1">'Mortgage 1 Info Calcs'!I51</f>
        <v>74008.704482725603</v>
      </c>
      <c r="O45" s="98">
        <f ca="1">'Mortgage 2 Info Calcs'!I47</f>
        <v>74008.704482725792</v>
      </c>
      <c r="P45" s="87">
        <f ca="1">'Mortgage 1 Info Calcs'!J51</f>
        <v>58034.452215334306</v>
      </c>
      <c r="Q45" s="98">
        <f ca="1">'Mortgage 2 Info Calcs'!J47</f>
        <v>58034.452215334211</v>
      </c>
      <c r="R45" s="87">
        <f ca="1">'Mortgage 1 Info Calcs'!K51</f>
        <v>115974.25226739129</v>
      </c>
      <c r="S45" s="98">
        <f ca="1">'Mortgage 2 Info Calcs'!K47</f>
        <v>115974.25226739154</v>
      </c>
      <c r="T45" s="87">
        <f ca="1">'Mortgage 1 Info Calcs'!M51</f>
        <v>0</v>
      </c>
      <c r="U45" s="98">
        <f ca="1">'Mortgage 2 Info Calcs'!L47</f>
        <v>0</v>
      </c>
    </row>
    <row r="46" spans="2:21" x14ac:dyDescent="0.25">
      <c r="B46" s="244">
        <v>16</v>
      </c>
      <c r="C46" s="245"/>
      <c r="D46" s="87">
        <f ca="1">'Mortgage 1 Info Calcs'!D52</f>
        <v>58034.452215334306</v>
      </c>
      <c r="E46" s="98">
        <f ca="1">'Mortgage 2 Info Calcs'!D48</f>
        <v>58034.452215334211</v>
      </c>
      <c r="F46" s="87">
        <f ca="1">'Mortgage 1 Info Calcs'!E52</f>
        <v>7731.6168178261096</v>
      </c>
      <c r="G46" s="98">
        <f ca="1">'Mortgage 2 Info Calcs'!E48</f>
        <v>7731.6168178261041</v>
      </c>
      <c r="H46" s="87">
        <f ca="1">'Mortgage 1 Info Calcs'!F52</f>
        <v>4368.3820995745264</v>
      </c>
      <c r="I46" s="98">
        <f ca="1">'Mortgage 2 Info Calcs'!F48</f>
        <v>4368.3820995745264</v>
      </c>
      <c r="J46" s="87">
        <f ca="1">'Mortgage 1 Info Calcs'!G52</f>
        <v>3363.2347182515832</v>
      </c>
      <c r="K46" s="98">
        <f ca="1">'Mortgage 2 Info Calcs'!G48</f>
        <v>3363.2347182515778</v>
      </c>
      <c r="L46" s="87">
        <f ca="1">'Mortgage 1 Info Calcs'!H52</f>
        <v>46333.92988424022</v>
      </c>
      <c r="M46" s="98">
        <f ca="1">'Mortgage 2 Info Calcs'!H48</f>
        <v>46333.929884240315</v>
      </c>
      <c r="N46" s="87">
        <f ca="1">'Mortgage 1 Info Calcs'!I52</f>
        <v>77371.939200977184</v>
      </c>
      <c r="O46" s="98">
        <f ca="1">'Mortgage 2 Info Calcs'!I48</f>
        <v>77371.939200977373</v>
      </c>
      <c r="P46" s="87">
        <f ca="1">'Mortgage 1 Info Calcs'!J52</f>
        <v>53666.07011575978</v>
      </c>
      <c r="Q46" s="98">
        <f ca="1">'Mortgage 2 Info Calcs'!J48</f>
        <v>53666.070115759685</v>
      </c>
      <c r="R46" s="87">
        <f ca="1">'Mortgage 1 Info Calcs'!K52</f>
        <v>123705.8690852174</v>
      </c>
      <c r="S46" s="98">
        <f ca="1">'Mortgage 2 Info Calcs'!K48</f>
        <v>123705.86908521764</v>
      </c>
      <c r="T46" s="87">
        <f ca="1">'Mortgage 1 Info Calcs'!M52</f>
        <v>0</v>
      </c>
      <c r="U46" s="98">
        <f ca="1">'Mortgage 2 Info Calcs'!L48</f>
        <v>0</v>
      </c>
    </row>
    <row r="47" spans="2:21" x14ac:dyDescent="0.25">
      <c r="B47" s="244">
        <v>17</v>
      </c>
      <c r="C47" s="245"/>
      <c r="D47" s="87">
        <f ca="1">'Mortgage 1 Info Calcs'!D53</f>
        <v>53666.07011575978</v>
      </c>
      <c r="E47" s="98">
        <f ca="1">'Mortgage 2 Info Calcs'!D49</f>
        <v>53666.070115759685</v>
      </c>
      <c r="F47" s="87">
        <f ca="1">'Mortgage 1 Info Calcs'!E53</f>
        <v>7731.6168178261241</v>
      </c>
      <c r="G47" s="98">
        <f ca="1">'Mortgage 2 Info Calcs'!E49</f>
        <v>7731.6168178261087</v>
      </c>
      <c r="H47" s="87">
        <f ca="1">'Mortgage 1 Info Calcs'!F53</f>
        <v>4637.8143488643836</v>
      </c>
      <c r="I47" s="98">
        <f ca="1">'Mortgage 2 Info Calcs'!F49</f>
        <v>4637.8143488643109</v>
      </c>
      <c r="J47" s="87">
        <f ca="1">'Mortgage 1 Info Calcs'!G53</f>
        <v>3093.8024689617405</v>
      </c>
      <c r="K47" s="98">
        <f ca="1">'Mortgage 2 Info Calcs'!G49</f>
        <v>3093.8024689617978</v>
      </c>
      <c r="L47" s="87">
        <f ca="1">'Mortgage 1 Info Calcs'!H53</f>
        <v>50971.744233104604</v>
      </c>
      <c r="M47" s="98">
        <f ca="1">'Mortgage 2 Info Calcs'!H49</f>
        <v>50971.744233104626</v>
      </c>
      <c r="N47" s="87">
        <f ca="1">'Mortgage 1 Info Calcs'!I53</f>
        <v>80465.741669938929</v>
      </c>
      <c r="O47" s="98">
        <f ca="1">'Mortgage 2 Info Calcs'!I49</f>
        <v>80465.741669939176</v>
      </c>
      <c r="P47" s="87">
        <f ca="1">'Mortgage 1 Info Calcs'!J53</f>
        <v>49028.255766895396</v>
      </c>
      <c r="Q47" s="98">
        <f ca="1">'Mortgage 2 Info Calcs'!J49</f>
        <v>49028.255766895374</v>
      </c>
      <c r="R47" s="87">
        <f ca="1">'Mortgage 1 Info Calcs'!K53</f>
        <v>131437.48590304353</v>
      </c>
      <c r="S47" s="98">
        <f ca="1">'Mortgage 2 Info Calcs'!K49</f>
        <v>131437.48590304374</v>
      </c>
      <c r="T47" s="87">
        <f ca="1">'Mortgage 1 Info Calcs'!M53</f>
        <v>0</v>
      </c>
      <c r="U47" s="98">
        <f ca="1">'Mortgage 2 Info Calcs'!L49</f>
        <v>0</v>
      </c>
    </row>
    <row r="48" spans="2:21" x14ac:dyDescent="0.25">
      <c r="B48" s="244">
        <v>18</v>
      </c>
      <c r="C48" s="245"/>
      <c r="D48" s="87">
        <f ca="1">'Mortgage 1 Info Calcs'!D54</f>
        <v>49028.255766895396</v>
      </c>
      <c r="E48" s="98">
        <f ca="1">'Mortgage 2 Info Calcs'!D50</f>
        <v>49028.255766895374</v>
      </c>
      <c r="F48" s="87">
        <f ca="1">'Mortgage 1 Info Calcs'!E54</f>
        <v>7731.616817826136</v>
      </c>
      <c r="G48" s="98">
        <f ca="1">'Mortgage 2 Info Calcs'!E50</f>
        <v>7731.6168178261296</v>
      </c>
      <c r="H48" s="87">
        <f ca="1">'Mortgage 1 Info Calcs'!F54</f>
        <v>4923.8645897361348</v>
      </c>
      <c r="I48" s="98">
        <f ca="1">'Mortgage 2 Info Calcs'!F50</f>
        <v>4923.8645897361275</v>
      </c>
      <c r="J48" s="87">
        <f ca="1">'Mortgage 1 Info Calcs'!G54</f>
        <v>2807.7522280900012</v>
      </c>
      <c r="K48" s="98">
        <f ca="1">'Mortgage 2 Info Calcs'!G50</f>
        <v>2807.7522280900021</v>
      </c>
      <c r="L48" s="87">
        <f ca="1">'Mortgage 1 Info Calcs'!H54</f>
        <v>55895.608822840739</v>
      </c>
      <c r="M48" s="98">
        <f ca="1">'Mortgage 2 Info Calcs'!H50</f>
        <v>55895.608822840753</v>
      </c>
      <c r="N48" s="87">
        <f ca="1">'Mortgage 1 Info Calcs'!I54</f>
        <v>83273.49389802893</v>
      </c>
      <c r="O48" s="98">
        <f ca="1">'Mortgage 2 Info Calcs'!I50</f>
        <v>83273.493898029177</v>
      </c>
      <c r="P48" s="87">
        <f ca="1">'Mortgage 1 Info Calcs'!J54</f>
        <v>44104.391177159261</v>
      </c>
      <c r="Q48" s="98">
        <f ca="1">'Mortgage 2 Info Calcs'!J50</f>
        <v>44104.391177159247</v>
      </c>
      <c r="R48" s="87">
        <f ca="1">'Mortgage 1 Info Calcs'!K54</f>
        <v>139169.10272086968</v>
      </c>
      <c r="S48" s="98">
        <f ca="1">'Mortgage 2 Info Calcs'!K50</f>
        <v>139169.10272086988</v>
      </c>
      <c r="T48" s="87">
        <f ca="1">'Mortgage 1 Info Calcs'!M54</f>
        <v>0</v>
      </c>
      <c r="U48" s="98">
        <f ca="1">'Mortgage 2 Info Calcs'!L50</f>
        <v>0</v>
      </c>
    </row>
    <row r="49" spans="2:21" x14ac:dyDescent="0.25">
      <c r="B49" s="244">
        <v>19</v>
      </c>
      <c r="C49" s="245"/>
      <c r="D49" s="87">
        <f ca="1">'Mortgage 1 Info Calcs'!D55</f>
        <v>44104.391177159261</v>
      </c>
      <c r="E49" s="98">
        <f ca="1">'Mortgage 2 Info Calcs'!D51</f>
        <v>44104.391177159247</v>
      </c>
      <c r="F49" s="87">
        <f ca="1">'Mortgage 1 Info Calcs'!E55</f>
        <v>7731.6168178261514</v>
      </c>
      <c r="G49" s="98">
        <f ca="1">'Mortgage 2 Info Calcs'!E51</f>
        <v>7731.6168178261432</v>
      </c>
      <c r="H49" s="87">
        <f ca="1">'Mortgage 1 Info Calcs'!F55</f>
        <v>5227.5577835481381</v>
      </c>
      <c r="I49" s="98">
        <f ca="1">'Mortgage 2 Info Calcs'!F51</f>
        <v>5227.5577835481454</v>
      </c>
      <c r="J49" s="87">
        <f ca="1">'Mortgage 1 Info Calcs'!G55</f>
        <v>2504.0590342780133</v>
      </c>
      <c r="K49" s="98">
        <f ca="1">'Mortgage 2 Info Calcs'!G51</f>
        <v>2504.0590342779979</v>
      </c>
      <c r="L49" s="87">
        <f ca="1">'Mortgage 1 Info Calcs'!H55</f>
        <v>61123.166606388877</v>
      </c>
      <c r="M49" s="98">
        <f ca="1">'Mortgage 2 Info Calcs'!H51</f>
        <v>61123.166606388899</v>
      </c>
      <c r="N49" s="87">
        <f ca="1">'Mortgage 1 Info Calcs'!I55</f>
        <v>85777.55293230695</v>
      </c>
      <c r="O49" s="98">
        <f ca="1">'Mortgage 2 Info Calcs'!I51</f>
        <v>85777.552932307182</v>
      </c>
      <c r="P49" s="87">
        <f ca="1">'Mortgage 1 Info Calcs'!J55</f>
        <v>38876.833393611123</v>
      </c>
      <c r="Q49" s="98">
        <f ca="1">'Mortgage 2 Info Calcs'!J51</f>
        <v>38876.833393611101</v>
      </c>
      <c r="R49" s="87">
        <f ca="1">'Mortgage 1 Info Calcs'!K55</f>
        <v>146900.71953869582</v>
      </c>
      <c r="S49" s="98">
        <f ca="1">'Mortgage 2 Info Calcs'!K51</f>
        <v>146900.71953869602</v>
      </c>
      <c r="T49" s="87">
        <f ca="1">'Mortgage 1 Info Calcs'!M55</f>
        <v>0</v>
      </c>
      <c r="U49" s="98">
        <f ca="1">'Mortgage 2 Info Calcs'!L51</f>
        <v>0</v>
      </c>
    </row>
    <row r="50" spans="2:21" x14ac:dyDescent="0.25">
      <c r="B50" s="244">
        <v>20</v>
      </c>
      <c r="C50" s="245"/>
      <c r="D50" s="87">
        <f ca="1">'Mortgage 1 Info Calcs'!D56</f>
        <v>38876.833393611123</v>
      </c>
      <c r="E50" s="98">
        <f ca="1">'Mortgage 2 Info Calcs'!D52</f>
        <v>38876.833393611101</v>
      </c>
      <c r="F50" s="87">
        <f ca="1">'Mortgage 1 Info Calcs'!E56</f>
        <v>7731.6168178261742</v>
      </c>
      <c r="G50" s="98">
        <f ca="1">'Mortgage 2 Info Calcs'!E52</f>
        <v>7731.6168178261642</v>
      </c>
      <c r="H50" s="87">
        <f ca="1">'Mortgage 1 Info Calcs'!F56</f>
        <v>5549.9821090326222</v>
      </c>
      <c r="I50" s="98">
        <f ca="1">'Mortgage 2 Info Calcs'!F52</f>
        <v>5549.9821090326295</v>
      </c>
      <c r="J50" s="87">
        <f ca="1">'Mortgage 1 Info Calcs'!G56</f>
        <v>2181.6347087935519</v>
      </c>
      <c r="K50" s="98">
        <f ca="1">'Mortgage 2 Info Calcs'!G52</f>
        <v>2181.6347087935346</v>
      </c>
      <c r="L50" s="87">
        <f ca="1">'Mortgage 1 Info Calcs'!H56</f>
        <v>66673.148715421499</v>
      </c>
      <c r="M50" s="98">
        <f ca="1">'Mortgage 2 Info Calcs'!H52</f>
        <v>66673.148715421528</v>
      </c>
      <c r="N50" s="87">
        <f ca="1">'Mortgage 1 Info Calcs'!I56</f>
        <v>87959.187641100507</v>
      </c>
      <c r="O50" s="98">
        <f ca="1">'Mortgage 2 Info Calcs'!I52</f>
        <v>87959.187641100711</v>
      </c>
      <c r="P50" s="87">
        <f ca="1">'Mortgage 1 Info Calcs'!J56</f>
        <v>33326.851284578501</v>
      </c>
      <c r="Q50" s="98">
        <f ca="1">'Mortgage 2 Info Calcs'!J52</f>
        <v>33326.851284578472</v>
      </c>
      <c r="R50" s="87">
        <f ca="1">'Mortgage 1 Info Calcs'!K56</f>
        <v>154632.33635652199</v>
      </c>
      <c r="S50" s="98">
        <f ca="1">'Mortgage 2 Info Calcs'!K52</f>
        <v>154632.3363565222</v>
      </c>
      <c r="T50" s="87">
        <f ca="1">'Mortgage 1 Info Calcs'!M56</f>
        <v>0</v>
      </c>
      <c r="U50" s="98">
        <f ca="1">'Mortgage 2 Info Calcs'!L52</f>
        <v>0</v>
      </c>
    </row>
    <row r="51" spans="2:21" x14ac:dyDescent="0.25">
      <c r="B51" s="244">
        <v>21</v>
      </c>
      <c r="C51" s="245"/>
      <c r="D51" s="87">
        <f ca="1">'Mortgage 1 Info Calcs'!D57</f>
        <v>33326.851284578501</v>
      </c>
      <c r="E51" s="98">
        <f ca="1">'Mortgage 2 Info Calcs'!D53</f>
        <v>33326.851284578472</v>
      </c>
      <c r="F51" s="87">
        <f ca="1">'Mortgage 1 Info Calcs'!E57</f>
        <v>7731.6168178262051</v>
      </c>
      <c r="G51" s="98">
        <f ca="1">'Mortgage 2 Info Calcs'!E53</f>
        <v>7731.6168178261978</v>
      </c>
      <c r="H51" s="87">
        <f ca="1">'Mortgage 1 Info Calcs'!F57</f>
        <v>5892.2928614049051</v>
      </c>
      <c r="I51" s="98">
        <f ca="1">'Mortgage 2 Info Calcs'!F53</f>
        <v>5892.2928614049051</v>
      </c>
      <c r="J51" s="87">
        <f ca="1">'Mortgage 1 Info Calcs'!G57</f>
        <v>1839.3239564213</v>
      </c>
      <c r="K51" s="98">
        <f ca="1">'Mortgage 2 Info Calcs'!G53</f>
        <v>1839.3239564212927</v>
      </c>
      <c r="L51" s="87">
        <f ca="1">'Mortgage 1 Info Calcs'!H57</f>
        <v>72565.441576826401</v>
      </c>
      <c r="M51" s="98">
        <f ca="1">'Mortgage 2 Info Calcs'!H53</f>
        <v>72565.44157682643</v>
      </c>
      <c r="N51" s="87">
        <f ca="1">'Mortgage 1 Info Calcs'!I57</f>
        <v>89798.511597521807</v>
      </c>
      <c r="O51" s="98">
        <f ca="1">'Mortgage 2 Info Calcs'!I53</f>
        <v>89798.511597522011</v>
      </c>
      <c r="P51" s="87">
        <f ca="1">'Mortgage 1 Info Calcs'!J57</f>
        <v>27434.558423173596</v>
      </c>
      <c r="Q51" s="98">
        <f ca="1">'Mortgage 2 Info Calcs'!J53</f>
        <v>27434.558423173567</v>
      </c>
      <c r="R51" s="87">
        <f ca="1">'Mortgage 1 Info Calcs'!K57</f>
        <v>162363.95317434819</v>
      </c>
      <c r="S51" s="98">
        <f ca="1">'Mortgage 2 Info Calcs'!K53</f>
        <v>162363.9531743484</v>
      </c>
      <c r="T51" s="87">
        <f ca="1">'Mortgage 1 Info Calcs'!M57</f>
        <v>0</v>
      </c>
      <c r="U51" s="98">
        <f ca="1">'Mortgage 2 Info Calcs'!L53</f>
        <v>0</v>
      </c>
    </row>
    <row r="52" spans="2:21" x14ac:dyDescent="0.25">
      <c r="B52" s="244">
        <v>22</v>
      </c>
      <c r="C52" s="245"/>
      <c r="D52" s="87">
        <f ca="1">'Mortgage 1 Info Calcs'!D58</f>
        <v>27434.558423173596</v>
      </c>
      <c r="E52" s="98">
        <f ca="1">'Mortgage 2 Info Calcs'!D54</f>
        <v>27434.558423173567</v>
      </c>
      <c r="F52" s="87">
        <f ca="1">'Mortgage 1 Info Calcs'!E58</f>
        <v>7731.6168178262433</v>
      </c>
      <c r="G52" s="98">
        <f ca="1">'Mortgage 2 Info Calcs'!E54</f>
        <v>7731.6168178262333</v>
      </c>
      <c r="H52" s="87">
        <f ca="1">'Mortgage 1 Info Calcs'!F58</f>
        <v>6255.7165919612053</v>
      </c>
      <c r="I52" s="98">
        <f ca="1">'Mortgage 2 Info Calcs'!F54</f>
        <v>6255.7165919611944</v>
      </c>
      <c r="J52" s="87">
        <f ca="1">'Mortgage 1 Info Calcs'!G58</f>
        <v>1475.900225865038</v>
      </c>
      <c r="K52" s="98">
        <f ca="1">'Mortgage 2 Info Calcs'!G54</f>
        <v>1475.9002258650389</v>
      </c>
      <c r="L52" s="87">
        <f ca="1">'Mortgage 1 Info Calcs'!H58</f>
        <v>78821.158168787602</v>
      </c>
      <c r="M52" s="98">
        <f ca="1">'Mortgage 2 Info Calcs'!H54</f>
        <v>78821.158168787631</v>
      </c>
      <c r="N52" s="87">
        <f ca="1">'Mortgage 1 Info Calcs'!I58</f>
        <v>91274.41182338685</v>
      </c>
      <c r="O52" s="98">
        <f ca="1">'Mortgage 2 Info Calcs'!I54</f>
        <v>91274.411823387054</v>
      </c>
      <c r="P52" s="87">
        <f ca="1">'Mortgage 1 Info Calcs'!J58</f>
        <v>21178.84183121239</v>
      </c>
      <c r="Q52" s="98">
        <f ca="1">'Mortgage 2 Info Calcs'!J54</f>
        <v>21178.841831212372</v>
      </c>
      <c r="R52" s="87">
        <f ca="1">'Mortgage 1 Info Calcs'!K58</f>
        <v>170095.56999217442</v>
      </c>
      <c r="S52" s="98">
        <f ca="1">'Mortgage 2 Info Calcs'!K54</f>
        <v>170095.56999217463</v>
      </c>
      <c r="T52" s="87">
        <f ca="1">'Mortgage 1 Info Calcs'!M58</f>
        <v>0</v>
      </c>
      <c r="U52" s="98">
        <f ca="1">'Mortgage 2 Info Calcs'!L54</f>
        <v>0</v>
      </c>
    </row>
    <row r="53" spans="2:21" x14ac:dyDescent="0.25">
      <c r="B53" s="244">
        <v>23</v>
      </c>
      <c r="C53" s="245"/>
      <c r="D53" s="87">
        <f ca="1">'Mortgage 1 Info Calcs'!D59</f>
        <v>21178.84183121239</v>
      </c>
      <c r="E53" s="98">
        <f ca="1">'Mortgage 2 Info Calcs'!D55</f>
        <v>21178.841831212372</v>
      </c>
      <c r="F53" s="87">
        <f ca="1">'Mortgage 1 Info Calcs'!E59</f>
        <v>7731.6168178262942</v>
      </c>
      <c r="G53" s="98">
        <f ca="1">'Mortgage 2 Info Calcs'!E55</f>
        <v>7731.6168178262869</v>
      </c>
      <c r="H53" s="87">
        <f ca="1">'Mortgage 1 Info Calcs'!F59</f>
        <v>6641.5555029978568</v>
      </c>
      <c r="I53" s="98">
        <f ca="1">'Mortgage 2 Info Calcs'!F55</f>
        <v>6641.5555029978477</v>
      </c>
      <c r="J53" s="87">
        <f ca="1">'Mortgage 1 Info Calcs'!G59</f>
        <v>1090.0613148284374</v>
      </c>
      <c r="K53" s="98">
        <f ca="1">'Mortgage 2 Info Calcs'!G55</f>
        <v>1090.0613148284392</v>
      </c>
      <c r="L53" s="87">
        <f ca="1">'Mortgage 1 Info Calcs'!H59</f>
        <v>85462.713671785459</v>
      </c>
      <c r="M53" s="98">
        <f ca="1">'Mortgage 2 Info Calcs'!H55</f>
        <v>85462.713671785474</v>
      </c>
      <c r="N53" s="87">
        <f ca="1">'Mortgage 1 Info Calcs'!I59</f>
        <v>92364.473138215282</v>
      </c>
      <c r="O53" s="98">
        <f ca="1">'Mortgage 2 Info Calcs'!I55</f>
        <v>92364.473138215486</v>
      </c>
      <c r="P53" s="87">
        <f ca="1">'Mortgage 1 Info Calcs'!J59</f>
        <v>14537.286328214534</v>
      </c>
      <c r="Q53" s="98">
        <f ca="1">'Mortgage 2 Info Calcs'!J55</f>
        <v>14537.286328214524</v>
      </c>
      <c r="R53" s="87">
        <f ca="1">'Mortgage 1 Info Calcs'!K59</f>
        <v>177827.18681000071</v>
      </c>
      <c r="S53" s="98">
        <f ca="1">'Mortgage 2 Info Calcs'!K55</f>
        <v>177827.18681000092</v>
      </c>
      <c r="T53" s="87">
        <f ca="1">'Mortgage 1 Info Calcs'!M59</f>
        <v>0</v>
      </c>
      <c r="U53" s="98">
        <f ca="1">'Mortgage 2 Info Calcs'!L55</f>
        <v>0</v>
      </c>
    </row>
    <row r="54" spans="2:21" x14ac:dyDescent="0.25">
      <c r="B54" s="244">
        <v>24</v>
      </c>
      <c r="C54" s="245"/>
      <c r="D54" s="87">
        <f ca="1">'Mortgage 1 Info Calcs'!D60</f>
        <v>14537.286328214534</v>
      </c>
      <c r="E54" s="98">
        <f ca="1">'Mortgage 2 Info Calcs'!D56</f>
        <v>14537.286328214524</v>
      </c>
      <c r="F54" s="87">
        <f ca="1">'Mortgage 1 Info Calcs'!E60</f>
        <v>7731.6168178263788</v>
      </c>
      <c r="G54" s="98">
        <f ca="1">'Mortgage 2 Info Calcs'!E56</f>
        <v>7731.6168178263752</v>
      </c>
      <c r="H54" s="87">
        <f ca="1">'Mortgage 1 Info Calcs'!F60</f>
        <v>7051.1921137994686</v>
      </c>
      <c r="I54" s="98">
        <f ca="1">'Mortgage 2 Info Calcs'!F56</f>
        <v>7051.1921137994614</v>
      </c>
      <c r="J54" s="87">
        <f ca="1">'Mortgage 1 Info Calcs'!G60</f>
        <v>680.42470402691015</v>
      </c>
      <c r="K54" s="98">
        <f ca="1">'Mortgage 2 Info Calcs'!G56</f>
        <v>680.42470402691379</v>
      </c>
      <c r="L54" s="87">
        <f ca="1">'Mortgage 1 Info Calcs'!H60</f>
        <v>92513.905785584924</v>
      </c>
      <c r="M54" s="98">
        <f ca="1">'Mortgage 2 Info Calcs'!H56</f>
        <v>92513.905785584939</v>
      </c>
      <c r="N54" s="87">
        <f ca="1">'Mortgage 1 Info Calcs'!I60</f>
        <v>93044.897842242193</v>
      </c>
      <c r="O54" s="98">
        <f ca="1">'Mortgage 2 Info Calcs'!I56</f>
        <v>93044.897842242397</v>
      </c>
      <c r="P54" s="87">
        <f ca="1">'Mortgage 1 Info Calcs'!J60</f>
        <v>7486.0942144150649</v>
      </c>
      <c r="Q54" s="98">
        <f ca="1">'Mortgage 2 Info Calcs'!J56</f>
        <v>7486.0942144150631</v>
      </c>
      <c r="R54" s="87">
        <f ca="1">'Mortgage 1 Info Calcs'!K60</f>
        <v>185558.80362782709</v>
      </c>
      <c r="S54" s="98">
        <f ca="1">'Mortgage 2 Info Calcs'!K56</f>
        <v>185558.80362782729</v>
      </c>
      <c r="T54" s="87">
        <f ca="1">'Mortgage 1 Info Calcs'!M60</f>
        <v>0</v>
      </c>
      <c r="U54" s="98">
        <f ca="1">'Mortgage 2 Info Calcs'!L56</f>
        <v>0</v>
      </c>
    </row>
    <row r="55" spans="2:21" x14ac:dyDescent="0.25">
      <c r="B55" s="244">
        <v>25</v>
      </c>
      <c r="C55" s="245"/>
      <c r="D55" s="87">
        <f ca="1">'Mortgage 1 Info Calcs'!D61</f>
        <v>7486.0942144150649</v>
      </c>
      <c r="E55" s="98">
        <f ca="1">'Mortgage 2 Info Calcs'!D57</f>
        <v>7486.0942144150631</v>
      </c>
      <c r="F55" s="87">
        <f ca="1">'Mortgage 1 Info Calcs'!E61</f>
        <v>7731.6168178265971</v>
      </c>
      <c r="G55" s="98">
        <f ca="1">'Mortgage 2 Info Calcs'!E57</f>
        <v>7731.6168178265971</v>
      </c>
      <c r="H55" s="87">
        <f ca="1">'Mortgage 1 Info Calcs'!F61</f>
        <v>7486.0942144150649</v>
      </c>
      <c r="I55" s="98">
        <f ca="1">'Mortgage 2 Info Calcs'!F57</f>
        <v>7486.0942144150631</v>
      </c>
      <c r="J55" s="87">
        <f ca="1">'Mortgage 1 Info Calcs'!G61</f>
        <v>245.52260341153215</v>
      </c>
      <c r="K55" s="98">
        <f ca="1">'Mortgage 2 Info Calcs'!G57</f>
        <v>245.52260341153396</v>
      </c>
      <c r="L55" s="87">
        <f ca="1">'Mortgage 1 Info Calcs'!H61</f>
        <v>99999.999999999985</v>
      </c>
      <c r="M55" s="98">
        <f ca="1">'Mortgage 2 Info Calcs'!H57</f>
        <v>100000</v>
      </c>
      <c r="N55" s="87">
        <f ca="1">'Mortgage 1 Info Calcs'!I61</f>
        <v>93290.420445653726</v>
      </c>
      <c r="O55" s="98">
        <f ca="1">'Mortgage 2 Info Calcs'!I57</f>
        <v>93290.42044565393</v>
      </c>
      <c r="P55" s="87">
        <f ca="1">'Mortgage 1 Info Calcs'!J61</f>
        <v>0</v>
      </c>
      <c r="Q55" s="98">
        <f ca="1">'Mortgage 2 Info Calcs'!J57</f>
        <v>0</v>
      </c>
      <c r="R55" s="87">
        <f ca="1">'Mortgage 1 Info Calcs'!K61</f>
        <v>193290.4204456537</v>
      </c>
      <c r="S55" s="98">
        <f ca="1">'Mortgage 2 Info Calcs'!K57</f>
        <v>193290.4204456539</v>
      </c>
      <c r="T55" s="87">
        <f ca="1">'Mortgage 1 Info Calcs'!M61</f>
        <v>0</v>
      </c>
      <c r="U55" s="98">
        <f ca="1">'Mortgage 2 Info Calcs'!L57</f>
        <v>0</v>
      </c>
    </row>
    <row r="56" spans="2:21" x14ac:dyDescent="0.25">
      <c r="B56" s="244">
        <v>26</v>
      </c>
      <c r="C56" s="245"/>
      <c r="D56" s="87" t="str">
        <f ca="1">'Mortgage 1 Info Calcs'!D62</f>
        <v/>
      </c>
      <c r="E56" s="98" t="str">
        <f ca="1">'Mortgage 2 Info Calcs'!D58</f>
        <v/>
      </c>
      <c r="F56" s="87" t="str">
        <f ca="1">'Mortgage 1 Info Calcs'!E62</f>
        <v/>
      </c>
      <c r="G56" s="98" t="str">
        <f ca="1">'Mortgage 2 Info Calcs'!E58</f>
        <v/>
      </c>
      <c r="H56" s="87" t="str">
        <f>'Mortgage 1 Info Calcs'!F62</f>
        <v/>
      </c>
      <c r="I56" s="98" t="str">
        <f>'Mortgage 2 Info Calcs'!F58</f>
        <v/>
      </c>
      <c r="J56" s="87" t="str">
        <f>'Mortgage 1 Info Calcs'!G62</f>
        <v/>
      </c>
      <c r="K56" s="98" t="str">
        <f>'Mortgage 2 Info Calcs'!G58</f>
        <v/>
      </c>
      <c r="L56" s="87" t="str">
        <f>'Mortgage 1 Info Calcs'!H62</f>
        <v/>
      </c>
      <c r="M56" s="98" t="str">
        <f>'Mortgage 2 Info Calcs'!H58</f>
        <v/>
      </c>
      <c r="N56" s="87" t="str">
        <f>'Mortgage 1 Info Calcs'!I62</f>
        <v/>
      </c>
      <c r="O56" s="98" t="str">
        <f>'Mortgage 2 Info Calcs'!I58</f>
        <v/>
      </c>
      <c r="P56" s="87" t="str">
        <f>'Mortgage 1 Info Calcs'!J62</f>
        <v/>
      </c>
      <c r="Q56" s="98" t="str">
        <f>'Mortgage 2 Info Calcs'!J58</f>
        <v/>
      </c>
      <c r="R56" s="87" t="str">
        <f>'Mortgage 1 Info Calcs'!K62</f>
        <v/>
      </c>
      <c r="S56" s="98" t="str">
        <f>'Mortgage 2 Info Calcs'!K58</f>
        <v/>
      </c>
      <c r="T56" s="87" t="str">
        <f ca="1">'Mortgage 1 Info Calcs'!M62</f>
        <v/>
      </c>
      <c r="U56" s="98" t="str">
        <f ca="1">'Mortgage 2 Info Calcs'!L58</f>
        <v/>
      </c>
    </row>
    <row r="57" spans="2:21" x14ac:dyDescent="0.25">
      <c r="B57" s="244">
        <v>27</v>
      </c>
      <c r="C57" s="245"/>
      <c r="D57" s="87" t="str">
        <f ca="1">'Mortgage 1 Info Calcs'!D63</f>
        <v/>
      </c>
      <c r="E57" s="98" t="str">
        <f ca="1">'Mortgage 2 Info Calcs'!D59</f>
        <v/>
      </c>
      <c r="F57" s="87" t="str">
        <f ca="1">'Mortgage 1 Info Calcs'!E63</f>
        <v/>
      </c>
      <c r="G57" s="98" t="str">
        <f ca="1">'Mortgage 2 Info Calcs'!E59</f>
        <v/>
      </c>
      <c r="H57" s="87" t="str">
        <f>'Mortgage 1 Info Calcs'!F63</f>
        <v/>
      </c>
      <c r="I57" s="98" t="str">
        <f>'Mortgage 2 Info Calcs'!F59</f>
        <v/>
      </c>
      <c r="J57" s="87" t="str">
        <f>'Mortgage 1 Info Calcs'!G63</f>
        <v/>
      </c>
      <c r="K57" s="98" t="str">
        <f>'Mortgage 2 Info Calcs'!G59</f>
        <v/>
      </c>
      <c r="L57" s="87" t="str">
        <f>'Mortgage 1 Info Calcs'!H63</f>
        <v/>
      </c>
      <c r="M57" s="98" t="str">
        <f>'Mortgage 2 Info Calcs'!H59</f>
        <v/>
      </c>
      <c r="N57" s="87" t="str">
        <f>'Mortgage 1 Info Calcs'!I63</f>
        <v/>
      </c>
      <c r="O57" s="98" t="str">
        <f>'Mortgage 2 Info Calcs'!I59</f>
        <v/>
      </c>
      <c r="P57" s="87" t="str">
        <f>'Mortgage 1 Info Calcs'!J63</f>
        <v/>
      </c>
      <c r="Q57" s="98" t="str">
        <f>'Mortgage 2 Info Calcs'!J59</f>
        <v/>
      </c>
      <c r="R57" s="87" t="str">
        <f>'Mortgage 1 Info Calcs'!K63</f>
        <v/>
      </c>
      <c r="S57" s="98" t="str">
        <f>'Mortgage 2 Info Calcs'!K59</f>
        <v/>
      </c>
      <c r="T57" s="87" t="str">
        <f ca="1">'Mortgage 1 Info Calcs'!M63</f>
        <v/>
      </c>
      <c r="U57" s="98" t="str">
        <f ca="1">'Mortgage 2 Info Calcs'!L59</f>
        <v/>
      </c>
    </row>
    <row r="58" spans="2:21" x14ac:dyDescent="0.25">
      <c r="B58" s="244">
        <v>28</v>
      </c>
      <c r="C58" s="245"/>
      <c r="D58" s="87" t="str">
        <f ca="1">'Mortgage 1 Info Calcs'!D64</f>
        <v/>
      </c>
      <c r="E58" s="98" t="str">
        <f ca="1">'Mortgage 2 Info Calcs'!D60</f>
        <v/>
      </c>
      <c r="F58" s="87" t="str">
        <f ca="1">'Mortgage 1 Info Calcs'!E64</f>
        <v/>
      </c>
      <c r="G58" s="98" t="str">
        <f ca="1">'Mortgage 2 Info Calcs'!E60</f>
        <v/>
      </c>
      <c r="H58" s="87" t="str">
        <f>'Mortgage 1 Info Calcs'!F64</f>
        <v/>
      </c>
      <c r="I58" s="98" t="str">
        <f>'Mortgage 2 Info Calcs'!F60</f>
        <v/>
      </c>
      <c r="J58" s="87" t="str">
        <f>'Mortgage 1 Info Calcs'!G64</f>
        <v/>
      </c>
      <c r="K58" s="98" t="str">
        <f>'Mortgage 2 Info Calcs'!G60</f>
        <v/>
      </c>
      <c r="L58" s="87" t="str">
        <f>'Mortgage 1 Info Calcs'!H64</f>
        <v/>
      </c>
      <c r="M58" s="98" t="str">
        <f>'Mortgage 2 Info Calcs'!H60</f>
        <v/>
      </c>
      <c r="N58" s="87" t="str">
        <f>'Mortgage 1 Info Calcs'!I64</f>
        <v/>
      </c>
      <c r="O58" s="98" t="str">
        <f>'Mortgage 2 Info Calcs'!I60</f>
        <v/>
      </c>
      <c r="P58" s="87" t="str">
        <f>'Mortgage 1 Info Calcs'!J64</f>
        <v/>
      </c>
      <c r="Q58" s="98" t="str">
        <f>'Mortgage 2 Info Calcs'!J60</f>
        <v/>
      </c>
      <c r="R58" s="87" t="str">
        <f>'Mortgage 1 Info Calcs'!K64</f>
        <v/>
      </c>
      <c r="S58" s="98" t="str">
        <f>'Mortgage 2 Info Calcs'!K60</f>
        <v/>
      </c>
      <c r="T58" s="87" t="str">
        <f ca="1">'Mortgage 1 Info Calcs'!M64</f>
        <v/>
      </c>
      <c r="U58" s="98" t="str">
        <f ca="1">'Mortgage 2 Info Calcs'!L60</f>
        <v/>
      </c>
    </row>
    <row r="59" spans="2:21" x14ac:dyDescent="0.25">
      <c r="B59" s="244">
        <v>29</v>
      </c>
      <c r="C59" s="245"/>
      <c r="D59" s="87" t="str">
        <f ca="1">'Mortgage 1 Info Calcs'!D65</f>
        <v/>
      </c>
      <c r="E59" s="98" t="str">
        <f ca="1">'Mortgage 2 Info Calcs'!D61</f>
        <v/>
      </c>
      <c r="F59" s="87" t="str">
        <f ca="1">'Mortgage 1 Info Calcs'!E65</f>
        <v/>
      </c>
      <c r="G59" s="98" t="str">
        <f ca="1">'Mortgage 2 Info Calcs'!E61</f>
        <v/>
      </c>
      <c r="H59" s="87" t="str">
        <f>'Mortgage 1 Info Calcs'!F65</f>
        <v/>
      </c>
      <c r="I59" s="98" t="str">
        <f>'Mortgage 2 Info Calcs'!F61</f>
        <v/>
      </c>
      <c r="J59" s="87" t="str">
        <f>'Mortgage 1 Info Calcs'!G65</f>
        <v/>
      </c>
      <c r="K59" s="98" t="str">
        <f>'Mortgage 2 Info Calcs'!G61</f>
        <v/>
      </c>
      <c r="L59" s="87" t="str">
        <f>'Mortgage 1 Info Calcs'!H65</f>
        <v/>
      </c>
      <c r="M59" s="98" t="str">
        <f>'Mortgage 2 Info Calcs'!H61</f>
        <v/>
      </c>
      <c r="N59" s="87" t="str">
        <f>'Mortgage 1 Info Calcs'!I65</f>
        <v/>
      </c>
      <c r="O59" s="98" t="str">
        <f>'Mortgage 2 Info Calcs'!I61</f>
        <v/>
      </c>
      <c r="P59" s="87" t="str">
        <f>'Mortgage 1 Info Calcs'!J65</f>
        <v/>
      </c>
      <c r="Q59" s="98" t="str">
        <f>'Mortgage 2 Info Calcs'!J61</f>
        <v/>
      </c>
      <c r="R59" s="87" t="str">
        <f>'Mortgage 1 Info Calcs'!K65</f>
        <v/>
      </c>
      <c r="S59" s="98" t="str">
        <f>'Mortgage 2 Info Calcs'!K61</f>
        <v/>
      </c>
      <c r="T59" s="87" t="str">
        <f ca="1">'Mortgage 1 Info Calcs'!M65</f>
        <v/>
      </c>
      <c r="U59" s="98" t="str">
        <f ca="1">'Mortgage 2 Info Calcs'!L61</f>
        <v/>
      </c>
    </row>
    <row r="60" spans="2:21" x14ac:dyDescent="0.25">
      <c r="B60" s="244">
        <v>30</v>
      </c>
      <c r="C60" s="245"/>
      <c r="D60" s="87" t="str">
        <f ca="1">'Mortgage 1 Info Calcs'!D66</f>
        <v/>
      </c>
      <c r="E60" s="98" t="str">
        <f ca="1">'Mortgage 2 Info Calcs'!D62</f>
        <v/>
      </c>
      <c r="F60" s="87" t="str">
        <f ca="1">'Mortgage 1 Info Calcs'!E66</f>
        <v/>
      </c>
      <c r="G60" s="98" t="str">
        <f ca="1">'Mortgage 2 Info Calcs'!E62</f>
        <v/>
      </c>
      <c r="H60" s="87" t="str">
        <f>'Mortgage 1 Info Calcs'!F66</f>
        <v/>
      </c>
      <c r="I60" s="98" t="str">
        <f>'Mortgage 2 Info Calcs'!F62</f>
        <v/>
      </c>
      <c r="J60" s="87" t="str">
        <f>'Mortgage 1 Info Calcs'!G66</f>
        <v/>
      </c>
      <c r="K60" s="98" t="str">
        <f>'Mortgage 2 Info Calcs'!G62</f>
        <v/>
      </c>
      <c r="L60" s="87" t="str">
        <f>'Mortgage 1 Info Calcs'!H66</f>
        <v/>
      </c>
      <c r="M60" s="98" t="str">
        <f>'Mortgage 2 Info Calcs'!H62</f>
        <v/>
      </c>
      <c r="N60" s="87" t="str">
        <f>'Mortgage 1 Info Calcs'!I66</f>
        <v/>
      </c>
      <c r="O60" s="98" t="str">
        <f>'Mortgage 2 Info Calcs'!I62</f>
        <v/>
      </c>
      <c r="P60" s="87" t="str">
        <f>'Mortgage 1 Info Calcs'!J66</f>
        <v/>
      </c>
      <c r="Q60" s="98" t="str">
        <f>'Mortgage 2 Info Calcs'!J62</f>
        <v/>
      </c>
      <c r="R60" s="87" t="str">
        <f>'Mortgage 1 Info Calcs'!K66</f>
        <v/>
      </c>
      <c r="S60" s="98" t="str">
        <f>'Mortgage 2 Info Calcs'!K62</f>
        <v/>
      </c>
      <c r="T60" s="87" t="str">
        <f ca="1">'Mortgage 1 Info Calcs'!M66</f>
        <v/>
      </c>
      <c r="U60" s="98" t="str">
        <f ca="1">'Mortgage 2 Info Calcs'!L62</f>
        <v/>
      </c>
    </row>
    <row r="61" spans="2:21" x14ac:dyDescent="0.25">
      <c r="B61" s="244">
        <v>31</v>
      </c>
      <c r="C61" s="245"/>
      <c r="D61" s="87" t="str">
        <f ca="1">'Mortgage 1 Info Calcs'!D67</f>
        <v/>
      </c>
      <c r="E61" s="98" t="str">
        <f ca="1">'Mortgage 2 Info Calcs'!D63</f>
        <v/>
      </c>
      <c r="F61" s="87" t="str">
        <f ca="1">'Mortgage 1 Info Calcs'!E67</f>
        <v/>
      </c>
      <c r="G61" s="98" t="str">
        <f ca="1">'Mortgage 2 Info Calcs'!E63</f>
        <v/>
      </c>
      <c r="H61" s="87" t="str">
        <f>'Mortgage 1 Info Calcs'!F67</f>
        <v/>
      </c>
      <c r="I61" s="98" t="str">
        <f>'Mortgage 2 Info Calcs'!F63</f>
        <v/>
      </c>
      <c r="J61" s="87" t="str">
        <f>'Mortgage 1 Info Calcs'!G67</f>
        <v/>
      </c>
      <c r="K61" s="98" t="str">
        <f>'Mortgage 2 Info Calcs'!G63</f>
        <v/>
      </c>
      <c r="L61" s="87" t="str">
        <f>'Mortgage 1 Info Calcs'!H67</f>
        <v/>
      </c>
      <c r="M61" s="98" t="str">
        <f>'Mortgage 2 Info Calcs'!H63</f>
        <v/>
      </c>
      <c r="N61" s="87" t="str">
        <f>'Mortgage 1 Info Calcs'!I67</f>
        <v/>
      </c>
      <c r="O61" s="98" t="str">
        <f>'Mortgage 2 Info Calcs'!I63</f>
        <v/>
      </c>
      <c r="P61" s="87" t="str">
        <f>'Mortgage 1 Info Calcs'!J67</f>
        <v/>
      </c>
      <c r="Q61" s="98" t="str">
        <f>'Mortgage 2 Info Calcs'!J63</f>
        <v/>
      </c>
      <c r="R61" s="87" t="str">
        <f>'Mortgage 1 Info Calcs'!K67</f>
        <v/>
      </c>
      <c r="S61" s="98" t="str">
        <f>'Mortgage 2 Info Calcs'!K63</f>
        <v/>
      </c>
      <c r="T61" s="87" t="str">
        <f ca="1">'Mortgage 1 Info Calcs'!M67</f>
        <v/>
      </c>
      <c r="U61" s="98" t="str">
        <f ca="1">'Mortgage 2 Info Calcs'!L63</f>
        <v/>
      </c>
    </row>
    <row r="62" spans="2:21" x14ac:dyDescent="0.25">
      <c r="B62" s="244">
        <v>32</v>
      </c>
      <c r="C62" s="245"/>
      <c r="D62" s="87" t="str">
        <f ca="1">'Mortgage 1 Info Calcs'!D68</f>
        <v/>
      </c>
      <c r="E62" s="98" t="str">
        <f ca="1">'Mortgage 2 Info Calcs'!D64</f>
        <v/>
      </c>
      <c r="F62" s="87" t="str">
        <f ca="1">'Mortgage 1 Info Calcs'!E68</f>
        <v/>
      </c>
      <c r="G62" s="98" t="str">
        <f ca="1">'Mortgage 2 Info Calcs'!E64</f>
        <v/>
      </c>
      <c r="H62" s="87" t="str">
        <f>'Mortgage 1 Info Calcs'!F68</f>
        <v/>
      </c>
      <c r="I62" s="98" t="str">
        <f>'Mortgage 2 Info Calcs'!F64</f>
        <v/>
      </c>
      <c r="J62" s="87" t="str">
        <f>'Mortgage 1 Info Calcs'!G68</f>
        <v/>
      </c>
      <c r="K62" s="98" t="str">
        <f>'Mortgage 2 Info Calcs'!G64</f>
        <v/>
      </c>
      <c r="L62" s="87" t="str">
        <f>'Mortgage 1 Info Calcs'!H68</f>
        <v/>
      </c>
      <c r="M62" s="98" t="str">
        <f>'Mortgage 2 Info Calcs'!H64</f>
        <v/>
      </c>
      <c r="N62" s="87" t="str">
        <f>'Mortgage 1 Info Calcs'!I68</f>
        <v/>
      </c>
      <c r="O62" s="98" t="str">
        <f>'Mortgage 2 Info Calcs'!I64</f>
        <v/>
      </c>
      <c r="P62" s="87" t="str">
        <f>'Mortgage 1 Info Calcs'!J68</f>
        <v/>
      </c>
      <c r="Q62" s="98" t="str">
        <f>'Mortgage 2 Info Calcs'!J64</f>
        <v/>
      </c>
      <c r="R62" s="87" t="str">
        <f>'Mortgage 1 Info Calcs'!K68</f>
        <v/>
      </c>
      <c r="S62" s="98" t="str">
        <f>'Mortgage 2 Info Calcs'!K64</f>
        <v/>
      </c>
      <c r="T62" s="87" t="str">
        <f ca="1">'Mortgage 1 Info Calcs'!M68</f>
        <v/>
      </c>
      <c r="U62" s="98" t="str">
        <f ca="1">'Mortgage 2 Info Calcs'!L64</f>
        <v/>
      </c>
    </row>
    <row r="63" spans="2:21" x14ac:dyDescent="0.25">
      <c r="B63" s="244">
        <v>33</v>
      </c>
      <c r="C63" s="245"/>
      <c r="D63" s="87" t="str">
        <f ca="1">'Mortgage 1 Info Calcs'!D69</f>
        <v/>
      </c>
      <c r="E63" s="98" t="str">
        <f ca="1">'Mortgage 2 Info Calcs'!D65</f>
        <v/>
      </c>
      <c r="F63" s="87" t="str">
        <f ca="1">'Mortgage 1 Info Calcs'!E69</f>
        <v/>
      </c>
      <c r="G63" s="98" t="str">
        <f ca="1">'Mortgage 2 Info Calcs'!E65</f>
        <v/>
      </c>
      <c r="H63" s="87" t="str">
        <f>'Mortgage 1 Info Calcs'!F69</f>
        <v/>
      </c>
      <c r="I63" s="98" t="str">
        <f>'Mortgage 2 Info Calcs'!F65</f>
        <v/>
      </c>
      <c r="J63" s="87" t="str">
        <f>'Mortgage 1 Info Calcs'!G69</f>
        <v/>
      </c>
      <c r="K63" s="98" t="str">
        <f>'Mortgage 2 Info Calcs'!G65</f>
        <v/>
      </c>
      <c r="L63" s="87" t="str">
        <f>'Mortgage 1 Info Calcs'!H69</f>
        <v/>
      </c>
      <c r="M63" s="98" t="str">
        <f>'Mortgage 2 Info Calcs'!H65</f>
        <v/>
      </c>
      <c r="N63" s="87" t="str">
        <f>'Mortgage 1 Info Calcs'!I69</f>
        <v/>
      </c>
      <c r="O63" s="98" t="str">
        <f>'Mortgage 2 Info Calcs'!I65</f>
        <v/>
      </c>
      <c r="P63" s="87" t="str">
        <f>'Mortgage 1 Info Calcs'!J69</f>
        <v/>
      </c>
      <c r="Q63" s="98" t="str">
        <f>'Mortgage 2 Info Calcs'!J65</f>
        <v/>
      </c>
      <c r="R63" s="87" t="str">
        <f>'Mortgage 1 Info Calcs'!K69</f>
        <v/>
      </c>
      <c r="S63" s="98" t="str">
        <f>'Mortgage 2 Info Calcs'!K65</f>
        <v/>
      </c>
      <c r="T63" s="87" t="str">
        <f ca="1">'Mortgage 1 Info Calcs'!M69</f>
        <v/>
      </c>
      <c r="U63" s="98" t="str">
        <f ca="1">'Mortgage 2 Info Calcs'!L65</f>
        <v/>
      </c>
    </row>
    <row r="64" spans="2:21" x14ac:dyDescent="0.25">
      <c r="B64" s="244">
        <v>34</v>
      </c>
      <c r="C64" s="245"/>
      <c r="D64" s="87" t="str">
        <f ca="1">'Mortgage 1 Info Calcs'!D70</f>
        <v/>
      </c>
      <c r="E64" s="98" t="str">
        <f ca="1">'Mortgage 2 Info Calcs'!D66</f>
        <v/>
      </c>
      <c r="F64" s="87" t="str">
        <f ca="1">'Mortgage 1 Info Calcs'!E70</f>
        <v/>
      </c>
      <c r="G64" s="98" t="str">
        <f ca="1">'Mortgage 2 Info Calcs'!E66</f>
        <v/>
      </c>
      <c r="H64" s="87" t="str">
        <f>'Mortgage 1 Info Calcs'!F70</f>
        <v/>
      </c>
      <c r="I64" s="98" t="str">
        <f>'Mortgage 2 Info Calcs'!F66</f>
        <v/>
      </c>
      <c r="J64" s="87" t="str">
        <f>'Mortgage 1 Info Calcs'!G70</f>
        <v/>
      </c>
      <c r="K64" s="98" t="str">
        <f>'Mortgage 2 Info Calcs'!G66</f>
        <v/>
      </c>
      <c r="L64" s="87" t="str">
        <f>'Mortgage 1 Info Calcs'!H70</f>
        <v/>
      </c>
      <c r="M64" s="98" t="str">
        <f>'Mortgage 2 Info Calcs'!H66</f>
        <v/>
      </c>
      <c r="N64" s="87" t="str">
        <f>'Mortgage 1 Info Calcs'!I70</f>
        <v/>
      </c>
      <c r="O64" s="98" t="str">
        <f>'Mortgage 2 Info Calcs'!I66</f>
        <v/>
      </c>
      <c r="P64" s="87" t="str">
        <f>'Mortgage 1 Info Calcs'!J70</f>
        <v/>
      </c>
      <c r="Q64" s="98" t="str">
        <f>'Mortgage 2 Info Calcs'!J66</f>
        <v/>
      </c>
      <c r="R64" s="87" t="str">
        <f>'Mortgage 1 Info Calcs'!K70</f>
        <v/>
      </c>
      <c r="S64" s="98" t="str">
        <f>'Mortgage 2 Info Calcs'!K66</f>
        <v/>
      </c>
      <c r="T64" s="87" t="str">
        <f ca="1">'Mortgage 1 Info Calcs'!M70</f>
        <v/>
      </c>
      <c r="U64" s="98" t="str">
        <f ca="1">'Mortgage 2 Info Calcs'!L66</f>
        <v/>
      </c>
    </row>
    <row r="65" spans="2:21" x14ac:dyDescent="0.25">
      <c r="B65" s="244">
        <v>35</v>
      </c>
      <c r="C65" s="245"/>
      <c r="D65" s="87" t="str">
        <f ca="1">'Mortgage 1 Info Calcs'!D71</f>
        <v/>
      </c>
      <c r="E65" s="98" t="str">
        <f ca="1">'Mortgage 2 Info Calcs'!D67</f>
        <v/>
      </c>
      <c r="F65" s="87" t="str">
        <f ca="1">'Mortgage 1 Info Calcs'!E71</f>
        <v/>
      </c>
      <c r="G65" s="98" t="str">
        <f ca="1">'Mortgage 2 Info Calcs'!E67</f>
        <v/>
      </c>
      <c r="H65" s="87" t="str">
        <f>'Mortgage 1 Info Calcs'!F71</f>
        <v/>
      </c>
      <c r="I65" s="98" t="str">
        <f>'Mortgage 2 Info Calcs'!F67</f>
        <v/>
      </c>
      <c r="J65" s="87" t="str">
        <f>'Mortgage 1 Info Calcs'!G71</f>
        <v/>
      </c>
      <c r="K65" s="98" t="str">
        <f>'Mortgage 2 Info Calcs'!G67</f>
        <v/>
      </c>
      <c r="L65" s="87" t="str">
        <f>'Mortgage 1 Info Calcs'!H71</f>
        <v/>
      </c>
      <c r="M65" s="98" t="str">
        <f>'Mortgage 2 Info Calcs'!H67</f>
        <v/>
      </c>
      <c r="N65" s="87" t="str">
        <f>'Mortgage 1 Info Calcs'!I71</f>
        <v/>
      </c>
      <c r="O65" s="98" t="str">
        <f>'Mortgage 2 Info Calcs'!I67</f>
        <v/>
      </c>
      <c r="P65" s="87" t="str">
        <f>'Mortgage 1 Info Calcs'!J71</f>
        <v/>
      </c>
      <c r="Q65" s="98" t="str">
        <f>'Mortgage 2 Info Calcs'!J67</f>
        <v/>
      </c>
      <c r="R65" s="87" t="str">
        <f>'Mortgage 1 Info Calcs'!K71</f>
        <v/>
      </c>
      <c r="S65" s="98" t="str">
        <f>'Mortgage 2 Info Calcs'!K67</f>
        <v/>
      </c>
      <c r="T65" s="87" t="str">
        <f ca="1">'Mortgage 1 Info Calcs'!M71</f>
        <v/>
      </c>
      <c r="U65" s="98" t="str">
        <f ca="1">'Mortgage 2 Info Calcs'!L67</f>
        <v/>
      </c>
    </row>
    <row r="66" spans="2:21" x14ac:dyDescent="0.25">
      <c r="B66" s="244">
        <v>36</v>
      </c>
      <c r="C66" s="245"/>
      <c r="D66" s="87" t="str">
        <f ca="1">'Mortgage 1 Info Calcs'!D72</f>
        <v/>
      </c>
      <c r="E66" s="98" t="str">
        <f ca="1">'Mortgage 2 Info Calcs'!D68</f>
        <v/>
      </c>
      <c r="F66" s="87" t="str">
        <f ca="1">'Mortgage 1 Info Calcs'!E72</f>
        <v/>
      </c>
      <c r="G66" s="98" t="str">
        <f ca="1">'Mortgage 2 Info Calcs'!E68</f>
        <v/>
      </c>
      <c r="H66" s="87" t="str">
        <f>'Mortgage 1 Info Calcs'!F72</f>
        <v/>
      </c>
      <c r="I66" s="98" t="str">
        <f>'Mortgage 2 Info Calcs'!F68</f>
        <v/>
      </c>
      <c r="J66" s="87" t="str">
        <f>'Mortgage 1 Info Calcs'!G72</f>
        <v/>
      </c>
      <c r="K66" s="98" t="str">
        <f>'Mortgage 2 Info Calcs'!G68</f>
        <v/>
      </c>
      <c r="L66" s="87" t="str">
        <f>'Mortgage 1 Info Calcs'!H72</f>
        <v/>
      </c>
      <c r="M66" s="98" t="str">
        <f>'Mortgage 2 Info Calcs'!H68</f>
        <v/>
      </c>
      <c r="N66" s="87" t="str">
        <f>'Mortgage 1 Info Calcs'!I72</f>
        <v/>
      </c>
      <c r="O66" s="98" t="str">
        <f>'Mortgage 2 Info Calcs'!I68</f>
        <v/>
      </c>
      <c r="P66" s="87" t="str">
        <f>'Mortgage 1 Info Calcs'!J72</f>
        <v/>
      </c>
      <c r="Q66" s="98" t="str">
        <f>'Mortgage 2 Info Calcs'!J68</f>
        <v/>
      </c>
      <c r="R66" s="87" t="str">
        <f>'Mortgage 1 Info Calcs'!K72</f>
        <v/>
      </c>
      <c r="S66" s="98" t="str">
        <f>'Mortgage 2 Info Calcs'!K68</f>
        <v/>
      </c>
      <c r="T66" s="87" t="str">
        <f ca="1">'Mortgage 1 Info Calcs'!M72</f>
        <v/>
      </c>
      <c r="U66" s="98" t="str">
        <f ca="1">'Mortgage 2 Info Calcs'!L68</f>
        <v/>
      </c>
    </row>
    <row r="67" spans="2:21" x14ac:dyDescent="0.25">
      <c r="B67" s="244">
        <v>37</v>
      </c>
      <c r="C67" s="245"/>
      <c r="D67" s="87" t="str">
        <f ca="1">'Mortgage 1 Info Calcs'!D73</f>
        <v/>
      </c>
      <c r="E67" s="98" t="str">
        <f ca="1">'Mortgage 2 Info Calcs'!D69</f>
        <v/>
      </c>
      <c r="F67" s="87" t="str">
        <f ca="1">'Mortgage 1 Info Calcs'!E73</f>
        <v/>
      </c>
      <c r="G67" s="98" t="str">
        <f ca="1">'Mortgage 2 Info Calcs'!E69</f>
        <v/>
      </c>
      <c r="H67" s="87" t="str">
        <f>'Mortgage 1 Info Calcs'!F73</f>
        <v/>
      </c>
      <c r="I67" s="98" t="str">
        <f>'Mortgage 2 Info Calcs'!F69</f>
        <v/>
      </c>
      <c r="J67" s="87" t="str">
        <f>'Mortgage 1 Info Calcs'!G73</f>
        <v/>
      </c>
      <c r="K67" s="98" t="str">
        <f>'Mortgage 2 Info Calcs'!G69</f>
        <v/>
      </c>
      <c r="L67" s="87" t="str">
        <f>'Mortgage 1 Info Calcs'!H73</f>
        <v/>
      </c>
      <c r="M67" s="98" t="str">
        <f>'Mortgage 2 Info Calcs'!H69</f>
        <v/>
      </c>
      <c r="N67" s="87" t="str">
        <f>'Mortgage 1 Info Calcs'!I73</f>
        <v/>
      </c>
      <c r="O67" s="98" t="str">
        <f>'Mortgage 2 Info Calcs'!I69</f>
        <v/>
      </c>
      <c r="P67" s="87" t="str">
        <f>'Mortgage 1 Info Calcs'!J73</f>
        <v/>
      </c>
      <c r="Q67" s="98" t="str">
        <f>'Mortgage 2 Info Calcs'!J69</f>
        <v/>
      </c>
      <c r="R67" s="87" t="str">
        <f>'Mortgage 1 Info Calcs'!K73</f>
        <v/>
      </c>
      <c r="S67" s="98" t="str">
        <f>'Mortgage 2 Info Calcs'!K69</f>
        <v/>
      </c>
      <c r="T67" s="87" t="str">
        <f ca="1">'Mortgage 1 Info Calcs'!M73</f>
        <v/>
      </c>
      <c r="U67" s="98" t="str">
        <f ca="1">'Mortgage 2 Info Calcs'!L69</f>
        <v/>
      </c>
    </row>
    <row r="68" spans="2:21" x14ac:dyDescent="0.25">
      <c r="B68" s="244">
        <v>38</v>
      </c>
      <c r="C68" s="245"/>
      <c r="D68" s="87" t="str">
        <f ca="1">'Mortgage 1 Info Calcs'!D74</f>
        <v/>
      </c>
      <c r="E68" s="98" t="str">
        <f ca="1">'Mortgage 2 Info Calcs'!D70</f>
        <v/>
      </c>
      <c r="F68" s="87" t="str">
        <f ca="1">'Mortgage 1 Info Calcs'!E74</f>
        <v/>
      </c>
      <c r="G68" s="98" t="str">
        <f ca="1">'Mortgage 2 Info Calcs'!E70</f>
        <v/>
      </c>
      <c r="H68" s="87" t="str">
        <f>'Mortgage 1 Info Calcs'!F74</f>
        <v/>
      </c>
      <c r="I68" s="98" t="str">
        <f>'Mortgage 2 Info Calcs'!F70</f>
        <v/>
      </c>
      <c r="J68" s="87" t="str">
        <f>'Mortgage 1 Info Calcs'!G74</f>
        <v/>
      </c>
      <c r="K68" s="98" t="str">
        <f>'Mortgage 2 Info Calcs'!G70</f>
        <v/>
      </c>
      <c r="L68" s="87" t="str">
        <f>'Mortgage 1 Info Calcs'!H74</f>
        <v/>
      </c>
      <c r="M68" s="98" t="str">
        <f>'Mortgage 2 Info Calcs'!H70</f>
        <v/>
      </c>
      <c r="N68" s="87" t="str">
        <f>'Mortgage 1 Info Calcs'!I74</f>
        <v/>
      </c>
      <c r="O68" s="98" t="str">
        <f>'Mortgage 2 Info Calcs'!I70</f>
        <v/>
      </c>
      <c r="P68" s="87" t="str">
        <f>'Mortgage 1 Info Calcs'!J74</f>
        <v/>
      </c>
      <c r="Q68" s="98" t="str">
        <f>'Mortgage 2 Info Calcs'!J70</f>
        <v/>
      </c>
      <c r="R68" s="87" t="str">
        <f>'Mortgage 1 Info Calcs'!K74</f>
        <v/>
      </c>
      <c r="S68" s="98" t="str">
        <f>'Mortgage 2 Info Calcs'!K70</f>
        <v/>
      </c>
      <c r="T68" s="87" t="str">
        <f ca="1">'Mortgage 1 Info Calcs'!M74</f>
        <v/>
      </c>
      <c r="U68" s="98" t="str">
        <f ca="1">'Mortgage 2 Info Calcs'!L70</f>
        <v/>
      </c>
    </row>
    <row r="69" spans="2:21" x14ac:dyDescent="0.25">
      <c r="B69" s="244">
        <v>39</v>
      </c>
      <c r="C69" s="245"/>
      <c r="D69" s="87" t="str">
        <f ca="1">'Mortgage 1 Info Calcs'!D75</f>
        <v/>
      </c>
      <c r="E69" s="98" t="str">
        <f ca="1">'Mortgage 2 Info Calcs'!D71</f>
        <v/>
      </c>
      <c r="F69" s="87" t="str">
        <f ca="1">'Mortgage 1 Info Calcs'!E75</f>
        <v/>
      </c>
      <c r="G69" s="98" t="str">
        <f ca="1">'Mortgage 2 Info Calcs'!E71</f>
        <v/>
      </c>
      <c r="H69" s="87" t="str">
        <f>'Mortgage 1 Info Calcs'!F75</f>
        <v/>
      </c>
      <c r="I69" s="98" t="str">
        <f>'Mortgage 2 Info Calcs'!F71</f>
        <v/>
      </c>
      <c r="J69" s="87" t="str">
        <f>'Mortgage 1 Info Calcs'!G75</f>
        <v/>
      </c>
      <c r="K69" s="98" t="str">
        <f>'Mortgage 2 Info Calcs'!G71</f>
        <v/>
      </c>
      <c r="L69" s="87" t="str">
        <f>'Mortgage 1 Info Calcs'!H75</f>
        <v/>
      </c>
      <c r="M69" s="98" t="str">
        <f>'Mortgage 2 Info Calcs'!H71</f>
        <v/>
      </c>
      <c r="N69" s="87" t="str">
        <f>'Mortgage 1 Info Calcs'!I75</f>
        <v/>
      </c>
      <c r="O69" s="98" t="str">
        <f>'Mortgage 2 Info Calcs'!I71</f>
        <v/>
      </c>
      <c r="P69" s="87" t="str">
        <f>'Mortgage 1 Info Calcs'!J75</f>
        <v/>
      </c>
      <c r="Q69" s="98" t="str">
        <f>'Mortgage 2 Info Calcs'!J71</f>
        <v/>
      </c>
      <c r="R69" s="87" t="str">
        <f>'Mortgage 1 Info Calcs'!K75</f>
        <v/>
      </c>
      <c r="S69" s="98" t="str">
        <f>'Mortgage 2 Info Calcs'!K71</f>
        <v/>
      </c>
      <c r="T69" s="87" t="str">
        <f ca="1">'Mortgage 1 Info Calcs'!M75</f>
        <v/>
      </c>
      <c r="U69" s="98" t="str">
        <f ca="1">'Mortgage 2 Info Calcs'!L71</f>
        <v/>
      </c>
    </row>
    <row r="70" spans="2:21" x14ac:dyDescent="0.25">
      <c r="B70" s="244">
        <v>40</v>
      </c>
      <c r="C70" s="245"/>
      <c r="D70" s="87" t="str">
        <f ca="1">'Mortgage 1 Info Calcs'!D76</f>
        <v/>
      </c>
      <c r="E70" s="98" t="str">
        <f ca="1">'Mortgage 2 Info Calcs'!D72</f>
        <v/>
      </c>
      <c r="F70" s="87" t="str">
        <f ca="1">'Mortgage 1 Info Calcs'!E76</f>
        <v/>
      </c>
      <c r="G70" s="98" t="str">
        <f ca="1">'Mortgage 2 Info Calcs'!E72</f>
        <v/>
      </c>
      <c r="H70" s="87" t="str">
        <f>'Mortgage 1 Info Calcs'!F76</f>
        <v/>
      </c>
      <c r="I70" s="98" t="str">
        <f>'Mortgage 2 Info Calcs'!F72</f>
        <v/>
      </c>
      <c r="J70" s="87" t="str">
        <f>'Mortgage 1 Info Calcs'!G76</f>
        <v/>
      </c>
      <c r="K70" s="98" t="str">
        <f>'Mortgage 2 Info Calcs'!G72</f>
        <v/>
      </c>
      <c r="L70" s="87" t="str">
        <f>'Mortgage 1 Info Calcs'!H76</f>
        <v/>
      </c>
      <c r="M70" s="98" t="str">
        <f>'Mortgage 2 Info Calcs'!H72</f>
        <v/>
      </c>
      <c r="N70" s="87" t="str">
        <f>'Mortgage 1 Info Calcs'!I76</f>
        <v/>
      </c>
      <c r="O70" s="98" t="str">
        <f>'Mortgage 2 Info Calcs'!I72</f>
        <v/>
      </c>
      <c r="P70" s="87" t="str">
        <f>'Mortgage 1 Info Calcs'!J76</f>
        <v/>
      </c>
      <c r="Q70" s="98" t="str">
        <f>'Mortgage 2 Info Calcs'!J72</f>
        <v/>
      </c>
      <c r="R70" s="87" t="str">
        <f>'Mortgage 1 Info Calcs'!K76</f>
        <v/>
      </c>
      <c r="S70" s="98" t="str">
        <f>'Mortgage 2 Info Calcs'!K72</f>
        <v/>
      </c>
      <c r="T70" s="87" t="str">
        <f ca="1">'Mortgage 1 Info Calcs'!M76</f>
        <v/>
      </c>
      <c r="U70" s="98" t="str">
        <f ca="1">'Mortgage 2 Info Calcs'!L72</f>
        <v/>
      </c>
    </row>
    <row r="71" spans="2:21" x14ac:dyDescent="0.25">
      <c r="B71" s="244">
        <v>41</v>
      </c>
      <c r="C71" s="245"/>
      <c r="D71" s="87" t="str">
        <f ca="1">'Mortgage 1 Info Calcs'!D77</f>
        <v/>
      </c>
      <c r="E71" s="98" t="str">
        <f ca="1">'Mortgage 2 Info Calcs'!D73</f>
        <v/>
      </c>
      <c r="F71" s="87" t="str">
        <f ca="1">'Mortgage 1 Info Calcs'!E77</f>
        <v/>
      </c>
      <c r="G71" s="98" t="str">
        <f ca="1">'Mortgage 2 Info Calcs'!E73</f>
        <v/>
      </c>
      <c r="H71" s="87" t="str">
        <f>'Mortgage 1 Info Calcs'!F77</f>
        <v/>
      </c>
      <c r="I71" s="98" t="str">
        <f>'Mortgage 2 Info Calcs'!F73</f>
        <v/>
      </c>
      <c r="J71" s="87" t="str">
        <f>'Mortgage 1 Info Calcs'!G77</f>
        <v/>
      </c>
      <c r="K71" s="98" t="str">
        <f>'Mortgage 2 Info Calcs'!G73</f>
        <v/>
      </c>
      <c r="L71" s="87" t="str">
        <f>'Mortgage 1 Info Calcs'!H77</f>
        <v/>
      </c>
      <c r="M71" s="98" t="str">
        <f>'Mortgage 2 Info Calcs'!H73</f>
        <v/>
      </c>
      <c r="N71" s="87" t="str">
        <f>'Mortgage 1 Info Calcs'!I77</f>
        <v/>
      </c>
      <c r="O71" s="98" t="str">
        <f>'Mortgage 2 Info Calcs'!I73</f>
        <v/>
      </c>
      <c r="P71" s="87" t="str">
        <f>'Mortgage 1 Info Calcs'!J77</f>
        <v/>
      </c>
      <c r="Q71" s="98" t="str">
        <f>'Mortgage 2 Info Calcs'!J73</f>
        <v/>
      </c>
      <c r="R71" s="87" t="str">
        <f>'Mortgage 1 Info Calcs'!K77</f>
        <v/>
      </c>
      <c r="S71" s="98" t="str">
        <f>'Mortgage 2 Info Calcs'!K73</f>
        <v/>
      </c>
      <c r="T71" s="87" t="str">
        <f ca="1">'Mortgage 1 Info Calcs'!M77</f>
        <v/>
      </c>
      <c r="U71" s="98" t="str">
        <f ca="1">'Mortgage 2 Info Calcs'!L73</f>
        <v/>
      </c>
    </row>
    <row r="72" spans="2:21" x14ac:dyDescent="0.25">
      <c r="B72" s="244">
        <v>42</v>
      </c>
      <c r="C72" s="245"/>
      <c r="D72" s="87" t="str">
        <f ca="1">'Mortgage 1 Info Calcs'!D78</f>
        <v/>
      </c>
      <c r="E72" s="98" t="str">
        <f ca="1">'Mortgage 2 Info Calcs'!D74</f>
        <v/>
      </c>
      <c r="F72" s="87" t="str">
        <f ca="1">'Mortgage 1 Info Calcs'!E78</f>
        <v/>
      </c>
      <c r="G72" s="98" t="str">
        <f ca="1">'Mortgage 2 Info Calcs'!E74</f>
        <v/>
      </c>
      <c r="H72" s="87" t="str">
        <f>'Mortgage 1 Info Calcs'!F78</f>
        <v/>
      </c>
      <c r="I72" s="98" t="str">
        <f>'Mortgage 2 Info Calcs'!F74</f>
        <v/>
      </c>
      <c r="J72" s="87" t="str">
        <f>'Mortgage 1 Info Calcs'!G78</f>
        <v/>
      </c>
      <c r="K72" s="98" t="str">
        <f>'Mortgage 2 Info Calcs'!G74</f>
        <v/>
      </c>
      <c r="L72" s="87" t="str">
        <f>'Mortgage 1 Info Calcs'!H78</f>
        <v/>
      </c>
      <c r="M72" s="98" t="str">
        <f>'Mortgage 2 Info Calcs'!H74</f>
        <v/>
      </c>
      <c r="N72" s="87" t="str">
        <f>'Mortgage 1 Info Calcs'!I78</f>
        <v/>
      </c>
      <c r="O72" s="98" t="str">
        <f>'Mortgage 2 Info Calcs'!I74</f>
        <v/>
      </c>
      <c r="P72" s="87" t="str">
        <f>'Mortgage 1 Info Calcs'!J78</f>
        <v/>
      </c>
      <c r="Q72" s="98" t="str">
        <f>'Mortgage 2 Info Calcs'!J74</f>
        <v/>
      </c>
      <c r="R72" s="87" t="str">
        <f>'Mortgage 1 Info Calcs'!K78</f>
        <v/>
      </c>
      <c r="S72" s="98" t="str">
        <f>'Mortgage 2 Info Calcs'!K74</f>
        <v/>
      </c>
      <c r="T72" s="87" t="str">
        <f ca="1">'Mortgage 1 Info Calcs'!M78</f>
        <v/>
      </c>
      <c r="U72" s="98" t="str">
        <f ca="1">'Mortgage 2 Info Calcs'!L74</f>
        <v/>
      </c>
    </row>
    <row r="73" spans="2:21" x14ac:dyDescent="0.25">
      <c r="B73" s="244">
        <v>43</v>
      </c>
      <c r="C73" s="245"/>
      <c r="D73" s="87" t="str">
        <f ca="1">'Mortgage 1 Info Calcs'!D79</f>
        <v/>
      </c>
      <c r="E73" s="98" t="str">
        <f ca="1">'Mortgage 2 Info Calcs'!D75</f>
        <v/>
      </c>
      <c r="F73" s="87" t="str">
        <f ca="1">'Mortgage 1 Info Calcs'!E79</f>
        <v/>
      </c>
      <c r="G73" s="98" t="str">
        <f ca="1">'Mortgage 2 Info Calcs'!E75</f>
        <v/>
      </c>
      <c r="H73" s="87" t="str">
        <f>'Mortgage 1 Info Calcs'!F79</f>
        <v/>
      </c>
      <c r="I73" s="98" t="str">
        <f>'Mortgage 2 Info Calcs'!F75</f>
        <v/>
      </c>
      <c r="J73" s="87" t="str">
        <f>'Mortgage 1 Info Calcs'!G79</f>
        <v/>
      </c>
      <c r="K73" s="98" t="str">
        <f>'Mortgage 2 Info Calcs'!G75</f>
        <v/>
      </c>
      <c r="L73" s="87" t="str">
        <f>'Mortgage 1 Info Calcs'!H79</f>
        <v/>
      </c>
      <c r="M73" s="98" t="str">
        <f>'Mortgage 2 Info Calcs'!H75</f>
        <v/>
      </c>
      <c r="N73" s="87" t="str">
        <f>'Mortgage 1 Info Calcs'!I79</f>
        <v/>
      </c>
      <c r="O73" s="98" t="str">
        <f>'Mortgage 2 Info Calcs'!I75</f>
        <v/>
      </c>
      <c r="P73" s="87" t="str">
        <f>'Mortgage 1 Info Calcs'!J79</f>
        <v/>
      </c>
      <c r="Q73" s="98" t="str">
        <f>'Mortgage 2 Info Calcs'!J75</f>
        <v/>
      </c>
      <c r="R73" s="87" t="str">
        <f>'Mortgage 1 Info Calcs'!K79</f>
        <v/>
      </c>
      <c r="S73" s="98" t="str">
        <f>'Mortgage 2 Info Calcs'!K75</f>
        <v/>
      </c>
      <c r="T73" s="87" t="str">
        <f ca="1">'Mortgage 1 Info Calcs'!M79</f>
        <v/>
      </c>
      <c r="U73" s="98" t="str">
        <f ca="1">'Mortgage 2 Info Calcs'!L75</f>
        <v/>
      </c>
    </row>
    <row r="74" spans="2:21" x14ac:dyDescent="0.25">
      <c r="B74" s="244">
        <v>44</v>
      </c>
      <c r="C74" s="245"/>
      <c r="D74" s="87" t="str">
        <f ca="1">'Mortgage 1 Info Calcs'!D80</f>
        <v/>
      </c>
      <c r="E74" s="98" t="str">
        <f ca="1">'Mortgage 2 Info Calcs'!D76</f>
        <v/>
      </c>
      <c r="F74" s="87" t="str">
        <f ca="1">'Mortgage 1 Info Calcs'!E80</f>
        <v/>
      </c>
      <c r="G74" s="98" t="str">
        <f ca="1">'Mortgage 2 Info Calcs'!E76</f>
        <v/>
      </c>
      <c r="H74" s="87" t="str">
        <f>'Mortgage 1 Info Calcs'!F80</f>
        <v/>
      </c>
      <c r="I74" s="98" t="str">
        <f>'Mortgage 2 Info Calcs'!F76</f>
        <v/>
      </c>
      <c r="J74" s="87" t="str">
        <f>'Mortgage 1 Info Calcs'!G80</f>
        <v/>
      </c>
      <c r="K74" s="98" t="str">
        <f>'Mortgage 2 Info Calcs'!G76</f>
        <v/>
      </c>
      <c r="L74" s="87" t="str">
        <f>'Mortgage 1 Info Calcs'!H80</f>
        <v/>
      </c>
      <c r="M74" s="98" t="str">
        <f>'Mortgage 2 Info Calcs'!H76</f>
        <v/>
      </c>
      <c r="N74" s="87" t="str">
        <f>'Mortgage 1 Info Calcs'!I80</f>
        <v/>
      </c>
      <c r="O74" s="98" t="str">
        <f>'Mortgage 2 Info Calcs'!I76</f>
        <v/>
      </c>
      <c r="P74" s="87" t="str">
        <f>'Mortgage 1 Info Calcs'!J80</f>
        <v/>
      </c>
      <c r="Q74" s="98" t="str">
        <f>'Mortgage 2 Info Calcs'!J76</f>
        <v/>
      </c>
      <c r="R74" s="87" t="str">
        <f>'Mortgage 1 Info Calcs'!K80</f>
        <v/>
      </c>
      <c r="S74" s="98" t="str">
        <f>'Mortgage 2 Info Calcs'!K76</f>
        <v/>
      </c>
      <c r="T74" s="87" t="str">
        <f ca="1">'Mortgage 1 Info Calcs'!M80</f>
        <v/>
      </c>
      <c r="U74" s="98" t="str">
        <f ca="1">'Mortgage 2 Info Calcs'!L76</f>
        <v/>
      </c>
    </row>
    <row r="75" spans="2:21" x14ac:dyDescent="0.25">
      <c r="B75" s="244">
        <v>45</v>
      </c>
      <c r="C75" s="245"/>
      <c r="D75" s="87" t="str">
        <f ca="1">'Mortgage 1 Info Calcs'!D81</f>
        <v/>
      </c>
      <c r="E75" s="98" t="str">
        <f ca="1">'Mortgage 2 Info Calcs'!D77</f>
        <v/>
      </c>
      <c r="F75" s="87" t="str">
        <f ca="1">'Mortgage 1 Info Calcs'!E81</f>
        <v/>
      </c>
      <c r="G75" s="98" t="str">
        <f ca="1">'Mortgage 2 Info Calcs'!E77</f>
        <v/>
      </c>
      <c r="H75" s="87" t="str">
        <f>'Mortgage 1 Info Calcs'!F81</f>
        <v/>
      </c>
      <c r="I75" s="98" t="str">
        <f>'Mortgage 2 Info Calcs'!F77</f>
        <v/>
      </c>
      <c r="J75" s="87" t="str">
        <f>'Mortgage 1 Info Calcs'!G81</f>
        <v/>
      </c>
      <c r="K75" s="98" t="str">
        <f>'Mortgage 2 Info Calcs'!G77</f>
        <v/>
      </c>
      <c r="L75" s="87" t="str">
        <f>'Mortgage 1 Info Calcs'!H81</f>
        <v/>
      </c>
      <c r="M75" s="98" t="str">
        <f>'Mortgage 2 Info Calcs'!H77</f>
        <v/>
      </c>
      <c r="N75" s="87" t="str">
        <f>'Mortgage 1 Info Calcs'!I81</f>
        <v/>
      </c>
      <c r="O75" s="98" t="str">
        <f>'Mortgage 2 Info Calcs'!I77</f>
        <v/>
      </c>
      <c r="P75" s="87" t="str">
        <f>'Mortgage 1 Info Calcs'!J81</f>
        <v/>
      </c>
      <c r="Q75" s="98" t="str">
        <f>'Mortgage 2 Info Calcs'!J77</f>
        <v/>
      </c>
      <c r="R75" s="87" t="str">
        <f>'Mortgage 1 Info Calcs'!K81</f>
        <v/>
      </c>
      <c r="S75" s="98" t="str">
        <f>'Mortgage 2 Info Calcs'!K77</f>
        <v/>
      </c>
      <c r="T75" s="87" t="str">
        <f ca="1">'Mortgage 1 Info Calcs'!M81</f>
        <v/>
      </c>
      <c r="U75" s="98" t="str">
        <f ca="1">'Mortgage 2 Info Calcs'!L77</f>
        <v/>
      </c>
    </row>
    <row r="76" spans="2:21" x14ac:dyDescent="0.25">
      <c r="B76" s="244">
        <v>46</v>
      </c>
      <c r="C76" s="245"/>
      <c r="D76" s="87" t="str">
        <f ca="1">'Mortgage 1 Info Calcs'!D82</f>
        <v/>
      </c>
      <c r="E76" s="98" t="str">
        <f ca="1">'Mortgage 2 Info Calcs'!D78</f>
        <v/>
      </c>
      <c r="F76" s="87" t="str">
        <f ca="1">'Mortgage 1 Info Calcs'!E82</f>
        <v/>
      </c>
      <c r="G76" s="98" t="str">
        <f ca="1">'Mortgage 2 Info Calcs'!E78</f>
        <v/>
      </c>
      <c r="H76" s="87" t="str">
        <f>'Mortgage 1 Info Calcs'!F82</f>
        <v/>
      </c>
      <c r="I76" s="98" t="str">
        <f>'Mortgage 2 Info Calcs'!F78</f>
        <v/>
      </c>
      <c r="J76" s="87" t="str">
        <f>'Mortgage 1 Info Calcs'!G82</f>
        <v/>
      </c>
      <c r="K76" s="98" t="str">
        <f>'Mortgage 2 Info Calcs'!G78</f>
        <v/>
      </c>
      <c r="L76" s="87" t="str">
        <f>'Mortgage 1 Info Calcs'!H82</f>
        <v/>
      </c>
      <c r="M76" s="98" t="str">
        <f>'Mortgage 2 Info Calcs'!H78</f>
        <v/>
      </c>
      <c r="N76" s="87" t="str">
        <f>'Mortgage 1 Info Calcs'!I82</f>
        <v/>
      </c>
      <c r="O76" s="98" t="str">
        <f>'Mortgage 2 Info Calcs'!I78</f>
        <v/>
      </c>
      <c r="P76" s="87" t="str">
        <f>'Mortgage 1 Info Calcs'!J82</f>
        <v/>
      </c>
      <c r="Q76" s="98" t="str">
        <f>'Mortgage 2 Info Calcs'!J78</f>
        <v/>
      </c>
      <c r="R76" s="87" t="str">
        <f>'Mortgage 1 Info Calcs'!K82</f>
        <v/>
      </c>
      <c r="S76" s="98" t="str">
        <f>'Mortgage 2 Info Calcs'!K78</f>
        <v/>
      </c>
      <c r="T76" s="87" t="str">
        <f ca="1">'Mortgage 1 Info Calcs'!M82</f>
        <v/>
      </c>
      <c r="U76" s="98" t="str">
        <f ca="1">'Mortgage 2 Info Calcs'!L78</f>
        <v/>
      </c>
    </row>
    <row r="77" spans="2:21" x14ac:dyDescent="0.25">
      <c r="B77" s="244">
        <v>47</v>
      </c>
      <c r="C77" s="245"/>
      <c r="D77" s="87" t="str">
        <f ca="1">'Mortgage 1 Info Calcs'!D83</f>
        <v/>
      </c>
      <c r="E77" s="98" t="str">
        <f ca="1">'Mortgage 2 Info Calcs'!D79</f>
        <v/>
      </c>
      <c r="F77" s="87" t="str">
        <f ca="1">'Mortgage 1 Info Calcs'!E83</f>
        <v/>
      </c>
      <c r="G77" s="98" t="str">
        <f ca="1">'Mortgage 2 Info Calcs'!E79</f>
        <v/>
      </c>
      <c r="H77" s="87" t="str">
        <f>'Mortgage 1 Info Calcs'!F83</f>
        <v/>
      </c>
      <c r="I77" s="98" t="str">
        <f>'Mortgage 2 Info Calcs'!F79</f>
        <v/>
      </c>
      <c r="J77" s="87" t="str">
        <f>'Mortgage 1 Info Calcs'!G83</f>
        <v/>
      </c>
      <c r="K77" s="98" t="str">
        <f>'Mortgage 2 Info Calcs'!G79</f>
        <v/>
      </c>
      <c r="L77" s="87" t="str">
        <f>'Mortgage 1 Info Calcs'!H83</f>
        <v/>
      </c>
      <c r="M77" s="98" t="str">
        <f>'Mortgage 2 Info Calcs'!H79</f>
        <v/>
      </c>
      <c r="N77" s="87" t="str">
        <f>'Mortgage 1 Info Calcs'!I83</f>
        <v/>
      </c>
      <c r="O77" s="98" t="str">
        <f>'Mortgage 2 Info Calcs'!I79</f>
        <v/>
      </c>
      <c r="P77" s="87" t="str">
        <f>'Mortgage 1 Info Calcs'!J83</f>
        <v/>
      </c>
      <c r="Q77" s="98" t="str">
        <f>'Mortgage 2 Info Calcs'!J79</f>
        <v/>
      </c>
      <c r="R77" s="87" t="str">
        <f>'Mortgage 1 Info Calcs'!K83</f>
        <v/>
      </c>
      <c r="S77" s="98" t="str">
        <f>'Mortgage 2 Info Calcs'!K79</f>
        <v/>
      </c>
      <c r="T77" s="87" t="str">
        <f ca="1">'Mortgage 1 Info Calcs'!M83</f>
        <v/>
      </c>
      <c r="U77" s="98" t="str">
        <f ca="1">'Mortgage 2 Info Calcs'!L79</f>
        <v/>
      </c>
    </row>
    <row r="78" spans="2:21" x14ac:dyDescent="0.25">
      <c r="B78" s="244">
        <v>48</v>
      </c>
      <c r="C78" s="245"/>
      <c r="D78" s="87" t="str">
        <f ca="1">'Mortgage 1 Info Calcs'!D84</f>
        <v/>
      </c>
      <c r="E78" s="98" t="str">
        <f ca="1">'Mortgage 2 Info Calcs'!D80</f>
        <v/>
      </c>
      <c r="F78" s="87" t="str">
        <f ca="1">'Mortgage 1 Info Calcs'!E84</f>
        <v/>
      </c>
      <c r="G78" s="98" t="str">
        <f ca="1">'Mortgage 2 Info Calcs'!E80</f>
        <v/>
      </c>
      <c r="H78" s="87" t="str">
        <f>'Mortgage 1 Info Calcs'!F84</f>
        <v/>
      </c>
      <c r="I78" s="98" t="str">
        <f>'Mortgage 2 Info Calcs'!F80</f>
        <v/>
      </c>
      <c r="J78" s="87" t="str">
        <f>'Mortgage 1 Info Calcs'!G84</f>
        <v/>
      </c>
      <c r="K78" s="98" t="str">
        <f>'Mortgage 2 Info Calcs'!G80</f>
        <v/>
      </c>
      <c r="L78" s="87" t="str">
        <f>'Mortgage 1 Info Calcs'!H84</f>
        <v/>
      </c>
      <c r="M78" s="98" t="str">
        <f>'Mortgage 2 Info Calcs'!H80</f>
        <v/>
      </c>
      <c r="N78" s="87" t="str">
        <f>'Mortgage 1 Info Calcs'!I84</f>
        <v/>
      </c>
      <c r="O78" s="98" t="str">
        <f>'Mortgage 2 Info Calcs'!I80</f>
        <v/>
      </c>
      <c r="P78" s="87" t="str">
        <f>'Mortgage 1 Info Calcs'!J84</f>
        <v/>
      </c>
      <c r="Q78" s="98" t="str">
        <f>'Mortgage 2 Info Calcs'!J80</f>
        <v/>
      </c>
      <c r="R78" s="87" t="str">
        <f>'Mortgage 1 Info Calcs'!K84</f>
        <v/>
      </c>
      <c r="S78" s="98" t="str">
        <f>'Mortgage 2 Info Calcs'!K80</f>
        <v/>
      </c>
      <c r="T78" s="87" t="str">
        <f ca="1">'Mortgage 1 Info Calcs'!M84</f>
        <v/>
      </c>
      <c r="U78" s="98" t="str">
        <f ca="1">'Mortgage 2 Info Calcs'!L80</f>
        <v/>
      </c>
    </row>
    <row r="79" spans="2:21" x14ac:dyDescent="0.25">
      <c r="B79" s="244">
        <v>49</v>
      </c>
      <c r="C79" s="245"/>
      <c r="D79" s="87" t="str">
        <f ca="1">'Mortgage 1 Info Calcs'!D85</f>
        <v/>
      </c>
      <c r="E79" s="98" t="str">
        <f ca="1">'Mortgage 2 Info Calcs'!D81</f>
        <v/>
      </c>
      <c r="F79" s="87" t="str">
        <f ca="1">'Mortgage 1 Info Calcs'!E85</f>
        <v/>
      </c>
      <c r="G79" s="98" t="str">
        <f ca="1">'Mortgage 2 Info Calcs'!E81</f>
        <v/>
      </c>
      <c r="H79" s="87" t="str">
        <f>'Mortgage 1 Info Calcs'!F85</f>
        <v/>
      </c>
      <c r="I79" s="98" t="str">
        <f>'Mortgage 2 Info Calcs'!F81</f>
        <v/>
      </c>
      <c r="J79" s="87" t="str">
        <f>'Mortgage 1 Info Calcs'!G85</f>
        <v/>
      </c>
      <c r="K79" s="98" t="str">
        <f>'Mortgage 2 Info Calcs'!G81</f>
        <v/>
      </c>
      <c r="L79" s="87" t="str">
        <f>'Mortgage 1 Info Calcs'!H85</f>
        <v/>
      </c>
      <c r="M79" s="98" t="str">
        <f>'Mortgage 2 Info Calcs'!H81</f>
        <v/>
      </c>
      <c r="N79" s="87" t="str">
        <f>'Mortgage 1 Info Calcs'!I85</f>
        <v/>
      </c>
      <c r="O79" s="98" t="str">
        <f>'Mortgage 2 Info Calcs'!I81</f>
        <v/>
      </c>
      <c r="P79" s="87" t="str">
        <f>'Mortgage 1 Info Calcs'!J85</f>
        <v/>
      </c>
      <c r="Q79" s="98" t="str">
        <f>'Mortgage 2 Info Calcs'!J81</f>
        <v/>
      </c>
      <c r="R79" s="87" t="str">
        <f>'Mortgage 1 Info Calcs'!K85</f>
        <v/>
      </c>
      <c r="S79" s="98" t="str">
        <f>'Mortgage 2 Info Calcs'!K81</f>
        <v/>
      </c>
      <c r="T79" s="87" t="str">
        <f ca="1">'Mortgage 1 Info Calcs'!M85</f>
        <v/>
      </c>
      <c r="U79" s="98" t="str">
        <f ca="1">'Mortgage 2 Info Calcs'!L81</f>
        <v/>
      </c>
    </row>
    <row r="80" spans="2:21" x14ac:dyDescent="0.25">
      <c r="B80" s="244">
        <v>50</v>
      </c>
      <c r="C80" s="245"/>
      <c r="D80" s="87" t="str">
        <f ca="1">'Mortgage 1 Info Calcs'!D86</f>
        <v/>
      </c>
      <c r="E80" s="98" t="str">
        <f ca="1">'Mortgage 2 Info Calcs'!D82</f>
        <v/>
      </c>
      <c r="F80" s="87" t="str">
        <f ca="1">'Mortgage 1 Info Calcs'!E86</f>
        <v/>
      </c>
      <c r="G80" s="98" t="str">
        <f ca="1">'Mortgage 2 Info Calcs'!E82</f>
        <v/>
      </c>
      <c r="H80" s="87" t="str">
        <f>'Mortgage 1 Info Calcs'!F86</f>
        <v/>
      </c>
      <c r="I80" s="98" t="str">
        <f>'Mortgage 2 Info Calcs'!F82</f>
        <v/>
      </c>
      <c r="J80" s="87" t="str">
        <f>'Mortgage 1 Info Calcs'!G86</f>
        <v/>
      </c>
      <c r="K80" s="98" t="str">
        <f>'Mortgage 2 Info Calcs'!G82</f>
        <v/>
      </c>
      <c r="L80" s="87" t="str">
        <f>'Mortgage 1 Info Calcs'!H86</f>
        <v/>
      </c>
      <c r="M80" s="98" t="str">
        <f>'Mortgage 2 Info Calcs'!H82</f>
        <v/>
      </c>
      <c r="N80" s="87" t="str">
        <f>'Mortgage 1 Info Calcs'!I86</f>
        <v/>
      </c>
      <c r="O80" s="98" t="str">
        <f>'Mortgage 2 Info Calcs'!I82</f>
        <v/>
      </c>
      <c r="P80" s="87" t="str">
        <f>'Mortgage 1 Info Calcs'!J86</f>
        <v/>
      </c>
      <c r="Q80" s="98" t="str">
        <f>'Mortgage 2 Info Calcs'!J82</f>
        <v/>
      </c>
      <c r="R80" s="87" t="str">
        <f>'Mortgage 1 Info Calcs'!K86</f>
        <v/>
      </c>
      <c r="S80" s="98" t="str">
        <f>'Mortgage 2 Info Calcs'!K82</f>
        <v/>
      </c>
      <c r="T80" s="87" t="str">
        <f ca="1">'Mortgage 1 Info Calcs'!M86</f>
        <v/>
      </c>
      <c r="U80" s="98" t="str">
        <f ca="1">'Mortgage 2 Info Calcs'!L82</f>
        <v/>
      </c>
    </row>
  </sheetData>
  <sheetProtection password="E9A2" sheet="1" formatCells="0" formatColumns="0"/>
  <mergeCells count="71">
    <mergeCell ref="I19:M19"/>
    <mergeCell ref="I20:N24"/>
    <mergeCell ref="U27:U30"/>
    <mergeCell ref="B27:C30"/>
    <mergeCell ref="D27:D30"/>
    <mergeCell ref="F27:F30"/>
    <mergeCell ref="H27:H30"/>
    <mergeCell ref="J27:J30"/>
    <mergeCell ref="B49:C49"/>
    <mergeCell ref="B34:C34"/>
    <mergeCell ref="B35:C35"/>
    <mergeCell ref="B36:C36"/>
    <mergeCell ref="B37:C37"/>
    <mergeCell ref="B43:C43"/>
    <mergeCell ref="T27:T30"/>
    <mergeCell ref="R27:R30"/>
    <mergeCell ref="K27:K30"/>
    <mergeCell ref="M27:M30"/>
    <mergeCell ref="O27:O30"/>
    <mergeCell ref="P27:P30"/>
    <mergeCell ref="L27:L30"/>
    <mergeCell ref="S27:S30"/>
    <mergeCell ref="I27:I30"/>
    <mergeCell ref="Q27:Q30"/>
    <mergeCell ref="N27:N30"/>
    <mergeCell ref="B31:C31"/>
    <mergeCell ref="B32:C32"/>
    <mergeCell ref="B33:C33"/>
    <mergeCell ref="G27:G30"/>
    <mergeCell ref="B38:C38"/>
    <mergeCell ref="B39:C39"/>
    <mergeCell ref="B40:C40"/>
    <mergeCell ref="B41:C41"/>
    <mergeCell ref="B42:C42"/>
    <mergeCell ref="B74:C74"/>
    <mergeCell ref="B44:C44"/>
    <mergeCell ref="B45:C45"/>
    <mergeCell ref="B57:C57"/>
    <mergeCell ref="B46:C46"/>
    <mergeCell ref="B47:C47"/>
    <mergeCell ref="B50:C50"/>
    <mergeCell ref="B51:C51"/>
    <mergeCell ref="B48:C48"/>
    <mergeCell ref="B52:C52"/>
    <mergeCell ref="B53:C53"/>
    <mergeCell ref="B59:C59"/>
    <mergeCell ref="B60:C60"/>
    <mergeCell ref="B54:C54"/>
    <mergeCell ref="B55:C55"/>
    <mergeCell ref="B56:C56"/>
    <mergeCell ref="B68:C68"/>
    <mergeCell ref="B61:C61"/>
    <mergeCell ref="B62:C62"/>
    <mergeCell ref="B63:C63"/>
    <mergeCell ref="B73:C73"/>
    <mergeCell ref="B79:C79"/>
    <mergeCell ref="B80:C80"/>
    <mergeCell ref="E27:E30"/>
    <mergeCell ref="B70:C70"/>
    <mergeCell ref="B71:C71"/>
    <mergeCell ref="B72:C72"/>
    <mergeCell ref="B75:C75"/>
    <mergeCell ref="B64:C64"/>
    <mergeCell ref="B76:C76"/>
    <mergeCell ref="B77:C77"/>
    <mergeCell ref="B69:C69"/>
    <mergeCell ref="B58:C58"/>
    <mergeCell ref="B78:C78"/>
    <mergeCell ref="B65:C65"/>
    <mergeCell ref="B66:C66"/>
    <mergeCell ref="B67:C67"/>
  </mergeCells>
  <conditionalFormatting sqref="I18:I19 L27:M30 C22:C24 I2:I15">
    <cfRule type="cellIs" dxfId="3" priority="6" stopIfTrue="1" operator="lessThan">
      <formula>0</formula>
    </cfRule>
  </conditionalFormatting>
  <dataValidations count="14">
    <dataValidation allowBlank="1" showErrorMessage="1" promptTitle="Capital Comparison" prompt="If comparing 2 loans with high fee low rate and low fee high rate, this figure shows the first month when the high fee low rate loan drops below the comparison loan, basically the break even month._x000a_" sqref="N19" xr:uid="{00000000-0002-0000-0800-000000000000}"/>
    <dataValidation allowBlank="1" showInputMessage="1" showErrorMessage="1" promptTitle="Interest Paid" prompt="This is the amount of interest the loan has generated during the year" sqref="J27:K30" xr:uid="{00000000-0002-0000-0800-000001000000}"/>
    <dataValidation allowBlank="1" showInputMessage="1" showErrorMessage="1" promptTitle="Cumulative Capital Paid Off" prompt="This is a sum of all the capital repaid to date." sqref="L27:M30" xr:uid="{00000000-0002-0000-0800-000002000000}"/>
    <dataValidation allowBlank="1" showInputMessage="1" showErrorMessage="1" promptTitle="Capital Paid Off" prompt="This is the amount of capital repaid during the year." sqref="H27:I30" xr:uid="{00000000-0002-0000-0800-000003000000}"/>
    <dataValidation allowBlank="1" showInputMessage="1" showErrorMessage="1" promptTitle="Cumulative Interest" prompt="This is the sum of interest paid to date." sqref="N27:O30" xr:uid="{00000000-0002-0000-0800-000004000000}"/>
    <dataValidation allowBlank="1" showInputMessage="1" showErrorMessage="1" promptTitle="Maximum Offset Savings Value" prompt="Be careful with this comparison, a mortgage with lower interest rate will mean the offset is equal to the savings more quickly, so for a given payment per month, the peak will be lower. Therefore the higher peak is not necessarily better." sqref="N15" xr:uid="{00000000-0002-0000-0800-000005000000}"/>
    <dataValidation allowBlank="1" showErrorMessage="1" sqref="F19:F20 L3:L16 F22:F24 F3:F17" xr:uid="{00000000-0002-0000-0800-000006000000}"/>
    <dataValidation allowBlank="1" showInputMessage="1" showErrorMessage="1" promptTitle="Total Cost to Date" prompt="This is the total cost of the loan to the end of the year, including any upfront fees and overpayments" sqref="R27:U30" xr:uid="{00000000-0002-0000-0800-000007000000}"/>
    <dataValidation allowBlank="1" showInputMessage="1" showErrorMessage="1" promptTitle="End Balance" prompt="This is the amount of capital remaining on the loan at the end of the year." sqref="P27:Q30" xr:uid="{00000000-0002-0000-0800-000008000000}"/>
    <dataValidation allowBlank="1" showInputMessage="1" showErrorMessage="1" promptTitle="Start Balance" prompt="This is the amount of capital remaining on the loan at the start of each year. Will be the same as end balance from previous year." sqref="D27:E30" xr:uid="{00000000-0002-0000-0800-000009000000}"/>
    <dataValidation allowBlank="1" showInputMessage="1" showErrorMessage="1" promptTitle="Preferred" prompt="This column looks at the two values in each row and indicates which is the preferential figure. If the two mortgages are different type (Interest Only / Repayment) then it will indicate this with &quot;Can't Compare&quot;" sqref="N2" xr:uid="{00000000-0002-0000-0800-00000A000000}"/>
    <dataValidation allowBlank="1" showInputMessage="1" showErrorMessage="1" promptTitle="Payment" prompt="This is the total amount of payments made during the year. Includes overpayments but not offset payments._x000a_" sqref="F27:G30" xr:uid="{00000000-0002-0000-0800-00000B000000}"/>
    <dataValidation allowBlank="1" showInputMessage="1" showErrorMessage="1" promptTitle="Interest Saved by OP/Offset" prompt="Be careful with this comparison if you're comparing a mortgage with different interest rates, the higher rate will accrue more interest to start with, so overpayments will save more interest. This doesn't necessarily mean the higher rate is better." sqref="N8" xr:uid="{00000000-0002-0000-0800-00000C000000}"/>
    <dataValidation allowBlank="1" showInputMessage="1" showErrorMessage="1" promptTitle="Total cost to end of year X" prompt="Be careful with this comparison especially if you overpay with one loan, but do not overpay with the other, as the total cost will be higher but you may have paid off a lot more by doing that, so lowest cost is not always best." sqref="N11" xr:uid="{00000000-0002-0000-0800-00000D000000}"/>
  </dataValidations>
  <pageMargins left="0.7" right="0.7" top="0.75" bottom="0.75" header="0.3" footer="0.3"/>
  <ignoredErrors>
    <ignoredError sqref="N8" formula="1"/>
    <ignoredError sqref="L14"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BF1803"/>
  <sheetViews>
    <sheetView showGridLines="0" workbookViewId="0">
      <selection activeCell="K9" sqref="K9"/>
    </sheetView>
  </sheetViews>
  <sheetFormatPr defaultRowHeight="13.2" x14ac:dyDescent="0.25"/>
  <cols>
    <col min="1" max="1" width="3.44140625" style="45" customWidth="1"/>
    <col min="2" max="2" width="3.109375" style="45" customWidth="1"/>
    <col min="3" max="3" width="9.109375" style="45" customWidth="1"/>
    <col min="4" max="4" width="13.6640625" style="45" bestFit="1" customWidth="1"/>
    <col min="5" max="5" width="13.44140625" style="45" customWidth="1"/>
    <col min="6" max="6" width="13.88671875" style="45" customWidth="1"/>
    <col min="7" max="7" width="12.109375" style="45" customWidth="1"/>
    <col min="8" max="8" width="16" style="45" customWidth="1"/>
    <col min="9" max="9" width="12.109375" style="45" customWidth="1"/>
    <col min="10" max="10" width="14.33203125" style="45" customWidth="1"/>
    <col min="11" max="11" width="13.44140625" style="45" customWidth="1"/>
    <col min="12" max="12" width="14.5546875" style="45" customWidth="1"/>
    <col min="13" max="13" width="21.109375" style="45" customWidth="1"/>
    <col min="14" max="16" width="9.109375" style="45" customWidth="1"/>
    <col min="17" max="17" width="14.44140625" style="45" customWidth="1"/>
    <col min="18" max="58" width="9.109375" style="45" customWidth="1"/>
  </cols>
  <sheetData>
    <row r="1" spans="2:12" ht="17.399999999999999" x14ac:dyDescent="0.3">
      <c r="C1" s="52" t="s">
        <v>113</v>
      </c>
      <c r="D1" s="53"/>
      <c r="E1" s="53"/>
      <c r="F1" s="53"/>
      <c r="G1" s="53"/>
    </row>
    <row r="2" spans="2:12" ht="36.75" customHeight="1" x14ac:dyDescent="0.25">
      <c r="C2" s="264" t="s">
        <v>114</v>
      </c>
      <c r="D2" s="264"/>
      <c r="E2" s="264"/>
      <c r="F2" s="264"/>
      <c r="G2" s="264"/>
      <c r="H2" s="264"/>
      <c r="I2" s="264"/>
      <c r="J2" s="264"/>
      <c r="K2" s="264"/>
    </row>
    <row r="3" spans="2:12" x14ac:dyDescent="0.25">
      <c r="B3" s="92" t="s">
        <v>27</v>
      </c>
      <c r="C3" s="92"/>
      <c r="D3" s="93"/>
      <c r="E3" s="94"/>
      <c r="F3" s="95" t="s">
        <v>94</v>
      </c>
      <c r="G3" s="54"/>
      <c r="H3" s="92" t="s">
        <v>28</v>
      </c>
      <c r="I3" s="93"/>
      <c r="J3" s="93"/>
      <c r="K3" s="96" t="s">
        <v>94</v>
      </c>
    </row>
    <row r="4" spans="2:12" x14ac:dyDescent="0.25">
      <c r="B4" s="177">
        <v>1</v>
      </c>
      <c r="C4" s="177" t="s">
        <v>41</v>
      </c>
      <c r="D4" s="178"/>
      <c r="E4" s="178"/>
      <c r="F4" s="46">
        <v>100000</v>
      </c>
      <c r="H4" s="177" t="s">
        <v>103</v>
      </c>
      <c r="I4" s="178"/>
      <c r="J4" s="178"/>
      <c r="K4" s="130">
        <f>IF(ISBLANK('Mortgage 2 Info Calcs'!K4),"",'Mortgage 2 Info Calcs'!K4)</f>
        <v>7731.6168178261032</v>
      </c>
    </row>
    <row r="5" spans="2:12" x14ac:dyDescent="0.25">
      <c r="B5" s="177">
        <v>2</v>
      </c>
      <c r="C5" s="177" t="s">
        <v>51</v>
      </c>
      <c r="D5" s="178"/>
      <c r="E5" s="178"/>
      <c r="F5" s="46" t="s">
        <v>84</v>
      </c>
      <c r="H5" s="177" t="s">
        <v>104</v>
      </c>
      <c r="I5" s="178"/>
      <c r="J5" s="178"/>
      <c r="K5" s="130">
        <f>IF(ISBLANK('Mortgage 2 Info Calcs'!K5),"",'Mortgage 2 Info Calcs'!K5)</f>
        <v>644.30140148550856</v>
      </c>
    </row>
    <row r="6" spans="2:12" x14ac:dyDescent="0.25">
      <c r="B6" s="177">
        <v>3</v>
      </c>
      <c r="C6" s="177" t="s">
        <v>54</v>
      </c>
      <c r="D6" s="178"/>
      <c r="E6" s="178"/>
      <c r="F6" s="47">
        <v>0.06</v>
      </c>
      <c r="H6" s="177" t="s">
        <v>71</v>
      </c>
      <c r="I6" s="178"/>
      <c r="J6" s="178"/>
      <c r="K6" s="130">
        <f ca="1">IF(ISBLANK('Mortgage 2 Info Calcs'!K6),"",'Mortgage 2 Info Calcs'!K6)</f>
        <v>3731.6168178261009</v>
      </c>
    </row>
    <row r="7" spans="2:12" ht="12.75" customHeight="1" x14ac:dyDescent="0.25">
      <c r="B7" s="177">
        <v>4</v>
      </c>
      <c r="C7" s="177" t="s">
        <v>56</v>
      </c>
      <c r="D7" s="178"/>
      <c r="E7" s="178"/>
      <c r="F7" s="48">
        <v>2</v>
      </c>
      <c r="H7" s="177" t="s">
        <v>105</v>
      </c>
      <c r="I7" s="178"/>
      <c r="J7" s="178"/>
      <c r="K7" s="130">
        <f>IF(ISBLANK('Mortgage 2 Info Calcs'!K7),"",'Mortgage 2 Info Calcs'!K7)</f>
        <v>495.96482327539479</v>
      </c>
    </row>
    <row r="8" spans="2:12" x14ac:dyDescent="0.25">
      <c r="B8" s="177">
        <v>5</v>
      </c>
      <c r="C8" s="177" t="s">
        <v>55</v>
      </c>
      <c r="D8" s="178"/>
      <c r="E8" s="178"/>
      <c r="F8" s="47">
        <v>0.06</v>
      </c>
      <c r="H8" s="177" t="s">
        <v>25</v>
      </c>
      <c r="I8" s="178"/>
      <c r="J8" s="178"/>
      <c r="K8" s="130">
        <f ca="1">IF(ISBLANK('Mortgage 2 Info Calcs'!K8),"",'Mortgage 2 Info Calcs'!K8)</f>
        <v>93290.420445652519</v>
      </c>
    </row>
    <row r="9" spans="2:12" x14ac:dyDescent="0.25">
      <c r="B9" s="177">
        <v>6</v>
      </c>
      <c r="C9" s="177" t="s">
        <v>57</v>
      </c>
      <c r="D9" s="178"/>
      <c r="E9" s="178"/>
      <c r="F9" s="49">
        <v>25</v>
      </c>
      <c r="H9" s="177" t="s">
        <v>50</v>
      </c>
      <c r="I9" s="178"/>
      <c r="J9" s="178"/>
      <c r="K9" s="130">
        <f ca="1">IF(ISBLANK('Mortgage 2 Info Calcs'!K9),"",'Mortgage 2 Info Calcs'!K9)</f>
        <v>0</v>
      </c>
    </row>
    <row r="10" spans="2:12" x14ac:dyDescent="0.25">
      <c r="B10" s="177">
        <v>7</v>
      </c>
      <c r="C10" s="177" t="s">
        <v>39</v>
      </c>
      <c r="D10" s="178"/>
      <c r="E10" s="178"/>
      <c r="F10" s="50">
        <v>2009</v>
      </c>
      <c r="H10" s="177" t="s">
        <v>26</v>
      </c>
      <c r="I10" s="178"/>
      <c r="J10" s="178"/>
      <c r="K10" s="130">
        <f ca="1">IF(ISBLANK('Mortgage 2 Info Calcs'!K10),"",'Mortgage 2 Info Calcs'!K10)</f>
        <v>193290.42044565425</v>
      </c>
    </row>
    <row r="11" spans="2:12" x14ac:dyDescent="0.25">
      <c r="B11" s="177">
        <v>8</v>
      </c>
      <c r="C11" s="177" t="s">
        <v>40</v>
      </c>
      <c r="D11" s="178"/>
      <c r="E11" s="178"/>
      <c r="F11" s="51" t="s">
        <v>13</v>
      </c>
      <c r="H11" s="177" t="s">
        <v>75</v>
      </c>
      <c r="I11" s="178"/>
      <c r="J11" s="178"/>
      <c r="K11" s="134">
        <f>IF(ISBLANK('Mortgage 2 Info Calcs'!K11),"",'Mortgage 2 Info Calcs'!K11)</f>
        <v>25</v>
      </c>
    </row>
    <row r="12" spans="2:12" hidden="1" x14ac:dyDescent="0.25">
      <c r="B12" s="177">
        <v>9</v>
      </c>
      <c r="C12" s="177" t="s">
        <v>65</v>
      </c>
      <c r="D12" s="178"/>
      <c r="E12" s="178"/>
      <c r="F12" s="51" t="s">
        <v>69</v>
      </c>
      <c r="K12" s="130" t="str">
        <f>IF(ISBLANK('Mortgage 2 Info Calcs'!K12),"",'Mortgage 2 Info Calcs'!K12)</f>
        <v/>
      </c>
    </row>
    <row r="13" spans="2:12" x14ac:dyDescent="0.25">
      <c r="B13" s="177">
        <v>10</v>
      </c>
      <c r="C13" s="177" t="s">
        <v>87</v>
      </c>
      <c r="D13" s="178"/>
      <c r="E13" s="178"/>
      <c r="F13" s="51" t="s">
        <v>108</v>
      </c>
      <c r="G13" s="54"/>
      <c r="H13" s="177" t="str">
        <f>"Total cost up to the end of year "&amp;F7</f>
        <v>Total cost up to the end of year 2</v>
      </c>
      <c r="I13" s="178"/>
      <c r="J13" s="178"/>
      <c r="K13" s="130">
        <f ca="1">IF(ISBLANK('Mortgage 2 Info Calcs'!K13),"",'Mortgage 2 Info Calcs'!K13)</f>
        <v>15463.233635652208</v>
      </c>
      <c r="L13" s="54"/>
    </row>
    <row r="14" spans="2:12" x14ac:dyDescent="0.25">
      <c r="B14" s="177">
        <v>11</v>
      </c>
      <c r="C14" s="177" t="s">
        <v>97</v>
      </c>
      <c r="D14" s="178"/>
      <c r="E14" s="178"/>
      <c r="F14" s="70" t="str">
        <f>IF(F13="Calculated","N/A","£")</f>
        <v>N/A</v>
      </c>
      <c r="H14" s="177" t="str">
        <f>"Total capital remaining at the end of year "&amp;F7</f>
        <v>Total capital remaining at the end of year 2</v>
      </c>
      <c r="I14" s="178"/>
      <c r="J14" s="178"/>
      <c r="K14" s="130">
        <f ca="1">IF(ISBLANK('Mortgage 2 Info Calcs'!K14),"",'Mortgage 2 Info Calcs'!K14)</f>
        <v>96330.133216195609</v>
      </c>
      <c r="L14" s="75"/>
    </row>
    <row r="15" spans="2:12" x14ac:dyDescent="0.25">
      <c r="B15" s="177">
        <v>12</v>
      </c>
      <c r="C15" s="177" t="s">
        <v>106</v>
      </c>
      <c r="D15" s="178"/>
      <c r="E15" s="178"/>
      <c r="F15" s="70"/>
      <c r="H15" s="92" t="s">
        <v>60</v>
      </c>
      <c r="I15" s="93"/>
      <c r="J15" s="93"/>
      <c r="K15" s="93"/>
      <c r="L15" s="75"/>
    </row>
    <row r="16" spans="2:12" x14ac:dyDescent="0.25">
      <c r="B16" s="177">
        <v>13</v>
      </c>
      <c r="C16" s="177" t="s">
        <v>153</v>
      </c>
      <c r="D16" s="178"/>
      <c r="E16" s="178"/>
      <c r="F16" s="70"/>
      <c r="H16" s="265" t="s">
        <v>59</v>
      </c>
      <c r="I16" s="266"/>
      <c r="J16" s="267"/>
      <c r="K16" s="130" t="str">
        <f>IF(ISBLANK('Mortgage 2 Info Calcs'!K16),"",'Mortgage 2 Info Calcs'!K16)</f>
        <v/>
      </c>
      <c r="L16" s="157"/>
    </row>
    <row r="17" spans="2:12" x14ac:dyDescent="0.25">
      <c r="B17" s="177">
        <v>14</v>
      </c>
      <c r="C17" s="177" t="s">
        <v>138</v>
      </c>
      <c r="D17" s="178"/>
      <c r="E17" s="178"/>
      <c r="F17" s="47"/>
      <c r="H17" s="265" t="s">
        <v>61</v>
      </c>
      <c r="I17" s="266"/>
      <c r="J17" s="267"/>
      <c r="K17" s="130">
        <f>IF(ISBLANK('Mortgage 2 Info Calcs'!K17),"",'Mortgage 2 Info Calcs'!K17)</f>
        <v>0</v>
      </c>
    </row>
    <row r="18" spans="2:12" x14ac:dyDescent="0.25">
      <c r="B18" s="177">
        <v>15</v>
      </c>
      <c r="C18" s="177" t="s">
        <v>137</v>
      </c>
      <c r="D18" s="178"/>
      <c r="E18" s="178"/>
      <c r="F18" s="48"/>
      <c r="G18" s="54"/>
    </row>
    <row r="19" spans="2:12" x14ac:dyDescent="0.25">
      <c r="B19" s="177">
        <v>16</v>
      </c>
      <c r="C19" s="177" t="s">
        <v>139</v>
      </c>
      <c r="D19" s="178"/>
      <c r="E19" s="178"/>
      <c r="F19" s="46"/>
      <c r="H19" s="268" t="s">
        <v>112</v>
      </c>
      <c r="I19" s="269"/>
      <c r="J19" s="269"/>
      <c r="K19" s="269"/>
    </row>
    <row r="20" spans="2:12" x14ac:dyDescent="0.25">
      <c r="B20" s="92" t="s">
        <v>73</v>
      </c>
      <c r="C20" s="92"/>
      <c r="D20" s="93"/>
      <c r="E20" s="93"/>
      <c r="F20" s="97"/>
      <c r="H20" s="268"/>
      <c r="I20" s="269"/>
      <c r="J20" s="269"/>
      <c r="K20" s="269"/>
    </row>
    <row r="21" spans="2:12" x14ac:dyDescent="0.25">
      <c r="B21" s="177">
        <v>17</v>
      </c>
      <c r="C21" s="177" t="s">
        <v>44</v>
      </c>
      <c r="D21" s="178"/>
      <c r="E21" s="178"/>
      <c r="F21" s="46"/>
      <c r="H21" s="268"/>
      <c r="I21" s="269"/>
      <c r="J21" s="269"/>
      <c r="K21" s="269"/>
    </row>
    <row r="22" spans="2:12" x14ac:dyDescent="0.25">
      <c r="B22" s="177">
        <v>18</v>
      </c>
      <c r="C22" s="177" t="s">
        <v>74</v>
      </c>
      <c r="D22" s="178"/>
      <c r="E22" s="178"/>
      <c r="F22" s="46" t="s">
        <v>85</v>
      </c>
      <c r="H22" s="77"/>
      <c r="I22" s="77"/>
      <c r="J22" s="77"/>
      <c r="K22" s="77"/>
    </row>
    <row r="23" spans="2:12" x14ac:dyDescent="0.25">
      <c r="B23" s="92" t="s">
        <v>99</v>
      </c>
      <c r="C23" s="92"/>
      <c r="D23" s="93"/>
      <c r="E23" s="93"/>
      <c r="F23" s="97"/>
      <c r="H23" s="77"/>
      <c r="I23" s="77"/>
      <c r="J23" s="77"/>
      <c r="K23" s="77"/>
    </row>
    <row r="24" spans="2:12" x14ac:dyDescent="0.25">
      <c r="B24" s="177">
        <v>19</v>
      </c>
      <c r="C24" s="177" t="s">
        <v>42</v>
      </c>
      <c r="D24" s="178"/>
      <c r="E24" s="178"/>
      <c r="F24" s="46"/>
      <c r="H24" s="77"/>
      <c r="I24" s="77"/>
      <c r="J24" s="77"/>
      <c r="K24" s="77"/>
    </row>
    <row r="25" spans="2:12" x14ac:dyDescent="0.25">
      <c r="B25" s="177">
        <v>20</v>
      </c>
      <c r="C25" s="177" t="s">
        <v>43</v>
      </c>
      <c r="D25" s="178"/>
      <c r="E25" s="178"/>
      <c r="F25" s="46"/>
      <c r="H25" s="77"/>
      <c r="I25" s="77"/>
      <c r="J25" s="77"/>
      <c r="K25" s="77"/>
    </row>
    <row r="26" spans="2:12" x14ac:dyDescent="0.25">
      <c r="B26" s="177">
        <v>21</v>
      </c>
      <c r="C26" s="177" t="s">
        <v>62</v>
      </c>
      <c r="D26" s="178"/>
      <c r="E26" s="178"/>
      <c r="F26" s="46"/>
      <c r="H26" s="167" t="s">
        <v>161</v>
      </c>
      <c r="I26" s="77"/>
      <c r="J26" s="77"/>
    </row>
    <row r="28" spans="2:12" x14ac:dyDescent="0.25">
      <c r="B28" s="92" t="s">
        <v>63</v>
      </c>
      <c r="C28" s="93"/>
      <c r="D28" s="93"/>
      <c r="E28" s="93"/>
      <c r="F28" s="93"/>
      <c r="G28" s="93"/>
      <c r="H28" s="93"/>
      <c r="I28" s="93"/>
      <c r="J28" s="93"/>
      <c r="K28" s="93"/>
      <c r="L28" s="97"/>
    </row>
    <row r="29" spans="2:12" x14ac:dyDescent="0.25">
      <c r="B29" s="246" t="s">
        <v>0</v>
      </c>
      <c r="C29" s="246"/>
      <c r="D29" s="246" t="s">
        <v>31</v>
      </c>
      <c r="E29" s="246" t="s">
        <v>30</v>
      </c>
      <c r="F29" s="246" t="s">
        <v>101</v>
      </c>
      <c r="G29" s="246" t="s">
        <v>37</v>
      </c>
      <c r="H29" s="249" t="s">
        <v>38</v>
      </c>
      <c r="I29" s="246" t="s">
        <v>29</v>
      </c>
      <c r="J29" s="246" t="s">
        <v>32</v>
      </c>
      <c r="K29" s="246" t="s">
        <v>107</v>
      </c>
      <c r="L29" s="246" t="s">
        <v>141</v>
      </c>
    </row>
    <row r="30" spans="2:12" x14ac:dyDescent="0.25">
      <c r="B30" s="247"/>
      <c r="C30" s="247"/>
      <c r="D30" s="247"/>
      <c r="E30" s="247"/>
      <c r="F30" s="247"/>
      <c r="G30" s="247"/>
      <c r="H30" s="250"/>
      <c r="I30" s="247"/>
      <c r="J30" s="247"/>
      <c r="K30" s="247"/>
      <c r="L30" s="247"/>
    </row>
    <row r="31" spans="2:12" x14ac:dyDescent="0.25">
      <c r="B31" s="247"/>
      <c r="C31" s="247"/>
      <c r="D31" s="247"/>
      <c r="E31" s="247"/>
      <c r="F31" s="247"/>
      <c r="G31" s="247"/>
      <c r="H31" s="250"/>
      <c r="I31" s="247"/>
      <c r="J31" s="247"/>
      <c r="K31" s="247"/>
      <c r="L31" s="247"/>
    </row>
    <row r="32" spans="2:12" x14ac:dyDescent="0.25">
      <c r="B32" s="248"/>
      <c r="C32" s="248"/>
      <c r="D32" s="248"/>
      <c r="E32" s="248"/>
      <c r="F32" s="248"/>
      <c r="G32" s="248"/>
      <c r="H32" s="251"/>
      <c r="I32" s="248"/>
      <c r="J32" s="248"/>
      <c r="K32" s="248"/>
      <c r="L32" s="248"/>
    </row>
    <row r="33" spans="2:12" x14ac:dyDescent="0.25">
      <c r="B33" s="262">
        <f>IF(ISBLANK('Mortgage 2 Info Calcs'!B33:C33),"",'Mortgage 2 Info Calcs'!B33:C33)</f>
        <v>1</v>
      </c>
      <c r="C33" s="263"/>
      <c r="D33" s="98">
        <f>IF(ISBLANK('Mortgage 2 Info Calcs'!D33),"",'Mortgage 2 Info Calcs'!D33)</f>
        <v>100000</v>
      </c>
      <c r="E33" s="98">
        <f>IF(ISBLANK('Mortgage 2 Info Calcs'!E33),"",'Mortgage 2 Info Calcs'!E33)</f>
        <v>7731.6168178261041</v>
      </c>
      <c r="F33" s="98">
        <f ca="1">IF(ISBLANK('Mortgage 2 Info Calcs'!F33),"",'Mortgage 2 Info Calcs'!F33)</f>
        <v>1780.0389385214075</v>
      </c>
      <c r="G33" s="98">
        <f ca="1">IF(ISBLANK('Mortgage 2 Info Calcs'!G33),"",'Mortgage 2 Info Calcs'!G33)</f>
        <v>5951.5778793046966</v>
      </c>
      <c r="H33" s="98">
        <f ca="1">IF(ISBLANK('Mortgage 2 Info Calcs'!H33),"",'Mortgage 2 Info Calcs'!H33)</f>
        <v>1780.0389385214075</v>
      </c>
      <c r="I33" s="98">
        <f ca="1">IF(ISBLANK('Mortgage 2 Info Calcs'!I33),"",'Mortgage 2 Info Calcs'!I33)</f>
        <v>5951.5778793046966</v>
      </c>
      <c r="J33" s="98">
        <f ca="1">IF(ISBLANK('Mortgage 2 Info Calcs'!J33),"",'Mortgage 2 Info Calcs'!J33)</f>
        <v>98219.961061478592</v>
      </c>
      <c r="K33" s="98">
        <f>IF(ISBLANK('Mortgage 2 Info Calcs'!K33),"",'Mortgage 2 Info Calcs'!K33)</f>
        <v>7731.6168178261041</v>
      </c>
      <c r="L33" s="98">
        <f>IF(ISBLANK('Mortgage 2 Info Calcs'!L33),"",'Mortgage 2 Info Calcs'!L33)</f>
        <v>0</v>
      </c>
    </row>
    <row r="34" spans="2:12" x14ac:dyDescent="0.25">
      <c r="B34" s="262">
        <f>IF(ISBLANK('Mortgage 2 Info Calcs'!B34:C34),"",'Mortgage 2 Info Calcs'!B34:C34)</f>
        <v>2</v>
      </c>
      <c r="C34" s="263"/>
      <c r="D34" s="98">
        <f ca="1">IF(ISBLANK('Mortgage 2 Info Calcs'!D34),"",'Mortgage 2 Info Calcs'!D34)</f>
        <v>98219.961061478592</v>
      </c>
      <c r="E34" s="98">
        <f ca="1">IF(ISBLANK('Mortgage 2 Info Calcs'!E34),"",'Mortgage 2 Info Calcs'!E34)</f>
        <v>7731.6168178261041</v>
      </c>
      <c r="F34" s="98">
        <f ca="1">IF(ISBLANK('Mortgage 2 Info Calcs'!F34),"",'Mortgage 2 Info Calcs'!F34)</f>
        <v>1889.8278452829836</v>
      </c>
      <c r="G34" s="98">
        <f ca="1">IF(ISBLANK('Mortgage 2 Info Calcs'!G34),"",'Mortgage 2 Info Calcs'!G34)</f>
        <v>5841.7889725431205</v>
      </c>
      <c r="H34" s="98">
        <f ca="1">IF(ISBLANK('Mortgage 2 Info Calcs'!H34),"",'Mortgage 2 Info Calcs'!H34)</f>
        <v>3669.8667838043912</v>
      </c>
      <c r="I34" s="98">
        <f ca="1">IF(ISBLANK('Mortgage 2 Info Calcs'!I34),"",'Mortgage 2 Info Calcs'!I34)</f>
        <v>11793.366851847817</v>
      </c>
      <c r="J34" s="98">
        <f ca="1">IF(ISBLANK('Mortgage 2 Info Calcs'!J34),"",'Mortgage 2 Info Calcs'!J34)</f>
        <v>96330.133216195609</v>
      </c>
      <c r="K34" s="98">
        <f ca="1">IF(ISBLANK('Mortgage 2 Info Calcs'!K34),"",'Mortgage 2 Info Calcs'!K34)</f>
        <v>15463.233635652208</v>
      </c>
      <c r="L34" s="98">
        <f ca="1">IF(ISBLANK('Mortgage 2 Info Calcs'!L34),"",'Mortgage 2 Info Calcs'!L34)</f>
        <v>0</v>
      </c>
    </row>
    <row r="35" spans="2:12" x14ac:dyDescent="0.25">
      <c r="B35" s="262">
        <f>IF(ISBLANK('Mortgage 2 Info Calcs'!B35:C35),"",'Mortgage 2 Info Calcs'!B35:C35)</f>
        <v>3</v>
      </c>
      <c r="C35" s="263"/>
      <c r="D35" s="98">
        <f ca="1">IF(ISBLANK('Mortgage 2 Info Calcs'!D35),"",'Mortgage 2 Info Calcs'!D35)</f>
        <v>96330.133216195609</v>
      </c>
      <c r="E35" s="98">
        <f ca="1">IF(ISBLANK('Mortgage 2 Info Calcs'!E35),"",'Mortgage 2 Info Calcs'!E35)</f>
        <v>7731.6168178261041</v>
      </c>
      <c r="F35" s="98">
        <f ca="1">IF(ISBLANK('Mortgage 2 Info Calcs'!F35),"",'Mortgage 2 Info Calcs'!F35)</f>
        <v>2006.3882915806462</v>
      </c>
      <c r="G35" s="98">
        <f ca="1">IF(ISBLANK('Mortgage 2 Info Calcs'!G35),"",'Mortgage 2 Info Calcs'!G35)</f>
        <v>5725.2285262454579</v>
      </c>
      <c r="H35" s="98">
        <f ca="1">IF(ISBLANK('Mortgage 2 Info Calcs'!H35),"",'Mortgage 2 Info Calcs'!H35)</f>
        <v>5676.2550753850373</v>
      </c>
      <c r="I35" s="98">
        <f ca="1">IF(ISBLANK('Mortgage 2 Info Calcs'!I35),"",'Mortgage 2 Info Calcs'!I35)</f>
        <v>17518.595378093276</v>
      </c>
      <c r="J35" s="98">
        <f ca="1">IF(ISBLANK('Mortgage 2 Info Calcs'!J35),"",'Mortgage 2 Info Calcs'!J35)</f>
        <v>94323.744924614963</v>
      </c>
      <c r="K35" s="98">
        <f ca="1">IF(ISBLANK('Mortgage 2 Info Calcs'!K35),"",'Mortgage 2 Info Calcs'!K35)</f>
        <v>23194.850453478313</v>
      </c>
      <c r="L35" s="98">
        <f ca="1">IF(ISBLANK('Mortgage 2 Info Calcs'!L35),"",'Mortgage 2 Info Calcs'!L35)</f>
        <v>0</v>
      </c>
    </row>
    <row r="36" spans="2:12" x14ac:dyDescent="0.25">
      <c r="B36" s="262">
        <f>IF(ISBLANK('Mortgage 2 Info Calcs'!B36:C36),"",'Mortgage 2 Info Calcs'!B36:C36)</f>
        <v>4</v>
      </c>
      <c r="C36" s="263"/>
      <c r="D36" s="98">
        <f ca="1">IF(ISBLANK('Mortgage 2 Info Calcs'!D36),"",'Mortgage 2 Info Calcs'!D36)</f>
        <v>94323.744924614963</v>
      </c>
      <c r="E36" s="98">
        <f ca="1">IF(ISBLANK('Mortgage 2 Info Calcs'!E36),"",'Mortgage 2 Info Calcs'!E36)</f>
        <v>7731.6168178261041</v>
      </c>
      <c r="F36" s="98">
        <f ca="1">IF(ISBLANK('Mortgage 2 Info Calcs'!F36),"",'Mortgage 2 Info Calcs'!F36)</f>
        <v>2130.1379311558849</v>
      </c>
      <c r="G36" s="98">
        <f ca="1">IF(ISBLANK('Mortgage 2 Info Calcs'!G36),"",'Mortgage 2 Info Calcs'!G36)</f>
        <v>5601.4788866702193</v>
      </c>
      <c r="H36" s="98">
        <f ca="1">IF(ISBLANK('Mortgage 2 Info Calcs'!H36),"",'Mortgage 2 Info Calcs'!H36)</f>
        <v>7806.3930065409222</v>
      </c>
      <c r="I36" s="98">
        <f ca="1">IF(ISBLANK('Mortgage 2 Info Calcs'!I36),"",'Mortgage 2 Info Calcs'!I36)</f>
        <v>23120.074264763494</v>
      </c>
      <c r="J36" s="98">
        <f ca="1">IF(ISBLANK('Mortgage 2 Info Calcs'!J36),"",'Mortgage 2 Info Calcs'!J36)</f>
        <v>92193.606993459078</v>
      </c>
      <c r="K36" s="98">
        <f ca="1">IF(ISBLANK('Mortgage 2 Info Calcs'!K36),"",'Mortgage 2 Info Calcs'!K36)</f>
        <v>30926.467271304416</v>
      </c>
      <c r="L36" s="98">
        <f ca="1">IF(ISBLANK('Mortgage 2 Info Calcs'!L36),"",'Mortgage 2 Info Calcs'!L36)</f>
        <v>0</v>
      </c>
    </row>
    <row r="37" spans="2:12" x14ac:dyDescent="0.25">
      <c r="B37" s="262">
        <f>IF(ISBLANK('Mortgage 2 Info Calcs'!B37:C37),"",'Mortgage 2 Info Calcs'!B37:C37)</f>
        <v>5</v>
      </c>
      <c r="C37" s="263"/>
      <c r="D37" s="98">
        <f ca="1">IF(ISBLANK('Mortgage 2 Info Calcs'!D37),"",'Mortgage 2 Info Calcs'!D37)</f>
        <v>92193.606993459078</v>
      </c>
      <c r="E37" s="98">
        <f ca="1">IF(ISBLANK('Mortgage 2 Info Calcs'!E37),"",'Mortgage 2 Info Calcs'!E37)</f>
        <v>7731.6168178261041</v>
      </c>
      <c r="F37" s="98">
        <f ca="1">IF(ISBLANK('Mortgage 2 Info Calcs'!F37),"",'Mortgage 2 Info Calcs'!F37)</f>
        <v>2261.5201777191687</v>
      </c>
      <c r="G37" s="98">
        <f ca="1">IF(ISBLANK('Mortgage 2 Info Calcs'!G37),"",'Mortgage 2 Info Calcs'!G37)</f>
        <v>5470.0966401069354</v>
      </c>
      <c r="H37" s="98">
        <f ca="1">IF(ISBLANK('Mortgage 2 Info Calcs'!H37),"",'Mortgage 2 Info Calcs'!H37)</f>
        <v>10067.913184260091</v>
      </c>
      <c r="I37" s="98">
        <f ca="1">IF(ISBLANK('Mortgage 2 Info Calcs'!I37),"",'Mortgage 2 Info Calcs'!I37)</f>
        <v>28590.170904870429</v>
      </c>
      <c r="J37" s="98">
        <f ca="1">IF(ISBLANK('Mortgage 2 Info Calcs'!J37),"",'Mortgage 2 Info Calcs'!J37)</f>
        <v>89932.086815739909</v>
      </c>
      <c r="K37" s="98">
        <f ca="1">IF(ISBLANK('Mortgage 2 Info Calcs'!K37),"",'Mortgage 2 Info Calcs'!K37)</f>
        <v>38658.08408913052</v>
      </c>
      <c r="L37" s="98">
        <f ca="1">IF(ISBLANK('Mortgage 2 Info Calcs'!L37),"",'Mortgage 2 Info Calcs'!L37)</f>
        <v>0</v>
      </c>
    </row>
    <row r="38" spans="2:12" x14ac:dyDescent="0.25">
      <c r="B38" s="262">
        <f>IF(ISBLANK('Mortgage 2 Info Calcs'!B38:C38),"",'Mortgage 2 Info Calcs'!B38:C38)</f>
        <v>6</v>
      </c>
      <c r="C38" s="263"/>
      <c r="D38" s="98">
        <f ca="1">IF(ISBLANK('Mortgage 2 Info Calcs'!D38),"",'Mortgage 2 Info Calcs'!D38)</f>
        <v>89932.086815739909</v>
      </c>
      <c r="E38" s="98">
        <f ca="1">IF(ISBLANK('Mortgage 2 Info Calcs'!E38),"",'Mortgage 2 Info Calcs'!E38)</f>
        <v>7731.6168178261041</v>
      </c>
      <c r="F38" s="98">
        <f ca="1">IF(ISBLANK('Mortgage 2 Info Calcs'!F38),"",'Mortgage 2 Info Calcs'!F38)</f>
        <v>2401.0057937682868</v>
      </c>
      <c r="G38" s="98">
        <f ca="1">IF(ISBLANK('Mortgage 2 Info Calcs'!G38),"",'Mortgage 2 Info Calcs'!G38)</f>
        <v>5330.6110240578173</v>
      </c>
      <c r="H38" s="98">
        <f ca="1">IF(ISBLANK('Mortgage 2 Info Calcs'!H38),"",'Mortgage 2 Info Calcs'!H38)</f>
        <v>12468.918978028378</v>
      </c>
      <c r="I38" s="98">
        <f ca="1">IF(ISBLANK('Mortgage 2 Info Calcs'!I38),"",'Mortgage 2 Info Calcs'!I38)</f>
        <v>33920.781928928249</v>
      </c>
      <c r="J38" s="98">
        <f ca="1">IF(ISBLANK('Mortgage 2 Info Calcs'!J38),"",'Mortgage 2 Info Calcs'!J38)</f>
        <v>87531.081021971622</v>
      </c>
      <c r="K38" s="98">
        <f ca="1">IF(ISBLANK('Mortgage 2 Info Calcs'!K38),"",'Mortgage 2 Info Calcs'!K38)</f>
        <v>46389.700906956627</v>
      </c>
      <c r="L38" s="98">
        <f ca="1">IF(ISBLANK('Mortgage 2 Info Calcs'!L38),"",'Mortgage 2 Info Calcs'!L38)</f>
        <v>0</v>
      </c>
    </row>
    <row r="39" spans="2:12" x14ac:dyDescent="0.25">
      <c r="B39" s="262">
        <f>IF(ISBLANK('Mortgage 2 Info Calcs'!B39:C39),"",'Mortgage 2 Info Calcs'!B39:C39)</f>
        <v>7</v>
      </c>
      <c r="C39" s="263"/>
      <c r="D39" s="98">
        <f ca="1">IF(ISBLANK('Mortgage 2 Info Calcs'!D39),"",'Mortgage 2 Info Calcs'!D39)</f>
        <v>87531.081021971622</v>
      </c>
      <c r="E39" s="98">
        <f ca="1">IF(ISBLANK('Mortgage 2 Info Calcs'!E39),"",'Mortgage 2 Info Calcs'!E39)</f>
        <v>7731.6168178261041</v>
      </c>
      <c r="F39" s="98">
        <f ca="1">IF(ISBLANK('Mortgage 2 Info Calcs'!F39),"",'Mortgage 2 Info Calcs'!F39)</f>
        <v>2549.0945774019201</v>
      </c>
      <c r="G39" s="98">
        <f ca="1">IF(ISBLANK('Mortgage 2 Info Calcs'!G39),"",'Mortgage 2 Info Calcs'!G39)</f>
        <v>5182.522240424184</v>
      </c>
      <c r="H39" s="98">
        <f ca="1">IF(ISBLANK('Mortgage 2 Info Calcs'!H39),"",'Mortgage 2 Info Calcs'!H39)</f>
        <v>15018.013555430298</v>
      </c>
      <c r="I39" s="98">
        <f ca="1">IF(ISBLANK('Mortgage 2 Info Calcs'!I39),"",'Mortgage 2 Info Calcs'!I39)</f>
        <v>39103.304169352436</v>
      </c>
      <c r="J39" s="98">
        <f ca="1">IF(ISBLANK('Mortgage 2 Info Calcs'!J39),"",'Mortgage 2 Info Calcs'!J39)</f>
        <v>84981.986444569702</v>
      </c>
      <c r="K39" s="98">
        <f ca="1">IF(ISBLANK('Mortgage 2 Info Calcs'!K39),"",'Mortgage 2 Info Calcs'!K39)</f>
        <v>54121.317724782733</v>
      </c>
      <c r="L39" s="98">
        <f ca="1">IF(ISBLANK('Mortgage 2 Info Calcs'!L39),"",'Mortgage 2 Info Calcs'!L39)</f>
        <v>0</v>
      </c>
    </row>
    <row r="40" spans="2:12" x14ac:dyDescent="0.25">
      <c r="B40" s="262">
        <f>IF(ISBLANK('Mortgage 2 Info Calcs'!B40:C40),"",'Mortgage 2 Info Calcs'!B40:C40)</f>
        <v>8</v>
      </c>
      <c r="C40" s="263"/>
      <c r="D40" s="98">
        <f ca="1">IF(ISBLANK('Mortgage 2 Info Calcs'!D40),"",'Mortgage 2 Info Calcs'!D40)</f>
        <v>84981.986444569702</v>
      </c>
      <c r="E40" s="98">
        <f ca="1">IF(ISBLANK('Mortgage 2 Info Calcs'!E40),"",'Mortgage 2 Info Calcs'!E40)</f>
        <v>7731.6168178261041</v>
      </c>
      <c r="F40" s="98">
        <f ca="1">IF(ISBLANK('Mortgage 2 Info Calcs'!F40),"",'Mortgage 2 Info Calcs'!F40)</f>
        <v>2706.3171531717089</v>
      </c>
      <c r="G40" s="98">
        <f ca="1">IF(ISBLANK('Mortgage 2 Info Calcs'!G40),"",'Mortgage 2 Info Calcs'!G40)</f>
        <v>5025.2996646543952</v>
      </c>
      <c r="H40" s="98">
        <f ca="1">IF(ISBLANK('Mortgage 2 Info Calcs'!H40),"",'Mortgage 2 Info Calcs'!H40)</f>
        <v>17724.330708602007</v>
      </c>
      <c r="I40" s="98">
        <f ca="1">IF(ISBLANK('Mortgage 2 Info Calcs'!I40),"",'Mortgage 2 Info Calcs'!I40)</f>
        <v>44128.603834006833</v>
      </c>
      <c r="J40" s="98">
        <f ca="1">IF(ISBLANK('Mortgage 2 Info Calcs'!J40),"",'Mortgage 2 Info Calcs'!J40)</f>
        <v>82275.669291397993</v>
      </c>
      <c r="K40" s="98">
        <f ca="1">IF(ISBLANK('Mortgage 2 Info Calcs'!K40),"",'Mortgage 2 Info Calcs'!K40)</f>
        <v>61852.93454260884</v>
      </c>
      <c r="L40" s="98">
        <f ca="1">IF(ISBLANK('Mortgage 2 Info Calcs'!L40),"",'Mortgage 2 Info Calcs'!L40)</f>
        <v>0</v>
      </c>
    </row>
    <row r="41" spans="2:12" x14ac:dyDescent="0.25">
      <c r="B41" s="262">
        <f>IF(ISBLANK('Mortgage 2 Info Calcs'!B41:C41),"",'Mortgage 2 Info Calcs'!B41:C41)</f>
        <v>9</v>
      </c>
      <c r="C41" s="263"/>
      <c r="D41" s="98">
        <f ca="1">IF(ISBLANK('Mortgage 2 Info Calcs'!D41),"",'Mortgage 2 Info Calcs'!D41)</f>
        <v>82275.669291397993</v>
      </c>
      <c r="E41" s="98">
        <f ca="1">IF(ISBLANK('Mortgage 2 Info Calcs'!E41),"",'Mortgage 2 Info Calcs'!E41)</f>
        <v>7731.6168178261041</v>
      </c>
      <c r="F41" s="98">
        <f ca="1">IF(ISBLANK('Mortgage 2 Info Calcs'!F41),"",'Mortgage 2 Info Calcs'!F41)</f>
        <v>2873.2368733906915</v>
      </c>
      <c r="G41" s="98">
        <f ca="1">IF(ISBLANK('Mortgage 2 Info Calcs'!G41),"",'Mortgage 2 Info Calcs'!G41)</f>
        <v>4858.3799444354127</v>
      </c>
      <c r="H41" s="98">
        <f ca="1">IF(ISBLANK('Mortgage 2 Info Calcs'!H41),"",'Mortgage 2 Info Calcs'!H41)</f>
        <v>20597.567581992698</v>
      </c>
      <c r="I41" s="98">
        <f ca="1">IF(ISBLANK('Mortgage 2 Info Calcs'!I41),"",'Mortgage 2 Info Calcs'!I41)</f>
        <v>48986.983778442249</v>
      </c>
      <c r="J41" s="98">
        <f ca="1">IF(ISBLANK('Mortgage 2 Info Calcs'!J41),"",'Mortgage 2 Info Calcs'!J41)</f>
        <v>79402.432418007302</v>
      </c>
      <c r="K41" s="98">
        <f ca="1">IF(ISBLANK('Mortgage 2 Info Calcs'!K41),"",'Mortgage 2 Info Calcs'!K41)</f>
        <v>69584.55136043494</v>
      </c>
      <c r="L41" s="98">
        <f ca="1">IF(ISBLANK('Mortgage 2 Info Calcs'!L41),"",'Mortgage 2 Info Calcs'!L41)</f>
        <v>0</v>
      </c>
    </row>
    <row r="42" spans="2:12" x14ac:dyDescent="0.25">
      <c r="B42" s="262">
        <f>IF(ISBLANK('Mortgage 2 Info Calcs'!B42:C42),"",'Mortgage 2 Info Calcs'!B42:C42)</f>
        <v>10</v>
      </c>
      <c r="C42" s="263"/>
      <c r="D42" s="98">
        <f ca="1">IF(ISBLANK('Mortgage 2 Info Calcs'!D42),"",'Mortgage 2 Info Calcs'!D42)</f>
        <v>79402.432418007302</v>
      </c>
      <c r="E42" s="98">
        <f ca="1">IF(ISBLANK('Mortgage 2 Info Calcs'!E42),"",'Mortgage 2 Info Calcs'!E42)</f>
        <v>7731.6168178261041</v>
      </c>
      <c r="F42" s="98">
        <f ca="1">IF(ISBLANK('Mortgage 2 Info Calcs'!F42),"",'Mortgage 2 Info Calcs'!F42)</f>
        <v>3050.4518367098208</v>
      </c>
      <c r="G42" s="98">
        <f ca="1">IF(ISBLANK('Mortgage 2 Info Calcs'!G42),"",'Mortgage 2 Info Calcs'!G42)</f>
        <v>4681.1649811162833</v>
      </c>
      <c r="H42" s="98">
        <f ca="1">IF(ISBLANK('Mortgage 2 Info Calcs'!H42),"",'Mortgage 2 Info Calcs'!H42)</f>
        <v>23648.019418702519</v>
      </c>
      <c r="I42" s="98">
        <f ca="1">IF(ISBLANK('Mortgage 2 Info Calcs'!I42),"",'Mortgage 2 Info Calcs'!I42)</f>
        <v>53668.148759558535</v>
      </c>
      <c r="J42" s="98">
        <f ca="1">IF(ISBLANK('Mortgage 2 Info Calcs'!J42),"",'Mortgage 2 Info Calcs'!J42)</f>
        <v>76351.980581297481</v>
      </c>
      <c r="K42" s="98">
        <f ca="1">IF(ISBLANK('Mortgage 2 Info Calcs'!K42),"",'Mortgage 2 Info Calcs'!K42)</f>
        <v>77316.168178261039</v>
      </c>
      <c r="L42" s="98">
        <f ca="1">IF(ISBLANK('Mortgage 2 Info Calcs'!L42),"",'Mortgage 2 Info Calcs'!L42)</f>
        <v>0</v>
      </c>
    </row>
    <row r="43" spans="2:12" x14ac:dyDescent="0.25">
      <c r="B43" s="262">
        <f>IF(ISBLANK('Mortgage 2 Info Calcs'!B43:C43),"",'Mortgage 2 Info Calcs'!B43:C43)</f>
        <v>11</v>
      </c>
      <c r="C43" s="263"/>
      <c r="D43" s="98">
        <f ca="1">IF(ISBLANK('Mortgage 2 Info Calcs'!D43),"",'Mortgage 2 Info Calcs'!D43)</f>
        <v>76351.980581297481</v>
      </c>
      <c r="E43" s="98">
        <f ca="1">IF(ISBLANK('Mortgage 2 Info Calcs'!E43),"",'Mortgage 2 Info Calcs'!E43)</f>
        <v>7731.6168178261041</v>
      </c>
      <c r="F43" s="98">
        <f ca="1">IF(ISBLANK('Mortgage 2 Info Calcs'!F43),"",'Mortgage 2 Info Calcs'!F43)</f>
        <v>3238.5970311961428</v>
      </c>
      <c r="G43" s="98">
        <f ca="1">IF(ISBLANK('Mortgage 2 Info Calcs'!G43),"",'Mortgage 2 Info Calcs'!G43)</f>
        <v>4493.0197866299613</v>
      </c>
      <c r="H43" s="98">
        <f ca="1">IF(ISBLANK('Mortgage 2 Info Calcs'!H43),"",'Mortgage 2 Info Calcs'!H43)</f>
        <v>26886.616449898662</v>
      </c>
      <c r="I43" s="98">
        <f ca="1">IF(ISBLANK('Mortgage 2 Info Calcs'!I43),"",'Mortgage 2 Info Calcs'!I43)</f>
        <v>58161.168546188499</v>
      </c>
      <c r="J43" s="98">
        <f ca="1">IF(ISBLANK('Mortgage 2 Info Calcs'!J43),"",'Mortgage 2 Info Calcs'!J43)</f>
        <v>73113.383550101338</v>
      </c>
      <c r="K43" s="98">
        <f ca="1">IF(ISBLANK('Mortgage 2 Info Calcs'!K43),"",'Mortgage 2 Info Calcs'!K43)</f>
        <v>85047.784996087139</v>
      </c>
      <c r="L43" s="98">
        <f ca="1">IF(ISBLANK('Mortgage 2 Info Calcs'!L43),"",'Mortgage 2 Info Calcs'!L43)</f>
        <v>0</v>
      </c>
    </row>
    <row r="44" spans="2:12" x14ac:dyDescent="0.25">
      <c r="B44" s="262">
        <f>IF(ISBLANK('Mortgage 2 Info Calcs'!B44:C44),"",'Mortgage 2 Info Calcs'!B44:C44)</f>
        <v>12</v>
      </c>
      <c r="C44" s="263"/>
      <c r="D44" s="98">
        <f ca="1">IF(ISBLANK('Mortgage 2 Info Calcs'!D44),"",'Mortgage 2 Info Calcs'!D44)</f>
        <v>73113.383550101338</v>
      </c>
      <c r="E44" s="98">
        <f ca="1">IF(ISBLANK('Mortgage 2 Info Calcs'!E44),"",'Mortgage 2 Info Calcs'!E44)</f>
        <v>7731.6168178261041</v>
      </c>
      <c r="F44" s="98">
        <f ca="1">IF(ISBLANK('Mortgage 2 Info Calcs'!F44),"",'Mortgage 2 Info Calcs'!F44)</f>
        <v>3438.3466095911572</v>
      </c>
      <c r="G44" s="98">
        <f ca="1">IF(ISBLANK('Mortgage 2 Info Calcs'!G44),"",'Mortgage 2 Info Calcs'!G44)</f>
        <v>4293.2702082349469</v>
      </c>
      <c r="H44" s="98">
        <f ca="1">IF(ISBLANK('Mortgage 2 Info Calcs'!H44),"",'Mortgage 2 Info Calcs'!H44)</f>
        <v>30324.963059489819</v>
      </c>
      <c r="I44" s="98">
        <f ca="1">IF(ISBLANK('Mortgage 2 Info Calcs'!I44),"",'Mortgage 2 Info Calcs'!I44)</f>
        <v>62454.438754423449</v>
      </c>
      <c r="J44" s="98">
        <f ca="1">IF(ISBLANK('Mortgage 2 Info Calcs'!J44),"",'Mortgage 2 Info Calcs'!J44)</f>
        <v>69675.036940510181</v>
      </c>
      <c r="K44" s="98">
        <f ca="1">IF(ISBLANK('Mortgage 2 Info Calcs'!K44),"",'Mortgage 2 Info Calcs'!K44)</f>
        <v>92779.401813913239</v>
      </c>
      <c r="L44" s="98">
        <f ca="1">IF(ISBLANK('Mortgage 2 Info Calcs'!L44),"",'Mortgage 2 Info Calcs'!L44)</f>
        <v>0</v>
      </c>
    </row>
    <row r="45" spans="2:12" x14ac:dyDescent="0.25">
      <c r="B45" s="262">
        <f>IF(ISBLANK('Mortgage 2 Info Calcs'!B45:C45),"",'Mortgage 2 Info Calcs'!B45:C45)</f>
        <v>13</v>
      </c>
      <c r="C45" s="263"/>
      <c r="D45" s="98">
        <f ca="1">IF(ISBLANK('Mortgage 2 Info Calcs'!D45),"",'Mortgage 2 Info Calcs'!D45)</f>
        <v>69675.036940510181</v>
      </c>
      <c r="E45" s="98">
        <f ca="1">IF(ISBLANK('Mortgage 2 Info Calcs'!E45),"",'Mortgage 2 Info Calcs'!E45)</f>
        <v>7731.6168178261041</v>
      </c>
      <c r="F45" s="98">
        <f ca="1">IF(ISBLANK('Mortgage 2 Info Calcs'!F45),"",'Mortgage 2 Info Calcs'!F45)</f>
        <v>3650.4163049024646</v>
      </c>
      <c r="G45" s="98">
        <f ca="1">IF(ISBLANK('Mortgage 2 Info Calcs'!G45),"",'Mortgage 2 Info Calcs'!G45)</f>
        <v>4081.2005129236395</v>
      </c>
      <c r="H45" s="98">
        <f ca="1">IF(ISBLANK('Mortgage 2 Info Calcs'!H45),"",'Mortgage 2 Info Calcs'!H45)</f>
        <v>33975.379364392284</v>
      </c>
      <c r="I45" s="98">
        <f ca="1">IF(ISBLANK('Mortgage 2 Info Calcs'!I45),"",'Mortgage 2 Info Calcs'!I45)</f>
        <v>66535.639267347084</v>
      </c>
      <c r="J45" s="98">
        <f ca="1">IF(ISBLANK('Mortgage 2 Info Calcs'!J45),"",'Mortgage 2 Info Calcs'!J45)</f>
        <v>66024.620635607716</v>
      </c>
      <c r="K45" s="98">
        <f ca="1">IF(ISBLANK('Mortgage 2 Info Calcs'!K45),"",'Mortgage 2 Info Calcs'!K45)</f>
        <v>100511.01863173934</v>
      </c>
      <c r="L45" s="98">
        <f ca="1">IF(ISBLANK('Mortgage 2 Info Calcs'!L45),"",'Mortgage 2 Info Calcs'!L45)</f>
        <v>0</v>
      </c>
    </row>
    <row r="46" spans="2:12" x14ac:dyDescent="0.25">
      <c r="B46" s="262">
        <f>IF(ISBLANK('Mortgage 2 Info Calcs'!B46:C46),"",'Mortgage 2 Info Calcs'!B46:C46)</f>
        <v>14</v>
      </c>
      <c r="C46" s="263"/>
      <c r="D46" s="98">
        <f ca="1">IF(ISBLANK('Mortgage 2 Info Calcs'!D46),"",'Mortgage 2 Info Calcs'!D46)</f>
        <v>66024.620635607716</v>
      </c>
      <c r="E46" s="98">
        <f ca="1">IF(ISBLANK('Mortgage 2 Info Calcs'!E46),"",'Mortgage 2 Info Calcs'!E46)</f>
        <v>7731.6168178261041</v>
      </c>
      <c r="F46" s="98">
        <f ca="1">IF(ISBLANK('Mortgage 2 Info Calcs'!F46),"",'Mortgage 2 Info Calcs'!F46)</f>
        <v>3875.5659949832407</v>
      </c>
      <c r="G46" s="98">
        <f ca="1">IF(ISBLANK('Mortgage 2 Info Calcs'!G46),"",'Mortgage 2 Info Calcs'!G46)</f>
        <v>3856.0508228428635</v>
      </c>
      <c r="H46" s="98">
        <f ca="1">IF(ISBLANK('Mortgage 2 Info Calcs'!H46),"",'Mortgage 2 Info Calcs'!H46)</f>
        <v>37850.945359375524</v>
      </c>
      <c r="I46" s="98">
        <f ca="1">IF(ISBLANK('Mortgage 2 Info Calcs'!I46),"",'Mortgage 2 Info Calcs'!I46)</f>
        <v>70391.69009018995</v>
      </c>
      <c r="J46" s="98">
        <f ca="1">IF(ISBLANK('Mortgage 2 Info Calcs'!J46),"",'Mortgage 2 Info Calcs'!J46)</f>
        <v>62149.054640624476</v>
      </c>
      <c r="K46" s="98">
        <f ca="1">IF(ISBLANK('Mortgage 2 Info Calcs'!K46),"",'Mortgage 2 Info Calcs'!K46)</f>
        <v>108242.63544956544</v>
      </c>
      <c r="L46" s="98">
        <f ca="1">IF(ISBLANK('Mortgage 2 Info Calcs'!L46),"",'Mortgage 2 Info Calcs'!L46)</f>
        <v>0</v>
      </c>
    </row>
    <row r="47" spans="2:12" x14ac:dyDescent="0.25">
      <c r="B47" s="262">
        <f>IF(ISBLANK('Mortgage 2 Info Calcs'!B47:C47),"",'Mortgage 2 Info Calcs'!B47:C47)</f>
        <v>15</v>
      </c>
      <c r="C47" s="263"/>
      <c r="D47" s="98">
        <f ca="1">IF(ISBLANK('Mortgage 2 Info Calcs'!D47),"",'Mortgage 2 Info Calcs'!D47)</f>
        <v>62149.054640624476</v>
      </c>
      <c r="E47" s="98">
        <f ca="1">IF(ISBLANK('Mortgage 2 Info Calcs'!E47),"",'Mortgage 2 Info Calcs'!E47)</f>
        <v>7731.6168178261041</v>
      </c>
      <c r="F47" s="98">
        <f ca="1">IF(ISBLANK('Mortgage 2 Info Calcs'!F47),"",'Mortgage 2 Info Calcs'!F47)</f>
        <v>4114.6024252902644</v>
      </c>
      <c r="G47" s="98">
        <f ca="1">IF(ISBLANK('Mortgage 2 Info Calcs'!G47),"",'Mortgage 2 Info Calcs'!G47)</f>
        <v>3617.0143925358398</v>
      </c>
      <c r="H47" s="98">
        <f ca="1">IF(ISBLANK('Mortgage 2 Info Calcs'!H47),"",'Mortgage 2 Info Calcs'!H47)</f>
        <v>41965.547784665789</v>
      </c>
      <c r="I47" s="98">
        <f ca="1">IF(ISBLANK('Mortgage 2 Info Calcs'!I47),"",'Mortgage 2 Info Calcs'!I47)</f>
        <v>74008.704482725792</v>
      </c>
      <c r="J47" s="98">
        <f ca="1">IF(ISBLANK('Mortgage 2 Info Calcs'!J47),"",'Mortgage 2 Info Calcs'!J47)</f>
        <v>58034.452215334211</v>
      </c>
      <c r="K47" s="98">
        <f ca="1">IF(ISBLANK('Mortgage 2 Info Calcs'!K47),"",'Mortgage 2 Info Calcs'!K47)</f>
        <v>115974.25226739154</v>
      </c>
      <c r="L47" s="98">
        <f ca="1">IF(ISBLANK('Mortgage 2 Info Calcs'!L47),"",'Mortgage 2 Info Calcs'!L47)</f>
        <v>0</v>
      </c>
    </row>
    <row r="48" spans="2:12" x14ac:dyDescent="0.25">
      <c r="B48" s="262">
        <f>IF(ISBLANK('Mortgage 2 Info Calcs'!B48:C48),"",'Mortgage 2 Info Calcs'!B48:C48)</f>
        <v>16</v>
      </c>
      <c r="C48" s="263"/>
      <c r="D48" s="98">
        <f ca="1">IF(ISBLANK('Mortgage 2 Info Calcs'!D48),"",'Mortgage 2 Info Calcs'!D48)</f>
        <v>58034.452215334211</v>
      </c>
      <c r="E48" s="98">
        <f ca="1">IF(ISBLANK('Mortgage 2 Info Calcs'!E48),"",'Mortgage 2 Info Calcs'!E48)</f>
        <v>7731.6168178261041</v>
      </c>
      <c r="F48" s="98">
        <f ca="1">IF(ISBLANK('Mortgage 2 Info Calcs'!F48),"",'Mortgage 2 Info Calcs'!F48)</f>
        <v>4368.3820995745264</v>
      </c>
      <c r="G48" s="98">
        <f ca="1">IF(ISBLANK('Mortgage 2 Info Calcs'!G48),"",'Mortgage 2 Info Calcs'!G48)</f>
        <v>3363.2347182515778</v>
      </c>
      <c r="H48" s="98">
        <f ca="1">IF(ISBLANK('Mortgage 2 Info Calcs'!H48),"",'Mortgage 2 Info Calcs'!H48)</f>
        <v>46333.929884240315</v>
      </c>
      <c r="I48" s="98">
        <f ca="1">IF(ISBLANK('Mortgage 2 Info Calcs'!I48),"",'Mortgage 2 Info Calcs'!I48)</f>
        <v>77371.939200977373</v>
      </c>
      <c r="J48" s="98">
        <f ca="1">IF(ISBLANK('Mortgage 2 Info Calcs'!J48),"",'Mortgage 2 Info Calcs'!J48)</f>
        <v>53666.070115759685</v>
      </c>
      <c r="K48" s="98">
        <f ca="1">IF(ISBLANK('Mortgage 2 Info Calcs'!K48),"",'Mortgage 2 Info Calcs'!K48)</f>
        <v>123705.86908521764</v>
      </c>
      <c r="L48" s="98">
        <f ca="1">IF(ISBLANK('Mortgage 2 Info Calcs'!L48),"",'Mortgage 2 Info Calcs'!L48)</f>
        <v>0</v>
      </c>
    </row>
    <row r="49" spans="2:12" x14ac:dyDescent="0.25">
      <c r="B49" s="262">
        <f>IF(ISBLANK('Mortgage 2 Info Calcs'!B49:C49),"",'Mortgage 2 Info Calcs'!B49:C49)</f>
        <v>17</v>
      </c>
      <c r="C49" s="263"/>
      <c r="D49" s="98">
        <f ca="1">IF(ISBLANK('Mortgage 2 Info Calcs'!D49),"",'Mortgage 2 Info Calcs'!D49)</f>
        <v>53666.070115759685</v>
      </c>
      <c r="E49" s="98">
        <f ca="1">IF(ISBLANK('Mortgage 2 Info Calcs'!E49),"",'Mortgage 2 Info Calcs'!E49)</f>
        <v>7731.6168178261087</v>
      </c>
      <c r="F49" s="98">
        <f ca="1">IF(ISBLANK('Mortgage 2 Info Calcs'!F49),"",'Mortgage 2 Info Calcs'!F49)</f>
        <v>4637.8143488643109</v>
      </c>
      <c r="G49" s="98">
        <f ca="1">IF(ISBLANK('Mortgage 2 Info Calcs'!G49),"",'Mortgage 2 Info Calcs'!G49)</f>
        <v>3093.8024689617978</v>
      </c>
      <c r="H49" s="98">
        <f ca="1">IF(ISBLANK('Mortgage 2 Info Calcs'!H49),"",'Mortgage 2 Info Calcs'!H49)</f>
        <v>50971.744233104626</v>
      </c>
      <c r="I49" s="98">
        <f ca="1">IF(ISBLANK('Mortgage 2 Info Calcs'!I49),"",'Mortgage 2 Info Calcs'!I49)</f>
        <v>80465.741669939176</v>
      </c>
      <c r="J49" s="98">
        <f ca="1">IF(ISBLANK('Mortgage 2 Info Calcs'!J49),"",'Mortgage 2 Info Calcs'!J49)</f>
        <v>49028.255766895374</v>
      </c>
      <c r="K49" s="98">
        <f ca="1">IF(ISBLANK('Mortgage 2 Info Calcs'!K49),"",'Mortgage 2 Info Calcs'!K49)</f>
        <v>131437.48590304374</v>
      </c>
      <c r="L49" s="98">
        <f ca="1">IF(ISBLANK('Mortgage 2 Info Calcs'!L49),"",'Mortgage 2 Info Calcs'!L49)</f>
        <v>0</v>
      </c>
    </row>
    <row r="50" spans="2:12" x14ac:dyDescent="0.25">
      <c r="B50" s="262">
        <f>IF(ISBLANK('Mortgage 2 Info Calcs'!B50:C50),"",'Mortgage 2 Info Calcs'!B50:C50)</f>
        <v>18</v>
      </c>
      <c r="C50" s="263"/>
      <c r="D50" s="98">
        <f ca="1">IF(ISBLANK('Mortgage 2 Info Calcs'!D50),"",'Mortgage 2 Info Calcs'!D50)</f>
        <v>49028.255766895374</v>
      </c>
      <c r="E50" s="98">
        <f ca="1">IF(ISBLANK('Mortgage 2 Info Calcs'!E50),"",'Mortgage 2 Info Calcs'!E50)</f>
        <v>7731.6168178261296</v>
      </c>
      <c r="F50" s="98">
        <f ca="1">IF(ISBLANK('Mortgage 2 Info Calcs'!F50),"",'Mortgage 2 Info Calcs'!F50)</f>
        <v>4923.8645897361275</v>
      </c>
      <c r="G50" s="98">
        <f ca="1">IF(ISBLANK('Mortgage 2 Info Calcs'!G50),"",'Mortgage 2 Info Calcs'!G50)</f>
        <v>2807.7522280900021</v>
      </c>
      <c r="H50" s="98">
        <f ca="1">IF(ISBLANK('Mortgage 2 Info Calcs'!H50),"",'Mortgage 2 Info Calcs'!H50)</f>
        <v>55895.608822840753</v>
      </c>
      <c r="I50" s="98">
        <f ca="1">IF(ISBLANK('Mortgage 2 Info Calcs'!I50),"",'Mortgage 2 Info Calcs'!I50)</f>
        <v>83273.493898029177</v>
      </c>
      <c r="J50" s="98">
        <f ca="1">IF(ISBLANK('Mortgage 2 Info Calcs'!J50),"",'Mortgage 2 Info Calcs'!J50)</f>
        <v>44104.391177159247</v>
      </c>
      <c r="K50" s="98">
        <f ca="1">IF(ISBLANK('Mortgage 2 Info Calcs'!K50),"",'Mortgage 2 Info Calcs'!K50)</f>
        <v>139169.10272086988</v>
      </c>
      <c r="L50" s="98">
        <f ca="1">IF(ISBLANK('Mortgage 2 Info Calcs'!L50),"",'Mortgage 2 Info Calcs'!L50)</f>
        <v>0</v>
      </c>
    </row>
    <row r="51" spans="2:12" x14ac:dyDescent="0.25">
      <c r="B51" s="262">
        <f>IF(ISBLANK('Mortgage 2 Info Calcs'!B51:C51),"",'Mortgage 2 Info Calcs'!B51:C51)</f>
        <v>19</v>
      </c>
      <c r="C51" s="263"/>
      <c r="D51" s="98">
        <f ca="1">IF(ISBLANK('Mortgage 2 Info Calcs'!D51),"",'Mortgage 2 Info Calcs'!D51)</f>
        <v>44104.391177159247</v>
      </c>
      <c r="E51" s="98">
        <f ca="1">IF(ISBLANK('Mortgage 2 Info Calcs'!E51),"",'Mortgage 2 Info Calcs'!E51)</f>
        <v>7731.6168178261432</v>
      </c>
      <c r="F51" s="98">
        <f ca="1">IF(ISBLANK('Mortgage 2 Info Calcs'!F51),"",'Mortgage 2 Info Calcs'!F51)</f>
        <v>5227.5577835481454</v>
      </c>
      <c r="G51" s="98">
        <f ca="1">IF(ISBLANK('Mortgage 2 Info Calcs'!G51),"",'Mortgage 2 Info Calcs'!G51)</f>
        <v>2504.0590342779979</v>
      </c>
      <c r="H51" s="98">
        <f ca="1">IF(ISBLANK('Mortgage 2 Info Calcs'!H51),"",'Mortgage 2 Info Calcs'!H51)</f>
        <v>61123.166606388899</v>
      </c>
      <c r="I51" s="98">
        <f ca="1">IF(ISBLANK('Mortgage 2 Info Calcs'!I51),"",'Mortgage 2 Info Calcs'!I51)</f>
        <v>85777.552932307182</v>
      </c>
      <c r="J51" s="98">
        <f ca="1">IF(ISBLANK('Mortgage 2 Info Calcs'!J51),"",'Mortgage 2 Info Calcs'!J51)</f>
        <v>38876.833393611101</v>
      </c>
      <c r="K51" s="98">
        <f ca="1">IF(ISBLANK('Mortgage 2 Info Calcs'!K51),"",'Mortgage 2 Info Calcs'!K51)</f>
        <v>146900.71953869602</v>
      </c>
      <c r="L51" s="98">
        <f ca="1">IF(ISBLANK('Mortgage 2 Info Calcs'!L51),"",'Mortgage 2 Info Calcs'!L51)</f>
        <v>0</v>
      </c>
    </row>
    <row r="52" spans="2:12" x14ac:dyDescent="0.25">
      <c r="B52" s="262">
        <f>IF(ISBLANK('Mortgage 2 Info Calcs'!B52:C52),"",'Mortgage 2 Info Calcs'!B52:C52)</f>
        <v>20</v>
      </c>
      <c r="C52" s="263"/>
      <c r="D52" s="98">
        <f ca="1">IF(ISBLANK('Mortgage 2 Info Calcs'!D52),"",'Mortgage 2 Info Calcs'!D52)</f>
        <v>38876.833393611101</v>
      </c>
      <c r="E52" s="98">
        <f ca="1">IF(ISBLANK('Mortgage 2 Info Calcs'!E52),"",'Mortgage 2 Info Calcs'!E52)</f>
        <v>7731.6168178261642</v>
      </c>
      <c r="F52" s="98">
        <f ca="1">IF(ISBLANK('Mortgage 2 Info Calcs'!F52),"",'Mortgage 2 Info Calcs'!F52)</f>
        <v>5549.9821090326295</v>
      </c>
      <c r="G52" s="98">
        <f ca="1">IF(ISBLANK('Mortgage 2 Info Calcs'!G52),"",'Mortgage 2 Info Calcs'!G52)</f>
        <v>2181.6347087935346</v>
      </c>
      <c r="H52" s="98">
        <f ca="1">IF(ISBLANK('Mortgage 2 Info Calcs'!H52),"",'Mortgage 2 Info Calcs'!H52)</f>
        <v>66673.148715421528</v>
      </c>
      <c r="I52" s="98">
        <f ca="1">IF(ISBLANK('Mortgage 2 Info Calcs'!I52),"",'Mortgage 2 Info Calcs'!I52)</f>
        <v>87959.187641100711</v>
      </c>
      <c r="J52" s="98">
        <f ca="1">IF(ISBLANK('Mortgage 2 Info Calcs'!J52),"",'Mortgage 2 Info Calcs'!J52)</f>
        <v>33326.851284578472</v>
      </c>
      <c r="K52" s="98">
        <f ca="1">IF(ISBLANK('Mortgage 2 Info Calcs'!K52),"",'Mortgage 2 Info Calcs'!K52)</f>
        <v>154632.3363565222</v>
      </c>
      <c r="L52" s="98">
        <f ca="1">IF(ISBLANK('Mortgage 2 Info Calcs'!L52),"",'Mortgage 2 Info Calcs'!L52)</f>
        <v>0</v>
      </c>
    </row>
    <row r="53" spans="2:12" x14ac:dyDescent="0.25">
      <c r="B53" s="262">
        <f>IF(ISBLANK('Mortgage 2 Info Calcs'!B53:C53),"",'Mortgage 2 Info Calcs'!B53:C53)</f>
        <v>21</v>
      </c>
      <c r="C53" s="263"/>
      <c r="D53" s="98">
        <f ca="1">IF(ISBLANK('Mortgage 2 Info Calcs'!D53),"",'Mortgage 2 Info Calcs'!D53)</f>
        <v>33326.851284578472</v>
      </c>
      <c r="E53" s="98">
        <f ca="1">IF(ISBLANK('Mortgage 2 Info Calcs'!E53),"",'Mortgage 2 Info Calcs'!E53)</f>
        <v>7731.6168178261978</v>
      </c>
      <c r="F53" s="98">
        <f ca="1">IF(ISBLANK('Mortgage 2 Info Calcs'!F53),"",'Mortgage 2 Info Calcs'!F53)</f>
        <v>5892.2928614049051</v>
      </c>
      <c r="G53" s="98">
        <f ca="1">IF(ISBLANK('Mortgage 2 Info Calcs'!G53),"",'Mortgage 2 Info Calcs'!G53)</f>
        <v>1839.3239564212927</v>
      </c>
      <c r="H53" s="98">
        <f ca="1">IF(ISBLANK('Mortgage 2 Info Calcs'!H53),"",'Mortgage 2 Info Calcs'!H53)</f>
        <v>72565.44157682643</v>
      </c>
      <c r="I53" s="98">
        <f ca="1">IF(ISBLANK('Mortgage 2 Info Calcs'!I53),"",'Mortgage 2 Info Calcs'!I53)</f>
        <v>89798.511597522011</v>
      </c>
      <c r="J53" s="98">
        <f ca="1">IF(ISBLANK('Mortgage 2 Info Calcs'!J53),"",'Mortgage 2 Info Calcs'!J53)</f>
        <v>27434.558423173567</v>
      </c>
      <c r="K53" s="98">
        <f ca="1">IF(ISBLANK('Mortgage 2 Info Calcs'!K53),"",'Mortgage 2 Info Calcs'!K53)</f>
        <v>162363.9531743484</v>
      </c>
      <c r="L53" s="98">
        <f ca="1">IF(ISBLANK('Mortgage 2 Info Calcs'!L53),"",'Mortgage 2 Info Calcs'!L53)</f>
        <v>0</v>
      </c>
    </row>
    <row r="54" spans="2:12" x14ac:dyDescent="0.25">
      <c r="B54" s="262">
        <f>IF(ISBLANK('Mortgage 2 Info Calcs'!B54:C54),"",'Mortgage 2 Info Calcs'!B54:C54)</f>
        <v>22</v>
      </c>
      <c r="C54" s="263"/>
      <c r="D54" s="98">
        <f ca="1">IF(ISBLANK('Mortgage 2 Info Calcs'!D54),"",'Mortgage 2 Info Calcs'!D54)</f>
        <v>27434.558423173567</v>
      </c>
      <c r="E54" s="98">
        <f ca="1">IF(ISBLANK('Mortgage 2 Info Calcs'!E54),"",'Mortgage 2 Info Calcs'!E54)</f>
        <v>7731.6168178262333</v>
      </c>
      <c r="F54" s="98">
        <f ca="1">IF(ISBLANK('Mortgage 2 Info Calcs'!F54),"",'Mortgage 2 Info Calcs'!F54)</f>
        <v>6255.7165919611944</v>
      </c>
      <c r="G54" s="98">
        <f ca="1">IF(ISBLANK('Mortgage 2 Info Calcs'!G54),"",'Mortgage 2 Info Calcs'!G54)</f>
        <v>1475.9002258650389</v>
      </c>
      <c r="H54" s="98">
        <f ca="1">IF(ISBLANK('Mortgage 2 Info Calcs'!H54),"",'Mortgage 2 Info Calcs'!H54)</f>
        <v>78821.158168787631</v>
      </c>
      <c r="I54" s="98">
        <f ca="1">IF(ISBLANK('Mortgage 2 Info Calcs'!I54),"",'Mortgage 2 Info Calcs'!I54)</f>
        <v>91274.411823387054</v>
      </c>
      <c r="J54" s="98">
        <f ca="1">IF(ISBLANK('Mortgage 2 Info Calcs'!J54),"",'Mortgage 2 Info Calcs'!J54)</f>
        <v>21178.841831212372</v>
      </c>
      <c r="K54" s="98">
        <f ca="1">IF(ISBLANK('Mortgage 2 Info Calcs'!K54),"",'Mortgage 2 Info Calcs'!K54)</f>
        <v>170095.56999217463</v>
      </c>
      <c r="L54" s="98">
        <f ca="1">IF(ISBLANK('Mortgage 2 Info Calcs'!L54),"",'Mortgage 2 Info Calcs'!L54)</f>
        <v>0</v>
      </c>
    </row>
    <row r="55" spans="2:12" x14ac:dyDescent="0.25">
      <c r="B55" s="262">
        <f>IF(ISBLANK('Mortgage 2 Info Calcs'!B55:C55),"",'Mortgage 2 Info Calcs'!B55:C55)</f>
        <v>23</v>
      </c>
      <c r="C55" s="263"/>
      <c r="D55" s="98">
        <f ca="1">IF(ISBLANK('Mortgage 2 Info Calcs'!D55),"",'Mortgage 2 Info Calcs'!D55)</f>
        <v>21178.841831212372</v>
      </c>
      <c r="E55" s="98">
        <f ca="1">IF(ISBLANK('Mortgage 2 Info Calcs'!E55),"",'Mortgage 2 Info Calcs'!E55)</f>
        <v>7731.6168178262869</v>
      </c>
      <c r="F55" s="98">
        <f ca="1">IF(ISBLANK('Mortgage 2 Info Calcs'!F55),"",'Mortgage 2 Info Calcs'!F55)</f>
        <v>6641.5555029978477</v>
      </c>
      <c r="G55" s="98">
        <f ca="1">IF(ISBLANK('Mortgage 2 Info Calcs'!G55),"",'Mortgage 2 Info Calcs'!G55)</f>
        <v>1090.0613148284392</v>
      </c>
      <c r="H55" s="98">
        <f ca="1">IF(ISBLANK('Mortgage 2 Info Calcs'!H55),"",'Mortgage 2 Info Calcs'!H55)</f>
        <v>85462.713671785474</v>
      </c>
      <c r="I55" s="98">
        <f ca="1">IF(ISBLANK('Mortgage 2 Info Calcs'!I55),"",'Mortgage 2 Info Calcs'!I55)</f>
        <v>92364.473138215486</v>
      </c>
      <c r="J55" s="98">
        <f ca="1">IF(ISBLANK('Mortgage 2 Info Calcs'!J55),"",'Mortgage 2 Info Calcs'!J55)</f>
        <v>14537.286328214524</v>
      </c>
      <c r="K55" s="98">
        <f ca="1">IF(ISBLANK('Mortgage 2 Info Calcs'!K55),"",'Mortgage 2 Info Calcs'!K55)</f>
        <v>177827.18681000092</v>
      </c>
      <c r="L55" s="98">
        <f ca="1">IF(ISBLANK('Mortgage 2 Info Calcs'!L55),"",'Mortgage 2 Info Calcs'!L55)</f>
        <v>0</v>
      </c>
    </row>
    <row r="56" spans="2:12" x14ac:dyDescent="0.25">
      <c r="B56" s="262">
        <f>IF(ISBLANK('Mortgage 2 Info Calcs'!B56:C56),"",'Mortgage 2 Info Calcs'!B56:C56)</f>
        <v>24</v>
      </c>
      <c r="C56" s="263"/>
      <c r="D56" s="98">
        <f ca="1">IF(ISBLANK('Mortgage 2 Info Calcs'!D56),"",'Mortgage 2 Info Calcs'!D56)</f>
        <v>14537.286328214524</v>
      </c>
      <c r="E56" s="98">
        <f ca="1">IF(ISBLANK('Mortgage 2 Info Calcs'!E56),"",'Mortgage 2 Info Calcs'!E56)</f>
        <v>7731.6168178263752</v>
      </c>
      <c r="F56" s="98">
        <f ca="1">IF(ISBLANK('Mortgage 2 Info Calcs'!F56),"",'Mortgage 2 Info Calcs'!F56)</f>
        <v>7051.1921137994614</v>
      </c>
      <c r="G56" s="98">
        <f ca="1">IF(ISBLANK('Mortgage 2 Info Calcs'!G56),"",'Mortgage 2 Info Calcs'!G56)</f>
        <v>680.42470402691379</v>
      </c>
      <c r="H56" s="98">
        <f ca="1">IF(ISBLANK('Mortgage 2 Info Calcs'!H56),"",'Mortgage 2 Info Calcs'!H56)</f>
        <v>92513.905785584939</v>
      </c>
      <c r="I56" s="98">
        <f ca="1">IF(ISBLANK('Mortgage 2 Info Calcs'!I56),"",'Mortgage 2 Info Calcs'!I56)</f>
        <v>93044.897842242397</v>
      </c>
      <c r="J56" s="98">
        <f ca="1">IF(ISBLANK('Mortgage 2 Info Calcs'!J56),"",'Mortgage 2 Info Calcs'!J56)</f>
        <v>7486.0942144150631</v>
      </c>
      <c r="K56" s="98">
        <f ca="1">IF(ISBLANK('Mortgage 2 Info Calcs'!K56),"",'Mortgage 2 Info Calcs'!K56)</f>
        <v>185558.80362782729</v>
      </c>
      <c r="L56" s="98">
        <f ca="1">IF(ISBLANK('Mortgage 2 Info Calcs'!L56),"",'Mortgage 2 Info Calcs'!L56)</f>
        <v>0</v>
      </c>
    </row>
    <row r="57" spans="2:12" x14ac:dyDescent="0.25">
      <c r="B57" s="262">
        <f>IF(ISBLANK('Mortgage 2 Info Calcs'!B57:C57),"",'Mortgage 2 Info Calcs'!B57:C57)</f>
        <v>25</v>
      </c>
      <c r="C57" s="263"/>
      <c r="D57" s="98">
        <f ca="1">IF(ISBLANK('Mortgage 2 Info Calcs'!D57),"",'Mortgage 2 Info Calcs'!D57)</f>
        <v>7486.0942144150631</v>
      </c>
      <c r="E57" s="98">
        <f ca="1">IF(ISBLANK('Mortgage 2 Info Calcs'!E57),"",'Mortgage 2 Info Calcs'!E57)</f>
        <v>7731.6168178265971</v>
      </c>
      <c r="F57" s="98">
        <f ca="1">IF(ISBLANK('Mortgage 2 Info Calcs'!F57),"",'Mortgage 2 Info Calcs'!F57)</f>
        <v>7486.0942144150631</v>
      </c>
      <c r="G57" s="98">
        <f ca="1">IF(ISBLANK('Mortgage 2 Info Calcs'!G57),"",'Mortgage 2 Info Calcs'!G57)</f>
        <v>245.52260341153396</v>
      </c>
      <c r="H57" s="98">
        <f ca="1">IF(ISBLANK('Mortgage 2 Info Calcs'!H57),"",'Mortgage 2 Info Calcs'!H57)</f>
        <v>100000</v>
      </c>
      <c r="I57" s="98">
        <f ca="1">IF(ISBLANK('Mortgage 2 Info Calcs'!I57),"",'Mortgage 2 Info Calcs'!I57)</f>
        <v>93290.42044565393</v>
      </c>
      <c r="J57" s="98">
        <f ca="1">IF(ISBLANK('Mortgage 2 Info Calcs'!J57),"",'Mortgage 2 Info Calcs'!J57)</f>
        <v>0</v>
      </c>
      <c r="K57" s="98">
        <f ca="1">IF(ISBLANK('Mortgage 2 Info Calcs'!K57),"",'Mortgage 2 Info Calcs'!K57)</f>
        <v>193290.4204456539</v>
      </c>
      <c r="L57" s="98">
        <f ca="1">IF(ISBLANK('Mortgage 2 Info Calcs'!L57),"",'Mortgage 2 Info Calcs'!L57)</f>
        <v>0</v>
      </c>
    </row>
    <row r="58" spans="2:12" x14ac:dyDescent="0.25">
      <c r="B58" s="262" t="str">
        <f>IF(ISBLANK('Mortgage 2 Info Calcs'!B58:C58),"",'Mortgage 2 Info Calcs'!B58:C58)</f>
        <v/>
      </c>
      <c r="C58" s="263"/>
      <c r="D58" s="98" t="str">
        <f ca="1">IF(ISBLANK('Mortgage 2 Info Calcs'!D58),"",'Mortgage 2 Info Calcs'!D58)</f>
        <v/>
      </c>
      <c r="E58" s="98" t="str">
        <f ca="1">IF(ISBLANK('Mortgage 2 Info Calcs'!E58),"",'Mortgage 2 Info Calcs'!E58)</f>
        <v/>
      </c>
      <c r="F58" s="98" t="str">
        <f>IF(ISBLANK('Mortgage 2 Info Calcs'!F58),"",'Mortgage 2 Info Calcs'!F58)</f>
        <v/>
      </c>
      <c r="G58" s="98" t="str">
        <f>IF(ISBLANK('Mortgage 2 Info Calcs'!G58),"",'Mortgage 2 Info Calcs'!G58)</f>
        <v/>
      </c>
      <c r="H58" s="98" t="str">
        <f>IF(ISBLANK('Mortgage 2 Info Calcs'!H58),"",'Mortgage 2 Info Calcs'!H58)</f>
        <v/>
      </c>
      <c r="I58" s="98" t="str">
        <f>IF(ISBLANK('Mortgage 2 Info Calcs'!I58),"",'Mortgage 2 Info Calcs'!I58)</f>
        <v/>
      </c>
      <c r="J58" s="98" t="str">
        <f>IF(ISBLANK('Mortgage 2 Info Calcs'!J58),"",'Mortgage 2 Info Calcs'!J58)</f>
        <v/>
      </c>
      <c r="K58" s="98" t="str">
        <f>IF(ISBLANK('Mortgage 2 Info Calcs'!K58),"",'Mortgage 2 Info Calcs'!K58)</f>
        <v/>
      </c>
      <c r="L58" s="98" t="str">
        <f ca="1">IF(ISBLANK('Mortgage 2 Info Calcs'!L58),"",'Mortgage 2 Info Calcs'!L58)</f>
        <v/>
      </c>
    </row>
    <row r="59" spans="2:12" x14ac:dyDescent="0.25">
      <c r="B59" s="262" t="str">
        <f>IF(ISBLANK('Mortgage 2 Info Calcs'!B59:C59),"",'Mortgage 2 Info Calcs'!B59:C59)</f>
        <v/>
      </c>
      <c r="C59" s="263"/>
      <c r="D59" s="98" t="str">
        <f ca="1">IF(ISBLANK('Mortgage 2 Info Calcs'!D59),"",'Mortgage 2 Info Calcs'!D59)</f>
        <v/>
      </c>
      <c r="E59" s="98" t="str">
        <f ca="1">IF(ISBLANK('Mortgage 2 Info Calcs'!E59),"",'Mortgage 2 Info Calcs'!E59)</f>
        <v/>
      </c>
      <c r="F59" s="98" t="str">
        <f>IF(ISBLANK('Mortgage 2 Info Calcs'!F59),"",'Mortgage 2 Info Calcs'!F59)</f>
        <v/>
      </c>
      <c r="G59" s="98" t="str">
        <f>IF(ISBLANK('Mortgage 2 Info Calcs'!G59),"",'Mortgage 2 Info Calcs'!G59)</f>
        <v/>
      </c>
      <c r="H59" s="98" t="str">
        <f>IF(ISBLANK('Mortgage 2 Info Calcs'!H59),"",'Mortgage 2 Info Calcs'!H59)</f>
        <v/>
      </c>
      <c r="I59" s="98" t="str">
        <f>IF(ISBLANK('Mortgage 2 Info Calcs'!I59),"",'Mortgage 2 Info Calcs'!I59)</f>
        <v/>
      </c>
      <c r="J59" s="98" t="str">
        <f>IF(ISBLANK('Mortgage 2 Info Calcs'!J59),"",'Mortgage 2 Info Calcs'!J59)</f>
        <v/>
      </c>
      <c r="K59" s="98" t="str">
        <f>IF(ISBLANK('Mortgage 2 Info Calcs'!K59),"",'Mortgage 2 Info Calcs'!K59)</f>
        <v/>
      </c>
      <c r="L59" s="98" t="str">
        <f ca="1">IF(ISBLANK('Mortgage 2 Info Calcs'!L59),"",'Mortgage 2 Info Calcs'!L59)</f>
        <v/>
      </c>
    </row>
    <row r="60" spans="2:12" x14ac:dyDescent="0.25">
      <c r="B60" s="262" t="str">
        <f>IF(ISBLANK('Mortgage 2 Info Calcs'!B60:C60),"",'Mortgage 2 Info Calcs'!B60:C60)</f>
        <v/>
      </c>
      <c r="C60" s="263"/>
      <c r="D60" s="98" t="str">
        <f ca="1">IF(ISBLANK('Mortgage 2 Info Calcs'!D60),"",'Mortgage 2 Info Calcs'!D60)</f>
        <v/>
      </c>
      <c r="E60" s="98" t="str">
        <f ca="1">IF(ISBLANK('Mortgage 2 Info Calcs'!E60),"",'Mortgage 2 Info Calcs'!E60)</f>
        <v/>
      </c>
      <c r="F60" s="98" t="str">
        <f>IF(ISBLANK('Mortgage 2 Info Calcs'!F60),"",'Mortgage 2 Info Calcs'!F60)</f>
        <v/>
      </c>
      <c r="G60" s="98" t="str">
        <f>IF(ISBLANK('Mortgage 2 Info Calcs'!G60),"",'Mortgage 2 Info Calcs'!G60)</f>
        <v/>
      </c>
      <c r="H60" s="98" t="str">
        <f>IF(ISBLANK('Mortgage 2 Info Calcs'!H60),"",'Mortgage 2 Info Calcs'!H60)</f>
        <v/>
      </c>
      <c r="I60" s="98" t="str">
        <f>IF(ISBLANK('Mortgage 2 Info Calcs'!I60),"",'Mortgage 2 Info Calcs'!I60)</f>
        <v/>
      </c>
      <c r="J60" s="98" t="str">
        <f>IF(ISBLANK('Mortgage 2 Info Calcs'!J60),"",'Mortgage 2 Info Calcs'!J60)</f>
        <v/>
      </c>
      <c r="K60" s="98" t="str">
        <f>IF(ISBLANK('Mortgage 2 Info Calcs'!K60),"",'Mortgage 2 Info Calcs'!K60)</f>
        <v/>
      </c>
      <c r="L60" s="98" t="str">
        <f ca="1">IF(ISBLANK('Mortgage 2 Info Calcs'!L60),"",'Mortgage 2 Info Calcs'!L60)</f>
        <v/>
      </c>
    </row>
    <row r="61" spans="2:12" x14ac:dyDescent="0.25">
      <c r="B61" s="262" t="str">
        <f>IF(ISBLANK('Mortgage 2 Info Calcs'!B61:C61),"",'Mortgage 2 Info Calcs'!B61:C61)</f>
        <v/>
      </c>
      <c r="C61" s="263"/>
      <c r="D61" s="98" t="str">
        <f ca="1">IF(ISBLANK('Mortgage 2 Info Calcs'!D61),"",'Mortgage 2 Info Calcs'!D61)</f>
        <v/>
      </c>
      <c r="E61" s="98" t="str">
        <f ca="1">IF(ISBLANK('Mortgage 2 Info Calcs'!E61),"",'Mortgage 2 Info Calcs'!E61)</f>
        <v/>
      </c>
      <c r="F61" s="98" t="str">
        <f>IF(ISBLANK('Mortgage 2 Info Calcs'!F61),"",'Mortgage 2 Info Calcs'!F61)</f>
        <v/>
      </c>
      <c r="G61" s="98" t="str">
        <f>IF(ISBLANK('Mortgage 2 Info Calcs'!G61),"",'Mortgage 2 Info Calcs'!G61)</f>
        <v/>
      </c>
      <c r="H61" s="98" t="str">
        <f>IF(ISBLANK('Mortgage 2 Info Calcs'!H61),"",'Mortgage 2 Info Calcs'!H61)</f>
        <v/>
      </c>
      <c r="I61" s="98" t="str">
        <f>IF(ISBLANK('Mortgage 2 Info Calcs'!I61),"",'Mortgage 2 Info Calcs'!I61)</f>
        <v/>
      </c>
      <c r="J61" s="98" t="str">
        <f>IF(ISBLANK('Mortgage 2 Info Calcs'!J61),"",'Mortgage 2 Info Calcs'!J61)</f>
        <v/>
      </c>
      <c r="K61" s="98" t="str">
        <f>IF(ISBLANK('Mortgage 2 Info Calcs'!K61),"",'Mortgage 2 Info Calcs'!K61)</f>
        <v/>
      </c>
      <c r="L61" s="98" t="str">
        <f ca="1">IF(ISBLANK('Mortgage 2 Info Calcs'!L61),"",'Mortgage 2 Info Calcs'!L61)</f>
        <v/>
      </c>
    </row>
    <row r="62" spans="2:12" x14ac:dyDescent="0.25">
      <c r="B62" s="262" t="str">
        <f>IF(ISBLANK('Mortgage 2 Info Calcs'!B62:C62),"",'Mortgage 2 Info Calcs'!B62:C62)</f>
        <v/>
      </c>
      <c r="C62" s="263"/>
      <c r="D62" s="98" t="str">
        <f ca="1">IF(ISBLANK('Mortgage 2 Info Calcs'!D62),"",'Mortgage 2 Info Calcs'!D62)</f>
        <v/>
      </c>
      <c r="E62" s="98" t="str">
        <f ca="1">IF(ISBLANK('Mortgage 2 Info Calcs'!E62),"",'Mortgage 2 Info Calcs'!E62)</f>
        <v/>
      </c>
      <c r="F62" s="98" t="str">
        <f>IF(ISBLANK('Mortgage 2 Info Calcs'!F62),"",'Mortgage 2 Info Calcs'!F62)</f>
        <v/>
      </c>
      <c r="G62" s="98" t="str">
        <f>IF(ISBLANK('Mortgage 2 Info Calcs'!G62),"",'Mortgage 2 Info Calcs'!G62)</f>
        <v/>
      </c>
      <c r="H62" s="98" t="str">
        <f>IF(ISBLANK('Mortgage 2 Info Calcs'!H62),"",'Mortgage 2 Info Calcs'!H62)</f>
        <v/>
      </c>
      <c r="I62" s="98" t="str">
        <f>IF(ISBLANK('Mortgage 2 Info Calcs'!I62),"",'Mortgage 2 Info Calcs'!I62)</f>
        <v/>
      </c>
      <c r="J62" s="98" t="str">
        <f>IF(ISBLANK('Mortgage 2 Info Calcs'!J62),"",'Mortgage 2 Info Calcs'!J62)</f>
        <v/>
      </c>
      <c r="K62" s="98" t="str">
        <f>IF(ISBLANK('Mortgage 2 Info Calcs'!K62),"",'Mortgage 2 Info Calcs'!K62)</f>
        <v/>
      </c>
      <c r="L62" s="98" t="str">
        <f ca="1">IF(ISBLANK('Mortgage 2 Info Calcs'!L62),"",'Mortgage 2 Info Calcs'!L62)</f>
        <v/>
      </c>
    </row>
    <row r="63" spans="2:12" x14ac:dyDescent="0.25">
      <c r="B63" s="262" t="str">
        <f>IF(ISBLANK('Mortgage 2 Info Calcs'!B63:C63),"",'Mortgage 2 Info Calcs'!B63:C63)</f>
        <v/>
      </c>
      <c r="C63" s="263"/>
      <c r="D63" s="98" t="str">
        <f ca="1">IF(ISBLANK('Mortgage 2 Info Calcs'!D63),"",'Mortgage 2 Info Calcs'!D63)</f>
        <v/>
      </c>
      <c r="E63" s="98" t="str">
        <f ca="1">IF(ISBLANK('Mortgage 2 Info Calcs'!E63),"",'Mortgage 2 Info Calcs'!E63)</f>
        <v/>
      </c>
      <c r="F63" s="98" t="str">
        <f>IF(ISBLANK('Mortgage 2 Info Calcs'!F63),"",'Mortgage 2 Info Calcs'!F63)</f>
        <v/>
      </c>
      <c r="G63" s="98" t="str">
        <f>IF(ISBLANK('Mortgage 2 Info Calcs'!G63),"",'Mortgage 2 Info Calcs'!G63)</f>
        <v/>
      </c>
      <c r="H63" s="98" t="str">
        <f>IF(ISBLANK('Mortgage 2 Info Calcs'!H63),"",'Mortgage 2 Info Calcs'!H63)</f>
        <v/>
      </c>
      <c r="I63" s="98" t="str">
        <f>IF(ISBLANK('Mortgage 2 Info Calcs'!I63),"",'Mortgage 2 Info Calcs'!I63)</f>
        <v/>
      </c>
      <c r="J63" s="98" t="str">
        <f>IF(ISBLANK('Mortgage 2 Info Calcs'!J63),"",'Mortgage 2 Info Calcs'!J63)</f>
        <v/>
      </c>
      <c r="K63" s="98" t="str">
        <f>IF(ISBLANK('Mortgage 2 Info Calcs'!K63),"",'Mortgage 2 Info Calcs'!K63)</f>
        <v/>
      </c>
      <c r="L63" s="98" t="str">
        <f ca="1">IF(ISBLANK('Mortgage 2 Info Calcs'!L63),"",'Mortgage 2 Info Calcs'!L63)</f>
        <v/>
      </c>
    </row>
    <row r="64" spans="2:12" x14ac:dyDescent="0.25">
      <c r="B64" s="262" t="str">
        <f>IF(ISBLANK('Mortgage 2 Info Calcs'!B64:C64),"",'Mortgage 2 Info Calcs'!B64:C64)</f>
        <v/>
      </c>
      <c r="C64" s="263"/>
      <c r="D64" s="98" t="str">
        <f ca="1">IF(ISBLANK('Mortgage 2 Info Calcs'!D64),"",'Mortgage 2 Info Calcs'!D64)</f>
        <v/>
      </c>
      <c r="E64" s="98" t="str">
        <f ca="1">IF(ISBLANK('Mortgage 2 Info Calcs'!E64),"",'Mortgage 2 Info Calcs'!E64)</f>
        <v/>
      </c>
      <c r="F64" s="98" t="str">
        <f>IF(ISBLANK('Mortgage 2 Info Calcs'!F64),"",'Mortgage 2 Info Calcs'!F64)</f>
        <v/>
      </c>
      <c r="G64" s="98" t="str">
        <f>IF(ISBLANK('Mortgage 2 Info Calcs'!G64),"",'Mortgage 2 Info Calcs'!G64)</f>
        <v/>
      </c>
      <c r="H64" s="98" t="str">
        <f>IF(ISBLANK('Mortgage 2 Info Calcs'!H64),"",'Mortgage 2 Info Calcs'!H64)</f>
        <v/>
      </c>
      <c r="I64" s="98" t="str">
        <f>IF(ISBLANK('Mortgage 2 Info Calcs'!I64),"",'Mortgage 2 Info Calcs'!I64)</f>
        <v/>
      </c>
      <c r="J64" s="98" t="str">
        <f>IF(ISBLANK('Mortgage 2 Info Calcs'!J64),"",'Mortgage 2 Info Calcs'!J64)</f>
        <v/>
      </c>
      <c r="K64" s="98" t="str">
        <f>IF(ISBLANK('Mortgage 2 Info Calcs'!K64),"",'Mortgage 2 Info Calcs'!K64)</f>
        <v/>
      </c>
      <c r="L64" s="98" t="str">
        <f ca="1">IF(ISBLANK('Mortgage 2 Info Calcs'!L64),"",'Mortgage 2 Info Calcs'!L64)</f>
        <v/>
      </c>
    </row>
    <row r="65" spans="1:45" x14ac:dyDescent="0.25">
      <c r="B65" s="262" t="str">
        <f>IF(ISBLANK('Mortgage 2 Info Calcs'!B65:C65),"",'Mortgage 2 Info Calcs'!B65:C65)</f>
        <v/>
      </c>
      <c r="C65" s="263"/>
      <c r="D65" s="98" t="str">
        <f ca="1">IF(ISBLANK('Mortgage 2 Info Calcs'!D65),"",'Mortgage 2 Info Calcs'!D65)</f>
        <v/>
      </c>
      <c r="E65" s="98" t="str">
        <f ca="1">IF(ISBLANK('Mortgage 2 Info Calcs'!E65),"",'Mortgage 2 Info Calcs'!E65)</f>
        <v/>
      </c>
      <c r="F65" s="98" t="str">
        <f>IF(ISBLANK('Mortgage 2 Info Calcs'!F65),"",'Mortgage 2 Info Calcs'!F65)</f>
        <v/>
      </c>
      <c r="G65" s="98" t="str">
        <f>IF(ISBLANK('Mortgage 2 Info Calcs'!G65),"",'Mortgage 2 Info Calcs'!G65)</f>
        <v/>
      </c>
      <c r="H65" s="98" t="str">
        <f>IF(ISBLANK('Mortgage 2 Info Calcs'!H65),"",'Mortgage 2 Info Calcs'!H65)</f>
        <v/>
      </c>
      <c r="I65" s="98" t="str">
        <f>IF(ISBLANK('Mortgage 2 Info Calcs'!I65),"",'Mortgage 2 Info Calcs'!I65)</f>
        <v/>
      </c>
      <c r="J65" s="98" t="str">
        <f>IF(ISBLANK('Mortgage 2 Info Calcs'!J65),"",'Mortgage 2 Info Calcs'!J65)</f>
        <v/>
      </c>
      <c r="K65" s="98" t="str">
        <f>IF(ISBLANK('Mortgage 2 Info Calcs'!K65),"",'Mortgage 2 Info Calcs'!K65)</f>
        <v/>
      </c>
      <c r="L65" s="98" t="str">
        <f ca="1">IF(ISBLANK('Mortgage 2 Info Calcs'!L65),"",'Mortgage 2 Info Calcs'!L65)</f>
        <v/>
      </c>
    </row>
    <row r="66" spans="1:45" x14ac:dyDescent="0.25">
      <c r="B66" s="262" t="str">
        <f>IF(ISBLANK('Mortgage 2 Info Calcs'!B66:C66),"",'Mortgage 2 Info Calcs'!B66:C66)</f>
        <v/>
      </c>
      <c r="C66" s="263"/>
      <c r="D66" s="98" t="str">
        <f ca="1">IF(ISBLANK('Mortgage 2 Info Calcs'!D66),"",'Mortgage 2 Info Calcs'!D66)</f>
        <v/>
      </c>
      <c r="E66" s="98" t="str">
        <f ca="1">IF(ISBLANK('Mortgage 2 Info Calcs'!E66),"",'Mortgage 2 Info Calcs'!E66)</f>
        <v/>
      </c>
      <c r="F66" s="98" t="str">
        <f>IF(ISBLANK('Mortgage 2 Info Calcs'!F66),"",'Mortgage 2 Info Calcs'!F66)</f>
        <v/>
      </c>
      <c r="G66" s="98" t="str">
        <f>IF(ISBLANK('Mortgage 2 Info Calcs'!G66),"",'Mortgage 2 Info Calcs'!G66)</f>
        <v/>
      </c>
      <c r="H66" s="98" t="str">
        <f>IF(ISBLANK('Mortgage 2 Info Calcs'!H66),"",'Mortgage 2 Info Calcs'!H66)</f>
        <v/>
      </c>
      <c r="I66" s="98" t="str">
        <f>IF(ISBLANK('Mortgage 2 Info Calcs'!I66),"",'Mortgage 2 Info Calcs'!I66)</f>
        <v/>
      </c>
      <c r="J66" s="98" t="str">
        <f>IF(ISBLANK('Mortgage 2 Info Calcs'!J66),"",'Mortgage 2 Info Calcs'!J66)</f>
        <v/>
      </c>
      <c r="K66" s="98" t="str">
        <f>IF(ISBLANK('Mortgage 2 Info Calcs'!K66),"",'Mortgage 2 Info Calcs'!K66)</f>
        <v/>
      </c>
      <c r="L66" s="98" t="str">
        <f ca="1">IF(ISBLANK('Mortgage 2 Info Calcs'!L66),"",'Mortgage 2 Info Calcs'!L66)</f>
        <v/>
      </c>
    </row>
    <row r="67" spans="1:45" x14ac:dyDescent="0.25">
      <c r="B67" s="262" t="str">
        <f>IF(ISBLANK('Mortgage 2 Info Calcs'!B67:C67),"",'Mortgage 2 Info Calcs'!B67:C67)</f>
        <v/>
      </c>
      <c r="C67" s="263"/>
      <c r="D67" s="98" t="str">
        <f ca="1">IF(ISBLANK('Mortgage 2 Info Calcs'!D67),"",'Mortgage 2 Info Calcs'!D67)</f>
        <v/>
      </c>
      <c r="E67" s="98" t="str">
        <f ca="1">IF(ISBLANK('Mortgage 2 Info Calcs'!E67),"",'Mortgage 2 Info Calcs'!E67)</f>
        <v/>
      </c>
      <c r="F67" s="98" t="str">
        <f>IF(ISBLANK('Mortgage 2 Info Calcs'!F67),"",'Mortgage 2 Info Calcs'!F67)</f>
        <v/>
      </c>
      <c r="G67" s="98" t="str">
        <f>IF(ISBLANK('Mortgage 2 Info Calcs'!G67),"",'Mortgage 2 Info Calcs'!G67)</f>
        <v/>
      </c>
      <c r="H67" s="98" t="str">
        <f>IF(ISBLANK('Mortgage 2 Info Calcs'!H67),"",'Mortgage 2 Info Calcs'!H67)</f>
        <v/>
      </c>
      <c r="I67" s="98" t="str">
        <f>IF(ISBLANK('Mortgage 2 Info Calcs'!I67),"",'Mortgage 2 Info Calcs'!I67)</f>
        <v/>
      </c>
      <c r="J67" s="98" t="str">
        <f>IF(ISBLANK('Mortgage 2 Info Calcs'!J67),"",'Mortgage 2 Info Calcs'!J67)</f>
        <v/>
      </c>
      <c r="K67" s="98" t="str">
        <f>IF(ISBLANK('Mortgage 2 Info Calcs'!K67),"",'Mortgage 2 Info Calcs'!K67)</f>
        <v/>
      </c>
      <c r="L67" s="98" t="str">
        <f ca="1">IF(ISBLANK('Mortgage 2 Info Calcs'!L67),"",'Mortgage 2 Info Calcs'!L67)</f>
        <v/>
      </c>
    </row>
    <row r="68" spans="1:45" x14ac:dyDescent="0.25">
      <c r="B68" s="262" t="str">
        <f>IF(ISBLANK('Mortgage 2 Info Calcs'!B68:C68),"",'Mortgage 2 Info Calcs'!B68:C68)</f>
        <v/>
      </c>
      <c r="C68" s="263"/>
      <c r="D68" s="98" t="str">
        <f ca="1">IF(ISBLANK('Mortgage 2 Info Calcs'!D68),"",'Mortgage 2 Info Calcs'!D68)</f>
        <v/>
      </c>
      <c r="E68" s="98" t="str">
        <f ca="1">IF(ISBLANK('Mortgage 2 Info Calcs'!E68),"",'Mortgage 2 Info Calcs'!E68)</f>
        <v/>
      </c>
      <c r="F68" s="98" t="str">
        <f>IF(ISBLANK('Mortgage 2 Info Calcs'!F68),"",'Mortgage 2 Info Calcs'!F68)</f>
        <v/>
      </c>
      <c r="G68" s="98" t="str">
        <f>IF(ISBLANK('Mortgage 2 Info Calcs'!G68),"",'Mortgage 2 Info Calcs'!G68)</f>
        <v/>
      </c>
      <c r="H68" s="98" t="str">
        <f>IF(ISBLANK('Mortgage 2 Info Calcs'!H68),"",'Mortgage 2 Info Calcs'!H68)</f>
        <v/>
      </c>
      <c r="I68" s="98" t="str">
        <f>IF(ISBLANK('Mortgage 2 Info Calcs'!I68),"",'Mortgage 2 Info Calcs'!I68)</f>
        <v/>
      </c>
      <c r="J68" s="98" t="str">
        <f>IF(ISBLANK('Mortgage 2 Info Calcs'!J68),"",'Mortgage 2 Info Calcs'!J68)</f>
        <v/>
      </c>
      <c r="K68" s="98" t="str">
        <f>IF(ISBLANK('Mortgage 2 Info Calcs'!K68),"",'Mortgage 2 Info Calcs'!K68)</f>
        <v/>
      </c>
      <c r="L68" s="98" t="str">
        <f ca="1">IF(ISBLANK('Mortgage 2 Info Calcs'!L68),"",'Mortgage 2 Info Calcs'!L68)</f>
        <v/>
      </c>
    </row>
    <row r="69" spans="1:45" x14ac:dyDescent="0.25">
      <c r="B69" s="262" t="str">
        <f>IF(ISBLANK('Mortgage 2 Info Calcs'!B69:C69),"",'Mortgage 2 Info Calcs'!B69:C69)</f>
        <v/>
      </c>
      <c r="C69" s="263"/>
      <c r="D69" s="98" t="str">
        <f ca="1">IF(ISBLANK('Mortgage 2 Info Calcs'!D69),"",'Mortgage 2 Info Calcs'!D69)</f>
        <v/>
      </c>
      <c r="E69" s="98" t="str">
        <f ca="1">IF(ISBLANK('Mortgage 2 Info Calcs'!E69),"",'Mortgage 2 Info Calcs'!E69)</f>
        <v/>
      </c>
      <c r="F69" s="98" t="str">
        <f>IF(ISBLANK('Mortgage 2 Info Calcs'!F69),"",'Mortgage 2 Info Calcs'!F69)</f>
        <v/>
      </c>
      <c r="G69" s="98" t="str">
        <f>IF(ISBLANK('Mortgage 2 Info Calcs'!G69),"",'Mortgage 2 Info Calcs'!G69)</f>
        <v/>
      </c>
      <c r="H69" s="98" t="str">
        <f>IF(ISBLANK('Mortgage 2 Info Calcs'!H69),"",'Mortgage 2 Info Calcs'!H69)</f>
        <v/>
      </c>
      <c r="I69" s="98" t="str">
        <f>IF(ISBLANK('Mortgage 2 Info Calcs'!I69),"",'Mortgage 2 Info Calcs'!I69)</f>
        <v/>
      </c>
      <c r="J69" s="98" t="str">
        <f>IF(ISBLANK('Mortgage 2 Info Calcs'!J69),"",'Mortgage 2 Info Calcs'!J69)</f>
        <v/>
      </c>
      <c r="K69" s="98" t="str">
        <f>IF(ISBLANK('Mortgage 2 Info Calcs'!K69),"",'Mortgage 2 Info Calcs'!K69)</f>
        <v/>
      </c>
      <c r="L69" s="98" t="str">
        <f ca="1">IF(ISBLANK('Mortgage 2 Info Calcs'!L69),"",'Mortgage 2 Info Calcs'!L69)</f>
        <v/>
      </c>
    </row>
    <row r="70" spans="1:45" x14ac:dyDescent="0.25">
      <c r="B70" s="262" t="str">
        <f>IF(ISBLANK('Mortgage 2 Info Calcs'!B70:C70),"",'Mortgage 2 Info Calcs'!B70:C70)</f>
        <v/>
      </c>
      <c r="C70" s="263"/>
      <c r="D70" s="98" t="str">
        <f ca="1">IF(ISBLANK('Mortgage 2 Info Calcs'!D70),"",'Mortgage 2 Info Calcs'!D70)</f>
        <v/>
      </c>
      <c r="E70" s="98" t="str">
        <f ca="1">IF(ISBLANK('Mortgage 2 Info Calcs'!E70),"",'Mortgage 2 Info Calcs'!E70)</f>
        <v/>
      </c>
      <c r="F70" s="98" t="str">
        <f>IF(ISBLANK('Mortgage 2 Info Calcs'!F70),"",'Mortgage 2 Info Calcs'!F70)</f>
        <v/>
      </c>
      <c r="G70" s="98" t="str">
        <f>IF(ISBLANK('Mortgage 2 Info Calcs'!G70),"",'Mortgage 2 Info Calcs'!G70)</f>
        <v/>
      </c>
      <c r="H70" s="98" t="str">
        <f>IF(ISBLANK('Mortgage 2 Info Calcs'!H70),"",'Mortgage 2 Info Calcs'!H70)</f>
        <v/>
      </c>
      <c r="I70" s="98" t="str">
        <f>IF(ISBLANK('Mortgage 2 Info Calcs'!I70),"",'Mortgage 2 Info Calcs'!I70)</f>
        <v/>
      </c>
      <c r="J70" s="98" t="str">
        <f>IF(ISBLANK('Mortgage 2 Info Calcs'!J70),"",'Mortgage 2 Info Calcs'!J70)</f>
        <v/>
      </c>
      <c r="K70" s="98" t="str">
        <f>IF(ISBLANK('Mortgage 2 Info Calcs'!K70),"",'Mortgage 2 Info Calcs'!K70)</f>
        <v/>
      </c>
      <c r="L70" s="98" t="str">
        <f ca="1">IF(ISBLANK('Mortgage 2 Info Calcs'!L70),"",'Mortgage 2 Info Calcs'!L70)</f>
        <v/>
      </c>
    </row>
    <row r="71" spans="1:45" x14ac:dyDescent="0.25">
      <c r="B71" s="262" t="str">
        <f>IF(ISBLANK('Mortgage 2 Info Calcs'!B71:C71),"",'Mortgage 2 Info Calcs'!B71:C71)</f>
        <v/>
      </c>
      <c r="C71" s="263"/>
      <c r="D71" s="98" t="str">
        <f ca="1">IF(ISBLANK('Mortgage 2 Info Calcs'!D71),"",'Mortgage 2 Info Calcs'!D71)</f>
        <v/>
      </c>
      <c r="E71" s="98" t="str">
        <f ca="1">IF(ISBLANK('Mortgage 2 Info Calcs'!E71),"",'Mortgage 2 Info Calcs'!E71)</f>
        <v/>
      </c>
      <c r="F71" s="98" t="str">
        <f>IF(ISBLANK('Mortgage 2 Info Calcs'!F71),"",'Mortgage 2 Info Calcs'!F71)</f>
        <v/>
      </c>
      <c r="G71" s="98" t="str">
        <f>IF(ISBLANK('Mortgage 2 Info Calcs'!G71),"",'Mortgage 2 Info Calcs'!G71)</f>
        <v/>
      </c>
      <c r="H71" s="98" t="str">
        <f>IF(ISBLANK('Mortgage 2 Info Calcs'!H71),"",'Mortgage 2 Info Calcs'!H71)</f>
        <v/>
      </c>
      <c r="I71" s="98" t="str">
        <f>IF(ISBLANK('Mortgage 2 Info Calcs'!I71),"",'Mortgage 2 Info Calcs'!I71)</f>
        <v/>
      </c>
      <c r="J71" s="98" t="str">
        <f>IF(ISBLANK('Mortgage 2 Info Calcs'!J71),"",'Mortgage 2 Info Calcs'!J71)</f>
        <v/>
      </c>
      <c r="K71" s="98" t="str">
        <f>IF(ISBLANK('Mortgage 2 Info Calcs'!K71),"",'Mortgage 2 Info Calcs'!K71)</f>
        <v/>
      </c>
      <c r="L71" s="98" t="str">
        <f ca="1">IF(ISBLANK('Mortgage 2 Info Calcs'!L71),"",'Mortgage 2 Info Calcs'!L71)</f>
        <v/>
      </c>
    </row>
    <row r="72" spans="1:45" x14ac:dyDescent="0.25">
      <c r="B72" s="262" t="str">
        <f>IF(ISBLANK('Mortgage 2 Info Calcs'!B72:C72),"",'Mortgage 2 Info Calcs'!B72:C72)</f>
        <v/>
      </c>
      <c r="C72" s="263"/>
      <c r="D72" s="98" t="str">
        <f ca="1">IF(ISBLANK('Mortgage 2 Info Calcs'!D72),"",'Mortgage 2 Info Calcs'!D72)</f>
        <v/>
      </c>
      <c r="E72" s="98" t="str">
        <f ca="1">IF(ISBLANK('Mortgage 2 Info Calcs'!E72),"",'Mortgage 2 Info Calcs'!E72)</f>
        <v/>
      </c>
      <c r="F72" s="98" t="str">
        <f>IF(ISBLANK('Mortgage 2 Info Calcs'!F72),"",'Mortgage 2 Info Calcs'!F72)</f>
        <v/>
      </c>
      <c r="G72" s="98" t="str">
        <f>IF(ISBLANK('Mortgage 2 Info Calcs'!G72),"",'Mortgage 2 Info Calcs'!G72)</f>
        <v/>
      </c>
      <c r="H72" s="98" t="str">
        <f>IF(ISBLANK('Mortgage 2 Info Calcs'!H72),"",'Mortgage 2 Info Calcs'!H72)</f>
        <v/>
      </c>
      <c r="I72" s="98" t="str">
        <f>IF(ISBLANK('Mortgage 2 Info Calcs'!I72),"",'Mortgage 2 Info Calcs'!I72)</f>
        <v/>
      </c>
      <c r="J72" s="98" t="str">
        <f>IF(ISBLANK('Mortgage 2 Info Calcs'!J72),"",'Mortgage 2 Info Calcs'!J72)</f>
        <v/>
      </c>
      <c r="K72" s="98" t="str">
        <f>IF(ISBLANK('Mortgage 2 Info Calcs'!K72),"",'Mortgage 2 Info Calcs'!K72)</f>
        <v/>
      </c>
      <c r="L72" s="98" t="str">
        <f ca="1">IF(ISBLANK('Mortgage 2 Info Calcs'!L72),"",'Mortgage 2 Info Calcs'!L72)</f>
        <v/>
      </c>
    </row>
    <row r="73" spans="1:45" x14ac:dyDescent="0.25">
      <c r="B73" s="262" t="str">
        <f>IF(ISBLANK('Mortgage 2 Info Calcs'!B73:C73),"",'Mortgage 2 Info Calcs'!B73:C73)</f>
        <v/>
      </c>
      <c r="C73" s="263"/>
      <c r="D73" s="98" t="str">
        <f ca="1">IF(ISBLANK('Mortgage 2 Info Calcs'!D73),"",'Mortgage 2 Info Calcs'!D73)</f>
        <v/>
      </c>
      <c r="E73" s="98" t="str">
        <f ca="1">IF(ISBLANK('Mortgage 2 Info Calcs'!E73),"",'Mortgage 2 Info Calcs'!E73)</f>
        <v/>
      </c>
      <c r="F73" s="98" t="str">
        <f>IF(ISBLANK('Mortgage 2 Info Calcs'!F73),"",'Mortgage 2 Info Calcs'!F73)</f>
        <v/>
      </c>
      <c r="G73" s="98" t="str">
        <f>IF(ISBLANK('Mortgage 2 Info Calcs'!G73),"",'Mortgage 2 Info Calcs'!G73)</f>
        <v/>
      </c>
      <c r="H73" s="98" t="str">
        <f>IF(ISBLANK('Mortgage 2 Info Calcs'!H73),"",'Mortgage 2 Info Calcs'!H73)</f>
        <v/>
      </c>
      <c r="I73" s="98" t="str">
        <f>IF(ISBLANK('Mortgage 2 Info Calcs'!I73),"",'Mortgage 2 Info Calcs'!I73)</f>
        <v/>
      </c>
      <c r="J73" s="98" t="str">
        <f>IF(ISBLANK('Mortgage 2 Info Calcs'!J73),"",'Mortgage 2 Info Calcs'!J73)</f>
        <v/>
      </c>
      <c r="K73" s="98" t="str">
        <f>IF(ISBLANK('Mortgage 2 Info Calcs'!K73),"",'Mortgage 2 Info Calcs'!K73)</f>
        <v/>
      </c>
      <c r="L73" s="98" t="str">
        <f ca="1">IF(ISBLANK('Mortgage 2 Info Calcs'!L73),"",'Mortgage 2 Info Calcs'!L73)</f>
        <v/>
      </c>
    </row>
    <row r="74" spans="1:45" x14ac:dyDescent="0.25">
      <c r="B74" s="262" t="str">
        <f>IF(ISBLANK('Mortgage 2 Info Calcs'!B74:C74),"",'Mortgage 2 Info Calcs'!B74:C74)</f>
        <v/>
      </c>
      <c r="C74" s="263"/>
      <c r="D74" s="98" t="str">
        <f ca="1">IF(ISBLANK('Mortgage 2 Info Calcs'!D74),"",'Mortgage 2 Info Calcs'!D74)</f>
        <v/>
      </c>
      <c r="E74" s="98" t="str">
        <f ca="1">IF(ISBLANK('Mortgage 2 Info Calcs'!E74),"",'Mortgage 2 Info Calcs'!E74)</f>
        <v/>
      </c>
      <c r="F74" s="98" t="str">
        <f>IF(ISBLANK('Mortgage 2 Info Calcs'!F74),"",'Mortgage 2 Info Calcs'!F74)</f>
        <v/>
      </c>
      <c r="G74" s="98" t="str">
        <f>IF(ISBLANK('Mortgage 2 Info Calcs'!G74),"",'Mortgage 2 Info Calcs'!G74)</f>
        <v/>
      </c>
      <c r="H74" s="98" t="str">
        <f>IF(ISBLANK('Mortgage 2 Info Calcs'!H74),"",'Mortgage 2 Info Calcs'!H74)</f>
        <v/>
      </c>
      <c r="I74" s="98" t="str">
        <f>IF(ISBLANK('Mortgage 2 Info Calcs'!I74),"",'Mortgage 2 Info Calcs'!I74)</f>
        <v/>
      </c>
      <c r="J74" s="98" t="str">
        <f>IF(ISBLANK('Mortgage 2 Info Calcs'!J74),"",'Mortgage 2 Info Calcs'!J74)</f>
        <v/>
      </c>
      <c r="K74" s="98" t="str">
        <f>IF(ISBLANK('Mortgage 2 Info Calcs'!K74),"",'Mortgage 2 Info Calcs'!K74)</f>
        <v/>
      </c>
      <c r="L74" s="98" t="str">
        <f ca="1">IF(ISBLANK('Mortgage 2 Info Calcs'!L74),"",'Mortgage 2 Info Calcs'!L74)</f>
        <v/>
      </c>
    </row>
    <row r="75" spans="1:45" x14ac:dyDescent="0.25">
      <c r="B75" s="262" t="str">
        <f>IF(ISBLANK('Mortgage 2 Info Calcs'!B75:C75),"",'Mortgage 2 Info Calcs'!B75:C75)</f>
        <v/>
      </c>
      <c r="C75" s="263"/>
      <c r="D75" s="98" t="str">
        <f ca="1">IF(ISBLANK('Mortgage 2 Info Calcs'!D75),"",'Mortgage 2 Info Calcs'!D75)</f>
        <v/>
      </c>
      <c r="E75" s="98" t="str">
        <f ca="1">IF(ISBLANK('Mortgage 2 Info Calcs'!E75),"",'Mortgage 2 Info Calcs'!E75)</f>
        <v/>
      </c>
      <c r="F75" s="98" t="str">
        <f>IF(ISBLANK('Mortgage 2 Info Calcs'!F75),"",'Mortgage 2 Info Calcs'!F75)</f>
        <v/>
      </c>
      <c r="G75" s="98" t="str">
        <f>IF(ISBLANK('Mortgage 2 Info Calcs'!G75),"",'Mortgage 2 Info Calcs'!G75)</f>
        <v/>
      </c>
      <c r="H75" s="98" t="str">
        <f>IF(ISBLANK('Mortgage 2 Info Calcs'!H75),"",'Mortgage 2 Info Calcs'!H75)</f>
        <v/>
      </c>
      <c r="I75" s="98" t="str">
        <f>IF(ISBLANK('Mortgage 2 Info Calcs'!I75),"",'Mortgage 2 Info Calcs'!I75)</f>
        <v/>
      </c>
      <c r="J75" s="98" t="str">
        <f>IF(ISBLANK('Mortgage 2 Info Calcs'!J75),"",'Mortgage 2 Info Calcs'!J75)</f>
        <v/>
      </c>
      <c r="K75" s="98" t="str">
        <f>IF(ISBLANK('Mortgage 2 Info Calcs'!K75),"",'Mortgage 2 Info Calcs'!K75)</f>
        <v/>
      </c>
      <c r="L75" s="98" t="str">
        <f ca="1">IF(ISBLANK('Mortgage 2 Info Calcs'!L75),"",'Mortgage 2 Info Calcs'!L75)</f>
        <v/>
      </c>
    </row>
    <row r="76" spans="1:45" x14ac:dyDescent="0.25">
      <c r="B76" s="262" t="str">
        <f>IF(ISBLANK('Mortgage 2 Info Calcs'!B76:C76),"",'Mortgage 2 Info Calcs'!B76:C76)</f>
        <v/>
      </c>
      <c r="C76" s="263"/>
      <c r="D76" s="98" t="str">
        <f ca="1">IF(ISBLANK('Mortgage 2 Info Calcs'!D76),"",'Mortgage 2 Info Calcs'!D76)</f>
        <v/>
      </c>
      <c r="E76" s="98" t="str">
        <f ca="1">IF(ISBLANK('Mortgage 2 Info Calcs'!E76),"",'Mortgage 2 Info Calcs'!E76)</f>
        <v/>
      </c>
      <c r="F76" s="98" t="str">
        <f>IF(ISBLANK('Mortgage 2 Info Calcs'!F76),"",'Mortgage 2 Info Calcs'!F76)</f>
        <v/>
      </c>
      <c r="G76" s="98" t="str">
        <f>IF(ISBLANK('Mortgage 2 Info Calcs'!G76),"",'Mortgage 2 Info Calcs'!G76)</f>
        <v/>
      </c>
      <c r="H76" s="98" t="str">
        <f>IF(ISBLANK('Mortgage 2 Info Calcs'!H76),"",'Mortgage 2 Info Calcs'!H76)</f>
        <v/>
      </c>
      <c r="I76" s="98" t="str">
        <f>IF(ISBLANK('Mortgage 2 Info Calcs'!I76),"",'Mortgage 2 Info Calcs'!I76)</f>
        <v/>
      </c>
      <c r="J76" s="98" t="str">
        <f>IF(ISBLANK('Mortgage 2 Info Calcs'!J76),"",'Mortgage 2 Info Calcs'!J76)</f>
        <v/>
      </c>
      <c r="K76" s="98" t="str">
        <f>IF(ISBLANK('Mortgage 2 Info Calcs'!K76),"",'Mortgage 2 Info Calcs'!K76)</f>
        <v/>
      </c>
      <c r="L76" s="98" t="str">
        <f ca="1">IF(ISBLANK('Mortgage 2 Info Calcs'!L76),"",'Mortgage 2 Info Calcs'!L76)</f>
        <v/>
      </c>
    </row>
    <row r="77" spans="1:45" x14ac:dyDescent="0.25">
      <c r="B77" s="262" t="str">
        <f>IF(ISBLANK('Mortgage 2 Info Calcs'!B77:C77),"",'Mortgage 2 Info Calcs'!B77:C77)</f>
        <v/>
      </c>
      <c r="C77" s="263"/>
      <c r="D77" s="98" t="str">
        <f ca="1">IF(ISBLANK('Mortgage 2 Info Calcs'!D77),"",'Mortgage 2 Info Calcs'!D77)</f>
        <v/>
      </c>
      <c r="E77" s="98" t="str">
        <f ca="1">IF(ISBLANK('Mortgage 2 Info Calcs'!E77),"",'Mortgage 2 Info Calcs'!E77)</f>
        <v/>
      </c>
      <c r="F77" s="98" t="str">
        <f>IF(ISBLANK('Mortgage 2 Info Calcs'!F77),"",'Mortgage 2 Info Calcs'!F77)</f>
        <v/>
      </c>
      <c r="G77" s="98" t="str">
        <f>IF(ISBLANK('Mortgage 2 Info Calcs'!G77),"",'Mortgage 2 Info Calcs'!G77)</f>
        <v/>
      </c>
      <c r="H77" s="98" t="str">
        <f>IF(ISBLANK('Mortgage 2 Info Calcs'!H77),"",'Mortgage 2 Info Calcs'!H77)</f>
        <v/>
      </c>
      <c r="I77" s="98" t="str">
        <f>IF(ISBLANK('Mortgage 2 Info Calcs'!I77),"",'Mortgage 2 Info Calcs'!I77)</f>
        <v/>
      </c>
      <c r="J77" s="98" t="str">
        <f>IF(ISBLANK('Mortgage 2 Info Calcs'!J77),"",'Mortgage 2 Info Calcs'!J77)</f>
        <v/>
      </c>
      <c r="K77" s="98" t="str">
        <f>IF(ISBLANK('Mortgage 2 Info Calcs'!K77),"",'Mortgage 2 Info Calcs'!K77)</f>
        <v/>
      </c>
      <c r="L77" s="98" t="str">
        <f ca="1">IF(ISBLANK('Mortgage 2 Info Calcs'!L77),"",'Mortgage 2 Info Calcs'!L77)</f>
        <v/>
      </c>
    </row>
    <row r="78" spans="1:45" x14ac:dyDescent="0.25">
      <c r="B78" s="262" t="str">
        <f>IF(ISBLANK('Mortgage 2 Info Calcs'!B78:C78),"",'Mortgage 2 Info Calcs'!B78:C78)</f>
        <v/>
      </c>
      <c r="C78" s="263"/>
      <c r="D78" s="98" t="str">
        <f ca="1">IF(ISBLANK('Mortgage 2 Info Calcs'!D78),"",'Mortgage 2 Info Calcs'!D78)</f>
        <v/>
      </c>
      <c r="E78" s="98" t="str">
        <f ca="1">IF(ISBLANK('Mortgage 2 Info Calcs'!E78),"",'Mortgage 2 Info Calcs'!E78)</f>
        <v/>
      </c>
      <c r="F78" s="98" t="str">
        <f>IF(ISBLANK('Mortgage 2 Info Calcs'!F78),"",'Mortgage 2 Info Calcs'!F78)</f>
        <v/>
      </c>
      <c r="G78" s="98" t="str">
        <f>IF(ISBLANK('Mortgage 2 Info Calcs'!G78),"",'Mortgage 2 Info Calcs'!G78)</f>
        <v/>
      </c>
      <c r="H78" s="98" t="str">
        <f>IF(ISBLANK('Mortgage 2 Info Calcs'!H78),"",'Mortgage 2 Info Calcs'!H78)</f>
        <v/>
      </c>
      <c r="I78" s="98" t="str">
        <f>IF(ISBLANK('Mortgage 2 Info Calcs'!I78),"",'Mortgage 2 Info Calcs'!I78)</f>
        <v/>
      </c>
      <c r="J78" s="98" t="str">
        <f>IF(ISBLANK('Mortgage 2 Info Calcs'!J78),"",'Mortgage 2 Info Calcs'!J78)</f>
        <v/>
      </c>
      <c r="K78" s="98" t="str">
        <f>IF(ISBLANK('Mortgage 2 Info Calcs'!K78),"",'Mortgage 2 Info Calcs'!K78)</f>
        <v/>
      </c>
      <c r="L78" s="98" t="str">
        <f ca="1">IF(ISBLANK('Mortgage 2 Info Calcs'!L78),"",'Mortgage 2 Info Calcs'!L78)</f>
        <v/>
      </c>
    </row>
    <row r="79" spans="1:45" x14ac:dyDescent="0.25">
      <c r="B79" s="262"/>
      <c r="C79" s="263"/>
      <c r="D79" s="98" t="str">
        <f ca="1">IF(ISBLANK('Mortgage 2 Info Calcs'!D79),"",'Mortgage 2 Info Calcs'!D79)</f>
        <v/>
      </c>
      <c r="E79" s="98" t="str">
        <f ca="1">IF(ISBLANK('Mortgage 2 Info Calcs'!E79),"",'Mortgage 2 Info Calcs'!E79)</f>
        <v/>
      </c>
      <c r="F79" s="98" t="str">
        <f>IF(ISBLANK('Mortgage 2 Info Calcs'!F79),"",'Mortgage 2 Info Calcs'!F79)</f>
        <v/>
      </c>
      <c r="G79" s="98" t="str">
        <f>IF(ISBLANK('Mortgage 2 Info Calcs'!G79),"",'Mortgage 2 Info Calcs'!G79)</f>
        <v/>
      </c>
      <c r="H79" s="98" t="str">
        <f>IF(ISBLANK('Mortgage 2 Info Calcs'!H79),"",'Mortgage 2 Info Calcs'!H79)</f>
        <v/>
      </c>
      <c r="I79" s="98" t="str">
        <f>IF(ISBLANK('Mortgage 2 Info Calcs'!I79),"",'Mortgage 2 Info Calcs'!I79)</f>
        <v/>
      </c>
      <c r="J79" s="98" t="str">
        <f>IF(ISBLANK('Mortgage 2 Info Calcs'!J79),"",'Mortgage 2 Info Calcs'!J79)</f>
        <v/>
      </c>
      <c r="K79" s="98" t="str">
        <f>IF(ISBLANK('Mortgage 2 Info Calcs'!K79),"",'Mortgage 2 Info Calcs'!K79)</f>
        <v/>
      </c>
      <c r="L79" s="98" t="str">
        <f ca="1">IF(ISBLANK('Mortgage 2 Info Calcs'!L79),"",'Mortgage 2 Info Calcs'!L79)</f>
        <v/>
      </c>
    </row>
    <row r="80" spans="1:45" x14ac:dyDescent="0.25">
      <c r="A80" s="115"/>
      <c r="B80" s="262"/>
      <c r="C80" s="263"/>
      <c r="D80" s="98" t="str">
        <f ca="1">IF(ISBLANK('Mortgage 2 Info Calcs'!D80),"",'Mortgage 2 Info Calcs'!D80)</f>
        <v/>
      </c>
      <c r="E80" s="98" t="str">
        <f ca="1">IF(ISBLANK('Mortgage 2 Info Calcs'!E80),"",'Mortgage 2 Info Calcs'!E80)</f>
        <v/>
      </c>
      <c r="F80" s="98" t="str">
        <f>IF(ISBLANK('Mortgage 2 Info Calcs'!F80),"",'Mortgage 2 Info Calcs'!F80)</f>
        <v/>
      </c>
      <c r="G80" s="98" t="str">
        <f>IF(ISBLANK('Mortgage 2 Info Calcs'!G80),"",'Mortgage 2 Info Calcs'!G80)</f>
        <v/>
      </c>
      <c r="H80" s="98" t="str">
        <f>IF(ISBLANK('Mortgage 2 Info Calcs'!H80),"",'Mortgage 2 Info Calcs'!H80)</f>
        <v/>
      </c>
      <c r="I80" s="98" t="str">
        <f>IF(ISBLANK('Mortgage 2 Info Calcs'!I80),"",'Mortgage 2 Info Calcs'!I80)</f>
        <v/>
      </c>
      <c r="J80" s="98" t="str">
        <f>IF(ISBLANK('Mortgage 2 Info Calcs'!J80),"",'Mortgage 2 Info Calcs'!J80)</f>
        <v/>
      </c>
      <c r="K80" s="98" t="str">
        <f>IF(ISBLANK('Mortgage 2 Info Calcs'!K80),"",'Mortgage 2 Info Calcs'!K80)</f>
        <v/>
      </c>
      <c r="L80" s="98" t="str">
        <f ca="1">IF(ISBLANK('Mortgage 2 Info Calcs'!L80),"",'Mortgage 2 Info Calcs'!L80)</f>
        <v/>
      </c>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row>
    <row r="81" spans="1:45" x14ac:dyDescent="0.25">
      <c r="A81" s="115"/>
      <c r="B81" s="262"/>
      <c r="C81" s="263"/>
      <c r="D81" s="98" t="str">
        <f ca="1">IF(ISBLANK('Mortgage 2 Info Calcs'!D81),"",'Mortgage 2 Info Calcs'!D81)</f>
        <v/>
      </c>
      <c r="E81" s="98" t="str">
        <f ca="1">IF(ISBLANK('Mortgage 2 Info Calcs'!E81),"",'Mortgage 2 Info Calcs'!E81)</f>
        <v/>
      </c>
      <c r="F81" s="98" t="str">
        <f>IF(ISBLANK('Mortgage 2 Info Calcs'!F81),"",'Mortgage 2 Info Calcs'!F81)</f>
        <v/>
      </c>
      <c r="G81" s="98" t="str">
        <f>IF(ISBLANK('Mortgage 2 Info Calcs'!G81),"",'Mortgage 2 Info Calcs'!G81)</f>
        <v/>
      </c>
      <c r="H81" s="98" t="str">
        <f>IF(ISBLANK('Mortgage 2 Info Calcs'!H81),"",'Mortgage 2 Info Calcs'!H81)</f>
        <v/>
      </c>
      <c r="I81" s="98" t="str">
        <f>IF(ISBLANK('Mortgage 2 Info Calcs'!I81),"",'Mortgage 2 Info Calcs'!I81)</f>
        <v/>
      </c>
      <c r="J81" s="98" t="str">
        <f>IF(ISBLANK('Mortgage 2 Info Calcs'!J81),"",'Mortgage 2 Info Calcs'!J81)</f>
        <v/>
      </c>
      <c r="K81" s="98" t="str">
        <f>IF(ISBLANK('Mortgage 2 Info Calcs'!K81),"",'Mortgage 2 Info Calcs'!K81)</f>
        <v/>
      </c>
      <c r="L81" s="98" t="str">
        <f ca="1">IF(ISBLANK('Mortgage 2 Info Calcs'!L81),"",'Mortgage 2 Info Calcs'!L81)</f>
        <v/>
      </c>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row>
    <row r="82" spans="1:45" x14ac:dyDescent="0.25">
      <c r="A82" s="115"/>
      <c r="B82" s="262"/>
      <c r="C82" s="263"/>
      <c r="D82" s="98" t="str">
        <f ca="1">IF(ISBLANK('Mortgage 2 Info Calcs'!D82),"",'Mortgage 2 Info Calcs'!D82)</f>
        <v/>
      </c>
      <c r="E82" s="98" t="str">
        <f ca="1">IF(ISBLANK('Mortgage 2 Info Calcs'!E82),"",'Mortgage 2 Info Calcs'!E82)</f>
        <v/>
      </c>
      <c r="F82" s="98" t="str">
        <f>IF(ISBLANK('Mortgage 2 Info Calcs'!F82),"",'Mortgage 2 Info Calcs'!F82)</f>
        <v/>
      </c>
      <c r="G82" s="98" t="str">
        <f>IF(ISBLANK('Mortgage 2 Info Calcs'!G82),"",'Mortgage 2 Info Calcs'!G82)</f>
        <v/>
      </c>
      <c r="H82" s="98" t="str">
        <f>IF(ISBLANK('Mortgage 2 Info Calcs'!H82),"",'Mortgage 2 Info Calcs'!H82)</f>
        <v/>
      </c>
      <c r="I82" s="98" t="str">
        <f>IF(ISBLANK('Mortgage 2 Info Calcs'!I82),"",'Mortgage 2 Info Calcs'!I82)</f>
        <v/>
      </c>
      <c r="J82" s="98" t="str">
        <f>IF(ISBLANK('Mortgage 2 Info Calcs'!J82),"",'Mortgage 2 Info Calcs'!J82)</f>
        <v/>
      </c>
      <c r="K82" s="98" t="str">
        <f>IF(ISBLANK('Mortgage 2 Info Calcs'!K82),"",'Mortgage 2 Info Calcs'!K82)</f>
        <v/>
      </c>
      <c r="L82" s="98" t="str">
        <f ca="1">IF(ISBLANK('Mortgage 2 Info Calcs'!L82),"",'Mortgage 2 Info Calcs'!L82)</f>
        <v/>
      </c>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row>
    <row r="83" spans="1:45" x14ac:dyDescent="0.25">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row>
    <row r="84" spans="1:45" x14ac:dyDescent="0.25">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row>
    <row r="85" spans="1:45" x14ac:dyDescent="0.25">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row>
    <row r="86" spans="1:45" x14ac:dyDescent="0.25">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row>
    <row r="87" spans="1:45" x14ac:dyDescent="0.25">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row>
    <row r="88" spans="1:45" x14ac:dyDescent="0.25">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row>
    <row r="89" spans="1:45" x14ac:dyDescent="0.25">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row>
    <row r="90" spans="1:45" x14ac:dyDescent="0.25">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row>
    <row r="91" spans="1:45" x14ac:dyDescent="0.25">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row>
    <row r="92" spans="1:45" x14ac:dyDescent="0.25">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row>
    <row r="93" spans="1:45" x14ac:dyDescent="0.25">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row>
    <row r="94" spans="1:45" x14ac:dyDescent="0.25">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row>
    <row r="95" spans="1:45" x14ac:dyDescent="0.25">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row>
    <row r="96" spans="1:45" x14ac:dyDescent="0.25">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row>
    <row r="97" spans="1:45" x14ac:dyDescent="0.25">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row>
    <row r="98" spans="1:45" x14ac:dyDescent="0.25">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row>
    <row r="99" spans="1:45" x14ac:dyDescent="0.25">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row>
    <row r="100" spans="1:45"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row>
    <row r="101" spans="1:45" x14ac:dyDescent="0.25">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row>
    <row r="102" spans="1:45" x14ac:dyDescent="0.25">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row>
    <row r="103" spans="1:45" x14ac:dyDescent="0.25">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row>
    <row r="104" spans="1:45" x14ac:dyDescent="0.25">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row>
    <row r="105" spans="1:45" x14ac:dyDescent="0.25">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row>
    <row r="106" spans="1:45" x14ac:dyDescent="0.25">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row>
    <row r="107" spans="1:45" x14ac:dyDescent="0.25">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row>
    <row r="108" spans="1:45" x14ac:dyDescent="0.25">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row>
    <row r="109" spans="1:45" x14ac:dyDescent="0.25">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row>
    <row r="110" spans="1:45" x14ac:dyDescent="0.25">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row>
    <row r="111" spans="1:45"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row>
    <row r="112" spans="1:45" x14ac:dyDescent="0.25">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row>
    <row r="113" spans="1:45" x14ac:dyDescent="0.25">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row>
    <row r="114" spans="1:45" x14ac:dyDescent="0.25">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row>
    <row r="115" spans="1:45" x14ac:dyDescent="0.25">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row>
    <row r="116" spans="1:45" x14ac:dyDescent="0.25">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row>
    <row r="117" spans="1:45" x14ac:dyDescent="0.25">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row>
    <row r="118" spans="1:45" x14ac:dyDescent="0.25">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row>
    <row r="119" spans="1:45" x14ac:dyDescent="0.25">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row>
    <row r="120" spans="1:45" x14ac:dyDescent="0.25">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row>
    <row r="121" spans="1:45" x14ac:dyDescent="0.25">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row>
    <row r="122" spans="1:45" x14ac:dyDescent="0.25">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row>
    <row r="123" spans="1:45" x14ac:dyDescent="0.25">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row>
    <row r="124" spans="1:45" x14ac:dyDescent="0.25">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row>
    <row r="125" spans="1:45" x14ac:dyDescent="0.25">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row>
    <row r="126" spans="1:45" x14ac:dyDescent="0.25">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row>
    <row r="127" spans="1:45" x14ac:dyDescent="0.25">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row>
    <row r="128" spans="1:45"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row>
    <row r="129" spans="1:45" x14ac:dyDescent="0.25">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row>
    <row r="130" spans="1:45" x14ac:dyDescent="0.25">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row>
    <row r="131" spans="1:45" x14ac:dyDescent="0.25">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row>
    <row r="132" spans="1:45" x14ac:dyDescent="0.25">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row>
    <row r="133" spans="1:45" x14ac:dyDescent="0.25">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row>
    <row r="134" spans="1:45" x14ac:dyDescent="0.25">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row>
    <row r="135" spans="1:45" x14ac:dyDescent="0.25">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row>
    <row r="136" spans="1:45" x14ac:dyDescent="0.25">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row>
    <row r="137" spans="1:45" x14ac:dyDescent="0.25">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row>
    <row r="138" spans="1:45" x14ac:dyDescent="0.25">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row>
    <row r="139" spans="1:45" x14ac:dyDescent="0.25">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row>
    <row r="140" spans="1:45" x14ac:dyDescent="0.25">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row>
    <row r="141" spans="1:45" x14ac:dyDescent="0.25">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row>
    <row r="142" spans="1:45" x14ac:dyDescent="0.25">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row>
    <row r="143" spans="1:45" x14ac:dyDescent="0.25">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row>
    <row r="144" spans="1:45" x14ac:dyDescent="0.25">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row>
    <row r="145" spans="1:45" x14ac:dyDescent="0.25">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row>
    <row r="146" spans="1:45" x14ac:dyDescent="0.25">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row>
    <row r="147" spans="1:45" x14ac:dyDescent="0.25">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row>
    <row r="148" spans="1:45" x14ac:dyDescent="0.25">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row>
    <row r="149" spans="1:45" x14ac:dyDescent="0.25">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row>
    <row r="150" spans="1:45" x14ac:dyDescent="0.25">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row>
    <row r="151" spans="1:45" x14ac:dyDescent="0.25">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row>
    <row r="152" spans="1:45" x14ac:dyDescent="0.25">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row>
    <row r="153" spans="1:45" x14ac:dyDescent="0.25">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row>
    <row r="154" spans="1:45" x14ac:dyDescent="0.25">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row>
    <row r="155" spans="1:45" x14ac:dyDescent="0.25">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row>
    <row r="156" spans="1:45" x14ac:dyDescent="0.25">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row>
    <row r="157" spans="1:45" x14ac:dyDescent="0.25">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row>
    <row r="158" spans="1:45" x14ac:dyDescent="0.25">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row>
    <row r="159" spans="1:45" x14ac:dyDescent="0.25">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row>
    <row r="160" spans="1:45" x14ac:dyDescent="0.25">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row>
    <row r="161" spans="1:45" x14ac:dyDescent="0.25">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row>
    <row r="162" spans="1:45" x14ac:dyDescent="0.25">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row>
    <row r="163" spans="1:45" x14ac:dyDescent="0.25">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row>
    <row r="164" spans="1:45" x14ac:dyDescent="0.25">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row>
    <row r="165" spans="1:45" x14ac:dyDescent="0.25">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row>
    <row r="166" spans="1:45" x14ac:dyDescent="0.25">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row>
    <row r="167" spans="1:45" x14ac:dyDescent="0.25">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row>
    <row r="168" spans="1:45" x14ac:dyDescent="0.25">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row>
    <row r="169" spans="1:45" x14ac:dyDescent="0.25">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row>
    <row r="170" spans="1:45" x14ac:dyDescent="0.25">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row>
    <row r="171" spans="1:45" x14ac:dyDescent="0.25">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row>
    <row r="172" spans="1:45" x14ac:dyDescent="0.25">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row>
    <row r="173" spans="1:45" x14ac:dyDescent="0.25">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row>
    <row r="174" spans="1:45" x14ac:dyDescent="0.25">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row>
    <row r="175" spans="1:45" x14ac:dyDescent="0.25">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row>
    <row r="176" spans="1:45" x14ac:dyDescent="0.25">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row>
    <row r="177" spans="1:45" x14ac:dyDescent="0.25">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row>
    <row r="178" spans="1:45" x14ac:dyDescent="0.25">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row>
    <row r="179" spans="1:45" x14ac:dyDescent="0.25">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row>
    <row r="180" spans="1:45" x14ac:dyDescent="0.25">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row>
    <row r="181" spans="1:45" x14ac:dyDescent="0.25">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row>
    <row r="182" spans="1:45" x14ac:dyDescent="0.25">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row>
    <row r="183" spans="1:45" x14ac:dyDescent="0.25">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row>
    <row r="184" spans="1:45" x14ac:dyDescent="0.25">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row>
    <row r="185" spans="1:45" x14ac:dyDescent="0.25">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row>
    <row r="186" spans="1:45" x14ac:dyDescent="0.25">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row>
    <row r="187" spans="1:45" x14ac:dyDescent="0.25">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row>
    <row r="188" spans="1:45" x14ac:dyDescent="0.25">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row>
    <row r="189" spans="1:45" x14ac:dyDescent="0.25">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row>
    <row r="190" spans="1:45" x14ac:dyDescent="0.25">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row>
    <row r="191" spans="1:45" x14ac:dyDescent="0.25">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row>
    <row r="192" spans="1:45" x14ac:dyDescent="0.25">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row>
    <row r="193" spans="1:45" x14ac:dyDescent="0.25">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row>
    <row r="194" spans="1:45" x14ac:dyDescent="0.25">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row>
    <row r="195" spans="1:45" x14ac:dyDescent="0.25">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row>
    <row r="196" spans="1:45" x14ac:dyDescent="0.25">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row>
    <row r="197" spans="1:45" x14ac:dyDescent="0.25">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row>
    <row r="198" spans="1:45" x14ac:dyDescent="0.25">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row>
    <row r="199" spans="1:45" x14ac:dyDescent="0.25">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row>
    <row r="200" spans="1:45" x14ac:dyDescent="0.25">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row>
    <row r="201" spans="1:45" x14ac:dyDescent="0.25">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row>
    <row r="202" spans="1:45" x14ac:dyDescent="0.25">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row>
    <row r="203" spans="1:45" x14ac:dyDescent="0.25">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row>
    <row r="204" spans="1:45" x14ac:dyDescent="0.25">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row>
    <row r="205" spans="1:45" x14ac:dyDescent="0.25">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row>
    <row r="206" spans="1:45" x14ac:dyDescent="0.25">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row>
    <row r="207" spans="1:45" x14ac:dyDescent="0.25">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row>
    <row r="208" spans="1:45" x14ac:dyDescent="0.25">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row>
    <row r="209" spans="1:45" x14ac:dyDescent="0.25">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row>
    <row r="210" spans="1:45" x14ac:dyDescent="0.25">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row>
    <row r="211" spans="1:45" x14ac:dyDescent="0.25">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row>
    <row r="212" spans="1:45" x14ac:dyDescent="0.25">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row>
    <row r="213" spans="1:45" x14ac:dyDescent="0.25">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row>
    <row r="214" spans="1:45" x14ac:dyDescent="0.25">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row>
    <row r="215" spans="1:45" x14ac:dyDescent="0.25">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row>
    <row r="216" spans="1:45" x14ac:dyDescent="0.25">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row>
    <row r="217" spans="1:45" x14ac:dyDescent="0.25">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row>
    <row r="218" spans="1:45" x14ac:dyDescent="0.25">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row>
    <row r="219" spans="1:45" x14ac:dyDescent="0.25">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row>
    <row r="220" spans="1:45" x14ac:dyDescent="0.25">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row>
    <row r="221" spans="1:45" x14ac:dyDescent="0.25">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row>
    <row r="222" spans="1:45" x14ac:dyDescent="0.25">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row>
    <row r="223" spans="1:45" x14ac:dyDescent="0.25">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row>
    <row r="224" spans="1:45" x14ac:dyDescent="0.25">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row>
    <row r="225" spans="1:45" x14ac:dyDescent="0.25">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row>
    <row r="226" spans="1:45" x14ac:dyDescent="0.25">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row>
    <row r="227" spans="1:45" x14ac:dyDescent="0.25">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row>
    <row r="228" spans="1:45" x14ac:dyDescent="0.25">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row>
    <row r="229" spans="1:45" x14ac:dyDescent="0.25">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row>
    <row r="230" spans="1:45" x14ac:dyDescent="0.25">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row>
    <row r="231" spans="1:45" x14ac:dyDescent="0.25">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row>
    <row r="232" spans="1:45" x14ac:dyDescent="0.25">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row>
    <row r="233" spans="1:45" x14ac:dyDescent="0.25">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row>
    <row r="234" spans="1:45" x14ac:dyDescent="0.25">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row>
    <row r="235" spans="1:45" x14ac:dyDescent="0.25">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row>
    <row r="236" spans="1:45" x14ac:dyDescent="0.25">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row>
    <row r="237" spans="1:45" x14ac:dyDescent="0.25">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row>
    <row r="238" spans="1:45" x14ac:dyDescent="0.25">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row>
    <row r="239" spans="1:45" x14ac:dyDescent="0.25">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row>
    <row r="240" spans="1:45" x14ac:dyDescent="0.25">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row>
    <row r="241" spans="1:45" x14ac:dyDescent="0.25">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row>
    <row r="242" spans="1:45" x14ac:dyDescent="0.25">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row>
    <row r="243" spans="1:45" x14ac:dyDescent="0.25">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row>
    <row r="244" spans="1:45" x14ac:dyDescent="0.25">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row>
    <row r="245" spans="1:45" x14ac:dyDescent="0.25">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row>
    <row r="246" spans="1:45" x14ac:dyDescent="0.25">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row>
    <row r="247" spans="1:45" x14ac:dyDescent="0.25">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row>
    <row r="248" spans="1:45" x14ac:dyDescent="0.25">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row>
    <row r="249" spans="1:45" x14ac:dyDescent="0.25">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row>
    <row r="250" spans="1:45" x14ac:dyDescent="0.25">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row>
    <row r="251" spans="1:45" x14ac:dyDescent="0.25">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row>
    <row r="252" spans="1:45" x14ac:dyDescent="0.25">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row>
    <row r="253" spans="1:45" x14ac:dyDescent="0.25">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row>
    <row r="254" spans="1:45" x14ac:dyDescent="0.25">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row>
    <row r="255" spans="1:45" x14ac:dyDescent="0.25">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row>
    <row r="256" spans="1:45" x14ac:dyDescent="0.25">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row>
    <row r="257" spans="1:45" x14ac:dyDescent="0.25">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row>
    <row r="258" spans="1:45" x14ac:dyDescent="0.25">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row>
    <row r="259" spans="1:45" x14ac:dyDescent="0.25">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row>
    <row r="260" spans="1:45" x14ac:dyDescent="0.25">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row>
    <row r="261" spans="1:45" x14ac:dyDescent="0.25">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row>
    <row r="262" spans="1:45" x14ac:dyDescent="0.25">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row>
    <row r="263" spans="1:45" x14ac:dyDescent="0.25">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row>
    <row r="264" spans="1:45" x14ac:dyDescent="0.25">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row>
    <row r="265" spans="1:45" x14ac:dyDescent="0.25">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row>
    <row r="266" spans="1:45" x14ac:dyDescent="0.25">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row>
    <row r="267" spans="1:45" x14ac:dyDescent="0.25">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row>
    <row r="268" spans="1:45" x14ac:dyDescent="0.25">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row>
    <row r="269" spans="1:45" x14ac:dyDescent="0.25">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row>
    <row r="270" spans="1:45" x14ac:dyDescent="0.25">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row>
    <row r="271" spans="1:45" x14ac:dyDescent="0.25">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row>
    <row r="272" spans="1:45" x14ac:dyDescent="0.25">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row>
    <row r="273" spans="1:45" x14ac:dyDescent="0.25">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row>
    <row r="274" spans="1:45" x14ac:dyDescent="0.25">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row>
    <row r="275" spans="1:45" x14ac:dyDescent="0.25">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row>
    <row r="276" spans="1:45" x14ac:dyDescent="0.25">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row>
    <row r="277" spans="1:45" x14ac:dyDescent="0.25">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row>
    <row r="278" spans="1:45" x14ac:dyDescent="0.25">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row>
    <row r="279" spans="1:45" x14ac:dyDescent="0.25">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row>
    <row r="280" spans="1:45" x14ac:dyDescent="0.25">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row>
    <row r="281" spans="1:45" x14ac:dyDescent="0.25">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row>
    <row r="282" spans="1:45" x14ac:dyDescent="0.25">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row>
    <row r="283" spans="1:45" x14ac:dyDescent="0.25">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row>
    <row r="284" spans="1:45" x14ac:dyDescent="0.25">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row>
    <row r="285" spans="1:45" x14ac:dyDescent="0.25">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row>
    <row r="286" spans="1:45" x14ac:dyDescent="0.25">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row>
    <row r="287" spans="1:45" x14ac:dyDescent="0.25">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row>
    <row r="288" spans="1:45" x14ac:dyDescent="0.25">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row>
    <row r="289" spans="1:45" x14ac:dyDescent="0.25">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row>
    <row r="290" spans="1:45" x14ac:dyDescent="0.25">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row>
    <row r="291" spans="1:45" x14ac:dyDescent="0.25">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row>
    <row r="292" spans="1:45" x14ac:dyDescent="0.25">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row>
    <row r="293" spans="1:45" x14ac:dyDescent="0.25">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row>
    <row r="294" spans="1:45" x14ac:dyDescent="0.25">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row>
    <row r="295" spans="1:45" x14ac:dyDescent="0.25">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row>
    <row r="296" spans="1:45" x14ac:dyDescent="0.25">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row>
    <row r="297" spans="1:45" x14ac:dyDescent="0.25">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row>
    <row r="298" spans="1:45" x14ac:dyDescent="0.25">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row>
    <row r="299" spans="1:45" x14ac:dyDescent="0.25">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row>
    <row r="300" spans="1:45" x14ac:dyDescent="0.25">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row>
    <row r="301" spans="1:45" x14ac:dyDescent="0.25">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row>
    <row r="302" spans="1:45" x14ac:dyDescent="0.25">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row>
    <row r="303" spans="1:45" x14ac:dyDescent="0.25">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row>
    <row r="304" spans="1:45" x14ac:dyDescent="0.25">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row>
    <row r="305" spans="1:45" x14ac:dyDescent="0.25">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row>
    <row r="306" spans="1:45" x14ac:dyDescent="0.25">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row>
    <row r="307" spans="1:45" x14ac:dyDescent="0.25">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row>
    <row r="308" spans="1:45" x14ac:dyDescent="0.25">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row>
    <row r="309" spans="1:45" x14ac:dyDescent="0.25">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row>
    <row r="310" spans="1:45" x14ac:dyDescent="0.25">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row>
    <row r="311" spans="1:45" x14ac:dyDescent="0.25">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row>
    <row r="312" spans="1:45" x14ac:dyDescent="0.25">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row>
    <row r="313" spans="1:45" x14ac:dyDescent="0.25">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row>
    <row r="314" spans="1:45" x14ac:dyDescent="0.25">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row>
    <row r="315" spans="1:45" x14ac:dyDescent="0.25">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row>
    <row r="316" spans="1:45" x14ac:dyDescent="0.25">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row>
    <row r="317" spans="1:45" x14ac:dyDescent="0.25">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row>
    <row r="318" spans="1:45" x14ac:dyDescent="0.25">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row>
    <row r="319" spans="1:45" x14ac:dyDescent="0.25">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row>
    <row r="320" spans="1:45" x14ac:dyDescent="0.25">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row>
    <row r="321" spans="1:45" x14ac:dyDescent="0.25">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row>
    <row r="322" spans="1:45" x14ac:dyDescent="0.25">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row>
    <row r="323" spans="1:45" x14ac:dyDescent="0.25">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row>
    <row r="324" spans="1:45" x14ac:dyDescent="0.25">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row>
    <row r="325" spans="1:45" x14ac:dyDescent="0.25">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row>
    <row r="326" spans="1:45" x14ac:dyDescent="0.25">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row>
    <row r="327" spans="1:45" x14ac:dyDescent="0.25">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row>
    <row r="328" spans="1:45" x14ac:dyDescent="0.25">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row>
    <row r="329" spans="1:45" x14ac:dyDescent="0.25">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row>
    <row r="330" spans="1:45" x14ac:dyDescent="0.25">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row>
    <row r="331" spans="1:45" x14ac:dyDescent="0.25">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row>
    <row r="332" spans="1:45" x14ac:dyDescent="0.25">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row>
    <row r="333" spans="1:45" x14ac:dyDescent="0.25">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row>
    <row r="334" spans="1:45" x14ac:dyDescent="0.25">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row>
    <row r="335" spans="1:45" x14ac:dyDescent="0.25">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row>
    <row r="336" spans="1:45" x14ac:dyDescent="0.25">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row>
    <row r="337" spans="1:45" x14ac:dyDescent="0.25">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row>
    <row r="338" spans="1:45" x14ac:dyDescent="0.25">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row>
    <row r="339" spans="1:45" x14ac:dyDescent="0.25">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row>
    <row r="340" spans="1:45" x14ac:dyDescent="0.25">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row>
    <row r="341" spans="1:45" x14ac:dyDescent="0.25">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row>
    <row r="342" spans="1:45" x14ac:dyDescent="0.25">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row>
    <row r="343" spans="1:45" x14ac:dyDescent="0.25">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row>
    <row r="344" spans="1:45" x14ac:dyDescent="0.25">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row>
    <row r="345" spans="1:45" x14ac:dyDescent="0.25">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row>
    <row r="346" spans="1:45" x14ac:dyDescent="0.25">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row>
    <row r="347" spans="1:45" x14ac:dyDescent="0.25">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row>
    <row r="348" spans="1:45" x14ac:dyDescent="0.25">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row>
    <row r="349" spans="1:45" x14ac:dyDescent="0.25">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row>
    <row r="350" spans="1:45" x14ac:dyDescent="0.25">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row>
    <row r="351" spans="1:45" x14ac:dyDescent="0.25">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row>
    <row r="352" spans="1:45" x14ac:dyDescent="0.25">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row>
    <row r="353" spans="1:45" x14ac:dyDescent="0.25">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row>
    <row r="354" spans="1:45" x14ac:dyDescent="0.25">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row>
    <row r="355" spans="1:45" x14ac:dyDescent="0.25">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row>
    <row r="356" spans="1:45" x14ac:dyDescent="0.25">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row>
    <row r="357" spans="1:45" x14ac:dyDescent="0.25">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row>
    <row r="358" spans="1:45" x14ac:dyDescent="0.25">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row>
    <row r="359" spans="1:45" x14ac:dyDescent="0.25">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row>
    <row r="360" spans="1:45" x14ac:dyDescent="0.25">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row>
    <row r="361" spans="1:45" x14ac:dyDescent="0.25">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row>
    <row r="362" spans="1:45" x14ac:dyDescent="0.25">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row>
    <row r="363" spans="1:45" x14ac:dyDescent="0.25">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row>
    <row r="364" spans="1:45" x14ac:dyDescent="0.25">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row>
    <row r="365" spans="1:45" x14ac:dyDescent="0.25">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row>
    <row r="366" spans="1:45" x14ac:dyDescent="0.25">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row>
    <row r="367" spans="1:45" x14ac:dyDescent="0.25">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row>
    <row r="368" spans="1:45" x14ac:dyDescent="0.25">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row>
    <row r="369" spans="1:45" x14ac:dyDescent="0.25">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row>
    <row r="370" spans="1:45" x14ac:dyDescent="0.25">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row>
    <row r="371" spans="1:45" x14ac:dyDescent="0.25">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row>
    <row r="372" spans="1:45" x14ac:dyDescent="0.25">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row>
    <row r="373" spans="1:45" x14ac:dyDescent="0.25">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row>
    <row r="374" spans="1:45" x14ac:dyDescent="0.25">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row>
    <row r="375" spans="1:45" x14ac:dyDescent="0.25">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row>
    <row r="376" spans="1:45" x14ac:dyDescent="0.25">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row>
    <row r="377" spans="1:45" x14ac:dyDescent="0.25">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row>
    <row r="378" spans="1:45" x14ac:dyDescent="0.25">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row>
    <row r="379" spans="1:45" x14ac:dyDescent="0.25">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row>
    <row r="380" spans="1:45" x14ac:dyDescent="0.25">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row>
    <row r="381" spans="1:45" x14ac:dyDescent="0.25">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row>
    <row r="382" spans="1:45" x14ac:dyDescent="0.25">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row>
    <row r="383" spans="1:45" x14ac:dyDescent="0.25">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row>
    <row r="384" spans="1:45" x14ac:dyDescent="0.25">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row>
    <row r="385" spans="1:45" x14ac:dyDescent="0.25">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row>
    <row r="386" spans="1:45" x14ac:dyDescent="0.25">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row>
    <row r="387" spans="1:45" x14ac:dyDescent="0.25">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row>
    <row r="388" spans="1:45" x14ac:dyDescent="0.25">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row>
    <row r="389" spans="1:45" x14ac:dyDescent="0.25">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row>
    <row r="390" spans="1:45" x14ac:dyDescent="0.25">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row>
    <row r="391" spans="1:45" x14ac:dyDescent="0.25">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row>
    <row r="392" spans="1:45" x14ac:dyDescent="0.25">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row>
    <row r="393" spans="1:45" x14ac:dyDescent="0.25">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row>
    <row r="394" spans="1:45" x14ac:dyDescent="0.25">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row>
    <row r="395" spans="1:45" x14ac:dyDescent="0.25">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row>
    <row r="396" spans="1:45" x14ac:dyDescent="0.25">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row>
    <row r="397" spans="1:45" x14ac:dyDescent="0.25">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row>
    <row r="398" spans="1:45" x14ac:dyDescent="0.25">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row>
    <row r="399" spans="1:45" x14ac:dyDescent="0.25">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row>
    <row r="400" spans="1:45" x14ac:dyDescent="0.25">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row>
    <row r="401" spans="1:45" x14ac:dyDescent="0.25">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row>
    <row r="402" spans="1:45" x14ac:dyDescent="0.25">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row>
    <row r="403" spans="1:45" x14ac:dyDescent="0.25">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row>
    <row r="404" spans="1:45" x14ac:dyDescent="0.25">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row>
    <row r="405" spans="1:45" x14ac:dyDescent="0.25">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row>
    <row r="406" spans="1:45" x14ac:dyDescent="0.25">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row>
    <row r="407" spans="1:45" x14ac:dyDescent="0.25">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row>
    <row r="408" spans="1:45" x14ac:dyDescent="0.25">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row>
    <row r="409" spans="1:45" x14ac:dyDescent="0.25">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row>
    <row r="410" spans="1:45" x14ac:dyDescent="0.25">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row>
    <row r="411" spans="1:45" x14ac:dyDescent="0.25">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row>
    <row r="412" spans="1:45" x14ac:dyDescent="0.25">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row>
    <row r="413" spans="1:45" x14ac:dyDescent="0.25">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row>
    <row r="414" spans="1:45" x14ac:dyDescent="0.25">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row>
    <row r="415" spans="1:45" x14ac:dyDescent="0.25">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row>
    <row r="416" spans="1:45" x14ac:dyDescent="0.25">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row>
    <row r="417" spans="1:45" x14ac:dyDescent="0.25">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row>
    <row r="418" spans="1:45" x14ac:dyDescent="0.25">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row>
    <row r="419" spans="1:45" x14ac:dyDescent="0.25">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row>
    <row r="420" spans="1:45" x14ac:dyDescent="0.25">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row>
    <row r="421" spans="1:45" x14ac:dyDescent="0.25">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row>
    <row r="422" spans="1:45" x14ac:dyDescent="0.25">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row>
    <row r="423" spans="1:45" x14ac:dyDescent="0.25">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row>
    <row r="424" spans="1:45" x14ac:dyDescent="0.25">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row>
    <row r="425" spans="1:45" x14ac:dyDescent="0.25">
      <c r="A425" s="115"/>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row>
    <row r="426" spans="1:45" x14ac:dyDescent="0.25">
      <c r="A426" s="115"/>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row>
    <row r="427" spans="1:45" x14ac:dyDescent="0.25">
      <c r="A427" s="115"/>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row>
    <row r="428" spans="1:45" x14ac:dyDescent="0.25">
      <c r="A428" s="115"/>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row>
    <row r="429" spans="1:45" x14ac:dyDescent="0.25">
      <c r="A429" s="115"/>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row>
    <row r="430" spans="1:45" x14ac:dyDescent="0.25">
      <c r="A430" s="115"/>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row>
    <row r="431" spans="1:45" x14ac:dyDescent="0.25">
      <c r="A431" s="115"/>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row>
    <row r="432" spans="1:45" x14ac:dyDescent="0.25">
      <c r="A432" s="115"/>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row>
    <row r="433" spans="1:45" x14ac:dyDescent="0.25">
      <c r="A433" s="115"/>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row>
    <row r="434" spans="1:45" x14ac:dyDescent="0.25">
      <c r="A434" s="115"/>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row>
    <row r="435" spans="1:45" x14ac:dyDescent="0.25">
      <c r="A435" s="115"/>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row>
    <row r="436" spans="1:45" x14ac:dyDescent="0.25">
      <c r="A436" s="115"/>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row>
    <row r="437" spans="1:45" x14ac:dyDescent="0.25">
      <c r="A437" s="115"/>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row>
    <row r="438" spans="1:45" x14ac:dyDescent="0.25">
      <c r="A438" s="115"/>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row>
    <row r="439" spans="1:45" x14ac:dyDescent="0.25">
      <c r="A439" s="115"/>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row>
    <row r="440" spans="1:45" x14ac:dyDescent="0.25">
      <c r="A440" s="115"/>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row>
    <row r="441" spans="1:45" x14ac:dyDescent="0.25">
      <c r="A441" s="115"/>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row>
    <row r="442" spans="1:45" x14ac:dyDescent="0.25">
      <c r="A442" s="115"/>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row>
    <row r="443" spans="1:45" x14ac:dyDescent="0.25">
      <c r="A443" s="115"/>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row>
    <row r="444" spans="1:45" x14ac:dyDescent="0.25">
      <c r="A444" s="115"/>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row>
    <row r="445" spans="1:45" x14ac:dyDescent="0.25">
      <c r="A445" s="115"/>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row>
    <row r="446" spans="1:45" x14ac:dyDescent="0.25">
      <c r="A446" s="115"/>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row>
    <row r="447" spans="1:45" x14ac:dyDescent="0.25">
      <c r="A447" s="115"/>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row>
    <row r="448" spans="1:45" x14ac:dyDescent="0.25">
      <c r="A448" s="115"/>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row>
    <row r="449" spans="1:45" x14ac:dyDescent="0.25">
      <c r="A449" s="115"/>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row>
    <row r="450" spans="1:45" x14ac:dyDescent="0.25">
      <c r="A450" s="115"/>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row>
    <row r="451" spans="1:45" x14ac:dyDescent="0.25">
      <c r="A451" s="115"/>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row>
    <row r="452" spans="1:45" x14ac:dyDescent="0.25">
      <c r="A452" s="115"/>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row>
    <row r="453" spans="1:45" x14ac:dyDescent="0.25">
      <c r="A453" s="115"/>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row>
    <row r="454" spans="1:45" x14ac:dyDescent="0.25">
      <c r="A454" s="115"/>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row>
    <row r="455" spans="1:45" x14ac:dyDescent="0.25">
      <c r="A455" s="115"/>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row>
    <row r="456" spans="1:45" x14ac:dyDescent="0.25">
      <c r="A456" s="115"/>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row>
    <row r="457" spans="1:45" x14ac:dyDescent="0.25">
      <c r="A457" s="115"/>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row>
    <row r="458" spans="1:45" x14ac:dyDescent="0.25">
      <c r="A458" s="115"/>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row>
    <row r="459" spans="1:45" x14ac:dyDescent="0.25">
      <c r="A459" s="115"/>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row>
    <row r="460" spans="1:45" x14ac:dyDescent="0.25">
      <c r="A460" s="115"/>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row>
    <row r="461" spans="1:45" x14ac:dyDescent="0.25">
      <c r="A461" s="115"/>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row>
    <row r="462" spans="1:45" x14ac:dyDescent="0.25">
      <c r="A462" s="115"/>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row>
    <row r="463" spans="1:45" x14ac:dyDescent="0.25">
      <c r="A463" s="115"/>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row>
    <row r="464" spans="1:45" x14ac:dyDescent="0.25">
      <c r="A464" s="115"/>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row>
    <row r="465" spans="1:45" x14ac:dyDescent="0.25">
      <c r="A465" s="115"/>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row>
    <row r="466" spans="1:45" x14ac:dyDescent="0.25">
      <c r="A466" s="115"/>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row>
    <row r="467" spans="1:45" x14ac:dyDescent="0.25">
      <c r="A467" s="115"/>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row>
    <row r="468" spans="1:45" x14ac:dyDescent="0.25">
      <c r="A468" s="115"/>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row>
    <row r="469" spans="1:45" x14ac:dyDescent="0.25">
      <c r="A469" s="115"/>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row>
    <row r="470" spans="1:45" x14ac:dyDescent="0.25">
      <c r="A470" s="115"/>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row>
    <row r="471" spans="1:45" x14ac:dyDescent="0.25">
      <c r="A471" s="115"/>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row>
    <row r="472" spans="1:45" x14ac:dyDescent="0.25">
      <c r="A472" s="115"/>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row>
    <row r="473" spans="1:45" x14ac:dyDescent="0.25">
      <c r="A473" s="115"/>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row>
    <row r="474" spans="1:45" x14ac:dyDescent="0.25">
      <c r="A474" s="115"/>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row>
    <row r="475" spans="1:45" x14ac:dyDescent="0.25">
      <c r="A475" s="115"/>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row>
    <row r="476" spans="1:45" x14ac:dyDescent="0.25">
      <c r="A476" s="115"/>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row>
    <row r="477" spans="1:45" x14ac:dyDescent="0.25">
      <c r="A477" s="115"/>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row>
    <row r="478" spans="1:45" x14ac:dyDescent="0.25">
      <c r="A478" s="115"/>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row>
    <row r="479" spans="1:45" x14ac:dyDescent="0.25">
      <c r="A479" s="115"/>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row>
    <row r="480" spans="1:45" x14ac:dyDescent="0.25">
      <c r="A480" s="115"/>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row>
    <row r="481" spans="1:45" x14ac:dyDescent="0.25">
      <c r="A481" s="115"/>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row>
    <row r="482" spans="1:45" x14ac:dyDescent="0.25">
      <c r="A482" s="115"/>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row>
    <row r="483" spans="1:45" x14ac:dyDescent="0.25">
      <c r="A483" s="115"/>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row>
    <row r="484" spans="1:45" x14ac:dyDescent="0.25">
      <c r="A484" s="115"/>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row>
    <row r="485" spans="1:45" x14ac:dyDescent="0.25">
      <c r="A485" s="115"/>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row>
    <row r="486" spans="1:45" x14ac:dyDescent="0.25">
      <c r="A486" s="115"/>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row>
    <row r="487" spans="1:45" x14ac:dyDescent="0.25">
      <c r="A487" s="115"/>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row>
    <row r="488" spans="1:45" x14ac:dyDescent="0.25">
      <c r="A488" s="115"/>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row>
    <row r="489" spans="1:45" x14ac:dyDescent="0.25">
      <c r="A489" s="115"/>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row>
    <row r="490" spans="1:45" x14ac:dyDescent="0.25">
      <c r="A490" s="115"/>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row>
    <row r="491" spans="1:45" x14ac:dyDescent="0.25">
      <c r="A491" s="115"/>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row>
    <row r="492" spans="1:45" x14ac:dyDescent="0.25">
      <c r="A492" s="115"/>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row>
    <row r="493" spans="1:45" x14ac:dyDescent="0.25">
      <c r="A493" s="115"/>
      <c r="B493" s="115"/>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row>
    <row r="494" spans="1:45" x14ac:dyDescent="0.25">
      <c r="A494" s="115"/>
      <c r="B494" s="115"/>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row>
    <row r="495" spans="1:45" x14ac:dyDescent="0.25">
      <c r="A495" s="115"/>
      <c r="B495" s="115"/>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row>
    <row r="496" spans="1:45" x14ac:dyDescent="0.25">
      <c r="A496" s="115"/>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row>
    <row r="497" spans="1:45" x14ac:dyDescent="0.25">
      <c r="A497" s="115"/>
      <c r="B497" s="115"/>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row>
    <row r="498" spans="1:45" x14ac:dyDescent="0.25">
      <c r="A498" s="115"/>
      <c r="B498" s="115"/>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row>
    <row r="499" spans="1:45" x14ac:dyDescent="0.25">
      <c r="A499" s="115"/>
      <c r="B499" s="115"/>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row>
    <row r="500" spans="1:45" x14ac:dyDescent="0.25">
      <c r="A500" s="115"/>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row>
    <row r="501" spans="1:45" x14ac:dyDescent="0.25">
      <c r="A501" s="115"/>
      <c r="B501" s="115"/>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row>
    <row r="502" spans="1:45" x14ac:dyDescent="0.25">
      <c r="A502" s="115"/>
      <c r="B502" s="115"/>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row>
    <row r="503" spans="1:45" x14ac:dyDescent="0.25">
      <c r="A503" s="115"/>
      <c r="B503" s="115"/>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row>
    <row r="504" spans="1:45" x14ac:dyDescent="0.25">
      <c r="A504" s="115"/>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row>
    <row r="505" spans="1:45" x14ac:dyDescent="0.25">
      <c r="A505" s="115"/>
      <c r="B505" s="115"/>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row>
    <row r="506" spans="1:45" x14ac:dyDescent="0.25">
      <c r="A506" s="115"/>
      <c r="B506" s="115"/>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row>
    <row r="507" spans="1:45" x14ac:dyDescent="0.25">
      <c r="A507" s="115"/>
      <c r="B507" s="115"/>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row>
    <row r="508" spans="1:45" x14ac:dyDescent="0.25">
      <c r="A508" s="115"/>
      <c r="B508" s="115"/>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row>
    <row r="509" spans="1:45" x14ac:dyDescent="0.25">
      <c r="A509" s="115"/>
      <c r="B509" s="115"/>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row>
    <row r="510" spans="1:45" x14ac:dyDescent="0.25">
      <c r="A510" s="115"/>
      <c r="B510" s="115"/>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row>
    <row r="511" spans="1:45" x14ac:dyDescent="0.25">
      <c r="A511" s="115"/>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row>
    <row r="512" spans="1:45" x14ac:dyDescent="0.25">
      <c r="A512" s="115"/>
      <c r="B512" s="115"/>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row>
    <row r="513" spans="1:45" x14ac:dyDescent="0.25">
      <c r="A513" s="115"/>
      <c r="B513" s="115"/>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row>
    <row r="514" spans="1:45" x14ac:dyDescent="0.25">
      <c r="A514" s="115"/>
      <c r="B514" s="115"/>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row>
    <row r="515" spans="1:45" x14ac:dyDescent="0.25">
      <c r="A515" s="115"/>
      <c r="B515" s="115"/>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row>
    <row r="516" spans="1:45" x14ac:dyDescent="0.25">
      <c r="A516" s="115"/>
      <c r="B516" s="115"/>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row>
    <row r="517" spans="1:45" x14ac:dyDescent="0.25">
      <c r="A517" s="115"/>
      <c r="B517" s="115"/>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row>
    <row r="518" spans="1:45" x14ac:dyDescent="0.25">
      <c r="A518" s="115"/>
      <c r="B518" s="115"/>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row>
    <row r="519" spans="1:45" x14ac:dyDescent="0.25">
      <c r="A519" s="115"/>
      <c r="B519" s="115"/>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row>
    <row r="520" spans="1:45" x14ac:dyDescent="0.25">
      <c r="A520" s="115"/>
      <c r="B520" s="115"/>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row>
    <row r="521" spans="1:45" x14ac:dyDescent="0.25">
      <c r="A521" s="115"/>
      <c r="B521" s="115"/>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row>
    <row r="522" spans="1:45" x14ac:dyDescent="0.25">
      <c r="A522" s="115"/>
      <c r="B522" s="115"/>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row>
    <row r="523" spans="1:45" x14ac:dyDescent="0.25">
      <c r="A523" s="115"/>
      <c r="B523" s="115"/>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row>
    <row r="524" spans="1:45" x14ac:dyDescent="0.25">
      <c r="A524" s="115"/>
      <c r="B524" s="115"/>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row>
    <row r="525" spans="1:45" x14ac:dyDescent="0.25">
      <c r="A525" s="115"/>
      <c r="B525" s="115"/>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row>
    <row r="526" spans="1:45" x14ac:dyDescent="0.25">
      <c r="A526" s="115"/>
      <c r="B526" s="115"/>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row>
    <row r="527" spans="1:45" x14ac:dyDescent="0.25">
      <c r="A527" s="115"/>
      <c r="B527" s="115"/>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row>
    <row r="528" spans="1:45" x14ac:dyDescent="0.25">
      <c r="A528" s="115"/>
      <c r="B528" s="115"/>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row>
    <row r="529" spans="1:45" x14ac:dyDescent="0.25">
      <c r="A529" s="115"/>
      <c r="B529" s="115"/>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row>
    <row r="530" spans="1:45" x14ac:dyDescent="0.25">
      <c r="A530" s="115"/>
      <c r="B530" s="115"/>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row>
    <row r="531" spans="1:45" x14ac:dyDescent="0.25">
      <c r="A531" s="115"/>
      <c r="B531" s="115"/>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row>
    <row r="532" spans="1:45" x14ac:dyDescent="0.25">
      <c r="A532" s="115"/>
      <c r="B532" s="115"/>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row>
    <row r="533" spans="1:45" x14ac:dyDescent="0.25">
      <c r="A533" s="115"/>
      <c r="B533" s="115"/>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row>
    <row r="534" spans="1:45" x14ac:dyDescent="0.25">
      <c r="A534" s="115"/>
      <c r="B534" s="115"/>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row>
    <row r="535" spans="1:45" x14ac:dyDescent="0.25">
      <c r="A535" s="115"/>
      <c r="B535" s="115"/>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row>
    <row r="536" spans="1:45" x14ac:dyDescent="0.25">
      <c r="A536" s="115"/>
      <c r="B536" s="115"/>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row>
    <row r="537" spans="1:45" x14ac:dyDescent="0.25">
      <c r="A537" s="115"/>
      <c r="B537" s="115"/>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row>
    <row r="538" spans="1:45" x14ac:dyDescent="0.25">
      <c r="A538" s="115"/>
      <c r="B538" s="115"/>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row>
    <row r="539" spans="1:45" x14ac:dyDescent="0.25">
      <c r="A539" s="115"/>
      <c r="B539" s="115"/>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row>
    <row r="540" spans="1:45" x14ac:dyDescent="0.25">
      <c r="A540" s="115"/>
      <c r="B540" s="115"/>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row>
    <row r="541" spans="1:45" x14ac:dyDescent="0.25">
      <c r="A541" s="115"/>
      <c r="B541" s="115"/>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row>
    <row r="542" spans="1:45" x14ac:dyDescent="0.25">
      <c r="A542" s="115"/>
      <c r="B542" s="115"/>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row>
    <row r="543" spans="1:45" x14ac:dyDescent="0.25">
      <c r="A543" s="115"/>
      <c r="B543" s="115"/>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row>
    <row r="544" spans="1:45" x14ac:dyDescent="0.25">
      <c r="A544" s="115"/>
      <c r="B544" s="115"/>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row>
    <row r="545" spans="1:45" x14ac:dyDescent="0.25">
      <c r="A545" s="115"/>
      <c r="B545" s="115"/>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row>
    <row r="546" spans="1:45" x14ac:dyDescent="0.25">
      <c r="A546" s="115"/>
      <c r="B546" s="115"/>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row>
    <row r="547" spans="1:45" x14ac:dyDescent="0.25">
      <c r="A547" s="115"/>
      <c r="B547" s="115"/>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row>
    <row r="548" spans="1:45" x14ac:dyDescent="0.25">
      <c r="A548" s="115"/>
      <c r="B548" s="115"/>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row>
    <row r="549" spans="1:45" x14ac:dyDescent="0.25">
      <c r="A549" s="115"/>
      <c r="B549" s="115"/>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row>
    <row r="550" spans="1:45" x14ac:dyDescent="0.25">
      <c r="A550" s="115"/>
      <c r="B550" s="115"/>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row>
    <row r="551" spans="1:45" x14ac:dyDescent="0.25">
      <c r="A551" s="115"/>
      <c r="B551" s="115"/>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row>
    <row r="552" spans="1:45" x14ac:dyDescent="0.25">
      <c r="A552" s="115"/>
      <c r="B552" s="115"/>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row>
    <row r="553" spans="1:45" x14ac:dyDescent="0.25">
      <c r="A553" s="115"/>
      <c r="B553" s="115"/>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row>
    <row r="554" spans="1:45" x14ac:dyDescent="0.25">
      <c r="A554" s="115"/>
      <c r="B554" s="115"/>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row>
    <row r="555" spans="1:45" x14ac:dyDescent="0.25">
      <c r="A555" s="115"/>
      <c r="B555" s="115"/>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row>
    <row r="556" spans="1:45" x14ac:dyDescent="0.25">
      <c r="A556" s="115"/>
      <c r="B556" s="115"/>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row>
    <row r="557" spans="1:45" x14ac:dyDescent="0.25">
      <c r="A557" s="115"/>
      <c r="B557" s="115"/>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row>
    <row r="558" spans="1:45" x14ac:dyDescent="0.25">
      <c r="A558" s="115"/>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row>
    <row r="559" spans="1:45" x14ac:dyDescent="0.25">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row>
    <row r="560" spans="1:45" x14ac:dyDescent="0.25">
      <c r="A560" s="115"/>
      <c r="B560" s="115"/>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row>
    <row r="561" spans="1:45" x14ac:dyDescent="0.25">
      <c r="A561" s="115"/>
      <c r="B561" s="115"/>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row>
    <row r="562" spans="1:45" x14ac:dyDescent="0.25">
      <c r="A562" s="115"/>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row>
    <row r="563" spans="1:45" x14ac:dyDescent="0.25">
      <c r="A563" s="115"/>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row>
    <row r="564" spans="1:45" x14ac:dyDescent="0.25">
      <c r="A564" s="115"/>
      <c r="B564" s="115"/>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row>
    <row r="565" spans="1:45" x14ac:dyDescent="0.25">
      <c r="A565" s="115"/>
      <c r="B565" s="115"/>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row>
    <row r="566" spans="1:45" x14ac:dyDescent="0.25">
      <c r="A566" s="115"/>
      <c r="B566" s="115"/>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row>
    <row r="567" spans="1:45" x14ac:dyDescent="0.25">
      <c r="A567" s="115"/>
      <c r="B567" s="115"/>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row>
    <row r="568" spans="1:45" x14ac:dyDescent="0.25">
      <c r="A568" s="115"/>
      <c r="B568" s="115"/>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row>
    <row r="569" spans="1:45" x14ac:dyDescent="0.25">
      <c r="A569" s="115"/>
      <c r="B569" s="115"/>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row>
    <row r="570" spans="1:45" x14ac:dyDescent="0.25">
      <c r="A570" s="115"/>
      <c r="B570" s="115"/>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row>
    <row r="571" spans="1:45" x14ac:dyDescent="0.25">
      <c r="A571" s="115"/>
      <c r="B571" s="115"/>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row>
    <row r="572" spans="1:45" x14ac:dyDescent="0.25">
      <c r="A572" s="115"/>
      <c r="B572" s="115"/>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row>
    <row r="573" spans="1:45" x14ac:dyDescent="0.25">
      <c r="A573" s="115"/>
      <c r="B573" s="115"/>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row>
    <row r="574" spans="1:45" x14ac:dyDescent="0.25">
      <c r="A574" s="115"/>
      <c r="B574" s="115"/>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row>
    <row r="575" spans="1:45" x14ac:dyDescent="0.25">
      <c r="A575" s="115"/>
      <c r="B575" s="115"/>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row>
    <row r="576" spans="1:45" x14ac:dyDescent="0.25">
      <c r="A576" s="115"/>
      <c r="B576" s="115"/>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row>
    <row r="577" spans="1:45" x14ac:dyDescent="0.25">
      <c r="A577" s="115"/>
      <c r="B577" s="115"/>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row>
    <row r="578" spans="1:45" x14ac:dyDescent="0.25">
      <c r="A578" s="115"/>
      <c r="B578" s="115"/>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row>
    <row r="579" spans="1:45" x14ac:dyDescent="0.25">
      <c r="A579" s="115"/>
      <c r="B579" s="115"/>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row>
    <row r="580" spans="1:45" x14ac:dyDescent="0.25">
      <c r="A580" s="115"/>
      <c r="B580" s="115"/>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row>
    <row r="581" spans="1:45" x14ac:dyDescent="0.25">
      <c r="A581" s="115"/>
      <c r="B581" s="115"/>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row>
    <row r="582" spans="1:45" x14ac:dyDescent="0.25">
      <c r="A582" s="115"/>
      <c r="B582" s="115"/>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row>
    <row r="583" spans="1:45" x14ac:dyDescent="0.25">
      <c r="A583" s="115"/>
      <c r="B583" s="115"/>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row>
    <row r="584" spans="1:45" x14ac:dyDescent="0.25">
      <c r="A584" s="115"/>
      <c r="B584" s="115"/>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row>
    <row r="585" spans="1:45" x14ac:dyDescent="0.25">
      <c r="A585" s="115"/>
      <c r="B585" s="115"/>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row>
    <row r="586" spans="1:45" x14ac:dyDescent="0.25">
      <c r="A586" s="115"/>
      <c r="B586" s="115"/>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row>
    <row r="587" spans="1:45" x14ac:dyDescent="0.25">
      <c r="A587" s="115"/>
      <c r="B587" s="115"/>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row>
    <row r="588" spans="1:45" x14ac:dyDescent="0.25">
      <c r="A588" s="115"/>
      <c r="B588" s="115"/>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row>
    <row r="589" spans="1:45" x14ac:dyDescent="0.25">
      <c r="A589" s="115"/>
      <c r="B589" s="115"/>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row>
    <row r="590" spans="1:45" x14ac:dyDescent="0.25">
      <c r="A590" s="115"/>
      <c r="B590" s="115"/>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row>
    <row r="591" spans="1:45" x14ac:dyDescent="0.25">
      <c r="A591" s="115"/>
      <c r="B591" s="115"/>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row>
    <row r="592" spans="1:45" x14ac:dyDescent="0.25">
      <c r="A592" s="115"/>
      <c r="B592" s="115"/>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row>
    <row r="593" spans="1:45" x14ac:dyDescent="0.25">
      <c r="A593" s="115"/>
      <c r="B593" s="115"/>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row>
    <row r="594" spans="1:45" x14ac:dyDescent="0.25">
      <c r="A594" s="115"/>
      <c r="B594" s="115"/>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row>
    <row r="595" spans="1:45" x14ac:dyDescent="0.25">
      <c r="A595" s="115"/>
      <c r="B595" s="115"/>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row>
    <row r="596" spans="1:45" x14ac:dyDescent="0.25">
      <c r="A596" s="115"/>
      <c r="B596" s="115"/>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row>
    <row r="597" spans="1:45" x14ac:dyDescent="0.25">
      <c r="A597" s="115"/>
      <c r="B597" s="115"/>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row>
    <row r="598" spans="1:45" x14ac:dyDescent="0.25">
      <c r="A598" s="115"/>
      <c r="B598" s="115"/>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row>
    <row r="599" spans="1:45" x14ac:dyDescent="0.25">
      <c r="A599" s="115"/>
      <c r="B599" s="115"/>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row>
    <row r="600" spans="1:45" x14ac:dyDescent="0.25">
      <c r="A600" s="115"/>
      <c r="B600" s="115"/>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row>
    <row r="601" spans="1:45" x14ac:dyDescent="0.25">
      <c r="A601" s="115"/>
      <c r="B601" s="115"/>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row>
    <row r="602" spans="1:45" x14ac:dyDescent="0.25">
      <c r="A602" s="115"/>
      <c r="B602" s="115"/>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row>
    <row r="603" spans="1:45" x14ac:dyDescent="0.25">
      <c r="A603" s="115"/>
      <c r="B603" s="115"/>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row>
    <row r="604" spans="1:45" x14ac:dyDescent="0.25">
      <c r="A604" s="115"/>
      <c r="B604" s="115"/>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row>
    <row r="605" spans="1:45" x14ac:dyDescent="0.25">
      <c r="A605" s="115"/>
      <c r="B605" s="115"/>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row>
    <row r="606" spans="1:45" x14ac:dyDescent="0.25">
      <c r="A606" s="115"/>
      <c r="B606" s="115"/>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row>
    <row r="607" spans="1:45" x14ac:dyDescent="0.25">
      <c r="A607" s="115"/>
      <c r="B607" s="115"/>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row>
    <row r="608" spans="1:45" x14ac:dyDescent="0.25">
      <c r="A608" s="115"/>
      <c r="B608" s="115"/>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row>
    <row r="609" spans="1:58" x14ac:dyDescent="0.25">
      <c r="A609" s="115"/>
      <c r="B609" s="115"/>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row>
    <row r="610" spans="1:58" x14ac:dyDescent="0.25">
      <c r="A610" s="115"/>
      <c r="B610" s="115"/>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row>
    <row r="611" spans="1:58" x14ac:dyDescent="0.25">
      <c r="A611" s="115"/>
      <c r="B611" s="115"/>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row>
    <row r="612" spans="1:58" x14ac:dyDescent="0.25">
      <c r="A612" s="115"/>
      <c r="B612" s="115"/>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row>
    <row r="613" spans="1:58" x14ac:dyDescent="0.25">
      <c r="A613" s="115"/>
      <c r="B613" s="115"/>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row>
    <row r="614" spans="1:58" x14ac:dyDescent="0.25">
      <c r="A614" s="115"/>
      <c r="B614" s="115"/>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row>
    <row r="615" spans="1:58" x14ac:dyDescent="0.25">
      <c r="A615" s="115"/>
      <c r="B615" s="115"/>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row>
    <row r="616" spans="1:58" x14ac:dyDescent="0.25">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row>
    <row r="617" spans="1:58" x14ac:dyDescent="0.25">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row>
    <row r="618" spans="1:58" x14ac:dyDescent="0.25">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row>
    <row r="619" spans="1:58" x14ac:dyDescent="0.25">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row>
    <row r="620" spans="1:58" x14ac:dyDescent="0.25">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row>
    <row r="621" spans="1:58" x14ac:dyDescent="0.25">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row>
    <row r="622" spans="1:58" x14ac:dyDescent="0.25">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row>
    <row r="623" spans="1:58" x14ac:dyDescent="0.25">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row>
    <row r="624" spans="1:58" x14ac:dyDescent="0.25">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row>
    <row r="625" spans="1:58" x14ac:dyDescent="0.25">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row>
    <row r="626" spans="1:58" x14ac:dyDescent="0.25">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row>
    <row r="627" spans="1:58" x14ac:dyDescent="0.25">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row>
    <row r="628" spans="1:58" x14ac:dyDescent="0.25">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row>
    <row r="629" spans="1:58" x14ac:dyDescent="0.25">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row>
    <row r="630" spans="1:58" x14ac:dyDescent="0.25">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row>
    <row r="631" spans="1:58" x14ac:dyDescent="0.25">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row>
    <row r="632" spans="1:58" x14ac:dyDescent="0.25">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row>
    <row r="633" spans="1:58" x14ac:dyDescent="0.25">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row>
    <row r="634" spans="1:58" x14ac:dyDescent="0.25">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row>
    <row r="635" spans="1:58" x14ac:dyDescent="0.25">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row>
    <row r="636" spans="1:58" x14ac:dyDescent="0.25">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row>
    <row r="637" spans="1:58" x14ac:dyDescent="0.25">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row>
    <row r="638" spans="1:58" x14ac:dyDescent="0.25">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row>
    <row r="639" spans="1:58" x14ac:dyDescent="0.25">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row>
    <row r="640" spans="1:58" x14ac:dyDescent="0.25">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row>
    <row r="641" spans="1:58" x14ac:dyDescent="0.25">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row>
    <row r="642" spans="1:58" x14ac:dyDescent="0.25">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row>
    <row r="643" spans="1:58" x14ac:dyDescent="0.25">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row>
    <row r="644" spans="1:58" x14ac:dyDescent="0.25">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row>
    <row r="645" spans="1:58" x14ac:dyDescent="0.25">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row>
    <row r="646" spans="1:58" x14ac:dyDescent="0.25">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row>
    <row r="647" spans="1:58" x14ac:dyDescent="0.25">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row>
    <row r="648" spans="1:58" x14ac:dyDescent="0.25">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row>
    <row r="649" spans="1:58" x14ac:dyDescent="0.25">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row>
    <row r="650" spans="1:58" x14ac:dyDescent="0.25">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row>
    <row r="651" spans="1:58" x14ac:dyDescent="0.25">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row>
    <row r="652" spans="1:58" x14ac:dyDescent="0.25">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row>
    <row r="653" spans="1:58" x14ac:dyDescent="0.25">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row>
    <row r="654" spans="1:58" x14ac:dyDescent="0.25">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row>
    <row r="655" spans="1:58" x14ac:dyDescent="0.25">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row>
    <row r="656" spans="1:58" x14ac:dyDescent="0.25">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row>
    <row r="657" spans="1:58" x14ac:dyDescent="0.25">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row>
    <row r="658" spans="1:58" x14ac:dyDescent="0.25">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row>
    <row r="659" spans="1:58" x14ac:dyDescent="0.25">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row>
    <row r="660" spans="1:58" x14ac:dyDescent="0.25">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row>
    <row r="661" spans="1:58" x14ac:dyDescent="0.25">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row>
    <row r="662" spans="1:58" x14ac:dyDescent="0.25">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row>
    <row r="663" spans="1:58" x14ac:dyDescent="0.25">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row>
    <row r="664" spans="1:58" x14ac:dyDescent="0.25">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row>
    <row r="665" spans="1:58" x14ac:dyDescent="0.25">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row>
    <row r="666" spans="1:58" x14ac:dyDescent="0.25">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row>
    <row r="667" spans="1:58" x14ac:dyDescent="0.25">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row>
    <row r="668" spans="1:58" x14ac:dyDescent="0.25">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row>
    <row r="669" spans="1:58" x14ac:dyDescent="0.25">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row>
    <row r="670" spans="1:58" x14ac:dyDescent="0.25">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row>
    <row r="671" spans="1:58" x14ac:dyDescent="0.25">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row>
    <row r="672" spans="1:58" x14ac:dyDescent="0.25">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row>
    <row r="673" spans="1:58" x14ac:dyDescent="0.25">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row>
    <row r="674" spans="1:58" x14ac:dyDescent="0.25">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row>
    <row r="675" spans="1:58" x14ac:dyDescent="0.25">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row>
    <row r="676" spans="1:58" x14ac:dyDescent="0.25">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row>
    <row r="677" spans="1:58" x14ac:dyDescent="0.25">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row>
    <row r="678" spans="1:58" x14ac:dyDescent="0.25">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row>
    <row r="679" spans="1:58" x14ac:dyDescent="0.25">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row>
    <row r="680" spans="1:58" x14ac:dyDescent="0.25">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row>
    <row r="681" spans="1:58" x14ac:dyDescent="0.25">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row>
    <row r="682" spans="1:58" x14ac:dyDescent="0.25">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row>
    <row r="683" spans="1:58" x14ac:dyDescent="0.25">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row>
    <row r="684" spans="1:58" x14ac:dyDescent="0.25">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row>
    <row r="685" spans="1:58" x14ac:dyDescent="0.25">
      <c r="A685" s="115"/>
      <c r="B685" s="115"/>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row>
    <row r="686" spans="1:58" x14ac:dyDescent="0.25">
      <c r="A686" s="115"/>
      <c r="B686" s="115"/>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row>
    <row r="687" spans="1:58" x14ac:dyDescent="0.25">
      <c r="A687" s="115"/>
      <c r="B687" s="115"/>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row>
    <row r="688" spans="1:58" x14ac:dyDescent="0.25">
      <c r="A688" s="115"/>
      <c r="B688" s="115"/>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row>
    <row r="689" spans="1:58" x14ac:dyDescent="0.25">
      <c r="A689" s="115"/>
      <c r="B689" s="115"/>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row>
    <row r="690" spans="1:58" x14ac:dyDescent="0.25">
      <c r="A690" s="115"/>
      <c r="B690" s="115"/>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row>
    <row r="691" spans="1:58" x14ac:dyDescent="0.25">
      <c r="A691" s="115"/>
      <c r="B691" s="115"/>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row>
    <row r="692" spans="1:58" x14ac:dyDescent="0.25">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row>
    <row r="693" spans="1:58" x14ac:dyDescent="0.25">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row>
    <row r="694" spans="1:58" x14ac:dyDescent="0.25">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row>
    <row r="695" spans="1:58" x14ac:dyDescent="0.25">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row>
    <row r="696" spans="1:58" x14ac:dyDescent="0.25">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row>
    <row r="697" spans="1:58" x14ac:dyDescent="0.25">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row>
    <row r="698" spans="1:58" x14ac:dyDescent="0.25">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row>
    <row r="699" spans="1:58" x14ac:dyDescent="0.25">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row>
    <row r="700" spans="1:58" x14ac:dyDescent="0.25">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row>
    <row r="701" spans="1:58" x14ac:dyDescent="0.25">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row>
    <row r="702" spans="1:58" x14ac:dyDescent="0.25">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row>
    <row r="703" spans="1:58" x14ac:dyDescent="0.25">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row>
    <row r="704" spans="1:58" x14ac:dyDescent="0.25">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row>
    <row r="705" spans="1:58" x14ac:dyDescent="0.25">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row>
    <row r="706" spans="1:58" x14ac:dyDescent="0.25">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row>
    <row r="707" spans="1:58" x14ac:dyDescent="0.25">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row>
    <row r="708" spans="1:58" x14ac:dyDescent="0.25">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row>
    <row r="709" spans="1:58" x14ac:dyDescent="0.25">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row>
    <row r="710" spans="1:58" x14ac:dyDescent="0.25">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row>
    <row r="711" spans="1:58" x14ac:dyDescent="0.25">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row>
    <row r="712" spans="1:58" x14ac:dyDescent="0.25">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row>
    <row r="713" spans="1:58" x14ac:dyDescent="0.25">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row>
    <row r="714" spans="1:58" x14ac:dyDescent="0.25">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row>
    <row r="715" spans="1:58" x14ac:dyDescent="0.25">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row>
    <row r="716" spans="1:58" x14ac:dyDescent="0.25">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row>
    <row r="717" spans="1:58" x14ac:dyDescent="0.25">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row>
    <row r="718" spans="1:58" x14ac:dyDescent="0.25">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row>
    <row r="719" spans="1:58" x14ac:dyDescent="0.25">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row>
    <row r="720" spans="1:58" x14ac:dyDescent="0.25">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row>
    <row r="721" spans="1:58" x14ac:dyDescent="0.25">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row>
    <row r="722" spans="1:58" x14ac:dyDescent="0.25">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row>
    <row r="723" spans="1:58" x14ac:dyDescent="0.25">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row>
    <row r="724" spans="1:58" x14ac:dyDescent="0.25">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row>
    <row r="725" spans="1:58" x14ac:dyDescent="0.25">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row>
    <row r="726" spans="1:58" x14ac:dyDescent="0.25">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row>
    <row r="727" spans="1:58" x14ac:dyDescent="0.25">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row>
    <row r="728" spans="1:58" x14ac:dyDescent="0.25">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row>
    <row r="729" spans="1:58" x14ac:dyDescent="0.25">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row>
    <row r="730" spans="1:58" x14ac:dyDescent="0.25">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row>
    <row r="731" spans="1:58" x14ac:dyDescent="0.25">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row>
    <row r="732" spans="1:58" x14ac:dyDescent="0.25">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row>
    <row r="733" spans="1:58" x14ac:dyDescent="0.25">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row>
    <row r="734" spans="1:58" x14ac:dyDescent="0.25">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row>
    <row r="735" spans="1:58" x14ac:dyDescent="0.25">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row>
    <row r="736" spans="1:58" x14ac:dyDescent="0.25">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row>
    <row r="737" spans="1:58" x14ac:dyDescent="0.25">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row>
    <row r="738" spans="1:58" x14ac:dyDescent="0.25">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row>
    <row r="739" spans="1:58" x14ac:dyDescent="0.25">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row>
    <row r="740" spans="1:58" x14ac:dyDescent="0.25">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row>
    <row r="741" spans="1:58" x14ac:dyDescent="0.25">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row>
    <row r="742" spans="1:58" x14ac:dyDescent="0.25">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row>
    <row r="743" spans="1:58" x14ac:dyDescent="0.25">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row>
    <row r="744" spans="1:58" x14ac:dyDescent="0.25">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row>
    <row r="745" spans="1:58" x14ac:dyDescent="0.25">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row>
    <row r="746" spans="1:58" x14ac:dyDescent="0.25">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row>
    <row r="747" spans="1:58" x14ac:dyDescent="0.25">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row>
    <row r="748" spans="1:58" x14ac:dyDescent="0.25">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row>
    <row r="749" spans="1:58" x14ac:dyDescent="0.25">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row>
    <row r="750" spans="1:58" x14ac:dyDescent="0.25">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row>
    <row r="751" spans="1:58" x14ac:dyDescent="0.25">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row>
    <row r="752" spans="1:58" x14ac:dyDescent="0.25">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row>
    <row r="753" spans="1:58" x14ac:dyDescent="0.25">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row>
    <row r="754" spans="1:58" x14ac:dyDescent="0.25">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row>
    <row r="755" spans="1:58" x14ac:dyDescent="0.25">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row>
    <row r="756" spans="1:58" x14ac:dyDescent="0.25">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row>
    <row r="757" spans="1:58" x14ac:dyDescent="0.25">
      <c r="A757" s="115"/>
      <c r="B757" s="115"/>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row>
    <row r="758" spans="1:58" x14ac:dyDescent="0.25">
      <c r="A758" s="115"/>
      <c r="B758" s="115"/>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row>
    <row r="759" spans="1:58" x14ac:dyDescent="0.25">
      <c r="A759" s="115"/>
      <c r="B759" s="115"/>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row>
    <row r="760" spans="1:58" x14ac:dyDescent="0.25">
      <c r="A760" s="115"/>
      <c r="B760" s="115"/>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row>
    <row r="761" spans="1:58" x14ac:dyDescent="0.25">
      <c r="A761" s="115"/>
      <c r="B761" s="115"/>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row>
    <row r="762" spans="1:58" x14ac:dyDescent="0.25">
      <c r="A762" s="115"/>
      <c r="B762" s="115"/>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row>
    <row r="763" spans="1:58" x14ac:dyDescent="0.25">
      <c r="A763" s="115"/>
      <c r="B763" s="115"/>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row>
    <row r="764" spans="1:58" x14ac:dyDescent="0.25">
      <c r="A764" s="115"/>
      <c r="B764" s="115"/>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row>
    <row r="765" spans="1:58" x14ac:dyDescent="0.25">
      <c r="A765" s="115"/>
      <c r="B765" s="115"/>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row>
    <row r="766" spans="1:58" x14ac:dyDescent="0.25">
      <c r="A766" s="115"/>
      <c r="B766" s="115"/>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row>
    <row r="767" spans="1:58" x14ac:dyDescent="0.25">
      <c r="A767" s="115"/>
      <c r="B767" s="115"/>
      <c r="C767" s="115"/>
      <c r="D767" s="115"/>
      <c r="E767" s="115"/>
      <c r="F767" s="115"/>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row>
    <row r="768" spans="1:58" x14ac:dyDescent="0.25">
      <c r="A768" s="115"/>
      <c r="B768" s="115"/>
      <c r="C768" s="115"/>
      <c r="D768" s="115"/>
      <c r="E768" s="115"/>
      <c r="F768" s="115"/>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row>
    <row r="769" spans="1:58" x14ac:dyDescent="0.25">
      <c r="A769" s="115"/>
      <c r="B769" s="115"/>
      <c r="C769" s="115"/>
      <c r="D769" s="115"/>
      <c r="E769" s="115"/>
      <c r="F769" s="115"/>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row>
    <row r="770" spans="1:58" x14ac:dyDescent="0.25">
      <c r="A770" s="115"/>
      <c r="B770" s="115"/>
      <c r="C770" s="115"/>
      <c r="D770" s="115"/>
      <c r="E770" s="115"/>
      <c r="F770" s="115"/>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row>
    <row r="771" spans="1:58" x14ac:dyDescent="0.25">
      <c r="A771" s="115"/>
      <c r="B771" s="115"/>
      <c r="C771" s="115"/>
      <c r="D771" s="115"/>
      <c r="E771" s="115"/>
      <c r="F771" s="115"/>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row>
    <row r="772" spans="1:58" x14ac:dyDescent="0.25">
      <c r="A772" s="115"/>
      <c r="B772" s="115"/>
      <c r="C772" s="115"/>
      <c r="D772" s="115"/>
      <c r="E772" s="115"/>
      <c r="F772" s="115"/>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row>
    <row r="773" spans="1:58" x14ac:dyDescent="0.25">
      <c r="A773" s="115"/>
      <c r="B773" s="115"/>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row>
    <row r="774" spans="1:58" x14ac:dyDescent="0.25">
      <c r="A774" s="115"/>
      <c r="B774" s="115"/>
      <c r="C774" s="115"/>
      <c r="D774" s="115"/>
      <c r="E774" s="115"/>
      <c r="F774" s="115"/>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row>
    <row r="775" spans="1:58" x14ac:dyDescent="0.25">
      <c r="A775" s="115"/>
      <c r="B775" s="115"/>
      <c r="C775" s="115"/>
      <c r="D775" s="115"/>
      <c r="E775" s="115"/>
      <c r="F775" s="115"/>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row>
    <row r="776" spans="1:58" x14ac:dyDescent="0.25">
      <c r="A776" s="115"/>
      <c r="B776" s="115"/>
      <c r="C776" s="115"/>
      <c r="D776" s="115"/>
      <c r="E776" s="115"/>
      <c r="F776" s="115"/>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row>
    <row r="777" spans="1:58" x14ac:dyDescent="0.25">
      <c r="A777" s="115"/>
      <c r="B777" s="115"/>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row>
    <row r="778" spans="1:58" x14ac:dyDescent="0.25">
      <c r="A778" s="115"/>
      <c r="B778" s="115"/>
      <c r="C778" s="115"/>
      <c r="D778" s="115"/>
      <c r="E778" s="115"/>
      <c r="F778" s="115"/>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row>
    <row r="779" spans="1:58" x14ac:dyDescent="0.25">
      <c r="A779" s="115"/>
      <c r="B779" s="115"/>
      <c r="C779" s="115"/>
      <c r="D779" s="115"/>
      <c r="E779" s="115"/>
      <c r="F779" s="115"/>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row>
    <row r="780" spans="1:58" x14ac:dyDescent="0.25">
      <c r="A780" s="115"/>
      <c r="B780" s="115"/>
      <c r="C780" s="115"/>
      <c r="D780" s="115"/>
      <c r="E780" s="115"/>
      <c r="F780" s="115"/>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row>
    <row r="781" spans="1:58" x14ac:dyDescent="0.25">
      <c r="A781" s="115"/>
      <c r="B781" s="115"/>
      <c r="C781" s="115"/>
      <c r="D781" s="115"/>
      <c r="E781" s="115"/>
      <c r="F781" s="115"/>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row>
    <row r="782" spans="1:58" x14ac:dyDescent="0.25">
      <c r="A782" s="115"/>
      <c r="B782" s="115"/>
      <c r="C782" s="115"/>
      <c r="D782" s="115"/>
      <c r="E782" s="115"/>
      <c r="F782" s="115"/>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row>
    <row r="783" spans="1:58" x14ac:dyDescent="0.25">
      <c r="A783" s="115"/>
      <c r="B783" s="115"/>
      <c r="C783" s="115"/>
      <c r="D783" s="115"/>
      <c r="E783" s="115"/>
      <c r="F783" s="115"/>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row>
    <row r="784" spans="1:58" x14ac:dyDescent="0.25">
      <c r="A784" s="115"/>
      <c r="B784" s="115"/>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row>
    <row r="785" spans="1:58" x14ac:dyDescent="0.25">
      <c r="A785" s="115"/>
      <c r="B785" s="115"/>
      <c r="C785" s="115"/>
      <c r="D785" s="115"/>
      <c r="E785" s="115"/>
      <c r="F785" s="115"/>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row>
    <row r="786" spans="1:58" x14ac:dyDescent="0.25">
      <c r="A786" s="115"/>
      <c r="B786" s="115"/>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row>
    <row r="787" spans="1:58" x14ac:dyDescent="0.25">
      <c r="A787" s="115"/>
      <c r="B787" s="115"/>
      <c r="C787" s="115"/>
      <c r="D787" s="115"/>
      <c r="E787" s="115"/>
      <c r="F787" s="115"/>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row>
    <row r="788" spans="1:58" x14ac:dyDescent="0.25">
      <c r="A788" s="115"/>
      <c r="B788" s="115"/>
      <c r="C788" s="115"/>
      <c r="D788" s="115"/>
      <c r="E788" s="115"/>
      <c r="F788" s="115"/>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row>
    <row r="789" spans="1:58" x14ac:dyDescent="0.25">
      <c r="A789" s="115"/>
      <c r="B789" s="115"/>
      <c r="C789" s="115"/>
      <c r="D789" s="115"/>
      <c r="E789" s="115"/>
      <c r="F789" s="115"/>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row>
    <row r="790" spans="1:58" x14ac:dyDescent="0.25">
      <c r="A790" s="115"/>
      <c r="B790" s="115"/>
      <c r="C790" s="115"/>
      <c r="D790" s="115"/>
      <c r="E790" s="115"/>
      <c r="F790" s="115"/>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row>
    <row r="791" spans="1:58" x14ac:dyDescent="0.25">
      <c r="A791" s="115"/>
      <c r="B791" s="115"/>
      <c r="C791" s="115"/>
      <c r="D791" s="115"/>
      <c r="E791" s="115"/>
      <c r="F791" s="115"/>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row>
    <row r="792" spans="1:58" x14ac:dyDescent="0.25">
      <c r="A792" s="115"/>
      <c r="B792" s="115"/>
      <c r="C792" s="115"/>
      <c r="D792" s="115"/>
      <c r="E792" s="115"/>
      <c r="F792" s="115"/>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row>
    <row r="793" spans="1:58" x14ac:dyDescent="0.25">
      <c r="A793" s="115"/>
      <c r="B793" s="115"/>
      <c r="C793" s="115"/>
      <c r="D793" s="115"/>
      <c r="E793" s="115"/>
      <c r="F793" s="115"/>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row>
    <row r="794" spans="1:58" x14ac:dyDescent="0.25">
      <c r="A794" s="115"/>
      <c r="B794" s="115"/>
      <c r="C794" s="115"/>
      <c r="D794" s="115"/>
      <c r="E794" s="115"/>
      <c r="F794" s="115"/>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row>
    <row r="795" spans="1:58" x14ac:dyDescent="0.25">
      <c r="A795" s="115"/>
      <c r="B795" s="115"/>
      <c r="C795" s="115"/>
      <c r="D795" s="115"/>
      <c r="E795" s="115"/>
      <c r="F795" s="115"/>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row>
    <row r="796" spans="1:58" x14ac:dyDescent="0.25">
      <c r="A796" s="115"/>
      <c r="B796" s="115"/>
      <c r="C796" s="115"/>
      <c r="D796" s="115"/>
      <c r="E796" s="115"/>
      <c r="F796" s="115"/>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row>
    <row r="797" spans="1:58" x14ac:dyDescent="0.25">
      <c r="A797" s="115"/>
      <c r="B797" s="115"/>
      <c r="C797" s="115"/>
      <c r="D797" s="115"/>
      <c r="E797" s="115"/>
      <c r="F797" s="115"/>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row>
    <row r="798" spans="1:58" x14ac:dyDescent="0.25">
      <c r="A798" s="115"/>
      <c r="B798" s="115"/>
      <c r="C798" s="115"/>
      <c r="D798" s="115"/>
      <c r="E798" s="115"/>
      <c r="F798" s="115"/>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row>
    <row r="799" spans="1:58" x14ac:dyDescent="0.25">
      <c r="A799" s="115"/>
      <c r="B799" s="115"/>
      <c r="C799" s="115"/>
      <c r="D799" s="115"/>
      <c r="E799" s="115"/>
      <c r="F799" s="115"/>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row>
    <row r="800" spans="1:58" x14ac:dyDescent="0.25">
      <c r="A800" s="115"/>
      <c r="B800" s="115"/>
      <c r="C800" s="115"/>
      <c r="D800" s="115"/>
      <c r="E800" s="115"/>
      <c r="F800" s="115"/>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row>
    <row r="801" spans="1:58" x14ac:dyDescent="0.25">
      <c r="A801" s="115"/>
      <c r="B801" s="115"/>
      <c r="C801" s="115"/>
      <c r="D801" s="115"/>
      <c r="E801" s="115"/>
      <c r="F801" s="115"/>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row>
    <row r="802" spans="1:58" x14ac:dyDescent="0.25">
      <c r="A802" s="115"/>
      <c r="B802" s="115"/>
      <c r="C802" s="115"/>
      <c r="D802" s="115"/>
      <c r="E802" s="115"/>
      <c r="F802" s="115"/>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row>
    <row r="803" spans="1:58" x14ac:dyDescent="0.25">
      <c r="A803" s="115"/>
      <c r="B803" s="115"/>
      <c r="C803" s="115"/>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row>
    <row r="804" spans="1:58" x14ac:dyDescent="0.25">
      <c r="A804" s="115"/>
      <c r="B804" s="115"/>
      <c r="C804" s="115"/>
      <c r="D804" s="115"/>
      <c r="E804" s="115"/>
      <c r="F804" s="115"/>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row>
    <row r="805" spans="1:58" x14ac:dyDescent="0.25">
      <c r="A805" s="115"/>
      <c r="B805" s="115"/>
      <c r="C805" s="115"/>
      <c r="D805" s="115"/>
      <c r="E805" s="115"/>
      <c r="F805" s="115"/>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row>
    <row r="806" spans="1:58" x14ac:dyDescent="0.25">
      <c r="A806" s="115"/>
      <c r="B806" s="115"/>
      <c r="C806" s="115"/>
      <c r="D806" s="115"/>
      <c r="E806" s="115"/>
      <c r="F806" s="115"/>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row>
    <row r="807" spans="1:58" x14ac:dyDescent="0.25">
      <c r="A807" s="115"/>
      <c r="B807" s="115"/>
      <c r="C807" s="115"/>
      <c r="D807" s="115"/>
      <c r="E807" s="115"/>
      <c r="F807" s="115"/>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row>
    <row r="808" spans="1:58" x14ac:dyDescent="0.25">
      <c r="A808" s="115"/>
      <c r="B808" s="115"/>
      <c r="C808" s="115"/>
      <c r="D808" s="115"/>
      <c r="E808" s="115"/>
      <c r="F808" s="115"/>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row>
    <row r="809" spans="1:58" x14ac:dyDescent="0.25">
      <c r="A809" s="115"/>
      <c r="B809" s="115"/>
      <c r="C809" s="115"/>
      <c r="D809" s="115"/>
      <c r="E809" s="115"/>
      <c r="F809" s="115"/>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row>
    <row r="810" spans="1:58" x14ac:dyDescent="0.25">
      <c r="A810" s="115"/>
      <c r="B810" s="115"/>
      <c r="C810" s="115"/>
      <c r="D810" s="115"/>
      <c r="E810" s="115"/>
      <c r="F810" s="115"/>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row>
    <row r="811" spans="1:58" x14ac:dyDescent="0.25">
      <c r="A811" s="115"/>
      <c r="B811" s="115"/>
      <c r="C811" s="115"/>
      <c r="D811" s="115"/>
      <c r="E811" s="115"/>
      <c r="F811" s="115"/>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row>
    <row r="812" spans="1:58" x14ac:dyDescent="0.25">
      <c r="A812" s="115"/>
      <c r="B812" s="115"/>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row>
    <row r="813" spans="1:58" x14ac:dyDescent="0.25">
      <c r="A813" s="115"/>
      <c r="B813" s="115"/>
      <c r="C813" s="115"/>
      <c r="D813" s="115"/>
      <c r="E813" s="115"/>
      <c r="F813" s="115"/>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row>
    <row r="814" spans="1:58" x14ac:dyDescent="0.25">
      <c r="A814" s="115"/>
      <c r="B814" s="115"/>
      <c r="C814" s="115"/>
      <c r="D814" s="115"/>
      <c r="E814" s="115"/>
      <c r="F814" s="115"/>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row>
    <row r="815" spans="1:58" x14ac:dyDescent="0.25">
      <c r="A815" s="115"/>
      <c r="B815" s="115"/>
      <c r="C815" s="115"/>
      <c r="D815" s="115"/>
      <c r="E815" s="115"/>
      <c r="F815" s="115"/>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row>
    <row r="816" spans="1:58" x14ac:dyDescent="0.25">
      <c r="A816" s="115"/>
      <c r="B816" s="115"/>
      <c r="C816" s="115"/>
      <c r="D816" s="115"/>
      <c r="E816" s="115"/>
      <c r="F816" s="115"/>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row>
    <row r="817" spans="1:58" x14ac:dyDescent="0.25">
      <c r="A817" s="115"/>
      <c r="B817" s="115"/>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row>
    <row r="818" spans="1:58" x14ac:dyDescent="0.25">
      <c r="A818" s="115"/>
      <c r="B818" s="115"/>
      <c r="C818" s="115"/>
      <c r="D818" s="115"/>
      <c r="E818" s="115"/>
      <c r="F818" s="115"/>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row>
    <row r="819" spans="1:58" x14ac:dyDescent="0.25">
      <c r="A819" s="115"/>
      <c r="B819" s="115"/>
      <c r="C819" s="115"/>
      <c r="D819" s="115"/>
      <c r="E819" s="115"/>
      <c r="F819" s="115"/>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row>
    <row r="820" spans="1:58" x14ac:dyDescent="0.25">
      <c r="A820" s="115"/>
      <c r="B820" s="115"/>
      <c r="C820" s="115"/>
      <c r="D820" s="115"/>
      <c r="E820" s="115"/>
      <c r="F820" s="115"/>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row>
    <row r="821" spans="1:58" x14ac:dyDescent="0.25">
      <c r="A821" s="115"/>
      <c r="B821" s="115"/>
      <c r="C821" s="115"/>
      <c r="D821" s="115"/>
      <c r="E821" s="115"/>
      <c r="F821" s="115"/>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row>
    <row r="822" spans="1:58" x14ac:dyDescent="0.25">
      <c r="A822" s="115"/>
      <c r="B822" s="115"/>
      <c r="C822" s="115"/>
      <c r="D822" s="115"/>
      <c r="E822" s="115"/>
      <c r="F822" s="115"/>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row>
    <row r="823" spans="1:58" x14ac:dyDescent="0.25">
      <c r="A823" s="115"/>
      <c r="B823" s="115"/>
      <c r="C823" s="115"/>
      <c r="D823" s="115"/>
      <c r="E823" s="115"/>
      <c r="F823" s="115"/>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row>
    <row r="824" spans="1:58" x14ac:dyDescent="0.25">
      <c r="A824" s="115"/>
      <c r="B824" s="115"/>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row>
    <row r="825" spans="1:58" x14ac:dyDescent="0.25">
      <c r="A825" s="115"/>
      <c r="B825" s="115"/>
      <c r="C825" s="115"/>
      <c r="D825" s="115"/>
      <c r="E825" s="115"/>
      <c r="F825" s="115"/>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row>
    <row r="826" spans="1:58" x14ac:dyDescent="0.25">
      <c r="A826" s="115"/>
      <c r="B826" s="115"/>
      <c r="C826" s="115"/>
      <c r="D826" s="115"/>
      <c r="E826" s="115"/>
      <c r="F826" s="115"/>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row>
    <row r="827" spans="1:58" x14ac:dyDescent="0.25">
      <c r="A827" s="115"/>
      <c r="B827" s="115"/>
      <c r="C827" s="115"/>
      <c r="D827" s="115"/>
      <c r="E827" s="115"/>
      <c r="F827" s="115"/>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row>
    <row r="828" spans="1:58" x14ac:dyDescent="0.25">
      <c r="A828" s="115"/>
      <c r="B828" s="115"/>
      <c r="C828" s="115"/>
      <c r="D828" s="115"/>
      <c r="E828" s="115"/>
      <c r="F828" s="115"/>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row>
    <row r="829" spans="1:58" x14ac:dyDescent="0.25">
      <c r="A829" s="115"/>
      <c r="B829" s="115"/>
      <c r="C829" s="115"/>
      <c r="D829" s="115"/>
      <c r="E829" s="115"/>
      <c r="F829" s="115"/>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row>
    <row r="830" spans="1:58" x14ac:dyDescent="0.25">
      <c r="A830" s="115"/>
      <c r="B830" s="115"/>
      <c r="C830" s="115"/>
      <c r="D830" s="115"/>
      <c r="E830" s="115"/>
      <c r="F830" s="115"/>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row>
    <row r="831" spans="1:58" x14ac:dyDescent="0.25">
      <c r="A831" s="115"/>
      <c r="B831" s="115"/>
      <c r="C831" s="115"/>
      <c r="D831" s="115"/>
      <c r="E831" s="115"/>
      <c r="F831" s="115"/>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row>
    <row r="832" spans="1:58" x14ac:dyDescent="0.25">
      <c r="A832" s="115"/>
      <c r="B832" s="115"/>
      <c r="C832" s="115"/>
      <c r="D832" s="115"/>
      <c r="E832" s="115"/>
      <c r="F832" s="115"/>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row>
    <row r="833" spans="1:58" x14ac:dyDescent="0.25">
      <c r="A833" s="115"/>
      <c r="B833" s="115"/>
      <c r="C833" s="115"/>
      <c r="D833" s="115"/>
      <c r="E833" s="115"/>
      <c r="F833" s="115"/>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row>
    <row r="834" spans="1:58" x14ac:dyDescent="0.25">
      <c r="B834" s="115"/>
      <c r="C834" s="115"/>
      <c r="D834" s="115"/>
      <c r="E834" s="115"/>
      <c r="F834" s="115"/>
      <c r="G834" s="115"/>
      <c r="H834" s="115"/>
      <c r="I834" s="115"/>
      <c r="J834" s="115"/>
      <c r="K834" s="115"/>
      <c r="AT834" s="115"/>
      <c r="AU834" s="115"/>
      <c r="AV834" s="115"/>
      <c r="AW834" s="115"/>
      <c r="AX834" s="115"/>
      <c r="AY834" s="115"/>
      <c r="AZ834" s="115"/>
      <c r="BA834" s="115"/>
      <c r="BB834" s="115"/>
      <c r="BC834" s="115"/>
      <c r="BD834" s="115"/>
      <c r="BE834" s="115"/>
      <c r="BF834" s="115"/>
    </row>
    <row r="835" spans="1:58" x14ac:dyDescent="0.25">
      <c r="B835" s="115"/>
      <c r="C835" s="115"/>
      <c r="D835" s="115"/>
      <c r="E835" s="115"/>
      <c r="F835" s="115"/>
      <c r="G835" s="115"/>
      <c r="H835" s="115"/>
      <c r="I835" s="115"/>
      <c r="J835" s="115"/>
      <c r="K835" s="115"/>
      <c r="AT835" s="115"/>
      <c r="AU835" s="115"/>
      <c r="AV835" s="115"/>
      <c r="AW835" s="115"/>
      <c r="AX835" s="115"/>
      <c r="AY835" s="115"/>
      <c r="AZ835" s="115"/>
      <c r="BA835" s="115"/>
      <c r="BB835" s="115"/>
      <c r="BC835" s="115"/>
      <c r="BD835" s="115"/>
      <c r="BE835" s="115"/>
      <c r="BF835" s="115"/>
    </row>
    <row r="836" spans="1:58" x14ac:dyDescent="0.25">
      <c r="B836" s="115"/>
      <c r="C836" s="115"/>
      <c r="D836" s="115"/>
      <c r="E836" s="115"/>
      <c r="F836" s="115"/>
      <c r="G836" s="115"/>
      <c r="H836" s="115"/>
      <c r="I836" s="115"/>
      <c r="J836" s="115"/>
      <c r="K836" s="115"/>
      <c r="AT836" s="115"/>
      <c r="AU836" s="115"/>
      <c r="AV836" s="115"/>
      <c r="AW836" s="115"/>
      <c r="AX836" s="115"/>
      <c r="AY836" s="115"/>
      <c r="AZ836" s="115"/>
      <c r="BA836" s="115"/>
      <c r="BB836" s="115"/>
      <c r="BC836" s="115"/>
      <c r="BD836" s="115"/>
      <c r="BE836" s="115"/>
      <c r="BF836" s="115"/>
    </row>
    <row r="837" spans="1:58" x14ac:dyDescent="0.25">
      <c r="B837" s="91"/>
      <c r="C837" s="91"/>
      <c r="D837" s="91"/>
      <c r="E837" s="91"/>
      <c r="F837" s="91"/>
      <c r="G837" s="91"/>
      <c r="H837" s="91"/>
      <c r="I837" s="91"/>
      <c r="J837" s="91"/>
      <c r="K837" s="91"/>
      <c r="AT837" s="115"/>
      <c r="AU837" s="115"/>
      <c r="AV837" s="115"/>
      <c r="AW837" s="115"/>
      <c r="AX837" s="115"/>
      <c r="AY837" s="115"/>
      <c r="AZ837" s="115"/>
      <c r="BA837" s="115"/>
      <c r="BB837" s="115"/>
      <c r="BC837" s="115"/>
      <c r="BD837" s="115"/>
      <c r="BE837" s="115"/>
      <c r="BF837" s="115"/>
    </row>
    <row r="838" spans="1:58" x14ac:dyDescent="0.25">
      <c r="B838" s="91"/>
      <c r="C838" s="91"/>
      <c r="D838" s="91"/>
      <c r="E838" s="91"/>
      <c r="F838" s="91"/>
      <c r="G838" s="91"/>
      <c r="H838" s="91"/>
      <c r="I838" s="91"/>
      <c r="J838" s="91"/>
      <c r="K838" s="91"/>
      <c r="AT838" s="115"/>
      <c r="AU838" s="115"/>
      <c r="AV838" s="115"/>
      <c r="AW838" s="115"/>
      <c r="AX838" s="115"/>
      <c r="AY838" s="115"/>
      <c r="AZ838" s="115"/>
      <c r="BA838" s="115"/>
      <c r="BB838" s="115"/>
      <c r="BC838" s="115"/>
      <c r="BD838" s="115"/>
      <c r="BE838" s="115"/>
      <c r="BF838" s="115"/>
    </row>
    <row r="839" spans="1:58" x14ac:dyDescent="0.25">
      <c r="AT839" s="115"/>
      <c r="AU839" s="115"/>
      <c r="AV839" s="115"/>
      <c r="AW839" s="115"/>
      <c r="AX839" s="115"/>
      <c r="AY839" s="115"/>
      <c r="AZ839" s="115"/>
      <c r="BA839" s="115"/>
      <c r="BB839" s="115"/>
      <c r="BC839" s="115"/>
      <c r="BD839" s="115"/>
      <c r="BE839" s="115"/>
      <c r="BF839" s="115"/>
    </row>
    <row r="840" spans="1:58" x14ac:dyDescent="0.25">
      <c r="AT840" s="115"/>
      <c r="AU840" s="115"/>
      <c r="AV840" s="115"/>
      <c r="AW840" s="115"/>
      <c r="AX840" s="115"/>
      <c r="AY840" s="115"/>
      <c r="AZ840" s="115"/>
      <c r="BA840" s="115"/>
      <c r="BB840" s="115"/>
      <c r="BC840" s="115"/>
      <c r="BD840" s="115"/>
      <c r="BE840" s="115"/>
      <c r="BF840" s="115"/>
    </row>
    <row r="841" spans="1:58" x14ac:dyDescent="0.25">
      <c r="AT841" s="115"/>
      <c r="AU841" s="115"/>
      <c r="AV841" s="115"/>
      <c r="AW841" s="115"/>
      <c r="AX841" s="115"/>
      <c r="AY841" s="115"/>
      <c r="AZ841" s="115"/>
      <c r="BA841" s="115"/>
      <c r="BB841" s="115"/>
      <c r="BC841" s="115"/>
      <c r="BD841" s="115"/>
      <c r="BE841" s="115"/>
      <c r="BF841" s="115"/>
    </row>
    <row r="842" spans="1:58" x14ac:dyDescent="0.25">
      <c r="AT842" s="115"/>
      <c r="AU842" s="115"/>
      <c r="AV842" s="115"/>
      <c r="AW842" s="115"/>
      <c r="AX842" s="115"/>
      <c r="AY842" s="115"/>
      <c r="AZ842" s="115"/>
      <c r="BA842" s="115"/>
      <c r="BB842" s="115"/>
      <c r="BC842" s="115"/>
      <c r="BD842" s="115"/>
      <c r="BE842" s="115"/>
      <c r="BF842" s="115"/>
    </row>
    <row r="843" spans="1:58" x14ac:dyDescent="0.25">
      <c r="AT843" s="115"/>
      <c r="AU843" s="115"/>
      <c r="AV843" s="115"/>
      <c r="AW843" s="115"/>
      <c r="AX843" s="115"/>
      <c r="AY843" s="115"/>
      <c r="AZ843" s="115"/>
      <c r="BA843" s="115"/>
      <c r="BB843" s="115"/>
      <c r="BC843" s="115"/>
      <c r="BD843" s="115"/>
      <c r="BE843" s="115"/>
      <c r="BF843" s="115"/>
    </row>
    <row r="844" spans="1:58" x14ac:dyDescent="0.25">
      <c r="AT844" s="115"/>
      <c r="AU844" s="115"/>
      <c r="AV844" s="115"/>
      <c r="AW844" s="115"/>
      <c r="AX844" s="115"/>
      <c r="AY844" s="115"/>
      <c r="AZ844" s="115"/>
      <c r="BA844" s="115"/>
      <c r="BB844" s="115"/>
      <c r="BC844" s="115"/>
      <c r="BD844" s="115"/>
      <c r="BE844" s="115"/>
      <c r="BF844" s="115"/>
    </row>
    <row r="845" spans="1:58" x14ac:dyDescent="0.25">
      <c r="AT845" s="115"/>
      <c r="AU845" s="115"/>
      <c r="AV845" s="115"/>
      <c r="AW845" s="115"/>
      <c r="AX845" s="115"/>
      <c r="AY845" s="115"/>
      <c r="AZ845" s="115"/>
      <c r="BA845" s="115"/>
      <c r="BB845" s="115"/>
      <c r="BC845" s="115"/>
      <c r="BD845" s="115"/>
      <c r="BE845" s="115"/>
      <c r="BF845" s="115"/>
    </row>
    <row r="846" spans="1:58" x14ac:dyDescent="0.25">
      <c r="AT846" s="115"/>
      <c r="AU846" s="115"/>
      <c r="AV846" s="115"/>
      <c r="AW846" s="115"/>
      <c r="AX846" s="115"/>
      <c r="AY846" s="115"/>
      <c r="AZ846" s="115"/>
      <c r="BA846" s="115"/>
      <c r="BB846" s="115"/>
      <c r="BC846" s="115"/>
      <c r="BD846" s="115"/>
      <c r="BE846" s="115"/>
      <c r="BF846" s="115"/>
    </row>
    <row r="847" spans="1:58" x14ac:dyDescent="0.25">
      <c r="AT847" s="115"/>
      <c r="AU847" s="115"/>
      <c r="AV847" s="115"/>
      <c r="AW847" s="115"/>
      <c r="AX847" s="115"/>
      <c r="AY847" s="115"/>
      <c r="AZ847" s="115"/>
      <c r="BA847" s="115"/>
      <c r="BB847" s="115"/>
      <c r="BC847" s="115"/>
      <c r="BD847" s="115"/>
      <c r="BE847" s="115"/>
      <c r="BF847" s="115"/>
    </row>
    <row r="848" spans="1:58" x14ac:dyDescent="0.25">
      <c r="AT848" s="115"/>
      <c r="AU848" s="115"/>
      <c r="AV848" s="115"/>
      <c r="AW848" s="115"/>
      <c r="AX848" s="115"/>
      <c r="AY848" s="115"/>
      <c r="AZ848" s="115"/>
      <c r="BA848" s="115"/>
      <c r="BB848" s="115"/>
      <c r="BC848" s="115"/>
      <c r="BD848" s="115"/>
      <c r="BE848" s="115"/>
      <c r="BF848" s="115"/>
    </row>
    <row r="849" spans="46:58" x14ac:dyDescent="0.25">
      <c r="AT849" s="115"/>
      <c r="AU849" s="115"/>
      <c r="AV849" s="115"/>
      <c r="AW849" s="115"/>
      <c r="AX849" s="115"/>
      <c r="AY849" s="115"/>
      <c r="AZ849" s="115"/>
      <c r="BA849" s="115"/>
      <c r="BB849" s="115"/>
      <c r="BC849" s="115"/>
      <c r="BD849" s="115"/>
      <c r="BE849" s="115"/>
      <c r="BF849" s="115"/>
    </row>
    <row r="850" spans="46:58" x14ac:dyDescent="0.25">
      <c r="AT850" s="115"/>
      <c r="AU850" s="115"/>
      <c r="AV850" s="115"/>
      <c r="AW850" s="115"/>
      <c r="AX850" s="115"/>
      <c r="AY850" s="115"/>
      <c r="AZ850" s="115"/>
      <c r="BA850" s="115"/>
      <c r="BB850" s="115"/>
      <c r="BC850" s="115"/>
      <c r="BD850" s="115"/>
      <c r="BE850" s="115"/>
      <c r="BF850" s="115"/>
    </row>
    <row r="851" spans="46:58" x14ac:dyDescent="0.25">
      <c r="AT851" s="115"/>
      <c r="AU851" s="115"/>
      <c r="AV851" s="115"/>
      <c r="AW851" s="115"/>
      <c r="AX851" s="115"/>
      <c r="AY851" s="115"/>
      <c r="AZ851" s="115"/>
      <c r="BA851" s="115"/>
      <c r="BB851" s="115"/>
      <c r="BC851" s="115"/>
      <c r="BD851" s="115"/>
      <c r="BE851" s="115"/>
      <c r="BF851" s="115"/>
    </row>
    <row r="852" spans="46:58" x14ac:dyDescent="0.25">
      <c r="AT852" s="115"/>
      <c r="AU852" s="115"/>
      <c r="AV852" s="115"/>
      <c r="AW852" s="115"/>
      <c r="AX852" s="115"/>
      <c r="AY852" s="115"/>
      <c r="AZ852" s="115"/>
      <c r="BA852" s="115"/>
      <c r="BB852" s="115"/>
      <c r="BC852" s="115"/>
      <c r="BD852" s="115"/>
      <c r="BE852" s="115"/>
      <c r="BF852" s="115"/>
    </row>
    <row r="853" spans="46:58" x14ac:dyDescent="0.25">
      <c r="AT853" s="115"/>
      <c r="AU853" s="115"/>
      <c r="AV853" s="115"/>
      <c r="AW853" s="115"/>
      <c r="AX853" s="115"/>
      <c r="AY853" s="115"/>
      <c r="AZ853" s="115"/>
      <c r="BA853" s="115"/>
      <c r="BB853" s="115"/>
      <c r="BC853" s="115"/>
      <c r="BD853" s="115"/>
      <c r="BE853" s="115"/>
      <c r="BF853" s="115"/>
    </row>
    <row r="854" spans="46:58" x14ac:dyDescent="0.25">
      <c r="AT854" s="115"/>
      <c r="AU854" s="115"/>
      <c r="AV854" s="115"/>
      <c r="AW854" s="115"/>
      <c r="AX854" s="115"/>
      <c r="AY854" s="115"/>
      <c r="AZ854" s="115"/>
      <c r="BA854" s="115"/>
      <c r="BB854" s="115"/>
      <c r="BC854" s="115"/>
      <c r="BD854" s="115"/>
      <c r="BE854" s="115"/>
      <c r="BF854" s="115"/>
    </row>
    <row r="855" spans="46:58" x14ac:dyDescent="0.25">
      <c r="AT855" s="115"/>
      <c r="AU855" s="115"/>
      <c r="AV855" s="115"/>
      <c r="AW855" s="115"/>
      <c r="AX855" s="115"/>
      <c r="AY855" s="115"/>
      <c r="AZ855" s="115"/>
      <c r="BA855" s="115"/>
      <c r="BB855" s="115"/>
      <c r="BC855" s="115"/>
      <c r="BD855" s="115"/>
      <c r="BE855" s="115"/>
      <c r="BF855" s="115"/>
    </row>
    <row r="856" spans="46:58" x14ac:dyDescent="0.25">
      <c r="AT856" s="115"/>
      <c r="AU856" s="115"/>
      <c r="AV856" s="115"/>
      <c r="AW856" s="115"/>
      <c r="AX856" s="115"/>
      <c r="AY856" s="115"/>
      <c r="AZ856" s="115"/>
      <c r="BA856" s="115"/>
      <c r="BB856" s="115"/>
      <c r="BC856" s="115"/>
      <c r="BD856" s="115"/>
      <c r="BE856" s="115"/>
      <c r="BF856" s="115"/>
    </row>
    <row r="857" spans="46:58" x14ac:dyDescent="0.25">
      <c r="AT857" s="115"/>
      <c r="AU857" s="115"/>
      <c r="AV857" s="115"/>
      <c r="AW857" s="115"/>
      <c r="AX857" s="115"/>
      <c r="AY857" s="115"/>
      <c r="AZ857" s="115"/>
      <c r="BA857" s="115"/>
      <c r="BB857" s="115"/>
      <c r="BC857" s="115"/>
      <c r="BD857" s="115"/>
      <c r="BE857" s="115"/>
      <c r="BF857" s="115"/>
    </row>
    <row r="858" spans="46:58" x14ac:dyDescent="0.25">
      <c r="AT858" s="115"/>
      <c r="AU858" s="115"/>
      <c r="AV858" s="115"/>
      <c r="AW858" s="115"/>
      <c r="AX858" s="115"/>
      <c r="AY858" s="115"/>
      <c r="AZ858" s="115"/>
      <c r="BA858" s="115"/>
      <c r="BB858" s="115"/>
      <c r="BC858" s="115"/>
      <c r="BD858" s="115"/>
      <c r="BE858" s="115"/>
      <c r="BF858" s="115"/>
    </row>
    <row r="859" spans="46:58" x14ac:dyDescent="0.25">
      <c r="AT859" s="115"/>
      <c r="AU859" s="115"/>
      <c r="AV859" s="115"/>
      <c r="AW859" s="115"/>
      <c r="AX859" s="115"/>
      <c r="AY859" s="115"/>
      <c r="AZ859" s="115"/>
      <c r="BA859" s="115"/>
      <c r="BB859" s="115"/>
      <c r="BC859" s="115"/>
      <c r="BD859" s="115"/>
      <c r="BE859" s="115"/>
      <c r="BF859" s="115"/>
    </row>
    <row r="860" spans="46:58" x14ac:dyDescent="0.25">
      <c r="AT860" s="115"/>
      <c r="AU860" s="115"/>
      <c r="AV860" s="115"/>
      <c r="AW860" s="115"/>
      <c r="AX860" s="115"/>
      <c r="AY860" s="115"/>
      <c r="AZ860" s="115"/>
      <c r="BA860" s="115"/>
      <c r="BB860" s="115"/>
      <c r="BC860" s="115"/>
      <c r="BD860" s="115"/>
      <c r="BE860" s="115"/>
      <c r="BF860" s="115"/>
    </row>
    <row r="861" spans="46:58" x14ac:dyDescent="0.25">
      <c r="AT861" s="115"/>
      <c r="AU861" s="115"/>
      <c r="AV861" s="115"/>
      <c r="AW861" s="115"/>
      <c r="AX861" s="115"/>
      <c r="AY861" s="115"/>
      <c r="AZ861" s="115"/>
      <c r="BA861" s="115"/>
      <c r="BB861" s="115"/>
      <c r="BC861" s="115"/>
      <c r="BD861" s="115"/>
      <c r="BE861" s="115"/>
      <c r="BF861" s="115"/>
    </row>
    <row r="862" spans="46:58" x14ac:dyDescent="0.25">
      <c r="AT862" s="115"/>
      <c r="AU862" s="115"/>
      <c r="AV862" s="115"/>
      <c r="AW862" s="115"/>
      <c r="AX862" s="115"/>
      <c r="AY862" s="115"/>
      <c r="AZ862" s="115"/>
      <c r="BA862" s="115"/>
      <c r="BB862" s="115"/>
      <c r="BC862" s="115"/>
      <c r="BD862" s="115"/>
      <c r="BE862" s="115"/>
      <c r="BF862" s="115"/>
    </row>
    <row r="863" spans="46:58" x14ac:dyDescent="0.25">
      <c r="AT863" s="115"/>
      <c r="AU863" s="115"/>
      <c r="AV863" s="115"/>
      <c r="AW863" s="115"/>
      <c r="AX863" s="115"/>
      <c r="AY863" s="115"/>
      <c r="AZ863" s="115"/>
      <c r="BA863" s="115"/>
      <c r="BB863" s="115"/>
      <c r="BC863" s="115"/>
      <c r="BD863" s="115"/>
      <c r="BE863" s="115"/>
      <c r="BF863" s="115"/>
    </row>
    <row r="864" spans="46:58" x14ac:dyDescent="0.25">
      <c r="AT864" s="115"/>
      <c r="AU864" s="115"/>
      <c r="AV864" s="115"/>
      <c r="AW864" s="115"/>
      <c r="AX864" s="115"/>
      <c r="AY864" s="115"/>
      <c r="AZ864" s="115"/>
      <c r="BA864" s="115"/>
      <c r="BB864" s="115"/>
      <c r="BC864" s="115"/>
      <c r="BD864" s="115"/>
      <c r="BE864" s="115"/>
      <c r="BF864" s="115"/>
    </row>
    <row r="865" spans="46:58" x14ac:dyDescent="0.25">
      <c r="AT865" s="115"/>
      <c r="AU865" s="115"/>
      <c r="AV865" s="115"/>
      <c r="AW865" s="115"/>
      <c r="AX865" s="115"/>
      <c r="AY865" s="115"/>
      <c r="AZ865" s="115"/>
      <c r="BA865" s="115"/>
      <c r="BB865" s="115"/>
      <c r="BC865" s="115"/>
      <c r="BD865" s="115"/>
      <c r="BE865" s="115"/>
      <c r="BF865" s="115"/>
    </row>
    <row r="866" spans="46:58" x14ac:dyDescent="0.25">
      <c r="AT866" s="115"/>
      <c r="AU866" s="115"/>
      <c r="AV866" s="115"/>
      <c r="AW866" s="115"/>
      <c r="AX866" s="115"/>
      <c r="AY866" s="115"/>
      <c r="AZ866" s="115"/>
      <c r="BA866" s="115"/>
      <c r="BB866" s="115"/>
      <c r="BC866" s="115"/>
      <c r="BD866" s="115"/>
      <c r="BE866" s="115"/>
      <c r="BF866" s="115"/>
    </row>
    <row r="867" spans="46:58" x14ac:dyDescent="0.25">
      <c r="AT867" s="115"/>
      <c r="AU867" s="115"/>
      <c r="AV867" s="115"/>
      <c r="AW867" s="115"/>
      <c r="AX867" s="115"/>
      <c r="AY867" s="115"/>
      <c r="AZ867" s="115"/>
      <c r="BA867" s="115"/>
      <c r="BB867" s="115"/>
      <c r="BC867" s="115"/>
      <c r="BD867" s="115"/>
      <c r="BE867" s="115"/>
      <c r="BF867" s="115"/>
    </row>
    <row r="868" spans="46:58" x14ac:dyDescent="0.25">
      <c r="AT868" s="115"/>
      <c r="AU868" s="115"/>
      <c r="AV868" s="115"/>
      <c r="AW868" s="115"/>
      <c r="AX868" s="115"/>
      <c r="AY868" s="115"/>
      <c r="AZ868" s="115"/>
      <c r="BA868" s="115"/>
      <c r="BB868" s="115"/>
      <c r="BC868" s="115"/>
      <c r="BD868" s="115"/>
      <c r="BE868" s="115"/>
      <c r="BF868" s="115"/>
    </row>
    <row r="869" spans="46:58" x14ac:dyDescent="0.25">
      <c r="AT869" s="115"/>
      <c r="AU869" s="115"/>
      <c r="AV869" s="115"/>
      <c r="AW869" s="115"/>
      <c r="AX869" s="115"/>
      <c r="AY869" s="115"/>
      <c r="AZ869" s="115"/>
      <c r="BA869" s="115"/>
      <c r="BB869" s="115"/>
      <c r="BC869" s="115"/>
      <c r="BD869" s="115"/>
      <c r="BE869" s="115"/>
      <c r="BF869" s="115"/>
    </row>
    <row r="870" spans="46:58" x14ac:dyDescent="0.25">
      <c r="AT870" s="115"/>
      <c r="AU870" s="115"/>
      <c r="AV870" s="115"/>
      <c r="AW870" s="115"/>
      <c r="AX870" s="115"/>
      <c r="AY870" s="115"/>
      <c r="AZ870" s="115"/>
      <c r="BA870" s="115"/>
      <c r="BB870" s="115"/>
      <c r="BC870" s="115"/>
      <c r="BD870" s="115"/>
      <c r="BE870" s="115"/>
      <c r="BF870" s="115"/>
    </row>
    <row r="871" spans="46:58" x14ac:dyDescent="0.25">
      <c r="AT871" s="115"/>
      <c r="AU871" s="115"/>
      <c r="AV871" s="115"/>
      <c r="AW871" s="115"/>
      <c r="AX871" s="115"/>
      <c r="AY871" s="115"/>
      <c r="AZ871" s="115"/>
      <c r="BA871" s="115"/>
      <c r="BB871" s="115"/>
      <c r="BC871" s="115"/>
      <c r="BD871" s="115"/>
      <c r="BE871" s="115"/>
      <c r="BF871" s="115"/>
    </row>
    <row r="872" spans="46:58" x14ac:dyDescent="0.25">
      <c r="AT872" s="115"/>
      <c r="AU872" s="115"/>
      <c r="AV872" s="115"/>
      <c r="AW872" s="115"/>
      <c r="AX872" s="115"/>
      <c r="AY872" s="115"/>
      <c r="AZ872" s="115"/>
      <c r="BA872" s="115"/>
      <c r="BB872" s="115"/>
      <c r="BC872" s="115"/>
      <c r="BD872" s="115"/>
      <c r="BE872" s="115"/>
      <c r="BF872" s="115"/>
    </row>
    <row r="873" spans="46:58" x14ac:dyDescent="0.25">
      <c r="AT873" s="115"/>
      <c r="AU873" s="115"/>
      <c r="AV873" s="115"/>
      <c r="AW873" s="115"/>
      <c r="AX873" s="115"/>
      <c r="AY873" s="115"/>
      <c r="AZ873" s="115"/>
      <c r="BA873" s="115"/>
      <c r="BB873" s="115"/>
      <c r="BC873" s="115"/>
      <c r="BD873" s="115"/>
      <c r="BE873" s="115"/>
      <c r="BF873" s="115"/>
    </row>
    <row r="874" spans="46:58" x14ac:dyDescent="0.25">
      <c r="AT874" s="115"/>
      <c r="AU874" s="115"/>
      <c r="AV874" s="115"/>
      <c r="AW874" s="115"/>
      <c r="AX874" s="115"/>
      <c r="AY874" s="115"/>
      <c r="AZ874" s="115"/>
      <c r="BA874" s="115"/>
      <c r="BB874" s="115"/>
      <c r="BC874" s="115"/>
      <c r="BD874" s="115"/>
      <c r="BE874" s="115"/>
      <c r="BF874" s="115"/>
    </row>
    <row r="875" spans="46:58" x14ac:dyDescent="0.25">
      <c r="AT875" s="115"/>
      <c r="AU875" s="115"/>
      <c r="AV875" s="115"/>
      <c r="AW875" s="115"/>
      <c r="AX875" s="115"/>
      <c r="AY875" s="115"/>
      <c r="AZ875" s="115"/>
      <c r="BA875" s="115"/>
      <c r="BB875" s="115"/>
      <c r="BC875" s="115"/>
      <c r="BD875" s="115"/>
      <c r="BE875" s="115"/>
      <c r="BF875" s="115"/>
    </row>
    <row r="876" spans="46:58" x14ac:dyDescent="0.25">
      <c r="AT876" s="115"/>
      <c r="AU876" s="115"/>
      <c r="AV876" s="115"/>
      <c r="AW876" s="115"/>
      <c r="AX876" s="115"/>
      <c r="AY876" s="115"/>
      <c r="AZ876" s="115"/>
      <c r="BA876" s="115"/>
      <c r="BB876" s="115"/>
      <c r="BC876" s="115"/>
      <c r="BD876" s="115"/>
      <c r="BE876" s="115"/>
      <c r="BF876" s="115"/>
    </row>
    <row r="877" spans="46:58" x14ac:dyDescent="0.25">
      <c r="AT877" s="115"/>
      <c r="AU877" s="115"/>
      <c r="AV877" s="115"/>
      <c r="AW877" s="115"/>
      <c r="AX877" s="115"/>
      <c r="AY877" s="115"/>
      <c r="AZ877" s="115"/>
      <c r="BA877" s="115"/>
      <c r="BB877" s="115"/>
      <c r="BC877" s="115"/>
      <c r="BD877" s="115"/>
      <c r="BE877" s="115"/>
      <c r="BF877" s="115"/>
    </row>
    <row r="878" spans="46:58" x14ac:dyDescent="0.25">
      <c r="AT878" s="115"/>
      <c r="AU878" s="115"/>
      <c r="AV878" s="115"/>
      <c r="AW878" s="115"/>
      <c r="AX878" s="115"/>
      <c r="AY878" s="115"/>
      <c r="AZ878" s="115"/>
      <c r="BA878" s="115"/>
      <c r="BB878" s="115"/>
      <c r="BC878" s="115"/>
      <c r="BD878" s="115"/>
      <c r="BE878" s="115"/>
      <c r="BF878" s="115"/>
    </row>
    <row r="879" spans="46:58" x14ac:dyDescent="0.25">
      <c r="AT879" s="115"/>
      <c r="AU879" s="115"/>
      <c r="AV879" s="115"/>
      <c r="AW879" s="115"/>
      <c r="AX879" s="115"/>
      <c r="AY879" s="115"/>
      <c r="AZ879" s="115"/>
      <c r="BA879" s="115"/>
      <c r="BB879" s="115"/>
      <c r="BC879" s="115"/>
      <c r="BD879" s="115"/>
      <c r="BE879" s="115"/>
      <c r="BF879" s="115"/>
    </row>
    <row r="880" spans="46:58" x14ac:dyDescent="0.25">
      <c r="AT880" s="115"/>
      <c r="AU880" s="115"/>
      <c r="AV880" s="115"/>
      <c r="AW880" s="115"/>
      <c r="AX880" s="115"/>
      <c r="AY880" s="115"/>
      <c r="AZ880" s="115"/>
      <c r="BA880" s="115"/>
      <c r="BB880" s="115"/>
      <c r="BC880" s="115"/>
      <c r="BD880" s="115"/>
      <c r="BE880" s="115"/>
      <c r="BF880" s="115"/>
    </row>
    <row r="881" spans="46:58" x14ac:dyDescent="0.25">
      <c r="AT881" s="115"/>
      <c r="AU881" s="115"/>
      <c r="AV881" s="115"/>
      <c r="AW881" s="115"/>
      <c r="AX881" s="115"/>
      <c r="AY881" s="115"/>
      <c r="AZ881" s="115"/>
      <c r="BA881" s="115"/>
      <c r="BB881" s="115"/>
      <c r="BC881" s="115"/>
      <c r="BD881" s="115"/>
      <c r="BE881" s="115"/>
      <c r="BF881" s="115"/>
    </row>
    <row r="882" spans="46:58" x14ac:dyDescent="0.25">
      <c r="AT882" s="115"/>
      <c r="AU882" s="115"/>
      <c r="AV882" s="115"/>
      <c r="AW882" s="115"/>
      <c r="AX882" s="115"/>
      <c r="AY882" s="115"/>
      <c r="AZ882" s="115"/>
      <c r="BA882" s="115"/>
      <c r="BB882" s="115"/>
      <c r="BC882" s="115"/>
      <c r="BD882" s="115"/>
      <c r="BE882" s="115"/>
      <c r="BF882" s="115"/>
    </row>
    <row r="883" spans="46:58" x14ac:dyDescent="0.25">
      <c r="AT883" s="115"/>
      <c r="AU883" s="115"/>
      <c r="AV883" s="115"/>
      <c r="AW883" s="115"/>
      <c r="AX883" s="115"/>
      <c r="AY883" s="115"/>
      <c r="AZ883" s="115"/>
      <c r="BA883" s="115"/>
      <c r="BB883" s="115"/>
      <c r="BC883" s="115"/>
      <c r="BD883" s="115"/>
      <c r="BE883" s="115"/>
      <c r="BF883" s="115"/>
    </row>
    <row r="884" spans="46:58" x14ac:dyDescent="0.25">
      <c r="AT884" s="115"/>
      <c r="AU884" s="115"/>
      <c r="AV884" s="115"/>
      <c r="AW884" s="115"/>
      <c r="AX884" s="115"/>
      <c r="AY884" s="115"/>
      <c r="AZ884" s="115"/>
      <c r="BA884" s="115"/>
      <c r="BB884" s="115"/>
      <c r="BC884" s="115"/>
      <c r="BD884" s="115"/>
      <c r="BE884" s="115"/>
      <c r="BF884" s="115"/>
    </row>
    <row r="885" spans="46:58" x14ac:dyDescent="0.25">
      <c r="AT885" s="115"/>
      <c r="AU885" s="115"/>
      <c r="AV885" s="115"/>
      <c r="AW885" s="115"/>
      <c r="AX885" s="115"/>
      <c r="AY885" s="115"/>
      <c r="AZ885" s="115"/>
      <c r="BA885" s="115"/>
      <c r="BB885" s="115"/>
      <c r="BC885" s="115"/>
      <c r="BD885" s="115"/>
      <c r="BE885" s="115"/>
      <c r="BF885" s="115"/>
    </row>
    <row r="886" spans="46:58" x14ac:dyDescent="0.25">
      <c r="AT886" s="115"/>
      <c r="AU886" s="115"/>
      <c r="AV886" s="115"/>
      <c r="AW886" s="115"/>
      <c r="AX886" s="115"/>
      <c r="AY886" s="115"/>
      <c r="AZ886" s="115"/>
      <c r="BA886" s="115"/>
      <c r="BB886" s="115"/>
      <c r="BC886" s="115"/>
      <c r="BD886" s="115"/>
      <c r="BE886" s="115"/>
      <c r="BF886" s="115"/>
    </row>
    <row r="887" spans="46:58" x14ac:dyDescent="0.25">
      <c r="AT887" s="115"/>
      <c r="AU887" s="115"/>
      <c r="AV887" s="115"/>
      <c r="AW887" s="115"/>
      <c r="AX887" s="115"/>
      <c r="AY887" s="115"/>
      <c r="AZ887" s="115"/>
      <c r="BA887" s="115"/>
      <c r="BB887" s="115"/>
      <c r="BC887" s="115"/>
      <c r="BD887" s="115"/>
      <c r="BE887" s="115"/>
      <c r="BF887" s="115"/>
    </row>
    <row r="888" spans="46:58" x14ac:dyDescent="0.25">
      <c r="AT888" s="115"/>
      <c r="AU888" s="115"/>
      <c r="AV888" s="115"/>
      <c r="AW888" s="115"/>
      <c r="AX888" s="115"/>
      <c r="AY888" s="115"/>
      <c r="AZ888" s="115"/>
      <c r="BA888" s="115"/>
      <c r="BB888" s="115"/>
      <c r="BC888" s="115"/>
      <c r="BD888" s="115"/>
      <c r="BE888" s="115"/>
      <c r="BF888" s="115"/>
    </row>
    <row r="889" spans="46:58" x14ac:dyDescent="0.25">
      <c r="AT889" s="115"/>
      <c r="AU889" s="115"/>
      <c r="AV889" s="115"/>
      <c r="AW889" s="115"/>
      <c r="AX889" s="115"/>
      <c r="AY889" s="115"/>
      <c r="AZ889" s="115"/>
      <c r="BA889" s="115"/>
      <c r="BB889" s="115"/>
      <c r="BC889" s="115"/>
      <c r="BD889" s="115"/>
      <c r="BE889" s="115"/>
      <c r="BF889" s="115"/>
    </row>
    <row r="890" spans="46:58" x14ac:dyDescent="0.25">
      <c r="AT890" s="115"/>
      <c r="AU890" s="115"/>
      <c r="AV890" s="115"/>
      <c r="AW890" s="115"/>
      <c r="AX890" s="115"/>
      <c r="AY890" s="115"/>
      <c r="AZ890" s="115"/>
      <c r="BA890" s="115"/>
      <c r="BB890" s="115"/>
      <c r="BC890" s="115"/>
      <c r="BD890" s="115"/>
      <c r="BE890" s="115"/>
      <c r="BF890" s="115"/>
    </row>
    <row r="891" spans="46:58" x14ac:dyDescent="0.25">
      <c r="AT891" s="115"/>
      <c r="AU891" s="115"/>
      <c r="AV891" s="115"/>
      <c r="AW891" s="115"/>
      <c r="AX891" s="115"/>
      <c r="AY891" s="115"/>
      <c r="AZ891" s="115"/>
      <c r="BA891" s="115"/>
      <c r="BB891" s="115"/>
      <c r="BC891" s="115"/>
      <c r="BD891" s="115"/>
      <c r="BE891" s="115"/>
      <c r="BF891" s="115"/>
    </row>
    <row r="892" spans="46:58" x14ac:dyDescent="0.25">
      <c r="AT892" s="115"/>
      <c r="AU892" s="115"/>
      <c r="AV892" s="115"/>
      <c r="AW892" s="115"/>
      <c r="AX892" s="115"/>
      <c r="AY892" s="115"/>
      <c r="AZ892" s="115"/>
      <c r="BA892" s="115"/>
      <c r="BB892" s="115"/>
      <c r="BC892" s="115"/>
      <c r="BD892" s="115"/>
      <c r="BE892" s="115"/>
      <c r="BF892" s="115"/>
    </row>
    <row r="893" spans="46:58" x14ac:dyDescent="0.25">
      <c r="AT893" s="115"/>
      <c r="AU893" s="115"/>
      <c r="AV893" s="115"/>
      <c r="AW893" s="115"/>
      <c r="AX893" s="115"/>
      <c r="AY893" s="115"/>
      <c r="AZ893" s="115"/>
      <c r="BA893" s="115"/>
      <c r="BB893" s="115"/>
      <c r="BC893" s="115"/>
      <c r="BD893" s="115"/>
      <c r="BE893" s="115"/>
      <c r="BF893" s="115"/>
    </row>
    <row r="894" spans="46:58" x14ac:dyDescent="0.25">
      <c r="AT894" s="115"/>
      <c r="AU894" s="115"/>
      <c r="AV894" s="115"/>
      <c r="AW894" s="115"/>
      <c r="AX894" s="115"/>
      <c r="AY894" s="115"/>
      <c r="AZ894" s="115"/>
      <c r="BA894" s="115"/>
      <c r="BB894" s="115"/>
      <c r="BC894" s="115"/>
      <c r="BD894" s="115"/>
      <c r="BE894" s="115"/>
      <c r="BF894" s="115"/>
    </row>
    <row r="895" spans="46:58" x14ac:dyDescent="0.25">
      <c r="AT895" s="115"/>
      <c r="AU895" s="115"/>
      <c r="AV895" s="115"/>
      <c r="AW895" s="115"/>
      <c r="AX895" s="115"/>
      <c r="AY895" s="115"/>
      <c r="AZ895" s="115"/>
      <c r="BA895" s="115"/>
      <c r="BB895" s="115"/>
      <c r="BC895" s="115"/>
      <c r="BD895" s="115"/>
      <c r="BE895" s="115"/>
      <c r="BF895" s="115"/>
    </row>
    <row r="896" spans="46:58" x14ac:dyDescent="0.25">
      <c r="AT896" s="115"/>
      <c r="AU896" s="115"/>
      <c r="AV896" s="115"/>
      <c r="AW896" s="115"/>
      <c r="AX896" s="115"/>
      <c r="AY896" s="115"/>
      <c r="AZ896" s="115"/>
      <c r="BA896" s="115"/>
      <c r="BB896" s="115"/>
      <c r="BC896" s="115"/>
      <c r="BD896" s="115"/>
      <c r="BE896" s="115"/>
      <c r="BF896" s="115"/>
    </row>
    <row r="897" spans="46:58" x14ac:dyDescent="0.25">
      <c r="AT897" s="115"/>
      <c r="AU897" s="115"/>
      <c r="AV897" s="115"/>
      <c r="AW897" s="115"/>
      <c r="AX897" s="115"/>
      <c r="AY897" s="115"/>
      <c r="AZ897" s="115"/>
      <c r="BA897" s="115"/>
      <c r="BB897" s="115"/>
      <c r="BC897" s="115"/>
      <c r="BD897" s="115"/>
      <c r="BE897" s="115"/>
      <c r="BF897" s="115"/>
    </row>
    <row r="898" spans="46:58" x14ac:dyDescent="0.25">
      <c r="AT898" s="115"/>
      <c r="AU898" s="115"/>
      <c r="AV898" s="115"/>
      <c r="AW898" s="115"/>
      <c r="AX898" s="115"/>
      <c r="AY898" s="115"/>
      <c r="AZ898" s="115"/>
      <c r="BA898" s="115"/>
      <c r="BB898" s="115"/>
      <c r="BC898" s="115"/>
      <c r="BD898" s="115"/>
      <c r="BE898" s="115"/>
      <c r="BF898" s="115"/>
    </row>
    <row r="899" spans="46:58" x14ac:dyDescent="0.25">
      <c r="AT899" s="115"/>
      <c r="AU899" s="115"/>
      <c r="AV899" s="115"/>
      <c r="AW899" s="115"/>
      <c r="AX899" s="115"/>
      <c r="AY899" s="115"/>
      <c r="AZ899" s="115"/>
      <c r="BA899" s="115"/>
      <c r="BB899" s="115"/>
      <c r="BC899" s="115"/>
      <c r="BD899" s="115"/>
      <c r="BE899" s="115"/>
      <c r="BF899" s="115"/>
    </row>
    <row r="900" spans="46:58" x14ac:dyDescent="0.25">
      <c r="AT900" s="115"/>
      <c r="AU900" s="115"/>
      <c r="AV900" s="115"/>
      <c r="AW900" s="115"/>
      <c r="AX900" s="115"/>
      <c r="AY900" s="115"/>
      <c r="AZ900" s="115"/>
      <c r="BA900" s="115"/>
      <c r="BB900" s="115"/>
      <c r="BC900" s="115"/>
      <c r="BD900" s="115"/>
      <c r="BE900" s="115"/>
      <c r="BF900" s="115"/>
    </row>
    <row r="901" spans="46:58" x14ac:dyDescent="0.25">
      <c r="AT901" s="115"/>
      <c r="AU901" s="115"/>
      <c r="AV901" s="115"/>
      <c r="AW901" s="115"/>
      <c r="AX901" s="115"/>
      <c r="AY901" s="115"/>
      <c r="AZ901" s="115"/>
      <c r="BA901" s="115"/>
      <c r="BB901" s="115"/>
      <c r="BC901" s="115"/>
      <c r="BD901" s="115"/>
      <c r="BE901" s="115"/>
      <c r="BF901" s="115"/>
    </row>
    <row r="902" spans="46:58" x14ac:dyDescent="0.25">
      <c r="AT902" s="115"/>
      <c r="AU902" s="115"/>
      <c r="AV902" s="115"/>
      <c r="AW902" s="115"/>
      <c r="AX902" s="115"/>
      <c r="AY902" s="115"/>
      <c r="AZ902" s="115"/>
      <c r="BA902" s="115"/>
      <c r="BB902" s="115"/>
      <c r="BC902" s="115"/>
      <c r="BD902" s="115"/>
      <c r="BE902" s="115"/>
      <c r="BF902" s="115"/>
    </row>
    <row r="903" spans="46:58" x14ac:dyDescent="0.25">
      <c r="AT903" s="115"/>
      <c r="AU903" s="115"/>
      <c r="AV903" s="115"/>
      <c r="AW903" s="115"/>
      <c r="AX903" s="115"/>
      <c r="AY903" s="115"/>
      <c r="AZ903" s="115"/>
      <c r="BA903" s="115"/>
      <c r="BB903" s="115"/>
      <c r="BC903" s="115"/>
      <c r="BD903" s="115"/>
      <c r="BE903" s="115"/>
      <c r="BF903" s="115"/>
    </row>
    <row r="904" spans="46:58" x14ac:dyDescent="0.25">
      <c r="AT904" s="115"/>
      <c r="AU904" s="115"/>
      <c r="AV904" s="115"/>
      <c r="AW904" s="115"/>
      <c r="AX904" s="115"/>
      <c r="AY904" s="115"/>
      <c r="AZ904" s="115"/>
      <c r="BA904" s="115"/>
      <c r="BB904" s="115"/>
      <c r="BC904" s="115"/>
      <c r="BD904" s="115"/>
      <c r="BE904" s="115"/>
      <c r="BF904" s="115"/>
    </row>
    <row r="905" spans="46:58" x14ac:dyDescent="0.25">
      <c r="AT905" s="115"/>
      <c r="AU905" s="115"/>
      <c r="AV905" s="115"/>
      <c r="AW905" s="115"/>
      <c r="AX905" s="115"/>
      <c r="AY905" s="115"/>
      <c r="AZ905" s="115"/>
      <c r="BA905" s="115"/>
      <c r="BB905" s="115"/>
      <c r="BC905" s="115"/>
      <c r="BD905" s="115"/>
      <c r="BE905" s="115"/>
      <c r="BF905" s="115"/>
    </row>
    <row r="906" spans="46:58" x14ac:dyDescent="0.25">
      <c r="AT906" s="115"/>
      <c r="AU906" s="115"/>
      <c r="AV906" s="115"/>
      <c r="AW906" s="115"/>
      <c r="AX906" s="115"/>
      <c r="AY906" s="115"/>
      <c r="AZ906" s="115"/>
      <c r="BA906" s="115"/>
      <c r="BB906" s="115"/>
      <c r="BC906" s="115"/>
      <c r="BD906" s="115"/>
      <c r="BE906" s="115"/>
      <c r="BF906" s="115"/>
    </row>
    <row r="907" spans="46:58" x14ac:dyDescent="0.25">
      <c r="AT907" s="115"/>
      <c r="AU907" s="115"/>
      <c r="AV907" s="115"/>
      <c r="AW907" s="115"/>
      <c r="AX907" s="115"/>
      <c r="AY907" s="115"/>
      <c r="AZ907" s="115"/>
      <c r="BA907" s="115"/>
      <c r="BB907" s="115"/>
      <c r="BC907" s="115"/>
      <c r="BD907" s="115"/>
      <c r="BE907" s="115"/>
      <c r="BF907" s="115"/>
    </row>
    <row r="908" spans="46:58" x14ac:dyDescent="0.25">
      <c r="AT908" s="115"/>
      <c r="AU908" s="115"/>
      <c r="AV908" s="115"/>
      <c r="AW908" s="115"/>
      <c r="AX908" s="115"/>
      <c r="AY908" s="115"/>
      <c r="AZ908" s="115"/>
      <c r="BA908" s="115"/>
      <c r="BB908" s="115"/>
      <c r="BC908" s="115"/>
      <c r="BD908" s="115"/>
      <c r="BE908" s="115"/>
      <c r="BF908" s="115"/>
    </row>
    <row r="909" spans="46:58" x14ac:dyDescent="0.25">
      <c r="AT909" s="115"/>
      <c r="AU909" s="115"/>
      <c r="AV909" s="115"/>
      <c r="AW909" s="115"/>
      <c r="AX909" s="115"/>
      <c r="AY909" s="115"/>
      <c r="AZ909" s="115"/>
      <c r="BA909" s="115"/>
      <c r="BB909" s="115"/>
      <c r="BC909" s="115"/>
      <c r="BD909" s="115"/>
      <c r="BE909" s="115"/>
      <c r="BF909" s="115"/>
    </row>
    <row r="910" spans="46:58" x14ac:dyDescent="0.25">
      <c r="AT910" s="115"/>
      <c r="AU910" s="115"/>
      <c r="AV910" s="115"/>
      <c r="AW910" s="115"/>
      <c r="AX910" s="115"/>
      <c r="AY910" s="115"/>
      <c r="AZ910" s="115"/>
      <c r="BA910" s="115"/>
      <c r="BB910" s="115"/>
      <c r="BC910" s="115"/>
      <c r="BD910" s="115"/>
      <c r="BE910" s="115"/>
      <c r="BF910" s="115"/>
    </row>
    <row r="911" spans="46:58" x14ac:dyDescent="0.25">
      <c r="AT911" s="115"/>
      <c r="AU911" s="115"/>
      <c r="AV911" s="115"/>
      <c r="AW911" s="115"/>
      <c r="AX911" s="115"/>
      <c r="AY911" s="115"/>
      <c r="AZ911" s="115"/>
      <c r="BA911" s="115"/>
      <c r="BB911" s="115"/>
      <c r="BC911" s="115"/>
      <c r="BD911" s="115"/>
      <c r="BE911" s="115"/>
      <c r="BF911" s="115"/>
    </row>
    <row r="912" spans="46:58" x14ac:dyDescent="0.25">
      <c r="AT912" s="115"/>
      <c r="AU912" s="115"/>
      <c r="AV912" s="115"/>
      <c r="AW912" s="115"/>
      <c r="AX912" s="115"/>
      <c r="AY912" s="115"/>
      <c r="AZ912" s="115"/>
      <c r="BA912" s="115"/>
      <c r="BB912" s="115"/>
      <c r="BC912" s="115"/>
      <c r="BD912" s="115"/>
      <c r="BE912" s="115"/>
      <c r="BF912" s="115"/>
    </row>
    <row r="913" spans="46:58" x14ac:dyDescent="0.25">
      <c r="AT913" s="115"/>
      <c r="AU913" s="115"/>
      <c r="AV913" s="115"/>
      <c r="AW913" s="115"/>
      <c r="AX913" s="115"/>
      <c r="AY913" s="115"/>
      <c r="AZ913" s="115"/>
      <c r="BA913" s="115"/>
      <c r="BB913" s="115"/>
      <c r="BC913" s="115"/>
      <c r="BD913" s="115"/>
      <c r="BE913" s="115"/>
      <c r="BF913" s="115"/>
    </row>
    <row r="914" spans="46:58" x14ac:dyDescent="0.25">
      <c r="AT914" s="115"/>
      <c r="AU914" s="115"/>
      <c r="AV914" s="115"/>
      <c r="AW914" s="115"/>
      <c r="AX914" s="115"/>
      <c r="AY914" s="115"/>
      <c r="AZ914" s="115"/>
      <c r="BA914" s="115"/>
      <c r="BB914" s="115"/>
      <c r="BC914" s="115"/>
      <c r="BD914" s="115"/>
      <c r="BE914" s="115"/>
      <c r="BF914" s="115"/>
    </row>
    <row r="915" spans="46:58" x14ac:dyDescent="0.25">
      <c r="AT915" s="115"/>
      <c r="AU915" s="115"/>
      <c r="AV915" s="115"/>
      <c r="AW915" s="115"/>
      <c r="AX915" s="115"/>
      <c r="AY915" s="115"/>
      <c r="AZ915" s="115"/>
      <c r="BA915" s="115"/>
      <c r="BB915" s="115"/>
      <c r="BC915" s="115"/>
      <c r="BD915" s="115"/>
      <c r="BE915" s="115"/>
      <c r="BF915" s="115"/>
    </row>
    <row r="916" spans="46:58" x14ac:dyDescent="0.25">
      <c r="AT916" s="115"/>
      <c r="AU916" s="115"/>
      <c r="AV916" s="115"/>
      <c r="AW916" s="115"/>
      <c r="AX916" s="115"/>
      <c r="AY916" s="115"/>
      <c r="AZ916" s="115"/>
      <c r="BA916" s="115"/>
      <c r="BB916" s="115"/>
      <c r="BC916" s="115"/>
      <c r="BD916" s="115"/>
      <c r="BE916" s="115"/>
      <c r="BF916" s="115"/>
    </row>
    <row r="917" spans="46:58" x14ac:dyDescent="0.25">
      <c r="AT917" s="115"/>
      <c r="AU917" s="115"/>
      <c r="AV917" s="115"/>
      <c r="AW917" s="115"/>
      <c r="AX917" s="115"/>
      <c r="AY917" s="115"/>
      <c r="AZ917" s="115"/>
      <c r="BA917" s="115"/>
      <c r="BB917" s="115"/>
      <c r="BC917" s="115"/>
      <c r="BD917" s="115"/>
      <c r="BE917" s="115"/>
      <c r="BF917" s="115"/>
    </row>
    <row r="918" spans="46:58" x14ac:dyDescent="0.25">
      <c r="AT918" s="115"/>
      <c r="AU918" s="115"/>
      <c r="AV918" s="115"/>
      <c r="AW918" s="115"/>
      <c r="AX918" s="115"/>
      <c r="AY918" s="115"/>
      <c r="AZ918" s="115"/>
      <c r="BA918" s="115"/>
      <c r="BB918" s="115"/>
      <c r="BC918" s="115"/>
      <c r="BD918" s="115"/>
      <c r="BE918" s="115"/>
      <c r="BF918" s="115"/>
    </row>
    <row r="919" spans="46:58" x14ac:dyDescent="0.25">
      <c r="AT919" s="115"/>
      <c r="AU919" s="115"/>
      <c r="AV919" s="115"/>
      <c r="AW919" s="115"/>
      <c r="AX919" s="115"/>
      <c r="AY919" s="115"/>
      <c r="AZ919" s="115"/>
      <c r="BA919" s="115"/>
      <c r="BB919" s="115"/>
      <c r="BC919" s="115"/>
      <c r="BD919" s="115"/>
      <c r="BE919" s="115"/>
      <c r="BF919" s="115"/>
    </row>
    <row r="920" spans="46:58" x14ac:dyDescent="0.25">
      <c r="AT920" s="115"/>
      <c r="AU920" s="115"/>
      <c r="AV920" s="115"/>
      <c r="AW920" s="115"/>
      <c r="AX920" s="115"/>
      <c r="AY920" s="115"/>
      <c r="AZ920" s="115"/>
      <c r="BA920" s="115"/>
      <c r="BB920" s="115"/>
      <c r="BC920" s="115"/>
      <c r="BD920" s="115"/>
      <c r="BE920" s="115"/>
      <c r="BF920" s="115"/>
    </row>
    <row r="921" spans="46:58" x14ac:dyDescent="0.25">
      <c r="AT921" s="115"/>
      <c r="AU921" s="115"/>
      <c r="AV921" s="115"/>
      <c r="AW921" s="115"/>
      <c r="AX921" s="115"/>
      <c r="AY921" s="115"/>
      <c r="AZ921" s="115"/>
      <c r="BA921" s="115"/>
      <c r="BB921" s="115"/>
      <c r="BC921" s="115"/>
      <c r="BD921" s="115"/>
      <c r="BE921" s="115"/>
      <c r="BF921" s="115"/>
    </row>
    <row r="922" spans="46:58" x14ac:dyDescent="0.25">
      <c r="AT922" s="115"/>
      <c r="AU922" s="115"/>
      <c r="AV922" s="115"/>
      <c r="AW922" s="115"/>
      <c r="AX922" s="115"/>
      <c r="AY922" s="115"/>
      <c r="AZ922" s="115"/>
      <c r="BA922" s="115"/>
      <c r="BB922" s="115"/>
      <c r="BC922" s="115"/>
      <c r="BD922" s="115"/>
      <c r="BE922" s="115"/>
      <c r="BF922" s="115"/>
    </row>
    <row r="923" spans="46:58" x14ac:dyDescent="0.25">
      <c r="AT923" s="115"/>
      <c r="AU923" s="115"/>
      <c r="AV923" s="115"/>
      <c r="AW923" s="115"/>
      <c r="AX923" s="115"/>
      <c r="AY923" s="115"/>
      <c r="AZ923" s="115"/>
      <c r="BA923" s="115"/>
      <c r="BB923" s="115"/>
      <c r="BC923" s="115"/>
      <c r="BD923" s="115"/>
      <c r="BE923" s="115"/>
      <c r="BF923" s="115"/>
    </row>
    <row r="924" spans="46:58" x14ac:dyDescent="0.25">
      <c r="AT924" s="115"/>
      <c r="AU924" s="115"/>
      <c r="AV924" s="115"/>
      <c r="AW924" s="115"/>
      <c r="AX924" s="115"/>
      <c r="AY924" s="115"/>
      <c r="AZ924" s="115"/>
      <c r="BA924" s="115"/>
      <c r="BB924" s="115"/>
      <c r="BC924" s="115"/>
      <c r="BD924" s="115"/>
      <c r="BE924" s="115"/>
      <c r="BF924" s="115"/>
    </row>
    <row r="925" spans="46:58" x14ac:dyDescent="0.25">
      <c r="AT925" s="115"/>
      <c r="AU925" s="115"/>
      <c r="AV925" s="115"/>
      <c r="AW925" s="115"/>
      <c r="AX925" s="115"/>
      <c r="AY925" s="115"/>
      <c r="AZ925" s="115"/>
      <c r="BA925" s="115"/>
      <c r="BB925" s="115"/>
      <c r="BC925" s="115"/>
      <c r="BD925" s="115"/>
      <c r="BE925" s="115"/>
      <c r="BF925" s="115"/>
    </row>
    <row r="926" spans="46:58" x14ac:dyDescent="0.25">
      <c r="AT926" s="115"/>
      <c r="AU926" s="115"/>
      <c r="AV926" s="115"/>
      <c r="AW926" s="115"/>
      <c r="AX926" s="115"/>
      <c r="AY926" s="115"/>
      <c r="AZ926" s="115"/>
      <c r="BA926" s="115"/>
      <c r="BB926" s="115"/>
      <c r="BC926" s="115"/>
      <c r="BD926" s="115"/>
      <c r="BE926" s="115"/>
      <c r="BF926" s="115"/>
    </row>
    <row r="927" spans="46:58" x14ac:dyDescent="0.25">
      <c r="AT927" s="115"/>
      <c r="AU927" s="115"/>
      <c r="AV927" s="115"/>
      <c r="AW927" s="115"/>
      <c r="AX927" s="115"/>
      <c r="AY927" s="115"/>
      <c r="AZ927" s="115"/>
      <c r="BA927" s="115"/>
      <c r="BB927" s="115"/>
      <c r="BC927" s="115"/>
      <c r="BD927" s="115"/>
      <c r="BE927" s="115"/>
      <c r="BF927" s="115"/>
    </row>
    <row r="928" spans="46:58" x14ac:dyDescent="0.25">
      <c r="AT928" s="115"/>
      <c r="AU928" s="115"/>
      <c r="AV928" s="115"/>
      <c r="AW928" s="115"/>
      <c r="AX928" s="115"/>
      <c r="AY928" s="115"/>
      <c r="AZ928" s="115"/>
      <c r="BA928" s="115"/>
      <c r="BB928" s="115"/>
      <c r="BC928" s="115"/>
      <c r="BD928" s="115"/>
      <c r="BE928" s="115"/>
      <c r="BF928" s="115"/>
    </row>
    <row r="929" spans="46:58" x14ac:dyDescent="0.25">
      <c r="AT929" s="115"/>
      <c r="AU929" s="115"/>
      <c r="AV929" s="115"/>
      <c r="AW929" s="115"/>
      <c r="AX929" s="115"/>
      <c r="AY929" s="115"/>
      <c r="AZ929" s="115"/>
      <c r="BA929" s="115"/>
      <c r="BB929" s="115"/>
      <c r="BC929" s="115"/>
      <c r="BD929" s="115"/>
      <c r="BE929" s="115"/>
      <c r="BF929" s="115"/>
    </row>
    <row r="930" spans="46:58" x14ac:dyDescent="0.25">
      <c r="AT930" s="115"/>
      <c r="AU930" s="115"/>
      <c r="AV930" s="115"/>
      <c r="AW930" s="115"/>
      <c r="AX930" s="115"/>
      <c r="AY930" s="115"/>
      <c r="AZ930" s="115"/>
      <c r="BA930" s="115"/>
      <c r="BB930" s="115"/>
      <c r="BC930" s="115"/>
      <c r="BD930" s="115"/>
      <c r="BE930" s="115"/>
      <c r="BF930" s="115"/>
    </row>
    <row r="931" spans="46:58" x14ac:dyDescent="0.25">
      <c r="AT931" s="115"/>
      <c r="AU931" s="115"/>
      <c r="AV931" s="115"/>
      <c r="AW931" s="115"/>
      <c r="AX931" s="115"/>
      <c r="AY931" s="115"/>
      <c r="AZ931" s="115"/>
      <c r="BA931" s="115"/>
      <c r="BB931" s="115"/>
      <c r="BC931" s="115"/>
      <c r="BD931" s="115"/>
      <c r="BE931" s="115"/>
      <c r="BF931" s="115"/>
    </row>
    <row r="932" spans="46:58" x14ac:dyDescent="0.25">
      <c r="AT932" s="115"/>
      <c r="AU932" s="115"/>
      <c r="AV932" s="115"/>
      <c r="AW932" s="115"/>
      <c r="AX932" s="115"/>
      <c r="AY932" s="115"/>
      <c r="AZ932" s="115"/>
      <c r="BA932" s="115"/>
      <c r="BB932" s="115"/>
      <c r="BC932" s="115"/>
      <c r="BD932" s="115"/>
      <c r="BE932" s="115"/>
      <c r="BF932" s="115"/>
    </row>
    <row r="933" spans="46:58" x14ac:dyDescent="0.25">
      <c r="AT933" s="115"/>
      <c r="AU933" s="115"/>
      <c r="AV933" s="115"/>
      <c r="AW933" s="115"/>
      <c r="AX933" s="115"/>
      <c r="AY933" s="115"/>
      <c r="AZ933" s="115"/>
      <c r="BA933" s="115"/>
      <c r="BB933" s="115"/>
      <c r="BC933" s="115"/>
      <c r="BD933" s="115"/>
      <c r="BE933" s="115"/>
      <c r="BF933" s="115"/>
    </row>
    <row r="934" spans="46:58" x14ac:dyDescent="0.25">
      <c r="AT934" s="115"/>
      <c r="AU934" s="115"/>
      <c r="AV934" s="115"/>
      <c r="AW934" s="115"/>
      <c r="AX934" s="115"/>
      <c r="AY934" s="115"/>
      <c r="AZ934" s="115"/>
      <c r="BA934" s="115"/>
      <c r="BB934" s="115"/>
      <c r="BC934" s="115"/>
      <c r="BD934" s="115"/>
      <c r="BE934" s="115"/>
      <c r="BF934" s="115"/>
    </row>
    <row r="935" spans="46:58" x14ac:dyDescent="0.25">
      <c r="AT935" s="115"/>
      <c r="AU935" s="115"/>
      <c r="AV935" s="115"/>
      <c r="AW935" s="115"/>
      <c r="AX935" s="115"/>
      <c r="AY935" s="115"/>
      <c r="AZ935" s="115"/>
      <c r="BA935" s="115"/>
      <c r="BB935" s="115"/>
      <c r="BC935" s="115"/>
      <c r="BD935" s="115"/>
      <c r="BE935" s="115"/>
      <c r="BF935" s="115"/>
    </row>
    <row r="936" spans="46:58" x14ac:dyDescent="0.25">
      <c r="AT936" s="115"/>
      <c r="AU936" s="115"/>
      <c r="AV936" s="115"/>
      <c r="AW936" s="115"/>
      <c r="AX936" s="115"/>
      <c r="AY936" s="115"/>
      <c r="AZ936" s="115"/>
      <c r="BA936" s="115"/>
      <c r="BB936" s="115"/>
      <c r="BC936" s="115"/>
      <c r="BD936" s="115"/>
      <c r="BE936" s="115"/>
      <c r="BF936" s="115"/>
    </row>
    <row r="937" spans="46:58" x14ac:dyDescent="0.25">
      <c r="AT937" s="115"/>
      <c r="AU937" s="115"/>
      <c r="AV937" s="115"/>
      <c r="AW937" s="115"/>
      <c r="AX937" s="115"/>
      <c r="AY937" s="115"/>
      <c r="AZ937" s="115"/>
      <c r="BA937" s="115"/>
      <c r="BB937" s="115"/>
      <c r="BC937" s="115"/>
      <c r="BD937" s="115"/>
      <c r="BE937" s="115"/>
      <c r="BF937" s="115"/>
    </row>
    <row r="938" spans="46:58" x14ac:dyDescent="0.25">
      <c r="AT938" s="115"/>
      <c r="AU938" s="115"/>
      <c r="AV938" s="115"/>
      <c r="AW938" s="115"/>
      <c r="AX938" s="115"/>
      <c r="AY938" s="115"/>
      <c r="AZ938" s="115"/>
      <c r="BA938" s="115"/>
      <c r="BB938" s="115"/>
      <c r="BC938" s="115"/>
      <c r="BD938" s="115"/>
      <c r="BE938" s="115"/>
      <c r="BF938" s="115"/>
    </row>
    <row r="939" spans="46:58" x14ac:dyDescent="0.25">
      <c r="AT939" s="115"/>
      <c r="AU939" s="115"/>
      <c r="AV939" s="115"/>
      <c r="AW939" s="115"/>
      <c r="AX939" s="115"/>
      <c r="AY939" s="115"/>
      <c r="AZ939" s="115"/>
      <c r="BA939" s="115"/>
      <c r="BB939" s="115"/>
      <c r="BC939" s="115"/>
      <c r="BD939" s="115"/>
      <c r="BE939" s="115"/>
      <c r="BF939" s="115"/>
    </row>
    <row r="940" spans="46:58" x14ac:dyDescent="0.25">
      <c r="AT940" s="115"/>
      <c r="AU940" s="115"/>
      <c r="AV940" s="115"/>
      <c r="AW940" s="115"/>
      <c r="AX940" s="115"/>
      <c r="AY940" s="115"/>
      <c r="AZ940" s="115"/>
      <c r="BA940" s="115"/>
      <c r="BB940" s="115"/>
      <c r="BC940" s="115"/>
      <c r="BD940" s="115"/>
      <c r="BE940" s="115"/>
      <c r="BF940" s="115"/>
    </row>
    <row r="941" spans="46:58" x14ac:dyDescent="0.25">
      <c r="AT941" s="115"/>
      <c r="AU941" s="115"/>
      <c r="AV941" s="115"/>
      <c r="AW941" s="115"/>
      <c r="AX941" s="115"/>
      <c r="AY941" s="115"/>
      <c r="AZ941" s="115"/>
      <c r="BA941" s="115"/>
      <c r="BB941" s="115"/>
      <c r="BC941" s="115"/>
      <c r="BD941" s="115"/>
      <c r="BE941" s="115"/>
      <c r="BF941" s="115"/>
    </row>
    <row r="942" spans="46:58" x14ac:dyDescent="0.25">
      <c r="AT942" s="115"/>
      <c r="AU942" s="115"/>
      <c r="AV942" s="115"/>
      <c r="AW942" s="115"/>
      <c r="AX942" s="115"/>
      <c r="AY942" s="115"/>
      <c r="AZ942" s="115"/>
      <c r="BA942" s="115"/>
      <c r="BB942" s="115"/>
      <c r="BC942" s="115"/>
      <c r="BD942" s="115"/>
      <c r="BE942" s="115"/>
      <c r="BF942" s="115"/>
    </row>
    <row r="943" spans="46:58" x14ac:dyDescent="0.25">
      <c r="AT943" s="115"/>
      <c r="AU943" s="115"/>
      <c r="AV943" s="115"/>
      <c r="AW943" s="115"/>
      <c r="AX943" s="115"/>
      <c r="AY943" s="115"/>
      <c r="AZ943" s="115"/>
      <c r="BA943" s="115"/>
      <c r="BB943" s="115"/>
      <c r="BC943" s="115"/>
      <c r="BD943" s="115"/>
      <c r="BE943" s="115"/>
      <c r="BF943" s="115"/>
    </row>
    <row r="944" spans="46:58" x14ac:dyDescent="0.25">
      <c r="AT944" s="115"/>
      <c r="AU944" s="115"/>
      <c r="AV944" s="115"/>
      <c r="AW944" s="115"/>
      <c r="AX944" s="115"/>
      <c r="AY944" s="115"/>
      <c r="AZ944" s="115"/>
      <c r="BA944" s="115"/>
      <c r="BB944" s="115"/>
      <c r="BC944" s="115"/>
      <c r="BD944" s="115"/>
      <c r="BE944" s="115"/>
      <c r="BF944" s="115"/>
    </row>
    <row r="945" spans="46:58" x14ac:dyDescent="0.25">
      <c r="AT945" s="115"/>
      <c r="AU945" s="115"/>
      <c r="AV945" s="115"/>
      <c r="AW945" s="115"/>
      <c r="AX945" s="115"/>
      <c r="AY945" s="115"/>
      <c r="AZ945" s="115"/>
      <c r="BA945" s="115"/>
      <c r="BB945" s="115"/>
      <c r="BC945" s="115"/>
      <c r="BD945" s="115"/>
      <c r="BE945" s="115"/>
      <c r="BF945" s="115"/>
    </row>
    <row r="946" spans="46:58" x14ac:dyDescent="0.25">
      <c r="AT946" s="115"/>
      <c r="AU946" s="115"/>
      <c r="AV946" s="115"/>
      <c r="AW946" s="115"/>
      <c r="AX946" s="115"/>
      <c r="AY946" s="115"/>
      <c r="AZ946" s="115"/>
      <c r="BA946" s="115"/>
      <c r="BB946" s="115"/>
      <c r="BC946" s="115"/>
      <c r="BD946" s="115"/>
      <c r="BE946" s="115"/>
      <c r="BF946" s="115"/>
    </row>
    <row r="947" spans="46:58" x14ac:dyDescent="0.25">
      <c r="AT947" s="115"/>
      <c r="AU947" s="115"/>
      <c r="AV947" s="115"/>
      <c r="AW947" s="115"/>
      <c r="AX947" s="115"/>
      <c r="AY947" s="115"/>
      <c r="AZ947" s="115"/>
      <c r="BA947" s="115"/>
      <c r="BB947" s="115"/>
      <c r="BC947" s="115"/>
      <c r="BD947" s="115"/>
      <c r="BE947" s="115"/>
      <c r="BF947" s="115"/>
    </row>
    <row r="948" spans="46:58" x14ac:dyDescent="0.25">
      <c r="AT948" s="115"/>
      <c r="AU948" s="115"/>
      <c r="AV948" s="115"/>
      <c r="AW948" s="115"/>
      <c r="AX948" s="115"/>
      <c r="AY948" s="115"/>
      <c r="AZ948" s="115"/>
      <c r="BA948" s="115"/>
      <c r="BB948" s="115"/>
      <c r="BC948" s="115"/>
      <c r="BD948" s="115"/>
      <c r="BE948" s="115"/>
      <c r="BF948" s="115"/>
    </row>
    <row r="949" spans="46:58" x14ac:dyDescent="0.25">
      <c r="AT949" s="115"/>
      <c r="AU949" s="115"/>
      <c r="AV949" s="115"/>
      <c r="AW949" s="115"/>
      <c r="AX949" s="115"/>
      <c r="AY949" s="115"/>
      <c r="AZ949" s="115"/>
      <c r="BA949" s="115"/>
      <c r="BB949" s="115"/>
      <c r="BC949" s="115"/>
      <c r="BD949" s="115"/>
      <c r="BE949" s="115"/>
      <c r="BF949" s="115"/>
    </row>
    <row r="950" spans="46:58" x14ac:dyDescent="0.25">
      <c r="AT950" s="115"/>
      <c r="AU950" s="115"/>
      <c r="AV950" s="115"/>
      <c r="AW950" s="115"/>
      <c r="AX950" s="115"/>
      <c r="AY950" s="115"/>
      <c r="AZ950" s="115"/>
      <c r="BA950" s="115"/>
      <c r="BB950" s="115"/>
      <c r="BC950" s="115"/>
      <c r="BD950" s="115"/>
      <c r="BE950" s="115"/>
      <c r="BF950" s="115"/>
    </row>
    <row r="951" spans="46:58" x14ac:dyDescent="0.25">
      <c r="AT951" s="115"/>
      <c r="AU951" s="115"/>
      <c r="AV951" s="115"/>
      <c r="AW951" s="115"/>
      <c r="AX951" s="115"/>
      <c r="AY951" s="115"/>
      <c r="AZ951" s="115"/>
      <c r="BA951" s="115"/>
      <c r="BB951" s="115"/>
      <c r="BC951" s="115"/>
      <c r="BD951" s="115"/>
      <c r="BE951" s="115"/>
      <c r="BF951" s="115"/>
    </row>
    <row r="952" spans="46:58" x14ac:dyDescent="0.25">
      <c r="AT952" s="115"/>
      <c r="AU952" s="115"/>
      <c r="AV952" s="115"/>
      <c r="AW952" s="115"/>
      <c r="AX952" s="115"/>
      <c r="AY952" s="115"/>
      <c r="AZ952" s="115"/>
      <c r="BA952" s="115"/>
      <c r="BB952" s="115"/>
      <c r="BC952" s="115"/>
      <c r="BD952" s="115"/>
      <c r="BE952" s="115"/>
      <c r="BF952" s="115"/>
    </row>
    <row r="953" spans="46:58" x14ac:dyDescent="0.25">
      <c r="AT953" s="115"/>
      <c r="AU953" s="115"/>
      <c r="AV953" s="115"/>
      <c r="AW953" s="115"/>
      <c r="AX953" s="115"/>
      <c r="AY953" s="115"/>
      <c r="AZ953" s="115"/>
      <c r="BA953" s="115"/>
      <c r="BB953" s="115"/>
      <c r="BC953" s="115"/>
      <c r="BD953" s="115"/>
      <c r="BE953" s="115"/>
      <c r="BF953" s="115"/>
    </row>
    <row r="954" spans="46:58" x14ac:dyDescent="0.25">
      <c r="AT954" s="115"/>
      <c r="AU954" s="115"/>
      <c r="AV954" s="115"/>
      <c r="AW954" s="115"/>
      <c r="AX954" s="115"/>
      <c r="AY954" s="115"/>
      <c r="AZ954" s="115"/>
      <c r="BA954" s="115"/>
      <c r="BB954" s="115"/>
      <c r="BC954" s="115"/>
      <c r="BD954" s="115"/>
      <c r="BE954" s="115"/>
      <c r="BF954" s="115"/>
    </row>
    <row r="955" spans="46:58" x14ac:dyDescent="0.25">
      <c r="AT955" s="115"/>
      <c r="AU955" s="115"/>
      <c r="AV955" s="115"/>
      <c r="AW955" s="115"/>
      <c r="AX955" s="115"/>
      <c r="AY955" s="115"/>
      <c r="AZ955" s="115"/>
      <c r="BA955" s="115"/>
      <c r="BB955" s="115"/>
      <c r="BC955" s="115"/>
      <c r="BD955" s="115"/>
      <c r="BE955" s="115"/>
      <c r="BF955" s="115"/>
    </row>
    <row r="956" spans="46:58" x14ac:dyDescent="0.25">
      <c r="AT956" s="115"/>
      <c r="AU956" s="115"/>
      <c r="AV956" s="115"/>
      <c r="AW956" s="115"/>
      <c r="AX956" s="115"/>
      <c r="AY956" s="115"/>
      <c r="AZ956" s="115"/>
      <c r="BA956" s="115"/>
      <c r="BB956" s="115"/>
      <c r="BC956" s="115"/>
      <c r="BD956" s="115"/>
      <c r="BE956" s="115"/>
      <c r="BF956" s="115"/>
    </row>
    <row r="957" spans="46:58" x14ac:dyDescent="0.25">
      <c r="AT957" s="115"/>
      <c r="AU957" s="115"/>
      <c r="AV957" s="115"/>
      <c r="AW957" s="115"/>
      <c r="AX957" s="115"/>
      <c r="AY957" s="115"/>
      <c r="AZ957" s="115"/>
      <c r="BA957" s="115"/>
      <c r="BB957" s="115"/>
      <c r="BC957" s="115"/>
      <c r="BD957" s="115"/>
      <c r="BE957" s="115"/>
      <c r="BF957" s="115"/>
    </row>
    <row r="958" spans="46:58" x14ac:dyDescent="0.25">
      <c r="AT958" s="115"/>
      <c r="AU958" s="115"/>
      <c r="AV958" s="115"/>
      <c r="AW958" s="115"/>
      <c r="AX958" s="115"/>
      <c r="AY958" s="115"/>
      <c r="AZ958" s="115"/>
      <c r="BA958" s="115"/>
      <c r="BB958" s="115"/>
      <c r="BC958" s="115"/>
      <c r="BD958" s="115"/>
      <c r="BE958" s="115"/>
      <c r="BF958" s="115"/>
    </row>
    <row r="959" spans="46:58" x14ac:dyDescent="0.25">
      <c r="AT959" s="115"/>
      <c r="AU959" s="115"/>
      <c r="AV959" s="115"/>
      <c r="AW959" s="115"/>
      <c r="AX959" s="115"/>
      <c r="AY959" s="115"/>
      <c r="AZ959" s="115"/>
      <c r="BA959" s="115"/>
      <c r="BB959" s="115"/>
      <c r="BC959" s="115"/>
      <c r="BD959" s="115"/>
      <c r="BE959" s="115"/>
      <c r="BF959" s="115"/>
    </row>
    <row r="960" spans="46:58" x14ac:dyDescent="0.25">
      <c r="AT960" s="115"/>
      <c r="AU960" s="115"/>
      <c r="AV960" s="115"/>
      <c r="AW960" s="115"/>
      <c r="AX960" s="115"/>
      <c r="AY960" s="115"/>
      <c r="AZ960" s="115"/>
      <c r="BA960" s="115"/>
      <c r="BB960" s="115"/>
      <c r="BC960" s="115"/>
      <c r="BD960" s="115"/>
      <c r="BE960" s="115"/>
      <c r="BF960" s="115"/>
    </row>
    <row r="961" spans="46:58" x14ac:dyDescent="0.25">
      <c r="AT961" s="115"/>
      <c r="AU961" s="115"/>
      <c r="AV961" s="115"/>
      <c r="AW961" s="115"/>
      <c r="AX961" s="115"/>
      <c r="AY961" s="115"/>
      <c r="AZ961" s="115"/>
      <c r="BA961" s="115"/>
      <c r="BB961" s="115"/>
      <c r="BC961" s="115"/>
      <c r="BD961" s="115"/>
      <c r="BE961" s="115"/>
      <c r="BF961" s="115"/>
    </row>
    <row r="962" spans="46:58" x14ac:dyDescent="0.25">
      <c r="AT962" s="115"/>
      <c r="AU962" s="115"/>
      <c r="AV962" s="115"/>
      <c r="AW962" s="115"/>
      <c r="AX962" s="115"/>
      <c r="AY962" s="115"/>
      <c r="AZ962" s="115"/>
      <c r="BA962" s="115"/>
      <c r="BB962" s="115"/>
      <c r="BC962" s="115"/>
      <c r="BD962" s="115"/>
      <c r="BE962" s="115"/>
      <c r="BF962" s="115"/>
    </row>
    <row r="963" spans="46:58" x14ac:dyDescent="0.25">
      <c r="AT963" s="115"/>
      <c r="AU963" s="115"/>
      <c r="AV963" s="115"/>
      <c r="AW963" s="115"/>
      <c r="AX963" s="115"/>
      <c r="AY963" s="115"/>
      <c r="AZ963" s="115"/>
      <c r="BA963" s="115"/>
      <c r="BB963" s="115"/>
      <c r="BC963" s="115"/>
      <c r="BD963" s="115"/>
      <c r="BE963" s="115"/>
      <c r="BF963" s="115"/>
    </row>
    <row r="964" spans="46:58" x14ac:dyDescent="0.25">
      <c r="AT964" s="115"/>
      <c r="AU964" s="115"/>
      <c r="AV964" s="115"/>
      <c r="AW964" s="115"/>
      <c r="AX964" s="115"/>
      <c r="AY964" s="115"/>
      <c r="AZ964" s="115"/>
      <c r="BA964" s="115"/>
      <c r="BB964" s="115"/>
      <c r="BC964" s="115"/>
      <c r="BD964" s="115"/>
      <c r="BE964" s="115"/>
      <c r="BF964" s="115"/>
    </row>
    <row r="965" spans="46:58" x14ac:dyDescent="0.25">
      <c r="AT965" s="115"/>
      <c r="AU965" s="115"/>
      <c r="AV965" s="115"/>
      <c r="AW965" s="115"/>
      <c r="AX965" s="115"/>
      <c r="AY965" s="115"/>
      <c r="AZ965" s="115"/>
      <c r="BA965" s="115"/>
      <c r="BB965" s="115"/>
      <c r="BC965" s="115"/>
      <c r="BD965" s="115"/>
      <c r="BE965" s="115"/>
      <c r="BF965" s="115"/>
    </row>
    <row r="966" spans="46:58" x14ac:dyDescent="0.25">
      <c r="AT966" s="115"/>
      <c r="AU966" s="115"/>
      <c r="AV966" s="115"/>
      <c r="AW966" s="115"/>
      <c r="AX966" s="115"/>
      <c r="AY966" s="115"/>
      <c r="AZ966" s="115"/>
      <c r="BA966" s="115"/>
      <c r="BB966" s="115"/>
      <c r="BC966" s="115"/>
      <c r="BD966" s="115"/>
      <c r="BE966" s="115"/>
      <c r="BF966" s="115"/>
    </row>
    <row r="967" spans="46:58" x14ac:dyDescent="0.25">
      <c r="AT967" s="115"/>
      <c r="AU967" s="115"/>
      <c r="AV967" s="115"/>
      <c r="AW967" s="115"/>
      <c r="AX967" s="115"/>
      <c r="AY967" s="115"/>
      <c r="AZ967" s="115"/>
      <c r="BA967" s="115"/>
      <c r="BB967" s="115"/>
      <c r="BC967" s="115"/>
      <c r="BD967" s="115"/>
      <c r="BE967" s="115"/>
      <c r="BF967" s="115"/>
    </row>
    <row r="968" spans="46:58" x14ac:dyDescent="0.25">
      <c r="AT968" s="115"/>
      <c r="AU968" s="115"/>
      <c r="AV968" s="115"/>
      <c r="AW968" s="115"/>
      <c r="AX968" s="115"/>
      <c r="AY968" s="115"/>
      <c r="AZ968" s="115"/>
      <c r="BA968" s="115"/>
      <c r="BB968" s="115"/>
      <c r="BC968" s="115"/>
      <c r="BD968" s="115"/>
      <c r="BE968" s="115"/>
      <c r="BF968" s="115"/>
    </row>
    <row r="969" spans="46:58" x14ac:dyDescent="0.25">
      <c r="AT969" s="115"/>
      <c r="AU969" s="115"/>
      <c r="AV969" s="115"/>
      <c r="AW969" s="115"/>
      <c r="AX969" s="115"/>
      <c r="AY969" s="115"/>
      <c r="AZ969" s="115"/>
      <c r="BA969" s="115"/>
      <c r="BB969" s="115"/>
      <c r="BC969" s="115"/>
      <c r="BD969" s="115"/>
      <c r="BE969" s="115"/>
      <c r="BF969" s="115"/>
    </row>
    <row r="970" spans="46:58" x14ac:dyDescent="0.25">
      <c r="AT970" s="115"/>
      <c r="AU970" s="115"/>
      <c r="AV970" s="115"/>
      <c r="AW970" s="115"/>
      <c r="AX970" s="115"/>
      <c r="AY970" s="115"/>
      <c r="AZ970" s="115"/>
      <c r="BA970" s="115"/>
      <c r="BB970" s="115"/>
      <c r="BC970" s="115"/>
      <c r="BD970" s="115"/>
      <c r="BE970" s="115"/>
      <c r="BF970" s="115"/>
    </row>
    <row r="971" spans="46:58" x14ac:dyDescent="0.25">
      <c r="AT971" s="115"/>
      <c r="AU971" s="115"/>
      <c r="AV971" s="115"/>
      <c r="AW971" s="115"/>
      <c r="AX971" s="115"/>
      <c r="AY971" s="115"/>
      <c r="AZ971" s="115"/>
      <c r="BA971" s="115"/>
      <c r="BB971" s="115"/>
      <c r="BC971" s="115"/>
      <c r="BD971" s="115"/>
      <c r="BE971" s="115"/>
      <c r="BF971" s="115"/>
    </row>
    <row r="972" spans="46:58" x14ac:dyDescent="0.25">
      <c r="AT972" s="115"/>
      <c r="AU972" s="115"/>
      <c r="AV972" s="115"/>
      <c r="AW972" s="115"/>
      <c r="AX972" s="115"/>
      <c r="AY972" s="115"/>
      <c r="AZ972" s="115"/>
      <c r="BA972" s="115"/>
      <c r="BB972" s="115"/>
      <c r="BC972" s="115"/>
      <c r="BD972" s="115"/>
      <c r="BE972" s="115"/>
      <c r="BF972" s="115"/>
    </row>
    <row r="973" spans="46:58" x14ac:dyDescent="0.25">
      <c r="AT973" s="115"/>
      <c r="AU973" s="115"/>
      <c r="AV973" s="115"/>
      <c r="AW973" s="115"/>
      <c r="AX973" s="115"/>
      <c r="AY973" s="115"/>
      <c r="AZ973" s="115"/>
      <c r="BA973" s="115"/>
      <c r="BB973" s="115"/>
      <c r="BC973" s="115"/>
      <c r="BD973" s="115"/>
      <c r="BE973" s="115"/>
      <c r="BF973" s="115"/>
    </row>
    <row r="974" spans="46:58" x14ac:dyDescent="0.25">
      <c r="AT974" s="115"/>
      <c r="AU974" s="115"/>
      <c r="AV974" s="115"/>
      <c r="AW974" s="115"/>
      <c r="AX974" s="115"/>
      <c r="AY974" s="115"/>
      <c r="AZ974" s="115"/>
      <c r="BA974" s="115"/>
      <c r="BB974" s="115"/>
      <c r="BC974" s="115"/>
      <c r="BD974" s="115"/>
      <c r="BE974" s="115"/>
      <c r="BF974" s="115"/>
    </row>
    <row r="975" spans="46:58" x14ac:dyDescent="0.25">
      <c r="AT975" s="115"/>
      <c r="AU975" s="115"/>
      <c r="AV975" s="115"/>
      <c r="AW975" s="115"/>
      <c r="AX975" s="115"/>
      <c r="AY975" s="115"/>
      <c r="AZ975" s="115"/>
      <c r="BA975" s="115"/>
      <c r="BB975" s="115"/>
      <c r="BC975" s="115"/>
      <c r="BD975" s="115"/>
      <c r="BE975" s="115"/>
      <c r="BF975" s="115"/>
    </row>
    <row r="976" spans="46:58" x14ac:dyDescent="0.25">
      <c r="AT976" s="115"/>
      <c r="AU976" s="115"/>
      <c r="AV976" s="115"/>
      <c r="AW976" s="115"/>
      <c r="AX976" s="115"/>
      <c r="AY976" s="115"/>
      <c r="AZ976" s="115"/>
      <c r="BA976" s="115"/>
      <c r="BB976" s="115"/>
      <c r="BC976" s="115"/>
      <c r="BD976" s="115"/>
      <c r="BE976" s="115"/>
      <c r="BF976" s="115"/>
    </row>
    <row r="977" spans="46:58" x14ac:dyDescent="0.25">
      <c r="AT977" s="115"/>
      <c r="AU977" s="115"/>
      <c r="AV977" s="115"/>
      <c r="AW977" s="115"/>
      <c r="AX977" s="115"/>
      <c r="AY977" s="115"/>
      <c r="AZ977" s="115"/>
      <c r="BA977" s="115"/>
      <c r="BB977" s="115"/>
      <c r="BC977" s="115"/>
      <c r="BD977" s="115"/>
      <c r="BE977" s="115"/>
      <c r="BF977" s="115"/>
    </row>
    <row r="978" spans="46:58" x14ac:dyDescent="0.25">
      <c r="AT978" s="115"/>
      <c r="AU978" s="115"/>
      <c r="AV978" s="115"/>
      <c r="AW978" s="115"/>
      <c r="AX978" s="115"/>
      <c r="AY978" s="115"/>
      <c r="AZ978" s="115"/>
      <c r="BA978" s="115"/>
      <c r="BB978" s="115"/>
      <c r="BC978" s="115"/>
      <c r="BD978" s="115"/>
      <c r="BE978" s="115"/>
      <c r="BF978" s="115"/>
    </row>
    <row r="979" spans="46:58" x14ac:dyDescent="0.25">
      <c r="AT979" s="115"/>
      <c r="AU979" s="115"/>
      <c r="AV979" s="115"/>
      <c r="AW979" s="115"/>
      <c r="AX979" s="115"/>
      <c r="AY979" s="115"/>
      <c r="AZ979" s="115"/>
      <c r="BA979" s="115"/>
      <c r="BB979" s="115"/>
      <c r="BC979" s="115"/>
      <c r="BD979" s="115"/>
      <c r="BE979" s="115"/>
      <c r="BF979" s="115"/>
    </row>
    <row r="980" spans="46:58" x14ac:dyDescent="0.25">
      <c r="AT980" s="115"/>
      <c r="AU980" s="115"/>
      <c r="AV980" s="115"/>
      <c r="AW980" s="115"/>
      <c r="AX980" s="115"/>
      <c r="AY980" s="115"/>
      <c r="AZ980" s="115"/>
      <c r="BA980" s="115"/>
      <c r="BB980" s="115"/>
      <c r="BC980" s="115"/>
      <c r="BD980" s="115"/>
      <c r="BE980" s="115"/>
      <c r="BF980" s="115"/>
    </row>
    <row r="981" spans="46:58" x14ac:dyDescent="0.25">
      <c r="AT981" s="115"/>
      <c r="AU981" s="115"/>
      <c r="AV981" s="115"/>
      <c r="AW981" s="115"/>
      <c r="AX981" s="115"/>
      <c r="AY981" s="115"/>
      <c r="AZ981" s="115"/>
      <c r="BA981" s="115"/>
      <c r="BB981" s="115"/>
      <c r="BC981" s="115"/>
      <c r="BD981" s="115"/>
      <c r="BE981" s="115"/>
      <c r="BF981" s="115"/>
    </row>
    <row r="982" spans="46:58" x14ac:dyDescent="0.25">
      <c r="AT982" s="115"/>
      <c r="AU982" s="115"/>
      <c r="AV982" s="115"/>
      <c r="AW982" s="115"/>
      <c r="AX982" s="115"/>
      <c r="AY982" s="115"/>
      <c r="AZ982" s="115"/>
      <c r="BA982" s="115"/>
      <c r="BB982" s="115"/>
      <c r="BC982" s="115"/>
      <c r="BD982" s="115"/>
      <c r="BE982" s="115"/>
      <c r="BF982" s="115"/>
    </row>
    <row r="983" spans="46:58" x14ac:dyDescent="0.25">
      <c r="AT983" s="115"/>
      <c r="AU983" s="115"/>
      <c r="AV983" s="115"/>
      <c r="AW983" s="115"/>
      <c r="AX983" s="115"/>
      <c r="AY983" s="115"/>
      <c r="AZ983" s="115"/>
      <c r="BA983" s="115"/>
      <c r="BB983" s="115"/>
      <c r="BC983" s="115"/>
      <c r="BD983" s="115"/>
      <c r="BE983" s="115"/>
      <c r="BF983" s="115"/>
    </row>
    <row r="984" spans="46:58" x14ac:dyDescent="0.25">
      <c r="AT984" s="115"/>
      <c r="AU984" s="115"/>
      <c r="AV984" s="115"/>
      <c r="AW984" s="115"/>
      <c r="AX984" s="115"/>
      <c r="AY984" s="115"/>
      <c r="AZ984" s="115"/>
      <c r="BA984" s="115"/>
      <c r="BB984" s="115"/>
      <c r="BC984" s="115"/>
      <c r="BD984" s="115"/>
      <c r="BE984" s="115"/>
      <c r="BF984" s="115"/>
    </row>
    <row r="985" spans="46:58" x14ac:dyDescent="0.25">
      <c r="AT985" s="115"/>
      <c r="AU985" s="115"/>
      <c r="AV985" s="115"/>
      <c r="AW985" s="115"/>
      <c r="AX985" s="115"/>
      <c r="AY985" s="115"/>
      <c r="AZ985" s="115"/>
      <c r="BA985" s="115"/>
      <c r="BB985" s="115"/>
      <c r="BC985" s="115"/>
      <c r="BD985" s="115"/>
      <c r="BE985" s="115"/>
      <c r="BF985" s="115"/>
    </row>
    <row r="986" spans="46:58" x14ac:dyDescent="0.25">
      <c r="AT986" s="115"/>
      <c r="AU986" s="115"/>
      <c r="AV986" s="115"/>
      <c r="AW986" s="115"/>
      <c r="AX986" s="115"/>
      <c r="AY986" s="115"/>
      <c r="AZ986" s="115"/>
      <c r="BA986" s="115"/>
      <c r="BB986" s="115"/>
      <c r="BC986" s="115"/>
      <c r="BD986" s="115"/>
      <c r="BE986" s="115"/>
      <c r="BF986" s="115"/>
    </row>
    <row r="987" spans="46:58" x14ac:dyDescent="0.25">
      <c r="AT987" s="115"/>
      <c r="AU987" s="115"/>
      <c r="AV987" s="115"/>
      <c r="AW987" s="115"/>
      <c r="AX987" s="115"/>
      <c r="AY987" s="115"/>
      <c r="AZ987" s="115"/>
      <c r="BA987" s="115"/>
      <c r="BB987" s="115"/>
      <c r="BC987" s="115"/>
      <c r="BD987" s="115"/>
      <c r="BE987" s="115"/>
      <c r="BF987" s="115"/>
    </row>
    <row r="988" spans="46:58" x14ac:dyDescent="0.25">
      <c r="AT988" s="115"/>
      <c r="AU988" s="115"/>
      <c r="AV988" s="115"/>
      <c r="AW988" s="115"/>
      <c r="AX988" s="115"/>
      <c r="AY988" s="115"/>
      <c r="AZ988" s="115"/>
      <c r="BA988" s="115"/>
      <c r="BB988" s="115"/>
      <c r="BC988" s="115"/>
      <c r="BD988" s="115"/>
      <c r="BE988" s="115"/>
      <c r="BF988" s="115"/>
    </row>
    <row r="989" spans="46:58" x14ac:dyDescent="0.25">
      <c r="AT989" s="115"/>
      <c r="AU989" s="115"/>
      <c r="AV989" s="115"/>
      <c r="AW989" s="115"/>
      <c r="AX989" s="115"/>
      <c r="AY989" s="115"/>
      <c r="AZ989" s="115"/>
      <c r="BA989" s="115"/>
      <c r="BB989" s="115"/>
      <c r="BC989" s="115"/>
      <c r="BD989" s="115"/>
      <c r="BE989" s="115"/>
      <c r="BF989" s="115"/>
    </row>
    <row r="990" spans="46:58" x14ac:dyDescent="0.25">
      <c r="AT990" s="115"/>
      <c r="AU990" s="115"/>
      <c r="AV990" s="115"/>
      <c r="AW990" s="115"/>
      <c r="AX990" s="115"/>
      <c r="AY990" s="115"/>
      <c r="AZ990" s="115"/>
      <c r="BA990" s="115"/>
      <c r="BB990" s="115"/>
      <c r="BC990" s="115"/>
      <c r="BD990" s="115"/>
      <c r="BE990" s="115"/>
      <c r="BF990" s="115"/>
    </row>
    <row r="991" spans="46:58" x14ac:dyDescent="0.25">
      <c r="AT991" s="115"/>
      <c r="AU991" s="115"/>
      <c r="AV991" s="115"/>
      <c r="AW991" s="115"/>
      <c r="AX991" s="115"/>
      <c r="AY991" s="115"/>
      <c r="AZ991" s="115"/>
      <c r="BA991" s="115"/>
      <c r="BB991" s="115"/>
      <c r="BC991" s="115"/>
      <c r="BD991" s="115"/>
      <c r="BE991" s="115"/>
      <c r="BF991" s="115"/>
    </row>
    <row r="992" spans="46:58" x14ac:dyDescent="0.25">
      <c r="AT992" s="115"/>
      <c r="AU992" s="115"/>
      <c r="AV992" s="115"/>
      <c r="AW992" s="115"/>
      <c r="AX992" s="115"/>
      <c r="AY992" s="115"/>
      <c r="AZ992" s="115"/>
      <c r="BA992" s="115"/>
      <c r="BB992" s="115"/>
      <c r="BC992" s="115"/>
      <c r="BD992" s="115"/>
      <c r="BE992" s="115"/>
      <c r="BF992" s="115"/>
    </row>
    <row r="993" spans="46:58" x14ac:dyDescent="0.25">
      <c r="AT993" s="115"/>
      <c r="AU993" s="115"/>
      <c r="AV993" s="115"/>
      <c r="AW993" s="115"/>
      <c r="AX993" s="115"/>
      <c r="AY993" s="115"/>
      <c r="AZ993" s="115"/>
      <c r="BA993" s="115"/>
      <c r="BB993" s="115"/>
      <c r="BC993" s="115"/>
      <c r="BD993" s="115"/>
      <c r="BE993" s="115"/>
      <c r="BF993" s="115"/>
    </row>
    <row r="994" spans="46:58" x14ac:dyDescent="0.25">
      <c r="AT994" s="115"/>
      <c r="AU994" s="115"/>
      <c r="AV994" s="115"/>
      <c r="AW994" s="115"/>
      <c r="AX994" s="115"/>
      <c r="AY994" s="115"/>
      <c r="AZ994" s="115"/>
      <c r="BA994" s="115"/>
      <c r="BB994" s="115"/>
      <c r="BC994" s="115"/>
      <c r="BD994" s="115"/>
      <c r="BE994" s="115"/>
      <c r="BF994" s="115"/>
    </row>
    <row r="995" spans="46:58" x14ac:dyDescent="0.25">
      <c r="AT995" s="115"/>
      <c r="AU995" s="115"/>
      <c r="AV995" s="115"/>
      <c r="AW995" s="115"/>
      <c r="AX995" s="115"/>
      <c r="AY995" s="115"/>
      <c r="AZ995" s="115"/>
      <c r="BA995" s="115"/>
      <c r="BB995" s="115"/>
      <c r="BC995" s="115"/>
      <c r="BD995" s="115"/>
      <c r="BE995" s="115"/>
      <c r="BF995" s="115"/>
    </row>
    <row r="996" spans="46:58" x14ac:dyDescent="0.25">
      <c r="AT996" s="115"/>
      <c r="AU996" s="115"/>
      <c r="AV996" s="115"/>
      <c r="AW996" s="115"/>
      <c r="AX996" s="115"/>
      <c r="AY996" s="115"/>
      <c r="AZ996" s="115"/>
      <c r="BA996" s="115"/>
      <c r="BB996" s="115"/>
      <c r="BC996" s="115"/>
      <c r="BD996" s="115"/>
      <c r="BE996" s="115"/>
      <c r="BF996" s="115"/>
    </row>
    <row r="997" spans="46:58" x14ac:dyDescent="0.25">
      <c r="AT997" s="115"/>
      <c r="AU997" s="115"/>
      <c r="AV997" s="115"/>
      <c r="AW997" s="115"/>
      <c r="AX997" s="115"/>
      <c r="AY997" s="115"/>
      <c r="AZ997" s="115"/>
      <c r="BA997" s="115"/>
      <c r="BB997" s="115"/>
      <c r="BC997" s="115"/>
      <c r="BD997" s="115"/>
      <c r="BE997" s="115"/>
      <c r="BF997" s="115"/>
    </row>
    <row r="998" spans="46:58" x14ac:dyDescent="0.25">
      <c r="AT998" s="115"/>
      <c r="AU998" s="115"/>
      <c r="AV998" s="115"/>
      <c r="AW998" s="115"/>
      <c r="AX998" s="115"/>
      <c r="AY998" s="115"/>
      <c r="AZ998" s="115"/>
      <c r="BA998" s="115"/>
      <c r="BB998" s="115"/>
      <c r="BC998" s="115"/>
      <c r="BD998" s="115"/>
      <c r="BE998" s="115"/>
      <c r="BF998" s="115"/>
    </row>
    <row r="999" spans="46:58" x14ac:dyDescent="0.25">
      <c r="AT999" s="115"/>
      <c r="AU999" s="115"/>
      <c r="AV999" s="115"/>
      <c r="AW999" s="115"/>
      <c r="AX999" s="115"/>
      <c r="AY999" s="115"/>
      <c r="AZ999" s="115"/>
      <c r="BA999" s="115"/>
      <c r="BB999" s="115"/>
      <c r="BC999" s="115"/>
      <c r="BD999" s="115"/>
      <c r="BE999" s="115"/>
      <c r="BF999" s="115"/>
    </row>
    <row r="1000" spans="46:58" x14ac:dyDescent="0.25">
      <c r="AT1000" s="115"/>
      <c r="AU1000" s="115"/>
      <c r="AV1000" s="115"/>
      <c r="AW1000" s="115"/>
      <c r="AX1000" s="115"/>
      <c r="AY1000" s="115"/>
      <c r="AZ1000" s="115"/>
      <c r="BA1000" s="115"/>
      <c r="BB1000" s="115"/>
      <c r="BC1000" s="115"/>
      <c r="BD1000" s="115"/>
      <c r="BE1000" s="115"/>
      <c r="BF1000" s="115"/>
    </row>
    <row r="1001" spans="46:58" x14ac:dyDescent="0.25">
      <c r="AT1001" s="115"/>
      <c r="AU1001" s="115"/>
      <c r="AV1001" s="115"/>
      <c r="AW1001" s="115"/>
      <c r="AX1001" s="115"/>
      <c r="AY1001" s="115"/>
      <c r="AZ1001" s="115"/>
      <c r="BA1001" s="115"/>
      <c r="BB1001" s="115"/>
      <c r="BC1001" s="115"/>
      <c r="BD1001" s="115"/>
      <c r="BE1001" s="115"/>
      <c r="BF1001" s="115"/>
    </row>
    <row r="1002" spans="46:58" x14ac:dyDescent="0.25">
      <c r="AT1002" s="115"/>
      <c r="AU1002" s="115"/>
      <c r="AV1002" s="115"/>
      <c r="AW1002" s="115"/>
      <c r="AX1002" s="115"/>
      <c r="AY1002" s="115"/>
      <c r="AZ1002" s="115"/>
      <c r="BA1002" s="115"/>
      <c r="BB1002" s="115"/>
      <c r="BC1002" s="115"/>
      <c r="BD1002" s="115"/>
      <c r="BE1002" s="115"/>
      <c r="BF1002" s="115"/>
    </row>
    <row r="1003" spans="46:58" x14ac:dyDescent="0.25">
      <c r="AT1003" s="115"/>
      <c r="AU1003" s="115"/>
      <c r="AV1003" s="115"/>
      <c r="AW1003" s="115"/>
      <c r="AX1003" s="115"/>
      <c r="AY1003" s="115"/>
      <c r="AZ1003" s="115"/>
      <c r="BA1003" s="115"/>
      <c r="BB1003" s="115"/>
      <c r="BC1003" s="115"/>
      <c r="BD1003" s="115"/>
      <c r="BE1003" s="115"/>
      <c r="BF1003" s="115"/>
    </row>
    <row r="1004" spans="46:58" x14ac:dyDescent="0.25">
      <c r="AT1004" s="115"/>
      <c r="AU1004" s="115"/>
      <c r="AV1004" s="115"/>
      <c r="AW1004" s="115"/>
      <c r="AX1004" s="115"/>
      <c r="AY1004" s="115"/>
      <c r="AZ1004" s="115"/>
      <c r="BA1004" s="115"/>
      <c r="BB1004" s="115"/>
      <c r="BC1004" s="115"/>
      <c r="BD1004" s="115"/>
      <c r="BE1004" s="115"/>
      <c r="BF1004" s="115"/>
    </row>
    <row r="1005" spans="46:58" x14ac:dyDescent="0.25">
      <c r="AT1005" s="115"/>
      <c r="AU1005" s="115"/>
      <c r="AV1005" s="115"/>
      <c r="AW1005" s="115"/>
      <c r="AX1005" s="115"/>
      <c r="AY1005" s="115"/>
      <c r="AZ1005" s="115"/>
      <c r="BA1005" s="115"/>
      <c r="BB1005" s="115"/>
      <c r="BC1005" s="115"/>
      <c r="BD1005" s="115"/>
      <c r="BE1005" s="115"/>
      <c r="BF1005" s="115"/>
    </row>
    <row r="1006" spans="46:58" x14ac:dyDescent="0.25">
      <c r="AT1006" s="115"/>
      <c r="AU1006" s="115"/>
      <c r="AV1006" s="115"/>
      <c r="AW1006" s="115"/>
      <c r="AX1006" s="115"/>
      <c r="AY1006" s="115"/>
      <c r="AZ1006" s="115"/>
      <c r="BA1006" s="115"/>
      <c r="BB1006" s="115"/>
      <c r="BC1006" s="115"/>
      <c r="BD1006" s="115"/>
      <c r="BE1006" s="115"/>
      <c r="BF1006" s="115"/>
    </row>
    <row r="1007" spans="46:58" x14ac:dyDescent="0.25">
      <c r="AT1007" s="115"/>
      <c r="AU1007" s="115"/>
      <c r="AV1007" s="115"/>
      <c r="AW1007" s="115"/>
      <c r="AX1007" s="115"/>
      <c r="AY1007" s="115"/>
      <c r="AZ1007" s="115"/>
      <c r="BA1007" s="115"/>
      <c r="BB1007" s="115"/>
      <c r="BC1007" s="115"/>
      <c r="BD1007" s="115"/>
      <c r="BE1007" s="115"/>
      <c r="BF1007" s="115"/>
    </row>
    <row r="1008" spans="46:58" x14ac:dyDescent="0.25">
      <c r="AT1008" s="115"/>
      <c r="AU1008" s="115"/>
      <c r="AV1008" s="115"/>
      <c r="AW1008" s="115"/>
      <c r="AX1008" s="115"/>
      <c r="AY1008" s="115"/>
      <c r="AZ1008" s="115"/>
      <c r="BA1008" s="115"/>
      <c r="BB1008" s="115"/>
      <c r="BC1008" s="115"/>
      <c r="BD1008" s="115"/>
      <c r="BE1008" s="115"/>
      <c r="BF1008" s="115"/>
    </row>
    <row r="1009" spans="46:58" x14ac:dyDescent="0.25">
      <c r="AT1009" s="115"/>
      <c r="AU1009" s="115"/>
      <c r="AV1009" s="115"/>
      <c r="AW1009" s="115"/>
      <c r="AX1009" s="115"/>
      <c r="AY1009" s="115"/>
      <c r="AZ1009" s="115"/>
      <c r="BA1009" s="115"/>
      <c r="BB1009" s="115"/>
      <c r="BC1009" s="115"/>
      <c r="BD1009" s="115"/>
      <c r="BE1009" s="115"/>
      <c r="BF1009" s="115"/>
    </row>
    <row r="1010" spans="46:58" x14ac:dyDescent="0.25">
      <c r="AT1010" s="115"/>
      <c r="AU1010" s="115"/>
      <c r="AV1010" s="115"/>
      <c r="AW1010" s="115"/>
      <c r="AX1010" s="115"/>
      <c r="AY1010" s="115"/>
      <c r="AZ1010" s="115"/>
      <c r="BA1010" s="115"/>
      <c r="BB1010" s="115"/>
      <c r="BC1010" s="115"/>
      <c r="BD1010" s="115"/>
      <c r="BE1010" s="115"/>
      <c r="BF1010" s="115"/>
    </row>
    <row r="1011" spans="46:58" x14ac:dyDescent="0.25">
      <c r="AT1011" s="115"/>
      <c r="AU1011" s="115"/>
      <c r="AV1011" s="115"/>
      <c r="AW1011" s="115"/>
      <c r="AX1011" s="115"/>
      <c r="AY1011" s="115"/>
      <c r="AZ1011" s="115"/>
      <c r="BA1011" s="115"/>
      <c r="BB1011" s="115"/>
      <c r="BC1011" s="115"/>
      <c r="BD1011" s="115"/>
      <c r="BE1011" s="115"/>
      <c r="BF1011" s="115"/>
    </row>
    <row r="1012" spans="46:58" x14ac:dyDescent="0.25">
      <c r="AT1012" s="115"/>
      <c r="AU1012" s="115"/>
      <c r="AV1012" s="115"/>
      <c r="AW1012" s="115"/>
      <c r="AX1012" s="115"/>
      <c r="AY1012" s="115"/>
      <c r="AZ1012" s="115"/>
      <c r="BA1012" s="115"/>
      <c r="BB1012" s="115"/>
      <c r="BC1012" s="115"/>
      <c r="BD1012" s="115"/>
      <c r="BE1012" s="115"/>
      <c r="BF1012" s="115"/>
    </row>
    <row r="1013" spans="46:58" x14ac:dyDescent="0.25">
      <c r="AT1013" s="115"/>
      <c r="AU1013" s="115"/>
      <c r="AV1013" s="115"/>
      <c r="AW1013" s="115"/>
      <c r="AX1013" s="115"/>
      <c r="AY1013" s="115"/>
      <c r="AZ1013" s="115"/>
      <c r="BA1013" s="115"/>
      <c r="BB1013" s="115"/>
      <c r="BC1013" s="115"/>
      <c r="BD1013" s="115"/>
      <c r="BE1013" s="115"/>
      <c r="BF1013" s="115"/>
    </row>
    <row r="1014" spans="46:58" x14ac:dyDescent="0.25">
      <c r="AT1014" s="115"/>
      <c r="AU1014" s="115"/>
      <c r="AV1014" s="115"/>
      <c r="AW1014" s="115"/>
      <c r="AX1014" s="115"/>
      <c r="AY1014" s="115"/>
      <c r="AZ1014" s="115"/>
      <c r="BA1014" s="115"/>
      <c r="BB1014" s="115"/>
      <c r="BC1014" s="115"/>
      <c r="BD1014" s="115"/>
      <c r="BE1014" s="115"/>
      <c r="BF1014" s="115"/>
    </row>
    <row r="1015" spans="46:58" x14ac:dyDescent="0.25">
      <c r="AT1015" s="115"/>
      <c r="AU1015" s="115"/>
      <c r="AV1015" s="115"/>
      <c r="AW1015" s="115"/>
      <c r="AX1015" s="115"/>
      <c r="AY1015" s="115"/>
      <c r="AZ1015" s="115"/>
      <c r="BA1015" s="115"/>
      <c r="BB1015" s="115"/>
      <c r="BC1015" s="115"/>
      <c r="BD1015" s="115"/>
      <c r="BE1015" s="115"/>
      <c r="BF1015" s="115"/>
    </row>
    <row r="1016" spans="46:58" x14ac:dyDescent="0.25">
      <c r="AT1016" s="115"/>
      <c r="AU1016" s="115"/>
      <c r="AV1016" s="115"/>
      <c r="AW1016" s="115"/>
      <c r="AX1016" s="115"/>
      <c r="AY1016" s="115"/>
      <c r="AZ1016" s="115"/>
      <c r="BA1016" s="115"/>
      <c r="BB1016" s="115"/>
      <c r="BC1016" s="115"/>
      <c r="BD1016" s="115"/>
      <c r="BE1016" s="115"/>
      <c r="BF1016" s="115"/>
    </row>
    <row r="1017" spans="46:58" x14ac:dyDescent="0.25">
      <c r="AT1017" s="115"/>
      <c r="AU1017" s="115"/>
      <c r="AV1017" s="115"/>
      <c r="AW1017" s="115"/>
      <c r="AX1017" s="115"/>
      <c r="AY1017" s="115"/>
      <c r="AZ1017" s="115"/>
      <c r="BA1017" s="115"/>
      <c r="BB1017" s="115"/>
      <c r="BC1017" s="115"/>
      <c r="BD1017" s="115"/>
      <c r="BE1017" s="115"/>
      <c r="BF1017" s="115"/>
    </row>
    <row r="1018" spans="46:58" x14ac:dyDescent="0.25">
      <c r="AT1018" s="115"/>
      <c r="AU1018" s="115"/>
      <c r="AV1018" s="115"/>
      <c r="AW1018" s="115"/>
      <c r="AX1018" s="115"/>
      <c r="AY1018" s="115"/>
      <c r="AZ1018" s="115"/>
      <c r="BA1018" s="115"/>
      <c r="BB1018" s="115"/>
      <c r="BC1018" s="115"/>
      <c r="BD1018" s="115"/>
      <c r="BE1018" s="115"/>
      <c r="BF1018" s="115"/>
    </row>
    <row r="1019" spans="46:58" x14ac:dyDescent="0.25">
      <c r="AT1019" s="115"/>
      <c r="AU1019" s="115"/>
      <c r="AV1019" s="115"/>
      <c r="AW1019" s="115"/>
      <c r="AX1019" s="115"/>
      <c r="AY1019" s="115"/>
      <c r="AZ1019" s="115"/>
      <c r="BA1019" s="115"/>
      <c r="BB1019" s="115"/>
      <c r="BC1019" s="115"/>
      <c r="BD1019" s="115"/>
      <c r="BE1019" s="115"/>
      <c r="BF1019" s="115"/>
    </row>
    <row r="1020" spans="46:58" x14ac:dyDescent="0.25">
      <c r="AT1020" s="115"/>
      <c r="AU1020" s="115"/>
      <c r="AV1020" s="115"/>
      <c r="AW1020" s="115"/>
      <c r="AX1020" s="115"/>
      <c r="AY1020" s="115"/>
      <c r="AZ1020" s="115"/>
      <c r="BA1020" s="115"/>
      <c r="BB1020" s="115"/>
      <c r="BC1020" s="115"/>
      <c r="BD1020" s="115"/>
      <c r="BE1020" s="115"/>
      <c r="BF1020" s="115"/>
    </row>
    <row r="1021" spans="46:58" x14ac:dyDescent="0.25">
      <c r="AT1021" s="115"/>
      <c r="AU1021" s="115"/>
      <c r="AV1021" s="115"/>
      <c r="AW1021" s="115"/>
      <c r="AX1021" s="115"/>
      <c r="AY1021" s="115"/>
      <c r="AZ1021" s="115"/>
      <c r="BA1021" s="115"/>
      <c r="BB1021" s="115"/>
      <c r="BC1021" s="115"/>
      <c r="BD1021" s="115"/>
      <c r="BE1021" s="115"/>
      <c r="BF1021" s="115"/>
    </row>
    <row r="1022" spans="46:58" x14ac:dyDescent="0.25">
      <c r="AT1022" s="115"/>
      <c r="AU1022" s="115"/>
      <c r="AV1022" s="115"/>
      <c r="AW1022" s="115"/>
      <c r="AX1022" s="115"/>
      <c r="AY1022" s="115"/>
      <c r="AZ1022" s="115"/>
      <c r="BA1022" s="115"/>
      <c r="BB1022" s="115"/>
      <c r="BC1022" s="115"/>
      <c r="BD1022" s="115"/>
      <c r="BE1022" s="115"/>
      <c r="BF1022" s="115"/>
    </row>
    <row r="1023" spans="46:58" x14ac:dyDescent="0.25">
      <c r="AT1023" s="115"/>
      <c r="AU1023" s="115"/>
      <c r="AV1023" s="115"/>
      <c r="AW1023" s="115"/>
      <c r="AX1023" s="115"/>
      <c r="AY1023" s="115"/>
      <c r="AZ1023" s="115"/>
      <c r="BA1023" s="115"/>
      <c r="BB1023" s="115"/>
      <c r="BC1023" s="115"/>
      <c r="BD1023" s="115"/>
      <c r="BE1023" s="115"/>
      <c r="BF1023" s="115"/>
    </row>
    <row r="1024" spans="46:58" x14ac:dyDescent="0.25">
      <c r="AT1024" s="115"/>
      <c r="AU1024" s="115"/>
      <c r="AV1024" s="115"/>
      <c r="AW1024" s="115"/>
      <c r="AX1024" s="115"/>
      <c r="AY1024" s="115"/>
      <c r="AZ1024" s="115"/>
      <c r="BA1024" s="115"/>
      <c r="BB1024" s="115"/>
      <c r="BC1024" s="115"/>
      <c r="BD1024" s="115"/>
      <c r="BE1024" s="115"/>
      <c r="BF1024" s="115"/>
    </row>
    <row r="1025" spans="46:58" x14ac:dyDescent="0.25">
      <c r="AT1025" s="115"/>
      <c r="AU1025" s="115"/>
      <c r="AV1025" s="115"/>
      <c r="AW1025" s="115"/>
      <c r="AX1025" s="115"/>
      <c r="AY1025" s="115"/>
      <c r="AZ1025" s="115"/>
      <c r="BA1025" s="115"/>
      <c r="BB1025" s="115"/>
      <c r="BC1025" s="115"/>
      <c r="BD1025" s="115"/>
      <c r="BE1025" s="115"/>
      <c r="BF1025" s="115"/>
    </row>
    <row r="1026" spans="46:58" x14ac:dyDescent="0.25">
      <c r="AT1026" s="115"/>
      <c r="AU1026" s="115"/>
      <c r="AV1026" s="115"/>
      <c r="AW1026" s="115"/>
      <c r="AX1026" s="115"/>
      <c r="AY1026" s="115"/>
      <c r="AZ1026" s="115"/>
      <c r="BA1026" s="115"/>
      <c r="BB1026" s="115"/>
      <c r="BC1026" s="115"/>
      <c r="BD1026" s="115"/>
      <c r="BE1026" s="115"/>
      <c r="BF1026" s="115"/>
    </row>
    <row r="1027" spans="46:58" x14ac:dyDescent="0.25">
      <c r="AT1027" s="115"/>
      <c r="AU1027" s="115"/>
      <c r="AV1027" s="115"/>
      <c r="AW1027" s="115"/>
      <c r="AX1027" s="115"/>
      <c r="AY1027" s="115"/>
      <c r="AZ1027" s="115"/>
      <c r="BA1027" s="115"/>
      <c r="BB1027" s="115"/>
      <c r="BC1027" s="115"/>
      <c r="BD1027" s="115"/>
      <c r="BE1027" s="115"/>
      <c r="BF1027" s="115"/>
    </row>
    <row r="1028" spans="46:58" x14ac:dyDescent="0.25">
      <c r="AT1028" s="115"/>
      <c r="AU1028" s="115"/>
      <c r="AV1028" s="115"/>
      <c r="AW1028" s="115"/>
      <c r="AX1028" s="115"/>
      <c r="AY1028" s="115"/>
      <c r="AZ1028" s="115"/>
      <c r="BA1028" s="115"/>
      <c r="BB1028" s="115"/>
      <c r="BC1028" s="115"/>
      <c r="BD1028" s="115"/>
      <c r="BE1028" s="115"/>
      <c r="BF1028" s="115"/>
    </row>
    <row r="1029" spans="46:58" x14ac:dyDescent="0.25">
      <c r="AT1029" s="115"/>
      <c r="AU1029" s="115"/>
      <c r="AV1029" s="115"/>
      <c r="AW1029" s="115"/>
      <c r="AX1029" s="115"/>
      <c r="AY1029" s="115"/>
      <c r="AZ1029" s="115"/>
      <c r="BA1029" s="115"/>
      <c r="BB1029" s="115"/>
      <c r="BC1029" s="115"/>
      <c r="BD1029" s="115"/>
      <c r="BE1029" s="115"/>
      <c r="BF1029" s="115"/>
    </row>
    <row r="1030" spans="46:58" x14ac:dyDescent="0.25">
      <c r="AT1030" s="115"/>
      <c r="AU1030" s="115"/>
      <c r="AV1030" s="115"/>
      <c r="AW1030" s="115"/>
      <c r="AX1030" s="115"/>
      <c r="AY1030" s="115"/>
      <c r="AZ1030" s="115"/>
      <c r="BA1030" s="115"/>
      <c r="BB1030" s="115"/>
      <c r="BC1030" s="115"/>
      <c r="BD1030" s="115"/>
      <c r="BE1030" s="115"/>
      <c r="BF1030" s="115"/>
    </row>
    <row r="1031" spans="46:58" x14ac:dyDescent="0.25">
      <c r="AT1031" s="115"/>
      <c r="AU1031" s="115"/>
      <c r="AV1031" s="115"/>
      <c r="AW1031" s="115"/>
      <c r="AX1031" s="115"/>
      <c r="AY1031" s="115"/>
      <c r="AZ1031" s="115"/>
      <c r="BA1031" s="115"/>
      <c r="BB1031" s="115"/>
      <c r="BC1031" s="115"/>
      <c r="BD1031" s="115"/>
      <c r="BE1031" s="115"/>
      <c r="BF1031" s="115"/>
    </row>
    <row r="1032" spans="46:58" x14ac:dyDescent="0.25">
      <c r="AT1032" s="115"/>
      <c r="AU1032" s="115"/>
      <c r="AV1032" s="115"/>
      <c r="AW1032" s="115"/>
      <c r="AX1032" s="115"/>
      <c r="AY1032" s="115"/>
      <c r="AZ1032" s="115"/>
      <c r="BA1032" s="115"/>
      <c r="BB1032" s="115"/>
      <c r="BC1032" s="115"/>
      <c r="BD1032" s="115"/>
      <c r="BE1032" s="115"/>
      <c r="BF1032" s="115"/>
    </row>
    <row r="1033" spans="46:58" x14ac:dyDescent="0.25">
      <c r="AT1033" s="115"/>
      <c r="AU1033" s="115"/>
      <c r="AV1033" s="115"/>
      <c r="AW1033" s="115"/>
      <c r="AX1033" s="115"/>
      <c r="AY1033" s="115"/>
      <c r="AZ1033" s="115"/>
      <c r="BA1033" s="115"/>
      <c r="BB1033" s="115"/>
      <c r="BC1033" s="115"/>
      <c r="BD1033" s="115"/>
      <c r="BE1033" s="115"/>
      <c r="BF1033" s="115"/>
    </row>
    <row r="1034" spans="46:58" x14ac:dyDescent="0.25">
      <c r="AT1034" s="115"/>
      <c r="AU1034" s="115"/>
      <c r="AV1034" s="115"/>
      <c r="AW1034" s="115"/>
      <c r="AX1034" s="115"/>
      <c r="AY1034" s="115"/>
      <c r="AZ1034" s="115"/>
      <c r="BA1034" s="115"/>
      <c r="BB1034" s="115"/>
      <c r="BC1034" s="115"/>
      <c r="BD1034" s="115"/>
      <c r="BE1034" s="115"/>
      <c r="BF1034" s="115"/>
    </row>
    <row r="1035" spans="46:58" x14ac:dyDescent="0.25">
      <c r="AT1035" s="115"/>
      <c r="AU1035" s="115"/>
      <c r="AV1035" s="115"/>
      <c r="AW1035" s="115"/>
      <c r="AX1035" s="115"/>
      <c r="AY1035" s="115"/>
      <c r="AZ1035" s="115"/>
      <c r="BA1035" s="115"/>
      <c r="BB1035" s="115"/>
      <c r="BC1035" s="115"/>
      <c r="BD1035" s="115"/>
      <c r="BE1035" s="115"/>
      <c r="BF1035" s="115"/>
    </row>
    <row r="1036" spans="46:58" x14ac:dyDescent="0.25">
      <c r="AT1036" s="115"/>
      <c r="AU1036" s="115"/>
      <c r="AV1036" s="115"/>
      <c r="AW1036" s="115"/>
      <c r="AX1036" s="115"/>
      <c r="AY1036" s="115"/>
      <c r="AZ1036" s="115"/>
      <c r="BA1036" s="115"/>
      <c r="BB1036" s="115"/>
      <c r="BC1036" s="115"/>
      <c r="BD1036" s="115"/>
      <c r="BE1036" s="115"/>
      <c r="BF1036" s="115"/>
    </row>
    <row r="1037" spans="46:58" x14ac:dyDescent="0.25">
      <c r="AT1037" s="115"/>
      <c r="AU1037" s="115"/>
      <c r="AV1037" s="115"/>
      <c r="AW1037" s="115"/>
      <c r="AX1037" s="115"/>
      <c r="AY1037" s="115"/>
      <c r="AZ1037" s="115"/>
      <c r="BA1037" s="115"/>
      <c r="BB1037" s="115"/>
      <c r="BC1037" s="115"/>
      <c r="BD1037" s="115"/>
      <c r="BE1037" s="115"/>
      <c r="BF1037" s="115"/>
    </row>
    <row r="1038" spans="46:58" x14ac:dyDescent="0.25">
      <c r="AT1038" s="115"/>
      <c r="AU1038" s="115"/>
      <c r="AV1038" s="115"/>
      <c r="AW1038" s="115"/>
      <c r="AX1038" s="115"/>
      <c r="AY1038" s="115"/>
      <c r="AZ1038" s="115"/>
      <c r="BA1038" s="115"/>
      <c r="BB1038" s="115"/>
      <c r="BC1038" s="115"/>
      <c r="BD1038" s="115"/>
      <c r="BE1038" s="115"/>
      <c r="BF1038" s="115"/>
    </row>
    <row r="1039" spans="46:58" x14ac:dyDescent="0.25">
      <c r="AT1039" s="115"/>
      <c r="AU1039" s="115"/>
      <c r="AV1039" s="115"/>
      <c r="AW1039" s="115"/>
      <c r="AX1039" s="115"/>
      <c r="AY1039" s="115"/>
      <c r="AZ1039" s="115"/>
      <c r="BA1039" s="115"/>
      <c r="BB1039" s="115"/>
      <c r="BC1039" s="115"/>
      <c r="BD1039" s="115"/>
      <c r="BE1039" s="115"/>
      <c r="BF1039" s="115"/>
    </row>
    <row r="1040" spans="46:58" x14ac:dyDescent="0.25">
      <c r="AT1040" s="115"/>
      <c r="AU1040" s="115"/>
      <c r="AV1040" s="115"/>
      <c r="AW1040" s="115"/>
      <c r="AX1040" s="115"/>
      <c r="AY1040" s="115"/>
      <c r="AZ1040" s="115"/>
      <c r="BA1040" s="115"/>
      <c r="BB1040" s="115"/>
      <c r="BC1040" s="115"/>
      <c r="BD1040" s="115"/>
      <c r="BE1040" s="115"/>
      <c r="BF1040" s="115"/>
    </row>
    <row r="1041" spans="46:58" x14ac:dyDescent="0.25">
      <c r="AT1041" s="115"/>
      <c r="AU1041" s="115"/>
      <c r="AV1041" s="115"/>
      <c r="AW1041" s="115"/>
      <c r="AX1041" s="115"/>
      <c r="AY1041" s="115"/>
      <c r="AZ1041" s="115"/>
      <c r="BA1041" s="115"/>
      <c r="BB1041" s="115"/>
      <c r="BC1041" s="115"/>
      <c r="BD1041" s="115"/>
      <c r="BE1041" s="115"/>
      <c r="BF1041" s="115"/>
    </row>
    <row r="1042" spans="46:58" x14ac:dyDescent="0.25">
      <c r="AT1042" s="115"/>
      <c r="AU1042" s="115"/>
      <c r="AV1042" s="115"/>
      <c r="AW1042" s="115"/>
      <c r="AX1042" s="115"/>
      <c r="AY1042" s="115"/>
      <c r="AZ1042" s="115"/>
      <c r="BA1042" s="115"/>
      <c r="BB1042" s="115"/>
      <c r="BC1042" s="115"/>
      <c r="BD1042" s="115"/>
      <c r="BE1042" s="115"/>
      <c r="BF1042" s="115"/>
    </row>
    <row r="1043" spans="46:58" x14ac:dyDescent="0.25">
      <c r="AT1043" s="115"/>
      <c r="AU1043" s="115"/>
      <c r="AV1043" s="115"/>
      <c r="AW1043" s="115"/>
      <c r="AX1043" s="115"/>
      <c r="AY1043" s="115"/>
      <c r="AZ1043" s="115"/>
      <c r="BA1043" s="115"/>
      <c r="BB1043" s="115"/>
      <c r="BC1043" s="115"/>
      <c r="BD1043" s="115"/>
      <c r="BE1043" s="115"/>
      <c r="BF1043" s="115"/>
    </row>
    <row r="1044" spans="46:58" x14ac:dyDescent="0.25">
      <c r="AT1044" s="115"/>
      <c r="AU1044" s="115"/>
      <c r="AV1044" s="115"/>
      <c r="AW1044" s="115"/>
      <c r="AX1044" s="115"/>
      <c r="AY1044" s="115"/>
      <c r="AZ1044" s="115"/>
      <c r="BA1044" s="115"/>
      <c r="BB1044" s="115"/>
      <c r="BC1044" s="115"/>
      <c r="BD1044" s="115"/>
      <c r="BE1044" s="115"/>
      <c r="BF1044" s="115"/>
    </row>
    <row r="1045" spans="46:58" x14ac:dyDescent="0.25">
      <c r="AT1045" s="115"/>
      <c r="AU1045" s="115"/>
      <c r="AV1045" s="115"/>
      <c r="AW1045" s="115"/>
      <c r="AX1045" s="115"/>
      <c r="AY1045" s="115"/>
      <c r="AZ1045" s="115"/>
      <c r="BA1045" s="115"/>
      <c r="BB1045" s="115"/>
      <c r="BC1045" s="115"/>
      <c r="BD1045" s="115"/>
      <c r="BE1045" s="115"/>
      <c r="BF1045" s="115"/>
    </row>
    <row r="1046" spans="46:58" x14ac:dyDescent="0.25">
      <c r="AT1046" s="115"/>
      <c r="AU1046" s="115"/>
      <c r="AV1046" s="115"/>
      <c r="AW1046" s="115"/>
      <c r="AX1046" s="115"/>
      <c r="AY1046" s="115"/>
      <c r="AZ1046" s="115"/>
      <c r="BA1046" s="115"/>
      <c r="BB1046" s="115"/>
      <c r="BC1046" s="115"/>
      <c r="BD1046" s="115"/>
      <c r="BE1046" s="115"/>
      <c r="BF1046" s="115"/>
    </row>
    <row r="1047" spans="46:58" x14ac:dyDescent="0.25">
      <c r="AT1047" s="115"/>
      <c r="AU1047" s="115"/>
      <c r="AV1047" s="115"/>
      <c r="AW1047" s="115"/>
      <c r="AX1047" s="115"/>
      <c r="AY1047" s="115"/>
      <c r="AZ1047" s="115"/>
      <c r="BA1047" s="115"/>
      <c r="BB1047" s="115"/>
      <c r="BC1047" s="115"/>
      <c r="BD1047" s="115"/>
      <c r="BE1047" s="115"/>
      <c r="BF1047" s="115"/>
    </row>
    <row r="1048" spans="46:58" x14ac:dyDescent="0.25">
      <c r="AT1048" s="115"/>
      <c r="AU1048" s="115"/>
      <c r="AV1048" s="115"/>
      <c r="AW1048" s="115"/>
      <c r="AX1048" s="115"/>
      <c r="AY1048" s="115"/>
      <c r="AZ1048" s="115"/>
      <c r="BA1048" s="115"/>
      <c r="BB1048" s="115"/>
      <c r="BC1048" s="115"/>
      <c r="BD1048" s="115"/>
      <c r="BE1048" s="115"/>
      <c r="BF1048" s="115"/>
    </row>
    <row r="1049" spans="46:58" x14ac:dyDescent="0.25">
      <c r="AT1049" s="115"/>
      <c r="AU1049" s="115"/>
      <c r="AV1049" s="115"/>
      <c r="AW1049" s="115"/>
      <c r="AX1049" s="115"/>
      <c r="AY1049" s="115"/>
      <c r="AZ1049" s="115"/>
      <c r="BA1049" s="115"/>
      <c r="BB1049" s="115"/>
      <c r="BC1049" s="115"/>
      <c r="BD1049" s="115"/>
      <c r="BE1049" s="115"/>
      <c r="BF1049" s="115"/>
    </row>
    <row r="1050" spans="46:58" x14ac:dyDescent="0.25">
      <c r="AT1050" s="115"/>
      <c r="AU1050" s="115"/>
      <c r="AV1050" s="115"/>
      <c r="AW1050" s="115"/>
      <c r="AX1050" s="115"/>
      <c r="AY1050" s="115"/>
      <c r="AZ1050" s="115"/>
      <c r="BA1050" s="115"/>
      <c r="BB1050" s="115"/>
      <c r="BC1050" s="115"/>
      <c r="BD1050" s="115"/>
      <c r="BE1050" s="115"/>
      <c r="BF1050" s="115"/>
    </row>
    <row r="1051" spans="46:58" x14ac:dyDescent="0.25">
      <c r="AT1051" s="115"/>
      <c r="AU1051" s="115"/>
      <c r="AV1051" s="115"/>
      <c r="AW1051" s="115"/>
      <c r="AX1051" s="115"/>
      <c r="AY1051" s="115"/>
      <c r="AZ1051" s="115"/>
      <c r="BA1051" s="115"/>
      <c r="BB1051" s="115"/>
      <c r="BC1051" s="115"/>
      <c r="BD1051" s="115"/>
      <c r="BE1051" s="115"/>
      <c r="BF1051" s="115"/>
    </row>
    <row r="1052" spans="46:58" x14ac:dyDescent="0.25">
      <c r="AT1052" s="115"/>
      <c r="AU1052" s="115"/>
      <c r="AV1052" s="115"/>
      <c r="AW1052" s="115"/>
      <c r="AX1052" s="115"/>
      <c r="AY1052" s="115"/>
      <c r="AZ1052" s="115"/>
      <c r="BA1052" s="115"/>
      <c r="BB1052" s="115"/>
      <c r="BC1052" s="115"/>
      <c r="BD1052" s="115"/>
      <c r="BE1052" s="115"/>
      <c r="BF1052" s="115"/>
    </row>
    <row r="1053" spans="46:58" x14ac:dyDescent="0.25">
      <c r="AT1053" s="115"/>
      <c r="AU1053" s="115"/>
      <c r="AV1053" s="115"/>
      <c r="AW1053" s="115"/>
      <c r="AX1053" s="115"/>
      <c r="AY1053" s="115"/>
      <c r="AZ1053" s="115"/>
      <c r="BA1053" s="115"/>
      <c r="BB1053" s="115"/>
      <c r="BC1053" s="115"/>
      <c r="BD1053" s="115"/>
      <c r="BE1053" s="115"/>
      <c r="BF1053" s="115"/>
    </row>
    <row r="1054" spans="46:58" x14ac:dyDescent="0.25">
      <c r="AT1054" s="115"/>
      <c r="AU1054" s="115"/>
      <c r="AV1054" s="115"/>
      <c r="AW1054" s="115"/>
      <c r="AX1054" s="115"/>
      <c r="AY1054" s="115"/>
      <c r="AZ1054" s="115"/>
      <c r="BA1054" s="115"/>
      <c r="BB1054" s="115"/>
      <c r="BC1054" s="115"/>
      <c r="BD1054" s="115"/>
      <c r="BE1054" s="115"/>
      <c r="BF1054" s="115"/>
    </row>
    <row r="1055" spans="46:58" x14ac:dyDescent="0.25">
      <c r="AT1055" s="115"/>
      <c r="AU1055" s="115"/>
      <c r="AV1055" s="115"/>
      <c r="AW1055" s="115"/>
      <c r="AX1055" s="115"/>
      <c r="AY1055" s="115"/>
      <c r="AZ1055" s="115"/>
      <c r="BA1055" s="115"/>
      <c r="BB1055" s="115"/>
      <c r="BC1055" s="115"/>
      <c r="BD1055" s="115"/>
      <c r="BE1055" s="115"/>
      <c r="BF1055" s="115"/>
    </row>
    <row r="1056" spans="46:58" x14ac:dyDescent="0.25">
      <c r="AT1056" s="115"/>
      <c r="AU1056" s="115"/>
      <c r="AV1056" s="115"/>
      <c r="AW1056" s="115"/>
      <c r="AX1056" s="115"/>
      <c r="AY1056" s="115"/>
      <c r="AZ1056" s="115"/>
      <c r="BA1056" s="115"/>
      <c r="BB1056" s="115"/>
      <c r="BC1056" s="115"/>
      <c r="BD1056" s="115"/>
      <c r="BE1056" s="115"/>
      <c r="BF1056" s="115"/>
    </row>
    <row r="1057" spans="46:58" x14ac:dyDescent="0.25">
      <c r="AT1057" s="115"/>
      <c r="AU1057" s="115"/>
      <c r="AV1057" s="115"/>
      <c r="AW1057" s="115"/>
      <c r="AX1057" s="115"/>
      <c r="AY1057" s="115"/>
      <c r="AZ1057" s="115"/>
      <c r="BA1057" s="115"/>
      <c r="BB1057" s="115"/>
      <c r="BC1057" s="115"/>
      <c r="BD1057" s="115"/>
      <c r="BE1057" s="115"/>
      <c r="BF1057" s="115"/>
    </row>
    <row r="1058" spans="46:58" x14ac:dyDescent="0.25">
      <c r="AT1058" s="115"/>
      <c r="AU1058" s="115"/>
      <c r="AV1058" s="115"/>
      <c r="AW1058" s="115"/>
      <c r="AX1058" s="115"/>
      <c r="AY1058" s="115"/>
      <c r="AZ1058" s="115"/>
      <c r="BA1058" s="115"/>
      <c r="BB1058" s="115"/>
      <c r="BC1058" s="115"/>
      <c r="BD1058" s="115"/>
      <c r="BE1058" s="115"/>
      <c r="BF1058" s="115"/>
    </row>
    <row r="1059" spans="46:58" x14ac:dyDescent="0.25">
      <c r="AT1059" s="115"/>
      <c r="AU1059" s="115"/>
      <c r="AV1059" s="115"/>
      <c r="AW1059" s="115"/>
      <c r="AX1059" s="115"/>
      <c r="AY1059" s="115"/>
      <c r="AZ1059" s="115"/>
      <c r="BA1059" s="115"/>
      <c r="BB1059" s="115"/>
      <c r="BC1059" s="115"/>
      <c r="BD1059" s="115"/>
      <c r="BE1059" s="115"/>
      <c r="BF1059" s="115"/>
    </row>
    <row r="1060" spans="46:58" x14ac:dyDescent="0.25">
      <c r="AT1060" s="115"/>
      <c r="AU1060" s="115"/>
      <c r="AV1060" s="115"/>
      <c r="AW1060" s="115"/>
      <c r="AX1060" s="115"/>
      <c r="AY1060" s="115"/>
      <c r="AZ1060" s="115"/>
      <c r="BA1060" s="115"/>
      <c r="BB1060" s="115"/>
      <c r="BC1060" s="115"/>
      <c r="BD1060" s="115"/>
      <c r="BE1060" s="115"/>
      <c r="BF1060" s="115"/>
    </row>
    <row r="1061" spans="46:58" x14ac:dyDescent="0.25">
      <c r="AT1061" s="115"/>
      <c r="AU1061" s="115"/>
      <c r="AV1061" s="115"/>
      <c r="AW1061" s="115"/>
      <c r="AX1061" s="115"/>
      <c r="AY1061" s="115"/>
      <c r="AZ1061" s="115"/>
      <c r="BA1061" s="115"/>
      <c r="BB1061" s="115"/>
      <c r="BC1061" s="115"/>
      <c r="BD1061" s="115"/>
      <c r="BE1061" s="115"/>
      <c r="BF1061" s="115"/>
    </row>
    <row r="1062" spans="46:58" x14ac:dyDescent="0.25">
      <c r="AT1062" s="115"/>
      <c r="AU1062" s="115"/>
      <c r="AV1062" s="115"/>
      <c r="AW1062" s="115"/>
      <c r="AX1062" s="115"/>
      <c r="AY1062" s="115"/>
      <c r="AZ1062" s="115"/>
      <c r="BA1062" s="115"/>
      <c r="BB1062" s="115"/>
      <c r="BC1062" s="115"/>
      <c r="BD1062" s="115"/>
      <c r="BE1062" s="115"/>
      <c r="BF1062" s="115"/>
    </row>
    <row r="1063" spans="46:58" x14ac:dyDescent="0.25">
      <c r="AT1063" s="115"/>
      <c r="AU1063" s="115"/>
      <c r="AV1063" s="115"/>
      <c r="AW1063" s="115"/>
      <c r="AX1063" s="115"/>
      <c r="AY1063" s="115"/>
      <c r="AZ1063" s="115"/>
      <c r="BA1063" s="115"/>
      <c r="BB1063" s="115"/>
      <c r="BC1063" s="115"/>
      <c r="BD1063" s="115"/>
      <c r="BE1063" s="115"/>
      <c r="BF1063" s="115"/>
    </row>
    <row r="1064" spans="46:58" x14ac:dyDescent="0.25">
      <c r="AT1064" s="115"/>
      <c r="AU1064" s="115"/>
      <c r="AV1064" s="115"/>
      <c r="AW1064" s="115"/>
      <c r="AX1064" s="115"/>
      <c r="AY1064" s="115"/>
      <c r="AZ1064" s="115"/>
      <c r="BA1064" s="115"/>
      <c r="BB1064" s="115"/>
      <c r="BC1064" s="115"/>
      <c r="BD1064" s="115"/>
      <c r="BE1064" s="115"/>
      <c r="BF1064" s="115"/>
    </row>
    <row r="1065" spans="46:58" x14ac:dyDescent="0.25">
      <c r="AT1065" s="115"/>
      <c r="AU1065" s="115"/>
      <c r="AV1065" s="115"/>
      <c r="AW1065" s="115"/>
      <c r="AX1065" s="115"/>
      <c r="AY1065" s="115"/>
      <c r="AZ1065" s="115"/>
      <c r="BA1065" s="115"/>
      <c r="BB1065" s="115"/>
      <c r="BC1065" s="115"/>
      <c r="BD1065" s="115"/>
      <c r="BE1065" s="115"/>
      <c r="BF1065" s="115"/>
    </row>
    <row r="1066" spans="46:58" x14ac:dyDescent="0.25">
      <c r="AT1066" s="115"/>
      <c r="AU1066" s="115"/>
      <c r="AV1066" s="115"/>
      <c r="AW1066" s="115"/>
      <c r="AX1066" s="115"/>
      <c r="AY1066" s="115"/>
      <c r="AZ1066" s="115"/>
      <c r="BA1066" s="115"/>
      <c r="BB1066" s="115"/>
      <c r="BC1066" s="115"/>
      <c r="BD1066" s="115"/>
      <c r="BE1066" s="115"/>
      <c r="BF1066" s="115"/>
    </row>
    <row r="1067" spans="46:58" x14ac:dyDescent="0.25">
      <c r="AT1067" s="115"/>
      <c r="AU1067" s="115"/>
      <c r="AV1067" s="115"/>
      <c r="AW1067" s="115"/>
      <c r="AX1067" s="115"/>
      <c r="AY1067" s="115"/>
      <c r="AZ1067" s="115"/>
      <c r="BA1067" s="115"/>
      <c r="BB1067" s="115"/>
      <c r="BC1067" s="115"/>
      <c r="BD1067" s="115"/>
      <c r="BE1067" s="115"/>
      <c r="BF1067" s="115"/>
    </row>
    <row r="1068" spans="46:58" x14ac:dyDescent="0.25">
      <c r="AT1068" s="115"/>
      <c r="AU1068" s="115"/>
      <c r="AV1068" s="115"/>
      <c r="AW1068" s="115"/>
      <c r="AX1068" s="115"/>
      <c r="AY1068" s="115"/>
      <c r="AZ1068" s="115"/>
      <c r="BA1068" s="115"/>
      <c r="BB1068" s="115"/>
      <c r="BC1068" s="115"/>
      <c r="BD1068" s="115"/>
      <c r="BE1068" s="115"/>
      <c r="BF1068" s="115"/>
    </row>
    <row r="1069" spans="46:58" x14ac:dyDescent="0.25">
      <c r="AT1069" s="115"/>
      <c r="AU1069" s="115"/>
      <c r="AV1069" s="115"/>
      <c r="AW1069" s="115"/>
      <c r="AX1069" s="115"/>
      <c r="AY1069" s="115"/>
      <c r="AZ1069" s="115"/>
      <c r="BA1069" s="115"/>
      <c r="BB1069" s="115"/>
      <c r="BC1069" s="115"/>
      <c r="BD1069" s="115"/>
      <c r="BE1069" s="115"/>
      <c r="BF1069" s="115"/>
    </row>
    <row r="1070" spans="46:58" x14ac:dyDescent="0.25">
      <c r="AT1070" s="115"/>
      <c r="AU1070" s="115"/>
      <c r="AV1070" s="115"/>
      <c r="AW1070" s="115"/>
      <c r="AX1070" s="115"/>
      <c r="AY1070" s="115"/>
      <c r="AZ1070" s="115"/>
      <c r="BA1070" s="115"/>
      <c r="BB1070" s="115"/>
      <c r="BC1070" s="115"/>
      <c r="BD1070" s="115"/>
      <c r="BE1070" s="115"/>
      <c r="BF1070" s="115"/>
    </row>
    <row r="1071" spans="46:58" x14ac:dyDescent="0.25">
      <c r="AT1071" s="115"/>
      <c r="AU1071" s="115"/>
      <c r="AV1071" s="115"/>
      <c r="AW1071" s="115"/>
      <c r="AX1071" s="115"/>
      <c r="AY1071" s="115"/>
      <c r="AZ1071" s="115"/>
      <c r="BA1071" s="115"/>
      <c r="BB1071" s="115"/>
      <c r="BC1071" s="115"/>
      <c r="BD1071" s="115"/>
      <c r="BE1071" s="115"/>
      <c r="BF1071" s="115"/>
    </row>
    <row r="1072" spans="46:58" x14ac:dyDescent="0.25">
      <c r="AT1072" s="115"/>
      <c r="AU1072" s="115"/>
      <c r="AV1072" s="115"/>
      <c r="AW1072" s="115"/>
      <c r="AX1072" s="115"/>
      <c r="AY1072" s="115"/>
      <c r="AZ1072" s="115"/>
      <c r="BA1072" s="115"/>
      <c r="BB1072" s="115"/>
      <c r="BC1072" s="115"/>
      <c r="BD1072" s="115"/>
      <c r="BE1072" s="115"/>
      <c r="BF1072" s="115"/>
    </row>
    <row r="1073" spans="46:58" x14ac:dyDescent="0.25">
      <c r="AT1073" s="115"/>
      <c r="AU1073" s="115"/>
      <c r="AV1073" s="115"/>
      <c r="AW1073" s="115"/>
      <c r="AX1073" s="115"/>
      <c r="AY1073" s="115"/>
      <c r="AZ1073" s="115"/>
      <c r="BA1073" s="115"/>
      <c r="BB1073" s="115"/>
      <c r="BC1073" s="115"/>
      <c r="BD1073" s="115"/>
      <c r="BE1073" s="115"/>
      <c r="BF1073" s="115"/>
    </row>
    <row r="1074" spans="46:58" x14ac:dyDescent="0.25">
      <c r="AT1074" s="115"/>
      <c r="AU1074" s="115"/>
      <c r="AV1074" s="115"/>
      <c r="AW1074" s="115"/>
      <c r="AX1074" s="115"/>
      <c r="AY1074" s="115"/>
      <c r="AZ1074" s="115"/>
      <c r="BA1074" s="115"/>
      <c r="BB1074" s="115"/>
      <c r="BC1074" s="115"/>
      <c r="BD1074" s="115"/>
      <c r="BE1074" s="115"/>
      <c r="BF1074" s="115"/>
    </row>
    <row r="1075" spans="46:58" x14ac:dyDescent="0.25">
      <c r="AT1075" s="115"/>
      <c r="AU1075" s="115"/>
      <c r="AV1075" s="115"/>
      <c r="AW1075" s="115"/>
      <c r="AX1075" s="115"/>
      <c r="AY1075" s="115"/>
      <c r="AZ1075" s="115"/>
      <c r="BA1075" s="115"/>
      <c r="BB1075" s="115"/>
      <c r="BC1075" s="115"/>
      <c r="BD1075" s="115"/>
      <c r="BE1075" s="115"/>
      <c r="BF1075" s="115"/>
    </row>
    <row r="1076" spans="46:58" x14ac:dyDescent="0.25">
      <c r="AT1076" s="115"/>
      <c r="AU1076" s="115"/>
      <c r="AV1076" s="115"/>
      <c r="AW1076" s="115"/>
      <c r="AX1076" s="115"/>
      <c r="AY1076" s="115"/>
      <c r="AZ1076" s="115"/>
      <c r="BA1076" s="115"/>
      <c r="BB1076" s="115"/>
      <c r="BC1076" s="115"/>
      <c r="BD1076" s="115"/>
      <c r="BE1076" s="115"/>
      <c r="BF1076" s="115"/>
    </row>
    <row r="1077" spans="46:58" x14ac:dyDescent="0.25">
      <c r="AT1077" s="115"/>
      <c r="AU1077" s="115"/>
      <c r="AV1077" s="115"/>
      <c r="AW1077" s="115"/>
      <c r="AX1077" s="115"/>
      <c r="AY1077" s="115"/>
      <c r="AZ1077" s="115"/>
      <c r="BA1077" s="115"/>
      <c r="BB1077" s="115"/>
      <c r="BC1077" s="115"/>
      <c r="BD1077" s="115"/>
      <c r="BE1077" s="115"/>
      <c r="BF1077" s="115"/>
    </row>
    <row r="1078" spans="46:58" x14ac:dyDescent="0.25">
      <c r="AT1078" s="115"/>
      <c r="AU1078" s="115"/>
      <c r="AV1078" s="115"/>
      <c r="AW1078" s="115"/>
      <c r="AX1078" s="115"/>
      <c r="AY1078" s="115"/>
      <c r="AZ1078" s="115"/>
      <c r="BA1078" s="115"/>
      <c r="BB1078" s="115"/>
      <c r="BC1078" s="115"/>
      <c r="BD1078" s="115"/>
      <c r="BE1078" s="115"/>
      <c r="BF1078" s="115"/>
    </row>
    <row r="1079" spans="46:58" x14ac:dyDescent="0.25">
      <c r="AT1079" s="115"/>
      <c r="AU1079" s="115"/>
      <c r="AV1079" s="115"/>
      <c r="AW1079" s="115"/>
      <c r="AX1079" s="115"/>
      <c r="AY1079" s="115"/>
      <c r="AZ1079" s="115"/>
      <c r="BA1079" s="115"/>
      <c r="BB1079" s="115"/>
      <c r="BC1079" s="115"/>
      <c r="BD1079" s="115"/>
      <c r="BE1079" s="115"/>
      <c r="BF1079" s="115"/>
    </row>
    <row r="1080" spans="46:58" x14ac:dyDescent="0.25">
      <c r="AT1080" s="115"/>
      <c r="AU1080" s="115"/>
      <c r="AV1080" s="115"/>
      <c r="AW1080" s="115"/>
      <c r="AX1080" s="115"/>
      <c r="AY1080" s="115"/>
      <c r="AZ1080" s="115"/>
      <c r="BA1080" s="115"/>
      <c r="BB1080" s="115"/>
      <c r="BC1080" s="115"/>
      <c r="BD1080" s="115"/>
      <c r="BE1080" s="115"/>
      <c r="BF1080" s="115"/>
    </row>
    <row r="1081" spans="46:58" x14ac:dyDescent="0.25">
      <c r="AT1081" s="115"/>
      <c r="AU1081" s="115"/>
      <c r="AV1081" s="115"/>
      <c r="AW1081" s="115"/>
      <c r="AX1081" s="115"/>
      <c r="AY1081" s="115"/>
      <c r="AZ1081" s="115"/>
      <c r="BA1081" s="115"/>
      <c r="BB1081" s="115"/>
      <c r="BC1081" s="115"/>
      <c r="BD1081" s="115"/>
      <c r="BE1081" s="115"/>
      <c r="BF1081" s="115"/>
    </row>
    <row r="1082" spans="46:58" x14ac:dyDescent="0.25">
      <c r="AT1082" s="115"/>
      <c r="AU1082" s="115"/>
      <c r="AV1082" s="115"/>
      <c r="AW1082" s="115"/>
      <c r="AX1082" s="115"/>
      <c r="AY1082" s="115"/>
      <c r="AZ1082" s="115"/>
      <c r="BA1082" s="115"/>
      <c r="BB1082" s="115"/>
      <c r="BC1082" s="115"/>
      <c r="BD1082" s="115"/>
      <c r="BE1082" s="115"/>
      <c r="BF1082" s="115"/>
    </row>
    <row r="1083" spans="46:58" x14ac:dyDescent="0.25">
      <c r="AT1083" s="115"/>
      <c r="AU1083" s="115"/>
      <c r="AV1083" s="115"/>
      <c r="AW1083" s="115"/>
      <c r="AX1083" s="115"/>
      <c r="AY1083" s="115"/>
      <c r="AZ1083" s="115"/>
      <c r="BA1083" s="115"/>
      <c r="BB1083" s="115"/>
      <c r="BC1083" s="115"/>
      <c r="BD1083" s="115"/>
      <c r="BE1083" s="115"/>
      <c r="BF1083" s="115"/>
    </row>
    <row r="1084" spans="46:58" x14ac:dyDescent="0.25">
      <c r="AT1084" s="115"/>
      <c r="AU1084" s="115"/>
      <c r="AV1084" s="115"/>
      <c r="AW1084" s="115"/>
      <c r="AX1084" s="115"/>
      <c r="AY1084" s="115"/>
      <c r="AZ1084" s="115"/>
      <c r="BA1084" s="115"/>
      <c r="BB1084" s="115"/>
      <c r="BC1084" s="115"/>
      <c r="BD1084" s="115"/>
      <c r="BE1084" s="115"/>
      <c r="BF1084" s="115"/>
    </row>
    <row r="1085" spans="46:58" x14ac:dyDescent="0.25">
      <c r="AT1085" s="115"/>
      <c r="AU1085" s="115"/>
      <c r="AV1085" s="115"/>
      <c r="AW1085" s="115"/>
      <c r="AX1085" s="115"/>
      <c r="AY1085" s="115"/>
      <c r="AZ1085" s="115"/>
      <c r="BA1085" s="115"/>
      <c r="BB1085" s="115"/>
      <c r="BC1085" s="115"/>
      <c r="BD1085" s="115"/>
      <c r="BE1085" s="115"/>
      <c r="BF1085" s="115"/>
    </row>
    <row r="1086" spans="46:58" x14ac:dyDescent="0.25">
      <c r="AT1086" s="115"/>
      <c r="AU1086" s="115"/>
      <c r="AV1086" s="115"/>
      <c r="AW1086" s="115"/>
      <c r="AX1086" s="115"/>
      <c r="AY1086" s="115"/>
      <c r="AZ1086" s="115"/>
      <c r="BA1086" s="115"/>
      <c r="BB1086" s="115"/>
      <c r="BC1086" s="115"/>
      <c r="BD1086" s="115"/>
      <c r="BE1086" s="115"/>
      <c r="BF1086" s="115"/>
    </row>
    <row r="1087" spans="46:58" x14ac:dyDescent="0.25">
      <c r="AT1087" s="115"/>
      <c r="AU1087" s="115"/>
      <c r="AV1087" s="115"/>
      <c r="AW1087" s="115"/>
      <c r="AX1087" s="115"/>
      <c r="AY1087" s="115"/>
      <c r="AZ1087" s="115"/>
      <c r="BA1087" s="115"/>
      <c r="BB1087" s="115"/>
      <c r="BC1087" s="115"/>
      <c r="BD1087" s="115"/>
      <c r="BE1087" s="115"/>
      <c r="BF1087" s="115"/>
    </row>
    <row r="1088" spans="46:58" x14ac:dyDescent="0.25">
      <c r="AT1088" s="115"/>
      <c r="AU1088" s="115"/>
      <c r="AV1088" s="115"/>
      <c r="AW1088" s="115"/>
      <c r="AX1088" s="115"/>
      <c r="AY1088" s="115"/>
      <c r="AZ1088" s="115"/>
      <c r="BA1088" s="115"/>
      <c r="BB1088" s="115"/>
      <c r="BC1088" s="115"/>
      <c r="BD1088" s="115"/>
      <c r="BE1088" s="115"/>
      <c r="BF1088" s="115"/>
    </row>
    <row r="1089" spans="46:58" x14ac:dyDescent="0.25">
      <c r="AT1089" s="115"/>
      <c r="AU1089" s="115"/>
      <c r="AV1089" s="115"/>
      <c r="AW1089" s="115"/>
      <c r="AX1089" s="115"/>
      <c r="AY1089" s="115"/>
      <c r="AZ1089" s="115"/>
      <c r="BA1089" s="115"/>
      <c r="BB1089" s="115"/>
      <c r="BC1089" s="115"/>
      <c r="BD1089" s="115"/>
      <c r="BE1089" s="115"/>
      <c r="BF1089" s="115"/>
    </row>
    <row r="1090" spans="46:58" x14ac:dyDescent="0.25">
      <c r="AT1090" s="115"/>
      <c r="AU1090" s="115"/>
      <c r="AV1090" s="115"/>
      <c r="AW1090" s="115"/>
      <c r="AX1090" s="115"/>
      <c r="AY1090" s="115"/>
      <c r="AZ1090" s="115"/>
      <c r="BA1090" s="115"/>
      <c r="BB1090" s="115"/>
      <c r="BC1090" s="115"/>
      <c r="BD1090" s="115"/>
      <c r="BE1090" s="115"/>
      <c r="BF1090" s="115"/>
    </row>
    <row r="1091" spans="46:58" x14ac:dyDescent="0.25">
      <c r="AT1091" s="115"/>
      <c r="AU1091" s="115"/>
      <c r="AV1091" s="115"/>
      <c r="AW1091" s="115"/>
      <c r="AX1091" s="115"/>
      <c r="AY1091" s="115"/>
      <c r="AZ1091" s="115"/>
      <c r="BA1091" s="115"/>
      <c r="BB1091" s="115"/>
      <c r="BC1091" s="115"/>
      <c r="BD1091" s="115"/>
      <c r="BE1091" s="115"/>
      <c r="BF1091" s="115"/>
    </row>
    <row r="1092" spans="46:58" x14ac:dyDescent="0.25">
      <c r="AT1092" s="115"/>
      <c r="AU1092" s="115"/>
      <c r="AV1092" s="115"/>
      <c r="AW1092" s="115"/>
      <c r="AX1092" s="115"/>
      <c r="AY1092" s="115"/>
      <c r="AZ1092" s="115"/>
      <c r="BA1092" s="115"/>
      <c r="BB1092" s="115"/>
      <c r="BC1092" s="115"/>
      <c r="BD1092" s="115"/>
      <c r="BE1092" s="115"/>
      <c r="BF1092" s="115"/>
    </row>
    <row r="1093" spans="46:58" x14ac:dyDescent="0.25">
      <c r="AT1093" s="115"/>
      <c r="AU1093" s="115"/>
      <c r="AV1093" s="115"/>
      <c r="AW1093" s="115"/>
      <c r="AX1093" s="115"/>
      <c r="AY1093" s="115"/>
      <c r="AZ1093" s="115"/>
      <c r="BA1093" s="115"/>
      <c r="BB1093" s="115"/>
      <c r="BC1093" s="115"/>
      <c r="BD1093" s="115"/>
      <c r="BE1093" s="115"/>
      <c r="BF1093" s="115"/>
    </row>
    <row r="1094" spans="46:58" x14ac:dyDescent="0.25">
      <c r="AT1094" s="115"/>
      <c r="AU1094" s="115"/>
      <c r="AV1094" s="115"/>
      <c r="AW1094" s="115"/>
      <c r="AX1094" s="115"/>
      <c r="AY1094" s="115"/>
      <c r="AZ1094" s="115"/>
      <c r="BA1094" s="115"/>
      <c r="BB1094" s="115"/>
      <c r="BC1094" s="115"/>
      <c r="BD1094" s="115"/>
      <c r="BE1094" s="115"/>
      <c r="BF1094" s="115"/>
    </row>
    <row r="1095" spans="46:58" x14ac:dyDescent="0.25">
      <c r="AT1095" s="115"/>
      <c r="AU1095" s="115"/>
      <c r="AV1095" s="115"/>
      <c r="AW1095" s="115"/>
      <c r="AX1095" s="115"/>
      <c r="AY1095" s="115"/>
      <c r="AZ1095" s="115"/>
      <c r="BA1095" s="115"/>
      <c r="BB1095" s="115"/>
      <c r="BC1095" s="115"/>
      <c r="BD1095" s="115"/>
      <c r="BE1095" s="115"/>
      <c r="BF1095" s="115"/>
    </row>
    <row r="1096" spans="46:58" x14ac:dyDescent="0.25">
      <c r="AT1096" s="115"/>
      <c r="AU1096" s="115"/>
      <c r="AV1096" s="115"/>
      <c r="AW1096" s="115"/>
      <c r="AX1096" s="115"/>
      <c r="AY1096" s="115"/>
      <c r="AZ1096" s="115"/>
      <c r="BA1096" s="115"/>
      <c r="BB1096" s="115"/>
      <c r="BC1096" s="115"/>
      <c r="BD1096" s="115"/>
      <c r="BE1096" s="115"/>
      <c r="BF1096" s="115"/>
    </row>
    <row r="1097" spans="46:58" x14ac:dyDescent="0.25">
      <c r="AT1097" s="115"/>
      <c r="AU1097" s="115"/>
      <c r="AV1097" s="115"/>
      <c r="AW1097" s="115"/>
      <c r="AX1097" s="115"/>
      <c r="AY1097" s="115"/>
      <c r="AZ1097" s="115"/>
      <c r="BA1097" s="115"/>
      <c r="BB1097" s="115"/>
      <c r="BC1097" s="115"/>
      <c r="BD1097" s="115"/>
      <c r="BE1097" s="115"/>
      <c r="BF1097" s="115"/>
    </row>
    <row r="1098" spans="46:58" x14ac:dyDescent="0.25">
      <c r="AT1098" s="115"/>
      <c r="AU1098" s="115"/>
      <c r="AV1098" s="115"/>
      <c r="AW1098" s="115"/>
      <c r="AX1098" s="115"/>
      <c r="AY1098" s="115"/>
      <c r="AZ1098" s="115"/>
      <c r="BA1098" s="115"/>
      <c r="BB1098" s="115"/>
      <c r="BC1098" s="115"/>
      <c r="BD1098" s="115"/>
      <c r="BE1098" s="115"/>
      <c r="BF1098" s="115"/>
    </row>
    <row r="1099" spans="46:58" x14ac:dyDescent="0.25">
      <c r="AT1099" s="115"/>
      <c r="AU1099" s="115"/>
      <c r="AV1099" s="115"/>
      <c r="AW1099" s="115"/>
      <c r="AX1099" s="115"/>
      <c r="AY1099" s="115"/>
      <c r="AZ1099" s="115"/>
      <c r="BA1099" s="115"/>
      <c r="BB1099" s="115"/>
      <c r="BC1099" s="115"/>
      <c r="BD1099" s="115"/>
      <c r="BE1099" s="115"/>
      <c r="BF1099" s="115"/>
    </row>
    <row r="1100" spans="46:58" x14ac:dyDescent="0.25">
      <c r="AT1100" s="115"/>
      <c r="AU1100" s="115"/>
      <c r="AV1100" s="115"/>
      <c r="AW1100" s="115"/>
      <c r="AX1100" s="115"/>
      <c r="AY1100" s="115"/>
      <c r="AZ1100" s="115"/>
      <c r="BA1100" s="115"/>
      <c r="BB1100" s="115"/>
      <c r="BC1100" s="115"/>
      <c r="BD1100" s="115"/>
      <c r="BE1100" s="115"/>
      <c r="BF1100" s="115"/>
    </row>
    <row r="1101" spans="46:58" x14ac:dyDescent="0.25">
      <c r="AT1101" s="115"/>
      <c r="AU1101" s="115"/>
      <c r="AV1101" s="115"/>
      <c r="AW1101" s="115"/>
      <c r="AX1101" s="115"/>
      <c r="AY1101" s="115"/>
      <c r="AZ1101" s="115"/>
      <c r="BA1101" s="115"/>
      <c r="BB1101" s="115"/>
      <c r="BC1101" s="115"/>
      <c r="BD1101" s="115"/>
      <c r="BE1101" s="115"/>
      <c r="BF1101" s="115"/>
    </row>
    <row r="1102" spans="46:58" x14ac:dyDescent="0.25">
      <c r="AT1102" s="115"/>
      <c r="AU1102" s="115"/>
      <c r="AV1102" s="115"/>
      <c r="AW1102" s="115"/>
      <c r="AX1102" s="115"/>
      <c r="AY1102" s="115"/>
      <c r="AZ1102" s="115"/>
      <c r="BA1102" s="115"/>
      <c r="BB1102" s="115"/>
      <c r="BC1102" s="115"/>
      <c r="BD1102" s="115"/>
      <c r="BE1102" s="115"/>
      <c r="BF1102" s="115"/>
    </row>
    <row r="1103" spans="46:58" x14ac:dyDescent="0.25">
      <c r="AT1103" s="115"/>
      <c r="AU1103" s="115"/>
      <c r="AV1103" s="115"/>
      <c r="AW1103" s="115"/>
      <c r="AX1103" s="115"/>
      <c r="AY1103" s="115"/>
      <c r="AZ1103" s="115"/>
      <c r="BA1103" s="115"/>
      <c r="BB1103" s="115"/>
      <c r="BC1103" s="115"/>
      <c r="BD1103" s="115"/>
      <c r="BE1103" s="115"/>
      <c r="BF1103" s="115"/>
    </row>
    <row r="1104" spans="46:58" x14ac:dyDescent="0.25">
      <c r="AT1104" s="115"/>
      <c r="AU1104" s="115"/>
      <c r="AV1104" s="115"/>
      <c r="AW1104" s="115"/>
      <c r="AX1104" s="115"/>
      <c r="AY1104" s="115"/>
      <c r="AZ1104" s="115"/>
      <c r="BA1104" s="115"/>
      <c r="BB1104" s="115"/>
      <c r="BC1104" s="115"/>
      <c r="BD1104" s="115"/>
      <c r="BE1104" s="115"/>
      <c r="BF1104" s="115"/>
    </row>
    <row r="1105" spans="46:58" x14ac:dyDescent="0.25">
      <c r="AT1105" s="115"/>
      <c r="AU1105" s="115"/>
      <c r="AV1105" s="115"/>
      <c r="AW1105" s="115"/>
      <c r="AX1105" s="115"/>
      <c r="AY1105" s="115"/>
      <c r="AZ1105" s="115"/>
      <c r="BA1105" s="115"/>
      <c r="BB1105" s="115"/>
      <c r="BC1105" s="115"/>
      <c r="BD1105" s="115"/>
      <c r="BE1105" s="115"/>
      <c r="BF1105" s="115"/>
    </row>
    <row r="1106" spans="46:58" x14ac:dyDescent="0.25">
      <c r="AT1106" s="115"/>
      <c r="AU1106" s="115"/>
      <c r="AV1106" s="115"/>
      <c r="AW1106" s="115"/>
      <c r="AX1106" s="115"/>
      <c r="AY1106" s="115"/>
      <c r="AZ1106" s="115"/>
      <c r="BA1106" s="115"/>
      <c r="BB1106" s="115"/>
      <c r="BC1106" s="115"/>
      <c r="BD1106" s="115"/>
      <c r="BE1106" s="115"/>
      <c r="BF1106" s="115"/>
    </row>
    <row r="1107" spans="46:58" x14ac:dyDescent="0.25">
      <c r="AT1107" s="115"/>
      <c r="AU1107" s="115"/>
      <c r="AV1107" s="115"/>
      <c r="AW1107" s="115"/>
      <c r="AX1107" s="115"/>
      <c r="AY1107" s="115"/>
      <c r="AZ1107" s="115"/>
      <c r="BA1107" s="115"/>
      <c r="BB1107" s="115"/>
      <c r="BC1107" s="115"/>
      <c r="BD1107" s="115"/>
      <c r="BE1107" s="115"/>
      <c r="BF1107" s="115"/>
    </row>
    <row r="1108" spans="46:58" x14ac:dyDescent="0.25">
      <c r="AT1108" s="115"/>
      <c r="AU1108" s="115"/>
      <c r="AV1108" s="115"/>
      <c r="AW1108" s="115"/>
      <c r="AX1108" s="115"/>
      <c r="AY1108" s="115"/>
      <c r="AZ1108" s="115"/>
      <c r="BA1108" s="115"/>
      <c r="BB1108" s="115"/>
      <c r="BC1108" s="115"/>
      <c r="BD1108" s="115"/>
      <c r="BE1108" s="115"/>
      <c r="BF1108" s="115"/>
    </row>
    <row r="1109" spans="46:58" x14ac:dyDescent="0.25">
      <c r="AT1109" s="115"/>
      <c r="AU1109" s="115"/>
      <c r="AV1109" s="115"/>
      <c r="AW1109" s="115"/>
      <c r="AX1109" s="115"/>
      <c r="AY1109" s="115"/>
      <c r="AZ1109" s="115"/>
      <c r="BA1109" s="115"/>
      <c r="BB1109" s="115"/>
      <c r="BC1109" s="115"/>
      <c r="BD1109" s="115"/>
      <c r="BE1109" s="115"/>
      <c r="BF1109" s="115"/>
    </row>
    <row r="1110" spans="46:58" x14ac:dyDescent="0.25">
      <c r="AT1110" s="115"/>
      <c r="AU1110" s="115"/>
      <c r="AV1110" s="115"/>
      <c r="AW1110" s="115"/>
      <c r="AX1110" s="115"/>
      <c r="AY1110" s="115"/>
      <c r="AZ1110" s="115"/>
      <c r="BA1110" s="115"/>
      <c r="BB1110" s="115"/>
      <c r="BC1110" s="115"/>
      <c r="BD1110" s="115"/>
      <c r="BE1110" s="115"/>
      <c r="BF1110" s="115"/>
    </row>
    <row r="1111" spans="46:58" x14ac:dyDescent="0.25">
      <c r="AT1111" s="115"/>
      <c r="AU1111" s="115"/>
      <c r="AV1111" s="115"/>
      <c r="AW1111" s="115"/>
      <c r="AX1111" s="115"/>
      <c r="AY1111" s="115"/>
      <c r="AZ1111" s="115"/>
      <c r="BA1111" s="115"/>
      <c r="BB1111" s="115"/>
      <c r="BC1111" s="115"/>
      <c r="BD1111" s="115"/>
      <c r="BE1111" s="115"/>
      <c r="BF1111" s="115"/>
    </row>
    <row r="1112" spans="46:58" x14ac:dyDescent="0.25">
      <c r="AT1112" s="115"/>
      <c r="AU1112" s="115"/>
      <c r="AV1112" s="115"/>
      <c r="AW1112" s="115"/>
      <c r="AX1112" s="115"/>
      <c r="AY1112" s="115"/>
      <c r="AZ1112" s="115"/>
      <c r="BA1112" s="115"/>
      <c r="BB1112" s="115"/>
      <c r="BC1112" s="115"/>
      <c r="BD1112" s="115"/>
      <c r="BE1112" s="115"/>
      <c r="BF1112" s="115"/>
    </row>
    <row r="1113" spans="46:58" x14ac:dyDescent="0.25">
      <c r="AT1113" s="115"/>
      <c r="AU1113" s="115"/>
      <c r="AV1113" s="115"/>
      <c r="AW1113" s="115"/>
      <c r="AX1113" s="115"/>
      <c r="AY1113" s="115"/>
      <c r="AZ1113" s="115"/>
      <c r="BA1113" s="115"/>
      <c r="BB1113" s="115"/>
      <c r="BC1113" s="115"/>
      <c r="BD1113" s="115"/>
      <c r="BE1113" s="115"/>
      <c r="BF1113" s="115"/>
    </row>
    <row r="1114" spans="46:58" x14ac:dyDescent="0.25">
      <c r="AT1114" s="115"/>
      <c r="AU1114" s="115"/>
      <c r="AV1114" s="115"/>
      <c r="AW1114" s="115"/>
      <c r="AX1114" s="115"/>
      <c r="AY1114" s="115"/>
      <c r="AZ1114" s="115"/>
      <c r="BA1114" s="115"/>
      <c r="BB1114" s="115"/>
      <c r="BC1114" s="115"/>
      <c r="BD1114" s="115"/>
      <c r="BE1114" s="115"/>
      <c r="BF1114" s="115"/>
    </row>
    <row r="1115" spans="46:58" x14ac:dyDescent="0.25">
      <c r="AT1115" s="115"/>
      <c r="AU1115" s="115"/>
      <c r="AV1115" s="115"/>
      <c r="AW1115" s="115"/>
      <c r="AX1115" s="115"/>
      <c r="AY1115" s="115"/>
      <c r="AZ1115" s="115"/>
      <c r="BA1115" s="115"/>
      <c r="BB1115" s="115"/>
      <c r="BC1115" s="115"/>
      <c r="BD1115" s="115"/>
      <c r="BE1115" s="115"/>
      <c r="BF1115" s="115"/>
    </row>
    <row r="1116" spans="46:58" x14ac:dyDescent="0.25">
      <c r="AT1116" s="115"/>
      <c r="AU1116" s="115"/>
      <c r="AV1116" s="115"/>
      <c r="AW1116" s="115"/>
      <c r="AX1116" s="115"/>
      <c r="AY1116" s="115"/>
      <c r="AZ1116" s="115"/>
      <c r="BA1116" s="115"/>
      <c r="BB1116" s="115"/>
      <c r="BC1116" s="115"/>
      <c r="BD1116" s="115"/>
      <c r="BE1116" s="115"/>
      <c r="BF1116" s="115"/>
    </row>
    <row r="1117" spans="46:58" x14ac:dyDescent="0.25">
      <c r="AT1117" s="115"/>
      <c r="AU1117" s="115"/>
      <c r="AV1117" s="115"/>
      <c r="AW1117" s="115"/>
      <c r="AX1117" s="115"/>
      <c r="AY1117" s="115"/>
      <c r="AZ1117" s="115"/>
      <c r="BA1117" s="115"/>
      <c r="BB1117" s="115"/>
      <c r="BC1117" s="115"/>
      <c r="BD1117" s="115"/>
      <c r="BE1117" s="115"/>
      <c r="BF1117" s="115"/>
    </row>
    <row r="1118" spans="46:58" x14ac:dyDescent="0.25">
      <c r="AT1118" s="115"/>
      <c r="AU1118" s="115"/>
      <c r="AV1118" s="115"/>
      <c r="AW1118" s="115"/>
      <c r="AX1118" s="115"/>
      <c r="AY1118" s="115"/>
      <c r="AZ1118" s="115"/>
      <c r="BA1118" s="115"/>
      <c r="BB1118" s="115"/>
      <c r="BC1118" s="115"/>
      <c r="BD1118" s="115"/>
      <c r="BE1118" s="115"/>
      <c r="BF1118" s="115"/>
    </row>
    <row r="1119" spans="46:58" x14ac:dyDescent="0.25">
      <c r="AT1119" s="115"/>
      <c r="AU1119" s="115"/>
      <c r="AV1119" s="115"/>
      <c r="AW1119" s="115"/>
      <c r="AX1119" s="115"/>
      <c r="AY1119" s="115"/>
      <c r="AZ1119" s="115"/>
      <c r="BA1119" s="115"/>
      <c r="BB1119" s="115"/>
      <c r="BC1119" s="115"/>
      <c r="BD1119" s="115"/>
      <c r="BE1119" s="115"/>
      <c r="BF1119" s="115"/>
    </row>
    <row r="1120" spans="46:58" x14ac:dyDescent="0.25">
      <c r="AT1120" s="115"/>
      <c r="AU1120" s="115"/>
      <c r="AV1120" s="115"/>
      <c r="AW1120" s="115"/>
      <c r="AX1120" s="115"/>
      <c r="AY1120" s="115"/>
      <c r="AZ1120" s="115"/>
      <c r="BA1120" s="115"/>
      <c r="BB1120" s="115"/>
      <c r="BC1120" s="115"/>
      <c r="BD1120" s="115"/>
      <c r="BE1120" s="115"/>
      <c r="BF1120" s="115"/>
    </row>
    <row r="1121" spans="46:58" x14ac:dyDescent="0.25">
      <c r="AT1121" s="115"/>
      <c r="AU1121" s="115"/>
      <c r="AV1121" s="115"/>
      <c r="AW1121" s="115"/>
      <c r="AX1121" s="115"/>
      <c r="AY1121" s="115"/>
      <c r="AZ1121" s="115"/>
      <c r="BA1121" s="115"/>
      <c r="BB1121" s="115"/>
      <c r="BC1121" s="115"/>
      <c r="BD1121" s="115"/>
      <c r="BE1121" s="115"/>
      <c r="BF1121" s="115"/>
    </row>
    <row r="1122" spans="46:58" x14ac:dyDescent="0.25">
      <c r="AT1122" s="115"/>
      <c r="AU1122" s="115"/>
      <c r="AV1122" s="115"/>
      <c r="AW1122" s="115"/>
      <c r="AX1122" s="115"/>
      <c r="AY1122" s="115"/>
      <c r="AZ1122" s="115"/>
      <c r="BA1122" s="115"/>
      <c r="BB1122" s="115"/>
      <c r="BC1122" s="115"/>
      <c r="BD1122" s="115"/>
      <c r="BE1122" s="115"/>
      <c r="BF1122" s="115"/>
    </row>
    <row r="1123" spans="46:58" x14ac:dyDescent="0.25">
      <c r="AT1123" s="115"/>
      <c r="AU1123" s="115"/>
      <c r="AV1123" s="115"/>
      <c r="AW1123" s="115"/>
      <c r="AX1123" s="115"/>
      <c r="AY1123" s="115"/>
      <c r="AZ1123" s="115"/>
      <c r="BA1123" s="115"/>
      <c r="BB1123" s="115"/>
      <c r="BC1123" s="115"/>
      <c r="BD1123" s="115"/>
      <c r="BE1123" s="115"/>
      <c r="BF1123" s="115"/>
    </row>
    <row r="1124" spans="46:58" x14ac:dyDescent="0.25">
      <c r="AT1124" s="115"/>
      <c r="AU1124" s="115"/>
      <c r="AV1124" s="115"/>
      <c r="AW1124" s="115"/>
      <c r="AX1124" s="115"/>
      <c r="AY1124" s="115"/>
      <c r="AZ1124" s="115"/>
      <c r="BA1124" s="115"/>
      <c r="BB1124" s="115"/>
      <c r="BC1124" s="115"/>
      <c r="BD1124" s="115"/>
      <c r="BE1124" s="115"/>
      <c r="BF1124" s="115"/>
    </row>
    <row r="1125" spans="46:58" x14ac:dyDescent="0.25">
      <c r="AT1125" s="115"/>
      <c r="AU1125" s="115"/>
      <c r="AV1125" s="115"/>
      <c r="AW1125" s="115"/>
      <c r="AX1125" s="115"/>
      <c r="AY1125" s="115"/>
      <c r="AZ1125" s="115"/>
      <c r="BA1125" s="115"/>
      <c r="BB1125" s="115"/>
      <c r="BC1125" s="115"/>
      <c r="BD1125" s="115"/>
      <c r="BE1125" s="115"/>
      <c r="BF1125" s="115"/>
    </row>
    <row r="1126" spans="46:58" x14ac:dyDescent="0.25">
      <c r="AT1126" s="115"/>
      <c r="AU1126" s="115"/>
      <c r="AV1126" s="115"/>
      <c r="AW1126" s="115"/>
      <c r="AX1126" s="115"/>
      <c r="AY1126" s="115"/>
      <c r="AZ1126" s="115"/>
      <c r="BA1126" s="115"/>
      <c r="BB1126" s="115"/>
      <c r="BC1126" s="115"/>
      <c r="BD1126" s="115"/>
      <c r="BE1126" s="115"/>
      <c r="BF1126" s="115"/>
    </row>
    <row r="1127" spans="46:58" x14ac:dyDescent="0.25">
      <c r="AT1127" s="115"/>
      <c r="AU1127" s="115"/>
      <c r="AV1127" s="115"/>
      <c r="AW1127" s="115"/>
      <c r="AX1127" s="115"/>
      <c r="AY1127" s="115"/>
      <c r="AZ1127" s="115"/>
      <c r="BA1127" s="115"/>
      <c r="BB1127" s="115"/>
      <c r="BC1127" s="115"/>
      <c r="BD1127" s="115"/>
      <c r="BE1127" s="115"/>
      <c r="BF1127" s="115"/>
    </row>
    <row r="1128" spans="46:58" x14ac:dyDescent="0.25">
      <c r="AT1128" s="115"/>
      <c r="AU1128" s="115"/>
      <c r="AV1128" s="115"/>
      <c r="AW1128" s="115"/>
      <c r="AX1128" s="115"/>
      <c r="AY1128" s="115"/>
      <c r="AZ1128" s="115"/>
      <c r="BA1128" s="115"/>
      <c r="BB1128" s="115"/>
      <c r="BC1128" s="115"/>
      <c r="BD1128" s="115"/>
      <c r="BE1128" s="115"/>
      <c r="BF1128" s="115"/>
    </row>
    <row r="1129" spans="46:58" x14ac:dyDescent="0.25">
      <c r="AT1129" s="115"/>
      <c r="AU1129" s="115"/>
      <c r="AV1129" s="115"/>
      <c r="AW1129" s="115"/>
      <c r="AX1129" s="115"/>
      <c r="AY1129" s="115"/>
      <c r="AZ1129" s="115"/>
      <c r="BA1129" s="115"/>
      <c r="BB1129" s="115"/>
      <c r="BC1129" s="115"/>
      <c r="BD1129" s="115"/>
      <c r="BE1129" s="115"/>
      <c r="BF1129" s="115"/>
    </row>
    <row r="1130" spans="46:58" x14ac:dyDescent="0.25">
      <c r="AT1130" s="115"/>
      <c r="AU1130" s="115"/>
      <c r="AV1130" s="115"/>
      <c r="AW1130" s="115"/>
      <c r="AX1130" s="115"/>
      <c r="AY1130" s="115"/>
      <c r="AZ1130" s="115"/>
      <c r="BA1130" s="115"/>
      <c r="BB1130" s="115"/>
      <c r="BC1130" s="115"/>
      <c r="BD1130" s="115"/>
      <c r="BE1130" s="115"/>
      <c r="BF1130" s="115"/>
    </row>
    <row r="1131" spans="46:58" x14ac:dyDescent="0.25">
      <c r="AT1131" s="115"/>
      <c r="AU1131" s="115"/>
      <c r="AV1131" s="115"/>
      <c r="AW1131" s="115"/>
      <c r="AX1131" s="115"/>
      <c r="AY1131" s="115"/>
      <c r="AZ1131" s="115"/>
      <c r="BA1131" s="115"/>
      <c r="BB1131" s="115"/>
      <c r="BC1131" s="115"/>
      <c r="BD1131" s="115"/>
      <c r="BE1131" s="115"/>
      <c r="BF1131" s="115"/>
    </row>
    <row r="1132" spans="46:58" x14ac:dyDescent="0.25">
      <c r="AT1132" s="115"/>
      <c r="AU1132" s="115"/>
      <c r="AV1132" s="115"/>
      <c r="AW1132" s="115"/>
      <c r="AX1132" s="115"/>
      <c r="AY1132" s="115"/>
      <c r="AZ1132" s="115"/>
      <c r="BA1132" s="115"/>
      <c r="BB1132" s="115"/>
      <c r="BC1132" s="115"/>
      <c r="BD1132" s="115"/>
      <c r="BE1132" s="115"/>
      <c r="BF1132" s="115"/>
    </row>
    <row r="1133" spans="46:58" x14ac:dyDescent="0.25">
      <c r="AT1133" s="115"/>
      <c r="AU1133" s="115"/>
      <c r="AV1133" s="115"/>
      <c r="AW1133" s="115"/>
      <c r="AX1133" s="115"/>
      <c r="AY1133" s="115"/>
      <c r="AZ1133" s="115"/>
      <c r="BA1133" s="115"/>
      <c r="BB1133" s="115"/>
      <c r="BC1133" s="115"/>
      <c r="BD1133" s="115"/>
      <c r="BE1133" s="115"/>
      <c r="BF1133" s="115"/>
    </row>
    <row r="1134" spans="46:58" x14ac:dyDescent="0.25">
      <c r="AT1134" s="115"/>
      <c r="AU1134" s="115"/>
      <c r="AV1134" s="115"/>
      <c r="AW1134" s="115"/>
      <c r="AX1134" s="115"/>
      <c r="AY1134" s="115"/>
      <c r="AZ1134" s="115"/>
      <c r="BA1134" s="115"/>
      <c r="BB1134" s="115"/>
      <c r="BC1134" s="115"/>
      <c r="BD1134" s="115"/>
      <c r="BE1134" s="115"/>
      <c r="BF1134" s="115"/>
    </row>
    <row r="1135" spans="46:58" x14ac:dyDescent="0.25">
      <c r="AT1135" s="115"/>
      <c r="AU1135" s="115"/>
      <c r="AV1135" s="115"/>
      <c r="AW1135" s="115"/>
      <c r="AX1135" s="115"/>
      <c r="AY1135" s="115"/>
      <c r="AZ1135" s="115"/>
      <c r="BA1135" s="115"/>
      <c r="BB1135" s="115"/>
      <c r="BC1135" s="115"/>
      <c r="BD1135" s="115"/>
      <c r="BE1135" s="115"/>
      <c r="BF1135" s="115"/>
    </row>
    <row r="1136" spans="46:58" x14ac:dyDescent="0.25">
      <c r="AT1136" s="115"/>
      <c r="AU1136" s="115"/>
      <c r="AV1136" s="115"/>
      <c r="AW1136" s="115"/>
      <c r="AX1136" s="115"/>
      <c r="AY1136" s="115"/>
      <c r="AZ1136" s="115"/>
      <c r="BA1136" s="115"/>
      <c r="BB1136" s="115"/>
      <c r="BC1136" s="115"/>
      <c r="BD1136" s="115"/>
      <c r="BE1136" s="115"/>
      <c r="BF1136" s="115"/>
    </row>
    <row r="1137" spans="46:58" x14ac:dyDescent="0.25">
      <c r="AT1137" s="115"/>
      <c r="AU1137" s="115"/>
      <c r="AV1137" s="115"/>
      <c r="AW1137" s="115"/>
      <c r="AX1137" s="115"/>
      <c r="AY1137" s="115"/>
      <c r="AZ1137" s="115"/>
      <c r="BA1137" s="115"/>
      <c r="BB1137" s="115"/>
      <c r="BC1137" s="115"/>
      <c r="BD1137" s="115"/>
      <c r="BE1137" s="115"/>
      <c r="BF1137" s="115"/>
    </row>
    <row r="1138" spans="46:58" x14ac:dyDescent="0.25">
      <c r="AT1138" s="115"/>
      <c r="AU1138" s="115"/>
      <c r="AV1138" s="115"/>
      <c r="AW1138" s="115"/>
      <c r="AX1138" s="115"/>
      <c r="AY1138" s="115"/>
      <c r="AZ1138" s="115"/>
      <c r="BA1138" s="115"/>
      <c r="BB1138" s="115"/>
      <c r="BC1138" s="115"/>
      <c r="BD1138" s="115"/>
      <c r="BE1138" s="115"/>
      <c r="BF1138" s="115"/>
    </row>
    <row r="1139" spans="46:58" x14ac:dyDescent="0.25">
      <c r="AT1139" s="115"/>
      <c r="AU1139" s="115"/>
      <c r="AV1139" s="115"/>
      <c r="AW1139" s="115"/>
      <c r="AX1139" s="115"/>
      <c r="AY1139" s="115"/>
      <c r="AZ1139" s="115"/>
      <c r="BA1139" s="115"/>
      <c r="BB1139" s="115"/>
      <c r="BC1139" s="115"/>
      <c r="BD1139" s="115"/>
      <c r="BE1139" s="115"/>
      <c r="BF1139" s="115"/>
    </row>
    <row r="1140" spans="46:58" x14ac:dyDescent="0.25">
      <c r="AT1140" s="115"/>
      <c r="AU1140" s="115"/>
      <c r="AV1140" s="115"/>
      <c r="AW1140" s="115"/>
      <c r="AX1140" s="115"/>
      <c r="AY1140" s="115"/>
      <c r="AZ1140" s="115"/>
      <c r="BA1140" s="115"/>
      <c r="BB1140" s="115"/>
      <c r="BC1140" s="115"/>
      <c r="BD1140" s="115"/>
      <c r="BE1140" s="115"/>
      <c r="BF1140" s="115"/>
    </row>
    <row r="1141" spans="46:58" x14ac:dyDescent="0.25">
      <c r="AT1141" s="115"/>
      <c r="AU1141" s="115"/>
      <c r="AV1141" s="115"/>
      <c r="AW1141" s="115"/>
      <c r="AX1141" s="115"/>
      <c r="AY1141" s="115"/>
      <c r="AZ1141" s="115"/>
      <c r="BA1141" s="115"/>
      <c r="BB1141" s="115"/>
      <c r="BC1141" s="115"/>
      <c r="BD1141" s="115"/>
      <c r="BE1141" s="115"/>
      <c r="BF1141" s="115"/>
    </row>
    <row r="1142" spans="46:58" x14ac:dyDescent="0.25">
      <c r="AT1142" s="115"/>
      <c r="AU1142" s="115"/>
      <c r="AV1142" s="115"/>
      <c r="AW1142" s="115"/>
      <c r="AX1142" s="115"/>
      <c r="AY1142" s="115"/>
      <c r="AZ1142" s="115"/>
      <c r="BA1142" s="115"/>
      <c r="BB1142" s="115"/>
      <c r="BC1142" s="115"/>
      <c r="BD1142" s="115"/>
      <c r="BE1142" s="115"/>
      <c r="BF1142" s="115"/>
    </row>
    <row r="1143" spans="46:58" x14ac:dyDescent="0.25">
      <c r="AT1143" s="115"/>
      <c r="AU1143" s="115"/>
      <c r="AV1143" s="115"/>
      <c r="AW1143" s="115"/>
      <c r="AX1143" s="115"/>
      <c r="AY1143" s="115"/>
      <c r="AZ1143" s="115"/>
      <c r="BA1143" s="115"/>
      <c r="BB1143" s="115"/>
      <c r="BC1143" s="115"/>
      <c r="BD1143" s="115"/>
      <c r="BE1143" s="115"/>
      <c r="BF1143" s="115"/>
    </row>
    <row r="1144" spans="46:58" x14ac:dyDescent="0.25">
      <c r="AT1144" s="115"/>
      <c r="AU1144" s="115"/>
      <c r="AV1144" s="115"/>
      <c r="AW1144" s="115"/>
      <c r="AX1144" s="115"/>
      <c r="AY1144" s="115"/>
      <c r="AZ1144" s="115"/>
      <c r="BA1144" s="115"/>
      <c r="BB1144" s="115"/>
      <c r="BC1144" s="115"/>
      <c r="BD1144" s="115"/>
      <c r="BE1144" s="115"/>
      <c r="BF1144" s="115"/>
    </row>
    <row r="1145" spans="46:58" x14ac:dyDescent="0.25">
      <c r="AT1145" s="115"/>
      <c r="AU1145" s="115"/>
      <c r="AV1145" s="115"/>
      <c r="AW1145" s="115"/>
      <c r="AX1145" s="115"/>
      <c r="AY1145" s="115"/>
      <c r="AZ1145" s="115"/>
      <c r="BA1145" s="115"/>
      <c r="BB1145" s="115"/>
      <c r="BC1145" s="115"/>
      <c r="BD1145" s="115"/>
      <c r="BE1145" s="115"/>
      <c r="BF1145" s="115"/>
    </row>
    <row r="1146" spans="46:58" x14ac:dyDescent="0.25">
      <c r="AT1146" s="115"/>
      <c r="AU1146" s="115"/>
      <c r="AV1146" s="115"/>
      <c r="AW1146" s="115"/>
      <c r="AX1146" s="115"/>
      <c r="AY1146" s="115"/>
      <c r="AZ1146" s="115"/>
      <c r="BA1146" s="115"/>
      <c r="BB1146" s="115"/>
      <c r="BC1146" s="115"/>
      <c r="BD1146" s="115"/>
      <c r="BE1146" s="115"/>
      <c r="BF1146" s="115"/>
    </row>
    <row r="1147" spans="46:58" x14ac:dyDescent="0.25">
      <c r="AT1147" s="115"/>
      <c r="AU1147" s="115"/>
      <c r="AV1147" s="115"/>
      <c r="AW1147" s="115"/>
      <c r="AX1147" s="115"/>
      <c r="AY1147" s="115"/>
      <c r="AZ1147" s="115"/>
      <c r="BA1147" s="115"/>
      <c r="BB1147" s="115"/>
      <c r="BC1147" s="115"/>
      <c r="BD1147" s="115"/>
      <c r="BE1147" s="115"/>
      <c r="BF1147" s="115"/>
    </row>
    <row r="1148" spans="46:58" x14ac:dyDescent="0.25">
      <c r="AT1148" s="115"/>
      <c r="AU1148" s="115"/>
      <c r="AV1148" s="115"/>
      <c r="AW1148" s="115"/>
      <c r="AX1148" s="115"/>
      <c r="AY1148" s="115"/>
      <c r="AZ1148" s="115"/>
      <c r="BA1148" s="115"/>
      <c r="BB1148" s="115"/>
      <c r="BC1148" s="115"/>
      <c r="BD1148" s="115"/>
      <c r="BE1148" s="115"/>
      <c r="BF1148" s="115"/>
    </row>
    <row r="1149" spans="46:58" x14ac:dyDescent="0.25">
      <c r="AT1149" s="115"/>
      <c r="AU1149" s="115"/>
      <c r="AV1149" s="115"/>
      <c r="AW1149" s="115"/>
      <c r="AX1149" s="115"/>
      <c r="AY1149" s="115"/>
      <c r="AZ1149" s="115"/>
      <c r="BA1149" s="115"/>
      <c r="BB1149" s="115"/>
      <c r="BC1149" s="115"/>
      <c r="BD1149" s="115"/>
      <c r="BE1149" s="115"/>
      <c r="BF1149" s="115"/>
    </row>
    <row r="1150" spans="46:58" x14ac:dyDescent="0.25">
      <c r="AT1150" s="115"/>
      <c r="AU1150" s="115"/>
      <c r="AV1150" s="115"/>
      <c r="AW1150" s="115"/>
      <c r="AX1150" s="115"/>
      <c r="AY1150" s="115"/>
      <c r="AZ1150" s="115"/>
      <c r="BA1150" s="115"/>
      <c r="BB1150" s="115"/>
      <c r="BC1150" s="115"/>
      <c r="BD1150" s="115"/>
      <c r="BE1150" s="115"/>
      <c r="BF1150" s="115"/>
    </row>
    <row r="1151" spans="46:58" x14ac:dyDescent="0.25">
      <c r="AT1151" s="115"/>
      <c r="AU1151" s="115"/>
      <c r="AV1151" s="115"/>
      <c r="AW1151" s="115"/>
      <c r="AX1151" s="115"/>
      <c r="AY1151" s="115"/>
      <c r="AZ1151" s="115"/>
      <c r="BA1151" s="115"/>
      <c r="BB1151" s="115"/>
      <c r="BC1151" s="115"/>
      <c r="BD1151" s="115"/>
      <c r="BE1151" s="115"/>
      <c r="BF1151" s="115"/>
    </row>
    <row r="1152" spans="46:58" x14ac:dyDescent="0.25">
      <c r="AT1152" s="115"/>
      <c r="AU1152" s="115"/>
      <c r="AV1152" s="115"/>
      <c r="AW1152" s="115"/>
      <c r="AX1152" s="115"/>
      <c r="AY1152" s="115"/>
      <c r="AZ1152" s="115"/>
      <c r="BA1152" s="115"/>
      <c r="BB1152" s="115"/>
      <c r="BC1152" s="115"/>
      <c r="BD1152" s="115"/>
      <c r="BE1152" s="115"/>
      <c r="BF1152" s="115"/>
    </row>
    <row r="1153" spans="46:58" x14ac:dyDescent="0.25">
      <c r="AT1153" s="115"/>
      <c r="AU1153" s="115"/>
      <c r="AV1153" s="115"/>
      <c r="AW1153" s="115"/>
      <c r="AX1153" s="115"/>
      <c r="AY1153" s="115"/>
      <c r="AZ1153" s="115"/>
      <c r="BA1153" s="115"/>
      <c r="BB1153" s="115"/>
      <c r="BC1153" s="115"/>
      <c r="BD1153" s="115"/>
      <c r="BE1153" s="115"/>
      <c r="BF1153" s="115"/>
    </row>
    <row r="1154" spans="46:58" x14ac:dyDescent="0.25">
      <c r="AT1154" s="115"/>
      <c r="AU1154" s="115"/>
      <c r="AV1154" s="115"/>
      <c r="AW1154" s="115"/>
      <c r="AX1154" s="115"/>
      <c r="AY1154" s="115"/>
      <c r="AZ1154" s="115"/>
      <c r="BA1154" s="115"/>
      <c r="BB1154" s="115"/>
      <c r="BC1154" s="115"/>
      <c r="BD1154" s="115"/>
      <c r="BE1154" s="115"/>
      <c r="BF1154" s="115"/>
    </row>
    <row r="1155" spans="46:58" x14ac:dyDescent="0.25">
      <c r="AT1155" s="115"/>
      <c r="AU1155" s="115"/>
      <c r="AV1155" s="115"/>
      <c r="AW1155" s="115"/>
      <c r="AX1155" s="115"/>
      <c r="AY1155" s="115"/>
      <c r="AZ1155" s="115"/>
      <c r="BA1155" s="115"/>
      <c r="BB1155" s="115"/>
      <c r="BC1155" s="115"/>
      <c r="BD1155" s="115"/>
      <c r="BE1155" s="115"/>
      <c r="BF1155" s="115"/>
    </row>
    <row r="1156" spans="46:58" x14ac:dyDescent="0.25">
      <c r="AT1156" s="115"/>
      <c r="AU1156" s="115"/>
      <c r="AV1156" s="115"/>
      <c r="AW1156" s="115"/>
      <c r="AX1156" s="115"/>
      <c r="AY1156" s="115"/>
      <c r="AZ1156" s="115"/>
      <c r="BA1156" s="115"/>
      <c r="BB1156" s="115"/>
      <c r="BC1156" s="115"/>
      <c r="BD1156" s="115"/>
      <c r="BE1156" s="115"/>
      <c r="BF1156" s="115"/>
    </row>
    <row r="1157" spans="46:58" x14ac:dyDescent="0.25">
      <c r="AT1157" s="115"/>
      <c r="AU1157" s="115"/>
      <c r="AV1157" s="115"/>
      <c r="AW1157" s="115"/>
      <c r="AX1157" s="115"/>
      <c r="AY1157" s="115"/>
      <c r="AZ1157" s="115"/>
      <c r="BA1157" s="115"/>
      <c r="BB1157" s="115"/>
      <c r="BC1157" s="115"/>
      <c r="BD1157" s="115"/>
      <c r="BE1157" s="115"/>
      <c r="BF1157" s="115"/>
    </row>
    <row r="1158" spans="46:58" x14ac:dyDescent="0.25">
      <c r="AT1158" s="115"/>
      <c r="AU1158" s="115"/>
      <c r="AV1158" s="115"/>
      <c r="AW1158" s="115"/>
      <c r="AX1158" s="115"/>
      <c r="AY1158" s="115"/>
      <c r="AZ1158" s="115"/>
      <c r="BA1158" s="115"/>
      <c r="BB1158" s="115"/>
      <c r="BC1158" s="115"/>
      <c r="BD1158" s="115"/>
      <c r="BE1158" s="115"/>
      <c r="BF1158" s="115"/>
    </row>
    <row r="1159" spans="46:58" x14ac:dyDescent="0.25">
      <c r="AT1159" s="115"/>
      <c r="AU1159" s="115"/>
      <c r="AV1159" s="115"/>
      <c r="AW1159" s="115"/>
      <c r="AX1159" s="115"/>
      <c r="AY1159" s="115"/>
      <c r="AZ1159" s="115"/>
      <c r="BA1159" s="115"/>
      <c r="BB1159" s="115"/>
      <c r="BC1159" s="115"/>
      <c r="BD1159" s="115"/>
      <c r="BE1159" s="115"/>
      <c r="BF1159" s="115"/>
    </row>
    <row r="1160" spans="46:58" x14ac:dyDescent="0.25">
      <c r="AT1160" s="115"/>
      <c r="AU1160" s="115"/>
      <c r="AV1160" s="115"/>
      <c r="AW1160" s="115"/>
      <c r="AX1160" s="115"/>
      <c r="AY1160" s="115"/>
      <c r="AZ1160" s="115"/>
      <c r="BA1160" s="115"/>
      <c r="BB1160" s="115"/>
      <c r="BC1160" s="115"/>
      <c r="BD1160" s="115"/>
      <c r="BE1160" s="115"/>
      <c r="BF1160" s="115"/>
    </row>
    <row r="1161" spans="46:58" x14ac:dyDescent="0.25">
      <c r="AT1161" s="115"/>
      <c r="AU1161" s="115"/>
      <c r="AV1161" s="115"/>
      <c r="AW1161" s="115"/>
      <c r="AX1161" s="115"/>
      <c r="AY1161" s="115"/>
      <c r="AZ1161" s="115"/>
      <c r="BA1161" s="115"/>
      <c r="BB1161" s="115"/>
      <c r="BC1161" s="115"/>
      <c r="BD1161" s="115"/>
      <c r="BE1161" s="115"/>
      <c r="BF1161" s="115"/>
    </row>
    <row r="1162" spans="46:58" x14ac:dyDescent="0.25">
      <c r="AT1162" s="115"/>
      <c r="AU1162" s="115"/>
      <c r="AV1162" s="115"/>
      <c r="AW1162" s="115"/>
      <c r="AX1162" s="115"/>
      <c r="AY1162" s="115"/>
      <c r="AZ1162" s="115"/>
      <c r="BA1162" s="115"/>
      <c r="BB1162" s="115"/>
      <c r="BC1162" s="115"/>
      <c r="BD1162" s="115"/>
      <c r="BE1162" s="115"/>
      <c r="BF1162" s="115"/>
    </row>
    <row r="1163" spans="46:58" x14ac:dyDescent="0.25">
      <c r="AT1163" s="115"/>
      <c r="AU1163" s="115"/>
      <c r="AV1163" s="115"/>
      <c r="AW1163" s="115"/>
      <c r="AX1163" s="115"/>
      <c r="AY1163" s="115"/>
      <c r="AZ1163" s="115"/>
      <c r="BA1163" s="115"/>
      <c r="BB1163" s="115"/>
      <c r="BC1163" s="115"/>
      <c r="BD1163" s="115"/>
      <c r="BE1163" s="115"/>
      <c r="BF1163" s="115"/>
    </row>
    <row r="1164" spans="46:58" x14ac:dyDescent="0.25">
      <c r="AT1164" s="115"/>
      <c r="AU1164" s="115"/>
      <c r="AV1164" s="115"/>
      <c r="AW1164" s="115"/>
      <c r="AX1164" s="115"/>
      <c r="AY1164" s="115"/>
      <c r="AZ1164" s="115"/>
      <c r="BA1164" s="115"/>
      <c r="BB1164" s="115"/>
      <c r="BC1164" s="115"/>
      <c r="BD1164" s="115"/>
      <c r="BE1164" s="115"/>
      <c r="BF1164" s="115"/>
    </row>
    <row r="1165" spans="46:58" x14ac:dyDescent="0.25">
      <c r="AT1165" s="115"/>
      <c r="AU1165" s="115"/>
      <c r="AV1165" s="115"/>
      <c r="AW1165" s="115"/>
      <c r="AX1165" s="115"/>
      <c r="AY1165" s="115"/>
      <c r="AZ1165" s="115"/>
      <c r="BA1165" s="115"/>
      <c r="BB1165" s="115"/>
      <c r="BC1165" s="115"/>
      <c r="BD1165" s="115"/>
      <c r="BE1165" s="115"/>
      <c r="BF1165" s="115"/>
    </row>
    <row r="1166" spans="46:58" x14ac:dyDescent="0.25">
      <c r="AT1166" s="115"/>
      <c r="AU1166" s="115"/>
      <c r="AV1166" s="115"/>
      <c r="AW1166" s="115"/>
      <c r="AX1166" s="115"/>
      <c r="AY1166" s="115"/>
      <c r="AZ1166" s="115"/>
      <c r="BA1166" s="115"/>
      <c r="BB1166" s="115"/>
      <c r="BC1166" s="115"/>
      <c r="BD1166" s="115"/>
      <c r="BE1166" s="115"/>
      <c r="BF1166" s="115"/>
    </row>
    <row r="1167" spans="46:58" x14ac:dyDescent="0.25">
      <c r="AT1167" s="115"/>
      <c r="AU1167" s="115"/>
      <c r="AV1167" s="115"/>
      <c r="AW1167" s="115"/>
      <c r="AX1167" s="115"/>
      <c r="AY1167" s="115"/>
      <c r="AZ1167" s="115"/>
      <c r="BA1167" s="115"/>
      <c r="BB1167" s="115"/>
      <c r="BC1167" s="115"/>
      <c r="BD1167" s="115"/>
      <c r="BE1167" s="115"/>
      <c r="BF1167" s="115"/>
    </row>
    <row r="1168" spans="46:58" x14ac:dyDescent="0.25">
      <c r="AT1168" s="115"/>
      <c r="AU1168" s="115"/>
      <c r="AV1168" s="115"/>
      <c r="AW1168" s="115"/>
      <c r="AX1168" s="115"/>
      <c r="AY1168" s="115"/>
      <c r="AZ1168" s="115"/>
      <c r="BA1168" s="115"/>
      <c r="BB1168" s="115"/>
      <c r="BC1168" s="115"/>
      <c r="BD1168" s="115"/>
      <c r="BE1168" s="115"/>
      <c r="BF1168" s="115"/>
    </row>
    <row r="1169" spans="46:58" x14ac:dyDescent="0.25">
      <c r="AT1169" s="115"/>
      <c r="AU1169" s="115"/>
      <c r="AV1169" s="115"/>
      <c r="AW1169" s="115"/>
      <c r="AX1169" s="115"/>
      <c r="AY1169" s="115"/>
      <c r="AZ1169" s="115"/>
      <c r="BA1169" s="115"/>
      <c r="BB1169" s="115"/>
      <c r="BC1169" s="115"/>
      <c r="BD1169" s="115"/>
      <c r="BE1169" s="115"/>
      <c r="BF1169" s="115"/>
    </row>
    <row r="1170" spans="46:58" x14ac:dyDescent="0.25">
      <c r="AT1170" s="115"/>
      <c r="AU1170" s="115"/>
      <c r="AV1170" s="115"/>
      <c r="AW1170" s="115"/>
      <c r="AX1170" s="115"/>
      <c r="AY1170" s="115"/>
      <c r="AZ1170" s="115"/>
      <c r="BA1170" s="115"/>
      <c r="BB1170" s="115"/>
      <c r="BC1170" s="115"/>
      <c r="BD1170" s="115"/>
      <c r="BE1170" s="115"/>
      <c r="BF1170" s="115"/>
    </row>
    <row r="1171" spans="46:58" x14ac:dyDescent="0.25">
      <c r="AT1171" s="115"/>
      <c r="AU1171" s="115"/>
      <c r="AV1171" s="115"/>
      <c r="AW1171" s="115"/>
      <c r="AX1171" s="115"/>
      <c r="AY1171" s="115"/>
      <c r="AZ1171" s="115"/>
      <c r="BA1171" s="115"/>
      <c r="BB1171" s="115"/>
      <c r="BC1171" s="115"/>
      <c r="BD1171" s="115"/>
      <c r="BE1171" s="115"/>
      <c r="BF1171" s="115"/>
    </row>
    <row r="1172" spans="46:58" x14ac:dyDescent="0.25">
      <c r="AT1172" s="115"/>
      <c r="AU1172" s="115"/>
      <c r="AV1172" s="115"/>
      <c r="AW1172" s="115"/>
      <c r="AX1172" s="115"/>
      <c r="AY1172" s="115"/>
      <c r="AZ1172" s="115"/>
      <c r="BA1172" s="115"/>
      <c r="BB1172" s="115"/>
      <c r="BC1172" s="115"/>
      <c r="BD1172" s="115"/>
      <c r="BE1172" s="115"/>
      <c r="BF1172" s="115"/>
    </row>
    <row r="1173" spans="46:58" x14ac:dyDescent="0.25">
      <c r="AT1173" s="115"/>
      <c r="AU1173" s="115"/>
      <c r="AV1173" s="115"/>
      <c r="AW1173" s="115"/>
      <c r="AX1173" s="115"/>
      <c r="AY1173" s="115"/>
      <c r="AZ1173" s="115"/>
      <c r="BA1173" s="115"/>
      <c r="BB1173" s="115"/>
      <c r="BC1173" s="115"/>
      <c r="BD1173" s="115"/>
      <c r="BE1173" s="115"/>
      <c r="BF1173" s="115"/>
    </row>
    <row r="1174" spans="46:58" x14ac:dyDescent="0.25">
      <c r="AT1174" s="115"/>
      <c r="AU1174" s="115"/>
      <c r="AV1174" s="115"/>
      <c r="AW1174" s="115"/>
      <c r="AX1174" s="115"/>
      <c r="AY1174" s="115"/>
      <c r="AZ1174" s="115"/>
      <c r="BA1174" s="115"/>
      <c r="BB1174" s="115"/>
      <c r="BC1174" s="115"/>
      <c r="BD1174" s="115"/>
      <c r="BE1174" s="115"/>
      <c r="BF1174" s="115"/>
    </row>
    <row r="1175" spans="46:58" x14ac:dyDescent="0.25">
      <c r="AT1175" s="115"/>
      <c r="AU1175" s="115"/>
      <c r="AV1175" s="115"/>
      <c r="AW1175" s="115"/>
      <c r="AX1175" s="115"/>
      <c r="AY1175" s="115"/>
      <c r="AZ1175" s="115"/>
      <c r="BA1175" s="115"/>
      <c r="BB1175" s="115"/>
      <c r="BC1175" s="115"/>
      <c r="BD1175" s="115"/>
      <c r="BE1175" s="115"/>
      <c r="BF1175" s="115"/>
    </row>
    <row r="1176" spans="46:58" x14ac:dyDescent="0.25">
      <c r="AT1176" s="115"/>
      <c r="AU1176" s="115"/>
      <c r="AV1176" s="115"/>
      <c r="AW1176" s="115"/>
      <c r="AX1176" s="115"/>
      <c r="AY1176" s="115"/>
      <c r="AZ1176" s="115"/>
      <c r="BA1176" s="115"/>
      <c r="BB1176" s="115"/>
      <c r="BC1176" s="115"/>
      <c r="BD1176" s="115"/>
      <c r="BE1176" s="115"/>
      <c r="BF1176" s="115"/>
    </row>
    <row r="1177" spans="46:58" x14ac:dyDescent="0.25">
      <c r="AT1177" s="115"/>
      <c r="AU1177" s="115"/>
      <c r="AV1177" s="115"/>
      <c r="AW1177" s="115"/>
      <c r="AX1177" s="115"/>
      <c r="AY1177" s="115"/>
      <c r="AZ1177" s="115"/>
      <c r="BA1177" s="115"/>
      <c r="BB1177" s="115"/>
      <c r="BC1177" s="115"/>
      <c r="BD1177" s="115"/>
      <c r="BE1177" s="115"/>
      <c r="BF1177" s="115"/>
    </row>
    <row r="1178" spans="46:58" x14ac:dyDescent="0.25">
      <c r="AT1178" s="115"/>
      <c r="AU1178" s="115"/>
      <c r="AV1178" s="115"/>
      <c r="AW1178" s="115"/>
      <c r="AX1178" s="115"/>
      <c r="AY1178" s="115"/>
      <c r="AZ1178" s="115"/>
      <c r="BA1178" s="115"/>
      <c r="BB1178" s="115"/>
      <c r="BC1178" s="115"/>
      <c r="BD1178" s="115"/>
      <c r="BE1178" s="115"/>
      <c r="BF1178" s="115"/>
    </row>
    <row r="1179" spans="46:58" x14ac:dyDescent="0.25">
      <c r="AT1179" s="115"/>
      <c r="AU1179" s="115"/>
      <c r="AV1179" s="115"/>
      <c r="AW1179" s="115"/>
      <c r="AX1179" s="115"/>
      <c r="AY1179" s="115"/>
      <c r="AZ1179" s="115"/>
      <c r="BA1179" s="115"/>
      <c r="BB1179" s="115"/>
      <c r="BC1179" s="115"/>
      <c r="BD1179" s="115"/>
      <c r="BE1179" s="115"/>
      <c r="BF1179" s="115"/>
    </row>
    <row r="1180" spans="46:58" x14ac:dyDescent="0.25">
      <c r="AT1180" s="115"/>
      <c r="AU1180" s="115"/>
      <c r="AV1180" s="115"/>
      <c r="AW1180" s="115"/>
      <c r="AX1180" s="115"/>
      <c r="AY1180" s="115"/>
      <c r="AZ1180" s="115"/>
      <c r="BA1180" s="115"/>
      <c r="BB1180" s="115"/>
      <c r="BC1180" s="115"/>
      <c r="BD1180" s="115"/>
      <c r="BE1180" s="115"/>
      <c r="BF1180" s="115"/>
    </row>
    <row r="1181" spans="46:58" x14ac:dyDescent="0.25">
      <c r="AT1181" s="115"/>
      <c r="AU1181" s="115"/>
      <c r="AV1181" s="115"/>
      <c r="AW1181" s="115"/>
      <c r="AX1181" s="115"/>
      <c r="AY1181" s="115"/>
      <c r="AZ1181" s="115"/>
      <c r="BA1181" s="115"/>
      <c r="BB1181" s="115"/>
      <c r="BC1181" s="115"/>
      <c r="BD1181" s="115"/>
      <c r="BE1181" s="115"/>
      <c r="BF1181" s="115"/>
    </row>
    <row r="1182" spans="46:58" x14ac:dyDescent="0.25">
      <c r="AT1182" s="115"/>
      <c r="AU1182" s="115"/>
      <c r="AV1182" s="115"/>
      <c r="AW1182" s="115"/>
      <c r="AX1182" s="115"/>
      <c r="AY1182" s="115"/>
      <c r="AZ1182" s="115"/>
      <c r="BA1182" s="115"/>
      <c r="BB1182" s="115"/>
      <c r="BC1182" s="115"/>
      <c r="BD1182" s="115"/>
      <c r="BE1182" s="115"/>
      <c r="BF1182" s="115"/>
    </row>
    <row r="1183" spans="46:58" x14ac:dyDescent="0.25">
      <c r="AT1183" s="115"/>
      <c r="AU1183" s="115"/>
      <c r="AV1183" s="115"/>
      <c r="AW1183" s="115"/>
      <c r="AX1183" s="115"/>
      <c r="AY1183" s="115"/>
      <c r="AZ1183" s="115"/>
      <c r="BA1183" s="115"/>
      <c r="BB1183" s="115"/>
      <c r="BC1183" s="115"/>
      <c r="BD1183" s="115"/>
      <c r="BE1183" s="115"/>
      <c r="BF1183" s="115"/>
    </row>
    <row r="1184" spans="46:58" x14ac:dyDescent="0.25">
      <c r="AT1184" s="115"/>
      <c r="AU1184" s="115"/>
      <c r="AV1184" s="115"/>
      <c r="AW1184" s="115"/>
      <c r="AX1184" s="115"/>
      <c r="AY1184" s="115"/>
      <c r="AZ1184" s="115"/>
      <c r="BA1184" s="115"/>
      <c r="BB1184" s="115"/>
      <c r="BC1184" s="115"/>
      <c r="BD1184" s="115"/>
      <c r="BE1184" s="115"/>
      <c r="BF1184" s="115"/>
    </row>
    <row r="1185" spans="46:58" x14ac:dyDescent="0.25">
      <c r="AT1185" s="115"/>
      <c r="AU1185" s="115"/>
      <c r="AV1185" s="115"/>
      <c r="AW1185" s="115"/>
      <c r="AX1185" s="115"/>
      <c r="AY1185" s="115"/>
      <c r="AZ1185" s="115"/>
      <c r="BA1185" s="115"/>
      <c r="BB1185" s="115"/>
      <c r="BC1185" s="115"/>
      <c r="BD1185" s="115"/>
      <c r="BE1185" s="115"/>
      <c r="BF1185" s="115"/>
    </row>
    <row r="1186" spans="46:58" x14ac:dyDescent="0.25">
      <c r="AT1186" s="115"/>
      <c r="AU1186" s="115"/>
      <c r="AV1186" s="115"/>
      <c r="AW1186" s="115"/>
      <c r="AX1186" s="115"/>
      <c r="AY1186" s="115"/>
      <c r="AZ1186" s="115"/>
      <c r="BA1186" s="115"/>
      <c r="BB1186" s="115"/>
      <c r="BC1186" s="115"/>
      <c r="BD1186" s="115"/>
      <c r="BE1186" s="115"/>
      <c r="BF1186" s="115"/>
    </row>
    <row r="1187" spans="46:58" x14ac:dyDescent="0.25">
      <c r="AT1187" s="115"/>
      <c r="AU1187" s="115"/>
      <c r="AV1187" s="115"/>
      <c r="AW1187" s="115"/>
      <c r="AX1187" s="115"/>
      <c r="AY1187" s="115"/>
      <c r="AZ1187" s="115"/>
      <c r="BA1187" s="115"/>
      <c r="BB1187" s="115"/>
      <c r="BC1187" s="115"/>
      <c r="BD1187" s="115"/>
      <c r="BE1187" s="115"/>
      <c r="BF1187" s="115"/>
    </row>
    <row r="1188" spans="46:58" x14ac:dyDescent="0.25">
      <c r="AT1188" s="115"/>
      <c r="AU1188" s="115"/>
      <c r="AV1188" s="115"/>
      <c r="AW1188" s="115"/>
      <c r="AX1188" s="115"/>
      <c r="AY1188" s="115"/>
      <c r="AZ1188" s="115"/>
      <c r="BA1188" s="115"/>
      <c r="BB1188" s="115"/>
      <c r="BC1188" s="115"/>
      <c r="BD1188" s="115"/>
      <c r="BE1188" s="115"/>
      <c r="BF1188" s="115"/>
    </row>
    <row r="1189" spans="46:58" x14ac:dyDescent="0.25">
      <c r="AT1189" s="115"/>
      <c r="AU1189" s="115"/>
      <c r="AV1189" s="115"/>
      <c r="AW1189" s="115"/>
      <c r="AX1189" s="115"/>
      <c r="AY1189" s="115"/>
      <c r="AZ1189" s="115"/>
      <c r="BA1189" s="115"/>
      <c r="BB1189" s="115"/>
      <c r="BC1189" s="115"/>
      <c r="BD1189" s="115"/>
      <c r="BE1189" s="115"/>
      <c r="BF1189" s="115"/>
    </row>
    <row r="1190" spans="46:58" x14ac:dyDescent="0.25">
      <c r="AT1190" s="115"/>
      <c r="AU1190" s="115"/>
      <c r="AV1190" s="115"/>
      <c r="AW1190" s="115"/>
      <c r="AX1190" s="115"/>
      <c r="AY1190" s="115"/>
      <c r="AZ1190" s="115"/>
      <c r="BA1190" s="115"/>
      <c r="BB1190" s="115"/>
      <c r="BC1190" s="115"/>
      <c r="BD1190" s="115"/>
      <c r="BE1190" s="115"/>
      <c r="BF1190" s="115"/>
    </row>
    <row r="1191" spans="46:58" x14ac:dyDescent="0.25">
      <c r="AT1191" s="115"/>
      <c r="AU1191" s="115"/>
      <c r="AV1191" s="115"/>
      <c r="AW1191" s="115"/>
      <c r="AX1191" s="115"/>
      <c r="AY1191" s="115"/>
      <c r="AZ1191" s="115"/>
      <c r="BA1191" s="115"/>
      <c r="BB1191" s="115"/>
      <c r="BC1191" s="115"/>
      <c r="BD1191" s="115"/>
      <c r="BE1191" s="115"/>
      <c r="BF1191" s="115"/>
    </row>
    <row r="1192" spans="46:58" x14ac:dyDescent="0.25">
      <c r="AT1192" s="115"/>
      <c r="AU1192" s="115"/>
      <c r="AV1192" s="115"/>
      <c r="AW1192" s="115"/>
      <c r="AX1192" s="115"/>
      <c r="AY1192" s="115"/>
      <c r="AZ1192" s="115"/>
      <c r="BA1192" s="115"/>
      <c r="BB1192" s="115"/>
      <c r="BC1192" s="115"/>
      <c r="BD1192" s="115"/>
      <c r="BE1192" s="115"/>
      <c r="BF1192" s="115"/>
    </row>
    <row r="1193" spans="46:58" x14ac:dyDescent="0.25">
      <c r="AT1193" s="115"/>
      <c r="AU1193" s="115"/>
      <c r="AV1193" s="115"/>
      <c r="AW1193" s="115"/>
      <c r="AX1193" s="115"/>
      <c r="AY1193" s="115"/>
      <c r="AZ1193" s="115"/>
      <c r="BA1193" s="115"/>
      <c r="BB1193" s="115"/>
      <c r="BC1193" s="115"/>
      <c r="BD1193" s="115"/>
      <c r="BE1193" s="115"/>
      <c r="BF1193" s="115"/>
    </row>
    <row r="1194" spans="46:58" x14ac:dyDescent="0.25">
      <c r="AT1194" s="115"/>
      <c r="AU1194" s="115"/>
      <c r="AV1194" s="115"/>
      <c r="AW1194" s="115"/>
      <c r="AX1194" s="115"/>
      <c r="AY1194" s="115"/>
      <c r="AZ1194" s="115"/>
      <c r="BA1194" s="115"/>
      <c r="BB1194" s="115"/>
      <c r="BC1194" s="115"/>
      <c r="BD1194" s="115"/>
      <c r="BE1194" s="115"/>
      <c r="BF1194" s="115"/>
    </row>
    <row r="1195" spans="46:58" x14ac:dyDescent="0.25">
      <c r="AT1195" s="115"/>
      <c r="AU1195" s="115"/>
      <c r="AV1195" s="115"/>
      <c r="AW1195" s="115"/>
      <c r="AX1195" s="115"/>
      <c r="AY1195" s="115"/>
      <c r="AZ1195" s="115"/>
      <c r="BA1195" s="115"/>
      <c r="BB1195" s="115"/>
      <c r="BC1195" s="115"/>
      <c r="BD1195" s="115"/>
      <c r="BE1195" s="115"/>
      <c r="BF1195" s="115"/>
    </row>
    <row r="1196" spans="46:58" x14ac:dyDescent="0.25">
      <c r="AT1196" s="115"/>
      <c r="AU1196" s="115"/>
      <c r="AV1196" s="115"/>
      <c r="AW1196" s="115"/>
      <c r="AX1196" s="115"/>
      <c r="AY1196" s="115"/>
      <c r="AZ1196" s="115"/>
      <c r="BA1196" s="115"/>
      <c r="BB1196" s="115"/>
      <c r="BC1196" s="115"/>
      <c r="BD1196" s="115"/>
      <c r="BE1196" s="115"/>
      <c r="BF1196" s="115"/>
    </row>
    <row r="1197" spans="46:58" x14ac:dyDescent="0.25">
      <c r="AT1197" s="115"/>
      <c r="AU1197" s="115"/>
      <c r="AV1197" s="115"/>
      <c r="AW1197" s="115"/>
      <c r="AX1197" s="115"/>
      <c r="AY1197" s="115"/>
      <c r="AZ1197" s="115"/>
      <c r="BA1197" s="115"/>
      <c r="BB1197" s="115"/>
      <c r="BC1197" s="115"/>
      <c r="BD1197" s="115"/>
      <c r="BE1197" s="115"/>
      <c r="BF1197" s="115"/>
    </row>
    <row r="1198" spans="46:58" x14ac:dyDescent="0.25">
      <c r="AT1198" s="115"/>
      <c r="AU1198" s="115"/>
      <c r="AV1198" s="115"/>
      <c r="AW1198" s="115"/>
      <c r="AX1198" s="115"/>
      <c r="AY1198" s="115"/>
      <c r="AZ1198" s="115"/>
      <c r="BA1198" s="115"/>
      <c r="BB1198" s="115"/>
      <c r="BC1198" s="115"/>
      <c r="BD1198" s="115"/>
      <c r="BE1198" s="115"/>
      <c r="BF1198" s="115"/>
    </row>
    <row r="1199" spans="46:58" x14ac:dyDescent="0.25">
      <c r="AT1199" s="115"/>
      <c r="AU1199" s="115"/>
      <c r="AV1199" s="115"/>
      <c r="AW1199" s="115"/>
      <c r="AX1199" s="115"/>
      <c r="AY1199" s="115"/>
      <c r="AZ1199" s="115"/>
      <c r="BA1199" s="115"/>
      <c r="BB1199" s="115"/>
      <c r="BC1199" s="115"/>
      <c r="BD1199" s="115"/>
      <c r="BE1199" s="115"/>
      <c r="BF1199" s="115"/>
    </row>
    <row r="1200" spans="46:58" x14ac:dyDescent="0.25">
      <c r="AT1200" s="115"/>
      <c r="AU1200" s="115"/>
      <c r="AV1200" s="115"/>
      <c r="AW1200" s="115"/>
      <c r="AX1200" s="115"/>
      <c r="AY1200" s="115"/>
      <c r="AZ1200" s="115"/>
      <c r="BA1200" s="115"/>
      <c r="BB1200" s="115"/>
      <c r="BC1200" s="115"/>
      <c r="BD1200" s="115"/>
      <c r="BE1200" s="115"/>
      <c r="BF1200" s="115"/>
    </row>
    <row r="1201" spans="46:58" x14ac:dyDescent="0.25">
      <c r="AT1201" s="115"/>
      <c r="AU1201" s="115"/>
      <c r="AV1201" s="115"/>
      <c r="AW1201" s="115"/>
      <c r="AX1201" s="115"/>
      <c r="AY1201" s="115"/>
      <c r="AZ1201" s="115"/>
      <c r="BA1201" s="115"/>
      <c r="BB1201" s="115"/>
      <c r="BC1201" s="115"/>
      <c r="BD1201" s="115"/>
      <c r="BE1201" s="115"/>
      <c r="BF1201" s="115"/>
    </row>
    <row r="1202" spans="46:58" x14ac:dyDescent="0.25">
      <c r="AT1202" s="115"/>
      <c r="AU1202" s="115"/>
      <c r="AV1202" s="115"/>
      <c r="AW1202" s="115"/>
      <c r="AX1202" s="115"/>
      <c r="AY1202" s="115"/>
      <c r="AZ1202" s="115"/>
      <c r="BA1202" s="115"/>
      <c r="BB1202" s="115"/>
      <c r="BC1202" s="115"/>
      <c r="BD1202" s="115"/>
      <c r="BE1202" s="115"/>
      <c r="BF1202" s="115"/>
    </row>
    <row r="1203" spans="46:58" x14ac:dyDescent="0.25">
      <c r="AT1203" s="115"/>
      <c r="AU1203" s="115"/>
      <c r="AV1203" s="115"/>
      <c r="AW1203" s="115"/>
      <c r="AX1203" s="115"/>
      <c r="AY1203" s="115"/>
      <c r="AZ1203" s="115"/>
      <c r="BA1203" s="115"/>
      <c r="BB1203" s="115"/>
      <c r="BC1203" s="115"/>
      <c r="BD1203" s="115"/>
      <c r="BE1203" s="115"/>
      <c r="BF1203" s="115"/>
    </row>
    <row r="1204" spans="46:58" x14ac:dyDescent="0.25">
      <c r="AT1204" s="115"/>
      <c r="AU1204" s="115"/>
      <c r="AV1204" s="115"/>
      <c r="AW1204" s="115"/>
      <c r="AX1204" s="115"/>
      <c r="AY1204" s="115"/>
      <c r="AZ1204" s="115"/>
      <c r="BA1204" s="115"/>
      <c r="BB1204" s="115"/>
      <c r="BC1204" s="115"/>
      <c r="BD1204" s="115"/>
      <c r="BE1204" s="115"/>
      <c r="BF1204" s="115"/>
    </row>
    <row r="1205" spans="46:58" x14ac:dyDescent="0.25">
      <c r="AT1205" s="115"/>
      <c r="AU1205" s="115"/>
      <c r="AV1205" s="115"/>
      <c r="AW1205" s="115"/>
      <c r="AX1205" s="115"/>
      <c r="AY1205" s="115"/>
      <c r="AZ1205" s="115"/>
      <c r="BA1205" s="115"/>
      <c r="BB1205" s="115"/>
      <c r="BC1205" s="115"/>
      <c r="BD1205" s="115"/>
      <c r="BE1205" s="115"/>
      <c r="BF1205" s="115"/>
    </row>
    <row r="1206" spans="46:58" x14ac:dyDescent="0.25">
      <c r="AT1206" s="115"/>
      <c r="AU1206" s="115"/>
      <c r="AV1206" s="115"/>
      <c r="AW1206" s="115"/>
      <c r="AX1206" s="115"/>
      <c r="AY1206" s="115"/>
      <c r="AZ1206" s="115"/>
      <c r="BA1206" s="115"/>
      <c r="BB1206" s="115"/>
      <c r="BC1206" s="115"/>
      <c r="BD1206" s="115"/>
      <c r="BE1206" s="115"/>
      <c r="BF1206" s="115"/>
    </row>
    <row r="1207" spans="46:58" x14ac:dyDescent="0.25">
      <c r="AT1207" s="115"/>
      <c r="AU1207" s="115"/>
      <c r="AV1207" s="115"/>
      <c r="AW1207" s="115"/>
      <c r="AX1207" s="115"/>
      <c r="AY1207" s="115"/>
      <c r="AZ1207" s="115"/>
      <c r="BA1207" s="115"/>
      <c r="BB1207" s="115"/>
      <c r="BC1207" s="115"/>
      <c r="BD1207" s="115"/>
      <c r="BE1207" s="115"/>
      <c r="BF1207" s="115"/>
    </row>
    <row r="1208" spans="46:58" x14ac:dyDescent="0.25">
      <c r="AT1208" s="115"/>
      <c r="AU1208" s="115"/>
      <c r="AV1208" s="115"/>
      <c r="AW1208" s="115"/>
      <c r="AX1208" s="115"/>
      <c r="AY1208" s="115"/>
      <c r="AZ1208" s="115"/>
      <c r="BA1208" s="115"/>
      <c r="BB1208" s="115"/>
      <c r="BC1208" s="115"/>
      <c r="BD1208" s="115"/>
      <c r="BE1208" s="115"/>
      <c r="BF1208" s="115"/>
    </row>
    <row r="1209" spans="46:58" x14ac:dyDescent="0.25">
      <c r="AT1209" s="115"/>
      <c r="AU1209" s="115"/>
      <c r="AV1209" s="115"/>
      <c r="AW1209" s="115"/>
      <c r="AX1209" s="115"/>
      <c r="AY1209" s="115"/>
      <c r="AZ1209" s="115"/>
      <c r="BA1209" s="115"/>
      <c r="BB1209" s="115"/>
      <c r="BC1209" s="115"/>
      <c r="BD1209" s="115"/>
      <c r="BE1209" s="115"/>
      <c r="BF1209" s="115"/>
    </row>
    <row r="1210" spans="46:58" x14ac:dyDescent="0.25">
      <c r="AT1210" s="115"/>
      <c r="AU1210" s="115"/>
      <c r="AV1210" s="115"/>
      <c r="AW1210" s="115"/>
      <c r="AX1210" s="115"/>
      <c r="AY1210" s="115"/>
      <c r="AZ1210" s="115"/>
      <c r="BA1210" s="115"/>
      <c r="BB1210" s="115"/>
      <c r="BC1210" s="115"/>
      <c r="BD1210" s="115"/>
      <c r="BE1210" s="115"/>
      <c r="BF1210" s="115"/>
    </row>
    <row r="1211" spans="46:58" x14ac:dyDescent="0.25">
      <c r="AT1211" s="115"/>
      <c r="AU1211" s="115"/>
      <c r="AV1211" s="115"/>
      <c r="AW1211" s="115"/>
      <c r="AX1211" s="115"/>
      <c r="AY1211" s="115"/>
      <c r="AZ1211" s="115"/>
      <c r="BA1211" s="115"/>
      <c r="BB1211" s="115"/>
      <c r="BC1211" s="115"/>
      <c r="BD1211" s="115"/>
      <c r="BE1211" s="115"/>
      <c r="BF1211" s="115"/>
    </row>
    <row r="1212" spans="46:58" x14ac:dyDescent="0.25">
      <c r="AT1212" s="115"/>
      <c r="AU1212" s="115"/>
      <c r="AV1212" s="115"/>
      <c r="AW1212" s="115"/>
      <c r="AX1212" s="115"/>
      <c r="AY1212" s="115"/>
      <c r="AZ1212" s="115"/>
      <c r="BA1212" s="115"/>
      <c r="BB1212" s="115"/>
      <c r="BC1212" s="115"/>
      <c r="BD1212" s="115"/>
      <c r="BE1212" s="115"/>
      <c r="BF1212" s="115"/>
    </row>
    <row r="1213" spans="46:58" x14ac:dyDescent="0.25">
      <c r="AT1213" s="115"/>
      <c r="AU1213" s="115"/>
      <c r="AV1213" s="115"/>
      <c r="AW1213" s="115"/>
      <c r="AX1213" s="115"/>
      <c r="AY1213" s="115"/>
      <c r="AZ1213" s="115"/>
      <c r="BA1213" s="115"/>
      <c r="BB1213" s="115"/>
      <c r="BC1213" s="115"/>
      <c r="BD1213" s="115"/>
      <c r="BE1213" s="115"/>
      <c r="BF1213" s="115"/>
    </row>
    <row r="1214" spans="46:58" x14ac:dyDescent="0.25">
      <c r="AT1214" s="115"/>
      <c r="AU1214" s="115"/>
      <c r="AV1214" s="115"/>
      <c r="AW1214" s="115"/>
      <c r="AX1214" s="115"/>
      <c r="AY1214" s="115"/>
      <c r="AZ1214" s="115"/>
      <c r="BA1214" s="115"/>
      <c r="BB1214" s="115"/>
      <c r="BC1214" s="115"/>
      <c r="BD1214" s="115"/>
      <c r="BE1214" s="115"/>
      <c r="BF1214" s="115"/>
    </row>
    <row r="1215" spans="46:58" x14ac:dyDescent="0.25">
      <c r="AT1215" s="115"/>
      <c r="AU1215" s="115"/>
      <c r="AV1215" s="115"/>
      <c r="AW1215" s="115"/>
      <c r="AX1215" s="115"/>
      <c r="AY1215" s="115"/>
      <c r="AZ1215" s="115"/>
      <c r="BA1215" s="115"/>
      <c r="BB1215" s="115"/>
      <c r="BC1215" s="115"/>
      <c r="BD1215" s="115"/>
      <c r="BE1215" s="115"/>
      <c r="BF1215" s="115"/>
    </row>
    <row r="1216" spans="46:58" x14ac:dyDescent="0.25">
      <c r="AT1216" s="115"/>
      <c r="AU1216" s="115"/>
      <c r="AV1216" s="115"/>
      <c r="AW1216" s="115"/>
      <c r="AX1216" s="115"/>
      <c r="AY1216" s="115"/>
      <c r="AZ1216" s="115"/>
      <c r="BA1216" s="115"/>
      <c r="BB1216" s="115"/>
      <c r="BC1216" s="115"/>
      <c r="BD1216" s="115"/>
      <c r="BE1216" s="115"/>
      <c r="BF1216" s="115"/>
    </row>
    <row r="1217" spans="46:58" x14ac:dyDescent="0.25">
      <c r="AT1217" s="115"/>
      <c r="AU1217" s="115"/>
      <c r="AV1217" s="115"/>
      <c r="AW1217" s="115"/>
      <c r="AX1217" s="115"/>
      <c r="AY1217" s="115"/>
      <c r="AZ1217" s="115"/>
      <c r="BA1217" s="115"/>
      <c r="BB1217" s="115"/>
      <c r="BC1217" s="115"/>
      <c r="BD1217" s="115"/>
      <c r="BE1217" s="115"/>
      <c r="BF1217" s="115"/>
    </row>
    <row r="1218" spans="46:58" x14ac:dyDescent="0.25">
      <c r="AT1218" s="115"/>
      <c r="AU1218" s="115"/>
      <c r="AV1218" s="115"/>
      <c r="AW1218" s="115"/>
      <c r="AX1218" s="115"/>
      <c r="AY1218" s="115"/>
      <c r="AZ1218" s="115"/>
      <c r="BA1218" s="115"/>
      <c r="BB1218" s="115"/>
      <c r="BC1218" s="115"/>
      <c r="BD1218" s="115"/>
      <c r="BE1218" s="115"/>
      <c r="BF1218" s="115"/>
    </row>
    <row r="1219" spans="46:58" x14ac:dyDescent="0.25">
      <c r="AT1219" s="115"/>
      <c r="AU1219" s="115"/>
      <c r="AV1219" s="115"/>
      <c r="AW1219" s="115"/>
      <c r="AX1219" s="115"/>
      <c r="AY1219" s="115"/>
      <c r="AZ1219" s="115"/>
      <c r="BA1219" s="115"/>
      <c r="BB1219" s="115"/>
      <c r="BC1219" s="115"/>
      <c r="BD1219" s="115"/>
      <c r="BE1219" s="115"/>
      <c r="BF1219" s="115"/>
    </row>
    <row r="1220" spans="46:58" x14ac:dyDescent="0.25">
      <c r="AT1220" s="115"/>
      <c r="AU1220" s="115"/>
      <c r="AV1220" s="115"/>
      <c r="AW1220" s="115"/>
      <c r="AX1220" s="115"/>
      <c r="AY1220" s="115"/>
      <c r="AZ1220" s="115"/>
      <c r="BA1220" s="115"/>
      <c r="BB1220" s="115"/>
      <c r="BC1220" s="115"/>
      <c r="BD1220" s="115"/>
      <c r="BE1220" s="115"/>
      <c r="BF1220" s="115"/>
    </row>
    <row r="1221" spans="46:58" x14ac:dyDescent="0.25">
      <c r="AT1221" s="115"/>
      <c r="AU1221" s="115"/>
      <c r="AV1221" s="115"/>
      <c r="AW1221" s="115"/>
      <c r="AX1221" s="115"/>
      <c r="AY1221" s="115"/>
      <c r="AZ1221" s="115"/>
      <c r="BA1221" s="115"/>
      <c r="BB1221" s="115"/>
      <c r="BC1221" s="115"/>
      <c r="BD1221" s="115"/>
      <c r="BE1221" s="115"/>
      <c r="BF1221" s="115"/>
    </row>
    <row r="1222" spans="46:58" x14ac:dyDescent="0.25">
      <c r="AT1222" s="115"/>
      <c r="AU1222" s="115"/>
      <c r="AV1222" s="115"/>
      <c r="AW1222" s="115"/>
      <c r="AX1222" s="115"/>
      <c r="AY1222" s="115"/>
      <c r="AZ1222" s="115"/>
      <c r="BA1222" s="115"/>
      <c r="BB1222" s="115"/>
      <c r="BC1222" s="115"/>
      <c r="BD1222" s="115"/>
      <c r="BE1222" s="115"/>
      <c r="BF1222" s="115"/>
    </row>
    <row r="1223" spans="46:58" x14ac:dyDescent="0.25">
      <c r="AT1223" s="115"/>
      <c r="AU1223" s="115"/>
      <c r="AV1223" s="115"/>
      <c r="AW1223" s="115"/>
      <c r="AX1223" s="115"/>
      <c r="AY1223" s="115"/>
      <c r="AZ1223" s="115"/>
      <c r="BA1223" s="115"/>
      <c r="BB1223" s="115"/>
      <c r="BC1223" s="115"/>
      <c r="BD1223" s="115"/>
      <c r="BE1223" s="115"/>
      <c r="BF1223" s="115"/>
    </row>
    <row r="1224" spans="46:58" x14ac:dyDescent="0.25">
      <c r="AT1224" s="115"/>
      <c r="AU1224" s="115"/>
      <c r="AV1224" s="115"/>
      <c r="AW1224" s="115"/>
      <c r="AX1224" s="115"/>
      <c r="AY1224" s="115"/>
      <c r="AZ1224" s="115"/>
      <c r="BA1224" s="115"/>
      <c r="BB1224" s="115"/>
      <c r="BC1224" s="115"/>
      <c r="BD1224" s="115"/>
      <c r="BE1224" s="115"/>
      <c r="BF1224" s="115"/>
    </row>
    <row r="1225" spans="46:58" x14ac:dyDescent="0.25">
      <c r="AT1225" s="115"/>
      <c r="AU1225" s="115"/>
      <c r="AV1225" s="115"/>
      <c r="AW1225" s="115"/>
      <c r="AX1225" s="115"/>
      <c r="AY1225" s="115"/>
      <c r="AZ1225" s="115"/>
      <c r="BA1225" s="115"/>
      <c r="BB1225" s="115"/>
      <c r="BC1225" s="115"/>
      <c r="BD1225" s="115"/>
      <c r="BE1225" s="115"/>
      <c r="BF1225" s="115"/>
    </row>
    <row r="1226" spans="46:58" x14ac:dyDescent="0.25">
      <c r="AT1226" s="115"/>
      <c r="AU1226" s="115"/>
      <c r="AV1226" s="115"/>
      <c r="AW1226" s="115"/>
      <c r="AX1226" s="115"/>
      <c r="AY1226" s="115"/>
      <c r="AZ1226" s="115"/>
      <c r="BA1226" s="115"/>
      <c r="BB1226" s="115"/>
      <c r="BC1226" s="115"/>
      <c r="BD1226" s="115"/>
      <c r="BE1226" s="115"/>
      <c r="BF1226" s="115"/>
    </row>
    <row r="1227" spans="46:58" x14ac:dyDescent="0.25">
      <c r="AT1227" s="115"/>
      <c r="AU1227" s="115"/>
      <c r="AV1227" s="115"/>
      <c r="AW1227" s="115"/>
      <c r="AX1227" s="115"/>
      <c r="AY1227" s="115"/>
      <c r="AZ1227" s="115"/>
      <c r="BA1227" s="115"/>
      <c r="BB1227" s="115"/>
      <c r="BC1227" s="115"/>
      <c r="BD1227" s="115"/>
      <c r="BE1227" s="115"/>
      <c r="BF1227" s="115"/>
    </row>
    <row r="1228" spans="46:58" x14ac:dyDescent="0.25">
      <c r="AT1228" s="115"/>
      <c r="AU1228" s="115"/>
      <c r="AV1228" s="115"/>
      <c r="AW1228" s="115"/>
      <c r="AX1228" s="115"/>
      <c r="AY1228" s="115"/>
      <c r="AZ1228" s="115"/>
      <c r="BA1228" s="115"/>
      <c r="BB1228" s="115"/>
      <c r="BC1228" s="115"/>
      <c r="BD1228" s="115"/>
      <c r="BE1228" s="115"/>
      <c r="BF1228" s="115"/>
    </row>
    <row r="1229" spans="46:58" x14ac:dyDescent="0.25">
      <c r="AT1229" s="115"/>
      <c r="AU1229" s="115"/>
      <c r="AV1229" s="115"/>
      <c r="AW1229" s="115"/>
      <c r="AX1229" s="115"/>
      <c r="AY1229" s="115"/>
      <c r="AZ1229" s="115"/>
      <c r="BA1229" s="115"/>
      <c r="BB1229" s="115"/>
      <c r="BC1229" s="115"/>
      <c r="BD1229" s="115"/>
      <c r="BE1229" s="115"/>
      <c r="BF1229" s="115"/>
    </row>
    <row r="1230" spans="46:58" x14ac:dyDescent="0.25">
      <c r="AT1230" s="115"/>
      <c r="AU1230" s="115"/>
      <c r="AV1230" s="115"/>
      <c r="AW1230" s="115"/>
      <c r="AX1230" s="115"/>
      <c r="AY1230" s="115"/>
      <c r="AZ1230" s="115"/>
      <c r="BA1230" s="115"/>
      <c r="BB1230" s="115"/>
      <c r="BC1230" s="115"/>
      <c r="BD1230" s="115"/>
      <c r="BE1230" s="115"/>
      <c r="BF1230" s="115"/>
    </row>
    <row r="1231" spans="46:58" x14ac:dyDescent="0.25">
      <c r="AT1231" s="115"/>
      <c r="AU1231" s="115"/>
      <c r="AV1231" s="115"/>
      <c r="AW1231" s="115"/>
      <c r="AX1231" s="115"/>
      <c r="AY1231" s="115"/>
      <c r="AZ1231" s="115"/>
      <c r="BA1231" s="115"/>
      <c r="BB1231" s="115"/>
      <c r="BC1231" s="115"/>
      <c r="BD1231" s="115"/>
      <c r="BE1231" s="115"/>
      <c r="BF1231" s="115"/>
    </row>
    <row r="1232" spans="46:58" x14ac:dyDescent="0.25">
      <c r="AT1232" s="115"/>
      <c r="AU1232" s="115"/>
      <c r="AV1232" s="115"/>
      <c r="AW1232" s="115"/>
      <c r="AX1232" s="115"/>
      <c r="AY1232" s="115"/>
      <c r="AZ1232" s="115"/>
      <c r="BA1232" s="115"/>
      <c r="BB1232" s="115"/>
      <c r="BC1232" s="115"/>
      <c r="BD1232" s="115"/>
      <c r="BE1232" s="115"/>
      <c r="BF1232" s="115"/>
    </row>
    <row r="1233" spans="46:58" x14ac:dyDescent="0.25">
      <c r="AT1233" s="115"/>
      <c r="AU1233" s="115"/>
      <c r="AV1233" s="115"/>
      <c r="AW1233" s="115"/>
      <c r="AX1233" s="115"/>
      <c r="AY1233" s="115"/>
      <c r="AZ1233" s="115"/>
      <c r="BA1233" s="115"/>
      <c r="BB1233" s="115"/>
      <c r="BC1233" s="115"/>
      <c r="BD1233" s="115"/>
      <c r="BE1233" s="115"/>
      <c r="BF1233" s="115"/>
    </row>
    <row r="1234" spans="46:58" x14ac:dyDescent="0.25">
      <c r="AT1234" s="115"/>
      <c r="AU1234" s="115"/>
      <c r="AV1234" s="115"/>
      <c r="AW1234" s="115"/>
      <c r="AX1234" s="115"/>
      <c r="AY1234" s="115"/>
      <c r="AZ1234" s="115"/>
      <c r="BA1234" s="115"/>
      <c r="BB1234" s="115"/>
      <c r="BC1234" s="115"/>
      <c r="BD1234" s="115"/>
      <c r="BE1234" s="115"/>
      <c r="BF1234" s="115"/>
    </row>
    <row r="1235" spans="46:58" x14ac:dyDescent="0.25">
      <c r="AT1235" s="115"/>
      <c r="AU1235" s="115"/>
      <c r="AV1235" s="115"/>
      <c r="AW1235" s="115"/>
      <c r="AX1235" s="115"/>
      <c r="AY1235" s="115"/>
      <c r="AZ1235" s="115"/>
      <c r="BA1235" s="115"/>
      <c r="BB1235" s="115"/>
      <c r="BC1235" s="115"/>
      <c r="BD1235" s="115"/>
      <c r="BE1235" s="115"/>
      <c r="BF1235" s="115"/>
    </row>
    <row r="1236" spans="46:58" x14ac:dyDescent="0.25">
      <c r="AT1236" s="115"/>
      <c r="AU1236" s="115"/>
      <c r="AV1236" s="115"/>
      <c r="AW1236" s="115"/>
      <c r="AX1236" s="115"/>
      <c r="AY1236" s="115"/>
      <c r="AZ1236" s="115"/>
      <c r="BA1236" s="115"/>
      <c r="BB1236" s="115"/>
      <c r="BC1236" s="115"/>
      <c r="BD1236" s="115"/>
      <c r="BE1236" s="115"/>
      <c r="BF1236" s="115"/>
    </row>
    <row r="1237" spans="46:58" x14ac:dyDescent="0.25">
      <c r="AT1237" s="115"/>
      <c r="AU1237" s="115"/>
      <c r="AV1237" s="115"/>
      <c r="AW1237" s="115"/>
      <c r="AX1237" s="115"/>
      <c r="AY1237" s="115"/>
      <c r="AZ1237" s="115"/>
      <c r="BA1237" s="115"/>
      <c r="BB1237" s="115"/>
      <c r="BC1237" s="115"/>
      <c r="BD1237" s="115"/>
      <c r="BE1237" s="115"/>
      <c r="BF1237" s="115"/>
    </row>
    <row r="1238" spans="46:58" x14ac:dyDescent="0.25">
      <c r="AT1238" s="115"/>
      <c r="AU1238" s="115"/>
      <c r="AV1238" s="115"/>
      <c r="AW1238" s="115"/>
      <c r="AX1238" s="115"/>
      <c r="AY1238" s="115"/>
      <c r="AZ1238" s="115"/>
      <c r="BA1238" s="115"/>
      <c r="BB1238" s="115"/>
      <c r="BC1238" s="115"/>
      <c r="BD1238" s="115"/>
      <c r="BE1238" s="115"/>
      <c r="BF1238" s="115"/>
    </row>
    <row r="1239" spans="46:58" x14ac:dyDescent="0.25">
      <c r="AT1239" s="115"/>
      <c r="AU1239" s="115"/>
      <c r="AV1239" s="115"/>
      <c r="AW1239" s="115"/>
      <c r="AX1239" s="115"/>
      <c r="AY1239" s="115"/>
      <c r="AZ1239" s="115"/>
      <c r="BA1239" s="115"/>
      <c r="BB1239" s="115"/>
      <c r="BC1239" s="115"/>
      <c r="BD1239" s="115"/>
      <c r="BE1239" s="115"/>
      <c r="BF1239" s="115"/>
    </row>
    <row r="1240" spans="46:58" x14ac:dyDescent="0.25">
      <c r="AT1240" s="115"/>
      <c r="AU1240" s="115"/>
      <c r="AV1240" s="115"/>
      <c r="AW1240" s="115"/>
      <c r="AX1240" s="115"/>
      <c r="AY1240" s="115"/>
      <c r="AZ1240" s="115"/>
      <c r="BA1240" s="115"/>
      <c r="BB1240" s="115"/>
      <c r="BC1240" s="115"/>
      <c r="BD1240" s="115"/>
      <c r="BE1240" s="115"/>
      <c r="BF1240" s="115"/>
    </row>
    <row r="1241" spans="46:58" x14ac:dyDescent="0.25">
      <c r="AT1241" s="115"/>
      <c r="AU1241" s="115"/>
      <c r="AV1241" s="115"/>
      <c r="AW1241" s="115"/>
      <c r="AX1241" s="115"/>
      <c r="AY1241" s="115"/>
      <c r="AZ1241" s="115"/>
      <c r="BA1241" s="115"/>
      <c r="BB1241" s="115"/>
      <c r="BC1241" s="115"/>
      <c r="BD1241" s="115"/>
      <c r="BE1241" s="115"/>
      <c r="BF1241" s="115"/>
    </row>
    <row r="1242" spans="46:58" x14ac:dyDescent="0.25">
      <c r="AT1242" s="115"/>
      <c r="AU1242" s="115"/>
      <c r="AV1242" s="115"/>
      <c r="AW1242" s="115"/>
      <c r="AX1242" s="115"/>
      <c r="AY1242" s="115"/>
      <c r="AZ1242" s="115"/>
      <c r="BA1242" s="115"/>
      <c r="BB1242" s="115"/>
      <c r="BC1242" s="115"/>
      <c r="BD1242" s="115"/>
      <c r="BE1242" s="115"/>
      <c r="BF1242" s="115"/>
    </row>
    <row r="1243" spans="46:58" x14ac:dyDescent="0.25">
      <c r="AT1243" s="115"/>
      <c r="AU1243" s="115"/>
      <c r="AV1243" s="115"/>
      <c r="AW1243" s="115"/>
      <c r="AX1243" s="115"/>
      <c r="AY1243" s="115"/>
      <c r="AZ1243" s="115"/>
      <c r="BA1243" s="115"/>
      <c r="BB1243" s="115"/>
      <c r="BC1243" s="115"/>
      <c r="BD1243" s="115"/>
      <c r="BE1243" s="115"/>
      <c r="BF1243" s="115"/>
    </row>
    <row r="1244" spans="46:58" x14ac:dyDescent="0.25">
      <c r="AT1244" s="115"/>
      <c r="AU1244" s="115"/>
      <c r="AV1244" s="115"/>
      <c r="AW1244" s="115"/>
      <c r="AX1244" s="115"/>
      <c r="AY1244" s="115"/>
      <c r="AZ1244" s="115"/>
      <c r="BA1244" s="115"/>
      <c r="BB1244" s="115"/>
      <c r="BC1244" s="115"/>
      <c r="BD1244" s="115"/>
      <c r="BE1244" s="115"/>
      <c r="BF1244" s="115"/>
    </row>
    <row r="1245" spans="46:58" x14ac:dyDescent="0.25">
      <c r="AT1245" s="115"/>
      <c r="AU1245" s="115"/>
      <c r="AV1245" s="115"/>
      <c r="AW1245" s="115"/>
      <c r="AX1245" s="115"/>
      <c r="AY1245" s="115"/>
      <c r="AZ1245" s="115"/>
      <c r="BA1245" s="115"/>
      <c r="BB1245" s="115"/>
      <c r="BC1245" s="115"/>
      <c r="BD1245" s="115"/>
      <c r="BE1245" s="115"/>
      <c r="BF1245" s="115"/>
    </row>
    <row r="1246" spans="46:58" x14ac:dyDescent="0.25">
      <c r="AT1246" s="115"/>
      <c r="AU1246" s="115"/>
      <c r="AV1246" s="115"/>
      <c r="AW1246" s="115"/>
      <c r="AX1246" s="115"/>
      <c r="AY1246" s="115"/>
      <c r="AZ1246" s="115"/>
      <c r="BA1246" s="115"/>
      <c r="BB1246" s="115"/>
      <c r="BC1246" s="115"/>
      <c r="BD1246" s="115"/>
      <c r="BE1246" s="115"/>
      <c r="BF1246" s="115"/>
    </row>
    <row r="1247" spans="46:58" x14ac:dyDescent="0.25">
      <c r="AT1247" s="115"/>
      <c r="AU1247" s="115"/>
      <c r="AV1247" s="115"/>
      <c r="AW1247" s="115"/>
      <c r="AX1247" s="115"/>
      <c r="AY1247" s="115"/>
      <c r="AZ1247" s="115"/>
      <c r="BA1247" s="115"/>
      <c r="BB1247" s="115"/>
      <c r="BC1247" s="115"/>
      <c r="BD1247" s="115"/>
      <c r="BE1247" s="115"/>
      <c r="BF1247" s="115"/>
    </row>
    <row r="1248" spans="46:58" x14ac:dyDescent="0.25">
      <c r="AT1248" s="115"/>
      <c r="AU1248" s="115"/>
      <c r="AV1248" s="115"/>
      <c r="AW1248" s="115"/>
      <c r="AX1248" s="115"/>
      <c r="AY1248" s="115"/>
      <c r="AZ1248" s="115"/>
      <c r="BA1248" s="115"/>
      <c r="BB1248" s="115"/>
      <c r="BC1248" s="115"/>
      <c r="BD1248" s="115"/>
      <c r="BE1248" s="115"/>
      <c r="BF1248" s="115"/>
    </row>
    <row r="1249" spans="46:58" x14ac:dyDescent="0.25">
      <c r="AT1249" s="115"/>
      <c r="AU1249" s="115"/>
      <c r="AV1249" s="115"/>
      <c r="AW1249" s="115"/>
      <c r="AX1249" s="115"/>
      <c r="AY1249" s="115"/>
      <c r="AZ1249" s="115"/>
      <c r="BA1249" s="115"/>
      <c r="BB1249" s="115"/>
      <c r="BC1249" s="115"/>
      <c r="BD1249" s="115"/>
      <c r="BE1249" s="115"/>
      <c r="BF1249" s="115"/>
    </row>
    <row r="1250" spans="46:58" x14ac:dyDescent="0.25">
      <c r="AT1250" s="115"/>
      <c r="AU1250" s="115"/>
      <c r="AV1250" s="115"/>
      <c r="AW1250" s="115"/>
      <c r="AX1250" s="115"/>
      <c r="AY1250" s="115"/>
      <c r="AZ1250" s="115"/>
      <c r="BA1250" s="115"/>
      <c r="BB1250" s="115"/>
      <c r="BC1250" s="115"/>
      <c r="BD1250" s="115"/>
      <c r="BE1250" s="115"/>
      <c r="BF1250" s="115"/>
    </row>
    <row r="1251" spans="46:58" x14ac:dyDescent="0.25">
      <c r="AT1251" s="115"/>
      <c r="AU1251" s="115"/>
      <c r="AV1251" s="115"/>
      <c r="AW1251" s="115"/>
      <c r="AX1251" s="115"/>
      <c r="AY1251" s="115"/>
      <c r="AZ1251" s="115"/>
      <c r="BA1251" s="115"/>
      <c r="BB1251" s="115"/>
      <c r="BC1251" s="115"/>
      <c r="BD1251" s="115"/>
      <c r="BE1251" s="115"/>
      <c r="BF1251" s="115"/>
    </row>
    <row r="1252" spans="46:58" x14ac:dyDescent="0.25">
      <c r="AT1252" s="115"/>
      <c r="AU1252" s="115"/>
      <c r="AV1252" s="115"/>
      <c r="AW1252" s="115"/>
      <c r="AX1252" s="115"/>
      <c r="AY1252" s="115"/>
      <c r="AZ1252" s="115"/>
      <c r="BA1252" s="115"/>
      <c r="BB1252" s="115"/>
      <c r="BC1252" s="115"/>
      <c r="BD1252" s="115"/>
      <c r="BE1252" s="115"/>
      <c r="BF1252" s="115"/>
    </row>
    <row r="1253" spans="46:58" x14ac:dyDescent="0.25">
      <c r="AT1253" s="115"/>
      <c r="AU1253" s="115"/>
      <c r="AV1253" s="115"/>
      <c r="AW1253" s="115"/>
      <c r="AX1253" s="115"/>
      <c r="AY1253" s="115"/>
      <c r="AZ1253" s="115"/>
      <c r="BA1253" s="115"/>
      <c r="BB1253" s="115"/>
      <c r="BC1253" s="115"/>
      <c r="BD1253" s="115"/>
      <c r="BE1253" s="115"/>
      <c r="BF1253" s="115"/>
    </row>
    <row r="1254" spans="46:58" x14ac:dyDescent="0.25">
      <c r="AT1254" s="115"/>
      <c r="AU1254" s="115"/>
      <c r="AV1254" s="115"/>
      <c r="AW1254" s="115"/>
      <c r="AX1254" s="115"/>
      <c r="AY1254" s="115"/>
      <c r="AZ1254" s="115"/>
      <c r="BA1254" s="115"/>
      <c r="BB1254" s="115"/>
      <c r="BC1254" s="115"/>
      <c r="BD1254" s="115"/>
      <c r="BE1254" s="115"/>
      <c r="BF1254" s="115"/>
    </row>
    <row r="1255" spans="46:58" x14ac:dyDescent="0.25">
      <c r="AT1255" s="115"/>
      <c r="AU1255" s="115"/>
      <c r="AV1255" s="115"/>
      <c r="AW1255" s="115"/>
      <c r="AX1255" s="115"/>
      <c r="AY1255" s="115"/>
      <c r="AZ1255" s="115"/>
      <c r="BA1255" s="115"/>
      <c r="BB1255" s="115"/>
      <c r="BC1255" s="115"/>
      <c r="BD1255" s="115"/>
      <c r="BE1255" s="115"/>
      <c r="BF1255" s="115"/>
    </row>
    <row r="1256" spans="46:58" x14ac:dyDescent="0.25">
      <c r="AT1256" s="115"/>
      <c r="AU1256" s="115"/>
      <c r="AV1256" s="115"/>
      <c r="AW1256" s="115"/>
      <c r="AX1256" s="115"/>
      <c r="AY1256" s="115"/>
      <c r="AZ1256" s="115"/>
      <c r="BA1256" s="115"/>
      <c r="BB1256" s="115"/>
      <c r="BC1256" s="115"/>
      <c r="BD1256" s="115"/>
      <c r="BE1256" s="115"/>
      <c r="BF1256" s="115"/>
    </row>
    <row r="1257" spans="46:58" x14ac:dyDescent="0.25">
      <c r="AT1257" s="115"/>
      <c r="AU1257" s="115"/>
      <c r="AV1257" s="115"/>
      <c r="AW1257" s="115"/>
      <c r="AX1257" s="115"/>
      <c r="AY1257" s="115"/>
      <c r="AZ1257" s="115"/>
      <c r="BA1257" s="115"/>
      <c r="BB1257" s="115"/>
      <c r="BC1257" s="115"/>
      <c r="BD1257" s="115"/>
      <c r="BE1257" s="115"/>
      <c r="BF1257" s="115"/>
    </row>
    <row r="1258" spans="46:58" x14ac:dyDescent="0.25">
      <c r="AT1258" s="115"/>
      <c r="AU1258" s="115"/>
      <c r="AV1258" s="115"/>
      <c r="AW1258" s="115"/>
      <c r="AX1258" s="115"/>
      <c r="AY1258" s="115"/>
      <c r="AZ1258" s="115"/>
      <c r="BA1258" s="115"/>
      <c r="BB1258" s="115"/>
      <c r="BC1258" s="115"/>
      <c r="BD1258" s="115"/>
      <c r="BE1258" s="115"/>
      <c r="BF1258" s="115"/>
    </row>
    <row r="1259" spans="46:58" x14ac:dyDescent="0.25">
      <c r="AT1259" s="115"/>
      <c r="AU1259" s="115"/>
      <c r="AV1259" s="115"/>
      <c r="AW1259" s="115"/>
      <c r="AX1259" s="115"/>
      <c r="AY1259" s="115"/>
      <c r="AZ1259" s="115"/>
      <c r="BA1259" s="115"/>
      <c r="BB1259" s="115"/>
      <c r="BC1259" s="115"/>
      <c r="BD1259" s="115"/>
      <c r="BE1259" s="115"/>
      <c r="BF1259" s="115"/>
    </row>
    <row r="1260" spans="46:58" x14ac:dyDescent="0.25">
      <c r="AT1260" s="115"/>
      <c r="AU1260" s="115"/>
      <c r="AV1260" s="115"/>
      <c r="AW1260" s="115"/>
      <c r="AX1260" s="115"/>
      <c r="AY1260" s="115"/>
      <c r="AZ1260" s="115"/>
      <c r="BA1260" s="115"/>
      <c r="BB1260" s="115"/>
      <c r="BC1260" s="115"/>
      <c r="BD1260" s="115"/>
      <c r="BE1260" s="115"/>
      <c r="BF1260" s="115"/>
    </row>
    <row r="1261" spans="46:58" x14ac:dyDescent="0.25">
      <c r="AT1261" s="115"/>
      <c r="AU1261" s="115"/>
      <c r="AV1261" s="115"/>
      <c r="AW1261" s="115"/>
      <c r="AX1261" s="115"/>
      <c r="AY1261" s="115"/>
      <c r="AZ1261" s="115"/>
      <c r="BA1261" s="115"/>
      <c r="BB1261" s="115"/>
      <c r="BC1261" s="115"/>
      <c r="BD1261" s="115"/>
      <c r="BE1261" s="115"/>
      <c r="BF1261" s="115"/>
    </row>
    <row r="1262" spans="46:58" x14ac:dyDescent="0.25">
      <c r="AT1262" s="115"/>
      <c r="AU1262" s="115"/>
      <c r="AV1262" s="115"/>
      <c r="AW1262" s="115"/>
      <c r="AX1262" s="115"/>
      <c r="AY1262" s="115"/>
      <c r="AZ1262" s="115"/>
      <c r="BA1262" s="115"/>
      <c r="BB1262" s="115"/>
      <c r="BC1262" s="115"/>
      <c r="BD1262" s="115"/>
      <c r="BE1262" s="115"/>
      <c r="BF1262" s="115"/>
    </row>
    <row r="1263" spans="46:58" x14ac:dyDescent="0.25">
      <c r="AT1263" s="115"/>
      <c r="AU1263" s="115"/>
      <c r="AV1263" s="115"/>
      <c r="AW1263" s="115"/>
      <c r="AX1263" s="115"/>
      <c r="AY1263" s="115"/>
      <c r="AZ1263" s="115"/>
      <c r="BA1263" s="115"/>
      <c r="BB1263" s="115"/>
      <c r="BC1263" s="115"/>
      <c r="BD1263" s="115"/>
      <c r="BE1263" s="115"/>
      <c r="BF1263" s="115"/>
    </row>
    <row r="1264" spans="46:58" x14ac:dyDescent="0.25">
      <c r="AT1264" s="115"/>
      <c r="AU1264" s="115"/>
      <c r="AV1264" s="115"/>
      <c r="AW1264" s="115"/>
      <c r="AX1264" s="115"/>
      <c r="AY1264" s="115"/>
      <c r="AZ1264" s="115"/>
      <c r="BA1264" s="115"/>
      <c r="BB1264" s="115"/>
      <c r="BC1264" s="115"/>
      <c r="BD1264" s="115"/>
      <c r="BE1264" s="115"/>
      <c r="BF1264" s="115"/>
    </row>
    <row r="1265" spans="46:58" x14ac:dyDescent="0.25">
      <c r="AT1265" s="115"/>
      <c r="AU1265" s="115"/>
      <c r="AV1265" s="115"/>
      <c r="AW1265" s="115"/>
      <c r="AX1265" s="115"/>
      <c r="AY1265" s="115"/>
      <c r="AZ1265" s="115"/>
      <c r="BA1265" s="115"/>
      <c r="BB1265" s="115"/>
      <c r="BC1265" s="115"/>
      <c r="BD1265" s="115"/>
      <c r="BE1265" s="115"/>
      <c r="BF1265" s="115"/>
    </row>
    <row r="1266" spans="46:58" x14ac:dyDescent="0.25">
      <c r="AT1266" s="115"/>
      <c r="AU1266" s="115"/>
      <c r="AV1266" s="115"/>
      <c r="AW1266" s="115"/>
      <c r="AX1266" s="115"/>
      <c r="AY1266" s="115"/>
      <c r="AZ1266" s="115"/>
      <c r="BA1266" s="115"/>
      <c r="BB1266" s="115"/>
      <c r="BC1266" s="115"/>
      <c r="BD1266" s="115"/>
      <c r="BE1266" s="115"/>
      <c r="BF1266" s="115"/>
    </row>
    <row r="1267" spans="46:58" x14ac:dyDescent="0.25">
      <c r="AT1267" s="115"/>
      <c r="AU1267" s="115"/>
      <c r="AV1267" s="115"/>
      <c r="AW1267" s="115"/>
      <c r="AX1267" s="115"/>
      <c r="AY1267" s="115"/>
      <c r="AZ1267" s="115"/>
      <c r="BA1267" s="115"/>
      <c r="BB1267" s="115"/>
      <c r="BC1267" s="115"/>
      <c r="BD1267" s="115"/>
      <c r="BE1267" s="115"/>
      <c r="BF1267" s="115"/>
    </row>
    <row r="1268" spans="46:58" x14ac:dyDescent="0.25">
      <c r="AT1268" s="115"/>
      <c r="AU1268" s="115"/>
      <c r="AV1268" s="115"/>
      <c r="AW1268" s="115"/>
      <c r="AX1268" s="115"/>
      <c r="AY1268" s="115"/>
      <c r="AZ1268" s="115"/>
      <c r="BA1268" s="115"/>
      <c r="BB1268" s="115"/>
      <c r="BC1268" s="115"/>
      <c r="BD1268" s="115"/>
      <c r="BE1268" s="115"/>
      <c r="BF1268" s="115"/>
    </row>
    <row r="1269" spans="46:58" x14ac:dyDescent="0.25">
      <c r="AT1269" s="115"/>
      <c r="AU1269" s="115"/>
      <c r="AV1269" s="115"/>
      <c r="AW1269" s="115"/>
      <c r="AX1269" s="115"/>
      <c r="AY1269" s="115"/>
      <c r="AZ1269" s="115"/>
      <c r="BA1269" s="115"/>
      <c r="BB1269" s="115"/>
      <c r="BC1269" s="115"/>
      <c r="BD1269" s="115"/>
      <c r="BE1269" s="115"/>
      <c r="BF1269" s="115"/>
    </row>
    <row r="1270" spans="46:58" x14ac:dyDescent="0.25">
      <c r="AT1270" s="115"/>
      <c r="AU1270" s="115"/>
      <c r="AV1270" s="115"/>
      <c r="AW1270" s="115"/>
      <c r="AX1270" s="115"/>
      <c r="AY1270" s="115"/>
      <c r="AZ1270" s="115"/>
      <c r="BA1270" s="115"/>
      <c r="BB1270" s="115"/>
      <c r="BC1270" s="115"/>
      <c r="BD1270" s="115"/>
      <c r="BE1270" s="115"/>
      <c r="BF1270" s="115"/>
    </row>
    <row r="1271" spans="46:58" x14ac:dyDescent="0.25">
      <c r="AT1271" s="115"/>
      <c r="AU1271" s="115"/>
      <c r="AV1271" s="115"/>
      <c r="AW1271" s="115"/>
      <c r="AX1271" s="115"/>
      <c r="AY1271" s="115"/>
      <c r="AZ1271" s="115"/>
      <c r="BA1271" s="115"/>
      <c r="BB1271" s="115"/>
      <c r="BC1271" s="115"/>
      <c r="BD1271" s="115"/>
      <c r="BE1271" s="115"/>
      <c r="BF1271" s="115"/>
    </row>
    <row r="1272" spans="46:58" x14ac:dyDescent="0.25">
      <c r="AT1272" s="115"/>
      <c r="AU1272" s="115"/>
      <c r="AV1272" s="115"/>
      <c r="AW1272" s="115"/>
      <c r="AX1272" s="115"/>
      <c r="AY1272" s="115"/>
      <c r="AZ1272" s="115"/>
      <c r="BA1272" s="115"/>
      <c r="BB1272" s="115"/>
      <c r="BC1272" s="115"/>
      <c r="BD1272" s="115"/>
      <c r="BE1272" s="115"/>
      <c r="BF1272" s="115"/>
    </row>
    <row r="1273" spans="46:58" x14ac:dyDescent="0.25">
      <c r="AT1273" s="115"/>
      <c r="AU1273" s="115"/>
      <c r="AV1273" s="115"/>
      <c r="AW1273" s="115"/>
      <c r="AX1273" s="115"/>
      <c r="AY1273" s="115"/>
      <c r="AZ1273" s="115"/>
      <c r="BA1273" s="115"/>
      <c r="BB1273" s="115"/>
      <c r="BC1273" s="115"/>
      <c r="BD1273" s="115"/>
      <c r="BE1273" s="115"/>
      <c r="BF1273" s="115"/>
    </row>
    <row r="1274" spans="46:58" x14ac:dyDescent="0.25">
      <c r="AT1274" s="115"/>
      <c r="AU1274" s="115"/>
      <c r="AV1274" s="115"/>
      <c r="AW1274" s="115"/>
      <c r="AX1274" s="115"/>
      <c r="AY1274" s="115"/>
      <c r="AZ1274" s="115"/>
      <c r="BA1274" s="115"/>
      <c r="BB1274" s="115"/>
      <c r="BC1274" s="115"/>
      <c r="BD1274" s="115"/>
      <c r="BE1274" s="115"/>
      <c r="BF1274" s="115"/>
    </row>
    <row r="1275" spans="46:58" x14ac:dyDescent="0.25">
      <c r="AT1275" s="115"/>
      <c r="AU1275" s="115"/>
      <c r="AV1275" s="115"/>
      <c r="AW1275" s="115"/>
      <c r="AX1275" s="115"/>
      <c r="AY1275" s="115"/>
      <c r="AZ1275" s="115"/>
      <c r="BA1275" s="115"/>
      <c r="BB1275" s="115"/>
      <c r="BC1275" s="115"/>
      <c r="BD1275" s="115"/>
      <c r="BE1275" s="115"/>
      <c r="BF1275" s="115"/>
    </row>
    <row r="1276" spans="46:58" x14ac:dyDescent="0.25">
      <c r="AT1276" s="115"/>
      <c r="AU1276" s="115"/>
      <c r="AV1276" s="115"/>
      <c r="AW1276" s="115"/>
      <c r="AX1276" s="115"/>
      <c r="AY1276" s="115"/>
      <c r="AZ1276" s="115"/>
      <c r="BA1276" s="115"/>
      <c r="BB1276" s="115"/>
      <c r="BC1276" s="115"/>
      <c r="BD1276" s="115"/>
      <c r="BE1276" s="115"/>
      <c r="BF1276" s="115"/>
    </row>
    <row r="1277" spans="46:58" x14ac:dyDescent="0.25">
      <c r="AT1277" s="115"/>
      <c r="AU1277" s="115"/>
      <c r="AV1277" s="115"/>
      <c r="AW1277" s="115"/>
      <c r="AX1277" s="115"/>
      <c r="AY1277" s="115"/>
      <c r="AZ1277" s="115"/>
      <c r="BA1277" s="115"/>
      <c r="BB1277" s="115"/>
      <c r="BC1277" s="115"/>
      <c r="BD1277" s="115"/>
      <c r="BE1277" s="115"/>
      <c r="BF1277" s="115"/>
    </row>
    <row r="1278" spans="46:58" x14ac:dyDescent="0.25">
      <c r="AT1278" s="115"/>
      <c r="AU1278" s="115"/>
      <c r="AV1278" s="115"/>
      <c r="AW1278" s="115"/>
      <c r="AX1278" s="115"/>
      <c r="AY1278" s="115"/>
      <c r="AZ1278" s="115"/>
      <c r="BA1278" s="115"/>
      <c r="BB1278" s="115"/>
      <c r="BC1278" s="115"/>
      <c r="BD1278" s="115"/>
      <c r="BE1278" s="115"/>
      <c r="BF1278" s="115"/>
    </row>
    <row r="1279" spans="46:58" x14ac:dyDescent="0.25">
      <c r="AT1279" s="115"/>
      <c r="AU1279" s="115"/>
      <c r="AV1279" s="115"/>
      <c r="AW1279" s="115"/>
      <c r="AX1279" s="115"/>
      <c r="AY1279" s="115"/>
      <c r="AZ1279" s="115"/>
      <c r="BA1279" s="115"/>
      <c r="BB1279" s="115"/>
      <c r="BC1279" s="115"/>
      <c r="BD1279" s="115"/>
      <c r="BE1279" s="115"/>
      <c r="BF1279" s="115"/>
    </row>
    <row r="1280" spans="46:58" x14ac:dyDescent="0.25">
      <c r="AT1280" s="115"/>
      <c r="AU1280" s="115"/>
      <c r="AV1280" s="115"/>
      <c r="AW1280" s="115"/>
      <c r="AX1280" s="115"/>
      <c r="AY1280" s="115"/>
      <c r="AZ1280" s="115"/>
      <c r="BA1280" s="115"/>
      <c r="BB1280" s="115"/>
      <c r="BC1280" s="115"/>
      <c r="BD1280" s="115"/>
      <c r="BE1280" s="115"/>
      <c r="BF1280" s="115"/>
    </row>
    <row r="1281" spans="46:58" x14ac:dyDescent="0.25">
      <c r="AT1281" s="115"/>
      <c r="AU1281" s="115"/>
      <c r="AV1281" s="115"/>
      <c r="AW1281" s="115"/>
      <c r="AX1281" s="115"/>
      <c r="AY1281" s="115"/>
      <c r="AZ1281" s="115"/>
      <c r="BA1281" s="115"/>
      <c r="BB1281" s="115"/>
      <c r="BC1281" s="115"/>
      <c r="BD1281" s="115"/>
      <c r="BE1281" s="115"/>
      <c r="BF1281" s="115"/>
    </row>
    <row r="1282" spans="46:58" x14ac:dyDescent="0.25">
      <c r="AT1282" s="115"/>
      <c r="AU1282" s="115"/>
      <c r="AV1282" s="115"/>
      <c r="AW1282" s="115"/>
      <c r="AX1282" s="115"/>
      <c r="AY1282" s="115"/>
      <c r="AZ1282" s="115"/>
      <c r="BA1282" s="115"/>
      <c r="BB1282" s="115"/>
      <c r="BC1282" s="115"/>
      <c r="BD1282" s="115"/>
      <c r="BE1282" s="115"/>
      <c r="BF1282" s="115"/>
    </row>
    <row r="1283" spans="46:58" x14ac:dyDescent="0.25">
      <c r="AT1283" s="115"/>
      <c r="AU1283" s="115"/>
      <c r="AV1283" s="115"/>
      <c r="AW1283" s="115"/>
      <c r="AX1283" s="115"/>
      <c r="AY1283" s="115"/>
      <c r="AZ1283" s="115"/>
      <c r="BA1283" s="115"/>
      <c r="BB1283" s="115"/>
      <c r="BC1283" s="115"/>
      <c r="BD1283" s="115"/>
      <c r="BE1283" s="115"/>
      <c r="BF1283" s="115"/>
    </row>
    <row r="1284" spans="46:58" x14ac:dyDescent="0.25">
      <c r="AT1284" s="115"/>
      <c r="AU1284" s="115"/>
      <c r="AV1284" s="115"/>
      <c r="AW1284" s="115"/>
      <c r="AX1284" s="115"/>
      <c r="AY1284" s="115"/>
      <c r="AZ1284" s="115"/>
      <c r="BA1284" s="115"/>
      <c r="BB1284" s="115"/>
      <c r="BC1284" s="115"/>
      <c r="BD1284" s="115"/>
      <c r="BE1284" s="115"/>
      <c r="BF1284" s="115"/>
    </row>
    <row r="1285" spans="46:58" x14ac:dyDescent="0.25">
      <c r="AT1285" s="115"/>
      <c r="AU1285" s="115"/>
      <c r="AV1285" s="115"/>
      <c r="AW1285" s="115"/>
      <c r="AX1285" s="115"/>
      <c r="AY1285" s="115"/>
      <c r="AZ1285" s="115"/>
      <c r="BA1285" s="115"/>
      <c r="BB1285" s="115"/>
      <c r="BC1285" s="115"/>
      <c r="BD1285" s="115"/>
      <c r="BE1285" s="115"/>
      <c r="BF1285" s="115"/>
    </row>
    <row r="1286" spans="46:58" x14ac:dyDescent="0.25">
      <c r="AT1286" s="115"/>
      <c r="AU1286" s="115"/>
      <c r="AV1286" s="115"/>
      <c r="AW1286" s="115"/>
      <c r="AX1286" s="115"/>
      <c r="AY1286" s="115"/>
      <c r="AZ1286" s="115"/>
      <c r="BA1286" s="115"/>
      <c r="BB1286" s="115"/>
      <c r="BC1286" s="115"/>
      <c r="BD1286" s="115"/>
      <c r="BE1286" s="115"/>
      <c r="BF1286" s="115"/>
    </row>
    <row r="1287" spans="46:58" x14ac:dyDescent="0.25">
      <c r="AT1287" s="115"/>
      <c r="AU1287" s="115"/>
      <c r="AV1287" s="115"/>
      <c r="AW1287" s="115"/>
      <c r="AX1287" s="115"/>
      <c r="AY1287" s="115"/>
      <c r="AZ1287" s="115"/>
      <c r="BA1287" s="115"/>
      <c r="BB1287" s="115"/>
      <c r="BC1287" s="115"/>
      <c r="BD1287" s="115"/>
      <c r="BE1287" s="115"/>
      <c r="BF1287" s="115"/>
    </row>
    <row r="1288" spans="46:58" x14ac:dyDescent="0.25">
      <c r="AT1288" s="115"/>
      <c r="AU1288" s="115"/>
      <c r="AV1288" s="115"/>
      <c r="AW1288" s="115"/>
      <c r="AX1288" s="115"/>
      <c r="AY1288" s="115"/>
      <c r="AZ1288" s="115"/>
      <c r="BA1288" s="115"/>
      <c r="BB1288" s="115"/>
      <c r="BC1288" s="115"/>
      <c r="BD1288" s="115"/>
      <c r="BE1288" s="115"/>
      <c r="BF1288" s="115"/>
    </row>
    <row r="1289" spans="46:58" x14ac:dyDescent="0.25">
      <c r="AT1289" s="115"/>
      <c r="AU1289" s="115"/>
      <c r="AV1289" s="115"/>
      <c r="AW1289" s="115"/>
      <c r="AX1289" s="115"/>
      <c r="AY1289" s="115"/>
      <c r="AZ1289" s="115"/>
      <c r="BA1289" s="115"/>
      <c r="BB1289" s="115"/>
      <c r="BC1289" s="115"/>
      <c r="BD1289" s="115"/>
      <c r="BE1289" s="115"/>
      <c r="BF1289" s="115"/>
    </row>
    <row r="1290" spans="46:58" x14ac:dyDescent="0.25">
      <c r="AT1290" s="115"/>
      <c r="AU1290" s="115"/>
      <c r="AV1290" s="115"/>
      <c r="AW1290" s="115"/>
      <c r="AX1290" s="115"/>
      <c r="AY1290" s="115"/>
      <c r="AZ1290" s="115"/>
      <c r="BA1290" s="115"/>
      <c r="BB1290" s="115"/>
      <c r="BC1290" s="115"/>
      <c r="BD1290" s="115"/>
      <c r="BE1290" s="115"/>
      <c r="BF1290" s="115"/>
    </row>
    <row r="1291" spans="46:58" x14ac:dyDescent="0.25">
      <c r="AT1291" s="115"/>
      <c r="AU1291" s="115"/>
      <c r="AV1291" s="115"/>
      <c r="AW1291" s="115"/>
      <c r="AX1291" s="115"/>
      <c r="AY1291" s="115"/>
      <c r="AZ1291" s="115"/>
      <c r="BA1291" s="115"/>
      <c r="BB1291" s="115"/>
      <c r="BC1291" s="115"/>
      <c r="BD1291" s="115"/>
      <c r="BE1291" s="115"/>
      <c r="BF1291" s="115"/>
    </row>
    <row r="1292" spans="46:58" x14ac:dyDescent="0.25">
      <c r="AT1292" s="115"/>
      <c r="AU1292" s="115"/>
      <c r="AV1292" s="115"/>
      <c r="AW1292" s="115"/>
      <c r="AX1292" s="115"/>
      <c r="AY1292" s="115"/>
      <c r="AZ1292" s="115"/>
      <c r="BA1292" s="115"/>
      <c r="BB1292" s="115"/>
      <c r="BC1292" s="115"/>
      <c r="BD1292" s="115"/>
      <c r="BE1292" s="115"/>
      <c r="BF1292" s="115"/>
    </row>
    <row r="1293" spans="46:58" x14ac:dyDescent="0.25">
      <c r="AT1293" s="115"/>
      <c r="AU1293" s="115"/>
      <c r="AV1293" s="115"/>
      <c r="AW1293" s="115"/>
      <c r="AX1293" s="115"/>
      <c r="AY1293" s="115"/>
      <c r="AZ1293" s="115"/>
      <c r="BA1293" s="115"/>
      <c r="BB1293" s="115"/>
      <c r="BC1293" s="115"/>
      <c r="BD1293" s="115"/>
      <c r="BE1293" s="115"/>
      <c r="BF1293" s="115"/>
    </row>
    <row r="1294" spans="46:58" x14ac:dyDescent="0.25">
      <c r="AT1294" s="115"/>
      <c r="AU1294" s="115"/>
      <c r="AV1294" s="115"/>
      <c r="AW1294" s="115"/>
      <c r="AX1294" s="115"/>
      <c r="AY1294" s="115"/>
      <c r="AZ1294" s="115"/>
      <c r="BA1294" s="115"/>
      <c r="BB1294" s="115"/>
      <c r="BC1294" s="115"/>
      <c r="BD1294" s="115"/>
      <c r="BE1294" s="115"/>
      <c r="BF1294" s="115"/>
    </row>
    <row r="1295" spans="46:58" x14ac:dyDescent="0.25">
      <c r="AT1295" s="115"/>
      <c r="AU1295" s="115"/>
      <c r="AV1295" s="115"/>
      <c r="AW1295" s="115"/>
      <c r="AX1295" s="115"/>
      <c r="AY1295" s="115"/>
      <c r="AZ1295" s="115"/>
      <c r="BA1295" s="115"/>
      <c r="BB1295" s="115"/>
      <c r="BC1295" s="115"/>
      <c r="BD1295" s="115"/>
      <c r="BE1295" s="115"/>
      <c r="BF1295" s="115"/>
    </row>
    <row r="1296" spans="46:58" x14ac:dyDescent="0.25">
      <c r="AT1296" s="115"/>
      <c r="AU1296" s="115"/>
      <c r="AV1296" s="115"/>
      <c r="AW1296" s="115"/>
      <c r="AX1296" s="115"/>
      <c r="AY1296" s="115"/>
      <c r="AZ1296" s="115"/>
      <c r="BA1296" s="115"/>
      <c r="BB1296" s="115"/>
      <c r="BC1296" s="115"/>
      <c r="BD1296" s="115"/>
      <c r="BE1296" s="115"/>
      <c r="BF1296" s="115"/>
    </row>
    <row r="1297" spans="46:58" x14ac:dyDescent="0.25">
      <c r="AT1297" s="115"/>
      <c r="AU1297" s="115"/>
      <c r="AV1297" s="115"/>
      <c r="AW1297" s="115"/>
      <c r="AX1297" s="115"/>
      <c r="AY1297" s="115"/>
      <c r="AZ1297" s="115"/>
      <c r="BA1297" s="115"/>
      <c r="BB1297" s="115"/>
      <c r="BC1297" s="115"/>
      <c r="BD1297" s="115"/>
      <c r="BE1297" s="115"/>
      <c r="BF1297" s="115"/>
    </row>
    <row r="1298" spans="46:58" x14ac:dyDescent="0.25">
      <c r="AT1298" s="115"/>
      <c r="AU1298" s="115"/>
      <c r="AV1298" s="115"/>
      <c r="AW1298" s="115"/>
      <c r="AX1298" s="115"/>
      <c r="AY1298" s="115"/>
      <c r="AZ1298" s="115"/>
      <c r="BA1298" s="115"/>
      <c r="BB1298" s="115"/>
      <c r="BC1298" s="115"/>
      <c r="BD1298" s="115"/>
      <c r="BE1298" s="115"/>
      <c r="BF1298" s="115"/>
    </row>
    <row r="1299" spans="46:58" x14ac:dyDescent="0.25">
      <c r="AT1299" s="115"/>
      <c r="AU1299" s="115"/>
      <c r="AV1299" s="115"/>
      <c r="AW1299" s="115"/>
      <c r="AX1299" s="115"/>
      <c r="AY1299" s="115"/>
      <c r="AZ1299" s="115"/>
      <c r="BA1299" s="115"/>
      <c r="BB1299" s="115"/>
      <c r="BC1299" s="115"/>
      <c r="BD1299" s="115"/>
      <c r="BE1299" s="115"/>
      <c r="BF1299" s="115"/>
    </row>
    <row r="1300" spans="46:58" x14ac:dyDescent="0.25">
      <c r="AT1300" s="115"/>
      <c r="AU1300" s="115"/>
      <c r="AV1300" s="115"/>
      <c r="AW1300" s="115"/>
      <c r="AX1300" s="115"/>
      <c r="AY1300" s="115"/>
      <c r="AZ1300" s="115"/>
      <c r="BA1300" s="115"/>
      <c r="BB1300" s="115"/>
      <c r="BC1300" s="115"/>
      <c r="BD1300" s="115"/>
      <c r="BE1300" s="115"/>
      <c r="BF1300" s="115"/>
    </row>
    <row r="1301" spans="46:58" x14ac:dyDescent="0.25">
      <c r="AT1301" s="115"/>
      <c r="AU1301" s="115"/>
      <c r="AV1301" s="115"/>
      <c r="AW1301" s="115"/>
      <c r="AX1301" s="115"/>
      <c r="AY1301" s="115"/>
      <c r="AZ1301" s="115"/>
      <c r="BA1301" s="115"/>
      <c r="BB1301" s="115"/>
      <c r="BC1301" s="115"/>
      <c r="BD1301" s="115"/>
      <c r="BE1301" s="115"/>
      <c r="BF1301" s="115"/>
    </row>
    <row r="1302" spans="46:58" x14ac:dyDescent="0.25">
      <c r="AT1302" s="115"/>
      <c r="AU1302" s="115"/>
      <c r="AV1302" s="115"/>
      <c r="AW1302" s="115"/>
      <c r="AX1302" s="115"/>
      <c r="AY1302" s="115"/>
      <c r="AZ1302" s="115"/>
      <c r="BA1302" s="115"/>
      <c r="BB1302" s="115"/>
      <c r="BC1302" s="115"/>
      <c r="BD1302" s="115"/>
      <c r="BE1302" s="115"/>
      <c r="BF1302" s="115"/>
    </row>
    <row r="1303" spans="46:58" x14ac:dyDescent="0.25">
      <c r="AT1303" s="115"/>
      <c r="AU1303" s="115"/>
      <c r="AV1303" s="115"/>
      <c r="AW1303" s="115"/>
      <c r="AX1303" s="115"/>
      <c r="AY1303" s="115"/>
      <c r="AZ1303" s="115"/>
      <c r="BA1303" s="115"/>
      <c r="BB1303" s="115"/>
      <c r="BC1303" s="115"/>
      <c r="BD1303" s="115"/>
      <c r="BE1303" s="115"/>
      <c r="BF1303" s="115"/>
    </row>
    <row r="1304" spans="46:58" x14ac:dyDescent="0.25">
      <c r="AT1304" s="115"/>
      <c r="AU1304" s="115"/>
      <c r="AV1304" s="115"/>
      <c r="AW1304" s="115"/>
      <c r="AX1304" s="115"/>
      <c r="AY1304" s="115"/>
      <c r="AZ1304" s="115"/>
      <c r="BA1304" s="115"/>
      <c r="BB1304" s="115"/>
      <c r="BC1304" s="115"/>
      <c r="BD1304" s="115"/>
      <c r="BE1304" s="115"/>
      <c r="BF1304" s="115"/>
    </row>
    <row r="1305" spans="46:58" x14ac:dyDescent="0.25">
      <c r="AT1305" s="115"/>
      <c r="AU1305" s="115"/>
      <c r="AV1305" s="115"/>
      <c r="AW1305" s="115"/>
      <c r="AX1305" s="115"/>
      <c r="AY1305" s="115"/>
      <c r="AZ1305" s="115"/>
      <c r="BA1305" s="115"/>
      <c r="BB1305" s="115"/>
      <c r="BC1305" s="115"/>
      <c r="BD1305" s="115"/>
      <c r="BE1305" s="115"/>
      <c r="BF1305" s="115"/>
    </row>
    <row r="1306" spans="46:58" x14ac:dyDescent="0.25">
      <c r="AT1306" s="115"/>
      <c r="AU1306" s="115"/>
      <c r="AV1306" s="115"/>
      <c r="AW1306" s="115"/>
      <c r="AX1306" s="115"/>
      <c r="AY1306" s="115"/>
      <c r="AZ1306" s="115"/>
      <c r="BA1306" s="115"/>
      <c r="BB1306" s="115"/>
      <c r="BC1306" s="115"/>
      <c r="BD1306" s="115"/>
      <c r="BE1306" s="115"/>
      <c r="BF1306" s="115"/>
    </row>
    <row r="1307" spans="46:58" x14ac:dyDescent="0.25">
      <c r="AT1307" s="115"/>
      <c r="AU1307" s="115"/>
      <c r="AV1307" s="115"/>
      <c r="AW1307" s="115"/>
      <c r="AX1307" s="115"/>
      <c r="AY1307" s="115"/>
      <c r="AZ1307" s="115"/>
      <c r="BA1307" s="115"/>
      <c r="BB1307" s="115"/>
      <c r="BC1307" s="115"/>
      <c r="BD1307" s="115"/>
      <c r="BE1307" s="115"/>
      <c r="BF1307" s="115"/>
    </row>
    <row r="1308" spans="46:58" x14ac:dyDescent="0.25">
      <c r="AT1308" s="115"/>
      <c r="AU1308" s="115"/>
      <c r="AV1308" s="115"/>
      <c r="AW1308" s="115"/>
      <c r="AX1308" s="115"/>
      <c r="AY1308" s="115"/>
      <c r="AZ1308" s="115"/>
      <c r="BA1308" s="115"/>
      <c r="BB1308" s="115"/>
      <c r="BC1308" s="115"/>
      <c r="BD1308" s="115"/>
      <c r="BE1308" s="115"/>
      <c r="BF1308" s="115"/>
    </row>
    <row r="1309" spans="46:58" x14ac:dyDescent="0.25">
      <c r="AT1309" s="115"/>
      <c r="AU1309" s="115"/>
      <c r="AV1309" s="115"/>
      <c r="AW1309" s="115"/>
      <c r="AX1309" s="115"/>
      <c r="AY1309" s="115"/>
      <c r="AZ1309" s="115"/>
      <c r="BA1309" s="115"/>
      <c r="BB1309" s="115"/>
      <c r="BC1309" s="115"/>
      <c r="BD1309" s="115"/>
      <c r="BE1309" s="115"/>
      <c r="BF1309" s="115"/>
    </row>
    <row r="1310" spans="46:58" x14ac:dyDescent="0.25">
      <c r="AT1310" s="115"/>
      <c r="AU1310" s="115"/>
      <c r="AV1310" s="115"/>
      <c r="AW1310" s="115"/>
      <c r="AX1310" s="115"/>
      <c r="AY1310" s="115"/>
      <c r="AZ1310" s="115"/>
      <c r="BA1310" s="115"/>
      <c r="BB1310" s="115"/>
      <c r="BC1310" s="115"/>
      <c r="BD1310" s="115"/>
      <c r="BE1310" s="115"/>
      <c r="BF1310" s="115"/>
    </row>
    <row r="1311" spans="46:58" x14ac:dyDescent="0.25">
      <c r="AT1311" s="115"/>
      <c r="AU1311" s="115"/>
      <c r="AV1311" s="115"/>
      <c r="AW1311" s="115"/>
      <c r="AX1311" s="115"/>
      <c r="AY1311" s="115"/>
      <c r="AZ1311" s="115"/>
      <c r="BA1311" s="115"/>
      <c r="BB1311" s="115"/>
      <c r="BC1311" s="115"/>
      <c r="BD1311" s="115"/>
      <c r="BE1311" s="115"/>
      <c r="BF1311" s="115"/>
    </row>
    <row r="1312" spans="46:58" x14ac:dyDescent="0.25">
      <c r="AT1312" s="115"/>
      <c r="AU1312" s="115"/>
      <c r="AV1312" s="115"/>
      <c r="AW1312" s="115"/>
      <c r="AX1312" s="115"/>
      <c r="AY1312" s="115"/>
      <c r="AZ1312" s="115"/>
      <c r="BA1312" s="115"/>
      <c r="BB1312" s="115"/>
      <c r="BC1312" s="115"/>
      <c r="BD1312" s="115"/>
      <c r="BE1312" s="115"/>
      <c r="BF1312" s="115"/>
    </row>
    <row r="1313" spans="46:58" x14ac:dyDescent="0.25">
      <c r="AT1313" s="115"/>
      <c r="AU1313" s="115"/>
      <c r="AV1313" s="115"/>
      <c r="AW1313" s="115"/>
      <c r="AX1313" s="115"/>
      <c r="AY1313" s="115"/>
      <c r="AZ1313" s="115"/>
      <c r="BA1313" s="115"/>
      <c r="BB1313" s="115"/>
      <c r="BC1313" s="115"/>
      <c r="BD1313" s="115"/>
      <c r="BE1313" s="115"/>
      <c r="BF1313" s="115"/>
    </row>
    <row r="1314" spans="46:58" x14ac:dyDescent="0.25">
      <c r="AT1314" s="115"/>
      <c r="AU1314" s="115"/>
      <c r="AV1314" s="115"/>
      <c r="AW1314" s="115"/>
      <c r="AX1314" s="115"/>
      <c r="AY1314" s="115"/>
      <c r="AZ1314" s="115"/>
      <c r="BA1314" s="115"/>
      <c r="BB1314" s="115"/>
      <c r="BC1314" s="115"/>
      <c r="BD1314" s="115"/>
      <c r="BE1314" s="115"/>
      <c r="BF1314" s="115"/>
    </row>
    <row r="1315" spans="46:58" x14ac:dyDescent="0.25">
      <c r="AT1315" s="115"/>
      <c r="AU1315" s="115"/>
      <c r="AV1315" s="115"/>
      <c r="AW1315" s="115"/>
      <c r="AX1315" s="115"/>
      <c r="AY1315" s="115"/>
      <c r="AZ1315" s="115"/>
      <c r="BA1315" s="115"/>
      <c r="BB1315" s="115"/>
      <c r="BC1315" s="115"/>
      <c r="BD1315" s="115"/>
      <c r="BE1315" s="115"/>
      <c r="BF1315" s="115"/>
    </row>
    <row r="1316" spans="46:58" x14ac:dyDescent="0.25">
      <c r="AT1316" s="115"/>
      <c r="AU1316" s="115"/>
      <c r="AV1316" s="115"/>
      <c r="AW1316" s="115"/>
      <c r="AX1316" s="115"/>
      <c r="AY1316" s="115"/>
      <c r="AZ1316" s="115"/>
      <c r="BA1316" s="115"/>
      <c r="BB1316" s="115"/>
      <c r="BC1316" s="115"/>
      <c r="BD1316" s="115"/>
      <c r="BE1316" s="115"/>
      <c r="BF1316" s="115"/>
    </row>
    <row r="1317" spans="46:58" x14ac:dyDescent="0.25">
      <c r="AT1317" s="115"/>
      <c r="AU1317" s="115"/>
      <c r="AV1317" s="115"/>
      <c r="AW1317" s="115"/>
      <c r="AX1317" s="115"/>
      <c r="AY1317" s="115"/>
      <c r="AZ1317" s="115"/>
      <c r="BA1317" s="115"/>
      <c r="BB1317" s="115"/>
      <c r="BC1317" s="115"/>
      <c r="BD1317" s="115"/>
      <c r="BE1317" s="115"/>
      <c r="BF1317" s="115"/>
    </row>
    <row r="1318" spans="46:58" x14ac:dyDescent="0.25">
      <c r="AT1318" s="115"/>
      <c r="AU1318" s="115"/>
      <c r="AV1318" s="115"/>
      <c r="AW1318" s="115"/>
      <c r="AX1318" s="115"/>
      <c r="AY1318" s="115"/>
      <c r="AZ1318" s="115"/>
      <c r="BA1318" s="115"/>
      <c r="BB1318" s="115"/>
      <c r="BC1318" s="115"/>
      <c r="BD1318" s="115"/>
      <c r="BE1318" s="115"/>
      <c r="BF1318" s="115"/>
    </row>
    <row r="1319" spans="46:58" x14ac:dyDescent="0.25">
      <c r="AT1319" s="115"/>
      <c r="AU1319" s="115"/>
      <c r="AV1319" s="115"/>
      <c r="AW1319" s="115"/>
      <c r="AX1319" s="115"/>
      <c r="AY1319" s="115"/>
      <c r="AZ1319" s="115"/>
      <c r="BA1319" s="115"/>
      <c r="BB1319" s="115"/>
      <c r="BC1319" s="115"/>
      <c r="BD1319" s="115"/>
      <c r="BE1319" s="115"/>
      <c r="BF1319" s="115"/>
    </row>
    <row r="1320" spans="46:58" x14ac:dyDescent="0.25">
      <c r="AT1320" s="115"/>
      <c r="AU1320" s="115"/>
      <c r="AV1320" s="115"/>
      <c r="AW1320" s="115"/>
      <c r="AX1320" s="115"/>
      <c r="AY1320" s="115"/>
      <c r="AZ1320" s="115"/>
      <c r="BA1320" s="115"/>
      <c r="BB1320" s="115"/>
      <c r="BC1320" s="115"/>
      <c r="BD1320" s="115"/>
      <c r="BE1320" s="115"/>
      <c r="BF1320" s="115"/>
    </row>
    <row r="1321" spans="46:58" x14ac:dyDescent="0.25">
      <c r="AT1321" s="115"/>
      <c r="AU1321" s="115"/>
      <c r="AV1321" s="115"/>
      <c r="AW1321" s="115"/>
      <c r="AX1321" s="115"/>
      <c r="AY1321" s="115"/>
      <c r="AZ1321" s="115"/>
      <c r="BA1321" s="115"/>
      <c r="BB1321" s="115"/>
      <c r="BC1321" s="115"/>
      <c r="BD1321" s="115"/>
      <c r="BE1321" s="115"/>
      <c r="BF1321" s="115"/>
    </row>
    <row r="1322" spans="46:58" x14ac:dyDescent="0.25">
      <c r="AT1322" s="115"/>
      <c r="AU1322" s="115"/>
      <c r="AV1322" s="115"/>
      <c r="AW1322" s="115"/>
      <c r="AX1322" s="115"/>
      <c r="AY1322" s="115"/>
      <c r="AZ1322" s="115"/>
      <c r="BA1322" s="115"/>
      <c r="BB1322" s="115"/>
      <c r="BC1322" s="115"/>
      <c r="BD1322" s="115"/>
      <c r="BE1322" s="115"/>
      <c r="BF1322" s="115"/>
    </row>
    <row r="1323" spans="46:58" x14ac:dyDescent="0.25">
      <c r="AT1323" s="115"/>
      <c r="AU1323" s="115"/>
      <c r="AV1323" s="115"/>
      <c r="AW1323" s="115"/>
      <c r="AX1323" s="115"/>
      <c r="AY1323" s="115"/>
      <c r="AZ1323" s="115"/>
      <c r="BA1323" s="115"/>
      <c r="BB1323" s="115"/>
      <c r="BC1323" s="115"/>
      <c r="BD1323" s="115"/>
      <c r="BE1323" s="115"/>
      <c r="BF1323" s="115"/>
    </row>
    <row r="1324" spans="46:58" x14ac:dyDescent="0.25">
      <c r="AT1324" s="115"/>
      <c r="AU1324" s="115"/>
      <c r="AV1324" s="115"/>
      <c r="AW1324" s="115"/>
      <c r="AX1324" s="115"/>
      <c r="AY1324" s="115"/>
      <c r="AZ1324" s="115"/>
      <c r="BA1324" s="115"/>
      <c r="BB1324" s="115"/>
      <c r="BC1324" s="115"/>
      <c r="BD1324" s="115"/>
      <c r="BE1324" s="115"/>
      <c r="BF1324" s="115"/>
    </row>
    <row r="1325" spans="46:58" x14ac:dyDescent="0.25">
      <c r="AT1325" s="115"/>
      <c r="AU1325" s="115"/>
      <c r="AV1325" s="115"/>
      <c r="AW1325" s="115"/>
      <c r="AX1325" s="115"/>
      <c r="AY1325" s="115"/>
      <c r="AZ1325" s="115"/>
      <c r="BA1325" s="115"/>
      <c r="BB1325" s="115"/>
      <c r="BC1325" s="115"/>
      <c r="BD1325" s="115"/>
      <c r="BE1325" s="115"/>
      <c r="BF1325" s="115"/>
    </row>
    <row r="1326" spans="46:58" x14ac:dyDescent="0.25">
      <c r="AT1326" s="115"/>
      <c r="AU1326" s="115"/>
      <c r="AV1326" s="115"/>
      <c r="AW1326" s="115"/>
      <c r="AX1326" s="115"/>
      <c r="AY1326" s="115"/>
      <c r="AZ1326" s="115"/>
      <c r="BA1326" s="115"/>
      <c r="BB1326" s="115"/>
      <c r="BC1326" s="115"/>
      <c r="BD1326" s="115"/>
      <c r="BE1326" s="115"/>
      <c r="BF1326" s="115"/>
    </row>
    <row r="1327" spans="46:58" x14ac:dyDescent="0.25">
      <c r="AT1327" s="115"/>
      <c r="AU1327" s="115"/>
      <c r="AV1327" s="115"/>
      <c r="AW1327" s="115"/>
      <c r="AX1327" s="115"/>
      <c r="AY1327" s="115"/>
      <c r="AZ1327" s="115"/>
      <c r="BA1327" s="115"/>
      <c r="BB1327" s="115"/>
      <c r="BC1327" s="115"/>
      <c r="BD1327" s="115"/>
      <c r="BE1327" s="115"/>
      <c r="BF1327" s="115"/>
    </row>
    <row r="1328" spans="46:58" x14ac:dyDescent="0.25">
      <c r="AT1328" s="115"/>
      <c r="AU1328" s="115"/>
      <c r="AV1328" s="115"/>
      <c r="AW1328" s="115"/>
      <c r="AX1328" s="115"/>
      <c r="AY1328" s="115"/>
      <c r="AZ1328" s="115"/>
      <c r="BA1328" s="115"/>
      <c r="BB1328" s="115"/>
      <c r="BC1328" s="115"/>
      <c r="BD1328" s="115"/>
      <c r="BE1328" s="115"/>
      <c r="BF1328" s="115"/>
    </row>
    <row r="1329" spans="46:58" x14ac:dyDescent="0.25">
      <c r="AT1329" s="115"/>
      <c r="AU1329" s="115"/>
      <c r="AV1329" s="115"/>
      <c r="AW1329" s="115"/>
      <c r="AX1329" s="115"/>
      <c r="AY1329" s="115"/>
      <c r="AZ1329" s="115"/>
      <c r="BA1329" s="115"/>
      <c r="BB1329" s="115"/>
      <c r="BC1329" s="115"/>
      <c r="BD1329" s="115"/>
      <c r="BE1329" s="115"/>
      <c r="BF1329" s="115"/>
    </row>
    <row r="1330" spans="46:58" x14ac:dyDescent="0.25">
      <c r="AT1330" s="115"/>
      <c r="AU1330" s="115"/>
      <c r="AV1330" s="115"/>
      <c r="AW1330" s="115"/>
      <c r="AX1330" s="115"/>
      <c r="AY1330" s="115"/>
      <c r="AZ1330" s="115"/>
      <c r="BA1330" s="115"/>
      <c r="BB1330" s="115"/>
      <c r="BC1330" s="115"/>
      <c r="BD1330" s="115"/>
      <c r="BE1330" s="115"/>
      <c r="BF1330" s="115"/>
    </row>
    <row r="1331" spans="46:58" x14ac:dyDescent="0.25">
      <c r="AT1331" s="115"/>
      <c r="AU1331" s="115"/>
      <c r="AV1331" s="115"/>
      <c r="AW1331" s="115"/>
      <c r="AX1331" s="115"/>
      <c r="AY1331" s="115"/>
      <c r="AZ1331" s="115"/>
      <c r="BA1331" s="115"/>
      <c r="BB1331" s="115"/>
      <c r="BC1331" s="115"/>
      <c r="BD1331" s="115"/>
      <c r="BE1331" s="115"/>
      <c r="BF1331" s="115"/>
    </row>
    <row r="1332" spans="46:58" x14ac:dyDescent="0.25">
      <c r="AT1332" s="115"/>
      <c r="AU1332" s="115"/>
      <c r="AV1332" s="115"/>
      <c r="AW1332" s="115"/>
      <c r="AX1332" s="115"/>
      <c r="AY1332" s="115"/>
      <c r="AZ1332" s="115"/>
      <c r="BA1332" s="115"/>
      <c r="BB1332" s="115"/>
      <c r="BC1332" s="115"/>
      <c r="BD1332" s="115"/>
      <c r="BE1332" s="115"/>
      <c r="BF1332" s="115"/>
    </row>
    <row r="1333" spans="46:58" x14ac:dyDescent="0.25">
      <c r="AT1333" s="115"/>
      <c r="AU1333" s="115"/>
      <c r="AV1333" s="115"/>
      <c r="AW1333" s="115"/>
      <c r="AX1333" s="115"/>
      <c r="AY1333" s="115"/>
      <c r="AZ1333" s="115"/>
      <c r="BA1333" s="115"/>
      <c r="BB1333" s="115"/>
      <c r="BC1333" s="115"/>
      <c r="BD1333" s="115"/>
      <c r="BE1333" s="115"/>
      <c r="BF1333" s="115"/>
    </row>
    <row r="1334" spans="46:58" x14ac:dyDescent="0.25">
      <c r="AT1334" s="115"/>
      <c r="AU1334" s="115"/>
      <c r="AV1334" s="115"/>
      <c r="AW1334" s="115"/>
      <c r="AX1334" s="115"/>
      <c r="AY1334" s="115"/>
      <c r="AZ1334" s="115"/>
      <c r="BA1334" s="115"/>
      <c r="BB1334" s="115"/>
      <c r="BC1334" s="115"/>
      <c r="BD1334" s="115"/>
      <c r="BE1334" s="115"/>
      <c r="BF1334" s="115"/>
    </row>
    <row r="1335" spans="46:58" x14ac:dyDescent="0.25">
      <c r="AT1335" s="115"/>
      <c r="AU1335" s="115"/>
      <c r="AV1335" s="115"/>
      <c r="AW1335" s="115"/>
      <c r="AX1335" s="115"/>
      <c r="AY1335" s="115"/>
      <c r="AZ1335" s="115"/>
      <c r="BA1335" s="115"/>
      <c r="BB1335" s="115"/>
      <c r="BC1335" s="115"/>
      <c r="BD1335" s="115"/>
      <c r="BE1335" s="115"/>
      <c r="BF1335" s="115"/>
    </row>
    <row r="1336" spans="46:58" x14ac:dyDescent="0.25">
      <c r="AT1336" s="115"/>
      <c r="AU1336" s="115"/>
      <c r="AV1336" s="115"/>
      <c r="AW1336" s="115"/>
      <c r="AX1336" s="115"/>
      <c r="AY1336" s="115"/>
      <c r="AZ1336" s="115"/>
      <c r="BA1336" s="115"/>
      <c r="BB1336" s="115"/>
      <c r="BC1336" s="115"/>
      <c r="BD1336" s="115"/>
      <c r="BE1336" s="115"/>
      <c r="BF1336" s="115"/>
    </row>
    <row r="1337" spans="46:58" x14ac:dyDescent="0.25">
      <c r="AT1337" s="115"/>
      <c r="AU1337" s="115"/>
      <c r="AV1337" s="115"/>
      <c r="AW1337" s="115"/>
      <c r="AX1337" s="115"/>
      <c r="AY1337" s="115"/>
      <c r="AZ1337" s="115"/>
      <c r="BA1337" s="115"/>
      <c r="BB1337" s="115"/>
      <c r="BC1337" s="115"/>
      <c r="BD1337" s="115"/>
      <c r="BE1337" s="115"/>
      <c r="BF1337" s="115"/>
    </row>
    <row r="1338" spans="46:58" x14ac:dyDescent="0.25">
      <c r="AT1338" s="115"/>
      <c r="AU1338" s="115"/>
      <c r="AV1338" s="115"/>
      <c r="AW1338" s="115"/>
      <c r="AX1338" s="115"/>
      <c r="AY1338" s="115"/>
      <c r="AZ1338" s="115"/>
      <c r="BA1338" s="115"/>
      <c r="BB1338" s="115"/>
      <c r="BC1338" s="115"/>
      <c r="BD1338" s="115"/>
      <c r="BE1338" s="115"/>
      <c r="BF1338" s="115"/>
    </row>
    <row r="1339" spans="46:58" x14ac:dyDescent="0.25">
      <c r="AT1339" s="115"/>
      <c r="AU1339" s="115"/>
      <c r="AV1339" s="115"/>
      <c r="AW1339" s="115"/>
      <c r="AX1339" s="115"/>
      <c r="AY1339" s="115"/>
      <c r="AZ1339" s="115"/>
      <c r="BA1339" s="115"/>
      <c r="BB1339" s="115"/>
      <c r="BC1339" s="115"/>
      <c r="BD1339" s="115"/>
      <c r="BE1339" s="115"/>
      <c r="BF1339" s="115"/>
    </row>
    <row r="1340" spans="46:58" x14ac:dyDescent="0.25">
      <c r="AT1340" s="115"/>
      <c r="AU1340" s="115"/>
      <c r="AV1340" s="115"/>
      <c r="AW1340" s="115"/>
      <c r="AX1340" s="115"/>
      <c r="AY1340" s="115"/>
      <c r="AZ1340" s="115"/>
      <c r="BA1340" s="115"/>
      <c r="BB1340" s="115"/>
      <c r="BC1340" s="115"/>
      <c r="BD1340" s="115"/>
      <c r="BE1340" s="115"/>
      <c r="BF1340" s="115"/>
    </row>
    <row r="1341" spans="46:58" x14ac:dyDescent="0.25">
      <c r="AT1341" s="115"/>
      <c r="AU1341" s="115"/>
      <c r="AV1341" s="115"/>
      <c r="AW1341" s="115"/>
      <c r="AX1341" s="115"/>
      <c r="AY1341" s="115"/>
      <c r="AZ1341" s="115"/>
      <c r="BA1341" s="115"/>
      <c r="BB1341" s="115"/>
      <c r="BC1341" s="115"/>
      <c r="BD1341" s="115"/>
      <c r="BE1341" s="115"/>
      <c r="BF1341" s="115"/>
    </row>
    <row r="1342" spans="46:58" x14ac:dyDescent="0.25">
      <c r="AT1342" s="115"/>
      <c r="AU1342" s="115"/>
      <c r="AV1342" s="115"/>
      <c r="AW1342" s="115"/>
      <c r="AX1342" s="115"/>
      <c r="AY1342" s="115"/>
      <c r="AZ1342" s="115"/>
      <c r="BA1342" s="115"/>
      <c r="BB1342" s="115"/>
      <c r="BC1342" s="115"/>
      <c r="BD1342" s="115"/>
      <c r="BE1342" s="115"/>
      <c r="BF1342" s="115"/>
    </row>
    <row r="1343" spans="46:58" x14ac:dyDescent="0.25">
      <c r="AT1343" s="115"/>
      <c r="AU1343" s="115"/>
      <c r="AV1343" s="115"/>
      <c r="AW1343" s="115"/>
      <c r="AX1343" s="115"/>
      <c r="AY1343" s="115"/>
      <c r="AZ1343" s="115"/>
      <c r="BA1343" s="115"/>
      <c r="BB1343" s="115"/>
      <c r="BC1343" s="115"/>
      <c r="BD1343" s="115"/>
      <c r="BE1343" s="115"/>
      <c r="BF1343" s="115"/>
    </row>
    <row r="1344" spans="46:58" x14ac:dyDescent="0.25">
      <c r="AT1344" s="115"/>
      <c r="AU1344" s="115"/>
      <c r="AV1344" s="115"/>
      <c r="AW1344" s="115"/>
      <c r="AX1344" s="115"/>
      <c r="AY1344" s="115"/>
      <c r="AZ1344" s="115"/>
      <c r="BA1344" s="115"/>
      <c r="BB1344" s="115"/>
      <c r="BC1344" s="115"/>
      <c r="BD1344" s="115"/>
      <c r="BE1344" s="115"/>
      <c r="BF1344" s="115"/>
    </row>
    <row r="1345" spans="46:58" x14ac:dyDescent="0.25">
      <c r="AT1345" s="115"/>
      <c r="AU1345" s="115"/>
      <c r="AV1345" s="115"/>
      <c r="AW1345" s="115"/>
      <c r="AX1345" s="115"/>
      <c r="AY1345" s="115"/>
      <c r="AZ1345" s="115"/>
      <c r="BA1345" s="115"/>
      <c r="BB1345" s="115"/>
      <c r="BC1345" s="115"/>
      <c r="BD1345" s="115"/>
      <c r="BE1345" s="115"/>
      <c r="BF1345" s="115"/>
    </row>
    <row r="1346" spans="46:58" x14ac:dyDescent="0.25">
      <c r="AT1346" s="115"/>
      <c r="AU1346" s="115"/>
      <c r="AV1346" s="115"/>
      <c r="AW1346" s="115"/>
      <c r="AX1346" s="115"/>
      <c r="AY1346" s="115"/>
      <c r="AZ1346" s="115"/>
      <c r="BA1346" s="115"/>
      <c r="BB1346" s="115"/>
      <c r="BC1346" s="115"/>
      <c r="BD1346" s="115"/>
      <c r="BE1346" s="115"/>
      <c r="BF1346" s="115"/>
    </row>
    <row r="1347" spans="46:58" x14ac:dyDescent="0.25">
      <c r="AT1347" s="115"/>
      <c r="AU1347" s="115"/>
      <c r="AV1347" s="115"/>
      <c r="AW1347" s="115"/>
      <c r="AX1347" s="115"/>
      <c r="AY1347" s="115"/>
      <c r="AZ1347" s="115"/>
      <c r="BA1347" s="115"/>
      <c r="BB1347" s="115"/>
      <c r="BC1347" s="115"/>
      <c r="BD1347" s="115"/>
      <c r="BE1347" s="115"/>
      <c r="BF1347" s="115"/>
    </row>
    <row r="1348" spans="46:58" x14ac:dyDescent="0.25">
      <c r="AT1348" s="115"/>
      <c r="AU1348" s="115"/>
      <c r="AV1348" s="115"/>
      <c r="AW1348" s="115"/>
      <c r="AX1348" s="115"/>
      <c r="AY1348" s="115"/>
      <c r="AZ1348" s="115"/>
      <c r="BA1348" s="115"/>
      <c r="BB1348" s="115"/>
      <c r="BC1348" s="115"/>
      <c r="BD1348" s="115"/>
      <c r="BE1348" s="115"/>
      <c r="BF1348" s="115"/>
    </row>
    <row r="1349" spans="46:58" x14ac:dyDescent="0.25">
      <c r="AT1349" s="115"/>
      <c r="AU1349" s="115"/>
      <c r="AV1349" s="115"/>
      <c r="AW1349" s="115"/>
      <c r="AX1349" s="115"/>
      <c r="AY1349" s="115"/>
      <c r="AZ1349" s="115"/>
      <c r="BA1349" s="115"/>
      <c r="BB1349" s="115"/>
      <c r="BC1349" s="115"/>
      <c r="BD1349" s="115"/>
      <c r="BE1349" s="115"/>
      <c r="BF1349" s="115"/>
    </row>
    <row r="1350" spans="46:58" x14ac:dyDescent="0.25">
      <c r="AT1350" s="115"/>
      <c r="AU1350" s="115"/>
      <c r="AV1350" s="115"/>
      <c r="AW1350" s="115"/>
      <c r="AX1350" s="115"/>
      <c r="AY1350" s="115"/>
      <c r="AZ1350" s="115"/>
      <c r="BA1350" s="115"/>
      <c r="BB1350" s="115"/>
      <c r="BC1350" s="115"/>
      <c r="BD1350" s="115"/>
      <c r="BE1350" s="115"/>
      <c r="BF1350" s="115"/>
    </row>
    <row r="1351" spans="46:58" x14ac:dyDescent="0.25">
      <c r="AT1351" s="115"/>
      <c r="AU1351" s="115"/>
      <c r="AV1351" s="115"/>
      <c r="AW1351" s="115"/>
      <c r="AX1351" s="115"/>
      <c r="AY1351" s="115"/>
      <c r="AZ1351" s="115"/>
      <c r="BA1351" s="115"/>
      <c r="BB1351" s="115"/>
      <c r="BC1351" s="115"/>
      <c r="BD1351" s="115"/>
      <c r="BE1351" s="115"/>
      <c r="BF1351" s="115"/>
    </row>
    <row r="1352" spans="46:58" x14ac:dyDescent="0.25">
      <c r="AT1352" s="115"/>
      <c r="AU1352" s="115"/>
      <c r="AV1352" s="115"/>
      <c r="AW1352" s="115"/>
      <c r="AX1352" s="115"/>
      <c r="AY1352" s="115"/>
      <c r="AZ1352" s="115"/>
      <c r="BA1352" s="115"/>
      <c r="BB1352" s="115"/>
      <c r="BC1352" s="115"/>
      <c r="BD1352" s="115"/>
      <c r="BE1352" s="115"/>
      <c r="BF1352" s="115"/>
    </row>
    <row r="1353" spans="46:58" x14ac:dyDescent="0.25">
      <c r="AT1353" s="115"/>
      <c r="AU1353" s="115"/>
      <c r="AV1353" s="115"/>
      <c r="AW1353" s="115"/>
      <c r="AX1353" s="115"/>
      <c r="AY1353" s="115"/>
      <c r="AZ1353" s="115"/>
      <c r="BA1353" s="115"/>
      <c r="BB1353" s="115"/>
      <c r="BC1353" s="115"/>
      <c r="BD1353" s="115"/>
      <c r="BE1353" s="115"/>
      <c r="BF1353" s="115"/>
    </row>
    <row r="1354" spans="46:58" x14ac:dyDescent="0.25">
      <c r="AT1354" s="115"/>
      <c r="AU1354" s="115"/>
      <c r="AV1354" s="115"/>
      <c r="AW1354" s="115"/>
      <c r="AX1354" s="115"/>
      <c r="AY1354" s="115"/>
      <c r="AZ1354" s="115"/>
      <c r="BA1354" s="115"/>
      <c r="BB1354" s="115"/>
      <c r="BC1354" s="115"/>
      <c r="BD1354" s="115"/>
      <c r="BE1354" s="115"/>
      <c r="BF1354" s="115"/>
    </row>
    <row r="1355" spans="46:58" x14ac:dyDescent="0.25">
      <c r="AT1355" s="115"/>
      <c r="AU1355" s="115"/>
      <c r="AV1355" s="115"/>
      <c r="AW1355" s="115"/>
      <c r="AX1355" s="115"/>
      <c r="AY1355" s="115"/>
      <c r="AZ1355" s="115"/>
      <c r="BA1355" s="115"/>
      <c r="BB1355" s="115"/>
      <c r="BC1355" s="115"/>
      <c r="BD1355" s="115"/>
      <c r="BE1355" s="115"/>
      <c r="BF1355" s="115"/>
    </row>
    <row r="1356" spans="46:58" x14ac:dyDescent="0.25">
      <c r="AT1356" s="115"/>
      <c r="AU1356" s="115"/>
      <c r="AV1356" s="115"/>
      <c r="AW1356" s="115"/>
      <c r="AX1356" s="115"/>
      <c r="AY1356" s="115"/>
      <c r="AZ1356" s="115"/>
      <c r="BA1356" s="115"/>
      <c r="BB1356" s="115"/>
      <c r="BC1356" s="115"/>
      <c r="BD1356" s="115"/>
      <c r="BE1356" s="115"/>
      <c r="BF1356" s="115"/>
    </row>
    <row r="1357" spans="46:58" x14ac:dyDescent="0.25">
      <c r="AT1357" s="115"/>
      <c r="AU1357" s="115"/>
      <c r="AV1357" s="115"/>
      <c r="AW1357" s="115"/>
      <c r="AX1357" s="115"/>
      <c r="AY1357" s="115"/>
      <c r="AZ1357" s="115"/>
      <c r="BA1357" s="115"/>
      <c r="BB1357" s="115"/>
      <c r="BC1357" s="115"/>
      <c r="BD1357" s="115"/>
      <c r="BE1357" s="115"/>
      <c r="BF1357" s="115"/>
    </row>
    <row r="1358" spans="46:58" x14ac:dyDescent="0.25">
      <c r="AT1358" s="115"/>
      <c r="AU1358" s="115"/>
      <c r="AV1358" s="115"/>
      <c r="AW1358" s="115"/>
      <c r="AX1358" s="115"/>
      <c r="AY1358" s="115"/>
      <c r="AZ1358" s="115"/>
      <c r="BA1358" s="115"/>
      <c r="BB1358" s="115"/>
      <c r="BC1358" s="115"/>
      <c r="BD1358" s="115"/>
      <c r="BE1358" s="115"/>
      <c r="BF1358" s="115"/>
    </row>
    <row r="1359" spans="46:58" x14ac:dyDescent="0.25">
      <c r="AT1359" s="115"/>
      <c r="AU1359" s="115"/>
      <c r="AV1359" s="115"/>
      <c r="AW1359" s="115"/>
      <c r="AX1359" s="115"/>
      <c r="AY1359" s="115"/>
      <c r="AZ1359" s="115"/>
      <c r="BA1359" s="115"/>
      <c r="BB1359" s="115"/>
      <c r="BC1359" s="115"/>
      <c r="BD1359" s="115"/>
      <c r="BE1359" s="115"/>
      <c r="BF1359" s="115"/>
    </row>
    <row r="1360" spans="46:58" x14ac:dyDescent="0.25">
      <c r="AT1360" s="115"/>
      <c r="AU1360" s="115"/>
      <c r="AV1360" s="115"/>
      <c r="AW1360" s="115"/>
      <c r="AX1360" s="115"/>
      <c r="AY1360" s="115"/>
      <c r="AZ1360" s="115"/>
      <c r="BA1360" s="115"/>
      <c r="BB1360" s="115"/>
      <c r="BC1360" s="115"/>
      <c r="BD1360" s="115"/>
      <c r="BE1360" s="115"/>
      <c r="BF1360" s="115"/>
    </row>
    <row r="1361" spans="46:58" x14ac:dyDescent="0.25">
      <c r="AT1361" s="115"/>
      <c r="AU1361" s="115"/>
      <c r="AV1361" s="115"/>
      <c r="AW1361" s="115"/>
      <c r="AX1361" s="115"/>
      <c r="AY1361" s="115"/>
      <c r="AZ1361" s="115"/>
      <c r="BA1361" s="115"/>
      <c r="BB1361" s="115"/>
      <c r="BC1361" s="115"/>
      <c r="BD1361" s="115"/>
      <c r="BE1361" s="115"/>
      <c r="BF1361" s="115"/>
    </row>
    <row r="1362" spans="46:58" x14ac:dyDescent="0.25">
      <c r="AT1362" s="115"/>
      <c r="AU1362" s="115"/>
      <c r="AV1362" s="115"/>
      <c r="AW1362" s="115"/>
      <c r="AX1362" s="115"/>
      <c r="AY1362" s="115"/>
      <c r="AZ1362" s="115"/>
      <c r="BA1362" s="115"/>
      <c r="BB1362" s="115"/>
      <c r="BC1362" s="115"/>
      <c r="BD1362" s="115"/>
      <c r="BE1362" s="115"/>
      <c r="BF1362" s="115"/>
    </row>
    <row r="1363" spans="46:58" x14ac:dyDescent="0.25">
      <c r="AT1363" s="115"/>
      <c r="AU1363" s="115"/>
      <c r="AV1363" s="115"/>
      <c r="AW1363" s="115"/>
      <c r="AX1363" s="115"/>
      <c r="AY1363" s="115"/>
      <c r="AZ1363" s="115"/>
      <c r="BA1363" s="115"/>
      <c r="BB1363" s="115"/>
      <c r="BC1363" s="115"/>
      <c r="BD1363" s="115"/>
      <c r="BE1363" s="115"/>
      <c r="BF1363" s="115"/>
    </row>
    <row r="1364" spans="46:58" x14ac:dyDescent="0.25">
      <c r="AT1364" s="115"/>
      <c r="AU1364" s="115"/>
      <c r="AV1364" s="115"/>
      <c r="AW1364" s="115"/>
      <c r="AX1364" s="115"/>
      <c r="AY1364" s="115"/>
      <c r="AZ1364" s="115"/>
      <c r="BA1364" s="115"/>
      <c r="BB1364" s="115"/>
      <c r="BC1364" s="115"/>
      <c r="BD1364" s="115"/>
      <c r="BE1364" s="115"/>
      <c r="BF1364" s="115"/>
    </row>
    <row r="1365" spans="46:58" x14ac:dyDescent="0.25">
      <c r="AT1365" s="115"/>
      <c r="AU1365" s="115"/>
      <c r="AV1365" s="115"/>
      <c r="AW1365" s="115"/>
      <c r="AX1365" s="115"/>
      <c r="AY1365" s="115"/>
      <c r="AZ1365" s="115"/>
      <c r="BA1365" s="115"/>
      <c r="BB1365" s="115"/>
      <c r="BC1365" s="115"/>
      <c r="BD1365" s="115"/>
      <c r="BE1365" s="115"/>
      <c r="BF1365" s="115"/>
    </row>
    <row r="1366" spans="46:58" x14ac:dyDescent="0.25">
      <c r="AT1366" s="115"/>
      <c r="AU1366" s="115"/>
      <c r="AV1366" s="115"/>
      <c r="AW1366" s="115"/>
      <c r="AX1366" s="115"/>
      <c r="AY1366" s="115"/>
      <c r="AZ1366" s="115"/>
      <c r="BA1366" s="115"/>
      <c r="BB1366" s="115"/>
      <c r="BC1366" s="115"/>
      <c r="BD1366" s="115"/>
      <c r="BE1366" s="115"/>
      <c r="BF1366" s="115"/>
    </row>
    <row r="1367" spans="46:58" x14ac:dyDescent="0.25">
      <c r="AT1367" s="115"/>
      <c r="AU1367" s="115"/>
      <c r="AV1367" s="115"/>
      <c r="AW1367" s="115"/>
      <c r="AX1367" s="115"/>
      <c r="AY1367" s="115"/>
      <c r="AZ1367" s="115"/>
      <c r="BA1367" s="115"/>
      <c r="BB1367" s="115"/>
      <c r="BC1367" s="115"/>
      <c r="BD1367" s="115"/>
      <c r="BE1367" s="115"/>
      <c r="BF1367" s="115"/>
    </row>
    <row r="1368" spans="46:58" x14ac:dyDescent="0.25">
      <c r="AT1368" s="115"/>
      <c r="AU1368" s="115"/>
      <c r="AV1368" s="115"/>
      <c r="AW1368" s="115"/>
      <c r="AX1368" s="115"/>
      <c r="AY1368" s="115"/>
      <c r="AZ1368" s="115"/>
      <c r="BA1368" s="115"/>
      <c r="BB1368" s="115"/>
      <c r="BC1368" s="115"/>
      <c r="BD1368" s="115"/>
      <c r="BE1368" s="115"/>
      <c r="BF1368" s="115"/>
    </row>
    <row r="1369" spans="46:58" x14ac:dyDescent="0.25">
      <c r="AT1369" s="115"/>
      <c r="AU1369" s="115"/>
      <c r="AV1369" s="115"/>
      <c r="AW1369" s="115"/>
      <c r="AX1369" s="115"/>
      <c r="AY1369" s="115"/>
      <c r="AZ1369" s="115"/>
      <c r="BA1369" s="115"/>
      <c r="BB1369" s="115"/>
      <c r="BC1369" s="115"/>
      <c r="BD1369" s="115"/>
      <c r="BE1369" s="115"/>
      <c r="BF1369" s="115"/>
    </row>
    <row r="1370" spans="46:58" x14ac:dyDescent="0.25">
      <c r="AT1370" s="115"/>
      <c r="AU1370" s="115"/>
      <c r="AV1370" s="115"/>
      <c r="AW1370" s="115"/>
      <c r="AX1370" s="115"/>
      <c r="AY1370" s="115"/>
      <c r="AZ1370" s="115"/>
      <c r="BA1370" s="115"/>
      <c r="BB1370" s="115"/>
      <c r="BC1370" s="115"/>
      <c r="BD1370" s="115"/>
      <c r="BE1370" s="115"/>
      <c r="BF1370" s="115"/>
    </row>
    <row r="1371" spans="46:58" x14ac:dyDescent="0.25">
      <c r="AT1371" s="115"/>
      <c r="AU1371" s="115"/>
      <c r="AV1371" s="115"/>
      <c r="AW1371" s="115"/>
      <c r="AX1371" s="115"/>
      <c r="AY1371" s="115"/>
      <c r="AZ1371" s="115"/>
      <c r="BA1371" s="115"/>
      <c r="BB1371" s="115"/>
      <c r="BC1371" s="115"/>
      <c r="BD1371" s="115"/>
      <c r="BE1371" s="115"/>
      <c r="BF1371" s="115"/>
    </row>
    <row r="1372" spans="46:58" x14ac:dyDescent="0.25">
      <c r="AT1372" s="115"/>
      <c r="AU1372" s="115"/>
      <c r="AV1372" s="115"/>
      <c r="AW1372" s="115"/>
      <c r="AX1372" s="115"/>
      <c r="AY1372" s="115"/>
      <c r="AZ1372" s="115"/>
      <c r="BA1372" s="115"/>
      <c r="BB1372" s="115"/>
      <c r="BC1372" s="115"/>
      <c r="BD1372" s="115"/>
      <c r="BE1372" s="115"/>
      <c r="BF1372" s="115"/>
    </row>
    <row r="1373" spans="46:58" x14ac:dyDescent="0.25">
      <c r="AT1373" s="115"/>
      <c r="AU1373" s="115"/>
      <c r="AV1373" s="115"/>
      <c r="AW1373" s="115"/>
      <c r="AX1373" s="115"/>
      <c r="AY1373" s="115"/>
      <c r="AZ1373" s="115"/>
      <c r="BA1373" s="115"/>
      <c r="BB1373" s="115"/>
      <c r="BC1373" s="115"/>
      <c r="BD1373" s="115"/>
      <c r="BE1373" s="115"/>
      <c r="BF1373" s="115"/>
    </row>
    <row r="1374" spans="46:58" x14ac:dyDescent="0.25">
      <c r="AT1374" s="115"/>
      <c r="AU1374" s="115"/>
      <c r="AV1374" s="115"/>
      <c r="AW1374" s="115"/>
      <c r="AX1374" s="115"/>
      <c r="AY1374" s="115"/>
      <c r="AZ1374" s="115"/>
      <c r="BA1374" s="115"/>
      <c r="BB1374" s="115"/>
      <c r="BC1374" s="115"/>
      <c r="BD1374" s="115"/>
      <c r="BE1374" s="115"/>
      <c r="BF1374" s="115"/>
    </row>
    <row r="1375" spans="46:58" x14ac:dyDescent="0.25">
      <c r="AT1375" s="115"/>
      <c r="AU1375" s="115"/>
      <c r="AV1375" s="115"/>
      <c r="AW1375" s="115"/>
      <c r="AX1375" s="115"/>
      <c r="AY1375" s="115"/>
      <c r="AZ1375" s="115"/>
      <c r="BA1375" s="115"/>
      <c r="BB1375" s="115"/>
      <c r="BC1375" s="115"/>
      <c r="BD1375" s="115"/>
      <c r="BE1375" s="115"/>
      <c r="BF1375" s="115"/>
    </row>
    <row r="1376" spans="46:58" x14ac:dyDescent="0.25">
      <c r="AT1376" s="115"/>
      <c r="AU1376" s="115"/>
      <c r="AV1376" s="115"/>
      <c r="AW1376" s="115"/>
      <c r="AX1376" s="115"/>
      <c r="AY1376" s="115"/>
      <c r="AZ1376" s="115"/>
      <c r="BA1376" s="115"/>
      <c r="BB1376" s="115"/>
      <c r="BC1376" s="115"/>
      <c r="BD1376" s="115"/>
      <c r="BE1376" s="115"/>
      <c r="BF1376" s="115"/>
    </row>
    <row r="1377" spans="46:58" x14ac:dyDescent="0.25">
      <c r="AT1377" s="115"/>
      <c r="AU1377" s="115"/>
      <c r="AV1377" s="115"/>
      <c r="AW1377" s="115"/>
      <c r="AX1377" s="115"/>
      <c r="AY1377" s="115"/>
      <c r="AZ1377" s="115"/>
      <c r="BA1377" s="115"/>
      <c r="BB1377" s="115"/>
      <c r="BC1377" s="115"/>
      <c r="BD1377" s="115"/>
      <c r="BE1377" s="115"/>
      <c r="BF1377" s="115"/>
    </row>
    <row r="1378" spans="46:58" x14ac:dyDescent="0.25">
      <c r="AT1378" s="115"/>
      <c r="AU1378" s="115"/>
      <c r="AV1378" s="115"/>
      <c r="AW1378" s="115"/>
      <c r="AX1378" s="115"/>
      <c r="AY1378" s="115"/>
      <c r="AZ1378" s="115"/>
      <c r="BA1378" s="115"/>
      <c r="BB1378" s="115"/>
      <c r="BC1378" s="115"/>
      <c r="BD1378" s="115"/>
      <c r="BE1378" s="115"/>
      <c r="BF1378" s="115"/>
    </row>
    <row r="1379" spans="46:58" x14ac:dyDescent="0.25">
      <c r="AT1379" s="115"/>
      <c r="AU1379" s="115"/>
      <c r="AV1379" s="115"/>
      <c r="AW1379" s="115"/>
      <c r="AX1379" s="115"/>
      <c r="AY1379" s="115"/>
      <c r="AZ1379" s="115"/>
      <c r="BA1379" s="115"/>
      <c r="BB1379" s="115"/>
      <c r="BC1379" s="115"/>
      <c r="BD1379" s="115"/>
      <c r="BE1379" s="115"/>
      <c r="BF1379" s="115"/>
    </row>
    <row r="1380" spans="46:58" x14ac:dyDescent="0.25">
      <c r="AT1380" s="115"/>
      <c r="AU1380" s="115"/>
      <c r="AV1380" s="115"/>
      <c r="AW1380" s="115"/>
      <c r="AX1380" s="115"/>
      <c r="AY1380" s="115"/>
      <c r="AZ1380" s="115"/>
      <c r="BA1380" s="115"/>
      <c r="BB1380" s="115"/>
      <c r="BC1380" s="115"/>
      <c r="BD1380" s="115"/>
      <c r="BE1380" s="115"/>
      <c r="BF1380" s="115"/>
    </row>
    <row r="1381" spans="46:58" x14ac:dyDescent="0.25">
      <c r="AT1381" s="115"/>
      <c r="AU1381" s="115"/>
      <c r="AV1381" s="115"/>
      <c r="AW1381" s="115"/>
      <c r="AX1381" s="115"/>
      <c r="AY1381" s="115"/>
      <c r="AZ1381" s="115"/>
      <c r="BA1381" s="115"/>
      <c r="BB1381" s="115"/>
      <c r="BC1381" s="115"/>
      <c r="BD1381" s="115"/>
      <c r="BE1381" s="115"/>
      <c r="BF1381" s="115"/>
    </row>
    <row r="1382" spans="46:58" x14ac:dyDescent="0.25">
      <c r="AT1382" s="115"/>
      <c r="AU1382" s="115"/>
      <c r="AV1382" s="115"/>
      <c r="AW1382" s="115"/>
      <c r="AX1382" s="115"/>
      <c r="AY1382" s="115"/>
      <c r="AZ1382" s="115"/>
      <c r="BA1382" s="115"/>
      <c r="BB1382" s="115"/>
      <c r="BC1382" s="115"/>
      <c r="BD1382" s="115"/>
      <c r="BE1382" s="115"/>
      <c r="BF1382" s="115"/>
    </row>
    <row r="1383" spans="46:58" x14ac:dyDescent="0.25">
      <c r="AT1383" s="115"/>
      <c r="AU1383" s="115"/>
      <c r="AV1383" s="115"/>
      <c r="AW1383" s="115"/>
      <c r="AX1383" s="115"/>
      <c r="AY1383" s="115"/>
      <c r="AZ1383" s="115"/>
      <c r="BA1383" s="115"/>
      <c r="BB1383" s="115"/>
      <c r="BC1383" s="115"/>
      <c r="BD1383" s="115"/>
      <c r="BE1383" s="115"/>
      <c r="BF1383" s="115"/>
    </row>
    <row r="1384" spans="46:58" x14ac:dyDescent="0.25">
      <c r="AT1384" s="115"/>
      <c r="AU1384" s="115"/>
      <c r="AV1384" s="115"/>
      <c r="AW1384" s="115"/>
      <c r="AX1384" s="115"/>
      <c r="AY1384" s="115"/>
      <c r="AZ1384" s="115"/>
      <c r="BA1384" s="115"/>
      <c r="BB1384" s="115"/>
      <c r="BC1384" s="115"/>
      <c r="BD1384" s="115"/>
      <c r="BE1384" s="115"/>
      <c r="BF1384" s="115"/>
    </row>
    <row r="1385" spans="46:58" x14ac:dyDescent="0.25">
      <c r="AT1385" s="115"/>
      <c r="AU1385" s="115"/>
      <c r="AV1385" s="115"/>
      <c r="AW1385" s="115"/>
      <c r="AX1385" s="115"/>
      <c r="AY1385" s="115"/>
      <c r="AZ1385" s="115"/>
      <c r="BA1385" s="115"/>
      <c r="BB1385" s="115"/>
      <c r="BC1385" s="115"/>
      <c r="BD1385" s="115"/>
      <c r="BE1385" s="115"/>
      <c r="BF1385" s="115"/>
    </row>
    <row r="1386" spans="46:58" x14ac:dyDescent="0.25">
      <c r="AT1386" s="115"/>
      <c r="AU1386" s="115"/>
      <c r="AV1386" s="115"/>
      <c r="AW1386" s="115"/>
      <c r="AX1386" s="115"/>
      <c r="AY1386" s="115"/>
      <c r="AZ1386" s="115"/>
      <c r="BA1386" s="115"/>
      <c r="BB1386" s="115"/>
      <c r="BC1386" s="115"/>
      <c r="BD1386" s="115"/>
      <c r="BE1386" s="115"/>
      <c r="BF1386" s="115"/>
    </row>
    <row r="1387" spans="46:58" x14ac:dyDescent="0.25">
      <c r="AT1387" s="115"/>
      <c r="AU1387" s="115"/>
      <c r="AV1387" s="115"/>
      <c r="AW1387" s="115"/>
      <c r="AX1387" s="115"/>
      <c r="AY1387" s="115"/>
      <c r="AZ1387" s="115"/>
      <c r="BA1387" s="115"/>
      <c r="BB1387" s="115"/>
      <c r="BC1387" s="115"/>
      <c r="BD1387" s="115"/>
      <c r="BE1387" s="115"/>
      <c r="BF1387" s="115"/>
    </row>
    <row r="1388" spans="46:58" x14ac:dyDescent="0.25">
      <c r="AT1388" s="115"/>
      <c r="AU1388" s="115"/>
      <c r="AV1388" s="115"/>
      <c r="AW1388" s="115"/>
      <c r="AX1388" s="115"/>
      <c r="AY1388" s="115"/>
      <c r="AZ1388" s="115"/>
      <c r="BA1388" s="115"/>
      <c r="BB1388" s="115"/>
      <c r="BC1388" s="115"/>
      <c r="BD1388" s="115"/>
      <c r="BE1388" s="115"/>
      <c r="BF1388" s="115"/>
    </row>
    <row r="1389" spans="46:58" x14ac:dyDescent="0.25">
      <c r="AT1389" s="115"/>
      <c r="AU1389" s="115"/>
      <c r="AV1389" s="115"/>
      <c r="AW1389" s="115"/>
      <c r="AX1389" s="115"/>
      <c r="AY1389" s="115"/>
      <c r="AZ1389" s="115"/>
      <c r="BA1389" s="115"/>
      <c r="BB1389" s="115"/>
      <c r="BC1389" s="115"/>
      <c r="BD1389" s="115"/>
      <c r="BE1389" s="115"/>
      <c r="BF1389" s="115"/>
    </row>
    <row r="1390" spans="46:58" x14ac:dyDescent="0.25">
      <c r="AT1390" s="115"/>
      <c r="AU1390" s="115"/>
      <c r="AV1390" s="115"/>
      <c r="AW1390" s="115"/>
      <c r="AX1390" s="115"/>
      <c r="AY1390" s="115"/>
      <c r="AZ1390" s="115"/>
      <c r="BA1390" s="115"/>
      <c r="BB1390" s="115"/>
      <c r="BC1390" s="115"/>
      <c r="BD1390" s="115"/>
      <c r="BE1390" s="115"/>
      <c r="BF1390" s="115"/>
    </row>
    <row r="1391" spans="46:58" x14ac:dyDescent="0.25">
      <c r="AT1391" s="115"/>
      <c r="AU1391" s="115"/>
      <c r="AV1391" s="115"/>
      <c r="AW1391" s="115"/>
      <c r="AX1391" s="115"/>
      <c r="AY1391" s="115"/>
      <c r="AZ1391" s="115"/>
      <c r="BA1391" s="115"/>
      <c r="BB1391" s="115"/>
      <c r="BC1391" s="115"/>
      <c r="BD1391" s="115"/>
      <c r="BE1391" s="115"/>
      <c r="BF1391" s="115"/>
    </row>
    <row r="1392" spans="46:58" x14ac:dyDescent="0.25">
      <c r="AT1392" s="115"/>
      <c r="AU1392" s="115"/>
      <c r="AV1392" s="115"/>
      <c r="AW1392" s="115"/>
      <c r="AX1392" s="115"/>
      <c r="AY1392" s="115"/>
      <c r="AZ1392" s="115"/>
      <c r="BA1392" s="115"/>
      <c r="BB1392" s="115"/>
      <c r="BC1392" s="115"/>
      <c r="BD1392" s="115"/>
      <c r="BE1392" s="115"/>
      <c r="BF1392" s="115"/>
    </row>
    <row r="1393" spans="46:58" x14ac:dyDescent="0.25">
      <c r="AT1393" s="115"/>
      <c r="AU1393" s="115"/>
      <c r="AV1393" s="115"/>
      <c r="AW1393" s="115"/>
      <c r="AX1393" s="115"/>
      <c r="AY1393" s="115"/>
      <c r="AZ1393" s="115"/>
      <c r="BA1393" s="115"/>
      <c r="BB1393" s="115"/>
      <c r="BC1393" s="115"/>
      <c r="BD1393" s="115"/>
      <c r="BE1393" s="115"/>
      <c r="BF1393" s="115"/>
    </row>
    <row r="1394" spans="46:58" x14ac:dyDescent="0.25">
      <c r="AT1394" s="115"/>
      <c r="AU1394" s="115"/>
      <c r="AV1394" s="115"/>
      <c r="AW1394" s="115"/>
      <c r="AX1394" s="115"/>
      <c r="AY1394" s="115"/>
      <c r="AZ1394" s="115"/>
      <c r="BA1394" s="115"/>
      <c r="BB1394" s="115"/>
      <c r="BC1394" s="115"/>
      <c r="BD1394" s="115"/>
      <c r="BE1394" s="115"/>
      <c r="BF1394" s="115"/>
    </row>
    <row r="1395" spans="46:58" x14ac:dyDescent="0.25">
      <c r="AT1395" s="115"/>
      <c r="AU1395" s="115"/>
      <c r="AV1395" s="115"/>
      <c r="AW1395" s="115"/>
      <c r="AX1395" s="115"/>
      <c r="AY1395" s="115"/>
      <c r="AZ1395" s="115"/>
      <c r="BA1395" s="115"/>
      <c r="BB1395" s="115"/>
      <c r="BC1395" s="115"/>
      <c r="BD1395" s="115"/>
      <c r="BE1395" s="115"/>
      <c r="BF1395" s="115"/>
    </row>
    <row r="1396" spans="46:58" x14ac:dyDescent="0.25">
      <c r="AT1396" s="115"/>
      <c r="AU1396" s="115"/>
      <c r="AV1396" s="115"/>
      <c r="AW1396" s="115"/>
      <c r="AX1396" s="115"/>
      <c r="AY1396" s="115"/>
      <c r="AZ1396" s="115"/>
      <c r="BA1396" s="115"/>
      <c r="BB1396" s="115"/>
      <c r="BC1396" s="115"/>
      <c r="BD1396" s="115"/>
      <c r="BE1396" s="115"/>
      <c r="BF1396" s="115"/>
    </row>
    <row r="1397" spans="46:58" x14ac:dyDescent="0.25">
      <c r="AT1397" s="115"/>
      <c r="AU1397" s="115"/>
      <c r="AV1397" s="115"/>
      <c r="AW1397" s="115"/>
      <c r="AX1397" s="115"/>
      <c r="AY1397" s="115"/>
      <c r="AZ1397" s="115"/>
      <c r="BA1397" s="115"/>
      <c r="BB1397" s="115"/>
      <c r="BC1397" s="115"/>
      <c r="BD1397" s="115"/>
      <c r="BE1397" s="115"/>
      <c r="BF1397" s="115"/>
    </row>
    <row r="1398" spans="46:58" x14ac:dyDescent="0.25">
      <c r="AT1398" s="115"/>
      <c r="AU1398" s="115"/>
      <c r="AV1398" s="115"/>
      <c r="AW1398" s="115"/>
      <c r="AX1398" s="115"/>
      <c r="AY1398" s="115"/>
      <c r="AZ1398" s="115"/>
      <c r="BA1398" s="115"/>
      <c r="BB1398" s="115"/>
      <c r="BC1398" s="115"/>
      <c r="BD1398" s="115"/>
      <c r="BE1398" s="115"/>
      <c r="BF1398" s="115"/>
    </row>
    <row r="1399" spans="46:58" x14ac:dyDescent="0.25">
      <c r="AT1399" s="115"/>
      <c r="AU1399" s="115"/>
      <c r="AV1399" s="115"/>
      <c r="AW1399" s="115"/>
      <c r="AX1399" s="115"/>
      <c r="AY1399" s="115"/>
      <c r="AZ1399" s="115"/>
      <c r="BA1399" s="115"/>
      <c r="BB1399" s="115"/>
      <c r="BC1399" s="115"/>
      <c r="BD1399" s="115"/>
      <c r="BE1399" s="115"/>
      <c r="BF1399" s="115"/>
    </row>
    <row r="1400" spans="46:58" x14ac:dyDescent="0.25">
      <c r="AT1400" s="115"/>
      <c r="AU1400" s="115"/>
      <c r="AV1400" s="115"/>
      <c r="AW1400" s="115"/>
      <c r="AX1400" s="115"/>
      <c r="AY1400" s="115"/>
      <c r="AZ1400" s="115"/>
      <c r="BA1400" s="115"/>
      <c r="BB1400" s="115"/>
      <c r="BC1400" s="115"/>
      <c r="BD1400" s="115"/>
      <c r="BE1400" s="115"/>
      <c r="BF1400" s="115"/>
    </row>
    <row r="1401" spans="46:58" x14ac:dyDescent="0.25">
      <c r="AT1401" s="115"/>
      <c r="AU1401" s="115"/>
      <c r="AV1401" s="115"/>
      <c r="AW1401" s="115"/>
      <c r="AX1401" s="115"/>
      <c r="AY1401" s="115"/>
      <c r="AZ1401" s="115"/>
      <c r="BA1401" s="115"/>
      <c r="BB1401" s="115"/>
      <c r="BC1401" s="115"/>
      <c r="BD1401" s="115"/>
      <c r="BE1401" s="115"/>
      <c r="BF1401" s="115"/>
    </row>
    <row r="1402" spans="46:58" x14ac:dyDescent="0.25">
      <c r="AT1402" s="115"/>
      <c r="AU1402" s="115"/>
      <c r="AV1402" s="115"/>
      <c r="AW1402" s="115"/>
      <c r="AX1402" s="115"/>
      <c r="AY1402" s="115"/>
      <c r="AZ1402" s="115"/>
      <c r="BA1402" s="115"/>
      <c r="BB1402" s="115"/>
      <c r="BC1402" s="115"/>
      <c r="BD1402" s="115"/>
      <c r="BE1402" s="115"/>
      <c r="BF1402" s="115"/>
    </row>
    <row r="1403" spans="46:58" x14ac:dyDescent="0.25">
      <c r="AT1403" s="115"/>
      <c r="AU1403" s="115"/>
      <c r="AV1403" s="115"/>
      <c r="AW1403" s="115"/>
      <c r="AX1403" s="115"/>
      <c r="AY1403" s="115"/>
      <c r="AZ1403" s="115"/>
      <c r="BA1403" s="115"/>
      <c r="BB1403" s="115"/>
      <c r="BC1403" s="115"/>
      <c r="BD1403" s="115"/>
      <c r="BE1403" s="115"/>
      <c r="BF1403" s="115"/>
    </row>
    <row r="1404" spans="46:58" x14ac:dyDescent="0.25">
      <c r="AT1404" s="115"/>
      <c r="AU1404" s="115"/>
      <c r="AV1404" s="115"/>
      <c r="AW1404" s="115"/>
      <c r="AX1404" s="115"/>
      <c r="AY1404" s="115"/>
      <c r="AZ1404" s="115"/>
      <c r="BA1404" s="115"/>
      <c r="BB1404" s="115"/>
      <c r="BC1404" s="115"/>
      <c r="BD1404" s="115"/>
      <c r="BE1404" s="115"/>
      <c r="BF1404" s="115"/>
    </row>
    <row r="1405" spans="46:58" x14ac:dyDescent="0.25">
      <c r="AT1405" s="115"/>
      <c r="AU1405" s="115"/>
      <c r="AV1405" s="115"/>
      <c r="AW1405" s="115"/>
      <c r="AX1405" s="115"/>
      <c r="AY1405" s="115"/>
      <c r="AZ1405" s="115"/>
      <c r="BA1405" s="115"/>
      <c r="BB1405" s="115"/>
      <c r="BC1405" s="115"/>
      <c r="BD1405" s="115"/>
      <c r="BE1405" s="115"/>
      <c r="BF1405" s="115"/>
    </row>
    <row r="1406" spans="46:58" x14ac:dyDescent="0.25">
      <c r="AT1406" s="115"/>
      <c r="AU1406" s="115"/>
      <c r="AV1406" s="115"/>
      <c r="AW1406" s="115"/>
      <c r="AX1406" s="115"/>
      <c r="AY1406" s="115"/>
      <c r="AZ1406" s="115"/>
      <c r="BA1406" s="115"/>
      <c r="BB1406" s="115"/>
      <c r="BC1406" s="115"/>
      <c r="BD1406" s="115"/>
      <c r="BE1406" s="115"/>
      <c r="BF1406" s="115"/>
    </row>
    <row r="1407" spans="46:58" x14ac:dyDescent="0.25">
      <c r="AT1407" s="115"/>
      <c r="AU1407" s="115"/>
      <c r="AV1407" s="115"/>
      <c r="AW1407" s="115"/>
      <c r="AX1407" s="115"/>
      <c r="AY1407" s="115"/>
      <c r="AZ1407" s="115"/>
      <c r="BA1407" s="115"/>
      <c r="BB1407" s="115"/>
      <c r="BC1407" s="115"/>
      <c r="BD1407" s="115"/>
      <c r="BE1407" s="115"/>
      <c r="BF1407" s="115"/>
    </row>
    <row r="1408" spans="46:58" x14ac:dyDescent="0.25">
      <c r="AT1408" s="115"/>
      <c r="AU1408" s="115"/>
      <c r="AV1408" s="115"/>
      <c r="AW1408" s="115"/>
      <c r="AX1408" s="115"/>
      <c r="AY1408" s="115"/>
      <c r="AZ1408" s="115"/>
      <c r="BA1408" s="115"/>
      <c r="BB1408" s="115"/>
      <c r="BC1408" s="115"/>
      <c r="BD1408" s="115"/>
      <c r="BE1408" s="115"/>
      <c r="BF1408" s="115"/>
    </row>
    <row r="1409" spans="46:58" x14ac:dyDescent="0.25">
      <c r="AT1409" s="115"/>
      <c r="AU1409" s="115"/>
      <c r="AV1409" s="115"/>
      <c r="AW1409" s="115"/>
      <c r="AX1409" s="115"/>
      <c r="AY1409" s="115"/>
      <c r="AZ1409" s="115"/>
      <c r="BA1409" s="115"/>
      <c r="BB1409" s="115"/>
      <c r="BC1409" s="115"/>
      <c r="BD1409" s="115"/>
      <c r="BE1409" s="115"/>
      <c r="BF1409" s="115"/>
    </row>
    <row r="1410" spans="46:58" x14ac:dyDescent="0.25">
      <c r="AT1410" s="115"/>
      <c r="AU1410" s="115"/>
      <c r="AV1410" s="115"/>
      <c r="AW1410" s="115"/>
      <c r="AX1410" s="115"/>
      <c r="AY1410" s="115"/>
      <c r="AZ1410" s="115"/>
      <c r="BA1410" s="115"/>
      <c r="BB1410" s="115"/>
      <c r="BC1410" s="115"/>
      <c r="BD1410" s="115"/>
      <c r="BE1410" s="115"/>
      <c r="BF1410" s="115"/>
    </row>
    <row r="1411" spans="46:58" x14ac:dyDescent="0.25">
      <c r="AT1411" s="115"/>
      <c r="AU1411" s="115"/>
      <c r="AV1411" s="115"/>
      <c r="AW1411" s="115"/>
      <c r="AX1411" s="115"/>
      <c r="AY1411" s="115"/>
      <c r="AZ1411" s="115"/>
      <c r="BA1411" s="115"/>
      <c r="BB1411" s="115"/>
      <c r="BC1411" s="115"/>
      <c r="BD1411" s="115"/>
      <c r="BE1411" s="115"/>
      <c r="BF1411" s="115"/>
    </row>
    <row r="1412" spans="46:58" x14ac:dyDescent="0.25">
      <c r="AT1412" s="115"/>
      <c r="AU1412" s="115"/>
      <c r="AV1412" s="115"/>
      <c r="AW1412" s="115"/>
      <c r="AX1412" s="115"/>
      <c r="AY1412" s="115"/>
      <c r="AZ1412" s="115"/>
      <c r="BA1412" s="115"/>
      <c r="BB1412" s="115"/>
      <c r="BC1412" s="115"/>
      <c r="BD1412" s="115"/>
      <c r="BE1412" s="115"/>
      <c r="BF1412" s="115"/>
    </row>
    <row r="1413" spans="46:58" x14ac:dyDescent="0.25">
      <c r="AT1413" s="115"/>
      <c r="AU1413" s="115"/>
      <c r="AV1413" s="115"/>
      <c r="AW1413" s="115"/>
      <c r="AX1413" s="115"/>
      <c r="AY1413" s="115"/>
      <c r="AZ1413" s="115"/>
      <c r="BA1413" s="115"/>
      <c r="BB1413" s="115"/>
      <c r="BC1413" s="115"/>
      <c r="BD1413" s="115"/>
      <c r="BE1413" s="115"/>
      <c r="BF1413" s="115"/>
    </row>
    <row r="1414" spans="46:58" x14ac:dyDescent="0.25">
      <c r="AT1414" s="115"/>
      <c r="AU1414" s="115"/>
      <c r="AV1414" s="115"/>
      <c r="AW1414" s="115"/>
      <c r="AX1414" s="115"/>
      <c r="AY1414" s="115"/>
      <c r="AZ1414" s="115"/>
      <c r="BA1414" s="115"/>
      <c r="BB1414" s="115"/>
      <c r="BC1414" s="115"/>
      <c r="BD1414" s="115"/>
      <c r="BE1414" s="115"/>
      <c r="BF1414" s="115"/>
    </row>
    <row r="1415" spans="46:58" x14ac:dyDescent="0.25">
      <c r="AT1415" s="115"/>
      <c r="AU1415" s="115"/>
      <c r="AV1415" s="115"/>
      <c r="AW1415" s="115"/>
      <c r="AX1415" s="115"/>
      <c r="AY1415" s="115"/>
      <c r="AZ1415" s="115"/>
      <c r="BA1415" s="115"/>
      <c r="BB1415" s="115"/>
      <c r="BC1415" s="115"/>
      <c r="BD1415" s="115"/>
      <c r="BE1415" s="115"/>
      <c r="BF1415" s="115"/>
    </row>
    <row r="1416" spans="46:58" x14ac:dyDescent="0.25">
      <c r="AT1416" s="115"/>
      <c r="AU1416" s="115"/>
      <c r="AV1416" s="115"/>
      <c r="AW1416" s="115"/>
      <c r="AX1416" s="115"/>
      <c r="AY1416" s="115"/>
      <c r="AZ1416" s="115"/>
      <c r="BA1416" s="115"/>
      <c r="BB1416" s="115"/>
      <c r="BC1416" s="115"/>
      <c r="BD1416" s="115"/>
      <c r="BE1416" s="115"/>
      <c r="BF1416" s="115"/>
    </row>
    <row r="1417" spans="46:58" x14ac:dyDescent="0.25">
      <c r="AT1417" s="115"/>
      <c r="AU1417" s="115"/>
      <c r="AV1417" s="115"/>
      <c r="AW1417" s="115"/>
      <c r="AX1417" s="115"/>
      <c r="AY1417" s="115"/>
      <c r="AZ1417" s="115"/>
      <c r="BA1417" s="115"/>
      <c r="BB1417" s="115"/>
      <c r="BC1417" s="115"/>
      <c r="BD1417" s="115"/>
      <c r="BE1417" s="115"/>
      <c r="BF1417" s="115"/>
    </row>
    <row r="1418" spans="46:58" x14ac:dyDescent="0.25">
      <c r="AT1418" s="115"/>
      <c r="AU1418" s="115"/>
      <c r="AV1418" s="115"/>
      <c r="AW1418" s="115"/>
      <c r="AX1418" s="115"/>
      <c r="AY1418" s="115"/>
      <c r="AZ1418" s="115"/>
      <c r="BA1418" s="115"/>
      <c r="BB1418" s="115"/>
      <c r="BC1418" s="115"/>
      <c r="BD1418" s="115"/>
      <c r="BE1418" s="115"/>
      <c r="BF1418" s="115"/>
    </row>
    <row r="1419" spans="46:58" x14ac:dyDescent="0.25">
      <c r="AT1419" s="115"/>
      <c r="AU1419" s="115"/>
      <c r="AV1419" s="115"/>
      <c r="AW1419" s="115"/>
      <c r="AX1419" s="115"/>
      <c r="AY1419" s="115"/>
      <c r="AZ1419" s="115"/>
      <c r="BA1419" s="115"/>
      <c r="BB1419" s="115"/>
      <c r="BC1419" s="115"/>
      <c r="BD1419" s="115"/>
      <c r="BE1419" s="115"/>
      <c r="BF1419" s="115"/>
    </row>
    <row r="1420" spans="46:58" x14ac:dyDescent="0.25">
      <c r="AT1420" s="115"/>
      <c r="AU1420" s="115"/>
      <c r="AV1420" s="115"/>
      <c r="AW1420" s="115"/>
      <c r="AX1420" s="115"/>
      <c r="AY1420" s="115"/>
      <c r="AZ1420" s="115"/>
      <c r="BA1420" s="115"/>
      <c r="BB1420" s="115"/>
      <c r="BC1420" s="115"/>
      <c r="BD1420" s="115"/>
      <c r="BE1420" s="115"/>
      <c r="BF1420" s="115"/>
    </row>
    <row r="1421" spans="46:58" x14ac:dyDescent="0.25">
      <c r="AT1421" s="115"/>
      <c r="AU1421" s="115"/>
      <c r="AV1421" s="115"/>
      <c r="AW1421" s="115"/>
      <c r="AX1421" s="115"/>
      <c r="AY1421" s="115"/>
      <c r="AZ1421" s="115"/>
      <c r="BA1421" s="115"/>
      <c r="BB1421" s="115"/>
      <c r="BC1421" s="115"/>
      <c r="BD1421" s="115"/>
      <c r="BE1421" s="115"/>
      <c r="BF1421" s="115"/>
    </row>
    <row r="1422" spans="46:58" x14ac:dyDescent="0.25">
      <c r="AT1422" s="115"/>
      <c r="AU1422" s="115"/>
      <c r="AV1422" s="115"/>
      <c r="AW1422" s="115"/>
      <c r="AX1422" s="115"/>
      <c r="AY1422" s="115"/>
      <c r="AZ1422" s="115"/>
      <c r="BA1422" s="115"/>
      <c r="BB1422" s="115"/>
      <c r="BC1422" s="115"/>
      <c r="BD1422" s="115"/>
      <c r="BE1422" s="115"/>
      <c r="BF1422" s="115"/>
    </row>
    <row r="1423" spans="46:58" x14ac:dyDescent="0.25">
      <c r="AT1423" s="115"/>
      <c r="AU1423" s="115"/>
      <c r="AV1423" s="115"/>
      <c r="AW1423" s="115"/>
      <c r="AX1423" s="115"/>
      <c r="AY1423" s="115"/>
      <c r="AZ1423" s="115"/>
      <c r="BA1423" s="115"/>
      <c r="BB1423" s="115"/>
      <c r="BC1423" s="115"/>
      <c r="BD1423" s="115"/>
      <c r="BE1423" s="115"/>
      <c r="BF1423" s="115"/>
    </row>
    <row r="1424" spans="46:58" x14ac:dyDescent="0.25">
      <c r="AT1424" s="115"/>
      <c r="AU1424" s="115"/>
      <c r="AV1424" s="115"/>
      <c r="AW1424" s="115"/>
      <c r="AX1424" s="115"/>
      <c r="AY1424" s="115"/>
      <c r="AZ1424" s="115"/>
      <c r="BA1424" s="115"/>
      <c r="BB1424" s="115"/>
      <c r="BC1424" s="115"/>
      <c r="BD1424" s="115"/>
      <c r="BE1424" s="115"/>
      <c r="BF1424" s="115"/>
    </row>
    <row r="1425" spans="46:58" x14ac:dyDescent="0.25">
      <c r="AT1425" s="115"/>
      <c r="AU1425" s="115"/>
      <c r="AV1425" s="115"/>
      <c r="AW1425" s="115"/>
      <c r="AX1425" s="115"/>
      <c r="AY1425" s="115"/>
      <c r="AZ1425" s="115"/>
      <c r="BA1425" s="115"/>
      <c r="BB1425" s="115"/>
      <c r="BC1425" s="115"/>
      <c r="BD1425" s="115"/>
      <c r="BE1425" s="115"/>
      <c r="BF1425" s="115"/>
    </row>
    <row r="1426" spans="46:58" x14ac:dyDescent="0.25">
      <c r="AT1426" s="115"/>
      <c r="AU1426" s="115"/>
      <c r="AV1426" s="115"/>
      <c r="AW1426" s="115"/>
      <c r="AX1426" s="115"/>
      <c r="AY1426" s="115"/>
      <c r="AZ1426" s="115"/>
      <c r="BA1426" s="115"/>
      <c r="BB1426" s="115"/>
      <c r="BC1426" s="115"/>
      <c r="BD1426" s="115"/>
      <c r="BE1426" s="115"/>
      <c r="BF1426" s="115"/>
    </row>
    <row r="1427" spans="46:58" x14ac:dyDescent="0.25">
      <c r="AT1427" s="115"/>
      <c r="AU1427" s="115"/>
      <c r="AV1427" s="115"/>
      <c r="AW1427" s="115"/>
      <c r="AX1427" s="115"/>
      <c r="AY1427" s="115"/>
      <c r="AZ1427" s="115"/>
      <c r="BA1427" s="115"/>
      <c r="BB1427" s="115"/>
      <c r="BC1427" s="115"/>
      <c r="BD1427" s="115"/>
      <c r="BE1427" s="115"/>
      <c r="BF1427" s="115"/>
    </row>
    <row r="1428" spans="46:58" x14ac:dyDescent="0.25">
      <c r="AT1428" s="115"/>
      <c r="AU1428" s="115"/>
      <c r="AV1428" s="115"/>
      <c r="AW1428" s="115"/>
      <c r="AX1428" s="115"/>
      <c r="AY1428" s="115"/>
      <c r="AZ1428" s="115"/>
      <c r="BA1428" s="115"/>
      <c r="BB1428" s="115"/>
      <c r="BC1428" s="115"/>
      <c r="BD1428" s="115"/>
      <c r="BE1428" s="115"/>
      <c r="BF1428" s="115"/>
    </row>
    <row r="1429" spans="46:58" x14ac:dyDescent="0.25">
      <c r="AT1429" s="115"/>
      <c r="AU1429" s="115"/>
      <c r="AV1429" s="115"/>
      <c r="AW1429" s="115"/>
      <c r="AX1429" s="115"/>
      <c r="AY1429" s="115"/>
      <c r="AZ1429" s="115"/>
      <c r="BA1429" s="115"/>
      <c r="BB1429" s="115"/>
      <c r="BC1429" s="115"/>
      <c r="BD1429" s="115"/>
      <c r="BE1429" s="115"/>
      <c r="BF1429" s="115"/>
    </row>
    <row r="1430" spans="46:58" x14ac:dyDescent="0.25">
      <c r="AT1430" s="115"/>
      <c r="AU1430" s="115"/>
      <c r="AV1430" s="115"/>
      <c r="AW1430" s="115"/>
      <c r="AX1430" s="115"/>
      <c r="AY1430" s="115"/>
      <c r="AZ1430" s="115"/>
      <c r="BA1430" s="115"/>
      <c r="BB1430" s="115"/>
      <c r="BC1430" s="115"/>
      <c r="BD1430" s="115"/>
      <c r="BE1430" s="115"/>
      <c r="BF1430" s="115"/>
    </row>
    <row r="1431" spans="46:58" x14ac:dyDescent="0.25">
      <c r="AT1431" s="115"/>
      <c r="AU1431" s="115"/>
      <c r="AV1431" s="115"/>
      <c r="AW1431" s="115"/>
      <c r="AX1431" s="115"/>
      <c r="AY1431" s="115"/>
      <c r="AZ1431" s="115"/>
      <c r="BA1431" s="115"/>
      <c r="BB1431" s="115"/>
      <c r="BC1431" s="115"/>
      <c r="BD1431" s="115"/>
      <c r="BE1431" s="115"/>
      <c r="BF1431" s="115"/>
    </row>
    <row r="1432" spans="46:58" x14ac:dyDescent="0.25">
      <c r="AT1432" s="115"/>
      <c r="AU1432" s="115"/>
      <c r="AV1432" s="115"/>
      <c r="AW1432" s="115"/>
      <c r="AX1432" s="115"/>
      <c r="AY1432" s="115"/>
      <c r="AZ1432" s="115"/>
      <c r="BA1432" s="115"/>
      <c r="BB1432" s="115"/>
      <c r="BC1432" s="115"/>
      <c r="BD1432" s="115"/>
      <c r="BE1432" s="115"/>
      <c r="BF1432" s="115"/>
    </row>
    <row r="1433" spans="46:58" x14ac:dyDescent="0.25">
      <c r="AT1433" s="115"/>
      <c r="AU1433" s="115"/>
      <c r="AV1433" s="115"/>
      <c r="AW1433" s="115"/>
      <c r="AX1433" s="115"/>
      <c r="AY1433" s="115"/>
      <c r="AZ1433" s="115"/>
      <c r="BA1433" s="115"/>
      <c r="BB1433" s="115"/>
      <c r="BC1433" s="115"/>
      <c r="BD1433" s="115"/>
      <c r="BE1433" s="115"/>
      <c r="BF1433" s="115"/>
    </row>
    <row r="1434" spans="46:58" x14ac:dyDescent="0.25">
      <c r="AT1434" s="115"/>
      <c r="AU1434" s="115"/>
      <c r="AV1434" s="115"/>
      <c r="AW1434" s="115"/>
      <c r="AX1434" s="115"/>
      <c r="AY1434" s="115"/>
      <c r="AZ1434" s="115"/>
      <c r="BA1434" s="115"/>
      <c r="BB1434" s="115"/>
      <c r="BC1434" s="115"/>
      <c r="BD1434" s="115"/>
      <c r="BE1434" s="115"/>
      <c r="BF1434" s="115"/>
    </row>
    <row r="1435" spans="46:58" x14ac:dyDescent="0.25">
      <c r="AT1435" s="115"/>
      <c r="AU1435" s="115"/>
      <c r="AV1435" s="115"/>
      <c r="AW1435" s="115"/>
      <c r="AX1435" s="115"/>
      <c r="AY1435" s="115"/>
      <c r="AZ1435" s="115"/>
      <c r="BA1435" s="115"/>
      <c r="BB1435" s="115"/>
      <c r="BC1435" s="115"/>
      <c r="BD1435" s="115"/>
      <c r="BE1435" s="115"/>
      <c r="BF1435" s="115"/>
    </row>
    <row r="1436" spans="46:58" x14ac:dyDescent="0.25">
      <c r="AT1436" s="115"/>
      <c r="AU1436" s="115"/>
      <c r="AV1436" s="115"/>
      <c r="AW1436" s="115"/>
      <c r="AX1436" s="115"/>
      <c r="AY1436" s="115"/>
      <c r="AZ1436" s="115"/>
      <c r="BA1436" s="115"/>
      <c r="BB1436" s="115"/>
      <c r="BC1436" s="115"/>
      <c r="BD1436" s="115"/>
      <c r="BE1436" s="115"/>
      <c r="BF1436" s="115"/>
    </row>
    <row r="1437" spans="46:58" x14ac:dyDescent="0.25">
      <c r="AT1437" s="115"/>
      <c r="AU1437" s="115"/>
      <c r="AV1437" s="115"/>
      <c r="AW1437" s="115"/>
      <c r="AX1437" s="115"/>
      <c r="AY1437" s="115"/>
      <c r="AZ1437" s="115"/>
      <c r="BA1437" s="115"/>
      <c r="BB1437" s="115"/>
      <c r="BC1437" s="115"/>
      <c r="BD1437" s="115"/>
      <c r="BE1437" s="115"/>
      <c r="BF1437" s="115"/>
    </row>
    <row r="1438" spans="46:58" x14ac:dyDescent="0.25">
      <c r="AT1438" s="115"/>
      <c r="AU1438" s="115"/>
      <c r="AV1438" s="115"/>
      <c r="AW1438" s="115"/>
      <c r="AX1438" s="115"/>
      <c r="AY1438" s="115"/>
      <c r="AZ1438" s="115"/>
      <c r="BA1438" s="115"/>
      <c r="BB1438" s="115"/>
      <c r="BC1438" s="115"/>
      <c r="BD1438" s="115"/>
      <c r="BE1438" s="115"/>
      <c r="BF1438" s="115"/>
    </row>
    <row r="1439" spans="46:58" x14ac:dyDescent="0.25">
      <c r="AT1439" s="115"/>
      <c r="AU1439" s="115"/>
      <c r="AV1439" s="115"/>
      <c r="AW1439" s="115"/>
      <c r="AX1439" s="115"/>
      <c r="AY1439" s="115"/>
      <c r="AZ1439" s="115"/>
      <c r="BA1439" s="115"/>
      <c r="BB1439" s="115"/>
      <c r="BC1439" s="115"/>
      <c r="BD1439" s="115"/>
      <c r="BE1439" s="115"/>
      <c r="BF1439" s="115"/>
    </row>
    <row r="1440" spans="46:58" x14ac:dyDescent="0.25">
      <c r="AT1440" s="115"/>
      <c r="AU1440" s="115"/>
      <c r="AV1440" s="115"/>
      <c r="AW1440" s="115"/>
      <c r="AX1440" s="115"/>
      <c r="AY1440" s="115"/>
      <c r="AZ1440" s="115"/>
      <c r="BA1440" s="115"/>
      <c r="BB1440" s="115"/>
      <c r="BC1440" s="115"/>
      <c r="BD1440" s="115"/>
      <c r="BE1440" s="115"/>
      <c r="BF1440" s="115"/>
    </row>
    <row r="1441" spans="46:58" x14ac:dyDescent="0.25">
      <c r="AT1441" s="115"/>
      <c r="AU1441" s="115"/>
      <c r="AV1441" s="115"/>
      <c r="AW1441" s="115"/>
      <c r="AX1441" s="115"/>
      <c r="AY1441" s="115"/>
      <c r="AZ1441" s="115"/>
      <c r="BA1441" s="115"/>
      <c r="BB1441" s="115"/>
      <c r="BC1441" s="115"/>
      <c r="BD1441" s="115"/>
      <c r="BE1441" s="115"/>
      <c r="BF1441" s="115"/>
    </row>
    <row r="1442" spans="46:58" x14ac:dyDescent="0.25">
      <c r="AT1442" s="115"/>
      <c r="AU1442" s="115"/>
      <c r="AV1442" s="115"/>
      <c r="AW1442" s="115"/>
      <c r="AX1442" s="115"/>
      <c r="AY1442" s="115"/>
      <c r="AZ1442" s="115"/>
      <c r="BA1442" s="115"/>
      <c r="BB1442" s="115"/>
      <c r="BC1442" s="115"/>
      <c r="BD1442" s="115"/>
      <c r="BE1442" s="115"/>
      <c r="BF1442" s="115"/>
    </row>
    <row r="1443" spans="46:58" x14ac:dyDescent="0.25">
      <c r="AT1443" s="115"/>
      <c r="AU1443" s="115"/>
      <c r="AV1443" s="115"/>
      <c r="AW1443" s="115"/>
      <c r="AX1443" s="115"/>
      <c r="AY1443" s="115"/>
      <c r="AZ1443" s="115"/>
      <c r="BA1443" s="115"/>
      <c r="BB1443" s="115"/>
      <c r="BC1443" s="115"/>
      <c r="BD1443" s="115"/>
      <c r="BE1443" s="115"/>
      <c r="BF1443" s="115"/>
    </row>
    <row r="1444" spans="46:58" x14ac:dyDescent="0.25">
      <c r="AT1444" s="115"/>
      <c r="AU1444" s="115"/>
      <c r="AV1444" s="115"/>
      <c r="AW1444" s="115"/>
      <c r="AX1444" s="115"/>
      <c r="AY1444" s="115"/>
      <c r="AZ1444" s="115"/>
      <c r="BA1444" s="115"/>
      <c r="BB1444" s="115"/>
      <c r="BC1444" s="115"/>
      <c r="BD1444" s="115"/>
      <c r="BE1444" s="115"/>
      <c r="BF1444" s="115"/>
    </row>
    <row r="1445" spans="46:58" x14ac:dyDescent="0.25">
      <c r="AT1445" s="115"/>
      <c r="AU1445" s="115"/>
      <c r="AV1445" s="115"/>
      <c r="AW1445" s="115"/>
      <c r="AX1445" s="115"/>
      <c r="AY1445" s="115"/>
      <c r="AZ1445" s="115"/>
      <c r="BA1445" s="115"/>
      <c r="BB1445" s="115"/>
      <c r="BC1445" s="115"/>
      <c r="BD1445" s="115"/>
      <c r="BE1445" s="115"/>
      <c r="BF1445" s="115"/>
    </row>
    <row r="1446" spans="46:58" x14ac:dyDescent="0.25">
      <c r="AT1446" s="115"/>
      <c r="AU1446" s="115"/>
      <c r="AV1446" s="115"/>
      <c r="AW1446" s="115"/>
      <c r="AX1446" s="115"/>
      <c r="AY1446" s="115"/>
      <c r="AZ1446" s="115"/>
      <c r="BA1446" s="115"/>
      <c r="BB1446" s="115"/>
      <c r="BC1446" s="115"/>
      <c r="BD1446" s="115"/>
      <c r="BE1446" s="115"/>
      <c r="BF1446" s="115"/>
    </row>
    <row r="1447" spans="46:58" x14ac:dyDescent="0.25">
      <c r="AT1447" s="115"/>
      <c r="AU1447" s="115"/>
      <c r="AV1447" s="115"/>
      <c r="AW1447" s="115"/>
      <c r="AX1447" s="115"/>
      <c r="AY1447" s="115"/>
      <c r="AZ1447" s="115"/>
      <c r="BA1447" s="115"/>
      <c r="BB1447" s="115"/>
      <c r="BC1447" s="115"/>
      <c r="BD1447" s="115"/>
      <c r="BE1447" s="115"/>
      <c r="BF1447" s="115"/>
    </row>
    <row r="1448" spans="46:58" x14ac:dyDescent="0.25">
      <c r="AT1448" s="115"/>
      <c r="AU1448" s="115"/>
      <c r="AV1448" s="115"/>
      <c r="AW1448" s="115"/>
      <c r="AX1448" s="115"/>
      <c r="AY1448" s="115"/>
      <c r="AZ1448" s="115"/>
      <c r="BA1448" s="115"/>
      <c r="BB1448" s="115"/>
      <c r="BC1448" s="115"/>
      <c r="BD1448" s="115"/>
      <c r="BE1448" s="115"/>
      <c r="BF1448" s="115"/>
    </row>
    <row r="1449" spans="46:58" x14ac:dyDescent="0.25">
      <c r="AT1449" s="115"/>
      <c r="AU1449" s="115"/>
      <c r="AV1449" s="115"/>
      <c r="AW1449" s="115"/>
      <c r="AX1449" s="115"/>
      <c r="AY1449" s="115"/>
      <c r="AZ1449" s="115"/>
      <c r="BA1449" s="115"/>
      <c r="BB1449" s="115"/>
      <c r="BC1449" s="115"/>
      <c r="BD1449" s="115"/>
      <c r="BE1449" s="115"/>
      <c r="BF1449" s="115"/>
    </row>
    <row r="1450" spans="46:58" x14ac:dyDescent="0.25">
      <c r="AT1450" s="115"/>
      <c r="AU1450" s="115"/>
      <c r="AV1450" s="115"/>
      <c r="AW1450" s="115"/>
      <c r="AX1450" s="115"/>
      <c r="AY1450" s="115"/>
      <c r="AZ1450" s="115"/>
      <c r="BA1450" s="115"/>
      <c r="BB1450" s="115"/>
      <c r="BC1450" s="115"/>
      <c r="BD1450" s="115"/>
      <c r="BE1450" s="115"/>
      <c r="BF1450" s="115"/>
    </row>
    <row r="1451" spans="46:58" x14ac:dyDescent="0.25">
      <c r="AT1451" s="115"/>
      <c r="AU1451" s="115"/>
      <c r="AV1451" s="115"/>
      <c r="AW1451" s="115"/>
      <c r="AX1451" s="115"/>
      <c r="AY1451" s="115"/>
      <c r="AZ1451" s="115"/>
      <c r="BA1451" s="115"/>
      <c r="BB1451" s="115"/>
      <c r="BC1451" s="115"/>
      <c r="BD1451" s="115"/>
      <c r="BE1451" s="115"/>
      <c r="BF1451" s="115"/>
    </row>
    <row r="1452" spans="46:58" x14ac:dyDescent="0.25">
      <c r="AT1452" s="115"/>
      <c r="AU1452" s="115"/>
      <c r="AV1452" s="115"/>
      <c r="AW1452" s="115"/>
      <c r="AX1452" s="115"/>
      <c r="AY1452" s="115"/>
      <c r="AZ1452" s="115"/>
      <c r="BA1452" s="115"/>
      <c r="BB1452" s="115"/>
      <c r="BC1452" s="115"/>
      <c r="BD1452" s="115"/>
      <c r="BE1452" s="115"/>
      <c r="BF1452" s="115"/>
    </row>
    <row r="1453" spans="46:58" x14ac:dyDescent="0.25">
      <c r="AT1453" s="115"/>
      <c r="AU1453" s="115"/>
      <c r="AV1453" s="115"/>
      <c r="AW1453" s="115"/>
      <c r="AX1453" s="115"/>
      <c r="AY1453" s="115"/>
      <c r="AZ1453" s="115"/>
      <c r="BA1453" s="115"/>
      <c r="BB1453" s="115"/>
      <c r="BC1453" s="115"/>
      <c r="BD1453" s="115"/>
      <c r="BE1453" s="115"/>
      <c r="BF1453" s="115"/>
    </row>
    <row r="1454" spans="46:58" x14ac:dyDescent="0.25">
      <c r="AT1454" s="115"/>
      <c r="AU1454" s="115"/>
      <c r="AV1454" s="115"/>
      <c r="AW1454" s="115"/>
      <c r="AX1454" s="115"/>
      <c r="AY1454" s="115"/>
      <c r="AZ1454" s="115"/>
      <c r="BA1454" s="115"/>
      <c r="BB1454" s="115"/>
      <c r="BC1454" s="115"/>
      <c r="BD1454" s="115"/>
      <c r="BE1454" s="115"/>
      <c r="BF1454" s="115"/>
    </row>
    <row r="1455" spans="46:58" x14ac:dyDescent="0.25">
      <c r="AT1455" s="115"/>
      <c r="AU1455" s="115"/>
      <c r="AV1455" s="115"/>
      <c r="AW1455" s="115"/>
      <c r="AX1455" s="115"/>
      <c r="AY1455" s="115"/>
      <c r="AZ1455" s="115"/>
      <c r="BA1455" s="115"/>
      <c r="BB1455" s="115"/>
      <c r="BC1455" s="115"/>
      <c r="BD1455" s="115"/>
      <c r="BE1455" s="115"/>
      <c r="BF1455" s="115"/>
    </row>
    <row r="1456" spans="46:58" x14ac:dyDescent="0.25">
      <c r="AT1456" s="115"/>
      <c r="AU1456" s="115"/>
      <c r="AV1456" s="115"/>
      <c r="AW1456" s="115"/>
      <c r="AX1456" s="115"/>
      <c r="AY1456" s="115"/>
      <c r="AZ1456" s="115"/>
      <c r="BA1456" s="115"/>
      <c r="BB1456" s="115"/>
      <c r="BC1456" s="115"/>
      <c r="BD1456" s="115"/>
      <c r="BE1456" s="115"/>
      <c r="BF1456" s="115"/>
    </row>
    <row r="1457" spans="46:58" x14ac:dyDescent="0.25">
      <c r="AT1457" s="115"/>
      <c r="AU1457" s="115"/>
      <c r="AV1457" s="115"/>
      <c r="AW1457" s="115"/>
      <c r="AX1457" s="115"/>
      <c r="AY1457" s="115"/>
      <c r="AZ1457" s="115"/>
      <c r="BA1457" s="115"/>
      <c r="BB1457" s="115"/>
      <c r="BC1457" s="115"/>
      <c r="BD1457" s="115"/>
      <c r="BE1457" s="115"/>
      <c r="BF1457" s="115"/>
    </row>
    <row r="1458" spans="46:58" x14ac:dyDescent="0.25">
      <c r="AT1458" s="115"/>
      <c r="AU1458" s="115"/>
      <c r="AV1458" s="115"/>
      <c r="AW1458" s="115"/>
      <c r="AX1458" s="115"/>
      <c r="AY1458" s="115"/>
      <c r="AZ1458" s="115"/>
      <c r="BA1458" s="115"/>
      <c r="BB1458" s="115"/>
      <c r="BC1458" s="115"/>
      <c r="BD1458" s="115"/>
      <c r="BE1458" s="115"/>
      <c r="BF1458" s="115"/>
    </row>
    <row r="1459" spans="46:58" x14ac:dyDescent="0.25">
      <c r="AT1459" s="115"/>
      <c r="AU1459" s="115"/>
      <c r="AV1459" s="115"/>
      <c r="AW1459" s="115"/>
      <c r="AX1459" s="115"/>
      <c r="AY1459" s="115"/>
      <c r="AZ1459" s="115"/>
      <c r="BA1459" s="115"/>
      <c r="BB1459" s="115"/>
      <c r="BC1459" s="115"/>
      <c r="BD1459" s="115"/>
      <c r="BE1459" s="115"/>
      <c r="BF1459" s="115"/>
    </row>
    <row r="1460" spans="46:58" x14ac:dyDescent="0.25">
      <c r="AT1460" s="115"/>
      <c r="AU1460" s="115"/>
      <c r="AV1460" s="115"/>
      <c r="AW1460" s="115"/>
      <c r="AX1460" s="115"/>
      <c r="AY1460" s="115"/>
      <c r="AZ1460" s="115"/>
      <c r="BA1460" s="115"/>
      <c r="BB1460" s="115"/>
      <c r="BC1460" s="115"/>
      <c r="BD1460" s="115"/>
      <c r="BE1460" s="115"/>
      <c r="BF1460" s="115"/>
    </row>
    <row r="1461" spans="46:58" x14ac:dyDescent="0.25">
      <c r="AT1461" s="115"/>
      <c r="AU1461" s="115"/>
      <c r="AV1461" s="115"/>
      <c r="AW1461" s="115"/>
      <c r="AX1461" s="115"/>
      <c r="AY1461" s="115"/>
      <c r="AZ1461" s="115"/>
      <c r="BA1461" s="115"/>
      <c r="BB1461" s="115"/>
      <c r="BC1461" s="115"/>
      <c r="BD1461" s="115"/>
      <c r="BE1461" s="115"/>
      <c r="BF1461" s="115"/>
    </row>
    <row r="1462" spans="46:58" x14ac:dyDescent="0.25">
      <c r="AT1462" s="115"/>
      <c r="AU1462" s="115"/>
      <c r="AV1462" s="115"/>
      <c r="AW1462" s="115"/>
      <c r="AX1462" s="115"/>
      <c r="AY1462" s="115"/>
      <c r="AZ1462" s="115"/>
      <c r="BA1462" s="115"/>
      <c r="BB1462" s="115"/>
      <c r="BC1462" s="115"/>
      <c r="BD1462" s="115"/>
      <c r="BE1462" s="115"/>
      <c r="BF1462" s="115"/>
    </row>
    <row r="1463" spans="46:58" x14ac:dyDescent="0.25">
      <c r="AT1463" s="115"/>
      <c r="AU1463" s="115"/>
      <c r="AV1463" s="115"/>
      <c r="AW1463" s="115"/>
      <c r="AX1463" s="115"/>
      <c r="AY1463" s="115"/>
      <c r="AZ1463" s="115"/>
      <c r="BA1463" s="115"/>
      <c r="BB1463" s="115"/>
      <c r="BC1463" s="115"/>
      <c r="BD1463" s="115"/>
      <c r="BE1463" s="115"/>
      <c r="BF1463" s="115"/>
    </row>
    <row r="1464" spans="46:58" x14ac:dyDescent="0.25">
      <c r="AT1464" s="115"/>
      <c r="AU1464" s="115"/>
      <c r="AV1464" s="115"/>
      <c r="AW1464" s="115"/>
      <c r="AX1464" s="115"/>
      <c r="AY1464" s="115"/>
      <c r="AZ1464" s="115"/>
      <c r="BA1464" s="115"/>
      <c r="BB1464" s="115"/>
      <c r="BC1464" s="115"/>
      <c r="BD1464" s="115"/>
      <c r="BE1464" s="115"/>
      <c r="BF1464" s="115"/>
    </row>
    <row r="1465" spans="46:58" x14ac:dyDescent="0.25">
      <c r="AT1465" s="115"/>
      <c r="AU1465" s="115"/>
      <c r="AV1465" s="115"/>
      <c r="AW1465" s="115"/>
      <c r="AX1465" s="115"/>
      <c r="AY1465" s="115"/>
      <c r="AZ1465" s="115"/>
      <c r="BA1465" s="115"/>
      <c r="BB1465" s="115"/>
      <c r="BC1465" s="115"/>
      <c r="BD1465" s="115"/>
      <c r="BE1465" s="115"/>
      <c r="BF1465" s="115"/>
    </row>
    <row r="1466" spans="46:58" x14ac:dyDescent="0.25">
      <c r="AT1466" s="115"/>
      <c r="AU1466" s="115"/>
      <c r="AV1466" s="115"/>
      <c r="AW1466" s="115"/>
      <c r="AX1466" s="115"/>
      <c r="AY1466" s="115"/>
      <c r="AZ1466" s="115"/>
      <c r="BA1466" s="115"/>
      <c r="BB1466" s="115"/>
      <c r="BC1466" s="115"/>
      <c r="BD1466" s="115"/>
      <c r="BE1466" s="115"/>
      <c r="BF1466" s="115"/>
    </row>
    <row r="1467" spans="46:58" x14ac:dyDescent="0.25">
      <c r="AT1467" s="115"/>
      <c r="AU1467" s="115"/>
      <c r="AV1467" s="115"/>
      <c r="AW1467" s="115"/>
      <c r="AX1467" s="115"/>
      <c r="AY1467" s="115"/>
      <c r="AZ1467" s="115"/>
      <c r="BA1467" s="115"/>
      <c r="BB1467" s="115"/>
      <c r="BC1467" s="115"/>
      <c r="BD1467" s="115"/>
      <c r="BE1467" s="115"/>
      <c r="BF1467" s="115"/>
    </row>
    <row r="1468" spans="46:58" x14ac:dyDescent="0.25">
      <c r="AT1468" s="115"/>
      <c r="AU1468" s="115"/>
      <c r="AV1468" s="115"/>
      <c r="AW1468" s="115"/>
      <c r="AX1468" s="115"/>
      <c r="AY1468" s="115"/>
      <c r="AZ1468" s="115"/>
      <c r="BA1468" s="115"/>
      <c r="BB1468" s="115"/>
      <c r="BC1468" s="115"/>
      <c r="BD1468" s="115"/>
      <c r="BE1468" s="115"/>
      <c r="BF1468" s="115"/>
    </row>
    <row r="1469" spans="46:58" x14ac:dyDescent="0.25">
      <c r="AT1469" s="115"/>
      <c r="AU1469" s="115"/>
      <c r="AV1469" s="115"/>
      <c r="AW1469" s="115"/>
      <c r="AX1469" s="115"/>
      <c r="AY1469" s="115"/>
      <c r="AZ1469" s="115"/>
      <c r="BA1469" s="115"/>
      <c r="BB1469" s="115"/>
      <c r="BC1469" s="115"/>
      <c r="BD1469" s="115"/>
      <c r="BE1469" s="115"/>
      <c r="BF1469" s="115"/>
    </row>
    <row r="1470" spans="46:58" x14ac:dyDescent="0.25">
      <c r="AT1470" s="115"/>
      <c r="AU1470" s="115"/>
      <c r="AV1470" s="115"/>
      <c r="AW1470" s="115"/>
      <c r="AX1470" s="115"/>
      <c r="AY1470" s="115"/>
      <c r="AZ1470" s="115"/>
      <c r="BA1470" s="115"/>
      <c r="BB1470" s="115"/>
      <c r="BC1470" s="115"/>
      <c r="BD1470" s="115"/>
      <c r="BE1470" s="115"/>
      <c r="BF1470" s="115"/>
    </row>
    <row r="1471" spans="46:58" x14ac:dyDescent="0.25">
      <c r="AT1471" s="115"/>
      <c r="AU1471" s="115"/>
      <c r="AV1471" s="115"/>
      <c r="AW1471" s="115"/>
      <c r="AX1471" s="115"/>
      <c r="AY1471" s="115"/>
      <c r="AZ1471" s="115"/>
      <c r="BA1471" s="115"/>
      <c r="BB1471" s="115"/>
      <c r="BC1471" s="115"/>
      <c r="BD1471" s="115"/>
      <c r="BE1471" s="115"/>
      <c r="BF1471" s="115"/>
    </row>
    <row r="1472" spans="46:58" x14ac:dyDescent="0.25">
      <c r="AT1472" s="115"/>
      <c r="AU1472" s="115"/>
      <c r="AV1472" s="115"/>
      <c r="AW1472" s="115"/>
      <c r="AX1472" s="115"/>
      <c r="AY1472" s="115"/>
      <c r="AZ1472" s="115"/>
      <c r="BA1472" s="115"/>
      <c r="BB1472" s="115"/>
      <c r="BC1472" s="115"/>
      <c r="BD1472" s="115"/>
      <c r="BE1472" s="115"/>
      <c r="BF1472" s="115"/>
    </row>
    <row r="1473" spans="46:58" x14ac:dyDescent="0.25">
      <c r="AT1473" s="115"/>
      <c r="AU1473" s="115"/>
      <c r="AV1473" s="115"/>
      <c r="AW1473" s="115"/>
      <c r="AX1473" s="115"/>
      <c r="AY1473" s="115"/>
      <c r="AZ1473" s="115"/>
      <c r="BA1473" s="115"/>
      <c r="BB1473" s="115"/>
      <c r="BC1473" s="115"/>
      <c r="BD1473" s="115"/>
      <c r="BE1473" s="115"/>
      <c r="BF1473" s="115"/>
    </row>
    <row r="1474" spans="46:58" x14ac:dyDescent="0.25">
      <c r="AT1474" s="115"/>
      <c r="AU1474" s="115"/>
      <c r="AV1474" s="115"/>
      <c r="AW1474" s="115"/>
      <c r="AX1474" s="115"/>
      <c r="AY1474" s="115"/>
      <c r="AZ1474" s="115"/>
      <c r="BA1474" s="115"/>
      <c r="BB1474" s="115"/>
      <c r="BC1474" s="115"/>
      <c r="BD1474" s="115"/>
      <c r="BE1474" s="115"/>
      <c r="BF1474" s="115"/>
    </row>
    <row r="1475" spans="46:58" x14ac:dyDescent="0.25">
      <c r="AT1475" s="115"/>
      <c r="AU1475" s="115"/>
      <c r="AV1475" s="115"/>
      <c r="AW1475" s="115"/>
      <c r="AX1475" s="115"/>
      <c r="AY1475" s="115"/>
      <c r="AZ1475" s="115"/>
      <c r="BA1475" s="115"/>
      <c r="BB1475" s="115"/>
      <c r="BC1475" s="115"/>
      <c r="BD1475" s="115"/>
      <c r="BE1475" s="115"/>
      <c r="BF1475" s="115"/>
    </row>
    <row r="1476" spans="46:58" x14ac:dyDescent="0.25">
      <c r="AT1476" s="115"/>
      <c r="AU1476" s="115"/>
      <c r="AV1476" s="115"/>
      <c r="AW1476" s="115"/>
      <c r="AX1476" s="115"/>
      <c r="AY1476" s="115"/>
      <c r="AZ1476" s="115"/>
      <c r="BA1476" s="115"/>
      <c r="BB1476" s="115"/>
      <c r="BC1476" s="115"/>
      <c r="BD1476" s="115"/>
      <c r="BE1476" s="115"/>
      <c r="BF1476" s="115"/>
    </row>
    <row r="1477" spans="46:58" x14ac:dyDescent="0.25">
      <c r="AT1477" s="115"/>
      <c r="AU1477" s="115"/>
      <c r="AV1477" s="115"/>
      <c r="AW1477" s="115"/>
      <c r="AX1477" s="115"/>
      <c r="AY1477" s="115"/>
      <c r="AZ1477" s="115"/>
      <c r="BA1477" s="115"/>
      <c r="BB1477" s="115"/>
      <c r="BC1477" s="115"/>
      <c r="BD1477" s="115"/>
      <c r="BE1477" s="115"/>
      <c r="BF1477" s="115"/>
    </row>
    <row r="1478" spans="46:58" x14ac:dyDescent="0.25">
      <c r="AT1478" s="115"/>
      <c r="AU1478" s="115"/>
      <c r="AV1478" s="115"/>
      <c r="AW1478" s="115"/>
      <c r="AX1478" s="115"/>
      <c r="AY1478" s="115"/>
      <c r="AZ1478" s="115"/>
      <c r="BA1478" s="115"/>
      <c r="BB1478" s="115"/>
      <c r="BC1478" s="115"/>
      <c r="BD1478" s="115"/>
      <c r="BE1478" s="115"/>
      <c r="BF1478" s="115"/>
    </row>
    <row r="1479" spans="46:58" x14ac:dyDescent="0.25">
      <c r="AT1479" s="115"/>
      <c r="AU1479" s="115"/>
      <c r="AV1479" s="115"/>
      <c r="AW1479" s="115"/>
      <c r="AX1479" s="115"/>
      <c r="AY1479" s="115"/>
      <c r="AZ1479" s="115"/>
      <c r="BA1479" s="115"/>
      <c r="BB1479" s="115"/>
      <c r="BC1479" s="115"/>
      <c r="BD1479" s="115"/>
      <c r="BE1479" s="115"/>
      <c r="BF1479" s="115"/>
    </row>
    <row r="1480" spans="46:58" x14ac:dyDescent="0.25">
      <c r="AT1480" s="115"/>
      <c r="AU1480" s="115"/>
      <c r="AV1480" s="115"/>
      <c r="AW1480" s="115"/>
      <c r="AX1480" s="115"/>
      <c r="AY1480" s="115"/>
      <c r="AZ1480" s="115"/>
      <c r="BA1480" s="115"/>
      <c r="BB1480" s="115"/>
      <c r="BC1480" s="115"/>
      <c r="BD1480" s="115"/>
      <c r="BE1480" s="115"/>
      <c r="BF1480" s="115"/>
    </row>
    <row r="1481" spans="46:58" x14ac:dyDescent="0.25">
      <c r="AT1481" s="115"/>
      <c r="AU1481" s="115"/>
      <c r="AV1481" s="115"/>
      <c r="AW1481" s="115"/>
      <c r="AX1481" s="115"/>
      <c r="AY1481" s="115"/>
      <c r="AZ1481" s="115"/>
      <c r="BA1481" s="115"/>
      <c r="BB1481" s="115"/>
      <c r="BC1481" s="115"/>
      <c r="BD1481" s="115"/>
      <c r="BE1481" s="115"/>
      <c r="BF1481" s="115"/>
    </row>
    <row r="1482" spans="46:58" x14ac:dyDescent="0.25">
      <c r="AT1482" s="115"/>
      <c r="AU1482" s="115"/>
      <c r="AV1482" s="115"/>
      <c r="AW1482" s="115"/>
      <c r="AX1482" s="115"/>
      <c r="AY1482" s="115"/>
      <c r="AZ1482" s="115"/>
      <c r="BA1482" s="115"/>
      <c r="BB1482" s="115"/>
      <c r="BC1482" s="115"/>
      <c r="BD1482" s="115"/>
      <c r="BE1482" s="115"/>
      <c r="BF1482" s="115"/>
    </row>
    <row r="1483" spans="46:58" x14ac:dyDescent="0.25">
      <c r="AT1483" s="115"/>
      <c r="AU1483" s="115"/>
      <c r="AV1483" s="115"/>
      <c r="AW1483" s="115"/>
      <c r="AX1483" s="115"/>
      <c r="AY1483" s="115"/>
      <c r="AZ1483" s="115"/>
      <c r="BA1483" s="115"/>
      <c r="BB1483" s="115"/>
      <c r="BC1483" s="115"/>
      <c r="BD1483" s="115"/>
      <c r="BE1483" s="115"/>
      <c r="BF1483" s="115"/>
    </row>
    <row r="1484" spans="46:58" x14ac:dyDescent="0.25">
      <c r="AT1484" s="115"/>
      <c r="AU1484" s="115"/>
      <c r="AV1484" s="115"/>
      <c r="AW1484" s="115"/>
      <c r="AX1484" s="115"/>
      <c r="AY1484" s="115"/>
      <c r="AZ1484" s="115"/>
      <c r="BA1484" s="115"/>
      <c r="BB1484" s="115"/>
      <c r="BC1484" s="115"/>
      <c r="BD1484" s="115"/>
      <c r="BE1484" s="115"/>
      <c r="BF1484" s="115"/>
    </row>
    <row r="1485" spans="46:58" x14ac:dyDescent="0.25">
      <c r="AT1485" s="115"/>
      <c r="AU1485" s="115"/>
      <c r="AV1485" s="115"/>
      <c r="AW1485" s="115"/>
      <c r="AX1485" s="115"/>
      <c r="AY1485" s="115"/>
      <c r="AZ1485" s="115"/>
      <c r="BA1485" s="115"/>
      <c r="BB1485" s="115"/>
      <c r="BC1485" s="115"/>
      <c r="BD1485" s="115"/>
      <c r="BE1485" s="115"/>
      <c r="BF1485" s="115"/>
    </row>
    <row r="1486" spans="46:58" x14ac:dyDescent="0.25">
      <c r="AT1486" s="115"/>
      <c r="AU1486" s="115"/>
      <c r="AV1486" s="115"/>
      <c r="AW1486" s="115"/>
      <c r="AX1486" s="115"/>
      <c r="AY1486" s="115"/>
      <c r="AZ1486" s="115"/>
      <c r="BA1486" s="115"/>
      <c r="BB1486" s="115"/>
      <c r="BC1486" s="115"/>
      <c r="BD1486" s="115"/>
      <c r="BE1486" s="115"/>
      <c r="BF1486" s="115"/>
    </row>
    <row r="1487" spans="46:58" x14ac:dyDescent="0.25">
      <c r="AT1487" s="115"/>
      <c r="AU1487" s="115"/>
      <c r="AV1487" s="115"/>
      <c r="AW1487" s="115"/>
      <c r="AX1487" s="115"/>
      <c r="AY1487" s="115"/>
      <c r="AZ1487" s="115"/>
      <c r="BA1487" s="115"/>
      <c r="BB1487" s="115"/>
      <c r="BC1487" s="115"/>
      <c r="BD1487" s="115"/>
      <c r="BE1487" s="115"/>
      <c r="BF1487" s="115"/>
    </row>
    <row r="1488" spans="46:58" x14ac:dyDescent="0.25">
      <c r="AT1488" s="115"/>
      <c r="AU1488" s="115"/>
      <c r="AV1488" s="115"/>
      <c r="AW1488" s="115"/>
      <c r="AX1488" s="115"/>
      <c r="AY1488" s="115"/>
      <c r="AZ1488" s="115"/>
      <c r="BA1488" s="115"/>
      <c r="BB1488" s="115"/>
      <c r="BC1488" s="115"/>
      <c r="BD1488" s="115"/>
      <c r="BE1488" s="115"/>
      <c r="BF1488" s="115"/>
    </row>
    <row r="1489" spans="46:58" x14ac:dyDescent="0.25">
      <c r="AT1489" s="115"/>
      <c r="AU1489" s="115"/>
      <c r="AV1489" s="115"/>
      <c r="AW1489" s="115"/>
      <c r="AX1489" s="115"/>
      <c r="AY1489" s="115"/>
      <c r="AZ1489" s="115"/>
      <c r="BA1489" s="115"/>
      <c r="BB1489" s="115"/>
      <c r="BC1489" s="115"/>
      <c r="BD1489" s="115"/>
      <c r="BE1489" s="115"/>
      <c r="BF1489" s="115"/>
    </row>
    <row r="1490" spans="46:58" x14ac:dyDescent="0.25">
      <c r="AT1490" s="115"/>
      <c r="AU1490" s="115"/>
      <c r="AV1490" s="115"/>
      <c r="AW1490" s="115"/>
      <c r="AX1490" s="115"/>
      <c r="AY1490" s="115"/>
      <c r="AZ1490" s="115"/>
      <c r="BA1490" s="115"/>
      <c r="BB1490" s="115"/>
      <c r="BC1490" s="115"/>
      <c r="BD1490" s="115"/>
      <c r="BE1490" s="115"/>
      <c r="BF1490" s="115"/>
    </row>
    <row r="1491" spans="46:58" x14ac:dyDescent="0.25">
      <c r="AT1491" s="115"/>
      <c r="AU1491" s="115"/>
      <c r="AV1491" s="115"/>
      <c r="AW1491" s="115"/>
      <c r="AX1491" s="115"/>
      <c r="AY1491" s="115"/>
      <c r="AZ1491" s="115"/>
      <c r="BA1491" s="115"/>
      <c r="BB1491" s="115"/>
      <c r="BC1491" s="115"/>
      <c r="BD1491" s="115"/>
      <c r="BE1491" s="115"/>
      <c r="BF1491" s="115"/>
    </row>
    <row r="1492" spans="46:58" x14ac:dyDescent="0.25">
      <c r="AT1492" s="115"/>
      <c r="AU1492" s="115"/>
      <c r="AV1492" s="115"/>
      <c r="AW1492" s="115"/>
      <c r="AX1492" s="115"/>
      <c r="AY1492" s="115"/>
      <c r="AZ1492" s="115"/>
      <c r="BA1492" s="115"/>
      <c r="BB1492" s="115"/>
      <c r="BC1492" s="115"/>
      <c r="BD1492" s="115"/>
      <c r="BE1492" s="115"/>
      <c r="BF1492" s="115"/>
    </row>
    <row r="1493" spans="46:58" x14ac:dyDescent="0.25">
      <c r="AT1493" s="115"/>
      <c r="AU1493" s="115"/>
      <c r="AV1493" s="115"/>
      <c r="AW1493" s="115"/>
      <c r="AX1493" s="115"/>
      <c r="AY1493" s="115"/>
      <c r="AZ1493" s="115"/>
      <c r="BA1493" s="115"/>
      <c r="BB1493" s="115"/>
      <c r="BC1493" s="115"/>
      <c r="BD1493" s="115"/>
      <c r="BE1493" s="115"/>
      <c r="BF1493" s="115"/>
    </row>
    <row r="1494" spans="46:58" x14ac:dyDescent="0.25">
      <c r="AT1494" s="115"/>
      <c r="AU1494" s="115"/>
      <c r="AV1494" s="115"/>
      <c r="AW1494" s="115"/>
      <c r="AX1494" s="115"/>
      <c r="AY1494" s="115"/>
      <c r="AZ1494" s="115"/>
      <c r="BA1494" s="115"/>
      <c r="BB1494" s="115"/>
      <c r="BC1494" s="115"/>
      <c r="BD1494" s="115"/>
      <c r="BE1494" s="115"/>
      <c r="BF1494" s="115"/>
    </row>
    <row r="1495" spans="46:58" x14ac:dyDescent="0.25">
      <c r="AT1495" s="115"/>
      <c r="AU1495" s="115"/>
      <c r="AV1495" s="115"/>
      <c r="AW1495" s="115"/>
      <c r="AX1495" s="115"/>
      <c r="AY1495" s="115"/>
      <c r="AZ1495" s="115"/>
      <c r="BA1495" s="115"/>
      <c r="BB1495" s="115"/>
      <c r="BC1495" s="115"/>
      <c r="BD1495" s="115"/>
      <c r="BE1495" s="115"/>
      <c r="BF1495" s="115"/>
    </row>
    <row r="1496" spans="46:58" x14ac:dyDescent="0.25">
      <c r="AT1496" s="115"/>
      <c r="AU1496" s="115"/>
      <c r="AV1496" s="115"/>
      <c r="AW1496" s="115"/>
      <c r="AX1496" s="115"/>
      <c r="AY1496" s="115"/>
      <c r="AZ1496" s="115"/>
      <c r="BA1496" s="115"/>
      <c r="BB1496" s="115"/>
      <c r="BC1496" s="115"/>
      <c r="BD1496" s="115"/>
      <c r="BE1496" s="115"/>
      <c r="BF1496" s="115"/>
    </row>
    <row r="1497" spans="46:58" x14ac:dyDescent="0.25">
      <c r="AT1497" s="115"/>
      <c r="AU1497" s="115"/>
      <c r="AV1497" s="115"/>
      <c r="AW1497" s="115"/>
      <c r="AX1497" s="115"/>
      <c r="AY1497" s="115"/>
      <c r="AZ1497" s="115"/>
      <c r="BA1497" s="115"/>
      <c r="BB1497" s="115"/>
      <c r="BC1497" s="115"/>
      <c r="BD1497" s="115"/>
      <c r="BE1497" s="115"/>
      <c r="BF1497" s="115"/>
    </row>
    <row r="1498" spans="46:58" x14ac:dyDescent="0.25">
      <c r="AT1498" s="115"/>
      <c r="AU1498" s="115"/>
      <c r="AV1498" s="115"/>
      <c r="AW1498" s="115"/>
      <c r="AX1498" s="115"/>
      <c r="AY1498" s="115"/>
      <c r="AZ1498" s="115"/>
      <c r="BA1498" s="115"/>
      <c r="BB1498" s="115"/>
      <c r="BC1498" s="115"/>
      <c r="BD1498" s="115"/>
      <c r="BE1498" s="115"/>
      <c r="BF1498" s="115"/>
    </row>
    <row r="1499" spans="46:58" x14ac:dyDescent="0.25">
      <c r="AT1499" s="115"/>
      <c r="AU1499" s="115"/>
      <c r="AV1499" s="115"/>
      <c r="AW1499" s="115"/>
      <c r="AX1499" s="115"/>
      <c r="AY1499" s="115"/>
      <c r="AZ1499" s="115"/>
      <c r="BA1499" s="115"/>
      <c r="BB1499" s="115"/>
      <c r="BC1499" s="115"/>
      <c r="BD1499" s="115"/>
      <c r="BE1499" s="115"/>
      <c r="BF1499" s="115"/>
    </row>
    <row r="1500" spans="46:58" x14ac:dyDescent="0.25">
      <c r="AT1500" s="115"/>
      <c r="AU1500" s="115"/>
      <c r="AV1500" s="115"/>
      <c r="AW1500" s="115"/>
      <c r="AX1500" s="115"/>
      <c r="AY1500" s="115"/>
      <c r="AZ1500" s="115"/>
      <c r="BA1500" s="115"/>
      <c r="BB1500" s="115"/>
      <c r="BC1500" s="115"/>
      <c r="BD1500" s="115"/>
      <c r="BE1500" s="115"/>
      <c r="BF1500" s="115"/>
    </row>
    <row r="1501" spans="46:58" x14ac:dyDescent="0.25">
      <c r="AT1501" s="115"/>
      <c r="AU1501" s="115"/>
      <c r="AV1501" s="115"/>
      <c r="AW1501" s="115"/>
      <c r="AX1501" s="115"/>
      <c r="AY1501" s="115"/>
      <c r="AZ1501" s="115"/>
      <c r="BA1501" s="115"/>
      <c r="BB1501" s="115"/>
      <c r="BC1501" s="115"/>
      <c r="BD1501" s="115"/>
      <c r="BE1501" s="115"/>
      <c r="BF1501" s="115"/>
    </row>
    <row r="1502" spans="46:58" x14ac:dyDescent="0.25">
      <c r="AT1502" s="115"/>
      <c r="AU1502" s="115"/>
      <c r="AV1502" s="115"/>
      <c r="AW1502" s="115"/>
      <c r="AX1502" s="115"/>
      <c r="AY1502" s="115"/>
      <c r="AZ1502" s="115"/>
      <c r="BA1502" s="115"/>
      <c r="BB1502" s="115"/>
      <c r="BC1502" s="115"/>
      <c r="BD1502" s="115"/>
      <c r="BE1502" s="115"/>
      <c r="BF1502" s="115"/>
    </row>
    <row r="1503" spans="46:58" x14ac:dyDescent="0.25">
      <c r="AT1503" s="115"/>
      <c r="AU1503" s="115"/>
      <c r="AV1503" s="115"/>
      <c r="AW1503" s="115"/>
      <c r="AX1503" s="115"/>
      <c r="AY1503" s="115"/>
      <c r="AZ1503" s="115"/>
      <c r="BA1503" s="115"/>
      <c r="BB1503" s="115"/>
      <c r="BC1503" s="115"/>
      <c r="BD1503" s="115"/>
      <c r="BE1503" s="115"/>
      <c r="BF1503" s="115"/>
    </row>
    <row r="1504" spans="46:58" x14ac:dyDescent="0.25">
      <c r="AT1504" s="115"/>
      <c r="AU1504" s="115"/>
      <c r="AV1504" s="115"/>
      <c r="AW1504" s="115"/>
      <c r="AX1504" s="115"/>
      <c r="AY1504" s="115"/>
      <c r="AZ1504" s="115"/>
      <c r="BA1504" s="115"/>
      <c r="BB1504" s="115"/>
      <c r="BC1504" s="115"/>
      <c r="BD1504" s="115"/>
      <c r="BE1504" s="115"/>
      <c r="BF1504" s="115"/>
    </row>
    <row r="1505" spans="46:58" x14ac:dyDescent="0.25">
      <c r="AT1505" s="115"/>
      <c r="AU1505" s="115"/>
      <c r="AV1505" s="115"/>
      <c r="AW1505" s="115"/>
      <c r="AX1505" s="115"/>
      <c r="AY1505" s="115"/>
      <c r="AZ1505" s="115"/>
      <c r="BA1505" s="115"/>
      <c r="BB1505" s="115"/>
      <c r="BC1505" s="115"/>
      <c r="BD1505" s="115"/>
      <c r="BE1505" s="115"/>
      <c r="BF1505" s="115"/>
    </row>
    <row r="1506" spans="46:58" x14ac:dyDescent="0.25">
      <c r="AT1506" s="115"/>
      <c r="AU1506" s="115"/>
      <c r="AV1506" s="115"/>
      <c r="AW1506" s="115"/>
      <c r="AX1506" s="115"/>
      <c r="AY1506" s="115"/>
      <c r="AZ1506" s="115"/>
      <c r="BA1506" s="115"/>
      <c r="BB1506" s="115"/>
      <c r="BC1506" s="115"/>
      <c r="BD1506" s="115"/>
      <c r="BE1506" s="115"/>
      <c r="BF1506" s="115"/>
    </row>
    <row r="1507" spans="46:58" x14ac:dyDescent="0.25">
      <c r="AT1507" s="115"/>
      <c r="AU1507" s="115"/>
      <c r="AV1507" s="115"/>
      <c r="AW1507" s="115"/>
      <c r="AX1507" s="115"/>
      <c r="AY1507" s="115"/>
      <c r="AZ1507" s="115"/>
      <c r="BA1507" s="115"/>
      <c r="BB1507" s="115"/>
      <c r="BC1507" s="115"/>
      <c r="BD1507" s="115"/>
      <c r="BE1507" s="115"/>
      <c r="BF1507" s="115"/>
    </row>
    <row r="1508" spans="46:58" x14ac:dyDescent="0.25">
      <c r="AT1508" s="115"/>
      <c r="AU1508" s="115"/>
      <c r="AV1508" s="115"/>
      <c r="AW1508" s="115"/>
      <c r="AX1508" s="115"/>
      <c r="AY1508" s="115"/>
      <c r="AZ1508" s="115"/>
      <c r="BA1508" s="115"/>
      <c r="BB1508" s="115"/>
      <c r="BC1508" s="115"/>
      <c r="BD1508" s="115"/>
      <c r="BE1508" s="115"/>
      <c r="BF1508" s="115"/>
    </row>
    <row r="1509" spans="46:58" x14ac:dyDescent="0.25">
      <c r="AT1509" s="115"/>
      <c r="AU1509" s="115"/>
      <c r="AV1509" s="115"/>
      <c r="AW1509" s="115"/>
      <c r="AX1509" s="115"/>
      <c r="AY1509" s="115"/>
      <c r="AZ1509" s="115"/>
      <c r="BA1509" s="115"/>
      <c r="BB1509" s="115"/>
      <c r="BC1509" s="115"/>
      <c r="BD1509" s="115"/>
      <c r="BE1509" s="115"/>
      <c r="BF1509" s="115"/>
    </row>
    <row r="1510" spans="46:58" x14ac:dyDescent="0.25">
      <c r="AT1510" s="115"/>
      <c r="AU1510" s="115"/>
      <c r="AV1510" s="115"/>
      <c r="AW1510" s="115"/>
      <c r="AX1510" s="115"/>
      <c r="AY1510" s="115"/>
      <c r="AZ1510" s="115"/>
      <c r="BA1510" s="115"/>
      <c r="BB1510" s="115"/>
      <c r="BC1510" s="115"/>
      <c r="BD1510" s="115"/>
      <c r="BE1510" s="115"/>
      <c r="BF1510" s="115"/>
    </row>
    <row r="1511" spans="46:58" x14ac:dyDescent="0.25">
      <c r="AT1511" s="115"/>
      <c r="AU1511" s="115"/>
      <c r="AV1511" s="115"/>
      <c r="AW1511" s="115"/>
      <c r="AX1511" s="115"/>
      <c r="AY1511" s="115"/>
      <c r="AZ1511" s="115"/>
      <c r="BA1511" s="115"/>
      <c r="BB1511" s="115"/>
      <c r="BC1511" s="115"/>
      <c r="BD1511" s="115"/>
      <c r="BE1511" s="115"/>
      <c r="BF1511" s="115"/>
    </row>
    <row r="1512" spans="46:58" x14ac:dyDescent="0.25">
      <c r="AT1512" s="115"/>
      <c r="AU1512" s="115"/>
      <c r="AV1512" s="115"/>
      <c r="AW1512" s="115"/>
      <c r="AX1512" s="115"/>
      <c r="AY1512" s="115"/>
      <c r="AZ1512" s="115"/>
      <c r="BA1512" s="115"/>
      <c r="BB1512" s="115"/>
      <c r="BC1512" s="115"/>
      <c r="BD1512" s="115"/>
      <c r="BE1512" s="115"/>
      <c r="BF1512" s="115"/>
    </row>
    <row r="1513" spans="46:58" x14ac:dyDescent="0.25">
      <c r="AT1513" s="115"/>
      <c r="AU1513" s="115"/>
      <c r="AV1513" s="115"/>
      <c r="AW1513" s="115"/>
      <c r="AX1513" s="115"/>
      <c r="AY1513" s="115"/>
      <c r="AZ1513" s="115"/>
      <c r="BA1513" s="115"/>
      <c r="BB1513" s="115"/>
      <c r="BC1513" s="115"/>
      <c r="BD1513" s="115"/>
      <c r="BE1513" s="115"/>
      <c r="BF1513" s="115"/>
    </row>
    <row r="1514" spans="46:58" x14ac:dyDescent="0.25">
      <c r="AT1514" s="115"/>
      <c r="AU1514" s="115"/>
      <c r="AV1514" s="115"/>
      <c r="AW1514" s="115"/>
      <c r="AX1514" s="115"/>
      <c r="AY1514" s="115"/>
      <c r="AZ1514" s="115"/>
      <c r="BA1514" s="115"/>
      <c r="BB1514" s="115"/>
      <c r="BC1514" s="115"/>
      <c r="BD1514" s="115"/>
      <c r="BE1514" s="115"/>
      <c r="BF1514" s="115"/>
    </row>
    <row r="1515" spans="46:58" x14ac:dyDescent="0.25">
      <c r="AT1515" s="115"/>
      <c r="AU1515" s="115"/>
      <c r="AV1515" s="115"/>
      <c r="AW1515" s="115"/>
      <c r="AX1515" s="115"/>
      <c r="AY1515" s="115"/>
      <c r="AZ1515" s="115"/>
      <c r="BA1515" s="115"/>
      <c r="BB1515" s="115"/>
      <c r="BC1515" s="115"/>
      <c r="BD1515" s="115"/>
      <c r="BE1515" s="115"/>
      <c r="BF1515" s="115"/>
    </row>
    <row r="1516" spans="46:58" x14ac:dyDescent="0.25">
      <c r="AT1516" s="115"/>
      <c r="AU1516" s="115"/>
      <c r="AV1516" s="115"/>
      <c r="AW1516" s="115"/>
      <c r="AX1516" s="115"/>
      <c r="AY1516" s="115"/>
      <c r="AZ1516" s="115"/>
      <c r="BA1516" s="115"/>
      <c r="BB1516" s="115"/>
      <c r="BC1516" s="115"/>
      <c r="BD1516" s="115"/>
      <c r="BE1516" s="115"/>
      <c r="BF1516" s="115"/>
    </row>
    <row r="1517" spans="46:58" x14ac:dyDescent="0.25">
      <c r="AT1517" s="115"/>
      <c r="AU1517" s="115"/>
      <c r="AV1517" s="115"/>
      <c r="AW1517" s="115"/>
      <c r="AX1517" s="115"/>
      <c r="AY1517" s="115"/>
      <c r="AZ1517" s="115"/>
      <c r="BA1517" s="115"/>
      <c r="BB1517" s="115"/>
      <c r="BC1517" s="115"/>
      <c r="BD1517" s="115"/>
      <c r="BE1517" s="115"/>
      <c r="BF1517" s="115"/>
    </row>
    <row r="1518" spans="46:58" x14ac:dyDescent="0.25">
      <c r="AT1518" s="115"/>
      <c r="AU1518" s="115"/>
      <c r="AV1518" s="115"/>
      <c r="AW1518" s="115"/>
      <c r="AX1518" s="115"/>
      <c r="AY1518" s="115"/>
      <c r="AZ1518" s="115"/>
      <c r="BA1518" s="115"/>
      <c r="BB1518" s="115"/>
      <c r="BC1518" s="115"/>
      <c r="BD1518" s="115"/>
      <c r="BE1518" s="115"/>
      <c r="BF1518" s="115"/>
    </row>
    <row r="1519" spans="46:58" x14ac:dyDescent="0.25">
      <c r="AT1519" s="115"/>
      <c r="AU1519" s="115"/>
      <c r="AV1519" s="115"/>
      <c r="AW1519" s="115"/>
      <c r="AX1519" s="115"/>
      <c r="AY1519" s="115"/>
      <c r="AZ1519" s="115"/>
      <c r="BA1519" s="115"/>
      <c r="BB1519" s="115"/>
      <c r="BC1519" s="115"/>
      <c r="BD1519" s="115"/>
      <c r="BE1519" s="115"/>
      <c r="BF1519" s="115"/>
    </row>
    <row r="1520" spans="46:58" x14ac:dyDescent="0.25">
      <c r="AT1520" s="115"/>
      <c r="AU1520" s="115"/>
      <c r="AV1520" s="115"/>
      <c r="AW1520" s="115"/>
      <c r="AX1520" s="115"/>
      <c r="AY1520" s="115"/>
      <c r="AZ1520" s="115"/>
      <c r="BA1520" s="115"/>
      <c r="BB1520" s="115"/>
      <c r="BC1520" s="115"/>
      <c r="BD1520" s="115"/>
      <c r="BE1520" s="115"/>
      <c r="BF1520" s="115"/>
    </row>
    <row r="1521" spans="46:58" x14ac:dyDescent="0.25">
      <c r="AT1521" s="115"/>
      <c r="AU1521" s="115"/>
      <c r="AV1521" s="115"/>
      <c r="AW1521" s="115"/>
      <c r="AX1521" s="115"/>
      <c r="AY1521" s="115"/>
      <c r="AZ1521" s="115"/>
      <c r="BA1521" s="115"/>
      <c r="BB1521" s="115"/>
      <c r="BC1521" s="115"/>
      <c r="BD1521" s="115"/>
      <c r="BE1521" s="115"/>
      <c r="BF1521" s="115"/>
    </row>
    <row r="1522" spans="46:58" x14ac:dyDescent="0.25">
      <c r="AT1522" s="115"/>
      <c r="AU1522" s="115"/>
      <c r="AV1522" s="115"/>
      <c r="AW1522" s="115"/>
      <c r="AX1522" s="115"/>
      <c r="AY1522" s="115"/>
      <c r="AZ1522" s="115"/>
      <c r="BA1522" s="115"/>
      <c r="BB1522" s="115"/>
      <c r="BC1522" s="115"/>
      <c r="BD1522" s="115"/>
      <c r="BE1522" s="115"/>
      <c r="BF1522" s="115"/>
    </row>
    <row r="1523" spans="46:58" x14ac:dyDescent="0.25">
      <c r="AT1523" s="115"/>
      <c r="AU1523" s="115"/>
      <c r="AV1523" s="115"/>
      <c r="AW1523" s="115"/>
      <c r="AX1523" s="115"/>
      <c r="AY1523" s="115"/>
      <c r="AZ1523" s="115"/>
      <c r="BA1523" s="115"/>
      <c r="BB1523" s="115"/>
      <c r="BC1523" s="115"/>
      <c r="BD1523" s="115"/>
      <c r="BE1523" s="115"/>
      <c r="BF1523" s="115"/>
    </row>
    <row r="1524" spans="46:58" x14ac:dyDescent="0.25">
      <c r="AT1524" s="115"/>
      <c r="AU1524" s="115"/>
      <c r="AV1524" s="115"/>
      <c r="AW1524" s="115"/>
      <c r="AX1524" s="115"/>
      <c r="AY1524" s="115"/>
      <c r="AZ1524" s="115"/>
      <c r="BA1524" s="115"/>
      <c r="BB1524" s="115"/>
      <c r="BC1524" s="115"/>
      <c r="BD1524" s="115"/>
      <c r="BE1524" s="115"/>
      <c r="BF1524" s="115"/>
    </row>
    <row r="1525" spans="46:58" x14ac:dyDescent="0.25">
      <c r="AT1525" s="115"/>
      <c r="AU1525" s="115"/>
      <c r="AV1525" s="115"/>
      <c r="AW1525" s="115"/>
      <c r="AX1525" s="115"/>
      <c r="AY1525" s="115"/>
      <c r="AZ1525" s="115"/>
      <c r="BA1525" s="115"/>
      <c r="BB1525" s="115"/>
      <c r="BC1525" s="115"/>
      <c r="BD1525" s="115"/>
      <c r="BE1525" s="115"/>
      <c r="BF1525" s="115"/>
    </row>
    <row r="1526" spans="46:58" x14ac:dyDescent="0.25">
      <c r="AT1526" s="115"/>
      <c r="AU1526" s="115"/>
      <c r="AV1526" s="115"/>
      <c r="AW1526" s="115"/>
      <c r="AX1526" s="115"/>
      <c r="AY1526" s="115"/>
      <c r="AZ1526" s="115"/>
      <c r="BA1526" s="115"/>
      <c r="BB1526" s="115"/>
      <c r="BC1526" s="115"/>
      <c r="BD1526" s="115"/>
      <c r="BE1526" s="115"/>
      <c r="BF1526" s="115"/>
    </row>
    <row r="1527" spans="46:58" x14ac:dyDescent="0.25">
      <c r="AT1527" s="115"/>
      <c r="AU1527" s="115"/>
      <c r="AV1527" s="115"/>
      <c r="AW1527" s="115"/>
      <c r="AX1527" s="115"/>
      <c r="AY1527" s="115"/>
      <c r="AZ1527" s="115"/>
      <c r="BA1527" s="115"/>
      <c r="BB1527" s="115"/>
      <c r="BC1527" s="115"/>
      <c r="BD1527" s="115"/>
      <c r="BE1527" s="115"/>
      <c r="BF1527" s="115"/>
    </row>
    <row r="1528" spans="46:58" x14ac:dyDescent="0.25">
      <c r="AT1528" s="115"/>
      <c r="AU1528" s="115"/>
      <c r="AV1528" s="115"/>
      <c r="AW1528" s="115"/>
      <c r="AX1528" s="115"/>
      <c r="AY1528" s="115"/>
      <c r="AZ1528" s="115"/>
      <c r="BA1528" s="115"/>
      <c r="BB1528" s="115"/>
      <c r="BC1528" s="115"/>
      <c r="BD1528" s="115"/>
      <c r="BE1528" s="115"/>
      <c r="BF1528" s="115"/>
    </row>
    <row r="1529" spans="46:58" x14ac:dyDescent="0.25">
      <c r="AT1529" s="115"/>
      <c r="AU1529" s="115"/>
      <c r="AV1529" s="115"/>
      <c r="AW1529" s="115"/>
      <c r="AX1529" s="115"/>
      <c r="AY1529" s="115"/>
      <c r="AZ1529" s="115"/>
      <c r="BA1529" s="115"/>
      <c r="BB1529" s="115"/>
      <c r="BC1529" s="115"/>
      <c r="BD1529" s="115"/>
      <c r="BE1529" s="115"/>
      <c r="BF1529" s="115"/>
    </row>
    <row r="1530" spans="46:58" x14ac:dyDescent="0.25">
      <c r="AT1530" s="115"/>
      <c r="AU1530" s="115"/>
      <c r="AV1530" s="115"/>
      <c r="AW1530" s="115"/>
      <c r="AX1530" s="115"/>
      <c r="AY1530" s="115"/>
      <c r="AZ1530" s="115"/>
      <c r="BA1530" s="115"/>
      <c r="BB1530" s="115"/>
      <c r="BC1530" s="115"/>
      <c r="BD1530" s="115"/>
      <c r="BE1530" s="115"/>
      <c r="BF1530" s="115"/>
    </row>
    <row r="1531" spans="46:58" x14ac:dyDescent="0.25">
      <c r="AT1531" s="115"/>
      <c r="AU1531" s="115"/>
      <c r="AV1531" s="115"/>
      <c r="AW1531" s="115"/>
      <c r="AX1531" s="115"/>
      <c r="AY1531" s="115"/>
      <c r="AZ1531" s="115"/>
      <c r="BA1531" s="115"/>
      <c r="BB1531" s="115"/>
      <c r="BC1531" s="115"/>
      <c r="BD1531" s="115"/>
      <c r="BE1531" s="115"/>
      <c r="BF1531" s="115"/>
    </row>
    <row r="1532" spans="46:58" x14ac:dyDescent="0.25">
      <c r="AT1532" s="115"/>
      <c r="AU1532" s="115"/>
      <c r="AV1532" s="115"/>
      <c r="AW1532" s="115"/>
      <c r="AX1532" s="115"/>
      <c r="AY1532" s="115"/>
      <c r="AZ1532" s="115"/>
      <c r="BA1532" s="115"/>
      <c r="BB1532" s="115"/>
      <c r="BC1532" s="115"/>
      <c r="BD1532" s="115"/>
      <c r="BE1532" s="115"/>
      <c r="BF1532" s="115"/>
    </row>
    <row r="1533" spans="46:58" x14ac:dyDescent="0.25">
      <c r="AT1533" s="115"/>
      <c r="AU1533" s="115"/>
      <c r="AV1533" s="115"/>
      <c r="AW1533" s="115"/>
      <c r="AX1533" s="115"/>
      <c r="AY1533" s="115"/>
      <c r="AZ1533" s="115"/>
      <c r="BA1533" s="115"/>
      <c r="BB1533" s="115"/>
      <c r="BC1533" s="115"/>
      <c r="BD1533" s="115"/>
      <c r="BE1533" s="115"/>
      <c r="BF1533" s="115"/>
    </row>
    <row r="1534" spans="46:58" x14ac:dyDescent="0.25">
      <c r="AT1534" s="115"/>
      <c r="AU1534" s="115"/>
      <c r="AV1534" s="115"/>
      <c r="AW1534" s="115"/>
      <c r="AX1534" s="115"/>
      <c r="AY1534" s="115"/>
      <c r="AZ1534" s="115"/>
      <c r="BA1534" s="115"/>
      <c r="BB1534" s="115"/>
      <c r="BC1534" s="115"/>
      <c r="BD1534" s="115"/>
      <c r="BE1534" s="115"/>
      <c r="BF1534" s="115"/>
    </row>
    <row r="1535" spans="46:58" x14ac:dyDescent="0.25">
      <c r="AT1535" s="115"/>
      <c r="AU1535" s="115"/>
      <c r="AV1535" s="115"/>
      <c r="AW1535" s="115"/>
      <c r="AX1535" s="115"/>
      <c r="AY1535" s="115"/>
      <c r="AZ1535" s="115"/>
      <c r="BA1535" s="115"/>
      <c r="BB1535" s="115"/>
      <c r="BC1535" s="115"/>
      <c r="BD1535" s="115"/>
      <c r="BE1535" s="115"/>
      <c r="BF1535" s="115"/>
    </row>
    <row r="1536" spans="46:58" x14ac:dyDescent="0.25">
      <c r="AT1536" s="115"/>
      <c r="AU1536" s="115"/>
      <c r="AV1536" s="115"/>
      <c r="AW1536" s="115"/>
      <c r="AX1536" s="115"/>
      <c r="AY1536" s="115"/>
      <c r="AZ1536" s="115"/>
      <c r="BA1536" s="115"/>
      <c r="BB1536" s="115"/>
      <c r="BC1536" s="115"/>
      <c r="BD1536" s="115"/>
      <c r="BE1536" s="115"/>
      <c r="BF1536" s="115"/>
    </row>
    <row r="1537" spans="46:58" x14ac:dyDescent="0.25">
      <c r="AT1537" s="115"/>
      <c r="AU1537" s="115"/>
      <c r="AV1537" s="115"/>
      <c r="AW1537" s="115"/>
      <c r="AX1537" s="115"/>
      <c r="AY1537" s="115"/>
      <c r="AZ1537" s="115"/>
      <c r="BA1537" s="115"/>
      <c r="BB1537" s="115"/>
      <c r="BC1537" s="115"/>
      <c r="BD1537" s="115"/>
      <c r="BE1537" s="115"/>
      <c r="BF1537" s="115"/>
    </row>
    <row r="1538" spans="46:58" x14ac:dyDescent="0.25">
      <c r="AT1538" s="115"/>
      <c r="AU1538" s="115"/>
      <c r="AV1538" s="115"/>
      <c r="AW1538" s="115"/>
      <c r="AX1538" s="115"/>
      <c r="AY1538" s="115"/>
      <c r="AZ1538" s="115"/>
      <c r="BA1538" s="115"/>
      <c r="BB1538" s="115"/>
      <c r="BC1538" s="115"/>
      <c r="BD1538" s="115"/>
      <c r="BE1538" s="115"/>
      <c r="BF1538" s="115"/>
    </row>
    <row r="1539" spans="46:58" x14ac:dyDescent="0.25">
      <c r="AT1539" s="115"/>
      <c r="AU1539" s="115"/>
      <c r="AV1539" s="115"/>
      <c r="AW1539" s="115"/>
      <c r="AX1539" s="115"/>
      <c r="AY1539" s="115"/>
      <c r="AZ1539" s="115"/>
      <c r="BA1539" s="115"/>
      <c r="BB1539" s="115"/>
      <c r="BC1539" s="115"/>
      <c r="BD1539" s="115"/>
      <c r="BE1539" s="115"/>
      <c r="BF1539" s="115"/>
    </row>
    <row r="1540" spans="46:58" x14ac:dyDescent="0.25">
      <c r="AT1540" s="115"/>
      <c r="AU1540" s="115"/>
      <c r="AV1540" s="115"/>
      <c r="AW1540" s="115"/>
      <c r="AX1540" s="115"/>
      <c r="AY1540" s="115"/>
      <c r="AZ1540" s="115"/>
      <c r="BA1540" s="115"/>
      <c r="BB1540" s="115"/>
      <c r="BC1540" s="115"/>
      <c r="BD1540" s="115"/>
      <c r="BE1540" s="115"/>
      <c r="BF1540" s="115"/>
    </row>
    <row r="1541" spans="46:58" x14ac:dyDescent="0.25">
      <c r="AT1541" s="115"/>
      <c r="AU1541" s="115"/>
      <c r="AV1541" s="115"/>
      <c r="AW1541" s="115"/>
      <c r="AX1541" s="115"/>
      <c r="AY1541" s="115"/>
      <c r="AZ1541" s="115"/>
      <c r="BA1541" s="115"/>
      <c r="BB1541" s="115"/>
      <c r="BC1541" s="115"/>
      <c r="BD1541" s="115"/>
      <c r="BE1541" s="115"/>
      <c r="BF1541" s="115"/>
    </row>
    <row r="1542" spans="46:58" x14ac:dyDescent="0.25">
      <c r="AT1542" s="115"/>
      <c r="AU1542" s="115"/>
      <c r="AV1542" s="115"/>
      <c r="AW1542" s="115"/>
      <c r="AX1542" s="115"/>
      <c r="AY1542" s="115"/>
      <c r="AZ1542" s="115"/>
      <c r="BA1542" s="115"/>
      <c r="BB1542" s="115"/>
      <c r="BC1542" s="115"/>
      <c r="BD1542" s="115"/>
      <c r="BE1542" s="115"/>
      <c r="BF1542" s="115"/>
    </row>
    <row r="1543" spans="46:58" x14ac:dyDescent="0.25">
      <c r="AT1543" s="115"/>
      <c r="AU1543" s="115"/>
      <c r="AV1543" s="115"/>
      <c r="AW1543" s="115"/>
      <c r="AX1543" s="115"/>
      <c r="AY1543" s="115"/>
      <c r="AZ1543" s="115"/>
      <c r="BA1543" s="115"/>
      <c r="BB1543" s="115"/>
      <c r="BC1543" s="115"/>
      <c r="BD1543" s="115"/>
      <c r="BE1543" s="115"/>
      <c r="BF1543" s="115"/>
    </row>
    <row r="1544" spans="46:58" x14ac:dyDescent="0.25">
      <c r="AT1544" s="115"/>
      <c r="AU1544" s="115"/>
      <c r="AV1544" s="115"/>
      <c r="AW1544" s="115"/>
      <c r="AX1544" s="115"/>
      <c r="AY1544" s="115"/>
      <c r="AZ1544" s="115"/>
      <c r="BA1544" s="115"/>
      <c r="BB1544" s="115"/>
      <c r="BC1544" s="115"/>
      <c r="BD1544" s="115"/>
      <c r="BE1544" s="115"/>
      <c r="BF1544" s="115"/>
    </row>
    <row r="1545" spans="46:58" x14ac:dyDescent="0.25">
      <c r="AT1545" s="115"/>
      <c r="AU1545" s="115"/>
      <c r="AV1545" s="115"/>
      <c r="AW1545" s="115"/>
      <c r="AX1545" s="115"/>
      <c r="AY1545" s="115"/>
      <c r="AZ1545" s="115"/>
      <c r="BA1545" s="115"/>
      <c r="BB1545" s="115"/>
      <c r="BC1545" s="115"/>
      <c r="BD1545" s="115"/>
      <c r="BE1545" s="115"/>
      <c r="BF1545" s="115"/>
    </row>
    <row r="1546" spans="46:58" x14ac:dyDescent="0.25">
      <c r="AT1546" s="115"/>
      <c r="AU1546" s="115"/>
      <c r="AV1546" s="115"/>
      <c r="AW1546" s="115"/>
      <c r="AX1546" s="115"/>
      <c r="AY1546" s="115"/>
      <c r="AZ1546" s="115"/>
      <c r="BA1546" s="115"/>
      <c r="BB1546" s="115"/>
      <c r="BC1546" s="115"/>
      <c r="BD1546" s="115"/>
      <c r="BE1546" s="115"/>
      <c r="BF1546" s="115"/>
    </row>
    <row r="1547" spans="46:58" x14ac:dyDescent="0.25">
      <c r="AT1547" s="115"/>
      <c r="AU1547" s="115"/>
      <c r="AV1547" s="115"/>
      <c r="AW1547" s="115"/>
      <c r="AX1547" s="115"/>
      <c r="AY1547" s="115"/>
      <c r="AZ1547" s="115"/>
      <c r="BA1547" s="115"/>
      <c r="BB1547" s="115"/>
      <c r="BC1547" s="115"/>
      <c r="BD1547" s="115"/>
      <c r="BE1547" s="115"/>
      <c r="BF1547" s="115"/>
    </row>
    <row r="1548" spans="46:58" x14ac:dyDescent="0.25">
      <c r="AT1548" s="115"/>
      <c r="AU1548" s="115"/>
      <c r="AV1548" s="115"/>
      <c r="AW1548" s="115"/>
      <c r="AX1548" s="115"/>
      <c r="AY1548" s="115"/>
      <c r="AZ1548" s="115"/>
      <c r="BA1548" s="115"/>
      <c r="BB1548" s="115"/>
      <c r="BC1548" s="115"/>
      <c r="BD1548" s="115"/>
      <c r="BE1548" s="115"/>
      <c r="BF1548" s="115"/>
    </row>
    <row r="1549" spans="46:58" x14ac:dyDescent="0.25">
      <c r="AT1549" s="115"/>
      <c r="AU1549" s="115"/>
      <c r="AV1549" s="115"/>
      <c r="AW1549" s="115"/>
      <c r="AX1549" s="115"/>
      <c r="AY1549" s="115"/>
      <c r="AZ1549" s="115"/>
      <c r="BA1549" s="115"/>
      <c r="BB1549" s="115"/>
      <c r="BC1549" s="115"/>
      <c r="BD1549" s="115"/>
      <c r="BE1549" s="115"/>
      <c r="BF1549" s="115"/>
    </row>
    <row r="1550" spans="46:58" x14ac:dyDescent="0.25">
      <c r="AT1550" s="115"/>
      <c r="AU1550" s="115"/>
      <c r="AV1550" s="115"/>
      <c r="AW1550" s="115"/>
      <c r="AX1550" s="115"/>
      <c r="AY1550" s="115"/>
      <c r="AZ1550" s="115"/>
      <c r="BA1550" s="115"/>
      <c r="BB1550" s="115"/>
      <c r="BC1550" s="115"/>
      <c r="BD1550" s="115"/>
      <c r="BE1550" s="115"/>
      <c r="BF1550" s="115"/>
    </row>
    <row r="1551" spans="46:58" x14ac:dyDescent="0.25">
      <c r="AT1551" s="115"/>
      <c r="AU1551" s="115"/>
      <c r="AV1551" s="115"/>
      <c r="AW1551" s="115"/>
      <c r="AX1551" s="115"/>
      <c r="AY1551" s="115"/>
      <c r="AZ1551" s="115"/>
      <c r="BA1551" s="115"/>
      <c r="BB1551" s="115"/>
      <c r="BC1551" s="115"/>
      <c r="BD1551" s="115"/>
      <c r="BE1551" s="115"/>
      <c r="BF1551" s="115"/>
    </row>
    <row r="1552" spans="46:58" x14ac:dyDescent="0.25">
      <c r="AT1552" s="115"/>
      <c r="AU1552" s="115"/>
      <c r="AV1552" s="115"/>
      <c r="AW1552" s="115"/>
      <c r="AX1552" s="115"/>
      <c r="AY1552" s="115"/>
      <c r="AZ1552" s="115"/>
      <c r="BA1552" s="115"/>
      <c r="BB1552" s="115"/>
      <c r="BC1552" s="115"/>
      <c r="BD1552" s="115"/>
      <c r="BE1552" s="115"/>
      <c r="BF1552" s="115"/>
    </row>
    <row r="1553" spans="46:58" x14ac:dyDescent="0.25">
      <c r="AT1553" s="115"/>
      <c r="AU1553" s="115"/>
      <c r="AV1553" s="115"/>
      <c r="AW1553" s="115"/>
      <c r="AX1553" s="115"/>
      <c r="AY1553" s="115"/>
      <c r="AZ1553" s="115"/>
      <c r="BA1553" s="115"/>
      <c r="BB1553" s="115"/>
      <c r="BC1553" s="115"/>
      <c r="BD1553" s="115"/>
      <c r="BE1553" s="115"/>
      <c r="BF1553" s="115"/>
    </row>
    <row r="1554" spans="46:58" x14ac:dyDescent="0.25">
      <c r="AT1554" s="115"/>
      <c r="AU1554" s="115"/>
      <c r="AV1554" s="115"/>
      <c r="AW1554" s="115"/>
      <c r="AX1554" s="115"/>
      <c r="AY1554" s="115"/>
      <c r="AZ1554" s="115"/>
      <c r="BA1554" s="115"/>
      <c r="BB1554" s="115"/>
      <c r="BC1554" s="115"/>
      <c r="BD1554" s="115"/>
      <c r="BE1554" s="115"/>
      <c r="BF1554" s="115"/>
    </row>
    <row r="1555" spans="46:58" x14ac:dyDescent="0.25">
      <c r="AT1555" s="115"/>
      <c r="AU1555" s="115"/>
      <c r="AV1555" s="115"/>
      <c r="AW1555" s="115"/>
      <c r="AX1555" s="115"/>
      <c r="AY1555" s="115"/>
      <c r="AZ1555" s="115"/>
      <c r="BA1555" s="115"/>
      <c r="BB1555" s="115"/>
      <c r="BC1555" s="115"/>
      <c r="BD1555" s="115"/>
      <c r="BE1555" s="115"/>
      <c r="BF1555" s="115"/>
    </row>
    <row r="1556" spans="46:58" x14ac:dyDescent="0.25">
      <c r="AT1556" s="115"/>
      <c r="AU1556" s="115"/>
      <c r="AV1556" s="115"/>
      <c r="AW1556" s="115"/>
      <c r="AX1556" s="115"/>
      <c r="AY1556" s="115"/>
      <c r="AZ1556" s="115"/>
      <c r="BA1556" s="115"/>
      <c r="BB1556" s="115"/>
      <c r="BC1556" s="115"/>
      <c r="BD1556" s="115"/>
      <c r="BE1556" s="115"/>
      <c r="BF1556" s="115"/>
    </row>
    <row r="1557" spans="46:58" x14ac:dyDescent="0.25">
      <c r="AT1557" s="115"/>
      <c r="AU1557" s="115"/>
      <c r="AV1557" s="115"/>
      <c r="AW1557" s="115"/>
      <c r="AX1557" s="115"/>
      <c r="AY1557" s="115"/>
      <c r="AZ1557" s="115"/>
      <c r="BA1557" s="115"/>
      <c r="BB1557" s="115"/>
      <c r="BC1557" s="115"/>
      <c r="BD1557" s="115"/>
      <c r="BE1557" s="115"/>
      <c r="BF1557" s="115"/>
    </row>
    <row r="1558" spans="46:58" x14ac:dyDescent="0.25">
      <c r="AT1558" s="115"/>
      <c r="AU1558" s="115"/>
      <c r="AV1558" s="115"/>
      <c r="AW1558" s="115"/>
      <c r="AX1558" s="115"/>
      <c r="AY1558" s="115"/>
      <c r="AZ1558" s="115"/>
      <c r="BA1558" s="115"/>
      <c r="BB1558" s="115"/>
      <c r="BC1558" s="115"/>
      <c r="BD1558" s="115"/>
      <c r="BE1558" s="115"/>
      <c r="BF1558" s="115"/>
    </row>
    <row r="1559" spans="46:58" x14ac:dyDescent="0.25">
      <c r="AT1559" s="115"/>
      <c r="AU1559" s="115"/>
      <c r="AV1559" s="115"/>
      <c r="AW1559" s="115"/>
      <c r="AX1559" s="115"/>
      <c r="AY1559" s="115"/>
      <c r="AZ1559" s="115"/>
      <c r="BA1559" s="115"/>
      <c r="BB1559" s="115"/>
      <c r="BC1559" s="115"/>
      <c r="BD1559" s="115"/>
      <c r="BE1559" s="115"/>
      <c r="BF1559" s="115"/>
    </row>
    <row r="1560" spans="46:58" x14ac:dyDescent="0.25">
      <c r="AT1560" s="115"/>
      <c r="AU1560" s="115"/>
      <c r="AV1560" s="115"/>
      <c r="AW1560" s="115"/>
      <c r="AX1560" s="115"/>
      <c r="AY1560" s="115"/>
      <c r="AZ1560" s="115"/>
      <c r="BA1560" s="115"/>
      <c r="BB1560" s="115"/>
      <c r="BC1560" s="115"/>
      <c r="BD1560" s="115"/>
      <c r="BE1560" s="115"/>
      <c r="BF1560" s="115"/>
    </row>
    <row r="1561" spans="46:58" x14ac:dyDescent="0.25">
      <c r="AT1561" s="115"/>
      <c r="AU1561" s="115"/>
      <c r="AV1561" s="115"/>
      <c r="AW1561" s="115"/>
      <c r="AX1561" s="115"/>
      <c r="AY1561" s="115"/>
      <c r="AZ1561" s="115"/>
      <c r="BA1561" s="115"/>
      <c r="BB1561" s="115"/>
      <c r="BC1561" s="115"/>
      <c r="BD1561" s="115"/>
      <c r="BE1561" s="115"/>
      <c r="BF1561" s="115"/>
    </row>
    <row r="1562" spans="46:58" x14ac:dyDescent="0.25">
      <c r="AT1562" s="115"/>
      <c r="AU1562" s="115"/>
      <c r="AV1562" s="115"/>
      <c r="AW1562" s="115"/>
      <c r="AX1562" s="115"/>
      <c r="AY1562" s="115"/>
      <c r="AZ1562" s="115"/>
      <c r="BA1562" s="115"/>
      <c r="BB1562" s="115"/>
      <c r="BC1562" s="115"/>
      <c r="BD1562" s="115"/>
      <c r="BE1562" s="115"/>
      <c r="BF1562" s="115"/>
    </row>
    <row r="1563" spans="46:58" x14ac:dyDescent="0.25">
      <c r="AT1563" s="115"/>
      <c r="AU1563" s="115"/>
      <c r="AV1563" s="115"/>
      <c r="AW1563" s="115"/>
      <c r="AX1563" s="115"/>
      <c r="AY1563" s="115"/>
      <c r="AZ1563" s="115"/>
      <c r="BA1563" s="115"/>
      <c r="BB1563" s="115"/>
      <c r="BC1563" s="115"/>
      <c r="BD1563" s="115"/>
      <c r="BE1563" s="115"/>
      <c r="BF1563" s="115"/>
    </row>
    <row r="1564" spans="46:58" x14ac:dyDescent="0.25">
      <c r="AT1564" s="115"/>
      <c r="AU1564" s="115"/>
      <c r="AV1564" s="115"/>
      <c r="AW1564" s="115"/>
      <c r="AX1564" s="115"/>
      <c r="AY1564" s="115"/>
      <c r="AZ1564" s="115"/>
      <c r="BA1564" s="115"/>
      <c r="BB1564" s="115"/>
      <c r="BC1564" s="115"/>
      <c r="BD1564" s="115"/>
      <c r="BE1564" s="115"/>
      <c r="BF1564" s="115"/>
    </row>
    <row r="1565" spans="46:58" x14ac:dyDescent="0.25">
      <c r="AT1565" s="115"/>
      <c r="AU1565" s="115"/>
      <c r="AV1565" s="115"/>
      <c r="AW1565" s="115"/>
      <c r="AX1565" s="115"/>
      <c r="AY1565" s="115"/>
      <c r="AZ1565" s="115"/>
      <c r="BA1565" s="115"/>
      <c r="BB1565" s="115"/>
      <c r="BC1565" s="115"/>
      <c r="BD1565" s="115"/>
      <c r="BE1565" s="115"/>
      <c r="BF1565" s="115"/>
    </row>
    <row r="1566" spans="46:58" x14ac:dyDescent="0.25">
      <c r="AT1566" s="115"/>
      <c r="AU1566" s="115"/>
      <c r="AV1566" s="115"/>
      <c r="AW1566" s="115"/>
      <c r="AX1566" s="115"/>
      <c r="AY1566" s="115"/>
      <c r="AZ1566" s="115"/>
      <c r="BA1566" s="115"/>
      <c r="BB1566" s="115"/>
      <c r="BC1566" s="115"/>
      <c r="BD1566" s="115"/>
      <c r="BE1566" s="115"/>
      <c r="BF1566" s="115"/>
    </row>
    <row r="1567" spans="46:58" x14ac:dyDescent="0.25">
      <c r="AT1567" s="115"/>
      <c r="AU1567" s="115"/>
      <c r="AV1567" s="115"/>
      <c r="AW1567" s="115"/>
      <c r="AX1567" s="115"/>
      <c r="AY1567" s="115"/>
      <c r="AZ1567" s="115"/>
      <c r="BA1567" s="115"/>
      <c r="BB1567" s="115"/>
      <c r="BC1567" s="115"/>
      <c r="BD1567" s="115"/>
      <c r="BE1567" s="115"/>
      <c r="BF1567" s="115"/>
    </row>
    <row r="1568" spans="46:58" x14ac:dyDescent="0.25">
      <c r="AT1568" s="115"/>
      <c r="AU1568" s="115"/>
      <c r="AV1568" s="115"/>
      <c r="AW1568" s="115"/>
      <c r="AX1568" s="115"/>
      <c r="AY1568" s="115"/>
      <c r="AZ1568" s="115"/>
      <c r="BA1568" s="115"/>
      <c r="BB1568" s="115"/>
      <c r="BC1568" s="115"/>
      <c r="BD1568" s="115"/>
      <c r="BE1568" s="115"/>
      <c r="BF1568" s="115"/>
    </row>
    <row r="1569" spans="46:58" x14ac:dyDescent="0.25">
      <c r="AT1569" s="115"/>
      <c r="AU1569" s="115"/>
      <c r="AV1569" s="115"/>
      <c r="AW1569" s="115"/>
      <c r="AX1569" s="115"/>
      <c r="AY1569" s="115"/>
      <c r="AZ1569" s="115"/>
      <c r="BA1569" s="115"/>
      <c r="BB1569" s="115"/>
      <c r="BC1569" s="115"/>
      <c r="BD1569" s="115"/>
      <c r="BE1569" s="115"/>
      <c r="BF1569" s="115"/>
    </row>
    <row r="1570" spans="46:58" x14ac:dyDescent="0.25">
      <c r="AT1570" s="115"/>
      <c r="AU1570" s="115"/>
      <c r="AV1570" s="115"/>
      <c r="AW1570" s="115"/>
      <c r="AX1570" s="115"/>
      <c r="AY1570" s="115"/>
      <c r="AZ1570" s="115"/>
      <c r="BA1570" s="115"/>
      <c r="BB1570" s="115"/>
      <c r="BC1570" s="115"/>
      <c r="BD1570" s="115"/>
      <c r="BE1570" s="115"/>
      <c r="BF1570" s="115"/>
    </row>
    <row r="1571" spans="46:58" x14ac:dyDescent="0.25">
      <c r="AT1571" s="115"/>
      <c r="AU1571" s="115"/>
      <c r="AV1571" s="115"/>
      <c r="AW1571" s="115"/>
      <c r="AX1571" s="115"/>
      <c r="AY1571" s="115"/>
      <c r="AZ1571" s="115"/>
      <c r="BA1571" s="115"/>
      <c r="BB1571" s="115"/>
      <c r="BC1571" s="115"/>
      <c r="BD1571" s="115"/>
      <c r="BE1571" s="115"/>
      <c r="BF1571" s="115"/>
    </row>
    <row r="1572" spans="46:58" x14ac:dyDescent="0.25">
      <c r="AT1572" s="115"/>
      <c r="AU1572" s="115"/>
      <c r="AV1572" s="115"/>
      <c r="AW1572" s="115"/>
      <c r="AX1572" s="115"/>
      <c r="AY1572" s="115"/>
      <c r="AZ1572" s="115"/>
      <c r="BA1572" s="115"/>
      <c r="BB1572" s="115"/>
      <c r="BC1572" s="115"/>
      <c r="BD1572" s="115"/>
      <c r="BE1572" s="115"/>
      <c r="BF1572" s="115"/>
    </row>
    <row r="1573" spans="46:58" x14ac:dyDescent="0.25">
      <c r="AT1573" s="115"/>
      <c r="AU1573" s="115"/>
      <c r="AV1573" s="115"/>
      <c r="AW1573" s="115"/>
      <c r="AX1573" s="115"/>
      <c r="AY1573" s="115"/>
      <c r="AZ1573" s="115"/>
      <c r="BA1573" s="115"/>
      <c r="BB1573" s="115"/>
      <c r="BC1573" s="115"/>
      <c r="BD1573" s="115"/>
      <c r="BE1573" s="115"/>
      <c r="BF1573" s="115"/>
    </row>
    <row r="1574" spans="46:58" x14ac:dyDescent="0.25">
      <c r="AT1574" s="115"/>
      <c r="AU1574" s="115"/>
      <c r="AV1574" s="115"/>
      <c r="AW1574" s="115"/>
      <c r="AX1574" s="115"/>
      <c r="AY1574" s="115"/>
      <c r="AZ1574" s="115"/>
      <c r="BA1574" s="115"/>
      <c r="BB1574" s="115"/>
      <c r="BC1574" s="115"/>
      <c r="BD1574" s="115"/>
      <c r="BE1574" s="115"/>
      <c r="BF1574" s="115"/>
    </row>
    <row r="1575" spans="46:58" x14ac:dyDescent="0.25">
      <c r="AT1575" s="115"/>
      <c r="AU1575" s="115"/>
      <c r="AV1575" s="115"/>
      <c r="AW1575" s="115"/>
      <c r="AX1575" s="115"/>
      <c r="AY1575" s="115"/>
      <c r="AZ1575" s="115"/>
      <c r="BA1575" s="115"/>
      <c r="BB1575" s="115"/>
      <c r="BC1575" s="115"/>
      <c r="BD1575" s="115"/>
      <c r="BE1575" s="115"/>
      <c r="BF1575" s="115"/>
    </row>
    <row r="1576" spans="46:58" x14ac:dyDescent="0.25">
      <c r="AT1576" s="115"/>
      <c r="AU1576" s="115"/>
      <c r="AV1576" s="115"/>
      <c r="AW1576" s="115"/>
      <c r="AX1576" s="115"/>
      <c r="AY1576" s="115"/>
      <c r="AZ1576" s="115"/>
      <c r="BA1576" s="115"/>
      <c r="BB1576" s="115"/>
      <c r="BC1576" s="115"/>
      <c r="BD1576" s="115"/>
      <c r="BE1576" s="115"/>
      <c r="BF1576" s="115"/>
    </row>
    <row r="1577" spans="46:58" x14ac:dyDescent="0.25">
      <c r="AT1577" s="115"/>
      <c r="AU1577" s="115"/>
      <c r="AV1577" s="115"/>
      <c r="AW1577" s="115"/>
      <c r="AX1577" s="115"/>
      <c r="AY1577" s="115"/>
      <c r="AZ1577" s="115"/>
      <c r="BA1577" s="115"/>
      <c r="BB1577" s="115"/>
      <c r="BC1577" s="115"/>
      <c r="BD1577" s="115"/>
      <c r="BE1577" s="115"/>
      <c r="BF1577" s="115"/>
    </row>
    <row r="1578" spans="46:58" x14ac:dyDescent="0.25">
      <c r="AT1578" s="115"/>
      <c r="AU1578" s="115"/>
      <c r="AV1578" s="115"/>
      <c r="AW1578" s="115"/>
      <c r="AX1578" s="115"/>
      <c r="AY1578" s="115"/>
      <c r="AZ1578" s="115"/>
      <c r="BA1578" s="115"/>
      <c r="BB1578" s="115"/>
      <c r="BC1578" s="115"/>
      <c r="BD1578" s="115"/>
      <c r="BE1578" s="115"/>
      <c r="BF1578" s="115"/>
    </row>
    <row r="1579" spans="46:58" x14ac:dyDescent="0.25">
      <c r="AT1579" s="115"/>
      <c r="AU1579" s="115"/>
      <c r="AV1579" s="115"/>
      <c r="AW1579" s="115"/>
      <c r="AX1579" s="115"/>
      <c r="AY1579" s="115"/>
      <c r="AZ1579" s="115"/>
      <c r="BA1579" s="115"/>
      <c r="BB1579" s="115"/>
      <c r="BC1579" s="115"/>
      <c r="BD1579" s="115"/>
      <c r="BE1579" s="115"/>
      <c r="BF1579" s="115"/>
    </row>
    <row r="1580" spans="46:58" x14ac:dyDescent="0.25">
      <c r="AT1580" s="115"/>
      <c r="AU1580" s="115"/>
      <c r="AV1580" s="115"/>
      <c r="AW1580" s="115"/>
      <c r="AX1580" s="115"/>
      <c r="AY1580" s="115"/>
      <c r="AZ1580" s="115"/>
      <c r="BA1580" s="115"/>
      <c r="BB1580" s="115"/>
      <c r="BC1580" s="115"/>
      <c r="BD1580" s="115"/>
      <c r="BE1580" s="115"/>
      <c r="BF1580" s="115"/>
    </row>
    <row r="1581" spans="46:58" x14ac:dyDescent="0.25">
      <c r="AT1581" s="115"/>
      <c r="AU1581" s="115"/>
      <c r="AV1581" s="115"/>
      <c r="AW1581" s="115"/>
      <c r="AX1581" s="115"/>
      <c r="AY1581" s="115"/>
      <c r="AZ1581" s="115"/>
      <c r="BA1581" s="115"/>
      <c r="BB1581" s="115"/>
      <c r="BC1581" s="115"/>
      <c r="BD1581" s="115"/>
      <c r="BE1581" s="115"/>
      <c r="BF1581" s="115"/>
    </row>
    <row r="1582" spans="46:58" x14ac:dyDescent="0.25">
      <c r="AT1582" s="115"/>
      <c r="AU1582" s="115"/>
      <c r="AV1582" s="115"/>
      <c r="AW1582" s="115"/>
      <c r="AX1582" s="115"/>
      <c r="AY1582" s="115"/>
      <c r="AZ1582" s="115"/>
      <c r="BA1582" s="115"/>
      <c r="BB1582" s="115"/>
      <c r="BC1582" s="115"/>
      <c r="BD1582" s="115"/>
      <c r="BE1582" s="115"/>
      <c r="BF1582" s="115"/>
    </row>
    <row r="1583" spans="46:58" x14ac:dyDescent="0.25">
      <c r="AT1583" s="115"/>
      <c r="AU1583" s="115"/>
      <c r="AV1583" s="115"/>
      <c r="AW1583" s="115"/>
      <c r="AX1583" s="115"/>
      <c r="AY1583" s="115"/>
      <c r="AZ1583" s="115"/>
      <c r="BA1583" s="115"/>
      <c r="BB1583" s="115"/>
      <c r="BC1583" s="115"/>
      <c r="BD1583" s="115"/>
      <c r="BE1583" s="115"/>
      <c r="BF1583" s="115"/>
    </row>
    <row r="1584" spans="46:58" x14ac:dyDescent="0.25">
      <c r="AT1584" s="115"/>
      <c r="AU1584" s="115"/>
      <c r="AV1584" s="115"/>
      <c r="AW1584" s="115"/>
      <c r="AX1584" s="115"/>
      <c r="AY1584" s="115"/>
      <c r="AZ1584" s="115"/>
      <c r="BA1584" s="115"/>
      <c r="BB1584" s="115"/>
      <c r="BC1584" s="115"/>
      <c r="BD1584" s="115"/>
      <c r="BE1584" s="115"/>
      <c r="BF1584" s="115"/>
    </row>
    <row r="1585" spans="46:58" x14ac:dyDescent="0.25">
      <c r="AT1585" s="115"/>
      <c r="AU1585" s="115"/>
      <c r="AV1585" s="115"/>
      <c r="AW1585" s="115"/>
      <c r="AX1585" s="115"/>
      <c r="AY1585" s="115"/>
      <c r="AZ1585" s="115"/>
      <c r="BA1585" s="115"/>
      <c r="BB1585" s="115"/>
      <c r="BC1585" s="115"/>
      <c r="BD1585" s="115"/>
      <c r="BE1585" s="115"/>
      <c r="BF1585" s="115"/>
    </row>
    <row r="1586" spans="46:58" x14ac:dyDescent="0.25">
      <c r="AT1586" s="115"/>
      <c r="AU1586" s="115"/>
      <c r="AV1586" s="115"/>
      <c r="AW1586" s="115"/>
      <c r="AX1586" s="115"/>
      <c r="AY1586" s="115"/>
      <c r="AZ1586" s="115"/>
      <c r="BA1586" s="115"/>
      <c r="BB1586" s="115"/>
      <c r="BC1586" s="115"/>
      <c r="BD1586" s="115"/>
      <c r="BE1586" s="115"/>
      <c r="BF1586" s="115"/>
    </row>
    <row r="1587" spans="46:58" x14ac:dyDescent="0.25">
      <c r="AT1587" s="115"/>
      <c r="AU1587" s="115"/>
      <c r="AV1587" s="115"/>
      <c r="AW1587" s="115"/>
      <c r="AX1587" s="115"/>
      <c r="AY1587" s="115"/>
      <c r="AZ1587" s="115"/>
      <c r="BA1587" s="115"/>
      <c r="BB1587" s="115"/>
      <c r="BC1587" s="115"/>
      <c r="BD1587" s="115"/>
      <c r="BE1587" s="115"/>
      <c r="BF1587" s="115"/>
    </row>
    <row r="1588" spans="46:58" x14ac:dyDescent="0.25">
      <c r="AT1588" s="115"/>
      <c r="AU1588" s="115"/>
      <c r="AV1588" s="115"/>
      <c r="AW1588" s="115"/>
      <c r="AX1588" s="115"/>
      <c r="AY1588" s="115"/>
      <c r="AZ1588" s="115"/>
      <c r="BA1588" s="115"/>
      <c r="BB1588" s="115"/>
      <c r="BC1588" s="115"/>
      <c r="BD1588" s="115"/>
      <c r="BE1588" s="115"/>
      <c r="BF1588" s="115"/>
    </row>
    <row r="1589" spans="46:58" x14ac:dyDescent="0.25">
      <c r="AT1589" s="115"/>
      <c r="AU1589" s="115"/>
      <c r="AV1589" s="115"/>
      <c r="AW1589" s="115"/>
      <c r="AX1589" s="115"/>
      <c r="AY1589" s="115"/>
      <c r="AZ1589" s="115"/>
      <c r="BA1589" s="115"/>
      <c r="BB1589" s="115"/>
      <c r="BC1589" s="115"/>
      <c r="BD1589" s="115"/>
      <c r="BE1589" s="115"/>
      <c r="BF1589" s="115"/>
    </row>
    <row r="1590" spans="46:58" x14ac:dyDescent="0.25">
      <c r="AT1590" s="115"/>
      <c r="AU1590" s="115"/>
      <c r="AV1590" s="115"/>
      <c r="AW1590" s="115"/>
      <c r="AX1590" s="115"/>
      <c r="AY1590" s="115"/>
      <c r="AZ1590" s="115"/>
      <c r="BA1590" s="115"/>
      <c r="BB1590" s="115"/>
      <c r="BC1590" s="115"/>
      <c r="BD1590" s="115"/>
      <c r="BE1590" s="115"/>
      <c r="BF1590" s="115"/>
    </row>
    <row r="1591" spans="46:58" x14ac:dyDescent="0.25">
      <c r="AT1591" s="115"/>
      <c r="AU1591" s="115"/>
      <c r="AV1591" s="115"/>
      <c r="AW1591" s="115"/>
      <c r="AX1591" s="115"/>
      <c r="AY1591" s="115"/>
      <c r="AZ1591" s="115"/>
      <c r="BA1591" s="115"/>
      <c r="BB1591" s="115"/>
      <c r="BC1591" s="115"/>
      <c r="BD1591" s="115"/>
      <c r="BE1591" s="115"/>
      <c r="BF1591" s="115"/>
    </row>
    <row r="1592" spans="46:58" x14ac:dyDescent="0.25">
      <c r="AT1592" s="115"/>
      <c r="AU1592" s="115"/>
      <c r="AV1592" s="115"/>
      <c r="AW1592" s="115"/>
      <c r="AX1592" s="115"/>
      <c r="AY1592" s="115"/>
      <c r="AZ1592" s="115"/>
      <c r="BA1592" s="115"/>
      <c r="BB1592" s="115"/>
      <c r="BC1592" s="115"/>
      <c r="BD1592" s="115"/>
      <c r="BE1592" s="115"/>
      <c r="BF1592" s="115"/>
    </row>
    <row r="1593" spans="46:58" x14ac:dyDescent="0.25">
      <c r="AT1593" s="115"/>
      <c r="AU1593" s="115"/>
      <c r="AV1593" s="115"/>
      <c r="AW1593" s="115"/>
      <c r="AX1593" s="115"/>
      <c r="AY1593" s="115"/>
      <c r="AZ1593" s="115"/>
      <c r="BA1593" s="115"/>
      <c r="BB1593" s="115"/>
      <c r="BC1593" s="115"/>
      <c r="BD1593" s="115"/>
      <c r="BE1593" s="115"/>
      <c r="BF1593" s="115"/>
    </row>
    <row r="1594" spans="46:58" x14ac:dyDescent="0.25">
      <c r="AT1594" s="115"/>
      <c r="AU1594" s="115"/>
      <c r="AV1594" s="115"/>
      <c r="AW1594" s="115"/>
      <c r="AX1594" s="115"/>
      <c r="AY1594" s="115"/>
      <c r="AZ1594" s="115"/>
      <c r="BA1594" s="115"/>
      <c r="BB1594" s="115"/>
      <c r="BC1594" s="115"/>
      <c r="BD1594" s="115"/>
      <c r="BE1594" s="115"/>
      <c r="BF1594" s="115"/>
    </row>
    <row r="1595" spans="46:58" x14ac:dyDescent="0.25">
      <c r="AT1595" s="115"/>
      <c r="AU1595" s="115"/>
      <c r="AV1595" s="115"/>
      <c r="AW1595" s="115"/>
      <c r="AX1595" s="115"/>
      <c r="AY1595" s="115"/>
      <c r="AZ1595" s="115"/>
      <c r="BA1595" s="115"/>
      <c r="BB1595" s="115"/>
      <c r="BC1595" s="115"/>
      <c r="BD1595" s="115"/>
      <c r="BE1595" s="115"/>
      <c r="BF1595" s="115"/>
    </row>
    <row r="1596" spans="46:58" x14ac:dyDescent="0.25">
      <c r="AT1596" s="115"/>
      <c r="AU1596" s="115"/>
      <c r="AV1596" s="115"/>
      <c r="AW1596" s="115"/>
      <c r="AX1596" s="115"/>
      <c r="AY1596" s="115"/>
      <c r="AZ1596" s="115"/>
      <c r="BA1596" s="115"/>
      <c r="BB1596" s="115"/>
      <c r="BC1596" s="115"/>
      <c r="BD1596" s="115"/>
      <c r="BE1596" s="115"/>
      <c r="BF1596" s="115"/>
    </row>
    <row r="1597" spans="46:58" x14ac:dyDescent="0.25">
      <c r="AT1597" s="115"/>
      <c r="AU1597" s="115"/>
      <c r="AV1597" s="115"/>
      <c r="AW1597" s="115"/>
      <c r="AX1597" s="115"/>
      <c r="AY1597" s="115"/>
      <c r="AZ1597" s="115"/>
      <c r="BA1597" s="115"/>
      <c r="BB1597" s="115"/>
      <c r="BC1597" s="115"/>
      <c r="BD1597" s="115"/>
      <c r="BE1597" s="115"/>
      <c r="BF1597" s="115"/>
    </row>
    <row r="1598" spans="46:58" x14ac:dyDescent="0.25">
      <c r="AT1598" s="115"/>
      <c r="AU1598" s="115"/>
      <c r="AV1598" s="115"/>
      <c r="AW1598" s="115"/>
      <c r="AX1598" s="115"/>
      <c r="AY1598" s="115"/>
      <c r="AZ1598" s="115"/>
      <c r="BA1598" s="115"/>
      <c r="BB1598" s="115"/>
      <c r="BC1598" s="115"/>
      <c r="BD1598" s="115"/>
      <c r="BE1598" s="115"/>
      <c r="BF1598" s="115"/>
    </row>
    <row r="1599" spans="46:58" x14ac:dyDescent="0.25">
      <c r="AT1599" s="115"/>
      <c r="AU1599" s="115"/>
      <c r="AV1599" s="115"/>
      <c r="AW1599" s="115"/>
      <c r="AX1599" s="115"/>
      <c r="AY1599" s="115"/>
      <c r="AZ1599" s="115"/>
      <c r="BA1599" s="115"/>
      <c r="BB1599" s="115"/>
      <c r="BC1599" s="115"/>
      <c r="BD1599" s="115"/>
      <c r="BE1599" s="115"/>
      <c r="BF1599" s="115"/>
    </row>
    <row r="1600" spans="46:58" x14ac:dyDescent="0.25">
      <c r="AT1600" s="115"/>
      <c r="AU1600" s="115"/>
      <c r="AV1600" s="115"/>
      <c r="AW1600" s="115"/>
      <c r="AX1600" s="115"/>
      <c r="AY1600" s="115"/>
      <c r="AZ1600" s="115"/>
      <c r="BA1600" s="115"/>
      <c r="BB1600" s="115"/>
      <c r="BC1600" s="115"/>
      <c r="BD1600" s="115"/>
      <c r="BE1600" s="115"/>
      <c r="BF1600" s="115"/>
    </row>
    <row r="1601" spans="46:58" x14ac:dyDescent="0.25">
      <c r="AT1601" s="115"/>
      <c r="AU1601" s="115"/>
      <c r="AV1601" s="115"/>
      <c r="AW1601" s="115"/>
      <c r="AX1601" s="115"/>
      <c r="AY1601" s="115"/>
      <c r="AZ1601" s="115"/>
      <c r="BA1601" s="115"/>
      <c r="BB1601" s="115"/>
      <c r="BC1601" s="115"/>
      <c r="BD1601" s="115"/>
      <c r="BE1601" s="115"/>
      <c r="BF1601" s="115"/>
    </row>
    <row r="1602" spans="46:58" x14ac:dyDescent="0.25">
      <c r="AT1602" s="115"/>
      <c r="AU1602" s="115"/>
      <c r="AV1602" s="115"/>
      <c r="AW1602" s="115"/>
      <c r="AX1602" s="115"/>
      <c r="AY1602" s="115"/>
      <c r="AZ1602" s="115"/>
      <c r="BA1602" s="115"/>
      <c r="BB1602" s="115"/>
      <c r="BC1602" s="115"/>
      <c r="BD1602" s="115"/>
      <c r="BE1602" s="115"/>
      <c r="BF1602" s="115"/>
    </row>
    <row r="1603" spans="46:58" x14ac:dyDescent="0.25">
      <c r="AT1603" s="115"/>
      <c r="AU1603" s="115"/>
      <c r="AV1603" s="115"/>
      <c r="AW1603" s="115"/>
      <c r="AX1603" s="115"/>
      <c r="AY1603" s="115"/>
      <c r="AZ1603" s="115"/>
      <c r="BA1603" s="115"/>
      <c r="BB1603" s="115"/>
      <c r="BC1603" s="115"/>
      <c r="BD1603" s="115"/>
      <c r="BE1603" s="115"/>
      <c r="BF1603" s="115"/>
    </row>
    <row r="1604" spans="46:58" x14ac:dyDescent="0.25">
      <c r="AT1604" s="115"/>
      <c r="AU1604" s="115"/>
      <c r="AV1604" s="115"/>
      <c r="AW1604" s="115"/>
      <c r="AX1604" s="115"/>
      <c r="AY1604" s="115"/>
      <c r="AZ1604" s="115"/>
      <c r="BA1604" s="115"/>
      <c r="BB1604" s="115"/>
      <c r="BC1604" s="115"/>
      <c r="BD1604" s="115"/>
      <c r="BE1604" s="115"/>
      <c r="BF1604" s="115"/>
    </row>
    <row r="1605" spans="46:58" x14ac:dyDescent="0.25">
      <c r="AT1605" s="115"/>
      <c r="AU1605" s="115"/>
      <c r="AV1605" s="115"/>
      <c r="AW1605" s="115"/>
      <c r="AX1605" s="115"/>
      <c r="AY1605" s="115"/>
      <c r="AZ1605" s="115"/>
      <c r="BA1605" s="115"/>
      <c r="BB1605" s="115"/>
      <c r="BC1605" s="115"/>
      <c r="BD1605" s="115"/>
      <c r="BE1605" s="115"/>
      <c r="BF1605" s="115"/>
    </row>
    <row r="1606" spans="46:58" x14ac:dyDescent="0.25">
      <c r="AT1606" s="115"/>
      <c r="AU1606" s="115"/>
      <c r="AV1606" s="115"/>
      <c r="AW1606" s="115"/>
      <c r="AX1606" s="115"/>
      <c r="AY1606" s="115"/>
      <c r="AZ1606" s="115"/>
      <c r="BA1606" s="115"/>
      <c r="BB1606" s="115"/>
      <c r="BC1606" s="115"/>
      <c r="BD1606" s="115"/>
      <c r="BE1606" s="115"/>
      <c r="BF1606" s="115"/>
    </row>
    <row r="1607" spans="46:58" x14ac:dyDescent="0.25">
      <c r="AT1607" s="115"/>
      <c r="AU1607" s="115"/>
      <c r="AV1607" s="115"/>
      <c r="AW1607" s="115"/>
      <c r="AX1607" s="115"/>
      <c r="AY1607" s="115"/>
      <c r="AZ1607" s="115"/>
      <c r="BA1607" s="115"/>
      <c r="BB1607" s="115"/>
      <c r="BC1607" s="115"/>
      <c r="BD1607" s="115"/>
      <c r="BE1607" s="115"/>
      <c r="BF1607" s="115"/>
    </row>
    <row r="1608" spans="46:58" x14ac:dyDescent="0.25">
      <c r="AT1608" s="115"/>
      <c r="AU1608" s="115"/>
      <c r="AV1608" s="115"/>
      <c r="AW1608" s="115"/>
      <c r="AX1608" s="115"/>
      <c r="AY1608" s="115"/>
      <c r="AZ1608" s="115"/>
      <c r="BA1608" s="115"/>
      <c r="BB1608" s="115"/>
      <c r="BC1608" s="115"/>
      <c r="BD1608" s="115"/>
      <c r="BE1608" s="115"/>
      <c r="BF1608" s="115"/>
    </row>
    <row r="1609" spans="46:58" x14ac:dyDescent="0.25">
      <c r="AT1609" s="115"/>
      <c r="AU1609" s="115"/>
      <c r="AV1609" s="115"/>
      <c r="AW1609" s="115"/>
      <c r="AX1609" s="115"/>
      <c r="AY1609" s="115"/>
      <c r="AZ1609" s="115"/>
      <c r="BA1609" s="115"/>
      <c r="BB1609" s="115"/>
      <c r="BC1609" s="115"/>
      <c r="BD1609" s="115"/>
      <c r="BE1609" s="115"/>
      <c r="BF1609" s="115"/>
    </row>
    <row r="1610" spans="46:58" x14ac:dyDescent="0.25">
      <c r="AT1610" s="115"/>
      <c r="AU1610" s="115"/>
      <c r="AV1610" s="115"/>
      <c r="AW1610" s="115"/>
      <c r="AX1610" s="115"/>
      <c r="AY1610" s="115"/>
      <c r="AZ1610" s="115"/>
      <c r="BA1610" s="115"/>
      <c r="BB1610" s="115"/>
      <c r="BC1610" s="115"/>
      <c r="BD1610" s="115"/>
      <c r="BE1610" s="115"/>
      <c r="BF1610" s="115"/>
    </row>
    <row r="1611" spans="46:58" x14ac:dyDescent="0.25">
      <c r="AT1611" s="115"/>
      <c r="AU1611" s="115"/>
      <c r="AV1611" s="115"/>
      <c r="AW1611" s="115"/>
      <c r="AX1611" s="115"/>
      <c r="AY1611" s="115"/>
      <c r="AZ1611" s="115"/>
      <c r="BA1611" s="115"/>
      <c r="BB1611" s="115"/>
      <c r="BC1611" s="115"/>
      <c r="BD1611" s="115"/>
      <c r="BE1611" s="115"/>
      <c r="BF1611" s="115"/>
    </row>
    <row r="1612" spans="46:58" x14ac:dyDescent="0.25">
      <c r="AT1612" s="115"/>
      <c r="AU1612" s="115"/>
      <c r="AV1612" s="115"/>
      <c r="AW1612" s="115"/>
      <c r="AX1612" s="115"/>
      <c r="AY1612" s="115"/>
      <c r="AZ1612" s="115"/>
      <c r="BA1612" s="115"/>
      <c r="BB1612" s="115"/>
      <c r="BC1612" s="115"/>
      <c r="BD1612" s="115"/>
      <c r="BE1612" s="115"/>
      <c r="BF1612" s="115"/>
    </row>
    <row r="1613" spans="46:58" x14ac:dyDescent="0.25">
      <c r="AT1613" s="115"/>
      <c r="AU1613" s="115"/>
      <c r="AV1613" s="115"/>
      <c r="AW1613" s="115"/>
      <c r="AX1613" s="115"/>
      <c r="AY1613" s="115"/>
      <c r="AZ1613" s="115"/>
      <c r="BA1613" s="115"/>
      <c r="BB1613" s="115"/>
      <c r="BC1613" s="115"/>
      <c r="BD1613" s="115"/>
      <c r="BE1613" s="115"/>
      <c r="BF1613" s="115"/>
    </row>
    <row r="1614" spans="46:58" x14ac:dyDescent="0.25">
      <c r="AT1614" s="115"/>
      <c r="AU1614" s="115"/>
      <c r="AV1614" s="115"/>
      <c r="AW1614" s="115"/>
      <c r="AX1614" s="115"/>
      <c r="AY1614" s="115"/>
      <c r="AZ1614" s="115"/>
      <c r="BA1614" s="115"/>
      <c r="BB1614" s="115"/>
      <c r="BC1614" s="115"/>
      <c r="BD1614" s="115"/>
      <c r="BE1614" s="115"/>
      <c r="BF1614" s="115"/>
    </row>
    <row r="1615" spans="46:58" x14ac:dyDescent="0.25">
      <c r="AT1615" s="115"/>
      <c r="AU1615" s="115"/>
      <c r="AV1615" s="115"/>
      <c r="AW1615" s="115"/>
      <c r="AX1615" s="115"/>
      <c r="AY1615" s="115"/>
      <c r="AZ1615" s="115"/>
      <c r="BA1615" s="115"/>
      <c r="BB1615" s="115"/>
      <c r="BC1615" s="115"/>
      <c r="BD1615" s="115"/>
      <c r="BE1615" s="115"/>
      <c r="BF1615" s="115"/>
    </row>
    <row r="1616" spans="46:58" x14ac:dyDescent="0.25">
      <c r="AT1616" s="115"/>
      <c r="AU1616" s="115"/>
      <c r="AV1616" s="115"/>
      <c r="AW1616" s="115"/>
      <c r="AX1616" s="115"/>
      <c r="AY1616" s="115"/>
      <c r="AZ1616" s="115"/>
      <c r="BA1616" s="115"/>
      <c r="BB1616" s="115"/>
      <c r="BC1616" s="115"/>
      <c r="BD1616" s="115"/>
      <c r="BE1616" s="115"/>
      <c r="BF1616" s="115"/>
    </row>
    <row r="1617" spans="46:58" x14ac:dyDescent="0.25">
      <c r="AT1617" s="115"/>
      <c r="AU1617" s="115"/>
      <c r="AV1617" s="115"/>
      <c r="AW1617" s="115"/>
      <c r="AX1617" s="115"/>
      <c r="AY1617" s="115"/>
      <c r="AZ1617" s="115"/>
      <c r="BA1617" s="115"/>
      <c r="BB1617" s="115"/>
      <c r="BC1617" s="115"/>
      <c r="BD1617" s="115"/>
      <c r="BE1617" s="115"/>
      <c r="BF1617" s="115"/>
    </row>
    <row r="1618" spans="46:58" x14ac:dyDescent="0.25">
      <c r="AT1618" s="115"/>
      <c r="AU1618" s="115"/>
      <c r="AV1618" s="115"/>
      <c r="AW1618" s="115"/>
      <c r="AX1618" s="115"/>
      <c r="AY1618" s="115"/>
      <c r="AZ1618" s="115"/>
      <c r="BA1618" s="115"/>
      <c r="BB1618" s="115"/>
      <c r="BC1618" s="115"/>
      <c r="BD1618" s="115"/>
      <c r="BE1618" s="115"/>
      <c r="BF1618" s="115"/>
    </row>
    <row r="1619" spans="46:58" x14ac:dyDescent="0.25">
      <c r="AT1619" s="115"/>
      <c r="AU1619" s="115"/>
      <c r="AV1619" s="115"/>
      <c r="AW1619" s="115"/>
      <c r="AX1619" s="115"/>
      <c r="AY1619" s="115"/>
      <c r="AZ1619" s="115"/>
      <c r="BA1619" s="115"/>
      <c r="BB1619" s="115"/>
      <c r="BC1619" s="115"/>
      <c r="BD1619" s="115"/>
      <c r="BE1619" s="115"/>
      <c r="BF1619" s="115"/>
    </row>
    <row r="1620" spans="46:58" x14ac:dyDescent="0.25">
      <c r="AT1620" s="115"/>
      <c r="AU1620" s="115"/>
      <c r="AV1620" s="115"/>
      <c r="AW1620" s="115"/>
      <c r="AX1620" s="115"/>
      <c r="AY1620" s="115"/>
      <c r="AZ1620" s="115"/>
      <c r="BA1620" s="115"/>
      <c r="BB1620" s="115"/>
      <c r="BC1620" s="115"/>
      <c r="BD1620" s="115"/>
      <c r="BE1620" s="115"/>
      <c r="BF1620" s="115"/>
    </row>
    <row r="1621" spans="46:58" x14ac:dyDescent="0.25">
      <c r="AT1621" s="115"/>
      <c r="AU1621" s="115"/>
      <c r="AV1621" s="115"/>
      <c r="AW1621" s="115"/>
      <c r="AX1621" s="115"/>
      <c r="AY1621" s="115"/>
      <c r="AZ1621" s="115"/>
      <c r="BA1621" s="115"/>
      <c r="BB1621" s="115"/>
      <c r="BC1621" s="115"/>
      <c r="BD1621" s="115"/>
      <c r="BE1621" s="115"/>
      <c r="BF1621" s="115"/>
    </row>
    <row r="1622" spans="46:58" x14ac:dyDescent="0.25">
      <c r="AT1622" s="115"/>
      <c r="AU1622" s="115"/>
      <c r="AV1622" s="115"/>
      <c r="AW1622" s="115"/>
      <c r="AX1622" s="115"/>
      <c r="AY1622" s="115"/>
      <c r="AZ1622" s="115"/>
      <c r="BA1622" s="115"/>
      <c r="BB1622" s="115"/>
      <c r="BC1622" s="115"/>
      <c r="BD1622" s="115"/>
      <c r="BE1622" s="115"/>
      <c r="BF1622" s="115"/>
    </row>
    <row r="1623" spans="46:58" x14ac:dyDescent="0.25">
      <c r="AT1623" s="115"/>
      <c r="AU1623" s="115"/>
      <c r="AV1623" s="115"/>
      <c r="AW1623" s="115"/>
      <c r="AX1623" s="115"/>
      <c r="AY1623" s="115"/>
      <c r="AZ1623" s="115"/>
      <c r="BA1623" s="115"/>
      <c r="BB1623" s="115"/>
      <c r="BC1623" s="115"/>
      <c r="BD1623" s="115"/>
      <c r="BE1623" s="115"/>
      <c r="BF1623" s="115"/>
    </row>
    <row r="1624" spans="46:58" x14ac:dyDescent="0.25">
      <c r="AT1624" s="115"/>
      <c r="AU1624" s="115"/>
      <c r="AV1624" s="115"/>
      <c r="AW1624" s="115"/>
      <c r="AX1624" s="115"/>
      <c r="AY1624" s="115"/>
      <c r="AZ1624" s="115"/>
      <c r="BA1624" s="115"/>
      <c r="BB1624" s="115"/>
      <c r="BC1624" s="115"/>
      <c r="BD1624" s="115"/>
      <c r="BE1624" s="115"/>
      <c r="BF1624" s="115"/>
    </row>
    <row r="1625" spans="46:58" x14ac:dyDescent="0.25">
      <c r="AT1625" s="115"/>
      <c r="AU1625" s="115"/>
      <c r="AV1625" s="115"/>
      <c r="AW1625" s="115"/>
      <c r="AX1625" s="115"/>
      <c r="AY1625" s="115"/>
      <c r="AZ1625" s="115"/>
      <c r="BA1625" s="115"/>
      <c r="BB1625" s="115"/>
      <c r="BC1625" s="115"/>
      <c r="BD1625" s="115"/>
      <c r="BE1625" s="115"/>
      <c r="BF1625" s="115"/>
    </row>
    <row r="1626" spans="46:58" x14ac:dyDescent="0.25">
      <c r="AT1626" s="115"/>
      <c r="AU1626" s="115"/>
      <c r="AV1626" s="115"/>
      <c r="AW1626" s="115"/>
      <c r="AX1626" s="115"/>
      <c r="AY1626" s="115"/>
      <c r="AZ1626" s="115"/>
      <c r="BA1626" s="115"/>
      <c r="BB1626" s="115"/>
      <c r="BC1626" s="115"/>
      <c r="BD1626" s="115"/>
      <c r="BE1626" s="115"/>
      <c r="BF1626" s="115"/>
    </row>
    <row r="1627" spans="46:58" x14ac:dyDescent="0.25">
      <c r="AT1627" s="115"/>
      <c r="AU1627" s="115"/>
      <c r="AV1627" s="115"/>
      <c r="AW1627" s="115"/>
      <c r="AX1627" s="115"/>
      <c r="AY1627" s="115"/>
      <c r="AZ1627" s="115"/>
      <c r="BA1627" s="115"/>
      <c r="BB1627" s="115"/>
      <c r="BC1627" s="115"/>
      <c r="BD1627" s="115"/>
      <c r="BE1627" s="115"/>
      <c r="BF1627" s="115"/>
    </row>
    <row r="1628" spans="46:58" x14ac:dyDescent="0.25">
      <c r="AT1628" s="115"/>
      <c r="AU1628" s="115"/>
      <c r="AV1628" s="115"/>
      <c r="AW1628" s="115"/>
      <c r="AX1628" s="115"/>
      <c r="AY1628" s="115"/>
      <c r="AZ1628" s="115"/>
      <c r="BA1628" s="115"/>
      <c r="BB1628" s="115"/>
      <c r="BC1628" s="115"/>
      <c r="BD1628" s="115"/>
      <c r="BE1628" s="115"/>
      <c r="BF1628" s="115"/>
    </row>
    <row r="1629" spans="46:58" x14ac:dyDescent="0.25">
      <c r="AT1629" s="115"/>
      <c r="AU1629" s="115"/>
      <c r="AV1629" s="115"/>
      <c r="AW1629" s="115"/>
      <c r="AX1629" s="115"/>
      <c r="AY1629" s="115"/>
      <c r="AZ1629" s="115"/>
      <c r="BA1629" s="115"/>
      <c r="BB1629" s="115"/>
      <c r="BC1629" s="115"/>
      <c r="BD1629" s="115"/>
      <c r="BE1629" s="115"/>
      <c r="BF1629" s="115"/>
    </row>
    <row r="1630" spans="46:58" x14ac:dyDescent="0.25">
      <c r="AT1630" s="115"/>
      <c r="AU1630" s="115"/>
      <c r="AV1630" s="115"/>
      <c r="AW1630" s="115"/>
      <c r="AX1630" s="115"/>
      <c r="AY1630" s="115"/>
      <c r="AZ1630" s="115"/>
      <c r="BA1630" s="115"/>
      <c r="BB1630" s="115"/>
      <c r="BC1630" s="115"/>
      <c r="BD1630" s="115"/>
      <c r="BE1630" s="115"/>
      <c r="BF1630" s="115"/>
    </row>
    <row r="1631" spans="46:58" x14ac:dyDescent="0.25">
      <c r="AT1631" s="115"/>
      <c r="AU1631" s="115"/>
      <c r="AV1631" s="115"/>
      <c r="AW1631" s="115"/>
      <c r="AX1631" s="115"/>
      <c r="AY1631" s="115"/>
      <c r="AZ1631" s="115"/>
      <c r="BA1631" s="115"/>
      <c r="BB1631" s="115"/>
      <c r="BC1631" s="115"/>
      <c r="BD1631" s="115"/>
      <c r="BE1631" s="115"/>
      <c r="BF1631" s="115"/>
    </row>
    <row r="1632" spans="46:58" x14ac:dyDescent="0.25">
      <c r="AT1632" s="115"/>
      <c r="AU1632" s="115"/>
      <c r="AV1632" s="115"/>
      <c r="AW1632" s="115"/>
      <c r="AX1632" s="115"/>
      <c r="AY1632" s="115"/>
      <c r="AZ1632" s="115"/>
      <c r="BA1632" s="115"/>
      <c r="BB1632" s="115"/>
      <c r="BC1632" s="115"/>
      <c r="BD1632" s="115"/>
      <c r="BE1632" s="115"/>
      <c r="BF1632" s="115"/>
    </row>
    <row r="1633" spans="46:58" x14ac:dyDescent="0.25">
      <c r="AT1633" s="115"/>
      <c r="AU1633" s="115"/>
      <c r="AV1633" s="115"/>
      <c r="AW1633" s="115"/>
      <c r="AX1633" s="115"/>
      <c r="AY1633" s="115"/>
      <c r="AZ1633" s="115"/>
      <c r="BA1633" s="115"/>
      <c r="BB1633" s="115"/>
      <c r="BC1633" s="115"/>
      <c r="BD1633" s="115"/>
      <c r="BE1633" s="115"/>
      <c r="BF1633" s="115"/>
    </row>
    <row r="1634" spans="46:58" x14ac:dyDescent="0.25">
      <c r="AT1634" s="115"/>
      <c r="AU1634" s="115"/>
      <c r="AV1634" s="115"/>
      <c r="AW1634" s="115"/>
      <c r="AX1634" s="115"/>
      <c r="AY1634" s="115"/>
      <c r="AZ1634" s="115"/>
      <c r="BA1634" s="115"/>
      <c r="BB1634" s="115"/>
      <c r="BC1634" s="115"/>
      <c r="BD1634" s="115"/>
      <c r="BE1634" s="115"/>
      <c r="BF1634" s="115"/>
    </row>
    <row r="1635" spans="46:58" x14ac:dyDescent="0.25">
      <c r="AT1635" s="115"/>
      <c r="AU1635" s="115"/>
      <c r="AV1635" s="115"/>
      <c r="AW1635" s="115"/>
      <c r="AX1635" s="115"/>
      <c r="AY1635" s="115"/>
      <c r="AZ1635" s="115"/>
      <c r="BA1635" s="115"/>
      <c r="BB1635" s="115"/>
      <c r="BC1635" s="115"/>
      <c r="BD1635" s="115"/>
      <c r="BE1635" s="115"/>
      <c r="BF1635" s="115"/>
    </row>
    <row r="1636" spans="46:58" x14ac:dyDescent="0.25">
      <c r="AT1636" s="115"/>
      <c r="AU1636" s="115"/>
      <c r="AV1636" s="115"/>
      <c r="AW1636" s="115"/>
      <c r="AX1636" s="115"/>
      <c r="AY1636" s="115"/>
      <c r="AZ1636" s="115"/>
      <c r="BA1636" s="115"/>
      <c r="BB1636" s="115"/>
      <c r="BC1636" s="115"/>
      <c r="BD1636" s="115"/>
      <c r="BE1636" s="115"/>
      <c r="BF1636" s="115"/>
    </row>
    <row r="1637" spans="46:58" x14ac:dyDescent="0.25">
      <c r="AT1637" s="115"/>
      <c r="AU1637" s="115"/>
      <c r="AV1637" s="115"/>
      <c r="AW1637" s="115"/>
      <c r="AX1637" s="115"/>
      <c r="AY1637" s="115"/>
      <c r="AZ1637" s="115"/>
      <c r="BA1637" s="115"/>
      <c r="BB1637" s="115"/>
      <c r="BC1637" s="115"/>
      <c r="BD1637" s="115"/>
      <c r="BE1637" s="115"/>
      <c r="BF1637" s="115"/>
    </row>
    <row r="1638" spans="46:58" x14ac:dyDescent="0.25">
      <c r="AT1638" s="115"/>
      <c r="AU1638" s="115"/>
      <c r="AV1638" s="115"/>
      <c r="AW1638" s="115"/>
      <c r="AX1638" s="115"/>
      <c r="AY1638" s="115"/>
      <c r="AZ1638" s="115"/>
      <c r="BA1638" s="115"/>
      <c r="BB1638" s="115"/>
      <c r="BC1638" s="115"/>
      <c r="BD1638" s="115"/>
      <c r="BE1638" s="115"/>
      <c r="BF1638" s="115"/>
    </row>
    <row r="1639" spans="46:58" x14ac:dyDescent="0.25">
      <c r="AT1639" s="115"/>
      <c r="AU1639" s="115"/>
      <c r="AV1639" s="115"/>
      <c r="AW1639" s="115"/>
      <c r="AX1639" s="115"/>
      <c r="AY1639" s="115"/>
      <c r="AZ1639" s="115"/>
      <c r="BA1639" s="115"/>
      <c r="BB1639" s="115"/>
      <c r="BC1639" s="115"/>
      <c r="BD1639" s="115"/>
      <c r="BE1639" s="115"/>
      <c r="BF1639" s="115"/>
    </row>
    <row r="1640" spans="46:58" x14ac:dyDescent="0.25">
      <c r="AT1640" s="115"/>
      <c r="AU1640" s="115"/>
      <c r="AV1640" s="115"/>
      <c r="AW1640" s="115"/>
      <c r="AX1640" s="115"/>
      <c r="AY1640" s="115"/>
      <c r="AZ1640" s="115"/>
      <c r="BA1640" s="115"/>
      <c r="BB1640" s="115"/>
      <c r="BC1640" s="115"/>
      <c r="BD1640" s="115"/>
      <c r="BE1640" s="115"/>
      <c r="BF1640" s="115"/>
    </row>
    <row r="1641" spans="46:58" x14ac:dyDescent="0.25">
      <c r="AT1641" s="115"/>
      <c r="AU1641" s="115"/>
      <c r="AV1641" s="115"/>
      <c r="AW1641" s="115"/>
      <c r="AX1641" s="115"/>
      <c r="AY1641" s="115"/>
      <c r="AZ1641" s="115"/>
      <c r="BA1641" s="115"/>
      <c r="BB1641" s="115"/>
      <c r="BC1641" s="115"/>
      <c r="BD1641" s="115"/>
      <c r="BE1641" s="115"/>
      <c r="BF1641" s="115"/>
    </row>
    <row r="1642" spans="46:58" x14ac:dyDescent="0.25">
      <c r="AT1642" s="115"/>
      <c r="AU1642" s="115"/>
      <c r="AV1642" s="115"/>
      <c r="AW1642" s="115"/>
      <c r="AX1642" s="115"/>
      <c r="AY1642" s="115"/>
      <c r="AZ1642" s="115"/>
      <c r="BA1642" s="115"/>
      <c r="BB1642" s="115"/>
      <c r="BC1642" s="115"/>
      <c r="BD1642" s="115"/>
      <c r="BE1642" s="115"/>
      <c r="BF1642" s="115"/>
    </row>
    <row r="1643" spans="46:58" x14ac:dyDescent="0.25">
      <c r="AT1643" s="115"/>
      <c r="AU1643" s="115"/>
      <c r="AV1643" s="115"/>
      <c r="AW1643" s="115"/>
      <c r="AX1643" s="115"/>
      <c r="AY1643" s="115"/>
      <c r="AZ1643" s="115"/>
      <c r="BA1643" s="115"/>
      <c r="BB1643" s="115"/>
      <c r="BC1643" s="115"/>
      <c r="BD1643" s="115"/>
      <c r="BE1643" s="115"/>
      <c r="BF1643" s="115"/>
    </row>
    <row r="1644" spans="46:58" x14ac:dyDescent="0.25">
      <c r="AT1644" s="115"/>
      <c r="AU1644" s="115"/>
      <c r="AV1644" s="115"/>
      <c r="AW1644" s="115"/>
      <c r="AX1644" s="115"/>
      <c r="AY1644" s="115"/>
      <c r="AZ1644" s="115"/>
      <c r="BA1644" s="115"/>
      <c r="BB1644" s="115"/>
      <c r="BC1644" s="115"/>
      <c r="BD1644" s="115"/>
      <c r="BE1644" s="115"/>
      <c r="BF1644" s="115"/>
    </row>
    <row r="1645" spans="46:58" x14ac:dyDescent="0.25">
      <c r="AT1645" s="115"/>
      <c r="AU1645" s="115"/>
      <c r="AV1645" s="115"/>
      <c r="AW1645" s="115"/>
      <c r="AX1645" s="115"/>
      <c r="AY1645" s="115"/>
      <c r="AZ1645" s="115"/>
      <c r="BA1645" s="115"/>
      <c r="BB1645" s="115"/>
      <c r="BC1645" s="115"/>
      <c r="BD1645" s="115"/>
      <c r="BE1645" s="115"/>
      <c r="BF1645" s="115"/>
    </row>
    <row r="1646" spans="46:58" x14ac:dyDescent="0.25">
      <c r="AT1646" s="115"/>
      <c r="AU1646" s="115"/>
      <c r="AV1646" s="115"/>
      <c r="AW1646" s="115"/>
      <c r="AX1646" s="115"/>
      <c r="AY1646" s="115"/>
      <c r="AZ1646" s="115"/>
      <c r="BA1646" s="115"/>
      <c r="BB1646" s="115"/>
      <c r="BC1646" s="115"/>
      <c r="BD1646" s="115"/>
      <c r="BE1646" s="115"/>
      <c r="BF1646" s="115"/>
    </row>
    <row r="1647" spans="46:58" x14ac:dyDescent="0.25">
      <c r="AT1647" s="115"/>
      <c r="AU1647" s="115"/>
      <c r="AV1647" s="115"/>
      <c r="AW1647" s="115"/>
      <c r="AX1647" s="115"/>
      <c r="AY1647" s="115"/>
      <c r="AZ1647" s="115"/>
      <c r="BA1647" s="115"/>
      <c r="BB1647" s="115"/>
      <c r="BC1647" s="115"/>
      <c r="BD1647" s="115"/>
      <c r="BE1647" s="115"/>
      <c r="BF1647" s="115"/>
    </row>
    <row r="1648" spans="46:58" x14ac:dyDescent="0.25">
      <c r="AT1648" s="115"/>
      <c r="AU1648" s="115"/>
      <c r="AV1648" s="115"/>
      <c r="AW1648" s="115"/>
      <c r="AX1648" s="115"/>
      <c r="AY1648" s="115"/>
      <c r="AZ1648" s="115"/>
      <c r="BA1648" s="115"/>
      <c r="BB1648" s="115"/>
      <c r="BC1648" s="115"/>
      <c r="BD1648" s="115"/>
      <c r="BE1648" s="115"/>
      <c r="BF1648" s="115"/>
    </row>
    <row r="1649" spans="46:58" x14ac:dyDescent="0.25">
      <c r="AT1649" s="115"/>
      <c r="AU1649" s="115"/>
      <c r="AV1649" s="115"/>
      <c r="AW1649" s="115"/>
      <c r="AX1649" s="115"/>
      <c r="AY1649" s="115"/>
      <c r="AZ1649" s="115"/>
      <c r="BA1649" s="115"/>
      <c r="BB1649" s="115"/>
      <c r="BC1649" s="115"/>
      <c r="BD1649" s="115"/>
      <c r="BE1649" s="115"/>
      <c r="BF1649" s="115"/>
    </row>
    <row r="1650" spans="46:58" x14ac:dyDescent="0.25">
      <c r="AT1650" s="115"/>
      <c r="AU1650" s="115"/>
      <c r="AV1650" s="115"/>
      <c r="AW1650" s="115"/>
      <c r="AX1650" s="115"/>
      <c r="AY1650" s="115"/>
      <c r="AZ1650" s="115"/>
      <c r="BA1650" s="115"/>
      <c r="BB1650" s="115"/>
      <c r="BC1650" s="115"/>
      <c r="BD1650" s="115"/>
      <c r="BE1650" s="115"/>
      <c r="BF1650" s="115"/>
    </row>
    <row r="1651" spans="46:58" x14ac:dyDescent="0.25">
      <c r="AT1651" s="115"/>
      <c r="AU1651" s="115"/>
      <c r="AV1651" s="115"/>
      <c r="AW1651" s="115"/>
      <c r="AX1651" s="115"/>
      <c r="AY1651" s="115"/>
      <c r="AZ1651" s="115"/>
      <c r="BA1651" s="115"/>
      <c r="BB1651" s="115"/>
      <c r="BC1651" s="115"/>
      <c r="BD1651" s="115"/>
      <c r="BE1651" s="115"/>
      <c r="BF1651" s="115"/>
    </row>
    <row r="1652" spans="46:58" x14ac:dyDescent="0.25">
      <c r="AT1652" s="115"/>
      <c r="AU1652" s="115"/>
      <c r="AV1652" s="115"/>
      <c r="AW1652" s="115"/>
      <c r="AX1652" s="115"/>
      <c r="AY1652" s="115"/>
      <c r="AZ1652" s="115"/>
      <c r="BA1652" s="115"/>
      <c r="BB1652" s="115"/>
      <c r="BC1652" s="115"/>
      <c r="BD1652" s="115"/>
      <c r="BE1652" s="115"/>
      <c r="BF1652" s="115"/>
    </row>
    <row r="1653" spans="46:58" x14ac:dyDescent="0.25">
      <c r="AT1653" s="115"/>
      <c r="AU1653" s="115"/>
      <c r="AV1653" s="115"/>
      <c r="AW1653" s="115"/>
      <c r="AX1653" s="115"/>
      <c r="AY1653" s="115"/>
      <c r="AZ1653" s="115"/>
      <c r="BA1653" s="115"/>
      <c r="BB1653" s="115"/>
      <c r="BC1653" s="115"/>
      <c r="BD1653" s="115"/>
      <c r="BE1653" s="115"/>
      <c r="BF1653" s="115"/>
    </row>
    <row r="1654" spans="46:58" x14ac:dyDescent="0.25">
      <c r="AT1654" s="115"/>
      <c r="AU1654" s="115"/>
      <c r="AV1654" s="115"/>
      <c r="AW1654" s="115"/>
      <c r="AX1654" s="115"/>
      <c r="AY1654" s="115"/>
      <c r="AZ1654" s="115"/>
      <c r="BA1654" s="115"/>
      <c r="BB1654" s="115"/>
      <c r="BC1654" s="115"/>
      <c r="BD1654" s="115"/>
      <c r="BE1654" s="115"/>
      <c r="BF1654" s="115"/>
    </row>
    <row r="1655" spans="46:58" x14ac:dyDescent="0.25">
      <c r="AT1655" s="115"/>
      <c r="AU1655" s="115"/>
      <c r="AV1655" s="115"/>
      <c r="AW1655" s="115"/>
      <c r="AX1655" s="115"/>
      <c r="AY1655" s="115"/>
      <c r="AZ1655" s="115"/>
      <c r="BA1655" s="115"/>
      <c r="BB1655" s="115"/>
      <c r="BC1655" s="115"/>
      <c r="BD1655" s="115"/>
      <c r="BE1655" s="115"/>
      <c r="BF1655" s="115"/>
    </row>
    <row r="1656" spans="46:58" x14ac:dyDescent="0.25">
      <c r="AT1656" s="115"/>
      <c r="AU1656" s="115"/>
      <c r="AV1656" s="115"/>
      <c r="AW1656" s="115"/>
      <c r="AX1656" s="115"/>
      <c r="AY1656" s="115"/>
      <c r="AZ1656" s="115"/>
      <c r="BA1656" s="115"/>
      <c r="BB1656" s="115"/>
      <c r="BC1656" s="115"/>
      <c r="BD1656" s="115"/>
      <c r="BE1656" s="115"/>
      <c r="BF1656" s="115"/>
    </row>
    <row r="1657" spans="46:58" x14ac:dyDescent="0.25">
      <c r="AT1657" s="115"/>
      <c r="AU1657" s="115"/>
      <c r="AV1657" s="115"/>
      <c r="AW1657" s="115"/>
      <c r="AX1657" s="115"/>
      <c r="AY1657" s="115"/>
      <c r="AZ1657" s="115"/>
      <c r="BA1657" s="115"/>
      <c r="BB1657" s="115"/>
      <c r="BC1657" s="115"/>
      <c r="BD1657" s="115"/>
      <c r="BE1657" s="115"/>
      <c r="BF1657" s="115"/>
    </row>
    <row r="1658" spans="46:58" x14ac:dyDescent="0.25">
      <c r="AT1658" s="115"/>
      <c r="AU1658" s="115"/>
      <c r="AV1658" s="115"/>
      <c r="AW1658" s="115"/>
      <c r="AX1658" s="115"/>
      <c r="AY1658" s="115"/>
      <c r="AZ1658" s="115"/>
      <c r="BA1658" s="115"/>
      <c r="BB1658" s="115"/>
      <c r="BC1658" s="115"/>
      <c r="BD1658" s="115"/>
      <c r="BE1658" s="115"/>
      <c r="BF1658" s="115"/>
    </row>
    <row r="1659" spans="46:58" x14ac:dyDescent="0.25">
      <c r="AT1659" s="115"/>
      <c r="AU1659" s="115"/>
      <c r="AV1659" s="115"/>
      <c r="AW1659" s="115"/>
      <c r="AX1659" s="115"/>
      <c r="AY1659" s="115"/>
      <c r="AZ1659" s="115"/>
      <c r="BA1659" s="115"/>
      <c r="BB1659" s="115"/>
      <c r="BC1659" s="115"/>
      <c r="BD1659" s="115"/>
      <c r="BE1659" s="115"/>
      <c r="BF1659" s="115"/>
    </row>
    <row r="1660" spans="46:58" x14ac:dyDescent="0.25">
      <c r="AT1660" s="115"/>
      <c r="AU1660" s="115"/>
      <c r="AV1660" s="115"/>
      <c r="AW1660" s="115"/>
      <c r="AX1660" s="115"/>
      <c r="AY1660" s="115"/>
      <c r="AZ1660" s="115"/>
      <c r="BA1660" s="115"/>
      <c r="BB1660" s="115"/>
      <c r="BC1660" s="115"/>
      <c r="BD1660" s="115"/>
      <c r="BE1660" s="115"/>
      <c r="BF1660" s="115"/>
    </row>
    <row r="1661" spans="46:58" x14ac:dyDescent="0.25">
      <c r="AT1661" s="115"/>
      <c r="AU1661" s="115"/>
      <c r="AV1661" s="115"/>
      <c r="AW1661" s="115"/>
      <c r="AX1661" s="115"/>
      <c r="AY1661" s="115"/>
      <c r="AZ1661" s="115"/>
      <c r="BA1661" s="115"/>
      <c r="BB1661" s="115"/>
      <c r="BC1661" s="115"/>
      <c r="BD1661" s="115"/>
      <c r="BE1661" s="115"/>
      <c r="BF1661" s="115"/>
    </row>
    <row r="1662" spans="46:58" x14ac:dyDescent="0.25">
      <c r="AT1662" s="115"/>
      <c r="AU1662" s="115"/>
      <c r="AV1662" s="115"/>
      <c r="AW1662" s="115"/>
      <c r="AX1662" s="115"/>
      <c r="AY1662" s="115"/>
      <c r="AZ1662" s="115"/>
      <c r="BA1662" s="115"/>
      <c r="BB1662" s="115"/>
      <c r="BC1662" s="115"/>
      <c r="BD1662" s="115"/>
      <c r="BE1662" s="115"/>
      <c r="BF1662" s="115"/>
    </row>
    <row r="1663" spans="46:58" x14ac:dyDescent="0.25">
      <c r="AT1663" s="115"/>
      <c r="AU1663" s="115"/>
      <c r="AV1663" s="115"/>
      <c r="AW1663" s="115"/>
      <c r="AX1663" s="115"/>
      <c r="AY1663" s="115"/>
      <c r="AZ1663" s="115"/>
      <c r="BA1663" s="115"/>
      <c r="BB1663" s="115"/>
      <c r="BC1663" s="115"/>
      <c r="BD1663" s="115"/>
      <c r="BE1663" s="115"/>
      <c r="BF1663" s="115"/>
    </row>
    <row r="1664" spans="46:58" x14ac:dyDescent="0.25">
      <c r="AT1664" s="115"/>
      <c r="AU1664" s="115"/>
      <c r="AV1664" s="115"/>
      <c r="AW1664" s="115"/>
      <c r="AX1664" s="115"/>
      <c r="AY1664" s="115"/>
      <c r="AZ1664" s="115"/>
      <c r="BA1664" s="115"/>
      <c r="BB1664" s="115"/>
      <c r="BC1664" s="115"/>
      <c r="BD1664" s="115"/>
      <c r="BE1664" s="115"/>
      <c r="BF1664" s="115"/>
    </row>
    <row r="1665" spans="46:58" x14ac:dyDescent="0.25">
      <c r="AT1665" s="115"/>
      <c r="AU1665" s="115"/>
      <c r="AV1665" s="115"/>
      <c r="AW1665" s="115"/>
      <c r="AX1665" s="115"/>
      <c r="AY1665" s="115"/>
      <c r="AZ1665" s="115"/>
      <c r="BA1665" s="115"/>
      <c r="BB1665" s="115"/>
      <c r="BC1665" s="115"/>
      <c r="BD1665" s="115"/>
      <c r="BE1665" s="115"/>
      <c r="BF1665" s="115"/>
    </row>
    <row r="1666" spans="46:58" x14ac:dyDescent="0.25">
      <c r="AT1666" s="115"/>
      <c r="AU1666" s="115"/>
      <c r="AV1666" s="115"/>
      <c r="AW1666" s="115"/>
      <c r="AX1666" s="115"/>
      <c r="AY1666" s="115"/>
      <c r="AZ1666" s="115"/>
      <c r="BA1666" s="115"/>
      <c r="BB1666" s="115"/>
      <c r="BC1666" s="115"/>
      <c r="BD1666" s="115"/>
      <c r="BE1666" s="115"/>
      <c r="BF1666" s="115"/>
    </row>
    <row r="1667" spans="46:58" x14ac:dyDescent="0.25">
      <c r="AT1667" s="115"/>
      <c r="AU1667" s="115"/>
      <c r="AV1667" s="115"/>
      <c r="AW1667" s="115"/>
      <c r="AX1667" s="115"/>
      <c r="AY1667" s="115"/>
      <c r="AZ1667" s="115"/>
      <c r="BA1667" s="115"/>
      <c r="BB1667" s="115"/>
      <c r="BC1667" s="115"/>
      <c r="BD1667" s="115"/>
      <c r="BE1667" s="115"/>
      <c r="BF1667" s="115"/>
    </row>
    <row r="1668" spans="46:58" x14ac:dyDescent="0.25">
      <c r="AT1668" s="115"/>
      <c r="AU1668" s="115"/>
      <c r="AV1668" s="115"/>
      <c r="AW1668" s="115"/>
      <c r="AX1668" s="115"/>
      <c r="AY1668" s="115"/>
      <c r="AZ1668" s="115"/>
      <c r="BA1668" s="115"/>
      <c r="BB1668" s="115"/>
      <c r="BC1668" s="115"/>
      <c r="BD1668" s="115"/>
      <c r="BE1668" s="115"/>
      <c r="BF1668" s="115"/>
    </row>
    <row r="1669" spans="46:58" x14ac:dyDescent="0.25">
      <c r="AT1669" s="115"/>
      <c r="AU1669" s="115"/>
      <c r="AV1669" s="115"/>
      <c r="AW1669" s="115"/>
      <c r="AX1669" s="115"/>
      <c r="AY1669" s="115"/>
      <c r="AZ1669" s="115"/>
      <c r="BA1669" s="115"/>
      <c r="BB1669" s="115"/>
      <c r="BC1669" s="115"/>
      <c r="BD1669" s="115"/>
      <c r="BE1669" s="115"/>
      <c r="BF1669" s="115"/>
    </row>
    <row r="1670" spans="46:58" x14ac:dyDescent="0.25">
      <c r="AT1670" s="115"/>
      <c r="AU1670" s="115"/>
      <c r="AV1670" s="115"/>
      <c r="AW1670" s="115"/>
      <c r="AX1670" s="115"/>
      <c r="AY1670" s="115"/>
      <c r="AZ1670" s="115"/>
      <c r="BA1670" s="115"/>
      <c r="BB1670" s="115"/>
      <c r="BC1670" s="115"/>
      <c r="BD1670" s="115"/>
      <c r="BE1670" s="115"/>
      <c r="BF1670" s="115"/>
    </row>
    <row r="1671" spans="46:58" x14ac:dyDescent="0.25">
      <c r="AT1671" s="115"/>
      <c r="AU1671" s="115"/>
      <c r="AV1671" s="115"/>
      <c r="AW1671" s="115"/>
      <c r="AX1671" s="115"/>
      <c r="AY1671" s="115"/>
      <c r="AZ1671" s="115"/>
      <c r="BA1671" s="115"/>
      <c r="BB1671" s="115"/>
      <c r="BC1671" s="115"/>
      <c r="BD1671" s="115"/>
      <c r="BE1671" s="115"/>
      <c r="BF1671" s="115"/>
    </row>
    <row r="1672" spans="46:58" x14ac:dyDescent="0.25">
      <c r="AT1672" s="115"/>
      <c r="AU1672" s="115"/>
      <c r="AV1672" s="115"/>
      <c r="AW1672" s="115"/>
      <c r="AX1672" s="115"/>
      <c r="AY1672" s="115"/>
      <c r="AZ1672" s="115"/>
      <c r="BA1672" s="115"/>
      <c r="BB1672" s="115"/>
      <c r="BC1672" s="115"/>
      <c r="BD1672" s="115"/>
      <c r="BE1672" s="115"/>
      <c r="BF1672" s="115"/>
    </row>
    <row r="1673" spans="46:58" x14ac:dyDescent="0.25">
      <c r="AT1673" s="115"/>
      <c r="AU1673" s="115"/>
      <c r="AV1673" s="115"/>
      <c r="AW1673" s="115"/>
      <c r="AX1673" s="115"/>
      <c r="AY1673" s="115"/>
      <c r="AZ1673" s="115"/>
      <c r="BA1673" s="115"/>
      <c r="BB1673" s="115"/>
      <c r="BC1673" s="115"/>
      <c r="BD1673" s="115"/>
      <c r="BE1673" s="115"/>
      <c r="BF1673" s="115"/>
    </row>
    <row r="1674" spans="46:58" x14ac:dyDescent="0.25">
      <c r="AT1674" s="115"/>
      <c r="AU1674" s="115"/>
      <c r="AV1674" s="115"/>
      <c r="AW1674" s="115"/>
      <c r="AX1674" s="115"/>
      <c r="AY1674" s="115"/>
      <c r="AZ1674" s="115"/>
      <c r="BA1674" s="115"/>
      <c r="BB1674" s="115"/>
      <c r="BC1674" s="115"/>
      <c r="BD1674" s="115"/>
      <c r="BE1674" s="115"/>
      <c r="BF1674" s="115"/>
    </row>
    <row r="1675" spans="46:58" x14ac:dyDescent="0.25">
      <c r="AT1675" s="115"/>
      <c r="AU1675" s="115"/>
      <c r="AV1675" s="115"/>
      <c r="AW1675" s="115"/>
      <c r="AX1675" s="115"/>
      <c r="AY1675" s="115"/>
      <c r="AZ1675" s="115"/>
      <c r="BA1675" s="115"/>
      <c r="BB1675" s="115"/>
      <c r="BC1675" s="115"/>
      <c r="BD1675" s="115"/>
      <c r="BE1675" s="115"/>
      <c r="BF1675" s="115"/>
    </row>
    <row r="1676" spans="46:58" x14ac:dyDescent="0.25">
      <c r="AT1676" s="115"/>
      <c r="AU1676" s="115"/>
      <c r="AV1676" s="115"/>
      <c r="AW1676" s="115"/>
      <c r="AX1676" s="115"/>
      <c r="AY1676" s="115"/>
      <c r="AZ1676" s="115"/>
      <c r="BA1676" s="115"/>
      <c r="BB1676" s="115"/>
      <c r="BC1676" s="115"/>
      <c r="BD1676" s="115"/>
      <c r="BE1676" s="115"/>
      <c r="BF1676" s="115"/>
    </row>
    <row r="1677" spans="46:58" x14ac:dyDescent="0.25">
      <c r="AT1677" s="115"/>
      <c r="AU1677" s="115"/>
      <c r="AV1677" s="115"/>
      <c r="AW1677" s="115"/>
      <c r="AX1677" s="115"/>
      <c r="AY1677" s="115"/>
      <c r="AZ1677" s="115"/>
      <c r="BA1677" s="115"/>
      <c r="BB1677" s="115"/>
      <c r="BC1677" s="115"/>
      <c r="BD1677" s="115"/>
      <c r="BE1677" s="115"/>
      <c r="BF1677" s="115"/>
    </row>
    <row r="1678" spans="46:58" x14ac:dyDescent="0.25">
      <c r="AT1678" s="115"/>
      <c r="AU1678" s="115"/>
      <c r="AV1678" s="115"/>
      <c r="AW1678" s="115"/>
      <c r="AX1678" s="115"/>
      <c r="AY1678" s="115"/>
      <c r="AZ1678" s="115"/>
      <c r="BA1678" s="115"/>
      <c r="BB1678" s="115"/>
      <c r="BC1678" s="115"/>
      <c r="BD1678" s="115"/>
      <c r="BE1678" s="115"/>
      <c r="BF1678" s="115"/>
    </row>
    <row r="1679" spans="46:58" x14ac:dyDescent="0.25">
      <c r="AT1679" s="115"/>
      <c r="AU1679" s="115"/>
      <c r="AV1679" s="115"/>
      <c r="AW1679" s="115"/>
      <c r="AX1679" s="115"/>
      <c r="AY1679" s="115"/>
      <c r="AZ1679" s="115"/>
      <c r="BA1679" s="115"/>
      <c r="BB1679" s="115"/>
      <c r="BC1679" s="115"/>
      <c r="BD1679" s="115"/>
      <c r="BE1679" s="115"/>
      <c r="BF1679" s="115"/>
    </row>
    <row r="1680" spans="46:58" x14ac:dyDescent="0.25">
      <c r="AT1680" s="115"/>
      <c r="AU1680" s="115"/>
      <c r="AV1680" s="115"/>
      <c r="AW1680" s="115"/>
      <c r="AX1680" s="115"/>
      <c r="AY1680" s="115"/>
      <c r="AZ1680" s="115"/>
      <c r="BA1680" s="115"/>
      <c r="BB1680" s="115"/>
      <c r="BC1680" s="115"/>
      <c r="BD1680" s="115"/>
      <c r="BE1680" s="115"/>
      <c r="BF1680" s="115"/>
    </row>
    <row r="1681" spans="46:58" x14ac:dyDescent="0.25">
      <c r="AT1681" s="115"/>
      <c r="AU1681" s="115"/>
      <c r="AV1681" s="115"/>
      <c r="AW1681" s="115"/>
      <c r="AX1681" s="115"/>
      <c r="AY1681" s="115"/>
      <c r="AZ1681" s="115"/>
      <c r="BA1681" s="115"/>
      <c r="BB1681" s="115"/>
      <c r="BC1681" s="115"/>
      <c r="BD1681" s="115"/>
      <c r="BE1681" s="115"/>
      <c r="BF1681" s="115"/>
    </row>
    <row r="1682" spans="46:58" x14ac:dyDescent="0.25">
      <c r="AT1682" s="115"/>
      <c r="AU1682" s="115"/>
      <c r="AV1682" s="115"/>
      <c r="AW1682" s="115"/>
      <c r="AX1682" s="115"/>
      <c r="AY1682" s="115"/>
      <c r="AZ1682" s="115"/>
      <c r="BA1682" s="115"/>
      <c r="BB1682" s="115"/>
      <c r="BC1682" s="115"/>
      <c r="BD1682" s="115"/>
      <c r="BE1682" s="115"/>
      <c r="BF1682" s="115"/>
    </row>
    <row r="1683" spans="46:58" x14ac:dyDescent="0.25">
      <c r="AT1683" s="115"/>
      <c r="AU1683" s="115"/>
      <c r="AV1683" s="115"/>
      <c r="AW1683" s="115"/>
      <c r="AX1683" s="115"/>
      <c r="AY1683" s="115"/>
      <c r="AZ1683" s="115"/>
      <c r="BA1683" s="115"/>
      <c r="BB1683" s="115"/>
      <c r="BC1683" s="115"/>
      <c r="BD1683" s="115"/>
      <c r="BE1683" s="115"/>
      <c r="BF1683" s="115"/>
    </row>
    <row r="1684" spans="46:58" x14ac:dyDescent="0.25">
      <c r="AT1684" s="115"/>
      <c r="AU1684" s="115"/>
      <c r="AV1684" s="115"/>
      <c r="AW1684" s="115"/>
      <c r="AX1684" s="115"/>
      <c r="AY1684" s="115"/>
      <c r="AZ1684" s="115"/>
      <c r="BA1684" s="115"/>
      <c r="BB1684" s="115"/>
      <c r="BC1684" s="115"/>
      <c r="BD1684" s="115"/>
      <c r="BE1684" s="115"/>
      <c r="BF1684" s="115"/>
    </row>
    <row r="1685" spans="46:58" x14ac:dyDescent="0.25">
      <c r="AT1685" s="115"/>
      <c r="AU1685" s="115"/>
      <c r="AV1685" s="115"/>
      <c r="AW1685" s="115"/>
      <c r="AX1685" s="115"/>
      <c r="AY1685" s="115"/>
      <c r="AZ1685" s="115"/>
      <c r="BA1685" s="115"/>
      <c r="BB1685" s="115"/>
      <c r="BC1685" s="115"/>
      <c r="BD1685" s="115"/>
      <c r="BE1685" s="115"/>
      <c r="BF1685" s="115"/>
    </row>
    <row r="1686" spans="46:58" x14ac:dyDescent="0.25">
      <c r="AT1686" s="115"/>
      <c r="AU1686" s="115"/>
      <c r="AV1686" s="115"/>
      <c r="AW1686" s="115"/>
      <c r="AX1686" s="115"/>
      <c r="AY1686" s="115"/>
      <c r="AZ1686" s="115"/>
      <c r="BA1686" s="115"/>
      <c r="BB1686" s="115"/>
      <c r="BC1686" s="115"/>
      <c r="BD1686" s="115"/>
      <c r="BE1686" s="115"/>
      <c r="BF1686" s="115"/>
    </row>
    <row r="1687" spans="46:58" x14ac:dyDescent="0.25">
      <c r="AT1687" s="115"/>
      <c r="AU1687" s="115"/>
      <c r="AV1687" s="115"/>
      <c r="AW1687" s="115"/>
      <c r="AX1687" s="115"/>
      <c r="AY1687" s="115"/>
      <c r="AZ1687" s="115"/>
      <c r="BA1687" s="115"/>
      <c r="BB1687" s="115"/>
      <c r="BC1687" s="115"/>
      <c r="BD1687" s="115"/>
      <c r="BE1687" s="115"/>
      <c r="BF1687" s="115"/>
    </row>
    <row r="1688" spans="46:58" x14ac:dyDescent="0.25">
      <c r="AT1688" s="115"/>
      <c r="AU1688" s="115"/>
      <c r="AV1688" s="115"/>
      <c r="AW1688" s="115"/>
      <c r="AX1688" s="115"/>
      <c r="AY1688" s="115"/>
      <c r="AZ1688" s="115"/>
      <c r="BA1688" s="115"/>
      <c r="BB1688" s="115"/>
      <c r="BC1688" s="115"/>
      <c r="BD1688" s="115"/>
      <c r="BE1688" s="115"/>
      <c r="BF1688" s="115"/>
    </row>
    <row r="1689" spans="46:58" x14ac:dyDescent="0.25">
      <c r="AT1689" s="115"/>
      <c r="AU1689" s="115"/>
      <c r="AV1689" s="115"/>
      <c r="AW1689" s="115"/>
      <c r="AX1689" s="115"/>
      <c r="AY1689" s="115"/>
      <c r="AZ1689" s="115"/>
      <c r="BA1689" s="115"/>
      <c r="BB1689" s="115"/>
      <c r="BC1689" s="115"/>
      <c r="BD1689" s="115"/>
      <c r="BE1689" s="115"/>
      <c r="BF1689" s="115"/>
    </row>
    <row r="1690" spans="46:58" x14ac:dyDescent="0.25">
      <c r="AT1690" s="115"/>
      <c r="AU1690" s="115"/>
      <c r="AV1690" s="115"/>
      <c r="AW1690" s="115"/>
      <c r="AX1690" s="115"/>
      <c r="AY1690" s="115"/>
      <c r="AZ1690" s="115"/>
      <c r="BA1690" s="115"/>
      <c r="BB1690" s="115"/>
      <c r="BC1690" s="115"/>
      <c r="BD1690" s="115"/>
      <c r="BE1690" s="115"/>
      <c r="BF1690" s="115"/>
    </row>
    <row r="1691" spans="46:58" x14ac:dyDescent="0.25">
      <c r="AT1691" s="115"/>
      <c r="AU1691" s="115"/>
      <c r="AV1691" s="115"/>
      <c r="AW1691" s="115"/>
      <c r="AX1691" s="115"/>
      <c r="AY1691" s="115"/>
      <c r="AZ1691" s="115"/>
      <c r="BA1691" s="115"/>
      <c r="BB1691" s="115"/>
      <c r="BC1691" s="115"/>
      <c r="BD1691" s="115"/>
      <c r="BE1691" s="115"/>
      <c r="BF1691" s="115"/>
    </row>
    <row r="1692" spans="46:58" x14ac:dyDescent="0.25">
      <c r="AT1692" s="115"/>
      <c r="AU1692" s="115"/>
      <c r="AV1692" s="115"/>
      <c r="AW1692" s="115"/>
      <c r="AX1692" s="115"/>
      <c r="AY1692" s="115"/>
      <c r="AZ1692" s="115"/>
      <c r="BA1692" s="115"/>
      <c r="BB1692" s="115"/>
      <c r="BC1692" s="115"/>
      <c r="BD1692" s="115"/>
      <c r="BE1692" s="115"/>
      <c r="BF1692" s="115"/>
    </row>
    <row r="1693" spans="46:58" x14ac:dyDescent="0.25">
      <c r="AT1693" s="115"/>
      <c r="AU1693" s="115"/>
      <c r="AV1693" s="115"/>
      <c r="AW1693" s="115"/>
      <c r="AX1693" s="115"/>
      <c r="AY1693" s="115"/>
      <c r="AZ1693" s="115"/>
      <c r="BA1693" s="115"/>
      <c r="BB1693" s="115"/>
      <c r="BC1693" s="115"/>
      <c r="BD1693" s="115"/>
      <c r="BE1693" s="115"/>
      <c r="BF1693" s="115"/>
    </row>
    <row r="1694" spans="46:58" x14ac:dyDescent="0.25">
      <c r="AT1694" s="115"/>
      <c r="AU1694" s="115"/>
      <c r="AV1694" s="115"/>
      <c r="AW1694" s="115"/>
      <c r="AX1694" s="115"/>
      <c r="AY1694" s="115"/>
      <c r="AZ1694" s="115"/>
      <c r="BA1694" s="115"/>
      <c r="BB1694" s="115"/>
      <c r="BC1694" s="115"/>
      <c r="BD1694" s="115"/>
      <c r="BE1694" s="115"/>
      <c r="BF1694" s="115"/>
    </row>
    <row r="1695" spans="46:58" x14ac:dyDescent="0.25">
      <c r="AT1695" s="115"/>
      <c r="AU1695" s="115"/>
      <c r="AV1695" s="115"/>
      <c r="AW1695" s="115"/>
      <c r="AX1695" s="115"/>
      <c r="AY1695" s="115"/>
      <c r="AZ1695" s="115"/>
      <c r="BA1695" s="115"/>
      <c r="BB1695" s="115"/>
      <c r="BC1695" s="115"/>
      <c r="BD1695" s="115"/>
      <c r="BE1695" s="115"/>
      <c r="BF1695" s="115"/>
    </row>
    <row r="1696" spans="46:58" x14ac:dyDescent="0.25">
      <c r="AT1696" s="115"/>
      <c r="AU1696" s="115"/>
      <c r="AV1696" s="115"/>
      <c r="AW1696" s="115"/>
      <c r="AX1696" s="115"/>
      <c r="AY1696" s="115"/>
      <c r="AZ1696" s="115"/>
      <c r="BA1696" s="115"/>
      <c r="BB1696" s="115"/>
      <c r="BC1696" s="115"/>
      <c r="BD1696" s="115"/>
      <c r="BE1696" s="115"/>
      <c r="BF1696" s="115"/>
    </row>
    <row r="1697" spans="46:58" x14ac:dyDescent="0.25">
      <c r="AT1697" s="115"/>
      <c r="AU1697" s="115"/>
      <c r="AV1697" s="115"/>
      <c r="AW1697" s="115"/>
      <c r="AX1697" s="115"/>
      <c r="AY1697" s="115"/>
      <c r="AZ1697" s="115"/>
      <c r="BA1697" s="115"/>
      <c r="BB1697" s="115"/>
      <c r="BC1697" s="115"/>
      <c r="BD1697" s="115"/>
      <c r="BE1697" s="115"/>
      <c r="BF1697" s="115"/>
    </row>
    <row r="1698" spans="46:58" x14ac:dyDescent="0.25">
      <c r="AT1698" s="115"/>
      <c r="AU1698" s="115"/>
      <c r="AV1698" s="115"/>
      <c r="AW1698" s="115"/>
      <c r="AX1698" s="115"/>
      <c r="AY1698" s="115"/>
      <c r="AZ1698" s="115"/>
      <c r="BA1698" s="115"/>
      <c r="BB1698" s="115"/>
      <c r="BC1698" s="115"/>
      <c r="BD1698" s="115"/>
      <c r="BE1698" s="115"/>
      <c r="BF1698" s="115"/>
    </row>
    <row r="1699" spans="46:58" x14ac:dyDescent="0.25">
      <c r="AT1699" s="115"/>
      <c r="AU1699" s="115"/>
      <c r="AV1699" s="115"/>
      <c r="AW1699" s="115"/>
      <c r="AX1699" s="115"/>
      <c r="AY1699" s="115"/>
      <c r="AZ1699" s="115"/>
      <c r="BA1699" s="115"/>
      <c r="BB1699" s="115"/>
      <c r="BC1699" s="115"/>
      <c r="BD1699" s="115"/>
      <c r="BE1699" s="115"/>
      <c r="BF1699" s="115"/>
    </row>
    <row r="1700" spans="46:58" x14ac:dyDescent="0.25">
      <c r="AT1700" s="115"/>
      <c r="AU1700" s="115"/>
      <c r="AV1700" s="115"/>
      <c r="AW1700" s="115"/>
      <c r="AX1700" s="115"/>
      <c r="AY1700" s="115"/>
      <c r="AZ1700" s="115"/>
      <c r="BA1700" s="115"/>
      <c r="BB1700" s="115"/>
      <c r="BC1700" s="115"/>
      <c r="BD1700" s="115"/>
      <c r="BE1700" s="115"/>
      <c r="BF1700" s="115"/>
    </row>
    <row r="1701" spans="46:58" x14ac:dyDescent="0.25">
      <c r="AT1701" s="115"/>
      <c r="AU1701" s="115"/>
      <c r="AV1701" s="115"/>
      <c r="AW1701" s="115"/>
      <c r="AX1701" s="115"/>
      <c r="AY1701" s="115"/>
      <c r="AZ1701" s="115"/>
      <c r="BA1701" s="115"/>
      <c r="BB1701" s="115"/>
      <c r="BC1701" s="115"/>
      <c r="BD1701" s="115"/>
      <c r="BE1701" s="115"/>
      <c r="BF1701" s="115"/>
    </row>
    <row r="1702" spans="46:58" x14ac:dyDescent="0.25">
      <c r="AT1702" s="115"/>
      <c r="AU1702" s="115"/>
      <c r="AV1702" s="115"/>
      <c r="AW1702" s="115"/>
      <c r="AX1702" s="115"/>
      <c r="AY1702" s="115"/>
      <c r="AZ1702" s="115"/>
      <c r="BA1702" s="115"/>
      <c r="BB1702" s="115"/>
      <c r="BC1702" s="115"/>
      <c r="BD1702" s="115"/>
      <c r="BE1702" s="115"/>
      <c r="BF1702" s="115"/>
    </row>
    <row r="1703" spans="46:58" x14ac:dyDescent="0.25">
      <c r="AT1703" s="115"/>
      <c r="AU1703" s="115"/>
      <c r="AV1703" s="115"/>
      <c r="AW1703" s="115"/>
      <c r="AX1703" s="115"/>
      <c r="AY1703" s="115"/>
      <c r="AZ1703" s="115"/>
      <c r="BA1703" s="115"/>
      <c r="BB1703" s="115"/>
      <c r="BC1703" s="115"/>
      <c r="BD1703" s="115"/>
      <c r="BE1703" s="115"/>
      <c r="BF1703" s="115"/>
    </row>
    <row r="1704" spans="46:58" x14ac:dyDescent="0.25">
      <c r="AT1704" s="115"/>
      <c r="AU1704" s="115"/>
      <c r="AV1704" s="115"/>
      <c r="AW1704" s="115"/>
      <c r="AX1704" s="115"/>
      <c r="AY1704" s="115"/>
      <c r="AZ1704" s="115"/>
      <c r="BA1704" s="115"/>
      <c r="BB1704" s="115"/>
      <c r="BC1704" s="115"/>
      <c r="BD1704" s="115"/>
      <c r="BE1704" s="115"/>
      <c r="BF1704" s="115"/>
    </row>
    <row r="1705" spans="46:58" x14ac:dyDescent="0.25">
      <c r="AT1705" s="115"/>
      <c r="AU1705" s="115"/>
      <c r="AV1705" s="115"/>
      <c r="AW1705" s="115"/>
      <c r="AX1705" s="115"/>
      <c r="AY1705" s="115"/>
      <c r="AZ1705" s="115"/>
      <c r="BA1705" s="115"/>
      <c r="BB1705" s="115"/>
      <c r="BC1705" s="115"/>
      <c r="BD1705" s="115"/>
      <c r="BE1705" s="115"/>
      <c r="BF1705" s="115"/>
    </row>
    <row r="1706" spans="46:58" x14ac:dyDescent="0.25">
      <c r="AT1706" s="115"/>
      <c r="AU1706" s="115"/>
      <c r="AV1706" s="115"/>
      <c r="AW1706" s="115"/>
      <c r="AX1706" s="115"/>
      <c r="AY1706" s="115"/>
      <c r="AZ1706" s="115"/>
      <c r="BA1706" s="115"/>
      <c r="BB1706" s="115"/>
      <c r="BC1706" s="115"/>
      <c r="BD1706" s="115"/>
      <c r="BE1706" s="115"/>
      <c r="BF1706" s="115"/>
    </row>
    <row r="1707" spans="46:58" x14ac:dyDescent="0.25">
      <c r="AT1707" s="115"/>
      <c r="AU1707" s="115"/>
      <c r="AV1707" s="115"/>
      <c r="AW1707" s="115"/>
      <c r="AX1707" s="115"/>
      <c r="AY1707" s="115"/>
      <c r="AZ1707" s="115"/>
      <c r="BA1707" s="115"/>
      <c r="BB1707" s="115"/>
      <c r="BC1707" s="115"/>
      <c r="BD1707" s="115"/>
      <c r="BE1707" s="115"/>
      <c r="BF1707" s="115"/>
    </row>
    <row r="1708" spans="46:58" x14ac:dyDescent="0.25">
      <c r="AT1708" s="115"/>
      <c r="AU1708" s="115"/>
      <c r="AV1708" s="115"/>
      <c r="AW1708" s="115"/>
      <c r="AX1708" s="115"/>
      <c r="AY1708" s="115"/>
      <c r="AZ1708" s="115"/>
      <c r="BA1708" s="115"/>
      <c r="BB1708" s="115"/>
      <c r="BC1708" s="115"/>
      <c r="BD1708" s="115"/>
      <c r="BE1708" s="115"/>
      <c r="BF1708" s="115"/>
    </row>
    <row r="1709" spans="46:58" x14ac:dyDescent="0.25">
      <c r="AT1709" s="115"/>
      <c r="AU1709" s="115"/>
      <c r="AV1709" s="115"/>
      <c r="AW1709" s="115"/>
      <c r="AX1709" s="115"/>
      <c r="AY1709" s="115"/>
      <c r="AZ1709" s="115"/>
      <c r="BA1709" s="115"/>
      <c r="BB1709" s="115"/>
      <c r="BC1709" s="115"/>
      <c r="BD1709" s="115"/>
      <c r="BE1709" s="115"/>
      <c r="BF1709" s="115"/>
    </row>
    <row r="1710" spans="46:58" x14ac:dyDescent="0.25">
      <c r="AT1710" s="115"/>
      <c r="AU1710" s="115"/>
      <c r="AV1710" s="115"/>
      <c r="AW1710" s="115"/>
      <c r="AX1710" s="115"/>
      <c r="AY1710" s="115"/>
      <c r="AZ1710" s="115"/>
      <c r="BA1710" s="115"/>
      <c r="BB1710" s="115"/>
      <c r="BC1710" s="115"/>
      <c r="BD1710" s="115"/>
      <c r="BE1710" s="115"/>
      <c r="BF1710" s="115"/>
    </row>
    <row r="1711" spans="46:58" x14ac:dyDescent="0.25">
      <c r="AT1711" s="115"/>
      <c r="AU1711" s="115"/>
      <c r="AV1711" s="115"/>
      <c r="AW1711" s="115"/>
      <c r="AX1711" s="115"/>
      <c r="AY1711" s="115"/>
      <c r="AZ1711" s="115"/>
      <c r="BA1711" s="115"/>
      <c r="BB1711" s="115"/>
      <c r="BC1711" s="115"/>
      <c r="BD1711" s="115"/>
      <c r="BE1711" s="115"/>
      <c r="BF1711" s="115"/>
    </row>
    <row r="1712" spans="46:58" x14ac:dyDescent="0.25">
      <c r="AT1712" s="115"/>
      <c r="AU1712" s="115"/>
      <c r="AV1712" s="115"/>
      <c r="AW1712" s="115"/>
      <c r="AX1712" s="115"/>
      <c r="AY1712" s="115"/>
      <c r="AZ1712" s="115"/>
      <c r="BA1712" s="115"/>
      <c r="BB1712" s="115"/>
      <c r="BC1712" s="115"/>
      <c r="BD1712" s="115"/>
      <c r="BE1712" s="115"/>
      <c r="BF1712" s="115"/>
    </row>
    <row r="1713" spans="46:58" x14ac:dyDescent="0.25">
      <c r="AT1713" s="115"/>
      <c r="AU1713" s="115"/>
      <c r="AV1713" s="115"/>
      <c r="AW1713" s="115"/>
      <c r="AX1713" s="115"/>
      <c r="AY1713" s="115"/>
      <c r="AZ1713" s="115"/>
      <c r="BA1713" s="115"/>
      <c r="BB1713" s="115"/>
      <c r="BC1713" s="115"/>
      <c r="BD1713" s="115"/>
      <c r="BE1713" s="115"/>
      <c r="BF1713" s="115"/>
    </row>
    <row r="1714" spans="46:58" x14ac:dyDescent="0.25">
      <c r="AT1714" s="115"/>
      <c r="AU1714" s="115"/>
      <c r="AV1714" s="115"/>
      <c r="AW1714" s="115"/>
      <c r="AX1714" s="115"/>
      <c r="AY1714" s="115"/>
      <c r="AZ1714" s="115"/>
      <c r="BA1714" s="115"/>
      <c r="BB1714" s="115"/>
      <c r="BC1714" s="115"/>
      <c r="BD1714" s="115"/>
      <c r="BE1714" s="115"/>
      <c r="BF1714" s="115"/>
    </row>
    <row r="1715" spans="46:58" x14ac:dyDescent="0.25">
      <c r="AT1715" s="115"/>
      <c r="AU1715" s="115"/>
      <c r="AV1715" s="115"/>
      <c r="AW1715" s="115"/>
      <c r="AX1715" s="115"/>
      <c r="AY1715" s="115"/>
      <c r="AZ1715" s="115"/>
      <c r="BA1715" s="115"/>
      <c r="BB1715" s="115"/>
      <c r="BC1715" s="115"/>
      <c r="BD1715" s="115"/>
      <c r="BE1715" s="115"/>
      <c r="BF1715" s="115"/>
    </row>
    <row r="1716" spans="46:58" x14ac:dyDescent="0.25">
      <c r="AT1716" s="115"/>
      <c r="AU1716" s="115"/>
      <c r="AV1716" s="115"/>
      <c r="AW1716" s="115"/>
      <c r="AX1716" s="115"/>
      <c r="AY1716" s="115"/>
      <c r="AZ1716" s="115"/>
      <c r="BA1716" s="115"/>
      <c r="BB1716" s="115"/>
      <c r="BC1716" s="115"/>
      <c r="BD1716" s="115"/>
      <c r="BE1716" s="115"/>
      <c r="BF1716" s="115"/>
    </row>
    <row r="1717" spans="46:58" x14ac:dyDescent="0.25">
      <c r="AT1717" s="115"/>
      <c r="AU1717" s="115"/>
      <c r="AV1717" s="115"/>
      <c r="AW1717" s="115"/>
      <c r="AX1717" s="115"/>
      <c r="AY1717" s="115"/>
      <c r="AZ1717" s="115"/>
      <c r="BA1717" s="115"/>
      <c r="BB1717" s="115"/>
      <c r="BC1717" s="115"/>
      <c r="BD1717" s="115"/>
      <c r="BE1717" s="115"/>
      <c r="BF1717" s="115"/>
    </row>
    <row r="1718" spans="46:58" x14ac:dyDescent="0.25">
      <c r="AT1718" s="115"/>
      <c r="AU1718" s="115"/>
      <c r="AV1718" s="115"/>
      <c r="AW1718" s="115"/>
      <c r="AX1718" s="115"/>
      <c r="AY1718" s="115"/>
      <c r="AZ1718" s="115"/>
      <c r="BA1718" s="115"/>
      <c r="BB1718" s="115"/>
      <c r="BC1718" s="115"/>
      <c r="BD1718" s="115"/>
      <c r="BE1718" s="115"/>
      <c r="BF1718" s="115"/>
    </row>
    <row r="1719" spans="46:58" x14ac:dyDescent="0.25">
      <c r="AT1719" s="115"/>
      <c r="AU1719" s="115"/>
      <c r="AV1719" s="115"/>
      <c r="AW1719" s="115"/>
      <c r="AX1719" s="115"/>
      <c r="AY1719" s="115"/>
      <c r="AZ1719" s="115"/>
      <c r="BA1719" s="115"/>
      <c r="BB1719" s="115"/>
      <c r="BC1719" s="115"/>
      <c r="BD1719" s="115"/>
      <c r="BE1719" s="115"/>
      <c r="BF1719" s="115"/>
    </row>
    <row r="1720" spans="46:58" x14ac:dyDescent="0.25">
      <c r="AT1720" s="115"/>
      <c r="AU1720" s="115"/>
      <c r="AV1720" s="115"/>
      <c r="AW1720" s="115"/>
      <c r="AX1720" s="115"/>
      <c r="AY1720" s="115"/>
      <c r="AZ1720" s="115"/>
      <c r="BA1720" s="115"/>
      <c r="BB1720" s="115"/>
      <c r="BC1720" s="115"/>
      <c r="BD1720" s="115"/>
      <c r="BE1720" s="115"/>
      <c r="BF1720" s="115"/>
    </row>
    <row r="1721" spans="46:58" x14ac:dyDescent="0.25">
      <c r="AT1721" s="115"/>
      <c r="AU1721" s="115"/>
      <c r="AV1721" s="115"/>
      <c r="AW1721" s="115"/>
      <c r="AX1721" s="115"/>
      <c r="AY1721" s="115"/>
      <c r="AZ1721" s="115"/>
      <c r="BA1721" s="115"/>
      <c r="BB1721" s="115"/>
      <c r="BC1721" s="115"/>
      <c r="BD1721" s="115"/>
      <c r="BE1721" s="115"/>
      <c r="BF1721" s="115"/>
    </row>
    <row r="1722" spans="46:58" x14ac:dyDescent="0.25">
      <c r="AT1722" s="115"/>
      <c r="AU1722" s="115"/>
      <c r="AV1722" s="115"/>
      <c r="AW1722" s="115"/>
      <c r="AX1722" s="115"/>
      <c r="AY1722" s="115"/>
      <c r="AZ1722" s="115"/>
      <c r="BA1722" s="115"/>
      <c r="BB1722" s="115"/>
      <c r="BC1722" s="115"/>
      <c r="BD1722" s="115"/>
      <c r="BE1722" s="115"/>
      <c r="BF1722" s="115"/>
    </row>
    <row r="1723" spans="46:58" x14ac:dyDescent="0.25">
      <c r="AT1723" s="115"/>
      <c r="AU1723" s="115"/>
      <c r="AV1723" s="115"/>
      <c r="AW1723" s="115"/>
      <c r="AX1723" s="115"/>
      <c r="AY1723" s="115"/>
      <c r="AZ1723" s="115"/>
      <c r="BA1723" s="115"/>
      <c r="BB1723" s="115"/>
      <c r="BC1723" s="115"/>
      <c r="BD1723" s="115"/>
      <c r="BE1723" s="115"/>
      <c r="BF1723" s="115"/>
    </row>
    <row r="1724" spans="46:58" x14ac:dyDescent="0.25">
      <c r="AT1724" s="115"/>
      <c r="AU1724" s="115"/>
      <c r="AV1724" s="115"/>
      <c r="AW1724" s="115"/>
      <c r="AX1724" s="115"/>
      <c r="AY1724" s="115"/>
      <c r="AZ1724" s="115"/>
      <c r="BA1724" s="115"/>
      <c r="BB1724" s="115"/>
      <c r="BC1724" s="115"/>
      <c r="BD1724" s="115"/>
      <c r="BE1724" s="115"/>
      <c r="BF1724" s="115"/>
    </row>
    <row r="1725" spans="46:58" x14ac:dyDescent="0.25">
      <c r="AT1725" s="115"/>
      <c r="AU1725" s="115"/>
      <c r="AV1725" s="115"/>
      <c r="AW1725" s="115"/>
      <c r="AX1725" s="115"/>
      <c r="AY1725" s="115"/>
      <c r="AZ1725" s="115"/>
      <c r="BA1725" s="115"/>
      <c r="BB1725" s="115"/>
      <c r="BC1725" s="115"/>
      <c r="BD1725" s="115"/>
      <c r="BE1725" s="115"/>
      <c r="BF1725" s="115"/>
    </row>
    <row r="1726" spans="46:58" x14ac:dyDescent="0.25">
      <c r="AT1726" s="115"/>
      <c r="AU1726" s="115"/>
      <c r="AV1726" s="115"/>
      <c r="AW1726" s="115"/>
      <c r="AX1726" s="115"/>
      <c r="AY1726" s="115"/>
      <c r="AZ1726" s="115"/>
      <c r="BA1726" s="115"/>
      <c r="BB1726" s="115"/>
      <c r="BC1726" s="115"/>
      <c r="BD1726" s="115"/>
      <c r="BE1726" s="115"/>
      <c r="BF1726" s="115"/>
    </row>
    <row r="1727" spans="46:58" x14ac:dyDescent="0.25">
      <c r="AT1727" s="115"/>
      <c r="AU1727" s="115"/>
      <c r="AV1727" s="115"/>
      <c r="AW1727" s="115"/>
      <c r="AX1727" s="115"/>
      <c r="AY1727" s="115"/>
      <c r="AZ1727" s="115"/>
      <c r="BA1727" s="115"/>
      <c r="BB1727" s="115"/>
      <c r="BC1727" s="115"/>
      <c r="BD1727" s="115"/>
      <c r="BE1727" s="115"/>
      <c r="BF1727" s="115"/>
    </row>
    <row r="1728" spans="46:58" x14ac:dyDescent="0.25">
      <c r="AT1728" s="115"/>
      <c r="AU1728" s="115"/>
      <c r="AV1728" s="115"/>
      <c r="AW1728" s="115"/>
      <c r="AX1728" s="115"/>
      <c r="AY1728" s="115"/>
      <c r="AZ1728" s="115"/>
      <c r="BA1728" s="115"/>
      <c r="BB1728" s="115"/>
      <c r="BC1728" s="115"/>
      <c r="BD1728" s="115"/>
      <c r="BE1728" s="115"/>
      <c r="BF1728" s="115"/>
    </row>
    <row r="1729" spans="46:58" x14ac:dyDescent="0.25">
      <c r="AT1729" s="115"/>
      <c r="AU1729" s="115"/>
      <c r="AV1729" s="115"/>
      <c r="AW1729" s="115"/>
      <c r="AX1729" s="115"/>
      <c r="AY1729" s="115"/>
      <c r="AZ1729" s="115"/>
      <c r="BA1729" s="115"/>
      <c r="BB1729" s="115"/>
      <c r="BC1729" s="115"/>
      <c r="BD1729" s="115"/>
      <c r="BE1729" s="115"/>
      <c r="BF1729" s="115"/>
    </row>
    <row r="1730" spans="46:58" x14ac:dyDescent="0.25">
      <c r="AT1730" s="115"/>
      <c r="AU1730" s="115"/>
      <c r="AV1730" s="115"/>
      <c r="AW1730" s="115"/>
      <c r="AX1730" s="115"/>
      <c r="AY1730" s="115"/>
      <c r="AZ1730" s="115"/>
      <c r="BA1730" s="115"/>
      <c r="BB1730" s="115"/>
      <c r="BC1730" s="115"/>
      <c r="BD1730" s="115"/>
      <c r="BE1730" s="115"/>
      <c r="BF1730" s="115"/>
    </row>
    <row r="1731" spans="46:58" x14ac:dyDescent="0.25">
      <c r="AT1731" s="115"/>
      <c r="AU1731" s="115"/>
      <c r="AV1731" s="115"/>
      <c r="AW1731" s="115"/>
      <c r="AX1731" s="115"/>
      <c r="AY1731" s="115"/>
      <c r="AZ1731" s="115"/>
      <c r="BA1731" s="115"/>
      <c r="BB1731" s="115"/>
      <c r="BC1731" s="115"/>
      <c r="BD1731" s="115"/>
      <c r="BE1731" s="115"/>
      <c r="BF1731" s="115"/>
    </row>
    <row r="1732" spans="46:58" x14ac:dyDescent="0.25">
      <c r="AT1732" s="115"/>
      <c r="AU1732" s="115"/>
      <c r="AV1732" s="115"/>
      <c r="AW1732" s="115"/>
      <c r="AX1732" s="115"/>
      <c r="AY1732" s="115"/>
      <c r="AZ1732" s="115"/>
      <c r="BA1732" s="115"/>
      <c r="BB1732" s="115"/>
      <c r="BC1732" s="115"/>
      <c r="BD1732" s="115"/>
      <c r="BE1732" s="115"/>
      <c r="BF1732" s="115"/>
    </row>
    <row r="1733" spans="46:58" x14ac:dyDescent="0.25">
      <c r="AT1733" s="115"/>
      <c r="AU1733" s="115"/>
      <c r="AV1733" s="115"/>
      <c r="AW1733" s="115"/>
      <c r="AX1733" s="115"/>
      <c r="AY1733" s="115"/>
      <c r="AZ1733" s="115"/>
      <c r="BA1733" s="115"/>
      <c r="BB1733" s="115"/>
      <c r="BC1733" s="115"/>
      <c r="BD1733" s="115"/>
      <c r="BE1733" s="115"/>
      <c r="BF1733" s="115"/>
    </row>
    <row r="1734" spans="46:58" x14ac:dyDescent="0.25">
      <c r="AT1734" s="115"/>
      <c r="AU1734" s="115"/>
      <c r="AV1734" s="115"/>
      <c r="AW1734" s="115"/>
      <c r="AX1734" s="115"/>
      <c r="AY1734" s="115"/>
      <c r="AZ1734" s="115"/>
      <c r="BA1734" s="115"/>
      <c r="BB1734" s="115"/>
      <c r="BC1734" s="115"/>
      <c r="BD1734" s="115"/>
      <c r="BE1734" s="115"/>
      <c r="BF1734" s="115"/>
    </row>
    <row r="1735" spans="46:58" x14ac:dyDescent="0.25">
      <c r="AT1735" s="115"/>
      <c r="AU1735" s="115"/>
      <c r="AV1735" s="115"/>
      <c r="AW1735" s="115"/>
      <c r="AX1735" s="115"/>
      <c r="AY1735" s="115"/>
      <c r="AZ1735" s="115"/>
      <c r="BA1735" s="115"/>
      <c r="BB1735" s="115"/>
      <c r="BC1735" s="115"/>
      <c r="BD1735" s="115"/>
      <c r="BE1735" s="115"/>
      <c r="BF1735" s="115"/>
    </row>
    <row r="1736" spans="46:58" x14ac:dyDescent="0.25">
      <c r="AT1736" s="115"/>
      <c r="AU1736" s="115"/>
      <c r="AV1736" s="115"/>
      <c r="AW1736" s="115"/>
      <c r="AX1736" s="115"/>
      <c r="AY1736" s="115"/>
      <c r="AZ1736" s="115"/>
      <c r="BA1736" s="115"/>
      <c r="BB1736" s="115"/>
      <c r="BC1736" s="115"/>
      <c r="BD1736" s="115"/>
      <c r="BE1736" s="115"/>
      <c r="BF1736" s="115"/>
    </row>
    <row r="1737" spans="46:58" x14ac:dyDescent="0.25">
      <c r="AT1737" s="115"/>
      <c r="AU1737" s="115"/>
      <c r="AV1737" s="115"/>
      <c r="AW1737" s="115"/>
      <c r="AX1737" s="115"/>
      <c r="AY1737" s="115"/>
      <c r="AZ1737" s="115"/>
      <c r="BA1737" s="115"/>
      <c r="BB1737" s="115"/>
      <c r="BC1737" s="115"/>
      <c r="BD1737" s="115"/>
      <c r="BE1737" s="115"/>
      <c r="BF1737" s="115"/>
    </row>
    <row r="1738" spans="46:58" x14ac:dyDescent="0.25">
      <c r="AT1738" s="115"/>
      <c r="AU1738" s="115"/>
      <c r="AV1738" s="115"/>
      <c r="AW1738" s="115"/>
      <c r="AX1738" s="115"/>
      <c r="AY1738" s="115"/>
      <c r="AZ1738" s="115"/>
      <c r="BA1738" s="115"/>
      <c r="BB1738" s="115"/>
      <c r="BC1738" s="115"/>
      <c r="BD1738" s="115"/>
      <c r="BE1738" s="115"/>
      <c r="BF1738" s="115"/>
    </row>
    <row r="1739" spans="46:58" x14ac:dyDescent="0.25">
      <c r="AT1739" s="115"/>
      <c r="AU1739" s="115"/>
      <c r="AV1739" s="115"/>
      <c r="AW1739" s="115"/>
      <c r="AX1739" s="115"/>
      <c r="AY1739" s="115"/>
      <c r="AZ1739" s="115"/>
      <c r="BA1739" s="115"/>
      <c r="BB1739" s="115"/>
      <c r="BC1739" s="115"/>
      <c r="BD1739" s="115"/>
      <c r="BE1739" s="115"/>
      <c r="BF1739" s="115"/>
    </row>
    <row r="1740" spans="46:58" x14ac:dyDescent="0.25">
      <c r="AT1740" s="115"/>
      <c r="AU1740" s="115"/>
      <c r="AV1740" s="115"/>
      <c r="AW1740" s="115"/>
      <c r="AX1740" s="115"/>
      <c r="AY1740" s="115"/>
      <c r="AZ1740" s="115"/>
      <c r="BA1740" s="115"/>
      <c r="BB1740" s="115"/>
      <c r="BC1740" s="115"/>
      <c r="BD1740" s="115"/>
      <c r="BE1740" s="115"/>
      <c r="BF1740" s="115"/>
    </row>
    <row r="1741" spans="46:58" x14ac:dyDescent="0.25">
      <c r="AT1741" s="115"/>
      <c r="AU1741" s="115"/>
      <c r="AV1741" s="115"/>
      <c r="AW1741" s="115"/>
      <c r="AX1741" s="115"/>
      <c r="AY1741" s="115"/>
      <c r="AZ1741" s="115"/>
      <c r="BA1741" s="115"/>
      <c r="BB1741" s="115"/>
      <c r="BC1741" s="115"/>
      <c r="BD1741" s="115"/>
      <c r="BE1741" s="115"/>
      <c r="BF1741" s="115"/>
    </row>
    <row r="1742" spans="46:58" x14ac:dyDescent="0.25">
      <c r="AT1742" s="115"/>
      <c r="AU1742" s="115"/>
      <c r="AV1742" s="115"/>
      <c r="AW1742" s="115"/>
      <c r="AX1742" s="115"/>
      <c r="AY1742" s="115"/>
      <c r="AZ1742" s="115"/>
      <c r="BA1742" s="115"/>
      <c r="BB1742" s="115"/>
      <c r="BC1742" s="115"/>
      <c r="BD1742" s="115"/>
      <c r="BE1742" s="115"/>
      <c r="BF1742" s="115"/>
    </row>
    <row r="1743" spans="46:58" x14ac:dyDescent="0.25">
      <c r="AT1743" s="115"/>
      <c r="AU1743" s="115"/>
      <c r="AV1743" s="115"/>
      <c r="AW1743" s="115"/>
      <c r="AX1743" s="115"/>
      <c r="AY1743" s="115"/>
      <c r="AZ1743" s="115"/>
      <c r="BA1743" s="115"/>
      <c r="BB1743" s="115"/>
      <c r="BC1743" s="115"/>
      <c r="BD1743" s="115"/>
      <c r="BE1743" s="115"/>
      <c r="BF1743" s="115"/>
    </row>
    <row r="1744" spans="46:58" x14ac:dyDescent="0.25">
      <c r="AT1744" s="115"/>
      <c r="AU1744" s="115"/>
      <c r="AV1744" s="115"/>
      <c r="AW1744" s="115"/>
      <c r="AX1744" s="115"/>
      <c r="AY1744" s="115"/>
      <c r="AZ1744" s="115"/>
      <c r="BA1744" s="115"/>
      <c r="BB1744" s="115"/>
      <c r="BC1744" s="115"/>
      <c r="BD1744" s="115"/>
      <c r="BE1744" s="115"/>
      <c r="BF1744" s="115"/>
    </row>
    <row r="1745" spans="46:58" x14ac:dyDescent="0.25">
      <c r="AT1745" s="115"/>
      <c r="AU1745" s="115"/>
      <c r="AV1745" s="115"/>
      <c r="AW1745" s="115"/>
      <c r="AX1745" s="115"/>
      <c r="AY1745" s="115"/>
      <c r="AZ1745" s="115"/>
      <c r="BA1745" s="115"/>
      <c r="BB1745" s="115"/>
      <c r="BC1745" s="115"/>
      <c r="BD1745" s="115"/>
      <c r="BE1745" s="115"/>
      <c r="BF1745" s="115"/>
    </row>
    <row r="1746" spans="46:58" x14ac:dyDescent="0.25">
      <c r="AT1746" s="115"/>
      <c r="AU1746" s="115"/>
      <c r="AV1746" s="115"/>
      <c r="AW1746" s="115"/>
      <c r="AX1746" s="115"/>
      <c r="AY1746" s="115"/>
      <c r="AZ1746" s="115"/>
      <c r="BA1746" s="115"/>
      <c r="BB1746" s="115"/>
      <c r="BC1746" s="115"/>
      <c r="BD1746" s="115"/>
      <c r="BE1746" s="115"/>
      <c r="BF1746" s="115"/>
    </row>
    <row r="1747" spans="46:58" x14ac:dyDescent="0.25">
      <c r="AT1747" s="115"/>
      <c r="AU1747" s="115"/>
      <c r="AV1747" s="115"/>
      <c r="AW1747" s="115"/>
      <c r="AX1747" s="115"/>
      <c r="AY1747" s="115"/>
      <c r="AZ1747" s="115"/>
      <c r="BA1747" s="115"/>
      <c r="BB1747" s="115"/>
      <c r="BC1747" s="115"/>
      <c r="BD1747" s="115"/>
      <c r="BE1747" s="115"/>
      <c r="BF1747" s="115"/>
    </row>
    <row r="1748" spans="46:58" x14ac:dyDescent="0.25">
      <c r="AT1748" s="115"/>
      <c r="AU1748" s="115"/>
      <c r="AV1748" s="115"/>
      <c r="AW1748" s="115"/>
      <c r="AX1748" s="115"/>
      <c r="AY1748" s="115"/>
      <c r="AZ1748" s="115"/>
      <c r="BA1748" s="115"/>
      <c r="BB1748" s="115"/>
      <c r="BC1748" s="115"/>
      <c r="BD1748" s="115"/>
      <c r="BE1748" s="115"/>
      <c r="BF1748" s="115"/>
    </row>
    <row r="1749" spans="46:58" x14ac:dyDescent="0.25">
      <c r="AT1749" s="115"/>
      <c r="AU1749" s="115"/>
      <c r="AV1749" s="115"/>
      <c r="AW1749" s="115"/>
      <c r="AX1749" s="115"/>
      <c r="AY1749" s="115"/>
      <c r="AZ1749" s="115"/>
      <c r="BA1749" s="115"/>
      <c r="BB1749" s="115"/>
      <c r="BC1749" s="115"/>
      <c r="BD1749" s="115"/>
      <c r="BE1749" s="115"/>
      <c r="BF1749" s="115"/>
    </row>
    <row r="1750" spans="46:58" x14ac:dyDescent="0.25">
      <c r="AT1750" s="115"/>
      <c r="AU1750" s="115"/>
      <c r="AV1750" s="115"/>
      <c r="AW1750" s="115"/>
      <c r="AX1750" s="115"/>
      <c r="AY1750" s="115"/>
      <c r="AZ1750" s="115"/>
      <c r="BA1750" s="115"/>
      <c r="BB1750" s="115"/>
      <c r="BC1750" s="115"/>
      <c r="BD1750" s="115"/>
      <c r="BE1750" s="115"/>
      <c r="BF1750" s="115"/>
    </row>
    <row r="1751" spans="46:58" x14ac:dyDescent="0.25">
      <c r="AT1751" s="115"/>
      <c r="AU1751" s="115"/>
      <c r="AV1751" s="115"/>
      <c r="AW1751" s="115"/>
      <c r="AX1751" s="115"/>
      <c r="AY1751" s="115"/>
      <c r="AZ1751" s="115"/>
      <c r="BA1751" s="115"/>
      <c r="BB1751" s="115"/>
      <c r="BC1751" s="115"/>
      <c r="BD1751" s="115"/>
      <c r="BE1751" s="115"/>
      <c r="BF1751" s="115"/>
    </row>
    <row r="1752" spans="46:58" x14ac:dyDescent="0.25">
      <c r="AT1752" s="115"/>
      <c r="AU1752" s="115"/>
      <c r="AV1752" s="115"/>
      <c r="AW1752" s="115"/>
      <c r="AX1752" s="115"/>
      <c r="AY1752" s="115"/>
      <c r="AZ1752" s="115"/>
      <c r="BA1752" s="115"/>
      <c r="BB1752" s="115"/>
      <c r="BC1752" s="115"/>
      <c r="BD1752" s="115"/>
      <c r="BE1752" s="115"/>
      <c r="BF1752" s="115"/>
    </row>
    <row r="1753" spans="46:58" x14ac:dyDescent="0.25">
      <c r="AT1753" s="115"/>
      <c r="AU1753" s="115"/>
      <c r="AV1753" s="115"/>
      <c r="AW1753" s="115"/>
      <c r="AX1753" s="115"/>
      <c r="AY1753" s="115"/>
      <c r="AZ1753" s="115"/>
      <c r="BA1753" s="115"/>
      <c r="BB1753" s="115"/>
      <c r="BC1753" s="115"/>
      <c r="BD1753" s="115"/>
      <c r="BE1753" s="115"/>
      <c r="BF1753" s="115"/>
    </row>
    <row r="1754" spans="46:58" x14ac:dyDescent="0.25">
      <c r="AT1754" s="115"/>
      <c r="AU1754" s="115"/>
      <c r="AV1754" s="115"/>
      <c r="AW1754" s="115"/>
      <c r="AX1754" s="115"/>
      <c r="AY1754" s="115"/>
      <c r="AZ1754" s="115"/>
      <c r="BA1754" s="115"/>
      <c r="BB1754" s="115"/>
      <c r="BC1754" s="115"/>
      <c r="BD1754" s="115"/>
      <c r="BE1754" s="115"/>
      <c r="BF1754" s="115"/>
    </row>
    <row r="1755" spans="46:58" x14ac:dyDescent="0.25">
      <c r="AT1755" s="115"/>
      <c r="AU1755" s="115"/>
      <c r="AV1755" s="115"/>
      <c r="AW1755" s="115"/>
      <c r="AX1755" s="115"/>
      <c r="AY1755" s="115"/>
      <c r="AZ1755" s="115"/>
      <c r="BA1755" s="115"/>
      <c r="BB1755" s="115"/>
      <c r="BC1755" s="115"/>
      <c r="BD1755" s="115"/>
      <c r="BE1755" s="115"/>
      <c r="BF1755" s="115"/>
    </row>
    <row r="1756" spans="46:58" x14ac:dyDescent="0.25">
      <c r="AT1756" s="115"/>
      <c r="AU1756" s="115"/>
      <c r="AV1756" s="115"/>
      <c r="AW1756" s="115"/>
      <c r="AX1756" s="115"/>
      <c r="AY1756" s="115"/>
      <c r="AZ1756" s="115"/>
      <c r="BA1756" s="115"/>
      <c r="BB1756" s="115"/>
      <c r="BC1756" s="115"/>
      <c r="BD1756" s="115"/>
      <c r="BE1756" s="115"/>
      <c r="BF1756" s="115"/>
    </row>
    <row r="1757" spans="46:58" x14ac:dyDescent="0.25">
      <c r="AT1757" s="115"/>
      <c r="AU1757" s="115"/>
      <c r="AV1757" s="115"/>
      <c r="AW1757" s="115"/>
      <c r="AX1757" s="115"/>
      <c r="AY1757" s="115"/>
      <c r="AZ1757" s="115"/>
      <c r="BA1757" s="115"/>
      <c r="BB1757" s="115"/>
      <c r="BC1757" s="115"/>
      <c r="BD1757" s="115"/>
      <c r="BE1757" s="115"/>
      <c r="BF1757" s="115"/>
    </row>
    <row r="1758" spans="46:58" x14ac:dyDescent="0.25">
      <c r="AT1758" s="115"/>
      <c r="AU1758" s="115"/>
      <c r="AV1758" s="115"/>
      <c r="AW1758" s="115"/>
      <c r="AX1758" s="115"/>
      <c r="AY1758" s="115"/>
      <c r="AZ1758" s="115"/>
      <c r="BA1758" s="115"/>
      <c r="BB1758" s="115"/>
      <c r="BC1758" s="115"/>
      <c r="BD1758" s="115"/>
      <c r="BE1758" s="115"/>
      <c r="BF1758" s="115"/>
    </row>
    <row r="1759" spans="46:58" x14ac:dyDescent="0.25">
      <c r="AT1759" s="115"/>
      <c r="AU1759" s="115"/>
      <c r="AV1759" s="115"/>
      <c r="AW1759" s="115"/>
      <c r="AX1759" s="115"/>
      <c r="AY1759" s="115"/>
      <c r="AZ1759" s="115"/>
      <c r="BA1759" s="115"/>
      <c r="BB1759" s="115"/>
      <c r="BC1759" s="115"/>
      <c r="BD1759" s="115"/>
      <c r="BE1759" s="115"/>
      <c r="BF1759" s="115"/>
    </row>
    <row r="1760" spans="46:58" x14ac:dyDescent="0.25">
      <c r="AT1760" s="115"/>
      <c r="AU1760" s="115"/>
      <c r="AV1760" s="115"/>
      <c r="AW1760" s="115"/>
      <c r="AX1760" s="115"/>
      <c r="AY1760" s="115"/>
      <c r="AZ1760" s="115"/>
      <c r="BA1760" s="115"/>
      <c r="BB1760" s="115"/>
      <c r="BC1760" s="115"/>
      <c r="BD1760" s="115"/>
      <c r="BE1760" s="115"/>
      <c r="BF1760" s="115"/>
    </row>
    <row r="1761" spans="46:58" x14ac:dyDescent="0.25">
      <c r="AT1761" s="115"/>
      <c r="AU1761" s="115"/>
      <c r="AV1761" s="115"/>
      <c r="AW1761" s="115"/>
      <c r="AX1761" s="115"/>
      <c r="AY1761" s="115"/>
      <c r="AZ1761" s="115"/>
      <c r="BA1761" s="115"/>
      <c r="BB1761" s="115"/>
      <c r="BC1761" s="115"/>
      <c r="BD1761" s="115"/>
      <c r="BE1761" s="115"/>
      <c r="BF1761" s="115"/>
    </row>
    <row r="1762" spans="46:58" x14ac:dyDescent="0.25">
      <c r="AT1762" s="115"/>
      <c r="AU1762" s="115"/>
      <c r="AV1762" s="115"/>
      <c r="AW1762" s="115"/>
      <c r="AX1762" s="115"/>
      <c r="AY1762" s="115"/>
      <c r="AZ1762" s="115"/>
      <c r="BA1762" s="115"/>
      <c r="BB1762" s="115"/>
      <c r="BC1762" s="115"/>
      <c r="BD1762" s="115"/>
      <c r="BE1762" s="115"/>
      <c r="BF1762" s="115"/>
    </row>
    <row r="1763" spans="46:58" x14ac:dyDescent="0.25">
      <c r="AT1763" s="115"/>
      <c r="AU1763" s="115"/>
      <c r="AV1763" s="115"/>
      <c r="AW1763" s="115"/>
      <c r="AX1763" s="115"/>
      <c r="AY1763" s="115"/>
      <c r="AZ1763" s="115"/>
      <c r="BA1763" s="115"/>
      <c r="BB1763" s="115"/>
      <c r="BC1763" s="115"/>
      <c r="BD1763" s="115"/>
      <c r="BE1763" s="115"/>
      <c r="BF1763" s="115"/>
    </row>
    <row r="1764" spans="46:58" x14ac:dyDescent="0.25">
      <c r="AT1764" s="115"/>
      <c r="AU1764" s="115"/>
      <c r="AV1764" s="115"/>
      <c r="AW1764" s="115"/>
      <c r="AX1764" s="115"/>
      <c r="AY1764" s="115"/>
      <c r="AZ1764" s="115"/>
      <c r="BA1764" s="115"/>
      <c r="BB1764" s="115"/>
      <c r="BC1764" s="115"/>
      <c r="BD1764" s="115"/>
      <c r="BE1764" s="115"/>
      <c r="BF1764" s="115"/>
    </row>
    <row r="1765" spans="46:58" x14ac:dyDescent="0.25">
      <c r="AT1765" s="115"/>
      <c r="AU1765" s="115"/>
      <c r="AV1765" s="115"/>
      <c r="AW1765" s="115"/>
      <c r="AX1765" s="115"/>
      <c r="AY1765" s="115"/>
      <c r="AZ1765" s="115"/>
      <c r="BA1765" s="115"/>
      <c r="BB1765" s="115"/>
      <c r="BC1765" s="115"/>
      <c r="BD1765" s="115"/>
      <c r="BE1765" s="115"/>
      <c r="BF1765" s="115"/>
    </row>
    <row r="1766" spans="46:58" x14ac:dyDescent="0.25">
      <c r="AT1766" s="115"/>
      <c r="AU1766" s="115"/>
      <c r="AV1766" s="115"/>
      <c r="AW1766" s="115"/>
      <c r="AX1766" s="115"/>
      <c r="AY1766" s="115"/>
      <c r="AZ1766" s="115"/>
      <c r="BA1766" s="115"/>
      <c r="BB1766" s="115"/>
      <c r="BC1766" s="115"/>
      <c r="BD1766" s="115"/>
      <c r="BE1766" s="115"/>
      <c r="BF1766" s="115"/>
    </row>
    <row r="1767" spans="46:58" x14ac:dyDescent="0.25">
      <c r="AT1767" s="115"/>
      <c r="AU1767" s="115"/>
      <c r="AV1767" s="115"/>
      <c r="AW1767" s="115"/>
      <c r="AX1767" s="115"/>
      <c r="AY1767" s="115"/>
      <c r="AZ1767" s="115"/>
      <c r="BA1767" s="115"/>
      <c r="BB1767" s="115"/>
      <c r="BC1767" s="115"/>
      <c r="BD1767" s="115"/>
      <c r="BE1767" s="115"/>
      <c r="BF1767" s="115"/>
    </row>
    <row r="1768" spans="46:58" x14ac:dyDescent="0.25">
      <c r="AT1768" s="115"/>
      <c r="AU1768" s="115"/>
      <c r="AV1768" s="115"/>
      <c r="AW1768" s="115"/>
      <c r="AX1768" s="115"/>
      <c r="AY1768" s="115"/>
      <c r="AZ1768" s="115"/>
      <c r="BA1768" s="115"/>
      <c r="BB1768" s="115"/>
      <c r="BC1768" s="115"/>
      <c r="BD1768" s="115"/>
      <c r="BE1768" s="115"/>
      <c r="BF1768" s="115"/>
    </row>
    <row r="1769" spans="46:58" x14ac:dyDescent="0.25">
      <c r="AT1769" s="115"/>
      <c r="AU1769" s="115"/>
      <c r="AV1769" s="115"/>
      <c r="AW1769" s="115"/>
      <c r="AX1769" s="115"/>
      <c r="AY1769" s="115"/>
      <c r="AZ1769" s="115"/>
      <c r="BA1769" s="115"/>
      <c r="BB1769" s="115"/>
      <c r="BC1769" s="115"/>
      <c r="BD1769" s="115"/>
      <c r="BE1769" s="115"/>
      <c r="BF1769" s="115"/>
    </row>
    <row r="1770" spans="46:58" x14ac:dyDescent="0.25">
      <c r="AT1770" s="115"/>
      <c r="AU1770" s="115"/>
      <c r="AV1770" s="115"/>
      <c r="AW1770" s="115"/>
      <c r="AX1770" s="115"/>
      <c r="AY1770" s="115"/>
      <c r="AZ1770" s="115"/>
      <c r="BA1770" s="115"/>
      <c r="BB1770" s="115"/>
      <c r="BC1770" s="115"/>
      <c r="BD1770" s="115"/>
      <c r="BE1770" s="115"/>
      <c r="BF1770" s="115"/>
    </row>
    <row r="1771" spans="46:58" x14ac:dyDescent="0.25">
      <c r="AT1771" s="115"/>
      <c r="AU1771" s="115"/>
      <c r="AV1771" s="115"/>
      <c r="AW1771" s="115"/>
      <c r="AX1771" s="115"/>
      <c r="AY1771" s="115"/>
      <c r="AZ1771" s="115"/>
      <c r="BA1771" s="115"/>
      <c r="BB1771" s="115"/>
      <c r="BC1771" s="115"/>
      <c r="BD1771" s="115"/>
      <c r="BE1771" s="115"/>
      <c r="BF1771" s="115"/>
    </row>
    <row r="1772" spans="46:58" x14ac:dyDescent="0.25">
      <c r="AT1772" s="115"/>
      <c r="AU1772" s="115"/>
      <c r="AV1772" s="115"/>
      <c r="AW1772" s="115"/>
      <c r="AX1772" s="115"/>
      <c r="AY1772" s="115"/>
      <c r="AZ1772" s="115"/>
      <c r="BA1772" s="115"/>
      <c r="BB1772" s="115"/>
      <c r="BC1772" s="115"/>
      <c r="BD1772" s="115"/>
      <c r="BE1772" s="115"/>
      <c r="BF1772" s="115"/>
    </row>
    <row r="1773" spans="46:58" x14ac:dyDescent="0.25">
      <c r="AT1773" s="115"/>
      <c r="AU1773" s="115"/>
      <c r="AV1773" s="115"/>
      <c r="AW1773" s="115"/>
      <c r="AX1773" s="115"/>
      <c r="AY1773" s="115"/>
      <c r="AZ1773" s="115"/>
      <c r="BA1773" s="115"/>
      <c r="BB1773" s="115"/>
      <c r="BC1773" s="115"/>
      <c r="BD1773" s="115"/>
      <c r="BE1773" s="115"/>
      <c r="BF1773" s="115"/>
    </row>
    <row r="1774" spans="46:58" x14ac:dyDescent="0.25">
      <c r="AT1774" s="115"/>
      <c r="AU1774" s="115"/>
      <c r="AV1774" s="115"/>
      <c r="AW1774" s="115"/>
      <c r="AX1774" s="115"/>
      <c r="AY1774" s="115"/>
      <c r="AZ1774" s="115"/>
      <c r="BA1774" s="115"/>
      <c r="BB1774" s="115"/>
      <c r="BC1774" s="115"/>
      <c r="BD1774" s="115"/>
      <c r="BE1774" s="115"/>
      <c r="BF1774" s="115"/>
    </row>
    <row r="1775" spans="46:58" x14ac:dyDescent="0.25">
      <c r="AT1775" s="115"/>
      <c r="AU1775" s="115"/>
      <c r="AV1775" s="115"/>
      <c r="AW1775" s="115"/>
      <c r="AX1775" s="115"/>
      <c r="AY1775" s="115"/>
      <c r="AZ1775" s="115"/>
      <c r="BA1775" s="115"/>
      <c r="BB1775" s="115"/>
      <c r="BC1775" s="115"/>
      <c r="BD1775" s="115"/>
      <c r="BE1775" s="115"/>
      <c r="BF1775" s="115"/>
    </row>
    <row r="1776" spans="46:58" x14ac:dyDescent="0.25">
      <c r="AT1776" s="115"/>
      <c r="AU1776" s="115"/>
      <c r="AV1776" s="115"/>
      <c r="AW1776" s="115"/>
      <c r="AX1776" s="115"/>
      <c r="AY1776" s="115"/>
      <c r="AZ1776" s="115"/>
      <c r="BA1776" s="115"/>
      <c r="BB1776" s="115"/>
      <c r="BC1776" s="115"/>
      <c r="BD1776" s="115"/>
      <c r="BE1776" s="115"/>
      <c r="BF1776" s="115"/>
    </row>
    <row r="1777" spans="46:58" x14ac:dyDescent="0.25">
      <c r="AT1777" s="115"/>
      <c r="AU1777" s="115"/>
      <c r="AV1777" s="115"/>
      <c r="AW1777" s="115"/>
      <c r="AX1777" s="115"/>
      <c r="AY1777" s="115"/>
      <c r="AZ1777" s="115"/>
      <c r="BA1777" s="115"/>
      <c r="BB1777" s="115"/>
      <c r="BC1777" s="115"/>
      <c r="BD1777" s="115"/>
      <c r="BE1777" s="115"/>
      <c r="BF1777" s="115"/>
    </row>
    <row r="1778" spans="46:58" x14ac:dyDescent="0.25">
      <c r="AT1778" s="115"/>
      <c r="AU1778" s="115"/>
      <c r="AV1778" s="115"/>
      <c r="AW1778" s="115"/>
      <c r="AX1778" s="115"/>
      <c r="AY1778" s="115"/>
      <c r="AZ1778" s="115"/>
      <c r="BA1778" s="115"/>
      <c r="BB1778" s="115"/>
      <c r="BC1778" s="115"/>
      <c r="BD1778" s="115"/>
      <c r="BE1778" s="115"/>
      <c r="BF1778" s="115"/>
    </row>
    <row r="1779" spans="46:58" x14ac:dyDescent="0.25">
      <c r="AT1779" s="115"/>
      <c r="AU1779" s="115"/>
      <c r="AV1779" s="115"/>
      <c r="AW1779" s="115"/>
      <c r="AX1779" s="115"/>
      <c r="AY1779" s="115"/>
      <c r="AZ1779" s="115"/>
      <c r="BA1779" s="115"/>
      <c r="BB1779" s="115"/>
      <c r="BC1779" s="115"/>
      <c r="BD1779" s="115"/>
      <c r="BE1779" s="115"/>
      <c r="BF1779" s="115"/>
    </row>
    <row r="1780" spans="46:58" x14ac:dyDescent="0.25">
      <c r="AT1780" s="115"/>
      <c r="AU1780" s="115"/>
      <c r="AV1780" s="115"/>
      <c r="AW1780" s="115"/>
      <c r="AX1780" s="115"/>
      <c r="AY1780" s="115"/>
      <c r="AZ1780" s="115"/>
      <c r="BA1780" s="115"/>
      <c r="BB1780" s="115"/>
      <c r="BC1780" s="115"/>
      <c r="BD1780" s="115"/>
      <c r="BE1780" s="115"/>
      <c r="BF1780" s="115"/>
    </row>
    <row r="1781" spans="46:58" x14ac:dyDescent="0.25">
      <c r="AT1781" s="115"/>
      <c r="AU1781" s="115"/>
      <c r="AV1781" s="115"/>
      <c r="AW1781" s="115"/>
      <c r="AX1781" s="115"/>
      <c r="AY1781" s="115"/>
      <c r="AZ1781" s="115"/>
      <c r="BA1781" s="115"/>
      <c r="BB1781" s="115"/>
      <c r="BC1781" s="115"/>
      <c r="BD1781" s="115"/>
      <c r="BE1781" s="115"/>
      <c r="BF1781" s="115"/>
    </row>
    <row r="1782" spans="46:58" x14ac:dyDescent="0.25">
      <c r="AT1782" s="115"/>
      <c r="AU1782" s="115"/>
      <c r="AV1782" s="115"/>
      <c r="AW1782" s="115"/>
      <c r="AX1782" s="115"/>
      <c r="AY1782" s="115"/>
      <c r="AZ1782" s="115"/>
      <c r="BA1782" s="115"/>
      <c r="BB1782" s="115"/>
      <c r="BC1782" s="115"/>
      <c r="BD1782" s="115"/>
      <c r="BE1782" s="115"/>
      <c r="BF1782" s="115"/>
    </row>
    <row r="1783" spans="46:58" x14ac:dyDescent="0.25">
      <c r="AT1783" s="115"/>
      <c r="AU1783" s="115"/>
      <c r="AV1783" s="115"/>
      <c r="AW1783" s="115"/>
      <c r="AX1783" s="115"/>
      <c r="AY1783" s="115"/>
      <c r="AZ1783" s="115"/>
      <c r="BA1783" s="115"/>
      <c r="BB1783" s="115"/>
      <c r="BC1783" s="115"/>
      <c r="BD1783" s="115"/>
      <c r="BE1783" s="115"/>
      <c r="BF1783" s="115"/>
    </row>
    <row r="1784" spans="46:58" x14ac:dyDescent="0.25">
      <c r="AT1784" s="115"/>
      <c r="AU1784" s="115"/>
      <c r="AV1784" s="115"/>
      <c r="AW1784" s="115"/>
      <c r="AX1784" s="115"/>
      <c r="AY1784" s="115"/>
      <c r="AZ1784" s="115"/>
      <c r="BA1784" s="115"/>
      <c r="BB1784" s="115"/>
      <c r="BC1784" s="115"/>
      <c r="BD1784" s="115"/>
      <c r="BE1784" s="115"/>
      <c r="BF1784" s="115"/>
    </row>
    <row r="1785" spans="46:58" x14ac:dyDescent="0.25">
      <c r="AT1785" s="115"/>
      <c r="AU1785" s="115"/>
      <c r="AV1785" s="115"/>
      <c r="AW1785" s="115"/>
      <c r="AX1785" s="115"/>
      <c r="AY1785" s="115"/>
      <c r="AZ1785" s="115"/>
      <c r="BA1785" s="115"/>
      <c r="BB1785" s="115"/>
      <c r="BC1785" s="115"/>
      <c r="BD1785" s="115"/>
      <c r="BE1785" s="115"/>
      <c r="BF1785" s="115"/>
    </row>
    <row r="1786" spans="46:58" x14ac:dyDescent="0.25">
      <c r="AT1786" s="115"/>
      <c r="AU1786" s="115"/>
      <c r="AV1786" s="115"/>
      <c r="AW1786" s="115"/>
      <c r="AX1786" s="115"/>
      <c r="AY1786" s="115"/>
      <c r="AZ1786" s="115"/>
      <c r="BA1786" s="115"/>
      <c r="BB1786" s="115"/>
      <c r="BC1786" s="115"/>
      <c r="BD1786" s="115"/>
      <c r="BE1786" s="115"/>
      <c r="BF1786" s="115"/>
    </row>
    <row r="1787" spans="46:58" x14ac:dyDescent="0.25">
      <c r="AT1787" s="115"/>
      <c r="AU1787" s="115"/>
      <c r="AV1787" s="115"/>
      <c r="AW1787" s="115"/>
      <c r="AX1787" s="115"/>
      <c r="AY1787" s="115"/>
      <c r="AZ1787" s="115"/>
      <c r="BA1787" s="115"/>
      <c r="BB1787" s="115"/>
      <c r="BC1787" s="115"/>
      <c r="BD1787" s="115"/>
      <c r="BE1787" s="115"/>
      <c r="BF1787" s="115"/>
    </row>
    <row r="1788" spans="46:58" x14ac:dyDescent="0.25">
      <c r="AT1788" s="115"/>
      <c r="AU1788" s="115"/>
      <c r="AV1788" s="115"/>
      <c r="AW1788" s="115"/>
      <c r="AX1788" s="115"/>
      <c r="AY1788" s="115"/>
      <c r="AZ1788" s="115"/>
      <c r="BA1788" s="115"/>
      <c r="BB1788" s="115"/>
      <c r="BC1788" s="115"/>
      <c r="BD1788" s="115"/>
      <c r="BE1788" s="115"/>
      <c r="BF1788" s="115"/>
    </row>
    <row r="1789" spans="46:58" x14ac:dyDescent="0.25">
      <c r="AT1789" s="115"/>
      <c r="AU1789" s="115"/>
      <c r="AV1789" s="115"/>
      <c r="AW1789" s="115"/>
      <c r="AX1789" s="115"/>
      <c r="AY1789" s="115"/>
      <c r="AZ1789" s="115"/>
      <c r="BA1789" s="115"/>
      <c r="BB1789" s="115"/>
      <c r="BC1789" s="115"/>
      <c r="BD1789" s="115"/>
      <c r="BE1789" s="115"/>
      <c r="BF1789" s="115"/>
    </row>
    <row r="1790" spans="46:58" x14ac:dyDescent="0.25">
      <c r="AT1790" s="115"/>
      <c r="AU1790" s="115"/>
      <c r="AV1790" s="115"/>
      <c r="AW1790" s="115"/>
      <c r="AX1790" s="115"/>
      <c r="AY1790" s="115"/>
      <c r="AZ1790" s="115"/>
      <c r="BA1790" s="115"/>
      <c r="BB1790" s="115"/>
      <c r="BC1790" s="115"/>
      <c r="BD1790" s="115"/>
      <c r="BE1790" s="115"/>
      <c r="BF1790" s="115"/>
    </row>
    <row r="1791" spans="46:58" x14ac:dyDescent="0.25">
      <c r="AT1791" s="115"/>
      <c r="AU1791" s="115"/>
      <c r="AV1791" s="115"/>
      <c r="AW1791" s="115"/>
      <c r="AX1791" s="115"/>
      <c r="AY1791" s="115"/>
      <c r="AZ1791" s="115"/>
      <c r="BA1791" s="115"/>
      <c r="BB1791" s="115"/>
      <c r="BC1791" s="115"/>
      <c r="BD1791" s="115"/>
      <c r="BE1791" s="115"/>
      <c r="BF1791" s="115"/>
    </row>
    <row r="1792" spans="46:58" x14ac:dyDescent="0.25">
      <c r="AT1792" s="115"/>
      <c r="AU1792" s="115"/>
      <c r="AV1792" s="115"/>
      <c r="AW1792" s="115"/>
      <c r="AX1792" s="115"/>
      <c r="AY1792" s="115"/>
      <c r="AZ1792" s="115"/>
      <c r="BA1792" s="115"/>
      <c r="BB1792" s="115"/>
      <c r="BC1792" s="115"/>
      <c r="BD1792" s="115"/>
      <c r="BE1792" s="115"/>
      <c r="BF1792" s="115"/>
    </row>
    <row r="1793" spans="46:58" x14ac:dyDescent="0.25">
      <c r="AT1793" s="115"/>
      <c r="AU1793" s="115"/>
      <c r="AV1793" s="115"/>
      <c r="AW1793" s="115"/>
      <c r="AX1793" s="115"/>
      <c r="AY1793" s="115"/>
      <c r="AZ1793" s="115"/>
      <c r="BA1793" s="115"/>
      <c r="BB1793" s="115"/>
      <c r="BC1793" s="115"/>
      <c r="BD1793" s="115"/>
      <c r="BE1793" s="115"/>
      <c r="BF1793" s="115"/>
    </row>
    <row r="1794" spans="46:58" x14ac:dyDescent="0.25">
      <c r="AT1794" s="115"/>
      <c r="AU1794" s="115"/>
      <c r="AV1794" s="115"/>
      <c r="AW1794" s="115"/>
      <c r="AX1794" s="115"/>
      <c r="AY1794" s="115"/>
      <c r="AZ1794" s="115"/>
      <c r="BA1794" s="115"/>
      <c r="BB1794" s="115"/>
      <c r="BC1794" s="115"/>
      <c r="BD1794" s="115"/>
      <c r="BE1794" s="115"/>
      <c r="BF1794" s="115"/>
    </row>
    <row r="1795" spans="46:58" x14ac:dyDescent="0.25">
      <c r="AT1795" s="115"/>
      <c r="AU1795" s="115"/>
      <c r="AV1795" s="115"/>
      <c r="AW1795" s="115"/>
      <c r="AX1795" s="115"/>
      <c r="AY1795" s="115"/>
      <c r="AZ1795" s="115"/>
      <c r="BA1795" s="115"/>
      <c r="BB1795" s="115"/>
      <c r="BC1795" s="115"/>
      <c r="BD1795" s="115"/>
      <c r="BE1795" s="115"/>
      <c r="BF1795" s="115"/>
    </row>
    <row r="1796" spans="46:58" x14ac:dyDescent="0.25">
      <c r="AT1796" s="115"/>
      <c r="AU1796" s="115"/>
      <c r="AV1796" s="115"/>
      <c r="AW1796" s="115"/>
      <c r="AX1796" s="115"/>
      <c r="AY1796" s="115"/>
      <c r="AZ1796" s="115"/>
      <c r="BA1796" s="115"/>
      <c r="BB1796" s="115"/>
      <c r="BC1796" s="115"/>
      <c r="BD1796" s="115"/>
      <c r="BE1796" s="115"/>
      <c r="BF1796" s="115"/>
    </row>
    <row r="1797" spans="46:58" x14ac:dyDescent="0.25">
      <c r="AT1797" s="115"/>
      <c r="AU1797" s="115"/>
      <c r="AV1797" s="115"/>
      <c r="AW1797" s="115"/>
      <c r="AX1797" s="115"/>
      <c r="AY1797" s="115"/>
      <c r="AZ1797" s="115"/>
      <c r="BA1797" s="115"/>
      <c r="BB1797" s="115"/>
      <c r="BC1797" s="115"/>
      <c r="BD1797" s="115"/>
      <c r="BE1797" s="115"/>
      <c r="BF1797" s="115"/>
    </row>
    <row r="1798" spans="46:58" x14ac:dyDescent="0.25">
      <c r="AT1798" s="115"/>
      <c r="AU1798" s="115"/>
      <c r="AV1798" s="115"/>
      <c r="AW1798" s="115"/>
      <c r="AX1798" s="115"/>
      <c r="AY1798" s="115"/>
      <c r="AZ1798" s="115"/>
      <c r="BA1798" s="115"/>
      <c r="BB1798" s="115"/>
      <c r="BC1798" s="115"/>
      <c r="BD1798" s="115"/>
      <c r="BE1798" s="115"/>
      <c r="BF1798" s="115"/>
    </row>
    <row r="1799" spans="46:58" x14ac:dyDescent="0.25">
      <c r="AT1799" s="115"/>
      <c r="AU1799" s="115"/>
      <c r="AV1799" s="115"/>
      <c r="AW1799" s="115"/>
      <c r="AX1799" s="115"/>
      <c r="AY1799" s="115"/>
      <c r="AZ1799" s="115"/>
      <c r="BA1799" s="115"/>
      <c r="BB1799" s="115"/>
      <c r="BC1799" s="115"/>
      <c r="BD1799" s="115"/>
      <c r="BE1799" s="115"/>
      <c r="BF1799" s="115"/>
    </row>
    <row r="1800" spans="46:58" x14ac:dyDescent="0.25">
      <c r="AT1800" s="115"/>
      <c r="AU1800" s="115"/>
      <c r="AV1800" s="115"/>
      <c r="AW1800" s="115"/>
      <c r="AX1800" s="115"/>
      <c r="AY1800" s="115"/>
      <c r="AZ1800" s="115"/>
      <c r="BA1800" s="115"/>
      <c r="BB1800" s="115"/>
      <c r="BC1800" s="115"/>
      <c r="BD1800" s="115"/>
      <c r="BE1800" s="115"/>
      <c r="BF1800" s="115"/>
    </row>
    <row r="1801" spans="46:58" x14ac:dyDescent="0.25">
      <c r="AT1801" s="115"/>
      <c r="AU1801" s="115"/>
      <c r="AV1801" s="115"/>
      <c r="AW1801" s="115"/>
      <c r="AX1801" s="115"/>
      <c r="AY1801" s="115"/>
      <c r="AZ1801" s="115"/>
      <c r="BA1801" s="115"/>
      <c r="BB1801" s="115"/>
      <c r="BC1801" s="115"/>
      <c r="BD1801" s="115"/>
      <c r="BE1801" s="115"/>
      <c r="BF1801" s="115"/>
    </row>
    <row r="1802" spans="46:58" x14ac:dyDescent="0.25">
      <c r="AT1802" s="115"/>
      <c r="AU1802" s="115"/>
      <c r="AV1802" s="115"/>
      <c r="AW1802" s="115"/>
      <c r="AX1802" s="115"/>
      <c r="AY1802" s="115"/>
      <c r="AZ1802" s="115"/>
      <c r="BA1802" s="115"/>
      <c r="BB1802" s="115"/>
      <c r="BC1802" s="115"/>
      <c r="BD1802" s="115"/>
      <c r="BE1802" s="115"/>
      <c r="BF1802" s="115"/>
    </row>
    <row r="1803" spans="46:58" x14ac:dyDescent="0.25">
      <c r="AT1803" s="115"/>
      <c r="AU1803" s="115"/>
      <c r="AV1803" s="115"/>
      <c r="AW1803" s="115"/>
      <c r="AX1803" s="115"/>
      <c r="AY1803" s="115"/>
      <c r="AZ1803" s="115"/>
      <c r="BA1803" s="115"/>
      <c r="BB1803" s="115"/>
      <c r="BC1803" s="115"/>
      <c r="BD1803" s="115"/>
      <c r="BE1803" s="115"/>
      <c r="BF1803" s="115"/>
    </row>
  </sheetData>
  <protectedRanges>
    <protectedRange sqref="F4:F11 F24:F26" name="Inputs" securityDescriptor="O:WDG:WDD:(A;;CC;;;WD)"/>
    <protectedRange sqref="F16" name="Inputs_1" securityDescriptor="O:WDG:WDD:(A;;CC;;;WD)"/>
  </protectedRanges>
  <mergeCells count="64">
    <mergeCell ref="C2:K2"/>
    <mergeCell ref="H16:J16"/>
    <mergeCell ref="H17:J17"/>
    <mergeCell ref="H19:K21"/>
    <mergeCell ref="I29:I32"/>
    <mergeCell ref="J29:J32"/>
    <mergeCell ref="K29:K32"/>
    <mergeCell ref="L29:L32"/>
    <mergeCell ref="B33:C33"/>
    <mergeCell ref="B34:C34"/>
    <mergeCell ref="B29:C32"/>
    <mergeCell ref="D29:D32"/>
    <mergeCell ref="E29:E32"/>
    <mergeCell ref="F29:F32"/>
    <mergeCell ref="G29:G32"/>
    <mergeCell ref="H29:H32"/>
    <mergeCell ref="B46:C46"/>
    <mergeCell ref="B35:C35"/>
    <mergeCell ref="B36:C36"/>
    <mergeCell ref="B37:C37"/>
    <mergeCell ref="B38:C38"/>
    <mergeCell ref="B39:C39"/>
    <mergeCell ref="B40:C40"/>
    <mergeCell ref="B41:C41"/>
    <mergeCell ref="B42:C42"/>
    <mergeCell ref="B43:C43"/>
    <mergeCell ref="B44:C44"/>
    <mergeCell ref="B45:C45"/>
    <mergeCell ref="B58:C58"/>
    <mergeCell ref="B47:C47"/>
    <mergeCell ref="B48:C48"/>
    <mergeCell ref="B49:C49"/>
    <mergeCell ref="B50:C50"/>
    <mergeCell ref="B51:C51"/>
    <mergeCell ref="B52:C52"/>
    <mergeCell ref="B53:C53"/>
    <mergeCell ref="B54:C54"/>
    <mergeCell ref="B55:C55"/>
    <mergeCell ref="B56:C56"/>
    <mergeCell ref="B57:C57"/>
    <mergeCell ref="B70:C70"/>
    <mergeCell ref="B59:C59"/>
    <mergeCell ref="B60:C60"/>
    <mergeCell ref="B61:C61"/>
    <mergeCell ref="B62:C62"/>
    <mergeCell ref="B63:C63"/>
    <mergeCell ref="B64:C64"/>
    <mergeCell ref="B65:C65"/>
    <mergeCell ref="B66:C66"/>
    <mergeCell ref="B67:C67"/>
    <mergeCell ref="B68:C68"/>
    <mergeCell ref="B69:C69"/>
    <mergeCell ref="B82:C82"/>
    <mergeCell ref="B71:C71"/>
    <mergeCell ref="B72:C72"/>
    <mergeCell ref="B73:C73"/>
    <mergeCell ref="B74:C74"/>
    <mergeCell ref="B75:C75"/>
    <mergeCell ref="B76:C76"/>
    <mergeCell ref="B77:C77"/>
    <mergeCell ref="B78:C78"/>
    <mergeCell ref="B79:C79"/>
    <mergeCell ref="B80:C80"/>
    <mergeCell ref="B81:C81"/>
  </mergeCells>
  <conditionalFormatting sqref="AI7:AI60">
    <cfRule type="cellIs" dxfId="2" priority="2" stopIfTrue="1" operator="lessThan">
      <formula>0</formula>
    </cfRule>
  </conditionalFormatting>
  <conditionalFormatting sqref="H29:H32 L14:L16 C24:C26 H3:H11 H13:H17">
    <cfRule type="cellIs" dxfId="1" priority="1" stopIfTrue="1" operator="lessThan">
      <formula>0</formula>
    </cfRule>
  </conditionalFormatting>
  <dataValidations xWindow="844" yWindow="335" count="31">
    <dataValidation type="decimal" operator="greaterThanOrEqual" allowBlank="1" showInputMessage="1" showErrorMessage="1" promptTitle="Fees added to the loan" prompt="These are the fees such as booking &amp;  arrangement fee ADDED TO THE LOAN CAPITAL (Input 1). If a percentage, calculate by typing the following into this box &quot;=F4*2.5%&quot; (without the quotation marks) for an example fee of 2.5%." sqref="F16" xr:uid="{00000000-0002-0000-0900-000000000000}">
      <formula1>0</formula1>
    </dataValidation>
    <dataValidation allowBlank="1" showInputMessage="1" showErrorMessage="1" promptTitle="Redemption Fees" prompt="This is how much it will cost to either pay off the mortgage or remortgage away from this product. This is a combination of Inputs 13 to 15_x000a_" sqref="L29:L32" xr:uid="{00000000-0002-0000-0900-000001000000}"/>
    <dataValidation type="decimal" operator="greaterThanOrEqual" allowBlank="1" showInputMessage="1" showErrorMessage="1" promptTitle="Early Repayment Charge Rate" prompt="An Early Repayment Charge (ERC) may be applied if you repay the mortgage before a certain timeframe (generally the length of the fixed period)." sqref="F17" xr:uid="{00000000-0002-0000-0900-000002000000}">
      <formula1>0</formula1>
    </dataValidation>
    <dataValidation type="decimal" operator="greaterThanOrEqual" allowBlank="1" showInputMessage="1" showErrorMessage="1" promptTitle="Early Repayment Charge Period" prompt="An Early Repayment Charge (ERC) may be applied if you repay the mortgage before a certain timeframe (generally the length of the fixed period)." sqref="F18" xr:uid="{00000000-0002-0000-0900-000003000000}">
      <formula1>0</formula1>
    </dataValidation>
    <dataValidation type="decimal" operator="greaterThanOrEqual" allowBlank="1" showInputMessage="1" showErrorMessage="1" promptTitle="Closure / Completion Fee" prompt="This is a fee that is charged if you pay the mortgage off early, or if you remortgage at a later date. This is different to the ERC as it usually applies throughout the loan." sqref="F19" xr:uid="{00000000-0002-0000-0900-000004000000}">
      <formula1>0</formula1>
    </dataValidation>
    <dataValidation allowBlank="1" showInputMessage="1" showErrorMessage="1" promptTitle="Average Annual Loan Payments" prompt="This is an annual average of the total amount of capital repayments paid over the life of the loan, i.e. &quot;Sum of all payments&quot; divided by the number of years to pay off the loan." sqref="K4:K14 K16:K17" xr:uid="{00000000-0002-0000-0900-000005000000}"/>
    <dataValidation allowBlank="1" showInputMessage="1" showErrorMessage="1" promptTitle="Monthly Overpayment Amount" prompt="You can put in negative numbers if you have a flexible mortgage that allows underpayment. If you're overpaying into an offset account, add the payments to the offset segment rather than here." sqref="F21" xr:uid="{00000000-0002-0000-0900-000006000000}"/>
    <dataValidation allowBlank="1" showInputMessage="1" showErrorMessage="1" promptTitle="Initial Offset Savings Balance" prompt="Only fill this in if you have an offset mortgage. Initial money put into Offset Savings at start of Mortgage. Subsequent one-off payments can be added in the &quot;Monthly Offset Saving&quot; column of the main spreadsheet._x000a_ " sqref="F25" xr:uid="{00000000-0002-0000-0900-000007000000}"/>
    <dataValidation allowBlank="1" showInputMessage="1" showErrorMessage="1" promptTitle="Monthly Payment into Offset" prompt="Only fill this in if you have an offset mortgage. Enter the amount saved each month into Offset Savings Account. When the cumulative Offset Savings equal the amount remaining on the mortgage, the Offset Savings are used to pay off the mortgage each month." sqref="F26" xr:uid="{00000000-0002-0000-0900-000008000000}"/>
    <dataValidation allowBlank="1" showInputMessage="1" showErrorMessage="1" promptTitle="Average  Current Account Balance" prompt="Only fill this in if you have an offset mortgage, offsetting on your current account. Enter your average CURRENT ACCOUNT balance each month AFTER paying the mortgage repayments and bills etc." sqref="F24" xr:uid="{00000000-0002-0000-0900-000009000000}"/>
    <dataValidation type="list" allowBlank="1" showInputMessage="1" showErrorMessage="1" promptTitle="Repayment Type with Overpayments" prompt="Choose whether the monthly repayments are reduced following an overpayment / offset payment, or if it remains the same. If kept the same (default), more capital will be paid each month and the loan term reduced. If reduced the term will be the same." sqref="F22" xr:uid="{00000000-0002-0000-0900-00000A000000}">
      <formula1>"Keep Same,Reduce Monthly"</formula1>
    </dataValidation>
    <dataValidation type="whole" operator="greaterThan" allowBlank="1" showInputMessage="1" showErrorMessage="1" errorTitle="Invalid Entry" error="Enter year in 4 number format later than 1950" sqref="F10" xr:uid="{00000000-0002-0000-0900-00000B000000}">
      <formula1>1950</formula1>
    </dataValidation>
    <dataValidation type="decimal" operator="greaterThan" allowBlank="1" showInputMessage="1" showErrorMessage="1" promptTitle="Initial Interest Rate" prompt="NOT APR. This is the interest rate charged when you first take out the mortgage. Loan deals often offer fixed or discount rates for a certain period of time before the mortgage reverts to the non discounted rate. You must fill this in" sqref="F6" xr:uid="{00000000-0002-0000-0900-00000C000000}">
      <formula1>0.0001</formula1>
    </dataValidation>
    <dataValidation type="list" operator="greaterThan" allowBlank="1" showInputMessage="1" showErrorMessage="1" promptTitle="Mortgage Type" prompt="Repayment: Interest and capital is paid off over the loan period._x000a_Interest Only: The interest is paid, but the capital will not decrease unless you overpay._x000a_Offset mortgages can be either of these two options, with the addition of offset payments made." sqref="F5" xr:uid="{00000000-0002-0000-0900-00000D000000}">
      <formula1>"Repayment,Interest Only"</formula1>
    </dataValidation>
    <dataValidation type="whole" operator="greaterThan" allowBlank="1" showInputMessage="1" showErrorMessage="1" promptTitle="Mortgage Amount" prompt="Ensure you include any fees added when you take out the new mortgage. Do not include fees paid up front." sqref="F4" xr:uid="{00000000-0002-0000-0900-00000E000000}">
      <formula1>0</formula1>
    </dataValidation>
    <dataValidation type="decimal" allowBlank="1" showInputMessage="1" showErrorMessage="1" promptTitle="Interest Rate after intro period" prompt="NOT APR. This is most often the mortgage company's Standard Variable Rate (SVR). If the mortgage has a lifetime rate with no initial discount, type in the same rate as Input 3." sqref="F8" xr:uid="{00000000-0002-0000-0900-00000F000000}">
      <formula1>0</formula1>
      <formula2>30</formula2>
    </dataValidation>
    <dataValidation type="decimal" allowBlank="1" showInputMessage="1" showErrorMessage="1" promptTitle="Loan Period in years" prompt="How long the mortgage lasts for. If you are remortgaging you would generally take a loan out that matches the remaining time left on your existing mortgage. e.g. Mortgage originally 25 years. After 2 years, remortgage for 23 years (not 25 again)." sqref="F9" xr:uid="{00000000-0002-0000-0900-000010000000}">
      <formula1>0</formula1>
      <formula2>50</formula2>
    </dataValidation>
    <dataValidation type="list" allowBlank="1" showInputMessage="1" showErrorMessage="1" sqref="F11" xr:uid="{00000000-0002-0000-0900-000011000000}">
      <formula1>"Jan,Feb,Mar,Apr,May,Jun,Jul,Aug,Sep,Oct,Nov,Dec"</formula1>
    </dataValidation>
    <dataValidation type="list" allowBlank="1" showInputMessage="1" showErrorMessage="1" promptTitle="Interest Charging Period" prompt="List if  interest on the mortgage is paid yearly, monthly or annually." sqref="F12" xr:uid="{00000000-0002-0000-0900-000012000000}">
      <formula1>"Daily,Monthly,Yearly"</formula1>
    </dataValidation>
    <dataValidation type="list" allowBlank="1" showInputMessage="1" showErrorMessage="1" promptTitle="Payment Calculated or Manual" prompt="Decide if the spreadsheet calculates the monthly payments for you, or whether you input them manually in the Detailed Monthly Table based on what your lender actually charges" sqref="F13" xr:uid="{00000000-0002-0000-0900-000013000000}">
      <formula1>"Calculated,Manual"</formula1>
    </dataValidation>
    <dataValidation operator="greaterThan" allowBlank="1" showInputMessage="1" showErrorMessage="1" promptTitle="Manual Monthly Payment" prompt="If &quot;Payment Calculated / Manually Added&quot; is selected as Manual, input the first montly payment here. Subsequent payments can be edited in the &quot;Detailed Monthly Table&quot; page" sqref="F14" xr:uid="{00000000-0002-0000-0900-000014000000}"/>
    <dataValidation type="decimal" operator="greaterThan" allowBlank="1" showInputMessage="1" showErrorMessage="1" promptTitle="Upfront Fees" prompt="These are the fees such as survey and booking fee that you need to pay upfront when you first take out the loan. These will be added to the &quot;Total Cost to Date&quot; yearly column below so you can compare how much the loan costs at the end of a given period." sqref="F15" xr:uid="{00000000-0002-0000-0900-000015000000}">
      <formula1>0</formula1>
    </dataValidation>
    <dataValidation allowBlank="1" showInputMessage="1" showErrorMessage="1" promptTitle="Start Balance" prompt="This is the amount of capital remaining on the loan at the start of each year. Will be the same as end balance from previous year." sqref="D29:D32" xr:uid="{00000000-0002-0000-0900-000016000000}"/>
    <dataValidation allowBlank="1" showInputMessage="1" showErrorMessage="1" promptTitle="Payment" prompt="This is the total amount of payments made during the year. Includes overpayments but not offset payments._x000a_" sqref="E29:E32" xr:uid="{00000000-0002-0000-0900-000017000000}"/>
    <dataValidation allowBlank="1" showInputMessage="1" showErrorMessage="1" promptTitle="Capital Paid Off" prompt="This is the amount of capital repaid during the year." sqref="F29:F32" xr:uid="{00000000-0002-0000-0900-000018000000}"/>
    <dataValidation allowBlank="1" showInputMessage="1" showErrorMessage="1" promptTitle="Interest Paid" prompt="This is the amount of interest the loan has generated during the year" sqref="G29:G32" xr:uid="{00000000-0002-0000-0900-000019000000}"/>
    <dataValidation type="decimal" errorStyle="information" allowBlank="1" showInputMessage="1" showErrorMessage="1" errorTitle="The number you typed is invalid" error="Please type a number 1 and above, but lower than the total loan period. For example. if the loan is 20 years then type between 1 and 19" promptTitle="Period of Introductory Rate" prompt="To allow the spreadsheet to work properly, this figure must be greater than 1 and less than the total loan period. If your loan has the same rate for the lifetime of the loan, just put the same interest rates into Input 3 and Input 5" sqref="F7" xr:uid="{00000000-0002-0000-0900-00001A000000}">
      <formula1>1</formula1>
      <formula2>F9-1</formula2>
    </dataValidation>
    <dataValidation allowBlank="1" showInputMessage="1" showErrorMessage="1" promptTitle="Cumulative Capital Paid Off" prompt="This is a sum of all the capital repaid to date." sqref="H29:H32" xr:uid="{00000000-0002-0000-0900-00001B000000}"/>
    <dataValidation allowBlank="1" showInputMessage="1" showErrorMessage="1" promptTitle="Cumulative Interest" prompt="This is the sum of interest paid to date." sqref="I29:I32" xr:uid="{00000000-0002-0000-0900-00001C000000}"/>
    <dataValidation allowBlank="1" showInputMessage="1" showErrorMessage="1" promptTitle="End Balance" prompt="This is the amount of capital remaining on the loan at the end of the year." sqref="J29:J32" xr:uid="{00000000-0002-0000-0900-00001D000000}"/>
    <dataValidation allowBlank="1" showInputMessage="1" showErrorMessage="1" promptTitle="Total Cost to Date" prompt="This is the total cost of the loan to the end of the year, including any upfront fees and overpayments" sqref="K29:K32" xr:uid="{00000000-0002-0000-0900-00001E000000}"/>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8</vt:i4>
      </vt:variant>
      <vt:variant>
        <vt:lpstr>Charts</vt:lpstr>
      </vt:variant>
      <vt:variant>
        <vt:i4>2</vt:i4>
      </vt:variant>
      <vt:variant>
        <vt:lpstr>Named Ranges</vt:lpstr>
      </vt:variant>
      <vt:variant>
        <vt:i4>4</vt:i4>
      </vt:variant>
    </vt:vector>
  </HeadingPairs>
  <TitlesOfParts>
    <vt:vector size="14" baseType="lpstr">
      <vt:lpstr>Spreadsheet Information</vt:lpstr>
      <vt:lpstr>Mortgage 1 Info and Key Figures</vt:lpstr>
      <vt:lpstr>Mortgage 1 Monthly Table</vt:lpstr>
      <vt:lpstr>Mortgage 1 Other Charts</vt:lpstr>
      <vt:lpstr>-Comparison-</vt:lpstr>
      <vt:lpstr>Mortgage 2 Info and Key Figures</vt:lpstr>
      <vt:lpstr>Mortgage 2 Monthly Table</vt:lpstr>
      <vt:lpstr>Mortgage 2 Other Charts</vt:lpstr>
      <vt:lpstr>Mortgage 1 Repayment Chart</vt:lpstr>
      <vt:lpstr>Mortgage 2 Repayment Chart</vt:lpstr>
      <vt:lpstr>'Mortgage 1 Monthly Calcs'!Print_Area</vt:lpstr>
      <vt:lpstr>'Mortgage 2 Monthly calcs'!Print_Area</vt:lpstr>
      <vt:lpstr>'Mortgage 2 Monthly calcs'!TemplatePrintArea</vt:lpstr>
      <vt:lpstr>TemplatePrintArea</vt:lpstr>
    </vt:vector>
  </TitlesOfParts>
  <Company>TemplateZone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dc:creator>
  <cp:lastModifiedBy>Chris</cp:lastModifiedBy>
  <cp:lastPrinted>2004-04-21T16:38:50Z</cp:lastPrinted>
  <dcterms:created xsi:type="dcterms:W3CDTF">1997-03-01T10:50:09Z</dcterms:created>
  <dcterms:modified xsi:type="dcterms:W3CDTF">2019-02-08T22:53:45Z</dcterms:modified>
  <cp:category>Real Estate</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TC011802791033</vt:lpwstr>
  </property>
</Properties>
</file>